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40" windowWidth="16608" windowHeight="9096"/>
  </bookViews>
  <sheets>
    <sheet name="सामान्य जानकारी" sheetId="14" r:id="rId1"/>
    <sheet name="Master sheet" sheetId="22" r:id="rId2"/>
    <sheet name="Marks Entry 1st" sheetId="10" r:id="rId3"/>
    <sheet name="Marks Entry 2nd" sheetId="21" r:id="rId4"/>
    <sheet name="Marks Entry 3rd" sheetId="25" r:id="rId5"/>
    <sheet name="Marks Entry 4th" sheetId="26" r:id="rId6"/>
    <sheet name="Result Sheet" sheetId="17" r:id="rId7"/>
    <sheet name="Teacher &amp; Cat. Wise Result" sheetId="23" r:id="rId8"/>
    <sheet name="Result Aggregate" sheetId="24" r:id="rId9"/>
    <sheet name="All student Report Card" sheetId="19" r:id="rId10"/>
  </sheets>
  <externalReferences>
    <externalReference r:id="rId11"/>
  </externalReferences>
  <definedNames>
    <definedName name="Mark">'Marks Entry 1st'!$I$7:$AZ$407</definedName>
    <definedName name="Marks">'Result Sheet'!$B$8:$DP$207</definedName>
    <definedName name="NAME">#REF!</definedName>
    <definedName name="Name1">#REF!</definedName>
    <definedName name="_xlnm.Print_Area" localSheetId="9">'All student Report Card'!$B$1:$AF$25,'All student Report Card'!$B$27:$AF$51,'All student Report Card'!$B$53:$AF$77,'All student Report Card'!$B$79:$AF$103,'All student Report Card'!$B$105:$AF$129,'All student Report Card'!$B$131:$AF$155,'All student Report Card'!$B$157:$AF$181,'All student Report Card'!$B$183:$AF$207,'All student Report Card'!$B$209:$AF$233,'All student Report Card'!$B$235:$AF$259,'All student Report Card'!$B$261:$AF$285,'All student Report Card'!$B$287:$AF$311,'All student Report Card'!$B$313:$AF$337,'All student Report Card'!$B$339:$AF$363,'All student Report Card'!$B$365:$AF$389,'All student Report Card'!$B$391:$AF$415,'All student Report Card'!$B$417:$AF$441,'All student Report Card'!$B$443:$AF$467,'All student Report Card'!$B$469:$AF$493,'All student Report Card'!$B$495:$AF$519,'All student Report Card'!$B$521:$AF$545,'All student Report Card'!$B$547:$AF$571,'All student Report Card'!$B$573:$AF$597,'All student Report Card'!$B$599:$AF$623,'All student Report Card'!$B$625:$AF$649,'All student Report Card'!$B$651:$AF$675,'All student Report Card'!$B$677:$AF$701,'All student Report Card'!$B$703:$AF$727,'All student Report Card'!$B$729:$AF$753,'All student Report Card'!$B$755:$AF$779,'All student Report Card'!$B$781:$AF$805,'All student Report Card'!$B$807:$AF$831,'All student Report Card'!$B$833:$AF$857,'All student Report Card'!$B$859:$AF$883,'All student Report Card'!$B$885:$AF$909,'All student Report Card'!$B$911:$AF$935,'All student Report Card'!$B$937:$AF$961,'All student Report Card'!$B$963:$AF$987,'All student Report Card'!$B$989:$AF$1013,'All student Report Card'!$B$1015:$AF$1039,'All student Report Card'!$B$1041:$AF$1065,'All student Report Card'!$B$1067:$AF$1091,'All student Report Card'!$B$1093:$AF$1117,'All student Report Card'!$B$1119:$AF$1143,'All student Report Card'!$B$1145:$AF$1169,'All student Report Card'!$B$1171:$AF$1195,'All student Report Card'!$B$1197:$AF$1221,'All student Report Card'!$B$1223:$AF$1247,'All student Report Card'!$B$1249:$AF$1273,'All student Report Card'!$B$1275:$AF$1299,'All student Report Card'!$B$1301:$AF$1325,'All student Report Card'!$B$1327:$AF$1351,'All student Report Card'!$B$1353:$AF$1377,'All student Report Card'!$B$1379:$AF$1403,'All student Report Card'!$B$1405:$AF$1429,'All student Report Card'!$B$1431:$AF$1455,'All student Report Card'!$B$1457:$AF$1481,'All student Report Card'!$B$1483:$AF$1507,'All student Report Card'!$B$1509:$AF$1533,'All student Report Card'!$B$1535:$AF$1559,'All student Report Card'!$B$1561:$AF$1585,'All student Report Card'!$B$1587:$AF$1611,'All student Report Card'!$B$1613:$AF$1637,'All student Report Card'!$B$1639:$AF$1663,'All student Report Card'!$B$1665:$AF$1689,'All student Report Card'!$B$1691:$AF$1715,'All student Report Card'!$B$1717:$AF$1741,'All student Report Card'!$B$1743:$AF$1767,'All student Report Card'!$B$1769:$AF$1793,'All student Report Card'!$B$1795:$AF$1819,'All student Report Card'!$B$1821:$AF$1845,'All student Report Card'!$B$1847:$AF$1871,'All student Report Card'!$B$1873:$AF$1897,'All student Report Card'!$B$1899:$AF$1923,'All student Report Card'!$B$1925:$AF$1949,'All student Report Card'!$B$1951:$AF$1975,'All student Report Card'!$B$1977:$AF$2001,'All student Report Card'!$B$2003:$AF$2027,'All student Report Card'!$B$2029:$AF$2053,'All student Report Card'!$B$2055:$AF$2079,'All student Report Card'!$B$2081:$AF$2105,'All student Report Card'!$B$2107:$AF$2131,'All student Report Card'!$B$2133:$AF$2157,'All student Report Card'!$B$2159:$AF$2183,'All student Report Card'!$B$2185:$AF$2209,'All student Report Card'!$B$2211:$AF$2235,'All student Report Card'!$B$2237:$AF$2261,'All student Report Card'!$B$2263:$AF$2287,'All student Report Card'!$B$2289:$AF$2313,'All student Report Card'!$B$2315:$AF$2339,'All student Report Card'!$B$2341:$AF$2365,'All student Report Card'!$B$2367:$AF$2391,'All student Report Card'!$B$2393:$AF$2417,'All student Report Card'!$B$2419:$AF$2443,'All student Report Card'!$B$2445:$AF$2469,'All student Report Card'!$B$2471:$AF$2495,'All student Report Card'!$B$2497:$AF$2521,'All student Report Card'!$B$2523:$AF$2547,'All student Report Card'!$B$2549:$AF$2573,'All student Report Card'!$B$2575:$AF$2599,'All student Report Card'!$AH$1:$AL$5</definedName>
    <definedName name="_xlnm.Print_Area" localSheetId="8">'Result Aggregate'!$A$1:$W$213</definedName>
    <definedName name="_xlnm.Print_Area" localSheetId="6">'Result Sheet'!$A$2:$DP$218</definedName>
    <definedName name="_xlnm.Print_Area" localSheetId="7">'Teacher &amp; Cat. Wise Result'!$A$1:$O$17,'Teacher &amp; Cat. Wise Result'!$A$19:$O$37</definedName>
    <definedName name="sessional">'Marks Entry 1st'!$BT$7:$CH$407</definedName>
    <definedName name="Sub">'Marks Entry 1st'!$BE$21:$BE$66</definedName>
    <definedName name="Subject">'Marks Entry 1st'!$CJ$1:$CJ$8</definedName>
    <definedName name="subject1">'Marks Entry 1st'!$CL$1:$CL$4</definedName>
    <definedName name="subject2">'Marks Entry 1st'!$CM$1:$CM$3</definedName>
  </definedNames>
  <calcPr calcId="124519"/>
</workbook>
</file>

<file path=xl/calcChain.xml><?xml version="1.0" encoding="utf-8"?>
<calcChain xmlns="http://schemas.openxmlformats.org/spreadsheetml/2006/main">
  <c r="R2589" i="19"/>
  <c r="B2589"/>
  <c r="R2588"/>
  <c r="B2588"/>
  <c r="R2587"/>
  <c r="B2587"/>
  <c r="R2586"/>
  <c r="B2586"/>
  <c r="R2563"/>
  <c r="B2563"/>
  <c r="R2562"/>
  <c r="B2562"/>
  <c r="R2561"/>
  <c r="B2561"/>
  <c r="R2560"/>
  <c r="B2560"/>
  <c r="R2537"/>
  <c r="B2537"/>
  <c r="R2536"/>
  <c r="B2536"/>
  <c r="R2535"/>
  <c r="B2535"/>
  <c r="R2534"/>
  <c r="B2534"/>
  <c r="R2511"/>
  <c r="B2511"/>
  <c r="R2510"/>
  <c r="B2510"/>
  <c r="R2509"/>
  <c r="B2509"/>
  <c r="R2508"/>
  <c r="B2508"/>
  <c r="R2485"/>
  <c r="B2485"/>
  <c r="R2484"/>
  <c r="B2484"/>
  <c r="R2483"/>
  <c r="B2483"/>
  <c r="R2482"/>
  <c r="B2482"/>
  <c r="R2459"/>
  <c r="B2459"/>
  <c r="R2458"/>
  <c r="B2458"/>
  <c r="R2457"/>
  <c r="B2457"/>
  <c r="R2456"/>
  <c r="B2456"/>
  <c r="R2433"/>
  <c r="B2433"/>
  <c r="R2432"/>
  <c r="B2432"/>
  <c r="R2431"/>
  <c r="B2431"/>
  <c r="R2430"/>
  <c r="B2430"/>
  <c r="R2407"/>
  <c r="B2407"/>
  <c r="R2406"/>
  <c r="B2406"/>
  <c r="R2405"/>
  <c r="B2405"/>
  <c r="R2404"/>
  <c r="B2404"/>
  <c r="R2381"/>
  <c r="B2381"/>
  <c r="R2380"/>
  <c r="B2380"/>
  <c r="R2379"/>
  <c r="B2379"/>
  <c r="R2378"/>
  <c r="B2378"/>
  <c r="R2355"/>
  <c r="B2355"/>
  <c r="R2354"/>
  <c r="B2354"/>
  <c r="R2353"/>
  <c r="B2353"/>
  <c r="R2352"/>
  <c r="B2352"/>
  <c r="R2329"/>
  <c r="B2329"/>
  <c r="R2328"/>
  <c r="B2328"/>
  <c r="R2327"/>
  <c r="B2327"/>
  <c r="R2326"/>
  <c r="B2326"/>
  <c r="R2303"/>
  <c r="B2303"/>
  <c r="R2302"/>
  <c r="B2302"/>
  <c r="R2301"/>
  <c r="B2301"/>
  <c r="R2300"/>
  <c r="B2300"/>
  <c r="R2277"/>
  <c r="B2277"/>
  <c r="R2276"/>
  <c r="B2276"/>
  <c r="R2275"/>
  <c r="B2275"/>
  <c r="R2274"/>
  <c r="B2274"/>
  <c r="R2251"/>
  <c r="B2251"/>
  <c r="R2250"/>
  <c r="B2250"/>
  <c r="R2249"/>
  <c r="B2249"/>
  <c r="R2248"/>
  <c r="B2248"/>
  <c r="R2225"/>
  <c r="B2225"/>
  <c r="R2224"/>
  <c r="B2224"/>
  <c r="R2223"/>
  <c r="B2223"/>
  <c r="R2222"/>
  <c r="B2222"/>
  <c r="R2199"/>
  <c r="B2199"/>
  <c r="R2198"/>
  <c r="B2198"/>
  <c r="R2197"/>
  <c r="B2197"/>
  <c r="R2196"/>
  <c r="B2196"/>
  <c r="R2173"/>
  <c r="B2173"/>
  <c r="R2172"/>
  <c r="B2172"/>
  <c r="R2171"/>
  <c r="B2171"/>
  <c r="R2170"/>
  <c r="B2170"/>
  <c r="R2147"/>
  <c r="B2147"/>
  <c r="R2146"/>
  <c r="B2146"/>
  <c r="R2145"/>
  <c r="B2145"/>
  <c r="R2144"/>
  <c r="B2144"/>
  <c r="R2121"/>
  <c r="B2121"/>
  <c r="R2120"/>
  <c r="B2120"/>
  <c r="R2119"/>
  <c r="B2119"/>
  <c r="R2118"/>
  <c r="B2118"/>
  <c r="R2095"/>
  <c r="B2095"/>
  <c r="R2094"/>
  <c r="B2094"/>
  <c r="R2093"/>
  <c r="B2093"/>
  <c r="R2092"/>
  <c r="B2092"/>
  <c r="R2069"/>
  <c r="B2069"/>
  <c r="R2068"/>
  <c r="B2068"/>
  <c r="R2067"/>
  <c r="B2067"/>
  <c r="R2066"/>
  <c r="B2066"/>
  <c r="R2043"/>
  <c r="B2043"/>
  <c r="R2042"/>
  <c r="B2042"/>
  <c r="R2041"/>
  <c r="B2041"/>
  <c r="R2040"/>
  <c r="B2040"/>
  <c r="R2017"/>
  <c r="B2017"/>
  <c r="R2016"/>
  <c r="B2016"/>
  <c r="R2015"/>
  <c r="B2015"/>
  <c r="R2014"/>
  <c r="B2014"/>
  <c r="R1991"/>
  <c r="B1991"/>
  <c r="R1990"/>
  <c r="B1990"/>
  <c r="R1989"/>
  <c r="B1989"/>
  <c r="R1988"/>
  <c r="B1988"/>
  <c r="R1965"/>
  <c r="B1965"/>
  <c r="R1964"/>
  <c r="B1964"/>
  <c r="R1963"/>
  <c r="B1963"/>
  <c r="R1962"/>
  <c r="B1962"/>
  <c r="R1939"/>
  <c r="B1939"/>
  <c r="R1938"/>
  <c r="B1938"/>
  <c r="R1937"/>
  <c r="B1937"/>
  <c r="R1936"/>
  <c r="B1936"/>
  <c r="R1913"/>
  <c r="B1913"/>
  <c r="R1912"/>
  <c r="B1912"/>
  <c r="R1911"/>
  <c r="B1911"/>
  <c r="R1910"/>
  <c r="B1910"/>
  <c r="R1887"/>
  <c r="B1887"/>
  <c r="R1886"/>
  <c r="B1886"/>
  <c r="R1885"/>
  <c r="B1885"/>
  <c r="R1884"/>
  <c r="B1884"/>
  <c r="R1861"/>
  <c r="B1861"/>
  <c r="R1860"/>
  <c r="B1860"/>
  <c r="R1859"/>
  <c r="B1859"/>
  <c r="R1858"/>
  <c r="B1858"/>
  <c r="R1835"/>
  <c r="B1835"/>
  <c r="R1834"/>
  <c r="B1834"/>
  <c r="R1833"/>
  <c r="B1833"/>
  <c r="R1832"/>
  <c r="B1832"/>
  <c r="R1809"/>
  <c r="B1809"/>
  <c r="R1808"/>
  <c r="B1808"/>
  <c r="R1807"/>
  <c r="B1807"/>
  <c r="R1806"/>
  <c r="B1806"/>
  <c r="R1783"/>
  <c r="B1783"/>
  <c r="R1782"/>
  <c r="B1782"/>
  <c r="R1781"/>
  <c r="B1781"/>
  <c r="R1780"/>
  <c r="B1780"/>
  <c r="R1757"/>
  <c r="B1757"/>
  <c r="R1756"/>
  <c r="B1756"/>
  <c r="R1755"/>
  <c r="B1755"/>
  <c r="R1754"/>
  <c r="B1754"/>
  <c r="R1731"/>
  <c r="B1731"/>
  <c r="R1730"/>
  <c r="B1730"/>
  <c r="R1729"/>
  <c r="B1729"/>
  <c r="R1728"/>
  <c r="B1728"/>
  <c r="R1705"/>
  <c r="B1705"/>
  <c r="R1704"/>
  <c r="B1704"/>
  <c r="R1703"/>
  <c r="B1703"/>
  <c r="R1702"/>
  <c r="B1702"/>
  <c r="R1679"/>
  <c r="B1679"/>
  <c r="R1678"/>
  <c r="B1678"/>
  <c r="R1677"/>
  <c r="B1677"/>
  <c r="R1676"/>
  <c r="B1676"/>
  <c r="R1653"/>
  <c r="B1653"/>
  <c r="R1652"/>
  <c r="B1652"/>
  <c r="R1651"/>
  <c r="B1651"/>
  <c r="R1650"/>
  <c r="B1650"/>
  <c r="R1627"/>
  <c r="B1627"/>
  <c r="R1626"/>
  <c r="B1626"/>
  <c r="R1625"/>
  <c r="B1625"/>
  <c r="R1624"/>
  <c r="B1624"/>
  <c r="R1601"/>
  <c r="B1601"/>
  <c r="R1600"/>
  <c r="B1600"/>
  <c r="R1599"/>
  <c r="B1599"/>
  <c r="R1598"/>
  <c r="B1598"/>
  <c r="R1575"/>
  <c r="B1575"/>
  <c r="R1574"/>
  <c r="B1574"/>
  <c r="R1573"/>
  <c r="B1573"/>
  <c r="R1572"/>
  <c r="B1572"/>
  <c r="R1549"/>
  <c r="B1549"/>
  <c r="R1548"/>
  <c r="B1548"/>
  <c r="R1547"/>
  <c r="B1547"/>
  <c r="R1546"/>
  <c r="B1546"/>
  <c r="R1523"/>
  <c r="B1523"/>
  <c r="R1522"/>
  <c r="B1522"/>
  <c r="R1521"/>
  <c r="B1521"/>
  <c r="R1520"/>
  <c r="B1520"/>
  <c r="R1497"/>
  <c r="B1497"/>
  <c r="R1496"/>
  <c r="B1496"/>
  <c r="R1495"/>
  <c r="B1495"/>
  <c r="R1494"/>
  <c r="B1494"/>
  <c r="R1471"/>
  <c r="B1471"/>
  <c r="R1470"/>
  <c r="B1470"/>
  <c r="R1469"/>
  <c r="B1469"/>
  <c r="R1468"/>
  <c r="B1468"/>
  <c r="R1445"/>
  <c r="B1445"/>
  <c r="R1444"/>
  <c r="B1444"/>
  <c r="R1443"/>
  <c r="B1443"/>
  <c r="R1442"/>
  <c r="B1442"/>
  <c r="R1419"/>
  <c r="B1419"/>
  <c r="R1418"/>
  <c r="B1418"/>
  <c r="R1417"/>
  <c r="B1417"/>
  <c r="R1416"/>
  <c r="B1416"/>
  <c r="R1393"/>
  <c r="B1393"/>
  <c r="R1392"/>
  <c r="B1392"/>
  <c r="R1391"/>
  <c r="B1391"/>
  <c r="R1390"/>
  <c r="B1390"/>
  <c r="R1367"/>
  <c r="B1367"/>
  <c r="R1366"/>
  <c r="B1366"/>
  <c r="R1365"/>
  <c r="B1365"/>
  <c r="R1364"/>
  <c r="B1364"/>
  <c r="R1341"/>
  <c r="B1341"/>
  <c r="R1340"/>
  <c r="B1340"/>
  <c r="R1339"/>
  <c r="B1339"/>
  <c r="R1338"/>
  <c r="B1338"/>
  <c r="R1315"/>
  <c r="B1315"/>
  <c r="R1314"/>
  <c r="B1314"/>
  <c r="R1313"/>
  <c r="B1313"/>
  <c r="R1312"/>
  <c r="B1312"/>
  <c r="R1289"/>
  <c r="B1289"/>
  <c r="R1288"/>
  <c r="B1288"/>
  <c r="R1287"/>
  <c r="B1287"/>
  <c r="R1286"/>
  <c r="B1286"/>
  <c r="R1263"/>
  <c r="B1263"/>
  <c r="R1262"/>
  <c r="B1262"/>
  <c r="R1261"/>
  <c r="B1261"/>
  <c r="R1260"/>
  <c r="B1260"/>
  <c r="R1237"/>
  <c r="B1237"/>
  <c r="R1236"/>
  <c r="B1236"/>
  <c r="R1235"/>
  <c r="B1235"/>
  <c r="R1234"/>
  <c r="B1234"/>
  <c r="R1211"/>
  <c r="B1211"/>
  <c r="R1210"/>
  <c r="B1210"/>
  <c r="R1209"/>
  <c r="B1209"/>
  <c r="R1208"/>
  <c r="B1208"/>
  <c r="R1185"/>
  <c r="B1185"/>
  <c r="R1184"/>
  <c r="B1184"/>
  <c r="R1183"/>
  <c r="B1183"/>
  <c r="R1182"/>
  <c r="B1182"/>
  <c r="R1159"/>
  <c r="B1159"/>
  <c r="R1158"/>
  <c r="B1158"/>
  <c r="R1157"/>
  <c r="B1157"/>
  <c r="R1156"/>
  <c r="B1156"/>
  <c r="R1133"/>
  <c r="B1133"/>
  <c r="R1132"/>
  <c r="B1132"/>
  <c r="R1131"/>
  <c r="B1131"/>
  <c r="R1130"/>
  <c r="B1130"/>
  <c r="R1107"/>
  <c r="B1107"/>
  <c r="R1106"/>
  <c r="B1106"/>
  <c r="R1105"/>
  <c r="B1105"/>
  <c r="R1104"/>
  <c r="B1104"/>
  <c r="R1081"/>
  <c r="B1081"/>
  <c r="R1080"/>
  <c r="B1080"/>
  <c r="R1079"/>
  <c r="B1079"/>
  <c r="R1078"/>
  <c r="B1078"/>
  <c r="R1055"/>
  <c r="B1055"/>
  <c r="R1054"/>
  <c r="B1054"/>
  <c r="R1053"/>
  <c r="B1053"/>
  <c r="R1052"/>
  <c r="B1052"/>
  <c r="R1029"/>
  <c r="B1029"/>
  <c r="R1028"/>
  <c r="B1028"/>
  <c r="R1027"/>
  <c r="B1027"/>
  <c r="R1026"/>
  <c r="B1026"/>
  <c r="R1003"/>
  <c r="B1003"/>
  <c r="R1002"/>
  <c r="B1002"/>
  <c r="R1001"/>
  <c r="B1001"/>
  <c r="R1000"/>
  <c r="B1000"/>
  <c r="R977"/>
  <c r="B977"/>
  <c r="R976"/>
  <c r="B976"/>
  <c r="R975"/>
  <c r="B975"/>
  <c r="R974"/>
  <c r="B974"/>
  <c r="R951"/>
  <c r="B951"/>
  <c r="R950"/>
  <c r="B950"/>
  <c r="R949"/>
  <c r="B949"/>
  <c r="R948"/>
  <c r="B948"/>
  <c r="R925"/>
  <c r="B925"/>
  <c r="R924"/>
  <c r="B924"/>
  <c r="R923"/>
  <c r="B923"/>
  <c r="R922"/>
  <c r="B922"/>
  <c r="R899"/>
  <c r="B899"/>
  <c r="R898"/>
  <c r="B898"/>
  <c r="R897"/>
  <c r="B897"/>
  <c r="R896"/>
  <c r="B896"/>
  <c r="R873"/>
  <c r="B873"/>
  <c r="R872"/>
  <c r="B872"/>
  <c r="R871"/>
  <c r="B871"/>
  <c r="R870"/>
  <c r="B870"/>
  <c r="R847"/>
  <c r="B847"/>
  <c r="R846"/>
  <c r="B846"/>
  <c r="R845"/>
  <c r="B845"/>
  <c r="R844"/>
  <c r="B844"/>
  <c r="R821"/>
  <c r="B821"/>
  <c r="R820"/>
  <c r="B820"/>
  <c r="R819"/>
  <c r="B819"/>
  <c r="R818"/>
  <c r="B818"/>
  <c r="R795"/>
  <c r="B795"/>
  <c r="R794"/>
  <c r="B794"/>
  <c r="R793"/>
  <c r="B793"/>
  <c r="R792"/>
  <c r="B792"/>
  <c r="R769"/>
  <c r="B769"/>
  <c r="R768"/>
  <c r="B768"/>
  <c r="R767"/>
  <c r="B767"/>
  <c r="R766"/>
  <c r="B766"/>
  <c r="R743"/>
  <c r="B743"/>
  <c r="R742"/>
  <c r="B742"/>
  <c r="R741"/>
  <c r="B741"/>
  <c r="R740"/>
  <c r="B740"/>
  <c r="R717"/>
  <c r="B717"/>
  <c r="R716"/>
  <c r="B716"/>
  <c r="R715"/>
  <c r="B715"/>
  <c r="R714"/>
  <c r="B714"/>
  <c r="R691"/>
  <c r="B691"/>
  <c r="R690"/>
  <c r="B690"/>
  <c r="R689"/>
  <c r="B689"/>
  <c r="R688"/>
  <c r="B688"/>
  <c r="R665"/>
  <c r="B665"/>
  <c r="R664"/>
  <c r="B664"/>
  <c r="R663"/>
  <c r="B663"/>
  <c r="R662"/>
  <c r="B662"/>
  <c r="R639"/>
  <c r="B639"/>
  <c r="R638"/>
  <c r="B638"/>
  <c r="R637"/>
  <c r="B637"/>
  <c r="R636"/>
  <c r="B636"/>
  <c r="R613"/>
  <c r="B613"/>
  <c r="R612"/>
  <c r="B612"/>
  <c r="R611"/>
  <c r="B611"/>
  <c r="R610"/>
  <c r="B610"/>
  <c r="R587"/>
  <c r="B587"/>
  <c r="R586"/>
  <c r="B586"/>
  <c r="R585"/>
  <c r="B585"/>
  <c r="R584"/>
  <c r="B584"/>
  <c r="R561"/>
  <c r="B561"/>
  <c r="R560"/>
  <c r="B560"/>
  <c r="R559"/>
  <c r="B559"/>
  <c r="R558"/>
  <c r="B558"/>
  <c r="R535"/>
  <c r="B535"/>
  <c r="R534"/>
  <c r="B534"/>
  <c r="R533"/>
  <c r="B533"/>
  <c r="R532"/>
  <c r="B532"/>
  <c r="R509"/>
  <c r="B509"/>
  <c r="R508"/>
  <c r="B508"/>
  <c r="R507"/>
  <c r="B507"/>
  <c r="R506"/>
  <c r="B506"/>
  <c r="R483"/>
  <c r="B483"/>
  <c r="R482"/>
  <c r="B482"/>
  <c r="R481"/>
  <c r="B481"/>
  <c r="R480"/>
  <c r="B480"/>
  <c r="R457"/>
  <c r="B457"/>
  <c r="R456"/>
  <c r="B456"/>
  <c r="R455"/>
  <c r="B455"/>
  <c r="R454"/>
  <c r="B454"/>
  <c r="R431"/>
  <c r="B431"/>
  <c r="R430"/>
  <c r="B430"/>
  <c r="R429"/>
  <c r="B429"/>
  <c r="R428"/>
  <c r="B428"/>
  <c r="R405"/>
  <c r="B405"/>
  <c r="R404"/>
  <c r="B404"/>
  <c r="R403"/>
  <c r="B403"/>
  <c r="R402"/>
  <c r="B402"/>
  <c r="R379"/>
  <c r="B379"/>
  <c r="R378"/>
  <c r="B378"/>
  <c r="R377"/>
  <c r="B377"/>
  <c r="R376"/>
  <c r="B376"/>
  <c r="R353"/>
  <c r="B353"/>
  <c r="R352"/>
  <c r="B352"/>
  <c r="R351"/>
  <c r="B351"/>
  <c r="R350"/>
  <c r="B350"/>
  <c r="R327"/>
  <c r="B327"/>
  <c r="R326"/>
  <c r="B326"/>
  <c r="R325"/>
  <c r="B325"/>
  <c r="R324"/>
  <c r="B324"/>
  <c r="R301"/>
  <c r="B301"/>
  <c r="R300"/>
  <c r="B300"/>
  <c r="R299"/>
  <c r="B299"/>
  <c r="R298"/>
  <c r="B298"/>
  <c r="R275"/>
  <c r="B275"/>
  <c r="R274"/>
  <c r="B274"/>
  <c r="R273"/>
  <c r="B273"/>
  <c r="R272"/>
  <c r="B272"/>
  <c r="R249"/>
  <c r="B249"/>
  <c r="R248"/>
  <c r="B248"/>
  <c r="R247"/>
  <c r="B247"/>
  <c r="R246"/>
  <c r="B246"/>
  <c r="R223"/>
  <c r="B223"/>
  <c r="R222"/>
  <c r="B222"/>
  <c r="R221"/>
  <c r="B221"/>
  <c r="R220"/>
  <c r="B220"/>
  <c r="R197"/>
  <c r="B197"/>
  <c r="R196"/>
  <c r="B196"/>
  <c r="R195"/>
  <c r="B195"/>
  <c r="R194"/>
  <c r="B194"/>
  <c r="R171"/>
  <c r="B171"/>
  <c r="R170"/>
  <c r="B170"/>
  <c r="R169"/>
  <c r="B169"/>
  <c r="R168"/>
  <c r="B168"/>
  <c r="R145"/>
  <c r="B145"/>
  <c r="R144"/>
  <c r="B144"/>
  <c r="R143"/>
  <c r="B143"/>
  <c r="R142"/>
  <c r="B142"/>
  <c r="R119"/>
  <c r="B119"/>
  <c r="R118"/>
  <c r="B118"/>
  <c r="R117"/>
  <c r="B117"/>
  <c r="R116"/>
  <c r="B116"/>
  <c r="R93"/>
  <c r="B93"/>
  <c r="R92"/>
  <c r="B92"/>
  <c r="R91"/>
  <c r="B91"/>
  <c r="R90"/>
  <c r="B90"/>
  <c r="R67"/>
  <c r="B67"/>
  <c r="R66"/>
  <c r="B66"/>
  <c r="R65"/>
  <c r="B65"/>
  <c r="R64"/>
  <c r="B64"/>
  <c r="DH7" i="17"/>
  <c r="DN211"/>
  <c r="DN209"/>
  <c r="CZ209"/>
  <c r="CR209"/>
  <c r="CJ209"/>
  <c r="BT4"/>
  <c r="BA4"/>
  <c r="AH4"/>
  <c r="O4"/>
  <c r="AL3" i="26"/>
  <c r="AD3"/>
  <c r="V3"/>
  <c r="N3"/>
  <c r="AL3" i="25"/>
  <c r="AD3"/>
  <c r="V3"/>
  <c r="N3"/>
  <c r="O9" i="23"/>
  <c r="O13"/>
  <c r="J12"/>
  <c r="K8"/>
  <c r="K7"/>
  <c r="K6"/>
  <c r="J5"/>
  <c r="DW9" i="17"/>
  <c r="B9" s="1"/>
  <c r="DW10"/>
  <c r="B10" s="1"/>
  <c r="DW11"/>
  <c r="B11" s="1"/>
  <c r="DW12"/>
  <c r="B12" s="1"/>
  <c r="DW13"/>
  <c r="B13" s="1"/>
  <c r="DW14"/>
  <c r="B14" s="1"/>
  <c r="DW15"/>
  <c r="B15" s="1"/>
  <c r="DW16"/>
  <c r="B16" s="1"/>
  <c r="DW17"/>
  <c r="B17" s="1"/>
  <c r="DW18"/>
  <c r="B18" s="1"/>
  <c r="DW19"/>
  <c r="B19" s="1"/>
  <c r="DW20"/>
  <c r="B20" s="1"/>
  <c r="DW21"/>
  <c r="B21" s="1"/>
  <c r="DW22"/>
  <c r="B22" s="1"/>
  <c r="DW23"/>
  <c r="B23" s="1"/>
  <c r="DW24"/>
  <c r="B24" s="1"/>
  <c r="DW25"/>
  <c r="B25" s="1"/>
  <c r="DW26"/>
  <c r="B26" s="1"/>
  <c r="DW27"/>
  <c r="B27" s="1"/>
  <c r="DW28"/>
  <c r="B28" s="1"/>
  <c r="DW29"/>
  <c r="B29" s="1"/>
  <c r="DW30"/>
  <c r="B30" s="1"/>
  <c r="DW31"/>
  <c r="B31" s="1"/>
  <c r="DW32"/>
  <c r="B32" s="1"/>
  <c r="DW33"/>
  <c r="B33" s="1"/>
  <c r="DW34"/>
  <c r="B34" s="1"/>
  <c r="DW35"/>
  <c r="B35" s="1"/>
  <c r="DW36"/>
  <c r="B36" s="1"/>
  <c r="DW37"/>
  <c r="B37" s="1"/>
  <c r="DW38"/>
  <c r="B38" s="1"/>
  <c r="DW39"/>
  <c r="B39" s="1"/>
  <c r="DW40"/>
  <c r="B40" s="1"/>
  <c r="DW41"/>
  <c r="B41" s="1"/>
  <c r="DW42"/>
  <c r="B42" s="1"/>
  <c r="DW43"/>
  <c r="B43" s="1"/>
  <c r="DW44"/>
  <c r="B44" s="1"/>
  <c r="DW45"/>
  <c r="B45" s="1"/>
  <c r="DW46"/>
  <c r="B46" s="1"/>
  <c r="DW47"/>
  <c r="B47" s="1"/>
  <c r="DW48"/>
  <c r="B48" s="1"/>
  <c r="DW49"/>
  <c r="B49" s="1"/>
  <c r="DW50"/>
  <c r="B50" s="1"/>
  <c r="DW51"/>
  <c r="B51" s="1"/>
  <c r="DW52"/>
  <c r="B52" s="1"/>
  <c r="DW53"/>
  <c r="B53" s="1"/>
  <c r="DW54"/>
  <c r="B54" s="1"/>
  <c r="DW55"/>
  <c r="B55" s="1"/>
  <c r="DW56"/>
  <c r="B56" s="1"/>
  <c r="DW57"/>
  <c r="B57" s="1"/>
  <c r="DW58"/>
  <c r="B58" s="1"/>
  <c r="DW59"/>
  <c r="B59" s="1"/>
  <c r="DW60"/>
  <c r="B60" s="1"/>
  <c r="DW61"/>
  <c r="B61" s="1"/>
  <c r="DW62"/>
  <c r="B62" s="1"/>
  <c r="DW63"/>
  <c r="B63" s="1"/>
  <c r="DW64"/>
  <c r="B64" s="1"/>
  <c r="DW65"/>
  <c r="B65" s="1"/>
  <c r="DW66"/>
  <c r="B66" s="1"/>
  <c r="DW67"/>
  <c r="B67" s="1"/>
  <c r="DW68"/>
  <c r="B68" s="1"/>
  <c r="DW69"/>
  <c r="B69" s="1"/>
  <c r="DW70"/>
  <c r="B70" s="1"/>
  <c r="DW71"/>
  <c r="B71" s="1"/>
  <c r="DW72"/>
  <c r="B72" s="1"/>
  <c r="DW73"/>
  <c r="B73" s="1"/>
  <c r="DW74"/>
  <c r="B74" s="1"/>
  <c r="DW75"/>
  <c r="B75" s="1"/>
  <c r="DW76"/>
  <c r="B76" s="1"/>
  <c r="DW77"/>
  <c r="B77" s="1"/>
  <c r="DW78"/>
  <c r="B78" s="1"/>
  <c r="DW79"/>
  <c r="B79" s="1"/>
  <c r="DW80"/>
  <c r="B80" s="1"/>
  <c r="DW81"/>
  <c r="B81" s="1"/>
  <c r="DW82"/>
  <c r="B82" s="1"/>
  <c r="DW83"/>
  <c r="B83" s="1"/>
  <c r="DW84"/>
  <c r="B84" s="1"/>
  <c r="DW85"/>
  <c r="B85" s="1"/>
  <c r="DW86"/>
  <c r="B86" s="1"/>
  <c r="DW87"/>
  <c r="B87" s="1"/>
  <c r="DW88"/>
  <c r="B88" s="1"/>
  <c r="DW89"/>
  <c r="B89" s="1"/>
  <c r="DW90"/>
  <c r="B90" s="1"/>
  <c r="DW91"/>
  <c r="B91" s="1"/>
  <c r="DW92"/>
  <c r="B92" s="1"/>
  <c r="DW93"/>
  <c r="B93" s="1"/>
  <c r="DW94"/>
  <c r="B94" s="1"/>
  <c r="DW95"/>
  <c r="B95" s="1"/>
  <c r="DW96"/>
  <c r="B96" s="1"/>
  <c r="DW97"/>
  <c r="B97" s="1"/>
  <c r="DW98"/>
  <c r="B98" s="1"/>
  <c r="DW99"/>
  <c r="B99" s="1"/>
  <c r="DW100"/>
  <c r="B100" s="1"/>
  <c r="DW101"/>
  <c r="B101" s="1"/>
  <c r="DW102"/>
  <c r="B102" s="1"/>
  <c r="DW103"/>
  <c r="B103" s="1"/>
  <c r="DW104"/>
  <c r="B104" s="1"/>
  <c r="DW105"/>
  <c r="B105" s="1"/>
  <c r="DW106"/>
  <c r="B106" s="1"/>
  <c r="DW107"/>
  <c r="B107" s="1"/>
  <c r="DW108"/>
  <c r="B108" s="1"/>
  <c r="DW109"/>
  <c r="B109" s="1"/>
  <c r="DW110"/>
  <c r="B110" s="1"/>
  <c r="DW111"/>
  <c r="B111" s="1"/>
  <c r="DW112"/>
  <c r="B112" s="1"/>
  <c r="DW113"/>
  <c r="B113" s="1"/>
  <c r="DW114"/>
  <c r="B114" s="1"/>
  <c r="DW115"/>
  <c r="B115" s="1"/>
  <c r="DW116"/>
  <c r="B116" s="1"/>
  <c r="DW117"/>
  <c r="B117" s="1"/>
  <c r="DW118"/>
  <c r="B118" s="1"/>
  <c r="DW119"/>
  <c r="B119" s="1"/>
  <c r="DW120"/>
  <c r="B120" s="1"/>
  <c r="DW121"/>
  <c r="B121" s="1"/>
  <c r="DW122"/>
  <c r="B122" s="1"/>
  <c r="DW123"/>
  <c r="B123" s="1"/>
  <c r="DW124"/>
  <c r="B124" s="1"/>
  <c r="DW125"/>
  <c r="B125" s="1"/>
  <c r="DW126"/>
  <c r="B126" s="1"/>
  <c r="DW127"/>
  <c r="B127" s="1"/>
  <c r="DW128"/>
  <c r="B128" s="1"/>
  <c r="DW129"/>
  <c r="B129" s="1"/>
  <c r="DW130"/>
  <c r="B130" s="1"/>
  <c r="DW131"/>
  <c r="B131" s="1"/>
  <c r="DW132"/>
  <c r="B132" s="1"/>
  <c r="DW133"/>
  <c r="B133" s="1"/>
  <c r="DW134"/>
  <c r="B134" s="1"/>
  <c r="DW135"/>
  <c r="B135" s="1"/>
  <c r="DW136"/>
  <c r="B136" s="1"/>
  <c r="DW137"/>
  <c r="B137" s="1"/>
  <c r="DW138"/>
  <c r="B138" s="1"/>
  <c r="DW139"/>
  <c r="B139" s="1"/>
  <c r="DW140"/>
  <c r="B140" s="1"/>
  <c r="DW141"/>
  <c r="B141" s="1"/>
  <c r="DW142"/>
  <c r="B142" s="1"/>
  <c r="DW143"/>
  <c r="B143" s="1"/>
  <c r="DW144"/>
  <c r="B144" s="1"/>
  <c r="DW145"/>
  <c r="B145" s="1"/>
  <c r="DW146"/>
  <c r="B146" s="1"/>
  <c r="DW147"/>
  <c r="B147" s="1"/>
  <c r="DW148"/>
  <c r="B148" s="1"/>
  <c r="DW149"/>
  <c r="B149" s="1"/>
  <c r="DW150"/>
  <c r="B150" s="1"/>
  <c r="DW151"/>
  <c r="B151" s="1"/>
  <c r="DW152"/>
  <c r="B152" s="1"/>
  <c r="DW153"/>
  <c r="B153" s="1"/>
  <c r="DW154"/>
  <c r="B154" s="1"/>
  <c r="DW155"/>
  <c r="B155" s="1"/>
  <c r="DW156"/>
  <c r="B156" s="1"/>
  <c r="DW157"/>
  <c r="B157" s="1"/>
  <c r="DW158"/>
  <c r="B158" s="1"/>
  <c r="DW159"/>
  <c r="B159" s="1"/>
  <c r="DW160"/>
  <c r="B160" s="1"/>
  <c r="DW161"/>
  <c r="B161" s="1"/>
  <c r="DW162"/>
  <c r="B162" s="1"/>
  <c r="DW163"/>
  <c r="B163" s="1"/>
  <c r="DW164"/>
  <c r="B164" s="1"/>
  <c r="DW165"/>
  <c r="B165" s="1"/>
  <c r="DW166"/>
  <c r="B166" s="1"/>
  <c r="DW167"/>
  <c r="B167" s="1"/>
  <c r="DW168"/>
  <c r="B168" s="1"/>
  <c r="DW169"/>
  <c r="B169" s="1"/>
  <c r="DW170"/>
  <c r="B170" s="1"/>
  <c r="DW171"/>
  <c r="B171" s="1"/>
  <c r="DW172"/>
  <c r="B172" s="1"/>
  <c r="DW173"/>
  <c r="B173" s="1"/>
  <c r="DW174"/>
  <c r="B174" s="1"/>
  <c r="DW175"/>
  <c r="B175" s="1"/>
  <c r="DW176"/>
  <c r="B176" s="1"/>
  <c r="DW177"/>
  <c r="B177" s="1"/>
  <c r="DW178"/>
  <c r="B178" s="1"/>
  <c r="DW179"/>
  <c r="B179" s="1"/>
  <c r="DW180"/>
  <c r="B180" s="1"/>
  <c r="DW181"/>
  <c r="B181" s="1"/>
  <c r="DW182"/>
  <c r="B182" s="1"/>
  <c r="DW183"/>
  <c r="B183" s="1"/>
  <c r="DW184"/>
  <c r="B184" s="1"/>
  <c r="DW185"/>
  <c r="B185" s="1"/>
  <c r="DW186"/>
  <c r="B186" s="1"/>
  <c r="DW187"/>
  <c r="B187" s="1"/>
  <c r="DW188"/>
  <c r="B188" s="1"/>
  <c r="DW189"/>
  <c r="B189" s="1"/>
  <c r="DW190"/>
  <c r="B190" s="1"/>
  <c r="DW191"/>
  <c r="B191" s="1"/>
  <c r="DW192"/>
  <c r="B192" s="1"/>
  <c r="DW193"/>
  <c r="B193" s="1"/>
  <c r="DW194"/>
  <c r="B194" s="1"/>
  <c r="DW195"/>
  <c r="B195" s="1"/>
  <c r="DW196"/>
  <c r="B196" s="1"/>
  <c r="DW197"/>
  <c r="B197" s="1"/>
  <c r="DW198"/>
  <c r="B198" s="1"/>
  <c r="DW199"/>
  <c r="B199" s="1"/>
  <c r="DW200"/>
  <c r="B200" s="1"/>
  <c r="DW201"/>
  <c r="B201" s="1"/>
  <c r="DW202"/>
  <c r="B202" s="1"/>
  <c r="DW203"/>
  <c r="B203" s="1"/>
  <c r="DW204"/>
  <c r="B204" s="1"/>
  <c r="DW205"/>
  <c r="B205" s="1"/>
  <c r="DW206"/>
  <c r="B206" s="1"/>
  <c r="DW207"/>
  <c r="B207" s="1"/>
  <c r="DW8"/>
  <c r="B8" s="1"/>
  <c r="J8" l="1"/>
  <c r="K204"/>
  <c r="K200"/>
  <c r="K196"/>
  <c r="K192"/>
  <c r="K188"/>
  <c r="K184"/>
  <c r="K180"/>
  <c r="K176"/>
  <c r="K172"/>
  <c r="K168"/>
  <c r="K164"/>
  <c r="K160"/>
  <c r="K156"/>
  <c r="K152"/>
  <c r="K148"/>
  <c r="K144"/>
  <c r="K140"/>
  <c r="K136"/>
  <c r="K132"/>
  <c r="K128"/>
  <c r="K124"/>
  <c r="K120"/>
  <c r="K116"/>
  <c r="K112"/>
  <c r="K108"/>
  <c r="K104"/>
  <c r="K100"/>
  <c r="K96"/>
  <c r="K92"/>
  <c r="K88"/>
  <c r="K84"/>
  <c r="K80"/>
  <c r="K76"/>
  <c r="K72"/>
  <c r="K68"/>
  <c r="K64"/>
  <c r="K60"/>
  <c r="K56"/>
  <c r="K52"/>
  <c r="K48"/>
  <c r="K44"/>
  <c r="K40"/>
  <c r="K36"/>
  <c r="K32"/>
  <c r="K28"/>
  <c r="K24"/>
  <c r="K20"/>
  <c r="K16"/>
  <c r="K12"/>
  <c r="K205"/>
  <c r="K201"/>
  <c r="K197"/>
  <c r="K193"/>
  <c r="K189"/>
  <c r="K185"/>
  <c r="K181"/>
  <c r="K177"/>
  <c r="K173"/>
  <c r="K169"/>
  <c r="K165"/>
  <c r="K161"/>
  <c r="K157"/>
  <c r="K153"/>
  <c r="K149"/>
  <c r="K145"/>
  <c r="K141"/>
  <c r="K137"/>
  <c r="K133"/>
  <c r="K129"/>
  <c r="K125"/>
  <c r="K121"/>
  <c r="K117"/>
  <c r="K113"/>
  <c r="K109"/>
  <c r="K105"/>
  <c r="K101"/>
  <c r="K97"/>
  <c r="K93"/>
  <c r="K89"/>
  <c r="K85"/>
  <c r="K81"/>
  <c r="K77"/>
  <c r="K73"/>
  <c r="K69"/>
  <c r="K65"/>
  <c r="K61"/>
  <c r="K57"/>
  <c r="K53"/>
  <c r="K49"/>
  <c r="K45"/>
  <c r="K41"/>
  <c r="K37"/>
  <c r="K33"/>
  <c r="K29"/>
  <c r="K25"/>
  <c r="K21"/>
  <c r="K17"/>
  <c r="K13"/>
  <c r="K9"/>
  <c r="K206"/>
  <c r="K202"/>
  <c r="K198"/>
  <c r="K194"/>
  <c r="K190"/>
  <c r="K186"/>
  <c r="K182"/>
  <c r="K178"/>
  <c r="K174"/>
  <c r="K170"/>
  <c r="K166"/>
  <c r="K162"/>
  <c r="K158"/>
  <c r="K154"/>
  <c r="K150"/>
  <c r="K146"/>
  <c r="K142"/>
  <c r="K138"/>
  <c r="K134"/>
  <c r="K130"/>
  <c r="K126"/>
  <c r="K122"/>
  <c r="K118"/>
  <c r="K114"/>
  <c r="K110"/>
  <c r="K106"/>
  <c r="K102"/>
  <c r="K98"/>
  <c r="K94"/>
  <c r="K90"/>
  <c r="K86"/>
  <c r="K82"/>
  <c r="K78"/>
  <c r="K74"/>
  <c r="K70"/>
  <c r="K66"/>
  <c r="K62"/>
  <c r="K58"/>
  <c r="K54"/>
  <c r="K50"/>
  <c r="K46"/>
  <c r="K42"/>
  <c r="K38"/>
  <c r="K34"/>
  <c r="K30"/>
  <c r="K26"/>
  <c r="K22"/>
  <c r="K18"/>
  <c r="K14"/>
  <c r="K10"/>
  <c r="K207"/>
  <c r="K203"/>
  <c r="K199"/>
  <c r="K195"/>
  <c r="K191"/>
  <c r="K187"/>
  <c r="K183"/>
  <c r="K179"/>
  <c r="K175"/>
  <c r="K171"/>
  <c r="K167"/>
  <c r="K163"/>
  <c r="K159"/>
  <c r="K155"/>
  <c r="K151"/>
  <c r="K147"/>
  <c r="K143"/>
  <c r="K139"/>
  <c r="K135"/>
  <c r="K131"/>
  <c r="K127"/>
  <c r="K123"/>
  <c r="K119"/>
  <c r="K115"/>
  <c r="K111"/>
  <c r="K107"/>
  <c r="K103"/>
  <c r="K99"/>
  <c r="K95"/>
  <c r="K91"/>
  <c r="K87"/>
  <c r="K83"/>
  <c r="K79"/>
  <c r="K75"/>
  <c r="K71"/>
  <c r="K67"/>
  <c r="K63"/>
  <c r="K59"/>
  <c r="K55"/>
  <c r="K51"/>
  <c r="K47"/>
  <c r="K43"/>
  <c r="K39"/>
  <c r="K35"/>
  <c r="K31"/>
  <c r="K27"/>
  <c r="K23"/>
  <c r="K19"/>
  <c r="K15"/>
  <c r="K11"/>
  <c r="J207"/>
  <c r="J205"/>
  <c r="J203"/>
  <c r="J201"/>
  <c r="J199"/>
  <c r="J197"/>
  <c r="J195"/>
  <c r="J193"/>
  <c r="J191"/>
  <c r="J189"/>
  <c r="J187"/>
  <c r="J185"/>
  <c r="J183"/>
  <c r="J181"/>
  <c r="J179"/>
  <c r="J177"/>
  <c r="J175"/>
  <c r="J173"/>
  <c r="J171"/>
  <c r="J169"/>
  <c r="J167"/>
  <c r="J165"/>
  <c r="J163"/>
  <c r="J161"/>
  <c r="J159"/>
  <c r="J157"/>
  <c r="J155"/>
  <c r="J153"/>
  <c r="J151"/>
  <c r="J149"/>
  <c r="J147"/>
  <c r="J145"/>
  <c r="J143"/>
  <c r="J141"/>
  <c r="J139"/>
  <c r="J137"/>
  <c r="J135"/>
  <c r="J133"/>
  <c r="J131"/>
  <c r="J129"/>
  <c r="J127"/>
  <c r="J125"/>
  <c r="J123"/>
  <c r="J121"/>
  <c r="J119"/>
  <c r="J117"/>
  <c r="J115"/>
  <c r="J113"/>
  <c r="J111"/>
  <c r="J109"/>
  <c r="J107"/>
  <c r="J105"/>
  <c r="J103"/>
  <c r="J101"/>
  <c r="J99"/>
  <c r="J97"/>
  <c r="J95"/>
  <c r="J93"/>
  <c r="J91"/>
  <c r="J89"/>
  <c r="J87"/>
  <c r="J85"/>
  <c r="J83"/>
  <c r="J81"/>
  <c r="J79"/>
  <c r="J77"/>
  <c r="J75"/>
  <c r="J73"/>
  <c r="J71"/>
  <c r="J69"/>
  <c r="J67"/>
  <c r="J65"/>
  <c r="J63"/>
  <c r="J61"/>
  <c r="J59"/>
  <c r="J57"/>
  <c r="J55"/>
  <c r="J53"/>
  <c r="J51"/>
  <c r="J49"/>
  <c r="J47"/>
  <c r="J45"/>
  <c r="J43"/>
  <c r="J41"/>
  <c r="J39"/>
  <c r="J37"/>
  <c r="J35"/>
  <c r="J33"/>
  <c r="J31"/>
  <c r="J29"/>
  <c r="J27"/>
  <c r="J25"/>
  <c r="J23"/>
  <c r="J21"/>
  <c r="J19"/>
  <c r="J17"/>
  <c r="J15"/>
  <c r="J13"/>
  <c r="J11"/>
  <c r="J9"/>
  <c r="K8"/>
  <c r="J206"/>
  <c r="J204"/>
  <c r="J202"/>
  <c r="J200"/>
  <c r="J198"/>
  <c r="J196"/>
  <c r="J194"/>
  <c r="J192"/>
  <c r="J190"/>
  <c r="J188"/>
  <c r="J186"/>
  <c r="J184"/>
  <c r="J182"/>
  <c r="J180"/>
  <c r="J178"/>
  <c r="J176"/>
  <c r="J174"/>
  <c r="J172"/>
  <c r="J170"/>
  <c r="J168"/>
  <c r="J166"/>
  <c r="J164"/>
  <c r="J162"/>
  <c r="J160"/>
  <c r="J158"/>
  <c r="J156"/>
  <c r="J154"/>
  <c r="J152"/>
  <c r="J150"/>
  <c r="J148"/>
  <c r="J146"/>
  <c r="J144"/>
  <c r="J142"/>
  <c r="J140"/>
  <c r="J138"/>
  <c r="J136"/>
  <c r="J134"/>
  <c r="J132"/>
  <c r="J130"/>
  <c r="J128"/>
  <c r="J126"/>
  <c r="J124"/>
  <c r="J122"/>
  <c r="J120"/>
  <c r="J118"/>
  <c r="J116"/>
  <c r="J114"/>
  <c r="J112"/>
  <c r="J110"/>
  <c r="J108"/>
  <c r="J106"/>
  <c r="J104"/>
  <c r="J102"/>
  <c r="J100"/>
  <c r="J98"/>
  <c r="J96"/>
  <c r="J94"/>
  <c r="J92"/>
  <c r="J90"/>
  <c r="J88"/>
  <c r="J86"/>
  <c r="J84"/>
  <c r="J82"/>
  <c r="J80"/>
  <c r="J78"/>
  <c r="J76"/>
  <c r="J74"/>
  <c r="J72"/>
  <c r="J70"/>
  <c r="J68"/>
  <c r="J66"/>
  <c r="J64"/>
  <c r="J62"/>
  <c r="J60"/>
  <c r="J58"/>
  <c r="J56"/>
  <c r="J54"/>
  <c r="J52"/>
  <c r="J50"/>
  <c r="J48"/>
  <c r="J46"/>
  <c r="J44"/>
  <c r="J42"/>
  <c r="J40"/>
  <c r="J38"/>
  <c r="J36"/>
  <c r="J34"/>
  <c r="J32"/>
  <c r="J30"/>
  <c r="J28"/>
  <c r="J26"/>
  <c r="J24"/>
  <c r="J22"/>
  <c r="J20"/>
  <c r="J18"/>
  <c r="J16"/>
  <c r="J14"/>
  <c r="J12"/>
  <c r="J10"/>
  <c r="F200"/>
  <c r="E200"/>
  <c r="I200"/>
  <c r="D200"/>
  <c r="H200"/>
  <c r="C200"/>
  <c r="G200"/>
  <c r="F192"/>
  <c r="E192"/>
  <c r="I192"/>
  <c r="D192"/>
  <c r="H192"/>
  <c r="C192"/>
  <c r="G192"/>
  <c r="F188"/>
  <c r="E188"/>
  <c r="I188"/>
  <c r="D188"/>
  <c r="H188"/>
  <c r="C188"/>
  <c r="G188"/>
  <c r="F180"/>
  <c r="E180"/>
  <c r="I180"/>
  <c r="D180"/>
  <c r="H180"/>
  <c r="C180"/>
  <c r="G180"/>
  <c r="F172"/>
  <c r="E172"/>
  <c r="I172"/>
  <c r="D172"/>
  <c r="H172"/>
  <c r="C172"/>
  <c r="G172"/>
  <c r="F164"/>
  <c r="E164"/>
  <c r="I164"/>
  <c r="D164"/>
  <c r="H164"/>
  <c r="C164"/>
  <c r="G164"/>
  <c r="F156"/>
  <c r="E156"/>
  <c r="I156"/>
  <c r="D156"/>
  <c r="H156"/>
  <c r="C156"/>
  <c r="G156"/>
  <c r="F148"/>
  <c r="E148"/>
  <c r="I148"/>
  <c r="D148"/>
  <c r="H148"/>
  <c r="C148"/>
  <c r="G148"/>
  <c r="E205"/>
  <c r="I205"/>
  <c r="D205"/>
  <c r="H205"/>
  <c r="C205"/>
  <c r="G205"/>
  <c r="F205"/>
  <c r="E201"/>
  <c r="I201"/>
  <c r="D201"/>
  <c r="H201"/>
  <c r="C201"/>
  <c r="G201"/>
  <c r="F201"/>
  <c r="E197"/>
  <c r="I197"/>
  <c r="D197"/>
  <c r="H197"/>
  <c r="C197"/>
  <c r="G197"/>
  <c r="F197"/>
  <c r="E193"/>
  <c r="I193"/>
  <c r="D193"/>
  <c r="H193"/>
  <c r="C193"/>
  <c r="G193"/>
  <c r="F193"/>
  <c r="E189"/>
  <c r="I189"/>
  <c r="D189"/>
  <c r="H189"/>
  <c r="C189"/>
  <c r="G189"/>
  <c r="F189"/>
  <c r="E185"/>
  <c r="I185"/>
  <c r="D185"/>
  <c r="H185"/>
  <c r="C185"/>
  <c r="G185"/>
  <c r="F185"/>
  <c r="E181"/>
  <c r="I181"/>
  <c r="D181"/>
  <c r="H181"/>
  <c r="C181"/>
  <c r="G181"/>
  <c r="F181"/>
  <c r="E177"/>
  <c r="I177"/>
  <c r="D177"/>
  <c r="H177"/>
  <c r="C177"/>
  <c r="G177"/>
  <c r="F177"/>
  <c r="E173"/>
  <c r="I173"/>
  <c r="D173"/>
  <c r="H173"/>
  <c r="C173"/>
  <c r="G173"/>
  <c r="F173"/>
  <c r="E169"/>
  <c r="I169"/>
  <c r="D169"/>
  <c r="H169"/>
  <c r="C169"/>
  <c r="G169"/>
  <c r="F169"/>
  <c r="E165"/>
  <c r="I165"/>
  <c r="D165"/>
  <c r="H165"/>
  <c r="C165"/>
  <c r="G165"/>
  <c r="F165"/>
  <c r="E161"/>
  <c r="I161"/>
  <c r="D161"/>
  <c r="H161"/>
  <c r="C161"/>
  <c r="G161"/>
  <c r="F161"/>
  <c r="E157"/>
  <c r="I157"/>
  <c r="D157"/>
  <c r="H157"/>
  <c r="C157"/>
  <c r="G157"/>
  <c r="F157"/>
  <c r="E153"/>
  <c r="I153"/>
  <c r="D153"/>
  <c r="H153"/>
  <c r="C153"/>
  <c r="G153"/>
  <c r="F153"/>
  <c r="E149"/>
  <c r="I149"/>
  <c r="D149"/>
  <c r="H149"/>
  <c r="C149"/>
  <c r="G149"/>
  <c r="F149"/>
  <c r="E145"/>
  <c r="I145"/>
  <c r="D145"/>
  <c r="H145"/>
  <c r="C145"/>
  <c r="G145"/>
  <c r="F145"/>
  <c r="E141"/>
  <c r="I141"/>
  <c r="D141"/>
  <c r="H141"/>
  <c r="C141"/>
  <c r="G141"/>
  <c r="F141"/>
  <c r="E137"/>
  <c r="I137"/>
  <c r="D137"/>
  <c r="H137"/>
  <c r="C137"/>
  <c r="G137"/>
  <c r="F137"/>
  <c r="E133"/>
  <c r="I133"/>
  <c r="D133"/>
  <c r="H133"/>
  <c r="C133"/>
  <c r="G133"/>
  <c r="F133"/>
  <c r="E129"/>
  <c r="I129"/>
  <c r="D129"/>
  <c r="H129"/>
  <c r="C129"/>
  <c r="G129"/>
  <c r="F129"/>
  <c r="E125"/>
  <c r="I125"/>
  <c r="D125"/>
  <c r="H125"/>
  <c r="C125"/>
  <c r="G125"/>
  <c r="F125"/>
  <c r="E121"/>
  <c r="I121"/>
  <c r="D121"/>
  <c r="H121"/>
  <c r="C121"/>
  <c r="G121"/>
  <c r="F121"/>
  <c r="E117"/>
  <c r="I117"/>
  <c r="D117"/>
  <c r="H117"/>
  <c r="C117"/>
  <c r="G117"/>
  <c r="F117"/>
  <c r="E113"/>
  <c r="I113"/>
  <c r="D113"/>
  <c r="H113"/>
  <c r="C113"/>
  <c r="G113"/>
  <c r="F113"/>
  <c r="E109"/>
  <c r="I109"/>
  <c r="D109"/>
  <c r="H109"/>
  <c r="C109"/>
  <c r="G109"/>
  <c r="F109"/>
  <c r="E105"/>
  <c r="I105"/>
  <c r="D105"/>
  <c r="H105"/>
  <c r="C105"/>
  <c r="G105"/>
  <c r="F105"/>
  <c r="E101"/>
  <c r="I101"/>
  <c r="D101"/>
  <c r="H101"/>
  <c r="C101"/>
  <c r="G101"/>
  <c r="F101"/>
  <c r="E97"/>
  <c r="I97"/>
  <c r="D97"/>
  <c r="H97"/>
  <c r="C97"/>
  <c r="G97"/>
  <c r="F97"/>
  <c r="E93"/>
  <c r="I93"/>
  <c r="D93"/>
  <c r="H93"/>
  <c r="C93"/>
  <c r="G93"/>
  <c r="F93"/>
  <c r="E89"/>
  <c r="I89"/>
  <c r="D89"/>
  <c r="H89"/>
  <c r="C89"/>
  <c r="G89"/>
  <c r="F89"/>
  <c r="E85"/>
  <c r="I85"/>
  <c r="D85"/>
  <c r="H85"/>
  <c r="C85"/>
  <c r="G85"/>
  <c r="F85"/>
  <c r="E81"/>
  <c r="I81"/>
  <c r="D81"/>
  <c r="H81"/>
  <c r="C81"/>
  <c r="G81"/>
  <c r="F81"/>
  <c r="E77"/>
  <c r="I77"/>
  <c r="D77"/>
  <c r="H77"/>
  <c r="C77"/>
  <c r="G77"/>
  <c r="F77"/>
  <c r="E73"/>
  <c r="I73"/>
  <c r="D73"/>
  <c r="H73"/>
  <c r="C73"/>
  <c r="G73"/>
  <c r="F73"/>
  <c r="E69"/>
  <c r="I69"/>
  <c r="D69"/>
  <c r="H69"/>
  <c r="C69"/>
  <c r="G69"/>
  <c r="F69"/>
  <c r="E65"/>
  <c r="I65"/>
  <c r="D65"/>
  <c r="H65"/>
  <c r="C65"/>
  <c r="G65"/>
  <c r="F65"/>
  <c r="E61"/>
  <c r="I61"/>
  <c r="D61"/>
  <c r="H61"/>
  <c r="C61"/>
  <c r="G61"/>
  <c r="F61"/>
  <c r="E57"/>
  <c r="I57"/>
  <c r="D57"/>
  <c r="H57"/>
  <c r="C57"/>
  <c r="G57"/>
  <c r="F57"/>
  <c r="E53"/>
  <c r="I53"/>
  <c r="D53"/>
  <c r="H53"/>
  <c r="C53"/>
  <c r="G53"/>
  <c r="F53"/>
  <c r="E49"/>
  <c r="I49"/>
  <c r="D49"/>
  <c r="H49"/>
  <c r="C49"/>
  <c r="G49"/>
  <c r="F49"/>
  <c r="E45"/>
  <c r="I45"/>
  <c r="D45"/>
  <c r="H45"/>
  <c r="C45"/>
  <c r="G45"/>
  <c r="F45"/>
  <c r="E41"/>
  <c r="I41"/>
  <c r="D41"/>
  <c r="H41"/>
  <c r="C41"/>
  <c r="G41"/>
  <c r="F41"/>
  <c r="E37"/>
  <c r="I37"/>
  <c r="D37"/>
  <c r="H37"/>
  <c r="C37"/>
  <c r="G37"/>
  <c r="F37"/>
  <c r="E33"/>
  <c r="I33"/>
  <c r="D33"/>
  <c r="H33"/>
  <c r="C33"/>
  <c r="G33"/>
  <c r="F33"/>
  <c r="E29"/>
  <c r="I29"/>
  <c r="D29"/>
  <c r="H29"/>
  <c r="C29"/>
  <c r="G29"/>
  <c r="F29"/>
  <c r="E25"/>
  <c r="I25"/>
  <c r="D25"/>
  <c r="H25"/>
  <c r="C25"/>
  <c r="G25"/>
  <c r="F25"/>
  <c r="E21"/>
  <c r="I21"/>
  <c r="D21"/>
  <c r="H21"/>
  <c r="C21"/>
  <c r="G21"/>
  <c r="F21"/>
  <c r="E17"/>
  <c r="I17"/>
  <c r="D17"/>
  <c r="H17"/>
  <c r="C17"/>
  <c r="G17"/>
  <c r="F17"/>
  <c r="E13"/>
  <c r="I13"/>
  <c r="D13"/>
  <c r="H13"/>
  <c r="C13"/>
  <c r="G13"/>
  <c r="F13"/>
  <c r="D9"/>
  <c r="H9"/>
  <c r="C9"/>
  <c r="G9"/>
  <c r="F9"/>
  <c r="E9"/>
  <c r="I9"/>
  <c r="D206"/>
  <c r="H206"/>
  <c r="C206"/>
  <c r="G206"/>
  <c r="F206"/>
  <c r="E206"/>
  <c r="I206"/>
  <c r="D194"/>
  <c r="H194"/>
  <c r="C194"/>
  <c r="G194"/>
  <c r="F194"/>
  <c r="E194"/>
  <c r="I194"/>
  <c r="D186"/>
  <c r="H186"/>
  <c r="C186"/>
  <c r="G186"/>
  <c r="F186"/>
  <c r="E186"/>
  <c r="DH186" s="1"/>
  <c r="I186"/>
  <c r="D178"/>
  <c r="H178"/>
  <c r="C178"/>
  <c r="G178"/>
  <c r="F178"/>
  <c r="E178"/>
  <c r="I178"/>
  <c r="D170"/>
  <c r="H170"/>
  <c r="C170"/>
  <c r="G170"/>
  <c r="F170"/>
  <c r="E170"/>
  <c r="I170"/>
  <c r="D162"/>
  <c r="H162"/>
  <c r="C162"/>
  <c r="G162"/>
  <c r="F162"/>
  <c r="E162"/>
  <c r="I162"/>
  <c r="D154"/>
  <c r="H154"/>
  <c r="C154"/>
  <c r="G154"/>
  <c r="F154"/>
  <c r="E154"/>
  <c r="DH154" s="1"/>
  <c r="I154"/>
  <c r="D146"/>
  <c r="H146"/>
  <c r="C146"/>
  <c r="G146"/>
  <c r="F146"/>
  <c r="E146"/>
  <c r="I146"/>
  <c r="D138"/>
  <c r="H138"/>
  <c r="C138"/>
  <c r="G138"/>
  <c r="F138"/>
  <c r="E138"/>
  <c r="I138"/>
  <c r="D134"/>
  <c r="H134"/>
  <c r="C134"/>
  <c r="G134"/>
  <c r="F134"/>
  <c r="E134"/>
  <c r="I134"/>
  <c r="D130"/>
  <c r="H130"/>
  <c r="C130"/>
  <c r="G130"/>
  <c r="F130"/>
  <c r="E130"/>
  <c r="DH130" s="1"/>
  <c r="I130"/>
  <c r="D126"/>
  <c r="H126"/>
  <c r="C126"/>
  <c r="G126"/>
  <c r="F126"/>
  <c r="E126"/>
  <c r="I126"/>
  <c r="D122"/>
  <c r="H122"/>
  <c r="C122"/>
  <c r="G122"/>
  <c r="F122"/>
  <c r="E122"/>
  <c r="I122"/>
  <c r="D118"/>
  <c r="H118"/>
  <c r="C118"/>
  <c r="G118"/>
  <c r="F118"/>
  <c r="E118"/>
  <c r="I118"/>
  <c r="D114"/>
  <c r="H114"/>
  <c r="C114"/>
  <c r="G114"/>
  <c r="F114"/>
  <c r="E114"/>
  <c r="DH114" s="1"/>
  <c r="I114"/>
  <c r="D110"/>
  <c r="H110"/>
  <c r="C110"/>
  <c r="G110"/>
  <c r="F110"/>
  <c r="E110"/>
  <c r="DH110" s="1"/>
  <c r="I110"/>
  <c r="D106"/>
  <c r="H106"/>
  <c r="C106"/>
  <c r="G106"/>
  <c r="F106"/>
  <c r="E106"/>
  <c r="I106"/>
  <c r="D102"/>
  <c r="H102"/>
  <c r="C102"/>
  <c r="G102"/>
  <c r="F102"/>
  <c r="E102"/>
  <c r="I102"/>
  <c r="D98"/>
  <c r="H98"/>
  <c r="C98"/>
  <c r="G98"/>
  <c r="F98"/>
  <c r="E98"/>
  <c r="I98"/>
  <c r="D94"/>
  <c r="H94"/>
  <c r="C94"/>
  <c r="G94"/>
  <c r="F94"/>
  <c r="E94"/>
  <c r="DH94" s="1"/>
  <c r="I94"/>
  <c r="D90"/>
  <c r="H90"/>
  <c r="C90"/>
  <c r="G90"/>
  <c r="F90"/>
  <c r="E90"/>
  <c r="I90"/>
  <c r="D86"/>
  <c r="H86"/>
  <c r="C86"/>
  <c r="G86"/>
  <c r="F86"/>
  <c r="E86"/>
  <c r="I86"/>
  <c r="D82"/>
  <c r="H82"/>
  <c r="C82"/>
  <c r="G82"/>
  <c r="F82"/>
  <c r="E82"/>
  <c r="DH82" s="1"/>
  <c r="I82"/>
  <c r="D78"/>
  <c r="H78"/>
  <c r="C78"/>
  <c r="G78"/>
  <c r="F78"/>
  <c r="E78"/>
  <c r="DH78" s="1"/>
  <c r="I78"/>
  <c r="D74"/>
  <c r="H74"/>
  <c r="C74"/>
  <c r="G74"/>
  <c r="F74"/>
  <c r="E74"/>
  <c r="I74"/>
  <c r="D70"/>
  <c r="H70"/>
  <c r="C70"/>
  <c r="G70"/>
  <c r="F70"/>
  <c r="E70"/>
  <c r="I70"/>
  <c r="D66"/>
  <c r="H66"/>
  <c r="C66"/>
  <c r="G66"/>
  <c r="F66"/>
  <c r="E66"/>
  <c r="I66"/>
  <c r="D62"/>
  <c r="H62"/>
  <c r="C62"/>
  <c r="G62"/>
  <c r="F62"/>
  <c r="E62"/>
  <c r="DH62" s="1"/>
  <c r="I62"/>
  <c r="D58"/>
  <c r="H58"/>
  <c r="C58"/>
  <c r="G58"/>
  <c r="F58"/>
  <c r="E58"/>
  <c r="I58"/>
  <c r="D54"/>
  <c r="H54"/>
  <c r="C54"/>
  <c r="G54"/>
  <c r="F54"/>
  <c r="E54"/>
  <c r="I54"/>
  <c r="D50"/>
  <c r="H50"/>
  <c r="C50"/>
  <c r="G50"/>
  <c r="F50"/>
  <c r="E50"/>
  <c r="I50"/>
  <c r="D46"/>
  <c r="H46"/>
  <c r="C46"/>
  <c r="G46"/>
  <c r="F46"/>
  <c r="E46"/>
  <c r="DH46" s="1"/>
  <c r="I46"/>
  <c r="D42"/>
  <c r="H42"/>
  <c r="C42"/>
  <c r="G42"/>
  <c r="F42"/>
  <c r="E42"/>
  <c r="I42"/>
  <c r="D38"/>
  <c r="H38"/>
  <c r="C38"/>
  <c r="G38"/>
  <c r="F38"/>
  <c r="E38"/>
  <c r="I38"/>
  <c r="D34"/>
  <c r="H34"/>
  <c r="C34"/>
  <c r="G34"/>
  <c r="F34"/>
  <c r="E34"/>
  <c r="I34"/>
  <c r="D30"/>
  <c r="H30"/>
  <c r="C30"/>
  <c r="G30"/>
  <c r="F30"/>
  <c r="E30"/>
  <c r="I30"/>
  <c r="D26"/>
  <c r="H26"/>
  <c r="C26"/>
  <c r="G26"/>
  <c r="F26"/>
  <c r="E26"/>
  <c r="I26"/>
  <c r="D22"/>
  <c r="H22"/>
  <c r="C22"/>
  <c r="G22"/>
  <c r="F22"/>
  <c r="E22"/>
  <c r="I22"/>
  <c r="D18"/>
  <c r="H18"/>
  <c r="C18"/>
  <c r="G18"/>
  <c r="F18"/>
  <c r="E18"/>
  <c r="I18"/>
  <c r="D14"/>
  <c r="H14"/>
  <c r="C14"/>
  <c r="G14"/>
  <c r="F14"/>
  <c r="E14"/>
  <c r="I14"/>
  <c r="C10"/>
  <c r="G10"/>
  <c r="F10"/>
  <c r="E10"/>
  <c r="I10"/>
  <c r="D10"/>
  <c r="H10"/>
  <c r="H8"/>
  <c r="D8"/>
  <c r="I8"/>
  <c r="E8"/>
  <c r="F8"/>
  <c r="G8"/>
  <c r="C8"/>
  <c r="D202"/>
  <c r="H202"/>
  <c r="C202"/>
  <c r="G202"/>
  <c r="F202"/>
  <c r="E202"/>
  <c r="DH202" s="1"/>
  <c r="I202"/>
  <c r="D198"/>
  <c r="H198"/>
  <c r="C198"/>
  <c r="G198"/>
  <c r="F198"/>
  <c r="E198"/>
  <c r="DH198" s="1"/>
  <c r="I198"/>
  <c r="D190"/>
  <c r="H190"/>
  <c r="C190"/>
  <c r="G190"/>
  <c r="F190"/>
  <c r="E190"/>
  <c r="I190"/>
  <c r="D182"/>
  <c r="H182"/>
  <c r="C182"/>
  <c r="G182"/>
  <c r="F182"/>
  <c r="E182"/>
  <c r="I182"/>
  <c r="D174"/>
  <c r="H174"/>
  <c r="C174"/>
  <c r="G174"/>
  <c r="F174"/>
  <c r="E174"/>
  <c r="DH174" s="1"/>
  <c r="I174"/>
  <c r="D166"/>
  <c r="H166"/>
  <c r="C166"/>
  <c r="G166"/>
  <c r="F166"/>
  <c r="E166"/>
  <c r="DH166" s="1"/>
  <c r="I166"/>
  <c r="D158"/>
  <c r="H158"/>
  <c r="C158"/>
  <c r="G158"/>
  <c r="F158"/>
  <c r="E158"/>
  <c r="I158"/>
  <c r="D150"/>
  <c r="H150"/>
  <c r="C150"/>
  <c r="G150"/>
  <c r="F150"/>
  <c r="E150"/>
  <c r="I150"/>
  <c r="D142"/>
  <c r="H142"/>
  <c r="C142"/>
  <c r="G142"/>
  <c r="F142"/>
  <c r="E142"/>
  <c r="DH142" s="1"/>
  <c r="I142"/>
  <c r="C207"/>
  <c r="G207"/>
  <c r="F207"/>
  <c r="E207"/>
  <c r="I207"/>
  <c r="D207"/>
  <c r="H207"/>
  <c r="C203"/>
  <c r="G203"/>
  <c r="F203"/>
  <c r="E203"/>
  <c r="DH203" s="1"/>
  <c r="I203"/>
  <c r="D203"/>
  <c r="H203"/>
  <c r="C199"/>
  <c r="G199"/>
  <c r="F199"/>
  <c r="E199"/>
  <c r="DH199" s="1"/>
  <c r="I199"/>
  <c r="D199"/>
  <c r="H199"/>
  <c r="C195"/>
  <c r="G195"/>
  <c r="F195"/>
  <c r="E195"/>
  <c r="I195"/>
  <c r="D195"/>
  <c r="H195"/>
  <c r="C191"/>
  <c r="G191"/>
  <c r="F191"/>
  <c r="E191"/>
  <c r="I191"/>
  <c r="D191"/>
  <c r="H191"/>
  <c r="C187"/>
  <c r="G187"/>
  <c r="F187"/>
  <c r="E187"/>
  <c r="DH187" s="1"/>
  <c r="I187"/>
  <c r="D187"/>
  <c r="H187"/>
  <c r="C183"/>
  <c r="G183"/>
  <c r="F183"/>
  <c r="E183"/>
  <c r="DH183" s="1"/>
  <c r="I183"/>
  <c r="D183"/>
  <c r="H183"/>
  <c r="C179"/>
  <c r="G179"/>
  <c r="F179"/>
  <c r="E179"/>
  <c r="I179"/>
  <c r="D179"/>
  <c r="H179"/>
  <c r="C175"/>
  <c r="G175"/>
  <c r="F175"/>
  <c r="E175"/>
  <c r="I175"/>
  <c r="D175"/>
  <c r="H175"/>
  <c r="C171"/>
  <c r="G171"/>
  <c r="F171"/>
  <c r="E171"/>
  <c r="DH171" s="1"/>
  <c r="I171"/>
  <c r="D171"/>
  <c r="H171"/>
  <c r="C167"/>
  <c r="G167"/>
  <c r="F167"/>
  <c r="E167"/>
  <c r="DH167" s="1"/>
  <c r="I167"/>
  <c r="D167"/>
  <c r="H167"/>
  <c r="C163"/>
  <c r="G163"/>
  <c r="F163"/>
  <c r="E163"/>
  <c r="I163"/>
  <c r="D163"/>
  <c r="H163"/>
  <c r="C159"/>
  <c r="G159"/>
  <c r="F159"/>
  <c r="E159"/>
  <c r="I159"/>
  <c r="D159"/>
  <c r="H159"/>
  <c r="C155"/>
  <c r="G155"/>
  <c r="F155"/>
  <c r="E155"/>
  <c r="DH155" s="1"/>
  <c r="I155"/>
  <c r="D155"/>
  <c r="H155"/>
  <c r="C151"/>
  <c r="G151"/>
  <c r="F151"/>
  <c r="E151"/>
  <c r="DH151" s="1"/>
  <c r="I151"/>
  <c r="D151"/>
  <c r="H151"/>
  <c r="C147"/>
  <c r="G147"/>
  <c r="F147"/>
  <c r="E147"/>
  <c r="I147"/>
  <c r="D147"/>
  <c r="H147"/>
  <c r="C143"/>
  <c r="G143"/>
  <c r="F143"/>
  <c r="E143"/>
  <c r="I143"/>
  <c r="D143"/>
  <c r="H143"/>
  <c r="C139"/>
  <c r="G139"/>
  <c r="F139"/>
  <c r="E139"/>
  <c r="DH139" s="1"/>
  <c r="I139"/>
  <c r="D139"/>
  <c r="H139"/>
  <c r="C135"/>
  <c r="G135"/>
  <c r="F135"/>
  <c r="E135"/>
  <c r="DH135" s="1"/>
  <c r="I135"/>
  <c r="D135"/>
  <c r="H135"/>
  <c r="C131"/>
  <c r="G131"/>
  <c r="F131"/>
  <c r="E131"/>
  <c r="I131"/>
  <c r="D131"/>
  <c r="H131"/>
  <c r="C127"/>
  <c r="G127"/>
  <c r="F127"/>
  <c r="E127"/>
  <c r="I127"/>
  <c r="D127"/>
  <c r="H127"/>
  <c r="C123"/>
  <c r="G123"/>
  <c r="F123"/>
  <c r="E123"/>
  <c r="DH123" s="1"/>
  <c r="I123"/>
  <c r="D123"/>
  <c r="H123"/>
  <c r="C119"/>
  <c r="G119"/>
  <c r="F119"/>
  <c r="E119"/>
  <c r="DH119" s="1"/>
  <c r="I119"/>
  <c r="D119"/>
  <c r="H119"/>
  <c r="C115"/>
  <c r="G115"/>
  <c r="F115"/>
  <c r="E115"/>
  <c r="I115"/>
  <c r="D115"/>
  <c r="H115"/>
  <c r="C111"/>
  <c r="G111"/>
  <c r="F111"/>
  <c r="E111"/>
  <c r="I111"/>
  <c r="D111"/>
  <c r="H111"/>
  <c r="C107"/>
  <c r="G107"/>
  <c r="F107"/>
  <c r="E107"/>
  <c r="DH107" s="1"/>
  <c r="I107"/>
  <c r="D107"/>
  <c r="H107"/>
  <c r="C103"/>
  <c r="G103"/>
  <c r="F103"/>
  <c r="E103"/>
  <c r="DH103" s="1"/>
  <c r="I103"/>
  <c r="D103"/>
  <c r="H103"/>
  <c r="C99"/>
  <c r="G99"/>
  <c r="F99"/>
  <c r="E99"/>
  <c r="I99"/>
  <c r="D99"/>
  <c r="H99"/>
  <c r="C95"/>
  <c r="G95"/>
  <c r="F95"/>
  <c r="E95"/>
  <c r="I95"/>
  <c r="D95"/>
  <c r="H95"/>
  <c r="C91"/>
  <c r="G91"/>
  <c r="F91"/>
  <c r="E91"/>
  <c r="DH91" s="1"/>
  <c r="I91"/>
  <c r="D91"/>
  <c r="H91"/>
  <c r="C87"/>
  <c r="G87"/>
  <c r="F87"/>
  <c r="E87"/>
  <c r="DH87" s="1"/>
  <c r="I87"/>
  <c r="D87"/>
  <c r="H87"/>
  <c r="C83"/>
  <c r="G83"/>
  <c r="F83"/>
  <c r="E83"/>
  <c r="I83"/>
  <c r="D83"/>
  <c r="H83"/>
  <c r="C79"/>
  <c r="G79"/>
  <c r="F79"/>
  <c r="E79"/>
  <c r="I79"/>
  <c r="D79"/>
  <c r="H79"/>
  <c r="C75"/>
  <c r="G75"/>
  <c r="F75"/>
  <c r="E75"/>
  <c r="DH75" s="1"/>
  <c r="I75"/>
  <c r="D75"/>
  <c r="H75"/>
  <c r="C71"/>
  <c r="G71"/>
  <c r="F71"/>
  <c r="E71"/>
  <c r="DH71" s="1"/>
  <c r="I71"/>
  <c r="D71"/>
  <c r="H71"/>
  <c r="C67"/>
  <c r="G67"/>
  <c r="F67"/>
  <c r="E67"/>
  <c r="I67"/>
  <c r="D67"/>
  <c r="H67"/>
  <c r="C63"/>
  <c r="G63"/>
  <c r="F63"/>
  <c r="E63"/>
  <c r="I63"/>
  <c r="D63"/>
  <c r="H63"/>
  <c r="C59"/>
  <c r="G59"/>
  <c r="F59"/>
  <c r="E59"/>
  <c r="DH59" s="1"/>
  <c r="I59"/>
  <c r="D59"/>
  <c r="H59"/>
  <c r="C55"/>
  <c r="G55"/>
  <c r="F55"/>
  <c r="E55"/>
  <c r="DH55" s="1"/>
  <c r="I55"/>
  <c r="D55"/>
  <c r="H55"/>
  <c r="C51"/>
  <c r="G51"/>
  <c r="F51"/>
  <c r="E51"/>
  <c r="I51"/>
  <c r="D51"/>
  <c r="H51"/>
  <c r="C47"/>
  <c r="G47"/>
  <c r="F47"/>
  <c r="E47"/>
  <c r="I47"/>
  <c r="D47"/>
  <c r="H47"/>
  <c r="C43"/>
  <c r="G43"/>
  <c r="F43"/>
  <c r="E43"/>
  <c r="DH43" s="1"/>
  <c r="I43"/>
  <c r="D43"/>
  <c r="H43"/>
  <c r="C39"/>
  <c r="G39"/>
  <c r="F39"/>
  <c r="E39"/>
  <c r="DH39" s="1"/>
  <c r="I39"/>
  <c r="D39"/>
  <c r="H39"/>
  <c r="C35"/>
  <c r="G35"/>
  <c r="F35"/>
  <c r="E35"/>
  <c r="I35"/>
  <c r="D35"/>
  <c r="H35"/>
  <c r="C31"/>
  <c r="G31"/>
  <c r="F31"/>
  <c r="E31"/>
  <c r="I31"/>
  <c r="D31"/>
  <c r="H31"/>
  <c r="C27"/>
  <c r="G27"/>
  <c r="F27"/>
  <c r="E27"/>
  <c r="I27"/>
  <c r="D27"/>
  <c r="H27"/>
  <c r="C23"/>
  <c r="G23"/>
  <c r="F23"/>
  <c r="E23"/>
  <c r="I23"/>
  <c r="D23"/>
  <c r="H23"/>
  <c r="C19"/>
  <c r="G19"/>
  <c r="F19"/>
  <c r="E19"/>
  <c r="I19"/>
  <c r="D19"/>
  <c r="H19"/>
  <c r="C15"/>
  <c r="G15"/>
  <c r="F15"/>
  <c r="E15"/>
  <c r="I15"/>
  <c r="D15"/>
  <c r="H15"/>
  <c r="F11"/>
  <c r="E11"/>
  <c r="I11"/>
  <c r="D11"/>
  <c r="H11"/>
  <c r="C11"/>
  <c r="G11"/>
  <c r="F204"/>
  <c r="E204"/>
  <c r="I204"/>
  <c r="D204"/>
  <c r="H204"/>
  <c r="C204"/>
  <c r="G204"/>
  <c r="F196"/>
  <c r="E196"/>
  <c r="I196"/>
  <c r="D196"/>
  <c r="H196"/>
  <c r="C196"/>
  <c r="G196"/>
  <c r="F184"/>
  <c r="E184"/>
  <c r="I184"/>
  <c r="D184"/>
  <c r="H184"/>
  <c r="C184"/>
  <c r="G184"/>
  <c r="F176"/>
  <c r="E176"/>
  <c r="I176"/>
  <c r="D176"/>
  <c r="H176"/>
  <c r="C176"/>
  <c r="G176"/>
  <c r="F168"/>
  <c r="E168"/>
  <c r="I168"/>
  <c r="D168"/>
  <c r="H168"/>
  <c r="C168"/>
  <c r="G168"/>
  <c r="F160"/>
  <c r="E160"/>
  <c r="I160"/>
  <c r="D160"/>
  <c r="H160"/>
  <c r="C160"/>
  <c r="G160"/>
  <c r="F152"/>
  <c r="E152"/>
  <c r="I152"/>
  <c r="D152"/>
  <c r="H152"/>
  <c r="C152"/>
  <c r="G152"/>
  <c r="F144"/>
  <c r="E144"/>
  <c r="I144"/>
  <c r="D144"/>
  <c r="H144"/>
  <c r="C144"/>
  <c r="G144"/>
  <c r="F140"/>
  <c r="E140"/>
  <c r="I140"/>
  <c r="D140"/>
  <c r="H140"/>
  <c r="C140"/>
  <c r="G140"/>
  <c r="F136"/>
  <c r="E136"/>
  <c r="I136"/>
  <c r="D136"/>
  <c r="H136"/>
  <c r="C136"/>
  <c r="G136"/>
  <c r="F132"/>
  <c r="E132"/>
  <c r="I132"/>
  <c r="D132"/>
  <c r="H132"/>
  <c r="C132"/>
  <c r="G132"/>
  <c r="F128"/>
  <c r="E128"/>
  <c r="I128"/>
  <c r="D128"/>
  <c r="H128"/>
  <c r="C128"/>
  <c r="G128"/>
  <c r="F124"/>
  <c r="E124"/>
  <c r="I124"/>
  <c r="D124"/>
  <c r="H124"/>
  <c r="C124"/>
  <c r="G124"/>
  <c r="F120"/>
  <c r="E120"/>
  <c r="I120"/>
  <c r="D120"/>
  <c r="H120"/>
  <c r="C120"/>
  <c r="G120"/>
  <c r="F116"/>
  <c r="E116"/>
  <c r="I116"/>
  <c r="D116"/>
  <c r="H116"/>
  <c r="C116"/>
  <c r="G116"/>
  <c r="F112"/>
  <c r="E112"/>
  <c r="I112"/>
  <c r="D112"/>
  <c r="H112"/>
  <c r="C112"/>
  <c r="G112"/>
  <c r="F108"/>
  <c r="E108"/>
  <c r="I108"/>
  <c r="D108"/>
  <c r="H108"/>
  <c r="C108"/>
  <c r="G108"/>
  <c r="F104"/>
  <c r="E104"/>
  <c r="I104"/>
  <c r="D104"/>
  <c r="H104"/>
  <c r="C104"/>
  <c r="G104"/>
  <c r="F100"/>
  <c r="E100"/>
  <c r="I100"/>
  <c r="D100"/>
  <c r="H100"/>
  <c r="C100"/>
  <c r="G100"/>
  <c r="F96"/>
  <c r="E96"/>
  <c r="I96"/>
  <c r="D96"/>
  <c r="H96"/>
  <c r="C96"/>
  <c r="G96"/>
  <c r="F92"/>
  <c r="E92"/>
  <c r="I92"/>
  <c r="D92"/>
  <c r="H92"/>
  <c r="C92"/>
  <c r="G92"/>
  <c r="F88"/>
  <c r="E88"/>
  <c r="I88"/>
  <c r="D88"/>
  <c r="H88"/>
  <c r="C88"/>
  <c r="G88"/>
  <c r="F84"/>
  <c r="E84"/>
  <c r="I84"/>
  <c r="D84"/>
  <c r="H84"/>
  <c r="C84"/>
  <c r="G84"/>
  <c r="F80"/>
  <c r="E80"/>
  <c r="I80"/>
  <c r="D80"/>
  <c r="H80"/>
  <c r="C80"/>
  <c r="G80"/>
  <c r="F76"/>
  <c r="E76"/>
  <c r="I76"/>
  <c r="D76"/>
  <c r="H76"/>
  <c r="C76"/>
  <c r="G76"/>
  <c r="F72"/>
  <c r="E72"/>
  <c r="I72"/>
  <c r="D72"/>
  <c r="H72"/>
  <c r="C72"/>
  <c r="G72"/>
  <c r="F68"/>
  <c r="E68"/>
  <c r="I68"/>
  <c r="D68"/>
  <c r="H68"/>
  <c r="C68"/>
  <c r="G68"/>
  <c r="F64"/>
  <c r="E64"/>
  <c r="I64"/>
  <c r="D64"/>
  <c r="H64"/>
  <c r="C64"/>
  <c r="G64"/>
  <c r="F60"/>
  <c r="E60"/>
  <c r="I60"/>
  <c r="D60"/>
  <c r="H60"/>
  <c r="C60"/>
  <c r="G60"/>
  <c r="F56"/>
  <c r="E56"/>
  <c r="I56"/>
  <c r="D56"/>
  <c r="H56"/>
  <c r="C56"/>
  <c r="G56"/>
  <c r="F52"/>
  <c r="E52"/>
  <c r="I52"/>
  <c r="D52"/>
  <c r="H52"/>
  <c r="C52"/>
  <c r="G52"/>
  <c r="F48"/>
  <c r="E48"/>
  <c r="I48"/>
  <c r="D48"/>
  <c r="H48"/>
  <c r="C48"/>
  <c r="G48"/>
  <c r="F44"/>
  <c r="E44"/>
  <c r="I44"/>
  <c r="D44"/>
  <c r="H44"/>
  <c r="C44"/>
  <c r="G44"/>
  <c r="F40"/>
  <c r="E40"/>
  <c r="I40"/>
  <c r="D40"/>
  <c r="H40"/>
  <c r="C40"/>
  <c r="G40"/>
  <c r="F36"/>
  <c r="E36"/>
  <c r="I36"/>
  <c r="D36"/>
  <c r="H36"/>
  <c r="C36"/>
  <c r="G36"/>
  <c r="F32"/>
  <c r="E32"/>
  <c r="I32"/>
  <c r="D32"/>
  <c r="H32"/>
  <c r="C32"/>
  <c r="G32"/>
  <c r="F28"/>
  <c r="E28"/>
  <c r="I28"/>
  <c r="D28"/>
  <c r="H28"/>
  <c r="C28"/>
  <c r="G28"/>
  <c r="F24"/>
  <c r="E24"/>
  <c r="I24"/>
  <c r="D24"/>
  <c r="H24"/>
  <c r="C24"/>
  <c r="G24"/>
  <c r="F20"/>
  <c r="E20"/>
  <c r="I20"/>
  <c r="D20"/>
  <c r="H20"/>
  <c r="C20"/>
  <c r="G20"/>
  <c r="F16"/>
  <c r="E16"/>
  <c r="I16"/>
  <c r="D16"/>
  <c r="H16"/>
  <c r="C16"/>
  <c r="G16"/>
  <c r="DJ217"/>
  <c r="E12"/>
  <c r="I12"/>
  <c r="D12"/>
  <c r="H12"/>
  <c r="C12"/>
  <c r="G12"/>
  <c r="F12"/>
  <c r="CG407" i="26"/>
  <c r="CH407" s="1"/>
  <c r="CE407"/>
  <c r="CF407" s="1"/>
  <c r="CC407"/>
  <c r="CD407" s="1"/>
  <c r="CA407"/>
  <c r="CB407" s="1"/>
  <c r="BY407"/>
  <c r="BZ407" s="1"/>
  <c r="BW407"/>
  <c r="BX407" s="1"/>
  <c r="BU407"/>
  <c r="BV407" s="1"/>
  <c r="BT407"/>
  <c r="CH406"/>
  <c r="CG406"/>
  <c r="CF406"/>
  <c r="CE406"/>
  <c r="CD406"/>
  <c r="CC406"/>
  <c r="CB406"/>
  <c r="CA406"/>
  <c r="BZ406"/>
  <c r="BY406"/>
  <c r="BX406"/>
  <c r="BW406"/>
  <c r="BV406"/>
  <c r="BU406"/>
  <c r="BT406"/>
  <c r="CG405"/>
  <c r="CH405" s="1"/>
  <c r="CE405"/>
  <c r="CF405" s="1"/>
  <c r="CC405"/>
  <c r="CD405" s="1"/>
  <c r="CA405"/>
  <c r="CB405" s="1"/>
  <c r="BY405"/>
  <c r="BZ405" s="1"/>
  <c r="BW405"/>
  <c r="BX405" s="1"/>
  <c r="BU405"/>
  <c r="BV405" s="1"/>
  <c r="BT405"/>
  <c r="CH404"/>
  <c r="CG404"/>
  <c r="CF404"/>
  <c r="CE404"/>
  <c r="CD404"/>
  <c r="CC404"/>
  <c r="CB404"/>
  <c r="CA404"/>
  <c r="BZ404"/>
  <c r="BY404"/>
  <c r="BX404"/>
  <c r="BW404"/>
  <c r="BV404"/>
  <c r="BU404"/>
  <c r="BT404"/>
  <c r="CG403"/>
  <c r="CH403" s="1"/>
  <c r="CE403"/>
  <c r="CF403" s="1"/>
  <c r="CC403"/>
  <c r="CD403" s="1"/>
  <c r="CA403"/>
  <c r="CB403" s="1"/>
  <c r="BY403"/>
  <c r="BZ403" s="1"/>
  <c r="BW403"/>
  <c r="BX403" s="1"/>
  <c r="BU403"/>
  <c r="BV403" s="1"/>
  <c r="BT403"/>
  <c r="CH402"/>
  <c r="CG402"/>
  <c r="CF402"/>
  <c r="CE402"/>
  <c r="CD402"/>
  <c r="CC402"/>
  <c r="CB402"/>
  <c r="CA402"/>
  <c r="BZ402"/>
  <c r="BY402"/>
  <c r="BX402"/>
  <c r="BW402"/>
  <c r="BV402"/>
  <c r="BU402"/>
  <c r="BT402"/>
  <c r="CG401"/>
  <c r="CH401" s="1"/>
  <c r="CE401"/>
  <c r="CF401" s="1"/>
  <c r="CC401"/>
  <c r="CD401" s="1"/>
  <c r="CA401"/>
  <c r="CB401" s="1"/>
  <c r="BY401"/>
  <c r="BZ401" s="1"/>
  <c r="BW401"/>
  <c r="BX401" s="1"/>
  <c r="BU401"/>
  <c r="BV401" s="1"/>
  <c r="BT401"/>
  <c r="CH400"/>
  <c r="CG400"/>
  <c r="CF400"/>
  <c r="CE400"/>
  <c r="CD400"/>
  <c r="CC400"/>
  <c r="CB400"/>
  <c r="CA400"/>
  <c r="BZ400"/>
  <c r="BY400"/>
  <c r="BX400"/>
  <c r="BW400"/>
  <c r="BV400"/>
  <c r="BU400"/>
  <c r="BT400"/>
  <c r="CG399"/>
  <c r="CH399" s="1"/>
  <c r="CE399"/>
  <c r="CF399" s="1"/>
  <c r="CC399"/>
  <c r="CD399" s="1"/>
  <c r="CA399"/>
  <c r="CB399" s="1"/>
  <c r="BY399"/>
  <c r="BZ399" s="1"/>
  <c r="BW399"/>
  <c r="BX399" s="1"/>
  <c r="BU399"/>
  <c r="BV399" s="1"/>
  <c r="BT399"/>
  <c r="CH398"/>
  <c r="CG398"/>
  <c r="CF398"/>
  <c r="CE398"/>
  <c r="CD398"/>
  <c r="CC398"/>
  <c r="CB398"/>
  <c r="CA398"/>
  <c r="BZ398"/>
  <c r="BY398"/>
  <c r="BX398"/>
  <c r="BW398"/>
  <c r="BV398"/>
  <c r="BU398"/>
  <c r="BT398"/>
  <c r="CG397"/>
  <c r="CH397" s="1"/>
  <c r="CE397"/>
  <c r="CF397" s="1"/>
  <c r="CC397"/>
  <c r="CD397" s="1"/>
  <c r="CA397"/>
  <c r="CB397" s="1"/>
  <c r="BY397"/>
  <c r="BZ397" s="1"/>
  <c r="BW397"/>
  <c r="BX397" s="1"/>
  <c r="BU397"/>
  <c r="BV397" s="1"/>
  <c r="BT397"/>
  <c r="CH396"/>
  <c r="CG396"/>
  <c r="CF396"/>
  <c r="CE396"/>
  <c r="CD396"/>
  <c r="CC396"/>
  <c r="CB396"/>
  <c r="CA396"/>
  <c r="BZ396"/>
  <c r="BY396"/>
  <c r="BX396"/>
  <c r="BW396"/>
  <c r="BV396"/>
  <c r="BU396"/>
  <c r="BT396"/>
  <c r="CG395"/>
  <c r="CH395" s="1"/>
  <c r="CE395"/>
  <c r="CF395" s="1"/>
  <c r="CC395"/>
  <c r="CD395" s="1"/>
  <c r="CA395"/>
  <c r="CB395" s="1"/>
  <c r="BY395"/>
  <c r="BZ395" s="1"/>
  <c r="BW395"/>
  <c r="BX395" s="1"/>
  <c r="BU395"/>
  <c r="BV395" s="1"/>
  <c r="BT395"/>
  <c r="CH394"/>
  <c r="CG394"/>
  <c r="CF394"/>
  <c r="CE394"/>
  <c r="CD394"/>
  <c r="CC394"/>
  <c r="CB394"/>
  <c r="CA394"/>
  <c r="BZ394"/>
  <c r="BY394"/>
  <c r="BX394"/>
  <c r="BW394"/>
  <c r="BV394"/>
  <c r="BU394"/>
  <c r="BT394"/>
  <c r="CG393"/>
  <c r="CH393" s="1"/>
  <c r="CE393"/>
  <c r="CF393" s="1"/>
  <c r="CC393"/>
  <c r="CD393" s="1"/>
  <c r="CA393"/>
  <c r="CB393" s="1"/>
  <c r="BY393"/>
  <c r="BZ393" s="1"/>
  <c r="BW393"/>
  <c r="BX393" s="1"/>
  <c r="BU393"/>
  <c r="BV393" s="1"/>
  <c r="BT393"/>
  <c r="CH392"/>
  <c r="CG392"/>
  <c r="CF392"/>
  <c r="CE392"/>
  <c r="CD392"/>
  <c r="CC392"/>
  <c r="CB392"/>
  <c r="CA392"/>
  <c r="BZ392"/>
  <c r="BY392"/>
  <c r="BX392"/>
  <c r="BW392"/>
  <c r="BV392"/>
  <c r="BU392"/>
  <c r="BT392"/>
  <c r="CG391"/>
  <c r="CH391" s="1"/>
  <c r="CE391"/>
  <c r="CF391" s="1"/>
  <c r="CC391"/>
  <c r="CD391" s="1"/>
  <c r="CA391"/>
  <c r="CB391" s="1"/>
  <c r="BY391"/>
  <c r="BZ391" s="1"/>
  <c r="BW391"/>
  <c r="BX391" s="1"/>
  <c r="BU391"/>
  <c r="BV391" s="1"/>
  <c r="BT391"/>
  <c r="CH390"/>
  <c r="CG390"/>
  <c r="CF390"/>
  <c r="CE390"/>
  <c r="CD390"/>
  <c r="CC390"/>
  <c r="CB390"/>
  <c r="CA390"/>
  <c r="BZ390"/>
  <c r="BY390"/>
  <c r="BX390"/>
  <c r="BW390"/>
  <c r="BV390"/>
  <c r="BU390"/>
  <c r="BT390"/>
  <c r="CG389"/>
  <c r="CH389" s="1"/>
  <c r="CE389"/>
  <c r="CF389" s="1"/>
  <c r="CC389"/>
  <c r="CD389" s="1"/>
  <c r="CA389"/>
  <c r="CB389" s="1"/>
  <c r="BY389"/>
  <c r="BZ389" s="1"/>
  <c r="BW389"/>
  <c r="BX389" s="1"/>
  <c r="BU389"/>
  <c r="BV389" s="1"/>
  <c r="BT389"/>
  <c r="CH388"/>
  <c r="CG388"/>
  <c r="CF388"/>
  <c r="CE388"/>
  <c r="CD388"/>
  <c r="CC388"/>
  <c r="CB388"/>
  <c r="CA388"/>
  <c r="BZ388"/>
  <c r="BY388"/>
  <c r="BX388"/>
  <c r="BW388"/>
  <c r="BV388"/>
  <c r="BU388"/>
  <c r="BT388"/>
  <c r="CG387"/>
  <c r="CH387" s="1"/>
  <c r="CE387"/>
  <c r="CF387" s="1"/>
  <c r="CC387"/>
  <c r="CD387" s="1"/>
  <c r="CA387"/>
  <c r="CB387" s="1"/>
  <c r="BY387"/>
  <c r="BZ387" s="1"/>
  <c r="BW387"/>
  <c r="BX387" s="1"/>
  <c r="BU387"/>
  <c r="BV387" s="1"/>
  <c r="BT387"/>
  <c r="CH386"/>
  <c r="CG386"/>
  <c r="CF386"/>
  <c r="CE386"/>
  <c r="CD386"/>
  <c r="CC386"/>
  <c r="CB386"/>
  <c r="CA386"/>
  <c r="BZ386"/>
  <c r="BY386"/>
  <c r="BX386"/>
  <c r="BW386"/>
  <c r="BV386"/>
  <c r="BU386"/>
  <c r="BT386"/>
  <c r="CG385"/>
  <c r="CH385" s="1"/>
  <c r="CE385"/>
  <c r="CF385" s="1"/>
  <c r="CC385"/>
  <c r="CD385" s="1"/>
  <c r="CA385"/>
  <c r="CB385" s="1"/>
  <c r="BY385"/>
  <c r="BZ385" s="1"/>
  <c r="BW385"/>
  <c r="BX385" s="1"/>
  <c r="BU385"/>
  <c r="BV385" s="1"/>
  <c r="BT385"/>
  <c r="CH384"/>
  <c r="CG384"/>
  <c r="CF384"/>
  <c r="CE384"/>
  <c r="CD384"/>
  <c r="CC384"/>
  <c r="CB384"/>
  <c r="CA384"/>
  <c r="BZ384"/>
  <c r="BY384"/>
  <c r="BX384"/>
  <c r="BW384"/>
  <c r="BV384"/>
  <c r="BU384"/>
  <c r="BT384"/>
  <c r="CG383"/>
  <c r="CH383" s="1"/>
  <c r="CE383"/>
  <c r="CF383" s="1"/>
  <c r="CC383"/>
  <c r="CD383" s="1"/>
  <c r="CA383"/>
  <c r="CB383" s="1"/>
  <c r="BY383"/>
  <c r="BZ383" s="1"/>
  <c r="BW383"/>
  <c r="BX383" s="1"/>
  <c r="BU383"/>
  <c r="BV383" s="1"/>
  <c r="BT383"/>
  <c r="CH382"/>
  <c r="CG382"/>
  <c r="CF382"/>
  <c r="CE382"/>
  <c r="CD382"/>
  <c r="CC382"/>
  <c r="CB382"/>
  <c r="CA382"/>
  <c r="BZ382"/>
  <c r="BY382"/>
  <c r="BX382"/>
  <c r="BW382"/>
  <c r="BV382"/>
  <c r="BU382"/>
  <c r="BT382"/>
  <c r="CG381"/>
  <c r="CH381" s="1"/>
  <c r="CE381"/>
  <c r="CF381" s="1"/>
  <c r="CC381"/>
  <c r="CD381" s="1"/>
  <c r="CA381"/>
  <c r="CB381" s="1"/>
  <c r="BY381"/>
  <c r="BZ381" s="1"/>
  <c r="BW381"/>
  <c r="BX381" s="1"/>
  <c r="BU381"/>
  <c r="BV381" s="1"/>
  <c r="BT381"/>
  <c r="CH380"/>
  <c r="CG380"/>
  <c r="CF380"/>
  <c r="CE380"/>
  <c r="CD380"/>
  <c r="CC380"/>
  <c r="CB380"/>
  <c r="CA380"/>
  <c r="BZ380"/>
  <c r="BY380"/>
  <c r="BX380"/>
  <c r="BW380"/>
  <c r="BV380"/>
  <c r="BU380"/>
  <c r="BT380"/>
  <c r="CG379"/>
  <c r="CH379" s="1"/>
  <c r="CE379"/>
  <c r="CF379" s="1"/>
  <c r="CC379"/>
  <c r="CD379" s="1"/>
  <c r="CA379"/>
  <c r="CB379" s="1"/>
  <c r="BY379"/>
  <c r="BZ379" s="1"/>
  <c r="BW379"/>
  <c r="BX379" s="1"/>
  <c r="BU379"/>
  <c r="BV379" s="1"/>
  <c r="BT379"/>
  <c r="CH378"/>
  <c r="CG378"/>
  <c r="CF378"/>
  <c r="CE378"/>
  <c r="CD378"/>
  <c r="CC378"/>
  <c r="CB378"/>
  <c r="CA378"/>
  <c r="BZ378"/>
  <c r="BY378"/>
  <c r="BX378"/>
  <c r="BW378"/>
  <c r="BV378"/>
  <c r="BU378"/>
  <c r="BT378"/>
  <c r="CG377"/>
  <c r="CH377" s="1"/>
  <c r="CE377"/>
  <c r="CF377" s="1"/>
  <c r="CC377"/>
  <c r="CD377" s="1"/>
  <c r="CA377"/>
  <c r="CB377" s="1"/>
  <c r="BY377"/>
  <c r="BZ377" s="1"/>
  <c r="BW377"/>
  <c r="BX377" s="1"/>
  <c r="BU377"/>
  <c r="BV377" s="1"/>
  <c r="BT377"/>
  <c r="CH376"/>
  <c r="CG376"/>
  <c r="CF376"/>
  <c r="CE376"/>
  <c r="CD376"/>
  <c r="CC376"/>
  <c r="CB376"/>
  <c r="CA376"/>
  <c r="BZ376"/>
  <c r="BY376"/>
  <c r="BX376"/>
  <c r="BW376"/>
  <c r="BV376"/>
  <c r="BU376"/>
  <c r="BT376"/>
  <c r="CG375"/>
  <c r="CH375" s="1"/>
  <c r="CE375"/>
  <c r="CF375" s="1"/>
  <c r="CC375"/>
  <c r="CD375" s="1"/>
  <c r="CA375"/>
  <c r="CB375" s="1"/>
  <c r="BY375"/>
  <c r="BZ375" s="1"/>
  <c r="BW375"/>
  <c r="BX375" s="1"/>
  <c r="BU375"/>
  <c r="BV375" s="1"/>
  <c r="BT375"/>
  <c r="CH374"/>
  <c r="CG374"/>
  <c r="CF374"/>
  <c r="CE374"/>
  <c r="CD374"/>
  <c r="CC374"/>
  <c r="CB374"/>
  <c r="CA374"/>
  <c r="BZ374"/>
  <c r="BY374"/>
  <c r="BX374"/>
  <c r="BW374"/>
  <c r="BV374"/>
  <c r="BU374"/>
  <c r="BT374"/>
  <c r="CG373"/>
  <c r="CH373" s="1"/>
  <c r="CE373"/>
  <c r="CF373" s="1"/>
  <c r="CC373"/>
  <c r="CD373" s="1"/>
  <c r="CA373"/>
  <c r="CB373" s="1"/>
  <c r="BY373"/>
  <c r="BZ373" s="1"/>
  <c r="BW373"/>
  <c r="BX373" s="1"/>
  <c r="BU373"/>
  <c r="BV373" s="1"/>
  <c r="BT373"/>
  <c r="CH372"/>
  <c r="CG372"/>
  <c r="CF372"/>
  <c r="CE372"/>
  <c r="CD372"/>
  <c r="CC372"/>
  <c r="CB372"/>
  <c r="CA372"/>
  <c r="BZ372"/>
  <c r="BY372"/>
  <c r="BX372"/>
  <c r="BW372"/>
  <c r="BV372"/>
  <c r="BU372"/>
  <c r="BT372"/>
  <c r="CG371"/>
  <c r="CH371" s="1"/>
  <c r="CE371"/>
  <c r="CF371" s="1"/>
  <c r="CC371"/>
  <c r="CD371" s="1"/>
  <c r="CA371"/>
  <c r="CB371" s="1"/>
  <c r="BY371"/>
  <c r="BZ371" s="1"/>
  <c r="BW371"/>
  <c r="BX371" s="1"/>
  <c r="BU371"/>
  <c r="BV371" s="1"/>
  <c r="BT371"/>
  <c r="CH370"/>
  <c r="CG370"/>
  <c r="CF370"/>
  <c r="CE370"/>
  <c r="CD370"/>
  <c r="CC370"/>
  <c r="CB370"/>
  <c r="CA370"/>
  <c r="BZ370"/>
  <c r="BY370"/>
  <c r="BX370"/>
  <c r="BW370"/>
  <c r="BV370"/>
  <c r="BU370"/>
  <c r="BT370"/>
  <c r="CG369"/>
  <c r="CH369" s="1"/>
  <c r="CE369"/>
  <c r="CF369" s="1"/>
  <c r="CC369"/>
  <c r="CD369" s="1"/>
  <c r="CA369"/>
  <c r="CB369" s="1"/>
  <c r="BY369"/>
  <c r="BZ369" s="1"/>
  <c r="BW369"/>
  <c r="BX369" s="1"/>
  <c r="BU369"/>
  <c r="BV369" s="1"/>
  <c r="BT369"/>
  <c r="CH368"/>
  <c r="CG368"/>
  <c r="CF368"/>
  <c r="CE368"/>
  <c r="CD368"/>
  <c r="CC368"/>
  <c r="CB368"/>
  <c r="CA368"/>
  <c r="BZ368"/>
  <c r="BY368"/>
  <c r="BX368"/>
  <c r="BW368"/>
  <c r="BV368"/>
  <c r="BU368"/>
  <c r="BT368"/>
  <c r="CG367"/>
  <c r="CH367" s="1"/>
  <c r="CE367"/>
  <c r="CF367" s="1"/>
  <c r="CC367"/>
  <c r="CD367" s="1"/>
  <c r="CA367"/>
  <c r="CB367" s="1"/>
  <c r="BY367"/>
  <c r="BZ367" s="1"/>
  <c r="BW367"/>
  <c r="BX367" s="1"/>
  <c r="BU367"/>
  <c r="BV367" s="1"/>
  <c r="BT367"/>
  <c r="CH366"/>
  <c r="CG366"/>
  <c r="CF366"/>
  <c r="CE366"/>
  <c r="CD366"/>
  <c r="CC366"/>
  <c r="CB366"/>
  <c r="CA366"/>
  <c r="BZ366"/>
  <c r="BY366"/>
  <c r="BX366"/>
  <c r="BW366"/>
  <c r="BV366"/>
  <c r="BU366"/>
  <c r="BT366"/>
  <c r="CG365"/>
  <c r="CH365" s="1"/>
  <c r="CE365"/>
  <c r="CF365" s="1"/>
  <c r="CC365"/>
  <c r="CD365" s="1"/>
  <c r="CA365"/>
  <c r="CB365" s="1"/>
  <c r="BY365"/>
  <c r="BZ365" s="1"/>
  <c r="BW365"/>
  <c r="BX365" s="1"/>
  <c r="BU365"/>
  <c r="BV365" s="1"/>
  <c r="BT365"/>
  <c r="CH364"/>
  <c r="CG364"/>
  <c r="CF364"/>
  <c r="CE364"/>
  <c r="CD364"/>
  <c r="CC364"/>
  <c r="CB364"/>
  <c r="CA364"/>
  <c r="BZ364"/>
  <c r="BY364"/>
  <c r="BX364"/>
  <c r="BW364"/>
  <c r="BV364"/>
  <c r="BU364"/>
  <c r="BT364"/>
  <c r="CG363"/>
  <c r="CH363" s="1"/>
  <c r="CE363"/>
  <c r="CF363" s="1"/>
  <c r="CC363"/>
  <c r="CD363" s="1"/>
  <c r="CA363"/>
  <c r="CB363" s="1"/>
  <c r="BY363"/>
  <c r="BZ363" s="1"/>
  <c r="BW363"/>
  <c r="BX363" s="1"/>
  <c r="BU363"/>
  <c r="BV363" s="1"/>
  <c r="BT363"/>
  <c r="CH362"/>
  <c r="CG362"/>
  <c r="CF362"/>
  <c r="CE362"/>
  <c r="CD362"/>
  <c r="CC362"/>
  <c r="CB362"/>
  <c r="CA362"/>
  <c r="BZ362"/>
  <c r="BY362"/>
  <c r="BX362"/>
  <c r="BW362"/>
  <c r="BV362"/>
  <c r="BU362"/>
  <c r="BT362"/>
  <c r="CG361"/>
  <c r="CH361" s="1"/>
  <c r="CE361"/>
  <c r="CF361" s="1"/>
  <c r="CC361"/>
  <c r="CD361" s="1"/>
  <c r="CA361"/>
  <c r="CB361" s="1"/>
  <c r="BY361"/>
  <c r="BZ361" s="1"/>
  <c r="BW361"/>
  <c r="BX361" s="1"/>
  <c r="BU361"/>
  <c r="BV361" s="1"/>
  <c r="BT361"/>
  <c r="CH360"/>
  <c r="CG360"/>
  <c r="CF360"/>
  <c r="CE360"/>
  <c r="CD360"/>
  <c r="CC360"/>
  <c r="CB360"/>
  <c r="CA360"/>
  <c r="BZ360"/>
  <c r="BY360"/>
  <c r="BX360"/>
  <c r="BW360"/>
  <c r="BV360"/>
  <c r="BU360"/>
  <c r="BT360"/>
  <c r="CG359"/>
  <c r="CH359" s="1"/>
  <c r="CE359"/>
  <c r="CF359" s="1"/>
  <c r="CC359"/>
  <c r="CD359" s="1"/>
  <c r="CA359"/>
  <c r="CB359" s="1"/>
  <c r="BY359"/>
  <c r="BZ359" s="1"/>
  <c r="BW359"/>
  <c r="BX359" s="1"/>
  <c r="BU359"/>
  <c r="BV359" s="1"/>
  <c r="BT359"/>
  <c r="CH358"/>
  <c r="CG358"/>
  <c r="CF358"/>
  <c r="CE358"/>
  <c r="CD358"/>
  <c r="CC358"/>
  <c r="CB358"/>
  <c r="CA358"/>
  <c r="BZ358"/>
  <c r="BY358"/>
  <c r="BX358"/>
  <c r="BW358"/>
  <c r="BV358"/>
  <c r="BU358"/>
  <c r="BT358"/>
  <c r="CG357"/>
  <c r="CH357" s="1"/>
  <c r="CE357"/>
  <c r="CF357" s="1"/>
  <c r="CC357"/>
  <c r="CD357" s="1"/>
  <c r="CA357"/>
  <c r="CB357" s="1"/>
  <c r="BY357"/>
  <c r="BZ357" s="1"/>
  <c r="BW357"/>
  <c r="BX357" s="1"/>
  <c r="BU357"/>
  <c r="BV357" s="1"/>
  <c r="BT357"/>
  <c r="CH356"/>
  <c r="CG356"/>
  <c r="CF356"/>
  <c r="CE356"/>
  <c r="CD356"/>
  <c r="CC356"/>
  <c r="CB356"/>
  <c r="CA356"/>
  <c r="BZ356"/>
  <c r="BY356"/>
  <c r="BX356"/>
  <c r="BW356"/>
  <c r="BV356"/>
  <c r="BU356"/>
  <c r="BT356"/>
  <c r="CG355"/>
  <c r="CH355" s="1"/>
  <c r="CE355"/>
  <c r="CF355" s="1"/>
  <c r="CC355"/>
  <c r="CD355" s="1"/>
  <c r="CA355"/>
  <c r="CB355" s="1"/>
  <c r="BY355"/>
  <c r="BZ355" s="1"/>
  <c r="BW355"/>
  <c r="BX355" s="1"/>
  <c r="BU355"/>
  <c r="BV355" s="1"/>
  <c r="BT355"/>
  <c r="CH354"/>
  <c r="CG354"/>
  <c r="CF354"/>
  <c r="CE354"/>
  <c r="CD354"/>
  <c r="CC354"/>
  <c r="CB354"/>
  <c r="CA354"/>
  <c r="BZ354"/>
  <c r="BY354"/>
  <c r="BX354"/>
  <c r="BW354"/>
  <c r="BV354"/>
  <c r="BU354"/>
  <c r="BT354"/>
  <c r="CG353"/>
  <c r="CH353" s="1"/>
  <c r="CE353"/>
  <c r="CF353" s="1"/>
  <c r="CC353"/>
  <c r="CD353" s="1"/>
  <c r="CA353"/>
  <c r="CB353" s="1"/>
  <c r="BY353"/>
  <c r="BZ353" s="1"/>
  <c r="BW353"/>
  <c r="BX353" s="1"/>
  <c r="BU353"/>
  <c r="BV353" s="1"/>
  <c r="BT353"/>
  <c r="CH352"/>
  <c r="CG352"/>
  <c r="CF352"/>
  <c r="CE352"/>
  <c r="CD352"/>
  <c r="CC352"/>
  <c r="CB352"/>
  <c r="CA352"/>
  <c r="BZ352"/>
  <c r="BY352"/>
  <c r="BX352"/>
  <c r="BW352"/>
  <c r="BV352"/>
  <c r="BU352"/>
  <c r="BT352"/>
  <c r="CG351"/>
  <c r="CH351" s="1"/>
  <c r="CE351"/>
  <c r="CF351" s="1"/>
  <c r="CC351"/>
  <c r="CD351" s="1"/>
  <c r="CA351"/>
  <c r="CB351" s="1"/>
  <c r="BY351"/>
  <c r="BZ351" s="1"/>
  <c r="BW351"/>
  <c r="BX351" s="1"/>
  <c r="BU351"/>
  <c r="BV351" s="1"/>
  <c r="BT351"/>
  <c r="CH350"/>
  <c r="CG350"/>
  <c r="CF350"/>
  <c r="CE350"/>
  <c r="CD350"/>
  <c r="CC350"/>
  <c r="CB350"/>
  <c r="CA350"/>
  <c r="BZ350"/>
  <c r="BY350"/>
  <c r="BX350"/>
  <c r="BW350"/>
  <c r="BV350"/>
  <c r="BU350"/>
  <c r="BT350"/>
  <c r="CG349"/>
  <c r="CH349" s="1"/>
  <c r="CE349"/>
  <c r="CF349" s="1"/>
  <c r="CC349"/>
  <c r="CD349" s="1"/>
  <c r="CA349"/>
  <c r="CB349" s="1"/>
  <c r="BY349"/>
  <c r="BZ349" s="1"/>
  <c r="BW349"/>
  <c r="BX349" s="1"/>
  <c r="BU349"/>
  <c r="BV349" s="1"/>
  <c r="BT349"/>
  <c r="CH348"/>
  <c r="CG348"/>
  <c r="CF348"/>
  <c r="CE348"/>
  <c r="CD348"/>
  <c r="CC348"/>
  <c r="CB348"/>
  <c r="CA348"/>
  <c r="BZ348"/>
  <c r="BY348"/>
  <c r="BX348"/>
  <c r="BW348"/>
  <c r="BV348"/>
  <c r="BU348"/>
  <c r="BT348"/>
  <c r="CG347"/>
  <c r="CH347" s="1"/>
  <c r="CE347"/>
  <c r="CF347" s="1"/>
  <c r="CC347"/>
  <c r="CD347" s="1"/>
  <c r="CA347"/>
  <c r="CB347" s="1"/>
  <c r="BY347"/>
  <c r="BZ347" s="1"/>
  <c r="BW347"/>
  <c r="BX347" s="1"/>
  <c r="BU347"/>
  <c r="BV347" s="1"/>
  <c r="BT347"/>
  <c r="CH346"/>
  <c r="CG346"/>
  <c r="CF346"/>
  <c r="CE346"/>
  <c r="CD346"/>
  <c r="CC346"/>
  <c r="CB346"/>
  <c r="CA346"/>
  <c r="BZ346"/>
  <c r="BY346"/>
  <c r="BX346"/>
  <c r="BW346"/>
  <c r="BV346"/>
  <c r="BU346"/>
  <c r="BT346"/>
  <c r="CG345"/>
  <c r="CH345" s="1"/>
  <c r="CE345"/>
  <c r="CF345" s="1"/>
  <c r="CC345"/>
  <c r="CD345" s="1"/>
  <c r="CA345"/>
  <c r="CB345" s="1"/>
  <c r="BY345"/>
  <c r="BZ345" s="1"/>
  <c r="BW345"/>
  <c r="BX345" s="1"/>
  <c r="BU345"/>
  <c r="BV345" s="1"/>
  <c r="BT345"/>
  <c r="CH344"/>
  <c r="CG344"/>
  <c r="CF344"/>
  <c r="CE344"/>
  <c r="CD344"/>
  <c r="CC344"/>
  <c r="CB344"/>
  <c r="CA344"/>
  <c r="BZ344"/>
  <c r="BY344"/>
  <c r="BX344"/>
  <c r="BW344"/>
  <c r="BV344"/>
  <c r="BU344"/>
  <c r="BT344"/>
  <c r="CG343"/>
  <c r="CH343" s="1"/>
  <c r="CE343"/>
  <c r="CF343" s="1"/>
  <c r="CC343"/>
  <c r="CD343" s="1"/>
  <c r="CA343"/>
  <c r="CB343" s="1"/>
  <c r="BY343"/>
  <c r="BZ343" s="1"/>
  <c r="BW343"/>
  <c r="BX343" s="1"/>
  <c r="BU343"/>
  <c r="BV343" s="1"/>
  <c r="BT343"/>
  <c r="CH342"/>
  <c r="CG342"/>
  <c r="CF342"/>
  <c r="CE342"/>
  <c r="CD342"/>
  <c r="CC342"/>
  <c r="CB342"/>
  <c r="CA342"/>
  <c r="BZ342"/>
  <c r="BY342"/>
  <c r="BX342"/>
  <c r="BW342"/>
  <c r="BV342"/>
  <c r="BU342"/>
  <c r="BT342"/>
  <c r="CG341"/>
  <c r="CH341" s="1"/>
  <c r="CE341"/>
  <c r="CF341" s="1"/>
  <c r="CC341"/>
  <c r="CD341" s="1"/>
  <c r="CA341"/>
  <c r="CB341" s="1"/>
  <c r="BY341"/>
  <c r="BZ341" s="1"/>
  <c r="BW341"/>
  <c r="BX341" s="1"/>
  <c r="BU341"/>
  <c r="BV341" s="1"/>
  <c r="BT341"/>
  <c r="CH340"/>
  <c r="CG340"/>
  <c r="CF340"/>
  <c r="CE340"/>
  <c r="CD340"/>
  <c r="CC340"/>
  <c r="CB340"/>
  <c r="CA340"/>
  <c r="BZ340"/>
  <c r="BY340"/>
  <c r="BX340"/>
  <c r="BW340"/>
  <c r="BV340"/>
  <c r="BU340"/>
  <c r="BT340"/>
  <c r="CG339"/>
  <c r="CH339" s="1"/>
  <c r="CE339"/>
  <c r="CF339" s="1"/>
  <c r="CC339"/>
  <c r="CD339" s="1"/>
  <c r="CA339"/>
  <c r="CB339" s="1"/>
  <c r="BY339"/>
  <c r="BZ339" s="1"/>
  <c r="BW339"/>
  <c r="BX339" s="1"/>
  <c r="BU339"/>
  <c r="BV339" s="1"/>
  <c r="BT339"/>
  <c r="CH338"/>
  <c r="CG338"/>
  <c r="CF338"/>
  <c r="CE338"/>
  <c r="CD338"/>
  <c r="CC338"/>
  <c r="CB338"/>
  <c r="CA338"/>
  <c r="BZ338"/>
  <c r="BY338"/>
  <c r="BX338"/>
  <c r="BW338"/>
  <c r="BV338"/>
  <c r="BU338"/>
  <c r="BT338"/>
  <c r="CG337"/>
  <c r="CH337" s="1"/>
  <c r="CE337"/>
  <c r="CF337" s="1"/>
  <c r="CC337"/>
  <c r="CD337" s="1"/>
  <c r="CA337"/>
  <c r="CB337" s="1"/>
  <c r="BY337"/>
  <c r="BZ337" s="1"/>
  <c r="BW337"/>
  <c r="BX337" s="1"/>
  <c r="BU337"/>
  <c r="BV337" s="1"/>
  <c r="BT337"/>
  <c r="CH336"/>
  <c r="CG336"/>
  <c r="CF336"/>
  <c r="CE336"/>
  <c r="CD336"/>
  <c r="CC336"/>
  <c r="CB336"/>
  <c r="CA336"/>
  <c r="BZ336"/>
  <c r="BY336"/>
  <c r="BX336"/>
  <c r="BW336"/>
  <c r="BV336"/>
  <c r="BU336"/>
  <c r="BT336"/>
  <c r="CG335"/>
  <c r="CH335" s="1"/>
  <c r="CE335"/>
  <c r="CF335" s="1"/>
  <c r="CC335"/>
  <c r="CD335" s="1"/>
  <c r="CA335"/>
  <c r="CB335" s="1"/>
  <c r="BY335"/>
  <c r="BZ335" s="1"/>
  <c r="BW335"/>
  <c r="BX335" s="1"/>
  <c r="BU335"/>
  <c r="BV335" s="1"/>
  <c r="BT335"/>
  <c r="CH334"/>
  <c r="CG334"/>
  <c r="CF334"/>
  <c r="CE334"/>
  <c r="CD334"/>
  <c r="CC334"/>
  <c r="CB334"/>
  <c r="CA334"/>
  <c r="BZ334"/>
  <c r="BY334"/>
  <c r="BX334"/>
  <c r="BW334"/>
  <c r="BV334"/>
  <c r="BU334"/>
  <c r="BT334"/>
  <c r="CG333"/>
  <c r="CH333" s="1"/>
  <c r="CE333"/>
  <c r="CF333" s="1"/>
  <c r="CC333"/>
  <c r="CD333" s="1"/>
  <c r="CA333"/>
  <c r="CB333" s="1"/>
  <c r="BY333"/>
  <c r="BZ333" s="1"/>
  <c r="BW333"/>
  <c r="BX333" s="1"/>
  <c r="BU333"/>
  <c r="BV333" s="1"/>
  <c r="BT333"/>
  <c r="CH332"/>
  <c r="CG332"/>
  <c r="CF332"/>
  <c r="CE332"/>
  <c r="CD332"/>
  <c r="CC332"/>
  <c r="CB332"/>
  <c r="CA332"/>
  <c r="BZ332"/>
  <c r="BY332"/>
  <c r="BX332"/>
  <c r="BW332"/>
  <c r="BV332"/>
  <c r="BU332"/>
  <c r="BT332"/>
  <c r="CG331"/>
  <c r="CH331" s="1"/>
  <c r="CE331"/>
  <c r="CF331" s="1"/>
  <c r="CC331"/>
  <c r="CD331" s="1"/>
  <c r="CA331"/>
  <c r="CB331" s="1"/>
  <c r="BY331"/>
  <c r="BZ331" s="1"/>
  <c r="BW331"/>
  <c r="BX331" s="1"/>
  <c r="BU331"/>
  <c r="BV331" s="1"/>
  <c r="BT331"/>
  <c r="CH330"/>
  <c r="CG330"/>
  <c r="CF330"/>
  <c r="CE330"/>
  <c r="CD330"/>
  <c r="CC330"/>
  <c r="CB330"/>
  <c r="CA330"/>
  <c r="BZ330"/>
  <c r="BY330"/>
  <c r="BX330"/>
  <c r="BW330"/>
  <c r="BV330"/>
  <c r="BU330"/>
  <c r="BT330"/>
  <c r="CG329"/>
  <c r="CH329" s="1"/>
  <c r="CE329"/>
  <c r="CF329" s="1"/>
  <c r="CC329"/>
  <c r="CD329" s="1"/>
  <c r="CA329"/>
  <c r="CB329" s="1"/>
  <c r="BY329"/>
  <c r="BZ329" s="1"/>
  <c r="BW329"/>
  <c r="BX329" s="1"/>
  <c r="BU329"/>
  <c r="BV329" s="1"/>
  <c r="BT329"/>
  <c r="CH328"/>
  <c r="CG328"/>
  <c r="CF328"/>
  <c r="CE328"/>
  <c r="CD328"/>
  <c r="CC328"/>
  <c r="CB328"/>
  <c r="CA328"/>
  <c r="BZ328"/>
  <c r="BY328"/>
  <c r="BX328"/>
  <c r="BW328"/>
  <c r="BV328"/>
  <c r="BU328"/>
  <c r="BT328"/>
  <c r="CG327"/>
  <c r="CH327" s="1"/>
  <c r="CE327"/>
  <c r="CF327" s="1"/>
  <c r="CC327"/>
  <c r="CD327" s="1"/>
  <c r="CA327"/>
  <c r="CB327" s="1"/>
  <c r="BY327"/>
  <c r="BZ327" s="1"/>
  <c r="BW327"/>
  <c r="BX327" s="1"/>
  <c r="BU327"/>
  <c r="BV327" s="1"/>
  <c r="BT327"/>
  <c r="CH326"/>
  <c r="CG326"/>
  <c r="CF326"/>
  <c r="CE326"/>
  <c r="CD326"/>
  <c r="CC326"/>
  <c r="CB326"/>
  <c r="CA326"/>
  <c r="BZ326"/>
  <c r="BY326"/>
  <c r="BX326"/>
  <c r="BW326"/>
  <c r="BV326"/>
  <c r="BU326"/>
  <c r="BT326"/>
  <c r="CG325"/>
  <c r="CH325" s="1"/>
  <c r="CE325"/>
  <c r="CF325" s="1"/>
  <c r="CC325"/>
  <c r="CD325" s="1"/>
  <c r="CA325"/>
  <c r="CB325" s="1"/>
  <c r="BY325"/>
  <c r="BZ325" s="1"/>
  <c r="BW325"/>
  <c r="BX325" s="1"/>
  <c r="BU325"/>
  <c r="BV325" s="1"/>
  <c r="BT325"/>
  <c r="CH324"/>
  <c r="CG324"/>
  <c r="CF324"/>
  <c r="CE324"/>
  <c r="CD324"/>
  <c r="CC324"/>
  <c r="CB324"/>
  <c r="CA324"/>
  <c r="BZ324"/>
  <c r="BY324"/>
  <c r="BX324"/>
  <c r="BW324"/>
  <c r="BV324"/>
  <c r="BU324"/>
  <c r="BT324"/>
  <c r="CG323"/>
  <c r="CH323" s="1"/>
  <c r="CE323"/>
  <c r="CF323" s="1"/>
  <c r="CC323"/>
  <c r="CD323" s="1"/>
  <c r="CA323"/>
  <c r="CB323" s="1"/>
  <c r="BY323"/>
  <c r="BZ323" s="1"/>
  <c r="BW323"/>
  <c r="BX323" s="1"/>
  <c r="BU323"/>
  <c r="BV323" s="1"/>
  <c r="BT323"/>
  <c r="CH322"/>
  <c r="CG322"/>
  <c r="CF322"/>
  <c r="CE322"/>
  <c r="CD322"/>
  <c r="CC322"/>
  <c r="CB322"/>
  <c r="CA322"/>
  <c r="BZ322"/>
  <c r="BY322"/>
  <c r="BX322"/>
  <c r="BW322"/>
  <c r="BV322"/>
  <c r="BU322"/>
  <c r="BT322"/>
  <c r="CG321"/>
  <c r="CH321" s="1"/>
  <c r="CE321"/>
  <c r="CF321" s="1"/>
  <c r="CC321"/>
  <c r="CD321" s="1"/>
  <c r="CA321"/>
  <c r="CB321" s="1"/>
  <c r="BY321"/>
  <c r="BZ321" s="1"/>
  <c r="BW321"/>
  <c r="BX321" s="1"/>
  <c r="BU321"/>
  <c r="BV321" s="1"/>
  <c r="BT321"/>
  <c r="CH320"/>
  <c r="CG320"/>
  <c r="CF320"/>
  <c r="CE320"/>
  <c r="CD320"/>
  <c r="CC320"/>
  <c r="CB320"/>
  <c r="CA320"/>
  <c r="BZ320"/>
  <c r="BY320"/>
  <c r="BX320"/>
  <c r="BW320"/>
  <c r="BV320"/>
  <c r="BU320"/>
  <c r="BT320"/>
  <c r="CG319"/>
  <c r="CH319" s="1"/>
  <c r="CE319"/>
  <c r="CF319" s="1"/>
  <c r="CC319"/>
  <c r="CD319" s="1"/>
  <c r="CA319"/>
  <c r="CB319" s="1"/>
  <c r="BY319"/>
  <c r="BZ319" s="1"/>
  <c r="BW319"/>
  <c r="BX319" s="1"/>
  <c r="BU319"/>
  <c r="BV319" s="1"/>
  <c r="BT319"/>
  <c r="CH318"/>
  <c r="CG318"/>
  <c r="CF318"/>
  <c r="CE318"/>
  <c r="CD318"/>
  <c r="CC318"/>
  <c r="CB318"/>
  <c r="CA318"/>
  <c r="BZ318"/>
  <c r="BY318"/>
  <c r="BX318"/>
  <c r="BW318"/>
  <c r="BV318"/>
  <c r="BU318"/>
  <c r="BT318"/>
  <c r="CG317"/>
  <c r="CH317" s="1"/>
  <c r="CE317"/>
  <c r="CF317" s="1"/>
  <c r="CC317"/>
  <c r="CD317" s="1"/>
  <c r="CA317"/>
  <c r="CB317" s="1"/>
  <c r="BY317"/>
  <c r="BZ317" s="1"/>
  <c r="BW317"/>
  <c r="BX317" s="1"/>
  <c r="BU317"/>
  <c r="BV317" s="1"/>
  <c r="BT317"/>
  <c r="CH316"/>
  <c r="CG316"/>
  <c r="CF316"/>
  <c r="CE316"/>
  <c r="CD316"/>
  <c r="CC316"/>
  <c r="CB316"/>
  <c r="CA316"/>
  <c r="BZ316"/>
  <c r="BY316"/>
  <c r="BX316"/>
  <c r="BW316"/>
  <c r="BV316"/>
  <c r="BU316"/>
  <c r="BT316"/>
  <c r="CG315"/>
  <c r="CH315" s="1"/>
  <c r="CE315"/>
  <c r="CF315" s="1"/>
  <c r="CC315"/>
  <c r="CD315" s="1"/>
  <c r="CA315"/>
  <c r="CB315" s="1"/>
  <c r="BY315"/>
  <c r="BZ315" s="1"/>
  <c r="BW315"/>
  <c r="BX315" s="1"/>
  <c r="BU315"/>
  <c r="BV315" s="1"/>
  <c r="BT315"/>
  <c r="CH314"/>
  <c r="CG314"/>
  <c r="CF314"/>
  <c r="CE314"/>
  <c r="CD314"/>
  <c r="CC314"/>
  <c r="CB314"/>
  <c r="CA314"/>
  <c r="BZ314"/>
  <c r="BY314"/>
  <c r="BX314"/>
  <c r="BW314"/>
  <c r="BV314"/>
  <c r="BU314"/>
  <c r="BT314"/>
  <c r="CG313"/>
  <c r="CH313" s="1"/>
  <c r="CE313"/>
  <c r="CF313" s="1"/>
  <c r="CC313"/>
  <c r="CD313" s="1"/>
  <c r="CA313"/>
  <c r="CB313" s="1"/>
  <c r="BY313"/>
  <c r="BZ313" s="1"/>
  <c r="BW313"/>
  <c r="BX313" s="1"/>
  <c r="BU313"/>
  <c r="BV313" s="1"/>
  <c r="BT313"/>
  <c r="CH312"/>
  <c r="CG312"/>
  <c r="CF312"/>
  <c r="CE312"/>
  <c r="CD312"/>
  <c r="CC312"/>
  <c r="CB312"/>
  <c r="CA312"/>
  <c r="BZ312"/>
  <c r="BY312"/>
  <c r="BX312"/>
  <c r="BW312"/>
  <c r="BV312"/>
  <c r="BU312"/>
  <c r="BT312"/>
  <c r="CG311"/>
  <c r="CH311" s="1"/>
  <c r="CE311"/>
  <c r="CF311" s="1"/>
  <c r="CC311"/>
  <c r="CD311" s="1"/>
  <c r="CA311"/>
  <c r="CB311" s="1"/>
  <c r="BY311"/>
  <c r="BZ311" s="1"/>
  <c r="BW311"/>
  <c r="BX311" s="1"/>
  <c r="BU311"/>
  <c r="BV311" s="1"/>
  <c r="BT311"/>
  <c r="CH310"/>
  <c r="CG310"/>
  <c r="CF310"/>
  <c r="CE310"/>
  <c r="CD310"/>
  <c r="CC310"/>
  <c r="CB310"/>
  <c r="CA310"/>
  <c r="BZ310"/>
  <c r="BY310"/>
  <c r="BX310"/>
  <c r="BW310"/>
  <c r="BV310"/>
  <c r="BU310"/>
  <c r="BT310"/>
  <c r="CG309"/>
  <c r="CH309" s="1"/>
  <c r="CE309"/>
  <c r="CF309" s="1"/>
  <c r="CC309"/>
  <c r="CD309" s="1"/>
  <c r="CA309"/>
  <c r="CB309" s="1"/>
  <c r="BY309"/>
  <c r="BZ309" s="1"/>
  <c r="BW309"/>
  <c r="BX309" s="1"/>
  <c r="BU309"/>
  <c r="BV309" s="1"/>
  <c r="BT309"/>
  <c r="CH308"/>
  <c r="CG308"/>
  <c r="CF308"/>
  <c r="CE308"/>
  <c r="CD308"/>
  <c r="CC308"/>
  <c r="CB308"/>
  <c r="CA308"/>
  <c r="BZ308"/>
  <c r="BY308"/>
  <c r="BX308"/>
  <c r="BW308"/>
  <c r="BV308"/>
  <c r="BU308"/>
  <c r="BT308"/>
  <c r="CG307"/>
  <c r="CH307" s="1"/>
  <c r="CE307"/>
  <c r="CF307" s="1"/>
  <c r="CC307"/>
  <c r="CD307" s="1"/>
  <c r="CA307"/>
  <c r="CB307" s="1"/>
  <c r="BY307"/>
  <c r="BZ307" s="1"/>
  <c r="BW307"/>
  <c r="BX307" s="1"/>
  <c r="BU307"/>
  <c r="BV307" s="1"/>
  <c r="BT307"/>
  <c r="CH306"/>
  <c r="CG306"/>
  <c r="CF306"/>
  <c r="CE306"/>
  <c r="CD306"/>
  <c r="CC306"/>
  <c r="CB306"/>
  <c r="CA306"/>
  <c r="BZ306"/>
  <c r="BY306"/>
  <c r="BX306"/>
  <c r="BW306"/>
  <c r="BV306"/>
  <c r="BU306"/>
  <c r="BT306"/>
  <c r="CG305"/>
  <c r="CH305" s="1"/>
  <c r="CE305"/>
  <c r="CF305" s="1"/>
  <c r="CC305"/>
  <c r="CD305" s="1"/>
  <c r="CA305"/>
  <c r="CB305" s="1"/>
  <c r="BY305"/>
  <c r="BZ305" s="1"/>
  <c r="BW305"/>
  <c r="BX305" s="1"/>
  <c r="BU305"/>
  <c r="BV305" s="1"/>
  <c r="BT305"/>
  <c r="CH304"/>
  <c r="CG304"/>
  <c r="CF304"/>
  <c r="CE304"/>
  <c r="CD304"/>
  <c r="CC304"/>
  <c r="CB304"/>
  <c r="CA304"/>
  <c r="BZ304"/>
  <c r="BY304"/>
  <c r="BX304"/>
  <c r="BW304"/>
  <c r="BV304"/>
  <c r="BU304"/>
  <c r="BT304"/>
  <c r="CG303"/>
  <c r="CH303" s="1"/>
  <c r="CE303"/>
  <c r="CF303" s="1"/>
  <c r="CC303"/>
  <c r="CD303" s="1"/>
  <c r="CA303"/>
  <c r="CB303" s="1"/>
  <c r="BY303"/>
  <c r="BZ303" s="1"/>
  <c r="BW303"/>
  <c r="BX303" s="1"/>
  <c r="BU303"/>
  <c r="BV303" s="1"/>
  <c r="BT303"/>
  <c r="CH302"/>
  <c r="CG302"/>
  <c r="CF302"/>
  <c r="CE302"/>
  <c r="CD302"/>
  <c r="CC302"/>
  <c r="CB302"/>
  <c r="CA302"/>
  <c r="BZ302"/>
  <c r="BY302"/>
  <c r="BX302"/>
  <c r="BW302"/>
  <c r="BV302"/>
  <c r="BU302"/>
  <c r="BT302"/>
  <c r="CG301"/>
  <c r="CH301" s="1"/>
  <c r="CE301"/>
  <c r="CF301" s="1"/>
  <c r="CC301"/>
  <c r="CD301" s="1"/>
  <c r="CA301"/>
  <c r="CB301" s="1"/>
  <c r="BY301"/>
  <c r="BZ301" s="1"/>
  <c r="BW301"/>
  <c r="BX301" s="1"/>
  <c r="BU301"/>
  <c r="BV301" s="1"/>
  <c r="BT301"/>
  <c r="CH300"/>
  <c r="CG300"/>
  <c r="CF300"/>
  <c r="CE300"/>
  <c r="CD300"/>
  <c r="CC300"/>
  <c r="CB300"/>
  <c r="CA300"/>
  <c r="BZ300"/>
  <c r="BY300"/>
  <c r="BX300"/>
  <c r="BW300"/>
  <c r="BV300"/>
  <c r="BU300"/>
  <c r="BT300"/>
  <c r="CG299"/>
  <c r="CH299" s="1"/>
  <c r="CE299"/>
  <c r="CF299" s="1"/>
  <c r="CC299"/>
  <c r="CD299" s="1"/>
  <c r="CA299"/>
  <c r="CB299" s="1"/>
  <c r="BY299"/>
  <c r="BZ299" s="1"/>
  <c r="BW299"/>
  <c r="BX299" s="1"/>
  <c r="BU299"/>
  <c r="BV299" s="1"/>
  <c r="BT299"/>
  <c r="CH298"/>
  <c r="CG298"/>
  <c r="CF298"/>
  <c r="CE298"/>
  <c r="CD298"/>
  <c r="CC298"/>
  <c r="CB298"/>
  <c r="CA298"/>
  <c r="BZ298"/>
  <c r="BY298"/>
  <c r="BX298"/>
  <c r="BW298"/>
  <c r="BV298"/>
  <c r="BU298"/>
  <c r="BT298"/>
  <c r="CG297"/>
  <c r="CH297" s="1"/>
  <c r="CE297"/>
  <c r="CF297" s="1"/>
  <c r="CC297"/>
  <c r="CD297" s="1"/>
  <c r="CA297"/>
  <c r="CB297" s="1"/>
  <c r="BY297"/>
  <c r="BZ297" s="1"/>
  <c r="BW297"/>
  <c r="BX297" s="1"/>
  <c r="BU297"/>
  <c r="BV297" s="1"/>
  <c r="BT297"/>
  <c r="CH296"/>
  <c r="CG296"/>
  <c r="CF296"/>
  <c r="CE296"/>
  <c r="CD296"/>
  <c r="CC296"/>
  <c r="CB296"/>
  <c r="CA296"/>
  <c r="BZ296"/>
  <c r="BY296"/>
  <c r="BX296"/>
  <c r="BW296"/>
  <c r="BV296"/>
  <c r="BU296"/>
  <c r="BT296"/>
  <c r="CG295"/>
  <c r="CH295" s="1"/>
  <c r="CE295"/>
  <c r="CF295" s="1"/>
  <c r="CC295"/>
  <c r="CD295" s="1"/>
  <c r="CA295"/>
  <c r="CB295" s="1"/>
  <c r="BY295"/>
  <c r="BZ295" s="1"/>
  <c r="BW295"/>
  <c r="BX295" s="1"/>
  <c r="BU295"/>
  <c r="BV295" s="1"/>
  <c r="BT295"/>
  <c r="CH294"/>
  <c r="CG294"/>
  <c r="CF294"/>
  <c r="CE294"/>
  <c r="CD294"/>
  <c r="CC294"/>
  <c r="CB294"/>
  <c r="CA294"/>
  <c r="BZ294"/>
  <c r="BY294"/>
  <c r="BX294"/>
  <c r="BW294"/>
  <c r="BV294"/>
  <c r="BU294"/>
  <c r="BT294"/>
  <c r="CG293"/>
  <c r="CH293" s="1"/>
  <c r="CE293"/>
  <c r="CF293" s="1"/>
  <c r="CC293"/>
  <c r="CD293" s="1"/>
  <c r="CA293"/>
  <c r="CB293" s="1"/>
  <c r="BY293"/>
  <c r="BZ293" s="1"/>
  <c r="BW293"/>
  <c r="BX293" s="1"/>
  <c r="BU293"/>
  <c r="BV293" s="1"/>
  <c r="BT293"/>
  <c r="CH292"/>
  <c r="CG292"/>
  <c r="CF292"/>
  <c r="CE292"/>
  <c r="CD292"/>
  <c r="CC292"/>
  <c r="CB292"/>
  <c r="CA292"/>
  <c r="BZ292"/>
  <c r="BY292"/>
  <c r="BX292"/>
  <c r="BW292"/>
  <c r="BV292"/>
  <c r="BU292"/>
  <c r="BT292"/>
  <c r="CG291"/>
  <c r="CH291" s="1"/>
  <c r="CE291"/>
  <c r="CF291" s="1"/>
  <c r="CC291"/>
  <c r="CD291" s="1"/>
  <c r="CA291"/>
  <c r="CB291" s="1"/>
  <c r="BY291"/>
  <c r="BZ291" s="1"/>
  <c r="BW291"/>
  <c r="BX291" s="1"/>
  <c r="BU291"/>
  <c r="BV291" s="1"/>
  <c r="BT291"/>
  <c r="CH290"/>
  <c r="CG290"/>
  <c r="CF290"/>
  <c r="CE290"/>
  <c r="CD290"/>
  <c r="CC290"/>
  <c r="CB290"/>
  <c r="CA290"/>
  <c r="BZ290"/>
  <c r="BY290"/>
  <c r="BX290"/>
  <c r="BW290"/>
  <c r="BV290"/>
  <c r="BU290"/>
  <c r="BT290"/>
  <c r="CG289"/>
  <c r="CH289" s="1"/>
  <c r="CE289"/>
  <c r="CF289" s="1"/>
  <c r="CC289"/>
  <c r="CD289" s="1"/>
  <c r="CA289"/>
  <c r="CB289" s="1"/>
  <c r="BY289"/>
  <c r="BZ289" s="1"/>
  <c r="BW289"/>
  <c r="BX289" s="1"/>
  <c r="BU289"/>
  <c r="BV289" s="1"/>
  <c r="BT289"/>
  <c r="CH288"/>
  <c r="CG288"/>
  <c r="CF288"/>
  <c r="CE288"/>
  <c r="CD288"/>
  <c r="CC288"/>
  <c r="CB288"/>
  <c r="CA288"/>
  <c r="BZ288"/>
  <c r="BY288"/>
  <c r="BX288"/>
  <c r="BW288"/>
  <c r="BV288"/>
  <c r="BU288"/>
  <c r="BT288"/>
  <c r="CG287"/>
  <c r="CH287" s="1"/>
  <c r="CE287"/>
  <c r="CF287" s="1"/>
  <c r="CC287"/>
  <c r="CD287" s="1"/>
  <c r="CA287"/>
  <c r="CB287" s="1"/>
  <c r="BY287"/>
  <c r="BZ287" s="1"/>
  <c r="BW287"/>
  <c r="BX287" s="1"/>
  <c r="BU287"/>
  <c r="BV287" s="1"/>
  <c r="BT287"/>
  <c r="CH286"/>
  <c r="CG286"/>
  <c r="CF286"/>
  <c r="CE286"/>
  <c r="CD286"/>
  <c r="CC286"/>
  <c r="CB286"/>
  <c r="CA286"/>
  <c r="BZ286"/>
  <c r="BY286"/>
  <c r="BX286"/>
  <c r="BW286"/>
  <c r="BV286"/>
  <c r="BU286"/>
  <c r="BT286"/>
  <c r="CG285"/>
  <c r="CH285" s="1"/>
  <c r="CE285"/>
  <c r="CF285" s="1"/>
  <c r="CC285"/>
  <c r="CD285" s="1"/>
  <c r="CA285"/>
  <c r="CB285" s="1"/>
  <c r="BY285"/>
  <c r="BZ285" s="1"/>
  <c r="BW285"/>
  <c r="BX285" s="1"/>
  <c r="BU285"/>
  <c r="BV285" s="1"/>
  <c r="BT285"/>
  <c r="CH284"/>
  <c r="CG284"/>
  <c r="CF284"/>
  <c r="CE284"/>
  <c r="CD284"/>
  <c r="CC284"/>
  <c r="CB284"/>
  <c r="CA284"/>
  <c r="BZ284"/>
  <c r="BY284"/>
  <c r="BX284"/>
  <c r="BW284"/>
  <c r="BV284"/>
  <c r="BU284"/>
  <c r="BT284"/>
  <c r="CG283"/>
  <c r="CH283" s="1"/>
  <c r="CE283"/>
  <c r="CF283" s="1"/>
  <c r="CC283"/>
  <c r="CD283" s="1"/>
  <c r="CA283"/>
  <c r="CB283" s="1"/>
  <c r="BY283"/>
  <c r="BZ283" s="1"/>
  <c r="BW283"/>
  <c r="BX283" s="1"/>
  <c r="BU283"/>
  <c r="BV283" s="1"/>
  <c r="BT283"/>
  <c r="CH282"/>
  <c r="CG282"/>
  <c r="CF282"/>
  <c r="CE282"/>
  <c r="CD282"/>
  <c r="CC282"/>
  <c r="CB282"/>
  <c r="CA282"/>
  <c r="BZ282"/>
  <c r="BY282"/>
  <c r="BX282"/>
  <c r="BW282"/>
  <c r="BV282"/>
  <c r="BU282"/>
  <c r="BT282"/>
  <c r="CG281"/>
  <c r="CH281" s="1"/>
  <c r="CE281"/>
  <c r="CF281" s="1"/>
  <c r="CC281"/>
  <c r="CD281" s="1"/>
  <c r="CA281"/>
  <c r="CB281" s="1"/>
  <c r="BY281"/>
  <c r="BZ281" s="1"/>
  <c r="BW281"/>
  <c r="BX281" s="1"/>
  <c r="BU281"/>
  <c r="BV281" s="1"/>
  <c r="BT281"/>
  <c r="CH280"/>
  <c r="CG280"/>
  <c r="CF280"/>
  <c r="CE280"/>
  <c r="CD280"/>
  <c r="CC280"/>
  <c r="CB280"/>
  <c r="CA280"/>
  <c r="BZ280"/>
  <c r="BY280"/>
  <c r="BX280"/>
  <c r="BW280"/>
  <c r="BV280"/>
  <c r="BU280"/>
  <c r="BT280"/>
  <c r="CG279"/>
  <c r="CH279" s="1"/>
  <c r="CE279"/>
  <c r="CF279" s="1"/>
  <c r="CC279"/>
  <c r="CD279" s="1"/>
  <c r="CA279"/>
  <c r="CB279" s="1"/>
  <c r="BY279"/>
  <c r="BZ279" s="1"/>
  <c r="BW279"/>
  <c r="BX279" s="1"/>
  <c r="BU279"/>
  <c r="BV279" s="1"/>
  <c r="BT279"/>
  <c r="CH278"/>
  <c r="CG278"/>
  <c r="CF278"/>
  <c r="CE278"/>
  <c r="CD278"/>
  <c r="CC278"/>
  <c r="CB278"/>
  <c r="CA278"/>
  <c r="BZ278"/>
  <c r="BY278"/>
  <c r="BX278"/>
  <c r="BW278"/>
  <c r="BV278"/>
  <c r="BU278"/>
  <c r="BT278"/>
  <c r="CG277"/>
  <c r="CH277" s="1"/>
  <c r="CE277"/>
  <c r="CF277" s="1"/>
  <c r="CC277"/>
  <c r="CD277" s="1"/>
  <c r="CA277"/>
  <c r="CB277" s="1"/>
  <c r="BY277"/>
  <c r="BZ277" s="1"/>
  <c r="BW277"/>
  <c r="BX277" s="1"/>
  <c r="BU277"/>
  <c r="BV277" s="1"/>
  <c r="BT277"/>
  <c r="CH276"/>
  <c r="CG276"/>
  <c r="CF276"/>
  <c r="CE276"/>
  <c r="CD276"/>
  <c r="CC276"/>
  <c r="CB276"/>
  <c r="CA276"/>
  <c r="BZ276"/>
  <c r="BY276"/>
  <c r="BX276"/>
  <c r="BW276"/>
  <c r="BV276"/>
  <c r="BU276"/>
  <c r="BT276"/>
  <c r="CG275"/>
  <c r="CH275" s="1"/>
  <c r="CE275"/>
  <c r="CF275" s="1"/>
  <c r="CC275"/>
  <c r="CD275" s="1"/>
  <c r="CA275"/>
  <c r="CB275" s="1"/>
  <c r="BY275"/>
  <c r="BZ275" s="1"/>
  <c r="BW275"/>
  <c r="BX275" s="1"/>
  <c r="BU275"/>
  <c r="BV275" s="1"/>
  <c r="BT275"/>
  <c r="CH274"/>
  <c r="CG274"/>
  <c r="CF274"/>
  <c r="CE274"/>
  <c r="CD274"/>
  <c r="CC274"/>
  <c r="CB274"/>
  <c r="CA274"/>
  <c r="BZ274"/>
  <c r="BY274"/>
  <c r="BX274"/>
  <c r="BW274"/>
  <c r="BV274"/>
  <c r="BU274"/>
  <c r="BT274"/>
  <c r="CG273"/>
  <c r="CH273" s="1"/>
  <c r="CE273"/>
  <c r="CF273" s="1"/>
  <c r="CC273"/>
  <c r="CD273" s="1"/>
  <c r="CA273"/>
  <c r="CB273" s="1"/>
  <c r="BY273"/>
  <c r="BZ273" s="1"/>
  <c r="BW273"/>
  <c r="BX273" s="1"/>
  <c r="BU273"/>
  <c r="BV273" s="1"/>
  <c r="BT273"/>
  <c r="CH272"/>
  <c r="CG272"/>
  <c r="CF272"/>
  <c r="CE272"/>
  <c r="CD272"/>
  <c r="CC272"/>
  <c r="CB272"/>
  <c r="CA272"/>
  <c r="BZ272"/>
  <c r="BY272"/>
  <c r="BX272"/>
  <c r="BW272"/>
  <c r="BV272"/>
  <c r="BU272"/>
  <c r="BT272"/>
  <c r="CG271"/>
  <c r="CH271" s="1"/>
  <c r="CE271"/>
  <c r="CF271" s="1"/>
  <c r="CC271"/>
  <c r="CD271" s="1"/>
  <c r="CA271"/>
  <c r="CB271" s="1"/>
  <c r="BY271"/>
  <c r="BZ271" s="1"/>
  <c r="BW271"/>
  <c r="BX271" s="1"/>
  <c r="BU271"/>
  <c r="BV271" s="1"/>
  <c r="BT271"/>
  <c r="CH270"/>
  <c r="CG270"/>
  <c r="CF270"/>
  <c r="CE270"/>
  <c r="CD270"/>
  <c r="CC270"/>
  <c r="CB270"/>
  <c r="CA270"/>
  <c r="BZ270"/>
  <c r="BY270"/>
  <c r="BX270"/>
  <c r="BW270"/>
  <c r="BV270"/>
  <c r="BU270"/>
  <c r="BT270"/>
  <c r="CG269"/>
  <c r="CH269" s="1"/>
  <c r="CE269"/>
  <c r="CF269" s="1"/>
  <c r="CC269"/>
  <c r="CD269" s="1"/>
  <c r="CA269"/>
  <c r="CB269" s="1"/>
  <c r="BY269"/>
  <c r="BZ269" s="1"/>
  <c r="BW269"/>
  <c r="BX269" s="1"/>
  <c r="BU269"/>
  <c r="BV269" s="1"/>
  <c r="BT269"/>
  <c r="CH268"/>
  <c r="CG268"/>
  <c r="CF268"/>
  <c r="CE268"/>
  <c r="CD268"/>
  <c r="CC268"/>
  <c r="CB268"/>
  <c r="CA268"/>
  <c r="BZ268"/>
  <c r="BY268"/>
  <c r="BX268"/>
  <c r="BW268"/>
  <c r="BV268"/>
  <c r="BU268"/>
  <c r="BT268"/>
  <c r="CG267"/>
  <c r="CH267" s="1"/>
  <c r="CE267"/>
  <c r="CF267" s="1"/>
  <c r="CC267"/>
  <c r="CD267" s="1"/>
  <c r="CA267"/>
  <c r="CB267" s="1"/>
  <c r="BY267"/>
  <c r="BZ267" s="1"/>
  <c r="BW267"/>
  <c r="BX267" s="1"/>
  <c r="BU267"/>
  <c r="BV267" s="1"/>
  <c r="BT267"/>
  <c r="CH266"/>
  <c r="CG266"/>
  <c r="CF266"/>
  <c r="CE266"/>
  <c r="CD266"/>
  <c r="CC266"/>
  <c r="CB266"/>
  <c r="CA266"/>
  <c r="BZ266"/>
  <c r="BY266"/>
  <c r="BX266"/>
  <c r="BW266"/>
  <c r="BV266"/>
  <c r="BU266"/>
  <c r="BT266"/>
  <c r="CG265"/>
  <c r="CH265" s="1"/>
  <c r="CE265"/>
  <c r="CF265" s="1"/>
  <c r="CC265"/>
  <c r="CD265" s="1"/>
  <c r="CA265"/>
  <c r="CB265" s="1"/>
  <c r="BY265"/>
  <c r="BZ265" s="1"/>
  <c r="BW265"/>
  <c r="BX265" s="1"/>
  <c r="BU265"/>
  <c r="BV265" s="1"/>
  <c r="BT265"/>
  <c r="CH264"/>
  <c r="CG264"/>
  <c r="CF264"/>
  <c r="CE264"/>
  <c r="CD264"/>
  <c r="CC264"/>
  <c r="CB264"/>
  <c r="CA264"/>
  <c r="BZ264"/>
  <c r="BY264"/>
  <c r="BX264"/>
  <c r="BW264"/>
  <c r="BV264"/>
  <c r="BU264"/>
  <c r="BT264"/>
  <c r="CG263"/>
  <c r="CH263" s="1"/>
  <c r="CE263"/>
  <c r="CF263" s="1"/>
  <c r="CC263"/>
  <c r="CD263" s="1"/>
  <c r="CA263"/>
  <c r="CB263" s="1"/>
  <c r="BY263"/>
  <c r="BZ263" s="1"/>
  <c r="BW263"/>
  <c r="BX263" s="1"/>
  <c r="BU263"/>
  <c r="BV263" s="1"/>
  <c r="BT263"/>
  <c r="CG262"/>
  <c r="CH262" s="1"/>
  <c r="CF262"/>
  <c r="CE262"/>
  <c r="CC262"/>
  <c r="CD262" s="1"/>
  <c r="CB262"/>
  <c r="CA262"/>
  <c r="BY262"/>
  <c r="BZ262" s="1"/>
  <c r="BW262"/>
  <c r="BX262" s="1"/>
  <c r="BU262"/>
  <c r="BV262" s="1"/>
  <c r="BT262"/>
  <c r="CH261"/>
  <c r="CG261"/>
  <c r="CE261"/>
  <c r="CF261" s="1"/>
  <c r="CD261"/>
  <c r="CC261"/>
  <c r="CA261"/>
  <c r="CB261" s="1"/>
  <c r="BZ261"/>
  <c r="BY261"/>
  <c r="BW261"/>
  <c r="BX261" s="1"/>
  <c r="BV261"/>
  <c r="BU261"/>
  <c r="BT261"/>
  <c r="CG260"/>
  <c r="CH260" s="1"/>
  <c r="CE260"/>
  <c r="CF260" s="1"/>
  <c r="CC260"/>
  <c r="CD260" s="1"/>
  <c r="CA260"/>
  <c r="CB260" s="1"/>
  <c r="BY260"/>
  <c r="BZ260" s="1"/>
  <c r="BW260"/>
  <c r="BX260" s="1"/>
  <c r="BU260"/>
  <c r="BV260" s="1"/>
  <c r="BT260"/>
  <c r="CG259"/>
  <c r="CH259" s="1"/>
  <c r="CF259"/>
  <c r="CE259"/>
  <c r="CC259"/>
  <c r="CD259" s="1"/>
  <c r="CB259"/>
  <c r="CA259"/>
  <c r="BY259"/>
  <c r="BZ259" s="1"/>
  <c r="BX259"/>
  <c r="BW259"/>
  <c r="BU259"/>
  <c r="BV259" s="1"/>
  <c r="BT259"/>
  <c r="CG258"/>
  <c r="CH258" s="1"/>
  <c r="CE258"/>
  <c r="CF258" s="1"/>
  <c r="CC258"/>
  <c r="CD258" s="1"/>
  <c r="CA258"/>
  <c r="CB258" s="1"/>
  <c r="BY258"/>
  <c r="BZ258" s="1"/>
  <c r="BW258"/>
  <c r="BX258" s="1"/>
  <c r="BU258"/>
  <c r="BV258" s="1"/>
  <c r="BT258"/>
  <c r="CH257"/>
  <c r="CG257"/>
  <c r="CE257"/>
  <c r="CF257" s="1"/>
  <c r="CD257"/>
  <c r="CC257"/>
  <c r="CA257"/>
  <c r="CB257" s="1"/>
  <c r="BZ257"/>
  <c r="BY257"/>
  <c r="BW257"/>
  <c r="BX257" s="1"/>
  <c r="BV257"/>
  <c r="BU257"/>
  <c r="BT257"/>
  <c r="CG256"/>
  <c r="CH256" s="1"/>
  <c r="CE256"/>
  <c r="CF256" s="1"/>
  <c r="CC256"/>
  <c r="CD256" s="1"/>
  <c r="CA256"/>
  <c r="CB256" s="1"/>
  <c r="BY256"/>
  <c r="BZ256" s="1"/>
  <c r="BW256"/>
  <c r="BX256" s="1"/>
  <c r="BU256"/>
  <c r="BV256" s="1"/>
  <c r="BT256"/>
  <c r="CG255"/>
  <c r="CH255" s="1"/>
  <c r="CF255"/>
  <c r="CE255"/>
  <c r="CC255"/>
  <c r="CD255" s="1"/>
  <c r="CB255"/>
  <c r="CA255"/>
  <c r="BY255"/>
  <c r="BZ255" s="1"/>
  <c r="BX255"/>
  <c r="BW255"/>
  <c r="BU255"/>
  <c r="BV255" s="1"/>
  <c r="BT255"/>
  <c r="CG254"/>
  <c r="CH254" s="1"/>
  <c r="CE254"/>
  <c r="CF254" s="1"/>
  <c r="CC254"/>
  <c r="CD254" s="1"/>
  <c r="CA254"/>
  <c r="CB254" s="1"/>
  <c r="BY254"/>
  <c r="BZ254" s="1"/>
  <c r="BW254"/>
  <c r="BX254" s="1"/>
  <c r="BU254"/>
  <c r="BV254" s="1"/>
  <c r="BT254"/>
  <c r="CH253"/>
  <c r="CG253"/>
  <c r="CE253"/>
  <c r="CF253" s="1"/>
  <c r="CD253"/>
  <c r="CC253"/>
  <c r="CA253"/>
  <c r="CB253" s="1"/>
  <c r="BZ253"/>
  <c r="BY253"/>
  <c r="BW253"/>
  <c r="BX253" s="1"/>
  <c r="BV253"/>
  <c r="BU253"/>
  <c r="BT253"/>
  <c r="CG252"/>
  <c r="CH252" s="1"/>
  <c r="CE252"/>
  <c r="CF252" s="1"/>
  <c r="CC252"/>
  <c r="CD252" s="1"/>
  <c r="CA252"/>
  <c r="CB252" s="1"/>
  <c r="BY252"/>
  <c r="BZ252" s="1"/>
  <c r="BW252"/>
  <c r="BX252" s="1"/>
  <c r="BU252"/>
  <c r="BV252" s="1"/>
  <c r="BT252"/>
  <c r="CG251"/>
  <c r="CH251" s="1"/>
  <c r="CF251"/>
  <c r="CE251"/>
  <c r="CC251"/>
  <c r="CD251" s="1"/>
  <c r="CB251"/>
  <c r="CA251"/>
  <c r="BY251"/>
  <c r="BZ251" s="1"/>
  <c r="BX251"/>
  <c r="BW251"/>
  <c r="BU251"/>
  <c r="BV251" s="1"/>
  <c r="BT251"/>
  <c r="CG250"/>
  <c r="CH250" s="1"/>
  <c r="CE250"/>
  <c r="CF250" s="1"/>
  <c r="CC250"/>
  <c r="CD250" s="1"/>
  <c r="CA250"/>
  <c r="CB250" s="1"/>
  <c r="BY250"/>
  <c r="BZ250" s="1"/>
  <c r="BW250"/>
  <c r="BX250" s="1"/>
  <c r="BU250"/>
  <c r="BV250" s="1"/>
  <c r="BT250"/>
  <c r="CH249"/>
  <c r="CG249"/>
  <c r="CE249"/>
  <c r="CF249" s="1"/>
  <c r="CD249"/>
  <c r="CC249"/>
  <c r="CA249"/>
  <c r="CB249" s="1"/>
  <c r="BZ249"/>
  <c r="BY249"/>
  <c r="BW249"/>
  <c r="BX249" s="1"/>
  <c r="BV249"/>
  <c r="BU249"/>
  <c r="BT249"/>
  <c r="CG248"/>
  <c r="CH248" s="1"/>
  <c r="CE248"/>
  <c r="CF248" s="1"/>
  <c r="CC248"/>
  <c r="CD248" s="1"/>
  <c r="CA248"/>
  <c r="CB248" s="1"/>
  <c r="BY248"/>
  <c r="BZ248" s="1"/>
  <c r="BW248"/>
  <c r="BX248" s="1"/>
  <c r="BU248"/>
  <c r="BV248" s="1"/>
  <c r="BT248"/>
  <c r="CG247"/>
  <c r="CH247" s="1"/>
  <c r="CF247"/>
  <c r="CE247"/>
  <c r="CC247"/>
  <c r="CD247" s="1"/>
  <c r="CB247"/>
  <c r="CA247"/>
  <c r="BY247"/>
  <c r="BZ247" s="1"/>
  <c r="BX247"/>
  <c r="BW247"/>
  <c r="BU247"/>
  <c r="BV247" s="1"/>
  <c r="BT247"/>
  <c r="CG246"/>
  <c r="CH246" s="1"/>
  <c r="CE246"/>
  <c r="CF246" s="1"/>
  <c r="CC246"/>
  <c r="CD246" s="1"/>
  <c r="CA246"/>
  <c r="CB246" s="1"/>
  <c r="BY246"/>
  <c r="BZ246" s="1"/>
  <c r="BW246"/>
  <c r="BX246" s="1"/>
  <c r="BU246"/>
  <c r="BV246" s="1"/>
  <c r="BT246"/>
  <c r="CH245"/>
  <c r="CG245"/>
  <c r="CE245"/>
  <c r="CF245" s="1"/>
  <c r="CD245"/>
  <c r="CC245"/>
  <c r="CA245"/>
  <c r="CB245" s="1"/>
  <c r="BZ245"/>
  <c r="BY245"/>
  <c r="BW245"/>
  <c r="BX245" s="1"/>
  <c r="BV245"/>
  <c r="BU245"/>
  <c r="BT245"/>
  <c r="CG244"/>
  <c r="CH244" s="1"/>
  <c r="CE244"/>
  <c r="CF244" s="1"/>
  <c r="CC244"/>
  <c r="CD244" s="1"/>
  <c r="CA244"/>
  <c r="CB244" s="1"/>
  <c r="BY244"/>
  <c r="BZ244" s="1"/>
  <c r="BW244"/>
  <c r="BX244" s="1"/>
  <c r="BU244"/>
  <c r="BV244" s="1"/>
  <c r="BT244"/>
  <c r="CG243"/>
  <c r="CH243" s="1"/>
  <c r="CF243"/>
  <c r="CE243"/>
  <c r="CC243"/>
  <c r="CD243" s="1"/>
  <c r="CB243"/>
  <c r="CA243"/>
  <c r="BY243"/>
  <c r="BZ243" s="1"/>
  <c r="BX243"/>
  <c r="BW243"/>
  <c r="BU243"/>
  <c r="BV243" s="1"/>
  <c r="BT243"/>
  <c r="CG242"/>
  <c r="CH242" s="1"/>
  <c r="CE242"/>
  <c r="CF242" s="1"/>
  <c r="CC242"/>
  <c r="CD242" s="1"/>
  <c r="CA242"/>
  <c r="CB242" s="1"/>
  <c r="BY242"/>
  <c r="BZ242" s="1"/>
  <c r="BW242"/>
  <c r="BX242" s="1"/>
  <c r="BU242"/>
  <c r="BV242" s="1"/>
  <c r="BT242"/>
  <c r="CH241"/>
  <c r="CG241"/>
  <c r="CE241"/>
  <c r="CF241" s="1"/>
  <c r="CD241"/>
  <c r="CC241"/>
  <c r="CA241"/>
  <c r="CB241" s="1"/>
  <c r="BZ241"/>
  <c r="BY241"/>
  <c r="BW241"/>
  <c r="BX241" s="1"/>
  <c r="BV241"/>
  <c r="BU241"/>
  <c r="BT241"/>
  <c r="CG240"/>
  <c r="CH240" s="1"/>
  <c r="CE240"/>
  <c r="CF240" s="1"/>
  <c r="CC240"/>
  <c r="CD240" s="1"/>
  <c r="CA240"/>
  <c r="CB240" s="1"/>
  <c r="BY240"/>
  <c r="BZ240" s="1"/>
  <c r="BW240"/>
  <c r="BX240" s="1"/>
  <c r="BU240"/>
  <c r="BV240" s="1"/>
  <c r="BT240"/>
  <c r="CG239"/>
  <c r="CH239" s="1"/>
  <c r="CF239"/>
  <c r="CE239"/>
  <c r="CC239"/>
  <c r="CD239" s="1"/>
  <c r="CB239"/>
  <c r="CA239"/>
  <c r="BY239"/>
  <c r="BZ239" s="1"/>
  <c r="BX239"/>
  <c r="BW239"/>
  <c r="BU239"/>
  <c r="BV239" s="1"/>
  <c r="BT239"/>
  <c r="CH238"/>
  <c r="CG238"/>
  <c r="CE238"/>
  <c r="CF238" s="1"/>
  <c r="CC238"/>
  <c r="CD238" s="1"/>
  <c r="CA238"/>
  <c r="CB238" s="1"/>
  <c r="BY238"/>
  <c r="BZ238" s="1"/>
  <c r="BW238"/>
  <c r="BX238" s="1"/>
  <c r="BU238"/>
  <c r="BV238" s="1"/>
  <c r="BT238"/>
  <c r="CH237"/>
  <c r="CG237"/>
  <c r="CE237"/>
  <c r="CF237" s="1"/>
  <c r="CD237"/>
  <c r="CC237"/>
  <c r="CA237"/>
  <c r="CB237" s="1"/>
  <c r="BZ237"/>
  <c r="BY237"/>
  <c r="BW237"/>
  <c r="BX237" s="1"/>
  <c r="BV237"/>
  <c r="BU237"/>
  <c r="BT237"/>
  <c r="CG236"/>
  <c r="CH236" s="1"/>
  <c r="CE236"/>
  <c r="CF236" s="1"/>
  <c r="CC236"/>
  <c r="CD236" s="1"/>
  <c r="CA236"/>
  <c r="CB236" s="1"/>
  <c r="BY236"/>
  <c r="BZ236" s="1"/>
  <c r="BW236"/>
  <c r="BX236" s="1"/>
  <c r="BU236"/>
  <c r="BV236" s="1"/>
  <c r="BT236"/>
  <c r="CG235"/>
  <c r="CH235" s="1"/>
  <c r="CF235"/>
  <c r="CE235"/>
  <c r="CC235"/>
  <c r="CD235" s="1"/>
  <c r="CB235"/>
  <c r="CA235"/>
  <c r="BY235"/>
  <c r="BZ235" s="1"/>
  <c r="BX235"/>
  <c r="BW235"/>
  <c r="BU235"/>
  <c r="BV235" s="1"/>
  <c r="BT235"/>
  <c r="CG234"/>
  <c r="CH234" s="1"/>
  <c r="CE234"/>
  <c r="CF234" s="1"/>
  <c r="CC234"/>
  <c r="CD234" s="1"/>
  <c r="CA234"/>
  <c r="CB234" s="1"/>
  <c r="BY234"/>
  <c r="BZ234" s="1"/>
  <c r="BW234"/>
  <c r="BX234" s="1"/>
  <c r="BU234"/>
  <c r="BV234" s="1"/>
  <c r="BT234"/>
  <c r="CH233"/>
  <c r="CG233"/>
  <c r="CE233"/>
  <c r="CF233" s="1"/>
  <c r="CD233"/>
  <c r="CC233"/>
  <c r="CA233"/>
  <c r="CB233" s="1"/>
  <c r="BZ233"/>
  <c r="BY233"/>
  <c r="BW233"/>
  <c r="BX233" s="1"/>
  <c r="BV233"/>
  <c r="BU233"/>
  <c r="BT233"/>
  <c r="CG232"/>
  <c r="CH232" s="1"/>
  <c r="CE232"/>
  <c r="CF232" s="1"/>
  <c r="CC232"/>
  <c r="CD232" s="1"/>
  <c r="CA232"/>
  <c r="CB232" s="1"/>
  <c r="BY232"/>
  <c r="BZ232" s="1"/>
  <c r="BW232"/>
  <c r="BX232" s="1"/>
  <c r="BU232"/>
  <c r="BV232" s="1"/>
  <c r="BT232"/>
  <c r="CG231"/>
  <c r="CH231" s="1"/>
  <c r="CF231"/>
  <c r="CE231"/>
  <c r="CC231"/>
  <c r="CD231" s="1"/>
  <c r="CB231"/>
  <c r="CA231"/>
  <c r="BY231"/>
  <c r="BZ231" s="1"/>
  <c r="BX231"/>
  <c r="BW231"/>
  <c r="BU231"/>
  <c r="BV231" s="1"/>
  <c r="BT231"/>
  <c r="CG230"/>
  <c r="CH230" s="1"/>
  <c r="CE230"/>
  <c r="CF230" s="1"/>
  <c r="CC230"/>
  <c r="CD230" s="1"/>
  <c r="CA230"/>
  <c r="CB230" s="1"/>
  <c r="BY230"/>
  <c r="BZ230" s="1"/>
  <c r="BW230"/>
  <c r="BX230" s="1"/>
  <c r="BU230"/>
  <c r="BV230" s="1"/>
  <c r="BT230"/>
  <c r="CH229"/>
  <c r="CG229"/>
  <c r="CE229"/>
  <c r="CF229" s="1"/>
  <c r="CD229"/>
  <c r="CC229"/>
  <c r="CA229"/>
  <c r="CB229" s="1"/>
  <c r="BZ229"/>
  <c r="BY229"/>
  <c r="BW229"/>
  <c r="BX229" s="1"/>
  <c r="BV229"/>
  <c r="BU229"/>
  <c r="BT229"/>
  <c r="CG228"/>
  <c r="CH228" s="1"/>
  <c r="CE228"/>
  <c r="CF228" s="1"/>
  <c r="CC228"/>
  <c r="CD228" s="1"/>
  <c r="CA228"/>
  <c r="CB228" s="1"/>
  <c r="BY228"/>
  <c r="BZ228" s="1"/>
  <c r="BW228"/>
  <c r="BX228" s="1"/>
  <c r="BU228"/>
  <c r="BV228" s="1"/>
  <c r="BT228"/>
  <c r="CG227"/>
  <c r="CH227" s="1"/>
  <c r="CF227"/>
  <c r="CE227"/>
  <c r="CC227"/>
  <c r="CD227" s="1"/>
  <c r="CB227"/>
  <c r="CA227"/>
  <c r="BY227"/>
  <c r="BZ227" s="1"/>
  <c r="BX227"/>
  <c r="BW227"/>
  <c r="BU227"/>
  <c r="BV227" s="1"/>
  <c r="BT227"/>
  <c r="CG226"/>
  <c r="CH226" s="1"/>
  <c r="CE226"/>
  <c r="CF226" s="1"/>
  <c r="CC226"/>
  <c r="CD226" s="1"/>
  <c r="CA226"/>
  <c r="CB226" s="1"/>
  <c r="BY226"/>
  <c r="BZ226" s="1"/>
  <c r="BW226"/>
  <c r="BX226" s="1"/>
  <c r="BU226"/>
  <c r="BV226" s="1"/>
  <c r="BT226"/>
  <c r="CH225"/>
  <c r="CG225"/>
  <c r="CE225"/>
  <c r="CF225" s="1"/>
  <c r="CD225"/>
  <c r="CC225"/>
  <c r="CA225"/>
  <c r="CB225" s="1"/>
  <c r="BZ225"/>
  <c r="BY225"/>
  <c r="BW225"/>
  <c r="BX225" s="1"/>
  <c r="BV225"/>
  <c r="BU225"/>
  <c r="BT225"/>
  <c r="CG224"/>
  <c r="CH224" s="1"/>
  <c r="CE224"/>
  <c r="CF224" s="1"/>
  <c r="CC224"/>
  <c r="CD224" s="1"/>
  <c r="CA224"/>
  <c r="CB224" s="1"/>
  <c r="BY224"/>
  <c r="BZ224" s="1"/>
  <c r="BW224"/>
  <c r="BX224" s="1"/>
  <c r="BU224"/>
  <c r="BV224" s="1"/>
  <c r="BT224"/>
  <c r="CG223"/>
  <c r="CH223" s="1"/>
  <c r="CF223"/>
  <c r="CE223"/>
  <c r="CC223"/>
  <c r="CD223" s="1"/>
  <c r="CB223"/>
  <c r="CA223"/>
  <c r="BY223"/>
  <c r="BZ223" s="1"/>
  <c r="BX223"/>
  <c r="BW223"/>
  <c r="BU223"/>
  <c r="BV223" s="1"/>
  <c r="BT223"/>
  <c r="CG222"/>
  <c r="CH222" s="1"/>
  <c r="CE222"/>
  <c r="CF222" s="1"/>
  <c r="CC222"/>
  <c r="CD222" s="1"/>
  <c r="CA222"/>
  <c r="CB222" s="1"/>
  <c r="BY222"/>
  <c r="BZ222" s="1"/>
  <c r="BW222"/>
  <c r="BX222" s="1"/>
  <c r="BU222"/>
  <c r="BV222" s="1"/>
  <c r="BT222"/>
  <c r="CH221"/>
  <c r="CG221"/>
  <c r="CE221"/>
  <c r="CF221" s="1"/>
  <c r="CD221"/>
  <c r="CC221"/>
  <c r="CA221"/>
  <c r="CB221" s="1"/>
  <c r="BZ221"/>
  <c r="BY221"/>
  <c r="BW221"/>
  <c r="BX221" s="1"/>
  <c r="BV221"/>
  <c r="BU221"/>
  <c r="BT221"/>
  <c r="CG220"/>
  <c r="CH220" s="1"/>
  <c r="CE220"/>
  <c r="CF220" s="1"/>
  <c r="CC220"/>
  <c r="CD220" s="1"/>
  <c r="CA220"/>
  <c r="CB220" s="1"/>
  <c r="BY220"/>
  <c r="BZ220" s="1"/>
  <c r="BW220"/>
  <c r="BX220" s="1"/>
  <c r="BU220"/>
  <c r="BV220" s="1"/>
  <c r="BT220"/>
  <c r="CG219"/>
  <c r="CH219" s="1"/>
  <c r="CF219"/>
  <c r="CE219"/>
  <c r="CC219"/>
  <c r="CD219" s="1"/>
  <c r="CB219"/>
  <c r="CA219"/>
  <c r="BY219"/>
  <c r="BZ219" s="1"/>
  <c r="BX219"/>
  <c r="BW219"/>
  <c r="BU219"/>
  <c r="BV219" s="1"/>
  <c r="BT219"/>
  <c r="CH218"/>
  <c r="CG218"/>
  <c r="CE218"/>
  <c r="CF218" s="1"/>
  <c r="CC218"/>
  <c r="CD218" s="1"/>
  <c r="CA218"/>
  <c r="CB218" s="1"/>
  <c r="BY218"/>
  <c r="BZ218" s="1"/>
  <c r="BW218"/>
  <c r="BX218" s="1"/>
  <c r="BU218"/>
  <c r="BV218" s="1"/>
  <c r="BT218"/>
  <c r="CH217"/>
  <c r="CG217"/>
  <c r="CE217"/>
  <c r="CF217" s="1"/>
  <c r="CD217"/>
  <c r="CC217"/>
  <c r="CA217"/>
  <c r="CB217" s="1"/>
  <c r="BZ217"/>
  <c r="BY217"/>
  <c r="BW217"/>
  <c r="BX217" s="1"/>
  <c r="BV217"/>
  <c r="BU217"/>
  <c r="BT217"/>
  <c r="CG216"/>
  <c r="CH216" s="1"/>
  <c r="CE216"/>
  <c r="CF216" s="1"/>
  <c r="CC216"/>
  <c r="CD216" s="1"/>
  <c r="CA216"/>
  <c r="CB216" s="1"/>
  <c r="BY216"/>
  <c r="BZ216" s="1"/>
  <c r="BW216"/>
  <c r="BX216" s="1"/>
  <c r="BU216"/>
  <c r="BV216" s="1"/>
  <c r="BT216"/>
  <c r="CG215"/>
  <c r="CH215" s="1"/>
  <c r="CF215"/>
  <c r="CE215"/>
  <c r="CC215"/>
  <c r="CD215" s="1"/>
  <c r="CB215"/>
  <c r="CA215"/>
  <c r="BY215"/>
  <c r="BZ215" s="1"/>
  <c r="BX215"/>
  <c r="BW215"/>
  <c r="BU215"/>
  <c r="BV215" s="1"/>
  <c r="BT215"/>
  <c r="CH214"/>
  <c r="CG214"/>
  <c r="CE214"/>
  <c r="CF214" s="1"/>
  <c r="CD214"/>
  <c r="CC214"/>
  <c r="CA214"/>
  <c r="CB214" s="1"/>
  <c r="BZ214"/>
  <c r="BY214"/>
  <c r="BW214"/>
  <c r="BX214" s="1"/>
  <c r="BV214"/>
  <c r="BU214"/>
  <c r="BT214"/>
  <c r="CH213"/>
  <c r="CG213"/>
  <c r="CE213"/>
  <c r="CF213" s="1"/>
  <c r="CD213"/>
  <c r="CC213"/>
  <c r="CA213"/>
  <c r="CB213" s="1"/>
  <c r="BZ213"/>
  <c r="BY213"/>
  <c r="BW213"/>
  <c r="BX213" s="1"/>
  <c r="BV213"/>
  <c r="BU213"/>
  <c r="BT213"/>
  <c r="CG212"/>
  <c r="CH212" s="1"/>
  <c r="CF212"/>
  <c r="CE212"/>
  <c r="CC212"/>
  <c r="CD212" s="1"/>
  <c r="CB212"/>
  <c r="CA212"/>
  <c r="BY212"/>
  <c r="BZ212" s="1"/>
  <c r="BX212"/>
  <c r="BW212"/>
  <c r="BU212"/>
  <c r="BV212" s="1"/>
  <c r="BT212"/>
  <c r="CG211"/>
  <c r="CH211" s="1"/>
  <c r="CF211"/>
  <c r="CE211"/>
  <c r="CC211"/>
  <c r="CD211" s="1"/>
  <c r="CB211"/>
  <c r="CA211"/>
  <c r="BY211"/>
  <c r="BZ211" s="1"/>
  <c r="BX211"/>
  <c r="BW211"/>
  <c r="BU211"/>
  <c r="BV211" s="1"/>
  <c r="BT211"/>
  <c r="CH210"/>
  <c r="CG210"/>
  <c r="CE210"/>
  <c r="CF210" s="1"/>
  <c r="CD210"/>
  <c r="CC210"/>
  <c r="CA210"/>
  <c r="CB210" s="1"/>
  <c r="BZ210"/>
  <c r="BY210"/>
  <c r="BW210"/>
  <c r="BX210" s="1"/>
  <c r="BV210"/>
  <c r="BU210"/>
  <c r="BT210"/>
  <c r="CH209"/>
  <c r="CG209"/>
  <c r="CE209"/>
  <c r="CF209" s="1"/>
  <c r="CD209"/>
  <c r="CC209"/>
  <c r="CA209"/>
  <c r="CB209" s="1"/>
  <c r="BZ209"/>
  <c r="BY209"/>
  <c r="BW209"/>
  <c r="BX209" s="1"/>
  <c r="BV209"/>
  <c r="BU209"/>
  <c r="BT209"/>
  <c r="CG208"/>
  <c r="CH208" s="1"/>
  <c r="CF208"/>
  <c r="CE208"/>
  <c r="CC208"/>
  <c r="CD208" s="1"/>
  <c r="CB208"/>
  <c r="CA208"/>
  <c r="BY208"/>
  <c r="BZ208" s="1"/>
  <c r="BX208"/>
  <c r="BW208"/>
  <c r="BU208"/>
  <c r="BV208" s="1"/>
  <c r="BT208"/>
  <c r="CG207"/>
  <c r="CH207" s="1"/>
  <c r="CF207"/>
  <c r="CE207"/>
  <c r="CC207"/>
  <c r="CD207" s="1"/>
  <c r="CB207"/>
  <c r="CA207"/>
  <c r="BY207"/>
  <c r="BZ207" s="1"/>
  <c r="BX207"/>
  <c r="BW207"/>
  <c r="BU207"/>
  <c r="BV207" s="1"/>
  <c r="BT207"/>
  <c r="CH206"/>
  <c r="CG206"/>
  <c r="CE206"/>
  <c r="CF206" s="1"/>
  <c r="CD206"/>
  <c r="CC206"/>
  <c r="CA206"/>
  <c r="CB206" s="1"/>
  <c r="BZ206"/>
  <c r="BY206"/>
  <c r="BW206"/>
  <c r="BX206" s="1"/>
  <c r="BV206"/>
  <c r="BU206"/>
  <c r="BT206"/>
  <c r="CH205"/>
  <c r="CG205"/>
  <c r="CE205"/>
  <c r="CF205" s="1"/>
  <c r="CD205"/>
  <c r="CC205"/>
  <c r="CA205"/>
  <c r="CB205" s="1"/>
  <c r="BZ205"/>
  <c r="BY205"/>
  <c r="BW205"/>
  <c r="BX205" s="1"/>
  <c r="BV205"/>
  <c r="BU205"/>
  <c r="BT205"/>
  <c r="CG204"/>
  <c r="CH204" s="1"/>
  <c r="CF204"/>
  <c r="CE204"/>
  <c r="CC204"/>
  <c r="CD204" s="1"/>
  <c r="CB204"/>
  <c r="CA204"/>
  <c r="BY204"/>
  <c r="BZ204" s="1"/>
  <c r="BX204"/>
  <c r="BW204"/>
  <c r="BU204"/>
  <c r="BV204" s="1"/>
  <c r="BT204"/>
  <c r="CG203"/>
  <c r="CH203" s="1"/>
  <c r="CF203"/>
  <c r="CE203"/>
  <c r="CC203"/>
  <c r="CD203" s="1"/>
  <c r="CB203"/>
  <c r="CA203"/>
  <c r="BY203"/>
  <c r="BZ203" s="1"/>
  <c r="BX203"/>
  <c r="BW203"/>
  <c r="BU203"/>
  <c r="BV203" s="1"/>
  <c r="BT203"/>
  <c r="CH202"/>
  <c r="CG202"/>
  <c r="CE202"/>
  <c r="CF202" s="1"/>
  <c r="CD202"/>
  <c r="CC202"/>
  <c r="CA202"/>
  <c r="CB202" s="1"/>
  <c r="BZ202"/>
  <c r="BY202"/>
  <c r="BW202"/>
  <c r="BX202" s="1"/>
  <c r="BV202"/>
  <c r="BU202"/>
  <c r="BT202"/>
  <c r="CH201"/>
  <c r="CG201"/>
  <c r="CE201"/>
  <c r="CF201" s="1"/>
  <c r="CD201"/>
  <c r="CC201"/>
  <c r="CA201"/>
  <c r="CB201" s="1"/>
  <c r="BZ201"/>
  <c r="BY201"/>
  <c r="BW201"/>
  <c r="BX201" s="1"/>
  <c r="BV201"/>
  <c r="BU201"/>
  <c r="BT201"/>
  <c r="CG200"/>
  <c r="CH200" s="1"/>
  <c r="CF200"/>
  <c r="CE200"/>
  <c r="CC200"/>
  <c r="CD200" s="1"/>
  <c r="CB200"/>
  <c r="CA200"/>
  <c r="BY200"/>
  <c r="BZ200" s="1"/>
  <c r="BX200"/>
  <c r="BW200"/>
  <c r="BU200"/>
  <c r="BV200" s="1"/>
  <c r="BT200"/>
  <c r="CG199"/>
  <c r="CH199" s="1"/>
  <c r="CF199"/>
  <c r="CE199"/>
  <c r="CC199"/>
  <c r="CD199" s="1"/>
  <c r="CB199"/>
  <c r="CA199"/>
  <c r="BY199"/>
  <c r="BZ199" s="1"/>
  <c r="BX199"/>
  <c r="BW199"/>
  <c r="BU199"/>
  <c r="BV199" s="1"/>
  <c r="BT199"/>
  <c r="CH198"/>
  <c r="CG198"/>
  <c r="CE198"/>
  <c r="CF198" s="1"/>
  <c r="CD198"/>
  <c r="CC198"/>
  <c r="CA198"/>
  <c r="CB198" s="1"/>
  <c r="BZ198"/>
  <c r="BY198"/>
  <c r="BW198"/>
  <c r="BX198" s="1"/>
  <c r="BV198"/>
  <c r="BU198"/>
  <c r="BT198"/>
  <c r="CH197"/>
  <c r="CG197"/>
  <c r="CE197"/>
  <c r="CF197" s="1"/>
  <c r="CD197"/>
  <c r="CC197"/>
  <c r="CA197"/>
  <c r="CB197" s="1"/>
  <c r="BZ197"/>
  <c r="BY197"/>
  <c r="BW197"/>
  <c r="BX197" s="1"/>
  <c r="BV197"/>
  <c r="BU197"/>
  <c r="BT197"/>
  <c r="CG196"/>
  <c r="CH196" s="1"/>
  <c r="CF196"/>
  <c r="CE196"/>
  <c r="CC196"/>
  <c r="CD196" s="1"/>
  <c r="CB196"/>
  <c r="CA196"/>
  <c r="BY196"/>
  <c r="BZ196" s="1"/>
  <c r="BX196"/>
  <c r="BW196"/>
  <c r="BU196"/>
  <c r="BV196" s="1"/>
  <c r="BT196"/>
  <c r="CG195"/>
  <c r="CH195" s="1"/>
  <c r="CF195"/>
  <c r="CE195"/>
  <c r="CC195"/>
  <c r="CD195" s="1"/>
  <c r="CB195"/>
  <c r="CA195"/>
  <c r="BY195"/>
  <c r="BZ195" s="1"/>
  <c r="BX195"/>
  <c r="BW195"/>
  <c r="BU195"/>
  <c r="BV195" s="1"/>
  <c r="BT195"/>
  <c r="CH194"/>
  <c r="CG194"/>
  <c r="CE194"/>
  <c r="CF194" s="1"/>
  <c r="CD194"/>
  <c r="CC194"/>
  <c r="CA194"/>
  <c r="CB194" s="1"/>
  <c r="BZ194"/>
  <c r="BY194"/>
  <c r="BW194"/>
  <c r="BX194" s="1"/>
  <c r="BV194"/>
  <c r="BU194"/>
  <c r="BT194"/>
  <c r="CH193"/>
  <c r="CG193"/>
  <c r="CE193"/>
  <c r="CF193" s="1"/>
  <c r="CD193"/>
  <c r="CC193"/>
  <c r="CA193"/>
  <c r="CB193" s="1"/>
  <c r="BZ193"/>
  <c r="BY193"/>
  <c r="BW193"/>
  <c r="BX193" s="1"/>
  <c r="BV193"/>
  <c r="BU193"/>
  <c r="BT193"/>
  <c r="CG192"/>
  <c r="CH192" s="1"/>
  <c r="CF192"/>
  <c r="CE192"/>
  <c r="CC192"/>
  <c r="CD192" s="1"/>
  <c r="CB192"/>
  <c r="CA192"/>
  <c r="BY192"/>
  <c r="BZ192" s="1"/>
  <c r="BX192"/>
  <c r="BW192"/>
  <c r="BU192"/>
  <c r="BV192" s="1"/>
  <c r="BT192"/>
  <c r="CG191"/>
  <c r="CH191" s="1"/>
  <c r="CF191"/>
  <c r="CE191"/>
  <c r="CC191"/>
  <c r="CD191" s="1"/>
  <c r="CB191"/>
  <c r="CA191"/>
  <c r="BY191"/>
  <c r="BZ191" s="1"/>
  <c r="BX191"/>
  <c r="BW191"/>
  <c r="BU191"/>
  <c r="BV191" s="1"/>
  <c r="BT191"/>
  <c r="CH190"/>
  <c r="CG190"/>
  <c r="CE190"/>
  <c r="CF190" s="1"/>
  <c r="CD190"/>
  <c r="CC190"/>
  <c r="CA190"/>
  <c r="CB190" s="1"/>
  <c r="BZ190"/>
  <c r="BY190"/>
  <c r="BW190"/>
  <c r="BX190" s="1"/>
  <c r="BV190"/>
  <c r="BU190"/>
  <c r="BT190"/>
  <c r="CH189"/>
  <c r="CG189"/>
  <c r="CE189"/>
  <c r="CF189" s="1"/>
  <c r="CD189"/>
  <c r="CC189"/>
  <c r="CA189"/>
  <c r="CB189" s="1"/>
  <c r="BZ189"/>
  <c r="BY189"/>
  <c r="BW189"/>
  <c r="BX189" s="1"/>
  <c r="BV189"/>
  <c r="BU189"/>
  <c r="BT189"/>
  <c r="CG188"/>
  <c r="CH188" s="1"/>
  <c r="CF188"/>
  <c r="CE188"/>
  <c r="CC188"/>
  <c r="CD188" s="1"/>
  <c r="CB188"/>
  <c r="CA188"/>
  <c r="BY188"/>
  <c r="BZ188" s="1"/>
  <c r="BX188"/>
  <c r="BW188"/>
  <c r="BU188"/>
  <c r="BV188" s="1"/>
  <c r="BT188"/>
  <c r="CG187"/>
  <c r="CH187" s="1"/>
  <c r="CF187"/>
  <c r="CE187"/>
  <c r="CC187"/>
  <c r="CD187" s="1"/>
  <c r="CB187"/>
  <c r="CA187"/>
  <c r="BY187"/>
  <c r="BZ187" s="1"/>
  <c r="BX187"/>
  <c r="BW187"/>
  <c r="BU187"/>
  <c r="BV187" s="1"/>
  <c r="BT187"/>
  <c r="CH186"/>
  <c r="CG186"/>
  <c r="CE186"/>
  <c r="CF186" s="1"/>
  <c r="CD186"/>
  <c r="CC186"/>
  <c r="CA186"/>
  <c r="CB186" s="1"/>
  <c r="BZ186"/>
  <c r="BY186"/>
  <c r="BW186"/>
  <c r="BX186" s="1"/>
  <c r="BV186"/>
  <c r="BU186"/>
  <c r="BT186"/>
  <c r="CH185"/>
  <c r="CG185"/>
  <c r="CE185"/>
  <c r="CF185" s="1"/>
  <c r="CD185"/>
  <c r="CC185"/>
  <c r="CA185"/>
  <c r="CB185" s="1"/>
  <c r="BZ185"/>
  <c r="BY185"/>
  <c r="BW185"/>
  <c r="BX185" s="1"/>
  <c r="BV185"/>
  <c r="BU185"/>
  <c r="BT185"/>
  <c r="CG184"/>
  <c r="CH184" s="1"/>
  <c r="CF184"/>
  <c r="CE184"/>
  <c r="CC184"/>
  <c r="CD184" s="1"/>
  <c r="CB184"/>
  <c r="CA184"/>
  <c r="BY184"/>
  <c r="BZ184" s="1"/>
  <c r="BX184"/>
  <c r="BW184"/>
  <c r="BU184"/>
  <c r="BV184" s="1"/>
  <c r="BT184"/>
  <c r="CH183"/>
  <c r="CG183"/>
  <c r="CF183"/>
  <c r="CE183"/>
  <c r="CC183"/>
  <c r="CD183" s="1"/>
  <c r="CB183"/>
  <c r="CA183"/>
  <c r="BY183"/>
  <c r="BZ183" s="1"/>
  <c r="BX183"/>
  <c r="BW183"/>
  <c r="BU183"/>
  <c r="BV183" s="1"/>
  <c r="BT183"/>
  <c r="CH182"/>
  <c r="CG182"/>
  <c r="CE182"/>
  <c r="CF182" s="1"/>
  <c r="CD182"/>
  <c r="CC182"/>
  <c r="CA182"/>
  <c r="CB182" s="1"/>
  <c r="BZ182"/>
  <c r="BY182"/>
  <c r="BW182"/>
  <c r="BX182" s="1"/>
  <c r="BV182"/>
  <c r="BU182"/>
  <c r="BT182"/>
  <c r="CH181"/>
  <c r="CG181"/>
  <c r="CE181"/>
  <c r="CF181" s="1"/>
  <c r="CD181"/>
  <c r="CC181"/>
  <c r="CA181"/>
  <c r="CB181" s="1"/>
  <c r="BZ181"/>
  <c r="BY181"/>
  <c r="BW181"/>
  <c r="BX181" s="1"/>
  <c r="BV181"/>
  <c r="BU181"/>
  <c r="BT181"/>
  <c r="CG180"/>
  <c r="CH180" s="1"/>
  <c r="CF180"/>
  <c r="CE180"/>
  <c r="CC180"/>
  <c r="CD180" s="1"/>
  <c r="CB180"/>
  <c r="CA180"/>
  <c r="BY180"/>
  <c r="BZ180" s="1"/>
  <c r="BX180"/>
  <c r="BW180"/>
  <c r="BU180"/>
  <c r="BV180" s="1"/>
  <c r="BT180"/>
  <c r="CH179"/>
  <c r="CG179"/>
  <c r="CF179"/>
  <c r="CE179"/>
  <c r="CD179"/>
  <c r="CC179"/>
  <c r="CB179"/>
  <c r="CA179"/>
  <c r="BZ179"/>
  <c r="BY179"/>
  <c r="BX179"/>
  <c r="BW179"/>
  <c r="BV179"/>
  <c r="BU179"/>
  <c r="BT179"/>
  <c r="CH178"/>
  <c r="CG178"/>
  <c r="CE178"/>
  <c r="CF178" s="1"/>
  <c r="CD178"/>
  <c r="CC178"/>
  <c r="CA178"/>
  <c r="CB178" s="1"/>
  <c r="BZ178"/>
  <c r="BY178"/>
  <c r="BW178"/>
  <c r="BX178" s="1"/>
  <c r="BV178"/>
  <c r="BU178"/>
  <c r="BT178"/>
  <c r="CH177"/>
  <c r="CG177"/>
  <c r="CF177"/>
  <c r="CE177"/>
  <c r="CD177"/>
  <c r="CC177"/>
  <c r="CB177"/>
  <c r="CA177"/>
  <c r="BZ177"/>
  <c r="BY177"/>
  <c r="BX177"/>
  <c r="BW177"/>
  <c r="BV177"/>
  <c r="BU177"/>
  <c r="BT177"/>
  <c r="CG176"/>
  <c r="CH176" s="1"/>
  <c r="CF176"/>
  <c r="CE176"/>
  <c r="CC176"/>
  <c r="CD176" s="1"/>
  <c r="CB176"/>
  <c r="CA176"/>
  <c r="BY176"/>
  <c r="BZ176" s="1"/>
  <c r="BX176"/>
  <c r="BW176"/>
  <c r="BU176"/>
  <c r="BV176" s="1"/>
  <c r="BT176"/>
  <c r="CH175"/>
  <c r="CG175"/>
  <c r="CF175"/>
  <c r="CE175"/>
  <c r="CD175"/>
  <c r="CC175"/>
  <c r="CB175"/>
  <c r="CA175"/>
  <c r="BZ175"/>
  <c r="BY175"/>
  <c r="BX175"/>
  <c r="BW175"/>
  <c r="BV175"/>
  <c r="BU175"/>
  <c r="BT175"/>
  <c r="CH174"/>
  <c r="CG174"/>
  <c r="CE174"/>
  <c r="CF174" s="1"/>
  <c r="CD174"/>
  <c r="CC174"/>
  <c r="CA174"/>
  <c r="CB174" s="1"/>
  <c r="BZ174"/>
  <c r="BY174"/>
  <c r="BW174"/>
  <c r="BX174" s="1"/>
  <c r="BV174"/>
  <c r="BU174"/>
  <c r="BT174"/>
  <c r="CH173"/>
  <c r="CG173"/>
  <c r="CF173"/>
  <c r="CE173"/>
  <c r="CD173"/>
  <c r="CC173"/>
  <c r="CB173"/>
  <c r="CA173"/>
  <c r="BZ173"/>
  <c r="BY173"/>
  <c r="BX173"/>
  <c r="BW173"/>
  <c r="BV173"/>
  <c r="BU173"/>
  <c r="BT173"/>
  <c r="CG172"/>
  <c r="CH172" s="1"/>
  <c r="CF172"/>
  <c r="CE172"/>
  <c r="CC172"/>
  <c r="CD172" s="1"/>
  <c r="CB172"/>
  <c r="CA172"/>
  <c r="BY172"/>
  <c r="BZ172" s="1"/>
  <c r="BX172"/>
  <c r="BW172"/>
  <c r="BU172"/>
  <c r="BV172" s="1"/>
  <c r="BT172"/>
  <c r="CH171"/>
  <c r="CG171"/>
  <c r="CF171"/>
  <c r="CE171"/>
  <c r="CD171"/>
  <c r="CC171"/>
  <c r="CB171"/>
  <c r="CA171"/>
  <c r="BZ171"/>
  <c r="BY171"/>
  <c r="BX171"/>
  <c r="BW171"/>
  <c r="BV171"/>
  <c r="BU171"/>
  <c r="BT171"/>
  <c r="CH170"/>
  <c r="CG170"/>
  <c r="CE170"/>
  <c r="CF170" s="1"/>
  <c r="CD170"/>
  <c r="CC170"/>
  <c r="CA170"/>
  <c r="CB170" s="1"/>
  <c r="BZ170"/>
  <c r="BY170"/>
  <c r="BW170"/>
  <c r="BX170" s="1"/>
  <c r="BV170"/>
  <c r="BU170"/>
  <c r="BT170"/>
  <c r="CH169"/>
  <c r="CG169"/>
  <c r="CF169"/>
  <c r="CE169"/>
  <c r="CD169"/>
  <c r="CC169"/>
  <c r="CB169"/>
  <c r="CA169"/>
  <c r="BZ169"/>
  <c r="BY169"/>
  <c r="BX169"/>
  <c r="BW169"/>
  <c r="BV169"/>
  <c r="BU169"/>
  <c r="BT169"/>
  <c r="CG168"/>
  <c r="CH168" s="1"/>
  <c r="CF168"/>
  <c r="CE168"/>
  <c r="CC168"/>
  <c r="CD168" s="1"/>
  <c r="CB168"/>
  <c r="CA168"/>
  <c r="BY168"/>
  <c r="BZ168" s="1"/>
  <c r="BX168"/>
  <c r="BW168"/>
  <c r="BU168"/>
  <c r="BV168" s="1"/>
  <c r="BT168"/>
  <c r="CH167"/>
  <c r="CG167"/>
  <c r="CF167"/>
  <c r="CE167"/>
  <c r="CD167"/>
  <c r="CC167"/>
  <c r="CB167"/>
  <c r="CA167"/>
  <c r="BZ167"/>
  <c r="BY167"/>
  <c r="BX167"/>
  <c r="BW167"/>
  <c r="BV167"/>
  <c r="BU167"/>
  <c r="BT167"/>
  <c r="CH166"/>
  <c r="CG166"/>
  <c r="CE166"/>
  <c r="CF166" s="1"/>
  <c r="CD166"/>
  <c r="CC166"/>
  <c r="CA166"/>
  <c r="CB166" s="1"/>
  <c r="BZ166"/>
  <c r="BY166"/>
  <c r="BW166"/>
  <c r="BX166" s="1"/>
  <c r="BV166"/>
  <c r="BU166"/>
  <c r="BT166"/>
  <c r="CH165"/>
  <c r="CG165"/>
  <c r="CF165"/>
  <c r="CE165"/>
  <c r="CD165"/>
  <c r="CC165"/>
  <c r="CB165"/>
  <c r="CA165"/>
  <c r="BZ165"/>
  <c r="BY165"/>
  <c r="BX165"/>
  <c r="BW165"/>
  <c r="BV165"/>
  <c r="BU165"/>
  <c r="BT165"/>
  <c r="CG164"/>
  <c r="CH164" s="1"/>
  <c r="CF164"/>
  <c r="CE164"/>
  <c r="CC164"/>
  <c r="CD164" s="1"/>
  <c r="CB164"/>
  <c r="CA164"/>
  <c r="BY164"/>
  <c r="BZ164" s="1"/>
  <c r="BX164"/>
  <c r="BW164"/>
  <c r="BU164"/>
  <c r="BV164" s="1"/>
  <c r="BT164"/>
  <c r="CH163"/>
  <c r="CG163"/>
  <c r="CF163"/>
  <c r="CE163"/>
  <c r="CD163"/>
  <c r="CC163"/>
  <c r="CB163"/>
  <c r="CA163"/>
  <c r="BZ163"/>
  <c r="BY163"/>
  <c r="BX163"/>
  <c r="BW163"/>
  <c r="BV163"/>
  <c r="BU163"/>
  <c r="BT163"/>
  <c r="CH162"/>
  <c r="CG162"/>
  <c r="CE162"/>
  <c r="CF162" s="1"/>
  <c r="CD162"/>
  <c r="CC162"/>
  <c r="CA162"/>
  <c r="CB162" s="1"/>
  <c r="BZ162"/>
  <c r="BY162"/>
  <c r="BW162"/>
  <c r="BX162" s="1"/>
  <c r="BV162"/>
  <c r="BU162"/>
  <c r="BT162"/>
  <c r="CH161"/>
  <c r="CG161"/>
  <c r="CF161"/>
  <c r="CE161"/>
  <c r="CD161"/>
  <c r="CC161"/>
  <c r="CB161"/>
  <c r="CA161"/>
  <c r="BZ161"/>
  <c r="BY161"/>
  <c r="BX161"/>
  <c r="BW161"/>
  <c r="BV161"/>
  <c r="BU161"/>
  <c r="BT161"/>
  <c r="CG160"/>
  <c r="CH160" s="1"/>
  <c r="CF160"/>
  <c r="CE160"/>
  <c r="CC160"/>
  <c r="CD160" s="1"/>
  <c r="CB160"/>
  <c r="CA160"/>
  <c r="BY160"/>
  <c r="BZ160" s="1"/>
  <c r="BX160"/>
  <c r="BW160"/>
  <c r="BU160"/>
  <c r="BV160" s="1"/>
  <c r="BT160"/>
  <c r="CH159"/>
  <c r="CG159"/>
  <c r="CF159"/>
  <c r="CE159"/>
  <c r="CD159"/>
  <c r="CC159"/>
  <c r="CB159"/>
  <c r="CA159"/>
  <c r="BZ159"/>
  <c r="BY159"/>
  <c r="BX159"/>
  <c r="BW159"/>
  <c r="BV159"/>
  <c r="BU159"/>
  <c r="BT159"/>
  <c r="CH158"/>
  <c r="CG158"/>
  <c r="CE158"/>
  <c r="CF158" s="1"/>
  <c r="CD158"/>
  <c r="CC158"/>
  <c r="CA158"/>
  <c r="CB158" s="1"/>
  <c r="BZ158"/>
  <c r="BY158"/>
  <c r="BW158"/>
  <c r="BX158" s="1"/>
  <c r="BV158"/>
  <c r="BU158"/>
  <c r="BT158"/>
  <c r="CH157"/>
  <c r="CG157"/>
  <c r="CF157"/>
  <c r="CE157"/>
  <c r="CD157"/>
  <c r="CC157"/>
  <c r="CB157"/>
  <c r="CA157"/>
  <c r="BZ157"/>
  <c r="BY157"/>
  <c r="BX157"/>
  <c r="BW157"/>
  <c r="BV157"/>
  <c r="BU157"/>
  <c r="BT157"/>
  <c r="CG156"/>
  <c r="CH156" s="1"/>
  <c r="CF156"/>
  <c r="CE156"/>
  <c r="CC156"/>
  <c r="CD156" s="1"/>
  <c r="CB156"/>
  <c r="CA156"/>
  <c r="BY156"/>
  <c r="BZ156" s="1"/>
  <c r="BX156"/>
  <c r="BW156"/>
  <c r="BU156"/>
  <c r="BV156" s="1"/>
  <c r="BT156"/>
  <c r="CH155"/>
  <c r="CG155"/>
  <c r="CF155"/>
  <c r="CE155"/>
  <c r="CD155"/>
  <c r="CC155"/>
  <c r="CB155"/>
  <c r="CA155"/>
  <c r="BZ155"/>
  <c r="BY155"/>
  <c r="BX155"/>
  <c r="BW155"/>
  <c r="BV155"/>
  <c r="BU155"/>
  <c r="BT155"/>
  <c r="CH154"/>
  <c r="CG154"/>
  <c r="CE154"/>
  <c r="CF154" s="1"/>
  <c r="CD154"/>
  <c r="CC154"/>
  <c r="CA154"/>
  <c r="CB154" s="1"/>
  <c r="BZ154"/>
  <c r="BY154"/>
  <c r="BW154"/>
  <c r="BX154" s="1"/>
  <c r="BV154"/>
  <c r="BU154"/>
  <c r="BT154"/>
  <c r="CH153"/>
  <c r="CG153"/>
  <c r="CF153"/>
  <c r="CE153"/>
  <c r="CD153"/>
  <c r="CC153"/>
  <c r="CB153"/>
  <c r="CA153"/>
  <c r="BZ153"/>
  <c r="BY153"/>
  <c r="BX153"/>
  <c r="BW153"/>
  <c r="BV153"/>
  <c r="BU153"/>
  <c r="BT153"/>
  <c r="CG152"/>
  <c r="CH152" s="1"/>
  <c r="CF152"/>
  <c r="CE152"/>
  <c r="CC152"/>
  <c r="CD152" s="1"/>
  <c r="CB152"/>
  <c r="CA152"/>
  <c r="BY152"/>
  <c r="BZ152" s="1"/>
  <c r="BX152"/>
  <c r="BW152"/>
  <c r="BU152"/>
  <c r="BV152" s="1"/>
  <c r="BT152"/>
  <c r="CH151"/>
  <c r="CG151"/>
  <c r="CF151"/>
  <c r="CE151"/>
  <c r="CD151"/>
  <c r="CC151"/>
  <c r="CB151"/>
  <c r="CA151"/>
  <c r="BZ151"/>
  <c r="BY151"/>
  <c r="BX151"/>
  <c r="BW151"/>
  <c r="BV151"/>
  <c r="BU151"/>
  <c r="BT151"/>
  <c r="CH150"/>
  <c r="CG150"/>
  <c r="CE150"/>
  <c r="CF150" s="1"/>
  <c r="CD150"/>
  <c r="CC150"/>
  <c r="CA150"/>
  <c r="CB150" s="1"/>
  <c r="BZ150"/>
  <c r="BY150"/>
  <c r="BW150"/>
  <c r="BX150" s="1"/>
  <c r="BV150"/>
  <c r="BU150"/>
  <c r="BT150"/>
  <c r="CH149"/>
  <c r="CG149"/>
  <c r="CF149"/>
  <c r="CE149"/>
  <c r="CD149"/>
  <c r="CC149"/>
  <c r="CB149"/>
  <c r="CA149"/>
  <c r="BZ149"/>
  <c r="BY149"/>
  <c r="BX149"/>
  <c r="BW149"/>
  <c r="BV149"/>
  <c r="BU149"/>
  <c r="BT149"/>
  <c r="CG148"/>
  <c r="CH148" s="1"/>
  <c r="CF148"/>
  <c r="CE148"/>
  <c r="CC148"/>
  <c r="CD148" s="1"/>
  <c r="CB148"/>
  <c r="CA148"/>
  <c r="BY148"/>
  <c r="BZ148" s="1"/>
  <c r="BX148"/>
  <c r="BW148"/>
  <c r="BU148"/>
  <c r="BV148" s="1"/>
  <c r="BT148"/>
  <c r="CH147"/>
  <c r="CG147"/>
  <c r="CF147"/>
  <c r="CE147"/>
  <c r="CD147"/>
  <c r="CC147"/>
  <c r="CB147"/>
  <c r="CA147"/>
  <c r="BZ147"/>
  <c r="BY147"/>
  <c r="BX147"/>
  <c r="BW147"/>
  <c r="BV147"/>
  <c r="BU147"/>
  <c r="BT147"/>
  <c r="CH146"/>
  <c r="CG146"/>
  <c r="CE146"/>
  <c r="CF146" s="1"/>
  <c r="CD146"/>
  <c r="CC146"/>
  <c r="CA146"/>
  <c r="CB146" s="1"/>
  <c r="BZ146"/>
  <c r="BY146"/>
  <c r="BW146"/>
  <c r="BX146" s="1"/>
  <c r="BV146"/>
  <c r="BU146"/>
  <c r="BT146"/>
  <c r="CH145"/>
  <c r="CG145"/>
  <c r="CF145"/>
  <c r="CE145"/>
  <c r="CD145"/>
  <c r="CC145"/>
  <c r="CB145"/>
  <c r="CA145"/>
  <c r="BZ145"/>
  <c r="BY145"/>
  <c r="BX145"/>
  <c r="BW145"/>
  <c r="BV145"/>
  <c r="BU145"/>
  <c r="BT145"/>
  <c r="CG144"/>
  <c r="CH144" s="1"/>
  <c r="CF144"/>
  <c r="CE144"/>
  <c r="CC144"/>
  <c r="CD144" s="1"/>
  <c r="CB144"/>
  <c r="CA144"/>
  <c r="BY144"/>
  <c r="BZ144" s="1"/>
  <c r="BX144"/>
  <c r="BW144"/>
  <c r="BU144"/>
  <c r="BV144" s="1"/>
  <c r="BT144"/>
  <c r="CH143"/>
  <c r="CG143"/>
  <c r="CF143"/>
  <c r="CE143"/>
  <c r="CD143"/>
  <c r="CC143"/>
  <c r="CB143"/>
  <c r="CA143"/>
  <c r="BZ143"/>
  <c r="BY143"/>
  <c r="BX143"/>
  <c r="BW143"/>
  <c r="BV143"/>
  <c r="BU143"/>
  <c r="BT143"/>
  <c r="CH142"/>
  <c r="CG142"/>
  <c r="CE142"/>
  <c r="CF142" s="1"/>
  <c r="CD142"/>
  <c r="CC142"/>
  <c r="CA142"/>
  <c r="CB142" s="1"/>
  <c r="BZ142"/>
  <c r="BY142"/>
  <c r="BW142"/>
  <c r="BX142" s="1"/>
  <c r="BV142"/>
  <c r="BU142"/>
  <c r="BT142"/>
  <c r="CH141"/>
  <c r="CG141"/>
  <c r="CF141"/>
  <c r="CE141"/>
  <c r="CD141"/>
  <c r="CC141"/>
  <c r="CB141"/>
  <c r="CA141"/>
  <c r="BZ141"/>
  <c r="BY141"/>
  <c r="BX141"/>
  <c r="BW141"/>
  <c r="BV141"/>
  <c r="BU141"/>
  <c r="BT141"/>
  <c r="CG140"/>
  <c r="CH140" s="1"/>
  <c r="CF140"/>
  <c r="CE140"/>
  <c r="CC140"/>
  <c r="CD140" s="1"/>
  <c r="CB140"/>
  <c r="CA140"/>
  <c r="BY140"/>
  <c r="BZ140" s="1"/>
  <c r="BX140"/>
  <c r="BW140"/>
  <c r="BU140"/>
  <c r="BV140" s="1"/>
  <c r="BT140"/>
  <c r="CH139"/>
  <c r="CG139"/>
  <c r="CF139"/>
  <c r="CE139"/>
  <c r="CD139"/>
  <c r="CC139"/>
  <c r="CB139"/>
  <c r="CA139"/>
  <c r="BZ139"/>
  <c r="BY139"/>
  <c r="BX139"/>
  <c r="BW139"/>
  <c r="BV139"/>
  <c r="BU139"/>
  <c r="BT139"/>
  <c r="CH138"/>
  <c r="CG138"/>
  <c r="CE138"/>
  <c r="CF138" s="1"/>
  <c r="CD138"/>
  <c r="CC138"/>
  <c r="CA138"/>
  <c r="CB138" s="1"/>
  <c r="BZ138"/>
  <c r="BY138"/>
  <c r="BW138"/>
  <c r="BX138" s="1"/>
  <c r="BV138"/>
  <c r="BU138"/>
  <c r="BT138"/>
  <c r="CG137"/>
  <c r="CH137" s="1"/>
  <c r="CF137"/>
  <c r="CE137"/>
  <c r="CC137"/>
  <c r="CD137" s="1"/>
  <c r="CB137"/>
  <c r="CA137"/>
  <c r="BY137"/>
  <c r="BZ137" s="1"/>
  <c r="BX137"/>
  <c r="BW137"/>
  <c r="BU137"/>
  <c r="BV137" s="1"/>
  <c r="BT137"/>
  <c r="CG136"/>
  <c r="CH136" s="1"/>
  <c r="CF136"/>
  <c r="CE136"/>
  <c r="CC136"/>
  <c r="CD136" s="1"/>
  <c r="CB136"/>
  <c r="CA136"/>
  <c r="BY136"/>
  <c r="BZ136" s="1"/>
  <c r="BX136"/>
  <c r="BW136"/>
  <c r="BU136"/>
  <c r="BV136" s="1"/>
  <c r="BT136"/>
  <c r="CH135"/>
  <c r="CG135"/>
  <c r="CE135"/>
  <c r="CF135" s="1"/>
  <c r="CD135"/>
  <c r="CC135"/>
  <c r="CA135"/>
  <c r="CB135" s="1"/>
  <c r="BZ135"/>
  <c r="BY135"/>
  <c r="BW135"/>
  <c r="BX135" s="1"/>
  <c r="BV135"/>
  <c r="BU135"/>
  <c r="BT135"/>
  <c r="CH134"/>
  <c r="CG134"/>
  <c r="CE134"/>
  <c r="CF134" s="1"/>
  <c r="CC134"/>
  <c r="CD134" s="1"/>
  <c r="CA134"/>
  <c r="CB134" s="1"/>
  <c r="BZ134"/>
  <c r="BY134"/>
  <c r="BW134"/>
  <c r="BX134" s="1"/>
  <c r="BU134"/>
  <c r="BV134" s="1"/>
  <c r="BT134"/>
  <c r="CH133"/>
  <c r="CG133"/>
  <c r="CF133"/>
  <c r="CE133"/>
  <c r="CD133"/>
  <c r="CC133"/>
  <c r="CB133"/>
  <c r="CA133"/>
  <c r="BZ133"/>
  <c r="BY133"/>
  <c r="BX133"/>
  <c r="BW133"/>
  <c r="BV133"/>
  <c r="BU133"/>
  <c r="BT133"/>
  <c r="CG132"/>
  <c r="CH132" s="1"/>
  <c r="CF132"/>
  <c r="CE132"/>
  <c r="CC132"/>
  <c r="CD132" s="1"/>
  <c r="CA132"/>
  <c r="CB132" s="1"/>
  <c r="BY132"/>
  <c r="BZ132" s="1"/>
  <c r="BX132"/>
  <c r="BW132"/>
  <c r="BU132"/>
  <c r="BV132" s="1"/>
  <c r="BT132"/>
  <c r="CH131"/>
  <c r="CG131"/>
  <c r="CF131"/>
  <c r="CE131"/>
  <c r="CD131"/>
  <c r="CC131"/>
  <c r="CB131"/>
  <c r="CA131"/>
  <c r="BZ131"/>
  <c r="BY131"/>
  <c r="BX131"/>
  <c r="BW131"/>
  <c r="BV131"/>
  <c r="BU131"/>
  <c r="BT131"/>
  <c r="CG130"/>
  <c r="CH130" s="1"/>
  <c r="CE130"/>
  <c r="CF130" s="1"/>
  <c r="CD130"/>
  <c r="CC130"/>
  <c r="CA130"/>
  <c r="CB130" s="1"/>
  <c r="BY130"/>
  <c r="BZ130" s="1"/>
  <c r="BW130"/>
  <c r="BX130" s="1"/>
  <c r="BV130"/>
  <c r="BU130"/>
  <c r="BT130"/>
  <c r="CG129"/>
  <c r="CH129" s="1"/>
  <c r="CF129"/>
  <c r="CE129"/>
  <c r="CC129"/>
  <c r="CD129" s="1"/>
  <c r="CB129"/>
  <c r="CA129"/>
  <c r="BY129"/>
  <c r="BZ129" s="1"/>
  <c r="BX129"/>
  <c r="BW129"/>
  <c r="BU129"/>
  <c r="BV129" s="1"/>
  <c r="BT129"/>
  <c r="CG128"/>
  <c r="CH128" s="1"/>
  <c r="CE128"/>
  <c r="CF128" s="1"/>
  <c r="CC128"/>
  <c r="CD128" s="1"/>
  <c r="CB128"/>
  <c r="CA128"/>
  <c r="BY128"/>
  <c r="BZ128" s="1"/>
  <c r="BW128"/>
  <c r="BX128" s="1"/>
  <c r="BU128"/>
  <c r="BV128" s="1"/>
  <c r="BT128"/>
  <c r="CH127"/>
  <c r="CG127"/>
  <c r="CE127"/>
  <c r="CF127" s="1"/>
  <c r="CD127"/>
  <c r="CC127"/>
  <c r="CA127"/>
  <c r="CB127" s="1"/>
  <c r="BZ127"/>
  <c r="BY127"/>
  <c r="BW127"/>
  <c r="BX127" s="1"/>
  <c r="BV127"/>
  <c r="BU127"/>
  <c r="BT127"/>
  <c r="CF126"/>
  <c r="CE126"/>
  <c r="CC126"/>
  <c r="CD126" s="1"/>
  <c r="CA126"/>
  <c r="CB126" s="1"/>
  <c r="BY126"/>
  <c r="BZ126" s="1"/>
  <c r="BX126"/>
  <c r="BW126"/>
  <c r="BU126"/>
  <c r="BV126" s="1"/>
  <c r="BT126"/>
  <c r="CF125"/>
  <c r="CE125"/>
  <c r="CD125"/>
  <c r="CC125"/>
  <c r="CB125"/>
  <c r="CA125"/>
  <c r="BZ125"/>
  <c r="BY125"/>
  <c r="BX125"/>
  <c r="BW125"/>
  <c r="BV125"/>
  <c r="BU125"/>
  <c r="BT125"/>
  <c r="CE124"/>
  <c r="CF124" s="1"/>
  <c r="CD124"/>
  <c r="CC124"/>
  <c r="CA124"/>
  <c r="CB124" s="1"/>
  <c r="BY124"/>
  <c r="BZ124" s="1"/>
  <c r="BW124"/>
  <c r="BX124" s="1"/>
  <c r="BV124"/>
  <c r="BU124"/>
  <c r="BT124"/>
  <c r="CE123"/>
  <c r="CF123" s="1"/>
  <c r="CD123"/>
  <c r="CC123"/>
  <c r="CA123"/>
  <c r="CB123" s="1"/>
  <c r="BZ123"/>
  <c r="BY123"/>
  <c r="BW123"/>
  <c r="BX123" s="1"/>
  <c r="BV123"/>
  <c r="BU123"/>
  <c r="BT123"/>
  <c r="CF122"/>
  <c r="CE122"/>
  <c r="CC122"/>
  <c r="CD122" s="1"/>
  <c r="CA122"/>
  <c r="CB122" s="1"/>
  <c r="BY122"/>
  <c r="BZ122" s="1"/>
  <c r="BX122"/>
  <c r="BW122"/>
  <c r="BU122"/>
  <c r="BV122" s="1"/>
  <c r="BT122"/>
  <c r="CF121"/>
  <c r="CE121"/>
  <c r="CD121"/>
  <c r="CC121"/>
  <c r="CB121"/>
  <c r="CA121"/>
  <c r="BZ121"/>
  <c r="BY121"/>
  <c r="BX121"/>
  <c r="BW121"/>
  <c r="BV121"/>
  <c r="BU121"/>
  <c r="BT121"/>
  <c r="CE120"/>
  <c r="CF120" s="1"/>
  <c r="CD120"/>
  <c r="CC120"/>
  <c r="CA120"/>
  <c r="CB120" s="1"/>
  <c r="BY120"/>
  <c r="BZ120" s="1"/>
  <c r="BW120"/>
  <c r="BX120" s="1"/>
  <c r="BV120"/>
  <c r="BU120"/>
  <c r="BT120"/>
  <c r="CE119"/>
  <c r="CF119" s="1"/>
  <c r="CD119"/>
  <c r="CC119"/>
  <c r="CA119"/>
  <c r="CB119" s="1"/>
  <c r="BZ119"/>
  <c r="BY119"/>
  <c r="BW119"/>
  <c r="BX119" s="1"/>
  <c r="BV119"/>
  <c r="BU119"/>
  <c r="BT119"/>
  <c r="CF118"/>
  <c r="CE118"/>
  <c r="CC118"/>
  <c r="CD118" s="1"/>
  <c r="CA118"/>
  <c r="CB118" s="1"/>
  <c r="BY118"/>
  <c r="BZ118" s="1"/>
  <c r="BX118"/>
  <c r="BW118"/>
  <c r="BU118"/>
  <c r="BV118" s="1"/>
  <c r="BT118"/>
  <c r="CF117"/>
  <c r="CE117"/>
  <c r="CD117"/>
  <c r="CC117"/>
  <c r="CB117"/>
  <c r="CA117"/>
  <c r="BZ117"/>
  <c r="BY117"/>
  <c r="BX117"/>
  <c r="BW117"/>
  <c r="BV117"/>
  <c r="BU117"/>
  <c r="BT117"/>
  <c r="CE116"/>
  <c r="CF116" s="1"/>
  <c r="CD116"/>
  <c r="CC116"/>
  <c r="CA116"/>
  <c r="CB116" s="1"/>
  <c r="BY116"/>
  <c r="BZ116" s="1"/>
  <c r="BW116"/>
  <c r="BX116" s="1"/>
  <c r="BV116"/>
  <c r="BU116"/>
  <c r="BT116"/>
  <c r="CE115"/>
  <c r="CF115" s="1"/>
  <c r="CD115"/>
  <c r="CC115"/>
  <c r="CA115"/>
  <c r="CB115" s="1"/>
  <c r="BZ115"/>
  <c r="BY115"/>
  <c r="BW115"/>
  <c r="BX115" s="1"/>
  <c r="BV115"/>
  <c r="BU115"/>
  <c r="BT115"/>
  <c r="CF114"/>
  <c r="CE114"/>
  <c r="CC114"/>
  <c r="CD114" s="1"/>
  <c r="CA114"/>
  <c r="CB114" s="1"/>
  <c r="BY114"/>
  <c r="BZ114" s="1"/>
  <c r="BX114"/>
  <c r="BW114"/>
  <c r="BV114"/>
  <c r="BU114"/>
  <c r="BT114"/>
  <c r="CE113"/>
  <c r="CF113" s="1"/>
  <c r="CC113"/>
  <c r="CD113" s="1"/>
  <c r="CA113"/>
  <c r="CB113" s="1"/>
  <c r="BY113"/>
  <c r="BZ113" s="1"/>
  <c r="BW113"/>
  <c r="BX113" s="1"/>
  <c r="BU113"/>
  <c r="BV113" s="1"/>
  <c r="BT113"/>
  <c r="CF112"/>
  <c r="CE112"/>
  <c r="CD112"/>
  <c r="CC112"/>
  <c r="CB112"/>
  <c r="CA112"/>
  <c r="BZ112"/>
  <c r="BY112"/>
  <c r="BX112"/>
  <c r="BW112"/>
  <c r="BV112"/>
  <c r="BU112"/>
  <c r="BT112"/>
  <c r="CE111"/>
  <c r="CF111" s="1"/>
  <c r="CC111"/>
  <c r="CD111" s="1"/>
  <c r="CA111"/>
  <c r="CB111" s="1"/>
  <c r="BY111"/>
  <c r="BZ111" s="1"/>
  <c r="BW111"/>
  <c r="BX111" s="1"/>
  <c r="BU111"/>
  <c r="BV111" s="1"/>
  <c r="BT111"/>
  <c r="CF110"/>
  <c r="CE110"/>
  <c r="CD110"/>
  <c r="CC110"/>
  <c r="CB110"/>
  <c r="CA110"/>
  <c r="BZ110"/>
  <c r="BY110"/>
  <c r="BX110"/>
  <c r="BW110"/>
  <c r="BV110"/>
  <c r="BU110"/>
  <c r="BT110"/>
  <c r="CE109"/>
  <c r="CF109" s="1"/>
  <c r="CC109"/>
  <c r="CD109" s="1"/>
  <c r="CA109"/>
  <c r="CB109" s="1"/>
  <c r="BY109"/>
  <c r="BZ109" s="1"/>
  <c r="BW109"/>
  <c r="BX109" s="1"/>
  <c r="BU109"/>
  <c r="BV109" s="1"/>
  <c r="BT109"/>
  <c r="CF108"/>
  <c r="CE108"/>
  <c r="CD108"/>
  <c r="CC108"/>
  <c r="CB108"/>
  <c r="CA108"/>
  <c r="BZ108"/>
  <c r="BY108"/>
  <c r="BX108"/>
  <c r="BW108"/>
  <c r="BV108"/>
  <c r="BU108"/>
  <c r="BT108"/>
  <c r="CE107"/>
  <c r="CF107" s="1"/>
  <c r="CC107"/>
  <c r="CD107" s="1"/>
  <c r="CA107"/>
  <c r="CB107" s="1"/>
  <c r="BY107"/>
  <c r="BZ107" s="1"/>
  <c r="BW107"/>
  <c r="BX107" s="1"/>
  <c r="BU107"/>
  <c r="BV107" s="1"/>
  <c r="BT107"/>
  <c r="CF106"/>
  <c r="CE106"/>
  <c r="CD106"/>
  <c r="CC106"/>
  <c r="CB106"/>
  <c r="CA106"/>
  <c r="BZ106"/>
  <c r="BY106"/>
  <c r="BX106"/>
  <c r="BW106"/>
  <c r="BV106"/>
  <c r="BU106"/>
  <c r="BT106"/>
  <c r="CE105"/>
  <c r="CF105" s="1"/>
  <c r="CC105"/>
  <c r="CD105" s="1"/>
  <c r="CA105"/>
  <c r="CB105" s="1"/>
  <c r="BY105"/>
  <c r="BZ105" s="1"/>
  <c r="BW105"/>
  <c r="BX105" s="1"/>
  <c r="BU105"/>
  <c r="BV105" s="1"/>
  <c r="BT105"/>
  <c r="CF104"/>
  <c r="CE104"/>
  <c r="CD104"/>
  <c r="CC104"/>
  <c r="CB104"/>
  <c r="CA104"/>
  <c r="BZ104"/>
  <c r="BY104"/>
  <c r="BX104"/>
  <c r="BW104"/>
  <c r="BV104"/>
  <c r="BU104"/>
  <c r="BT104"/>
  <c r="CE103"/>
  <c r="CF103" s="1"/>
  <c r="CC103"/>
  <c r="CD103" s="1"/>
  <c r="CA103"/>
  <c r="CB103" s="1"/>
  <c r="BY103"/>
  <c r="BZ103" s="1"/>
  <c r="BW103"/>
  <c r="BX103" s="1"/>
  <c r="BU103"/>
  <c r="BV103" s="1"/>
  <c r="BT103"/>
  <c r="CF102"/>
  <c r="CE102"/>
  <c r="CD102"/>
  <c r="CC102"/>
  <c r="CB102"/>
  <c r="CA102"/>
  <c r="BZ102"/>
  <c r="BY102"/>
  <c r="BX102"/>
  <c r="BW102"/>
  <c r="BV102"/>
  <c r="BU102"/>
  <c r="BT102"/>
  <c r="CE101"/>
  <c r="CF101" s="1"/>
  <c r="CC101"/>
  <c r="CD101" s="1"/>
  <c r="CA101"/>
  <c r="CB101" s="1"/>
  <c r="BY101"/>
  <c r="BZ101" s="1"/>
  <c r="BW101"/>
  <c r="BX101" s="1"/>
  <c r="BU101"/>
  <c r="BV101" s="1"/>
  <c r="BT101"/>
  <c r="CF100"/>
  <c r="CE100"/>
  <c r="CD100"/>
  <c r="CC100"/>
  <c r="CB100"/>
  <c r="CA100"/>
  <c r="BZ100"/>
  <c r="BY100"/>
  <c r="BX100"/>
  <c r="BW100"/>
  <c r="BV100"/>
  <c r="BU100"/>
  <c r="BT100"/>
  <c r="CE99"/>
  <c r="CF99" s="1"/>
  <c r="CC99"/>
  <c r="CD99" s="1"/>
  <c r="CA99"/>
  <c r="CB99" s="1"/>
  <c r="BY99"/>
  <c r="BZ99" s="1"/>
  <c r="BW99"/>
  <c r="BX99" s="1"/>
  <c r="BU99"/>
  <c r="BV99" s="1"/>
  <c r="BT99"/>
  <c r="CF98"/>
  <c r="CE98"/>
  <c r="CD98"/>
  <c r="CC98"/>
  <c r="CB98"/>
  <c r="CA98"/>
  <c r="BZ98"/>
  <c r="BY98"/>
  <c r="BX98"/>
  <c r="BW98"/>
  <c r="BV98"/>
  <c r="BU98"/>
  <c r="BT98"/>
  <c r="CE97"/>
  <c r="CF97" s="1"/>
  <c r="CC97"/>
  <c r="CD97" s="1"/>
  <c r="CA97"/>
  <c r="CB97" s="1"/>
  <c r="BY97"/>
  <c r="BZ97" s="1"/>
  <c r="BW97"/>
  <c r="BX97" s="1"/>
  <c r="BU97"/>
  <c r="BV97" s="1"/>
  <c r="BT97"/>
  <c r="CF96"/>
  <c r="CE96"/>
  <c r="CD96"/>
  <c r="CC96"/>
  <c r="CB96"/>
  <c r="CA96"/>
  <c r="BZ96"/>
  <c r="BY96"/>
  <c r="BX96"/>
  <c r="BW96"/>
  <c r="BV96"/>
  <c r="BU96"/>
  <c r="BT96"/>
  <c r="CE95"/>
  <c r="CF95" s="1"/>
  <c r="CC95"/>
  <c r="CD95" s="1"/>
  <c r="CA95"/>
  <c r="CB95" s="1"/>
  <c r="BY95"/>
  <c r="BZ95" s="1"/>
  <c r="BW95"/>
  <c r="BX95" s="1"/>
  <c r="BU95"/>
  <c r="BV95" s="1"/>
  <c r="BT95"/>
  <c r="CF94"/>
  <c r="CE94"/>
  <c r="CD94"/>
  <c r="CC94"/>
  <c r="CB94"/>
  <c r="CA94"/>
  <c r="BZ94"/>
  <c r="BY94"/>
  <c r="BX94"/>
  <c r="BW94"/>
  <c r="BV94"/>
  <c r="BU94"/>
  <c r="BT94"/>
  <c r="CE93"/>
  <c r="CF93" s="1"/>
  <c r="CC93"/>
  <c r="CD93" s="1"/>
  <c r="CA93"/>
  <c r="CB93" s="1"/>
  <c r="BY93"/>
  <c r="BZ93" s="1"/>
  <c r="BW93"/>
  <c r="BX93" s="1"/>
  <c r="BU93"/>
  <c r="BV93" s="1"/>
  <c r="BT93"/>
  <c r="CF92"/>
  <c r="CE92"/>
  <c r="CD92"/>
  <c r="CC92"/>
  <c r="CB92"/>
  <c r="CA92"/>
  <c r="BZ92"/>
  <c r="BY92"/>
  <c r="BX92"/>
  <c r="BW92"/>
  <c r="BV92"/>
  <c r="BU92"/>
  <c r="BT92"/>
  <c r="CE91"/>
  <c r="CF91" s="1"/>
  <c r="CC91"/>
  <c r="CD91" s="1"/>
  <c r="CA91"/>
  <c r="CB91" s="1"/>
  <c r="BY91"/>
  <c r="BZ91" s="1"/>
  <c r="BW91"/>
  <c r="BX91" s="1"/>
  <c r="BU91"/>
  <c r="BV91" s="1"/>
  <c r="BT91"/>
  <c r="CF90"/>
  <c r="CE90"/>
  <c r="CD90"/>
  <c r="CC90"/>
  <c r="CB90"/>
  <c r="CA90"/>
  <c r="BZ90"/>
  <c r="BY90"/>
  <c r="BX90"/>
  <c r="BW90"/>
  <c r="BV90"/>
  <c r="BU90"/>
  <c r="BT90"/>
  <c r="CE89"/>
  <c r="CF89" s="1"/>
  <c r="CC89"/>
  <c r="CD89" s="1"/>
  <c r="CA89"/>
  <c r="CB89" s="1"/>
  <c r="BY89"/>
  <c r="BZ89" s="1"/>
  <c r="BW89"/>
  <c r="BX89" s="1"/>
  <c r="BU89"/>
  <c r="BV89" s="1"/>
  <c r="BT89"/>
  <c r="CF88"/>
  <c r="CE88"/>
  <c r="CD88"/>
  <c r="CC88"/>
  <c r="CB88"/>
  <c r="CA88"/>
  <c r="BZ88"/>
  <c r="BY88"/>
  <c r="BX88"/>
  <c r="BW88"/>
  <c r="BV88"/>
  <c r="BU88"/>
  <c r="BT88"/>
  <c r="CE87"/>
  <c r="CF87" s="1"/>
  <c r="CC87"/>
  <c r="CD87" s="1"/>
  <c r="CA87"/>
  <c r="CB87" s="1"/>
  <c r="BY87"/>
  <c r="BZ87" s="1"/>
  <c r="BW87"/>
  <c r="BX87" s="1"/>
  <c r="BU87"/>
  <c r="BV87" s="1"/>
  <c r="BT87"/>
  <c r="CF86"/>
  <c r="CE86"/>
  <c r="CD86"/>
  <c r="CC86"/>
  <c r="CB86"/>
  <c r="CA86"/>
  <c r="BZ86"/>
  <c r="BY86"/>
  <c r="BX86"/>
  <c r="BW86"/>
  <c r="BV86"/>
  <c r="BU86"/>
  <c r="BT86"/>
  <c r="CE85"/>
  <c r="CF85" s="1"/>
  <c r="CC85"/>
  <c r="CD85" s="1"/>
  <c r="CA85"/>
  <c r="CB85" s="1"/>
  <c r="BY85"/>
  <c r="BZ85" s="1"/>
  <c r="BW85"/>
  <c r="BX85" s="1"/>
  <c r="BU85"/>
  <c r="BV85" s="1"/>
  <c r="BT85"/>
  <c r="CF84"/>
  <c r="CE84"/>
  <c r="CD84"/>
  <c r="CC84"/>
  <c r="CB84"/>
  <c r="CA84"/>
  <c r="BZ84"/>
  <c r="BY84"/>
  <c r="BX84"/>
  <c r="BW84"/>
  <c r="BV84"/>
  <c r="BU84"/>
  <c r="BT84"/>
  <c r="CE83"/>
  <c r="CF83" s="1"/>
  <c r="CC83"/>
  <c r="CD83" s="1"/>
  <c r="CA83"/>
  <c r="CB83" s="1"/>
  <c r="BY83"/>
  <c r="BZ83" s="1"/>
  <c r="BW83"/>
  <c r="BX83" s="1"/>
  <c r="BU83"/>
  <c r="BV83" s="1"/>
  <c r="BT83"/>
  <c r="CF82"/>
  <c r="CE82"/>
  <c r="CD82"/>
  <c r="CC82"/>
  <c r="CB82"/>
  <c r="CA82"/>
  <c r="BZ82"/>
  <c r="BY82"/>
  <c r="BX82"/>
  <c r="BW82"/>
  <c r="BV82"/>
  <c r="BU82"/>
  <c r="BT82"/>
  <c r="CE81"/>
  <c r="CF81" s="1"/>
  <c r="CC81"/>
  <c r="CD81" s="1"/>
  <c r="CA81"/>
  <c r="CB81" s="1"/>
  <c r="BY81"/>
  <c r="BZ81" s="1"/>
  <c r="BW81"/>
  <c r="BX81" s="1"/>
  <c r="BU81"/>
  <c r="BV81" s="1"/>
  <c r="BT81"/>
  <c r="CF80"/>
  <c r="CE80"/>
  <c r="CD80"/>
  <c r="CC80"/>
  <c r="CB80"/>
  <c r="CA80"/>
  <c r="BZ80"/>
  <c r="BY80"/>
  <c r="BX80"/>
  <c r="BW80"/>
  <c r="BV80"/>
  <c r="BU80"/>
  <c r="BT80"/>
  <c r="CE79"/>
  <c r="CF79" s="1"/>
  <c r="CC79"/>
  <c r="CD79" s="1"/>
  <c r="CA79"/>
  <c r="CB79" s="1"/>
  <c r="BY79"/>
  <c r="BZ79" s="1"/>
  <c r="BW79"/>
  <c r="BX79" s="1"/>
  <c r="BU79"/>
  <c r="BV79" s="1"/>
  <c r="BT79"/>
  <c r="CF78"/>
  <c r="CE78"/>
  <c r="CD78"/>
  <c r="CC78"/>
  <c r="CB78"/>
  <c r="CA78"/>
  <c r="BZ78"/>
  <c r="BY78"/>
  <c r="BX78"/>
  <c r="BW78"/>
  <c r="BV78"/>
  <c r="BU78"/>
  <c r="BT78"/>
  <c r="CE77"/>
  <c r="CF77" s="1"/>
  <c r="CC77"/>
  <c r="CD77" s="1"/>
  <c r="CA77"/>
  <c r="CB77" s="1"/>
  <c r="BY77"/>
  <c r="BZ77" s="1"/>
  <c r="BW77"/>
  <c r="BX77" s="1"/>
  <c r="BU77"/>
  <c r="BV77" s="1"/>
  <c r="BT77"/>
  <c r="CF76"/>
  <c r="CE76"/>
  <c r="CD76"/>
  <c r="CC76"/>
  <c r="CB76"/>
  <c r="CA76"/>
  <c r="BZ76"/>
  <c r="BY76"/>
  <c r="BX76"/>
  <c r="BW76"/>
  <c r="BV76"/>
  <c r="BU76"/>
  <c r="BT76"/>
  <c r="CE75"/>
  <c r="CF75" s="1"/>
  <c r="CC75"/>
  <c r="CD75" s="1"/>
  <c r="CA75"/>
  <c r="CB75" s="1"/>
  <c r="BY75"/>
  <c r="BZ75" s="1"/>
  <c r="BW75"/>
  <c r="BX75" s="1"/>
  <c r="BU75"/>
  <c r="BV75" s="1"/>
  <c r="BT75"/>
  <c r="CF74"/>
  <c r="CE74"/>
  <c r="CD74"/>
  <c r="CC74"/>
  <c r="CB74"/>
  <c r="CA74"/>
  <c r="BZ74"/>
  <c r="BY74"/>
  <c r="BX74"/>
  <c r="BW74"/>
  <c r="BV74"/>
  <c r="BU74"/>
  <c r="BT74"/>
  <c r="CE73"/>
  <c r="CF73" s="1"/>
  <c r="CC73"/>
  <c r="CD73" s="1"/>
  <c r="CA73"/>
  <c r="CB73" s="1"/>
  <c r="BY73"/>
  <c r="BZ73" s="1"/>
  <c r="BW73"/>
  <c r="BX73" s="1"/>
  <c r="BU73"/>
  <c r="BV73" s="1"/>
  <c r="BT73"/>
  <c r="CF72"/>
  <c r="CE72"/>
  <c r="CD72"/>
  <c r="CC72"/>
  <c r="CB72"/>
  <c r="CA72"/>
  <c r="BZ72"/>
  <c r="BY72"/>
  <c r="BX72"/>
  <c r="BW72"/>
  <c r="BV72"/>
  <c r="BU72"/>
  <c r="BT72"/>
  <c r="CE71"/>
  <c r="CF71" s="1"/>
  <c r="CC71"/>
  <c r="CD71" s="1"/>
  <c r="CA71"/>
  <c r="CB71" s="1"/>
  <c r="BY71"/>
  <c r="BZ71" s="1"/>
  <c r="BW71"/>
  <c r="BX71" s="1"/>
  <c r="BU71"/>
  <c r="BV71" s="1"/>
  <c r="BT71"/>
  <c r="CF70"/>
  <c r="CE70"/>
  <c r="CD70"/>
  <c r="CC70"/>
  <c r="CB70"/>
  <c r="CA70"/>
  <c r="BZ70"/>
  <c r="BY70"/>
  <c r="BX70"/>
  <c r="BW70"/>
  <c r="BV70"/>
  <c r="BU70"/>
  <c r="BT70"/>
  <c r="CE69"/>
  <c r="CF69" s="1"/>
  <c r="CC69"/>
  <c r="CD69" s="1"/>
  <c r="CA69"/>
  <c r="CB69" s="1"/>
  <c r="BY69"/>
  <c r="BZ69" s="1"/>
  <c r="BW69"/>
  <c r="BX69" s="1"/>
  <c r="BU69"/>
  <c r="BV69" s="1"/>
  <c r="BT69"/>
  <c r="CF68"/>
  <c r="CE68"/>
  <c r="CD68"/>
  <c r="CC68"/>
  <c r="CB68"/>
  <c r="CA68"/>
  <c r="BZ68"/>
  <c r="BY68"/>
  <c r="BX68"/>
  <c r="BW68"/>
  <c r="BV68"/>
  <c r="BU68"/>
  <c r="BT68"/>
  <c r="CE67"/>
  <c r="CF67" s="1"/>
  <c r="CC67"/>
  <c r="CD67" s="1"/>
  <c r="CA67"/>
  <c r="CB67" s="1"/>
  <c r="BY67"/>
  <c r="BZ67" s="1"/>
  <c r="BW67"/>
  <c r="BX67" s="1"/>
  <c r="BU67"/>
  <c r="BV67" s="1"/>
  <c r="BT67"/>
  <c r="CF66"/>
  <c r="CE66"/>
  <c r="CD66"/>
  <c r="CC66"/>
  <c r="CB66"/>
  <c r="CA66"/>
  <c r="BZ66"/>
  <c r="BY66"/>
  <c r="BX66"/>
  <c r="BW66"/>
  <c r="BV66"/>
  <c r="BU66"/>
  <c r="BT66"/>
  <c r="CE65"/>
  <c r="CF65" s="1"/>
  <c r="CC65"/>
  <c r="CD65" s="1"/>
  <c r="CA65"/>
  <c r="CB65" s="1"/>
  <c r="BY65"/>
  <c r="BZ65" s="1"/>
  <c r="BW65"/>
  <c r="BX65" s="1"/>
  <c r="BU65"/>
  <c r="BV65" s="1"/>
  <c r="BT65"/>
  <c r="CF64"/>
  <c r="CE64"/>
  <c r="CD64"/>
  <c r="CC64"/>
  <c r="CB64"/>
  <c r="CA64"/>
  <c r="BZ64"/>
  <c r="BY64"/>
  <c r="BX64"/>
  <c r="BW64"/>
  <c r="BV64"/>
  <c r="BU64"/>
  <c r="BT64"/>
  <c r="CE63"/>
  <c r="CF63" s="1"/>
  <c r="CC63"/>
  <c r="CD63" s="1"/>
  <c r="CA63"/>
  <c r="CB63" s="1"/>
  <c r="BY63"/>
  <c r="BZ63" s="1"/>
  <c r="BW63"/>
  <c r="BX63" s="1"/>
  <c r="BU63"/>
  <c r="BV63" s="1"/>
  <c r="BT63"/>
  <c r="CF62"/>
  <c r="CE62"/>
  <c r="CD62"/>
  <c r="CC62"/>
  <c r="CB62"/>
  <c r="CA62"/>
  <c r="BZ62"/>
  <c r="BY62"/>
  <c r="BX62"/>
  <c r="BW62"/>
  <c r="BV62"/>
  <c r="BU62"/>
  <c r="BT62"/>
  <c r="CE61"/>
  <c r="CF61" s="1"/>
  <c r="CC61"/>
  <c r="CD61" s="1"/>
  <c r="CA61"/>
  <c r="CB61" s="1"/>
  <c r="BY61"/>
  <c r="BZ61" s="1"/>
  <c r="BW61"/>
  <c r="BX61" s="1"/>
  <c r="BU61"/>
  <c r="BV61" s="1"/>
  <c r="BT61"/>
  <c r="CF60"/>
  <c r="CE60"/>
  <c r="CD60"/>
  <c r="CC60"/>
  <c r="CB60"/>
  <c r="CA60"/>
  <c r="BZ60"/>
  <c r="BY60"/>
  <c r="BX60"/>
  <c r="BW60"/>
  <c r="BV60"/>
  <c r="BU60"/>
  <c r="BT60"/>
  <c r="CE59"/>
  <c r="CF59" s="1"/>
  <c r="CC59"/>
  <c r="CD59" s="1"/>
  <c r="CA59"/>
  <c r="CB59" s="1"/>
  <c r="BY59"/>
  <c r="BZ59" s="1"/>
  <c r="BW59"/>
  <c r="BX59" s="1"/>
  <c r="BU59"/>
  <c r="BV59" s="1"/>
  <c r="BT59"/>
  <c r="CF58"/>
  <c r="CE58"/>
  <c r="CD58"/>
  <c r="CC58"/>
  <c r="CB58"/>
  <c r="CA58"/>
  <c r="BZ58"/>
  <c r="BY58"/>
  <c r="BX58"/>
  <c r="BW58"/>
  <c r="BV58"/>
  <c r="BU58"/>
  <c r="BT58"/>
  <c r="CE57"/>
  <c r="CF57" s="1"/>
  <c r="CC57"/>
  <c r="CD57" s="1"/>
  <c r="CA57"/>
  <c r="CB57" s="1"/>
  <c r="BY57"/>
  <c r="BZ57" s="1"/>
  <c r="BW57"/>
  <c r="BX57" s="1"/>
  <c r="BU57"/>
  <c r="BV57" s="1"/>
  <c r="BT57"/>
  <c r="CF56"/>
  <c r="CE56"/>
  <c r="CD56"/>
  <c r="CC56"/>
  <c r="CB56"/>
  <c r="CA56"/>
  <c r="BZ56"/>
  <c r="BY56"/>
  <c r="BX56"/>
  <c r="BW56"/>
  <c r="BV56"/>
  <c r="BU56"/>
  <c r="BT56"/>
  <c r="CE55"/>
  <c r="CF55" s="1"/>
  <c r="CC55"/>
  <c r="CD55" s="1"/>
  <c r="CA55"/>
  <c r="CB55" s="1"/>
  <c r="BY55"/>
  <c r="BZ55" s="1"/>
  <c r="BW55"/>
  <c r="BX55" s="1"/>
  <c r="BU55"/>
  <c r="BV55" s="1"/>
  <c r="BT55"/>
  <c r="CF54"/>
  <c r="CE54"/>
  <c r="CD54"/>
  <c r="CC54"/>
  <c r="CB54"/>
  <c r="CA54"/>
  <c r="BZ54"/>
  <c r="BY54"/>
  <c r="BX54"/>
  <c r="BW54"/>
  <c r="BV54"/>
  <c r="BU54"/>
  <c r="BT54"/>
  <c r="CE53"/>
  <c r="CF53" s="1"/>
  <c r="CC53"/>
  <c r="CD53" s="1"/>
  <c r="CA53"/>
  <c r="CB53" s="1"/>
  <c r="BY53"/>
  <c r="BZ53" s="1"/>
  <c r="BW53"/>
  <c r="BX53" s="1"/>
  <c r="BU53"/>
  <c r="BV53" s="1"/>
  <c r="BT53"/>
  <c r="CF52"/>
  <c r="CE52"/>
  <c r="CD52"/>
  <c r="CC52"/>
  <c r="CB52"/>
  <c r="CA52"/>
  <c r="BZ52"/>
  <c r="BY52"/>
  <c r="BX52"/>
  <c r="BW52"/>
  <c r="BV52"/>
  <c r="BU52"/>
  <c r="BT52"/>
  <c r="CE51"/>
  <c r="CF51" s="1"/>
  <c r="CC51"/>
  <c r="CD51" s="1"/>
  <c r="CA51"/>
  <c r="CB51" s="1"/>
  <c r="BY51"/>
  <c r="BZ51" s="1"/>
  <c r="BW51"/>
  <c r="BX51" s="1"/>
  <c r="BU51"/>
  <c r="BV51" s="1"/>
  <c r="BT51"/>
  <c r="CF50"/>
  <c r="CE50"/>
  <c r="CD50"/>
  <c r="CC50"/>
  <c r="CB50"/>
  <c r="CA50"/>
  <c r="BZ50"/>
  <c r="BY50"/>
  <c r="BX50"/>
  <c r="BW50"/>
  <c r="BV50"/>
  <c r="BU50"/>
  <c r="BT50"/>
  <c r="CE49"/>
  <c r="CF49" s="1"/>
  <c r="CC49"/>
  <c r="CD49" s="1"/>
  <c r="CA49"/>
  <c r="CB49" s="1"/>
  <c r="BY49"/>
  <c r="BZ49" s="1"/>
  <c r="BW49"/>
  <c r="BX49" s="1"/>
  <c r="BU49"/>
  <c r="BV49" s="1"/>
  <c r="BT49"/>
  <c r="CF48"/>
  <c r="CE48"/>
  <c r="CD48"/>
  <c r="CC48"/>
  <c r="CB48"/>
  <c r="CA48"/>
  <c r="BZ48"/>
  <c r="BY48"/>
  <c r="BX48"/>
  <c r="BW48"/>
  <c r="BV48"/>
  <c r="BU48"/>
  <c r="BT48"/>
  <c r="CE47"/>
  <c r="CF47" s="1"/>
  <c r="CC47"/>
  <c r="CD47" s="1"/>
  <c r="CA47"/>
  <c r="CB47" s="1"/>
  <c r="BY47"/>
  <c r="BZ47" s="1"/>
  <c r="BW47"/>
  <c r="BX47" s="1"/>
  <c r="BU47"/>
  <c r="BV47" s="1"/>
  <c r="BT47"/>
  <c r="CF46"/>
  <c r="CE46"/>
  <c r="CD46"/>
  <c r="CC46"/>
  <c r="CB46"/>
  <c r="CA46"/>
  <c r="BZ46"/>
  <c r="BY46"/>
  <c r="BX46"/>
  <c r="BW46"/>
  <c r="BV46"/>
  <c r="BU46"/>
  <c r="BT46"/>
  <c r="CE45"/>
  <c r="CF45" s="1"/>
  <c r="CC45"/>
  <c r="CD45" s="1"/>
  <c r="CA45"/>
  <c r="CB45" s="1"/>
  <c r="BY45"/>
  <c r="BZ45" s="1"/>
  <c r="BW45"/>
  <c r="BX45" s="1"/>
  <c r="BU45"/>
  <c r="BV45" s="1"/>
  <c r="BT45"/>
  <c r="CF44"/>
  <c r="CE44"/>
  <c r="CD44"/>
  <c r="CC44"/>
  <c r="CB44"/>
  <c r="CA44"/>
  <c r="BZ44"/>
  <c r="BY44"/>
  <c r="BX44"/>
  <c r="BW44"/>
  <c r="BV44"/>
  <c r="BU44"/>
  <c r="BT44"/>
  <c r="CE43"/>
  <c r="CF43" s="1"/>
  <c r="CC43"/>
  <c r="CD43" s="1"/>
  <c r="CA43"/>
  <c r="CB43" s="1"/>
  <c r="BY43"/>
  <c r="BZ43" s="1"/>
  <c r="BW43"/>
  <c r="BX43" s="1"/>
  <c r="BU43"/>
  <c r="BV43" s="1"/>
  <c r="BT43"/>
  <c r="CF42"/>
  <c r="CE42"/>
  <c r="CD42"/>
  <c r="CC42"/>
  <c r="CB42"/>
  <c r="CA42"/>
  <c r="BZ42"/>
  <c r="BY42"/>
  <c r="BX42"/>
  <c r="BW42"/>
  <c r="BV42"/>
  <c r="BU42"/>
  <c r="BT42"/>
  <c r="CE41"/>
  <c r="CF41" s="1"/>
  <c r="CC41"/>
  <c r="CD41" s="1"/>
  <c r="CA41"/>
  <c r="CB41" s="1"/>
  <c r="BY41"/>
  <c r="BZ41" s="1"/>
  <c r="BW41"/>
  <c r="BX41" s="1"/>
  <c r="BU41"/>
  <c r="BV41" s="1"/>
  <c r="BT41"/>
  <c r="CF40"/>
  <c r="CE40"/>
  <c r="CD40"/>
  <c r="CC40"/>
  <c r="CB40"/>
  <c r="CA40"/>
  <c r="BZ40"/>
  <c r="BY40"/>
  <c r="BX40"/>
  <c r="BW40"/>
  <c r="BV40"/>
  <c r="BU40"/>
  <c r="BT40"/>
  <c r="CE39"/>
  <c r="CF39" s="1"/>
  <c r="CC39"/>
  <c r="CD39" s="1"/>
  <c r="CA39"/>
  <c r="CB39" s="1"/>
  <c r="BY39"/>
  <c r="BZ39" s="1"/>
  <c r="BW39"/>
  <c r="BX39" s="1"/>
  <c r="BU39"/>
  <c r="BV39" s="1"/>
  <c r="BT39"/>
  <c r="CF38"/>
  <c r="CE38"/>
  <c r="CD38"/>
  <c r="CC38"/>
  <c r="CB38"/>
  <c r="CA38"/>
  <c r="BZ38"/>
  <c r="BY38"/>
  <c r="BX38"/>
  <c r="BW38"/>
  <c r="BV38"/>
  <c r="BU38"/>
  <c r="BT38"/>
  <c r="CE37"/>
  <c r="CF37" s="1"/>
  <c r="CC37"/>
  <c r="CD37" s="1"/>
  <c r="CA37"/>
  <c r="CB37" s="1"/>
  <c r="BY37"/>
  <c r="BZ37" s="1"/>
  <c r="BW37"/>
  <c r="BX37" s="1"/>
  <c r="BU37"/>
  <c r="BV37" s="1"/>
  <c r="BT37"/>
  <c r="CF36"/>
  <c r="CE36"/>
  <c r="CD36"/>
  <c r="CC36"/>
  <c r="CB36"/>
  <c r="CA36"/>
  <c r="BZ36"/>
  <c r="BY36"/>
  <c r="BX36"/>
  <c r="BW36"/>
  <c r="BV36"/>
  <c r="BU36"/>
  <c r="BT36"/>
  <c r="CE35"/>
  <c r="CF35" s="1"/>
  <c r="CC35"/>
  <c r="CD35" s="1"/>
  <c r="CA35"/>
  <c r="CB35" s="1"/>
  <c r="BY35"/>
  <c r="BZ35" s="1"/>
  <c r="BW35"/>
  <c r="BX35" s="1"/>
  <c r="BU35"/>
  <c r="BV35" s="1"/>
  <c r="BT35"/>
  <c r="CF34"/>
  <c r="CE34"/>
  <c r="CD34"/>
  <c r="CC34"/>
  <c r="CB34"/>
  <c r="CA34"/>
  <c r="BZ34"/>
  <c r="BY34"/>
  <c r="BX34"/>
  <c r="BW34"/>
  <c r="BV34"/>
  <c r="BU34"/>
  <c r="BT34"/>
  <c r="CE33"/>
  <c r="CF33" s="1"/>
  <c r="CC33"/>
  <c r="CD33" s="1"/>
  <c r="CA33"/>
  <c r="CB33" s="1"/>
  <c r="BY33"/>
  <c r="BZ33" s="1"/>
  <c r="BW33"/>
  <c r="BX33" s="1"/>
  <c r="BU33"/>
  <c r="BV33" s="1"/>
  <c r="BT33"/>
  <c r="CF32"/>
  <c r="CE32"/>
  <c r="CD32"/>
  <c r="CC32"/>
  <c r="CB32"/>
  <c r="CA32"/>
  <c r="BZ32"/>
  <c r="BY32"/>
  <c r="BX32"/>
  <c r="BW32"/>
  <c r="BV32"/>
  <c r="BU32"/>
  <c r="BT32"/>
  <c r="CE31"/>
  <c r="CF31" s="1"/>
  <c r="CC31"/>
  <c r="CD31" s="1"/>
  <c r="CA31"/>
  <c r="CB31" s="1"/>
  <c r="BY31"/>
  <c r="BZ31" s="1"/>
  <c r="BW31"/>
  <c r="BX31" s="1"/>
  <c r="BU31"/>
  <c r="BV31" s="1"/>
  <c r="BT31"/>
  <c r="CF30"/>
  <c r="CE30"/>
  <c r="CD30"/>
  <c r="CC30"/>
  <c r="CB30"/>
  <c r="CA30"/>
  <c r="BZ30"/>
  <c r="BY30"/>
  <c r="BX30"/>
  <c r="BW30"/>
  <c r="BV30"/>
  <c r="BU30"/>
  <c r="BT30"/>
  <c r="CE29"/>
  <c r="CF29" s="1"/>
  <c r="CC29"/>
  <c r="CD29" s="1"/>
  <c r="CA29"/>
  <c r="CB29" s="1"/>
  <c r="BY29"/>
  <c r="BZ29" s="1"/>
  <c r="BW29"/>
  <c r="BX29" s="1"/>
  <c r="BU29"/>
  <c r="BV29" s="1"/>
  <c r="BT29"/>
  <c r="CF28"/>
  <c r="CE28"/>
  <c r="CD28"/>
  <c r="CC28"/>
  <c r="CB28"/>
  <c r="CA28"/>
  <c r="BZ28"/>
  <c r="BY28"/>
  <c r="BX28"/>
  <c r="BW28"/>
  <c r="BV28"/>
  <c r="BU28"/>
  <c r="BT28"/>
  <c r="CE27"/>
  <c r="CF27" s="1"/>
  <c r="CC27"/>
  <c r="CD27" s="1"/>
  <c r="CA27"/>
  <c r="CB27" s="1"/>
  <c r="BY27"/>
  <c r="BZ27" s="1"/>
  <c r="BW27"/>
  <c r="BX27" s="1"/>
  <c r="BU27"/>
  <c r="BV27" s="1"/>
  <c r="BT27"/>
  <c r="CF26"/>
  <c r="CE26"/>
  <c r="CD26"/>
  <c r="CC26"/>
  <c r="CB26"/>
  <c r="CA26"/>
  <c r="BZ26"/>
  <c r="BY26"/>
  <c r="BX26"/>
  <c r="BW26"/>
  <c r="BV26"/>
  <c r="BU26"/>
  <c r="BT26"/>
  <c r="CE25"/>
  <c r="CF25" s="1"/>
  <c r="CC25"/>
  <c r="CD25" s="1"/>
  <c r="CA25"/>
  <c r="CB25" s="1"/>
  <c r="BY25"/>
  <c r="BZ25" s="1"/>
  <c r="BW25"/>
  <c r="BX25" s="1"/>
  <c r="BU25"/>
  <c r="BV25" s="1"/>
  <c r="BT25"/>
  <c r="CF24"/>
  <c r="CE24"/>
  <c r="CD24"/>
  <c r="CC24"/>
  <c r="CB24"/>
  <c r="CA24"/>
  <c r="BZ24"/>
  <c r="BY24"/>
  <c r="BX24"/>
  <c r="BW24"/>
  <c r="BV24"/>
  <c r="BU24"/>
  <c r="BT24"/>
  <c r="CE23"/>
  <c r="CF23" s="1"/>
  <c r="CC23"/>
  <c r="CD23" s="1"/>
  <c r="CA23"/>
  <c r="CB23" s="1"/>
  <c r="BY23"/>
  <c r="BZ23" s="1"/>
  <c r="BW23"/>
  <c r="BX23" s="1"/>
  <c r="BU23"/>
  <c r="BV23" s="1"/>
  <c r="BT23"/>
  <c r="CF22"/>
  <c r="CE22"/>
  <c r="CD22"/>
  <c r="CC22"/>
  <c r="CB22"/>
  <c r="CA22"/>
  <c r="BZ22"/>
  <c r="BY22"/>
  <c r="BX22"/>
  <c r="BW22"/>
  <c r="BV22"/>
  <c r="BU22"/>
  <c r="BT22"/>
  <c r="CE21"/>
  <c r="CF21" s="1"/>
  <c r="CC21"/>
  <c r="CD21" s="1"/>
  <c r="CA21"/>
  <c r="CB21" s="1"/>
  <c r="BY21"/>
  <c r="BZ21" s="1"/>
  <c r="BW21"/>
  <c r="BX21" s="1"/>
  <c r="BU21"/>
  <c r="BV21" s="1"/>
  <c r="BT21"/>
  <c r="CF20"/>
  <c r="CE20"/>
  <c r="CD20"/>
  <c r="CC20"/>
  <c r="CB20"/>
  <c r="CA20"/>
  <c r="BZ20"/>
  <c r="BY20"/>
  <c r="BX20"/>
  <c r="BW20"/>
  <c r="BV20"/>
  <c r="BU20"/>
  <c r="BT20"/>
  <c r="CE19"/>
  <c r="CF19" s="1"/>
  <c r="CC19"/>
  <c r="CD19" s="1"/>
  <c r="CA19"/>
  <c r="CB19" s="1"/>
  <c r="BY19"/>
  <c r="BZ19" s="1"/>
  <c r="BW19"/>
  <c r="BX19" s="1"/>
  <c r="BU19"/>
  <c r="BV19" s="1"/>
  <c r="BT19"/>
  <c r="CF18"/>
  <c r="CE18"/>
  <c r="CD18"/>
  <c r="CC18"/>
  <c r="CB18"/>
  <c r="CA18"/>
  <c r="BZ18"/>
  <c r="BY18"/>
  <c r="BX18"/>
  <c r="BW18"/>
  <c r="BV18"/>
  <c r="BU18"/>
  <c r="BT18"/>
  <c r="CE17"/>
  <c r="CF17" s="1"/>
  <c r="CC17"/>
  <c r="CD17" s="1"/>
  <c r="CA17"/>
  <c r="CB17" s="1"/>
  <c r="BY17"/>
  <c r="BZ17" s="1"/>
  <c r="BW17"/>
  <c r="BX17" s="1"/>
  <c r="BU17"/>
  <c r="BV17" s="1"/>
  <c r="BT17"/>
  <c r="CF16"/>
  <c r="CE16"/>
  <c r="CD16"/>
  <c r="CC16"/>
  <c r="CB16"/>
  <c r="CA16"/>
  <c r="BZ16"/>
  <c r="BY16"/>
  <c r="BX16"/>
  <c r="BW16"/>
  <c r="BV16"/>
  <c r="BU16"/>
  <c r="BT16"/>
  <c r="CE15"/>
  <c r="CF15" s="1"/>
  <c r="CC15"/>
  <c r="CD15" s="1"/>
  <c r="CA15"/>
  <c r="CB15" s="1"/>
  <c r="BY15"/>
  <c r="BZ15" s="1"/>
  <c r="BW15"/>
  <c r="BX15" s="1"/>
  <c r="BU15"/>
  <c r="BV15" s="1"/>
  <c r="BT15"/>
  <c r="CF14"/>
  <c r="CE14"/>
  <c r="CD14"/>
  <c r="CC14"/>
  <c r="CB14"/>
  <c r="CA14"/>
  <c r="BZ14"/>
  <c r="BY14"/>
  <c r="BX14"/>
  <c r="BW14"/>
  <c r="BV14"/>
  <c r="BU14"/>
  <c r="BT14"/>
  <c r="CE13"/>
  <c r="CF13" s="1"/>
  <c r="CC13"/>
  <c r="CD13" s="1"/>
  <c r="CA13"/>
  <c r="CB13" s="1"/>
  <c r="BY13"/>
  <c r="BZ13" s="1"/>
  <c r="BW13"/>
  <c r="BX13" s="1"/>
  <c r="BU13"/>
  <c r="BV13" s="1"/>
  <c r="BT13"/>
  <c r="CF12"/>
  <c r="CE12"/>
  <c r="CD12"/>
  <c r="CC12"/>
  <c r="CB12"/>
  <c r="CA12"/>
  <c r="BZ12"/>
  <c r="BY12"/>
  <c r="BX12"/>
  <c r="BW12"/>
  <c r="BV12"/>
  <c r="BU12"/>
  <c r="BT12"/>
  <c r="CE11"/>
  <c r="CF11" s="1"/>
  <c r="CC11"/>
  <c r="CD11" s="1"/>
  <c r="CA11"/>
  <c r="CB11" s="1"/>
  <c r="BY11"/>
  <c r="BZ11" s="1"/>
  <c r="BW11"/>
  <c r="BX11" s="1"/>
  <c r="BU11"/>
  <c r="BV11" s="1"/>
  <c r="BT11"/>
  <c r="CF10"/>
  <c r="CE10"/>
  <c r="CD10"/>
  <c r="CC10"/>
  <c r="CB10"/>
  <c r="CA10"/>
  <c r="BZ10"/>
  <c r="BY10"/>
  <c r="BX10"/>
  <c r="BW10"/>
  <c r="BV10"/>
  <c r="BU10"/>
  <c r="BT10"/>
  <c r="CE9"/>
  <c r="CF9" s="1"/>
  <c r="CC9"/>
  <c r="CD9" s="1"/>
  <c r="CA9"/>
  <c r="CB9" s="1"/>
  <c r="BY9"/>
  <c r="BZ9" s="1"/>
  <c r="BW9"/>
  <c r="BX9" s="1"/>
  <c r="BU9"/>
  <c r="BV9" s="1"/>
  <c r="BT9"/>
  <c r="CF8"/>
  <c r="CE8"/>
  <c r="CD8"/>
  <c r="CC8"/>
  <c r="CB8"/>
  <c r="CA8"/>
  <c r="BZ8"/>
  <c r="BY8"/>
  <c r="BX8"/>
  <c r="BW8"/>
  <c r="BV8"/>
  <c r="BU8"/>
  <c r="BT8"/>
  <c r="CE7"/>
  <c r="CF7" s="1"/>
  <c r="CC7"/>
  <c r="CD7" s="1"/>
  <c r="CA7"/>
  <c r="CB7" s="1"/>
  <c r="BY7"/>
  <c r="BZ7" s="1"/>
  <c r="BW7"/>
  <c r="BX7" s="1"/>
  <c r="BU7"/>
  <c r="BV7" s="1"/>
  <c r="BT7"/>
  <c r="CJ6"/>
  <c r="CJ5"/>
  <c r="CE5"/>
  <c r="CC5"/>
  <c r="CA5"/>
  <c r="BY5"/>
  <c r="BW5"/>
  <c r="BU5"/>
  <c r="CJ4"/>
  <c r="CM3"/>
  <c r="CJ3"/>
  <c r="CM2"/>
  <c r="CJ2"/>
  <c r="CM1"/>
  <c r="CJ1"/>
  <c r="A1"/>
  <c r="DH40" i="17" l="1"/>
  <c r="DH56"/>
  <c r="DH72"/>
  <c r="DH88"/>
  <c r="DH104"/>
  <c r="DH120"/>
  <c r="DH136"/>
  <c r="DH160"/>
  <c r="DH196"/>
  <c r="DH47"/>
  <c r="DH63"/>
  <c r="DH79"/>
  <c r="DH95"/>
  <c r="DH111"/>
  <c r="DH127"/>
  <c r="DH143"/>
  <c r="DH159"/>
  <c r="DH175"/>
  <c r="DH38"/>
  <c r="DH70"/>
  <c r="DH102"/>
  <c r="DH118"/>
  <c r="DH134"/>
  <c r="DH162"/>
  <c r="DH194"/>
  <c r="DH163"/>
  <c r="DH179"/>
  <c r="DH195"/>
  <c r="DH158"/>
  <c r="DH42"/>
  <c r="DH58"/>
  <c r="DH74"/>
  <c r="DH90"/>
  <c r="DH106"/>
  <c r="DH122"/>
  <c r="DH138"/>
  <c r="DH52"/>
  <c r="DH68"/>
  <c r="DH84"/>
  <c r="DH100"/>
  <c r="DH116"/>
  <c r="DH132"/>
  <c r="DH152"/>
  <c r="DH184"/>
  <c r="DH126"/>
  <c r="DH146"/>
  <c r="DH178"/>
  <c r="DH45"/>
  <c r="DH61"/>
  <c r="DH77"/>
  <c r="DH93"/>
  <c r="DH109"/>
  <c r="DH125"/>
  <c r="DH141"/>
  <c r="DH157"/>
  <c r="DH173"/>
  <c r="DH189"/>
  <c r="DH205"/>
  <c r="DH164"/>
  <c r="DH192"/>
  <c r="DH50"/>
  <c r="DH66"/>
  <c r="DH98"/>
  <c r="DH49"/>
  <c r="DH65"/>
  <c r="DH81"/>
  <c r="DH97"/>
  <c r="DH113"/>
  <c r="DH129"/>
  <c r="DH145"/>
  <c r="DH161"/>
  <c r="DH177"/>
  <c r="DH193"/>
  <c r="DH172"/>
  <c r="DH200"/>
  <c r="DH44"/>
  <c r="DH60"/>
  <c r="DH76"/>
  <c r="DH92"/>
  <c r="DH108"/>
  <c r="DH124"/>
  <c r="DH140"/>
  <c r="DH168"/>
  <c r="DH204"/>
  <c r="DH191"/>
  <c r="DH207"/>
  <c r="DH150"/>
  <c r="DH182"/>
  <c r="DH54"/>
  <c r="DH86"/>
  <c r="DH53"/>
  <c r="DH69"/>
  <c r="DH85"/>
  <c r="DH101"/>
  <c r="DH117"/>
  <c r="DH133"/>
  <c r="DH149"/>
  <c r="DH165"/>
  <c r="DH181"/>
  <c r="DH197"/>
  <c r="DH148"/>
  <c r="DH180"/>
  <c r="DH48"/>
  <c r="DH64"/>
  <c r="DH80"/>
  <c r="DH96"/>
  <c r="DH112"/>
  <c r="DH128"/>
  <c r="DH144"/>
  <c r="DH176"/>
  <c r="DH51"/>
  <c r="DH67"/>
  <c r="DH83"/>
  <c r="DH99"/>
  <c r="DH115"/>
  <c r="DH131"/>
  <c r="DH147"/>
  <c r="DH190"/>
  <c r="DH170"/>
  <c r="DH206"/>
  <c r="DH41"/>
  <c r="DH57"/>
  <c r="DH73"/>
  <c r="DH89"/>
  <c r="DH105"/>
  <c r="DH121"/>
  <c r="DH137"/>
  <c r="DH153"/>
  <c r="DH169"/>
  <c r="DH185"/>
  <c r="DH201"/>
  <c r="DH156"/>
  <c r="DH188"/>
  <c r="DM19"/>
  <c r="DB19"/>
  <c r="DA19"/>
  <c r="DN19"/>
  <c r="CT19"/>
  <c r="CZ19"/>
  <c r="CS19"/>
  <c r="CR19"/>
  <c r="CL19"/>
  <c r="BZ19"/>
  <c r="CK19"/>
  <c r="BY19"/>
  <c r="CJ19"/>
  <c r="CA19"/>
  <c r="BF19"/>
  <c r="BV19"/>
  <c r="BU19"/>
  <c r="BR19"/>
  <c r="BH19"/>
  <c r="BT19"/>
  <c r="BQ19"/>
  <c r="BG19"/>
  <c r="AM19"/>
  <c r="V19"/>
  <c r="P19"/>
  <c r="M19"/>
  <c r="BC19"/>
  <c r="AJ19"/>
  <c r="U19"/>
  <c r="O19"/>
  <c r="L19"/>
  <c r="BB19"/>
  <c r="AY19"/>
  <c r="AO19"/>
  <c r="AI19"/>
  <c r="AF19"/>
  <c r="T19"/>
  <c r="BA19"/>
  <c r="AX19"/>
  <c r="AN19"/>
  <c r="AH19"/>
  <c r="AE19"/>
  <c r="Q19"/>
  <c r="DM27"/>
  <c r="DB27"/>
  <c r="DA27"/>
  <c r="DN27"/>
  <c r="CT27"/>
  <c r="CZ27"/>
  <c r="CS27"/>
  <c r="CR27"/>
  <c r="CL27"/>
  <c r="BZ27"/>
  <c r="CK27"/>
  <c r="BY27"/>
  <c r="CJ27"/>
  <c r="CA27"/>
  <c r="BF27"/>
  <c r="BV27"/>
  <c r="BU27"/>
  <c r="BR27"/>
  <c r="BH27"/>
  <c r="BT27"/>
  <c r="BQ27"/>
  <c r="BG27"/>
  <c r="AM27"/>
  <c r="V27"/>
  <c r="P27"/>
  <c r="M27"/>
  <c r="BC27"/>
  <c r="AJ27"/>
  <c r="U27"/>
  <c r="O27"/>
  <c r="L27"/>
  <c r="BB27"/>
  <c r="AY27"/>
  <c r="AO27"/>
  <c r="AI27"/>
  <c r="AF27"/>
  <c r="T27"/>
  <c r="BA27"/>
  <c r="AX27"/>
  <c r="AN27"/>
  <c r="AH27"/>
  <c r="AE27"/>
  <c r="Q27"/>
  <c r="DM35"/>
  <c r="DB35"/>
  <c r="DA35"/>
  <c r="DN35"/>
  <c r="CT35"/>
  <c r="CZ35"/>
  <c r="CS35"/>
  <c r="CR35"/>
  <c r="CL35"/>
  <c r="BZ35"/>
  <c r="CK35"/>
  <c r="BY35"/>
  <c r="CJ35"/>
  <c r="CA35"/>
  <c r="BF35"/>
  <c r="BV35"/>
  <c r="BU35"/>
  <c r="BR35"/>
  <c r="BH35"/>
  <c r="BT35"/>
  <c r="BQ35"/>
  <c r="BG35"/>
  <c r="AM35"/>
  <c r="V35"/>
  <c r="P35"/>
  <c r="M35"/>
  <c r="BC35"/>
  <c r="AJ35"/>
  <c r="U35"/>
  <c r="O35"/>
  <c r="L35"/>
  <c r="BB35"/>
  <c r="AY35"/>
  <c r="AO35"/>
  <c r="AI35"/>
  <c r="AF35"/>
  <c r="T35"/>
  <c r="BA35"/>
  <c r="AX35"/>
  <c r="AN35"/>
  <c r="AH35"/>
  <c r="AE35"/>
  <c r="Q35"/>
  <c r="DM43"/>
  <c r="DB43"/>
  <c r="DA43"/>
  <c r="DN43"/>
  <c r="CT43"/>
  <c r="CZ43"/>
  <c r="CS43"/>
  <c r="CR43"/>
  <c r="CL43"/>
  <c r="BZ43"/>
  <c r="CK43"/>
  <c r="BY43"/>
  <c r="CJ43"/>
  <c r="CA43"/>
  <c r="BF43"/>
  <c r="BV43"/>
  <c r="BU43"/>
  <c r="BR43"/>
  <c r="BH43"/>
  <c r="BT43"/>
  <c r="BQ43"/>
  <c r="BG43"/>
  <c r="AM43"/>
  <c r="V43"/>
  <c r="P43"/>
  <c r="M43"/>
  <c r="BC43"/>
  <c r="AJ43"/>
  <c r="U43"/>
  <c r="O43"/>
  <c r="L43"/>
  <c r="BB43"/>
  <c r="AY43"/>
  <c r="AO43"/>
  <c r="AI43"/>
  <c r="AF43"/>
  <c r="T43"/>
  <c r="BA43"/>
  <c r="AX43"/>
  <c r="AN43"/>
  <c r="AH43"/>
  <c r="AE43"/>
  <c r="Q43"/>
  <c r="DM51"/>
  <c r="DB51"/>
  <c r="DA51"/>
  <c r="DN51"/>
  <c r="CT51"/>
  <c r="CZ51"/>
  <c r="CS51"/>
  <c r="CR51"/>
  <c r="CL51"/>
  <c r="BZ51"/>
  <c r="CK51"/>
  <c r="BY51"/>
  <c r="CJ51"/>
  <c r="CA51"/>
  <c r="BF51"/>
  <c r="BV51"/>
  <c r="BU51"/>
  <c r="BR51"/>
  <c r="BH51"/>
  <c r="BT51"/>
  <c r="BQ51"/>
  <c r="BG51"/>
  <c r="AM51"/>
  <c r="V51"/>
  <c r="P51"/>
  <c r="M51"/>
  <c r="BC51"/>
  <c r="AJ51"/>
  <c r="U51"/>
  <c r="O51"/>
  <c r="L51"/>
  <c r="BB51"/>
  <c r="AY51"/>
  <c r="AO51"/>
  <c r="AI51"/>
  <c r="AF51"/>
  <c r="T51"/>
  <c r="BA51"/>
  <c r="AX51"/>
  <c r="AN51"/>
  <c r="AH51"/>
  <c r="AE51"/>
  <c r="Q51"/>
  <c r="DM59"/>
  <c r="DB59"/>
  <c r="DA59"/>
  <c r="DN59"/>
  <c r="CT59"/>
  <c r="CZ59"/>
  <c r="CS59"/>
  <c r="CR59"/>
  <c r="CL59"/>
  <c r="BZ59"/>
  <c r="CK59"/>
  <c r="BY59"/>
  <c r="CJ59"/>
  <c r="CA59"/>
  <c r="BF59"/>
  <c r="BV59"/>
  <c r="BU59"/>
  <c r="BR59"/>
  <c r="BH59"/>
  <c r="BT59"/>
  <c r="BQ59"/>
  <c r="BG59"/>
  <c r="AM59"/>
  <c r="V59"/>
  <c r="P59"/>
  <c r="M59"/>
  <c r="BC59"/>
  <c r="AJ59"/>
  <c r="U59"/>
  <c r="O59"/>
  <c r="L59"/>
  <c r="BB59"/>
  <c r="AY59"/>
  <c r="AO59"/>
  <c r="AI59"/>
  <c r="AF59"/>
  <c r="T59"/>
  <c r="BA59"/>
  <c r="AX59"/>
  <c r="AN59"/>
  <c r="AH59"/>
  <c r="AE59"/>
  <c r="Q59"/>
  <c r="DM67"/>
  <c r="DB67"/>
  <c r="DA67"/>
  <c r="DN67"/>
  <c r="CT67"/>
  <c r="CZ67"/>
  <c r="CS67"/>
  <c r="CR67"/>
  <c r="CL67"/>
  <c r="CK67"/>
  <c r="CJ67"/>
  <c r="BY67"/>
  <c r="BF67"/>
  <c r="BV67"/>
  <c r="CA67"/>
  <c r="BU67"/>
  <c r="BR67"/>
  <c r="BH67"/>
  <c r="BZ67"/>
  <c r="BT67"/>
  <c r="BQ67"/>
  <c r="BG67"/>
  <c r="AM67"/>
  <c r="V67"/>
  <c r="P67"/>
  <c r="M67"/>
  <c r="BC67"/>
  <c r="AJ67"/>
  <c r="U67"/>
  <c r="O67"/>
  <c r="L67"/>
  <c r="BB67"/>
  <c r="AY67"/>
  <c r="AO67"/>
  <c r="AI67"/>
  <c r="AF67"/>
  <c r="T67"/>
  <c r="BA67"/>
  <c r="AX67"/>
  <c r="AN67"/>
  <c r="AH67"/>
  <c r="AE67"/>
  <c r="Q67"/>
  <c r="DM75"/>
  <c r="DB75"/>
  <c r="DA75"/>
  <c r="DN75"/>
  <c r="CT75"/>
  <c r="CZ75"/>
  <c r="CS75"/>
  <c r="CR75"/>
  <c r="CL75"/>
  <c r="CK75"/>
  <c r="CJ75"/>
  <c r="BY75"/>
  <c r="BF75"/>
  <c r="BV75"/>
  <c r="CA75"/>
  <c r="BU75"/>
  <c r="BR75"/>
  <c r="BH75"/>
  <c r="BZ75"/>
  <c r="BT75"/>
  <c r="BQ75"/>
  <c r="BG75"/>
  <c r="AM75"/>
  <c r="V75"/>
  <c r="P75"/>
  <c r="M75"/>
  <c r="BC75"/>
  <c r="AJ75"/>
  <c r="U75"/>
  <c r="O75"/>
  <c r="L75"/>
  <c r="BB75"/>
  <c r="AY75"/>
  <c r="AO75"/>
  <c r="AI75"/>
  <c r="AF75"/>
  <c r="T75"/>
  <c r="BA75"/>
  <c r="AX75"/>
  <c r="AN75"/>
  <c r="AH75"/>
  <c r="AE75"/>
  <c r="Q75"/>
  <c r="DM83"/>
  <c r="DB83"/>
  <c r="DA83"/>
  <c r="DN83"/>
  <c r="CT83"/>
  <c r="CZ83"/>
  <c r="CS83"/>
  <c r="CR83"/>
  <c r="CL83"/>
  <c r="CK83"/>
  <c r="CJ83"/>
  <c r="BY83"/>
  <c r="BF83"/>
  <c r="BV83"/>
  <c r="CA83"/>
  <c r="BU83"/>
  <c r="BR83"/>
  <c r="BH83"/>
  <c r="BZ83"/>
  <c r="BT83"/>
  <c r="BQ83"/>
  <c r="BG83"/>
  <c r="AM83"/>
  <c r="V83"/>
  <c r="P83"/>
  <c r="M83"/>
  <c r="BC83"/>
  <c r="AJ83"/>
  <c r="U83"/>
  <c r="O83"/>
  <c r="L83"/>
  <c r="BB83"/>
  <c r="AY83"/>
  <c r="AO83"/>
  <c r="AI83"/>
  <c r="AF83"/>
  <c r="T83"/>
  <c r="BA83"/>
  <c r="AX83"/>
  <c r="AN83"/>
  <c r="AH83"/>
  <c r="AE83"/>
  <c r="Q83"/>
  <c r="DM91"/>
  <c r="DB91"/>
  <c r="DA91"/>
  <c r="DN91"/>
  <c r="CT91"/>
  <c r="CZ91"/>
  <c r="CS91"/>
  <c r="CR91"/>
  <c r="CL91"/>
  <c r="CK91"/>
  <c r="CJ91"/>
  <c r="BY91"/>
  <c r="BF91"/>
  <c r="BV91"/>
  <c r="CA91"/>
  <c r="BU91"/>
  <c r="BR91"/>
  <c r="BH91"/>
  <c r="BZ91"/>
  <c r="BT91"/>
  <c r="BQ91"/>
  <c r="BG91"/>
  <c r="AM91"/>
  <c r="V91"/>
  <c r="P91"/>
  <c r="M91"/>
  <c r="BC91"/>
  <c r="AJ91"/>
  <c r="U91"/>
  <c r="O91"/>
  <c r="L91"/>
  <c r="BB91"/>
  <c r="AY91"/>
  <c r="AO91"/>
  <c r="AI91"/>
  <c r="AF91"/>
  <c r="T91"/>
  <c r="BA91"/>
  <c r="AX91"/>
  <c r="AN91"/>
  <c r="AH91"/>
  <c r="AE91"/>
  <c r="Q91"/>
  <c r="DM99"/>
  <c r="DB99"/>
  <c r="DA99"/>
  <c r="DN99"/>
  <c r="CZ99"/>
  <c r="CS99"/>
  <c r="CR99"/>
  <c r="CL99"/>
  <c r="CK99"/>
  <c r="CJ99"/>
  <c r="CT99"/>
  <c r="BY99"/>
  <c r="BF99"/>
  <c r="BV99"/>
  <c r="CA99"/>
  <c r="BU99"/>
  <c r="BR99"/>
  <c r="BH99"/>
  <c r="BZ99"/>
  <c r="BT99"/>
  <c r="BQ99"/>
  <c r="BG99"/>
  <c r="AM99"/>
  <c r="V99"/>
  <c r="P99"/>
  <c r="M99"/>
  <c r="BC99"/>
  <c r="AJ99"/>
  <c r="U99"/>
  <c r="O99"/>
  <c r="L99"/>
  <c r="BB99"/>
  <c r="AY99"/>
  <c r="AO99"/>
  <c r="AI99"/>
  <c r="AF99"/>
  <c r="T99"/>
  <c r="BA99"/>
  <c r="AX99"/>
  <c r="AN99"/>
  <c r="AH99"/>
  <c r="AE99"/>
  <c r="Q99"/>
  <c r="DM107"/>
  <c r="DB107"/>
  <c r="DA107"/>
  <c r="DN107"/>
  <c r="CZ107"/>
  <c r="CS107"/>
  <c r="CR107"/>
  <c r="CL107"/>
  <c r="CK107"/>
  <c r="CJ107"/>
  <c r="CT107"/>
  <c r="BY107"/>
  <c r="BF107"/>
  <c r="BV107"/>
  <c r="CA107"/>
  <c r="BU107"/>
  <c r="BR107"/>
  <c r="BH107"/>
  <c r="BZ107"/>
  <c r="BT107"/>
  <c r="BQ107"/>
  <c r="BG107"/>
  <c r="AM107"/>
  <c r="V107"/>
  <c r="P107"/>
  <c r="M107"/>
  <c r="BC107"/>
  <c r="AJ107"/>
  <c r="U107"/>
  <c r="O107"/>
  <c r="L107"/>
  <c r="BB107"/>
  <c r="AY107"/>
  <c r="AO107"/>
  <c r="AI107"/>
  <c r="AF107"/>
  <c r="T107"/>
  <c r="BA107"/>
  <c r="AX107"/>
  <c r="AN107"/>
  <c r="AH107"/>
  <c r="AE107"/>
  <c r="Q107"/>
  <c r="DM115"/>
  <c r="DB115"/>
  <c r="DA115"/>
  <c r="DN115"/>
  <c r="CZ115"/>
  <c r="CS115"/>
  <c r="CR115"/>
  <c r="CL115"/>
  <c r="CK115"/>
  <c r="CJ115"/>
  <c r="CT115"/>
  <c r="BY115"/>
  <c r="BF115"/>
  <c r="BV115"/>
  <c r="CA115"/>
  <c r="BU115"/>
  <c r="BR115"/>
  <c r="BH115"/>
  <c r="BZ115"/>
  <c r="BT115"/>
  <c r="BQ115"/>
  <c r="BG115"/>
  <c r="AM115"/>
  <c r="V115"/>
  <c r="P115"/>
  <c r="M115"/>
  <c r="BC115"/>
  <c r="AJ115"/>
  <c r="U115"/>
  <c r="O115"/>
  <c r="L115"/>
  <c r="BB115"/>
  <c r="AY115"/>
  <c r="AO115"/>
  <c r="AI115"/>
  <c r="AF115"/>
  <c r="T115"/>
  <c r="BA115"/>
  <c r="AX115"/>
  <c r="AN115"/>
  <c r="AH115"/>
  <c r="AE115"/>
  <c r="Q115"/>
  <c r="DB123"/>
  <c r="DA123"/>
  <c r="DN123"/>
  <c r="CZ123"/>
  <c r="CS123"/>
  <c r="DM123"/>
  <c r="CR123"/>
  <c r="CL123"/>
  <c r="CK123"/>
  <c r="CJ123"/>
  <c r="CT123"/>
  <c r="BY123"/>
  <c r="BF123"/>
  <c r="BV123"/>
  <c r="CA123"/>
  <c r="BU123"/>
  <c r="BR123"/>
  <c r="BH123"/>
  <c r="BZ123"/>
  <c r="BT123"/>
  <c r="BQ123"/>
  <c r="BG123"/>
  <c r="AM123"/>
  <c r="V123"/>
  <c r="P123"/>
  <c r="M123"/>
  <c r="BC123"/>
  <c r="AJ123"/>
  <c r="U123"/>
  <c r="O123"/>
  <c r="L123"/>
  <c r="BB123"/>
  <c r="AY123"/>
  <c r="AO123"/>
  <c r="AI123"/>
  <c r="AF123"/>
  <c r="T123"/>
  <c r="BA123"/>
  <c r="AX123"/>
  <c r="AN123"/>
  <c r="AH123"/>
  <c r="AE123"/>
  <c r="Q123"/>
  <c r="DB131"/>
  <c r="DA131"/>
  <c r="DN131"/>
  <c r="CZ131"/>
  <c r="CS131"/>
  <c r="DM131"/>
  <c r="CR131"/>
  <c r="CL131"/>
  <c r="CK131"/>
  <c r="CJ131"/>
  <c r="CT131"/>
  <c r="BY131"/>
  <c r="BF131"/>
  <c r="BV131"/>
  <c r="CA131"/>
  <c r="BU131"/>
  <c r="BR131"/>
  <c r="BH131"/>
  <c r="BZ131"/>
  <c r="BT131"/>
  <c r="BQ131"/>
  <c r="BG131"/>
  <c r="AM131"/>
  <c r="V131"/>
  <c r="P131"/>
  <c r="M131"/>
  <c r="BC131"/>
  <c r="AJ131"/>
  <c r="U131"/>
  <c r="O131"/>
  <c r="L131"/>
  <c r="BB131"/>
  <c r="AY131"/>
  <c r="AO131"/>
  <c r="AI131"/>
  <c r="AF131"/>
  <c r="T131"/>
  <c r="BA131"/>
  <c r="AX131"/>
  <c r="AN131"/>
  <c r="AH131"/>
  <c r="AE131"/>
  <c r="Q131"/>
  <c r="DB139"/>
  <c r="DA139"/>
  <c r="DN139"/>
  <c r="CZ139"/>
  <c r="DM139"/>
  <c r="CL139"/>
  <c r="CT139"/>
  <c r="CK139"/>
  <c r="CS139"/>
  <c r="CJ139"/>
  <c r="CR139"/>
  <c r="BY139"/>
  <c r="BF139"/>
  <c r="BV139"/>
  <c r="CA139"/>
  <c r="BU139"/>
  <c r="BR139"/>
  <c r="BH139"/>
  <c r="BZ139"/>
  <c r="BT139"/>
  <c r="BQ139"/>
  <c r="BG139"/>
  <c r="AM139"/>
  <c r="V139"/>
  <c r="P139"/>
  <c r="M139"/>
  <c r="BC139"/>
  <c r="AJ139"/>
  <c r="U139"/>
  <c r="O139"/>
  <c r="L139"/>
  <c r="BB139"/>
  <c r="AY139"/>
  <c r="AO139"/>
  <c r="AI139"/>
  <c r="AF139"/>
  <c r="T139"/>
  <c r="BA139"/>
  <c r="AX139"/>
  <c r="AN139"/>
  <c r="AH139"/>
  <c r="AE139"/>
  <c r="Q139"/>
  <c r="DB147"/>
  <c r="DA147"/>
  <c r="DN147"/>
  <c r="CZ147"/>
  <c r="DM147"/>
  <c r="CL147"/>
  <c r="CT147"/>
  <c r="CK147"/>
  <c r="CS147"/>
  <c r="CJ147"/>
  <c r="CR147"/>
  <c r="BY147"/>
  <c r="BF147"/>
  <c r="BV147"/>
  <c r="CA147"/>
  <c r="BU147"/>
  <c r="BR147"/>
  <c r="BH147"/>
  <c r="BZ147"/>
  <c r="BT147"/>
  <c r="BQ147"/>
  <c r="BG147"/>
  <c r="AM147"/>
  <c r="V147"/>
  <c r="P147"/>
  <c r="M147"/>
  <c r="BC147"/>
  <c r="AJ147"/>
  <c r="U147"/>
  <c r="O147"/>
  <c r="L147"/>
  <c r="BB147"/>
  <c r="AY147"/>
  <c r="AO147"/>
  <c r="AI147"/>
  <c r="AF147"/>
  <c r="T147"/>
  <c r="BA147"/>
  <c r="AX147"/>
  <c r="AN147"/>
  <c r="AH147"/>
  <c r="AE147"/>
  <c r="Q147"/>
  <c r="CZ155"/>
  <c r="DN155"/>
  <c r="DB155"/>
  <c r="DM155"/>
  <c r="DA155"/>
  <c r="CL155"/>
  <c r="CT155"/>
  <c r="CK155"/>
  <c r="CS155"/>
  <c r="CJ155"/>
  <c r="CR155"/>
  <c r="BY155"/>
  <c r="BF155"/>
  <c r="BV155"/>
  <c r="CA155"/>
  <c r="BU155"/>
  <c r="BR155"/>
  <c r="BH155"/>
  <c r="BZ155"/>
  <c r="BT155"/>
  <c r="BQ155"/>
  <c r="BG155"/>
  <c r="AM155"/>
  <c r="V155"/>
  <c r="P155"/>
  <c r="M155"/>
  <c r="BC155"/>
  <c r="AJ155"/>
  <c r="U155"/>
  <c r="O155"/>
  <c r="L155"/>
  <c r="BB155"/>
  <c r="AY155"/>
  <c r="AO155"/>
  <c r="AI155"/>
  <c r="AF155"/>
  <c r="T155"/>
  <c r="BA155"/>
  <c r="AX155"/>
  <c r="AN155"/>
  <c r="AH155"/>
  <c r="AE155"/>
  <c r="Q155"/>
  <c r="CZ163"/>
  <c r="DN163"/>
  <c r="DB163"/>
  <c r="DM163"/>
  <c r="DA163"/>
  <c r="CL163"/>
  <c r="CT163"/>
  <c r="CK163"/>
  <c r="CS163"/>
  <c r="CJ163"/>
  <c r="CR163"/>
  <c r="BY163"/>
  <c r="BF163"/>
  <c r="BV163"/>
  <c r="CA163"/>
  <c r="BU163"/>
  <c r="BR163"/>
  <c r="BH163"/>
  <c r="BZ163"/>
  <c r="BT163"/>
  <c r="BQ163"/>
  <c r="BG163"/>
  <c r="AM163"/>
  <c r="V163"/>
  <c r="P163"/>
  <c r="M163"/>
  <c r="BC163"/>
  <c r="AJ163"/>
  <c r="U163"/>
  <c r="O163"/>
  <c r="L163"/>
  <c r="BB163"/>
  <c r="AY163"/>
  <c r="AO163"/>
  <c r="AI163"/>
  <c r="AF163"/>
  <c r="T163"/>
  <c r="BA163"/>
  <c r="AX163"/>
  <c r="AN163"/>
  <c r="AH163"/>
  <c r="AE163"/>
  <c r="Q163"/>
  <c r="CZ171"/>
  <c r="DN171"/>
  <c r="DB171"/>
  <c r="DM171"/>
  <c r="DA171"/>
  <c r="CL171"/>
  <c r="CT171"/>
  <c r="CK171"/>
  <c r="CS171"/>
  <c r="CJ171"/>
  <c r="CR171"/>
  <c r="BY171"/>
  <c r="BF171"/>
  <c r="BV171"/>
  <c r="CA171"/>
  <c r="BU171"/>
  <c r="BR171"/>
  <c r="BH171"/>
  <c r="BZ171"/>
  <c r="BT171"/>
  <c r="BQ171"/>
  <c r="BG171"/>
  <c r="AM171"/>
  <c r="V171"/>
  <c r="P171"/>
  <c r="M171"/>
  <c r="BC171"/>
  <c r="AJ171"/>
  <c r="U171"/>
  <c r="O171"/>
  <c r="L171"/>
  <c r="BB171"/>
  <c r="AY171"/>
  <c r="AO171"/>
  <c r="AI171"/>
  <c r="AF171"/>
  <c r="T171"/>
  <c r="BA171"/>
  <c r="AX171"/>
  <c r="AN171"/>
  <c r="AH171"/>
  <c r="AE171"/>
  <c r="Q171"/>
  <c r="CZ179"/>
  <c r="DN179"/>
  <c r="DB179"/>
  <c r="DM179"/>
  <c r="DA179"/>
  <c r="CL179"/>
  <c r="CT179"/>
  <c r="CK179"/>
  <c r="CS179"/>
  <c r="CJ179"/>
  <c r="CR179"/>
  <c r="BY179"/>
  <c r="BF179"/>
  <c r="BV179"/>
  <c r="CA179"/>
  <c r="BU179"/>
  <c r="BR179"/>
  <c r="BH179"/>
  <c r="BZ179"/>
  <c r="BT179"/>
  <c r="BQ179"/>
  <c r="BG179"/>
  <c r="AM179"/>
  <c r="V179"/>
  <c r="P179"/>
  <c r="BC179"/>
  <c r="AJ179"/>
  <c r="U179"/>
  <c r="O179"/>
  <c r="BB179"/>
  <c r="AY179"/>
  <c r="AO179"/>
  <c r="AI179"/>
  <c r="AF179"/>
  <c r="T179"/>
  <c r="BA179"/>
  <c r="AX179"/>
  <c r="AN179"/>
  <c r="AH179"/>
  <c r="AE179"/>
  <c r="Q179"/>
  <c r="M179"/>
  <c r="L179"/>
  <c r="CZ187"/>
  <c r="DN187"/>
  <c r="DB187"/>
  <c r="DM187"/>
  <c r="DA187"/>
  <c r="CL187"/>
  <c r="CT187"/>
  <c r="CK187"/>
  <c r="CS187"/>
  <c r="CJ187"/>
  <c r="CR187"/>
  <c r="BY187"/>
  <c r="BF187"/>
  <c r="BV187"/>
  <c r="CA187"/>
  <c r="BU187"/>
  <c r="BR187"/>
  <c r="BH187"/>
  <c r="BZ187"/>
  <c r="BT187"/>
  <c r="BQ187"/>
  <c r="BG187"/>
  <c r="AM187"/>
  <c r="V187"/>
  <c r="P187"/>
  <c r="BC187"/>
  <c r="AJ187"/>
  <c r="U187"/>
  <c r="O187"/>
  <c r="BB187"/>
  <c r="AY187"/>
  <c r="AO187"/>
  <c r="AI187"/>
  <c r="AF187"/>
  <c r="T187"/>
  <c r="BA187"/>
  <c r="AX187"/>
  <c r="AN187"/>
  <c r="AH187"/>
  <c r="AE187"/>
  <c r="Q187"/>
  <c r="M187"/>
  <c r="L187"/>
  <c r="CZ195"/>
  <c r="DN195"/>
  <c r="DB195"/>
  <c r="DM195"/>
  <c r="DA195"/>
  <c r="CL195"/>
  <c r="CT195"/>
  <c r="CK195"/>
  <c r="CS195"/>
  <c r="CJ195"/>
  <c r="CR195"/>
  <c r="BY195"/>
  <c r="BF195"/>
  <c r="BV195"/>
  <c r="CA195"/>
  <c r="BU195"/>
  <c r="BR195"/>
  <c r="BH195"/>
  <c r="BZ195"/>
  <c r="BT195"/>
  <c r="BQ195"/>
  <c r="BG195"/>
  <c r="AM195"/>
  <c r="V195"/>
  <c r="P195"/>
  <c r="BC195"/>
  <c r="AJ195"/>
  <c r="U195"/>
  <c r="O195"/>
  <c r="BB195"/>
  <c r="AY195"/>
  <c r="AO195"/>
  <c r="AI195"/>
  <c r="AF195"/>
  <c r="T195"/>
  <c r="BA195"/>
  <c r="AX195"/>
  <c r="AN195"/>
  <c r="AH195"/>
  <c r="AE195"/>
  <c r="Q195"/>
  <c r="M195"/>
  <c r="L195"/>
  <c r="CZ203"/>
  <c r="DN203"/>
  <c r="DB203"/>
  <c r="DM203"/>
  <c r="DA203"/>
  <c r="CL203"/>
  <c r="CT203"/>
  <c r="CK203"/>
  <c r="CS203"/>
  <c r="CJ203"/>
  <c r="CR203"/>
  <c r="BY203"/>
  <c r="BF203"/>
  <c r="BV203"/>
  <c r="CA203"/>
  <c r="BU203"/>
  <c r="BR203"/>
  <c r="BH203"/>
  <c r="BZ203"/>
  <c r="BT203"/>
  <c r="BQ203"/>
  <c r="BG203"/>
  <c r="AM203"/>
  <c r="V203"/>
  <c r="P203"/>
  <c r="BC203"/>
  <c r="AJ203"/>
  <c r="U203"/>
  <c r="O203"/>
  <c r="BB203"/>
  <c r="AY203"/>
  <c r="AO203"/>
  <c r="AI203"/>
  <c r="AF203"/>
  <c r="T203"/>
  <c r="BA203"/>
  <c r="AX203"/>
  <c r="AN203"/>
  <c r="AH203"/>
  <c r="AE203"/>
  <c r="Q203"/>
  <c r="M203"/>
  <c r="L203"/>
  <c r="DN150"/>
  <c r="DM150"/>
  <c r="DB150"/>
  <c r="DA150"/>
  <c r="CZ150"/>
  <c r="CT150"/>
  <c r="CK150"/>
  <c r="CS150"/>
  <c r="CJ150"/>
  <c r="CR150"/>
  <c r="CL150"/>
  <c r="BV150"/>
  <c r="BR150"/>
  <c r="CA150"/>
  <c r="BU150"/>
  <c r="BQ150"/>
  <c r="BH150"/>
  <c r="BZ150"/>
  <c r="BT150"/>
  <c r="BG150"/>
  <c r="BY150"/>
  <c r="BF150"/>
  <c r="BC150"/>
  <c r="AY150"/>
  <c r="AJ150"/>
  <c r="AF150"/>
  <c r="U150"/>
  <c r="O150"/>
  <c r="BB150"/>
  <c r="AX150"/>
  <c r="AO150"/>
  <c r="AI150"/>
  <c r="AE150"/>
  <c r="T150"/>
  <c r="BA150"/>
  <c r="AN150"/>
  <c r="AH150"/>
  <c r="Q150"/>
  <c r="M150"/>
  <c r="AM150"/>
  <c r="V150"/>
  <c r="P150"/>
  <c r="L150"/>
  <c r="DN166"/>
  <c r="DM166"/>
  <c r="DB166"/>
  <c r="DA166"/>
  <c r="CZ166"/>
  <c r="CT166"/>
  <c r="CK166"/>
  <c r="CS166"/>
  <c r="CJ166"/>
  <c r="CR166"/>
  <c r="CL166"/>
  <c r="BV166"/>
  <c r="BR166"/>
  <c r="CA166"/>
  <c r="BU166"/>
  <c r="BQ166"/>
  <c r="BH166"/>
  <c r="BZ166"/>
  <c r="BT166"/>
  <c r="BG166"/>
  <c r="BY166"/>
  <c r="BF166"/>
  <c r="BC166"/>
  <c r="AY166"/>
  <c r="AJ166"/>
  <c r="AF166"/>
  <c r="U166"/>
  <c r="O166"/>
  <c r="BB166"/>
  <c r="AX166"/>
  <c r="AO166"/>
  <c r="AI166"/>
  <c r="AE166"/>
  <c r="T166"/>
  <c r="BA166"/>
  <c r="AN166"/>
  <c r="AH166"/>
  <c r="Q166"/>
  <c r="M166"/>
  <c r="AM166"/>
  <c r="V166"/>
  <c r="P166"/>
  <c r="L166"/>
  <c r="DN182"/>
  <c r="DM182"/>
  <c r="DB182"/>
  <c r="DA182"/>
  <c r="CZ182"/>
  <c r="CT182"/>
  <c r="CK182"/>
  <c r="CS182"/>
  <c r="CJ182"/>
  <c r="CR182"/>
  <c r="CL182"/>
  <c r="BV182"/>
  <c r="BR182"/>
  <c r="CA182"/>
  <c r="BU182"/>
  <c r="BQ182"/>
  <c r="BH182"/>
  <c r="BZ182"/>
  <c r="BT182"/>
  <c r="BG182"/>
  <c r="BY182"/>
  <c r="BF182"/>
  <c r="BC182"/>
  <c r="AY182"/>
  <c r="AJ182"/>
  <c r="AF182"/>
  <c r="U182"/>
  <c r="O182"/>
  <c r="BB182"/>
  <c r="AX182"/>
  <c r="AO182"/>
  <c r="AI182"/>
  <c r="AE182"/>
  <c r="T182"/>
  <c r="BA182"/>
  <c r="AN182"/>
  <c r="AH182"/>
  <c r="Q182"/>
  <c r="AM182"/>
  <c r="V182"/>
  <c r="P182"/>
  <c r="M182"/>
  <c r="L182"/>
  <c r="DN198"/>
  <c r="DM198"/>
  <c r="DB198"/>
  <c r="DA198"/>
  <c r="CZ198"/>
  <c r="CT198"/>
  <c r="CK198"/>
  <c r="CS198"/>
  <c r="CJ198"/>
  <c r="CR198"/>
  <c r="CL198"/>
  <c r="BV198"/>
  <c r="BR198"/>
  <c r="CA198"/>
  <c r="BU198"/>
  <c r="BQ198"/>
  <c r="BH198"/>
  <c r="BZ198"/>
  <c r="BT198"/>
  <c r="BG198"/>
  <c r="BY198"/>
  <c r="BF198"/>
  <c r="BC198"/>
  <c r="AY198"/>
  <c r="AJ198"/>
  <c r="AF198"/>
  <c r="U198"/>
  <c r="O198"/>
  <c r="BB198"/>
  <c r="AX198"/>
  <c r="AO198"/>
  <c r="AI198"/>
  <c r="AE198"/>
  <c r="T198"/>
  <c r="BA198"/>
  <c r="AN198"/>
  <c r="AH198"/>
  <c r="Q198"/>
  <c r="AM198"/>
  <c r="V198"/>
  <c r="P198"/>
  <c r="M198"/>
  <c r="L198"/>
  <c r="DM8"/>
  <c r="DN8"/>
  <c r="DB8"/>
  <c r="DA8"/>
  <c r="CZ8"/>
  <c r="CS8"/>
  <c r="CJ8"/>
  <c r="CR8"/>
  <c r="CL8"/>
  <c r="CT8"/>
  <c r="CK8"/>
  <c r="CA8"/>
  <c r="BU8"/>
  <c r="BQ8"/>
  <c r="BH8"/>
  <c r="BZ8"/>
  <c r="BR8"/>
  <c r="BG8"/>
  <c r="BT8"/>
  <c r="BY8"/>
  <c r="BV8"/>
  <c r="BF8"/>
  <c r="BB8"/>
  <c r="AX8"/>
  <c r="AO8"/>
  <c r="AI8"/>
  <c r="AE8"/>
  <c r="O8"/>
  <c r="AY8"/>
  <c r="AN8"/>
  <c r="AF8"/>
  <c r="T8"/>
  <c r="Q8"/>
  <c r="BA8"/>
  <c r="AH8"/>
  <c r="V8"/>
  <c r="P8"/>
  <c r="BC8"/>
  <c r="AM8"/>
  <c r="AJ8"/>
  <c r="U8"/>
  <c r="L8"/>
  <c r="M8"/>
  <c r="DN18"/>
  <c r="DA18"/>
  <c r="DM18"/>
  <c r="CZ18"/>
  <c r="CT18"/>
  <c r="CS18"/>
  <c r="CR18"/>
  <c r="DB18"/>
  <c r="CK18"/>
  <c r="BY18"/>
  <c r="CJ18"/>
  <c r="CA18"/>
  <c r="CL18"/>
  <c r="BZ18"/>
  <c r="BV18"/>
  <c r="BR18"/>
  <c r="BU18"/>
  <c r="BQ18"/>
  <c r="BH18"/>
  <c r="BT18"/>
  <c r="BG18"/>
  <c r="BF18"/>
  <c r="BC18"/>
  <c r="AY18"/>
  <c r="AJ18"/>
  <c r="AF18"/>
  <c r="U18"/>
  <c r="O18"/>
  <c r="BB18"/>
  <c r="AX18"/>
  <c r="AO18"/>
  <c r="AI18"/>
  <c r="AE18"/>
  <c r="T18"/>
  <c r="BA18"/>
  <c r="AN18"/>
  <c r="AH18"/>
  <c r="Q18"/>
  <c r="M18"/>
  <c r="AM18"/>
  <c r="V18"/>
  <c r="P18"/>
  <c r="L18"/>
  <c r="DN26"/>
  <c r="DA26"/>
  <c r="DM26"/>
  <c r="CZ26"/>
  <c r="CT26"/>
  <c r="CS26"/>
  <c r="CR26"/>
  <c r="DB26"/>
  <c r="CK26"/>
  <c r="BY26"/>
  <c r="CJ26"/>
  <c r="CA26"/>
  <c r="CL26"/>
  <c r="BZ26"/>
  <c r="BV26"/>
  <c r="BR26"/>
  <c r="BU26"/>
  <c r="BQ26"/>
  <c r="BH26"/>
  <c r="BT26"/>
  <c r="BG26"/>
  <c r="BF26"/>
  <c r="BC26"/>
  <c r="AY26"/>
  <c r="AJ26"/>
  <c r="AF26"/>
  <c r="U26"/>
  <c r="O26"/>
  <c r="BB26"/>
  <c r="AX26"/>
  <c r="AO26"/>
  <c r="AI26"/>
  <c r="AE26"/>
  <c r="T26"/>
  <c r="BA26"/>
  <c r="AN26"/>
  <c r="AH26"/>
  <c r="Q26"/>
  <c r="M26"/>
  <c r="AM26"/>
  <c r="V26"/>
  <c r="P26"/>
  <c r="L26"/>
  <c r="DN34"/>
  <c r="DA34"/>
  <c r="DM34"/>
  <c r="CZ34"/>
  <c r="CT34"/>
  <c r="CS34"/>
  <c r="CR34"/>
  <c r="DB34"/>
  <c r="CK34"/>
  <c r="BY34"/>
  <c r="CJ34"/>
  <c r="CA34"/>
  <c r="CL34"/>
  <c r="BZ34"/>
  <c r="BV34"/>
  <c r="BR34"/>
  <c r="BU34"/>
  <c r="BQ34"/>
  <c r="BH34"/>
  <c r="BT34"/>
  <c r="BG34"/>
  <c r="BF34"/>
  <c r="BC34"/>
  <c r="AY34"/>
  <c r="AJ34"/>
  <c r="AF34"/>
  <c r="U34"/>
  <c r="O34"/>
  <c r="BB34"/>
  <c r="AX34"/>
  <c r="AO34"/>
  <c r="AI34"/>
  <c r="AE34"/>
  <c r="T34"/>
  <c r="BA34"/>
  <c r="AN34"/>
  <c r="AH34"/>
  <c r="Q34"/>
  <c r="M34"/>
  <c r="AM34"/>
  <c r="V34"/>
  <c r="P34"/>
  <c r="L34"/>
  <c r="DN42"/>
  <c r="DA42"/>
  <c r="DM42"/>
  <c r="CZ42"/>
  <c r="CT42"/>
  <c r="CS42"/>
  <c r="CR42"/>
  <c r="DB42"/>
  <c r="CK42"/>
  <c r="BY42"/>
  <c r="CJ42"/>
  <c r="CA42"/>
  <c r="CL42"/>
  <c r="BZ42"/>
  <c r="BV42"/>
  <c r="BR42"/>
  <c r="BU42"/>
  <c r="BQ42"/>
  <c r="BH42"/>
  <c r="BT42"/>
  <c r="BG42"/>
  <c r="BF42"/>
  <c r="BC42"/>
  <c r="AY42"/>
  <c r="AJ42"/>
  <c r="AF42"/>
  <c r="U42"/>
  <c r="O42"/>
  <c r="BB42"/>
  <c r="AX42"/>
  <c r="AO42"/>
  <c r="AI42"/>
  <c r="AE42"/>
  <c r="T42"/>
  <c r="BA42"/>
  <c r="AN42"/>
  <c r="AH42"/>
  <c r="Q42"/>
  <c r="M42"/>
  <c r="AM42"/>
  <c r="V42"/>
  <c r="P42"/>
  <c r="L42"/>
  <c r="DN50"/>
  <c r="DA50"/>
  <c r="DM50"/>
  <c r="CZ50"/>
  <c r="CT50"/>
  <c r="CS50"/>
  <c r="CR50"/>
  <c r="DB50"/>
  <c r="CK50"/>
  <c r="BY50"/>
  <c r="CJ50"/>
  <c r="CA50"/>
  <c r="CL50"/>
  <c r="BZ50"/>
  <c r="BV50"/>
  <c r="BR50"/>
  <c r="BU50"/>
  <c r="BQ50"/>
  <c r="BH50"/>
  <c r="BT50"/>
  <c r="BG50"/>
  <c r="BF50"/>
  <c r="BC50"/>
  <c r="AY50"/>
  <c r="AJ50"/>
  <c r="AF50"/>
  <c r="U50"/>
  <c r="O50"/>
  <c r="BB50"/>
  <c r="AX50"/>
  <c r="AO50"/>
  <c r="AI50"/>
  <c r="AE50"/>
  <c r="T50"/>
  <c r="BA50"/>
  <c r="AN50"/>
  <c r="AH50"/>
  <c r="Q50"/>
  <c r="M50"/>
  <c r="AM50"/>
  <c r="V50"/>
  <c r="P50"/>
  <c r="L50"/>
  <c r="DN58"/>
  <c r="DA58"/>
  <c r="DM58"/>
  <c r="CZ58"/>
  <c r="CT58"/>
  <c r="CS58"/>
  <c r="CR58"/>
  <c r="DB58"/>
  <c r="CK58"/>
  <c r="BY58"/>
  <c r="CJ58"/>
  <c r="CA58"/>
  <c r="CL58"/>
  <c r="BZ58"/>
  <c r="BV58"/>
  <c r="BR58"/>
  <c r="BU58"/>
  <c r="BQ58"/>
  <c r="BH58"/>
  <c r="BT58"/>
  <c r="BG58"/>
  <c r="BF58"/>
  <c r="BC58"/>
  <c r="AY58"/>
  <c r="AJ58"/>
  <c r="AF58"/>
  <c r="U58"/>
  <c r="O58"/>
  <c r="BB58"/>
  <c r="AX58"/>
  <c r="AO58"/>
  <c r="AI58"/>
  <c r="AE58"/>
  <c r="T58"/>
  <c r="BA58"/>
  <c r="AN58"/>
  <c r="AH58"/>
  <c r="Q58"/>
  <c r="M58"/>
  <c r="AM58"/>
  <c r="V58"/>
  <c r="P58"/>
  <c r="L58"/>
  <c r="DN66"/>
  <c r="DA66"/>
  <c r="DM66"/>
  <c r="CZ66"/>
  <c r="CT66"/>
  <c r="CS66"/>
  <c r="CR66"/>
  <c r="DB66"/>
  <c r="CK66"/>
  <c r="CJ66"/>
  <c r="CL66"/>
  <c r="BV66"/>
  <c r="BR66"/>
  <c r="CA66"/>
  <c r="BU66"/>
  <c r="BQ66"/>
  <c r="BH66"/>
  <c r="BZ66"/>
  <c r="BT66"/>
  <c r="BG66"/>
  <c r="BY66"/>
  <c r="BF66"/>
  <c r="BC66"/>
  <c r="AY66"/>
  <c r="AJ66"/>
  <c r="AF66"/>
  <c r="U66"/>
  <c r="O66"/>
  <c r="BB66"/>
  <c r="AX66"/>
  <c r="AO66"/>
  <c r="AI66"/>
  <c r="AE66"/>
  <c r="T66"/>
  <c r="BA66"/>
  <c r="AN66"/>
  <c r="AH66"/>
  <c r="Q66"/>
  <c r="M66"/>
  <c r="AM66"/>
  <c r="V66"/>
  <c r="P66"/>
  <c r="L66"/>
  <c r="DN74"/>
  <c r="DA74"/>
  <c r="DM74"/>
  <c r="CZ74"/>
  <c r="CT74"/>
  <c r="CS74"/>
  <c r="CR74"/>
  <c r="DB74"/>
  <c r="CK74"/>
  <c r="CJ74"/>
  <c r="CL74"/>
  <c r="BV74"/>
  <c r="BR74"/>
  <c r="CA74"/>
  <c r="BU74"/>
  <c r="BQ74"/>
  <c r="BH74"/>
  <c r="BZ74"/>
  <c r="BT74"/>
  <c r="BG74"/>
  <c r="BY74"/>
  <c r="BF74"/>
  <c r="BC74"/>
  <c r="AY74"/>
  <c r="AJ74"/>
  <c r="AF74"/>
  <c r="U74"/>
  <c r="O74"/>
  <c r="BB74"/>
  <c r="AX74"/>
  <c r="AO74"/>
  <c r="AI74"/>
  <c r="AE74"/>
  <c r="T74"/>
  <c r="BA74"/>
  <c r="AN74"/>
  <c r="AH74"/>
  <c r="Q74"/>
  <c r="M74"/>
  <c r="AM74"/>
  <c r="V74"/>
  <c r="P74"/>
  <c r="L74"/>
  <c r="DN82"/>
  <c r="DA82"/>
  <c r="DM82"/>
  <c r="CZ82"/>
  <c r="CT82"/>
  <c r="CS82"/>
  <c r="CR82"/>
  <c r="DB82"/>
  <c r="CK82"/>
  <c r="CJ82"/>
  <c r="CL82"/>
  <c r="BV82"/>
  <c r="BR82"/>
  <c r="CA82"/>
  <c r="BU82"/>
  <c r="BQ82"/>
  <c r="BH82"/>
  <c r="BZ82"/>
  <c r="BT82"/>
  <c r="BG82"/>
  <c r="BY82"/>
  <c r="BF82"/>
  <c r="BC82"/>
  <c r="AY82"/>
  <c r="AJ82"/>
  <c r="AF82"/>
  <c r="U82"/>
  <c r="O82"/>
  <c r="BB82"/>
  <c r="AX82"/>
  <c r="AO82"/>
  <c r="AI82"/>
  <c r="AE82"/>
  <c r="T82"/>
  <c r="BA82"/>
  <c r="AN82"/>
  <c r="AH82"/>
  <c r="Q82"/>
  <c r="M82"/>
  <c r="AM82"/>
  <c r="V82"/>
  <c r="P82"/>
  <c r="L82"/>
  <c r="DN90"/>
  <c r="DA90"/>
  <c r="DM90"/>
  <c r="CZ90"/>
  <c r="CT90"/>
  <c r="CS90"/>
  <c r="CR90"/>
  <c r="DB90"/>
  <c r="CK90"/>
  <c r="CJ90"/>
  <c r="CL90"/>
  <c r="BV90"/>
  <c r="BR90"/>
  <c r="CA90"/>
  <c r="BU90"/>
  <c r="BQ90"/>
  <c r="BH90"/>
  <c r="BZ90"/>
  <c r="BT90"/>
  <c r="BG90"/>
  <c r="BY90"/>
  <c r="BF90"/>
  <c r="BC90"/>
  <c r="AY90"/>
  <c r="AJ90"/>
  <c r="AF90"/>
  <c r="U90"/>
  <c r="O90"/>
  <c r="BB90"/>
  <c r="AX90"/>
  <c r="AO90"/>
  <c r="AI90"/>
  <c r="AE90"/>
  <c r="T90"/>
  <c r="BA90"/>
  <c r="AN90"/>
  <c r="AH90"/>
  <c r="Q90"/>
  <c r="M90"/>
  <c r="AM90"/>
  <c r="V90"/>
  <c r="P90"/>
  <c r="L90"/>
  <c r="DN98"/>
  <c r="DA98"/>
  <c r="DM98"/>
  <c r="CZ98"/>
  <c r="CR98"/>
  <c r="DB98"/>
  <c r="CT98"/>
  <c r="CK98"/>
  <c r="CS98"/>
  <c r="CJ98"/>
  <c r="CL98"/>
  <c r="BV98"/>
  <c r="BR98"/>
  <c r="CA98"/>
  <c r="BU98"/>
  <c r="BQ98"/>
  <c r="BH98"/>
  <c r="BZ98"/>
  <c r="BT98"/>
  <c r="BG98"/>
  <c r="BY98"/>
  <c r="BF98"/>
  <c r="BC98"/>
  <c r="AY98"/>
  <c r="AJ98"/>
  <c r="AF98"/>
  <c r="U98"/>
  <c r="O98"/>
  <c r="BB98"/>
  <c r="AX98"/>
  <c r="AO98"/>
  <c r="AI98"/>
  <c r="AE98"/>
  <c r="T98"/>
  <c r="BA98"/>
  <c r="AN98"/>
  <c r="AH98"/>
  <c r="Q98"/>
  <c r="M98"/>
  <c r="AM98"/>
  <c r="V98"/>
  <c r="P98"/>
  <c r="L98"/>
  <c r="DN106"/>
  <c r="DA106"/>
  <c r="DM106"/>
  <c r="CZ106"/>
  <c r="CR106"/>
  <c r="DB106"/>
  <c r="CT106"/>
  <c r="CK106"/>
  <c r="CS106"/>
  <c r="CJ106"/>
  <c r="CL106"/>
  <c r="BV106"/>
  <c r="BR106"/>
  <c r="CA106"/>
  <c r="BU106"/>
  <c r="BQ106"/>
  <c r="BH106"/>
  <c r="BZ106"/>
  <c r="BT106"/>
  <c r="BG106"/>
  <c r="BY106"/>
  <c r="BF106"/>
  <c r="BC106"/>
  <c r="AY106"/>
  <c r="AJ106"/>
  <c r="AF106"/>
  <c r="U106"/>
  <c r="O106"/>
  <c r="BB106"/>
  <c r="AX106"/>
  <c r="AO106"/>
  <c r="AI106"/>
  <c r="AE106"/>
  <c r="T106"/>
  <c r="BA106"/>
  <c r="AN106"/>
  <c r="AH106"/>
  <c r="Q106"/>
  <c r="M106"/>
  <c r="AM106"/>
  <c r="V106"/>
  <c r="P106"/>
  <c r="L106"/>
  <c r="DN114"/>
  <c r="DA114"/>
  <c r="DM114"/>
  <c r="CZ114"/>
  <c r="CR114"/>
  <c r="DB114"/>
  <c r="CT114"/>
  <c r="CK114"/>
  <c r="CS114"/>
  <c r="CJ114"/>
  <c r="CL114"/>
  <c r="BV114"/>
  <c r="BR114"/>
  <c r="CA114"/>
  <c r="BU114"/>
  <c r="BQ114"/>
  <c r="BH114"/>
  <c r="BZ114"/>
  <c r="BT114"/>
  <c r="BG114"/>
  <c r="BY114"/>
  <c r="BF114"/>
  <c r="BC114"/>
  <c r="AY114"/>
  <c r="AJ114"/>
  <c r="AF114"/>
  <c r="U114"/>
  <c r="O114"/>
  <c r="BB114"/>
  <c r="AX114"/>
  <c r="AO114"/>
  <c r="AI114"/>
  <c r="AE114"/>
  <c r="T114"/>
  <c r="BA114"/>
  <c r="AN114"/>
  <c r="AH114"/>
  <c r="Q114"/>
  <c r="M114"/>
  <c r="AM114"/>
  <c r="V114"/>
  <c r="P114"/>
  <c r="L114"/>
  <c r="DN122"/>
  <c r="DA122"/>
  <c r="DM122"/>
  <c r="CZ122"/>
  <c r="CR122"/>
  <c r="DB122"/>
  <c r="CT122"/>
  <c r="CK122"/>
  <c r="CS122"/>
  <c r="CJ122"/>
  <c r="CL122"/>
  <c r="BV122"/>
  <c r="BR122"/>
  <c r="CA122"/>
  <c r="BU122"/>
  <c r="BQ122"/>
  <c r="BH122"/>
  <c r="BZ122"/>
  <c r="BT122"/>
  <c r="BG122"/>
  <c r="BY122"/>
  <c r="BF122"/>
  <c r="BC122"/>
  <c r="AY122"/>
  <c r="AJ122"/>
  <c r="AF122"/>
  <c r="U122"/>
  <c r="O122"/>
  <c r="BB122"/>
  <c r="AX122"/>
  <c r="AO122"/>
  <c r="AI122"/>
  <c r="AE122"/>
  <c r="T122"/>
  <c r="BA122"/>
  <c r="AN122"/>
  <c r="AH122"/>
  <c r="Q122"/>
  <c r="M122"/>
  <c r="AM122"/>
  <c r="V122"/>
  <c r="P122"/>
  <c r="L122"/>
  <c r="DN130"/>
  <c r="DA130"/>
  <c r="DM130"/>
  <c r="CZ130"/>
  <c r="CR130"/>
  <c r="DB130"/>
  <c r="CT130"/>
  <c r="CK130"/>
  <c r="CS130"/>
  <c r="CJ130"/>
  <c r="CL130"/>
  <c r="BV130"/>
  <c r="BR130"/>
  <c r="CA130"/>
  <c r="BU130"/>
  <c r="BQ130"/>
  <c r="BH130"/>
  <c r="BZ130"/>
  <c r="BT130"/>
  <c r="BG130"/>
  <c r="BY130"/>
  <c r="BF130"/>
  <c r="BC130"/>
  <c r="AY130"/>
  <c r="AJ130"/>
  <c r="AF130"/>
  <c r="U130"/>
  <c r="O130"/>
  <c r="BB130"/>
  <c r="AX130"/>
  <c r="AO130"/>
  <c r="AI130"/>
  <c r="AE130"/>
  <c r="T130"/>
  <c r="BA130"/>
  <c r="AN130"/>
  <c r="AH130"/>
  <c r="Q130"/>
  <c r="M130"/>
  <c r="AM130"/>
  <c r="V130"/>
  <c r="P130"/>
  <c r="L130"/>
  <c r="DN138"/>
  <c r="DA138"/>
  <c r="DM138"/>
  <c r="CZ138"/>
  <c r="CR138"/>
  <c r="DB138"/>
  <c r="CT138"/>
  <c r="CK138"/>
  <c r="CS138"/>
  <c r="CJ138"/>
  <c r="CL138"/>
  <c r="BV138"/>
  <c r="BR138"/>
  <c r="CA138"/>
  <c r="BU138"/>
  <c r="BQ138"/>
  <c r="BH138"/>
  <c r="BZ138"/>
  <c r="BT138"/>
  <c r="BG138"/>
  <c r="BY138"/>
  <c r="BF138"/>
  <c r="BC138"/>
  <c r="AY138"/>
  <c r="AJ138"/>
  <c r="AF138"/>
  <c r="U138"/>
  <c r="O138"/>
  <c r="BB138"/>
  <c r="AX138"/>
  <c r="AO138"/>
  <c r="AI138"/>
  <c r="AE138"/>
  <c r="T138"/>
  <c r="BA138"/>
  <c r="AN138"/>
  <c r="AH138"/>
  <c r="Q138"/>
  <c r="M138"/>
  <c r="AM138"/>
  <c r="V138"/>
  <c r="P138"/>
  <c r="L138"/>
  <c r="DN154"/>
  <c r="DM154"/>
  <c r="DB154"/>
  <c r="DA154"/>
  <c r="CZ154"/>
  <c r="CT154"/>
  <c r="CK154"/>
  <c r="CS154"/>
  <c r="CJ154"/>
  <c r="CR154"/>
  <c r="CL154"/>
  <c r="BV154"/>
  <c r="BR154"/>
  <c r="CA154"/>
  <c r="BU154"/>
  <c r="BQ154"/>
  <c r="BH154"/>
  <c r="BZ154"/>
  <c r="BT154"/>
  <c r="BG154"/>
  <c r="BY154"/>
  <c r="BF154"/>
  <c r="BC154"/>
  <c r="AY154"/>
  <c r="AJ154"/>
  <c r="AF154"/>
  <c r="U154"/>
  <c r="O154"/>
  <c r="BB154"/>
  <c r="AX154"/>
  <c r="AO154"/>
  <c r="AI154"/>
  <c r="AE154"/>
  <c r="T154"/>
  <c r="BA154"/>
  <c r="AN154"/>
  <c r="AH154"/>
  <c r="Q154"/>
  <c r="M154"/>
  <c r="AM154"/>
  <c r="V154"/>
  <c r="P154"/>
  <c r="L154"/>
  <c r="DN170"/>
  <c r="DM170"/>
  <c r="DB170"/>
  <c r="DA170"/>
  <c r="CZ170"/>
  <c r="CT170"/>
  <c r="CK170"/>
  <c r="CS170"/>
  <c r="CJ170"/>
  <c r="CR170"/>
  <c r="CL170"/>
  <c r="BV170"/>
  <c r="BR170"/>
  <c r="CA170"/>
  <c r="BU170"/>
  <c r="BQ170"/>
  <c r="BH170"/>
  <c r="BZ170"/>
  <c r="BT170"/>
  <c r="BG170"/>
  <c r="BY170"/>
  <c r="BF170"/>
  <c r="BC170"/>
  <c r="AY170"/>
  <c r="AJ170"/>
  <c r="AF170"/>
  <c r="U170"/>
  <c r="O170"/>
  <c r="BB170"/>
  <c r="AX170"/>
  <c r="AO170"/>
  <c r="AI170"/>
  <c r="AE170"/>
  <c r="T170"/>
  <c r="BA170"/>
  <c r="AN170"/>
  <c r="AH170"/>
  <c r="Q170"/>
  <c r="M170"/>
  <c r="AM170"/>
  <c r="V170"/>
  <c r="P170"/>
  <c r="L170"/>
  <c r="DN186"/>
  <c r="DM186"/>
  <c r="DB186"/>
  <c r="DA186"/>
  <c r="CZ186"/>
  <c r="CT186"/>
  <c r="CK186"/>
  <c r="CS186"/>
  <c r="CJ186"/>
  <c r="CR186"/>
  <c r="CL186"/>
  <c r="BV186"/>
  <c r="BR186"/>
  <c r="CA186"/>
  <c r="BU186"/>
  <c r="BQ186"/>
  <c r="BH186"/>
  <c r="BZ186"/>
  <c r="BT186"/>
  <c r="BG186"/>
  <c r="BY186"/>
  <c r="BF186"/>
  <c r="BC186"/>
  <c r="AY186"/>
  <c r="AJ186"/>
  <c r="AF186"/>
  <c r="U186"/>
  <c r="O186"/>
  <c r="BB186"/>
  <c r="AX186"/>
  <c r="AO186"/>
  <c r="AI186"/>
  <c r="AE186"/>
  <c r="T186"/>
  <c r="BA186"/>
  <c r="AN186"/>
  <c r="AH186"/>
  <c r="Q186"/>
  <c r="AM186"/>
  <c r="V186"/>
  <c r="P186"/>
  <c r="M186"/>
  <c r="L186"/>
  <c r="DN206"/>
  <c r="DM206"/>
  <c r="DB206"/>
  <c r="DA206"/>
  <c r="CZ206"/>
  <c r="CT206"/>
  <c r="CK206"/>
  <c r="CS206"/>
  <c r="CJ206"/>
  <c r="CR206"/>
  <c r="CL206"/>
  <c r="BV206"/>
  <c r="BR206"/>
  <c r="CA206"/>
  <c r="BU206"/>
  <c r="BQ206"/>
  <c r="BH206"/>
  <c r="BZ206"/>
  <c r="BT206"/>
  <c r="BG206"/>
  <c r="BY206"/>
  <c r="BF206"/>
  <c r="BC206"/>
  <c r="AY206"/>
  <c r="AJ206"/>
  <c r="AF206"/>
  <c r="U206"/>
  <c r="O206"/>
  <c r="BB206"/>
  <c r="AX206"/>
  <c r="AO206"/>
  <c r="AI206"/>
  <c r="AE206"/>
  <c r="T206"/>
  <c r="BA206"/>
  <c r="AN206"/>
  <c r="AH206"/>
  <c r="Q206"/>
  <c r="AM206"/>
  <c r="V206"/>
  <c r="P206"/>
  <c r="M206"/>
  <c r="L206"/>
  <c r="DN16"/>
  <c r="DM16"/>
  <c r="DB16"/>
  <c r="CR16"/>
  <c r="DA16"/>
  <c r="CT16"/>
  <c r="CZ16"/>
  <c r="CS16"/>
  <c r="CA16"/>
  <c r="CL16"/>
  <c r="BZ16"/>
  <c r="CK16"/>
  <c r="BY16"/>
  <c r="CJ16"/>
  <c r="BT16"/>
  <c r="BR16"/>
  <c r="BG16"/>
  <c r="BQ16"/>
  <c r="BF16"/>
  <c r="BV16"/>
  <c r="BU16"/>
  <c r="BH16"/>
  <c r="BA16"/>
  <c r="AY16"/>
  <c r="AN16"/>
  <c r="AH16"/>
  <c r="AF16"/>
  <c r="Q16"/>
  <c r="AX16"/>
  <c r="AM16"/>
  <c r="AE16"/>
  <c r="V16"/>
  <c r="P16"/>
  <c r="BC16"/>
  <c r="AJ16"/>
  <c r="U16"/>
  <c r="O16"/>
  <c r="M16"/>
  <c r="BB16"/>
  <c r="AO16"/>
  <c r="AI16"/>
  <c r="T16"/>
  <c r="L16"/>
  <c r="DN24"/>
  <c r="DM24"/>
  <c r="DB24"/>
  <c r="CR24"/>
  <c r="DA24"/>
  <c r="CT24"/>
  <c r="CZ24"/>
  <c r="CS24"/>
  <c r="CA24"/>
  <c r="CL24"/>
  <c r="BZ24"/>
  <c r="CK24"/>
  <c r="BY24"/>
  <c r="CJ24"/>
  <c r="BT24"/>
  <c r="BR24"/>
  <c r="BG24"/>
  <c r="BQ24"/>
  <c r="BF24"/>
  <c r="BV24"/>
  <c r="BU24"/>
  <c r="BH24"/>
  <c r="BA24"/>
  <c r="AY24"/>
  <c r="AN24"/>
  <c r="AH24"/>
  <c r="AF24"/>
  <c r="Q24"/>
  <c r="AX24"/>
  <c r="AM24"/>
  <c r="AE24"/>
  <c r="V24"/>
  <c r="P24"/>
  <c r="BC24"/>
  <c r="AJ24"/>
  <c r="U24"/>
  <c r="O24"/>
  <c r="M24"/>
  <c r="BB24"/>
  <c r="AO24"/>
  <c r="AI24"/>
  <c r="T24"/>
  <c r="L24"/>
  <c r="DN32"/>
  <c r="DM32"/>
  <c r="DB32"/>
  <c r="CR32"/>
  <c r="DA32"/>
  <c r="CT32"/>
  <c r="CZ32"/>
  <c r="CS32"/>
  <c r="CA32"/>
  <c r="CL32"/>
  <c r="BZ32"/>
  <c r="CK32"/>
  <c r="BY32"/>
  <c r="CJ32"/>
  <c r="BT32"/>
  <c r="BR32"/>
  <c r="BG32"/>
  <c r="BQ32"/>
  <c r="BF32"/>
  <c r="BV32"/>
  <c r="BU32"/>
  <c r="BH32"/>
  <c r="BA32"/>
  <c r="AY32"/>
  <c r="AN32"/>
  <c r="AH32"/>
  <c r="AF32"/>
  <c r="Q32"/>
  <c r="AX32"/>
  <c r="AM32"/>
  <c r="AE32"/>
  <c r="V32"/>
  <c r="P32"/>
  <c r="BC32"/>
  <c r="AJ32"/>
  <c r="U32"/>
  <c r="O32"/>
  <c r="M32"/>
  <c r="BB32"/>
  <c r="AO32"/>
  <c r="AI32"/>
  <c r="T32"/>
  <c r="L32"/>
  <c r="DN40"/>
  <c r="DM40"/>
  <c r="DB40"/>
  <c r="CR40"/>
  <c r="DA40"/>
  <c r="CT40"/>
  <c r="CZ40"/>
  <c r="CS40"/>
  <c r="CA40"/>
  <c r="CL40"/>
  <c r="BZ40"/>
  <c r="CK40"/>
  <c r="BY40"/>
  <c r="CJ40"/>
  <c r="BT40"/>
  <c r="BR40"/>
  <c r="BG40"/>
  <c r="BQ40"/>
  <c r="BF40"/>
  <c r="BV40"/>
  <c r="BU40"/>
  <c r="BH40"/>
  <c r="BA40"/>
  <c r="AY40"/>
  <c r="AN40"/>
  <c r="AH40"/>
  <c r="AF40"/>
  <c r="Q40"/>
  <c r="AX40"/>
  <c r="AM40"/>
  <c r="AE40"/>
  <c r="V40"/>
  <c r="P40"/>
  <c r="BC40"/>
  <c r="AJ40"/>
  <c r="U40"/>
  <c r="O40"/>
  <c r="M40"/>
  <c r="BB40"/>
  <c r="AO40"/>
  <c r="AI40"/>
  <c r="T40"/>
  <c r="L40"/>
  <c r="DN48"/>
  <c r="DM48"/>
  <c r="DB48"/>
  <c r="CR48"/>
  <c r="DA48"/>
  <c r="CT48"/>
  <c r="CZ48"/>
  <c r="CS48"/>
  <c r="CA48"/>
  <c r="CL48"/>
  <c r="BZ48"/>
  <c r="CK48"/>
  <c r="BY48"/>
  <c r="CJ48"/>
  <c r="BT48"/>
  <c r="BR48"/>
  <c r="BG48"/>
  <c r="BQ48"/>
  <c r="BF48"/>
  <c r="BV48"/>
  <c r="BU48"/>
  <c r="BH48"/>
  <c r="BA48"/>
  <c r="AY48"/>
  <c r="AN48"/>
  <c r="AH48"/>
  <c r="AF48"/>
  <c r="Q48"/>
  <c r="AX48"/>
  <c r="AM48"/>
  <c r="AE48"/>
  <c r="V48"/>
  <c r="P48"/>
  <c r="BC48"/>
  <c r="AJ48"/>
  <c r="U48"/>
  <c r="O48"/>
  <c r="M48"/>
  <c r="BB48"/>
  <c r="AO48"/>
  <c r="AI48"/>
  <c r="T48"/>
  <c r="L48"/>
  <c r="DN56"/>
  <c r="DM56"/>
  <c r="DB56"/>
  <c r="CR56"/>
  <c r="DA56"/>
  <c r="CT56"/>
  <c r="CZ56"/>
  <c r="CS56"/>
  <c r="CA56"/>
  <c r="CL56"/>
  <c r="BZ56"/>
  <c r="CK56"/>
  <c r="BY56"/>
  <c r="CJ56"/>
  <c r="BT56"/>
  <c r="BR56"/>
  <c r="BG56"/>
  <c r="BQ56"/>
  <c r="BF56"/>
  <c r="BV56"/>
  <c r="BU56"/>
  <c r="BH56"/>
  <c r="BA56"/>
  <c r="AY56"/>
  <c r="AN56"/>
  <c r="AH56"/>
  <c r="AF56"/>
  <c r="Q56"/>
  <c r="AX56"/>
  <c r="AM56"/>
  <c r="AE56"/>
  <c r="V56"/>
  <c r="P56"/>
  <c r="BC56"/>
  <c r="AJ56"/>
  <c r="U56"/>
  <c r="O56"/>
  <c r="M56"/>
  <c r="BB56"/>
  <c r="AO56"/>
  <c r="AI56"/>
  <c r="T56"/>
  <c r="L56"/>
  <c r="DN64"/>
  <c r="DM64"/>
  <c r="DB64"/>
  <c r="CR64"/>
  <c r="DA64"/>
  <c r="CT64"/>
  <c r="CZ64"/>
  <c r="CS64"/>
  <c r="CL64"/>
  <c r="CK64"/>
  <c r="CJ64"/>
  <c r="BZ64"/>
  <c r="BT64"/>
  <c r="BR64"/>
  <c r="BG64"/>
  <c r="BY64"/>
  <c r="BQ64"/>
  <c r="BF64"/>
  <c r="BV64"/>
  <c r="CA64"/>
  <c r="BU64"/>
  <c r="BH64"/>
  <c r="BA64"/>
  <c r="AY64"/>
  <c r="AN64"/>
  <c r="AH64"/>
  <c r="AF64"/>
  <c r="Q64"/>
  <c r="AX64"/>
  <c r="AM64"/>
  <c r="AE64"/>
  <c r="V64"/>
  <c r="P64"/>
  <c r="BC64"/>
  <c r="AJ64"/>
  <c r="U64"/>
  <c r="O64"/>
  <c r="M64"/>
  <c r="BB64"/>
  <c r="AO64"/>
  <c r="AI64"/>
  <c r="T64"/>
  <c r="L64"/>
  <c r="DN72"/>
  <c r="DM72"/>
  <c r="DB72"/>
  <c r="CR72"/>
  <c r="DA72"/>
  <c r="CT72"/>
  <c r="CZ72"/>
  <c r="CS72"/>
  <c r="CL72"/>
  <c r="CK72"/>
  <c r="CJ72"/>
  <c r="BZ72"/>
  <c r="BT72"/>
  <c r="BR72"/>
  <c r="BG72"/>
  <c r="BY72"/>
  <c r="BQ72"/>
  <c r="BF72"/>
  <c r="BV72"/>
  <c r="CA72"/>
  <c r="BU72"/>
  <c r="BH72"/>
  <c r="BA72"/>
  <c r="AY72"/>
  <c r="AN72"/>
  <c r="AH72"/>
  <c r="AF72"/>
  <c r="Q72"/>
  <c r="AX72"/>
  <c r="AM72"/>
  <c r="AE72"/>
  <c r="V72"/>
  <c r="P72"/>
  <c r="BC72"/>
  <c r="AJ72"/>
  <c r="U72"/>
  <c r="O72"/>
  <c r="M72"/>
  <c r="BB72"/>
  <c r="AO72"/>
  <c r="AI72"/>
  <c r="T72"/>
  <c r="L72"/>
  <c r="DN80"/>
  <c r="DM80"/>
  <c r="DB80"/>
  <c r="CR80"/>
  <c r="DA80"/>
  <c r="CT80"/>
  <c r="CZ80"/>
  <c r="CS80"/>
  <c r="CL80"/>
  <c r="CK80"/>
  <c r="CJ80"/>
  <c r="BZ80"/>
  <c r="BT80"/>
  <c r="BR80"/>
  <c r="BG80"/>
  <c r="BY80"/>
  <c r="BQ80"/>
  <c r="BF80"/>
  <c r="BV80"/>
  <c r="CA80"/>
  <c r="BU80"/>
  <c r="BH80"/>
  <c r="BA80"/>
  <c r="AY80"/>
  <c r="AN80"/>
  <c r="AH80"/>
  <c r="AF80"/>
  <c r="Q80"/>
  <c r="AX80"/>
  <c r="AM80"/>
  <c r="AE80"/>
  <c r="V80"/>
  <c r="P80"/>
  <c r="BC80"/>
  <c r="AJ80"/>
  <c r="U80"/>
  <c r="O80"/>
  <c r="M80"/>
  <c r="BB80"/>
  <c r="AO80"/>
  <c r="AI80"/>
  <c r="T80"/>
  <c r="L80"/>
  <c r="DN88"/>
  <c r="DM88"/>
  <c r="DB88"/>
  <c r="CR88"/>
  <c r="DA88"/>
  <c r="CT88"/>
  <c r="CZ88"/>
  <c r="CS88"/>
  <c r="CL88"/>
  <c r="CK88"/>
  <c r="CJ88"/>
  <c r="BZ88"/>
  <c r="BT88"/>
  <c r="BR88"/>
  <c r="BG88"/>
  <c r="BY88"/>
  <c r="BQ88"/>
  <c r="BF88"/>
  <c r="BV88"/>
  <c r="CA88"/>
  <c r="BU88"/>
  <c r="BH88"/>
  <c r="BA88"/>
  <c r="AY88"/>
  <c r="AN88"/>
  <c r="AH88"/>
  <c r="AF88"/>
  <c r="Q88"/>
  <c r="AX88"/>
  <c r="AM88"/>
  <c r="AE88"/>
  <c r="V88"/>
  <c r="P88"/>
  <c r="BC88"/>
  <c r="AJ88"/>
  <c r="U88"/>
  <c r="O88"/>
  <c r="M88"/>
  <c r="BB88"/>
  <c r="AO88"/>
  <c r="AI88"/>
  <c r="T88"/>
  <c r="L88"/>
  <c r="DN96"/>
  <c r="DM96"/>
  <c r="DB96"/>
  <c r="DA96"/>
  <c r="CT96"/>
  <c r="CZ96"/>
  <c r="CS96"/>
  <c r="CR96"/>
  <c r="CL96"/>
  <c r="CK96"/>
  <c r="CJ96"/>
  <c r="BZ96"/>
  <c r="BT96"/>
  <c r="BR96"/>
  <c r="BG96"/>
  <c r="BY96"/>
  <c r="BQ96"/>
  <c r="BF96"/>
  <c r="BV96"/>
  <c r="CA96"/>
  <c r="BU96"/>
  <c r="BH96"/>
  <c r="BA96"/>
  <c r="AY96"/>
  <c r="AN96"/>
  <c r="AH96"/>
  <c r="AF96"/>
  <c r="Q96"/>
  <c r="AX96"/>
  <c r="AM96"/>
  <c r="AE96"/>
  <c r="V96"/>
  <c r="P96"/>
  <c r="BC96"/>
  <c r="AJ96"/>
  <c r="U96"/>
  <c r="O96"/>
  <c r="M96"/>
  <c r="BB96"/>
  <c r="AO96"/>
  <c r="AI96"/>
  <c r="T96"/>
  <c r="L96"/>
  <c r="DN104"/>
  <c r="DM104"/>
  <c r="DB104"/>
  <c r="DA104"/>
  <c r="CT104"/>
  <c r="CZ104"/>
  <c r="CS104"/>
  <c r="CR104"/>
  <c r="CL104"/>
  <c r="CK104"/>
  <c r="CJ104"/>
  <c r="BZ104"/>
  <c r="BT104"/>
  <c r="BR104"/>
  <c r="BG104"/>
  <c r="BY104"/>
  <c r="BQ104"/>
  <c r="BF104"/>
  <c r="BV104"/>
  <c r="CA104"/>
  <c r="BU104"/>
  <c r="BH104"/>
  <c r="BA104"/>
  <c r="AY104"/>
  <c r="AN104"/>
  <c r="AH104"/>
  <c r="AF104"/>
  <c r="Q104"/>
  <c r="AX104"/>
  <c r="AM104"/>
  <c r="AE104"/>
  <c r="V104"/>
  <c r="P104"/>
  <c r="BC104"/>
  <c r="AJ104"/>
  <c r="U104"/>
  <c r="O104"/>
  <c r="M104"/>
  <c r="BB104"/>
  <c r="AO104"/>
  <c r="AI104"/>
  <c r="T104"/>
  <c r="L104"/>
  <c r="DN112"/>
  <c r="DM112"/>
  <c r="DB112"/>
  <c r="DA112"/>
  <c r="CT112"/>
  <c r="CZ112"/>
  <c r="CS112"/>
  <c r="CR112"/>
  <c r="CL112"/>
  <c r="CK112"/>
  <c r="CJ112"/>
  <c r="BZ112"/>
  <c r="BT112"/>
  <c r="BR112"/>
  <c r="BG112"/>
  <c r="BY112"/>
  <c r="BQ112"/>
  <c r="BF112"/>
  <c r="BV112"/>
  <c r="CA112"/>
  <c r="BU112"/>
  <c r="BH112"/>
  <c r="BA112"/>
  <c r="AY112"/>
  <c r="AN112"/>
  <c r="AH112"/>
  <c r="AF112"/>
  <c r="Q112"/>
  <c r="AX112"/>
  <c r="AM112"/>
  <c r="AE112"/>
  <c r="V112"/>
  <c r="P112"/>
  <c r="BC112"/>
  <c r="AJ112"/>
  <c r="U112"/>
  <c r="O112"/>
  <c r="M112"/>
  <c r="BB112"/>
  <c r="AO112"/>
  <c r="AI112"/>
  <c r="T112"/>
  <c r="L112"/>
  <c r="DN120"/>
  <c r="DM120"/>
  <c r="DB120"/>
  <c r="DA120"/>
  <c r="CT120"/>
  <c r="CZ120"/>
  <c r="CS120"/>
  <c r="CR120"/>
  <c r="CL120"/>
  <c r="CK120"/>
  <c r="CJ120"/>
  <c r="BZ120"/>
  <c r="BT120"/>
  <c r="BR120"/>
  <c r="BG120"/>
  <c r="BY120"/>
  <c r="BQ120"/>
  <c r="BF120"/>
  <c r="BV120"/>
  <c r="CA120"/>
  <c r="BU120"/>
  <c r="BH120"/>
  <c r="BA120"/>
  <c r="AY120"/>
  <c r="AN120"/>
  <c r="AH120"/>
  <c r="AF120"/>
  <c r="Q120"/>
  <c r="AX120"/>
  <c r="AM120"/>
  <c r="AE120"/>
  <c r="V120"/>
  <c r="P120"/>
  <c r="BC120"/>
  <c r="AJ120"/>
  <c r="U120"/>
  <c r="O120"/>
  <c r="M120"/>
  <c r="BB120"/>
  <c r="AO120"/>
  <c r="AI120"/>
  <c r="T120"/>
  <c r="L120"/>
  <c r="DN128"/>
  <c r="DM128"/>
  <c r="DB128"/>
  <c r="DA128"/>
  <c r="CT128"/>
  <c r="CZ128"/>
  <c r="CS128"/>
  <c r="CR128"/>
  <c r="CL128"/>
  <c r="CK128"/>
  <c r="CJ128"/>
  <c r="BZ128"/>
  <c r="BT128"/>
  <c r="BR128"/>
  <c r="BG128"/>
  <c r="BY128"/>
  <c r="BQ128"/>
  <c r="BF128"/>
  <c r="BV128"/>
  <c r="CA128"/>
  <c r="BU128"/>
  <c r="BH128"/>
  <c r="BA128"/>
  <c r="AY128"/>
  <c r="AN128"/>
  <c r="AH128"/>
  <c r="AF128"/>
  <c r="Q128"/>
  <c r="AX128"/>
  <c r="AM128"/>
  <c r="AE128"/>
  <c r="V128"/>
  <c r="P128"/>
  <c r="BC128"/>
  <c r="AJ128"/>
  <c r="U128"/>
  <c r="O128"/>
  <c r="M128"/>
  <c r="BB128"/>
  <c r="AO128"/>
  <c r="AI128"/>
  <c r="T128"/>
  <c r="L128"/>
  <c r="DN136"/>
  <c r="DM136"/>
  <c r="DB136"/>
  <c r="DA136"/>
  <c r="CT136"/>
  <c r="CZ136"/>
  <c r="CS136"/>
  <c r="CR136"/>
  <c r="CL136"/>
  <c r="CK136"/>
  <c r="CJ136"/>
  <c r="BZ136"/>
  <c r="BT136"/>
  <c r="BR136"/>
  <c r="BG136"/>
  <c r="BY136"/>
  <c r="BQ136"/>
  <c r="BF136"/>
  <c r="BV136"/>
  <c r="CA136"/>
  <c r="BU136"/>
  <c r="BH136"/>
  <c r="BA136"/>
  <c r="AY136"/>
  <c r="AN136"/>
  <c r="AH136"/>
  <c r="AF136"/>
  <c r="Q136"/>
  <c r="AX136"/>
  <c r="AM136"/>
  <c r="AE136"/>
  <c r="V136"/>
  <c r="P136"/>
  <c r="BC136"/>
  <c r="AJ136"/>
  <c r="U136"/>
  <c r="O136"/>
  <c r="M136"/>
  <c r="BB136"/>
  <c r="AO136"/>
  <c r="AI136"/>
  <c r="T136"/>
  <c r="L136"/>
  <c r="DN144"/>
  <c r="DM144"/>
  <c r="DB144"/>
  <c r="DA144"/>
  <c r="CZ144"/>
  <c r="CR144"/>
  <c r="CL144"/>
  <c r="CT144"/>
  <c r="CK144"/>
  <c r="CS144"/>
  <c r="CJ144"/>
  <c r="BZ144"/>
  <c r="BT144"/>
  <c r="BR144"/>
  <c r="BG144"/>
  <c r="BY144"/>
  <c r="BQ144"/>
  <c r="BF144"/>
  <c r="BV144"/>
  <c r="CA144"/>
  <c r="BU144"/>
  <c r="BH144"/>
  <c r="BA144"/>
  <c r="AY144"/>
  <c r="AN144"/>
  <c r="AH144"/>
  <c r="AF144"/>
  <c r="Q144"/>
  <c r="AX144"/>
  <c r="AM144"/>
  <c r="AE144"/>
  <c r="V144"/>
  <c r="P144"/>
  <c r="BC144"/>
  <c r="AJ144"/>
  <c r="U144"/>
  <c r="O144"/>
  <c r="M144"/>
  <c r="BB144"/>
  <c r="AO144"/>
  <c r="AI144"/>
  <c r="T144"/>
  <c r="L144"/>
  <c r="DN160"/>
  <c r="DM160"/>
  <c r="DA160"/>
  <c r="CZ160"/>
  <c r="DB160"/>
  <c r="CR160"/>
  <c r="CL160"/>
  <c r="CT160"/>
  <c r="CK160"/>
  <c r="CS160"/>
  <c r="CJ160"/>
  <c r="BZ160"/>
  <c r="BT160"/>
  <c r="BR160"/>
  <c r="BG160"/>
  <c r="BY160"/>
  <c r="BQ160"/>
  <c r="BF160"/>
  <c r="BV160"/>
  <c r="CA160"/>
  <c r="BU160"/>
  <c r="BH160"/>
  <c r="BA160"/>
  <c r="AY160"/>
  <c r="AN160"/>
  <c r="AH160"/>
  <c r="AF160"/>
  <c r="Q160"/>
  <c r="AX160"/>
  <c r="AM160"/>
  <c r="AE160"/>
  <c r="V160"/>
  <c r="P160"/>
  <c r="BC160"/>
  <c r="AJ160"/>
  <c r="U160"/>
  <c r="O160"/>
  <c r="M160"/>
  <c r="BB160"/>
  <c r="AO160"/>
  <c r="AI160"/>
  <c r="T160"/>
  <c r="L160"/>
  <c r="DN176"/>
  <c r="DM176"/>
  <c r="DA176"/>
  <c r="CZ176"/>
  <c r="DB176"/>
  <c r="CR176"/>
  <c r="CL176"/>
  <c r="CT176"/>
  <c r="CK176"/>
  <c r="CS176"/>
  <c r="CJ176"/>
  <c r="BZ176"/>
  <c r="BT176"/>
  <c r="BR176"/>
  <c r="BG176"/>
  <c r="BY176"/>
  <c r="BQ176"/>
  <c r="BF176"/>
  <c r="BV176"/>
  <c r="CA176"/>
  <c r="BU176"/>
  <c r="BH176"/>
  <c r="BA176"/>
  <c r="AY176"/>
  <c r="AN176"/>
  <c r="AH176"/>
  <c r="AF176"/>
  <c r="Q176"/>
  <c r="AX176"/>
  <c r="AM176"/>
  <c r="AE176"/>
  <c r="V176"/>
  <c r="P176"/>
  <c r="BC176"/>
  <c r="AJ176"/>
  <c r="U176"/>
  <c r="O176"/>
  <c r="BB176"/>
  <c r="AO176"/>
  <c r="AI176"/>
  <c r="T176"/>
  <c r="M176"/>
  <c r="L176"/>
  <c r="DN196"/>
  <c r="DM196"/>
  <c r="DA196"/>
  <c r="CZ196"/>
  <c r="DB196"/>
  <c r="CR196"/>
  <c r="CL196"/>
  <c r="CT196"/>
  <c r="CK196"/>
  <c r="CS196"/>
  <c r="CJ196"/>
  <c r="BZ196"/>
  <c r="BT196"/>
  <c r="BR196"/>
  <c r="BG196"/>
  <c r="BY196"/>
  <c r="BQ196"/>
  <c r="BF196"/>
  <c r="BV196"/>
  <c r="CA196"/>
  <c r="BU196"/>
  <c r="BH196"/>
  <c r="BA196"/>
  <c r="AY196"/>
  <c r="AN196"/>
  <c r="AH196"/>
  <c r="AF196"/>
  <c r="Q196"/>
  <c r="AX196"/>
  <c r="AM196"/>
  <c r="AE196"/>
  <c r="V196"/>
  <c r="P196"/>
  <c r="BC196"/>
  <c r="AJ196"/>
  <c r="U196"/>
  <c r="O196"/>
  <c r="BB196"/>
  <c r="AO196"/>
  <c r="AI196"/>
  <c r="T196"/>
  <c r="M196"/>
  <c r="L196"/>
  <c r="DN11"/>
  <c r="DM11"/>
  <c r="DB11"/>
  <c r="DA11"/>
  <c r="CR11"/>
  <c r="CZ11"/>
  <c r="CT11"/>
  <c r="CS11"/>
  <c r="CA11"/>
  <c r="CL11"/>
  <c r="BZ11"/>
  <c r="CK11"/>
  <c r="BY11"/>
  <c r="CJ11"/>
  <c r="BT11"/>
  <c r="BR11"/>
  <c r="BG11"/>
  <c r="BA11"/>
  <c r="BQ11"/>
  <c r="BF11"/>
  <c r="BV11"/>
  <c r="BC11"/>
  <c r="BU11"/>
  <c r="BH11"/>
  <c r="BB11"/>
  <c r="AY11"/>
  <c r="AN11"/>
  <c r="AH11"/>
  <c r="AF11"/>
  <c r="Q11"/>
  <c r="AX11"/>
  <c r="AM11"/>
  <c r="AE11"/>
  <c r="V11"/>
  <c r="P11"/>
  <c r="AJ11"/>
  <c r="U11"/>
  <c r="O11"/>
  <c r="M11"/>
  <c r="AO11"/>
  <c r="AI11"/>
  <c r="T11"/>
  <c r="L11"/>
  <c r="DM13"/>
  <c r="CZ13"/>
  <c r="CS13"/>
  <c r="CR13"/>
  <c r="DB13"/>
  <c r="DN13"/>
  <c r="DA13"/>
  <c r="CT13"/>
  <c r="CJ13"/>
  <c r="CA13"/>
  <c r="CL13"/>
  <c r="BZ13"/>
  <c r="CK13"/>
  <c r="BY13"/>
  <c r="BU13"/>
  <c r="BH13"/>
  <c r="BB13"/>
  <c r="BT13"/>
  <c r="BG13"/>
  <c r="BA13"/>
  <c r="BR13"/>
  <c r="BF13"/>
  <c r="BV13"/>
  <c r="BQ13"/>
  <c r="AO13"/>
  <c r="AI13"/>
  <c r="T13"/>
  <c r="M13"/>
  <c r="AN13"/>
  <c r="AH13"/>
  <c r="Q13"/>
  <c r="L13"/>
  <c r="AY13"/>
  <c r="AM13"/>
  <c r="AF13"/>
  <c r="V13"/>
  <c r="P13"/>
  <c r="BC13"/>
  <c r="AX13"/>
  <c r="AJ13"/>
  <c r="AE13"/>
  <c r="U13"/>
  <c r="O13"/>
  <c r="DM21"/>
  <c r="CZ21"/>
  <c r="CS21"/>
  <c r="CR21"/>
  <c r="DB21"/>
  <c r="DN21"/>
  <c r="DA21"/>
  <c r="CT21"/>
  <c r="CJ21"/>
  <c r="CA21"/>
  <c r="CL21"/>
  <c r="BZ21"/>
  <c r="CK21"/>
  <c r="BY21"/>
  <c r="BU21"/>
  <c r="BH21"/>
  <c r="BT21"/>
  <c r="BG21"/>
  <c r="BR21"/>
  <c r="BF21"/>
  <c r="BV21"/>
  <c r="BQ21"/>
  <c r="BB21"/>
  <c r="AO21"/>
  <c r="AI21"/>
  <c r="T21"/>
  <c r="M21"/>
  <c r="BA21"/>
  <c r="AN21"/>
  <c r="AH21"/>
  <c r="Q21"/>
  <c r="L21"/>
  <c r="AY21"/>
  <c r="AM21"/>
  <c r="AF21"/>
  <c r="V21"/>
  <c r="P21"/>
  <c r="BC21"/>
  <c r="AX21"/>
  <c r="AJ21"/>
  <c r="AE21"/>
  <c r="U21"/>
  <c r="O21"/>
  <c r="DM29"/>
  <c r="CZ29"/>
  <c r="CS29"/>
  <c r="CR29"/>
  <c r="DB29"/>
  <c r="DN29"/>
  <c r="DA29"/>
  <c r="CT29"/>
  <c r="CJ29"/>
  <c r="CA29"/>
  <c r="CL29"/>
  <c r="BZ29"/>
  <c r="CK29"/>
  <c r="BY29"/>
  <c r="BU29"/>
  <c r="BH29"/>
  <c r="BT29"/>
  <c r="BG29"/>
  <c r="BR29"/>
  <c r="BF29"/>
  <c r="BV29"/>
  <c r="BQ29"/>
  <c r="BB29"/>
  <c r="AO29"/>
  <c r="AI29"/>
  <c r="T29"/>
  <c r="M29"/>
  <c r="BA29"/>
  <c r="AN29"/>
  <c r="AH29"/>
  <c r="Q29"/>
  <c r="L29"/>
  <c r="AY29"/>
  <c r="AM29"/>
  <c r="AF29"/>
  <c r="V29"/>
  <c r="P29"/>
  <c r="BC29"/>
  <c r="AX29"/>
  <c r="AJ29"/>
  <c r="AE29"/>
  <c r="U29"/>
  <c r="O29"/>
  <c r="DM37"/>
  <c r="CZ37"/>
  <c r="CS37"/>
  <c r="CR37"/>
  <c r="DB37"/>
  <c r="DN37"/>
  <c r="DA37"/>
  <c r="CT37"/>
  <c r="CJ37"/>
  <c r="CA37"/>
  <c r="CL37"/>
  <c r="BZ37"/>
  <c r="CK37"/>
  <c r="BY37"/>
  <c r="BU37"/>
  <c r="BH37"/>
  <c r="BT37"/>
  <c r="BG37"/>
  <c r="BR37"/>
  <c r="BF37"/>
  <c r="BV37"/>
  <c r="BQ37"/>
  <c r="BB37"/>
  <c r="AO37"/>
  <c r="AI37"/>
  <c r="T37"/>
  <c r="M37"/>
  <c r="BA37"/>
  <c r="AN37"/>
  <c r="AH37"/>
  <c r="Q37"/>
  <c r="L37"/>
  <c r="AY37"/>
  <c r="AM37"/>
  <c r="AF37"/>
  <c r="V37"/>
  <c r="P37"/>
  <c r="BC37"/>
  <c r="AX37"/>
  <c r="AJ37"/>
  <c r="AE37"/>
  <c r="U37"/>
  <c r="O37"/>
  <c r="DM45"/>
  <c r="CZ45"/>
  <c r="CS45"/>
  <c r="CR45"/>
  <c r="DB45"/>
  <c r="DN45"/>
  <c r="DA45"/>
  <c r="CT45"/>
  <c r="CJ45"/>
  <c r="CA45"/>
  <c r="CL45"/>
  <c r="BZ45"/>
  <c r="CK45"/>
  <c r="BY45"/>
  <c r="BU45"/>
  <c r="BH45"/>
  <c r="BT45"/>
  <c r="BG45"/>
  <c r="BR45"/>
  <c r="BF45"/>
  <c r="BV45"/>
  <c r="BQ45"/>
  <c r="BB45"/>
  <c r="AO45"/>
  <c r="AI45"/>
  <c r="T45"/>
  <c r="M45"/>
  <c r="BA45"/>
  <c r="AN45"/>
  <c r="AH45"/>
  <c r="Q45"/>
  <c r="L45"/>
  <c r="AY45"/>
  <c r="AM45"/>
  <c r="AF45"/>
  <c r="V45"/>
  <c r="P45"/>
  <c r="BC45"/>
  <c r="AX45"/>
  <c r="AJ45"/>
  <c r="AE45"/>
  <c r="U45"/>
  <c r="O45"/>
  <c r="DM53"/>
  <c r="CZ53"/>
  <c r="CS53"/>
  <c r="CR53"/>
  <c r="DB53"/>
  <c r="DN53"/>
  <c r="DA53"/>
  <c r="CT53"/>
  <c r="CJ53"/>
  <c r="CA53"/>
  <c r="CL53"/>
  <c r="BZ53"/>
  <c r="CK53"/>
  <c r="BY53"/>
  <c r="BU53"/>
  <c r="BH53"/>
  <c r="BT53"/>
  <c r="BG53"/>
  <c r="BR53"/>
  <c r="BF53"/>
  <c r="BV53"/>
  <c r="BQ53"/>
  <c r="BB53"/>
  <c r="AO53"/>
  <c r="AI53"/>
  <c r="T53"/>
  <c r="M53"/>
  <c r="BA53"/>
  <c r="AN53"/>
  <c r="AH53"/>
  <c r="Q53"/>
  <c r="L53"/>
  <c r="AY53"/>
  <c r="AM53"/>
  <c r="AF53"/>
  <c r="V53"/>
  <c r="P53"/>
  <c r="BC53"/>
  <c r="AX53"/>
  <c r="AJ53"/>
  <c r="AE53"/>
  <c r="U53"/>
  <c r="O53"/>
  <c r="DM61"/>
  <c r="CZ61"/>
  <c r="CS61"/>
  <c r="CR61"/>
  <c r="DB61"/>
  <c r="DN61"/>
  <c r="DA61"/>
  <c r="CT61"/>
  <c r="CJ61"/>
  <c r="CL61"/>
  <c r="CK61"/>
  <c r="CA61"/>
  <c r="BU61"/>
  <c r="BH61"/>
  <c r="BZ61"/>
  <c r="BT61"/>
  <c r="BG61"/>
  <c r="BY61"/>
  <c r="BR61"/>
  <c r="BF61"/>
  <c r="BV61"/>
  <c r="BQ61"/>
  <c r="BB61"/>
  <c r="AO61"/>
  <c r="AI61"/>
  <c r="T61"/>
  <c r="M61"/>
  <c r="BA61"/>
  <c r="AN61"/>
  <c r="AH61"/>
  <c r="Q61"/>
  <c r="L61"/>
  <c r="AY61"/>
  <c r="AM61"/>
  <c r="AF61"/>
  <c r="V61"/>
  <c r="P61"/>
  <c r="BC61"/>
  <c r="AX61"/>
  <c r="AJ61"/>
  <c r="AE61"/>
  <c r="U61"/>
  <c r="O61"/>
  <c r="DM69"/>
  <c r="CZ69"/>
  <c r="CS69"/>
  <c r="CR69"/>
  <c r="DB69"/>
  <c r="DN69"/>
  <c r="DA69"/>
  <c r="CT69"/>
  <c r="CJ69"/>
  <c r="CL69"/>
  <c r="CK69"/>
  <c r="CA69"/>
  <c r="BU69"/>
  <c r="BH69"/>
  <c r="BZ69"/>
  <c r="BT69"/>
  <c r="BG69"/>
  <c r="BY69"/>
  <c r="BR69"/>
  <c r="BF69"/>
  <c r="BV69"/>
  <c r="BQ69"/>
  <c r="BB69"/>
  <c r="AO69"/>
  <c r="AI69"/>
  <c r="T69"/>
  <c r="M69"/>
  <c r="BA69"/>
  <c r="AN69"/>
  <c r="AH69"/>
  <c r="Q69"/>
  <c r="L69"/>
  <c r="AY69"/>
  <c r="AM69"/>
  <c r="AF69"/>
  <c r="V69"/>
  <c r="P69"/>
  <c r="BC69"/>
  <c r="AX69"/>
  <c r="AJ69"/>
  <c r="AE69"/>
  <c r="U69"/>
  <c r="O69"/>
  <c r="DM77"/>
  <c r="CZ77"/>
  <c r="CS77"/>
  <c r="CR77"/>
  <c r="DB77"/>
  <c r="DN77"/>
  <c r="DA77"/>
  <c r="CT77"/>
  <c r="CJ77"/>
  <c r="CL77"/>
  <c r="CK77"/>
  <c r="CA77"/>
  <c r="BU77"/>
  <c r="BH77"/>
  <c r="BZ77"/>
  <c r="BT77"/>
  <c r="BG77"/>
  <c r="BY77"/>
  <c r="BR77"/>
  <c r="BF77"/>
  <c r="BV77"/>
  <c r="BQ77"/>
  <c r="BB77"/>
  <c r="AO77"/>
  <c r="AI77"/>
  <c r="T77"/>
  <c r="M77"/>
  <c r="BA77"/>
  <c r="AN77"/>
  <c r="AH77"/>
  <c r="Q77"/>
  <c r="L77"/>
  <c r="AY77"/>
  <c r="AM77"/>
  <c r="AF77"/>
  <c r="V77"/>
  <c r="P77"/>
  <c r="BC77"/>
  <c r="AX77"/>
  <c r="AJ77"/>
  <c r="AE77"/>
  <c r="U77"/>
  <c r="O77"/>
  <c r="DM85"/>
  <c r="CZ85"/>
  <c r="CS85"/>
  <c r="CR85"/>
  <c r="DB85"/>
  <c r="DN85"/>
  <c r="DA85"/>
  <c r="CT85"/>
  <c r="CJ85"/>
  <c r="CL85"/>
  <c r="CK85"/>
  <c r="CA85"/>
  <c r="BU85"/>
  <c r="BH85"/>
  <c r="BZ85"/>
  <c r="BT85"/>
  <c r="BG85"/>
  <c r="BY85"/>
  <c r="BR85"/>
  <c r="BF85"/>
  <c r="BV85"/>
  <c r="BQ85"/>
  <c r="BB85"/>
  <c r="AO85"/>
  <c r="AI85"/>
  <c r="T85"/>
  <c r="M85"/>
  <c r="BA85"/>
  <c r="AN85"/>
  <c r="AH85"/>
  <c r="Q85"/>
  <c r="L85"/>
  <c r="AY85"/>
  <c r="AM85"/>
  <c r="AF85"/>
  <c r="V85"/>
  <c r="P85"/>
  <c r="BC85"/>
  <c r="AX85"/>
  <c r="AJ85"/>
  <c r="AE85"/>
  <c r="U85"/>
  <c r="O85"/>
  <c r="DM93"/>
  <c r="CZ93"/>
  <c r="CS93"/>
  <c r="CR93"/>
  <c r="DB93"/>
  <c r="DN93"/>
  <c r="DA93"/>
  <c r="CT93"/>
  <c r="CJ93"/>
  <c r="CL93"/>
  <c r="CK93"/>
  <c r="CA93"/>
  <c r="BU93"/>
  <c r="BH93"/>
  <c r="BZ93"/>
  <c r="BT93"/>
  <c r="BG93"/>
  <c r="BY93"/>
  <c r="BR93"/>
  <c r="BF93"/>
  <c r="BV93"/>
  <c r="BQ93"/>
  <c r="BB93"/>
  <c r="AO93"/>
  <c r="AI93"/>
  <c r="T93"/>
  <c r="M93"/>
  <c r="BA93"/>
  <c r="AN93"/>
  <c r="AH93"/>
  <c r="Q93"/>
  <c r="L93"/>
  <c r="AY93"/>
  <c r="AM93"/>
  <c r="AF93"/>
  <c r="V93"/>
  <c r="P93"/>
  <c r="BC93"/>
  <c r="AX93"/>
  <c r="AJ93"/>
  <c r="AE93"/>
  <c r="U93"/>
  <c r="O93"/>
  <c r="DM101"/>
  <c r="CZ101"/>
  <c r="DB101"/>
  <c r="DN101"/>
  <c r="DA101"/>
  <c r="CT101"/>
  <c r="CS101"/>
  <c r="CJ101"/>
  <c r="CR101"/>
  <c r="CL101"/>
  <c r="CK101"/>
  <c r="CA101"/>
  <c r="BU101"/>
  <c r="BH101"/>
  <c r="BZ101"/>
  <c r="BT101"/>
  <c r="BG101"/>
  <c r="BY101"/>
  <c r="BR101"/>
  <c r="BF101"/>
  <c r="BV101"/>
  <c r="BQ101"/>
  <c r="BB101"/>
  <c r="AO101"/>
  <c r="AI101"/>
  <c r="T101"/>
  <c r="M101"/>
  <c r="BA101"/>
  <c r="AN101"/>
  <c r="AH101"/>
  <c r="Q101"/>
  <c r="L101"/>
  <c r="AY101"/>
  <c r="AM101"/>
  <c r="AF101"/>
  <c r="V101"/>
  <c r="P101"/>
  <c r="BC101"/>
  <c r="AX101"/>
  <c r="AJ101"/>
  <c r="AE101"/>
  <c r="U101"/>
  <c r="O101"/>
  <c r="DM109"/>
  <c r="CZ109"/>
  <c r="DB109"/>
  <c r="DN109"/>
  <c r="DA109"/>
  <c r="CT109"/>
  <c r="CS109"/>
  <c r="CJ109"/>
  <c r="CR109"/>
  <c r="CL109"/>
  <c r="CK109"/>
  <c r="CA109"/>
  <c r="BU109"/>
  <c r="BH109"/>
  <c r="BZ109"/>
  <c r="BT109"/>
  <c r="BG109"/>
  <c r="BY109"/>
  <c r="BR109"/>
  <c r="BF109"/>
  <c r="BV109"/>
  <c r="BQ109"/>
  <c r="BB109"/>
  <c r="AO109"/>
  <c r="AI109"/>
  <c r="T109"/>
  <c r="M109"/>
  <c r="BA109"/>
  <c r="AN109"/>
  <c r="AH109"/>
  <c r="Q109"/>
  <c r="L109"/>
  <c r="AY109"/>
  <c r="AM109"/>
  <c r="AF109"/>
  <c r="V109"/>
  <c r="P109"/>
  <c r="BC109"/>
  <c r="AX109"/>
  <c r="AJ109"/>
  <c r="AE109"/>
  <c r="U109"/>
  <c r="O109"/>
  <c r="DM117"/>
  <c r="CZ117"/>
  <c r="DB117"/>
  <c r="DN117"/>
  <c r="DA117"/>
  <c r="CT117"/>
  <c r="CS117"/>
  <c r="CJ117"/>
  <c r="CR117"/>
  <c r="CL117"/>
  <c r="CK117"/>
  <c r="CA117"/>
  <c r="BU117"/>
  <c r="BH117"/>
  <c r="BZ117"/>
  <c r="BT117"/>
  <c r="BG117"/>
  <c r="BY117"/>
  <c r="BR117"/>
  <c r="BF117"/>
  <c r="BV117"/>
  <c r="BQ117"/>
  <c r="BB117"/>
  <c r="AO117"/>
  <c r="AI117"/>
  <c r="T117"/>
  <c r="M117"/>
  <c r="BA117"/>
  <c r="AN117"/>
  <c r="AH117"/>
  <c r="Q117"/>
  <c r="L117"/>
  <c r="AY117"/>
  <c r="AM117"/>
  <c r="AF117"/>
  <c r="V117"/>
  <c r="P117"/>
  <c r="BC117"/>
  <c r="AX117"/>
  <c r="AJ117"/>
  <c r="AE117"/>
  <c r="U117"/>
  <c r="O117"/>
  <c r="CZ125"/>
  <c r="DN125"/>
  <c r="DM125"/>
  <c r="DB125"/>
  <c r="DA125"/>
  <c r="CT125"/>
  <c r="CS125"/>
  <c r="CJ125"/>
  <c r="CR125"/>
  <c r="CL125"/>
  <c r="CK125"/>
  <c r="CA125"/>
  <c r="BU125"/>
  <c r="BH125"/>
  <c r="BZ125"/>
  <c r="BT125"/>
  <c r="BG125"/>
  <c r="BY125"/>
  <c r="BR125"/>
  <c r="BF125"/>
  <c r="BV125"/>
  <c r="BQ125"/>
  <c r="BB125"/>
  <c r="AO125"/>
  <c r="AI125"/>
  <c r="T125"/>
  <c r="M125"/>
  <c r="BA125"/>
  <c r="AN125"/>
  <c r="AH125"/>
  <c r="Q125"/>
  <c r="L125"/>
  <c r="AY125"/>
  <c r="AM125"/>
  <c r="AF125"/>
  <c r="V125"/>
  <c r="P125"/>
  <c r="BC125"/>
  <c r="AX125"/>
  <c r="AJ125"/>
  <c r="AE125"/>
  <c r="U125"/>
  <c r="O125"/>
  <c r="CZ133"/>
  <c r="DN133"/>
  <c r="DM133"/>
  <c r="DB133"/>
  <c r="DA133"/>
  <c r="CT133"/>
  <c r="CS133"/>
  <c r="CJ133"/>
  <c r="CR133"/>
  <c r="CL133"/>
  <c r="CK133"/>
  <c r="CA133"/>
  <c r="BU133"/>
  <c r="BH133"/>
  <c r="BZ133"/>
  <c r="BT133"/>
  <c r="BG133"/>
  <c r="BY133"/>
  <c r="BR133"/>
  <c r="BF133"/>
  <c r="BV133"/>
  <c r="BQ133"/>
  <c r="BB133"/>
  <c r="AO133"/>
  <c r="AI133"/>
  <c r="T133"/>
  <c r="M133"/>
  <c r="BA133"/>
  <c r="AN133"/>
  <c r="AH133"/>
  <c r="Q133"/>
  <c r="L133"/>
  <c r="AY133"/>
  <c r="AM133"/>
  <c r="AF133"/>
  <c r="V133"/>
  <c r="P133"/>
  <c r="BC133"/>
  <c r="AX133"/>
  <c r="AJ133"/>
  <c r="AE133"/>
  <c r="U133"/>
  <c r="O133"/>
  <c r="CZ141"/>
  <c r="DN141"/>
  <c r="DM141"/>
  <c r="DB141"/>
  <c r="DA141"/>
  <c r="CS141"/>
  <c r="CJ141"/>
  <c r="CR141"/>
  <c r="CL141"/>
  <c r="CT141"/>
  <c r="CK141"/>
  <c r="CA141"/>
  <c r="BU141"/>
  <c r="BH141"/>
  <c r="BZ141"/>
  <c r="BT141"/>
  <c r="BG141"/>
  <c r="BY141"/>
  <c r="BR141"/>
  <c r="BF141"/>
  <c r="BV141"/>
  <c r="BQ141"/>
  <c r="BB141"/>
  <c r="AO141"/>
  <c r="AI141"/>
  <c r="T141"/>
  <c r="M141"/>
  <c r="BA141"/>
  <c r="AN141"/>
  <c r="AH141"/>
  <c r="Q141"/>
  <c r="L141"/>
  <c r="AY141"/>
  <c r="AM141"/>
  <c r="AF141"/>
  <c r="V141"/>
  <c r="P141"/>
  <c r="BC141"/>
  <c r="AX141"/>
  <c r="AJ141"/>
  <c r="AE141"/>
  <c r="U141"/>
  <c r="O141"/>
  <c r="DN149"/>
  <c r="DB149"/>
  <c r="DM149"/>
  <c r="DA149"/>
  <c r="CZ149"/>
  <c r="CS149"/>
  <c r="CJ149"/>
  <c r="CR149"/>
  <c r="CL149"/>
  <c r="CT149"/>
  <c r="CK149"/>
  <c r="CA149"/>
  <c r="BU149"/>
  <c r="BH149"/>
  <c r="BZ149"/>
  <c r="BT149"/>
  <c r="BG149"/>
  <c r="BY149"/>
  <c r="BR149"/>
  <c r="BF149"/>
  <c r="BV149"/>
  <c r="BQ149"/>
  <c r="BB149"/>
  <c r="AO149"/>
  <c r="AI149"/>
  <c r="T149"/>
  <c r="M149"/>
  <c r="BA149"/>
  <c r="AN149"/>
  <c r="AH149"/>
  <c r="Q149"/>
  <c r="L149"/>
  <c r="AY149"/>
  <c r="AM149"/>
  <c r="AF149"/>
  <c r="V149"/>
  <c r="P149"/>
  <c r="BC149"/>
  <c r="AX149"/>
  <c r="AJ149"/>
  <c r="AE149"/>
  <c r="U149"/>
  <c r="O149"/>
  <c r="DN157"/>
  <c r="DB157"/>
  <c r="DM157"/>
  <c r="DA157"/>
  <c r="CZ157"/>
  <c r="CS157"/>
  <c r="CJ157"/>
  <c r="CR157"/>
  <c r="CL157"/>
  <c r="CT157"/>
  <c r="CK157"/>
  <c r="CA157"/>
  <c r="BU157"/>
  <c r="BH157"/>
  <c r="BZ157"/>
  <c r="BT157"/>
  <c r="BG157"/>
  <c r="BY157"/>
  <c r="BR157"/>
  <c r="BF157"/>
  <c r="BV157"/>
  <c r="BQ157"/>
  <c r="BB157"/>
  <c r="AO157"/>
  <c r="AI157"/>
  <c r="T157"/>
  <c r="M157"/>
  <c r="BA157"/>
  <c r="AN157"/>
  <c r="AH157"/>
  <c r="Q157"/>
  <c r="L157"/>
  <c r="AY157"/>
  <c r="AM157"/>
  <c r="AF157"/>
  <c r="V157"/>
  <c r="P157"/>
  <c r="BC157"/>
  <c r="AX157"/>
  <c r="AJ157"/>
  <c r="AE157"/>
  <c r="U157"/>
  <c r="O157"/>
  <c r="DN165"/>
  <c r="DB165"/>
  <c r="DM165"/>
  <c r="DA165"/>
  <c r="CZ165"/>
  <c r="CS165"/>
  <c r="CJ165"/>
  <c r="CR165"/>
  <c r="CL165"/>
  <c r="CT165"/>
  <c r="CK165"/>
  <c r="CA165"/>
  <c r="BU165"/>
  <c r="BH165"/>
  <c r="BZ165"/>
  <c r="BT165"/>
  <c r="BG165"/>
  <c r="BY165"/>
  <c r="BR165"/>
  <c r="BF165"/>
  <c r="BV165"/>
  <c r="BQ165"/>
  <c r="BB165"/>
  <c r="AO165"/>
  <c r="AI165"/>
  <c r="T165"/>
  <c r="M165"/>
  <c r="BA165"/>
  <c r="AN165"/>
  <c r="AH165"/>
  <c r="Q165"/>
  <c r="L165"/>
  <c r="AY165"/>
  <c r="AM165"/>
  <c r="AF165"/>
  <c r="V165"/>
  <c r="P165"/>
  <c r="BC165"/>
  <c r="AX165"/>
  <c r="AJ165"/>
  <c r="AE165"/>
  <c r="U165"/>
  <c r="O165"/>
  <c r="DN173"/>
  <c r="DB173"/>
  <c r="DM173"/>
  <c r="DA173"/>
  <c r="CZ173"/>
  <c r="CS173"/>
  <c r="CJ173"/>
  <c r="CR173"/>
  <c r="CL173"/>
  <c r="CT173"/>
  <c r="CK173"/>
  <c r="CA173"/>
  <c r="BU173"/>
  <c r="BH173"/>
  <c r="BZ173"/>
  <c r="BT173"/>
  <c r="BG173"/>
  <c r="BY173"/>
  <c r="BR173"/>
  <c r="BF173"/>
  <c r="BV173"/>
  <c r="BQ173"/>
  <c r="BB173"/>
  <c r="AO173"/>
  <c r="AI173"/>
  <c r="T173"/>
  <c r="BA173"/>
  <c r="AN173"/>
  <c r="AH173"/>
  <c r="Q173"/>
  <c r="AY173"/>
  <c r="AM173"/>
  <c r="AF173"/>
  <c r="V173"/>
  <c r="P173"/>
  <c r="BC173"/>
  <c r="AX173"/>
  <c r="AJ173"/>
  <c r="AE173"/>
  <c r="U173"/>
  <c r="O173"/>
  <c r="M173"/>
  <c r="L173"/>
  <c r="DN181"/>
  <c r="DB181"/>
  <c r="DM181"/>
  <c r="DA181"/>
  <c r="CZ181"/>
  <c r="CS181"/>
  <c r="CJ181"/>
  <c r="CR181"/>
  <c r="CL181"/>
  <c r="CT181"/>
  <c r="CK181"/>
  <c r="CA181"/>
  <c r="BU181"/>
  <c r="BH181"/>
  <c r="BZ181"/>
  <c r="BT181"/>
  <c r="BG181"/>
  <c r="BY181"/>
  <c r="BR181"/>
  <c r="BF181"/>
  <c r="BV181"/>
  <c r="BQ181"/>
  <c r="BB181"/>
  <c r="AO181"/>
  <c r="AI181"/>
  <c r="T181"/>
  <c r="BA181"/>
  <c r="AN181"/>
  <c r="AH181"/>
  <c r="Q181"/>
  <c r="AY181"/>
  <c r="AM181"/>
  <c r="AF181"/>
  <c r="V181"/>
  <c r="P181"/>
  <c r="BC181"/>
  <c r="AX181"/>
  <c r="AJ181"/>
  <c r="AE181"/>
  <c r="U181"/>
  <c r="O181"/>
  <c r="M181"/>
  <c r="L181"/>
  <c r="DN189"/>
  <c r="DB189"/>
  <c r="DM189"/>
  <c r="DA189"/>
  <c r="CZ189"/>
  <c r="CS189"/>
  <c r="CJ189"/>
  <c r="CR189"/>
  <c r="CL189"/>
  <c r="CT189"/>
  <c r="CK189"/>
  <c r="CA189"/>
  <c r="BU189"/>
  <c r="BH189"/>
  <c r="BZ189"/>
  <c r="BT189"/>
  <c r="BG189"/>
  <c r="BY189"/>
  <c r="BR189"/>
  <c r="BF189"/>
  <c r="BV189"/>
  <c r="BQ189"/>
  <c r="BB189"/>
  <c r="AO189"/>
  <c r="AI189"/>
  <c r="T189"/>
  <c r="BA189"/>
  <c r="AN189"/>
  <c r="AH189"/>
  <c r="Q189"/>
  <c r="AY189"/>
  <c r="AM189"/>
  <c r="AF189"/>
  <c r="V189"/>
  <c r="P189"/>
  <c r="BC189"/>
  <c r="AX189"/>
  <c r="AJ189"/>
  <c r="AE189"/>
  <c r="U189"/>
  <c r="O189"/>
  <c r="M189"/>
  <c r="L189"/>
  <c r="DN197"/>
  <c r="DB197"/>
  <c r="DM197"/>
  <c r="DA197"/>
  <c r="CZ197"/>
  <c r="CS197"/>
  <c r="CJ197"/>
  <c r="CR197"/>
  <c r="CL197"/>
  <c r="CT197"/>
  <c r="CK197"/>
  <c r="CA197"/>
  <c r="BU197"/>
  <c r="BH197"/>
  <c r="BZ197"/>
  <c r="BT197"/>
  <c r="BG197"/>
  <c r="BY197"/>
  <c r="BR197"/>
  <c r="BF197"/>
  <c r="BV197"/>
  <c r="BQ197"/>
  <c r="BB197"/>
  <c r="AO197"/>
  <c r="AI197"/>
  <c r="T197"/>
  <c r="BA197"/>
  <c r="AN197"/>
  <c r="AH197"/>
  <c r="Q197"/>
  <c r="AY197"/>
  <c r="AM197"/>
  <c r="AF197"/>
  <c r="V197"/>
  <c r="P197"/>
  <c r="BC197"/>
  <c r="AX197"/>
  <c r="AJ197"/>
  <c r="AE197"/>
  <c r="U197"/>
  <c r="O197"/>
  <c r="M197"/>
  <c r="L197"/>
  <c r="DN205"/>
  <c r="DB205"/>
  <c r="DM205"/>
  <c r="DA205"/>
  <c r="CZ205"/>
  <c r="CS205"/>
  <c r="CJ205"/>
  <c r="CR205"/>
  <c r="CL205"/>
  <c r="CT205"/>
  <c r="CK205"/>
  <c r="CA205"/>
  <c r="BU205"/>
  <c r="BH205"/>
  <c r="BZ205"/>
  <c r="BT205"/>
  <c r="BG205"/>
  <c r="BY205"/>
  <c r="BR205"/>
  <c r="BF205"/>
  <c r="BV205"/>
  <c r="BQ205"/>
  <c r="BB205"/>
  <c r="AO205"/>
  <c r="AI205"/>
  <c r="T205"/>
  <c r="BA205"/>
  <c r="AN205"/>
  <c r="AH205"/>
  <c r="Q205"/>
  <c r="AY205"/>
  <c r="AM205"/>
  <c r="AF205"/>
  <c r="V205"/>
  <c r="P205"/>
  <c r="BC205"/>
  <c r="AX205"/>
  <c r="AJ205"/>
  <c r="AE205"/>
  <c r="U205"/>
  <c r="O205"/>
  <c r="M205"/>
  <c r="L205"/>
  <c r="DN148"/>
  <c r="DM148"/>
  <c r="DA148"/>
  <c r="CZ148"/>
  <c r="DB148"/>
  <c r="CR148"/>
  <c r="CL148"/>
  <c r="CT148"/>
  <c r="CK148"/>
  <c r="CS148"/>
  <c r="CJ148"/>
  <c r="BZ148"/>
  <c r="BT148"/>
  <c r="BR148"/>
  <c r="BG148"/>
  <c r="BY148"/>
  <c r="BQ148"/>
  <c r="BF148"/>
  <c r="BV148"/>
  <c r="CA148"/>
  <c r="BU148"/>
  <c r="BH148"/>
  <c r="BA148"/>
  <c r="AY148"/>
  <c r="AN148"/>
  <c r="AH148"/>
  <c r="AF148"/>
  <c r="Q148"/>
  <c r="AX148"/>
  <c r="AM148"/>
  <c r="AE148"/>
  <c r="V148"/>
  <c r="P148"/>
  <c r="BC148"/>
  <c r="AJ148"/>
  <c r="U148"/>
  <c r="O148"/>
  <c r="M148"/>
  <c r="BB148"/>
  <c r="AO148"/>
  <c r="AI148"/>
  <c r="T148"/>
  <c r="L148"/>
  <c r="DN164"/>
  <c r="DM164"/>
  <c r="DA164"/>
  <c r="CZ164"/>
  <c r="DB164"/>
  <c r="CR164"/>
  <c r="CL164"/>
  <c r="CT164"/>
  <c r="CK164"/>
  <c r="CS164"/>
  <c r="CJ164"/>
  <c r="BZ164"/>
  <c r="BT164"/>
  <c r="BR164"/>
  <c r="BG164"/>
  <c r="BY164"/>
  <c r="BQ164"/>
  <c r="BF164"/>
  <c r="BV164"/>
  <c r="CA164"/>
  <c r="BU164"/>
  <c r="BH164"/>
  <c r="BA164"/>
  <c r="AY164"/>
  <c r="AN164"/>
  <c r="AH164"/>
  <c r="AF164"/>
  <c r="Q164"/>
  <c r="AX164"/>
  <c r="AM164"/>
  <c r="AE164"/>
  <c r="V164"/>
  <c r="P164"/>
  <c r="BC164"/>
  <c r="AJ164"/>
  <c r="U164"/>
  <c r="O164"/>
  <c r="M164"/>
  <c r="BB164"/>
  <c r="AO164"/>
  <c r="AI164"/>
  <c r="T164"/>
  <c r="L164"/>
  <c r="DN180"/>
  <c r="DM180"/>
  <c r="DA180"/>
  <c r="CZ180"/>
  <c r="DB180"/>
  <c r="CR180"/>
  <c r="CL180"/>
  <c r="CT180"/>
  <c r="CK180"/>
  <c r="CS180"/>
  <c r="CJ180"/>
  <c r="BZ180"/>
  <c r="BT180"/>
  <c r="BR180"/>
  <c r="BG180"/>
  <c r="BY180"/>
  <c r="BQ180"/>
  <c r="BF180"/>
  <c r="BV180"/>
  <c r="CA180"/>
  <c r="BU180"/>
  <c r="BH180"/>
  <c r="BA180"/>
  <c r="AY180"/>
  <c r="AN180"/>
  <c r="AH180"/>
  <c r="AF180"/>
  <c r="Q180"/>
  <c r="AX180"/>
  <c r="AM180"/>
  <c r="AE180"/>
  <c r="V180"/>
  <c r="P180"/>
  <c r="BC180"/>
  <c r="AJ180"/>
  <c r="U180"/>
  <c r="O180"/>
  <c r="BB180"/>
  <c r="AO180"/>
  <c r="AI180"/>
  <c r="T180"/>
  <c r="M180"/>
  <c r="L180"/>
  <c r="DN192"/>
  <c r="DM192"/>
  <c r="DA192"/>
  <c r="CZ192"/>
  <c r="DB192"/>
  <c r="CR192"/>
  <c r="CL192"/>
  <c r="CT192"/>
  <c r="CK192"/>
  <c r="CS192"/>
  <c r="CJ192"/>
  <c r="BZ192"/>
  <c r="BT192"/>
  <c r="BR192"/>
  <c r="BG192"/>
  <c r="BY192"/>
  <c r="BQ192"/>
  <c r="BF192"/>
  <c r="BV192"/>
  <c r="CA192"/>
  <c r="BU192"/>
  <c r="BH192"/>
  <c r="BA192"/>
  <c r="AY192"/>
  <c r="AN192"/>
  <c r="AH192"/>
  <c r="AF192"/>
  <c r="Q192"/>
  <c r="AX192"/>
  <c r="AM192"/>
  <c r="AE192"/>
  <c r="V192"/>
  <c r="P192"/>
  <c r="BC192"/>
  <c r="AJ192"/>
  <c r="U192"/>
  <c r="O192"/>
  <c r="BB192"/>
  <c r="AO192"/>
  <c r="AI192"/>
  <c r="T192"/>
  <c r="M192"/>
  <c r="L192"/>
  <c r="DM15"/>
  <c r="DB15"/>
  <c r="DA15"/>
  <c r="CZ15"/>
  <c r="CT15"/>
  <c r="DN15"/>
  <c r="CS15"/>
  <c r="CR15"/>
  <c r="CL15"/>
  <c r="BZ15"/>
  <c r="CK15"/>
  <c r="BY15"/>
  <c r="CJ15"/>
  <c r="CA15"/>
  <c r="BF15"/>
  <c r="BV15"/>
  <c r="BU15"/>
  <c r="BR15"/>
  <c r="BH15"/>
  <c r="BT15"/>
  <c r="BQ15"/>
  <c r="BG15"/>
  <c r="AM15"/>
  <c r="V15"/>
  <c r="P15"/>
  <c r="M15"/>
  <c r="BC15"/>
  <c r="AJ15"/>
  <c r="U15"/>
  <c r="O15"/>
  <c r="L15"/>
  <c r="BB15"/>
  <c r="AY15"/>
  <c r="AO15"/>
  <c r="AI15"/>
  <c r="AF15"/>
  <c r="T15"/>
  <c r="BA15"/>
  <c r="AX15"/>
  <c r="AN15"/>
  <c r="AH15"/>
  <c r="AE15"/>
  <c r="Q15"/>
  <c r="DM23"/>
  <c r="DB23"/>
  <c r="DA23"/>
  <c r="CZ23"/>
  <c r="CT23"/>
  <c r="DN23"/>
  <c r="CS23"/>
  <c r="CR23"/>
  <c r="CL23"/>
  <c r="BZ23"/>
  <c r="CK23"/>
  <c r="BY23"/>
  <c r="CJ23"/>
  <c r="CA23"/>
  <c r="BF23"/>
  <c r="BV23"/>
  <c r="BU23"/>
  <c r="BR23"/>
  <c r="BH23"/>
  <c r="BT23"/>
  <c r="BQ23"/>
  <c r="BG23"/>
  <c r="AM23"/>
  <c r="V23"/>
  <c r="P23"/>
  <c r="M23"/>
  <c r="BC23"/>
  <c r="AJ23"/>
  <c r="U23"/>
  <c r="O23"/>
  <c r="L23"/>
  <c r="BB23"/>
  <c r="AY23"/>
  <c r="AO23"/>
  <c r="AI23"/>
  <c r="AF23"/>
  <c r="T23"/>
  <c r="BA23"/>
  <c r="AX23"/>
  <c r="AN23"/>
  <c r="AH23"/>
  <c r="AE23"/>
  <c r="Q23"/>
  <c r="DM31"/>
  <c r="DB31"/>
  <c r="DA31"/>
  <c r="CZ31"/>
  <c r="CT31"/>
  <c r="DN31"/>
  <c r="CS31"/>
  <c r="CR31"/>
  <c r="CL31"/>
  <c r="BZ31"/>
  <c r="CK31"/>
  <c r="BY31"/>
  <c r="CJ31"/>
  <c r="CA31"/>
  <c r="BF31"/>
  <c r="BV31"/>
  <c r="BU31"/>
  <c r="BR31"/>
  <c r="BH31"/>
  <c r="BT31"/>
  <c r="BQ31"/>
  <c r="BG31"/>
  <c r="AM31"/>
  <c r="V31"/>
  <c r="P31"/>
  <c r="M31"/>
  <c r="BC31"/>
  <c r="AJ31"/>
  <c r="U31"/>
  <c r="O31"/>
  <c r="L31"/>
  <c r="BB31"/>
  <c r="AY31"/>
  <c r="AO31"/>
  <c r="AI31"/>
  <c r="AF31"/>
  <c r="T31"/>
  <c r="BA31"/>
  <c r="AX31"/>
  <c r="AN31"/>
  <c r="AH31"/>
  <c r="AE31"/>
  <c r="Q31"/>
  <c r="DM39"/>
  <c r="DB39"/>
  <c r="DA39"/>
  <c r="CZ39"/>
  <c r="CT39"/>
  <c r="DN39"/>
  <c r="CS39"/>
  <c r="CR39"/>
  <c r="CL39"/>
  <c r="BZ39"/>
  <c r="CK39"/>
  <c r="BY39"/>
  <c r="CJ39"/>
  <c r="CA39"/>
  <c r="BF39"/>
  <c r="BV39"/>
  <c r="BU39"/>
  <c r="BR39"/>
  <c r="BH39"/>
  <c r="BT39"/>
  <c r="BQ39"/>
  <c r="BG39"/>
  <c r="AM39"/>
  <c r="V39"/>
  <c r="P39"/>
  <c r="M39"/>
  <c r="BC39"/>
  <c r="AJ39"/>
  <c r="U39"/>
  <c r="O39"/>
  <c r="L39"/>
  <c r="BB39"/>
  <c r="AY39"/>
  <c r="AO39"/>
  <c r="AI39"/>
  <c r="AF39"/>
  <c r="T39"/>
  <c r="BA39"/>
  <c r="AX39"/>
  <c r="AN39"/>
  <c r="AH39"/>
  <c r="AE39"/>
  <c r="Q39"/>
  <c r="DM47"/>
  <c r="DB47"/>
  <c r="DA47"/>
  <c r="CZ47"/>
  <c r="CT47"/>
  <c r="DN47"/>
  <c r="CS47"/>
  <c r="CR47"/>
  <c r="CL47"/>
  <c r="BZ47"/>
  <c r="CK47"/>
  <c r="BY47"/>
  <c r="CJ47"/>
  <c r="CA47"/>
  <c r="BF47"/>
  <c r="BV47"/>
  <c r="BU47"/>
  <c r="BR47"/>
  <c r="BH47"/>
  <c r="BT47"/>
  <c r="BQ47"/>
  <c r="BG47"/>
  <c r="AM47"/>
  <c r="V47"/>
  <c r="P47"/>
  <c r="M47"/>
  <c r="BC47"/>
  <c r="AJ47"/>
  <c r="U47"/>
  <c r="O47"/>
  <c r="L47"/>
  <c r="BB47"/>
  <c r="AY47"/>
  <c r="AO47"/>
  <c r="AI47"/>
  <c r="AF47"/>
  <c r="T47"/>
  <c r="BA47"/>
  <c r="AX47"/>
  <c r="AN47"/>
  <c r="AH47"/>
  <c r="AE47"/>
  <c r="Q47"/>
  <c r="DM55"/>
  <c r="DB55"/>
  <c r="DA55"/>
  <c r="CZ55"/>
  <c r="CT55"/>
  <c r="DN55"/>
  <c r="CS55"/>
  <c r="CR55"/>
  <c r="CL55"/>
  <c r="BZ55"/>
  <c r="CK55"/>
  <c r="BY55"/>
  <c r="CJ55"/>
  <c r="CA55"/>
  <c r="BF55"/>
  <c r="BV55"/>
  <c r="BU55"/>
  <c r="BR55"/>
  <c r="BH55"/>
  <c r="BT55"/>
  <c r="BQ55"/>
  <c r="BG55"/>
  <c r="AM55"/>
  <c r="V55"/>
  <c r="P55"/>
  <c r="M55"/>
  <c r="BC55"/>
  <c r="AJ55"/>
  <c r="U55"/>
  <c r="O55"/>
  <c r="L55"/>
  <c r="BB55"/>
  <c r="AY55"/>
  <c r="AO55"/>
  <c r="AI55"/>
  <c r="AF55"/>
  <c r="T55"/>
  <c r="BA55"/>
  <c r="AX55"/>
  <c r="AN55"/>
  <c r="AH55"/>
  <c r="AE55"/>
  <c r="Q55"/>
  <c r="DM63"/>
  <c r="DB63"/>
  <c r="DA63"/>
  <c r="CZ63"/>
  <c r="CT63"/>
  <c r="DN63"/>
  <c r="CS63"/>
  <c r="CR63"/>
  <c r="CL63"/>
  <c r="CK63"/>
  <c r="CJ63"/>
  <c r="BY63"/>
  <c r="BF63"/>
  <c r="BV63"/>
  <c r="CA63"/>
  <c r="BU63"/>
  <c r="BR63"/>
  <c r="BH63"/>
  <c r="BZ63"/>
  <c r="BT63"/>
  <c r="BQ63"/>
  <c r="BG63"/>
  <c r="AM63"/>
  <c r="V63"/>
  <c r="P63"/>
  <c r="M63"/>
  <c r="BC63"/>
  <c r="AJ63"/>
  <c r="U63"/>
  <c r="O63"/>
  <c r="L63"/>
  <c r="BB63"/>
  <c r="AY63"/>
  <c r="AO63"/>
  <c r="AI63"/>
  <c r="AF63"/>
  <c r="T63"/>
  <c r="BA63"/>
  <c r="AX63"/>
  <c r="AN63"/>
  <c r="AH63"/>
  <c r="AE63"/>
  <c r="Q63"/>
  <c r="DM71"/>
  <c r="DB71"/>
  <c r="DA71"/>
  <c r="CZ71"/>
  <c r="CT71"/>
  <c r="DN71"/>
  <c r="CS71"/>
  <c r="CR71"/>
  <c r="CL71"/>
  <c r="CK71"/>
  <c r="CJ71"/>
  <c r="BY71"/>
  <c r="BF71"/>
  <c r="BV71"/>
  <c r="CA71"/>
  <c r="BU71"/>
  <c r="BR71"/>
  <c r="BH71"/>
  <c r="BZ71"/>
  <c r="BT71"/>
  <c r="BQ71"/>
  <c r="BG71"/>
  <c r="AM71"/>
  <c r="V71"/>
  <c r="P71"/>
  <c r="M71"/>
  <c r="BC71"/>
  <c r="AJ71"/>
  <c r="U71"/>
  <c r="O71"/>
  <c r="L71"/>
  <c r="BB71"/>
  <c r="AY71"/>
  <c r="AO71"/>
  <c r="AI71"/>
  <c r="AF71"/>
  <c r="T71"/>
  <c r="BA71"/>
  <c r="AX71"/>
  <c r="AN71"/>
  <c r="AH71"/>
  <c r="AE71"/>
  <c r="Q71"/>
  <c r="DM79"/>
  <c r="DB79"/>
  <c r="DA79"/>
  <c r="CZ79"/>
  <c r="CT79"/>
  <c r="DN79"/>
  <c r="CS79"/>
  <c r="CR79"/>
  <c r="CL79"/>
  <c r="CK79"/>
  <c r="CJ79"/>
  <c r="BY79"/>
  <c r="BF79"/>
  <c r="BV79"/>
  <c r="CA79"/>
  <c r="BU79"/>
  <c r="BR79"/>
  <c r="BH79"/>
  <c r="BZ79"/>
  <c r="BT79"/>
  <c r="BQ79"/>
  <c r="BG79"/>
  <c r="AM79"/>
  <c r="V79"/>
  <c r="P79"/>
  <c r="M79"/>
  <c r="BC79"/>
  <c r="AJ79"/>
  <c r="U79"/>
  <c r="O79"/>
  <c r="L79"/>
  <c r="BB79"/>
  <c r="AY79"/>
  <c r="AO79"/>
  <c r="AI79"/>
  <c r="AF79"/>
  <c r="T79"/>
  <c r="BA79"/>
  <c r="AX79"/>
  <c r="AN79"/>
  <c r="AH79"/>
  <c r="AE79"/>
  <c r="Q79"/>
  <c r="DM87"/>
  <c r="DB87"/>
  <c r="DA87"/>
  <c r="CZ87"/>
  <c r="CT87"/>
  <c r="DN87"/>
  <c r="CS87"/>
  <c r="CR87"/>
  <c r="CL87"/>
  <c r="CK87"/>
  <c r="CJ87"/>
  <c r="BY87"/>
  <c r="BF87"/>
  <c r="BV87"/>
  <c r="CA87"/>
  <c r="BU87"/>
  <c r="BR87"/>
  <c r="BH87"/>
  <c r="BZ87"/>
  <c r="BT87"/>
  <c r="BQ87"/>
  <c r="BG87"/>
  <c r="AM87"/>
  <c r="V87"/>
  <c r="P87"/>
  <c r="M87"/>
  <c r="BC87"/>
  <c r="AJ87"/>
  <c r="U87"/>
  <c r="O87"/>
  <c r="L87"/>
  <c r="BB87"/>
  <c r="AY87"/>
  <c r="AO87"/>
  <c r="AI87"/>
  <c r="AF87"/>
  <c r="T87"/>
  <c r="BA87"/>
  <c r="AX87"/>
  <c r="AN87"/>
  <c r="AH87"/>
  <c r="AE87"/>
  <c r="Q87"/>
  <c r="DM95"/>
  <c r="DB95"/>
  <c r="DA95"/>
  <c r="CZ95"/>
  <c r="DN95"/>
  <c r="CS95"/>
  <c r="CR95"/>
  <c r="CL95"/>
  <c r="CT95"/>
  <c r="CK95"/>
  <c r="CJ95"/>
  <c r="BY95"/>
  <c r="BF95"/>
  <c r="BV95"/>
  <c r="CA95"/>
  <c r="BU95"/>
  <c r="BR95"/>
  <c r="BH95"/>
  <c r="BZ95"/>
  <c r="BT95"/>
  <c r="BQ95"/>
  <c r="BG95"/>
  <c r="AM95"/>
  <c r="V95"/>
  <c r="P95"/>
  <c r="M95"/>
  <c r="BC95"/>
  <c r="AJ95"/>
  <c r="U95"/>
  <c r="O95"/>
  <c r="L95"/>
  <c r="BB95"/>
  <c r="AY95"/>
  <c r="AO95"/>
  <c r="AI95"/>
  <c r="AF95"/>
  <c r="T95"/>
  <c r="BA95"/>
  <c r="AX95"/>
  <c r="AN95"/>
  <c r="AH95"/>
  <c r="AE95"/>
  <c r="Q95"/>
  <c r="DM103"/>
  <c r="DB103"/>
  <c r="DA103"/>
  <c r="CZ103"/>
  <c r="DN103"/>
  <c r="CS103"/>
  <c r="CR103"/>
  <c r="CL103"/>
  <c r="CT103"/>
  <c r="CK103"/>
  <c r="CJ103"/>
  <c r="BY103"/>
  <c r="BF103"/>
  <c r="BV103"/>
  <c r="CA103"/>
  <c r="BU103"/>
  <c r="BR103"/>
  <c r="BH103"/>
  <c r="BZ103"/>
  <c r="BT103"/>
  <c r="BQ103"/>
  <c r="BG103"/>
  <c r="AM103"/>
  <c r="V103"/>
  <c r="P103"/>
  <c r="M103"/>
  <c r="BC103"/>
  <c r="AJ103"/>
  <c r="U103"/>
  <c r="O103"/>
  <c r="L103"/>
  <c r="BB103"/>
  <c r="AY103"/>
  <c r="AO103"/>
  <c r="AI103"/>
  <c r="AF103"/>
  <c r="T103"/>
  <c r="BA103"/>
  <c r="AX103"/>
  <c r="AN103"/>
  <c r="AH103"/>
  <c r="AE103"/>
  <c r="Q103"/>
  <c r="DM111"/>
  <c r="DB111"/>
  <c r="DA111"/>
  <c r="CZ111"/>
  <c r="DN111"/>
  <c r="CS111"/>
  <c r="CR111"/>
  <c r="CL111"/>
  <c r="CT111"/>
  <c r="CK111"/>
  <c r="CJ111"/>
  <c r="BY111"/>
  <c r="BF111"/>
  <c r="BV111"/>
  <c r="CA111"/>
  <c r="BU111"/>
  <c r="BR111"/>
  <c r="BH111"/>
  <c r="BZ111"/>
  <c r="BT111"/>
  <c r="BQ111"/>
  <c r="BG111"/>
  <c r="AM111"/>
  <c r="V111"/>
  <c r="P111"/>
  <c r="M111"/>
  <c r="BC111"/>
  <c r="AJ111"/>
  <c r="U111"/>
  <c r="O111"/>
  <c r="L111"/>
  <c r="BB111"/>
  <c r="AY111"/>
  <c r="AO111"/>
  <c r="AI111"/>
  <c r="AF111"/>
  <c r="T111"/>
  <c r="BA111"/>
  <c r="AX111"/>
  <c r="AN111"/>
  <c r="AH111"/>
  <c r="AE111"/>
  <c r="Q111"/>
  <c r="DM119"/>
  <c r="DB119"/>
  <c r="DA119"/>
  <c r="CZ119"/>
  <c r="DN119"/>
  <c r="CS119"/>
  <c r="CR119"/>
  <c r="CL119"/>
  <c r="CT119"/>
  <c r="CK119"/>
  <c r="CJ119"/>
  <c r="BY119"/>
  <c r="BF119"/>
  <c r="BV119"/>
  <c r="CA119"/>
  <c r="BU119"/>
  <c r="BR119"/>
  <c r="BH119"/>
  <c r="BZ119"/>
  <c r="BT119"/>
  <c r="BQ119"/>
  <c r="BG119"/>
  <c r="AM119"/>
  <c r="V119"/>
  <c r="P119"/>
  <c r="M119"/>
  <c r="BC119"/>
  <c r="AJ119"/>
  <c r="U119"/>
  <c r="O119"/>
  <c r="L119"/>
  <c r="BB119"/>
  <c r="AY119"/>
  <c r="AO119"/>
  <c r="AI119"/>
  <c r="AF119"/>
  <c r="T119"/>
  <c r="BA119"/>
  <c r="AX119"/>
  <c r="AN119"/>
  <c r="AH119"/>
  <c r="AE119"/>
  <c r="Q119"/>
  <c r="DB127"/>
  <c r="DA127"/>
  <c r="CZ127"/>
  <c r="DN127"/>
  <c r="CS127"/>
  <c r="DM127"/>
  <c r="CR127"/>
  <c r="CL127"/>
  <c r="CT127"/>
  <c r="CK127"/>
  <c r="CJ127"/>
  <c r="BY127"/>
  <c r="BF127"/>
  <c r="BV127"/>
  <c r="CA127"/>
  <c r="BU127"/>
  <c r="BR127"/>
  <c r="BH127"/>
  <c r="BZ127"/>
  <c r="BT127"/>
  <c r="BQ127"/>
  <c r="BG127"/>
  <c r="AM127"/>
  <c r="V127"/>
  <c r="P127"/>
  <c r="M127"/>
  <c r="BC127"/>
  <c r="AJ127"/>
  <c r="U127"/>
  <c r="O127"/>
  <c r="L127"/>
  <c r="BB127"/>
  <c r="AY127"/>
  <c r="AO127"/>
  <c r="AI127"/>
  <c r="AF127"/>
  <c r="T127"/>
  <c r="BA127"/>
  <c r="AX127"/>
  <c r="AN127"/>
  <c r="AH127"/>
  <c r="AE127"/>
  <c r="Q127"/>
  <c r="DB135"/>
  <c r="DA135"/>
  <c r="CZ135"/>
  <c r="DN135"/>
  <c r="CS135"/>
  <c r="DM135"/>
  <c r="CR135"/>
  <c r="CL135"/>
  <c r="CT135"/>
  <c r="CK135"/>
  <c r="CJ135"/>
  <c r="BY135"/>
  <c r="BF135"/>
  <c r="BV135"/>
  <c r="CA135"/>
  <c r="BU135"/>
  <c r="BR135"/>
  <c r="BH135"/>
  <c r="BZ135"/>
  <c r="BT135"/>
  <c r="BQ135"/>
  <c r="BG135"/>
  <c r="AM135"/>
  <c r="V135"/>
  <c r="P135"/>
  <c r="M135"/>
  <c r="BC135"/>
  <c r="AJ135"/>
  <c r="U135"/>
  <c r="O135"/>
  <c r="L135"/>
  <c r="BB135"/>
  <c r="AY135"/>
  <c r="AO135"/>
  <c r="AI135"/>
  <c r="AF135"/>
  <c r="T135"/>
  <c r="BA135"/>
  <c r="AX135"/>
  <c r="AN135"/>
  <c r="AH135"/>
  <c r="AE135"/>
  <c r="Q135"/>
  <c r="DB143"/>
  <c r="DA143"/>
  <c r="CZ143"/>
  <c r="DN143"/>
  <c r="DM143"/>
  <c r="CL143"/>
  <c r="CT143"/>
  <c r="CK143"/>
  <c r="CS143"/>
  <c r="CJ143"/>
  <c r="CR143"/>
  <c r="BY143"/>
  <c r="BF143"/>
  <c r="BV143"/>
  <c r="CA143"/>
  <c r="BU143"/>
  <c r="BR143"/>
  <c r="BH143"/>
  <c r="BZ143"/>
  <c r="BT143"/>
  <c r="BQ143"/>
  <c r="BG143"/>
  <c r="AM143"/>
  <c r="V143"/>
  <c r="P143"/>
  <c r="M143"/>
  <c r="BC143"/>
  <c r="AJ143"/>
  <c r="U143"/>
  <c r="O143"/>
  <c r="L143"/>
  <c r="BB143"/>
  <c r="AY143"/>
  <c r="AO143"/>
  <c r="AI143"/>
  <c r="AF143"/>
  <c r="T143"/>
  <c r="BA143"/>
  <c r="AX143"/>
  <c r="AN143"/>
  <c r="AH143"/>
  <c r="AE143"/>
  <c r="Q143"/>
  <c r="CZ151"/>
  <c r="DN151"/>
  <c r="DB151"/>
  <c r="DM151"/>
  <c r="DA151"/>
  <c r="CL151"/>
  <c r="CT151"/>
  <c r="CK151"/>
  <c r="CS151"/>
  <c r="CJ151"/>
  <c r="CR151"/>
  <c r="BY151"/>
  <c r="BF151"/>
  <c r="BV151"/>
  <c r="CA151"/>
  <c r="BU151"/>
  <c r="BR151"/>
  <c r="BH151"/>
  <c r="BZ151"/>
  <c r="BT151"/>
  <c r="BQ151"/>
  <c r="BG151"/>
  <c r="AM151"/>
  <c r="V151"/>
  <c r="P151"/>
  <c r="M151"/>
  <c r="BC151"/>
  <c r="AJ151"/>
  <c r="U151"/>
  <c r="O151"/>
  <c r="L151"/>
  <c r="BB151"/>
  <c r="AY151"/>
  <c r="AO151"/>
  <c r="AI151"/>
  <c r="AF151"/>
  <c r="T151"/>
  <c r="BA151"/>
  <c r="AX151"/>
  <c r="AN151"/>
  <c r="AH151"/>
  <c r="AE151"/>
  <c r="Q151"/>
  <c r="CZ159"/>
  <c r="DN159"/>
  <c r="DB159"/>
  <c r="DM159"/>
  <c r="DA159"/>
  <c r="CL159"/>
  <c r="CT159"/>
  <c r="CK159"/>
  <c r="CS159"/>
  <c r="CJ159"/>
  <c r="CR159"/>
  <c r="BY159"/>
  <c r="BF159"/>
  <c r="BV159"/>
  <c r="CA159"/>
  <c r="BU159"/>
  <c r="BR159"/>
  <c r="BH159"/>
  <c r="BZ159"/>
  <c r="BT159"/>
  <c r="BQ159"/>
  <c r="BG159"/>
  <c r="AM159"/>
  <c r="V159"/>
  <c r="P159"/>
  <c r="M159"/>
  <c r="BC159"/>
  <c r="AJ159"/>
  <c r="U159"/>
  <c r="O159"/>
  <c r="L159"/>
  <c r="BB159"/>
  <c r="AY159"/>
  <c r="AO159"/>
  <c r="AI159"/>
  <c r="AF159"/>
  <c r="T159"/>
  <c r="BA159"/>
  <c r="AX159"/>
  <c r="AN159"/>
  <c r="AH159"/>
  <c r="AE159"/>
  <c r="Q159"/>
  <c r="CZ167"/>
  <c r="DN167"/>
  <c r="DB167"/>
  <c r="DM167"/>
  <c r="DA167"/>
  <c r="CL167"/>
  <c r="CT167"/>
  <c r="CK167"/>
  <c r="CS167"/>
  <c r="CJ167"/>
  <c r="CR167"/>
  <c r="BY167"/>
  <c r="BF167"/>
  <c r="BV167"/>
  <c r="CA167"/>
  <c r="BU167"/>
  <c r="BR167"/>
  <c r="BH167"/>
  <c r="BZ167"/>
  <c r="BT167"/>
  <c r="BQ167"/>
  <c r="BG167"/>
  <c r="AM167"/>
  <c r="V167"/>
  <c r="P167"/>
  <c r="M167"/>
  <c r="BC167"/>
  <c r="AJ167"/>
  <c r="U167"/>
  <c r="O167"/>
  <c r="L167"/>
  <c r="BB167"/>
  <c r="AY167"/>
  <c r="AO167"/>
  <c r="AI167"/>
  <c r="AF167"/>
  <c r="T167"/>
  <c r="BA167"/>
  <c r="AX167"/>
  <c r="AN167"/>
  <c r="AH167"/>
  <c r="AE167"/>
  <c r="Q167"/>
  <c r="CZ175"/>
  <c r="DN175"/>
  <c r="DB175"/>
  <c r="DM175"/>
  <c r="DA175"/>
  <c r="CL175"/>
  <c r="CT175"/>
  <c r="CK175"/>
  <c r="CS175"/>
  <c r="CJ175"/>
  <c r="CR175"/>
  <c r="BY175"/>
  <c r="BF175"/>
  <c r="BV175"/>
  <c r="CA175"/>
  <c r="BU175"/>
  <c r="BR175"/>
  <c r="BH175"/>
  <c r="BZ175"/>
  <c r="BT175"/>
  <c r="BQ175"/>
  <c r="BG175"/>
  <c r="AM175"/>
  <c r="V175"/>
  <c r="P175"/>
  <c r="BC175"/>
  <c r="AJ175"/>
  <c r="U175"/>
  <c r="O175"/>
  <c r="BB175"/>
  <c r="AY175"/>
  <c r="AO175"/>
  <c r="AI175"/>
  <c r="AF175"/>
  <c r="T175"/>
  <c r="BA175"/>
  <c r="AX175"/>
  <c r="AN175"/>
  <c r="AH175"/>
  <c r="AE175"/>
  <c r="Q175"/>
  <c r="M175"/>
  <c r="L175"/>
  <c r="CZ183"/>
  <c r="DN183"/>
  <c r="DB183"/>
  <c r="DM183"/>
  <c r="DA183"/>
  <c r="CL183"/>
  <c r="CT183"/>
  <c r="CK183"/>
  <c r="CS183"/>
  <c r="CJ183"/>
  <c r="CR183"/>
  <c r="BY183"/>
  <c r="BF183"/>
  <c r="BV183"/>
  <c r="CA183"/>
  <c r="BU183"/>
  <c r="BR183"/>
  <c r="BH183"/>
  <c r="BZ183"/>
  <c r="BT183"/>
  <c r="BQ183"/>
  <c r="BG183"/>
  <c r="AM183"/>
  <c r="V183"/>
  <c r="P183"/>
  <c r="BC183"/>
  <c r="AJ183"/>
  <c r="U183"/>
  <c r="O183"/>
  <c r="BB183"/>
  <c r="AY183"/>
  <c r="AO183"/>
  <c r="AI183"/>
  <c r="AF183"/>
  <c r="T183"/>
  <c r="BA183"/>
  <c r="AX183"/>
  <c r="AN183"/>
  <c r="AH183"/>
  <c r="AE183"/>
  <c r="Q183"/>
  <c r="M183"/>
  <c r="L183"/>
  <c r="CZ191"/>
  <c r="DN191"/>
  <c r="DB191"/>
  <c r="DM191"/>
  <c r="DA191"/>
  <c r="CL191"/>
  <c r="CT191"/>
  <c r="CK191"/>
  <c r="CS191"/>
  <c r="CJ191"/>
  <c r="CR191"/>
  <c r="BY191"/>
  <c r="BF191"/>
  <c r="BV191"/>
  <c r="CA191"/>
  <c r="BU191"/>
  <c r="BR191"/>
  <c r="BH191"/>
  <c r="BZ191"/>
  <c r="BT191"/>
  <c r="BQ191"/>
  <c r="BG191"/>
  <c r="AM191"/>
  <c r="V191"/>
  <c r="P191"/>
  <c r="BC191"/>
  <c r="AJ191"/>
  <c r="U191"/>
  <c r="O191"/>
  <c r="BB191"/>
  <c r="AY191"/>
  <c r="AO191"/>
  <c r="AI191"/>
  <c r="AF191"/>
  <c r="T191"/>
  <c r="BA191"/>
  <c r="AX191"/>
  <c r="AN191"/>
  <c r="AH191"/>
  <c r="AE191"/>
  <c r="Q191"/>
  <c r="M191"/>
  <c r="L191"/>
  <c r="CZ199"/>
  <c r="DN199"/>
  <c r="DB199"/>
  <c r="DM199"/>
  <c r="DA199"/>
  <c r="CL199"/>
  <c r="CT199"/>
  <c r="CK199"/>
  <c r="CS199"/>
  <c r="CJ199"/>
  <c r="CR199"/>
  <c r="BY199"/>
  <c r="BF199"/>
  <c r="BV199"/>
  <c r="CA199"/>
  <c r="BU199"/>
  <c r="BR199"/>
  <c r="BH199"/>
  <c r="BZ199"/>
  <c r="BT199"/>
  <c r="BQ199"/>
  <c r="BG199"/>
  <c r="AM199"/>
  <c r="V199"/>
  <c r="P199"/>
  <c r="BC199"/>
  <c r="AJ199"/>
  <c r="U199"/>
  <c r="O199"/>
  <c r="BB199"/>
  <c r="AY199"/>
  <c r="AO199"/>
  <c r="AI199"/>
  <c r="AF199"/>
  <c r="T199"/>
  <c r="BA199"/>
  <c r="AX199"/>
  <c r="AN199"/>
  <c r="AH199"/>
  <c r="AE199"/>
  <c r="Q199"/>
  <c r="M199"/>
  <c r="L199"/>
  <c r="CZ207"/>
  <c r="DN207"/>
  <c r="DB207"/>
  <c r="DM207"/>
  <c r="DA207"/>
  <c r="CL207"/>
  <c r="CT207"/>
  <c r="CK207"/>
  <c r="CS207"/>
  <c r="CJ207"/>
  <c r="CR207"/>
  <c r="BY207"/>
  <c r="BF207"/>
  <c r="BV207"/>
  <c r="CA207"/>
  <c r="BU207"/>
  <c r="BR207"/>
  <c r="BH207"/>
  <c r="BZ207"/>
  <c r="BT207"/>
  <c r="BQ207"/>
  <c r="BG207"/>
  <c r="AM207"/>
  <c r="V207"/>
  <c r="P207"/>
  <c r="BC207"/>
  <c r="AJ207"/>
  <c r="U207"/>
  <c r="O207"/>
  <c r="BB207"/>
  <c r="AY207"/>
  <c r="AO207"/>
  <c r="AI207"/>
  <c r="AF207"/>
  <c r="T207"/>
  <c r="BA207"/>
  <c r="AX207"/>
  <c r="AN207"/>
  <c r="AH207"/>
  <c r="AE207"/>
  <c r="Q207"/>
  <c r="M207"/>
  <c r="L207"/>
  <c r="DN142"/>
  <c r="DA142"/>
  <c r="DM142"/>
  <c r="CZ142"/>
  <c r="DB142"/>
  <c r="CT142"/>
  <c r="CK142"/>
  <c r="CS142"/>
  <c r="CJ142"/>
  <c r="CR142"/>
  <c r="CL142"/>
  <c r="BV142"/>
  <c r="BR142"/>
  <c r="CA142"/>
  <c r="BU142"/>
  <c r="BQ142"/>
  <c r="BH142"/>
  <c r="BZ142"/>
  <c r="BT142"/>
  <c r="BG142"/>
  <c r="BY142"/>
  <c r="BF142"/>
  <c r="BC142"/>
  <c r="AY142"/>
  <c r="AJ142"/>
  <c r="AF142"/>
  <c r="U142"/>
  <c r="O142"/>
  <c r="BB142"/>
  <c r="AX142"/>
  <c r="AO142"/>
  <c r="AI142"/>
  <c r="AE142"/>
  <c r="T142"/>
  <c r="BA142"/>
  <c r="AN142"/>
  <c r="AH142"/>
  <c r="Q142"/>
  <c r="M142"/>
  <c r="AM142"/>
  <c r="V142"/>
  <c r="P142"/>
  <c r="L142"/>
  <c r="DN158"/>
  <c r="DM158"/>
  <c r="DB158"/>
  <c r="DA158"/>
  <c r="CZ158"/>
  <c r="CT158"/>
  <c r="CK158"/>
  <c r="CS158"/>
  <c r="CJ158"/>
  <c r="CR158"/>
  <c r="CL158"/>
  <c r="BV158"/>
  <c r="BR158"/>
  <c r="CA158"/>
  <c r="BU158"/>
  <c r="BQ158"/>
  <c r="BH158"/>
  <c r="BZ158"/>
  <c r="BT158"/>
  <c r="BG158"/>
  <c r="BY158"/>
  <c r="BF158"/>
  <c r="BC158"/>
  <c r="AY158"/>
  <c r="AJ158"/>
  <c r="AF158"/>
  <c r="U158"/>
  <c r="O158"/>
  <c r="BB158"/>
  <c r="AX158"/>
  <c r="BM158" s="1"/>
  <c r="AO158"/>
  <c r="AI158"/>
  <c r="AE158"/>
  <c r="T158"/>
  <c r="BA158"/>
  <c r="AN158"/>
  <c r="AH158"/>
  <c r="Q158"/>
  <c r="M158"/>
  <c r="AM158"/>
  <c r="V158"/>
  <c r="P158"/>
  <c r="L158"/>
  <c r="DN174"/>
  <c r="DM174"/>
  <c r="DB174"/>
  <c r="DA174"/>
  <c r="CZ174"/>
  <c r="CT174"/>
  <c r="CK174"/>
  <c r="CS174"/>
  <c r="CJ174"/>
  <c r="CR174"/>
  <c r="CL174"/>
  <c r="BV174"/>
  <c r="BR174"/>
  <c r="CA174"/>
  <c r="BU174"/>
  <c r="BQ174"/>
  <c r="BH174"/>
  <c r="BZ174"/>
  <c r="BT174"/>
  <c r="BG174"/>
  <c r="BY174"/>
  <c r="BF174"/>
  <c r="BC174"/>
  <c r="AY174"/>
  <c r="AJ174"/>
  <c r="AF174"/>
  <c r="U174"/>
  <c r="O174"/>
  <c r="BB174"/>
  <c r="AX174"/>
  <c r="AO174"/>
  <c r="AI174"/>
  <c r="AE174"/>
  <c r="T174"/>
  <c r="BA174"/>
  <c r="AN174"/>
  <c r="AH174"/>
  <c r="Q174"/>
  <c r="AM174"/>
  <c r="V174"/>
  <c r="P174"/>
  <c r="M174"/>
  <c r="L174"/>
  <c r="DN190"/>
  <c r="DM190"/>
  <c r="DB190"/>
  <c r="DA190"/>
  <c r="CZ190"/>
  <c r="CT190"/>
  <c r="CK190"/>
  <c r="CS190"/>
  <c r="CJ190"/>
  <c r="CR190"/>
  <c r="CL190"/>
  <c r="BV190"/>
  <c r="BR190"/>
  <c r="CA190"/>
  <c r="BU190"/>
  <c r="BQ190"/>
  <c r="BH190"/>
  <c r="BZ190"/>
  <c r="BT190"/>
  <c r="BG190"/>
  <c r="BY190"/>
  <c r="BF190"/>
  <c r="BC190"/>
  <c r="AY190"/>
  <c r="AJ190"/>
  <c r="AF190"/>
  <c r="U190"/>
  <c r="O190"/>
  <c r="BB190"/>
  <c r="AX190"/>
  <c r="AO190"/>
  <c r="AI190"/>
  <c r="AE190"/>
  <c r="T190"/>
  <c r="BA190"/>
  <c r="AN190"/>
  <c r="AH190"/>
  <c r="Q190"/>
  <c r="AM190"/>
  <c r="V190"/>
  <c r="P190"/>
  <c r="M190"/>
  <c r="L190"/>
  <c r="DN202"/>
  <c r="DM202"/>
  <c r="DB202"/>
  <c r="DA202"/>
  <c r="CZ202"/>
  <c r="CT202"/>
  <c r="CK202"/>
  <c r="CS202"/>
  <c r="CJ202"/>
  <c r="CR202"/>
  <c r="CL202"/>
  <c r="BV202"/>
  <c r="BR202"/>
  <c r="CA202"/>
  <c r="BU202"/>
  <c r="BQ202"/>
  <c r="BH202"/>
  <c r="BZ202"/>
  <c r="BT202"/>
  <c r="BG202"/>
  <c r="BY202"/>
  <c r="BF202"/>
  <c r="BC202"/>
  <c r="AY202"/>
  <c r="AJ202"/>
  <c r="AF202"/>
  <c r="U202"/>
  <c r="O202"/>
  <c r="BB202"/>
  <c r="AX202"/>
  <c r="AO202"/>
  <c r="AI202"/>
  <c r="AE202"/>
  <c r="T202"/>
  <c r="BA202"/>
  <c r="AN202"/>
  <c r="AH202"/>
  <c r="Q202"/>
  <c r="AM202"/>
  <c r="V202"/>
  <c r="P202"/>
  <c r="M202"/>
  <c r="L202"/>
  <c r="DM10"/>
  <c r="DB10"/>
  <c r="DA10"/>
  <c r="DN10"/>
  <c r="CT10"/>
  <c r="CZ10"/>
  <c r="CS10"/>
  <c r="CR10"/>
  <c r="CL10"/>
  <c r="BZ10"/>
  <c r="CK10"/>
  <c r="BY10"/>
  <c r="CJ10"/>
  <c r="CA10"/>
  <c r="BF10"/>
  <c r="BV10"/>
  <c r="BC10"/>
  <c r="BU10"/>
  <c r="BR10"/>
  <c r="BH10"/>
  <c r="BB10"/>
  <c r="BT10"/>
  <c r="BQ10"/>
  <c r="BG10"/>
  <c r="BA10"/>
  <c r="AM10"/>
  <c r="V10"/>
  <c r="P10"/>
  <c r="M10"/>
  <c r="AJ10"/>
  <c r="U10"/>
  <c r="O10"/>
  <c r="L10"/>
  <c r="AY10"/>
  <c r="AO10"/>
  <c r="AI10"/>
  <c r="AF10"/>
  <c r="T10"/>
  <c r="AX10"/>
  <c r="AN10"/>
  <c r="AH10"/>
  <c r="AE10"/>
  <c r="Q10"/>
  <c r="DN14"/>
  <c r="DA14"/>
  <c r="DM14"/>
  <c r="CZ14"/>
  <c r="CT14"/>
  <c r="DB14"/>
  <c r="CS14"/>
  <c r="CR14"/>
  <c r="CK14"/>
  <c r="BY14"/>
  <c r="CJ14"/>
  <c r="CA14"/>
  <c r="CL14"/>
  <c r="BZ14"/>
  <c r="BV14"/>
  <c r="BR14"/>
  <c r="BU14"/>
  <c r="BQ14"/>
  <c r="BH14"/>
  <c r="BT14"/>
  <c r="BG14"/>
  <c r="BF14"/>
  <c r="BC14"/>
  <c r="AY14"/>
  <c r="AJ14"/>
  <c r="AF14"/>
  <c r="U14"/>
  <c r="O14"/>
  <c r="BB14"/>
  <c r="AX14"/>
  <c r="AO14"/>
  <c r="AI14"/>
  <c r="AE14"/>
  <c r="T14"/>
  <c r="BA14"/>
  <c r="AN14"/>
  <c r="AH14"/>
  <c r="Q14"/>
  <c r="M14"/>
  <c r="AM14"/>
  <c r="V14"/>
  <c r="P14"/>
  <c r="L14"/>
  <c r="DN22"/>
  <c r="DA22"/>
  <c r="DM22"/>
  <c r="CZ22"/>
  <c r="CT22"/>
  <c r="DB22"/>
  <c r="CS22"/>
  <c r="CR22"/>
  <c r="CK22"/>
  <c r="BY22"/>
  <c r="CJ22"/>
  <c r="CA22"/>
  <c r="CL22"/>
  <c r="BZ22"/>
  <c r="BV22"/>
  <c r="BR22"/>
  <c r="BU22"/>
  <c r="BQ22"/>
  <c r="BH22"/>
  <c r="BT22"/>
  <c r="BG22"/>
  <c r="BF22"/>
  <c r="BC22"/>
  <c r="AY22"/>
  <c r="AJ22"/>
  <c r="AF22"/>
  <c r="U22"/>
  <c r="O22"/>
  <c r="BB22"/>
  <c r="AX22"/>
  <c r="AO22"/>
  <c r="AI22"/>
  <c r="AE22"/>
  <c r="T22"/>
  <c r="BA22"/>
  <c r="AN22"/>
  <c r="AH22"/>
  <c r="Q22"/>
  <c r="M22"/>
  <c r="AM22"/>
  <c r="V22"/>
  <c r="P22"/>
  <c r="L22"/>
  <c r="DN30"/>
  <c r="DA30"/>
  <c r="DM30"/>
  <c r="CZ30"/>
  <c r="CT30"/>
  <c r="DB30"/>
  <c r="CS30"/>
  <c r="CR30"/>
  <c r="CK30"/>
  <c r="BY30"/>
  <c r="CJ30"/>
  <c r="CA30"/>
  <c r="CL30"/>
  <c r="BZ30"/>
  <c r="BV30"/>
  <c r="BR30"/>
  <c r="BU30"/>
  <c r="BQ30"/>
  <c r="BH30"/>
  <c r="BT30"/>
  <c r="BG30"/>
  <c r="BF30"/>
  <c r="BC30"/>
  <c r="AY30"/>
  <c r="AJ30"/>
  <c r="AF30"/>
  <c r="U30"/>
  <c r="O30"/>
  <c r="BB30"/>
  <c r="AX30"/>
  <c r="AO30"/>
  <c r="AI30"/>
  <c r="AE30"/>
  <c r="T30"/>
  <c r="BA30"/>
  <c r="AN30"/>
  <c r="AH30"/>
  <c r="Q30"/>
  <c r="M30"/>
  <c r="AM30"/>
  <c r="V30"/>
  <c r="P30"/>
  <c r="L30"/>
  <c r="DN38"/>
  <c r="DA38"/>
  <c r="DM38"/>
  <c r="CZ38"/>
  <c r="CT38"/>
  <c r="DB38"/>
  <c r="CS38"/>
  <c r="CR38"/>
  <c r="CK38"/>
  <c r="BY38"/>
  <c r="CJ38"/>
  <c r="CA38"/>
  <c r="CL38"/>
  <c r="BZ38"/>
  <c r="BV38"/>
  <c r="BR38"/>
  <c r="BU38"/>
  <c r="BQ38"/>
  <c r="CF38" s="1"/>
  <c r="BH38"/>
  <c r="BT38"/>
  <c r="BG38"/>
  <c r="BF38"/>
  <c r="BC38"/>
  <c r="AY38"/>
  <c r="AJ38"/>
  <c r="AF38"/>
  <c r="U38"/>
  <c r="O38"/>
  <c r="BB38"/>
  <c r="AX38"/>
  <c r="BM38" s="1"/>
  <c r="AO38"/>
  <c r="AI38"/>
  <c r="AE38"/>
  <c r="T38"/>
  <c r="BA38"/>
  <c r="AN38"/>
  <c r="AH38"/>
  <c r="Q38"/>
  <c r="M38"/>
  <c r="AM38"/>
  <c r="V38"/>
  <c r="P38"/>
  <c r="L38"/>
  <c r="DN46"/>
  <c r="DA46"/>
  <c r="DM46"/>
  <c r="CZ46"/>
  <c r="CT46"/>
  <c r="DB46"/>
  <c r="CS46"/>
  <c r="CR46"/>
  <c r="CK46"/>
  <c r="BY46"/>
  <c r="CJ46"/>
  <c r="CA46"/>
  <c r="CL46"/>
  <c r="BZ46"/>
  <c r="BV46"/>
  <c r="BR46"/>
  <c r="BU46"/>
  <c r="BQ46"/>
  <c r="BH46"/>
  <c r="BT46"/>
  <c r="BG46"/>
  <c r="BF46"/>
  <c r="BC46"/>
  <c r="AY46"/>
  <c r="AJ46"/>
  <c r="AF46"/>
  <c r="U46"/>
  <c r="O46"/>
  <c r="BB46"/>
  <c r="AX46"/>
  <c r="AO46"/>
  <c r="AI46"/>
  <c r="AE46"/>
  <c r="T46"/>
  <c r="BA46"/>
  <c r="AN46"/>
  <c r="AH46"/>
  <c r="Q46"/>
  <c r="M46"/>
  <c r="AM46"/>
  <c r="V46"/>
  <c r="P46"/>
  <c r="L46"/>
  <c r="DN54"/>
  <c r="DA54"/>
  <c r="DM54"/>
  <c r="CZ54"/>
  <c r="CT54"/>
  <c r="DB54"/>
  <c r="CS54"/>
  <c r="CR54"/>
  <c r="CK54"/>
  <c r="BY54"/>
  <c r="CJ54"/>
  <c r="CA54"/>
  <c r="CL54"/>
  <c r="BZ54"/>
  <c r="BV54"/>
  <c r="BR54"/>
  <c r="BU54"/>
  <c r="BQ54"/>
  <c r="BH54"/>
  <c r="BT54"/>
  <c r="BG54"/>
  <c r="BF54"/>
  <c r="BC54"/>
  <c r="AY54"/>
  <c r="AJ54"/>
  <c r="AF54"/>
  <c r="U54"/>
  <c r="O54"/>
  <c r="BB54"/>
  <c r="AX54"/>
  <c r="AO54"/>
  <c r="AI54"/>
  <c r="AE54"/>
  <c r="T54"/>
  <c r="BA54"/>
  <c r="AN54"/>
  <c r="AH54"/>
  <c r="Q54"/>
  <c r="M54"/>
  <c r="AM54"/>
  <c r="V54"/>
  <c r="P54"/>
  <c r="L54"/>
  <c r="DN62"/>
  <c r="DA62"/>
  <c r="DM62"/>
  <c r="CZ62"/>
  <c r="CT62"/>
  <c r="DB62"/>
  <c r="CS62"/>
  <c r="CR62"/>
  <c r="CK62"/>
  <c r="CJ62"/>
  <c r="CL62"/>
  <c r="BV62"/>
  <c r="BR62"/>
  <c r="CA62"/>
  <c r="BU62"/>
  <c r="BQ62"/>
  <c r="BH62"/>
  <c r="BZ62"/>
  <c r="BT62"/>
  <c r="BG62"/>
  <c r="BY62"/>
  <c r="BF62"/>
  <c r="BC62"/>
  <c r="AY62"/>
  <c r="AJ62"/>
  <c r="AF62"/>
  <c r="U62"/>
  <c r="O62"/>
  <c r="BB62"/>
  <c r="AX62"/>
  <c r="AO62"/>
  <c r="AI62"/>
  <c r="AE62"/>
  <c r="T62"/>
  <c r="BA62"/>
  <c r="AN62"/>
  <c r="AH62"/>
  <c r="Q62"/>
  <c r="M62"/>
  <c r="AM62"/>
  <c r="V62"/>
  <c r="P62"/>
  <c r="L62"/>
  <c r="DN70"/>
  <c r="DA70"/>
  <c r="DM70"/>
  <c r="CZ70"/>
  <c r="CT70"/>
  <c r="DB70"/>
  <c r="CS70"/>
  <c r="CR70"/>
  <c r="CK70"/>
  <c r="CJ70"/>
  <c r="CL70"/>
  <c r="BV70"/>
  <c r="BR70"/>
  <c r="CA70"/>
  <c r="BU70"/>
  <c r="BQ70"/>
  <c r="BH70"/>
  <c r="BZ70"/>
  <c r="BT70"/>
  <c r="BG70"/>
  <c r="BY70"/>
  <c r="BF70"/>
  <c r="BC70"/>
  <c r="AY70"/>
  <c r="AJ70"/>
  <c r="AF70"/>
  <c r="U70"/>
  <c r="O70"/>
  <c r="BB70"/>
  <c r="AX70"/>
  <c r="BM70" s="1"/>
  <c r="AO70"/>
  <c r="AI70"/>
  <c r="AE70"/>
  <c r="T70"/>
  <c r="BA70"/>
  <c r="AN70"/>
  <c r="AH70"/>
  <c r="Q70"/>
  <c r="M70"/>
  <c r="AM70"/>
  <c r="V70"/>
  <c r="P70"/>
  <c r="L70"/>
  <c r="DN78"/>
  <c r="DA78"/>
  <c r="DM78"/>
  <c r="CZ78"/>
  <c r="CT78"/>
  <c r="DB78"/>
  <c r="CS78"/>
  <c r="CR78"/>
  <c r="CK78"/>
  <c r="CJ78"/>
  <c r="CL78"/>
  <c r="BV78"/>
  <c r="BR78"/>
  <c r="CA78"/>
  <c r="BU78"/>
  <c r="BQ78"/>
  <c r="BH78"/>
  <c r="BZ78"/>
  <c r="BT78"/>
  <c r="BG78"/>
  <c r="BY78"/>
  <c r="BF78"/>
  <c r="BC78"/>
  <c r="AY78"/>
  <c r="AJ78"/>
  <c r="AF78"/>
  <c r="U78"/>
  <c r="O78"/>
  <c r="BB78"/>
  <c r="AX78"/>
  <c r="AO78"/>
  <c r="AI78"/>
  <c r="AE78"/>
  <c r="T78"/>
  <c r="BA78"/>
  <c r="AN78"/>
  <c r="AH78"/>
  <c r="Q78"/>
  <c r="M78"/>
  <c r="AM78"/>
  <c r="V78"/>
  <c r="P78"/>
  <c r="L78"/>
  <c r="DN86"/>
  <c r="DA86"/>
  <c r="DM86"/>
  <c r="CZ86"/>
  <c r="CT86"/>
  <c r="DB86"/>
  <c r="CS86"/>
  <c r="CR86"/>
  <c r="CK86"/>
  <c r="CJ86"/>
  <c r="CL86"/>
  <c r="BV86"/>
  <c r="BR86"/>
  <c r="CA86"/>
  <c r="BU86"/>
  <c r="BQ86"/>
  <c r="BH86"/>
  <c r="BZ86"/>
  <c r="BT86"/>
  <c r="BG86"/>
  <c r="BY86"/>
  <c r="BF86"/>
  <c r="BC86"/>
  <c r="AY86"/>
  <c r="AJ86"/>
  <c r="AF86"/>
  <c r="U86"/>
  <c r="O86"/>
  <c r="BB86"/>
  <c r="AX86"/>
  <c r="AO86"/>
  <c r="AI86"/>
  <c r="AE86"/>
  <c r="T86"/>
  <c r="BA86"/>
  <c r="AN86"/>
  <c r="AH86"/>
  <c r="Q86"/>
  <c r="M86"/>
  <c r="AM86"/>
  <c r="V86"/>
  <c r="P86"/>
  <c r="L86"/>
  <c r="DN94"/>
  <c r="DA94"/>
  <c r="DM94"/>
  <c r="CZ94"/>
  <c r="DB94"/>
  <c r="CR94"/>
  <c r="CK94"/>
  <c r="CJ94"/>
  <c r="CT94"/>
  <c r="CS94"/>
  <c r="CL94"/>
  <c r="BV94"/>
  <c r="BR94"/>
  <c r="CA94"/>
  <c r="BU94"/>
  <c r="BQ94"/>
  <c r="BH94"/>
  <c r="BZ94"/>
  <c r="BT94"/>
  <c r="BG94"/>
  <c r="BY94"/>
  <c r="BF94"/>
  <c r="BC94"/>
  <c r="AY94"/>
  <c r="AJ94"/>
  <c r="AF94"/>
  <c r="U94"/>
  <c r="O94"/>
  <c r="BB94"/>
  <c r="AX94"/>
  <c r="AO94"/>
  <c r="AI94"/>
  <c r="AE94"/>
  <c r="T94"/>
  <c r="BA94"/>
  <c r="AN94"/>
  <c r="AH94"/>
  <c r="Q94"/>
  <c r="M94"/>
  <c r="AM94"/>
  <c r="V94"/>
  <c r="P94"/>
  <c r="L94"/>
  <c r="DN102"/>
  <c r="DA102"/>
  <c r="DM102"/>
  <c r="CZ102"/>
  <c r="DB102"/>
  <c r="CR102"/>
  <c r="CK102"/>
  <c r="CJ102"/>
  <c r="CT102"/>
  <c r="CS102"/>
  <c r="CL102"/>
  <c r="BV102"/>
  <c r="BR102"/>
  <c r="CA102"/>
  <c r="BU102"/>
  <c r="BQ102"/>
  <c r="BH102"/>
  <c r="BZ102"/>
  <c r="BT102"/>
  <c r="BG102"/>
  <c r="BY102"/>
  <c r="BF102"/>
  <c r="BC102"/>
  <c r="AY102"/>
  <c r="AJ102"/>
  <c r="AF102"/>
  <c r="U102"/>
  <c r="O102"/>
  <c r="BB102"/>
  <c r="AX102"/>
  <c r="BM102" s="1"/>
  <c r="AO102"/>
  <c r="AI102"/>
  <c r="AE102"/>
  <c r="T102"/>
  <c r="BA102"/>
  <c r="AN102"/>
  <c r="AH102"/>
  <c r="Q102"/>
  <c r="M102"/>
  <c r="AM102"/>
  <c r="V102"/>
  <c r="P102"/>
  <c r="L102"/>
  <c r="DN110"/>
  <c r="DA110"/>
  <c r="DM110"/>
  <c r="CZ110"/>
  <c r="DB110"/>
  <c r="CR110"/>
  <c r="CK110"/>
  <c r="CJ110"/>
  <c r="CT110"/>
  <c r="CS110"/>
  <c r="CL110"/>
  <c r="BV110"/>
  <c r="BR110"/>
  <c r="CA110"/>
  <c r="BU110"/>
  <c r="BQ110"/>
  <c r="BH110"/>
  <c r="BZ110"/>
  <c r="BT110"/>
  <c r="BG110"/>
  <c r="BY110"/>
  <c r="BF110"/>
  <c r="BC110"/>
  <c r="AY110"/>
  <c r="AJ110"/>
  <c r="AF110"/>
  <c r="U110"/>
  <c r="O110"/>
  <c r="BB110"/>
  <c r="AX110"/>
  <c r="AO110"/>
  <c r="AI110"/>
  <c r="AE110"/>
  <c r="T110"/>
  <c r="BA110"/>
  <c r="AN110"/>
  <c r="AH110"/>
  <c r="Q110"/>
  <c r="M110"/>
  <c r="AM110"/>
  <c r="V110"/>
  <c r="P110"/>
  <c r="L110"/>
  <c r="DN118"/>
  <c r="DA118"/>
  <c r="DM118"/>
  <c r="CZ118"/>
  <c r="DB118"/>
  <c r="CR118"/>
  <c r="CK118"/>
  <c r="CJ118"/>
  <c r="CT118"/>
  <c r="CS118"/>
  <c r="CL118"/>
  <c r="BV118"/>
  <c r="BR118"/>
  <c r="CA118"/>
  <c r="BU118"/>
  <c r="BQ118"/>
  <c r="BH118"/>
  <c r="BZ118"/>
  <c r="BT118"/>
  <c r="BG118"/>
  <c r="BY118"/>
  <c r="BF118"/>
  <c r="BC118"/>
  <c r="AY118"/>
  <c r="AJ118"/>
  <c r="AF118"/>
  <c r="U118"/>
  <c r="O118"/>
  <c r="BB118"/>
  <c r="AX118"/>
  <c r="AO118"/>
  <c r="AI118"/>
  <c r="AE118"/>
  <c r="T118"/>
  <c r="BA118"/>
  <c r="AN118"/>
  <c r="AH118"/>
  <c r="Q118"/>
  <c r="M118"/>
  <c r="AM118"/>
  <c r="V118"/>
  <c r="P118"/>
  <c r="L118"/>
  <c r="DN126"/>
  <c r="DA126"/>
  <c r="DM126"/>
  <c r="CZ126"/>
  <c r="DB126"/>
  <c r="CR126"/>
  <c r="CK126"/>
  <c r="CJ126"/>
  <c r="CT126"/>
  <c r="CS126"/>
  <c r="CL126"/>
  <c r="BV126"/>
  <c r="BR126"/>
  <c r="CA126"/>
  <c r="BU126"/>
  <c r="BQ126"/>
  <c r="BH126"/>
  <c r="BZ126"/>
  <c r="BT126"/>
  <c r="BG126"/>
  <c r="BY126"/>
  <c r="BF126"/>
  <c r="BC126"/>
  <c r="AY126"/>
  <c r="AJ126"/>
  <c r="AF126"/>
  <c r="U126"/>
  <c r="O126"/>
  <c r="BB126"/>
  <c r="AX126"/>
  <c r="AO126"/>
  <c r="AI126"/>
  <c r="AE126"/>
  <c r="T126"/>
  <c r="BA126"/>
  <c r="AN126"/>
  <c r="AH126"/>
  <c r="Q126"/>
  <c r="M126"/>
  <c r="AM126"/>
  <c r="V126"/>
  <c r="P126"/>
  <c r="L126"/>
  <c r="DN134"/>
  <c r="DA134"/>
  <c r="DM134"/>
  <c r="CZ134"/>
  <c r="DB134"/>
  <c r="CR134"/>
  <c r="CK134"/>
  <c r="CJ134"/>
  <c r="CT134"/>
  <c r="CS134"/>
  <c r="CL134"/>
  <c r="BV134"/>
  <c r="BR134"/>
  <c r="CA134"/>
  <c r="BU134"/>
  <c r="BQ134"/>
  <c r="BH134"/>
  <c r="BZ134"/>
  <c r="BT134"/>
  <c r="BG134"/>
  <c r="BY134"/>
  <c r="BF134"/>
  <c r="BC134"/>
  <c r="AY134"/>
  <c r="AJ134"/>
  <c r="AF134"/>
  <c r="U134"/>
  <c r="O134"/>
  <c r="BB134"/>
  <c r="AX134"/>
  <c r="AO134"/>
  <c r="AI134"/>
  <c r="AE134"/>
  <c r="T134"/>
  <c r="BA134"/>
  <c r="AN134"/>
  <c r="AH134"/>
  <c r="Q134"/>
  <c r="M134"/>
  <c r="AM134"/>
  <c r="V134"/>
  <c r="P134"/>
  <c r="L134"/>
  <c r="DN146"/>
  <c r="DA146"/>
  <c r="DM146"/>
  <c r="CZ146"/>
  <c r="DB146"/>
  <c r="CT146"/>
  <c r="CK146"/>
  <c r="CS146"/>
  <c r="CJ146"/>
  <c r="CR146"/>
  <c r="CL146"/>
  <c r="BV146"/>
  <c r="BR146"/>
  <c r="CA146"/>
  <c r="BU146"/>
  <c r="BQ146"/>
  <c r="BH146"/>
  <c r="BZ146"/>
  <c r="BT146"/>
  <c r="BG146"/>
  <c r="BY146"/>
  <c r="BF146"/>
  <c r="BC146"/>
  <c r="AY146"/>
  <c r="AJ146"/>
  <c r="AF146"/>
  <c r="U146"/>
  <c r="O146"/>
  <c r="BB146"/>
  <c r="AX146"/>
  <c r="AO146"/>
  <c r="AI146"/>
  <c r="AE146"/>
  <c r="T146"/>
  <c r="BA146"/>
  <c r="AN146"/>
  <c r="AH146"/>
  <c r="Q146"/>
  <c r="M146"/>
  <c r="AM146"/>
  <c r="V146"/>
  <c r="P146"/>
  <c r="L146"/>
  <c r="DN162"/>
  <c r="DM162"/>
  <c r="DB162"/>
  <c r="DA162"/>
  <c r="CZ162"/>
  <c r="CT162"/>
  <c r="CK162"/>
  <c r="CS162"/>
  <c r="CJ162"/>
  <c r="CR162"/>
  <c r="CL162"/>
  <c r="BV162"/>
  <c r="BR162"/>
  <c r="CA162"/>
  <c r="BU162"/>
  <c r="BQ162"/>
  <c r="BH162"/>
  <c r="BZ162"/>
  <c r="BT162"/>
  <c r="BG162"/>
  <c r="BY162"/>
  <c r="BF162"/>
  <c r="BC162"/>
  <c r="AY162"/>
  <c r="AJ162"/>
  <c r="AF162"/>
  <c r="U162"/>
  <c r="O162"/>
  <c r="BB162"/>
  <c r="AX162"/>
  <c r="AO162"/>
  <c r="AI162"/>
  <c r="AE162"/>
  <c r="T162"/>
  <c r="BA162"/>
  <c r="AN162"/>
  <c r="AH162"/>
  <c r="Q162"/>
  <c r="M162"/>
  <c r="AM162"/>
  <c r="V162"/>
  <c r="P162"/>
  <c r="L162"/>
  <c r="DN178"/>
  <c r="DM178"/>
  <c r="DB178"/>
  <c r="DA178"/>
  <c r="CZ178"/>
  <c r="CT178"/>
  <c r="CK178"/>
  <c r="CS178"/>
  <c r="CJ178"/>
  <c r="CR178"/>
  <c r="CL178"/>
  <c r="BV178"/>
  <c r="BR178"/>
  <c r="CA178"/>
  <c r="BU178"/>
  <c r="BQ178"/>
  <c r="BH178"/>
  <c r="BZ178"/>
  <c r="BT178"/>
  <c r="BG178"/>
  <c r="BY178"/>
  <c r="BF178"/>
  <c r="BC178"/>
  <c r="AY178"/>
  <c r="AJ178"/>
  <c r="AF178"/>
  <c r="U178"/>
  <c r="O178"/>
  <c r="BB178"/>
  <c r="AX178"/>
  <c r="AO178"/>
  <c r="AI178"/>
  <c r="AE178"/>
  <c r="T178"/>
  <c r="BA178"/>
  <c r="AN178"/>
  <c r="AH178"/>
  <c r="Q178"/>
  <c r="AM178"/>
  <c r="V178"/>
  <c r="P178"/>
  <c r="M178"/>
  <c r="L178"/>
  <c r="DN194"/>
  <c r="DM194"/>
  <c r="DB194"/>
  <c r="DA194"/>
  <c r="CZ194"/>
  <c r="CT194"/>
  <c r="CK194"/>
  <c r="CS194"/>
  <c r="CJ194"/>
  <c r="CR194"/>
  <c r="CL194"/>
  <c r="BV194"/>
  <c r="BR194"/>
  <c r="CA194"/>
  <c r="BU194"/>
  <c r="BQ194"/>
  <c r="BH194"/>
  <c r="BZ194"/>
  <c r="BT194"/>
  <c r="BG194"/>
  <c r="BY194"/>
  <c r="BF194"/>
  <c r="BC194"/>
  <c r="AY194"/>
  <c r="AJ194"/>
  <c r="AF194"/>
  <c r="U194"/>
  <c r="O194"/>
  <c r="BB194"/>
  <c r="AX194"/>
  <c r="AO194"/>
  <c r="AI194"/>
  <c r="AE194"/>
  <c r="T194"/>
  <c r="BA194"/>
  <c r="AN194"/>
  <c r="AH194"/>
  <c r="Q194"/>
  <c r="AM194"/>
  <c r="V194"/>
  <c r="P194"/>
  <c r="M194"/>
  <c r="L194"/>
  <c r="DN9"/>
  <c r="DA9"/>
  <c r="DM9"/>
  <c r="CZ9"/>
  <c r="CT9"/>
  <c r="CS9"/>
  <c r="CR9"/>
  <c r="DB9"/>
  <c r="CK9"/>
  <c r="BY9"/>
  <c r="CJ9"/>
  <c r="CA9"/>
  <c r="CL9"/>
  <c r="BZ9"/>
  <c r="BV9"/>
  <c r="BR9"/>
  <c r="BC9"/>
  <c r="BU9"/>
  <c r="BQ9"/>
  <c r="BH9"/>
  <c r="BB9"/>
  <c r="BT9"/>
  <c r="BG9"/>
  <c r="BA9"/>
  <c r="BF9"/>
  <c r="AY9"/>
  <c r="AJ9"/>
  <c r="AF9"/>
  <c r="U9"/>
  <c r="O9"/>
  <c r="AX9"/>
  <c r="AO9"/>
  <c r="AI9"/>
  <c r="AE9"/>
  <c r="T9"/>
  <c r="AN9"/>
  <c r="AH9"/>
  <c r="Q9"/>
  <c r="M9"/>
  <c r="AM9"/>
  <c r="V9"/>
  <c r="P9"/>
  <c r="L9"/>
  <c r="DN20"/>
  <c r="DM20"/>
  <c r="DB20"/>
  <c r="DA20"/>
  <c r="CR20"/>
  <c r="CZ20"/>
  <c r="CT20"/>
  <c r="CS20"/>
  <c r="CA20"/>
  <c r="CL20"/>
  <c r="BZ20"/>
  <c r="CK20"/>
  <c r="BY20"/>
  <c r="CJ20"/>
  <c r="BT20"/>
  <c r="BR20"/>
  <c r="BG20"/>
  <c r="BQ20"/>
  <c r="BF20"/>
  <c r="BV20"/>
  <c r="BU20"/>
  <c r="BH20"/>
  <c r="BA20"/>
  <c r="AY20"/>
  <c r="AN20"/>
  <c r="AH20"/>
  <c r="AF20"/>
  <c r="Q20"/>
  <c r="AX20"/>
  <c r="AM20"/>
  <c r="AE20"/>
  <c r="V20"/>
  <c r="P20"/>
  <c r="BC20"/>
  <c r="AJ20"/>
  <c r="U20"/>
  <c r="O20"/>
  <c r="M20"/>
  <c r="BB20"/>
  <c r="AO20"/>
  <c r="AI20"/>
  <c r="T20"/>
  <c r="L20"/>
  <c r="DN28"/>
  <c r="DM28"/>
  <c r="DB28"/>
  <c r="DA28"/>
  <c r="CR28"/>
  <c r="CZ28"/>
  <c r="CT28"/>
  <c r="CS28"/>
  <c r="CA28"/>
  <c r="CL28"/>
  <c r="BZ28"/>
  <c r="CK28"/>
  <c r="BY28"/>
  <c r="CJ28"/>
  <c r="BT28"/>
  <c r="BR28"/>
  <c r="BG28"/>
  <c r="BQ28"/>
  <c r="BF28"/>
  <c r="BV28"/>
  <c r="BU28"/>
  <c r="BH28"/>
  <c r="BA28"/>
  <c r="AY28"/>
  <c r="AN28"/>
  <c r="AH28"/>
  <c r="AF28"/>
  <c r="Q28"/>
  <c r="AX28"/>
  <c r="AM28"/>
  <c r="AE28"/>
  <c r="V28"/>
  <c r="P28"/>
  <c r="BC28"/>
  <c r="AJ28"/>
  <c r="U28"/>
  <c r="O28"/>
  <c r="M28"/>
  <c r="BB28"/>
  <c r="AO28"/>
  <c r="AI28"/>
  <c r="T28"/>
  <c r="L28"/>
  <c r="DN36"/>
  <c r="DM36"/>
  <c r="DB36"/>
  <c r="DA36"/>
  <c r="CR36"/>
  <c r="CZ36"/>
  <c r="CT36"/>
  <c r="CS36"/>
  <c r="CA36"/>
  <c r="CL36"/>
  <c r="BZ36"/>
  <c r="CK36"/>
  <c r="BY36"/>
  <c r="CJ36"/>
  <c r="BT36"/>
  <c r="BR36"/>
  <c r="BG36"/>
  <c r="BQ36"/>
  <c r="BF36"/>
  <c r="BV36"/>
  <c r="BU36"/>
  <c r="BH36"/>
  <c r="BA36"/>
  <c r="AY36"/>
  <c r="AN36"/>
  <c r="AH36"/>
  <c r="AF36"/>
  <c r="Q36"/>
  <c r="AX36"/>
  <c r="AM36"/>
  <c r="AE36"/>
  <c r="V36"/>
  <c r="P36"/>
  <c r="BC36"/>
  <c r="AJ36"/>
  <c r="U36"/>
  <c r="O36"/>
  <c r="M36"/>
  <c r="BB36"/>
  <c r="AO36"/>
  <c r="AI36"/>
  <c r="T36"/>
  <c r="L36"/>
  <c r="DN44"/>
  <c r="DM44"/>
  <c r="DB44"/>
  <c r="DA44"/>
  <c r="CR44"/>
  <c r="CZ44"/>
  <c r="CT44"/>
  <c r="CS44"/>
  <c r="CA44"/>
  <c r="CL44"/>
  <c r="BZ44"/>
  <c r="CK44"/>
  <c r="BY44"/>
  <c r="CJ44"/>
  <c r="BT44"/>
  <c r="BR44"/>
  <c r="BG44"/>
  <c r="BQ44"/>
  <c r="BF44"/>
  <c r="BV44"/>
  <c r="BU44"/>
  <c r="BH44"/>
  <c r="BA44"/>
  <c r="AY44"/>
  <c r="AN44"/>
  <c r="AH44"/>
  <c r="AF44"/>
  <c r="Q44"/>
  <c r="AX44"/>
  <c r="AM44"/>
  <c r="AE44"/>
  <c r="V44"/>
  <c r="P44"/>
  <c r="BC44"/>
  <c r="AJ44"/>
  <c r="U44"/>
  <c r="O44"/>
  <c r="M44"/>
  <c r="BB44"/>
  <c r="AO44"/>
  <c r="AI44"/>
  <c r="T44"/>
  <c r="L44"/>
  <c r="DN52"/>
  <c r="DM52"/>
  <c r="DB52"/>
  <c r="DA52"/>
  <c r="CR52"/>
  <c r="CZ52"/>
  <c r="CT52"/>
  <c r="CS52"/>
  <c r="CA52"/>
  <c r="CL52"/>
  <c r="BZ52"/>
  <c r="CK52"/>
  <c r="BY52"/>
  <c r="CJ52"/>
  <c r="BT52"/>
  <c r="BR52"/>
  <c r="BG52"/>
  <c r="BQ52"/>
  <c r="BF52"/>
  <c r="BV52"/>
  <c r="BU52"/>
  <c r="BH52"/>
  <c r="BA52"/>
  <c r="AY52"/>
  <c r="AN52"/>
  <c r="AH52"/>
  <c r="AF52"/>
  <c r="Q52"/>
  <c r="AX52"/>
  <c r="AM52"/>
  <c r="AE52"/>
  <c r="V52"/>
  <c r="P52"/>
  <c r="BC52"/>
  <c r="AJ52"/>
  <c r="U52"/>
  <c r="O52"/>
  <c r="M52"/>
  <c r="BB52"/>
  <c r="AO52"/>
  <c r="AI52"/>
  <c r="T52"/>
  <c r="L52"/>
  <c r="DN60"/>
  <c r="DM60"/>
  <c r="DB60"/>
  <c r="DA60"/>
  <c r="CR60"/>
  <c r="CZ60"/>
  <c r="CT60"/>
  <c r="CS60"/>
  <c r="CL60"/>
  <c r="BZ60"/>
  <c r="CK60"/>
  <c r="BY60"/>
  <c r="CJ60"/>
  <c r="BT60"/>
  <c r="BR60"/>
  <c r="BG60"/>
  <c r="BQ60"/>
  <c r="BF60"/>
  <c r="BV60"/>
  <c r="CA60"/>
  <c r="BU60"/>
  <c r="BH60"/>
  <c r="BA60"/>
  <c r="AY60"/>
  <c r="AN60"/>
  <c r="AH60"/>
  <c r="AF60"/>
  <c r="Q60"/>
  <c r="AX60"/>
  <c r="AM60"/>
  <c r="AE60"/>
  <c r="V60"/>
  <c r="P60"/>
  <c r="BC60"/>
  <c r="AJ60"/>
  <c r="U60"/>
  <c r="O60"/>
  <c r="M60"/>
  <c r="BB60"/>
  <c r="AO60"/>
  <c r="AI60"/>
  <c r="T60"/>
  <c r="L60"/>
  <c r="DN68"/>
  <c r="DM68"/>
  <c r="DB68"/>
  <c r="DA68"/>
  <c r="CR68"/>
  <c r="CZ68"/>
  <c r="CT68"/>
  <c r="CS68"/>
  <c r="CL68"/>
  <c r="CK68"/>
  <c r="CJ68"/>
  <c r="BZ68"/>
  <c r="BT68"/>
  <c r="BR68"/>
  <c r="BG68"/>
  <c r="BY68"/>
  <c r="BQ68"/>
  <c r="BF68"/>
  <c r="BV68"/>
  <c r="CA68"/>
  <c r="BU68"/>
  <c r="BH68"/>
  <c r="BA68"/>
  <c r="AY68"/>
  <c r="AN68"/>
  <c r="AH68"/>
  <c r="AF68"/>
  <c r="Q68"/>
  <c r="AX68"/>
  <c r="AM68"/>
  <c r="AE68"/>
  <c r="V68"/>
  <c r="P68"/>
  <c r="BC68"/>
  <c r="AJ68"/>
  <c r="U68"/>
  <c r="O68"/>
  <c r="M68"/>
  <c r="BB68"/>
  <c r="AO68"/>
  <c r="AI68"/>
  <c r="T68"/>
  <c r="L68"/>
  <c r="DN76"/>
  <c r="DM76"/>
  <c r="DB76"/>
  <c r="DA76"/>
  <c r="CR76"/>
  <c r="CZ76"/>
  <c r="CT76"/>
  <c r="CS76"/>
  <c r="CL76"/>
  <c r="CK76"/>
  <c r="CJ76"/>
  <c r="BZ76"/>
  <c r="BT76"/>
  <c r="BR76"/>
  <c r="BG76"/>
  <c r="BY76"/>
  <c r="BQ76"/>
  <c r="BF76"/>
  <c r="BV76"/>
  <c r="CA76"/>
  <c r="BU76"/>
  <c r="BH76"/>
  <c r="BA76"/>
  <c r="AY76"/>
  <c r="AN76"/>
  <c r="AH76"/>
  <c r="AF76"/>
  <c r="Q76"/>
  <c r="AX76"/>
  <c r="AM76"/>
  <c r="AE76"/>
  <c r="V76"/>
  <c r="P76"/>
  <c r="BC76"/>
  <c r="AJ76"/>
  <c r="U76"/>
  <c r="O76"/>
  <c r="M76"/>
  <c r="BB76"/>
  <c r="AO76"/>
  <c r="AI76"/>
  <c r="T76"/>
  <c r="L76"/>
  <c r="DN84"/>
  <c r="DM84"/>
  <c r="DB84"/>
  <c r="DA84"/>
  <c r="CR84"/>
  <c r="CZ84"/>
  <c r="CT84"/>
  <c r="CS84"/>
  <c r="CL84"/>
  <c r="CK84"/>
  <c r="CJ84"/>
  <c r="BZ84"/>
  <c r="BT84"/>
  <c r="BR84"/>
  <c r="BG84"/>
  <c r="BY84"/>
  <c r="BQ84"/>
  <c r="BF84"/>
  <c r="BV84"/>
  <c r="CA84"/>
  <c r="BU84"/>
  <c r="BH84"/>
  <c r="BA84"/>
  <c r="AY84"/>
  <c r="AN84"/>
  <c r="AH84"/>
  <c r="AF84"/>
  <c r="Q84"/>
  <c r="AX84"/>
  <c r="AM84"/>
  <c r="AE84"/>
  <c r="V84"/>
  <c r="P84"/>
  <c r="BC84"/>
  <c r="AJ84"/>
  <c r="U84"/>
  <c r="O84"/>
  <c r="M84"/>
  <c r="BB84"/>
  <c r="AO84"/>
  <c r="AI84"/>
  <c r="T84"/>
  <c r="L84"/>
  <c r="DN92"/>
  <c r="DM92"/>
  <c r="DB92"/>
  <c r="DA92"/>
  <c r="CR92"/>
  <c r="CZ92"/>
  <c r="CT92"/>
  <c r="CS92"/>
  <c r="CL92"/>
  <c r="CK92"/>
  <c r="CJ92"/>
  <c r="BZ92"/>
  <c r="BT92"/>
  <c r="BR92"/>
  <c r="BG92"/>
  <c r="BY92"/>
  <c r="BQ92"/>
  <c r="BF92"/>
  <c r="BV92"/>
  <c r="CA92"/>
  <c r="BU92"/>
  <c r="BH92"/>
  <c r="BA92"/>
  <c r="AY92"/>
  <c r="AN92"/>
  <c r="AH92"/>
  <c r="AF92"/>
  <c r="Q92"/>
  <c r="AX92"/>
  <c r="AM92"/>
  <c r="AE92"/>
  <c r="V92"/>
  <c r="P92"/>
  <c r="BC92"/>
  <c r="AJ92"/>
  <c r="U92"/>
  <c r="O92"/>
  <c r="M92"/>
  <c r="BB92"/>
  <c r="AO92"/>
  <c r="AI92"/>
  <c r="T92"/>
  <c r="L92"/>
  <c r="DN100"/>
  <c r="DM100"/>
  <c r="DB100"/>
  <c r="DA100"/>
  <c r="CZ100"/>
  <c r="CT100"/>
  <c r="CS100"/>
  <c r="CL100"/>
  <c r="CR100"/>
  <c r="CK100"/>
  <c r="CJ100"/>
  <c r="BZ100"/>
  <c r="BT100"/>
  <c r="BR100"/>
  <c r="BG100"/>
  <c r="BY100"/>
  <c r="BQ100"/>
  <c r="BF100"/>
  <c r="BV100"/>
  <c r="CA100"/>
  <c r="BU100"/>
  <c r="BH100"/>
  <c r="BA100"/>
  <c r="AY100"/>
  <c r="AN100"/>
  <c r="AH100"/>
  <c r="AF100"/>
  <c r="Q100"/>
  <c r="AX100"/>
  <c r="AM100"/>
  <c r="AE100"/>
  <c r="V100"/>
  <c r="P100"/>
  <c r="BC100"/>
  <c r="AJ100"/>
  <c r="U100"/>
  <c r="O100"/>
  <c r="M100"/>
  <c r="BB100"/>
  <c r="AO100"/>
  <c r="AI100"/>
  <c r="T100"/>
  <c r="L100"/>
  <c r="DN108"/>
  <c r="DM108"/>
  <c r="DB108"/>
  <c r="DA108"/>
  <c r="CZ108"/>
  <c r="CT108"/>
  <c r="CS108"/>
  <c r="CL108"/>
  <c r="CR108"/>
  <c r="CK108"/>
  <c r="CJ108"/>
  <c r="BZ108"/>
  <c r="BT108"/>
  <c r="BR108"/>
  <c r="BG108"/>
  <c r="BY108"/>
  <c r="BQ108"/>
  <c r="BF108"/>
  <c r="BV108"/>
  <c r="CA108"/>
  <c r="BU108"/>
  <c r="BH108"/>
  <c r="BA108"/>
  <c r="AY108"/>
  <c r="AN108"/>
  <c r="AH108"/>
  <c r="AF108"/>
  <c r="Q108"/>
  <c r="AX108"/>
  <c r="AM108"/>
  <c r="AE108"/>
  <c r="V108"/>
  <c r="P108"/>
  <c r="BC108"/>
  <c r="AJ108"/>
  <c r="U108"/>
  <c r="O108"/>
  <c r="M108"/>
  <c r="BB108"/>
  <c r="AO108"/>
  <c r="AI108"/>
  <c r="T108"/>
  <c r="L108"/>
  <c r="DN116"/>
  <c r="DM116"/>
  <c r="DB116"/>
  <c r="DA116"/>
  <c r="CZ116"/>
  <c r="CT116"/>
  <c r="CS116"/>
  <c r="CL116"/>
  <c r="CR116"/>
  <c r="CK116"/>
  <c r="CJ116"/>
  <c r="BZ116"/>
  <c r="BT116"/>
  <c r="BR116"/>
  <c r="BG116"/>
  <c r="BY116"/>
  <c r="BQ116"/>
  <c r="BF116"/>
  <c r="BV116"/>
  <c r="CA116"/>
  <c r="BU116"/>
  <c r="BH116"/>
  <c r="BA116"/>
  <c r="AY116"/>
  <c r="AN116"/>
  <c r="AH116"/>
  <c r="AF116"/>
  <c r="Q116"/>
  <c r="AX116"/>
  <c r="AM116"/>
  <c r="AE116"/>
  <c r="V116"/>
  <c r="P116"/>
  <c r="BC116"/>
  <c r="AJ116"/>
  <c r="U116"/>
  <c r="O116"/>
  <c r="M116"/>
  <c r="BB116"/>
  <c r="AO116"/>
  <c r="AI116"/>
  <c r="T116"/>
  <c r="L116"/>
  <c r="DN124"/>
  <c r="DM124"/>
  <c r="DB124"/>
  <c r="DA124"/>
  <c r="CZ124"/>
  <c r="CT124"/>
  <c r="CS124"/>
  <c r="CL124"/>
  <c r="CR124"/>
  <c r="CK124"/>
  <c r="CJ124"/>
  <c r="BZ124"/>
  <c r="BT124"/>
  <c r="BR124"/>
  <c r="BG124"/>
  <c r="BY124"/>
  <c r="BQ124"/>
  <c r="BF124"/>
  <c r="BV124"/>
  <c r="CA124"/>
  <c r="BU124"/>
  <c r="BH124"/>
  <c r="BA124"/>
  <c r="AY124"/>
  <c r="AN124"/>
  <c r="AH124"/>
  <c r="AF124"/>
  <c r="Q124"/>
  <c r="AX124"/>
  <c r="AM124"/>
  <c r="AE124"/>
  <c r="V124"/>
  <c r="P124"/>
  <c r="BC124"/>
  <c r="AJ124"/>
  <c r="U124"/>
  <c r="O124"/>
  <c r="M124"/>
  <c r="BB124"/>
  <c r="AO124"/>
  <c r="AI124"/>
  <c r="T124"/>
  <c r="L124"/>
  <c r="DN132"/>
  <c r="DM132"/>
  <c r="DB132"/>
  <c r="DA132"/>
  <c r="CZ132"/>
  <c r="CT132"/>
  <c r="CS132"/>
  <c r="CL132"/>
  <c r="CR132"/>
  <c r="CK132"/>
  <c r="CJ132"/>
  <c r="BZ132"/>
  <c r="BT132"/>
  <c r="BR132"/>
  <c r="BG132"/>
  <c r="BY132"/>
  <c r="BQ132"/>
  <c r="BF132"/>
  <c r="BV132"/>
  <c r="CA132"/>
  <c r="BU132"/>
  <c r="BH132"/>
  <c r="BA132"/>
  <c r="AY132"/>
  <c r="AN132"/>
  <c r="AH132"/>
  <c r="AF132"/>
  <c r="Q132"/>
  <c r="AX132"/>
  <c r="AM132"/>
  <c r="AE132"/>
  <c r="V132"/>
  <c r="P132"/>
  <c r="BC132"/>
  <c r="AJ132"/>
  <c r="U132"/>
  <c r="O132"/>
  <c r="M132"/>
  <c r="BB132"/>
  <c r="AO132"/>
  <c r="AI132"/>
  <c r="T132"/>
  <c r="L132"/>
  <c r="DN140"/>
  <c r="DM140"/>
  <c r="DB140"/>
  <c r="DA140"/>
  <c r="CZ140"/>
  <c r="CR140"/>
  <c r="CL140"/>
  <c r="CT140"/>
  <c r="CK140"/>
  <c r="CS140"/>
  <c r="CJ140"/>
  <c r="BZ140"/>
  <c r="BT140"/>
  <c r="BR140"/>
  <c r="BG140"/>
  <c r="BY140"/>
  <c r="BQ140"/>
  <c r="BF140"/>
  <c r="BV140"/>
  <c r="CA140"/>
  <c r="BU140"/>
  <c r="BH140"/>
  <c r="BA140"/>
  <c r="AY140"/>
  <c r="AN140"/>
  <c r="AH140"/>
  <c r="AF140"/>
  <c r="Q140"/>
  <c r="AX140"/>
  <c r="AM140"/>
  <c r="AE140"/>
  <c r="V140"/>
  <c r="P140"/>
  <c r="BC140"/>
  <c r="AJ140"/>
  <c r="U140"/>
  <c r="O140"/>
  <c r="M140"/>
  <c r="BB140"/>
  <c r="AO140"/>
  <c r="AI140"/>
  <c r="T140"/>
  <c r="L140"/>
  <c r="DN152"/>
  <c r="DM152"/>
  <c r="DA152"/>
  <c r="CZ152"/>
  <c r="DB152"/>
  <c r="CR152"/>
  <c r="CL152"/>
  <c r="CT152"/>
  <c r="CK152"/>
  <c r="CS152"/>
  <c r="CJ152"/>
  <c r="BZ152"/>
  <c r="BT152"/>
  <c r="BR152"/>
  <c r="BG152"/>
  <c r="BY152"/>
  <c r="BQ152"/>
  <c r="BF152"/>
  <c r="BV152"/>
  <c r="CA152"/>
  <c r="BU152"/>
  <c r="BH152"/>
  <c r="BA152"/>
  <c r="AY152"/>
  <c r="AN152"/>
  <c r="AH152"/>
  <c r="AF152"/>
  <c r="Q152"/>
  <c r="AX152"/>
  <c r="AM152"/>
  <c r="AE152"/>
  <c r="V152"/>
  <c r="P152"/>
  <c r="BC152"/>
  <c r="AJ152"/>
  <c r="U152"/>
  <c r="O152"/>
  <c r="M152"/>
  <c r="BB152"/>
  <c r="AO152"/>
  <c r="AI152"/>
  <c r="T152"/>
  <c r="L152"/>
  <c r="DN168"/>
  <c r="DM168"/>
  <c r="DA168"/>
  <c r="CZ168"/>
  <c r="DB168"/>
  <c r="CR168"/>
  <c r="CL168"/>
  <c r="CT168"/>
  <c r="CK168"/>
  <c r="CS168"/>
  <c r="CJ168"/>
  <c r="BZ168"/>
  <c r="BT168"/>
  <c r="BR168"/>
  <c r="BG168"/>
  <c r="BY168"/>
  <c r="BQ168"/>
  <c r="BF168"/>
  <c r="BV168"/>
  <c r="CA168"/>
  <c r="BU168"/>
  <c r="BH168"/>
  <c r="BA168"/>
  <c r="AY168"/>
  <c r="AN168"/>
  <c r="AH168"/>
  <c r="AF168"/>
  <c r="Q168"/>
  <c r="AX168"/>
  <c r="AM168"/>
  <c r="AE168"/>
  <c r="V168"/>
  <c r="P168"/>
  <c r="BC168"/>
  <c r="AJ168"/>
  <c r="U168"/>
  <c r="O168"/>
  <c r="M168"/>
  <c r="BB168"/>
  <c r="AO168"/>
  <c r="AI168"/>
  <c r="T168"/>
  <c r="L168"/>
  <c r="DN184"/>
  <c r="DM184"/>
  <c r="DA184"/>
  <c r="CZ184"/>
  <c r="DB184"/>
  <c r="CR184"/>
  <c r="CL184"/>
  <c r="CT184"/>
  <c r="CK184"/>
  <c r="CS184"/>
  <c r="CJ184"/>
  <c r="BZ184"/>
  <c r="BT184"/>
  <c r="BR184"/>
  <c r="BG184"/>
  <c r="BY184"/>
  <c r="BQ184"/>
  <c r="BF184"/>
  <c r="BV184"/>
  <c r="CA184"/>
  <c r="BU184"/>
  <c r="BH184"/>
  <c r="BA184"/>
  <c r="AY184"/>
  <c r="AN184"/>
  <c r="AH184"/>
  <c r="AF184"/>
  <c r="Q184"/>
  <c r="AX184"/>
  <c r="AM184"/>
  <c r="AE184"/>
  <c r="V184"/>
  <c r="P184"/>
  <c r="BC184"/>
  <c r="AJ184"/>
  <c r="U184"/>
  <c r="O184"/>
  <c r="BB184"/>
  <c r="AO184"/>
  <c r="AI184"/>
  <c r="T184"/>
  <c r="M184"/>
  <c r="L184"/>
  <c r="DN204"/>
  <c r="DM204"/>
  <c r="DA204"/>
  <c r="CZ204"/>
  <c r="DB204"/>
  <c r="CR204"/>
  <c r="CL204"/>
  <c r="CT204"/>
  <c r="CK204"/>
  <c r="CS204"/>
  <c r="CJ204"/>
  <c r="BZ204"/>
  <c r="BT204"/>
  <c r="BR204"/>
  <c r="BG204"/>
  <c r="BY204"/>
  <c r="BQ204"/>
  <c r="BF204"/>
  <c r="BV204"/>
  <c r="CA204"/>
  <c r="BU204"/>
  <c r="BH204"/>
  <c r="BA204"/>
  <c r="AY204"/>
  <c r="AN204"/>
  <c r="AH204"/>
  <c r="AF204"/>
  <c r="Q204"/>
  <c r="AX204"/>
  <c r="AM204"/>
  <c r="AE204"/>
  <c r="V204"/>
  <c r="P204"/>
  <c r="BC204"/>
  <c r="AJ204"/>
  <c r="U204"/>
  <c r="O204"/>
  <c r="BB204"/>
  <c r="AO204"/>
  <c r="AI204"/>
  <c r="T204"/>
  <c r="M204"/>
  <c r="L204"/>
  <c r="DM17"/>
  <c r="CZ17"/>
  <c r="DB17"/>
  <c r="CS17"/>
  <c r="DN17"/>
  <c r="DA17"/>
  <c r="CR17"/>
  <c r="CT17"/>
  <c r="CJ17"/>
  <c r="CA17"/>
  <c r="CL17"/>
  <c r="BZ17"/>
  <c r="CK17"/>
  <c r="BY17"/>
  <c r="BU17"/>
  <c r="BH17"/>
  <c r="BT17"/>
  <c r="BG17"/>
  <c r="BR17"/>
  <c r="BF17"/>
  <c r="BV17"/>
  <c r="BQ17"/>
  <c r="BB17"/>
  <c r="AO17"/>
  <c r="AI17"/>
  <c r="T17"/>
  <c r="M17"/>
  <c r="BA17"/>
  <c r="AN17"/>
  <c r="AH17"/>
  <c r="Q17"/>
  <c r="L17"/>
  <c r="AY17"/>
  <c r="AM17"/>
  <c r="AF17"/>
  <c r="V17"/>
  <c r="P17"/>
  <c r="BC17"/>
  <c r="AX17"/>
  <c r="AJ17"/>
  <c r="AE17"/>
  <c r="U17"/>
  <c r="O17"/>
  <c r="DM25"/>
  <c r="CZ25"/>
  <c r="DB25"/>
  <c r="CS25"/>
  <c r="DN25"/>
  <c r="DA25"/>
  <c r="CR25"/>
  <c r="CT25"/>
  <c r="CJ25"/>
  <c r="CA25"/>
  <c r="CL25"/>
  <c r="BZ25"/>
  <c r="CK25"/>
  <c r="BY25"/>
  <c r="BU25"/>
  <c r="BH25"/>
  <c r="BT25"/>
  <c r="BG25"/>
  <c r="BR25"/>
  <c r="BF25"/>
  <c r="BV25"/>
  <c r="BQ25"/>
  <c r="BB25"/>
  <c r="AO25"/>
  <c r="AI25"/>
  <c r="T25"/>
  <c r="M25"/>
  <c r="BA25"/>
  <c r="AN25"/>
  <c r="AH25"/>
  <c r="Q25"/>
  <c r="L25"/>
  <c r="AY25"/>
  <c r="AM25"/>
  <c r="AF25"/>
  <c r="V25"/>
  <c r="P25"/>
  <c r="BC25"/>
  <c r="AX25"/>
  <c r="AJ25"/>
  <c r="AE25"/>
  <c r="AT25" s="1"/>
  <c r="U25"/>
  <c r="O25"/>
  <c r="DM33"/>
  <c r="CZ33"/>
  <c r="DB33"/>
  <c r="CS33"/>
  <c r="DN33"/>
  <c r="DA33"/>
  <c r="CR33"/>
  <c r="CT33"/>
  <c r="CJ33"/>
  <c r="CA33"/>
  <c r="CL33"/>
  <c r="BZ33"/>
  <c r="CK33"/>
  <c r="BY33"/>
  <c r="BU33"/>
  <c r="BH33"/>
  <c r="BT33"/>
  <c r="BG33"/>
  <c r="BR33"/>
  <c r="BF33"/>
  <c r="BV33"/>
  <c r="BQ33"/>
  <c r="BB33"/>
  <c r="AO33"/>
  <c r="AI33"/>
  <c r="T33"/>
  <c r="M33"/>
  <c r="BA33"/>
  <c r="AN33"/>
  <c r="AH33"/>
  <c r="Q33"/>
  <c r="L33"/>
  <c r="AY33"/>
  <c r="AM33"/>
  <c r="AF33"/>
  <c r="V33"/>
  <c r="P33"/>
  <c r="BC33"/>
  <c r="AX33"/>
  <c r="AJ33"/>
  <c r="AE33"/>
  <c r="U33"/>
  <c r="O33"/>
  <c r="DM41"/>
  <c r="CZ41"/>
  <c r="DB41"/>
  <c r="CS41"/>
  <c r="DN41"/>
  <c r="DA41"/>
  <c r="CR41"/>
  <c r="CT41"/>
  <c r="CJ41"/>
  <c r="CA41"/>
  <c r="CL41"/>
  <c r="BZ41"/>
  <c r="CK41"/>
  <c r="BY41"/>
  <c r="BU41"/>
  <c r="BH41"/>
  <c r="BT41"/>
  <c r="BG41"/>
  <c r="BR41"/>
  <c r="BF41"/>
  <c r="BV41"/>
  <c r="BQ41"/>
  <c r="BB41"/>
  <c r="AO41"/>
  <c r="AI41"/>
  <c r="T41"/>
  <c r="M41"/>
  <c r="BA41"/>
  <c r="AN41"/>
  <c r="AH41"/>
  <c r="Q41"/>
  <c r="L41"/>
  <c r="AY41"/>
  <c r="AM41"/>
  <c r="AF41"/>
  <c r="V41"/>
  <c r="P41"/>
  <c r="BC41"/>
  <c r="AX41"/>
  <c r="BM41" s="1"/>
  <c r="AJ41"/>
  <c r="AE41"/>
  <c r="U41"/>
  <c r="O41"/>
  <c r="DM49"/>
  <c r="CZ49"/>
  <c r="DB49"/>
  <c r="CS49"/>
  <c r="DN49"/>
  <c r="DA49"/>
  <c r="CR49"/>
  <c r="CT49"/>
  <c r="CJ49"/>
  <c r="CA49"/>
  <c r="CL49"/>
  <c r="BZ49"/>
  <c r="CK49"/>
  <c r="BY49"/>
  <c r="BU49"/>
  <c r="BH49"/>
  <c r="BT49"/>
  <c r="BG49"/>
  <c r="BR49"/>
  <c r="BF49"/>
  <c r="BV49"/>
  <c r="BQ49"/>
  <c r="BB49"/>
  <c r="AO49"/>
  <c r="AI49"/>
  <c r="T49"/>
  <c r="M49"/>
  <c r="BA49"/>
  <c r="AN49"/>
  <c r="AH49"/>
  <c r="Q49"/>
  <c r="L49"/>
  <c r="AY49"/>
  <c r="AM49"/>
  <c r="AF49"/>
  <c r="V49"/>
  <c r="P49"/>
  <c r="BC49"/>
  <c r="AX49"/>
  <c r="AJ49"/>
  <c r="AE49"/>
  <c r="U49"/>
  <c r="O49"/>
  <c r="DM57"/>
  <c r="CZ57"/>
  <c r="DB57"/>
  <c r="CS57"/>
  <c r="DN57"/>
  <c r="DA57"/>
  <c r="CR57"/>
  <c r="CT57"/>
  <c r="CJ57"/>
  <c r="CA57"/>
  <c r="CL57"/>
  <c r="BZ57"/>
  <c r="CK57"/>
  <c r="BY57"/>
  <c r="BU57"/>
  <c r="BH57"/>
  <c r="BT57"/>
  <c r="BG57"/>
  <c r="BR57"/>
  <c r="BF57"/>
  <c r="BV57"/>
  <c r="BQ57"/>
  <c r="BB57"/>
  <c r="AO57"/>
  <c r="AI57"/>
  <c r="T57"/>
  <c r="M57"/>
  <c r="BA57"/>
  <c r="AN57"/>
  <c r="AH57"/>
  <c r="Q57"/>
  <c r="L57"/>
  <c r="AY57"/>
  <c r="AM57"/>
  <c r="AF57"/>
  <c r="V57"/>
  <c r="P57"/>
  <c r="BC57"/>
  <c r="AX57"/>
  <c r="AJ57"/>
  <c r="AE57"/>
  <c r="AT57" s="1"/>
  <c r="U57"/>
  <c r="O57"/>
  <c r="DM65"/>
  <c r="CZ65"/>
  <c r="DB65"/>
  <c r="CS65"/>
  <c r="DN65"/>
  <c r="DA65"/>
  <c r="CR65"/>
  <c r="CT65"/>
  <c r="CJ65"/>
  <c r="CL65"/>
  <c r="CK65"/>
  <c r="CA65"/>
  <c r="BU65"/>
  <c r="BH65"/>
  <c r="BZ65"/>
  <c r="BT65"/>
  <c r="BG65"/>
  <c r="BY65"/>
  <c r="BR65"/>
  <c r="BF65"/>
  <c r="BV65"/>
  <c r="BQ65"/>
  <c r="CF65" s="1"/>
  <c r="BB65"/>
  <c r="AO65"/>
  <c r="AI65"/>
  <c r="T65"/>
  <c r="M65"/>
  <c r="BA65"/>
  <c r="AN65"/>
  <c r="AH65"/>
  <c r="Q65"/>
  <c r="L65"/>
  <c r="AY65"/>
  <c r="AM65"/>
  <c r="AF65"/>
  <c r="V65"/>
  <c r="P65"/>
  <c r="BC65"/>
  <c r="AX65"/>
  <c r="AJ65"/>
  <c r="AE65"/>
  <c r="U65"/>
  <c r="O65"/>
  <c r="DM73"/>
  <c r="CZ73"/>
  <c r="DB73"/>
  <c r="CS73"/>
  <c r="DN73"/>
  <c r="DA73"/>
  <c r="CR73"/>
  <c r="CT73"/>
  <c r="CJ73"/>
  <c r="CL73"/>
  <c r="CK73"/>
  <c r="CA73"/>
  <c r="BU73"/>
  <c r="BH73"/>
  <c r="BZ73"/>
  <c r="BT73"/>
  <c r="BG73"/>
  <c r="BY73"/>
  <c r="BR73"/>
  <c r="BF73"/>
  <c r="BV73"/>
  <c r="BQ73"/>
  <c r="BB73"/>
  <c r="AO73"/>
  <c r="AI73"/>
  <c r="T73"/>
  <c r="M73"/>
  <c r="BA73"/>
  <c r="AN73"/>
  <c r="AH73"/>
  <c r="Q73"/>
  <c r="L73"/>
  <c r="AY73"/>
  <c r="AM73"/>
  <c r="AF73"/>
  <c r="V73"/>
  <c r="P73"/>
  <c r="BC73"/>
  <c r="AX73"/>
  <c r="BM73" s="1"/>
  <c r="AJ73"/>
  <c r="AE73"/>
  <c r="U73"/>
  <c r="O73"/>
  <c r="DM81"/>
  <c r="CZ81"/>
  <c r="DB81"/>
  <c r="CS81"/>
  <c r="DN81"/>
  <c r="DA81"/>
  <c r="CR81"/>
  <c r="CT81"/>
  <c r="CJ81"/>
  <c r="CL81"/>
  <c r="CK81"/>
  <c r="CA81"/>
  <c r="BU81"/>
  <c r="BH81"/>
  <c r="BZ81"/>
  <c r="BT81"/>
  <c r="BG81"/>
  <c r="BY81"/>
  <c r="BR81"/>
  <c r="BF81"/>
  <c r="BV81"/>
  <c r="BQ81"/>
  <c r="BB81"/>
  <c r="AO81"/>
  <c r="AI81"/>
  <c r="T81"/>
  <c r="M81"/>
  <c r="BA81"/>
  <c r="AN81"/>
  <c r="AH81"/>
  <c r="Q81"/>
  <c r="L81"/>
  <c r="AY81"/>
  <c r="AM81"/>
  <c r="AF81"/>
  <c r="V81"/>
  <c r="P81"/>
  <c r="BC81"/>
  <c r="AX81"/>
  <c r="AJ81"/>
  <c r="AE81"/>
  <c r="U81"/>
  <c r="O81"/>
  <c r="DM89"/>
  <c r="CZ89"/>
  <c r="DB89"/>
  <c r="CS89"/>
  <c r="DN89"/>
  <c r="DA89"/>
  <c r="CR89"/>
  <c r="CT89"/>
  <c r="CJ89"/>
  <c r="CL89"/>
  <c r="CK89"/>
  <c r="CA89"/>
  <c r="BU89"/>
  <c r="BH89"/>
  <c r="BZ89"/>
  <c r="BT89"/>
  <c r="BG89"/>
  <c r="BY89"/>
  <c r="BR89"/>
  <c r="BF89"/>
  <c r="BV89"/>
  <c r="BQ89"/>
  <c r="BB89"/>
  <c r="AO89"/>
  <c r="AI89"/>
  <c r="T89"/>
  <c r="M89"/>
  <c r="BA89"/>
  <c r="AN89"/>
  <c r="AH89"/>
  <c r="Q89"/>
  <c r="L89"/>
  <c r="AY89"/>
  <c r="AM89"/>
  <c r="AF89"/>
  <c r="V89"/>
  <c r="P89"/>
  <c r="BC89"/>
  <c r="AX89"/>
  <c r="AJ89"/>
  <c r="AE89"/>
  <c r="AT89" s="1"/>
  <c r="U89"/>
  <c r="O89"/>
  <c r="DM97"/>
  <c r="CZ97"/>
  <c r="DB97"/>
  <c r="DN97"/>
  <c r="DA97"/>
  <c r="CT97"/>
  <c r="CJ97"/>
  <c r="CS97"/>
  <c r="CL97"/>
  <c r="CR97"/>
  <c r="CK97"/>
  <c r="CA97"/>
  <c r="BU97"/>
  <c r="BH97"/>
  <c r="BZ97"/>
  <c r="BT97"/>
  <c r="BG97"/>
  <c r="BY97"/>
  <c r="BR97"/>
  <c r="BF97"/>
  <c r="BV97"/>
  <c r="BQ97"/>
  <c r="CF97" s="1"/>
  <c r="BB97"/>
  <c r="AO97"/>
  <c r="AI97"/>
  <c r="T97"/>
  <c r="M97"/>
  <c r="BA97"/>
  <c r="AN97"/>
  <c r="AH97"/>
  <c r="Q97"/>
  <c r="L97"/>
  <c r="AY97"/>
  <c r="AM97"/>
  <c r="AF97"/>
  <c r="V97"/>
  <c r="P97"/>
  <c r="BC97"/>
  <c r="AX97"/>
  <c r="AJ97"/>
  <c r="AE97"/>
  <c r="U97"/>
  <c r="O97"/>
  <c r="DM105"/>
  <c r="CZ105"/>
  <c r="DB105"/>
  <c r="DN105"/>
  <c r="DA105"/>
  <c r="CT105"/>
  <c r="CJ105"/>
  <c r="CS105"/>
  <c r="CL105"/>
  <c r="CR105"/>
  <c r="CK105"/>
  <c r="CA105"/>
  <c r="BU105"/>
  <c r="BH105"/>
  <c r="BZ105"/>
  <c r="BT105"/>
  <c r="BG105"/>
  <c r="BY105"/>
  <c r="BR105"/>
  <c r="BF105"/>
  <c r="BV105"/>
  <c r="BQ105"/>
  <c r="BB105"/>
  <c r="AO105"/>
  <c r="AI105"/>
  <c r="T105"/>
  <c r="M105"/>
  <c r="BA105"/>
  <c r="AN105"/>
  <c r="AH105"/>
  <c r="Q105"/>
  <c r="L105"/>
  <c r="AY105"/>
  <c r="AM105"/>
  <c r="AF105"/>
  <c r="V105"/>
  <c r="P105"/>
  <c r="BC105"/>
  <c r="AX105"/>
  <c r="BM105" s="1"/>
  <c r="AJ105"/>
  <c r="AE105"/>
  <c r="U105"/>
  <c r="O105"/>
  <c r="DM113"/>
  <c r="CZ113"/>
  <c r="DB113"/>
  <c r="DN113"/>
  <c r="DA113"/>
  <c r="CT113"/>
  <c r="CJ113"/>
  <c r="CS113"/>
  <c r="CL113"/>
  <c r="CR113"/>
  <c r="CK113"/>
  <c r="CA113"/>
  <c r="BU113"/>
  <c r="BH113"/>
  <c r="BZ113"/>
  <c r="BT113"/>
  <c r="BG113"/>
  <c r="BY113"/>
  <c r="BR113"/>
  <c r="BF113"/>
  <c r="BV113"/>
  <c r="BQ113"/>
  <c r="BB113"/>
  <c r="AO113"/>
  <c r="AI113"/>
  <c r="T113"/>
  <c r="M113"/>
  <c r="BA113"/>
  <c r="AN113"/>
  <c r="AH113"/>
  <c r="Q113"/>
  <c r="L113"/>
  <c r="AY113"/>
  <c r="AM113"/>
  <c r="AF113"/>
  <c r="V113"/>
  <c r="P113"/>
  <c r="BC113"/>
  <c r="AX113"/>
  <c r="AJ113"/>
  <c r="AE113"/>
  <c r="U113"/>
  <c r="O113"/>
  <c r="CZ121"/>
  <c r="DN121"/>
  <c r="DB121"/>
  <c r="DM121"/>
  <c r="DA121"/>
  <c r="CT121"/>
  <c r="CJ121"/>
  <c r="CS121"/>
  <c r="CL121"/>
  <c r="CR121"/>
  <c r="CK121"/>
  <c r="CA121"/>
  <c r="BU121"/>
  <c r="BH121"/>
  <c r="BZ121"/>
  <c r="BT121"/>
  <c r="BG121"/>
  <c r="BY121"/>
  <c r="BR121"/>
  <c r="BF121"/>
  <c r="BV121"/>
  <c r="BQ121"/>
  <c r="BB121"/>
  <c r="AO121"/>
  <c r="AI121"/>
  <c r="T121"/>
  <c r="M121"/>
  <c r="BA121"/>
  <c r="AN121"/>
  <c r="AH121"/>
  <c r="Q121"/>
  <c r="L121"/>
  <c r="AY121"/>
  <c r="AM121"/>
  <c r="AF121"/>
  <c r="V121"/>
  <c r="P121"/>
  <c r="BC121"/>
  <c r="AX121"/>
  <c r="AJ121"/>
  <c r="AE121"/>
  <c r="AT121" s="1"/>
  <c r="U121"/>
  <c r="O121"/>
  <c r="CZ129"/>
  <c r="DN129"/>
  <c r="DB129"/>
  <c r="DM129"/>
  <c r="DA129"/>
  <c r="CT129"/>
  <c r="CJ129"/>
  <c r="CS129"/>
  <c r="CL129"/>
  <c r="CR129"/>
  <c r="CK129"/>
  <c r="CA129"/>
  <c r="BU129"/>
  <c r="BH129"/>
  <c r="BZ129"/>
  <c r="BT129"/>
  <c r="BG129"/>
  <c r="BY129"/>
  <c r="BR129"/>
  <c r="BF129"/>
  <c r="BV129"/>
  <c r="BQ129"/>
  <c r="CF129" s="1"/>
  <c r="BB129"/>
  <c r="AO129"/>
  <c r="AI129"/>
  <c r="T129"/>
  <c r="M129"/>
  <c r="BA129"/>
  <c r="AN129"/>
  <c r="AH129"/>
  <c r="Q129"/>
  <c r="L129"/>
  <c r="AY129"/>
  <c r="AM129"/>
  <c r="AF129"/>
  <c r="V129"/>
  <c r="P129"/>
  <c r="BC129"/>
  <c r="AX129"/>
  <c r="AJ129"/>
  <c r="AE129"/>
  <c r="U129"/>
  <c r="O129"/>
  <c r="CZ137"/>
  <c r="DN137"/>
  <c r="DB137"/>
  <c r="DM137"/>
  <c r="DA137"/>
  <c r="CT137"/>
  <c r="CJ137"/>
  <c r="CS137"/>
  <c r="CL137"/>
  <c r="CR137"/>
  <c r="CK137"/>
  <c r="CA137"/>
  <c r="BU137"/>
  <c r="BH137"/>
  <c r="BZ137"/>
  <c r="BT137"/>
  <c r="BG137"/>
  <c r="BY137"/>
  <c r="BR137"/>
  <c r="BF137"/>
  <c r="BV137"/>
  <c r="BQ137"/>
  <c r="BB137"/>
  <c r="AO137"/>
  <c r="AI137"/>
  <c r="T137"/>
  <c r="M137"/>
  <c r="BA137"/>
  <c r="AN137"/>
  <c r="AH137"/>
  <c r="Q137"/>
  <c r="L137"/>
  <c r="AY137"/>
  <c r="AM137"/>
  <c r="AF137"/>
  <c r="V137"/>
  <c r="P137"/>
  <c r="BC137"/>
  <c r="AX137"/>
  <c r="BM137" s="1"/>
  <c r="AJ137"/>
  <c r="AE137"/>
  <c r="U137"/>
  <c r="O137"/>
  <c r="CZ145"/>
  <c r="DN145"/>
  <c r="DB145"/>
  <c r="DM145"/>
  <c r="DA145"/>
  <c r="CS145"/>
  <c r="CJ145"/>
  <c r="CR145"/>
  <c r="CL145"/>
  <c r="CT145"/>
  <c r="CK145"/>
  <c r="CA145"/>
  <c r="BU145"/>
  <c r="BH145"/>
  <c r="BZ145"/>
  <c r="BT145"/>
  <c r="BG145"/>
  <c r="BY145"/>
  <c r="BR145"/>
  <c r="BF145"/>
  <c r="BV145"/>
  <c r="BQ145"/>
  <c r="BB145"/>
  <c r="AO145"/>
  <c r="AI145"/>
  <c r="T145"/>
  <c r="M145"/>
  <c r="BA145"/>
  <c r="AN145"/>
  <c r="AH145"/>
  <c r="Q145"/>
  <c r="L145"/>
  <c r="AY145"/>
  <c r="AM145"/>
  <c r="AF145"/>
  <c r="V145"/>
  <c r="P145"/>
  <c r="BC145"/>
  <c r="AX145"/>
  <c r="AJ145"/>
  <c r="AE145"/>
  <c r="U145"/>
  <c r="O145"/>
  <c r="DN153"/>
  <c r="DB153"/>
  <c r="DM153"/>
  <c r="DA153"/>
  <c r="CZ153"/>
  <c r="CS153"/>
  <c r="CJ153"/>
  <c r="CR153"/>
  <c r="CL153"/>
  <c r="CT153"/>
  <c r="CK153"/>
  <c r="CA153"/>
  <c r="BU153"/>
  <c r="BH153"/>
  <c r="BZ153"/>
  <c r="BT153"/>
  <c r="BG153"/>
  <c r="BY153"/>
  <c r="BR153"/>
  <c r="BF153"/>
  <c r="BV153"/>
  <c r="BQ153"/>
  <c r="BB153"/>
  <c r="AO153"/>
  <c r="AI153"/>
  <c r="T153"/>
  <c r="M153"/>
  <c r="BA153"/>
  <c r="AN153"/>
  <c r="AH153"/>
  <c r="Q153"/>
  <c r="L153"/>
  <c r="AY153"/>
  <c r="AM153"/>
  <c r="AF153"/>
  <c r="V153"/>
  <c r="P153"/>
  <c r="BC153"/>
  <c r="AX153"/>
  <c r="AJ153"/>
  <c r="AE153"/>
  <c r="AT153" s="1"/>
  <c r="U153"/>
  <c r="O153"/>
  <c r="DN161"/>
  <c r="DB161"/>
  <c r="DM161"/>
  <c r="DA161"/>
  <c r="CZ161"/>
  <c r="CS161"/>
  <c r="CJ161"/>
  <c r="CR161"/>
  <c r="CL161"/>
  <c r="CT161"/>
  <c r="CK161"/>
  <c r="CA161"/>
  <c r="BU161"/>
  <c r="BH161"/>
  <c r="BZ161"/>
  <c r="BT161"/>
  <c r="BG161"/>
  <c r="BY161"/>
  <c r="BR161"/>
  <c r="BF161"/>
  <c r="BV161"/>
  <c r="BQ161"/>
  <c r="CF161" s="1"/>
  <c r="BB161"/>
  <c r="AO161"/>
  <c r="AI161"/>
  <c r="T161"/>
  <c r="M161"/>
  <c r="BA161"/>
  <c r="AN161"/>
  <c r="AH161"/>
  <c r="Q161"/>
  <c r="L161"/>
  <c r="AY161"/>
  <c r="AM161"/>
  <c r="AF161"/>
  <c r="V161"/>
  <c r="P161"/>
  <c r="BC161"/>
  <c r="AX161"/>
  <c r="AJ161"/>
  <c r="AE161"/>
  <c r="U161"/>
  <c r="O161"/>
  <c r="DN169"/>
  <c r="DB169"/>
  <c r="DM169"/>
  <c r="DA169"/>
  <c r="CZ169"/>
  <c r="CS169"/>
  <c r="CJ169"/>
  <c r="CR169"/>
  <c r="CL169"/>
  <c r="CT169"/>
  <c r="CK169"/>
  <c r="CA169"/>
  <c r="BU169"/>
  <c r="BH169"/>
  <c r="BZ169"/>
  <c r="BT169"/>
  <c r="BG169"/>
  <c r="BY169"/>
  <c r="BR169"/>
  <c r="BF169"/>
  <c r="BV169"/>
  <c r="BQ169"/>
  <c r="BB169"/>
  <c r="AO169"/>
  <c r="AI169"/>
  <c r="T169"/>
  <c r="M169"/>
  <c r="BA169"/>
  <c r="AN169"/>
  <c r="AH169"/>
  <c r="Q169"/>
  <c r="L169"/>
  <c r="AY169"/>
  <c r="AM169"/>
  <c r="AF169"/>
  <c r="V169"/>
  <c r="P169"/>
  <c r="BC169"/>
  <c r="AX169"/>
  <c r="BM169" s="1"/>
  <c r="AJ169"/>
  <c r="AE169"/>
  <c r="U169"/>
  <c r="O169"/>
  <c r="DN177"/>
  <c r="DB177"/>
  <c r="DM177"/>
  <c r="DA177"/>
  <c r="CZ177"/>
  <c r="CS177"/>
  <c r="CJ177"/>
  <c r="CR177"/>
  <c r="CL177"/>
  <c r="CT177"/>
  <c r="CK177"/>
  <c r="CA177"/>
  <c r="BU177"/>
  <c r="BH177"/>
  <c r="BZ177"/>
  <c r="BT177"/>
  <c r="BG177"/>
  <c r="BY177"/>
  <c r="BR177"/>
  <c r="BF177"/>
  <c r="BV177"/>
  <c r="BQ177"/>
  <c r="BB177"/>
  <c r="AO177"/>
  <c r="AI177"/>
  <c r="T177"/>
  <c r="BA177"/>
  <c r="AN177"/>
  <c r="AH177"/>
  <c r="Q177"/>
  <c r="AY177"/>
  <c r="AM177"/>
  <c r="AF177"/>
  <c r="V177"/>
  <c r="P177"/>
  <c r="BC177"/>
  <c r="AX177"/>
  <c r="AJ177"/>
  <c r="AE177"/>
  <c r="U177"/>
  <c r="O177"/>
  <c r="M177"/>
  <c r="L177"/>
  <c r="DN185"/>
  <c r="DB185"/>
  <c r="DM185"/>
  <c r="DA185"/>
  <c r="CZ185"/>
  <c r="CS185"/>
  <c r="CJ185"/>
  <c r="CR185"/>
  <c r="CL185"/>
  <c r="CT185"/>
  <c r="CK185"/>
  <c r="CA185"/>
  <c r="BU185"/>
  <c r="BH185"/>
  <c r="BZ185"/>
  <c r="BT185"/>
  <c r="BG185"/>
  <c r="BY185"/>
  <c r="BR185"/>
  <c r="BF185"/>
  <c r="BV185"/>
  <c r="BQ185"/>
  <c r="BB185"/>
  <c r="AO185"/>
  <c r="AI185"/>
  <c r="T185"/>
  <c r="BA185"/>
  <c r="AN185"/>
  <c r="AH185"/>
  <c r="Q185"/>
  <c r="AY185"/>
  <c r="AM185"/>
  <c r="AF185"/>
  <c r="V185"/>
  <c r="P185"/>
  <c r="BC185"/>
  <c r="AX185"/>
  <c r="AJ185"/>
  <c r="AE185"/>
  <c r="U185"/>
  <c r="O185"/>
  <c r="M185"/>
  <c r="L185"/>
  <c r="DN193"/>
  <c r="DB193"/>
  <c r="DM193"/>
  <c r="DA193"/>
  <c r="CZ193"/>
  <c r="CS193"/>
  <c r="CJ193"/>
  <c r="CR193"/>
  <c r="CL193"/>
  <c r="CT193"/>
  <c r="CK193"/>
  <c r="CA193"/>
  <c r="BU193"/>
  <c r="BH193"/>
  <c r="BZ193"/>
  <c r="BT193"/>
  <c r="BG193"/>
  <c r="BY193"/>
  <c r="BR193"/>
  <c r="BF193"/>
  <c r="BV193"/>
  <c r="BQ193"/>
  <c r="CF193" s="1"/>
  <c r="BB193"/>
  <c r="AO193"/>
  <c r="AI193"/>
  <c r="T193"/>
  <c r="BA193"/>
  <c r="AN193"/>
  <c r="AH193"/>
  <c r="Q193"/>
  <c r="AY193"/>
  <c r="AM193"/>
  <c r="AF193"/>
  <c r="V193"/>
  <c r="P193"/>
  <c r="BC193"/>
  <c r="AX193"/>
  <c r="AJ193"/>
  <c r="AE193"/>
  <c r="U193"/>
  <c r="O193"/>
  <c r="M193"/>
  <c r="L193"/>
  <c r="DN201"/>
  <c r="DB201"/>
  <c r="DM201"/>
  <c r="DA201"/>
  <c r="CZ201"/>
  <c r="CS201"/>
  <c r="CJ201"/>
  <c r="CR201"/>
  <c r="CL201"/>
  <c r="CT201"/>
  <c r="CK201"/>
  <c r="CA201"/>
  <c r="BU201"/>
  <c r="BH201"/>
  <c r="BZ201"/>
  <c r="BT201"/>
  <c r="BG201"/>
  <c r="BY201"/>
  <c r="BR201"/>
  <c r="BF201"/>
  <c r="BV201"/>
  <c r="BQ201"/>
  <c r="BB201"/>
  <c r="AO201"/>
  <c r="AI201"/>
  <c r="T201"/>
  <c r="BA201"/>
  <c r="AN201"/>
  <c r="AH201"/>
  <c r="Q201"/>
  <c r="AY201"/>
  <c r="AM201"/>
  <c r="AF201"/>
  <c r="V201"/>
  <c r="P201"/>
  <c r="BC201"/>
  <c r="AX201"/>
  <c r="AJ201"/>
  <c r="AE201"/>
  <c r="AT201" s="1"/>
  <c r="U201"/>
  <c r="O201"/>
  <c r="M201"/>
  <c r="L201"/>
  <c r="DN156"/>
  <c r="DM156"/>
  <c r="DA156"/>
  <c r="CZ156"/>
  <c r="DB156"/>
  <c r="CR156"/>
  <c r="CL156"/>
  <c r="CT156"/>
  <c r="CK156"/>
  <c r="CS156"/>
  <c r="CJ156"/>
  <c r="BZ156"/>
  <c r="BT156"/>
  <c r="BR156"/>
  <c r="BG156"/>
  <c r="BY156"/>
  <c r="BQ156"/>
  <c r="BF156"/>
  <c r="BV156"/>
  <c r="CA156"/>
  <c r="BU156"/>
  <c r="BH156"/>
  <c r="BA156"/>
  <c r="AY156"/>
  <c r="AN156"/>
  <c r="AH156"/>
  <c r="AF156"/>
  <c r="Q156"/>
  <c r="AX156"/>
  <c r="AM156"/>
  <c r="AE156"/>
  <c r="V156"/>
  <c r="P156"/>
  <c r="BC156"/>
  <c r="AJ156"/>
  <c r="U156"/>
  <c r="O156"/>
  <c r="M156"/>
  <c r="BB156"/>
  <c r="AO156"/>
  <c r="AI156"/>
  <c r="T156"/>
  <c r="L156"/>
  <c r="DN172"/>
  <c r="DM172"/>
  <c r="DA172"/>
  <c r="CZ172"/>
  <c r="DB172"/>
  <c r="CR172"/>
  <c r="CL172"/>
  <c r="CT172"/>
  <c r="CK172"/>
  <c r="CS172"/>
  <c r="CJ172"/>
  <c r="BZ172"/>
  <c r="BT172"/>
  <c r="BR172"/>
  <c r="BG172"/>
  <c r="BY172"/>
  <c r="BQ172"/>
  <c r="BF172"/>
  <c r="BV172"/>
  <c r="CA172"/>
  <c r="BU172"/>
  <c r="BH172"/>
  <c r="BA172"/>
  <c r="AY172"/>
  <c r="AN172"/>
  <c r="AH172"/>
  <c r="AF172"/>
  <c r="Q172"/>
  <c r="AX172"/>
  <c r="AM172"/>
  <c r="AE172"/>
  <c r="V172"/>
  <c r="P172"/>
  <c r="BC172"/>
  <c r="AJ172"/>
  <c r="U172"/>
  <c r="O172"/>
  <c r="BB172"/>
  <c r="AO172"/>
  <c r="AI172"/>
  <c r="T172"/>
  <c r="M172"/>
  <c r="L172"/>
  <c r="DN188"/>
  <c r="DM188"/>
  <c r="DA188"/>
  <c r="CZ188"/>
  <c r="DB188"/>
  <c r="CR188"/>
  <c r="CL188"/>
  <c r="CT188"/>
  <c r="CK188"/>
  <c r="CS188"/>
  <c r="CJ188"/>
  <c r="BZ188"/>
  <c r="BT188"/>
  <c r="BR188"/>
  <c r="BG188"/>
  <c r="BY188"/>
  <c r="BQ188"/>
  <c r="BF188"/>
  <c r="BV188"/>
  <c r="CA188"/>
  <c r="BU188"/>
  <c r="BH188"/>
  <c r="BA188"/>
  <c r="AY188"/>
  <c r="AN188"/>
  <c r="AH188"/>
  <c r="AF188"/>
  <c r="Q188"/>
  <c r="AX188"/>
  <c r="AM188"/>
  <c r="AE188"/>
  <c r="V188"/>
  <c r="P188"/>
  <c r="BC188"/>
  <c r="AJ188"/>
  <c r="U188"/>
  <c r="O188"/>
  <c r="BB188"/>
  <c r="AO188"/>
  <c r="AI188"/>
  <c r="T188"/>
  <c r="M188"/>
  <c r="L188"/>
  <c r="DN200"/>
  <c r="DM200"/>
  <c r="DA200"/>
  <c r="CZ200"/>
  <c r="DB200"/>
  <c r="CR200"/>
  <c r="CL200"/>
  <c r="CT200"/>
  <c r="CK200"/>
  <c r="CS200"/>
  <c r="CJ200"/>
  <c r="BZ200"/>
  <c r="BT200"/>
  <c r="BR200"/>
  <c r="BG200"/>
  <c r="BY200"/>
  <c r="BQ200"/>
  <c r="BF200"/>
  <c r="BV200"/>
  <c r="CA200"/>
  <c r="BU200"/>
  <c r="BH200"/>
  <c r="BA200"/>
  <c r="AY200"/>
  <c r="AN200"/>
  <c r="AH200"/>
  <c r="AF200"/>
  <c r="Q200"/>
  <c r="AX200"/>
  <c r="AM200"/>
  <c r="AE200"/>
  <c r="V200"/>
  <c r="P200"/>
  <c r="BC200"/>
  <c r="AJ200"/>
  <c r="U200"/>
  <c r="O200"/>
  <c r="BB200"/>
  <c r="AO200"/>
  <c r="AI200"/>
  <c r="T200"/>
  <c r="M200"/>
  <c r="L200"/>
  <c r="DN12"/>
  <c r="DB12"/>
  <c r="CT12"/>
  <c r="CL12"/>
  <c r="CA12"/>
  <c r="BV12"/>
  <c r="BR12"/>
  <c r="BH12"/>
  <c r="BC12"/>
  <c r="AY12"/>
  <c r="AO12"/>
  <c r="AJ12"/>
  <c r="AF12"/>
  <c r="T12"/>
  <c r="O12"/>
  <c r="DM12"/>
  <c r="DA12"/>
  <c r="CS12"/>
  <c r="CK12"/>
  <c r="BZ12"/>
  <c r="BU12"/>
  <c r="BQ12"/>
  <c r="BG12"/>
  <c r="BB12"/>
  <c r="AX12"/>
  <c r="AN12"/>
  <c r="AI12"/>
  <c r="AE12"/>
  <c r="CZ12"/>
  <c r="CR12"/>
  <c r="CJ12"/>
  <c r="BY12"/>
  <c r="BT12"/>
  <c r="BF12"/>
  <c r="BA12"/>
  <c r="AM12"/>
  <c r="AH12"/>
  <c r="V12"/>
  <c r="Q12"/>
  <c r="M12"/>
  <c r="U12"/>
  <c r="P12"/>
  <c r="L12"/>
  <c r="CG407" i="25"/>
  <c r="CH407" s="1"/>
  <c r="CE407"/>
  <c r="CF407" s="1"/>
  <c r="CC407"/>
  <c r="CD407" s="1"/>
  <c r="CA407"/>
  <c r="CB407" s="1"/>
  <c r="BY407"/>
  <c r="BZ407" s="1"/>
  <c r="BW407"/>
  <c r="BX407" s="1"/>
  <c r="BU407"/>
  <c r="BV407" s="1"/>
  <c r="BT407"/>
  <c r="CH406"/>
  <c r="CG406"/>
  <c r="CE406"/>
  <c r="CF406" s="1"/>
  <c r="CD406"/>
  <c r="CC406"/>
  <c r="CA406"/>
  <c r="CB406" s="1"/>
  <c r="BZ406"/>
  <c r="BY406"/>
  <c r="BW406"/>
  <c r="BX406" s="1"/>
  <c r="BV406"/>
  <c r="BU406"/>
  <c r="BT406"/>
  <c r="CG405"/>
  <c r="CH405" s="1"/>
  <c r="CF405"/>
  <c r="CE405"/>
  <c r="CC405"/>
  <c r="CD405" s="1"/>
  <c r="CB405"/>
  <c r="CA405"/>
  <c r="BY405"/>
  <c r="BZ405" s="1"/>
  <c r="BX405"/>
  <c r="BW405"/>
  <c r="BU405"/>
  <c r="BV405" s="1"/>
  <c r="BT405"/>
  <c r="CG404"/>
  <c r="CH404" s="1"/>
  <c r="CF404"/>
  <c r="CE404"/>
  <c r="CC404"/>
  <c r="CD404" s="1"/>
  <c r="CB404"/>
  <c r="CA404"/>
  <c r="BY404"/>
  <c r="BZ404" s="1"/>
  <c r="BX404"/>
  <c r="BW404"/>
  <c r="BU404"/>
  <c r="BV404" s="1"/>
  <c r="BT404"/>
  <c r="CH403"/>
  <c r="CG403"/>
  <c r="CE403"/>
  <c r="CF403" s="1"/>
  <c r="CD403"/>
  <c r="CC403"/>
  <c r="CA403"/>
  <c r="CB403" s="1"/>
  <c r="BZ403"/>
  <c r="BY403"/>
  <c r="BW403"/>
  <c r="BX403" s="1"/>
  <c r="BV403"/>
  <c r="BU403"/>
  <c r="BT403"/>
  <c r="CH402"/>
  <c r="CG402"/>
  <c r="CE402"/>
  <c r="CF402" s="1"/>
  <c r="CD402"/>
  <c r="CC402"/>
  <c r="CA402"/>
  <c r="CB402" s="1"/>
  <c r="BZ402"/>
  <c r="BY402"/>
  <c r="BW402"/>
  <c r="BX402" s="1"/>
  <c r="BV402"/>
  <c r="BU402"/>
  <c r="BT402"/>
  <c r="CG401"/>
  <c r="CH401" s="1"/>
  <c r="CF401"/>
  <c r="CE401"/>
  <c r="CC401"/>
  <c r="CD401" s="1"/>
  <c r="CB401"/>
  <c r="CA401"/>
  <c r="BY401"/>
  <c r="BZ401" s="1"/>
  <c r="BX401"/>
  <c r="BW401"/>
  <c r="BU401"/>
  <c r="BV401" s="1"/>
  <c r="BT401"/>
  <c r="CG400"/>
  <c r="CH400" s="1"/>
  <c r="CF400"/>
  <c r="CE400"/>
  <c r="CC400"/>
  <c r="CD400" s="1"/>
  <c r="CB400"/>
  <c r="CA400"/>
  <c r="BY400"/>
  <c r="BZ400" s="1"/>
  <c r="BX400"/>
  <c r="BW400"/>
  <c r="BU400"/>
  <c r="BV400" s="1"/>
  <c r="BT400"/>
  <c r="CH399"/>
  <c r="CG399"/>
  <c r="CF399"/>
  <c r="CE399"/>
  <c r="CD399"/>
  <c r="CC399"/>
  <c r="CB399"/>
  <c r="CA399"/>
  <c r="BZ399"/>
  <c r="BY399"/>
  <c r="BX399"/>
  <c r="BW399"/>
  <c r="BV399"/>
  <c r="BU399"/>
  <c r="BT399"/>
  <c r="CH398"/>
  <c r="CG398"/>
  <c r="CE398"/>
  <c r="CF398" s="1"/>
  <c r="CD398"/>
  <c r="CC398"/>
  <c r="CA398"/>
  <c r="CB398" s="1"/>
  <c r="BZ398"/>
  <c r="BY398"/>
  <c r="BW398"/>
  <c r="BX398" s="1"/>
  <c r="BV398"/>
  <c r="BU398"/>
  <c r="BT398"/>
  <c r="CG397"/>
  <c r="CH397" s="1"/>
  <c r="CF397"/>
  <c r="CE397"/>
  <c r="CC397"/>
  <c r="CD397" s="1"/>
  <c r="CB397"/>
  <c r="CA397"/>
  <c r="BY397"/>
  <c r="BZ397" s="1"/>
  <c r="BX397"/>
  <c r="BW397"/>
  <c r="BU397"/>
  <c r="BV397" s="1"/>
  <c r="BT397"/>
  <c r="CG396"/>
  <c r="CH396" s="1"/>
  <c r="CF396"/>
  <c r="CE396"/>
  <c r="CC396"/>
  <c r="CD396" s="1"/>
  <c r="CB396"/>
  <c r="CA396"/>
  <c r="BY396"/>
  <c r="BZ396" s="1"/>
  <c r="BX396"/>
  <c r="BW396"/>
  <c r="BU396"/>
  <c r="BV396" s="1"/>
  <c r="BT396"/>
  <c r="CH395"/>
  <c r="CG395"/>
  <c r="CF395"/>
  <c r="CE395"/>
  <c r="CD395"/>
  <c r="CC395"/>
  <c r="CB395"/>
  <c r="CA395"/>
  <c r="BZ395"/>
  <c r="BY395"/>
  <c r="BX395"/>
  <c r="BW395"/>
  <c r="BV395"/>
  <c r="BU395"/>
  <c r="BT395"/>
  <c r="CG394"/>
  <c r="CH394" s="1"/>
  <c r="CE394"/>
  <c r="CF394" s="1"/>
  <c r="CC394"/>
  <c r="CD394" s="1"/>
  <c r="CA394"/>
  <c r="CB394" s="1"/>
  <c r="BY394"/>
  <c r="BZ394" s="1"/>
  <c r="BW394"/>
  <c r="BX394" s="1"/>
  <c r="BU394"/>
  <c r="BV394" s="1"/>
  <c r="BT394"/>
  <c r="CG393"/>
  <c r="CH393" s="1"/>
  <c r="CF393"/>
  <c r="CE393"/>
  <c r="CC393"/>
  <c r="CD393" s="1"/>
  <c r="CB393"/>
  <c r="CA393"/>
  <c r="BY393"/>
  <c r="BZ393" s="1"/>
  <c r="BX393"/>
  <c r="BW393"/>
  <c r="BU393"/>
  <c r="BV393" s="1"/>
  <c r="BT393"/>
  <c r="CG392"/>
  <c r="CH392" s="1"/>
  <c r="CF392"/>
  <c r="CE392"/>
  <c r="CC392"/>
  <c r="CD392" s="1"/>
  <c r="CB392"/>
  <c r="CA392"/>
  <c r="BY392"/>
  <c r="BZ392" s="1"/>
  <c r="BX392"/>
  <c r="BW392"/>
  <c r="BU392"/>
  <c r="BV392" s="1"/>
  <c r="BT392"/>
  <c r="CH391"/>
  <c r="CG391"/>
  <c r="CF391"/>
  <c r="CE391"/>
  <c r="CD391"/>
  <c r="CC391"/>
  <c r="CB391"/>
  <c r="CA391"/>
  <c r="BZ391"/>
  <c r="BY391"/>
  <c r="BX391"/>
  <c r="BW391"/>
  <c r="BV391"/>
  <c r="BU391"/>
  <c r="BT391"/>
  <c r="CG390"/>
  <c r="CH390" s="1"/>
  <c r="CE390"/>
  <c r="CF390" s="1"/>
  <c r="CC390"/>
  <c r="CD390" s="1"/>
  <c r="CA390"/>
  <c r="CB390" s="1"/>
  <c r="BY390"/>
  <c r="BZ390" s="1"/>
  <c r="BW390"/>
  <c r="BX390" s="1"/>
  <c r="BU390"/>
  <c r="BV390" s="1"/>
  <c r="BT390"/>
  <c r="CG389"/>
  <c r="CH389" s="1"/>
  <c r="CF389"/>
  <c r="CE389"/>
  <c r="CC389"/>
  <c r="CD389" s="1"/>
  <c r="CB389"/>
  <c r="CA389"/>
  <c r="BY389"/>
  <c r="BZ389" s="1"/>
  <c r="BX389"/>
  <c r="BW389"/>
  <c r="BU389"/>
  <c r="BV389" s="1"/>
  <c r="BT389"/>
  <c r="CG388"/>
  <c r="CH388" s="1"/>
  <c r="CF388"/>
  <c r="CE388"/>
  <c r="CC388"/>
  <c r="CD388" s="1"/>
  <c r="CB388"/>
  <c r="CA388"/>
  <c r="BY388"/>
  <c r="BZ388" s="1"/>
  <c r="BX388"/>
  <c r="BW388"/>
  <c r="BU388"/>
  <c r="BV388" s="1"/>
  <c r="BT388"/>
  <c r="CH387"/>
  <c r="CG387"/>
  <c r="CF387"/>
  <c r="CE387"/>
  <c r="CD387"/>
  <c r="CC387"/>
  <c r="CB387"/>
  <c r="CA387"/>
  <c r="BZ387"/>
  <c r="BY387"/>
  <c r="BX387"/>
  <c r="BW387"/>
  <c r="BV387"/>
  <c r="BU387"/>
  <c r="BT387"/>
  <c r="CG386"/>
  <c r="CH386" s="1"/>
  <c r="CE386"/>
  <c r="CF386" s="1"/>
  <c r="CC386"/>
  <c r="CD386" s="1"/>
  <c r="CA386"/>
  <c r="CB386" s="1"/>
  <c r="BY386"/>
  <c r="BZ386" s="1"/>
  <c r="BW386"/>
  <c r="BX386" s="1"/>
  <c r="BU386"/>
  <c r="BV386" s="1"/>
  <c r="BT386"/>
  <c r="CG385"/>
  <c r="CH385" s="1"/>
  <c r="CF385"/>
  <c r="CE385"/>
  <c r="CC385"/>
  <c r="CD385" s="1"/>
  <c r="CB385"/>
  <c r="CA385"/>
  <c r="BY385"/>
  <c r="BZ385" s="1"/>
  <c r="BX385"/>
  <c r="BW385"/>
  <c r="BU385"/>
  <c r="BV385" s="1"/>
  <c r="BT385"/>
  <c r="CG384"/>
  <c r="CH384" s="1"/>
  <c r="CF384"/>
  <c r="CE384"/>
  <c r="CC384"/>
  <c r="CD384" s="1"/>
  <c r="CB384"/>
  <c r="CA384"/>
  <c r="BY384"/>
  <c r="BZ384" s="1"/>
  <c r="BX384"/>
  <c r="BW384"/>
  <c r="BU384"/>
  <c r="BV384" s="1"/>
  <c r="BT384"/>
  <c r="CH383"/>
  <c r="CG383"/>
  <c r="CF383"/>
  <c r="CE383"/>
  <c r="CD383"/>
  <c r="CC383"/>
  <c r="CB383"/>
  <c r="CA383"/>
  <c r="BZ383"/>
  <c r="BY383"/>
  <c r="BX383"/>
  <c r="BW383"/>
  <c r="BV383"/>
  <c r="BU383"/>
  <c r="BT383"/>
  <c r="CG382"/>
  <c r="CH382" s="1"/>
  <c r="CE382"/>
  <c r="CF382" s="1"/>
  <c r="CC382"/>
  <c r="CD382" s="1"/>
  <c r="CA382"/>
  <c r="CB382" s="1"/>
  <c r="BY382"/>
  <c r="BZ382" s="1"/>
  <c r="BW382"/>
  <c r="BX382" s="1"/>
  <c r="BU382"/>
  <c r="BV382" s="1"/>
  <c r="BT382"/>
  <c r="CG381"/>
  <c r="CH381" s="1"/>
  <c r="CF381"/>
  <c r="CE381"/>
  <c r="CC381"/>
  <c r="CD381" s="1"/>
  <c r="CB381"/>
  <c r="CA381"/>
  <c r="BY381"/>
  <c r="BZ381" s="1"/>
  <c r="BX381"/>
  <c r="BW381"/>
  <c r="BU381"/>
  <c r="BV381" s="1"/>
  <c r="BT381"/>
  <c r="CG380"/>
  <c r="CH380" s="1"/>
  <c r="CF380"/>
  <c r="CE380"/>
  <c r="CC380"/>
  <c r="CD380" s="1"/>
  <c r="CB380"/>
  <c r="CA380"/>
  <c r="BY380"/>
  <c r="BZ380" s="1"/>
  <c r="BX380"/>
  <c r="BW380"/>
  <c r="BU380"/>
  <c r="BV380" s="1"/>
  <c r="BT380"/>
  <c r="CH379"/>
  <c r="CG379"/>
  <c r="CF379"/>
  <c r="CE379"/>
  <c r="CD379"/>
  <c r="CC379"/>
  <c r="CB379"/>
  <c r="CA379"/>
  <c r="BZ379"/>
  <c r="BY379"/>
  <c r="BX379"/>
  <c r="BW379"/>
  <c r="BV379"/>
  <c r="BU379"/>
  <c r="BT379"/>
  <c r="CG378"/>
  <c r="CH378" s="1"/>
  <c r="CE378"/>
  <c r="CF378" s="1"/>
  <c r="CC378"/>
  <c r="CD378" s="1"/>
  <c r="CA378"/>
  <c r="CB378" s="1"/>
  <c r="BY378"/>
  <c r="BZ378" s="1"/>
  <c r="BW378"/>
  <c r="BX378" s="1"/>
  <c r="BU378"/>
  <c r="BV378" s="1"/>
  <c r="BT378"/>
  <c r="CG377"/>
  <c r="CH377" s="1"/>
  <c r="CF377"/>
  <c r="CE377"/>
  <c r="CC377"/>
  <c r="CD377" s="1"/>
  <c r="CB377"/>
  <c r="CA377"/>
  <c r="BY377"/>
  <c r="BZ377" s="1"/>
  <c r="BX377"/>
  <c r="BW377"/>
  <c r="BU377"/>
  <c r="BV377" s="1"/>
  <c r="BT377"/>
  <c r="CG376"/>
  <c r="CH376" s="1"/>
  <c r="CF376"/>
  <c r="CE376"/>
  <c r="CC376"/>
  <c r="CD376" s="1"/>
  <c r="CB376"/>
  <c r="CA376"/>
  <c r="BY376"/>
  <c r="BZ376" s="1"/>
  <c r="BX376"/>
  <c r="BW376"/>
  <c r="BU376"/>
  <c r="BV376" s="1"/>
  <c r="BT376"/>
  <c r="CH375"/>
  <c r="CG375"/>
  <c r="CF375"/>
  <c r="CE375"/>
  <c r="CD375"/>
  <c r="CC375"/>
  <c r="CB375"/>
  <c r="CA375"/>
  <c r="BZ375"/>
  <c r="BY375"/>
  <c r="BX375"/>
  <c r="BW375"/>
  <c r="BV375"/>
  <c r="BU375"/>
  <c r="BT375"/>
  <c r="CG374"/>
  <c r="CH374" s="1"/>
  <c r="CE374"/>
  <c r="CF374" s="1"/>
  <c r="CC374"/>
  <c r="CD374" s="1"/>
  <c r="CA374"/>
  <c r="CB374" s="1"/>
  <c r="BY374"/>
  <c r="BZ374" s="1"/>
  <c r="BW374"/>
  <c r="BX374" s="1"/>
  <c r="BU374"/>
  <c r="BV374" s="1"/>
  <c r="BT374"/>
  <c r="CG373"/>
  <c r="CH373" s="1"/>
  <c r="CF373"/>
  <c r="CE373"/>
  <c r="CC373"/>
  <c r="CD373" s="1"/>
  <c r="CB373"/>
  <c r="CA373"/>
  <c r="BY373"/>
  <c r="BZ373" s="1"/>
  <c r="BX373"/>
  <c r="BW373"/>
  <c r="BU373"/>
  <c r="BV373" s="1"/>
  <c r="BT373"/>
  <c r="CG372"/>
  <c r="CH372" s="1"/>
  <c r="CF372"/>
  <c r="CE372"/>
  <c r="CC372"/>
  <c r="CD372" s="1"/>
  <c r="CB372"/>
  <c r="CA372"/>
  <c r="BY372"/>
  <c r="BZ372" s="1"/>
  <c r="BX372"/>
  <c r="BW372"/>
  <c r="BU372"/>
  <c r="BV372" s="1"/>
  <c r="BT372"/>
  <c r="CH371"/>
  <c r="CG371"/>
  <c r="CF371"/>
  <c r="CE371"/>
  <c r="CD371"/>
  <c r="CC371"/>
  <c r="CB371"/>
  <c r="CA371"/>
  <c r="BZ371"/>
  <c r="BY371"/>
  <c r="BX371"/>
  <c r="BW371"/>
  <c r="BV371"/>
  <c r="BU371"/>
  <c r="BT371"/>
  <c r="CG370"/>
  <c r="CH370" s="1"/>
  <c r="CE370"/>
  <c r="CF370" s="1"/>
  <c r="CC370"/>
  <c r="CD370" s="1"/>
  <c r="CA370"/>
  <c r="CB370" s="1"/>
  <c r="BY370"/>
  <c r="BZ370" s="1"/>
  <c r="BW370"/>
  <c r="BX370" s="1"/>
  <c r="BU370"/>
  <c r="BV370" s="1"/>
  <c r="BT370"/>
  <c r="CG369"/>
  <c r="CH369" s="1"/>
  <c r="CF369"/>
  <c r="CE369"/>
  <c r="CC369"/>
  <c r="CD369" s="1"/>
  <c r="CB369"/>
  <c r="CA369"/>
  <c r="BY369"/>
  <c r="BZ369" s="1"/>
  <c r="BX369"/>
  <c r="BW369"/>
  <c r="BU369"/>
  <c r="BV369" s="1"/>
  <c r="BT369"/>
  <c r="CG368"/>
  <c r="CH368" s="1"/>
  <c r="CF368"/>
  <c r="CE368"/>
  <c r="CC368"/>
  <c r="CD368" s="1"/>
  <c r="CB368"/>
  <c r="CA368"/>
  <c r="BY368"/>
  <c r="BZ368" s="1"/>
  <c r="BX368"/>
  <c r="BW368"/>
  <c r="BU368"/>
  <c r="BV368" s="1"/>
  <c r="BT368"/>
  <c r="CH367"/>
  <c r="CG367"/>
  <c r="CF367"/>
  <c r="CE367"/>
  <c r="CD367"/>
  <c r="CC367"/>
  <c r="CB367"/>
  <c r="CA367"/>
  <c r="BZ367"/>
  <c r="BY367"/>
  <c r="BX367"/>
  <c r="BW367"/>
  <c r="BV367"/>
  <c r="BU367"/>
  <c r="BT367"/>
  <c r="CG366"/>
  <c r="CH366" s="1"/>
  <c r="CE366"/>
  <c r="CF366" s="1"/>
  <c r="CC366"/>
  <c r="CD366" s="1"/>
  <c r="CA366"/>
  <c r="CB366" s="1"/>
  <c r="BY366"/>
  <c r="BZ366" s="1"/>
  <c r="BW366"/>
  <c r="BX366" s="1"/>
  <c r="BU366"/>
  <c r="BV366" s="1"/>
  <c r="BT366"/>
  <c r="CG365"/>
  <c r="CH365" s="1"/>
  <c r="CF365"/>
  <c r="CE365"/>
  <c r="CC365"/>
  <c r="CD365" s="1"/>
  <c r="CB365"/>
  <c r="CA365"/>
  <c r="BY365"/>
  <c r="BZ365" s="1"/>
  <c r="BX365"/>
  <c r="BW365"/>
  <c r="BU365"/>
  <c r="BV365" s="1"/>
  <c r="BT365"/>
  <c r="CG364"/>
  <c r="CH364" s="1"/>
  <c r="CF364"/>
  <c r="CE364"/>
  <c r="CC364"/>
  <c r="CD364" s="1"/>
  <c r="CB364"/>
  <c r="CA364"/>
  <c r="BY364"/>
  <c r="BZ364" s="1"/>
  <c r="BX364"/>
  <c r="BW364"/>
  <c r="BU364"/>
  <c r="BV364" s="1"/>
  <c r="BT364"/>
  <c r="CH363"/>
  <c r="CG363"/>
  <c r="CF363"/>
  <c r="CE363"/>
  <c r="CD363"/>
  <c r="CC363"/>
  <c r="CB363"/>
  <c r="CA363"/>
  <c r="BZ363"/>
  <c r="BY363"/>
  <c r="BX363"/>
  <c r="BW363"/>
  <c r="BV363"/>
  <c r="BU363"/>
  <c r="BT363"/>
  <c r="CG362"/>
  <c r="CH362" s="1"/>
  <c r="CE362"/>
  <c r="CF362" s="1"/>
  <c r="CC362"/>
  <c r="CD362" s="1"/>
  <c r="CA362"/>
  <c r="CB362" s="1"/>
  <c r="BY362"/>
  <c r="BZ362" s="1"/>
  <c r="BW362"/>
  <c r="BX362" s="1"/>
  <c r="BU362"/>
  <c r="BV362" s="1"/>
  <c r="BT362"/>
  <c r="CG361"/>
  <c r="CH361" s="1"/>
  <c r="CF361"/>
  <c r="CE361"/>
  <c r="CC361"/>
  <c r="CD361" s="1"/>
  <c r="CB361"/>
  <c r="CA361"/>
  <c r="BY361"/>
  <c r="BZ361" s="1"/>
  <c r="BX361"/>
  <c r="BW361"/>
  <c r="BU361"/>
  <c r="BV361" s="1"/>
  <c r="BT361"/>
  <c r="CG360"/>
  <c r="CH360" s="1"/>
  <c r="CF360"/>
  <c r="CE360"/>
  <c r="CC360"/>
  <c r="CD360" s="1"/>
  <c r="CB360"/>
  <c r="CA360"/>
  <c r="BY360"/>
  <c r="BZ360" s="1"/>
  <c r="BX360"/>
  <c r="BW360"/>
  <c r="BU360"/>
  <c r="BV360" s="1"/>
  <c r="BT360"/>
  <c r="CH359"/>
  <c r="CG359"/>
  <c r="CF359"/>
  <c r="CE359"/>
  <c r="CD359"/>
  <c r="CC359"/>
  <c r="CB359"/>
  <c r="CA359"/>
  <c r="BZ359"/>
  <c r="BY359"/>
  <c r="BX359"/>
  <c r="BW359"/>
  <c r="BV359"/>
  <c r="BU359"/>
  <c r="BT359"/>
  <c r="CG358"/>
  <c r="CH358" s="1"/>
  <c r="CE358"/>
  <c r="CF358" s="1"/>
  <c r="CC358"/>
  <c r="CD358" s="1"/>
  <c r="CA358"/>
  <c r="CB358" s="1"/>
  <c r="BY358"/>
  <c r="BZ358" s="1"/>
  <c r="BW358"/>
  <c r="BX358" s="1"/>
  <c r="BU358"/>
  <c r="BV358" s="1"/>
  <c r="BT358"/>
  <c r="CG357"/>
  <c r="CH357" s="1"/>
  <c r="CF357"/>
  <c r="CE357"/>
  <c r="CC357"/>
  <c r="CD357" s="1"/>
  <c r="CB357"/>
  <c r="CA357"/>
  <c r="BY357"/>
  <c r="BZ357" s="1"/>
  <c r="BX357"/>
  <c r="BW357"/>
  <c r="BU357"/>
  <c r="BV357" s="1"/>
  <c r="BT357"/>
  <c r="CG356"/>
  <c r="CH356" s="1"/>
  <c r="CF356"/>
  <c r="CE356"/>
  <c r="CC356"/>
  <c r="CD356" s="1"/>
  <c r="CB356"/>
  <c r="CA356"/>
  <c r="BY356"/>
  <c r="BZ356" s="1"/>
  <c r="BX356"/>
  <c r="BW356"/>
  <c r="BU356"/>
  <c r="BV356" s="1"/>
  <c r="BT356"/>
  <c r="CH355"/>
  <c r="CG355"/>
  <c r="CF355"/>
  <c r="CE355"/>
  <c r="CD355"/>
  <c r="CC355"/>
  <c r="CB355"/>
  <c r="CA355"/>
  <c r="BZ355"/>
  <c r="BY355"/>
  <c r="BX355"/>
  <c r="BW355"/>
  <c r="BV355"/>
  <c r="BU355"/>
  <c r="BT355"/>
  <c r="CG354"/>
  <c r="CH354" s="1"/>
  <c r="CE354"/>
  <c r="CF354" s="1"/>
  <c r="CC354"/>
  <c r="CD354" s="1"/>
  <c r="CA354"/>
  <c r="CB354" s="1"/>
  <c r="BY354"/>
  <c r="BZ354" s="1"/>
  <c r="BW354"/>
  <c r="BX354" s="1"/>
  <c r="BU354"/>
  <c r="BV354" s="1"/>
  <c r="BT354"/>
  <c r="CG353"/>
  <c r="CH353" s="1"/>
  <c r="CF353"/>
  <c r="CE353"/>
  <c r="CC353"/>
  <c r="CD353" s="1"/>
  <c r="CB353"/>
  <c r="CA353"/>
  <c r="BY353"/>
  <c r="BZ353" s="1"/>
  <c r="BX353"/>
  <c r="BW353"/>
  <c r="BU353"/>
  <c r="BV353" s="1"/>
  <c r="BT353"/>
  <c r="CG352"/>
  <c r="CH352" s="1"/>
  <c r="CF352"/>
  <c r="CE352"/>
  <c r="CC352"/>
  <c r="CD352" s="1"/>
  <c r="CB352"/>
  <c r="CA352"/>
  <c r="BY352"/>
  <c r="BZ352" s="1"/>
  <c r="BX352"/>
  <c r="BW352"/>
  <c r="BU352"/>
  <c r="BV352" s="1"/>
  <c r="BT352"/>
  <c r="CH351"/>
  <c r="CG351"/>
  <c r="CF351"/>
  <c r="CE351"/>
  <c r="CD351"/>
  <c r="CC351"/>
  <c r="CB351"/>
  <c r="CA351"/>
  <c r="BZ351"/>
  <c r="BY351"/>
  <c r="BX351"/>
  <c r="BW351"/>
  <c r="BV351"/>
  <c r="BU351"/>
  <c r="BT351"/>
  <c r="CG350"/>
  <c r="CH350" s="1"/>
  <c r="CE350"/>
  <c r="CF350" s="1"/>
  <c r="CC350"/>
  <c r="CD350" s="1"/>
  <c r="CA350"/>
  <c r="CB350" s="1"/>
  <c r="BY350"/>
  <c r="BZ350" s="1"/>
  <c r="BW350"/>
  <c r="BX350" s="1"/>
  <c r="BU350"/>
  <c r="BV350" s="1"/>
  <c r="BT350"/>
  <c r="CG349"/>
  <c r="CH349" s="1"/>
  <c r="CF349"/>
  <c r="CE349"/>
  <c r="CC349"/>
  <c r="CD349" s="1"/>
  <c r="CB349"/>
  <c r="CA349"/>
  <c r="BY349"/>
  <c r="BZ349" s="1"/>
  <c r="BX349"/>
  <c r="BW349"/>
  <c r="BU349"/>
  <c r="BV349" s="1"/>
  <c r="BT349"/>
  <c r="CG348"/>
  <c r="CH348" s="1"/>
  <c r="CF348"/>
  <c r="CE348"/>
  <c r="CC348"/>
  <c r="CD348" s="1"/>
  <c r="CB348"/>
  <c r="CA348"/>
  <c r="BY348"/>
  <c r="BZ348" s="1"/>
  <c r="BX348"/>
  <c r="BW348"/>
  <c r="BU348"/>
  <c r="BV348" s="1"/>
  <c r="BT348"/>
  <c r="CH347"/>
  <c r="CG347"/>
  <c r="CF347"/>
  <c r="CE347"/>
  <c r="CD347"/>
  <c r="CC347"/>
  <c r="CB347"/>
  <c r="CA347"/>
  <c r="BZ347"/>
  <c r="BY347"/>
  <c r="BX347"/>
  <c r="BW347"/>
  <c r="BV347"/>
  <c r="BU347"/>
  <c r="BT347"/>
  <c r="CG346"/>
  <c r="CH346" s="1"/>
  <c r="CE346"/>
  <c r="CF346" s="1"/>
  <c r="CC346"/>
  <c r="CD346" s="1"/>
  <c r="CA346"/>
  <c r="CB346" s="1"/>
  <c r="BY346"/>
  <c r="BZ346" s="1"/>
  <c r="BW346"/>
  <c r="BX346" s="1"/>
  <c r="BU346"/>
  <c r="BV346" s="1"/>
  <c r="BT346"/>
  <c r="CG345"/>
  <c r="CH345" s="1"/>
  <c r="CF345"/>
  <c r="CE345"/>
  <c r="CC345"/>
  <c r="CD345" s="1"/>
  <c r="CB345"/>
  <c r="CA345"/>
  <c r="BY345"/>
  <c r="BZ345" s="1"/>
  <c r="BX345"/>
  <c r="BW345"/>
  <c r="BU345"/>
  <c r="BV345" s="1"/>
  <c r="BT345"/>
  <c r="CG344"/>
  <c r="CH344" s="1"/>
  <c r="CF344"/>
  <c r="CE344"/>
  <c r="CC344"/>
  <c r="CD344" s="1"/>
  <c r="CB344"/>
  <c r="CA344"/>
  <c r="BY344"/>
  <c r="BZ344" s="1"/>
  <c r="BX344"/>
  <c r="BW344"/>
  <c r="BU344"/>
  <c r="BV344" s="1"/>
  <c r="BT344"/>
  <c r="CH343"/>
  <c r="CG343"/>
  <c r="CF343"/>
  <c r="CE343"/>
  <c r="CD343"/>
  <c r="CC343"/>
  <c r="CB343"/>
  <c r="CA343"/>
  <c r="BZ343"/>
  <c r="BY343"/>
  <c r="BX343"/>
  <c r="BW343"/>
  <c r="BV343"/>
  <c r="BU343"/>
  <c r="BT343"/>
  <c r="CG342"/>
  <c r="CH342" s="1"/>
  <c r="CE342"/>
  <c r="CF342" s="1"/>
  <c r="CC342"/>
  <c r="CD342" s="1"/>
  <c r="CA342"/>
  <c r="CB342" s="1"/>
  <c r="BY342"/>
  <c r="BZ342" s="1"/>
  <c r="BW342"/>
  <c r="BX342" s="1"/>
  <c r="BU342"/>
  <c r="BV342" s="1"/>
  <c r="BT342"/>
  <c r="CG341"/>
  <c r="CH341" s="1"/>
  <c r="CF341"/>
  <c r="CE341"/>
  <c r="CC341"/>
  <c r="CD341" s="1"/>
  <c r="CB341"/>
  <c r="CA341"/>
  <c r="BY341"/>
  <c r="BZ341" s="1"/>
  <c r="BX341"/>
  <c r="BW341"/>
  <c r="BU341"/>
  <c r="BV341" s="1"/>
  <c r="BT341"/>
  <c r="CG340"/>
  <c r="CH340" s="1"/>
  <c r="CF340"/>
  <c r="CE340"/>
  <c r="CC340"/>
  <c r="CD340" s="1"/>
  <c r="CB340"/>
  <c r="CA340"/>
  <c r="BY340"/>
  <c r="BZ340" s="1"/>
  <c r="BX340"/>
  <c r="BW340"/>
  <c r="BU340"/>
  <c r="BV340" s="1"/>
  <c r="BT340"/>
  <c r="CH339"/>
  <c r="CG339"/>
  <c r="CF339"/>
  <c r="CE339"/>
  <c r="CD339"/>
  <c r="CC339"/>
  <c r="CB339"/>
  <c r="CA339"/>
  <c r="BZ339"/>
  <c r="BY339"/>
  <c r="BX339"/>
  <c r="BW339"/>
  <c r="BV339"/>
  <c r="BU339"/>
  <c r="BT339"/>
  <c r="CG338"/>
  <c r="CH338" s="1"/>
  <c r="CE338"/>
  <c r="CF338" s="1"/>
  <c r="CC338"/>
  <c r="CD338" s="1"/>
  <c r="CA338"/>
  <c r="CB338" s="1"/>
  <c r="BY338"/>
  <c r="BZ338" s="1"/>
  <c r="BW338"/>
  <c r="BX338" s="1"/>
  <c r="BU338"/>
  <c r="BV338" s="1"/>
  <c r="BT338"/>
  <c r="CG337"/>
  <c r="CH337" s="1"/>
  <c r="CF337"/>
  <c r="CE337"/>
  <c r="CC337"/>
  <c r="CD337" s="1"/>
  <c r="CB337"/>
  <c r="CA337"/>
  <c r="BY337"/>
  <c r="BZ337" s="1"/>
  <c r="BX337"/>
  <c r="BW337"/>
  <c r="BU337"/>
  <c r="BV337" s="1"/>
  <c r="BT337"/>
  <c r="CG336"/>
  <c r="CH336" s="1"/>
  <c r="CF336"/>
  <c r="CE336"/>
  <c r="CC336"/>
  <c r="CD336" s="1"/>
  <c r="CB336"/>
  <c r="CA336"/>
  <c r="BY336"/>
  <c r="BZ336" s="1"/>
  <c r="BX336"/>
  <c r="BW336"/>
  <c r="BU336"/>
  <c r="BV336" s="1"/>
  <c r="BT336"/>
  <c r="CH335"/>
  <c r="CG335"/>
  <c r="CF335"/>
  <c r="CE335"/>
  <c r="CD335"/>
  <c r="CC335"/>
  <c r="CB335"/>
  <c r="CA335"/>
  <c r="BZ335"/>
  <c r="BY335"/>
  <c r="BX335"/>
  <c r="BW335"/>
  <c r="BV335"/>
  <c r="BU335"/>
  <c r="BT335"/>
  <c r="CG334"/>
  <c r="CH334" s="1"/>
  <c r="CE334"/>
  <c r="CF334" s="1"/>
  <c r="CC334"/>
  <c r="CD334" s="1"/>
  <c r="CA334"/>
  <c r="CB334" s="1"/>
  <c r="BY334"/>
  <c r="BZ334" s="1"/>
  <c r="BW334"/>
  <c r="BX334" s="1"/>
  <c r="BU334"/>
  <c r="BV334" s="1"/>
  <c r="BT334"/>
  <c r="CG333"/>
  <c r="CH333" s="1"/>
  <c r="CF333"/>
  <c r="CE333"/>
  <c r="CC333"/>
  <c r="CD333" s="1"/>
  <c r="CB333"/>
  <c r="CA333"/>
  <c r="BY333"/>
  <c r="BZ333" s="1"/>
  <c r="BX333"/>
  <c r="BW333"/>
  <c r="BU333"/>
  <c r="BV333" s="1"/>
  <c r="BT333"/>
  <c r="CG332"/>
  <c r="CH332" s="1"/>
  <c r="CF332"/>
  <c r="CE332"/>
  <c r="CC332"/>
  <c r="CD332" s="1"/>
  <c r="CB332"/>
  <c r="CA332"/>
  <c r="BY332"/>
  <c r="BZ332" s="1"/>
  <c r="BX332"/>
  <c r="BW332"/>
  <c r="BU332"/>
  <c r="BV332" s="1"/>
  <c r="BT332"/>
  <c r="CH331"/>
  <c r="CG331"/>
  <c r="CF331"/>
  <c r="CE331"/>
  <c r="CD331"/>
  <c r="CC331"/>
  <c r="CB331"/>
  <c r="CA331"/>
  <c r="BZ331"/>
  <c r="BY331"/>
  <c r="BX331"/>
  <c r="BW331"/>
  <c r="BV331"/>
  <c r="BU331"/>
  <c r="BT331"/>
  <c r="CG330"/>
  <c r="CH330" s="1"/>
  <c r="CE330"/>
  <c r="CF330" s="1"/>
  <c r="CC330"/>
  <c r="CD330" s="1"/>
  <c r="CA330"/>
  <c r="CB330" s="1"/>
  <c r="BY330"/>
  <c r="BZ330" s="1"/>
  <c r="BW330"/>
  <c r="BX330" s="1"/>
  <c r="BU330"/>
  <c r="BV330" s="1"/>
  <c r="BT330"/>
  <c r="CG329"/>
  <c r="CH329" s="1"/>
  <c r="CF329"/>
  <c r="CE329"/>
  <c r="CC329"/>
  <c r="CD329" s="1"/>
  <c r="CB329"/>
  <c r="CA329"/>
  <c r="BY329"/>
  <c r="BZ329" s="1"/>
  <c r="BX329"/>
  <c r="BW329"/>
  <c r="BU329"/>
  <c r="BV329" s="1"/>
  <c r="BT329"/>
  <c r="CG328"/>
  <c r="CH328" s="1"/>
  <c r="CF328"/>
  <c r="CE328"/>
  <c r="CC328"/>
  <c r="CD328" s="1"/>
  <c r="CB328"/>
  <c r="CA328"/>
  <c r="BY328"/>
  <c r="BZ328" s="1"/>
  <c r="BX328"/>
  <c r="BW328"/>
  <c r="BU328"/>
  <c r="BV328" s="1"/>
  <c r="BT328"/>
  <c r="CH327"/>
  <c r="CG327"/>
  <c r="CF327"/>
  <c r="CE327"/>
  <c r="CD327"/>
  <c r="CC327"/>
  <c r="CB327"/>
  <c r="CA327"/>
  <c r="BZ327"/>
  <c r="BY327"/>
  <c r="BX327"/>
  <c r="BW327"/>
  <c r="BV327"/>
  <c r="BU327"/>
  <c r="BT327"/>
  <c r="CG326"/>
  <c r="CH326" s="1"/>
  <c r="CE326"/>
  <c r="CF326" s="1"/>
  <c r="CC326"/>
  <c r="CD326" s="1"/>
  <c r="CA326"/>
  <c r="CB326" s="1"/>
  <c r="BY326"/>
  <c r="BZ326" s="1"/>
  <c r="BW326"/>
  <c r="BX326" s="1"/>
  <c r="BU326"/>
  <c r="BV326" s="1"/>
  <c r="BT326"/>
  <c r="CH325"/>
  <c r="CG325"/>
  <c r="CF325"/>
  <c r="CE325"/>
  <c r="CD325"/>
  <c r="CC325"/>
  <c r="CB325"/>
  <c r="CA325"/>
  <c r="BZ325"/>
  <c r="BY325"/>
  <c r="BX325"/>
  <c r="BW325"/>
  <c r="BV325"/>
  <c r="BU325"/>
  <c r="BT325"/>
  <c r="CG324"/>
  <c r="CH324" s="1"/>
  <c r="CE324"/>
  <c r="CF324" s="1"/>
  <c r="CC324"/>
  <c r="CD324" s="1"/>
  <c r="CA324"/>
  <c r="CB324" s="1"/>
  <c r="BY324"/>
  <c r="BZ324" s="1"/>
  <c r="BW324"/>
  <c r="BX324" s="1"/>
  <c r="BU324"/>
  <c r="BV324" s="1"/>
  <c r="BT324"/>
  <c r="CH323"/>
  <c r="CG323"/>
  <c r="CF323"/>
  <c r="CE323"/>
  <c r="CD323"/>
  <c r="CC323"/>
  <c r="CB323"/>
  <c r="CA323"/>
  <c r="BZ323"/>
  <c r="BY323"/>
  <c r="BX323"/>
  <c r="BW323"/>
  <c r="BV323"/>
  <c r="BU323"/>
  <c r="BT323"/>
  <c r="CG322"/>
  <c r="CH322" s="1"/>
  <c r="CE322"/>
  <c r="CF322" s="1"/>
  <c r="CC322"/>
  <c r="CD322" s="1"/>
  <c r="CA322"/>
  <c r="CB322" s="1"/>
  <c r="BY322"/>
  <c r="BZ322" s="1"/>
  <c r="BW322"/>
  <c r="BX322" s="1"/>
  <c r="BU322"/>
  <c r="BV322" s="1"/>
  <c r="BT322"/>
  <c r="CH321"/>
  <c r="CG321"/>
  <c r="CF321"/>
  <c r="CE321"/>
  <c r="CD321"/>
  <c r="CC321"/>
  <c r="CB321"/>
  <c r="CA321"/>
  <c r="BZ321"/>
  <c r="BY321"/>
  <c r="BX321"/>
  <c r="BW321"/>
  <c r="BV321"/>
  <c r="BU321"/>
  <c r="BT321"/>
  <c r="CG320"/>
  <c r="CH320" s="1"/>
  <c r="CE320"/>
  <c r="CF320" s="1"/>
  <c r="CC320"/>
  <c r="CD320" s="1"/>
  <c r="CA320"/>
  <c r="CB320" s="1"/>
  <c r="BY320"/>
  <c r="BZ320" s="1"/>
  <c r="BW320"/>
  <c r="BX320" s="1"/>
  <c r="BU320"/>
  <c r="BV320" s="1"/>
  <c r="BT320"/>
  <c r="CH319"/>
  <c r="CG319"/>
  <c r="CF319"/>
  <c r="CE319"/>
  <c r="CD319"/>
  <c r="CC319"/>
  <c r="CB319"/>
  <c r="CA319"/>
  <c r="BZ319"/>
  <c r="BY319"/>
  <c r="BX319"/>
  <c r="BW319"/>
  <c r="BV319"/>
  <c r="BU319"/>
  <c r="BT319"/>
  <c r="CG318"/>
  <c r="CH318" s="1"/>
  <c r="CE318"/>
  <c r="CF318" s="1"/>
  <c r="CC318"/>
  <c r="CD318" s="1"/>
  <c r="CA318"/>
  <c r="CB318" s="1"/>
  <c r="BY318"/>
  <c r="BZ318" s="1"/>
  <c r="BW318"/>
  <c r="BX318" s="1"/>
  <c r="BU318"/>
  <c r="BV318" s="1"/>
  <c r="BT318"/>
  <c r="CH317"/>
  <c r="CG317"/>
  <c r="CF317"/>
  <c r="CE317"/>
  <c r="CD317"/>
  <c r="CC317"/>
  <c r="CB317"/>
  <c r="CA317"/>
  <c r="BZ317"/>
  <c r="BY317"/>
  <c r="BX317"/>
  <c r="BW317"/>
  <c r="BV317"/>
  <c r="BU317"/>
  <c r="BT317"/>
  <c r="CG316"/>
  <c r="CH316" s="1"/>
  <c r="CE316"/>
  <c r="CF316" s="1"/>
  <c r="CC316"/>
  <c r="CD316" s="1"/>
  <c r="CA316"/>
  <c r="CB316" s="1"/>
  <c r="BY316"/>
  <c r="BZ316" s="1"/>
  <c r="BW316"/>
  <c r="BX316" s="1"/>
  <c r="BU316"/>
  <c r="BV316" s="1"/>
  <c r="BT316"/>
  <c r="CH315"/>
  <c r="CG315"/>
  <c r="CF315"/>
  <c r="CE315"/>
  <c r="CD315"/>
  <c r="CC315"/>
  <c r="CB315"/>
  <c r="CA315"/>
  <c r="BZ315"/>
  <c r="BY315"/>
  <c r="BX315"/>
  <c r="BW315"/>
  <c r="BV315"/>
  <c r="BU315"/>
  <c r="BT315"/>
  <c r="CG314"/>
  <c r="CH314" s="1"/>
  <c r="CE314"/>
  <c r="CF314" s="1"/>
  <c r="CC314"/>
  <c r="CD314" s="1"/>
  <c r="CA314"/>
  <c r="CB314" s="1"/>
  <c r="BY314"/>
  <c r="BZ314" s="1"/>
  <c r="BW314"/>
  <c r="BX314" s="1"/>
  <c r="BU314"/>
  <c r="BV314" s="1"/>
  <c r="BT314"/>
  <c r="CH313"/>
  <c r="CG313"/>
  <c r="CF313"/>
  <c r="CE313"/>
  <c r="CD313"/>
  <c r="CC313"/>
  <c r="CB313"/>
  <c r="CA313"/>
  <c r="BZ313"/>
  <c r="BY313"/>
  <c r="BX313"/>
  <c r="BW313"/>
  <c r="BV313"/>
  <c r="BU313"/>
  <c r="BT313"/>
  <c r="CG312"/>
  <c r="CH312" s="1"/>
  <c r="CE312"/>
  <c r="CF312" s="1"/>
  <c r="CC312"/>
  <c r="CD312" s="1"/>
  <c r="CA312"/>
  <c r="CB312" s="1"/>
  <c r="BY312"/>
  <c r="BZ312" s="1"/>
  <c r="BW312"/>
  <c r="BX312" s="1"/>
  <c r="BU312"/>
  <c r="BV312" s="1"/>
  <c r="BT312"/>
  <c r="CH311"/>
  <c r="CG311"/>
  <c r="CF311"/>
  <c r="CE311"/>
  <c r="CD311"/>
  <c r="CC311"/>
  <c r="CB311"/>
  <c r="CA311"/>
  <c r="BZ311"/>
  <c r="BY311"/>
  <c r="BX311"/>
  <c r="BW311"/>
  <c r="BV311"/>
  <c r="BU311"/>
  <c r="BT311"/>
  <c r="CG310"/>
  <c r="CH310" s="1"/>
  <c r="CE310"/>
  <c r="CF310" s="1"/>
  <c r="CC310"/>
  <c r="CD310" s="1"/>
  <c r="CA310"/>
  <c r="CB310" s="1"/>
  <c r="BY310"/>
  <c r="BZ310" s="1"/>
  <c r="BW310"/>
  <c r="BX310" s="1"/>
  <c r="BU310"/>
  <c r="BV310" s="1"/>
  <c r="BT310"/>
  <c r="CH309"/>
  <c r="CG309"/>
  <c r="CF309"/>
  <c r="CE309"/>
  <c r="CD309"/>
  <c r="CC309"/>
  <c r="CB309"/>
  <c r="CA309"/>
  <c r="BZ309"/>
  <c r="BY309"/>
  <c r="BX309"/>
  <c r="BW309"/>
  <c r="BV309"/>
  <c r="BU309"/>
  <c r="BT309"/>
  <c r="CG308"/>
  <c r="CH308" s="1"/>
  <c r="CE308"/>
  <c r="CF308" s="1"/>
  <c r="CC308"/>
  <c r="CD308" s="1"/>
  <c r="CA308"/>
  <c r="CB308" s="1"/>
  <c r="BY308"/>
  <c r="BZ308" s="1"/>
  <c r="BW308"/>
  <c r="BX308" s="1"/>
  <c r="BU308"/>
  <c r="BV308" s="1"/>
  <c r="BT308"/>
  <c r="CH307"/>
  <c r="CG307"/>
  <c r="CF307"/>
  <c r="CE307"/>
  <c r="CD307"/>
  <c r="CC307"/>
  <c r="CB307"/>
  <c r="CA307"/>
  <c r="BZ307"/>
  <c r="BY307"/>
  <c r="BX307"/>
  <c r="BW307"/>
  <c r="BV307"/>
  <c r="BU307"/>
  <c r="BT307"/>
  <c r="CG306"/>
  <c r="CH306" s="1"/>
  <c r="CE306"/>
  <c r="CF306" s="1"/>
  <c r="CC306"/>
  <c r="CD306" s="1"/>
  <c r="CA306"/>
  <c r="CB306" s="1"/>
  <c r="BY306"/>
  <c r="BZ306" s="1"/>
  <c r="BW306"/>
  <c r="BX306" s="1"/>
  <c r="BU306"/>
  <c r="BV306" s="1"/>
  <c r="BT306"/>
  <c r="CH305"/>
  <c r="CG305"/>
  <c r="CF305"/>
  <c r="CE305"/>
  <c r="CD305"/>
  <c r="CC305"/>
  <c r="CB305"/>
  <c r="CA305"/>
  <c r="BZ305"/>
  <c r="BY305"/>
  <c r="BX305"/>
  <c r="BW305"/>
  <c r="BV305"/>
  <c r="BU305"/>
  <c r="BT305"/>
  <c r="CG304"/>
  <c r="CH304" s="1"/>
  <c r="CE304"/>
  <c r="CF304" s="1"/>
  <c r="CC304"/>
  <c r="CD304" s="1"/>
  <c r="CA304"/>
  <c r="CB304" s="1"/>
  <c r="BY304"/>
  <c r="BZ304" s="1"/>
  <c r="BW304"/>
  <c r="BX304" s="1"/>
  <c r="BU304"/>
  <c r="BV304" s="1"/>
  <c r="BT304"/>
  <c r="CH303"/>
  <c r="CG303"/>
  <c r="CF303"/>
  <c r="CE303"/>
  <c r="CD303"/>
  <c r="CC303"/>
  <c r="CB303"/>
  <c r="CA303"/>
  <c r="BZ303"/>
  <c r="BY303"/>
  <c r="BX303"/>
  <c r="BW303"/>
  <c r="BV303"/>
  <c r="BU303"/>
  <c r="BT303"/>
  <c r="CG302"/>
  <c r="CH302" s="1"/>
  <c r="CE302"/>
  <c r="CF302" s="1"/>
  <c r="CC302"/>
  <c r="CD302" s="1"/>
  <c r="CA302"/>
  <c r="CB302" s="1"/>
  <c r="BY302"/>
  <c r="BZ302" s="1"/>
  <c r="BW302"/>
  <c r="BX302" s="1"/>
  <c r="BU302"/>
  <c r="BV302" s="1"/>
  <c r="BT302"/>
  <c r="CH301"/>
  <c r="CG301"/>
  <c r="CF301"/>
  <c r="CE301"/>
  <c r="CD301"/>
  <c r="CC301"/>
  <c r="CB301"/>
  <c r="CA301"/>
  <c r="BZ301"/>
  <c r="BY301"/>
  <c r="BX301"/>
  <c r="BW301"/>
  <c r="BV301"/>
  <c r="BU301"/>
  <c r="BT301"/>
  <c r="CG300"/>
  <c r="CH300" s="1"/>
  <c r="CE300"/>
  <c r="CF300" s="1"/>
  <c r="CC300"/>
  <c r="CD300" s="1"/>
  <c r="CA300"/>
  <c r="CB300" s="1"/>
  <c r="BY300"/>
  <c r="BZ300" s="1"/>
  <c r="BW300"/>
  <c r="BX300" s="1"/>
  <c r="BU300"/>
  <c r="BV300" s="1"/>
  <c r="BT300"/>
  <c r="CH299"/>
  <c r="CG299"/>
  <c r="CF299"/>
  <c r="CE299"/>
  <c r="CD299"/>
  <c r="CC299"/>
  <c r="CB299"/>
  <c r="CA299"/>
  <c r="BZ299"/>
  <c r="BY299"/>
  <c r="BX299"/>
  <c r="BW299"/>
  <c r="BV299"/>
  <c r="BU299"/>
  <c r="BT299"/>
  <c r="CG298"/>
  <c r="CH298" s="1"/>
  <c r="CE298"/>
  <c r="CF298" s="1"/>
  <c r="CC298"/>
  <c r="CD298" s="1"/>
  <c r="CA298"/>
  <c r="CB298" s="1"/>
  <c r="BY298"/>
  <c r="BZ298" s="1"/>
  <c r="BW298"/>
  <c r="BX298" s="1"/>
  <c r="BU298"/>
  <c r="BV298" s="1"/>
  <c r="BT298"/>
  <c r="CH297"/>
  <c r="CG297"/>
  <c r="CF297"/>
  <c r="CE297"/>
  <c r="CD297"/>
  <c r="CC297"/>
  <c r="CB297"/>
  <c r="CA297"/>
  <c r="BZ297"/>
  <c r="BY297"/>
  <c r="BX297"/>
  <c r="BW297"/>
  <c r="BV297"/>
  <c r="BU297"/>
  <c r="BT297"/>
  <c r="CG296"/>
  <c r="CH296" s="1"/>
  <c r="CE296"/>
  <c r="CF296" s="1"/>
  <c r="CC296"/>
  <c r="CD296" s="1"/>
  <c r="CA296"/>
  <c r="CB296" s="1"/>
  <c r="BY296"/>
  <c r="BZ296" s="1"/>
  <c r="BW296"/>
  <c r="BX296" s="1"/>
  <c r="BU296"/>
  <c r="BV296" s="1"/>
  <c r="BT296"/>
  <c r="CH295"/>
  <c r="CG295"/>
  <c r="CF295"/>
  <c r="CE295"/>
  <c r="CD295"/>
  <c r="CC295"/>
  <c r="CB295"/>
  <c r="CA295"/>
  <c r="BZ295"/>
  <c r="BY295"/>
  <c r="BX295"/>
  <c r="BW295"/>
  <c r="BV295"/>
  <c r="BU295"/>
  <c r="BT295"/>
  <c r="CG294"/>
  <c r="CH294" s="1"/>
  <c r="CE294"/>
  <c r="CF294" s="1"/>
  <c r="CC294"/>
  <c r="CD294" s="1"/>
  <c r="CA294"/>
  <c r="CB294" s="1"/>
  <c r="BY294"/>
  <c r="BZ294" s="1"/>
  <c r="BW294"/>
  <c r="BX294" s="1"/>
  <c r="BU294"/>
  <c r="BV294" s="1"/>
  <c r="BT294"/>
  <c r="CH293"/>
  <c r="CG293"/>
  <c r="CF293"/>
  <c r="CE293"/>
  <c r="CD293"/>
  <c r="CC293"/>
  <c r="CB293"/>
  <c r="CA293"/>
  <c r="BZ293"/>
  <c r="BY293"/>
  <c r="BX293"/>
  <c r="BW293"/>
  <c r="BV293"/>
  <c r="BU293"/>
  <c r="BT293"/>
  <c r="CG292"/>
  <c r="CH292" s="1"/>
  <c r="CE292"/>
  <c r="CF292" s="1"/>
  <c r="CC292"/>
  <c r="CD292" s="1"/>
  <c r="CA292"/>
  <c r="CB292" s="1"/>
  <c r="BY292"/>
  <c r="BZ292" s="1"/>
  <c r="BW292"/>
  <c r="BX292" s="1"/>
  <c r="BU292"/>
  <c r="BV292" s="1"/>
  <c r="BT292"/>
  <c r="CH291"/>
  <c r="CG291"/>
  <c r="CF291"/>
  <c r="CE291"/>
  <c r="CD291"/>
  <c r="CC291"/>
  <c r="CB291"/>
  <c r="CA291"/>
  <c r="BZ291"/>
  <c r="BY291"/>
  <c r="BX291"/>
  <c r="BW291"/>
  <c r="BV291"/>
  <c r="BU291"/>
  <c r="BT291"/>
  <c r="CG290"/>
  <c r="CH290" s="1"/>
  <c r="CE290"/>
  <c r="CF290" s="1"/>
  <c r="CC290"/>
  <c r="CD290" s="1"/>
  <c r="CA290"/>
  <c r="CB290" s="1"/>
  <c r="BY290"/>
  <c r="BZ290" s="1"/>
  <c r="BW290"/>
  <c r="BX290" s="1"/>
  <c r="BU290"/>
  <c r="BV290" s="1"/>
  <c r="BT290"/>
  <c r="CH289"/>
  <c r="CG289"/>
  <c r="CF289"/>
  <c r="CE289"/>
  <c r="CD289"/>
  <c r="CC289"/>
  <c r="CB289"/>
  <c r="CA289"/>
  <c r="BZ289"/>
  <c r="BY289"/>
  <c r="BX289"/>
  <c r="BW289"/>
  <c r="BV289"/>
  <c r="BU289"/>
  <c r="BT289"/>
  <c r="CG288"/>
  <c r="CH288" s="1"/>
  <c r="CE288"/>
  <c r="CF288" s="1"/>
  <c r="CC288"/>
  <c r="CD288" s="1"/>
  <c r="CA288"/>
  <c r="CB288" s="1"/>
  <c r="BY288"/>
  <c r="BZ288" s="1"/>
  <c r="BW288"/>
  <c r="BX288" s="1"/>
  <c r="BU288"/>
  <c r="BV288" s="1"/>
  <c r="BT288"/>
  <c r="CH287"/>
  <c r="CG287"/>
  <c r="CF287"/>
  <c r="CE287"/>
  <c r="CD287"/>
  <c r="CC287"/>
  <c r="CB287"/>
  <c r="CA287"/>
  <c r="BZ287"/>
  <c r="BY287"/>
  <c r="BX287"/>
  <c r="BW287"/>
  <c r="BV287"/>
  <c r="BU287"/>
  <c r="BT287"/>
  <c r="CG286"/>
  <c r="CH286" s="1"/>
  <c r="CE286"/>
  <c r="CF286" s="1"/>
  <c r="CC286"/>
  <c r="CD286" s="1"/>
  <c r="CA286"/>
  <c r="CB286" s="1"/>
  <c r="BY286"/>
  <c r="BZ286" s="1"/>
  <c r="BW286"/>
  <c r="BX286" s="1"/>
  <c r="BU286"/>
  <c r="BV286" s="1"/>
  <c r="BT286"/>
  <c r="CH285"/>
  <c r="CG285"/>
  <c r="CF285"/>
  <c r="CE285"/>
  <c r="CD285"/>
  <c r="CC285"/>
  <c r="CB285"/>
  <c r="CA285"/>
  <c r="BZ285"/>
  <c r="BY285"/>
  <c r="BX285"/>
  <c r="BW285"/>
  <c r="BV285"/>
  <c r="BU285"/>
  <c r="BT285"/>
  <c r="CG284"/>
  <c r="CH284" s="1"/>
  <c r="CE284"/>
  <c r="CF284" s="1"/>
  <c r="CC284"/>
  <c r="CD284" s="1"/>
  <c r="CA284"/>
  <c r="CB284" s="1"/>
  <c r="BY284"/>
  <c r="BZ284" s="1"/>
  <c r="BW284"/>
  <c r="BX284" s="1"/>
  <c r="BU284"/>
  <c r="BV284" s="1"/>
  <c r="BT284"/>
  <c r="CH283"/>
  <c r="CG283"/>
  <c r="CF283"/>
  <c r="CE283"/>
  <c r="CD283"/>
  <c r="CC283"/>
  <c r="CB283"/>
  <c r="CA283"/>
  <c r="BZ283"/>
  <c r="BY283"/>
  <c r="BX283"/>
  <c r="BW283"/>
  <c r="BV283"/>
  <c r="BU283"/>
  <c r="BT283"/>
  <c r="CG282"/>
  <c r="CH282" s="1"/>
  <c r="CE282"/>
  <c r="CF282" s="1"/>
  <c r="CC282"/>
  <c r="CD282" s="1"/>
  <c r="CA282"/>
  <c r="CB282" s="1"/>
  <c r="BY282"/>
  <c r="BZ282" s="1"/>
  <c r="BW282"/>
  <c r="BX282" s="1"/>
  <c r="BU282"/>
  <c r="BV282" s="1"/>
  <c r="BT282"/>
  <c r="CH281"/>
  <c r="CG281"/>
  <c r="CF281"/>
  <c r="CE281"/>
  <c r="CD281"/>
  <c r="CC281"/>
  <c r="CB281"/>
  <c r="CA281"/>
  <c r="BZ281"/>
  <c r="BY281"/>
  <c r="BX281"/>
  <c r="BW281"/>
  <c r="BV281"/>
  <c r="BU281"/>
  <c r="BT281"/>
  <c r="CG280"/>
  <c r="CH280" s="1"/>
  <c r="CE280"/>
  <c r="CF280" s="1"/>
  <c r="CC280"/>
  <c r="CD280" s="1"/>
  <c r="CA280"/>
  <c r="CB280" s="1"/>
  <c r="BY280"/>
  <c r="BZ280" s="1"/>
  <c r="BW280"/>
  <c r="BX280" s="1"/>
  <c r="BU280"/>
  <c r="BV280" s="1"/>
  <c r="BT280"/>
  <c r="CH279"/>
  <c r="CG279"/>
  <c r="CF279"/>
  <c r="CE279"/>
  <c r="CD279"/>
  <c r="CC279"/>
  <c r="CB279"/>
  <c r="CA279"/>
  <c r="BZ279"/>
  <c r="BY279"/>
  <c r="BX279"/>
  <c r="BW279"/>
  <c r="BV279"/>
  <c r="BU279"/>
  <c r="BT279"/>
  <c r="CG278"/>
  <c r="CH278" s="1"/>
  <c r="CE278"/>
  <c r="CF278" s="1"/>
  <c r="CC278"/>
  <c r="CD278" s="1"/>
  <c r="CA278"/>
  <c r="CB278" s="1"/>
  <c r="BY278"/>
  <c r="BZ278" s="1"/>
  <c r="BW278"/>
  <c r="BX278" s="1"/>
  <c r="BU278"/>
  <c r="BV278" s="1"/>
  <c r="BT278"/>
  <c r="CH277"/>
  <c r="CG277"/>
  <c r="CF277"/>
  <c r="CE277"/>
  <c r="CD277"/>
  <c r="CC277"/>
  <c r="CB277"/>
  <c r="CA277"/>
  <c r="BZ277"/>
  <c r="BY277"/>
  <c r="BX277"/>
  <c r="BW277"/>
  <c r="BV277"/>
  <c r="BU277"/>
  <c r="BT277"/>
  <c r="CG276"/>
  <c r="CH276" s="1"/>
  <c r="CE276"/>
  <c r="CF276" s="1"/>
  <c r="CC276"/>
  <c r="CD276" s="1"/>
  <c r="CA276"/>
  <c r="CB276" s="1"/>
  <c r="BY276"/>
  <c r="BZ276" s="1"/>
  <c r="BW276"/>
  <c r="BX276" s="1"/>
  <c r="BU276"/>
  <c r="BV276" s="1"/>
  <c r="BT276"/>
  <c r="CH275"/>
  <c r="CG275"/>
  <c r="CF275"/>
  <c r="CE275"/>
  <c r="CD275"/>
  <c r="CC275"/>
  <c r="CB275"/>
  <c r="CA275"/>
  <c r="BZ275"/>
  <c r="BY275"/>
  <c r="BX275"/>
  <c r="BW275"/>
  <c r="BV275"/>
  <c r="BU275"/>
  <c r="BT275"/>
  <c r="CG274"/>
  <c r="CH274" s="1"/>
  <c r="CE274"/>
  <c r="CF274" s="1"/>
  <c r="CC274"/>
  <c r="CD274" s="1"/>
  <c r="CA274"/>
  <c r="CB274" s="1"/>
  <c r="BY274"/>
  <c r="BZ274" s="1"/>
  <c r="BW274"/>
  <c r="BX274" s="1"/>
  <c r="BU274"/>
  <c r="BV274" s="1"/>
  <c r="BT274"/>
  <c r="CH273"/>
  <c r="CG273"/>
  <c r="CF273"/>
  <c r="CE273"/>
  <c r="CD273"/>
  <c r="CC273"/>
  <c r="CB273"/>
  <c r="CA273"/>
  <c r="BZ273"/>
  <c r="BY273"/>
  <c r="BX273"/>
  <c r="BW273"/>
  <c r="BV273"/>
  <c r="BU273"/>
  <c r="BT273"/>
  <c r="CG272"/>
  <c r="CH272" s="1"/>
  <c r="CE272"/>
  <c r="CF272" s="1"/>
  <c r="CC272"/>
  <c r="CD272" s="1"/>
  <c r="CA272"/>
  <c r="CB272" s="1"/>
  <c r="BY272"/>
  <c r="BZ272" s="1"/>
  <c r="BW272"/>
  <c r="BX272" s="1"/>
  <c r="BU272"/>
  <c r="BV272" s="1"/>
  <c r="BT272"/>
  <c r="CH271"/>
  <c r="CG271"/>
  <c r="CF271"/>
  <c r="CE271"/>
  <c r="CD271"/>
  <c r="CC271"/>
  <c r="CB271"/>
  <c r="CA271"/>
  <c r="BZ271"/>
  <c r="BY271"/>
  <c r="BX271"/>
  <c r="BW271"/>
  <c r="BV271"/>
  <c r="BU271"/>
  <c r="BT271"/>
  <c r="CG270"/>
  <c r="CH270" s="1"/>
  <c r="CE270"/>
  <c r="CF270" s="1"/>
  <c r="CC270"/>
  <c r="CD270" s="1"/>
  <c r="CA270"/>
  <c r="CB270" s="1"/>
  <c r="BY270"/>
  <c r="BZ270" s="1"/>
  <c r="BW270"/>
  <c r="BX270" s="1"/>
  <c r="BU270"/>
  <c r="BV270" s="1"/>
  <c r="BT270"/>
  <c r="CH269"/>
  <c r="CG269"/>
  <c r="CF269"/>
  <c r="CE269"/>
  <c r="CD269"/>
  <c r="CC269"/>
  <c r="CB269"/>
  <c r="CA269"/>
  <c r="BZ269"/>
  <c r="BY269"/>
  <c r="BX269"/>
  <c r="BW269"/>
  <c r="BV269"/>
  <c r="BU269"/>
  <c r="BT269"/>
  <c r="CG268"/>
  <c r="CH268" s="1"/>
  <c r="CE268"/>
  <c r="CF268" s="1"/>
  <c r="CC268"/>
  <c r="CD268" s="1"/>
  <c r="CA268"/>
  <c r="CB268" s="1"/>
  <c r="BY268"/>
  <c r="BZ268" s="1"/>
  <c r="BW268"/>
  <c r="BX268" s="1"/>
  <c r="BU268"/>
  <c r="BV268" s="1"/>
  <c r="BT268"/>
  <c r="CH267"/>
  <c r="CG267"/>
  <c r="CF267"/>
  <c r="CE267"/>
  <c r="CD267"/>
  <c r="CC267"/>
  <c r="CB267"/>
  <c r="CA267"/>
  <c r="BZ267"/>
  <c r="BY267"/>
  <c r="BX267"/>
  <c r="BW267"/>
  <c r="BV267"/>
  <c r="BU267"/>
  <c r="BT267"/>
  <c r="CG266"/>
  <c r="CH266" s="1"/>
  <c r="CE266"/>
  <c r="CF266" s="1"/>
  <c r="CC266"/>
  <c r="CD266" s="1"/>
  <c r="CA266"/>
  <c r="CB266" s="1"/>
  <c r="BY266"/>
  <c r="BZ266" s="1"/>
  <c r="BW266"/>
  <c r="BX266" s="1"/>
  <c r="BU266"/>
  <c r="BV266" s="1"/>
  <c r="BT266"/>
  <c r="CH265"/>
  <c r="CG265"/>
  <c r="CF265"/>
  <c r="CE265"/>
  <c r="CD265"/>
  <c r="CC265"/>
  <c r="CB265"/>
  <c r="CA265"/>
  <c r="BZ265"/>
  <c r="BY265"/>
  <c r="BX265"/>
  <c r="BW265"/>
  <c r="BV265"/>
  <c r="BU265"/>
  <c r="BT265"/>
  <c r="CG264"/>
  <c r="CH264" s="1"/>
  <c r="CE264"/>
  <c r="CF264" s="1"/>
  <c r="CC264"/>
  <c r="CD264" s="1"/>
  <c r="CA264"/>
  <c r="CB264" s="1"/>
  <c r="BY264"/>
  <c r="BZ264" s="1"/>
  <c r="BW264"/>
  <c r="BX264" s="1"/>
  <c r="BU264"/>
  <c r="BV264" s="1"/>
  <c r="BT264"/>
  <c r="CH263"/>
  <c r="CG263"/>
  <c r="CF263"/>
  <c r="CE263"/>
  <c r="CD263"/>
  <c r="CC263"/>
  <c r="CB263"/>
  <c r="CA263"/>
  <c r="BZ263"/>
  <c r="BY263"/>
  <c r="BX263"/>
  <c r="BW263"/>
  <c r="BV263"/>
  <c r="BU263"/>
  <c r="BT263"/>
  <c r="CG262"/>
  <c r="CH262" s="1"/>
  <c r="CE262"/>
  <c r="CF262" s="1"/>
  <c r="CC262"/>
  <c r="CD262" s="1"/>
  <c r="CA262"/>
  <c r="CB262" s="1"/>
  <c r="BY262"/>
  <c r="BZ262" s="1"/>
  <c r="BW262"/>
  <c r="BX262" s="1"/>
  <c r="BU262"/>
  <c r="BV262" s="1"/>
  <c r="BT262"/>
  <c r="CH261"/>
  <c r="CG261"/>
  <c r="CF261"/>
  <c r="CE261"/>
  <c r="CD261"/>
  <c r="CC261"/>
  <c r="CB261"/>
  <c r="CA261"/>
  <c r="BZ261"/>
  <c r="BY261"/>
  <c r="BX261"/>
  <c r="BW261"/>
  <c r="BV261"/>
  <c r="BU261"/>
  <c r="BT261"/>
  <c r="CG260"/>
  <c r="CH260" s="1"/>
  <c r="CE260"/>
  <c r="CF260" s="1"/>
  <c r="CC260"/>
  <c r="CD260" s="1"/>
  <c r="CA260"/>
  <c r="CB260" s="1"/>
  <c r="BZ260"/>
  <c r="BY260"/>
  <c r="BW260"/>
  <c r="BX260" s="1"/>
  <c r="BU260"/>
  <c r="BV260" s="1"/>
  <c r="BT260"/>
  <c r="CH259"/>
  <c r="CG259"/>
  <c r="CF259"/>
  <c r="CE259"/>
  <c r="CD259"/>
  <c r="CC259"/>
  <c r="CB259"/>
  <c r="CA259"/>
  <c r="BZ259"/>
  <c r="BY259"/>
  <c r="BX259"/>
  <c r="BW259"/>
  <c r="BV259"/>
  <c r="BU259"/>
  <c r="BT259"/>
  <c r="CG258"/>
  <c r="CH258" s="1"/>
  <c r="CF258"/>
  <c r="CE258"/>
  <c r="CC258"/>
  <c r="CD258" s="1"/>
  <c r="CA258"/>
  <c r="CB258" s="1"/>
  <c r="BY258"/>
  <c r="BZ258" s="1"/>
  <c r="BX258"/>
  <c r="BW258"/>
  <c r="BU258"/>
  <c r="BV258" s="1"/>
  <c r="BT258"/>
  <c r="CH257"/>
  <c r="CG257"/>
  <c r="CF257"/>
  <c r="CE257"/>
  <c r="CD257"/>
  <c r="CC257"/>
  <c r="CB257"/>
  <c r="CA257"/>
  <c r="BZ257"/>
  <c r="BY257"/>
  <c r="BX257"/>
  <c r="BW257"/>
  <c r="BV257"/>
  <c r="BU257"/>
  <c r="BT257"/>
  <c r="CG256"/>
  <c r="CH256" s="1"/>
  <c r="CE256"/>
  <c r="CF256" s="1"/>
  <c r="CC256"/>
  <c r="CD256" s="1"/>
  <c r="CA256"/>
  <c r="CB256" s="1"/>
  <c r="BY256"/>
  <c r="BZ256" s="1"/>
  <c r="BW256"/>
  <c r="BX256" s="1"/>
  <c r="BU256"/>
  <c r="BV256" s="1"/>
  <c r="BT256"/>
  <c r="CH255"/>
  <c r="CG255"/>
  <c r="CF255"/>
  <c r="CE255"/>
  <c r="CD255"/>
  <c r="CC255"/>
  <c r="CB255"/>
  <c r="CA255"/>
  <c r="BZ255"/>
  <c r="BY255"/>
  <c r="BX255"/>
  <c r="BW255"/>
  <c r="BV255"/>
  <c r="BU255"/>
  <c r="BT255"/>
  <c r="CG254"/>
  <c r="CH254" s="1"/>
  <c r="CF254"/>
  <c r="CE254"/>
  <c r="CC254"/>
  <c r="CD254" s="1"/>
  <c r="CA254"/>
  <c r="CB254" s="1"/>
  <c r="BY254"/>
  <c r="BZ254" s="1"/>
  <c r="BW254"/>
  <c r="BX254" s="1"/>
  <c r="BU254"/>
  <c r="BV254" s="1"/>
  <c r="BT254"/>
  <c r="CH253"/>
  <c r="CG253"/>
  <c r="CF253"/>
  <c r="CE253"/>
  <c r="CD253"/>
  <c r="CC253"/>
  <c r="CB253"/>
  <c r="CA253"/>
  <c r="BZ253"/>
  <c r="BY253"/>
  <c r="BX253"/>
  <c r="BW253"/>
  <c r="BV253"/>
  <c r="BU253"/>
  <c r="BT253"/>
  <c r="CG252"/>
  <c r="CH252" s="1"/>
  <c r="CE252"/>
  <c r="CF252" s="1"/>
  <c r="CC252"/>
  <c r="CD252" s="1"/>
  <c r="CA252"/>
  <c r="CB252" s="1"/>
  <c r="BY252"/>
  <c r="BZ252" s="1"/>
  <c r="BW252"/>
  <c r="BX252" s="1"/>
  <c r="BU252"/>
  <c r="BV252" s="1"/>
  <c r="BT252"/>
  <c r="CH251"/>
  <c r="CG251"/>
  <c r="CF251"/>
  <c r="CE251"/>
  <c r="CD251"/>
  <c r="CC251"/>
  <c r="CB251"/>
  <c r="CA251"/>
  <c r="BZ251"/>
  <c r="BY251"/>
  <c r="BX251"/>
  <c r="BW251"/>
  <c r="BV251"/>
  <c r="BU251"/>
  <c r="BT251"/>
  <c r="CG250"/>
  <c r="CH250" s="1"/>
  <c r="CE250"/>
  <c r="CF250" s="1"/>
  <c r="CC250"/>
  <c r="CD250" s="1"/>
  <c r="CA250"/>
  <c r="CB250" s="1"/>
  <c r="BY250"/>
  <c r="BZ250" s="1"/>
  <c r="BW250"/>
  <c r="BX250" s="1"/>
  <c r="BU250"/>
  <c r="BV250" s="1"/>
  <c r="BT250"/>
  <c r="CH249"/>
  <c r="CG249"/>
  <c r="CF249"/>
  <c r="CE249"/>
  <c r="CD249"/>
  <c r="CC249"/>
  <c r="CB249"/>
  <c r="CA249"/>
  <c r="BZ249"/>
  <c r="BY249"/>
  <c r="BX249"/>
  <c r="BW249"/>
  <c r="BV249"/>
  <c r="BU249"/>
  <c r="BT249"/>
  <c r="CG248"/>
  <c r="CH248" s="1"/>
  <c r="CE248"/>
  <c r="CF248" s="1"/>
  <c r="CC248"/>
  <c r="CD248" s="1"/>
  <c r="CA248"/>
  <c r="CB248" s="1"/>
  <c r="BY248"/>
  <c r="BZ248" s="1"/>
  <c r="BW248"/>
  <c r="BX248" s="1"/>
  <c r="BU248"/>
  <c r="BV248" s="1"/>
  <c r="BT248"/>
  <c r="CH247"/>
  <c r="CG247"/>
  <c r="CF247"/>
  <c r="CE247"/>
  <c r="CD247"/>
  <c r="CC247"/>
  <c r="CB247"/>
  <c r="CA247"/>
  <c r="BZ247"/>
  <c r="BY247"/>
  <c r="BX247"/>
  <c r="BW247"/>
  <c r="BV247"/>
  <c r="BU247"/>
  <c r="BT247"/>
  <c r="CG246"/>
  <c r="CH246" s="1"/>
  <c r="CE246"/>
  <c r="CF246" s="1"/>
  <c r="CC246"/>
  <c r="CD246" s="1"/>
  <c r="CA246"/>
  <c r="CB246" s="1"/>
  <c r="BY246"/>
  <c r="BZ246" s="1"/>
  <c r="BW246"/>
  <c r="BX246" s="1"/>
  <c r="BU246"/>
  <c r="BV246" s="1"/>
  <c r="BT246"/>
  <c r="CH245"/>
  <c r="CG245"/>
  <c r="CF245"/>
  <c r="CE245"/>
  <c r="CD245"/>
  <c r="CC245"/>
  <c r="CB245"/>
  <c r="CA245"/>
  <c r="BZ245"/>
  <c r="BY245"/>
  <c r="BX245"/>
  <c r="BW245"/>
  <c r="BV245"/>
  <c r="BU245"/>
  <c r="BT245"/>
  <c r="CG244"/>
  <c r="CH244" s="1"/>
  <c r="CE244"/>
  <c r="CF244" s="1"/>
  <c r="CC244"/>
  <c r="CD244" s="1"/>
  <c r="CA244"/>
  <c r="CB244" s="1"/>
  <c r="BY244"/>
  <c r="BZ244" s="1"/>
  <c r="BW244"/>
  <c r="BX244" s="1"/>
  <c r="BU244"/>
  <c r="BV244" s="1"/>
  <c r="BT244"/>
  <c r="CH243"/>
  <c r="CG243"/>
  <c r="CF243"/>
  <c r="CE243"/>
  <c r="CD243"/>
  <c r="CC243"/>
  <c r="CB243"/>
  <c r="CA243"/>
  <c r="BZ243"/>
  <c r="BY243"/>
  <c r="BX243"/>
  <c r="BW243"/>
  <c r="BV243"/>
  <c r="BU243"/>
  <c r="BT243"/>
  <c r="CG242"/>
  <c r="CH242" s="1"/>
  <c r="CE242"/>
  <c r="CF242" s="1"/>
  <c r="CC242"/>
  <c r="CD242" s="1"/>
  <c r="CA242"/>
  <c r="CB242" s="1"/>
  <c r="BY242"/>
  <c r="BZ242" s="1"/>
  <c r="BW242"/>
  <c r="BX242" s="1"/>
  <c r="BU242"/>
  <c r="BV242" s="1"/>
  <c r="BT242"/>
  <c r="CH241"/>
  <c r="CG241"/>
  <c r="CF241"/>
  <c r="CE241"/>
  <c r="CD241"/>
  <c r="CC241"/>
  <c r="CB241"/>
  <c r="CA241"/>
  <c r="BZ241"/>
  <c r="BY241"/>
  <c r="BX241"/>
  <c r="BW241"/>
  <c r="BV241"/>
  <c r="BU241"/>
  <c r="BT241"/>
  <c r="CG240"/>
  <c r="CH240" s="1"/>
  <c r="CE240"/>
  <c r="CF240" s="1"/>
  <c r="CC240"/>
  <c r="CD240" s="1"/>
  <c r="CA240"/>
  <c r="CB240" s="1"/>
  <c r="BY240"/>
  <c r="BZ240" s="1"/>
  <c r="BW240"/>
  <c r="BX240" s="1"/>
  <c r="BU240"/>
  <c r="BV240" s="1"/>
  <c r="BT240"/>
  <c r="CH239"/>
  <c r="CG239"/>
  <c r="CF239"/>
  <c r="CE239"/>
  <c r="CD239"/>
  <c r="CC239"/>
  <c r="CB239"/>
  <c r="CA239"/>
  <c r="BZ239"/>
  <c r="BY239"/>
  <c r="BX239"/>
  <c r="BW239"/>
  <c r="BV239"/>
  <c r="BU239"/>
  <c r="BT239"/>
  <c r="CG238"/>
  <c r="CH238" s="1"/>
  <c r="CE238"/>
  <c r="CF238" s="1"/>
  <c r="CC238"/>
  <c r="CD238" s="1"/>
  <c r="CA238"/>
  <c r="CB238" s="1"/>
  <c r="BY238"/>
  <c r="BZ238" s="1"/>
  <c r="BW238"/>
  <c r="BX238" s="1"/>
  <c r="BU238"/>
  <c r="BV238" s="1"/>
  <c r="BT238"/>
  <c r="CH237"/>
  <c r="CG237"/>
  <c r="CF237"/>
  <c r="CE237"/>
  <c r="CD237"/>
  <c r="CC237"/>
  <c r="CB237"/>
  <c r="CA237"/>
  <c r="BZ237"/>
  <c r="BY237"/>
  <c r="BX237"/>
  <c r="BW237"/>
  <c r="BV237"/>
  <c r="BU237"/>
  <c r="BT237"/>
  <c r="CG236"/>
  <c r="CH236" s="1"/>
  <c r="CE236"/>
  <c r="CF236" s="1"/>
  <c r="CC236"/>
  <c r="CD236" s="1"/>
  <c r="CA236"/>
  <c r="CB236" s="1"/>
  <c r="BY236"/>
  <c r="BZ236" s="1"/>
  <c r="BW236"/>
  <c r="BX236" s="1"/>
  <c r="BU236"/>
  <c r="BV236" s="1"/>
  <c r="BT236"/>
  <c r="CH235"/>
  <c r="CG235"/>
  <c r="CF235"/>
  <c r="CE235"/>
  <c r="CD235"/>
  <c r="CC235"/>
  <c r="CB235"/>
  <c r="CA235"/>
  <c r="BZ235"/>
  <c r="BY235"/>
  <c r="BX235"/>
  <c r="BW235"/>
  <c r="BV235"/>
  <c r="BU235"/>
  <c r="BT235"/>
  <c r="CG234"/>
  <c r="CH234" s="1"/>
  <c r="CE234"/>
  <c r="CF234" s="1"/>
  <c r="CC234"/>
  <c r="CD234" s="1"/>
  <c r="CA234"/>
  <c r="CB234" s="1"/>
  <c r="BY234"/>
  <c r="BZ234" s="1"/>
  <c r="BW234"/>
  <c r="BX234" s="1"/>
  <c r="BU234"/>
  <c r="BV234" s="1"/>
  <c r="BT234"/>
  <c r="CH233"/>
  <c r="CG233"/>
  <c r="CF233"/>
  <c r="CE233"/>
  <c r="CD233"/>
  <c r="CC233"/>
  <c r="CB233"/>
  <c r="CA233"/>
  <c r="BZ233"/>
  <c r="BY233"/>
  <c r="BX233"/>
  <c r="BW233"/>
  <c r="BV233"/>
  <c r="BU233"/>
  <c r="BT233"/>
  <c r="CG232"/>
  <c r="CH232" s="1"/>
  <c r="CE232"/>
  <c r="CF232" s="1"/>
  <c r="CC232"/>
  <c r="CD232" s="1"/>
  <c r="CA232"/>
  <c r="CB232" s="1"/>
  <c r="BY232"/>
  <c r="BZ232" s="1"/>
  <c r="BW232"/>
  <c r="BX232" s="1"/>
  <c r="BU232"/>
  <c r="BV232" s="1"/>
  <c r="BT232"/>
  <c r="CH231"/>
  <c r="CG231"/>
  <c r="CF231"/>
  <c r="CE231"/>
  <c r="CD231"/>
  <c r="CC231"/>
  <c r="CB231"/>
  <c r="CA231"/>
  <c r="BZ231"/>
  <c r="BY231"/>
  <c r="BX231"/>
  <c r="BW231"/>
  <c r="BV231"/>
  <c r="BU231"/>
  <c r="BT231"/>
  <c r="CG230"/>
  <c r="CH230" s="1"/>
  <c r="CE230"/>
  <c r="CF230" s="1"/>
  <c r="CC230"/>
  <c r="CD230" s="1"/>
  <c r="CA230"/>
  <c r="CB230" s="1"/>
  <c r="BY230"/>
  <c r="BZ230" s="1"/>
  <c r="BW230"/>
  <c r="BX230" s="1"/>
  <c r="BU230"/>
  <c r="BV230" s="1"/>
  <c r="BT230"/>
  <c r="CH229"/>
  <c r="CG229"/>
  <c r="CF229"/>
  <c r="CE229"/>
  <c r="CD229"/>
  <c r="CC229"/>
  <c r="CB229"/>
  <c r="CA229"/>
  <c r="BZ229"/>
  <c r="BY229"/>
  <c r="BX229"/>
  <c r="BW229"/>
  <c r="BV229"/>
  <c r="BU229"/>
  <c r="BT229"/>
  <c r="CG228"/>
  <c r="CH228" s="1"/>
  <c r="CE228"/>
  <c r="CF228" s="1"/>
  <c r="CC228"/>
  <c r="CD228" s="1"/>
  <c r="CA228"/>
  <c r="CB228" s="1"/>
  <c r="BY228"/>
  <c r="BZ228" s="1"/>
  <c r="BW228"/>
  <c r="BX228" s="1"/>
  <c r="BU228"/>
  <c r="BV228" s="1"/>
  <c r="BT228"/>
  <c r="CH227"/>
  <c r="CG227"/>
  <c r="CF227"/>
  <c r="CE227"/>
  <c r="CD227"/>
  <c r="CC227"/>
  <c r="CB227"/>
  <c r="CA227"/>
  <c r="BZ227"/>
  <c r="BY227"/>
  <c r="BX227"/>
  <c r="BW227"/>
  <c r="BV227"/>
  <c r="BU227"/>
  <c r="BT227"/>
  <c r="CG226"/>
  <c r="CH226" s="1"/>
  <c r="CE226"/>
  <c r="CF226" s="1"/>
  <c r="CC226"/>
  <c r="CD226" s="1"/>
  <c r="CA226"/>
  <c r="CB226" s="1"/>
  <c r="BY226"/>
  <c r="BZ226" s="1"/>
  <c r="BW226"/>
  <c r="BX226" s="1"/>
  <c r="BU226"/>
  <c r="BV226" s="1"/>
  <c r="BT226"/>
  <c r="CH225"/>
  <c r="CG225"/>
  <c r="CF225"/>
  <c r="CE225"/>
  <c r="CD225"/>
  <c r="CC225"/>
  <c r="CB225"/>
  <c r="CA225"/>
  <c r="BZ225"/>
  <c r="BY225"/>
  <c r="BX225"/>
  <c r="BW225"/>
  <c r="BV225"/>
  <c r="BU225"/>
  <c r="BT225"/>
  <c r="CG224"/>
  <c r="CH224" s="1"/>
  <c r="CE224"/>
  <c r="CF224" s="1"/>
  <c r="CC224"/>
  <c r="CD224" s="1"/>
  <c r="CA224"/>
  <c r="CB224" s="1"/>
  <c r="BY224"/>
  <c r="BZ224" s="1"/>
  <c r="BW224"/>
  <c r="BX224" s="1"/>
  <c r="BU224"/>
  <c r="BV224" s="1"/>
  <c r="BT224"/>
  <c r="CH223"/>
  <c r="CG223"/>
  <c r="CF223"/>
  <c r="CE223"/>
  <c r="CD223"/>
  <c r="CC223"/>
  <c r="CB223"/>
  <c r="CA223"/>
  <c r="BZ223"/>
  <c r="BY223"/>
  <c r="BX223"/>
  <c r="BW223"/>
  <c r="BV223"/>
  <c r="BU223"/>
  <c r="BT223"/>
  <c r="CG222"/>
  <c r="CH222" s="1"/>
  <c r="CE222"/>
  <c r="CF222" s="1"/>
  <c r="CC222"/>
  <c r="CD222" s="1"/>
  <c r="CA222"/>
  <c r="CB222" s="1"/>
  <c r="BY222"/>
  <c r="BZ222" s="1"/>
  <c r="BW222"/>
  <c r="BX222" s="1"/>
  <c r="BU222"/>
  <c r="BV222" s="1"/>
  <c r="BT222"/>
  <c r="CH221"/>
  <c r="CG221"/>
  <c r="CF221"/>
  <c r="CE221"/>
  <c r="CD221"/>
  <c r="CC221"/>
  <c r="CB221"/>
  <c r="CA221"/>
  <c r="BZ221"/>
  <c r="BY221"/>
  <c r="BX221"/>
  <c r="BW221"/>
  <c r="BV221"/>
  <c r="BU221"/>
  <c r="BT221"/>
  <c r="CG220"/>
  <c r="CH220" s="1"/>
  <c r="CE220"/>
  <c r="CF220" s="1"/>
  <c r="CC220"/>
  <c r="CD220" s="1"/>
  <c r="CA220"/>
  <c r="CB220" s="1"/>
  <c r="BY220"/>
  <c r="BZ220" s="1"/>
  <c r="BW220"/>
  <c r="BX220" s="1"/>
  <c r="BU220"/>
  <c r="BV220" s="1"/>
  <c r="BT220"/>
  <c r="CH219"/>
  <c r="CG219"/>
  <c r="CF219"/>
  <c r="CE219"/>
  <c r="CD219"/>
  <c r="CC219"/>
  <c r="CB219"/>
  <c r="CA219"/>
  <c r="BZ219"/>
  <c r="BY219"/>
  <c r="BX219"/>
  <c r="BW219"/>
  <c r="BV219"/>
  <c r="BU219"/>
  <c r="BT219"/>
  <c r="CG218"/>
  <c r="CH218" s="1"/>
  <c r="CE218"/>
  <c r="CF218" s="1"/>
  <c r="CC218"/>
  <c r="CD218" s="1"/>
  <c r="CA218"/>
  <c r="CB218" s="1"/>
  <c r="BY218"/>
  <c r="BZ218" s="1"/>
  <c r="BW218"/>
  <c r="BX218" s="1"/>
  <c r="BU218"/>
  <c r="BV218" s="1"/>
  <c r="BT218"/>
  <c r="CH217"/>
  <c r="CG217"/>
  <c r="CF217"/>
  <c r="CE217"/>
  <c r="CD217"/>
  <c r="CC217"/>
  <c r="CB217"/>
  <c r="CA217"/>
  <c r="BZ217"/>
  <c r="BY217"/>
  <c r="BX217"/>
  <c r="BW217"/>
  <c r="BV217"/>
  <c r="BU217"/>
  <c r="BT217"/>
  <c r="CG216"/>
  <c r="CH216" s="1"/>
  <c r="CE216"/>
  <c r="CF216" s="1"/>
  <c r="CC216"/>
  <c r="CD216" s="1"/>
  <c r="CA216"/>
  <c r="CB216" s="1"/>
  <c r="BY216"/>
  <c r="BZ216" s="1"/>
  <c r="BW216"/>
  <c r="BX216" s="1"/>
  <c r="BU216"/>
  <c r="BV216" s="1"/>
  <c r="BT216"/>
  <c r="CH215"/>
  <c r="CG215"/>
  <c r="CF215"/>
  <c r="CE215"/>
  <c r="CD215"/>
  <c r="CC215"/>
  <c r="CB215"/>
  <c r="CA215"/>
  <c r="BZ215"/>
  <c r="BY215"/>
  <c r="BX215"/>
  <c r="BW215"/>
  <c r="BV215"/>
  <c r="BU215"/>
  <c r="BT215"/>
  <c r="CG214"/>
  <c r="CH214" s="1"/>
  <c r="CE214"/>
  <c r="CF214" s="1"/>
  <c r="CC214"/>
  <c r="CD214" s="1"/>
  <c r="CA214"/>
  <c r="CB214" s="1"/>
  <c r="BY214"/>
  <c r="BZ214" s="1"/>
  <c r="BW214"/>
  <c r="BX214" s="1"/>
  <c r="BU214"/>
  <c r="BV214" s="1"/>
  <c r="BT214"/>
  <c r="CH213"/>
  <c r="CG213"/>
  <c r="CF213"/>
  <c r="CE213"/>
  <c r="CD213"/>
  <c r="CC213"/>
  <c r="CB213"/>
  <c r="CA213"/>
  <c r="BZ213"/>
  <c r="BY213"/>
  <c r="BX213"/>
  <c r="BW213"/>
  <c r="BV213"/>
  <c r="BU213"/>
  <c r="BT213"/>
  <c r="CG212"/>
  <c r="CH212" s="1"/>
  <c r="CE212"/>
  <c r="CF212" s="1"/>
  <c r="CC212"/>
  <c r="CD212" s="1"/>
  <c r="CA212"/>
  <c r="CB212" s="1"/>
  <c r="BY212"/>
  <c r="BZ212" s="1"/>
  <c r="BW212"/>
  <c r="BX212" s="1"/>
  <c r="BU212"/>
  <c r="BV212" s="1"/>
  <c r="BT212"/>
  <c r="CH211"/>
  <c r="CG211"/>
  <c r="CF211"/>
  <c r="CE211"/>
  <c r="CD211"/>
  <c r="CC211"/>
  <c r="CB211"/>
  <c r="CA211"/>
  <c r="BZ211"/>
  <c r="BY211"/>
  <c r="BX211"/>
  <c r="BW211"/>
  <c r="BV211"/>
  <c r="BU211"/>
  <c r="BT211"/>
  <c r="CG210"/>
  <c r="CH210" s="1"/>
  <c r="CE210"/>
  <c r="CF210" s="1"/>
  <c r="CC210"/>
  <c r="CD210" s="1"/>
  <c r="CA210"/>
  <c r="CB210" s="1"/>
  <c r="BY210"/>
  <c r="BZ210" s="1"/>
  <c r="BW210"/>
  <c r="BX210" s="1"/>
  <c r="BU210"/>
  <c r="BV210" s="1"/>
  <c r="BT210"/>
  <c r="CH209"/>
  <c r="CG209"/>
  <c r="CF209"/>
  <c r="CE209"/>
  <c r="CD209"/>
  <c r="CC209"/>
  <c r="CB209"/>
  <c r="CA209"/>
  <c r="BZ209"/>
  <c r="BY209"/>
  <c r="BX209"/>
  <c r="BW209"/>
  <c r="BV209"/>
  <c r="BU209"/>
  <c r="BT209"/>
  <c r="CG208"/>
  <c r="CH208" s="1"/>
  <c r="CE208"/>
  <c r="CF208" s="1"/>
  <c r="CC208"/>
  <c r="CD208" s="1"/>
  <c r="CA208"/>
  <c r="CB208" s="1"/>
  <c r="BY208"/>
  <c r="BZ208" s="1"/>
  <c r="BW208"/>
  <c r="BX208" s="1"/>
  <c r="BU208"/>
  <c r="BV208" s="1"/>
  <c r="BT208"/>
  <c r="CH207"/>
  <c r="CG207"/>
  <c r="CF207"/>
  <c r="CE207"/>
  <c r="CD207"/>
  <c r="CC207"/>
  <c r="CB207"/>
  <c r="CA207"/>
  <c r="BZ207"/>
  <c r="BY207"/>
  <c r="BX207"/>
  <c r="BW207"/>
  <c r="BV207"/>
  <c r="BU207"/>
  <c r="BT207"/>
  <c r="CG206"/>
  <c r="CH206" s="1"/>
  <c r="CE206"/>
  <c r="CF206" s="1"/>
  <c r="CC206"/>
  <c r="CD206" s="1"/>
  <c r="CA206"/>
  <c r="CB206" s="1"/>
  <c r="BY206"/>
  <c r="BZ206" s="1"/>
  <c r="BW206"/>
  <c r="BX206" s="1"/>
  <c r="BU206"/>
  <c r="BV206" s="1"/>
  <c r="BT206"/>
  <c r="CH205"/>
  <c r="CG205"/>
  <c r="CF205"/>
  <c r="CE205"/>
  <c r="CD205"/>
  <c r="CC205"/>
  <c r="CB205"/>
  <c r="CA205"/>
  <c r="BZ205"/>
  <c r="BY205"/>
  <c r="BX205"/>
  <c r="BW205"/>
  <c r="BV205"/>
  <c r="BU205"/>
  <c r="BT205"/>
  <c r="CG204"/>
  <c r="CH204" s="1"/>
  <c r="CE204"/>
  <c r="CF204" s="1"/>
  <c r="CC204"/>
  <c r="CD204" s="1"/>
  <c r="CA204"/>
  <c r="CB204" s="1"/>
  <c r="BY204"/>
  <c r="BZ204" s="1"/>
  <c r="BW204"/>
  <c r="BX204" s="1"/>
  <c r="BU204"/>
  <c r="BV204" s="1"/>
  <c r="BT204"/>
  <c r="CH203"/>
  <c r="CG203"/>
  <c r="CF203"/>
  <c r="CE203"/>
  <c r="CD203"/>
  <c r="CC203"/>
  <c r="CB203"/>
  <c r="CA203"/>
  <c r="BZ203"/>
  <c r="BY203"/>
  <c r="BX203"/>
  <c r="BW203"/>
  <c r="BV203"/>
  <c r="BU203"/>
  <c r="BT203"/>
  <c r="CG202"/>
  <c r="CH202" s="1"/>
  <c r="CE202"/>
  <c r="CF202" s="1"/>
  <c r="CC202"/>
  <c r="CD202" s="1"/>
  <c r="CA202"/>
  <c r="CB202" s="1"/>
  <c r="BY202"/>
  <c r="BZ202" s="1"/>
  <c r="BW202"/>
  <c r="BX202" s="1"/>
  <c r="BU202"/>
  <c r="BV202" s="1"/>
  <c r="BT202"/>
  <c r="CH201"/>
  <c r="CG201"/>
  <c r="CF201"/>
  <c r="CE201"/>
  <c r="CD201"/>
  <c r="CC201"/>
  <c r="CB201"/>
  <c r="CA201"/>
  <c r="BZ201"/>
  <c r="BY201"/>
  <c r="BX201"/>
  <c r="BW201"/>
  <c r="BV201"/>
  <c r="BU201"/>
  <c r="BT201"/>
  <c r="CG200"/>
  <c r="CH200" s="1"/>
  <c r="CE200"/>
  <c r="CF200" s="1"/>
  <c r="CC200"/>
  <c r="CD200" s="1"/>
  <c r="CA200"/>
  <c r="CB200" s="1"/>
  <c r="BY200"/>
  <c r="BZ200" s="1"/>
  <c r="BW200"/>
  <c r="BX200" s="1"/>
  <c r="BU200"/>
  <c r="BV200" s="1"/>
  <c r="BT200"/>
  <c r="CH199"/>
  <c r="CG199"/>
  <c r="CF199"/>
  <c r="CE199"/>
  <c r="CD199"/>
  <c r="CC199"/>
  <c r="CB199"/>
  <c r="CA199"/>
  <c r="BZ199"/>
  <c r="BY199"/>
  <c r="BX199"/>
  <c r="BW199"/>
  <c r="BV199"/>
  <c r="BU199"/>
  <c r="BT199"/>
  <c r="CG198"/>
  <c r="CH198" s="1"/>
  <c r="CE198"/>
  <c r="CF198" s="1"/>
  <c r="CC198"/>
  <c r="CD198" s="1"/>
  <c r="CA198"/>
  <c r="CB198" s="1"/>
  <c r="BY198"/>
  <c r="BZ198" s="1"/>
  <c r="BW198"/>
  <c r="BX198" s="1"/>
  <c r="BU198"/>
  <c r="BV198" s="1"/>
  <c r="BT198"/>
  <c r="CH197"/>
  <c r="CG197"/>
  <c r="CF197"/>
  <c r="CE197"/>
  <c r="CD197"/>
  <c r="CC197"/>
  <c r="CB197"/>
  <c r="CA197"/>
  <c r="BZ197"/>
  <c r="BY197"/>
  <c r="BX197"/>
  <c r="BW197"/>
  <c r="BV197"/>
  <c r="BU197"/>
  <c r="BT197"/>
  <c r="CG196"/>
  <c r="CH196" s="1"/>
  <c r="CE196"/>
  <c r="CF196" s="1"/>
  <c r="CC196"/>
  <c r="CD196" s="1"/>
  <c r="CA196"/>
  <c r="CB196" s="1"/>
  <c r="BY196"/>
  <c r="BZ196" s="1"/>
  <c r="BW196"/>
  <c r="BX196" s="1"/>
  <c r="BU196"/>
  <c r="BV196" s="1"/>
  <c r="BT196"/>
  <c r="CH195"/>
  <c r="CG195"/>
  <c r="CF195"/>
  <c r="CE195"/>
  <c r="CD195"/>
  <c r="CC195"/>
  <c r="CB195"/>
  <c r="CA195"/>
  <c r="BZ195"/>
  <c r="BY195"/>
  <c r="BX195"/>
  <c r="BW195"/>
  <c r="BV195"/>
  <c r="BU195"/>
  <c r="BT195"/>
  <c r="CG194"/>
  <c r="CH194" s="1"/>
  <c r="CE194"/>
  <c r="CF194" s="1"/>
  <c r="CC194"/>
  <c r="CD194" s="1"/>
  <c r="CA194"/>
  <c r="CB194" s="1"/>
  <c r="BY194"/>
  <c r="BZ194" s="1"/>
  <c r="BW194"/>
  <c r="BX194" s="1"/>
  <c r="BU194"/>
  <c r="BV194" s="1"/>
  <c r="BT194"/>
  <c r="CH193"/>
  <c r="CG193"/>
  <c r="CF193"/>
  <c r="CE193"/>
  <c r="CD193"/>
  <c r="CC193"/>
  <c r="CB193"/>
  <c r="CA193"/>
  <c r="BZ193"/>
  <c r="BY193"/>
  <c r="BX193"/>
  <c r="BW193"/>
  <c r="BV193"/>
  <c r="BU193"/>
  <c r="BT193"/>
  <c r="CG192"/>
  <c r="CH192" s="1"/>
  <c r="CE192"/>
  <c r="CF192" s="1"/>
  <c r="CC192"/>
  <c r="CD192" s="1"/>
  <c r="CA192"/>
  <c r="CB192" s="1"/>
  <c r="BY192"/>
  <c r="BZ192" s="1"/>
  <c r="BW192"/>
  <c r="BX192" s="1"/>
  <c r="BU192"/>
  <c r="BV192" s="1"/>
  <c r="BT192"/>
  <c r="CH191"/>
  <c r="CG191"/>
  <c r="CF191"/>
  <c r="CE191"/>
  <c r="CD191"/>
  <c r="CC191"/>
  <c r="CB191"/>
  <c r="CA191"/>
  <c r="BZ191"/>
  <c r="BY191"/>
  <c r="BX191"/>
  <c r="BW191"/>
  <c r="BV191"/>
  <c r="BU191"/>
  <c r="BT191"/>
  <c r="CG190"/>
  <c r="CH190" s="1"/>
  <c r="CE190"/>
  <c r="CF190" s="1"/>
  <c r="CC190"/>
  <c r="CD190" s="1"/>
  <c r="CA190"/>
  <c r="CB190" s="1"/>
  <c r="BY190"/>
  <c r="BZ190" s="1"/>
  <c r="BW190"/>
  <c r="BX190" s="1"/>
  <c r="BU190"/>
  <c r="BV190" s="1"/>
  <c r="BT190"/>
  <c r="CH189"/>
  <c r="CG189"/>
  <c r="CF189"/>
  <c r="CE189"/>
  <c r="CD189"/>
  <c r="CC189"/>
  <c r="CB189"/>
  <c r="CA189"/>
  <c r="BZ189"/>
  <c r="BY189"/>
  <c r="BX189"/>
  <c r="BW189"/>
  <c r="BV189"/>
  <c r="BU189"/>
  <c r="BT189"/>
  <c r="CG188"/>
  <c r="CH188" s="1"/>
  <c r="CE188"/>
  <c r="CF188" s="1"/>
  <c r="CC188"/>
  <c r="CD188" s="1"/>
  <c r="CA188"/>
  <c r="CB188" s="1"/>
  <c r="BY188"/>
  <c r="BZ188" s="1"/>
  <c r="BW188"/>
  <c r="BX188" s="1"/>
  <c r="BU188"/>
  <c r="BV188" s="1"/>
  <c r="BT188"/>
  <c r="CH187"/>
  <c r="CG187"/>
  <c r="CF187"/>
  <c r="CE187"/>
  <c r="CD187"/>
  <c r="CC187"/>
  <c r="CB187"/>
  <c r="CA187"/>
  <c r="BZ187"/>
  <c r="BY187"/>
  <c r="BX187"/>
  <c r="BW187"/>
  <c r="BV187"/>
  <c r="BU187"/>
  <c r="BT187"/>
  <c r="CG186"/>
  <c r="CH186" s="1"/>
  <c r="CE186"/>
  <c r="CF186" s="1"/>
  <c r="CC186"/>
  <c r="CD186" s="1"/>
  <c r="CA186"/>
  <c r="CB186" s="1"/>
  <c r="BY186"/>
  <c r="BZ186" s="1"/>
  <c r="BW186"/>
  <c r="BX186" s="1"/>
  <c r="BU186"/>
  <c r="BV186" s="1"/>
  <c r="BT186"/>
  <c r="CH185"/>
  <c r="CG185"/>
  <c r="CF185"/>
  <c r="CE185"/>
  <c r="CD185"/>
  <c r="CC185"/>
  <c r="CB185"/>
  <c r="CA185"/>
  <c r="BZ185"/>
  <c r="BY185"/>
  <c r="BX185"/>
  <c r="BW185"/>
  <c r="BV185"/>
  <c r="BU185"/>
  <c r="BT185"/>
  <c r="CG184"/>
  <c r="CH184" s="1"/>
  <c r="CE184"/>
  <c r="CF184" s="1"/>
  <c r="CC184"/>
  <c r="CD184" s="1"/>
  <c r="CA184"/>
  <c r="CB184" s="1"/>
  <c r="BY184"/>
  <c r="BZ184" s="1"/>
  <c r="BW184"/>
  <c r="BX184" s="1"/>
  <c r="BU184"/>
  <c r="BV184" s="1"/>
  <c r="BT184"/>
  <c r="CH183"/>
  <c r="CG183"/>
  <c r="CF183"/>
  <c r="CE183"/>
  <c r="CD183"/>
  <c r="CC183"/>
  <c r="CB183"/>
  <c r="CA183"/>
  <c r="BZ183"/>
  <c r="BY183"/>
  <c r="BX183"/>
  <c r="BW183"/>
  <c r="BV183"/>
  <c r="BU183"/>
  <c r="BT183"/>
  <c r="CG182"/>
  <c r="CH182" s="1"/>
  <c r="CE182"/>
  <c r="CF182" s="1"/>
  <c r="CC182"/>
  <c r="CD182" s="1"/>
  <c r="CA182"/>
  <c r="CB182" s="1"/>
  <c r="BY182"/>
  <c r="BZ182" s="1"/>
  <c r="BW182"/>
  <c r="BX182" s="1"/>
  <c r="BU182"/>
  <c r="BV182" s="1"/>
  <c r="BT182"/>
  <c r="CH181"/>
  <c r="CG181"/>
  <c r="CF181"/>
  <c r="CE181"/>
  <c r="CD181"/>
  <c r="CC181"/>
  <c r="CB181"/>
  <c r="CA181"/>
  <c r="BZ181"/>
  <c r="BY181"/>
  <c r="BX181"/>
  <c r="BW181"/>
  <c r="BV181"/>
  <c r="BU181"/>
  <c r="BT181"/>
  <c r="CG180"/>
  <c r="CH180" s="1"/>
  <c r="CE180"/>
  <c r="CF180" s="1"/>
  <c r="CC180"/>
  <c r="CD180" s="1"/>
  <c r="CA180"/>
  <c r="CB180" s="1"/>
  <c r="BY180"/>
  <c r="BZ180" s="1"/>
  <c r="BW180"/>
  <c r="BX180" s="1"/>
  <c r="BU180"/>
  <c r="BV180" s="1"/>
  <c r="BT180"/>
  <c r="CH179"/>
  <c r="CG179"/>
  <c r="CF179"/>
  <c r="CE179"/>
  <c r="CD179"/>
  <c r="CC179"/>
  <c r="CB179"/>
  <c r="CA179"/>
  <c r="BZ179"/>
  <c r="BY179"/>
  <c r="BX179"/>
  <c r="BW179"/>
  <c r="BV179"/>
  <c r="BU179"/>
  <c r="BT179"/>
  <c r="CG178"/>
  <c r="CH178" s="1"/>
  <c r="CE178"/>
  <c r="CF178" s="1"/>
  <c r="CC178"/>
  <c r="CD178" s="1"/>
  <c r="CA178"/>
  <c r="CB178" s="1"/>
  <c r="BY178"/>
  <c r="BZ178" s="1"/>
  <c r="BW178"/>
  <c r="BX178" s="1"/>
  <c r="BU178"/>
  <c r="BV178" s="1"/>
  <c r="BT178"/>
  <c r="CH177"/>
  <c r="CG177"/>
  <c r="CF177"/>
  <c r="CE177"/>
  <c r="CD177"/>
  <c r="CC177"/>
  <c r="CB177"/>
  <c r="CA177"/>
  <c r="BZ177"/>
  <c r="BY177"/>
  <c r="BX177"/>
  <c r="BW177"/>
  <c r="BV177"/>
  <c r="BU177"/>
  <c r="BT177"/>
  <c r="CG176"/>
  <c r="CH176" s="1"/>
  <c r="CE176"/>
  <c r="CF176" s="1"/>
  <c r="CC176"/>
  <c r="CD176" s="1"/>
  <c r="CA176"/>
  <c r="CB176" s="1"/>
  <c r="BY176"/>
  <c r="BZ176" s="1"/>
  <c r="BW176"/>
  <c r="BX176" s="1"/>
  <c r="BU176"/>
  <c r="BV176" s="1"/>
  <c r="BT176"/>
  <c r="CH175"/>
  <c r="CG175"/>
  <c r="CF175"/>
  <c r="CE175"/>
  <c r="CD175"/>
  <c r="CC175"/>
  <c r="CB175"/>
  <c r="CA175"/>
  <c r="BZ175"/>
  <c r="BY175"/>
  <c r="BX175"/>
  <c r="BW175"/>
  <c r="BV175"/>
  <c r="BU175"/>
  <c r="BT175"/>
  <c r="CG174"/>
  <c r="CH174" s="1"/>
  <c r="CE174"/>
  <c r="CF174" s="1"/>
  <c r="CC174"/>
  <c r="CD174" s="1"/>
  <c r="CA174"/>
  <c r="CB174" s="1"/>
  <c r="BY174"/>
  <c r="BZ174" s="1"/>
  <c r="BW174"/>
  <c r="BX174" s="1"/>
  <c r="BU174"/>
  <c r="BV174" s="1"/>
  <c r="BT174"/>
  <c r="CH173"/>
  <c r="CG173"/>
  <c r="CF173"/>
  <c r="CE173"/>
  <c r="CD173"/>
  <c r="CC173"/>
  <c r="CB173"/>
  <c r="CA173"/>
  <c r="BZ173"/>
  <c r="BY173"/>
  <c r="BX173"/>
  <c r="BW173"/>
  <c r="BV173"/>
  <c r="BU173"/>
  <c r="BT173"/>
  <c r="CG172"/>
  <c r="CH172" s="1"/>
  <c r="CE172"/>
  <c r="CF172" s="1"/>
  <c r="CC172"/>
  <c r="CD172" s="1"/>
  <c r="CA172"/>
  <c r="CB172" s="1"/>
  <c r="BY172"/>
  <c r="BZ172" s="1"/>
  <c r="BW172"/>
  <c r="BX172" s="1"/>
  <c r="BU172"/>
  <c r="BV172" s="1"/>
  <c r="BT172"/>
  <c r="CH171"/>
  <c r="CG171"/>
  <c r="CF171"/>
  <c r="CE171"/>
  <c r="CD171"/>
  <c r="CC171"/>
  <c r="CB171"/>
  <c r="CA171"/>
  <c r="BZ171"/>
  <c r="BY171"/>
  <c r="BX171"/>
  <c r="BW171"/>
  <c r="BV171"/>
  <c r="BU171"/>
  <c r="BT171"/>
  <c r="CG170"/>
  <c r="CH170" s="1"/>
  <c r="CE170"/>
  <c r="CF170" s="1"/>
  <c r="CC170"/>
  <c r="CD170" s="1"/>
  <c r="CA170"/>
  <c r="CB170" s="1"/>
  <c r="BY170"/>
  <c r="BZ170" s="1"/>
  <c r="BW170"/>
  <c r="BX170" s="1"/>
  <c r="BU170"/>
  <c r="BV170" s="1"/>
  <c r="BT170"/>
  <c r="CH169"/>
  <c r="CG169"/>
  <c r="CF169"/>
  <c r="CE169"/>
  <c r="CD169"/>
  <c r="CC169"/>
  <c r="CB169"/>
  <c r="CA169"/>
  <c r="BZ169"/>
  <c r="BY169"/>
  <c r="BX169"/>
  <c r="BW169"/>
  <c r="BV169"/>
  <c r="BU169"/>
  <c r="BT169"/>
  <c r="CG168"/>
  <c r="CH168" s="1"/>
  <c r="CE168"/>
  <c r="CF168" s="1"/>
  <c r="CC168"/>
  <c r="CD168" s="1"/>
  <c r="CA168"/>
  <c r="CB168" s="1"/>
  <c r="BY168"/>
  <c r="BZ168" s="1"/>
  <c r="BW168"/>
  <c r="BX168" s="1"/>
  <c r="BU168"/>
  <c r="BV168" s="1"/>
  <c r="BT168"/>
  <c r="CH167"/>
  <c r="CG167"/>
  <c r="CF167"/>
  <c r="CE167"/>
  <c r="CD167"/>
  <c r="CC167"/>
  <c r="CB167"/>
  <c r="CA167"/>
  <c r="BZ167"/>
  <c r="BY167"/>
  <c r="BX167"/>
  <c r="BW167"/>
  <c r="BV167"/>
  <c r="BU167"/>
  <c r="BT167"/>
  <c r="CG166"/>
  <c r="CH166" s="1"/>
  <c r="CE166"/>
  <c r="CF166" s="1"/>
  <c r="CC166"/>
  <c r="CD166" s="1"/>
  <c r="CA166"/>
  <c r="CB166" s="1"/>
  <c r="BY166"/>
  <c r="BZ166" s="1"/>
  <c r="BW166"/>
  <c r="BX166" s="1"/>
  <c r="BU166"/>
  <c r="BV166" s="1"/>
  <c r="BT166"/>
  <c r="CH165"/>
  <c r="CG165"/>
  <c r="CF165"/>
  <c r="CE165"/>
  <c r="CD165"/>
  <c r="CC165"/>
  <c r="CB165"/>
  <c r="CA165"/>
  <c r="BZ165"/>
  <c r="BY165"/>
  <c r="BX165"/>
  <c r="BW165"/>
  <c r="BV165"/>
  <c r="BU165"/>
  <c r="BT165"/>
  <c r="CG164"/>
  <c r="CH164" s="1"/>
  <c r="CE164"/>
  <c r="CF164" s="1"/>
  <c r="CC164"/>
  <c r="CD164" s="1"/>
  <c r="CA164"/>
  <c r="CB164" s="1"/>
  <c r="BY164"/>
  <c r="BZ164" s="1"/>
  <c r="BW164"/>
  <c r="BX164" s="1"/>
  <c r="BU164"/>
  <c r="BV164" s="1"/>
  <c r="BT164"/>
  <c r="CH163"/>
  <c r="CG163"/>
  <c r="CF163"/>
  <c r="CE163"/>
  <c r="CD163"/>
  <c r="CC163"/>
  <c r="CB163"/>
  <c r="CA163"/>
  <c r="BZ163"/>
  <c r="BY163"/>
  <c r="BX163"/>
  <c r="BW163"/>
  <c r="BV163"/>
  <c r="BU163"/>
  <c r="BT163"/>
  <c r="CG162"/>
  <c r="CH162" s="1"/>
  <c r="CE162"/>
  <c r="CF162" s="1"/>
  <c r="CC162"/>
  <c r="CD162" s="1"/>
  <c r="CA162"/>
  <c r="CB162" s="1"/>
  <c r="BY162"/>
  <c r="BZ162" s="1"/>
  <c r="BW162"/>
  <c r="BX162" s="1"/>
  <c r="BU162"/>
  <c r="BV162" s="1"/>
  <c r="BT162"/>
  <c r="CH161"/>
  <c r="CG161"/>
  <c r="CF161"/>
  <c r="CE161"/>
  <c r="CD161"/>
  <c r="CC161"/>
  <c r="CB161"/>
  <c r="CA161"/>
  <c r="BZ161"/>
  <c r="BY161"/>
  <c r="BX161"/>
  <c r="BW161"/>
  <c r="BV161"/>
  <c r="BU161"/>
  <c r="BT161"/>
  <c r="CG160"/>
  <c r="CH160" s="1"/>
  <c r="CE160"/>
  <c r="CF160" s="1"/>
  <c r="CC160"/>
  <c r="CD160" s="1"/>
  <c r="CA160"/>
  <c r="CB160" s="1"/>
  <c r="BY160"/>
  <c r="BZ160" s="1"/>
  <c r="BW160"/>
  <c r="BX160" s="1"/>
  <c r="BU160"/>
  <c r="BV160" s="1"/>
  <c r="BT160"/>
  <c r="CH159"/>
  <c r="CG159"/>
  <c r="CF159"/>
  <c r="CE159"/>
  <c r="CD159"/>
  <c r="CC159"/>
  <c r="CB159"/>
  <c r="CA159"/>
  <c r="BZ159"/>
  <c r="BY159"/>
  <c r="BX159"/>
  <c r="BW159"/>
  <c r="BV159"/>
  <c r="BU159"/>
  <c r="BT159"/>
  <c r="CG158"/>
  <c r="CH158" s="1"/>
  <c r="CE158"/>
  <c r="CF158" s="1"/>
  <c r="CC158"/>
  <c r="CD158" s="1"/>
  <c r="CA158"/>
  <c r="CB158" s="1"/>
  <c r="BY158"/>
  <c r="BZ158" s="1"/>
  <c r="BW158"/>
  <c r="BX158" s="1"/>
  <c r="BU158"/>
  <c r="BV158" s="1"/>
  <c r="BT158"/>
  <c r="CH157"/>
  <c r="CG157"/>
  <c r="CF157"/>
  <c r="CE157"/>
  <c r="CD157"/>
  <c r="CC157"/>
  <c r="CB157"/>
  <c r="CA157"/>
  <c r="BZ157"/>
  <c r="BY157"/>
  <c r="BX157"/>
  <c r="BW157"/>
  <c r="BV157"/>
  <c r="BU157"/>
  <c r="BT157"/>
  <c r="CG156"/>
  <c r="CH156" s="1"/>
  <c r="CE156"/>
  <c r="CF156" s="1"/>
  <c r="CC156"/>
  <c r="CD156" s="1"/>
  <c r="CA156"/>
  <c r="CB156" s="1"/>
  <c r="BY156"/>
  <c r="BZ156" s="1"/>
  <c r="BW156"/>
  <c r="BX156" s="1"/>
  <c r="BU156"/>
  <c r="BV156" s="1"/>
  <c r="BT156"/>
  <c r="CH155"/>
  <c r="CG155"/>
  <c r="CF155"/>
  <c r="CE155"/>
  <c r="CD155"/>
  <c r="CC155"/>
  <c r="CB155"/>
  <c r="CA155"/>
  <c r="BZ155"/>
  <c r="BY155"/>
  <c r="BX155"/>
  <c r="BW155"/>
  <c r="BV155"/>
  <c r="BU155"/>
  <c r="BT155"/>
  <c r="CG154"/>
  <c r="CH154" s="1"/>
  <c r="CE154"/>
  <c r="CF154" s="1"/>
  <c r="CC154"/>
  <c r="CD154" s="1"/>
  <c r="CA154"/>
  <c r="CB154" s="1"/>
  <c r="BY154"/>
  <c r="BZ154" s="1"/>
  <c r="BW154"/>
  <c r="BX154" s="1"/>
  <c r="BU154"/>
  <c r="BV154" s="1"/>
  <c r="BT154"/>
  <c r="CH153"/>
  <c r="CG153"/>
  <c r="CF153"/>
  <c r="CE153"/>
  <c r="CD153"/>
  <c r="CC153"/>
  <c r="CB153"/>
  <c r="CA153"/>
  <c r="BZ153"/>
  <c r="BY153"/>
  <c r="BX153"/>
  <c r="BW153"/>
  <c r="BV153"/>
  <c r="BU153"/>
  <c r="BT153"/>
  <c r="CG152"/>
  <c r="CH152" s="1"/>
  <c r="CE152"/>
  <c r="CF152" s="1"/>
  <c r="CC152"/>
  <c r="CD152" s="1"/>
  <c r="CA152"/>
  <c r="CB152" s="1"/>
  <c r="BY152"/>
  <c r="BZ152" s="1"/>
  <c r="BW152"/>
  <c r="BX152" s="1"/>
  <c r="BU152"/>
  <c r="BV152" s="1"/>
  <c r="BT152"/>
  <c r="CH151"/>
  <c r="CG151"/>
  <c r="CF151"/>
  <c r="CE151"/>
  <c r="CD151"/>
  <c r="CC151"/>
  <c r="CB151"/>
  <c r="CA151"/>
  <c r="BZ151"/>
  <c r="BY151"/>
  <c r="BX151"/>
  <c r="BW151"/>
  <c r="BV151"/>
  <c r="BU151"/>
  <c r="BT151"/>
  <c r="CG150"/>
  <c r="CH150" s="1"/>
  <c r="CE150"/>
  <c r="CF150" s="1"/>
  <c r="CC150"/>
  <c r="CD150" s="1"/>
  <c r="CA150"/>
  <c r="CB150" s="1"/>
  <c r="BY150"/>
  <c r="BZ150" s="1"/>
  <c r="BW150"/>
  <c r="BX150" s="1"/>
  <c r="BU150"/>
  <c r="BV150" s="1"/>
  <c r="BT150"/>
  <c r="CH149"/>
  <c r="CG149"/>
  <c r="CF149"/>
  <c r="CE149"/>
  <c r="CD149"/>
  <c r="CC149"/>
  <c r="CB149"/>
  <c r="CA149"/>
  <c r="BZ149"/>
  <c r="BY149"/>
  <c r="BX149"/>
  <c r="BW149"/>
  <c r="BV149"/>
  <c r="BU149"/>
  <c r="BT149"/>
  <c r="CG148"/>
  <c r="CH148" s="1"/>
  <c r="CE148"/>
  <c r="CF148" s="1"/>
  <c r="CC148"/>
  <c r="CD148" s="1"/>
  <c r="CA148"/>
  <c r="CB148" s="1"/>
  <c r="BY148"/>
  <c r="BZ148" s="1"/>
  <c r="BW148"/>
  <c r="BX148" s="1"/>
  <c r="BU148"/>
  <c r="BV148" s="1"/>
  <c r="BT148"/>
  <c r="CH147"/>
  <c r="CG147"/>
  <c r="CF147"/>
  <c r="CE147"/>
  <c r="CD147"/>
  <c r="CC147"/>
  <c r="CB147"/>
  <c r="CA147"/>
  <c r="BZ147"/>
  <c r="BY147"/>
  <c r="BX147"/>
  <c r="BW147"/>
  <c r="BV147"/>
  <c r="BU147"/>
  <c r="BT147"/>
  <c r="CG146"/>
  <c r="CH146" s="1"/>
  <c r="CE146"/>
  <c r="CF146" s="1"/>
  <c r="CC146"/>
  <c r="CD146" s="1"/>
  <c r="CA146"/>
  <c r="CB146" s="1"/>
  <c r="BY146"/>
  <c r="BZ146" s="1"/>
  <c r="BW146"/>
  <c r="BX146" s="1"/>
  <c r="BU146"/>
  <c r="BV146" s="1"/>
  <c r="BT146"/>
  <c r="CH145"/>
  <c r="CG145"/>
  <c r="CF145"/>
  <c r="CE145"/>
  <c r="CD145"/>
  <c r="CC145"/>
  <c r="CB145"/>
  <c r="CA145"/>
  <c r="BZ145"/>
  <c r="BY145"/>
  <c r="BX145"/>
  <c r="BW145"/>
  <c r="BV145"/>
  <c r="BU145"/>
  <c r="BT145"/>
  <c r="CG144"/>
  <c r="CH144" s="1"/>
  <c r="CE144"/>
  <c r="CF144" s="1"/>
  <c r="CC144"/>
  <c r="CD144" s="1"/>
  <c r="CA144"/>
  <c r="CB144" s="1"/>
  <c r="BY144"/>
  <c r="BZ144" s="1"/>
  <c r="BW144"/>
  <c r="BX144" s="1"/>
  <c r="BU144"/>
  <c r="BV144" s="1"/>
  <c r="BT144"/>
  <c r="CH143"/>
  <c r="CG143"/>
  <c r="CF143"/>
  <c r="CE143"/>
  <c r="CD143"/>
  <c r="CC143"/>
  <c r="CB143"/>
  <c r="CA143"/>
  <c r="BZ143"/>
  <c r="BY143"/>
  <c r="BX143"/>
  <c r="BW143"/>
  <c r="BV143"/>
  <c r="BU143"/>
  <c r="BT143"/>
  <c r="CG142"/>
  <c r="CH142" s="1"/>
  <c r="CE142"/>
  <c r="CF142" s="1"/>
  <c r="CC142"/>
  <c r="CD142" s="1"/>
  <c r="CA142"/>
  <c r="CB142" s="1"/>
  <c r="BY142"/>
  <c r="BZ142" s="1"/>
  <c r="BW142"/>
  <c r="BX142" s="1"/>
  <c r="BU142"/>
  <c r="BV142" s="1"/>
  <c r="BT142"/>
  <c r="CH141"/>
  <c r="CG141"/>
  <c r="CF141"/>
  <c r="CE141"/>
  <c r="CD141"/>
  <c r="CC141"/>
  <c r="CB141"/>
  <c r="CA141"/>
  <c r="BZ141"/>
  <c r="BY141"/>
  <c r="BX141"/>
  <c r="BW141"/>
  <c r="BV141"/>
  <c r="BU141"/>
  <c r="BT141"/>
  <c r="CG140"/>
  <c r="CH140" s="1"/>
  <c r="CE140"/>
  <c r="CF140" s="1"/>
  <c r="CC140"/>
  <c r="CD140" s="1"/>
  <c r="CA140"/>
  <c r="CB140" s="1"/>
  <c r="BY140"/>
  <c r="BZ140" s="1"/>
  <c r="BW140"/>
  <c r="BX140" s="1"/>
  <c r="BU140"/>
  <c r="BV140" s="1"/>
  <c r="BT140"/>
  <c r="CH139"/>
  <c r="CG139"/>
  <c r="CF139"/>
  <c r="CE139"/>
  <c r="CD139"/>
  <c r="CC139"/>
  <c r="CB139"/>
  <c r="CA139"/>
  <c r="BZ139"/>
  <c r="BY139"/>
  <c r="BX139"/>
  <c r="BW139"/>
  <c r="BV139"/>
  <c r="BU139"/>
  <c r="BT139"/>
  <c r="CG138"/>
  <c r="CH138" s="1"/>
  <c r="CE138"/>
  <c r="CF138" s="1"/>
  <c r="CC138"/>
  <c r="CD138" s="1"/>
  <c r="CA138"/>
  <c r="CB138" s="1"/>
  <c r="BY138"/>
  <c r="BZ138" s="1"/>
  <c r="BW138"/>
  <c r="BX138" s="1"/>
  <c r="BU138"/>
  <c r="BV138" s="1"/>
  <c r="BT138"/>
  <c r="CH137"/>
  <c r="CG137"/>
  <c r="CF137"/>
  <c r="CE137"/>
  <c r="CD137"/>
  <c r="CC137"/>
  <c r="CB137"/>
  <c r="CA137"/>
  <c r="BZ137"/>
  <c r="BY137"/>
  <c r="BX137"/>
  <c r="BW137"/>
  <c r="BV137"/>
  <c r="BU137"/>
  <c r="BT137"/>
  <c r="CG136"/>
  <c r="CH136" s="1"/>
  <c r="CE136"/>
  <c r="CF136" s="1"/>
  <c r="CC136"/>
  <c r="CD136" s="1"/>
  <c r="CA136"/>
  <c r="CB136" s="1"/>
  <c r="BY136"/>
  <c r="BZ136" s="1"/>
  <c r="BW136"/>
  <c r="BX136" s="1"/>
  <c r="BU136"/>
  <c r="BV136" s="1"/>
  <c r="BT136"/>
  <c r="CH135"/>
  <c r="CG135"/>
  <c r="CF135"/>
  <c r="CE135"/>
  <c r="CD135"/>
  <c r="CC135"/>
  <c r="CB135"/>
  <c r="CA135"/>
  <c r="BZ135"/>
  <c r="BY135"/>
  <c r="BX135"/>
  <c r="BW135"/>
  <c r="BV135"/>
  <c r="BU135"/>
  <c r="BT135"/>
  <c r="CG134"/>
  <c r="CH134" s="1"/>
  <c r="CE134"/>
  <c r="CF134" s="1"/>
  <c r="CC134"/>
  <c r="CD134" s="1"/>
  <c r="CA134"/>
  <c r="CB134" s="1"/>
  <c r="BY134"/>
  <c r="BZ134" s="1"/>
  <c r="BW134"/>
  <c r="BX134" s="1"/>
  <c r="BU134"/>
  <c r="BV134" s="1"/>
  <c r="BT134"/>
  <c r="CH133"/>
  <c r="CG133"/>
  <c r="CF133"/>
  <c r="CE133"/>
  <c r="CD133"/>
  <c r="CC133"/>
  <c r="CB133"/>
  <c r="CA133"/>
  <c r="BZ133"/>
  <c r="BY133"/>
  <c r="BX133"/>
  <c r="BW133"/>
  <c r="BV133"/>
  <c r="BU133"/>
  <c r="BT133"/>
  <c r="CG132"/>
  <c r="CH132" s="1"/>
  <c r="CE132"/>
  <c r="CF132" s="1"/>
  <c r="CC132"/>
  <c r="CD132" s="1"/>
  <c r="CA132"/>
  <c r="CB132" s="1"/>
  <c r="BY132"/>
  <c r="BZ132" s="1"/>
  <c r="BW132"/>
  <c r="BX132" s="1"/>
  <c r="BU132"/>
  <c r="BV132" s="1"/>
  <c r="BT132"/>
  <c r="CH131"/>
  <c r="CG131"/>
  <c r="CF131"/>
  <c r="CE131"/>
  <c r="CD131"/>
  <c r="CC131"/>
  <c r="CB131"/>
  <c r="CA131"/>
  <c r="BZ131"/>
  <c r="BY131"/>
  <c r="BX131"/>
  <c r="BW131"/>
  <c r="BV131"/>
  <c r="BU131"/>
  <c r="BT131"/>
  <c r="CG130"/>
  <c r="CH130" s="1"/>
  <c r="CE130"/>
  <c r="CF130" s="1"/>
  <c r="CC130"/>
  <c r="CD130" s="1"/>
  <c r="CA130"/>
  <c r="CB130" s="1"/>
  <c r="BY130"/>
  <c r="BZ130" s="1"/>
  <c r="BW130"/>
  <c r="BX130" s="1"/>
  <c r="BU130"/>
  <c r="BV130" s="1"/>
  <c r="BT130"/>
  <c r="CH129"/>
  <c r="CG129"/>
  <c r="CF129"/>
  <c r="CE129"/>
  <c r="CD129"/>
  <c r="CC129"/>
  <c r="CB129"/>
  <c r="CA129"/>
  <c r="BZ129"/>
  <c r="BY129"/>
  <c r="BX129"/>
  <c r="BW129"/>
  <c r="BV129"/>
  <c r="BU129"/>
  <c r="BT129"/>
  <c r="CG128"/>
  <c r="CH128" s="1"/>
  <c r="CE128"/>
  <c r="CF128" s="1"/>
  <c r="CC128"/>
  <c r="CD128" s="1"/>
  <c r="CA128"/>
  <c r="CB128" s="1"/>
  <c r="BY128"/>
  <c r="BZ128" s="1"/>
  <c r="BW128"/>
  <c r="BX128" s="1"/>
  <c r="BU128"/>
  <c r="BV128" s="1"/>
  <c r="BT128"/>
  <c r="CH127"/>
  <c r="CG127"/>
  <c r="CF127"/>
  <c r="CE127"/>
  <c r="CD127"/>
  <c r="CC127"/>
  <c r="CB127"/>
  <c r="CA127"/>
  <c r="BZ127"/>
  <c r="BY127"/>
  <c r="BX127"/>
  <c r="BW127"/>
  <c r="BV127"/>
  <c r="BU127"/>
  <c r="BT127"/>
  <c r="CE126"/>
  <c r="CF126" s="1"/>
  <c r="CC126"/>
  <c r="CD126" s="1"/>
  <c r="CA126"/>
  <c r="CB126" s="1"/>
  <c r="BY126"/>
  <c r="BZ126" s="1"/>
  <c r="BW126"/>
  <c r="BX126" s="1"/>
  <c r="BU126"/>
  <c r="BV126" s="1"/>
  <c r="BT126"/>
  <c r="CF125"/>
  <c r="CE125"/>
  <c r="CD125"/>
  <c r="CC125"/>
  <c r="CB125"/>
  <c r="CA125"/>
  <c r="BZ125"/>
  <c r="BY125"/>
  <c r="BX125"/>
  <c r="BW125"/>
  <c r="BV125"/>
  <c r="BU125"/>
  <c r="BT125"/>
  <c r="CE124"/>
  <c r="CF124" s="1"/>
  <c r="CC124"/>
  <c r="CD124" s="1"/>
  <c r="CA124"/>
  <c r="CB124" s="1"/>
  <c r="BY124"/>
  <c r="BZ124" s="1"/>
  <c r="BW124"/>
  <c r="BX124" s="1"/>
  <c r="BU124"/>
  <c r="BV124" s="1"/>
  <c r="BT124"/>
  <c r="CF123"/>
  <c r="CE123"/>
  <c r="CD123"/>
  <c r="CC123"/>
  <c r="CB123"/>
  <c r="CA123"/>
  <c r="BZ123"/>
  <c r="BY123"/>
  <c r="BX123"/>
  <c r="BW123"/>
  <c r="BV123"/>
  <c r="BU123"/>
  <c r="BT123"/>
  <c r="CE122"/>
  <c r="CF122" s="1"/>
  <c r="CC122"/>
  <c r="CD122" s="1"/>
  <c r="CA122"/>
  <c r="CB122" s="1"/>
  <c r="BY122"/>
  <c r="BZ122" s="1"/>
  <c r="BW122"/>
  <c r="BX122" s="1"/>
  <c r="BU122"/>
  <c r="BV122" s="1"/>
  <c r="BT122"/>
  <c r="CF121"/>
  <c r="CE121"/>
  <c r="CD121"/>
  <c r="CC121"/>
  <c r="CB121"/>
  <c r="CA121"/>
  <c r="BZ121"/>
  <c r="BY121"/>
  <c r="BX121"/>
  <c r="BW121"/>
  <c r="BV121"/>
  <c r="BU121"/>
  <c r="BT121"/>
  <c r="CE120"/>
  <c r="CF120" s="1"/>
  <c r="CC120"/>
  <c r="CD120" s="1"/>
  <c r="CA120"/>
  <c r="CB120" s="1"/>
  <c r="BY120"/>
  <c r="BZ120" s="1"/>
  <c r="BW120"/>
  <c r="BX120" s="1"/>
  <c r="BU120"/>
  <c r="BV120" s="1"/>
  <c r="BT120"/>
  <c r="CF119"/>
  <c r="CE119"/>
  <c r="CD119"/>
  <c r="CC119"/>
  <c r="CB119"/>
  <c r="CA119"/>
  <c r="BZ119"/>
  <c r="BY119"/>
  <c r="BX119"/>
  <c r="BW119"/>
  <c r="BV119"/>
  <c r="BU119"/>
  <c r="BT119"/>
  <c r="CE118"/>
  <c r="CF118" s="1"/>
  <c r="CC118"/>
  <c r="CD118" s="1"/>
  <c r="CA118"/>
  <c r="CB118" s="1"/>
  <c r="BY118"/>
  <c r="BZ118" s="1"/>
  <c r="BW118"/>
  <c r="BX118" s="1"/>
  <c r="BU118"/>
  <c r="BV118" s="1"/>
  <c r="BT118"/>
  <c r="CF117"/>
  <c r="CE117"/>
  <c r="CD117"/>
  <c r="CC117"/>
  <c r="CB117"/>
  <c r="CA117"/>
  <c r="BZ117"/>
  <c r="BY117"/>
  <c r="BX117"/>
  <c r="BW117"/>
  <c r="BV117"/>
  <c r="BU117"/>
  <c r="BT117"/>
  <c r="CE116"/>
  <c r="CF116" s="1"/>
  <c r="CC116"/>
  <c r="CD116" s="1"/>
  <c r="CA116"/>
  <c r="CB116" s="1"/>
  <c r="BY116"/>
  <c r="BZ116" s="1"/>
  <c r="BW116"/>
  <c r="BX116" s="1"/>
  <c r="BU116"/>
  <c r="BV116" s="1"/>
  <c r="BT116"/>
  <c r="CF115"/>
  <c r="CE115"/>
  <c r="CD115"/>
  <c r="CC115"/>
  <c r="CB115"/>
  <c r="CA115"/>
  <c r="BZ115"/>
  <c r="BY115"/>
  <c r="BX115"/>
  <c r="BW115"/>
  <c r="BV115"/>
  <c r="BU115"/>
  <c r="BT115"/>
  <c r="CE114"/>
  <c r="CF114" s="1"/>
  <c r="CC114"/>
  <c r="CD114" s="1"/>
  <c r="CA114"/>
  <c r="CB114" s="1"/>
  <c r="BY114"/>
  <c r="BZ114" s="1"/>
  <c r="BW114"/>
  <c r="BX114" s="1"/>
  <c r="BV114"/>
  <c r="BU114"/>
  <c r="BT114"/>
  <c r="CF113"/>
  <c r="CE113"/>
  <c r="CC113"/>
  <c r="CD113" s="1"/>
  <c r="CB113"/>
  <c r="CA113"/>
  <c r="BY113"/>
  <c r="BZ113" s="1"/>
  <c r="BX113"/>
  <c r="BW113"/>
  <c r="BU113"/>
  <c r="BV113" s="1"/>
  <c r="BT113"/>
  <c r="CF112"/>
  <c r="CE112"/>
  <c r="CC112"/>
  <c r="CD112" s="1"/>
  <c r="CA112"/>
  <c r="CB112" s="1"/>
  <c r="BY112"/>
  <c r="BZ112" s="1"/>
  <c r="BW112"/>
  <c r="BX112" s="1"/>
  <c r="BU112"/>
  <c r="BV112" s="1"/>
  <c r="BT112"/>
  <c r="CF111"/>
  <c r="CE111"/>
  <c r="CD111"/>
  <c r="CC111"/>
  <c r="CB111"/>
  <c r="CA111"/>
  <c r="BZ111"/>
  <c r="BY111"/>
  <c r="BX111"/>
  <c r="BW111"/>
  <c r="BV111"/>
  <c r="BU111"/>
  <c r="BT111"/>
  <c r="CE110"/>
  <c r="CF110" s="1"/>
  <c r="CD110"/>
  <c r="CC110"/>
  <c r="CA110"/>
  <c r="CB110" s="1"/>
  <c r="BY110"/>
  <c r="BZ110" s="1"/>
  <c r="BW110"/>
  <c r="BX110" s="1"/>
  <c r="BU110"/>
  <c r="BV110" s="1"/>
  <c r="BT110"/>
  <c r="CE109"/>
  <c r="CF109" s="1"/>
  <c r="CC109"/>
  <c r="CD109" s="1"/>
  <c r="CA109"/>
  <c r="CB109" s="1"/>
  <c r="BY109"/>
  <c r="BZ109" s="1"/>
  <c r="BW109"/>
  <c r="BX109" s="1"/>
  <c r="BU109"/>
  <c r="BV109" s="1"/>
  <c r="BT109"/>
  <c r="CE108"/>
  <c r="CF108" s="1"/>
  <c r="CD108"/>
  <c r="CC108"/>
  <c r="CA108"/>
  <c r="CB108" s="1"/>
  <c r="BZ108"/>
  <c r="BY108"/>
  <c r="BW108"/>
  <c r="BX108" s="1"/>
  <c r="BV108"/>
  <c r="BU108"/>
  <c r="BT108"/>
  <c r="CE107"/>
  <c r="CF107" s="1"/>
  <c r="CC107"/>
  <c r="CD107" s="1"/>
  <c r="CA107"/>
  <c r="CB107" s="1"/>
  <c r="BY107"/>
  <c r="BZ107" s="1"/>
  <c r="BW107"/>
  <c r="BX107" s="1"/>
  <c r="BU107"/>
  <c r="BV107" s="1"/>
  <c r="BT107"/>
  <c r="CF106"/>
  <c r="CE106"/>
  <c r="CC106"/>
  <c r="CD106" s="1"/>
  <c r="CB106"/>
  <c r="CA106"/>
  <c r="BY106"/>
  <c r="BZ106" s="1"/>
  <c r="BX106"/>
  <c r="BW106"/>
  <c r="BU106"/>
  <c r="BV106" s="1"/>
  <c r="BT106"/>
  <c r="CE105"/>
  <c r="CF105" s="1"/>
  <c r="CC105"/>
  <c r="CD105" s="1"/>
  <c r="CA105"/>
  <c r="CB105" s="1"/>
  <c r="BY105"/>
  <c r="BZ105" s="1"/>
  <c r="BW105"/>
  <c r="BX105" s="1"/>
  <c r="BU105"/>
  <c r="BV105" s="1"/>
  <c r="BT105"/>
  <c r="CE104"/>
  <c r="CF104" s="1"/>
  <c r="CD104"/>
  <c r="CC104"/>
  <c r="CA104"/>
  <c r="CB104" s="1"/>
  <c r="BZ104"/>
  <c r="BY104"/>
  <c r="BW104"/>
  <c r="BX104" s="1"/>
  <c r="BV104"/>
  <c r="BU104"/>
  <c r="BT104"/>
  <c r="CE103"/>
  <c r="CF103" s="1"/>
  <c r="CC103"/>
  <c r="CD103" s="1"/>
  <c r="CA103"/>
  <c r="CB103" s="1"/>
  <c r="BY103"/>
  <c r="BZ103" s="1"/>
  <c r="BW103"/>
  <c r="BX103" s="1"/>
  <c r="BU103"/>
  <c r="BV103" s="1"/>
  <c r="BT103"/>
  <c r="CF102"/>
  <c r="CE102"/>
  <c r="CC102"/>
  <c r="CD102" s="1"/>
  <c r="CB102"/>
  <c r="CA102"/>
  <c r="BY102"/>
  <c r="BZ102" s="1"/>
  <c r="BX102"/>
  <c r="BW102"/>
  <c r="BU102"/>
  <c r="BV102" s="1"/>
  <c r="BT102"/>
  <c r="CE101"/>
  <c r="CF101" s="1"/>
  <c r="CC101"/>
  <c r="CD101" s="1"/>
  <c r="CA101"/>
  <c r="CB101" s="1"/>
  <c r="BY101"/>
  <c r="BZ101" s="1"/>
  <c r="BW101"/>
  <c r="BX101" s="1"/>
  <c r="BU101"/>
  <c r="BV101" s="1"/>
  <c r="BT101"/>
  <c r="CE100"/>
  <c r="CF100" s="1"/>
  <c r="CD100"/>
  <c r="CC100"/>
  <c r="CA100"/>
  <c r="CB100" s="1"/>
  <c r="BZ100"/>
  <c r="BY100"/>
  <c r="BW100"/>
  <c r="BX100" s="1"/>
  <c r="BV100"/>
  <c r="BU100"/>
  <c r="BT100"/>
  <c r="CE99"/>
  <c r="CF99" s="1"/>
  <c r="CC99"/>
  <c r="CD99" s="1"/>
  <c r="CA99"/>
  <c r="CB99" s="1"/>
  <c r="BY99"/>
  <c r="BZ99" s="1"/>
  <c r="BW99"/>
  <c r="BX99" s="1"/>
  <c r="BU99"/>
  <c r="BV99" s="1"/>
  <c r="BT99"/>
  <c r="CF98"/>
  <c r="CE98"/>
  <c r="CC98"/>
  <c r="CD98" s="1"/>
  <c r="CB98"/>
  <c r="CA98"/>
  <c r="BY98"/>
  <c r="BZ98" s="1"/>
  <c r="BX98"/>
  <c r="BW98"/>
  <c r="BU98"/>
  <c r="BV98" s="1"/>
  <c r="BT98"/>
  <c r="CE97"/>
  <c r="CF97" s="1"/>
  <c r="CC97"/>
  <c r="CD97" s="1"/>
  <c r="CA97"/>
  <c r="CB97" s="1"/>
  <c r="BY97"/>
  <c r="BZ97" s="1"/>
  <c r="BW97"/>
  <c r="BX97" s="1"/>
  <c r="BU97"/>
  <c r="BV97" s="1"/>
  <c r="BT97"/>
  <c r="CE96"/>
  <c r="CF96" s="1"/>
  <c r="CD96"/>
  <c r="CC96"/>
  <c r="CA96"/>
  <c r="CB96" s="1"/>
  <c r="BZ96"/>
  <c r="BY96"/>
  <c r="BW96"/>
  <c r="BX96" s="1"/>
  <c r="BV96"/>
  <c r="BU96"/>
  <c r="BT96"/>
  <c r="CE95"/>
  <c r="CF95" s="1"/>
  <c r="CC95"/>
  <c r="CD95" s="1"/>
  <c r="CA95"/>
  <c r="CB95" s="1"/>
  <c r="BY95"/>
  <c r="BZ95" s="1"/>
  <c r="BW95"/>
  <c r="BX95" s="1"/>
  <c r="BU95"/>
  <c r="BV95" s="1"/>
  <c r="BT95"/>
  <c r="CF94"/>
  <c r="CE94"/>
  <c r="CC94"/>
  <c r="CD94" s="1"/>
  <c r="CB94"/>
  <c r="CA94"/>
  <c r="BY94"/>
  <c r="BZ94" s="1"/>
  <c r="BX94"/>
  <c r="BW94"/>
  <c r="BU94"/>
  <c r="BV94" s="1"/>
  <c r="BT94"/>
  <c r="CE93"/>
  <c r="CF93" s="1"/>
  <c r="CC93"/>
  <c r="CD93" s="1"/>
  <c r="CA93"/>
  <c r="CB93" s="1"/>
  <c r="BY93"/>
  <c r="BZ93" s="1"/>
  <c r="BW93"/>
  <c r="BX93" s="1"/>
  <c r="BU93"/>
  <c r="BV93" s="1"/>
  <c r="BT93"/>
  <c r="CE92"/>
  <c r="CF92" s="1"/>
  <c r="CD92"/>
  <c r="CC92"/>
  <c r="CA92"/>
  <c r="CB92" s="1"/>
  <c r="BZ92"/>
  <c r="BY92"/>
  <c r="BW92"/>
  <c r="BX92" s="1"/>
  <c r="BV92"/>
  <c r="BU92"/>
  <c r="BT92"/>
  <c r="CE91"/>
  <c r="CF91" s="1"/>
  <c r="CC91"/>
  <c r="CD91" s="1"/>
  <c r="CA91"/>
  <c r="CB91" s="1"/>
  <c r="BY91"/>
  <c r="BZ91" s="1"/>
  <c r="BW91"/>
  <c r="BX91" s="1"/>
  <c r="BU91"/>
  <c r="BV91" s="1"/>
  <c r="BT91"/>
  <c r="CF90"/>
  <c r="CE90"/>
  <c r="CC90"/>
  <c r="CD90" s="1"/>
  <c r="CB90"/>
  <c r="CA90"/>
  <c r="BY90"/>
  <c r="BZ90" s="1"/>
  <c r="BX90"/>
  <c r="BW90"/>
  <c r="BU90"/>
  <c r="BV90" s="1"/>
  <c r="BT90"/>
  <c r="CE89"/>
  <c r="CF89" s="1"/>
  <c r="CC89"/>
  <c r="CD89" s="1"/>
  <c r="CA89"/>
  <c r="CB89" s="1"/>
  <c r="BY89"/>
  <c r="BZ89" s="1"/>
  <c r="BW89"/>
  <c r="BX89" s="1"/>
  <c r="BU89"/>
  <c r="BV89" s="1"/>
  <c r="BT89"/>
  <c r="CE88"/>
  <c r="CF88" s="1"/>
  <c r="CD88"/>
  <c r="CC88"/>
  <c r="CA88"/>
  <c r="CB88" s="1"/>
  <c r="BZ88"/>
  <c r="BY88"/>
  <c r="BW88"/>
  <c r="BX88" s="1"/>
  <c r="BV88"/>
  <c r="BU88"/>
  <c r="BT88"/>
  <c r="CE87"/>
  <c r="CF87" s="1"/>
  <c r="CC87"/>
  <c r="CD87" s="1"/>
  <c r="CA87"/>
  <c r="CB87" s="1"/>
  <c r="BY87"/>
  <c r="BZ87" s="1"/>
  <c r="BW87"/>
  <c r="BX87" s="1"/>
  <c r="BU87"/>
  <c r="BV87" s="1"/>
  <c r="BT87"/>
  <c r="CF86"/>
  <c r="CE86"/>
  <c r="CC86"/>
  <c r="CD86" s="1"/>
  <c r="CB86"/>
  <c r="CA86"/>
  <c r="BY86"/>
  <c r="BZ86" s="1"/>
  <c r="BX86"/>
  <c r="BW86"/>
  <c r="BU86"/>
  <c r="BV86" s="1"/>
  <c r="BT86"/>
  <c r="CE85"/>
  <c r="CF85" s="1"/>
  <c r="CC85"/>
  <c r="CD85" s="1"/>
  <c r="CA85"/>
  <c r="CB85" s="1"/>
  <c r="BY85"/>
  <c r="BZ85" s="1"/>
  <c r="BW85"/>
  <c r="BX85" s="1"/>
  <c r="BU85"/>
  <c r="BV85" s="1"/>
  <c r="BT85"/>
  <c r="CE84"/>
  <c r="CF84" s="1"/>
  <c r="CD84"/>
  <c r="CC84"/>
  <c r="CA84"/>
  <c r="CB84" s="1"/>
  <c r="BZ84"/>
  <c r="BY84"/>
  <c r="BW84"/>
  <c r="BX84" s="1"/>
  <c r="BV84"/>
  <c r="BU84"/>
  <c r="BT84"/>
  <c r="CE83"/>
  <c r="CF83" s="1"/>
  <c r="CC83"/>
  <c r="CD83" s="1"/>
  <c r="CA83"/>
  <c r="CB83" s="1"/>
  <c r="BY83"/>
  <c r="BZ83" s="1"/>
  <c r="BW83"/>
  <c r="BX83" s="1"/>
  <c r="BU83"/>
  <c r="BV83" s="1"/>
  <c r="BT83"/>
  <c r="CF82"/>
  <c r="CE82"/>
  <c r="CC82"/>
  <c r="CD82" s="1"/>
  <c r="CB82"/>
  <c r="CA82"/>
  <c r="BY82"/>
  <c r="BZ82" s="1"/>
  <c r="BX82"/>
  <c r="BW82"/>
  <c r="BU82"/>
  <c r="BV82" s="1"/>
  <c r="BT82"/>
  <c r="CE81"/>
  <c r="CF81" s="1"/>
  <c r="CC81"/>
  <c r="CD81" s="1"/>
  <c r="CA81"/>
  <c r="CB81" s="1"/>
  <c r="BY81"/>
  <c r="BZ81" s="1"/>
  <c r="BW81"/>
  <c r="BX81" s="1"/>
  <c r="BU81"/>
  <c r="BV81" s="1"/>
  <c r="BT81"/>
  <c r="CE80"/>
  <c r="CF80" s="1"/>
  <c r="CD80"/>
  <c r="CC80"/>
  <c r="CA80"/>
  <c r="CB80" s="1"/>
  <c r="BZ80"/>
  <c r="BY80"/>
  <c r="BW80"/>
  <c r="BX80" s="1"/>
  <c r="BV80"/>
  <c r="BU80"/>
  <c r="BT80"/>
  <c r="CE79"/>
  <c r="CF79" s="1"/>
  <c r="CC79"/>
  <c r="CD79" s="1"/>
  <c r="CA79"/>
  <c r="CB79" s="1"/>
  <c r="BY79"/>
  <c r="BZ79" s="1"/>
  <c r="BW79"/>
  <c r="BX79" s="1"/>
  <c r="BU79"/>
  <c r="BV79" s="1"/>
  <c r="BT79"/>
  <c r="CF78"/>
  <c r="CE78"/>
  <c r="CC78"/>
  <c r="CD78" s="1"/>
  <c r="CB78"/>
  <c r="CA78"/>
  <c r="BY78"/>
  <c r="BZ78" s="1"/>
  <c r="BX78"/>
  <c r="BW78"/>
  <c r="BU78"/>
  <c r="BV78" s="1"/>
  <c r="BT78"/>
  <c r="CE77"/>
  <c r="CF77" s="1"/>
  <c r="CC77"/>
  <c r="CD77" s="1"/>
  <c r="CA77"/>
  <c r="CB77" s="1"/>
  <c r="BY77"/>
  <c r="BZ77" s="1"/>
  <c r="BW77"/>
  <c r="BX77" s="1"/>
  <c r="BU77"/>
  <c r="BV77" s="1"/>
  <c r="BT77"/>
  <c r="CE76"/>
  <c r="CF76" s="1"/>
  <c r="CD76"/>
  <c r="CC76"/>
  <c r="CA76"/>
  <c r="CB76" s="1"/>
  <c r="BZ76"/>
  <c r="BY76"/>
  <c r="BW76"/>
  <c r="BX76" s="1"/>
  <c r="BV76"/>
  <c r="BU76"/>
  <c r="BT76"/>
  <c r="CE75"/>
  <c r="CF75" s="1"/>
  <c r="CC75"/>
  <c r="CD75" s="1"/>
  <c r="CA75"/>
  <c r="CB75" s="1"/>
  <c r="BY75"/>
  <c r="BZ75" s="1"/>
  <c r="BW75"/>
  <c r="BX75" s="1"/>
  <c r="BU75"/>
  <c r="BV75" s="1"/>
  <c r="BT75"/>
  <c r="CF74"/>
  <c r="CE74"/>
  <c r="CC74"/>
  <c r="CD74" s="1"/>
  <c r="CB74"/>
  <c r="CA74"/>
  <c r="BY74"/>
  <c r="BZ74" s="1"/>
  <c r="BX74"/>
  <c r="BW74"/>
  <c r="BU74"/>
  <c r="BV74" s="1"/>
  <c r="BT74"/>
  <c r="CE73"/>
  <c r="CF73" s="1"/>
  <c r="CC73"/>
  <c r="CD73" s="1"/>
  <c r="CA73"/>
  <c r="CB73" s="1"/>
  <c r="BY73"/>
  <c r="BZ73" s="1"/>
  <c r="BW73"/>
  <c r="BX73" s="1"/>
  <c r="BU73"/>
  <c r="BV73" s="1"/>
  <c r="BT73"/>
  <c r="CE72"/>
  <c r="CF72" s="1"/>
  <c r="CD72"/>
  <c r="CC72"/>
  <c r="CA72"/>
  <c r="CB72" s="1"/>
  <c r="BZ72"/>
  <c r="BY72"/>
  <c r="BW72"/>
  <c r="BX72" s="1"/>
  <c r="BV72"/>
  <c r="BU72"/>
  <c r="BT72"/>
  <c r="CE71"/>
  <c r="CF71" s="1"/>
  <c r="CC71"/>
  <c r="CD71" s="1"/>
  <c r="CA71"/>
  <c r="CB71" s="1"/>
  <c r="BY71"/>
  <c r="BZ71" s="1"/>
  <c r="BW71"/>
  <c r="BX71" s="1"/>
  <c r="BU71"/>
  <c r="BV71" s="1"/>
  <c r="BT71"/>
  <c r="CF70"/>
  <c r="CE70"/>
  <c r="CC70"/>
  <c r="CD70" s="1"/>
  <c r="CB70"/>
  <c r="CA70"/>
  <c r="BY70"/>
  <c r="BZ70" s="1"/>
  <c r="BX70"/>
  <c r="BW70"/>
  <c r="BU70"/>
  <c r="BV70" s="1"/>
  <c r="BT70"/>
  <c r="CE69"/>
  <c r="CF69" s="1"/>
  <c r="CC69"/>
  <c r="CD69" s="1"/>
  <c r="CA69"/>
  <c r="CB69" s="1"/>
  <c r="BY69"/>
  <c r="BZ69" s="1"/>
  <c r="BW69"/>
  <c r="BX69" s="1"/>
  <c r="BU69"/>
  <c r="BV69" s="1"/>
  <c r="BT69"/>
  <c r="CE68"/>
  <c r="CF68" s="1"/>
  <c r="CD68"/>
  <c r="CC68"/>
  <c r="CA68"/>
  <c r="CB68" s="1"/>
  <c r="BZ68"/>
  <c r="BY68"/>
  <c r="BW68"/>
  <c r="BX68" s="1"/>
  <c r="BV68"/>
  <c r="BU68"/>
  <c r="BT68"/>
  <c r="CE67"/>
  <c r="CF67" s="1"/>
  <c r="CC67"/>
  <c r="CD67" s="1"/>
  <c r="CA67"/>
  <c r="CB67" s="1"/>
  <c r="BY67"/>
  <c r="BZ67" s="1"/>
  <c r="BW67"/>
  <c r="BX67" s="1"/>
  <c r="BU67"/>
  <c r="BV67" s="1"/>
  <c r="BT67"/>
  <c r="CF66"/>
  <c r="CE66"/>
  <c r="CC66"/>
  <c r="CD66" s="1"/>
  <c r="CB66"/>
  <c r="CA66"/>
  <c r="BY66"/>
  <c r="BZ66" s="1"/>
  <c r="BX66"/>
  <c r="BW66"/>
  <c r="BU66"/>
  <c r="BV66" s="1"/>
  <c r="BT66"/>
  <c r="CE65"/>
  <c r="CF65" s="1"/>
  <c r="CC65"/>
  <c r="CD65" s="1"/>
  <c r="CA65"/>
  <c r="CB65" s="1"/>
  <c r="BY65"/>
  <c r="BZ65" s="1"/>
  <c r="BW65"/>
  <c r="BX65" s="1"/>
  <c r="BU65"/>
  <c r="BV65" s="1"/>
  <c r="BT65"/>
  <c r="CE64"/>
  <c r="CF64" s="1"/>
  <c r="CD64"/>
  <c r="CC64"/>
  <c r="CA64"/>
  <c r="CB64" s="1"/>
  <c r="BZ64"/>
  <c r="BY64"/>
  <c r="BW64"/>
  <c r="BX64" s="1"/>
  <c r="BV64"/>
  <c r="BU64"/>
  <c r="BT64"/>
  <c r="CE63"/>
  <c r="CF63" s="1"/>
  <c r="CC63"/>
  <c r="CD63" s="1"/>
  <c r="CA63"/>
  <c r="CB63" s="1"/>
  <c r="BY63"/>
  <c r="BZ63" s="1"/>
  <c r="BW63"/>
  <c r="BX63" s="1"/>
  <c r="BU63"/>
  <c r="BV63" s="1"/>
  <c r="BT63"/>
  <c r="CF62"/>
  <c r="CE62"/>
  <c r="CC62"/>
  <c r="CD62" s="1"/>
  <c r="CB62"/>
  <c r="CA62"/>
  <c r="BY62"/>
  <c r="BZ62" s="1"/>
  <c r="BX62"/>
  <c r="BW62"/>
  <c r="BU62"/>
  <c r="BV62" s="1"/>
  <c r="BT62"/>
  <c r="CE61"/>
  <c r="CF61" s="1"/>
  <c r="CC61"/>
  <c r="CD61" s="1"/>
  <c r="CA61"/>
  <c r="CB61" s="1"/>
  <c r="BY61"/>
  <c r="BZ61" s="1"/>
  <c r="BW61"/>
  <c r="BX61" s="1"/>
  <c r="BU61"/>
  <c r="BV61" s="1"/>
  <c r="BT61"/>
  <c r="CE60"/>
  <c r="CF60" s="1"/>
  <c r="CD60"/>
  <c r="CC60"/>
  <c r="CA60"/>
  <c r="CB60" s="1"/>
  <c r="BZ60"/>
  <c r="BY60"/>
  <c r="BW60"/>
  <c r="BX60" s="1"/>
  <c r="BV60"/>
  <c r="BU60"/>
  <c r="BT60"/>
  <c r="CE59"/>
  <c r="CF59" s="1"/>
  <c r="CC59"/>
  <c r="CD59" s="1"/>
  <c r="CA59"/>
  <c r="CB59" s="1"/>
  <c r="BY59"/>
  <c r="BZ59" s="1"/>
  <c r="BW59"/>
  <c r="BX59" s="1"/>
  <c r="BU59"/>
  <c r="BV59" s="1"/>
  <c r="BT59"/>
  <c r="CF58"/>
  <c r="CE58"/>
  <c r="CC58"/>
  <c r="CD58" s="1"/>
  <c r="CB58"/>
  <c r="CA58"/>
  <c r="BY58"/>
  <c r="BZ58" s="1"/>
  <c r="BX58"/>
  <c r="BW58"/>
  <c r="BU58"/>
  <c r="BV58" s="1"/>
  <c r="BT58"/>
  <c r="CE57"/>
  <c r="CF57" s="1"/>
  <c r="CC57"/>
  <c r="CD57" s="1"/>
  <c r="CA57"/>
  <c r="CB57" s="1"/>
  <c r="BY57"/>
  <c r="BZ57" s="1"/>
  <c r="BW57"/>
  <c r="BX57" s="1"/>
  <c r="BU57"/>
  <c r="BV57" s="1"/>
  <c r="BT57"/>
  <c r="CE56"/>
  <c r="CF56" s="1"/>
  <c r="CD56"/>
  <c r="CC56"/>
  <c r="CA56"/>
  <c r="CB56" s="1"/>
  <c r="BZ56"/>
  <c r="BY56"/>
  <c r="BW56"/>
  <c r="BX56" s="1"/>
  <c r="BV56"/>
  <c r="BU56"/>
  <c r="BT56"/>
  <c r="CE55"/>
  <c r="CF55" s="1"/>
  <c r="CC55"/>
  <c r="CD55" s="1"/>
  <c r="CA55"/>
  <c r="CB55" s="1"/>
  <c r="BY55"/>
  <c r="BZ55" s="1"/>
  <c r="BW55"/>
  <c r="BX55" s="1"/>
  <c r="BU55"/>
  <c r="BV55" s="1"/>
  <c r="BT55"/>
  <c r="CF54"/>
  <c r="CE54"/>
  <c r="CC54"/>
  <c r="CD54" s="1"/>
  <c r="CB54"/>
  <c r="CA54"/>
  <c r="BY54"/>
  <c r="BZ54" s="1"/>
  <c r="BX54"/>
  <c r="BW54"/>
  <c r="BU54"/>
  <c r="BV54" s="1"/>
  <c r="BT54"/>
  <c r="CE53"/>
  <c r="CF53" s="1"/>
  <c r="CC53"/>
  <c r="CD53" s="1"/>
  <c r="CA53"/>
  <c r="CB53" s="1"/>
  <c r="BY53"/>
  <c r="BZ53" s="1"/>
  <c r="BW53"/>
  <c r="BX53" s="1"/>
  <c r="BU53"/>
  <c r="BV53" s="1"/>
  <c r="BT53"/>
  <c r="CE52"/>
  <c r="CF52" s="1"/>
  <c r="CD52"/>
  <c r="CC52"/>
  <c r="CA52"/>
  <c r="CB52" s="1"/>
  <c r="BZ52"/>
  <c r="BY52"/>
  <c r="BW52"/>
  <c r="BX52" s="1"/>
  <c r="BV52"/>
  <c r="BU52"/>
  <c r="BT52"/>
  <c r="CE51"/>
  <c r="CF51" s="1"/>
  <c r="CC51"/>
  <c r="CD51" s="1"/>
  <c r="CA51"/>
  <c r="CB51" s="1"/>
  <c r="BY51"/>
  <c r="BZ51" s="1"/>
  <c r="BW51"/>
  <c r="BX51" s="1"/>
  <c r="BU51"/>
  <c r="BV51" s="1"/>
  <c r="BT51"/>
  <c r="CF50"/>
  <c r="CE50"/>
  <c r="CC50"/>
  <c r="CD50" s="1"/>
  <c r="CB50"/>
  <c r="CA50"/>
  <c r="BY50"/>
  <c r="BZ50" s="1"/>
  <c r="BX50"/>
  <c r="BW50"/>
  <c r="BU50"/>
  <c r="BV50" s="1"/>
  <c r="BT50"/>
  <c r="CE49"/>
  <c r="CF49" s="1"/>
  <c r="CC49"/>
  <c r="CD49" s="1"/>
  <c r="CA49"/>
  <c r="CB49" s="1"/>
  <c r="BY49"/>
  <c r="BZ49" s="1"/>
  <c r="BW49"/>
  <c r="BX49" s="1"/>
  <c r="BU49"/>
  <c r="BV49" s="1"/>
  <c r="BT49"/>
  <c r="CE48"/>
  <c r="CF48" s="1"/>
  <c r="CD48"/>
  <c r="CC48"/>
  <c r="CA48"/>
  <c r="CB48" s="1"/>
  <c r="BZ48"/>
  <c r="BY48"/>
  <c r="BW48"/>
  <c r="BX48" s="1"/>
  <c r="BV48"/>
  <c r="BU48"/>
  <c r="BT48"/>
  <c r="CE47"/>
  <c r="CF47" s="1"/>
  <c r="CC47"/>
  <c r="CD47" s="1"/>
  <c r="CA47"/>
  <c r="CB47" s="1"/>
  <c r="BY47"/>
  <c r="BZ47" s="1"/>
  <c r="BW47"/>
  <c r="BX47" s="1"/>
  <c r="BU47"/>
  <c r="BV47" s="1"/>
  <c r="BT47"/>
  <c r="CF46"/>
  <c r="CE46"/>
  <c r="CC46"/>
  <c r="CD46" s="1"/>
  <c r="CB46"/>
  <c r="CA46"/>
  <c r="BY46"/>
  <c r="BZ46" s="1"/>
  <c r="BX46"/>
  <c r="BW46"/>
  <c r="BU46"/>
  <c r="BV46" s="1"/>
  <c r="BT46"/>
  <c r="CE45"/>
  <c r="CF45" s="1"/>
  <c r="CC45"/>
  <c r="CD45" s="1"/>
  <c r="CA45"/>
  <c r="CB45" s="1"/>
  <c r="BY45"/>
  <c r="BZ45" s="1"/>
  <c r="BW45"/>
  <c r="BX45" s="1"/>
  <c r="BU45"/>
  <c r="BV45" s="1"/>
  <c r="BT45"/>
  <c r="CE44"/>
  <c r="CF44" s="1"/>
  <c r="CD44"/>
  <c r="CC44"/>
  <c r="CA44"/>
  <c r="CB44" s="1"/>
  <c r="BZ44"/>
  <c r="BY44"/>
  <c r="BW44"/>
  <c r="BX44" s="1"/>
  <c r="BV44"/>
  <c r="BU44"/>
  <c r="BT44"/>
  <c r="CE43"/>
  <c r="CF43" s="1"/>
  <c r="CC43"/>
  <c r="CD43" s="1"/>
  <c r="CA43"/>
  <c r="CB43" s="1"/>
  <c r="BY43"/>
  <c r="BZ43" s="1"/>
  <c r="BW43"/>
  <c r="BX43" s="1"/>
  <c r="BU43"/>
  <c r="BV43" s="1"/>
  <c r="BT43"/>
  <c r="CF42"/>
  <c r="CE42"/>
  <c r="CC42"/>
  <c r="CD42" s="1"/>
  <c r="CB42"/>
  <c r="CA42"/>
  <c r="BY42"/>
  <c r="BZ42" s="1"/>
  <c r="BX42"/>
  <c r="BW42"/>
  <c r="BU42"/>
  <c r="BV42" s="1"/>
  <c r="BT42"/>
  <c r="CE41"/>
  <c r="CF41" s="1"/>
  <c r="CC41"/>
  <c r="CD41" s="1"/>
  <c r="CA41"/>
  <c r="CB41" s="1"/>
  <c r="BY41"/>
  <c r="BZ41" s="1"/>
  <c r="BW41"/>
  <c r="BX41" s="1"/>
  <c r="BU41"/>
  <c r="BV41" s="1"/>
  <c r="BT41"/>
  <c r="CE40"/>
  <c r="CF40" s="1"/>
  <c r="CD40"/>
  <c r="CC40"/>
  <c r="CA40"/>
  <c r="CB40" s="1"/>
  <c r="BZ40"/>
  <c r="BY40"/>
  <c r="BW40"/>
  <c r="BX40" s="1"/>
  <c r="BV40"/>
  <c r="BU40"/>
  <c r="BT40"/>
  <c r="CE39"/>
  <c r="CF39" s="1"/>
  <c r="CC39"/>
  <c r="CD39" s="1"/>
  <c r="CA39"/>
  <c r="CB39" s="1"/>
  <c r="BY39"/>
  <c r="BZ39" s="1"/>
  <c r="BW39"/>
  <c r="BX39" s="1"/>
  <c r="BU39"/>
  <c r="BV39" s="1"/>
  <c r="BT39"/>
  <c r="CF38"/>
  <c r="CE38"/>
  <c r="CC38"/>
  <c r="CD38" s="1"/>
  <c r="CB38"/>
  <c r="CA38"/>
  <c r="BY38"/>
  <c r="BZ38" s="1"/>
  <c r="BX38"/>
  <c r="BW38"/>
  <c r="BU38"/>
  <c r="BV38" s="1"/>
  <c r="BT38"/>
  <c r="CE37"/>
  <c r="CF37" s="1"/>
  <c r="CC37"/>
  <c r="CD37" s="1"/>
  <c r="CA37"/>
  <c r="CB37" s="1"/>
  <c r="BY37"/>
  <c r="BZ37" s="1"/>
  <c r="BW37"/>
  <c r="BX37" s="1"/>
  <c r="BU37"/>
  <c r="BV37" s="1"/>
  <c r="BT37"/>
  <c r="CE36"/>
  <c r="CF36" s="1"/>
  <c r="CD36"/>
  <c r="CC36"/>
  <c r="CA36"/>
  <c r="CB36" s="1"/>
  <c r="BZ36"/>
  <c r="BY36"/>
  <c r="BW36"/>
  <c r="BX36" s="1"/>
  <c r="BV36"/>
  <c r="BU36"/>
  <c r="BT36"/>
  <c r="CE35"/>
  <c r="CF35" s="1"/>
  <c r="CC35"/>
  <c r="CD35" s="1"/>
  <c r="CA35"/>
  <c r="CB35" s="1"/>
  <c r="BY35"/>
  <c r="BZ35" s="1"/>
  <c r="BW35"/>
  <c r="BX35" s="1"/>
  <c r="BU35"/>
  <c r="BV35" s="1"/>
  <c r="BT35"/>
  <c r="CF34"/>
  <c r="CE34"/>
  <c r="CC34"/>
  <c r="CD34" s="1"/>
  <c r="CB34"/>
  <c r="CA34"/>
  <c r="BY34"/>
  <c r="BZ34" s="1"/>
  <c r="BX34"/>
  <c r="BW34"/>
  <c r="BU34"/>
  <c r="BV34" s="1"/>
  <c r="BT34"/>
  <c r="CE33"/>
  <c r="CF33" s="1"/>
  <c r="CC33"/>
  <c r="CD33" s="1"/>
  <c r="CA33"/>
  <c r="CB33" s="1"/>
  <c r="BY33"/>
  <c r="BZ33" s="1"/>
  <c r="BW33"/>
  <c r="BX33" s="1"/>
  <c r="BU33"/>
  <c r="BV33" s="1"/>
  <c r="BT33"/>
  <c r="CE32"/>
  <c r="CF32" s="1"/>
  <c r="CD32"/>
  <c r="CC32"/>
  <c r="CA32"/>
  <c r="CB32" s="1"/>
  <c r="BZ32"/>
  <c r="BY32"/>
  <c r="BW32"/>
  <c r="BX32" s="1"/>
  <c r="BV32"/>
  <c r="BU32"/>
  <c r="BT32"/>
  <c r="CE31"/>
  <c r="CF31" s="1"/>
  <c r="CC31"/>
  <c r="CD31" s="1"/>
  <c r="CA31"/>
  <c r="CB31" s="1"/>
  <c r="BY31"/>
  <c r="BZ31" s="1"/>
  <c r="BW31"/>
  <c r="BX31" s="1"/>
  <c r="BU31"/>
  <c r="BV31" s="1"/>
  <c r="BT31"/>
  <c r="CF30"/>
  <c r="CE30"/>
  <c r="CC30"/>
  <c r="CD30" s="1"/>
  <c r="CB30"/>
  <c r="CA30"/>
  <c r="BY30"/>
  <c r="BZ30" s="1"/>
  <c r="BX30"/>
  <c r="BW30"/>
  <c r="BU30"/>
  <c r="BV30" s="1"/>
  <c r="BT30"/>
  <c r="CE29"/>
  <c r="CF29" s="1"/>
  <c r="CC29"/>
  <c r="CD29" s="1"/>
  <c r="CA29"/>
  <c r="CB29" s="1"/>
  <c r="BY29"/>
  <c r="BZ29" s="1"/>
  <c r="BW29"/>
  <c r="BX29" s="1"/>
  <c r="BU29"/>
  <c r="BV29" s="1"/>
  <c r="BT29"/>
  <c r="CF28"/>
  <c r="CE28"/>
  <c r="CD28"/>
  <c r="CC28"/>
  <c r="CA28"/>
  <c r="CB28" s="1"/>
  <c r="BZ28"/>
  <c r="BY28"/>
  <c r="BW28"/>
  <c r="BX28" s="1"/>
  <c r="BV28"/>
  <c r="BU28"/>
  <c r="BT28"/>
  <c r="CE27"/>
  <c r="CF27" s="1"/>
  <c r="CC27"/>
  <c r="CD27" s="1"/>
  <c r="CA27"/>
  <c r="CB27" s="1"/>
  <c r="BY27"/>
  <c r="BZ27" s="1"/>
  <c r="BW27"/>
  <c r="BX27" s="1"/>
  <c r="BU27"/>
  <c r="BV27" s="1"/>
  <c r="BT27"/>
  <c r="CF26"/>
  <c r="CE26"/>
  <c r="CC26"/>
  <c r="CD26" s="1"/>
  <c r="CB26"/>
  <c r="CA26"/>
  <c r="BY26"/>
  <c r="BZ26" s="1"/>
  <c r="BX26"/>
  <c r="BW26"/>
  <c r="BU26"/>
  <c r="BV26" s="1"/>
  <c r="BT26"/>
  <c r="CE25"/>
  <c r="CF25" s="1"/>
  <c r="CC25"/>
  <c r="CD25" s="1"/>
  <c r="CA25"/>
  <c r="CB25" s="1"/>
  <c r="BY25"/>
  <c r="BZ25" s="1"/>
  <c r="BW25"/>
  <c r="BX25" s="1"/>
  <c r="BU25"/>
  <c r="BV25" s="1"/>
  <c r="BT25"/>
  <c r="CF24"/>
  <c r="CE24"/>
  <c r="CD24"/>
  <c r="CC24"/>
  <c r="CB24"/>
  <c r="CA24"/>
  <c r="BZ24"/>
  <c r="BY24"/>
  <c r="BX24"/>
  <c r="BW24"/>
  <c r="BV24"/>
  <c r="BU24"/>
  <c r="BT24"/>
  <c r="CE23"/>
  <c r="CF23" s="1"/>
  <c r="CC23"/>
  <c r="CD23" s="1"/>
  <c r="CA23"/>
  <c r="CB23" s="1"/>
  <c r="BY23"/>
  <c r="BZ23" s="1"/>
  <c r="BW23"/>
  <c r="BX23" s="1"/>
  <c r="BU23"/>
  <c r="BV23" s="1"/>
  <c r="BT23"/>
  <c r="CF22"/>
  <c r="CE22"/>
  <c r="CD22"/>
  <c r="CC22"/>
  <c r="CB22"/>
  <c r="CA22"/>
  <c r="BZ22"/>
  <c r="BY22"/>
  <c r="BX22"/>
  <c r="BW22"/>
  <c r="BV22"/>
  <c r="BU22"/>
  <c r="BT22"/>
  <c r="CE21"/>
  <c r="CF21" s="1"/>
  <c r="CC21"/>
  <c r="CD21" s="1"/>
  <c r="CA21"/>
  <c r="CB21" s="1"/>
  <c r="BY21"/>
  <c r="BZ21" s="1"/>
  <c r="BW21"/>
  <c r="BX21" s="1"/>
  <c r="BU21"/>
  <c r="BV21" s="1"/>
  <c r="BT21"/>
  <c r="CF20"/>
  <c r="CE20"/>
  <c r="CD20"/>
  <c r="CC20"/>
  <c r="CB20"/>
  <c r="CA20"/>
  <c r="BZ20"/>
  <c r="BY20"/>
  <c r="BX20"/>
  <c r="BW20"/>
  <c r="BV20"/>
  <c r="BU20"/>
  <c r="BT20"/>
  <c r="CE19"/>
  <c r="CF19" s="1"/>
  <c r="CC19"/>
  <c r="CD19" s="1"/>
  <c r="CA19"/>
  <c r="CB19" s="1"/>
  <c r="BY19"/>
  <c r="BZ19" s="1"/>
  <c r="BW19"/>
  <c r="BX19" s="1"/>
  <c r="BU19"/>
  <c r="BV19" s="1"/>
  <c r="BT19"/>
  <c r="CF18"/>
  <c r="CE18"/>
  <c r="CD18"/>
  <c r="CC18"/>
  <c r="CB18"/>
  <c r="CA18"/>
  <c r="BZ18"/>
  <c r="BY18"/>
  <c r="BX18"/>
  <c r="BW18"/>
  <c r="BV18"/>
  <c r="BU18"/>
  <c r="BT18"/>
  <c r="CE17"/>
  <c r="CF17" s="1"/>
  <c r="CC17"/>
  <c r="CD17" s="1"/>
  <c r="CA17"/>
  <c r="CB17" s="1"/>
  <c r="BY17"/>
  <c r="BZ17" s="1"/>
  <c r="BW17"/>
  <c r="BX17" s="1"/>
  <c r="BU17"/>
  <c r="BV17" s="1"/>
  <c r="BT17"/>
  <c r="CF16"/>
  <c r="CE16"/>
  <c r="CD16"/>
  <c r="CC16"/>
  <c r="CB16"/>
  <c r="CA16"/>
  <c r="BZ16"/>
  <c r="BY16"/>
  <c r="BX16"/>
  <c r="BW16"/>
  <c r="BV16"/>
  <c r="BU16"/>
  <c r="BT16"/>
  <c r="CE15"/>
  <c r="CF15" s="1"/>
  <c r="CC15"/>
  <c r="CD15" s="1"/>
  <c r="CA15"/>
  <c r="CB15" s="1"/>
  <c r="BY15"/>
  <c r="BZ15" s="1"/>
  <c r="BW15"/>
  <c r="BX15" s="1"/>
  <c r="BU15"/>
  <c r="BV15" s="1"/>
  <c r="BT15"/>
  <c r="CF14"/>
  <c r="CE14"/>
  <c r="CD14"/>
  <c r="CC14"/>
  <c r="CB14"/>
  <c r="CA14"/>
  <c r="BZ14"/>
  <c r="BY14"/>
  <c r="BX14"/>
  <c r="BW14"/>
  <c r="BV14"/>
  <c r="BU14"/>
  <c r="BT14"/>
  <c r="CE13"/>
  <c r="CF13" s="1"/>
  <c r="CC13"/>
  <c r="CD13" s="1"/>
  <c r="CA13"/>
  <c r="CB13" s="1"/>
  <c r="BY13"/>
  <c r="BZ13" s="1"/>
  <c r="BW13"/>
  <c r="BX13" s="1"/>
  <c r="BU13"/>
  <c r="BV13" s="1"/>
  <c r="BT13"/>
  <c r="CF12"/>
  <c r="CE12"/>
  <c r="CD12"/>
  <c r="CC12"/>
  <c r="CB12"/>
  <c r="CA12"/>
  <c r="BZ12"/>
  <c r="BY12"/>
  <c r="BX12"/>
  <c r="BW12"/>
  <c r="BV12"/>
  <c r="BU12"/>
  <c r="BT12"/>
  <c r="CE11"/>
  <c r="CF11" s="1"/>
  <c r="CC11"/>
  <c r="CD11" s="1"/>
  <c r="CA11"/>
  <c r="CB11" s="1"/>
  <c r="BY11"/>
  <c r="BZ11" s="1"/>
  <c r="BW11"/>
  <c r="BX11" s="1"/>
  <c r="BU11"/>
  <c r="BV11" s="1"/>
  <c r="BT11"/>
  <c r="CF10"/>
  <c r="CE10"/>
  <c r="CD10"/>
  <c r="CC10"/>
  <c r="CB10"/>
  <c r="CA10"/>
  <c r="BZ10"/>
  <c r="BY10"/>
  <c r="BX10"/>
  <c r="BW10"/>
  <c r="BV10"/>
  <c r="BU10"/>
  <c r="BT10"/>
  <c r="CE9"/>
  <c r="CF9" s="1"/>
  <c r="CC9"/>
  <c r="CD9" s="1"/>
  <c r="CA9"/>
  <c r="CB9" s="1"/>
  <c r="BY9"/>
  <c r="BZ9" s="1"/>
  <c r="BW9"/>
  <c r="BX9" s="1"/>
  <c r="BU9"/>
  <c r="BV9" s="1"/>
  <c r="BT9"/>
  <c r="CF8"/>
  <c r="CE8"/>
  <c r="CD8"/>
  <c r="CC8"/>
  <c r="CB8"/>
  <c r="CA8"/>
  <c r="BZ8"/>
  <c r="BY8"/>
  <c r="BX8"/>
  <c r="BW8"/>
  <c r="BV8"/>
  <c r="BU8"/>
  <c r="BT8"/>
  <c r="CE7"/>
  <c r="CF7" s="1"/>
  <c r="CC7"/>
  <c r="CD7" s="1"/>
  <c r="CA7"/>
  <c r="CB7" s="1"/>
  <c r="BY7"/>
  <c r="BZ7" s="1"/>
  <c r="BW7"/>
  <c r="BX7" s="1"/>
  <c r="BU7"/>
  <c r="BV7" s="1"/>
  <c r="BT7"/>
  <c r="CJ6"/>
  <c r="CJ5"/>
  <c r="CE5"/>
  <c r="CC5"/>
  <c r="CA5"/>
  <c r="BY5"/>
  <c r="BW5"/>
  <c r="BU5"/>
  <c r="CJ4"/>
  <c r="CM3"/>
  <c r="CJ3"/>
  <c r="CM2"/>
  <c r="CJ2"/>
  <c r="CM1"/>
  <c r="CJ1"/>
  <c r="A1"/>
  <c r="H2" i="23"/>
  <c r="N1" i="24"/>
  <c r="U2597" i="19"/>
  <c r="E2597"/>
  <c r="U2571"/>
  <c r="E2571"/>
  <c r="U2545"/>
  <c r="E2545"/>
  <c r="U2519"/>
  <c r="E2519"/>
  <c r="U2493"/>
  <c r="E2493"/>
  <c r="U2467"/>
  <c r="E2467"/>
  <c r="U2441"/>
  <c r="E2441"/>
  <c r="U2415"/>
  <c r="E2415"/>
  <c r="U2389"/>
  <c r="E2389"/>
  <c r="U2363"/>
  <c r="E2363"/>
  <c r="U2337"/>
  <c r="E2337"/>
  <c r="U2311"/>
  <c r="E2311"/>
  <c r="U2285"/>
  <c r="E2285"/>
  <c r="U2259"/>
  <c r="E2259"/>
  <c r="U2233"/>
  <c r="E2233"/>
  <c r="U2207"/>
  <c r="E2207"/>
  <c r="U2181"/>
  <c r="E2181"/>
  <c r="U2155"/>
  <c r="E2155"/>
  <c r="U2129"/>
  <c r="E2129"/>
  <c r="U2103"/>
  <c r="E2103"/>
  <c r="U2077"/>
  <c r="E2077"/>
  <c r="U2051"/>
  <c r="E2051"/>
  <c r="U2025"/>
  <c r="E2025"/>
  <c r="U1999"/>
  <c r="E1999"/>
  <c r="U1973"/>
  <c r="E1973"/>
  <c r="U1947"/>
  <c r="E1947"/>
  <c r="U1921"/>
  <c r="E1921"/>
  <c r="U1895"/>
  <c r="E1895"/>
  <c r="U1869"/>
  <c r="E1869"/>
  <c r="U1843"/>
  <c r="E1843"/>
  <c r="U1817"/>
  <c r="E1817"/>
  <c r="U1791"/>
  <c r="E1791"/>
  <c r="U1765"/>
  <c r="E1765"/>
  <c r="U1739"/>
  <c r="E1739"/>
  <c r="U1713"/>
  <c r="E1713"/>
  <c r="U1687"/>
  <c r="E1687"/>
  <c r="U1661"/>
  <c r="E1661"/>
  <c r="U1635"/>
  <c r="E1635"/>
  <c r="U1609"/>
  <c r="E1609"/>
  <c r="U1583"/>
  <c r="E1583"/>
  <c r="U1557"/>
  <c r="E1557"/>
  <c r="U1531"/>
  <c r="E1531"/>
  <c r="U1505"/>
  <c r="E1505"/>
  <c r="U1479"/>
  <c r="E1479"/>
  <c r="U1453"/>
  <c r="E1453"/>
  <c r="U1427"/>
  <c r="E1427"/>
  <c r="U1401"/>
  <c r="E1401"/>
  <c r="U1375"/>
  <c r="E1375"/>
  <c r="U1349"/>
  <c r="E1349"/>
  <c r="U1323"/>
  <c r="E1323"/>
  <c r="U1297"/>
  <c r="E1297"/>
  <c r="U1271"/>
  <c r="E1271"/>
  <c r="U1245"/>
  <c r="E1245"/>
  <c r="U1219"/>
  <c r="E1219"/>
  <c r="U1193"/>
  <c r="E1193"/>
  <c r="U1167"/>
  <c r="E1167"/>
  <c r="U1141"/>
  <c r="E1141"/>
  <c r="U1115"/>
  <c r="E1115"/>
  <c r="U1089"/>
  <c r="E1089"/>
  <c r="U1063"/>
  <c r="E1063"/>
  <c r="U1037"/>
  <c r="E1037"/>
  <c r="U1011"/>
  <c r="E1011"/>
  <c r="U985"/>
  <c r="E985"/>
  <c r="U959"/>
  <c r="E959"/>
  <c r="U933"/>
  <c r="E933"/>
  <c r="U907"/>
  <c r="E907"/>
  <c r="U881"/>
  <c r="E881"/>
  <c r="U855"/>
  <c r="E855"/>
  <c r="U829"/>
  <c r="E829"/>
  <c r="U803"/>
  <c r="E803"/>
  <c r="U777"/>
  <c r="E777"/>
  <c r="U751"/>
  <c r="E751"/>
  <c r="U725"/>
  <c r="E725"/>
  <c r="U699"/>
  <c r="E699"/>
  <c r="U673"/>
  <c r="E673"/>
  <c r="U647"/>
  <c r="E647"/>
  <c r="U621"/>
  <c r="E621"/>
  <c r="U595"/>
  <c r="E595"/>
  <c r="U569"/>
  <c r="E569"/>
  <c r="U543"/>
  <c r="E543"/>
  <c r="U517"/>
  <c r="E517"/>
  <c r="U491"/>
  <c r="E491"/>
  <c r="U465"/>
  <c r="E465"/>
  <c r="U439"/>
  <c r="E439"/>
  <c r="U413"/>
  <c r="E413"/>
  <c r="U387"/>
  <c r="E387"/>
  <c r="U361"/>
  <c r="E361"/>
  <c r="U335"/>
  <c r="E335"/>
  <c r="U309"/>
  <c r="E309"/>
  <c r="U283"/>
  <c r="E283"/>
  <c r="U257"/>
  <c r="E257"/>
  <c r="U231"/>
  <c r="E231"/>
  <c r="U205"/>
  <c r="E205"/>
  <c r="U179"/>
  <c r="E179"/>
  <c r="U153"/>
  <c r="E153"/>
  <c r="U127"/>
  <c r="E127"/>
  <c r="U101"/>
  <c r="E101"/>
  <c r="U75"/>
  <c r="E75"/>
  <c r="U49"/>
  <c r="E49"/>
  <c r="R41"/>
  <c r="B41"/>
  <c r="R40"/>
  <c r="B40"/>
  <c r="R39"/>
  <c r="B39"/>
  <c r="R38"/>
  <c r="B38"/>
  <c r="R15"/>
  <c r="B15"/>
  <c r="R14"/>
  <c r="B14"/>
  <c r="I24" i="23"/>
  <c r="C2" i="24"/>
  <c r="AA145" i="17" l="1"/>
  <c r="AA113"/>
  <c r="AA81"/>
  <c r="AA49"/>
  <c r="CF33"/>
  <c r="BM194"/>
  <c r="BM134"/>
  <c r="AA17"/>
  <c r="AA204"/>
  <c r="AT204"/>
  <c r="BM168"/>
  <c r="CF168"/>
  <c r="AA140"/>
  <c r="AT140"/>
  <c r="BM124"/>
  <c r="CF124"/>
  <c r="AA108"/>
  <c r="AT108"/>
  <c r="AA76"/>
  <c r="AT76"/>
  <c r="BM60"/>
  <c r="CF60"/>
  <c r="AA44"/>
  <c r="AT44"/>
  <c r="CF36"/>
  <c r="BM28"/>
  <c r="AA9"/>
  <c r="BM9"/>
  <c r="CF9"/>
  <c r="CF162"/>
  <c r="AA146"/>
  <c r="CF118"/>
  <c r="AA110"/>
  <c r="CF86"/>
  <c r="AA46"/>
  <c r="AA14"/>
  <c r="AT10"/>
  <c r="CF190"/>
  <c r="AA174"/>
  <c r="BM183"/>
  <c r="CF183"/>
  <c r="AT175"/>
  <c r="BM167"/>
  <c r="AA167"/>
  <c r="BM135"/>
  <c r="AA135"/>
  <c r="AT127"/>
  <c r="CF119"/>
  <c r="BM103"/>
  <c r="AA103"/>
  <c r="AT95"/>
  <c r="CF87"/>
  <c r="BM71"/>
  <c r="AA71"/>
  <c r="AT63"/>
  <c r="BM39"/>
  <c r="AA39"/>
  <c r="AA192"/>
  <c r="AT192"/>
  <c r="AA205"/>
  <c r="BM189"/>
  <c r="AA173"/>
  <c r="BM92"/>
  <c r="CF92"/>
  <c r="CF55"/>
  <c r="AT31"/>
  <c r="CF23"/>
  <c r="BM164"/>
  <c r="CF164"/>
  <c r="AT205"/>
  <c r="CF197"/>
  <c r="AT173"/>
  <c r="CF165"/>
  <c r="AA78"/>
  <c r="AT172"/>
  <c r="AT168"/>
  <c r="AT124"/>
  <c r="AT92"/>
  <c r="AT60"/>
  <c r="AT28"/>
  <c r="CF199"/>
  <c r="CF167"/>
  <c r="CF135"/>
  <c r="CF103"/>
  <c r="AT164"/>
  <c r="AT196"/>
  <c r="AT136"/>
  <c r="AT104"/>
  <c r="AT72"/>
  <c r="AT40"/>
  <c r="AT157"/>
  <c r="BM141"/>
  <c r="CF133"/>
  <c r="AT125"/>
  <c r="BM109"/>
  <c r="CF101"/>
  <c r="AT93"/>
  <c r="CF71"/>
  <c r="M206" i="24"/>
  <c r="M208"/>
  <c r="BM77" i="17"/>
  <c r="CF69"/>
  <c r="AT61"/>
  <c r="BM45"/>
  <c r="AT29"/>
  <c r="AA160"/>
  <c r="AT160"/>
  <c r="BM136"/>
  <c r="CF136"/>
  <c r="AA120"/>
  <c r="AT120"/>
  <c r="BM104"/>
  <c r="CF104"/>
  <c r="AA88"/>
  <c r="AT88"/>
  <c r="BM72"/>
  <c r="CF72"/>
  <c r="AA56"/>
  <c r="AT56"/>
  <c r="CF48"/>
  <c r="BM40"/>
  <c r="AA24"/>
  <c r="AT24"/>
  <c r="CF16"/>
  <c r="CF186"/>
  <c r="AA170"/>
  <c r="AA64"/>
  <c r="AA32"/>
  <c r="AT32"/>
  <c r="BM16"/>
  <c r="BM154"/>
  <c r="BM114"/>
  <c r="BM82"/>
  <c r="BM50"/>
  <c r="CF50"/>
  <c r="CF14"/>
  <c r="CF195"/>
  <c r="BM18"/>
  <c r="CF18"/>
  <c r="CF163"/>
  <c r="CF46"/>
  <c r="AA207"/>
  <c r="BM191"/>
  <c r="CF191"/>
  <c r="AT183"/>
  <c r="AA175"/>
  <c r="CF159"/>
  <c r="BM143"/>
  <c r="AA143"/>
  <c r="CF127"/>
  <c r="BM111"/>
  <c r="AA111"/>
  <c r="CF95"/>
  <c r="BM79"/>
  <c r="AA79"/>
  <c r="CF63"/>
  <c r="BM47"/>
  <c r="AA47"/>
  <c r="BM15"/>
  <c r="AA148"/>
  <c r="AT148"/>
  <c r="BM197"/>
  <c r="AA181"/>
  <c r="BM166"/>
  <c r="AA156"/>
  <c r="AT156"/>
  <c r="BM193"/>
  <c r="AA177"/>
  <c r="AA152"/>
  <c r="AT152"/>
  <c r="AA116"/>
  <c r="AT116"/>
  <c r="AA84"/>
  <c r="AA52"/>
  <c r="AT52"/>
  <c r="BM36"/>
  <c r="AA20"/>
  <c r="AT20"/>
  <c r="AA128"/>
  <c r="AT128"/>
  <c r="AA96"/>
  <c r="AT96"/>
  <c r="AT64"/>
  <c r="AT11"/>
  <c r="AA176"/>
  <c r="AT176"/>
  <c r="BM48"/>
  <c r="BM27"/>
  <c r="AT84"/>
  <c r="BM163"/>
  <c r="BM131"/>
  <c r="AA131"/>
  <c r="AT123"/>
  <c r="CF115"/>
  <c r="BM99"/>
  <c r="AA99"/>
  <c r="CF83"/>
  <c r="AT12"/>
  <c r="CF131"/>
  <c r="CF67"/>
  <c r="BM67"/>
  <c r="AT59"/>
  <c r="AT91"/>
  <c r="AA67"/>
  <c r="AA27"/>
  <c r="CF99"/>
  <c r="AA153"/>
  <c r="AA121"/>
  <c r="AA89"/>
  <c r="AA57"/>
  <c r="AA25"/>
  <c r="AT9"/>
  <c r="AA15"/>
  <c r="AA157"/>
  <c r="AA125"/>
  <c r="AA93"/>
  <c r="AA61"/>
  <c r="AA29"/>
  <c r="CF58"/>
  <c r="CF26"/>
  <c r="AA149"/>
  <c r="AA117"/>
  <c r="AA85"/>
  <c r="AA53"/>
  <c r="CF37"/>
  <c r="AA21"/>
  <c r="BM13"/>
  <c r="BM196"/>
  <c r="CF196"/>
  <c r="CF51"/>
  <c r="BM35"/>
  <c r="AA35"/>
  <c r="AT27"/>
  <c r="CF19"/>
  <c r="BM19"/>
  <c r="AA12"/>
  <c r="BM188"/>
  <c r="CF188"/>
  <c r="CF201"/>
  <c r="AT177"/>
  <c r="CF169"/>
  <c r="AT161"/>
  <c r="BM132"/>
  <c r="BM68"/>
  <c r="CF62"/>
  <c r="AA54"/>
  <c r="AA22"/>
  <c r="CF142"/>
  <c r="AT167"/>
  <c r="AT135"/>
  <c r="AT103"/>
  <c r="CF138"/>
  <c r="AA130"/>
  <c r="BM122"/>
  <c r="CF106"/>
  <c r="AA98"/>
  <c r="BM90"/>
  <c r="CF74"/>
  <c r="AA66"/>
  <c r="BM58"/>
  <c r="AA34"/>
  <c r="BM26"/>
  <c r="BM8"/>
  <c r="AA198"/>
  <c r="BM182"/>
  <c r="CF150"/>
  <c r="AA203"/>
  <c r="BM187"/>
  <c r="CF187"/>
  <c r="AT179"/>
  <c r="BM171"/>
  <c r="AA171"/>
  <c r="AT163"/>
  <c r="CF155"/>
  <c r="BM139"/>
  <c r="AA139"/>
  <c r="AT131"/>
  <c r="CF123"/>
  <c r="BM107"/>
  <c r="AA107"/>
  <c r="AT99"/>
  <c r="CF91"/>
  <c r="BM75"/>
  <c r="AA75"/>
  <c r="AT67"/>
  <c r="BM43"/>
  <c r="BM172"/>
  <c r="AT178"/>
  <c r="AT126"/>
  <c r="AT94"/>
  <c r="AT62"/>
  <c r="AT30"/>
  <c r="AT202"/>
  <c r="AT142"/>
  <c r="AT207"/>
  <c r="AA199"/>
  <c r="AT159"/>
  <c r="CF151"/>
  <c r="AT206"/>
  <c r="AT138"/>
  <c r="CF130"/>
  <c r="AA122"/>
  <c r="AT106"/>
  <c r="CF98"/>
  <c r="AA90"/>
  <c r="AT74"/>
  <c r="CF66"/>
  <c r="AA58"/>
  <c r="AT42"/>
  <c r="AA26"/>
  <c r="CF198"/>
  <c r="AA182"/>
  <c r="AT150"/>
  <c r="AT203"/>
  <c r="AA195"/>
  <c r="BM179"/>
  <c r="CF179"/>
  <c r="AA163"/>
  <c r="AT155"/>
  <c r="CF147"/>
  <c r="AT200"/>
  <c r="AA201"/>
  <c r="BM12"/>
  <c r="AA188"/>
  <c r="AT188"/>
  <c r="BM156"/>
  <c r="CF156"/>
  <c r="AA193"/>
  <c r="AT193"/>
  <c r="CF185"/>
  <c r="BM177"/>
  <c r="AA169"/>
  <c r="BM161"/>
  <c r="CF153"/>
  <c r="AT145"/>
  <c r="AA137"/>
  <c r="BM129"/>
  <c r="CF121"/>
  <c r="AT113"/>
  <c r="AA105"/>
  <c r="BM97"/>
  <c r="CF89"/>
  <c r="AT81"/>
  <c r="AA73"/>
  <c r="BM65"/>
  <c r="CF57"/>
  <c r="AT49"/>
  <c r="AA41"/>
  <c r="BM33"/>
  <c r="CF25"/>
  <c r="AT17"/>
  <c r="AA184"/>
  <c r="AT184"/>
  <c r="BM152"/>
  <c r="CF152"/>
  <c r="AA132"/>
  <c r="AT132"/>
  <c r="BM116"/>
  <c r="CF116"/>
  <c r="AA100"/>
  <c r="AT100"/>
  <c r="BM84"/>
  <c r="CF84"/>
  <c r="AA68"/>
  <c r="AT68"/>
  <c r="BM52"/>
  <c r="AA36"/>
  <c r="AT36"/>
  <c r="CF28"/>
  <c r="BM20"/>
  <c r="AA194"/>
  <c r="BM178"/>
  <c r="AT162"/>
  <c r="CF146"/>
  <c r="AA134"/>
  <c r="BM126"/>
  <c r="AT118"/>
  <c r="CF110"/>
  <c r="AA102"/>
  <c r="BM94"/>
  <c r="AT86"/>
  <c r="CF78"/>
  <c r="AA70"/>
  <c r="BM62"/>
  <c r="AT54"/>
  <c r="AA38"/>
  <c r="BM30"/>
  <c r="CF30"/>
  <c r="AT22"/>
  <c r="BM10"/>
  <c r="CF10"/>
  <c r="BM202"/>
  <c r="AT190"/>
  <c r="CF174"/>
  <c r="AA158"/>
  <c r="BM142"/>
  <c r="BM207"/>
  <c r="CF207"/>
  <c r="AT199"/>
  <c r="AA191"/>
  <c r="BM175"/>
  <c r="CF175"/>
  <c r="BM159"/>
  <c r="AA159"/>
  <c r="AT151"/>
  <c r="CF143"/>
  <c r="BM127"/>
  <c r="AA127"/>
  <c r="AT119"/>
  <c r="CF111"/>
  <c r="BM95"/>
  <c r="AA95"/>
  <c r="AT87"/>
  <c r="CF79"/>
  <c r="BM63"/>
  <c r="AA63"/>
  <c r="AT55"/>
  <c r="CF47"/>
  <c r="BM31"/>
  <c r="AA31"/>
  <c r="AT23"/>
  <c r="CF15"/>
  <c r="AA180"/>
  <c r="AT180"/>
  <c r="BM148"/>
  <c r="CF148"/>
  <c r="AA197"/>
  <c r="AT197"/>
  <c r="CF189"/>
  <c r="BM181"/>
  <c r="BM165"/>
  <c r="CF157"/>
  <c r="AT149"/>
  <c r="AA141"/>
  <c r="BM133"/>
  <c r="CF125"/>
  <c r="AT117"/>
  <c r="AA109"/>
  <c r="BM101"/>
  <c r="CF93"/>
  <c r="AT85"/>
  <c r="AA77"/>
  <c r="BM69"/>
  <c r="CF61"/>
  <c r="AT53"/>
  <c r="AA45"/>
  <c r="BM37"/>
  <c r="CF29"/>
  <c r="AT21"/>
  <c r="AA13"/>
  <c r="CF13"/>
  <c r="AA11"/>
  <c r="BM11"/>
  <c r="CF11"/>
  <c r="BM176"/>
  <c r="CF176"/>
  <c r="AA144"/>
  <c r="AT144"/>
  <c r="BM128"/>
  <c r="CF128"/>
  <c r="AA112"/>
  <c r="AT112"/>
  <c r="BM96"/>
  <c r="CF96"/>
  <c r="AA80"/>
  <c r="AT80"/>
  <c r="BM64"/>
  <c r="CF64"/>
  <c r="AA48"/>
  <c r="AT48"/>
  <c r="CF40"/>
  <c r="BM32"/>
  <c r="AA16"/>
  <c r="AT16"/>
  <c r="BM206"/>
  <c r="AT186"/>
  <c r="CF170"/>
  <c r="AA154"/>
  <c r="BM138"/>
  <c r="AT130"/>
  <c r="CF122"/>
  <c r="AA114"/>
  <c r="BM106"/>
  <c r="AT98"/>
  <c r="CF90"/>
  <c r="AA82"/>
  <c r="BM74"/>
  <c r="AT66"/>
  <c r="AA50"/>
  <c r="BM42"/>
  <c r="CF42"/>
  <c r="AT34"/>
  <c r="AA18"/>
  <c r="AA8"/>
  <c r="CF8"/>
  <c r="AT198"/>
  <c r="CF182"/>
  <c r="AA166"/>
  <c r="BM150"/>
  <c r="BM203"/>
  <c r="CF203"/>
  <c r="AT195"/>
  <c r="AA187"/>
  <c r="CF171"/>
  <c r="BM155"/>
  <c r="AA155"/>
  <c r="AT147"/>
  <c r="CF139"/>
  <c r="BM123"/>
  <c r="AA123"/>
  <c r="AT115"/>
  <c r="CF107"/>
  <c r="BM91"/>
  <c r="AA91"/>
  <c r="AT83"/>
  <c r="CF75"/>
  <c r="BM59"/>
  <c r="AA59"/>
  <c r="AT51"/>
  <c r="CF43"/>
  <c r="AT19"/>
  <c r="AA200"/>
  <c r="CF172"/>
  <c r="BM185"/>
  <c r="CF12"/>
  <c r="BM200"/>
  <c r="CF200"/>
  <c r="AA172"/>
  <c r="BM201"/>
  <c r="AA185"/>
  <c r="AT185"/>
  <c r="CF177"/>
  <c r="AT169"/>
  <c r="AA161"/>
  <c r="BM153"/>
  <c r="CF145"/>
  <c r="AT137"/>
  <c r="AA129"/>
  <c r="BM121"/>
  <c r="CF113"/>
  <c r="AT105"/>
  <c r="AA97"/>
  <c r="BM89"/>
  <c r="CF81"/>
  <c r="AT73"/>
  <c r="AA65"/>
  <c r="BM57"/>
  <c r="CF49"/>
  <c r="AT41"/>
  <c r="AA33"/>
  <c r="BM25"/>
  <c r="CF17"/>
  <c r="BM204"/>
  <c r="CF204"/>
  <c r="AA168"/>
  <c r="BM140"/>
  <c r="CF140"/>
  <c r="AA124"/>
  <c r="BM108"/>
  <c r="CF108"/>
  <c r="AA92"/>
  <c r="BM76"/>
  <c r="CF76"/>
  <c r="AA60"/>
  <c r="CF52"/>
  <c r="BM44"/>
  <c r="AA28"/>
  <c r="CF20"/>
  <c r="CF194"/>
  <c r="AA178"/>
  <c r="BM162"/>
  <c r="AT146"/>
  <c r="CF134"/>
  <c r="AA126"/>
  <c r="BM118"/>
  <c r="AT110"/>
  <c r="CF102"/>
  <c r="AA94"/>
  <c r="BM86"/>
  <c r="AT78"/>
  <c r="CF70"/>
  <c r="AA62"/>
  <c r="BM54"/>
  <c r="CF54"/>
  <c r="AT46"/>
  <c r="AA30"/>
  <c r="BM22"/>
  <c r="CF22"/>
  <c r="AT14"/>
  <c r="AA202"/>
  <c r="BM190"/>
  <c r="AT174"/>
  <c r="CF158"/>
  <c r="AA142"/>
  <c r="BM199"/>
  <c r="AT191"/>
  <c r="AA183"/>
  <c r="BM151"/>
  <c r="AA151"/>
  <c r="AT143"/>
  <c r="BM119"/>
  <c r="AA119"/>
  <c r="AT111"/>
  <c r="BM87"/>
  <c r="AA87"/>
  <c r="AT79"/>
  <c r="BM55"/>
  <c r="AA55"/>
  <c r="AT47"/>
  <c r="CF39"/>
  <c r="BM23"/>
  <c r="AA23"/>
  <c r="AT15"/>
  <c r="BM192"/>
  <c r="CF192"/>
  <c r="AA164"/>
  <c r="BM205"/>
  <c r="AA189"/>
  <c r="AT189"/>
  <c r="CF181"/>
  <c r="BM173"/>
  <c r="AA165"/>
  <c r="BM157"/>
  <c r="CF149"/>
  <c r="AT141"/>
  <c r="AA133"/>
  <c r="BM125"/>
  <c r="CF117"/>
  <c r="AT109"/>
  <c r="AA101"/>
  <c r="BM93"/>
  <c r="CF85"/>
  <c r="AT77"/>
  <c r="AA69"/>
  <c r="BM61"/>
  <c r="CF53"/>
  <c r="AT45"/>
  <c r="AA37"/>
  <c r="BM29"/>
  <c r="CF21"/>
  <c r="AT13"/>
  <c r="AA196"/>
  <c r="BM160"/>
  <c r="CF160"/>
  <c r="AA136"/>
  <c r="BM120"/>
  <c r="CF120"/>
  <c r="AA104"/>
  <c r="BM88"/>
  <c r="CF88"/>
  <c r="AA72"/>
  <c r="BM56"/>
  <c r="AA40"/>
  <c r="CF32"/>
  <c r="BM24"/>
  <c r="AA206"/>
  <c r="BM186"/>
  <c r="AT170"/>
  <c r="CF154"/>
  <c r="AA138"/>
  <c r="BM130"/>
  <c r="AT122"/>
  <c r="CF114"/>
  <c r="AA106"/>
  <c r="BM98"/>
  <c r="AT90"/>
  <c r="CF82"/>
  <c r="AA74"/>
  <c r="BM66"/>
  <c r="AT58"/>
  <c r="AA42"/>
  <c r="BM34"/>
  <c r="CF34"/>
  <c r="AT26"/>
  <c r="AT8"/>
  <c r="BM198"/>
  <c r="AT182"/>
  <c r="CF166"/>
  <c r="AA150"/>
  <c r="BM195"/>
  <c r="AT187"/>
  <c r="AA179"/>
  <c r="AT171"/>
  <c r="BM147"/>
  <c r="AA147"/>
  <c r="AT139"/>
  <c r="BM115"/>
  <c r="AA115"/>
  <c r="AT107"/>
  <c r="BM83"/>
  <c r="AA83"/>
  <c r="AT75"/>
  <c r="BM51"/>
  <c r="AA51"/>
  <c r="AT43"/>
  <c r="CF35"/>
  <c r="AA19"/>
  <c r="BM145"/>
  <c r="CF137"/>
  <c r="AT129"/>
  <c r="BM113"/>
  <c r="CF105"/>
  <c r="AT97"/>
  <c r="BM81"/>
  <c r="CF73"/>
  <c r="AT65"/>
  <c r="BM49"/>
  <c r="CF41"/>
  <c r="AT33"/>
  <c r="BM17"/>
  <c r="BM184"/>
  <c r="CF184"/>
  <c r="CF132"/>
  <c r="BM100"/>
  <c r="CF100"/>
  <c r="CF68"/>
  <c r="CF44"/>
  <c r="AT194"/>
  <c r="CF178"/>
  <c r="AA162"/>
  <c r="BM146"/>
  <c r="AT134"/>
  <c r="CF126"/>
  <c r="AA118"/>
  <c r="BM110"/>
  <c r="AT102"/>
  <c r="CF94"/>
  <c r="AA86"/>
  <c r="BM78"/>
  <c r="AT70"/>
  <c r="BM46"/>
  <c r="AT38"/>
  <c r="BM14"/>
  <c r="AA10"/>
  <c r="CF202"/>
  <c r="AA190"/>
  <c r="BM174"/>
  <c r="AT158"/>
  <c r="AT71"/>
  <c r="AT39"/>
  <c r="CF31"/>
  <c r="BM180"/>
  <c r="CF180"/>
  <c r="CF205"/>
  <c r="AT181"/>
  <c r="CF173"/>
  <c r="AT165"/>
  <c r="BM149"/>
  <c r="CF141"/>
  <c r="AT133"/>
  <c r="BM117"/>
  <c r="CF109"/>
  <c r="AT101"/>
  <c r="BM85"/>
  <c r="CF77"/>
  <c r="AT69"/>
  <c r="BM53"/>
  <c r="CF45"/>
  <c r="AT37"/>
  <c r="BM21"/>
  <c r="BM144"/>
  <c r="CF144"/>
  <c r="BM112"/>
  <c r="CF112"/>
  <c r="BM80"/>
  <c r="CF80"/>
  <c r="CF56"/>
  <c r="CF24"/>
  <c r="CF206"/>
  <c r="AA186"/>
  <c r="BM170"/>
  <c r="AT154"/>
  <c r="AT114"/>
  <c r="AT82"/>
  <c r="AT50"/>
  <c r="AT18"/>
  <c r="AT166"/>
  <c r="CF59"/>
  <c r="AA43"/>
  <c r="AT35"/>
  <c r="CF27"/>
  <c r="R8"/>
  <c r="AL3" i="21"/>
  <c r="AD3"/>
  <c r="N3"/>
  <c r="V3"/>
  <c r="AL3" i="10"/>
  <c r="AD3"/>
  <c r="N9" i="23"/>
  <c r="BG7" i="17"/>
  <c r="BH7"/>
  <c r="BF7"/>
  <c r="BB7"/>
  <c r="BC7"/>
  <c r="BA7"/>
  <c r="AY7"/>
  <c r="AX7"/>
  <c r="A16" i="23"/>
  <c r="A36"/>
  <c r="J16"/>
  <c r="J36"/>
  <c r="S206" i="24"/>
  <c r="M212"/>
  <c r="BQ209"/>
  <c r="BQ210"/>
  <c r="BQ211"/>
  <c r="BQ212"/>
  <c r="BQ213"/>
  <c r="BQ214"/>
  <c r="BQ215"/>
  <c r="BQ216"/>
  <c r="BQ217"/>
  <c r="BQ208"/>
  <c r="BQ3"/>
  <c r="A1"/>
  <c r="A22" i="23"/>
  <c r="DN217" i="17"/>
  <c r="DN215"/>
  <c r="M210" i="24"/>
  <c r="DN213" i="17"/>
  <c r="U2" i="24"/>
  <c r="S2"/>
  <c r="Q2"/>
  <c r="O2"/>
  <c r="CC207"/>
  <c r="CB207"/>
  <c r="CA207"/>
  <c r="BZ207"/>
  <c r="BY207"/>
  <c r="BX207"/>
  <c r="BW207"/>
  <c r="BV207"/>
  <c r="BU207"/>
  <c r="BT207"/>
  <c r="BS207"/>
  <c r="BR207"/>
  <c r="BR206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1" i="23"/>
  <c r="DN208" i="17"/>
  <c r="CZ208" l="1"/>
  <c r="CR208"/>
  <c r="CJ208"/>
  <c r="BQ208"/>
  <c r="B8" i="23" s="1"/>
  <c r="AX208" i="17"/>
  <c r="B7" i="23" s="1"/>
  <c r="AE208" i="17"/>
  <c r="B6" i="23" s="1"/>
  <c r="K208" i="17"/>
  <c r="B5" i="23" s="1"/>
  <c r="B10" l="1"/>
  <c r="B11"/>
  <c r="A11"/>
  <c r="B12"/>
  <c r="A12"/>
  <c r="F2" i="17"/>
  <c r="A1" i="21"/>
  <c r="A1" i="10"/>
  <c r="U23" i="19"/>
  <c r="E23"/>
  <c r="V3" i="10"/>
  <c r="N3"/>
  <c r="P62" i="22"/>
  <c r="P61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P12"/>
  <c r="P11"/>
  <c r="P10"/>
  <c r="P9"/>
  <c r="P8"/>
  <c r="P7"/>
  <c r="P6"/>
  <c r="P5"/>
  <c r="P4"/>
  <c r="B13" i="19"/>
  <c r="R13"/>
  <c r="R12"/>
  <c r="B12"/>
  <c r="U7" i="17"/>
  <c r="V7"/>
  <c r="T7"/>
  <c r="DB7"/>
  <c r="DA7"/>
  <c r="CZ7"/>
  <c r="CT7"/>
  <c r="CS7"/>
  <c r="CR7"/>
  <c r="CL7"/>
  <c r="CK7"/>
  <c r="CJ7"/>
  <c r="CA7"/>
  <c r="BZ7"/>
  <c r="BY7"/>
  <c r="BV7"/>
  <c r="BU7"/>
  <c r="BT7"/>
  <c r="BR7"/>
  <c r="BQ7"/>
  <c r="AO7"/>
  <c r="AN7"/>
  <c r="AM7"/>
  <c r="AJ7"/>
  <c r="AI7"/>
  <c r="AH7"/>
  <c r="AF7"/>
  <c r="AE7"/>
  <c r="Q7"/>
  <c r="P7"/>
  <c r="O7"/>
  <c r="M7"/>
  <c r="L7"/>
  <c r="BQ209"/>
  <c r="AX209"/>
  <c r="J3"/>
  <c r="CG407" i="21"/>
  <c r="CH407" s="1"/>
  <c r="CE407"/>
  <c r="CF407" s="1"/>
  <c r="CC407"/>
  <c r="CD407" s="1"/>
  <c r="CA407"/>
  <c r="CB407" s="1"/>
  <c r="BY407"/>
  <c r="BZ407" s="1"/>
  <c r="BW407"/>
  <c r="BX407" s="1"/>
  <c r="BU407"/>
  <c r="BV407" s="1"/>
  <c r="CG406"/>
  <c r="CH406" s="1"/>
  <c r="CE406"/>
  <c r="CF406" s="1"/>
  <c r="CC406"/>
  <c r="CD406" s="1"/>
  <c r="CA406"/>
  <c r="CB406" s="1"/>
  <c r="BY406"/>
  <c r="BZ406" s="1"/>
  <c r="BW406"/>
  <c r="BX406" s="1"/>
  <c r="BU406"/>
  <c r="BV406" s="1"/>
  <c r="CG405"/>
  <c r="CH405" s="1"/>
  <c r="CE405"/>
  <c r="CF405" s="1"/>
  <c r="CC405"/>
  <c r="CD405" s="1"/>
  <c r="CA405"/>
  <c r="CB405" s="1"/>
  <c r="BY405"/>
  <c r="BZ405" s="1"/>
  <c r="BW405"/>
  <c r="BX405" s="1"/>
  <c r="BU405"/>
  <c r="BV405" s="1"/>
  <c r="CG404"/>
  <c r="CH404" s="1"/>
  <c r="CE404"/>
  <c r="CF404" s="1"/>
  <c r="CC404"/>
  <c r="CD404" s="1"/>
  <c r="CA404"/>
  <c r="CB404" s="1"/>
  <c r="BY404"/>
  <c r="BZ404" s="1"/>
  <c r="BW404"/>
  <c r="BX404" s="1"/>
  <c r="BU404"/>
  <c r="BV404" s="1"/>
  <c r="CG403"/>
  <c r="CH403" s="1"/>
  <c r="CE403"/>
  <c r="CF403" s="1"/>
  <c r="CC403"/>
  <c r="CD403" s="1"/>
  <c r="CA403"/>
  <c r="CB403" s="1"/>
  <c r="BY403"/>
  <c r="BZ403" s="1"/>
  <c r="BW403"/>
  <c r="BX403" s="1"/>
  <c r="BU403"/>
  <c r="BV403" s="1"/>
  <c r="CG402"/>
  <c r="CH402" s="1"/>
  <c r="CE402"/>
  <c r="CF402" s="1"/>
  <c r="CC402"/>
  <c r="CD402" s="1"/>
  <c r="CA402"/>
  <c r="CB402" s="1"/>
  <c r="BY402"/>
  <c r="BZ402" s="1"/>
  <c r="BW402"/>
  <c r="BX402" s="1"/>
  <c r="BU402"/>
  <c r="BV402" s="1"/>
  <c r="CG401"/>
  <c r="CH401" s="1"/>
  <c r="CE401"/>
  <c r="CF401" s="1"/>
  <c r="CC401"/>
  <c r="CD401" s="1"/>
  <c r="CA401"/>
  <c r="CB401" s="1"/>
  <c r="BY401"/>
  <c r="BZ401" s="1"/>
  <c r="BW401"/>
  <c r="BX401" s="1"/>
  <c r="BU401"/>
  <c r="BV401" s="1"/>
  <c r="CG400"/>
  <c r="CH400" s="1"/>
  <c r="CE400"/>
  <c r="CF400" s="1"/>
  <c r="CC400"/>
  <c r="CD400" s="1"/>
  <c r="CA400"/>
  <c r="CB400" s="1"/>
  <c r="BY400"/>
  <c r="BZ400" s="1"/>
  <c r="BW400"/>
  <c r="BX400" s="1"/>
  <c r="BU400"/>
  <c r="BV400" s="1"/>
  <c r="CG399"/>
  <c r="CH399" s="1"/>
  <c r="CE399"/>
  <c r="CF399" s="1"/>
  <c r="CC399"/>
  <c r="CD399" s="1"/>
  <c r="CA399"/>
  <c r="CB399" s="1"/>
  <c r="BY399"/>
  <c r="BZ399" s="1"/>
  <c r="BW399"/>
  <c r="BX399" s="1"/>
  <c r="BU399"/>
  <c r="BV399" s="1"/>
  <c r="CG398"/>
  <c r="CH398" s="1"/>
  <c r="CE398"/>
  <c r="CF398" s="1"/>
  <c r="CC398"/>
  <c r="CD398" s="1"/>
  <c r="CA398"/>
  <c r="CB398" s="1"/>
  <c r="BY398"/>
  <c r="BZ398" s="1"/>
  <c r="BW398"/>
  <c r="BX398" s="1"/>
  <c r="BU398"/>
  <c r="BV398" s="1"/>
  <c r="CG397"/>
  <c r="CH397" s="1"/>
  <c r="CE397"/>
  <c r="CF397" s="1"/>
  <c r="CC397"/>
  <c r="CD397" s="1"/>
  <c r="CA397"/>
  <c r="CB397" s="1"/>
  <c r="BY397"/>
  <c r="BZ397" s="1"/>
  <c r="BW397"/>
  <c r="BX397" s="1"/>
  <c r="BU397"/>
  <c r="BV397" s="1"/>
  <c r="CG396"/>
  <c r="CH396" s="1"/>
  <c r="CE396"/>
  <c r="CF396" s="1"/>
  <c r="CC396"/>
  <c r="CD396" s="1"/>
  <c r="CA396"/>
  <c r="CB396" s="1"/>
  <c r="BY396"/>
  <c r="BZ396" s="1"/>
  <c r="BW396"/>
  <c r="BX396" s="1"/>
  <c r="BU396"/>
  <c r="BV396" s="1"/>
  <c r="CG395"/>
  <c r="CH395" s="1"/>
  <c r="CE395"/>
  <c r="CF395" s="1"/>
  <c r="CC395"/>
  <c r="CD395" s="1"/>
  <c r="CA395"/>
  <c r="CB395" s="1"/>
  <c r="BY395"/>
  <c r="BZ395" s="1"/>
  <c r="BW395"/>
  <c r="BX395" s="1"/>
  <c r="BU395"/>
  <c r="BV395" s="1"/>
  <c r="CG394"/>
  <c r="CH394" s="1"/>
  <c r="CE394"/>
  <c r="CF394" s="1"/>
  <c r="CC394"/>
  <c r="CD394" s="1"/>
  <c r="CA394"/>
  <c r="CB394" s="1"/>
  <c r="BY394"/>
  <c r="BZ394" s="1"/>
  <c r="BW394"/>
  <c r="BX394" s="1"/>
  <c r="BU394"/>
  <c r="BV394" s="1"/>
  <c r="CG393"/>
  <c r="CH393" s="1"/>
  <c r="CE393"/>
  <c r="CF393" s="1"/>
  <c r="CC393"/>
  <c r="CD393" s="1"/>
  <c r="CA393"/>
  <c r="CB393" s="1"/>
  <c r="BY393"/>
  <c r="BZ393" s="1"/>
  <c r="BW393"/>
  <c r="BX393" s="1"/>
  <c r="BU393"/>
  <c r="BV393" s="1"/>
  <c r="CG392"/>
  <c r="CH392" s="1"/>
  <c r="CE392"/>
  <c r="CF392" s="1"/>
  <c r="CC392"/>
  <c r="CD392" s="1"/>
  <c r="CA392"/>
  <c r="CB392" s="1"/>
  <c r="BY392"/>
  <c r="BZ392" s="1"/>
  <c r="BW392"/>
  <c r="BX392" s="1"/>
  <c r="BU392"/>
  <c r="BV392" s="1"/>
  <c r="CG391"/>
  <c r="CH391" s="1"/>
  <c r="CE391"/>
  <c r="CF391" s="1"/>
  <c r="CC391"/>
  <c r="CD391" s="1"/>
  <c r="CA391"/>
  <c r="CB391" s="1"/>
  <c r="BY391"/>
  <c r="BZ391" s="1"/>
  <c r="BW391"/>
  <c r="BX391" s="1"/>
  <c r="BU391"/>
  <c r="BV391" s="1"/>
  <c r="CG390"/>
  <c r="CH390" s="1"/>
  <c r="CE390"/>
  <c r="CF390" s="1"/>
  <c r="CC390"/>
  <c r="CD390" s="1"/>
  <c r="CA390"/>
  <c r="CB390" s="1"/>
  <c r="BY390"/>
  <c r="BZ390" s="1"/>
  <c r="BW390"/>
  <c r="BX390" s="1"/>
  <c r="BU390"/>
  <c r="BV390" s="1"/>
  <c r="CG389"/>
  <c r="CH389" s="1"/>
  <c r="CE389"/>
  <c r="CF389" s="1"/>
  <c r="CC389"/>
  <c r="CD389" s="1"/>
  <c r="CA389"/>
  <c r="CB389" s="1"/>
  <c r="BY389"/>
  <c r="BZ389" s="1"/>
  <c r="BW389"/>
  <c r="BX389" s="1"/>
  <c r="BU389"/>
  <c r="BV389" s="1"/>
  <c r="CG388"/>
  <c r="CH388" s="1"/>
  <c r="CE388"/>
  <c r="CF388" s="1"/>
  <c r="CC388"/>
  <c r="CD388" s="1"/>
  <c r="CA388"/>
  <c r="CB388" s="1"/>
  <c r="BY388"/>
  <c r="BZ388" s="1"/>
  <c r="BW388"/>
  <c r="BX388" s="1"/>
  <c r="BU388"/>
  <c r="BV388" s="1"/>
  <c r="CG387"/>
  <c r="CH387" s="1"/>
  <c r="CE387"/>
  <c r="CF387" s="1"/>
  <c r="CC387"/>
  <c r="CD387" s="1"/>
  <c r="CA387"/>
  <c r="CB387" s="1"/>
  <c r="BY387"/>
  <c r="BZ387" s="1"/>
  <c r="BW387"/>
  <c r="BX387" s="1"/>
  <c r="BU387"/>
  <c r="BV387" s="1"/>
  <c r="CG386"/>
  <c r="CH386" s="1"/>
  <c r="CE386"/>
  <c r="CF386" s="1"/>
  <c r="CC386"/>
  <c r="CD386" s="1"/>
  <c r="CA386"/>
  <c r="CB386" s="1"/>
  <c r="BY386"/>
  <c r="BZ386" s="1"/>
  <c r="BW386"/>
  <c r="BX386" s="1"/>
  <c r="BU386"/>
  <c r="BV386" s="1"/>
  <c r="CG385"/>
  <c r="CH385" s="1"/>
  <c r="CE385"/>
  <c r="CF385" s="1"/>
  <c r="CC385"/>
  <c r="CD385" s="1"/>
  <c r="CA385"/>
  <c r="CB385" s="1"/>
  <c r="BY385"/>
  <c r="BZ385" s="1"/>
  <c r="BW385"/>
  <c r="BX385" s="1"/>
  <c r="BU385"/>
  <c r="BV385" s="1"/>
  <c r="CG384"/>
  <c r="CH384" s="1"/>
  <c r="CE384"/>
  <c r="CF384" s="1"/>
  <c r="CC384"/>
  <c r="CD384" s="1"/>
  <c r="CA384"/>
  <c r="CB384" s="1"/>
  <c r="BY384"/>
  <c r="BZ384" s="1"/>
  <c r="BW384"/>
  <c r="BX384" s="1"/>
  <c r="BU384"/>
  <c r="BV384" s="1"/>
  <c r="CG383"/>
  <c r="CH383" s="1"/>
  <c r="CE383"/>
  <c r="CF383" s="1"/>
  <c r="CC383"/>
  <c r="CD383" s="1"/>
  <c r="CA383"/>
  <c r="CB383" s="1"/>
  <c r="BY383"/>
  <c r="BZ383" s="1"/>
  <c r="BW383"/>
  <c r="BX383" s="1"/>
  <c r="BU383"/>
  <c r="BV383" s="1"/>
  <c r="CG382"/>
  <c r="CH382" s="1"/>
  <c r="CE382"/>
  <c r="CF382" s="1"/>
  <c r="CC382"/>
  <c r="CD382" s="1"/>
  <c r="CA382"/>
  <c r="CB382" s="1"/>
  <c r="BY382"/>
  <c r="BZ382" s="1"/>
  <c r="BW382"/>
  <c r="BX382" s="1"/>
  <c r="BU382"/>
  <c r="BV382" s="1"/>
  <c r="CG381"/>
  <c r="CH381" s="1"/>
  <c r="CE381"/>
  <c r="CF381" s="1"/>
  <c r="CC381"/>
  <c r="CD381" s="1"/>
  <c r="CA381"/>
  <c r="CB381" s="1"/>
  <c r="BY381"/>
  <c r="BZ381" s="1"/>
  <c r="BW381"/>
  <c r="BX381" s="1"/>
  <c r="BU381"/>
  <c r="BV381" s="1"/>
  <c r="CG380"/>
  <c r="CH380" s="1"/>
  <c r="CE380"/>
  <c r="CF380" s="1"/>
  <c r="CC380"/>
  <c r="CD380" s="1"/>
  <c r="CA380"/>
  <c r="CB380" s="1"/>
  <c r="BY380"/>
  <c r="BZ380" s="1"/>
  <c r="BW380"/>
  <c r="BX380" s="1"/>
  <c r="BU380"/>
  <c r="BV380" s="1"/>
  <c r="CG379"/>
  <c r="CH379" s="1"/>
  <c r="CE379"/>
  <c r="CF379" s="1"/>
  <c r="CC379"/>
  <c r="CD379" s="1"/>
  <c r="CA379"/>
  <c r="CB379" s="1"/>
  <c r="BY379"/>
  <c r="BZ379" s="1"/>
  <c r="BW379"/>
  <c r="BX379" s="1"/>
  <c r="BU379"/>
  <c r="BV379" s="1"/>
  <c r="CG378"/>
  <c r="CH378" s="1"/>
  <c r="CE378"/>
  <c r="CF378" s="1"/>
  <c r="CC378"/>
  <c r="CD378" s="1"/>
  <c r="CA378"/>
  <c r="CB378" s="1"/>
  <c r="BY378"/>
  <c r="BZ378" s="1"/>
  <c r="BW378"/>
  <c r="BX378" s="1"/>
  <c r="BU378"/>
  <c r="BV378" s="1"/>
  <c r="CG377"/>
  <c r="CH377" s="1"/>
  <c r="CE377"/>
  <c r="CF377" s="1"/>
  <c r="CC377"/>
  <c r="CD377" s="1"/>
  <c r="CA377"/>
  <c r="CB377" s="1"/>
  <c r="BY377"/>
  <c r="BZ377" s="1"/>
  <c r="BW377"/>
  <c r="BX377" s="1"/>
  <c r="BU377"/>
  <c r="BV377" s="1"/>
  <c r="CG376"/>
  <c r="CH376" s="1"/>
  <c r="CE376"/>
  <c r="CF376" s="1"/>
  <c r="CC376"/>
  <c r="CD376" s="1"/>
  <c r="CA376"/>
  <c r="CB376" s="1"/>
  <c r="BY376"/>
  <c r="BZ376" s="1"/>
  <c r="BW376"/>
  <c r="BX376" s="1"/>
  <c r="BU376"/>
  <c r="BV376" s="1"/>
  <c r="CG375"/>
  <c r="CH375" s="1"/>
  <c r="CE375"/>
  <c r="CF375" s="1"/>
  <c r="CC375"/>
  <c r="CD375" s="1"/>
  <c r="CA375"/>
  <c r="CB375" s="1"/>
  <c r="BY375"/>
  <c r="BZ375" s="1"/>
  <c r="BW375"/>
  <c r="BX375" s="1"/>
  <c r="BU375"/>
  <c r="BV375" s="1"/>
  <c r="CG374"/>
  <c r="CH374" s="1"/>
  <c r="CE374"/>
  <c r="CF374" s="1"/>
  <c r="CC374"/>
  <c r="CD374" s="1"/>
  <c r="CA374"/>
  <c r="CB374" s="1"/>
  <c r="BY374"/>
  <c r="BZ374" s="1"/>
  <c r="BW374"/>
  <c r="BX374" s="1"/>
  <c r="BU374"/>
  <c r="BV374" s="1"/>
  <c r="CG373"/>
  <c r="CH373" s="1"/>
  <c r="CE373"/>
  <c r="CF373" s="1"/>
  <c r="CC373"/>
  <c r="CD373" s="1"/>
  <c r="CA373"/>
  <c r="CB373" s="1"/>
  <c r="BY373"/>
  <c r="BZ373" s="1"/>
  <c r="BW373"/>
  <c r="BX373" s="1"/>
  <c r="BU373"/>
  <c r="BV373" s="1"/>
  <c r="CG372"/>
  <c r="CH372" s="1"/>
  <c r="CE372"/>
  <c r="CF372" s="1"/>
  <c r="CC372"/>
  <c r="CD372" s="1"/>
  <c r="CA372"/>
  <c r="CB372" s="1"/>
  <c r="BY372"/>
  <c r="BZ372" s="1"/>
  <c r="BW372"/>
  <c r="BX372" s="1"/>
  <c r="BU372"/>
  <c r="BV372" s="1"/>
  <c r="CG371"/>
  <c r="CH371" s="1"/>
  <c r="CE371"/>
  <c r="CF371" s="1"/>
  <c r="CC371"/>
  <c r="CD371" s="1"/>
  <c r="CA371"/>
  <c r="CB371" s="1"/>
  <c r="BY371"/>
  <c r="BZ371" s="1"/>
  <c r="BW371"/>
  <c r="BX371" s="1"/>
  <c r="BU371"/>
  <c r="BV371" s="1"/>
  <c r="CG370"/>
  <c r="CH370" s="1"/>
  <c r="CE370"/>
  <c r="CF370" s="1"/>
  <c r="CC370"/>
  <c r="CD370" s="1"/>
  <c r="CA370"/>
  <c r="CB370" s="1"/>
  <c r="BY370"/>
  <c r="BZ370" s="1"/>
  <c r="BW370"/>
  <c r="BX370" s="1"/>
  <c r="BU370"/>
  <c r="BV370" s="1"/>
  <c r="CG369"/>
  <c r="CH369" s="1"/>
  <c r="CE369"/>
  <c r="CF369" s="1"/>
  <c r="CC369"/>
  <c r="CD369" s="1"/>
  <c r="CA369"/>
  <c r="CB369" s="1"/>
  <c r="BY369"/>
  <c r="BZ369" s="1"/>
  <c r="BW369"/>
  <c r="BX369" s="1"/>
  <c r="BU369"/>
  <c r="BV369" s="1"/>
  <c r="CG368"/>
  <c r="CH368" s="1"/>
  <c r="CE368"/>
  <c r="CF368" s="1"/>
  <c r="CC368"/>
  <c r="CD368" s="1"/>
  <c r="CA368"/>
  <c r="CB368" s="1"/>
  <c r="BY368"/>
  <c r="BZ368" s="1"/>
  <c r="BW368"/>
  <c r="BX368" s="1"/>
  <c r="BU368"/>
  <c r="BV368" s="1"/>
  <c r="CG367"/>
  <c r="CH367" s="1"/>
  <c r="CE367"/>
  <c r="CF367" s="1"/>
  <c r="CC367"/>
  <c r="CD367" s="1"/>
  <c r="CA367"/>
  <c r="CB367" s="1"/>
  <c r="BY367"/>
  <c r="BZ367" s="1"/>
  <c r="BW367"/>
  <c r="BX367" s="1"/>
  <c r="BU367"/>
  <c r="BV367" s="1"/>
  <c r="CG366"/>
  <c r="CH366" s="1"/>
  <c r="CE366"/>
  <c r="CF366" s="1"/>
  <c r="CC366"/>
  <c r="CD366" s="1"/>
  <c r="CA366"/>
  <c r="CB366" s="1"/>
  <c r="BY366"/>
  <c r="BZ366" s="1"/>
  <c r="BW366"/>
  <c r="BX366" s="1"/>
  <c r="BU366"/>
  <c r="BV366" s="1"/>
  <c r="CG365"/>
  <c r="CH365" s="1"/>
  <c r="CE365"/>
  <c r="CF365" s="1"/>
  <c r="CC365"/>
  <c r="CD365" s="1"/>
  <c r="CA365"/>
  <c r="CB365" s="1"/>
  <c r="BY365"/>
  <c r="BZ365" s="1"/>
  <c r="BW365"/>
  <c r="BX365" s="1"/>
  <c r="BU365"/>
  <c r="BV365" s="1"/>
  <c r="CG364"/>
  <c r="CH364" s="1"/>
  <c r="CE364"/>
  <c r="CF364" s="1"/>
  <c r="CC364"/>
  <c r="CD364" s="1"/>
  <c r="CA364"/>
  <c r="CB364" s="1"/>
  <c r="BY364"/>
  <c r="BZ364" s="1"/>
  <c r="BW364"/>
  <c r="BX364" s="1"/>
  <c r="BU364"/>
  <c r="BV364" s="1"/>
  <c r="CG363"/>
  <c r="CH363" s="1"/>
  <c r="CE363"/>
  <c r="CF363" s="1"/>
  <c r="CC363"/>
  <c r="CD363" s="1"/>
  <c r="CA363"/>
  <c r="CB363" s="1"/>
  <c r="BY363"/>
  <c r="BZ363" s="1"/>
  <c r="BW363"/>
  <c r="BX363" s="1"/>
  <c r="BU363"/>
  <c r="BV363" s="1"/>
  <c r="CG362"/>
  <c r="CH362" s="1"/>
  <c r="CE362"/>
  <c r="CF362" s="1"/>
  <c r="CC362"/>
  <c r="CD362" s="1"/>
  <c r="CA362"/>
  <c r="CB362" s="1"/>
  <c r="BY362"/>
  <c r="BZ362" s="1"/>
  <c r="BW362"/>
  <c r="BX362" s="1"/>
  <c r="BU362"/>
  <c r="BV362" s="1"/>
  <c r="CG361"/>
  <c r="CH361" s="1"/>
  <c r="CE361"/>
  <c r="CF361" s="1"/>
  <c r="CC361"/>
  <c r="CD361" s="1"/>
  <c r="CA361"/>
  <c r="CB361" s="1"/>
  <c r="BY361"/>
  <c r="BZ361" s="1"/>
  <c r="BW361"/>
  <c r="BX361" s="1"/>
  <c r="BU361"/>
  <c r="BV361" s="1"/>
  <c r="CG360"/>
  <c r="CH360" s="1"/>
  <c r="CE360"/>
  <c r="CF360" s="1"/>
  <c r="CC360"/>
  <c r="CD360" s="1"/>
  <c r="CA360"/>
  <c r="CB360" s="1"/>
  <c r="BY360"/>
  <c r="BZ360" s="1"/>
  <c r="BW360"/>
  <c r="BX360" s="1"/>
  <c r="BU360"/>
  <c r="BV360" s="1"/>
  <c r="CG359"/>
  <c r="CH359" s="1"/>
  <c r="CE359"/>
  <c r="CF359" s="1"/>
  <c r="CC359"/>
  <c r="CD359" s="1"/>
  <c r="CA359"/>
  <c r="CB359" s="1"/>
  <c r="BY359"/>
  <c r="BZ359" s="1"/>
  <c r="BW359"/>
  <c r="BX359" s="1"/>
  <c r="BU359"/>
  <c r="BV359" s="1"/>
  <c r="CG358"/>
  <c r="CH358" s="1"/>
  <c r="CE358"/>
  <c r="CF358" s="1"/>
  <c r="CC358"/>
  <c r="CD358" s="1"/>
  <c r="CA358"/>
  <c r="CB358" s="1"/>
  <c r="BY358"/>
  <c r="BZ358" s="1"/>
  <c r="BW358"/>
  <c r="BX358" s="1"/>
  <c r="BU358"/>
  <c r="BV358" s="1"/>
  <c r="CG357"/>
  <c r="CH357" s="1"/>
  <c r="CE357"/>
  <c r="CF357" s="1"/>
  <c r="CC357"/>
  <c r="CD357" s="1"/>
  <c r="CA357"/>
  <c r="CB357" s="1"/>
  <c r="BY357"/>
  <c r="BZ357" s="1"/>
  <c r="BW357"/>
  <c r="BX357" s="1"/>
  <c r="BU357"/>
  <c r="BV357" s="1"/>
  <c r="CG356"/>
  <c r="CH356" s="1"/>
  <c r="CE356"/>
  <c r="CF356" s="1"/>
  <c r="CC356"/>
  <c r="CD356" s="1"/>
  <c r="CA356"/>
  <c r="CB356" s="1"/>
  <c r="BY356"/>
  <c r="BZ356" s="1"/>
  <c r="BW356"/>
  <c r="BX356" s="1"/>
  <c r="BU356"/>
  <c r="BV356" s="1"/>
  <c r="CG355"/>
  <c r="CH355" s="1"/>
  <c r="CE355"/>
  <c r="CF355" s="1"/>
  <c r="CC355"/>
  <c r="CD355" s="1"/>
  <c r="CA355"/>
  <c r="CB355" s="1"/>
  <c r="BY355"/>
  <c r="BZ355" s="1"/>
  <c r="BW355"/>
  <c r="BX355" s="1"/>
  <c r="BU355"/>
  <c r="BV355" s="1"/>
  <c r="CG354"/>
  <c r="CH354" s="1"/>
  <c r="CE354"/>
  <c r="CF354" s="1"/>
  <c r="CC354"/>
  <c r="CD354" s="1"/>
  <c r="CA354"/>
  <c r="CB354" s="1"/>
  <c r="BY354"/>
  <c r="BZ354" s="1"/>
  <c r="BW354"/>
  <c r="BX354" s="1"/>
  <c r="BU354"/>
  <c r="BV354" s="1"/>
  <c r="CG353"/>
  <c r="CH353" s="1"/>
  <c r="CE353"/>
  <c r="CF353" s="1"/>
  <c r="CC353"/>
  <c r="CD353" s="1"/>
  <c r="CA353"/>
  <c r="CB353" s="1"/>
  <c r="BY353"/>
  <c r="BZ353" s="1"/>
  <c r="BW353"/>
  <c r="BX353" s="1"/>
  <c r="BU353"/>
  <c r="BV353" s="1"/>
  <c r="CG352"/>
  <c r="CH352" s="1"/>
  <c r="CE352"/>
  <c r="CF352" s="1"/>
  <c r="CC352"/>
  <c r="CD352" s="1"/>
  <c r="CA352"/>
  <c r="CB352" s="1"/>
  <c r="BY352"/>
  <c r="BZ352" s="1"/>
  <c r="BW352"/>
  <c r="BX352" s="1"/>
  <c r="BU352"/>
  <c r="BV352" s="1"/>
  <c r="CG351"/>
  <c r="CH351" s="1"/>
  <c r="CE351"/>
  <c r="CF351" s="1"/>
  <c r="CC351"/>
  <c r="CD351" s="1"/>
  <c r="CA351"/>
  <c r="CB351" s="1"/>
  <c r="BY351"/>
  <c r="BZ351" s="1"/>
  <c r="BW351"/>
  <c r="BX351" s="1"/>
  <c r="BU351"/>
  <c r="BV351" s="1"/>
  <c r="CG350"/>
  <c r="CH350" s="1"/>
  <c r="CE350"/>
  <c r="CF350" s="1"/>
  <c r="CC350"/>
  <c r="CD350" s="1"/>
  <c r="CA350"/>
  <c r="CB350" s="1"/>
  <c r="BY350"/>
  <c r="BZ350" s="1"/>
  <c r="BW350"/>
  <c r="BX350" s="1"/>
  <c r="BU350"/>
  <c r="BV350" s="1"/>
  <c r="CG349"/>
  <c r="CH349" s="1"/>
  <c r="CE349"/>
  <c r="CF349" s="1"/>
  <c r="CC349"/>
  <c r="CD349" s="1"/>
  <c r="CA349"/>
  <c r="CB349" s="1"/>
  <c r="BY349"/>
  <c r="BZ349" s="1"/>
  <c r="BW349"/>
  <c r="BX349" s="1"/>
  <c r="BU349"/>
  <c r="BV349" s="1"/>
  <c r="CG348"/>
  <c r="CH348" s="1"/>
  <c r="CE348"/>
  <c r="CF348" s="1"/>
  <c r="CC348"/>
  <c r="CD348" s="1"/>
  <c r="CA348"/>
  <c r="CB348" s="1"/>
  <c r="BY348"/>
  <c r="BZ348" s="1"/>
  <c r="BW348"/>
  <c r="BX348" s="1"/>
  <c r="BU348"/>
  <c r="BV348" s="1"/>
  <c r="CG347"/>
  <c r="CH347" s="1"/>
  <c r="CE347"/>
  <c r="CF347" s="1"/>
  <c r="CC347"/>
  <c r="CD347" s="1"/>
  <c r="CA347"/>
  <c r="CB347" s="1"/>
  <c r="BY347"/>
  <c r="BZ347" s="1"/>
  <c r="BW347"/>
  <c r="BX347" s="1"/>
  <c r="BU347"/>
  <c r="BV347" s="1"/>
  <c r="CG346"/>
  <c r="CH346" s="1"/>
  <c r="CE346"/>
  <c r="CF346" s="1"/>
  <c r="CC346"/>
  <c r="CD346" s="1"/>
  <c r="CA346"/>
  <c r="CB346" s="1"/>
  <c r="BY346"/>
  <c r="BZ346" s="1"/>
  <c r="BW346"/>
  <c r="BX346" s="1"/>
  <c r="BU346"/>
  <c r="BV346" s="1"/>
  <c r="CG345"/>
  <c r="CH345" s="1"/>
  <c r="CE345"/>
  <c r="CF345" s="1"/>
  <c r="CC345"/>
  <c r="CD345" s="1"/>
  <c r="CA345"/>
  <c r="CB345" s="1"/>
  <c r="BY345"/>
  <c r="BZ345" s="1"/>
  <c r="BW345"/>
  <c r="BX345" s="1"/>
  <c r="BU345"/>
  <c r="BV345" s="1"/>
  <c r="CG344"/>
  <c r="CH344" s="1"/>
  <c r="CE344"/>
  <c r="CF344" s="1"/>
  <c r="CC344"/>
  <c r="CD344" s="1"/>
  <c r="CA344"/>
  <c r="CB344" s="1"/>
  <c r="BY344"/>
  <c r="BZ344" s="1"/>
  <c r="BW344"/>
  <c r="BX344" s="1"/>
  <c r="BU344"/>
  <c r="BV344" s="1"/>
  <c r="CG343"/>
  <c r="CH343" s="1"/>
  <c r="CE343"/>
  <c r="CF343" s="1"/>
  <c r="CC343"/>
  <c r="CD343" s="1"/>
  <c r="CA343"/>
  <c r="CB343" s="1"/>
  <c r="BY343"/>
  <c r="BZ343" s="1"/>
  <c r="BW343"/>
  <c r="BX343" s="1"/>
  <c r="BU343"/>
  <c r="BV343" s="1"/>
  <c r="CG342"/>
  <c r="CH342" s="1"/>
  <c r="CE342"/>
  <c r="CF342" s="1"/>
  <c r="CC342"/>
  <c r="CD342" s="1"/>
  <c r="CA342"/>
  <c r="CB342" s="1"/>
  <c r="BY342"/>
  <c r="BZ342" s="1"/>
  <c r="BW342"/>
  <c r="BX342" s="1"/>
  <c r="BU342"/>
  <c r="BV342" s="1"/>
  <c r="CG341"/>
  <c r="CH341" s="1"/>
  <c r="CE341"/>
  <c r="CF341" s="1"/>
  <c r="CC341"/>
  <c r="CD341" s="1"/>
  <c r="CA341"/>
  <c r="CB341" s="1"/>
  <c r="BY341"/>
  <c r="BZ341" s="1"/>
  <c r="BW341"/>
  <c r="BX341" s="1"/>
  <c r="BU341"/>
  <c r="BV341" s="1"/>
  <c r="CG340"/>
  <c r="CH340" s="1"/>
  <c r="CE340"/>
  <c r="CF340" s="1"/>
  <c r="CC340"/>
  <c r="CD340" s="1"/>
  <c r="CA340"/>
  <c r="CB340" s="1"/>
  <c r="BY340"/>
  <c r="BZ340" s="1"/>
  <c r="BW340"/>
  <c r="BX340" s="1"/>
  <c r="BU340"/>
  <c r="BV340" s="1"/>
  <c r="CG339"/>
  <c r="CH339" s="1"/>
  <c r="CE339"/>
  <c r="CF339" s="1"/>
  <c r="CC339"/>
  <c r="CD339" s="1"/>
  <c r="CA339"/>
  <c r="CB339" s="1"/>
  <c r="BY339"/>
  <c r="BZ339" s="1"/>
  <c r="BW339"/>
  <c r="BX339" s="1"/>
  <c r="BU339"/>
  <c r="BV339" s="1"/>
  <c r="CG338"/>
  <c r="CH338" s="1"/>
  <c r="CE338"/>
  <c r="CF338" s="1"/>
  <c r="CC338"/>
  <c r="CD338" s="1"/>
  <c r="CA338"/>
  <c r="CB338" s="1"/>
  <c r="BY338"/>
  <c r="BZ338" s="1"/>
  <c r="BW338"/>
  <c r="BX338" s="1"/>
  <c r="BU338"/>
  <c r="BV338" s="1"/>
  <c r="CG337"/>
  <c r="CH337" s="1"/>
  <c r="CE337"/>
  <c r="CF337" s="1"/>
  <c r="CC337"/>
  <c r="CD337" s="1"/>
  <c r="CA337"/>
  <c r="CB337" s="1"/>
  <c r="BY337"/>
  <c r="BZ337" s="1"/>
  <c r="BW337"/>
  <c r="BX337" s="1"/>
  <c r="BU337"/>
  <c r="BV337" s="1"/>
  <c r="CG336"/>
  <c r="CH336" s="1"/>
  <c r="CE336"/>
  <c r="CF336" s="1"/>
  <c r="CC336"/>
  <c r="CD336" s="1"/>
  <c r="CA336"/>
  <c r="CB336" s="1"/>
  <c r="BY336"/>
  <c r="BZ336" s="1"/>
  <c r="BW336"/>
  <c r="BX336" s="1"/>
  <c r="BU336"/>
  <c r="BV336" s="1"/>
  <c r="CG335"/>
  <c r="CH335" s="1"/>
  <c r="CE335"/>
  <c r="CF335" s="1"/>
  <c r="CC335"/>
  <c r="CD335" s="1"/>
  <c r="CA335"/>
  <c r="CB335" s="1"/>
  <c r="BY335"/>
  <c r="BZ335" s="1"/>
  <c r="BW335"/>
  <c r="BX335" s="1"/>
  <c r="BU335"/>
  <c r="BV335" s="1"/>
  <c r="CG334"/>
  <c r="CH334" s="1"/>
  <c r="CE334"/>
  <c r="CF334" s="1"/>
  <c r="CC334"/>
  <c r="CD334" s="1"/>
  <c r="CA334"/>
  <c r="CB334" s="1"/>
  <c r="BY334"/>
  <c r="BZ334" s="1"/>
  <c r="BW334"/>
  <c r="BX334" s="1"/>
  <c r="BU334"/>
  <c r="BV334" s="1"/>
  <c r="CG333"/>
  <c r="CH333" s="1"/>
  <c r="CE333"/>
  <c r="CF333" s="1"/>
  <c r="CC333"/>
  <c r="CD333" s="1"/>
  <c r="CA333"/>
  <c r="CB333" s="1"/>
  <c r="BY333"/>
  <c r="BZ333" s="1"/>
  <c r="BW333"/>
  <c r="BX333" s="1"/>
  <c r="BU333"/>
  <c r="BV333" s="1"/>
  <c r="CG332"/>
  <c r="CH332" s="1"/>
  <c r="CE332"/>
  <c r="CF332" s="1"/>
  <c r="CC332"/>
  <c r="CD332" s="1"/>
  <c r="CA332"/>
  <c r="CB332" s="1"/>
  <c r="BY332"/>
  <c r="BZ332" s="1"/>
  <c r="BW332"/>
  <c r="BX332" s="1"/>
  <c r="BU332"/>
  <c r="BV332" s="1"/>
  <c r="CG331"/>
  <c r="CH331" s="1"/>
  <c r="CE331"/>
  <c r="CF331" s="1"/>
  <c r="CC331"/>
  <c r="CD331" s="1"/>
  <c r="CA331"/>
  <c r="CB331" s="1"/>
  <c r="BY331"/>
  <c r="BZ331" s="1"/>
  <c r="BW331"/>
  <c r="BX331" s="1"/>
  <c r="BU331"/>
  <c r="BV331" s="1"/>
  <c r="CG330"/>
  <c r="CH330" s="1"/>
  <c r="CE330"/>
  <c r="CF330" s="1"/>
  <c r="CC330"/>
  <c r="CD330" s="1"/>
  <c r="CA330"/>
  <c r="CB330" s="1"/>
  <c r="BY330"/>
  <c r="BZ330" s="1"/>
  <c r="BW330"/>
  <c r="BX330" s="1"/>
  <c r="BU330"/>
  <c r="BV330" s="1"/>
  <c r="CG329"/>
  <c r="CH329" s="1"/>
  <c r="CE329"/>
  <c r="CF329" s="1"/>
  <c r="CC329"/>
  <c r="CD329" s="1"/>
  <c r="CA329"/>
  <c r="CB329" s="1"/>
  <c r="BY329"/>
  <c r="BZ329" s="1"/>
  <c r="BW329"/>
  <c r="BX329" s="1"/>
  <c r="BU329"/>
  <c r="BV329" s="1"/>
  <c r="CG328"/>
  <c r="CH328" s="1"/>
  <c r="CE328"/>
  <c r="CF328" s="1"/>
  <c r="CC328"/>
  <c r="CD328" s="1"/>
  <c r="CA328"/>
  <c r="CB328" s="1"/>
  <c r="BY328"/>
  <c r="BZ328" s="1"/>
  <c r="BW328"/>
  <c r="BX328" s="1"/>
  <c r="BU328"/>
  <c r="BV328" s="1"/>
  <c r="CG327"/>
  <c r="CH327" s="1"/>
  <c r="CE327"/>
  <c r="CF327" s="1"/>
  <c r="CC327"/>
  <c r="CD327" s="1"/>
  <c r="CA327"/>
  <c r="CB327" s="1"/>
  <c r="BY327"/>
  <c r="BZ327" s="1"/>
  <c r="BW327"/>
  <c r="BX327" s="1"/>
  <c r="BU327"/>
  <c r="BV327" s="1"/>
  <c r="CG326"/>
  <c r="CH326" s="1"/>
  <c r="CE326"/>
  <c r="CF326" s="1"/>
  <c r="CC326"/>
  <c r="CD326" s="1"/>
  <c r="CA326"/>
  <c r="CB326" s="1"/>
  <c r="BY326"/>
  <c r="BZ326" s="1"/>
  <c r="BW326"/>
  <c r="BX326" s="1"/>
  <c r="BU326"/>
  <c r="BV326" s="1"/>
  <c r="CG325"/>
  <c r="CH325" s="1"/>
  <c r="CE325"/>
  <c r="CF325" s="1"/>
  <c r="CC325"/>
  <c r="CD325" s="1"/>
  <c r="CA325"/>
  <c r="CB325" s="1"/>
  <c r="BY325"/>
  <c r="BZ325" s="1"/>
  <c r="BW325"/>
  <c r="BX325" s="1"/>
  <c r="BU325"/>
  <c r="BV325" s="1"/>
  <c r="CG324"/>
  <c r="CH324" s="1"/>
  <c r="CE324"/>
  <c r="CF324" s="1"/>
  <c r="CC324"/>
  <c r="CD324" s="1"/>
  <c r="CA324"/>
  <c r="CB324" s="1"/>
  <c r="BY324"/>
  <c r="BZ324" s="1"/>
  <c r="BW324"/>
  <c r="BX324" s="1"/>
  <c r="BU324"/>
  <c r="BV324" s="1"/>
  <c r="CG323"/>
  <c r="CH323" s="1"/>
  <c r="CE323"/>
  <c r="CF323" s="1"/>
  <c r="CC323"/>
  <c r="CD323" s="1"/>
  <c r="CA323"/>
  <c r="CB323" s="1"/>
  <c r="BY323"/>
  <c r="BZ323" s="1"/>
  <c r="BW323"/>
  <c r="BX323" s="1"/>
  <c r="BU323"/>
  <c r="BV323" s="1"/>
  <c r="CG322"/>
  <c r="CH322" s="1"/>
  <c r="CE322"/>
  <c r="CF322" s="1"/>
  <c r="CC322"/>
  <c r="CD322" s="1"/>
  <c r="CA322"/>
  <c r="CB322" s="1"/>
  <c r="BY322"/>
  <c r="BZ322" s="1"/>
  <c r="BW322"/>
  <c r="BX322" s="1"/>
  <c r="BU322"/>
  <c r="BV322" s="1"/>
  <c r="CG321"/>
  <c r="CH321" s="1"/>
  <c r="CE321"/>
  <c r="CF321" s="1"/>
  <c r="CC321"/>
  <c r="CD321" s="1"/>
  <c r="CA321"/>
  <c r="CB321" s="1"/>
  <c r="BY321"/>
  <c r="BZ321" s="1"/>
  <c r="BW321"/>
  <c r="BX321" s="1"/>
  <c r="BU321"/>
  <c r="BV321" s="1"/>
  <c r="CG320"/>
  <c r="CH320" s="1"/>
  <c r="CE320"/>
  <c r="CF320" s="1"/>
  <c r="CC320"/>
  <c r="CD320" s="1"/>
  <c r="CA320"/>
  <c r="CB320" s="1"/>
  <c r="BY320"/>
  <c r="BZ320" s="1"/>
  <c r="BW320"/>
  <c r="BX320" s="1"/>
  <c r="BU320"/>
  <c r="BV320" s="1"/>
  <c r="CG319"/>
  <c r="CH319" s="1"/>
  <c r="CE319"/>
  <c r="CF319" s="1"/>
  <c r="CC319"/>
  <c r="CD319" s="1"/>
  <c r="CA319"/>
  <c r="CB319" s="1"/>
  <c r="BY319"/>
  <c r="BZ319" s="1"/>
  <c r="BW319"/>
  <c r="BX319" s="1"/>
  <c r="BU319"/>
  <c r="BV319" s="1"/>
  <c r="CG318"/>
  <c r="CH318" s="1"/>
  <c r="CE318"/>
  <c r="CF318" s="1"/>
  <c r="CC318"/>
  <c r="CD318" s="1"/>
  <c r="CA318"/>
  <c r="CB318" s="1"/>
  <c r="BY318"/>
  <c r="BZ318" s="1"/>
  <c r="BW318"/>
  <c r="BX318" s="1"/>
  <c r="BU318"/>
  <c r="BV318" s="1"/>
  <c r="CG317"/>
  <c r="CH317" s="1"/>
  <c r="CE317"/>
  <c r="CF317" s="1"/>
  <c r="CC317"/>
  <c r="CD317" s="1"/>
  <c r="CA317"/>
  <c r="CB317" s="1"/>
  <c r="BY317"/>
  <c r="BZ317" s="1"/>
  <c r="BW317"/>
  <c r="BX317" s="1"/>
  <c r="BU317"/>
  <c r="BV317" s="1"/>
  <c r="CG316"/>
  <c r="CH316" s="1"/>
  <c r="CE316"/>
  <c r="CF316" s="1"/>
  <c r="CC316"/>
  <c r="CD316" s="1"/>
  <c r="CA316"/>
  <c r="CB316" s="1"/>
  <c r="BY316"/>
  <c r="BZ316" s="1"/>
  <c r="BW316"/>
  <c r="BX316" s="1"/>
  <c r="BU316"/>
  <c r="BV316" s="1"/>
  <c r="CG315"/>
  <c r="CH315" s="1"/>
  <c r="CE315"/>
  <c r="CF315" s="1"/>
  <c r="CC315"/>
  <c r="CD315" s="1"/>
  <c r="CA315"/>
  <c r="CB315" s="1"/>
  <c r="BY315"/>
  <c r="BZ315" s="1"/>
  <c r="BW315"/>
  <c r="BX315" s="1"/>
  <c r="BU315"/>
  <c r="BV315" s="1"/>
  <c r="CG314"/>
  <c r="CH314" s="1"/>
  <c r="CE314"/>
  <c r="CF314" s="1"/>
  <c r="CC314"/>
  <c r="CD314" s="1"/>
  <c r="CA314"/>
  <c r="CB314" s="1"/>
  <c r="BY314"/>
  <c r="BZ314" s="1"/>
  <c r="BW314"/>
  <c r="BX314" s="1"/>
  <c r="BU314"/>
  <c r="BV314" s="1"/>
  <c r="CG313"/>
  <c r="CH313" s="1"/>
  <c r="CE313"/>
  <c r="CF313" s="1"/>
  <c r="CC313"/>
  <c r="CD313" s="1"/>
  <c r="CA313"/>
  <c r="CB313" s="1"/>
  <c r="BY313"/>
  <c r="BZ313" s="1"/>
  <c r="BW313"/>
  <c r="BX313" s="1"/>
  <c r="BU313"/>
  <c r="BV313" s="1"/>
  <c r="CG312"/>
  <c r="CH312" s="1"/>
  <c r="CE312"/>
  <c r="CF312" s="1"/>
  <c r="CC312"/>
  <c r="CD312" s="1"/>
  <c r="CA312"/>
  <c r="CB312" s="1"/>
  <c r="BY312"/>
  <c r="BZ312" s="1"/>
  <c r="BW312"/>
  <c r="BX312" s="1"/>
  <c r="BU312"/>
  <c r="BV312" s="1"/>
  <c r="CG311"/>
  <c r="CH311" s="1"/>
  <c r="CE311"/>
  <c r="CF311" s="1"/>
  <c r="CC311"/>
  <c r="CD311" s="1"/>
  <c r="CA311"/>
  <c r="CB311" s="1"/>
  <c r="BY311"/>
  <c r="BZ311" s="1"/>
  <c r="BW311"/>
  <c r="BX311" s="1"/>
  <c r="BU311"/>
  <c r="BV311" s="1"/>
  <c r="CG310"/>
  <c r="CH310" s="1"/>
  <c r="CE310"/>
  <c r="CF310" s="1"/>
  <c r="CC310"/>
  <c r="CD310" s="1"/>
  <c r="CA310"/>
  <c r="CB310" s="1"/>
  <c r="BY310"/>
  <c r="BZ310" s="1"/>
  <c r="BW310"/>
  <c r="BX310" s="1"/>
  <c r="BU310"/>
  <c r="BV310" s="1"/>
  <c r="CG309"/>
  <c r="CH309" s="1"/>
  <c r="CE309"/>
  <c r="CF309" s="1"/>
  <c r="CC309"/>
  <c r="CD309" s="1"/>
  <c r="CA309"/>
  <c r="CB309" s="1"/>
  <c r="BY309"/>
  <c r="BZ309" s="1"/>
  <c r="BW309"/>
  <c r="BX309" s="1"/>
  <c r="BU309"/>
  <c r="BV309" s="1"/>
  <c r="CG308"/>
  <c r="CH308" s="1"/>
  <c r="CE308"/>
  <c r="CF308" s="1"/>
  <c r="CC308"/>
  <c r="CD308" s="1"/>
  <c r="CA308"/>
  <c r="CB308" s="1"/>
  <c r="BY308"/>
  <c r="BZ308" s="1"/>
  <c r="BW308"/>
  <c r="BX308" s="1"/>
  <c r="BU308"/>
  <c r="BV308" s="1"/>
  <c r="CG307"/>
  <c r="CH307" s="1"/>
  <c r="CE307"/>
  <c r="CF307" s="1"/>
  <c r="CC307"/>
  <c r="CD307" s="1"/>
  <c r="CA307"/>
  <c r="CB307" s="1"/>
  <c r="BY307"/>
  <c r="BZ307" s="1"/>
  <c r="BW307"/>
  <c r="BX307" s="1"/>
  <c r="BU307"/>
  <c r="BV307" s="1"/>
  <c r="CG306"/>
  <c r="CH306" s="1"/>
  <c r="CE306"/>
  <c r="CF306" s="1"/>
  <c r="CC306"/>
  <c r="CD306" s="1"/>
  <c r="CA306"/>
  <c r="CB306" s="1"/>
  <c r="BY306"/>
  <c r="BZ306" s="1"/>
  <c r="BW306"/>
  <c r="BX306" s="1"/>
  <c r="BU306"/>
  <c r="BV306" s="1"/>
  <c r="CG305"/>
  <c r="CH305" s="1"/>
  <c r="CE305"/>
  <c r="CF305" s="1"/>
  <c r="CC305"/>
  <c r="CD305" s="1"/>
  <c r="CA305"/>
  <c r="CB305" s="1"/>
  <c r="BY305"/>
  <c r="BZ305" s="1"/>
  <c r="BW305"/>
  <c r="BX305" s="1"/>
  <c r="BU305"/>
  <c r="BV305" s="1"/>
  <c r="CG304"/>
  <c r="CH304" s="1"/>
  <c r="CE304"/>
  <c r="CF304" s="1"/>
  <c r="CC304"/>
  <c r="CD304" s="1"/>
  <c r="CA304"/>
  <c r="CB304" s="1"/>
  <c r="BY304"/>
  <c r="BZ304" s="1"/>
  <c r="BW304"/>
  <c r="BX304" s="1"/>
  <c r="BU304"/>
  <c r="BV304" s="1"/>
  <c r="CG303"/>
  <c r="CH303" s="1"/>
  <c r="CE303"/>
  <c r="CF303" s="1"/>
  <c r="CC303"/>
  <c r="CD303" s="1"/>
  <c r="CA303"/>
  <c r="CB303" s="1"/>
  <c r="BY303"/>
  <c r="BZ303" s="1"/>
  <c r="BW303"/>
  <c r="BX303" s="1"/>
  <c r="BU303"/>
  <c r="BV303" s="1"/>
  <c r="CG302"/>
  <c r="CH302" s="1"/>
  <c r="CE302"/>
  <c r="CF302" s="1"/>
  <c r="CC302"/>
  <c r="CD302" s="1"/>
  <c r="CA302"/>
  <c r="CB302" s="1"/>
  <c r="BY302"/>
  <c r="BZ302" s="1"/>
  <c r="BW302"/>
  <c r="BX302" s="1"/>
  <c r="BU302"/>
  <c r="BV302" s="1"/>
  <c r="CG301"/>
  <c r="CH301" s="1"/>
  <c r="CE301"/>
  <c r="CF301" s="1"/>
  <c r="CC301"/>
  <c r="CD301" s="1"/>
  <c r="CA301"/>
  <c r="CB301" s="1"/>
  <c r="BY301"/>
  <c r="BZ301" s="1"/>
  <c r="BW301"/>
  <c r="BX301" s="1"/>
  <c r="BU301"/>
  <c r="BV301" s="1"/>
  <c r="CG300"/>
  <c r="CH300" s="1"/>
  <c r="CE300"/>
  <c r="CF300" s="1"/>
  <c r="CC300"/>
  <c r="CD300" s="1"/>
  <c r="CA300"/>
  <c r="CB300" s="1"/>
  <c r="BY300"/>
  <c r="BZ300" s="1"/>
  <c r="BW300"/>
  <c r="BX300" s="1"/>
  <c r="BU300"/>
  <c r="BV300" s="1"/>
  <c r="CG299"/>
  <c r="CH299" s="1"/>
  <c r="CE299"/>
  <c r="CF299" s="1"/>
  <c r="CC299"/>
  <c r="CD299" s="1"/>
  <c r="CA299"/>
  <c r="CB299" s="1"/>
  <c r="BY299"/>
  <c r="BZ299" s="1"/>
  <c r="BW299"/>
  <c r="BX299" s="1"/>
  <c r="BU299"/>
  <c r="BV299" s="1"/>
  <c r="CG298"/>
  <c r="CH298" s="1"/>
  <c r="CE298"/>
  <c r="CF298" s="1"/>
  <c r="CC298"/>
  <c r="CD298" s="1"/>
  <c r="CA298"/>
  <c r="CB298" s="1"/>
  <c r="BY298"/>
  <c r="BZ298" s="1"/>
  <c r="BW298"/>
  <c r="BX298" s="1"/>
  <c r="BU298"/>
  <c r="BV298" s="1"/>
  <c r="CG297"/>
  <c r="CH297" s="1"/>
  <c r="CE297"/>
  <c r="CF297" s="1"/>
  <c r="CC297"/>
  <c r="CD297" s="1"/>
  <c r="CA297"/>
  <c r="CB297" s="1"/>
  <c r="BY297"/>
  <c r="BZ297" s="1"/>
  <c r="BW297"/>
  <c r="BX297" s="1"/>
  <c r="BU297"/>
  <c r="BV297" s="1"/>
  <c r="CG296"/>
  <c r="CH296" s="1"/>
  <c r="CE296"/>
  <c r="CF296" s="1"/>
  <c r="CC296"/>
  <c r="CD296" s="1"/>
  <c r="CA296"/>
  <c r="CB296" s="1"/>
  <c r="BY296"/>
  <c r="BZ296" s="1"/>
  <c r="BW296"/>
  <c r="BX296" s="1"/>
  <c r="BU296"/>
  <c r="BV296" s="1"/>
  <c r="CG295"/>
  <c r="CH295" s="1"/>
  <c r="CE295"/>
  <c r="CF295" s="1"/>
  <c r="CC295"/>
  <c r="CD295" s="1"/>
  <c r="CA295"/>
  <c r="CB295" s="1"/>
  <c r="BY295"/>
  <c r="BZ295" s="1"/>
  <c r="BW295"/>
  <c r="BX295" s="1"/>
  <c r="BU295"/>
  <c r="BV295" s="1"/>
  <c r="CG294"/>
  <c r="CH294" s="1"/>
  <c r="CE294"/>
  <c r="CF294" s="1"/>
  <c r="CC294"/>
  <c r="CD294" s="1"/>
  <c r="CA294"/>
  <c r="CB294" s="1"/>
  <c r="BY294"/>
  <c r="BZ294" s="1"/>
  <c r="BW294"/>
  <c r="BX294" s="1"/>
  <c r="BU294"/>
  <c r="BV294" s="1"/>
  <c r="CG293"/>
  <c r="CH293" s="1"/>
  <c r="CE293"/>
  <c r="CF293" s="1"/>
  <c r="CC293"/>
  <c r="CD293" s="1"/>
  <c r="CA293"/>
  <c r="CB293" s="1"/>
  <c r="BY293"/>
  <c r="BZ293" s="1"/>
  <c r="BW293"/>
  <c r="BX293" s="1"/>
  <c r="BU293"/>
  <c r="BV293" s="1"/>
  <c r="CG292"/>
  <c r="CH292" s="1"/>
  <c r="CE292"/>
  <c r="CF292" s="1"/>
  <c r="CC292"/>
  <c r="CD292" s="1"/>
  <c r="CA292"/>
  <c r="CB292" s="1"/>
  <c r="BY292"/>
  <c r="BZ292" s="1"/>
  <c r="BW292"/>
  <c r="BX292" s="1"/>
  <c r="BU292"/>
  <c r="BV292" s="1"/>
  <c r="CG291"/>
  <c r="CH291" s="1"/>
  <c r="CE291"/>
  <c r="CF291" s="1"/>
  <c r="CC291"/>
  <c r="CD291" s="1"/>
  <c r="CA291"/>
  <c r="CB291" s="1"/>
  <c r="BY291"/>
  <c r="BZ291" s="1"/>
  <c r="BW291"/>
  <c r="BX291" s="1"/>
  <c r="BU291"/>
  <c r="BV291" s="1"/>
  <c r="CG290"/>
  <c r="CH290" s="1"/>
  <c r="CE290"/>
  <c r="CF290" s="1"/>
  <c r="CC290"/>
  <c r="CD290" s="1"/>
  <c r="CA290"/>
  <c r="CB290" s="1"/>
  <c r="BY290"/>
  <c r="BZ290" s="1"/>
  <c r="BW290"/>
  <c r="BX290" s="1"/>
  <c r="BU290"/>
  <c r="BV290" s="1"/>
  <c r="CG289"/>
  <c r="CH289" s="1"/>
  <c r="CE289"/>
  <c r="CF289" s="1"/>
  <c r="CC289"/>
  <c r="CD289" s="1"/>
  <c r="CA289"/>
  <c r="CB289" s="1"/>
  <c r="BY289"/>
  <c r="BZ289" s="1"/>
  <c r="BW289"/>
  <c r="BX289" s="1"/>
  <c r="BU289"/>
  <c r="BV289" s="1"/>
  <c r="CG288"/>
  <c r="CH288" s="1"/>
  <c r="CE288"/>
  <c r="CF288" s="1"/>
  <c r="CC288"/>
  <c r="CD288" s="1"/>
  <c r="CA288"/>
  <c r="CB288" s="1"/>
  <c r="BY288"/>
  <c r="BZ288" s="1"/>
  <c r="BW288"/>
  <c r="BX288" s="1"/>
  <c r="BU288"/>
  <c r="BV288" s="1"/>
  <c r="CG287"/>
  <c r="CH287" s="1"/>
  <c r="CE287"/>
  <c r="CF287" s="1"/>
  <c r="CC287"/>
  <c r="CD287" s="1"/>
  <c r="CA287"/>
  <c r="CB287" s="1"/>
  <c r="BY287"/>
  <c r="BZ287" s="1"/>
  <c r="BW287"/>
  <c r="BX287" s="1"/>
  <c r="BU287"/>
  <c r="BV287" s="1"/>
  <c r="CG286"/>
  <c r="CH286" s="1"/>
  <c r="CE286"/>
  <c r="CF286" s="1"/>
  <c r="CC286"/>
  <c r="CD286" s="1"/>
  <c r="CA286"/>
  <c r="CB286" s="1"/>
  <c r="BY286"/>
  <c r="BZ286" s="1"/>
  <c r="BW286"/>
  <c r="BX286" s="1"/>
  <c r="BU286"/>
  <c r="BV286" s="1"/>
  <c r="CG285"/>
  <c r="CH285" s="1"/>
  <c r="CE285"/>
  <c r="CF285" s="1"/>
  <c r="CC285"/>
  <c r="CD285" s="1"/>
  <c r="CA285"/>
  <c r="CB285" s="1"/>
  <c r="BY285"/>
  <c r="BZ285" s="1"/>
  <c r="BW285"/>
  <c r="BX285" s="1"/>
  <c r="BU285"/>
  <c r="BV285" s="1"/>
  <c r="CG284"/>
  <c r="CH284" s="1"/>
  <c r="CE284"/>
  <c r="CF284" s="1"/>
  <c r="CC284"/>
  <c r="CD284" s="1"/>
  <c r="CA284"/>
  <c r="CB284" s="1"/>
  <c r="BY284"/>
  <c r="BZ284" s="1"/>
  <c r="BW284"/>
  <c r="BX284" s="1"/>
  <c r="BU284"/>
  <c r="BV284" s="1"/>
  <c r="CG283"/>
  <c r="CH283" s="1"/>
  <c r="CE283"/>
  <c r="CF283" s="1"/>
  <c r="CC283"/>
  <c r="CD283" s="1"/>
  <c r="CA283"/>
  <c r="CB283" s="1"/>
  <c r="BY283"/>
  <c r="BZ283" s="1"/>
  <c r="BW283"/>
  <c r="BX283" s="1"/>
  <c r="BU283"/>
  <c r="BV283" s="1"/>
  <c r="CG282"/>
  <c r="CH282" s="1"/>
  <c r="CE282"/>
  <c r="CF282" s="1"/>
  <c r="CC282"/>
  <c r="CD282" s="1"/>
  <c r="CA282"/>
  <c r="CB282" s="1"/>
  <c r="BY282"/>
  <c r="BZ282" s="1"/>
  <c r="BW282"/>
  <c r="BX282" s="1"/>
  <c r="BU282"/>
  <c r="BV282" s="1"/>
  <c r="CG281"/>
  <c r="CH281" s="1"/>
  <c r="CE281"/>
  <c r="CF281" s="1"/>
  <c r="CC281"/>
  <c r="CD281" s="1"/>
  <c r="CA281"/>
  <c r="CB281" s="1"/>
  <c r="BY281"/>
  <c r="BZ281" s="1"/>
  <c r="BW281"/>
  <c r="BX281" s="1"/>
  <c r="BU281"/>
  <c r="BV281" s="1"/>
  <c r="CG280"/>
  <c r="CH280" s="1"/>
  <c r="CE280"/>
  <c r="CF280" s="1"/>
  <c r="CC280"/>
  <c r="CD280" s="1"/>
  <c r="CA280"/>
  <c r="CB280" s="1"/>
  <c r="BY280"/>
  <c r="BZ280" s="1"/>
  <c r="BW280"/>
  <c r="BX280" s="1"/>
  <c r="BU280"/>
  <c r="BV280" s="1"/>
  <c r="CG279"/>
  <c r="CH279" s="1"/>
  <c r="CE279"/>
  <c r="CF279" s="1"/>
  <c r="CC279"/>
  <c r="CD279" s="1"/>
  <c r="CA279"/>
  <c r="CB279" s="1"/>
  <c r="BY279"/>
  <c r="BZ279" s="1"/>
  <c r="BW279"/>
  <c r="BX279" s="1"/>
  <c r="BU279"/>
  <c r="BV279" s="1"/>
  <c r="CG278"/>
  <c r="CH278" s="1"/>
  <c r="CE278"/>
  <c r="CF278" s="1"/>
  <c r="CC278"/>
  <c r="CD278" s="1"/>
  <c r="CA278"/>
  <c r="CB278" s="1"/>
  <c r="BY278"/>
  <c r="BZ278" s="1"/>
  <c r="BW278"/>
  <c r="BX278" s="1"/>
  <c r="BU278"/>
  <c r="BV278" s="1"/>
  <c r="CG277"/>
  <c r="CH277" s="1"/>
  <c r="CE277"/>
  <c r="CF277" s="1"/>
  <c r="CC277"/>
  <c r="CD277" s="1"/>
  <c r="CA277"/>
  <c r="CB277" s="1"/>
  <c r="BY277"/>
  <c r="BZ277" s="1"/>
  <c r="BW277"/>
  <c r="BX277" s="1"/>
  <c r="BU277"/>
  <c r="BV277" s="1"/>
  <c r="CG276"/>
  <c r="CH276" s="1"/>
  <c r="CE276"/>
  <c r="CF276" s="1"/>
  <c r="CC276"/>
  <c r="CD276" s="1"/>
  <c r="CA276"/>
  <c r="CB276" s="1"/>
  <c r="BY276"/>
  <c r="BZ276" s="1"/>
  <c r="BW276"/>
  <c r="BX276" s="1"/>
  <c r="BU276"/>
  <c r="BV276" s="1"/>
  <c r="CG275"/>
  <c r="CH275" s="1"/>
  <c r="CE275"/>
  <c r="CF275" s="1"/>
  <c r="CC275"/>
  <c r="CD275" s="1"/>
  <c r="CA275"/>
  <c r="CB275" s="1"/>
  <c r="BY275"/>
  <c r="BZ275" s="1"/>
  <c r="BW275"/>
  <c r="BX275" s="1"/>
  <c r="BU275"/>
  <c r="BV275" s="1"/>
  <c r="CG274"/>
  <c r="CH274" s="1"/>
  <c r="CE274"/>
  <c r="CF274" s="1"/>
  <c r="CC274"/>
  <c r="CD274" s="1"/>
  <c r="CA274"/>
  <c r="CB274" s="1"/>
  <c r="BY274"/>
  <c r="BZ274" s="1"/>
  <c r="BW274"/>
  <c r="BX274" s="1"/>
  <c r="BU274"/>
  <c r="BV274" s="1"/>
  <c r="CG273"/>
  <c r="CH273" s="1"/>
  <c r="CE273"/>
  <c r="CF273" s="1"/>
  <c r="CC273"/>
  <c r="CD273" s="1"/>
  <c r="CA273"/>
  <c r="CB273" s="1"/>
  <c r="BY273"/>
  <c r="BZ273" s="1"/>
  <c r="BW273"/>
  <c r="BX273" s="1"/>
  <c r="BU273"/>
  <c r="BV273" s="1"/>
  <c r="CG272"/>
  <c r="CH272" s="1"/>
  <c r="CE272"/>
  <c r="CF272" s="1"/>
  <c r="CC272"/>
  <c r="CD272" s="1"/>
  <c r="CA272"/>
  <c r="CB272" s="1"/>
  <c r="BY272"/>
  <c r="BZ272" s="1"/>
  <c r="BW272"/>
  <c r="BX272" s="1"/>
  <c r="BU272"/>
  <c r="BV272" s="1"/>
  <c r="CG271"/>
  <c r="CH271" s="1"/>
  <c r="CE271"/>
  <c r="CF271" s="1"/>
  <c r="CC271"/>
  <c r="CD271" s="1"/>
  <c r="CA271"/>
  <c r="CB271" s="1"/>
  <c r="BY271"/>
  <c r="BZ271" s="1"/>
  <c r="BW271"/>
  <c r="BX271" s="1"/>
  <c r="BU271"/>
  <c r="BV271" s="1"/>
  <c r="CG270"/>
  <c r="CH270" s="1"/>
  <c r="CE270"/>
  <c r="CF270" s="1"/>
  <c r="CC270"/>
  <c r="CD270" s="1"/>
  <c r="CA270"/>
  <c r="CB270" s="1"/>
  <c r="BY270"/>
  <c r="BZ270" s="1"/>
  <c r="BW270"/>
  <c r="BX270" s="1"/>
  <c r="BU270"/>
  <c r="BV270" s="1"/>
  <c r="CG269"/>
  <c r="CH269" s="1"/>
  <c r="CE269"/>
  <c r="CF269" s="1"/>
  <c r="CC269"/>
  <c r="CD269" s="1"/>
  <c r="CA269"/>
  <c r="CB269" s="1"/>
  <c r="BY269"/>
  <c r="BZ269" s="1"/>
  <c r="BW269"/>
  <c r="BX269" s="1"/>
  <c r="BU269"/>
  <c r="BV269" s="1"/>
  <c r="CG268"/>
  <c r="CH268" s="1"/>
  <c r="CE268"/>
  <c r="CF268" s="1"/>
  <c r="CC268"/>
  <c r="CD268" s="1"/>
  <c r="CA268"/>
  <c r="CB268" s="1"/>
  <c r="BY268"/>
  <c r="BZ268" s="1"/>
  <c r="BW268"/>
  <c r="BX268" s="1"/>
  <c r="BU268"/>
  <c r="BV268" s="1"/>
  <c r="CG267"/>
  <c r="CH267" s="1"/>
  <c r="CE267"/>
  <c r="CF267" s="1"/>
  <c r="CC267"/>
  <c r="CD267" s="1"/>
  <c r="CA267"/>
  <c r="CB267" s="1"/>
  <c r="BY267"/>
  <c r="BZ267" s="1"/>
  <c r="BW267"/>
  <c r="BX267" s="1"/>
  <c r="BU267"/>
  <c r="BV267" s="1"/>
  <c r="CG266"/>
  <c r="CH266" s="1"/>
  <c r="CE266"/>
  <c r="CF266" s="1"/>
  <c r="CC266"/>
  <c r="CD266" s="1"/>
  <c r="CA266"/>
  <c r="CB266" s="1"/>
  <c r="BY266"/>
  <c r="BZ266" s="1"/>
  <c r="BW266"/>
  <c r="BX266" s="1"/>
  <c r="BU266"/>
  <c r="BV266" s="1"/>
  <c r="CG265"/>
  <c r="CH265" s="1"/>
  <c r="CE265"/>
  <c r="CF265" s="1"/>
  <c r="CC265"/>
  <c r="CD265" s="1"/>
  <c r="CA265"/>
  <c r="CB265" s="1"/>
  <c r="BY265"/>
  <c r="BZ265" s="1"/>
  <c r="BW265"/>
  <c r="BX265" s="1"/>
  <c r="BU265"/>
  <c r="BV265" s="1"/>
  <c r="CG264"/>
  <c r="CH264" s="1"/>
  <c r="CE264"/>
  <c r="CF264" s="1"/>
  <c r="CC264"/>
  <c r="CD264" s="1"/>
  <c r="CA264"/>
  <c r="CB264" s="1"/>
  <c r="BY264"/>
  <c r="BZ264" s="1"/>
  <c r="BW264"/>
  <c r="BX264" s="1"/>
  <c r="BU264"/>
  <c r="BV264" s="1"/>
  <c r="CG263"/>
  <c r="CH263" s="1"/>
  <c r="CE263"/>
  <c r="CF263" s="1"/>
  <c r="CC263"/>
  <c r="CD263" s="1"/>
  <c r="CA263"/>
  <c r="CB263" s="1"/>
  <c r="BY263"/>
  <c r="BZ263" s="1"/>
  <c r="BW263"/>
  <c r="BX263" s="1"/>
  <c r="BU263"/>
  <c r="BV263" s="1"/>
  <c r="CG262"/>
  <c r="CH262" s="1"/>
  <c r="CE262"/>
  <c r="CF262" s="1"/>
  <c r="CC262"/>
  <c r="CD262" s="1"/>
  <c r="CA262"/>
  <c r="CB262" s="1"/>
  <c r="BY262"/>
  <c r="BZ262" s="1"/>
  <c r="BW262"/>
  <c r="BX262" s="1"/>
  <c r="BU262"/>
  <c r="BV262" s="1"/>
  <c r="CG261"/>
  <c r="CH261" s="1"/>
  <c r="CE261"/>
  <c r="CF261" s="1"/>
  <c r="CC261"/>
  <c r="CD261" s="1"/>
  <c r="CA261"/>
  <c r="CB261" s="1"/>
  <c r="BY261"/>
  <c r="BZ261" s="1"/>
  <c r="BW261"/>
  <c r="BX261" s="1"/>
  <c r="BU261"/>
  <c r="BV261" s="1"/>
  <c r="CG260"/>
  <c r="CH260" s="1"/>
  <c r="CE260"/>
  <c r="CF260" s="1"/>
  <c r="CC260"/>
  <c r="CD260" s="1"/>
  <c r="CA260"/>
  <c r="CB260" s="1"/>
  <c r="BY260"/>
  <c r="BZ260" s="1"/>
  <c r="BW260"/>
  <c r="BX260" s="1"/>
  <c r="BU260"/>
  <c r="BV260" s="1"/>
  <c r="CG259"/>
  <c r="CH259" s="1"/>
  <c r="CE259"/>
  <c r="CF259" s="1"/>
  <c r="CC259"/>
  <c r="CD259" s="1"/>
  <c r="CA259"/>
  <c r="CB259" s="1"/>
  <c r="BY259"/>
  <c r="BZ259" s="1"/>
  <c r="BW259"/>
  <c r="BX259" s="1"/>
  <c r="BU259"/>
  <c r="BV259" s="1"/>
  <c r="CG258"/>
  <c r="CH258" s="1"/>
  <c r="CE258"/>
  <c r="CF258" s="1"/>
  <c r="CC258"/>
  <c r="CD258" s="1"/>
  <c r="CA258"/>
  <c r="CB258" s="1"/>
  <c r="BY258"/>
  <c r="BZ258" s="1"/>
  <c r="BW258"/>
  <c r="BX258" s="1"/>
  <c r="BU258"/>
  <c r="BV258" s="1"/>
  <c r="CG257"/>
  <c r="CH257" s="1"/>
  <c r="CE257"/>
  <c r="CF257" s="1"/>
  <c r="CC257"/>
  <c r="CD257" s="1"/>
  <c r="CA257"/>
  <c r="CB257" s="1"/>
  <c r="BY257"/>
  <c r="BZ257" s="1"/>
  <c r="BW257"/>
  <c r="BX257" s="1"/>
  <c r="BU257"/>
  <c r="BV257" s="1"/>
  <c r="CG256"/>
  <c r="CH256" s="1"/>
  <c r="CE256"/>
  <c r="CF256" s="1"/>
  <c r="CC256"/>
  <c r="CD256" s="1"/>
  <c r="CA256"/>
  <c r="CB256" s="1"/>
  <c r="BY256"/>
  <c r="BZ256" s="1"/>
  <c r="BW256"/>
  <c r="BX256" s="1"/>
  <c r="BU256"/>
  <c r="BV256" s="1"/>
  <c r="CG255"/>
  <c r="CH255" s="1"/>
  <c r="CE255"/>
  <c r="CF255" s="1"/>
  <c r="CC255"/>
  <c r="CD255" s="1"/>
  <c r="CA255"/>
  <c r="CB255" s="1"/>
  <c r="BY255"/>
  <c r="BZ255" s="1"/>
  <c r="BW255"/>
  <c r="BX255" s="1"/>
  <c r="BU255"/>
  <c r="BV255" s="1"/>
  <c r="CG254"/>
  <c r="CH254" s="1"/>
  <c r="CE254"/>
  <c r="CF254" s="1"/>
  <c r="CC254"/>
  <c r="CD254" s="1"/>
  <c r="CA254"/>
  <c r="CB254" s="1"/>
  <c r="BY254"/>
  <c r="BZ254" s="1"/>
  <c r="BW254"/>
  <c r="BX254" s="1"/>
  <c r="BU254"/>
  <c r="BV254" s="1"/>
  <c r="CG253"/>
  <c r="CH253" s="1"/>
  <c r="CE253"/>
  <c r="CF253" s="1"/>
  <c r="CC253"/>
  <c r="CD253" s="1"/>
  <c r="CA253"/>
  <c r="CB253" s="1"/>
  <c r="BY253"/>
  <c r="BZ253" s="1"/>
  <c r="BW253"/>
  <c r="BX253" s="1"/>
  <c r="BU253"/>
  <c r="BV253" s="1"/>
  <c r="CG252"/>
  <c r="CH252" s="1"/>
  <c r="CE252"/>
  <c r="CF252" s="1"/>
  <c r="CC252"/>
  <c r="CD252" s="1"/>
  <c r="CA252"/>
  <c r="CB252" s="1"/>
  <c r="BY252"/>
  <c r="BZ252" s="1"/>
  <c r="BW252"/>
  <c r="BX252" s="1"/>
  <c r="BU252"/>
  <c r="BV252" s="1"/>
  <c r="CG251"/>
  <c r="CH251" s="1"/>
  <c r="CE251"/>
  <c r="CF251" s="1"/>
  <c r="CC251"/>
  <c r="CD251" s="1"/>
  <c r="CA251"/>
  <c r="CB251" s="1"/>
  <c r="BY251"/>
  <c r="BZ251" s="1"/>
  <c r="BW251"/>
  <c r="BX251" s="1"/>
  <c r="BU251"/>
  <c r="BV251" s="1"/>
  <c r="CG250"/>
  <c r="CH250" s="1"/>
  <c r="CE250"/>
  <c r="CF250" s="1"/>
  <c r="CC250"/>
  <c r="CD250" s="1"/>
  <c r="CA250"/>
  <c r="CB250" s="1"/>
  <c r="BY250"/>
  <c r="BZ250" s="1"/>
  <c r="BW250"/>
  <c r="BX250" s="1"/>
  <c r="BU250"/>
  <c r="BV250" s="1"/>
  <c r="CG249"/>
  <c r="CH249" s="1"/>
  <c r="CE249"/>
  <c r="CF249" s="1"/>
  <c r="CC249"/>
  <c r="CD249" s="1"/>
  <c r="CA249"/>
  <c r="CB249" s="1"/>
  <c r="BY249"/>
  <c r="BZ249" s="1"/>
  <c r="BW249"/>
  <c r="BX249" s="1"/>
  <c r="BU249"/>
  <c r="BV249" s="1"/>
  <c r="CG248"/>
  <c r="CH248" s="1"/>
  <c r="CE248"/>
  <c r="CF248" s="1"/>
  <c r="CC248"/>
  <c r="CD248" s="1"/>
  <c r="CA248"/>
  <c r="CB248" s="1"/>
  <c r="BY248"/>
  <c r="BZ248" s="1"/>
  <c r="BW248"/>
  <c r="BX248" s="1"/>
  <c r="BU248"/>
  <c r="BV248" s="1"/>
  <c r="CG247"/>
  <c r="CH247" s="1"/>
  <c r="CE247"/>
  <c r="CF247" s="1"/>
  <c r="CC247"/>
  <c r="CD247" s="1"/>
  <c r="CA247"/>
  <c r="CB247" s="1"/>
  <c r="BY247"/>
  <c r="BZ247" s="1"/>
  <c r="BW247"/>
  <c r="BX247" s="1"/>
  <c r="BU247"/>
  <c r="BV247" s="1"/>
  <c r="CG246"/>
  <c r="CH246" s="1"/>
  <c r="CE246"/>
  <c r="CF246" s="1"/>
  <c r="CC246"/>
  <c r="CD246" s="1"/>
  <c r="CA246"/>
  <c r="CB246" s="1"/>
  <c r="BY246"/>
  <c r="BZ246" s="1"/>
  <c r="BW246"/>
  <c r="BX246" s="1"/>
  <c r="BU246"/>
  <c r="BV246" s="1"/>
  <c r="CG245"/>
  <c r="CH245" s="1"/>
  <c r="CE245"/>
  <c r="CF245" s="1"/>
  <c r="CC245"/>
  <c r="CD245" s="1"/>
  <c r="CA245"/>
  <c r="CB245" s="1"/>
  <c r="BY245"/>
  <c r="BZ245" s="1"/>
  <c r="BW245"/>
  <c r="BX245" s="1"/>
  <c r="BU245"/>
  <c r="BV245" s="1"/>
  <c r="CG244"/>
  <c r="CH244" s="1"/>
  <c r="CE244"/>
  <c r="CF244" s="1"/>
  <c r="CC244"/>
  <c r="CD244" s="1"/>
  <c r="CA244"/>
  <c r="CB244" s="1"/>
  <c r="BY244"/>
  <c r="BZ244" s="1"/>
  <c r="BW244"/>
  <c r="BX244" s="1"/>
  <c r="BU244"/>
  <c r="BV244" s="1"/>
  <c r="CG243"/>
  <c r="CH243" s="1"/>
  <c r="CE243"/>
  <c r="CF243" s="1"/>
  <c r="CC243"/>
  <c r="CD243" s="1"/>
  <c r="CA243"/>
  <c r="CB243" s="1"/>
  <c r="BY243"/>
  <c r="BZ243" s="1"/>
  <c r="BW243"/>
  <c r="BX243" s="1"/>
  <c r="BU243"/>
  <c r="BV243" s="1"/>
  <c r="CG242"/>
  <c r="CH242" s="1"/>
  <c r="CE242"/>
  <c r="CF242" s="1"/>
  <c r="CC242"/>
  <c r="CD242" s="1"/>
  <c r="CA242"/>
  <c r="CB242" s="1"/>
  <c r="BY242"/>
  <c r="BZ242" s="1"/>
  <c r="BW242"/>
  <c r="BX242" s="1"/>
  <c r="BU242"/>
  <c r="BV242" s="1"/>
  <c r="CG241"/>
  <c r="CH241" s="1"/>
  <c r="CE241"/>
  <c r="CF241" s="1"/>
  <c r="CC241"/>
  <c r="CD241" s="1"/>
  <c r="CA241"/>
  <c r="CB241" s="1"/>
  <c r="BY241"/>
  <c r="BZ241" s="1"/>
  <c r="BW241"/>
  <c r="BX241" s="1"/>
  <c r="BU241"/>
  <c r="BV241" s="1"/>
  <c r="CG240"/>
  <c r="CH240" s="1"/>
  <c r="CE240"/>
  <c r="CF240" s="1"/>
  <c r="CC240"/>
  <c r="CD240" s="1"/>
  <c r="CA240"/>
  <c r="CB240" s="1"/>
  <c r="BY240"/>
  <c r="BZ240" s="1"/>
  <c r="BW240"/>
  <c r="BX240" s="1"/>
  <c r="BU240"/>
  <c r="BV240" s="1"/>
  <c r="CG239"/>
  <c r="CH239" s="1"/>
  <c r="CE239"/>
  <c r="CF239" s="1"/>
  <c r="CC239"/>
  <c r="CD239" s="1"/>
  <c r="CA239"/>
  <c r="CB239" s="1"/>
  <c r="BY239"/>
  <c r="BZ239" s="1"/>
  <c r="BW239"/>
  <c r="BX239" s="1"/>
  <c r="BU239"/>
  <c r="BV239" s="1"/>
  <c r="CG238"/>
  <c r="CH238" s="1"/>
  <c r="CE238"/>
  <c r="CF238" s="1"/>
  <c r="CC238"/>
  <c r="CD238" s="1"/>
  <c r="CA238"/>
  <c r="CB238" s="1"/>
  <c r="BY238"/>
  <c r="BZ238" s="1"/>
  <c r="BW238"/>
  <c r="BX238" s="1"/>
  <c r="BU238"/>
  <c r="BV238" s="1"/>
  <c r="CG237"/>
  <c r="CH237" s="1"/>
  <c r="CE237"/>
  <c r="CF237" s="1"/>
  <c r="CC237"/>
  <c r="CD237" s="1"/>
  <c r="CA237"/>
  <c r="CB237" s="1"/>
  <c r="BY237"/>
  <c r="BZ237" s="1"/>
  <c r="BW237"/>
  <c r="BX237" s="1"/>
  <c r="BU237"/>
  <c r="BV237" s="1"/>
  <c r="CG236"/>
  <c r="CH236" s="1"/>
  <c r="CE236"/>
  <c r="CF236" s="1"/>
  <c r="CC236"/>
  <c r="CD236" s="1"/>
  <c r="CA236"/>
  <c r="CB236" s="1"/>
  <c r="BY236"/>
  <c r="BZ236" s="1"/>
  <c r="BW236"/>
  <c r="BX236" s="1"/>
  <c r="BU236"/>
  <c r="BV236" s="1"/>
  <c r="CG235"/>
  <c r="CH235" s="1"/>
  <c r="CE235"/>
  <c r="CF235" s="1"/>
  <c r="CC235"/>
  <c r="CD235" s="1"/>
  <c r="CA235"/>
  <c r="CB235" s="1"/>
  <c r="BY235"/>
  <c r="BZ235" s="1"/>
  <c r="BW235"/>
  <c r="BX235" s="1"/>
  <c r="BU235"/>
  <c r="BV235" s="1"/>
  <c r="CG234"/>
  <c r="CH234" s="1"/>
  <c r="CE234"/>
  <c r="CF234" s="1"/>
  <c r="CC234"/>
  <c r="CD234" s="1"/>
  <c r="CA234"/>
  <c r="CB234" s="1"/>
  <c r="BY234"/>
  <c r="BZ234" s="1"/>
  <c r="BW234"/>
  <c r="BX234" s="1"/>
  <c r="BU234"/>
  <c r="BV234" s="1"/>
  <c r="CG233"/>
  <c r="CH233" s="1"/>
  <c r="CE233"/>
  <c r="CF233" s="1"/>
  <c r="CC233"/>
  <c r="CD233" s="1"/>
  <c r="CA233"/>
  <c r="CB233" s="1"/>
  <c r="BY233"/>
  <c r="BZ233" s="1"/>
  <c r="BW233"/>
  <c r="BX233" s="1"/>
  <c r="BU233"/>
  <c r="BV233" s="1"/>
  <c r="CG232"/>
  <c r="CH232" s="1"/>
  <c r="CE232"/>
  <c r="CF232" s="1"/>
  <c r="CC232"/>
  <c r="CD232" s="1"/>
  <c r="CA232"/>
  <c r="CB232" s="1"/>
  <c r="BY232"/>
  <c r="BZ232" s="1"/>
  <c r="BW232"/>
  <c r="BX232" s="1"/>
  <c r="BU232"/>
  <c r="BV232" s="1"/>
  <c r="CG231"/>
  <c r="CH231" s="1"/>
  <c r="CE231"/>
  <c r="CF231" s="1"/>
  <c r="CC231"/>
  <c r="CD231" s="1"/>
  <c r="CA231"/>
  <c r="CB231" s="1"/>
  <c r="BY231"/>
  <c r="BZ231" s="1"/>
  <c r="BW231"/>
  <c r="BX231" s="1"/>
  <c r="BU231"/>
  <c r="BV231" s="1"/>
  <c r="CG230"/>
  <c r="CH230" s="1"/>
  <c r="CE230"/>
  <c r="CF230" s="1"/>
  <c r="CC230"/>
  <c r="CD230" s="1"/>
  <c r="CA230"/>
  <c r="CB230" s="1"/>
  <c r="BY230"/>
  <c r="BZ230" s="1"/>
  <c r="BW230"/>
  <c r="BX230" s="1"/>
  <c r="BU230"/>
  <c r="BV230" s="1"/>
  <c r="CG229"/>
  <c r="CH229" s="1"/>
  <c r="CE229"/>
  <c r="CF229" s="1"/>
  <c r="CC229"/>
  <c r="CD229" s="1"/>
  <c r="CA229"/>
  <c r="CB229" s="1"/>
  <c r="BY229"/>
  <c r="BZ229" s="1"/>
  <c r="BW229"/>
  <c r="BX229" s="1"/>
  <c r="BU229"/>
  <c r="BV229" s="1"/>
  <c r="CG228"/>
  <c r="CH228" s="1"/>
  <c r="CE228"/>
  <c r="CF228" s="1"/>
  <c r="CC228"/>
  <c r="CD228" s="1"/>
  <c r="CA228"/>
  <c r="CB228" s="1"/>
  <c r="BY228"/>
  <c r="BZ228" s="1"/>
  <c r="BW228"/>
  <c r="BX228" s="1"/>
  <c r="BU228"/>
  <c r="BV228" s="1"/>
  <c r="CG227"/>
  <c r="CH227" s="1"/>
  <c r="CE227"/>
  <c r="CF227" s="1"/>
  <c r="CC227"/>
  <c r="CD227" s="1"/>
  <c r="CA227"/>
  <c r="CB227" s="1"/>
  <c r="BY227"/>
  <c r="BZ227" s="1"/>
  <c r="BW227"/>
  <c r="BX227" s="1"/>
  <c r="BU227"/>
  <c r="BV227" s="1"/>
  <c r="CG226"/>
  <c r="CH226" s="1"/>
  <c r="CE226"/>
  <c r="CF226" s="1"/>
  <c r="CC226"/>
  <c r="CD226" s="1"/>
  <c r="CA226"/>
  <c r="CB226" s="1"/>
  <c r="BY226"/>
  <c r="BZ226" s="1"/>
  <c r="BW226"/>
  <c r="BX226" s="1"/>
  <c r="BU226"/>
  <c r="BV226" s="1"/>
  <c r="CG225"/>
  <c r="CH225" s="1"/>
  <c r="CE225"/>
  <c r="CF225" s="1"/>
  <c r="CC225"/>
  <c r="CD225" s="1"/>
  <c r="CA225"/>
  <c r="CB225" s="1"/>
  <c r="BY225"/>
  <c r="BZ225" s="1"/>
  <c r="BW225"/>
  <c r="BX225" s="1"/>
  <c r="BU225"/>
  <c r="BV225" s="1"/>
  <c r="CG224"/>
  <c r="CH224" s="1"/>
  <c r="CE224"/>
  <c r="CF224" s="1"/>
  <c r="CC224"/>
  <c r="CD224" s="1"/>
  <c r="CA224"/>
  <c r="CB224" s="1"/>
  <c r="BY224"/>
  <c r="BZ224" s="1"/>
  <c r="BW224"/>
  <c r="BX224" s="1"/>
  <c r="BU224"/>
  <c r="BV224" s="1"/>
  <c r="CG223"/>
  <c r="CH223" s="1"/>
  <c r="CE223"/>
  <c r="CF223" s="1"/>
  <c r="CC223"/>
  <c r="CD223" s="1"/>
  <c r="CA223"/>
  <c r="CB223" s="1"/>
  <c r="BY223"/>
  <c r="BZ223" s="1"/>
  <c r="BW223"/>
  <c r="BX223" s="1"/>
  <c r="BU223"/>
  <c r="BV223" s="1"/>
  <c r="CG222"/>
  <c r="CH222" s="1"/>
  <c r="CE222"/>
  <c r="CF222" s="1"/>
  <c r="CC222"/>
  <c r="CD222" s="1"/>
  <c r="CA222"/>
  <c r="CB222" s="1"/>
  <c r="BY222"/>
  <c r="BZ222" s="1"/>
  <c r="BW222"/>
  <c r="BX222" s="1"/>
  <c r="BU222"/>
  <c r="BV222" s="1"/>
  <c r="CG221"/>
  <c r="CH221" s="1"/>
  <c r="CE221"/>
  <c r="CF221" s="1"/>
  <c r="CC221"/>
  <c r="CD221" s="1"/>
  <c r="CA221"/>
  <c r="CB221" s="1"/>
  <c r="BY221"/>
  <c r="BZ221" s="1"/>
  <c r="BW221"/>
  <c r="BX221" s="1"/>
  <c r="BU221"/>
  <c r="BV221" s="1"/>
  <c r="CG220"/>
  <c r="CH220" s="1"/>
  <c r="CE220"/>
  <c r="CF220" s="1"/>
  <c r="CC220"/>
  <c r="CD220" s="1"/>
  <c r="CA220"/>
  <c r="CB220" s="1"/>
  <c r="BY220"/>
  <c r="BZ220" s="1"/>
  <c r="BW220"/>
  <c r="BX220" s="1"/>
  <c r="BU220"/>
  <c r="BV220" s="1"/>
  <c r="CG219"/>
  <c r="CH219" s="1"/>
  <c r="CE219"/>
  <c r="CF219" s="1"/>
  <c r="CC219"/>
  <c r="CD219" s="1"/>
  <c r="CA219"/>
  <c r="CB219" s="1"/>
  <c r="BY219"/>
  <c r="BZ219" s="1"/>
  <c r="BW219"/>
  <c r="BX219" s="1"/>
  <c r="BU219"/>
  <c r="BV219" s="1"/>
  <c r="CG218"/>
  <c r="CH218" s="1"/>
  <c r="CE218"/>
  <c r="CF218" s="1"/>
  <c r="CC218"/>
  <c r="CD218" s="1"/>
  <c r="CA218"/>
  <c r="CB218" s="1"/>
  <c r="BY218"/>
  <c r="BZ218" s="1"/>
  <c r="BW218"/>
  <c r="BX218" s="1"/>
  <c r="BU218"/>
  <c r="BV218" s="1"/>
  <c r="CG217"/>
  <c r="CH217" s="1"/>
  <c r="CE217"/>
  <c r="CF217" s="1"/>
  <c r="CC217"/>
  <c r="CD217" s="1"/>
  <c r="CA217"/>
  <c r="CB217" s="1"/>
  <c r="BY217"/>
  <c r="BZ217" s="1"/>
  <c r="BW217"/>
  <c r="BX217" s="1"/>
  <c r="BU217"/>
  <c r="BV217" s="1"/>
  <c r="CG216"/>
  <c r="CH216" s="1"/>
  <c r="CE216"/>
  <c r="CF216" s="1"/>
  <c r="CC216"/>
  <c r="CD216" s="1"/>
  <c r="CA216"/>
  <c r="CB216" s="1"/>
  <c r="BY216"/>
  <c r="BZ216" s="1"/>
  <c r="BW216"/>
  <c r="BX216" s="1"/>
  <c r="BU216"/>
  <c r="BV216" s="1"/>
  <c r="CG215"/>
  <c r="CH215" s="1"/>
  <c r="CE215"/>
  <c r="CF215" s="1"/>
  <c r="CC215"/>
  <c r="CD215" s="1"/>
  <c r="CA215"/>
  <c r="CB215" s="1"/>
  <c r="BY215"/>
  <c r="BZ215" s="1"/>
  <c r="BW215"/>
  <c r="BX215" s="1"/>
  <c r="BU215"/>
  <c r="BV215" s="1"/>
  <c r="CG214"/>
  <c r="CH214" s="1"/>
  <c r="CE214"/>
  <c r="CF214" s="1"/>
  <c r="CC214"/>
  <c r="CD214" s="1"/>
  <c r="CA214"/>
  <c r="CB214" s="1"/>
  <c r="BY214"/>
  <c r="BZ214" s="1"/>
  <c r="BW214"/>
  <c r="BX214" s="1"/>
  <c r="BU214"/>
  <c r="BV214" s="1"/>
  <c r="CG213"/>
  <c r="CH213" s="1"/>
  <c r="CE213"/>
  <c r="CF213" s="1"/>
  <c r="CC213"/>
  <c r="CD213" s="1"/>
  <c r="CA213"/>
  <c r="CB213" s="1"/>
  <c r="BY213"/>
  <c r="BZ213" s="1"/>
  <c r="BW213"/>
  <c r="BX213" s="1"/>
  <c r="BU213"/>
  <c r="BV213" s="1"/>
  <c r="CG212"/>
  <c r="CH212" s="1"/>
  <c r="CE212"/>
  <c r="CF212" s="1"/>
  <c r="CC212"/>
  <c r="CD212" s="1"/>
  <c r="CA212"/>
  <c r="CB212" s="1"/>
  <c r="BY212"/>
  <c r="BZ212" s="1"/>
  <c r="BW212"/>
  <c r="BX212" s="1"/>
  <c r="BU212"/>
  <c r="BV212" s="1"/>
  <c r="CG211"/>
  <c r="CH211" s="1"/>
  <c r="CE211"/>
  <c r="CF211" s="1"/>
  <c r="CC211"/>
  <c r="CD211" s="1"/>
  <c r="CA211"/>
  <c r="CB211" s="1"/>
  <c r="BY211"/>
  <c r="BZ211" s="1"/>
  <c r="BW211"/>
  <c r="BX211" s="1"/>
  <c r="BU211"/>
  <c r="BV211" s="1"/>
  <c r="CG210"/>
  <c r="CH210" s="1"/>
  <c r="CE210"/>
  <c r="CF210" s="1"/>
  <c r="CC210"/>
  <c r="CD210" s="1"/>
  <c r="CA210"/>
  <c r="CB210" s="1"/>
  <c r="BY210"/>
  <c r="BZ210" s="1"/>
  <c r="BW210"/>
  <c r="BX210" s="1"/>
  <c r="BU210"/>
  <c r="BV210" s="1"/>
  <c r="CG209"/>
  <c r="CH209" s="1"/>
  <c r="CE209"/>
  <c r="CF209" s="1"/>
  <c r="CC209"/>
  <c r="CD209" s="1"/>
  <c r="CA209"/>
  <c r="CB209" s="1"/>
  <c r="BY209"/>
  <c r="BZ209" s="1"/>
  <c r="BW209"/>
  <c r="BX209" s="1"/>
  <c r="BU209"/>
  <c r="BV209" s="1"/>
  <c r="CG208"/>
  <c r="CH208" s="1"/>
  <c r="CE208"/>
  <c r="CF208" s="1"/>
  <c r="CC208"/>
  <c r="CD208" s="1"/>
  <c r="CA208"/>
  <c r="CB208" s="1"/>
  <c r="BY208"/>
  <c r="BZ208" s="1"/>
  <c r="BW208"/>
  <c r="BX208" s="1"/>
  <c r="BU208"/>
  <c r="BV208" s="1"/>
  <c r="CG207"/>
  <c r="CH207" s="1"/>
  <c r="CE207"/>
  <c r="CF207" s="1"/>
  <c r="CC207"/>
  <c r="CD207" s="1"/>
  <c r="CA207"/>
  <c r="CB207" s="1"/>
  <c r="BY207"/>
  <c r="BZ207" s="1"/>
  <c r="BW207"/>
  <c r="BX207" s="1"/>
  <c r="BU207"/>
  <c r="BV207" s="1"/>
  <c r="CG206"/>
  <c r="CH206" s="1"/>
  <c r="CE206"/>
  <c r="CF206" s="1"/>
  <c r="CC206"/>
  <c r="CD206" s="1"/>
  <c r="CA206"/>
  <c r="CB206" s="1"/>
  <c r="BY206"/>
  <c r="BZ206" s="1"/>
  <c r="BW206"/>
  <c r="BX206" s="1"/>
  <c r="BU206"/>
  <c r="BV206" s="1"/>
  <c r="CG205"/>
  <c r="CH205" s="1"/>
  <c r="CE205"/>
  <c r="CF205" s="1"/>
  <c r="CC205"/>
  <c r="CD205" s="1"/>
  <c r="CA205"/>
  <c r="CB205" s="1"/>
  <c r="BY205"/>
  <c r="BZ205" s="1"/>
  <c r="BW205"/>
  <c r="BX205" s="1"/>
  <c r="BU205"/>
  <c r="BV205" s="1"/>
  <c r="CG204"/>
  <c r="CH204" s="1"/>
  <c r="CE204"/>
  <c r="CF204" s="1"/>
  <c r="CC204"/>
  <c r="CD204" s="1"/>
  <c r="CA204"/>
  <c r="CB204" s="1"/>
  <c r="BY204"/>
  <c r="BZ204" s="1"/>
  <c r="BW204"/>
  <c r="BX204" s="1"/>
  <c r="BU204"/>
  <c r="BV204" s="1"/>
  <c r="CG203"/>
  <c r="CH203" s="1"/>
  <c r="CE203"/>
  <c r="CF203" s="1"/>
  <c r="CC203"/>
  <c r="CD203" s="1"/>
  <c r="CA203"/>
  <c r="CB203" s="1"/>
  <c r="BY203"/>
  <c r="BZ203" s="1"/>
  <c r="BW203"/>
  <c r="BX203" s="1"/>
  <c r="BU203"/>
  <c r="BV203" s="1"/>
  <c r="CG202"/>
  <c r="CH202" s="1"/>
  <c r="CE202"/>
  <c r="CF202" s="1"/>
  <c r="CC202"/>
  <c r="CD202" s="1"/>
  <c r="CA202"/>
  <c r="CB202" s="1"/>
  <c r="BY202"/>
  <c r="BZ202" s="1"/>
  <c r="BW202"/>
  <c r="BX202" s="1"/>
  <c r="BU202"/>
  <c r="BV202" s="1"/>
  <c r="CG201"/>
  <c r="CH201" s="1"/>
  <c r="CE201"/>
  <c r="CF201" s="1"/>
  <c r="CC201"/>
  <c r="CD201" s="1"/>
  <c r="CA201"/>
  <c r="CB201" s="1"/>
  <c r="BY201"/>
  <c r="BZ201" s="1"/>
  <c r="BW201"/>
  <c r="BX201" s="1"/>
  <c r="BU201"/>
  <c r="BV201" s="1"/>
  <c r="CG200"/>
  <c r="CH200" s="1"/>
  <c r="CE200"/>
  <c r="CF200" s="1"/>
  <c r="CC200"/>
  <c r="CD200" s="1"/>
  <c r="CA200"/>
  <c r="CB200" s="1"/>
  <c r="BY200"/>
  <c r="BZ200" s="1"/>
  <c r="BW200"/>
  <c r="BX200" s="1"/>
  <c r="BU200"/>
  <c r="BV200" s="1"/>
  <c r="CG199"/>
  <c r="CH199" s="1"/>
  <c r="CE199"/>
  <c r="CF199" s="1"/>
  <c r="CC199"/>
  <c r="CD199" s="1"/>
  <c r="CA199"/>
  <c r="CB199" s="1"/>
  <c r="BY199"/>
  <c r="BZ199" s="1"/>
  <c r="BW199"/>
  <c r="BX199" s="1"/>
  <c r="BU199"/>
  <c r="BV199" s="1"/>
  <c r="CG198"/>
  <c r="CH198" s="1"/>
  <c r="CE198"/>
  <c r="CF198" s="1"/>
  <c r="CC198"/>
  <c r="CD198" s="1"/>
  <c r="CA198"/>
  <c r="CB198" s="1"/>
  <c r="BY198"/>
  <c r="BZ198" s="1"/>
  <c r="BW198"/>
  <c r="BX198" s="1"/>
  <c r="BU198"/>
  <c r="BV198" s="1"/>
  <c r="CG197"/>
  <c r="CH197" s="1"/>
  <c r="CE197"/>
  <c r="CF197" s="1"/>
  <c r="CC197"/>
  <c r="CD197" s="1"/>
  <c r="CA197"/>
  <c r="CB197" s="1"/>
  <c r="BY197"/>
  <c r="BZ197" s="1"/>
  <c r="BW197"/>
  <c r="BX197" s="1"/>
  <c r="BU197"/>
  <c r="BV197" s="1"/>
  <c r="CG196"/>
  <c r="CH196" s="1"/>
  <c r="CE196"/>
  <c r="CF196" s="1"/>
  <c r="CC196"/>
  <c r="CD196" s="1"/>
  <c r="CA196"/>
  <c r="CB196" s="1"/>
  <c r="BY196"/>
  <c r="BZ196" s="1"/>
  <c r="BW196"/>
  <c r="BX196" s="1"/>
  <c r="BU196"/>
  <c r="BV196" s="1"/>
  <c r="CG195"/>
  <c r="CH195" s="1"/>
  <c r="CE195"/>
  <c r="CF195" s="1"/>
  <c r="CC195"/>
  <c r="CD195" s="1"/>
  <c r="CA195"/>
  <c r="CB195" s="1"/>
  <c r="BY195"/>
  <c r="BZ195" s="1"/>
  <c r="BW195"/>
  <c r="BX195" s="1"/>
  <c r="BU195"/>
  <c r="BV195" s="1"/>
  <c r="CG194"/>
  <c r="CH194" s="1"/>
  <c r="CE194"/>
  <c r="CF194" s="1"/>
  <c r="CC194"/>
  <c r="CD194" s="1"/>
  <c r="CA194"/>
  <c r="CB194" s="1"/>
  <c r="BY194"/>
  <c r="BZ194" s="1"/>
  <c r="BW194"/>
  <c r="BX194" s="1"/>
  <c r="BU194"/>
  <c r="BV194" s="1"/>
  <c r="CG193"/>
  <c r="CH193" s="1"/>
  <c r="CE193"/>
  <c r="CF193" s="1"/>
  <c r="CC193"/>
  <c r="CD193" s="1"/>
  <c r="CA193"/>
  <c r="CB193" s="1"/>
  <c r="BY193"/>
  <c r="BZ193" s="1"/>
  <c r="BW193"/>
  <c r="BX193" s="1"/>
  <c r="BU193"/>
  <c r="BV193" s="1"/>
  <c r="CG192"/>
  <c r="CH192" s="1"/>
  <c r="CE192"/>
  <c r="CF192" s="1"/>
  <c r="CC192"/>
  <c r="CD192" s="1"/>
  <c r="CA192"/>
  <c r="CB192" s="1"/>
  <c r="BY192"/>
  <c r="BZ192" s="1"/>
  <c r="BW192"/>
  <c r="BX192" s="1"/>
  <c r="BU192"/>
  <c r="BV192" s="1"/>
  <c r="CG191"/>
  <c r="CH191" s="1"/>
  <c r="CE191"/>
  <c r="CF191" s="1"/>
  <c r="CC191"/>
  <c r="CD191" s="1"/>
  <c r="CA191"/>
  <c r="CB191" s="1"/>
  <c r="BY191"/>
  <c r="BZ191" s="1"/>
  <c r="BW191"/>
  <c r="BX191" s="1"/>
  <c r="BU191"/>
  <c r="BV191" s="1"/>
  <c r="CG190"/>
  <c r="CH190" s="1"/>
  <c r="CE190"/>
  <c r="CF190" s="1"/>
  <c r="CC190"/>
  <c r="CD190" s="1"/>
  <c r="CA190"/>
  <c r="CB190" s="1"/>
  <c r="BY190"/>
  <c r="BZ190" s="1"/>
  <c r="BW190"/>
  <c r="BX190" s="1"/>
  <c r="BU190"/>
  <c r="BV190" s="1"/>
  <c r="CG189"/>
  <c r="CH189" s="1"/>
  <c r="CE189"/>
  <c r="CF189" s="1"/>
  <c r="CC189"/>
  <c r="CD189" s="1"/>
  <c r="CA189"/>
  <c r="CB189" s="1"/>
  <c r="BY189"/>
  <c r="BZ189" s="1"/>
  <c r="BW189"/>
  <c r="BX189" s="1"/>
  <c r="BU189"/>
  <c r="BV189" s="1"/>
  <c r="CG188"/>
  <c r="CH188" s="1"/>
  <c r="CE188"/>
  <c r="CF188" s="1"/>
  <c r="CC188"/>
  <c r="CD188" s="1"/>
  <c r="CA188"/>
  <c r="CB188" s="1"/>
  <c r="BY188"/>
  <c r="BZ188" s="1"/>
  <c r="BW188"/>
  <c r="BX188" s="1"/>
  <c r="BU188"/>
  <c r="BV188" s="1"/>
  <c r="CG187"/>
  <c r="CH187" s="1"/>
  <c r="CE187"/>
  <c r="CF187" s="1"/>
  <c r="CC187"/>
  <c r="CD187" s="1"/>
  <c r="CA187"/>
  <c r="CB187" s="1"/>
  <c r="BY187"/>
  <c r="BZ187" s="1"/>
  <c r="BW187"/>
  <c r="BX187" s="1"/>
  <c r="BU187"/>
  <c r="BV187" s="1"/>
  <c r="CG186"/>
  <c r="CH186" s="1"/>
  <c r="CE186"/>
  <c r="CF186" s="1"/>
  <c r="CC186"/>
  <c r="CD186" s="1"/>
  <c r="CA186"/>
  <c r="CB186" s="1"/>
  <c r="BY186"/>
  <c r="BZ186" s="1"/>
  <c r="BW186"/>
  <c r="BX186" s="1"/>
  <c r="BU186"/>
  <c r="BV186" s="1"/>
  <c r="CG185"/>
  <c r="CH185" s="1"/>
  <c r="CE185"/>
  <c r="CF185" s="1"/>
  <c r="CC185"/>
  <c r="CD185" s="1"/>
  <c r="CA185"/>
  <c r="CB185" s="1"/>
  <c r="BY185"/>
  <c r="BZ185" s="1"/>
  <c r="BW185"/>
  <c r="BX185" s="1"/>
  <c r="BU185"/>
  <c r="BV185" s="1"/>
  <c r="CG184"/>
  <c r="CH184" s="1"/>
  <c r="CE184"/>
  <c r="CF184" s="1"/>
  <c r="CC184"/>
  <c r="CD184" s="1"/>
  <c r="CA184"/>
  <c r="CB184" s="1"/>
  <c r="BY184"/>
  <c r="BZ184" s="1"/>
  <c r="BW184"/>
  <c r="BX184" s="1"/>
  <c r="BU184"/>
  <c r="BV184" s="1"/>
  <c r="CG183"/>
  <c r="CH183" s="1"/>
  <c r="CE183"/>
  <c r="CF183" s="1"/>
  <c r="CC183"/>
  <c r="CD183" s="1"/>
  <c r="CA183"/>
  <c r="CB183" s="1"/>
  <c r="BY183"/>
  <c r="BZ183" s="1"/>
  <c r="BW183"/>
  <c r="BX183" s="1"/>
  <c r="BU183"/>
  <c r="BV183" s="1"/>
  <c r="CG182"/>
  <c r="CH182" s="1"/>
  <c r="CE182"/>
  <c r="CF182" s="1"/>
  <c r="CC182"/>
  <c r="CD182" s="1"/>
  <c r="CA182"/>
  <c r="CB182" s="1"/>
  <c r="BY182"/>
  <c r="BZ182" s="1"/>
  <c r="BW182"/>
  <c r="BX182" s="1"/>
  <c r="BU182"/>
  <c r="BV182" s="1"/>
  <c r="CG181"/>
  <c r="CH181" s="1"/>
  <c r="CE181"/>
  <c r="CF181" s="1"/>
  <c r="CC181"/>
  <c r="CD181" s="1"/>
  <c r="CA181"/>
  <c r="CB181" s="1"/>
  <c r="BY181"/>
  <c r="BZ181" s="1"/>
  <c r="BW181"/>
  <c r="BX181" s="1"/>
  <c r="BU181"/>
  <c r="BV181" s="1"/>
  <c r="CG180"/>
  <c r="CH180" s="1"/>
  <c r="CE180"/>
  <c r="CF180" s="1"/>
  <c r="CC180"/>
  <c r="CD180" s="1"/>
  <c r="CA180"/>
  <c r="CB180" s="1"/>
  <c r="BY180"/>
  <c r="BZ180" s="1"/>
  <c r="BW180"/>
  <c r="BX180" s="1"/>
  <c r="BU180"/>
  <c r="BV180" s="1"/>
  <c r="CG179"/>
  <c r="CH179" s="1"/>
  <c r="CE179"/>
  <c r="CF179" s="1"/>
  <c r="CC179"/>
  <c r="CD179" s="1"/>
  <c r="CA179"/>
  <c r="CB179" s="1"/>
  <c r="BY179"/>
  <c r="BZ179" s="1"/>
  <c r="BW179"/>
  <c r="BX179" s="1"/>
  <c r="BU179"/>
  <c r="BV179" s="1"/>
  <c r="CG178"/>
  <c r="CH178" s="1"/>
  <c r="CE178"/>
  <c r="CF178" s="1"/>
  <c r="CC178"/>
  <c r="CD178" s="1"/>
  <c r="CA178"/>
  <c r="CB178" s="1"/>
  <c r="BY178"/>
  <c r="BZ178" s="1"/>
  <c r="BW178"/>
  <c r="BX178" s="1"/>
  <c r="BU178"/>
  <c r="BV178" s="1"/>
  <c r="CG177"/>
  <c r="CH177" s="1"/>
  <c r="CE177"/>
  <c r="CF177" s="1"/>
  <c r="CC177"/>
  <c r="CD177" s="1"/>
  <c r="CA177"/>
  <c r="CB177" s="1"/>
  <c r="BY177"/>
  <c r="BZ177" s="1"/>
  <c r="BW177"/>
  <c r="BX177" s="1"/>
  <c r="BU177"/>
  <c r="BV177" s="1"/>
  <c r="CG176"/>
  <c r="CH176" s="1"/>
  <c r="CE176"/>
  <c r="CF176" s="1"/>
  <c r="CC176"/>
  <c r="CD176" s="1"/>
  <c r="CA176"/>
  <c r="CB176" s="1"/>
  <c r="BY176"/>
  <c r="BZ176" s="1"/>
  <c r="BW176"/>
  <c r="BX176" s="1"/>
  <c r="BU176"/>
  <c r="BV176" s="1"/>
  <c r="CG175"/>
  <c r="CH175" s="1"/>
  <c r="CE175"/>
  <c r="CF175" s="1"/>
  <c r="CC175"/>
  <c r="CD175" s="1"/>
  <c r="CA175"/>
  <c r="CB175" s="1"/>
  <c r="BY175"/>
  <c r="BZ175" s="1"/>
  <c r="BW175"/>
  <c r="BX175" s="1"/>
  <c r="BU175"/>
  <c r="BV175" s="1"/>
  <c r="CG174"/>
  <c r="CH174" s="1"/>
  <c r="CE174"/>
  <c r="CF174" s="1"/>
  <c r="CC174"/>
  <c r="CD174" s="1"/>
  <c r="CA174"/>
  <c r="CB174" s="1"/>
  <c r="BY174"/>
  <c r="BZ174" s="1"/>
  <c r="BW174"/>
  <c r="BX174" s="1"/>
  <c r="BU174"/>
  <c r="BV174" s="1"/>
  <c r="CG173"/>
  <c r="CH173" s="1"/>
  <c r="CE173"/>
  <c r="CF173" s="1"/>
  <c r="CC173"/>
  <c r="CD173" s="1"/>
  <c r="CA173"/>
  <c r="CB173" s="1"/>
  <c r="BY173"/>
  <c r="BZ173" s="1"/>
  <c r="BW173"/>
  <c r="BX173" s="1"/>
  <c r="BU173"/>
  <c r="BV173" s="1"/>
  <c r="CG172"/>
  <c r="CH172" s="1"/>
  <c r="CE172"/>
  <c r="CF172" s="1"/>
  <c r="CC172"/>
  <c r="CD172" s="1"/>
  <c r="CA172"/>
  <c r="CB172" s="1"/>
  <c r="BY172"/>
  <c r="BZ172" s="1"/>
  <c r="BW172"/>
  <c r="BX172" s="1"/>
  <c r="BU172"/>
  <c r="BV172" s="1"/>
  <c r="CG171"/>
  <c r="CH171" s="1"/>
  <c r="CE171"/>
  <c r="CF171" s="1"/>
  <c r="CC171"/>
  <c r="CD171" s="1"/>
  <c r="CA171"/>
  <c r="CB171" s="1"/>
  <c r="BY171"/>
  <c r="BZ171" s="1"/>
  <c r="BW171"/>
  <c r="BX171" s="1"/>
  <c r="BU171"/>
  <c r="BV171" s="1"/>
  <c r="CG170"/>
  <c r="CH170" s="1"/>
  <c r="CE170"/>
  <c r="CF170" s="1"/>
  <c r="CC170"/>
  <c r="CD170" s="1"/>
  <c r="CA170"/>
  <c r="CB170" s="1"/>
  <c r="BY170"/>
  <c r="BZ170" s="1"/>
  <c r="BW170"/>
  <c r="BX170" s="1"/>
  <c r="BU170"/>
  <c r="BV170" s="1"/>
  <c r="CG169"/>
  <c r="CH169" s="1"/>
  <c r="CE169"/>
  <c r="CF169" s="1"/>
  <c r="CC169"/>
  <c r="CD169" s="1"/>
  <c r="CA169"/>
  <c r="CB169" s="1"/>
  <c r="BY169"/>
  <c r="BZ169" s="1"/>
  <c r="BW169"/>
  <c r="BX169" s="1"/>
  <c r="BU169"/>
  <c r="BV169" s="1"/>
  <c r="CG168"/>
  <c r="CH168" s="1"/>
  <c r="CE168"/>
  <c r="CF168" s="1"/>
  <c r="CC168"/>
  <c r="CD168" s="1"/>
  <c r="CA168"/>
  <c r="CB168" s="1"/>
  <c r="BY168"/>
  <c r="BZ168" s="1"/>
  <c r="BW168"/>
  <c r="BX168" s="1"/>
  <c r="BU168"/>
  <c r="BV168" s="1"/>
  <c r="CG167"/>
  <c r="CH167" s="1"/>
  <c r="CE167"/>
  <c r="CF167" s="1"/>
  <c r="CC167"/>
  <c r="CD167" s="1"/>
  <c r="CA167"/>
  <c r="CB167" s="1"/>
  <c r="BY167"/>
  <c r="BZ167" s="1"/>
  <c r="BW167"/>
  <c r="BX167" s="1"/>
  <c r="BU167"/>
  <c r="BV167" s="1"/>
  <c r="CG166"/>
  <c r="CH166" s="1"/>
  <c r="CE166"/>
  <c r="CF166" s="1"/>
  <c r="CC166"/>
  <c r="CD166" s="1"/>
  <c r="CA166"/>
  <c r="CB166" s="1"/>
  <c r="BY166"/>
  <c r="BZ166" s="1"/>
  <c r="BW166"/>
  <c r="BX166" s="1"/>
  <c r="BU166"/>
  <c r="BV166" s="1"/>
  <c r="CG165"/>
  <c r="CH165" s="1"/>
  <c r="CE165"/>
  <c r="CF165" s="1"/>
  <c r="CC165"/>
  <c r="CD165" s="1"/>
  <c r="CA165"/>
  <c r="CB165" s="1"/>
  <c r="BY165"/>
  <c r="BZ165" s="1"/>
  <c r="BW165"/>
  <c r="BX165" s="1"/>
  <c r="BU165"/>
  <c r="BV165" s="1"/>
  <c r="CG164"/>
  <c r="CH164" s="1"/>
  <c r="CE164"/>
  <c r="CF164" s="1"/>
  <c r="CC164"/>
  <c r="CD164" s="1"/>
  <c r="CA164"/>
  <c r="CB164" s="1"/>
  <c r="BY164"/>
  <c r="BZ164" s="1"/>
  <c r="BW164"/>
  <c r="BX164" s="1"/>
  <c r="BU164"/>
  <c r="BV164" s="1"/>
  <c r="CG163"/>
  <c r="CH163" s="1"/>
  <c r="CE163"/>
  <c r="CF163" s="1"/>
  <c r="CC163"/>
  <c r="CD163" s="1"/>
  <c r="CA163"/>
  <c r="CB163" s="1"/>
  <c r="BY163"/>
  <c r="BZ163" s="1"/>
  <c r="BW163"/>
  <c r="BX163" s="1"/>
  <c r="BU163"/>
  <c r="BV163" s="1"/>
  <c r="CG162"/>
  <c r="CH162" s="1"/>
  <c r="CE162"/>
  <c r="CF162" s="1"/>
  <c r="CC162"/>
  <c r="CD162" s="1"/>
  <c r="CA162"/>
  <c r="CB162" s="1"/>
  <c r="BY162"/>
  <c r="BZ162" s="1"/>
  <c r="BW162"/>
  <c r="BX162" s="1"/>
  <c r="BU162"/>
  <c r="BV162" s="1"/>
  <c r="CG161"/>
  <c r="CH161" s="1"/>
  <c r="CE161"/>
  <c r="CF161" s="1"/>
  <c r="CC161"/>
  <c r="CD161" s="1"/>
  <c r="CA161"/>
  <c r="CB161" s="1"/>
  <c r="BY161"/>
  <c r="BZ161" s="1"/>
  <c r="BW161"/>
  <c r="BX161" s="1"/>
  <c r="BU161"/>
  <c r="BV161" s="1"/>
  <c r="CG160"/>
  <c r="CH160" s="1"/>
  <c r="CE160"/>
  <c r="CF160" s="1"/>
  <c r="CC160"/>
  <c r="CD160" s="1"/>
  <c r="CA160"/>
  <c r="CB160" s="1"/>
  <c r="BY160"/>
  <c r="BZ160" s="1"/>
  <c r="BW160"/>
  <c r="BX160" s="1"/>
  <c r="BU160"/>
  <c r="BV160" s="1"/>
  <c r="CG159"/>
  <c r="CH159" s="1"/>
  <c r="CE159"/>
  <c r="CF159" s="1"/>
  <c r="CC159"/>
  <c r="CD159" s="1"/>
  <c r="CA159"/>
  <c r="CB159" s="1"/>
  <c r="BY159"/>
  <c r="BZ159" s="1"/>
  <c r="BW159"/>
  <c r="BX159" s="1"/>
  <c r="BU159"/>
  <c r="BV159" s="1"/>
  <c r="CG158"/>
  <c r="CH158" s="1"/>
  <c r="CE158"/>
  <c r="CF158" s="1"/>
  <c r="CC158"/>
  <c r="CD158" s="1"/>
  <c r="CA158"/>
  <c r="CB158" s="1"/>
  <c r="BY158"/>
  <c r="BZ158" s="1"/>
  <c r="BW158"/>
  <c r="BX158" s="1"/>
  <c r="BU158"/>
  <c r="BV158" s="1"/>
  <c r="CG157"/>
  <c r="CH157" s="1"/>
  <c r="CE157"/>
  <c r="CF157" s="1"/>
  <c r="CC157"/>
  <c r="CD157" s="1"/>
  <c r="CA157"/>
  <c r="CB157" s="1"/>
  <c r="BY157"/>
  <c r="BZ157" s="1"/>
  <c r="BW157"/>
  <c r="BX157" s="1"/>
  <c r="BU157"/>
  <c r="BV157" s="1"/>
  <c r="CG156"/>
  <c r="CH156" s="1"/>
  <c r="CE156"/>
  <c r="CF156" s="1"/>
  <c r="CC156"/>
  <c r="CD156" s="1"/>
  <c r="CA156"/>
  <c r="CB156" s="1"/>
  <c r="BY156"/>
  <c r="BZ156" s="1"/>
  <c r="BW156"/>
  <c r="BX156" s="1"/>
  <c r="BU156"/>
  <c r="BV156" s="1"/>
  <c r="CG155"/>
  <c r="CH155" s="1"/>
  <c r="CE155"/>
  <c r="CF155" s="1"/>
  <c r="CC155"/>
  <c r="CD155" s="1"/>
  <c r="CA155"/>
  <c r="CB155" s="1"/>
  <c r="BY155"/>
  <c r="BZ155" s="1"/>
  <c r="BW155"/>
  <c r="BX155" s="1"/>
  <c r="BU155"/>
  <c r="BV155" s="1"/>
  <c r="CG154"/>
  <c r="CH154" s="1"/>
  <c r="CE154"/>
  <c r="CF154" s="1"/>
  <c r="CC154"/>
  <c r="CD154" s="1"/>
  <c r="CA154"/>
  <c r="CB154" s="1"/>
  <c r="BY154"/>
  <c r="BZ154" s="1"/>
  <c r="BW154"/>
  <c r="BX154" s="1"/>
  <c r="BU154"/>
  <c r="BV154" s="1"/>
  <c r="CG153"/>
  <c r="CH153" s="1"/>
  <c r="CE153"/>
  <c r="CF153" s="1"/>
  <c r="CC153"/>
  <c r="CD153" s="1"/>
  <c r="CA153"/>
  <c r="CB153" s="1"/>
  <c r="BY153"/>
  <c r="BZ153" s="1"/>
  <c r="BW153"/>
  <c r="BX153" s="1"/>
  <c r="BU153"/>
  <c r="BV153" s="1"/>
  <c r="CG152"/>
  <c r="CH152" s="1"/>
  <c r="CE152"/>
  <c r="CF152" s="1"/>
  <c r="CC152"/>
  <c r="CD152" s="1"/>
  <c r="CA152"/>
  <c r="CB152" s="1"/>
  <c r="BY152"/>
  <c r="BZ152" s="1"/>
  <c r="BW152"/>
  <c r="BX152" s="1"/>
  <c r="BU152"/>
  <c r="BV152" s="1"/>
  <c r="CG151"/>
  <c r="CH151" s="1"/>
  <c r="CE151"/>
  <c r="CF151" s="1"/>
  <c r="CC151"/>
  <c r="CD151" s="1"/>
  <c r="CA151"/>
  <c r="CB151" s="1"/>
  <c r="BY151"/>
  <c r="BZ151" s="1"/>
  <c r="BW151"/>
  <c r="BX151" s="1"/>
  <c r="BU151"/>
  <c r="BV151" s="1"/>
  <c r="CG150"/>
  <c r="CH150" s="1"/>
  <c r="CE150"/>
  <c r="CF150" s="1"/>
  <c r="CC150"/>
  <c r="CD150" s="1"/>
  <c r="CA150"/>
  <c r="CB150" s="1"/>
  <c r="BY150"/>
  <c r="BZ150" s="1"/>
  <c r="BW150"/>
  <c r="BX150" s="1"/>
  <c r="BU150"/>
  <c r="BV150" s="1"/>
  <c r="CG149"/>
  <c r="CH149" s="1"/>
  <c r="CE149"/>
  <c r="CF149" s="1"/>
  <c r="CC149"/>
  <c r="CD149" s="1"/>
  <c r="CA149"/>
  <c r="CB149" s="1"/>
  <c r="BY149"/>
  <c r="BZ149" s="1"/>
  <c r="BW149"/>
  <c r="BX149" s="1"/>
  <c r="BU149"/>
  <c r="BV149" s="1"/>
  <c r="CG148"/>
  <c r="CH148" s="1"/>
  <c r="CE148"/>
  <c r="CF148" s="1"/>
  <c r="CC148"/>
  <c r="CD148" s="1"/>
  <c r="CA148"/>
  <c r="CB148" s="1"/>
  <c r="BY148"/>
  <c r="BZ148" s="1"/>
  <c r="BW148"/>
  <c r="BX148" s="1"/>
  <c r="BU148"/>
  <c r="BV148" s="1"/>
  <c r="CG147"/>
  <c r="CH147" s="1"/>
  <c r="CE147"/>
  <c r="CF147" s="1"/>
  <c r="CC147"/>
  <c r="CD147" s="1"/>
  <c r="CA147"/>
  <c r="CB147" s="1"/>
  <c r="BY147"/>
  <c r="BZ147" s="1"/>
  <c r="BW147"/>
  <c r="BX147" s="1"/>
  <c r="BU147"/>
  <c r="BV147" s="1"/>
  <c r="CG146"/>
  <c r="CH146" s="1"/>
  <c r="CE146"/>
  <c r="CF146" s="1"/>
  <c r="CC146"/>
  <c r="CD146" s="1"/>
  <c r="CA146"/>
  <c r="CB146" s="1"/>
  <c r="BY146"/>
  <c r="BZ146" s="1"/>
  <c r="BW146"/>
  <c r="BX146" s="1"/>
  <c r="BU146"/>
  <c r="BV146" s="1"/>
  <c r="CG145"/>
  <c r="CH145" s="1"/>
  <c r="CE145"/>
  <c r="CF145" s="1"/>
  <c r="CC145"/>
  <c r="CD145" s="1"/>
  <c r="CA145"/>
  <c r="CB145" s="1"/>
  <c r="BY145"/>
  <c r="BZ145" s="1"/>
  <c r="BW145"/>
  <c r="BX145" s="1"/>
  <c r="BU145"/>
  <c r="BV145" s="1"/>
  <c r="CG144"/>
  <c r="CH144" s="1"/>
  <c r="CE144"/>
  <c r="CF144" s="1"/>
  <c r="CC144"/>
  <c r="CD144" s="1"/>
  <c r="CA144"/>
  <c r="CB144" s="1"/>
  <c r="BY144"/>
  <c r="BZ144" s="1"/>
  <c r="BW144"/>
  <c r="BX144" s="1"/>
  <c r="BU144"/>
  <c r="BV144" s="1"/>
  <c r="CG143"/>
  <c r="CH143" s="1"/>
  <c r="CE143"/>
  <c r="CF143" s="1"/>
  <c r="CC143"/>
  <c r="CD143" s="1"/>
  <c r="CA143"/>
  <c r="CB143" s="1"/>
  <c r="BY143"/>
  <c r="BZ143" s="1"/>
  <c r="BW143"/>
  <c r="BX143" s="1"/>
  <c r="BU143"/>
  <c r="BV143" s="1"/>
  <c r="CG142"/>
  <c r="CH142" s="1"/>
  <c r="CE142"/>
  <c r="CF142" s="1"/>
  <c r="CC142"/>
  <c r="CD142" s="1"/>
  <c r="CA142"/>
  <c r="CB142" s="1"/>
  <c r="BY142"/>
  <c r="BZ142" s="1"/>
  <c r="BW142"/>
  <c r="BX142" s="1"/>
  <c r="BU142"/>
  <c r="BV142" s="1"/>
  <c r="CG141"/>
  <c r="CH141" s="1"/>
  <c r="CE141"/>
  <c r="CF141" s="1"/>
  <c r="CC141"/>
  <c r="CD141" s="1"/>
  <c r="CA141"/>
  <c r="CB141" s="1"/>
  <c r="BY141"/>
  <c r="BZ141" s="1"/>
  <c r="BW141"/>
  <c r="BX141" s="1"/>
  <c r="BU141"/>
  <c r="BV141" s="1"/>
  <c r="CG140"/>
  <c r="CH140" s="1"/>
  <c r="CE140"/>
  <c r="CF140" s="1"/>
  <c r="CC140"/>
  <c r="CD140" s="1"/>
  <c r="CA140"/>
  <c r="CB140" s="1"/>
  <c r="BY140"/>
  <c r="BZ140" s="1"/>
  <c r="BW140"/>
  <c r="BX140" s="1"/>
  <c r="BU140"/>
  <c r="BV140" s="1"/>
  <c r="CG139"/>
  <c r="CH139" s="1"/>
  <c r="CE139"/>
  <c r="CF139" s="1"/>
  <c r="CC139"/>
  <c r="CD139" s="1"/>
  <c r="CA139"/>
  <c r="CB139" s="1"/>
  <c r="BY139"/>
  <c r="BZ139" s="1"/>
  <c r="BW139"/>
  <c r="BX139" s="1"/>
  <c r="BU139"/>
  <c r="BV139" s="1"/>
  <c r="CG138"/>
  <c r="CH138" s="1"/>
  <c r="CE138"/>
  <c r="CF138" s="1"/>
  <c r="CC138"/>
  <c r="CD138" s="1"/>
  <c r="CA138"/>
  <c r="CB138" s="1"/>
  <c r="BY138"/>
  <c r="BZ138" s="1"/>
  <c r="BW138"/>
  <c r="BX138" s="1"/>
  <c r="BU138"/>
  <c r="BV138" s="1"/>
  <c r="CG137"/>
  <c r="CH137" s="1"/>
  <c r="CE137"/>
  <c r="CF137" s="1"/>
  <c r="CC137"/>
  <c r="CD137" s="1"/>
  <c r="CA137"/>
  <c r="CB137" s="1"/>
  <c r="BY137"/>
  <c r="BZ137" s="1"/>
  <c r="BW137"/>
  <c r="BX137" s="1"/>
  <c r="BU137"/>
  <c r="BV137" s="1"/>
  <c r="CG136"/>
  <c r="CH136" s="1"/>
  <c r="CE136"/>
  <c r="CF136" s="1"/>
  <c r="CC136"/>
  <c r="CD136" s="1"/>
  <c r="CA136"/>
  <c r="CB136" s="1"/>
  <c r="BY136"/>
  <c r="BZ136" s="1"/>
  <c r="BW136"/>
  <c r="BX136" s="1"/>
  <c r="BU136"/>
  <c r="BV136" s="1"/>
  <c r="CG135"/>
  <c r="CH135" s="1"/>
  <c r="CE135"/>
  <c r="CF135" s="1"/>
  <c r="CC135"/>
  <c r="CD135" s="1"/>
  <c r="CA135"/>
  <c r="CB135" s="1"/>
  <c r="BY135"/>
  <c r="BZ135" s="1"/>
  <c r="BW135"/>
  <c r="BX135" s="1"/>
  <c r="BU135"/>
  <c r="BV135" s="1"/>
  <c r="CG134"/>
  <c r="CH134" s="1"/>
  <c r="CE134"/>
  <c r="CF134" s="1"/>
  <c r="CC134"/>
  <c r="CD134" s="1"/>
  <c r="CA134"/>
  <c r="CB134" s="1"/>
  <c r="BY134"/>
  <c r="BZ134" s="1"/>
  <c r="BW134"/>
  <c r="BX134" s="1"/>
  <c r="BU134"/>
  <c r="BV134" s="1"/>
  <c r="CG133"/>
  <c r="CH133" s="1"/>
  <c r="CE133"/>
  <c r="CF133" s="1"/>
  <c r="CC133"/>
  <c r="CD133" s="1"/>
  <c r="CA133"/>
  <c r="CB133" s="1"/>
  <c r="BY133"/>
  <c r="BZ133" s="1"/>
  <c r="BW133"/>
  <c r="BX133" s="1"/>
  <c r="BU133"/>
  <c r="BV133" s="1"/>
  <c r="CG132"/>
  <c r="CH132" s="1"/>
  <c r="CE132"/>
  <c r="CF132" s="1"/>
  <c r="CC132"/>
  <c r="CD132" s="1"/>
  <c r="CA132"/>
  <c r="CB132" s="1"/>
  <c r="BY132"/>
  <c r="BZ132" s="1"/>
  <c r="BW132"/>
  <c r="BX132" s="1"/>
  <c r="BU132"/>
  <c r="BV132" s="1"/>
  <c r="CG131"/>
  <c r="CH131" s="1"/>
  <c r="CE131"/>
  <c r="CF131" s="1"/>
  <c r="CC131"/>
  <c r="CD131" s="1"/>
  <c r="CA131"/>
  <c r="CB131" s="1"/>
  <c r="BY131"/>
  <c r="BZ131" s="1"/>
  <c r="BW131"/>
  <c r="BX131" s="1"/>
  <c r="BU131"/>
  <c r="BV131" s="1"/>
  <c r="CG130"/>
  <c r="CH130" s="1"/>
  <c r="CE130"/>
  <c r="CF130" s="1"/>
  <c r="CC130"/>
  <c r="CD130" s="1"/>
  <c r="CA130"/>
  <c r="CB130" s="1"/>
  <c r="BY130"/>
  <c r="BZ130" s="1"/>
  <c r="BW130"/>
  <c r="BX130" s="1"/>
  <c r="BU130"/>
  <c r="BV130" s="1"/>
  <c r="CG129"/>
  <c r="CH129" s="1"/>
  <c r="CE129"/>
  <c r="CF129" s="1"/>
  <c r="CC129"/>
  <c r="CD129" s="1"/>
  <c r="CA129"/>
  <c r="CB129" s="1"/>
  <c r="BY129"/>
  <c r="BZ129" s="1"/>
  <c r="BW129"/>
  <c r="BX129" s="1"/>
  <c r="BU129"/>
  <c r="BV129" s="1"/>
  <c r="CG128"/>
  <c r="CH128" s="1"/>
  <c r="CE128"/>
  <c r="CF128" s="1"/>
  <c r="CC128"/>
  <c r="CD128" s="1"/>
  <c r="CA128"/>
  <c r="CB128" s="1"/>
  <c r="BY128"/>
  <c r="BZ128" s="1"/>
  <c r="BW128"/>
  <c r="BX128" s="1"/>
  <c r="BU128"/>
  <c r="BV128" s="1"/>
  <c r="CG127"/>
  <c r="CH127" s="1"/>
  <c r="CE127"/>
  <c r="CF127" s="1"/>
  <c r="CC127"/>
  <c r="CD127" s="1"/>
  <c r="CA127"/>
  <c r="CB127" s="1"/>
  <c r="BY127"/>
  <c r="BZ127" s="1"/>
  <c r="BW127"/>
  <c r="BX127" s="1"/>
  <c r="BU127"/>
  <c r="BV127" s="1"/>
  <c r="CE126"/>
  <c r="CF126" s="1"/>
  <c r="CC126"/>
  <c r="CD126" s="1"/>
  <c r="CA126"/>
  <c r="CB126" s="1"/>
  <c r="BY126"/>
  <c r="BZ126" s="1"/>
  <c r="BW126"/>
  <c r="BX126" s="1"/>
  <c r="BU126"/>
  <c r="BV126" s="1"/>
  <c r="CE125"/>
  <c r="CF125" s="1"/>
  <c r="CC125"/>
  <c r="CD125" s="1"/>
  <c r="CA125"/>
  <c r="CB125" s="1"/>
  <c r="BY125"/>
  <c r="BZ125" s="1"/>
  <c r="BW125"/>
  <c r="BX125" s="1"/>
  <c r="BU125"/>
  <c r="BV125" s="1"/>
  <c r="CE124"/>
  <c r="CF124" s="1"/>
  <c r="CC124"/>
  <c r="CD124" s="1"/>
  <c r="CA124"/>
  <c r="CB124" s="1"/>
  <c r="BY124"/>
  <c r="BZ124" s="1"/>
  <c r="BW124"/>
  <c r="BX124" s="1"/>
  <c r="BU124"/>
  <c r="BV124" s="1"/>
  <c r="CE123"/>
  <c r="CF123" s="1"/>
  <c r="CC123"/>
  <c r="CD123" s="1"/>
  <c r="CA123"/>
  <c r="CB123" s="1"/>
  <c r="BY123"/>
  <c r="BZ123" s="1"/>
  <c r="BW123"/>
  <c r="BX123" s="1"/>
  <c r="BU123"/>
  <c r="BV123" s="1"/>
  <c r="CE122"/>
  <c r="CF122" s="1"/>
  <c r="CC122"/>
  <c r="CD122" s="1"/>
  <c r="CA122"/>
  <c r="CB122" s="1"/>
  <c r="BY122"/>
  <c r="BZ122" s="1"/>
  <c r="BW122"/>
  <c r="BX122" s="1"/>
  <c r="BU122"/>
  <c r="BV122" s="1"/>
  <c r="CE121"/>
  <c r="CF121" s="1"/>
  <c r="CC121"/>
  <c r="CD121" s="1"/>
  <c r="CA121"/>
  <c r="CB121" s="1"/>
  <c r="BY121"/>
  <c r="BZ121" s="1"/>
  <c r="BW121"/>
  <c r="BX121" s="1"/>
  <c r="BU121"/>
  <c r="BV121" s="1"/>
  <c r="CE120"/>
  <c r="CF120" s="1"/>
  <c r="CC120"/>
  <c r="CD120" s="1"/>
  <c r="CA120"/>
  <c r="CB120" s="1"/>
  <c r="BY120"/>
  <c r="BZ120" s="1"/>
  <c r="BW120"/>
  <c r="BX120" s="1"/>
  <c r="BU120"/>
  <c r="BV120" s="1"/>
  <c r="CE119"/>
  <c r="CF119" s="1"/>
  <c r="CC119"/>
  <c r="CD119" s="1"/>
  <c r="CA119"/>
  <c r="CB119" s="1"/>
  <c r="BY119"/>
  <c r="BZ119" s="1"/>
  <c r="BW119"/>
  <c r="BX119" s="1"/>
  <c r="BU119"/>
  <c r="BV119" s="1"/>
  <c r="CE118"/>
  <c r="CF118" s="1"/>
  <c r="CC118"/>
  <c r="CD118" s="1"/>
  <c r="CA118"/>
  <c r="CB118" s="1"/>
  <c r="BY118"/>
  <c r="BZ118" s="1"/>
  <c r="BW118"/>
  <c r="BX118" s="1"/>
  <c r="BU118"/>
  <c r="BV118" s="1"/>
  <c r="CE117"/>
  <c r="CF117" s="1"/>
  <c r="CC117"/>
  <c r="CD117" s="1"/>
  <c r="CA117"/>
  <c r="CB117" s="1"/>
  <c r="BY117"/>
  <c r="BZ117" s="1"/>
  <c r="BW117"/>
  <c r="BX117" s="1"/>
  <c r="BU117"/>
  <c r="BV117" s="1"/>
  <c r="CE116"/>
  <c r="CF116" s="1"/>
  <c r="CC116"/>
  <c r="CD116" s="1"/>
  <c r="CA116"/>
  <c r="CB116" s="1"/>
  <c r="BY116"/>
  <c r="BZ116" s="1"/>
  <c r="BW116"/>
  <c r="BX116" s="1"/>
  <c r="BU116"/>
  <c r="BV116" s="1"/>
  <c r="CE115"/>
  <c r="CF115" s="1"/>
  <c r="CC115"/>
  <c r="CD115" s="1"/>
  <c r="CA115"/>
  <c r="CB115" s="1"/>
  <c r="BY115"/>
  <c r="BZ115" s="1"/>
  <c r="BW115"/>
  <c r="BX115" s="1"/>
  <c r="BU115"/>
  <c r="BV115" s="1"/>
  <c r="CE114"/>
  <c r="CF114" s="1"/>
  <c r="CC114"/>
  <c r="CD114" s="1"/>
  <c r="CA114"/>
  <c r="CB114" s="1"/>
  <c r="BY114"/>
  <c r="BZ114" s="1"/>
  <c r="BW114"/>
  <c r="BX114" s="1"/>
  <c r="BU114"/>
  <c r="BV114" s="1"/>
  <c r="CE113"/>
  <c r="CF113" s="1"/>
  <c r="CC113"/>
  <c r="CD113" s="1"/>
  <c r="CA113"/>
  <c r="CB113" s="1"/>
  <c r="BY113"/>
  <c r="BZ113" s="1"/>
  <c r="BW113"/>
  <c r="BX113" s="1"/>
  <c r="BU113"/>
  <c r="BV113" s="1"/>
  <c r="CE112"/>
  <c r="CF112" s="1"/>
  <c r="CC112"/>
  <c r="CD112" s="1"/>
  <c r="CA112"/>
  <c r="CB112" s="1"/>
  <c r="BY112"/>
  <c r="BZ112" s="1"/>
  <c r="BW112"/>
  <c r="BX112" s="1"/>
  <c r="BU112"/>
  <c r="BV112" s="1"/>
  <c r="CE111"/>
  <c r="CF111" s="1"/>
  <c r="CC111"/>
  <c r="CD111" s="1"/>
  <c r="CA111"/>
  <c r="CB111" s="1"/>
  <c r="BY111"/>
  <c r="BZ111" s="1"/>
  <c r="BW111"/>
  <c r="BX111" s="1"/>
  <c r="BU111"/>
  <c r="BV111" s="1"/>
  <c r="CE110"/>
  <c r="CF110" s="1"/>
  <c r="CC110"/>
  <c r="CD110" s="1"/>
  <c r="CA110"/>
  <c r="CB110" s="1"/>
  <c r="BY110"/>
  <c r="BZ110" s="1"/>
  <c r="BW110"/>
  <c r="BX110" s="1"/>
  <c r="BU110"/>
  <c r="BV110" s="1"/>
  <c r="CE109"/>
  <c r="CF109" s="1"/>
  <c r="CC109"/>
  <c r="CD109" s="1"/>
  <c r="CA109"/>
  <c r="CB109" s="1"/>
  <c r="BY109"/>
  <c r="BZ109" s="1"/>
  <c r="BW109"/>
  <c r="BX109" s="1"/>
  <c r="BU109"/>
  <c r="BV109" s="1"/>
  <c r="CE108"/>
  <c r="CF108" s="1"/>
  <c r="CC108"/>
  <c r="CD108" s="1"/>
  <c r="CA108"/>
  <c r="CB108" s="1"/>
  <c r="BY108"/>
  <c r="BZ108" s="1"/>
  <c r="BW108"/>
  <c r="BX108" s="1"/>
  <c r="BU108"/>
  <c r="BV108" s="1"/>
  <c r="CE107"/>
  <c r="CF107" s="1"/>
  <c r="CC107"/>
  <c r="CD107" s="1"/>
  <c r="CA107"/>
  <c r="CB107" s="1"/>
  <c r="BY107"/>
  <c r="BZ107" s="1"/>
  <c r="BW107"/>
  <c r="BX107" s="1"/>
  <c r="BU107"/>
  <c r="BV107" s="1"/>
  <c r="CE106"/>
  <c r="CF106" s="1"/>
  <c r="CC106"/>
  <c r="CD106" s="1"/>
  <c r="CA106"/>
  <c r="CB106" s="1"/>
  <c r="BY106"/>
  <c r="BZ106" s="1"/>
  <c r="BW106"/>
  <c r="BX106" s="1"/>
  <c r="BU106"/>
  <c r="BV106" s="1"/>
  <c r="CE105"/>
  <c r="CF105" s="1"/>
  <c r="CC105"/>
  <c r="CD105" s="1"/>
  <c r="CA105"/>
  <c r="CB105" s="1"/>
  <c r="BY105"/>
  <c r="BZ105" s="1"/>
  <c r="BW105"/>
  <c r="BX105" s="1"/>
  <c r="BU105"/>
  <c r="BV105" s="1"/>
  <c r="CE104"/>
  <c r="CF104" s="1"/>
  <c r="CC104"/>
  <c r="CD104" s="1"/>
  <c r="CA104"/>
  <c r="CB104" s="1"/>
  <c r="BY104"/>
  <c r="BZ104" s="1"/>
  <c r="BW104"/>
  <c r="BX104" s="1"/>
  <c r="BU104"/>
  <c r="BV104" s="1"/>
  <c r="CE103"/>
  <c r="CF103" s="1"/>
  <c r="CC103"/>
  <c r="CD103" s="1"/>
  <c r="CA103"/>
  <c r="CB103" s="1"/>
  <c r="BY103"/>
  <c r="BZ103" s="1"/>
  <c r="BW103"/>
  <c r="BX103" s="1"/>
  <c r="BU103"/>
  <c r="BV103" s="1"/>
  <c r="CE102"/>
  <c r="CF102" s="1"/>
  <c r="CC102"/>
  <c r="CD102" s="1"/>
  <c r="CA102"/>
  <c r="CB102" s="1"/>
  <c r="BY102"/>
  <c r="BZ102" s="1"/>
  <c r="BW102"/>
  <c r="BX102" s="1"/>
  <c r="BU102"/>
  <c r="BV102" s="1"/>
  <c r="CE101"/>
  <c r="CF101" s="1"/>
  <c r="CC101"/>
  <c r="CD101" s="1"/>
  <c r="CA101"/>
  <c r="CB101" s="1"/>
  <c r="BY101"/>
  <c r="BZ101" s="1"/>
  <c r="BW101"/>
  <c r="BX101" s="1"/>
  <c r="BU101"/>
  <c r="BV101" s="1"/>
  <c r="CE100"/>
  <c r="CF100" s="1"/>
  <c r="CC100"/>
  <c r="CD100" s="1"/>
  <c r="CA100"/>
  <c r="CB100" s="1"/>
  <c r="BY100"/>
  <c r="BZ100" s="1"/>
  <c r="BW100"/>
  <c r="BX100" s="1"/>
  <c r="BU100"/>
  <c r="BV100" s="1"/>
  <c r="CE99"/>
  <c r="CF99" s="1"/>
  <c r="CC99"/>
  <c r="CD99" s="1"/>
  <c r="CA99"/>
  <c r="CB99" s="1"/>
  <c r="BY99"/>
  <c r="BZ99" s="1"/>
  <c r="BW99"/>
  <c r="BX99" s="1"/>
  <c r="BU99"/>
  <c r="BV99" s="1"/>
  <c r="CE98"/>
  <c r="CF98" s="1"/>
  <c r="CC98"/>
  <c r="CD98" s="1"/>
  <c r="CA98"/>
  <c r="CB98" s="1"/>
  <c r="BY98"/>
  <c r="BZ98" s="1"/>
  <c r="BW98"/>
  <c r="BX98" s="1"/>
  <c r="BU98"/>
  <c r="BV98" s="1"/>
  <c r="CE97"/>
  <c r="CF97" s="1"/>
  <c r="CC97"/>
  <c r="CD97" s="1"/>
  <c r="CA97"/>
  <c r="CB97" s="1"/>
  <c r="BY97"/>
  <c r="BZ97" s="1"/>
  <c r="BW97"/>
  <c r="BX97" s="1"/>
  <c r="BU97"/>
  <c r="BV97" s="1"/>
  <c r="CE96"/>
  <c r="CF96" s="1"/>
  <c r="CC96"/>
  <c r="CD96" s="1"/>
  <c r="CA96"/>
  <c r="CB96" s="1"/>
  <c r="BY96"/>
  <c r="BZ96" s="1"/>
  <c r="BW96"/>
  <c r="BX96" s="1"/>
  <c r="BU96"/>
  <c r="BV96" s="1"/>
  <c r="CE95"/>
  <c r="CF95" s="1"/>
  <c r="CC95"/>
  <c r="CD95" s="1"/>
  <c r="CA95"/>
  <c r="CB95" s="1"/>
  <c r="BY95"/>
  <c r="BZ95" s="1"/>
  <c r="BW95"/>
  <c r="BX95" s="1"/>
  <c r="BU95"/>
  <c r="BV95" s="1"/>
  <c r="CE94"/>
  <c r="CF94" s="1"/>
  <c r="CC94"/>
  <c r="CD94" s="1"/>
  <c r="CA94"/>
  <c r="CB94" s="1"/>
  <c r="BY94"/>
  <c r="BZ94" s="1"/>
  <c r="BW94"/>
  <c r="BX94" s="1"/>
  <c r="BU94"/>
  <c r="BV94" s="1"/>
  <c r="CE93"/>
  <c r="CF93" s="1"/>
  <c r="CC93"/>
  <c r="CD93" s="1"/>
  <c r="CA93"/>
  <c r="CB93" s="1"/>
  <c r="BY93"/>
  <c r="BZ93" s="1"/>
  <c r="BW93"/>
  <c r="BX93" s="1"/>
  <c r="BU93"/>
  <c r="BV93" s="1"/>
  <c r="CE92"/>
  <c r="CF92" s="1"/>
  <c r="CC92"/>
  <c r="CD92" s="1"/>
  <c r="CA92"/>
  <c r="CB92" s="1"/>
  <c r="BY92"/>
  <c r="BZ92" s="1"/>
  <c r="BW92"/>
  <c r="BX92" s="1"/>
  <c r="BU92"/>
  <c r="BV92" s="1"/>
  <c r="CE91"/>
  <c r="CF91" s="1"/>
  <c r="CC91"/>
  <c r="CD91" s="1"/>
  <c r="CA91"/>
  <c r="CB91" s="1"/>
  <c r="BY91"/>
  <c r="BZ91" s="1"/>
  <c r="BW91"/>
  <c r="BX91" s="1"/>
  <c r="BU91"/>
  <c r="BV91" s="1"/>
  <c r="CE90"/>
  <c r="CF90" s="1"/>
  <c r="CC90"/>
  <c r="CD90" s="1"/>
  <c r="CA90"/>
  <c r="CB90" s="1"/>
  <c r="BY90"/>
  <c r="BZ90" s="1"/>
  <c r="BW90"/>
  <c r="BX90" s="1"/>
  <c r="BU90"/>
  <c r="BV90" s="1"/>
  <c r="CE89"/>
  <c r="CF89" s="1"/>
  <c r="CC89"/>
  <c r="CD89" s="1"/>
  <c r="CA89"/>
  <c r="CB89" s="1"/>
  <c r="BY89"/>
  <c r="BZ89" s="1"/>
  <c r="BW89"/>
  <c r="BX89" s="1"/>
  <c r="BU89"/>
  <c r="BV89" s="1"/>
  <c r="CE88"/>
  <c r="CF88" s="1"/>
  <c r="CC88"/>
  <c r="CD88" s="1"/>
  <c r="CA88"/>
  <c r="CB88" s="1"/>
  <c r="BY88"/>
  <c r="BZ88" s="1"/>
  <c r="BW88"/>
  <c r="BX88" s="1"/>
  <c r="BU88"/>
  <c r="BV88" s="1"/>
  <c r="CE87"/>
  <c r="CF87" s="1"/>
  <c r="CC87"/>
  <c r="CD87" s="1"/>
  <c r="CA87"/>
  <c r="CB87" s="1"/>
  <c r="BY87"/>
  <c r="BZ87" s="1"/>
  <c r="BW87"/>
  <c r="BX87" s="1"/>
  <c r="BU87"/>
  <c r="BV87" s="1"/>
  <c r="CE86"/>
  <c r="CF86" s="1"/>
  <c r="CC86"/>
  <c r="CD86" s="1"/>
  <c r="CA86"/>
  <c r="CB86" s="1"/>
  <c r="BY86"/>
  <c r="BZ86" s="1"/>
  <c r="BW86"/>
  <c r="BX86" s="1"/>
  <c r="BU86"/>
  <c r="BV86" s="1"/>
  <c r="CE85"/>
  <c r="CF85" s="1"/>
  <c r="CC85"/>
  <c r="CD85" s="1"/>
  <c r="CA85"/>
  <c r="CB85" s="1"/>
  <c r="BY85"/>
  <c r="BZ85" s="1"/>
  <c r="BW85"/>
  <c r="BX85" s="1"/>
  <c r="BU85"/>
  <c r="BV85" s="1"/>
  <c r="CE84"/>
  <c r="CF84" s="1"/>
  <c r="CC84"/>
  <c r="CD84" s="1"/>
  <c r="CA84"/>
  <c r="CB84" s="1"/>
  <c r="BY84"/>
  <c r="BZ84" s="1"/>
  <c r="BW84"/>
  <c r="BX84" s="1"/>
  <c r="BU84"/>
  <c r="BV84" s="1"/>
  <c r="CE83"/>
  <c r="CF83" s="1"/>
  <c r="CC83"/>
  <c r="CD83" s="1"/>
  <c r="CA83"/>
  <c r="CB83" s="1"/>
  <c r="BY83"/>
  <c r="BZ83" s="1"/>
  <c r="BW83"/>
  <c r="BX83" s="1"/>
  <c r="BU83"/>
  <c r="BV83" s="1"/>
  <c r="CE82"/>
  <c r="CF82" s="1"/>
  <c r="CC82"/>
  <c r="CD82" s="1"/>
  <c r="CA82"/>
  <c r="CB82" s="1"/>
  <c r="BY82"/>
  <c r="BZ82" s="1"/>
  <c r="BW82"/>
  <c r="BX82" s="1"/>
  <c r="BU82"/>
  <c r="BV82" s="1"/>
  <c r="CE81"/>
  <c r="CF81" s="1"/>
  <c r="CC81"/>
  <c r="CD81" s="1"/>
  <c r="CA81"/>
  <c r="CB81" s="1"/>
  <c r="BY81"/>
  <c r="BZ81" s="1"/>
  <c r="BW81"/>
  <c r="BX81" s="1"/>
  <c r="BU81"/>
  <c r="BV81" s="1"/>
  <c r="CE80"/>
  <c r="CF80" s="1"/>
  <c r="CC80"/>
  <c r="CD80" s="1"/>
  <c r="CA80"/>
  <c r="CB80" s="1"/>
  <c r="BY80"/>
  <c r="BZ80" s="1"/>
  <c r="BW80"/>
  <c r="BX80" s="1"/>
  <c r="BU80"/>
  <c r="BV80" s="1"/>
  <c r="CE79"/>
  <c r="CF79" s="1"/>
  <c r="CC79"/>
  <c r="CD79" s="1"/>
  <c r="CA79"/>
  <c r="CB79" s="1"/>
  <c r="BY79"/>
  <c r="BZ79" s="1"/>
  <c r="BW79"/>
  <c r="BX79" s="1"/>
  <c r="BU79"/>
  <c r="BV79" s="1"/>
  <c r="CE78"/>
  <c r="CF78" s="1"/>
  <c r="CC78"/>
  <c r="CD78" s="1"/>
  <c r="CA78"/>
  <c r="CB78" s="1"/>
  <c r="BY78"/>
  <c r="BZ78" s="1"/>
  <c r="BW78"/>
  <c r="BX78" s="1"/>
  <c r="BU78"/>
  <c r="BV78" s="1"/>
  <c r="CE77"/>
  <c r="CF77" s="1"/>
  <c r="CC77"/>
  <c r="CD77" s="1"/>
  <c r="CA77"/>
  <c r="CB77" s="1"/>
  <c r="BY77"/>
  <c r="BZ77" s="1"/>
  <c r="BW77"/>
  <c r="BX77" s="1"/>
  <c r="BU77"/>
  <c r="BV77" s="1"/>
  <c r="CE76"/>
  <c r="CF76" s="1"/>
  <c r="CC76"/>
  <c r="CD76" s="1"/>
  <c r="CA76"/>
  <c r="CB76" s="1"/>
  <c r="BY76"/>
  <c r="BZ76" s="1"/>
  <c r="BW76"/>
  <c r="BX76" s="1"/>
  <c r="BU76"/>
  <c r="BV76" s="1"/>
  <c r="CE75"/>
  <c r="CF75" s="1"/>
  <c r="CC75"/>
  <c r="CD75" s="1"/>
  <c r="CA75"/>
  <c r="CB75" s="1"/>
  <c r="BY75"/>
  <c r="BZ75" s="1"/>
  <c r="BW75"/>
  <c r="BX75" s="1"/>
  <c r="BU75"/>
  <c r="BV75" s="1"/>
  <c r="CE74"/>
  <c r="CF74" s="1"/>
  <c r="CC74"/>
  <c r="CD74" s="1"/>
  <c r="CA74"/>
  <c r="CB74" s="1"/>
  <c r="BY74"/>
  <c r="BZ74" s="1"/>
  <c r="BW74"/>
  <c r="BX74" s="1"/>
  <c r="BU74"/>
  <c r="BV74" s="1"/>
  <c r="CE73"/>
  <c r="CF73" s="1"/>
  <c r="CC73"/>
  <c r="CD73" s="1"/>
  <c r="CA73"/>
  <c r="CB73" s="1"/>
  <c r="BY73"/>
  <c r="BZ73" s="1"/>
  <c r="BW73"/>
  <c r="BX73" s="1"/>
  <c r="BU73"/>
  <c r="BV73" s="1"/>
  <c r="CE72"/>
  <c r="CF72" s="1"/>
  <c r="CC72"/>
  <c r="CD72" s="1"/>
  <c r="CA72"/>
  <c r="CB72" s="1"/>
  <c r="BY72"/>
  <c r="BZ72" s="1"/>
  <c r="BW72"/>
  <c r="BX72" s="1"/>
  <c r="BU72"/>
  <c r="BV72" s="1"/>
  <c r="CE71"/>
  <c r="CF71" s="1"/>
  <c r="CC71"/>
  <c r="CD71" s="1"/>
  <c r="CA71"/>
  <c r="CB71" s="1"/>
  <c r="BY71"/>
  <c r="BZ71" s="1"/>
  <c r="BW71"/>
  <c r="BX71" s="1"/>
  <c r="BU71"/>
  <c r="BV71" s="1"/>
  <c r="CE70"/>
  <c r="CF70" s="1"/>
  <c r="CC70"/>
  <c r="CD70" s="1"/>
  <c r="CA70"/>
  <c r="CB70" s="1"/>
  <c r="BY70"/>
  <c r="BZ70" s="1"/>
  <c r="BW70"/>
  <c r="BX70" s="1"/>
  <c r="BU70"/>
  <c r="BV70" s="1"/>
  <c r="CE69"/>
  <c r="CF69" s="1"/>
  <c r="CC69"/>
  <c r="CD69" s="1"/>
  <c r="CA69"/>
  <c r="CB69" s="1"/>
  <c r="BY69"/>
  <c r="BZ69" s="1"/>
  <c r="BW69"/>
  <c r="BX69" s="1"/>
  <c r="BU69"/>
  <c r="BV69" s="1"/>
  <c r="CE68"/>
  <c r="CF68" s="1"/>
  <c r="CC68"/>
  <c r="CD68" s="1"/>
  <c r="CA68"/>
  <c r="CB68" s="1"/>
  <c r="BY68"/>
  <c r="BZ68" s="1"/>
  <c r="BW68"/>
  <c r="BX68" s="1"/>
  <c r="BU68"/>
  <c r="BV68" s="1"/>
  <c r="CE67"/>
  <c r="CF67" s="1"/>
  <c r="CC67"/>
  <c r="CD67" s="1"/>
  <c r="CA67"/>
  <c r="CB67" s="1"/>
  <c r="BY67"/>
  <c r="BZ67" s="1"/>
  <c r="BW67"/>
  <c r="BX67" s="1"/>
  <c r="BU67"/>
  <c r="BV67" s="1"/>
  <c r="CE66"/>
  <c r="CF66" s="1"/>
  <c r="CC66"/>
  <c r="CD66" s="1"/>
  <c r="CA66"/>
  <c r="CB66" s="1"/>
  <c r="BY66"/>
  <c r="BZ66" s="1"/>
  <c r="BW66"/>
  <c r="BX66" s="1"/>
  <c r="BU66"/>
  <c r="BV66" s="1"/>
  <c r="CE65"/>
  <c r="CF65" s="1"/>
  <c r="CC65"/>
  <c r="CD65" s="1"/>
  <c r="CA65"/>
  <c r="CB65" s="1"/>
  <c r="BY65"/>
  <c r="BZ65" s="1"/>
  <c r="BW65"/>
  <c r="BX65" s="1"/>
  <c r="BU65"/>
  <c r="BV65" s="1"/>
  <c r="CE64"/>
  <c r="CF64" s="1"/>
  <c r="CC64"/>
  <c r="CD64" s="1"/>
  <c r="CA64"/>
  <c r="CB64" s="1"/>
  <c r="BY64"/>
  <c r="BZ64" s="1"/>
  <c r="BW64"/>
  <c r="BX64" s="1"/>
  <c r="BU64"/>
  <c r="BV64" s="1"/>
  <c r="CE63"/>
  <c r="CF63" s="1"/>
  <c r="CC63"/>
  <c r="CD63" s="1"/>
  <c r="CA63"/>
  <c r="CB63" s="1"/>
  <c r="BY63"/>
  <c r="BZ63" s="1"/>
  <c r="BW63"/>
  <c r="BX63" s="1"/>
  <c r="BU63"/>
  <c r="BV63" s="1"/>
  <c r="CE62"/>
  <c r="CF62" s="1"/>
  <c r="CC62"/>
  <c r="CD62" s="1"/>
  <c r="CA62"/>
  <c r="CB62" s="1"/>
  <c r="BY62"/>
  <c r="BZ62" s="1"/>
  <c r="BW62"/>
  <c r="BX62" s="1"/>
  <c r="BU62"/>
  <c r="BV62" s="1"/>
  <c r="CE61"/>
  <c r="CF61" s="1"/>
  <c r="CC61"/>
  <c r="CD61" s="1"/>
  <c r="CA61"/>
  <c r="CB61" s="1"/>
  <c r="BY61"/>
  <c r="BZ61" s="1"/>
  <c r="BW61"/>
  <c r="BX61" s="1"/>
  <c r="BU61"/>
  <c r="BV61" s="1"/>
  <c r="CE60"/>
  <c r="CF60" s="1"/>
  <c r="CC60"/>
  <c r="CD60" s="1"/>
  <c r="CA60"/>
  <c r="CB60" s="1"/>
  <c r="BY60"/>
  <c r="BZ60" s="1"/>
  <c r="BW60"/>
  <c r="BX60" s="1"/>
  <c r="BU60"/>
  <c r="BV60" s="1"/>
  <c r="CE59"/>
  <c r="CF59" s="1"/>
  <c r="CC59"/>
  <c r="CD59" s="1"/>
  <c r="CA59"/>
  <c r="CB59" s="1"/>
  <c r="BY59"/>
  <c r="BZ59" s="1"/>
  <c r="BW59"/>
  <c r="BX59" s="1"/>
  <c r="BU59"/>
  <c r="BV59" s="1"/>
  <c r="CE58"/>
  <c r="CF58" s="1"/>
  <c r="CC58"/>
  <c r="CD58" s="1"/>
  <c r="CA58"/>
  <c r="CB58" s="1"/>
  <c r="BY58"/>
  <c r="BZ58" s="1"/>
  <c r="BW58"/>
  <c r="BX58" s="1"/>
  <c r="BU58"/>
  <c r="BV58" s="1"/>
  <c r="CE57"/>
  <c r="CF57" s="1"/>
  <c r="CC57"/>
  <c r="CD57" s="1"/>
  <c r="CA57"/>
  <c r="CB57" s="1"/>
  <c r="BY57"/>
  <c r="BZ57" s="1"/>
  <c r="BW57"/>
  <c r="BX57" s="1"/>
  <c r="BU57"/>
  <c r="BV57" s="1"/>
  <c r="CE56"/>
  <c r="CF56" s="1"/>
  <c r="CC56"/>
  <c r="CD56" s="1"/>
  <c r="CA56"/>
  <c r="CB56" s="1"/>
  <c r="BY56"/>
  <c r="BZ56" s="1"/>
  <c r="BW56"/>
  <c r="BX56" s="1"/>
  <c r="BU56"/>
  <c r="BV56" s="1"/>
  <c r="CE55"/>
  <c r="CF55" s="1"/>
  <c r="CC55"/>
  <c r="CD55" s="1"/>
  <c r="CA55"/>
  <c r="CB55" s="1"/>
  <c r="BY55"/>
  <c r="BZ55" s="1"/>
  <c r="BW55"/>
  <c r="BX55" s="1"/>
  <c r="BU55"/>
  <c r="BV55" s="1"/>
  <c r="CE54"/>
  <c r="CF54" s="1"/>
  <c r="CC54"/>
  <c r="CD54" s="1"/>
  <c r="CA54"/>
  <c r="CB54" s="1"/>
  <c r="BY54"/>
  <c r="BZ54" s="1"/>
  <c r="BW54"/>
  <c r="BX54" s="1"/>
  <c r="BU54"/>
  <c r="BV54" s="1"/>
  <c r="CE53"/>
  <c r="CF53" s="1"/>
  <c r="CC53"/>
  <c r="CD53" s="1"/>
  <c r="CA53"/>
  <c r="CB53" s="1"/>
  <c r="BY53"/>
  <c r="BZ53" s="1"/>
  <c r="BW53"/>
  <c r="BX53" s="1"/>
  <c r="BU53"/>
  <c r="BV53" s="1"/>
  <c r="CE52"/>
  <c r="CF52" s="1"/>
  <c r="CC52"/>
  <c r="CD52" s="1"/>
  <c r="CA52"/>
  <c r="CB52" s="1"/>
  <c r="BY52"/>
  <c r="BZ52" s="1"/>
  <c r="BW52"/>
  <c r="BX52" s="1"/>
  <c r="BU52"/>
  <c r="BV52" s="1"/>
  <c r="CE51"/>
  <c r="CF51" s="1"/>
  <c r="CC51"/>
  <c r="CD51" s="1"/>
  <c r="CA51"/>
  <c r="CB51" s="1"/>
  <c r="BY51"/>
  <c r="BZ51" s="1"/>
  <c r="BW51"/>
  <c r="BX51" s="1"/>
  <c r="BU51"/>
  <c r="BV51" s="1"/>
  <c r="CE50"/>
  <c r="CF50" s="1"/>
  <c r="CC50"/>
  <c r="CD50" s="1"/>
  <c r="CA50"/>
  <c r="CB50" s="1"/>
  <c r="BY50"/>
  <c r="BZ50" s="1"/>
  <c r="BW50"/>
  <c r="BX50" s="1"/>
  <c r="BU50"/>
  <c r="BV50" s="1"/>
  <c r="CE49"/>
  <c r="CF49" s="1"/>
  <c r="CC49"/>
  <c r="CD49" s="1"/>
  <c r="CA49"/>
  <c r="CB49" s="1"/>
  <c r="BY49"/>
  <c r="BZ49" s="1"/>
  <c r="BW49"/>
  <c r="BX49" s="1"/>
  <c r="BU49"/>
  <c r="BV49" s="1"/>
  <c r="CE48"/>
  <c r="CF48" s="1"/>
  <c r="CC48"/>
  <c r="CD48" s="1"/>
  <c r="CA48"/>
  <c r="CB48" s="1"/>
  <c r="BY48"/>
  <c r="BZ48" s="1"/>
  <c r="BW48"/>
  <c r="BX48" s="1"/>
  <c r="BU48"/>
  <c r="BV48" s="1"/>
  <c r="CE47"/>
  <c r="CF47" s="1"/>
  <c r="CC47"/>
  <c r="CD47" s="1"/>
  <c r="CA47"/>
  <c r="CB47" s="1"/>
  <c r="BY47"/>
  <c r="BZ47" s="1"/>
  <c r="BW47"/>
  <c r="BX47" s="1"/>
  <c r="BU47"/>
  <c r="BV47" s="1"/>
  <c r="CE46"/>
  <c r="CF46" s="1"/>
  <c r="CC46"/>
  <c r="CD46" s="1"/>
  <c r="CA46"/>
  <c r="CB46" s="1"/>
  <c r="BY46"/>
  <c r="BZ46" s="1"/>
  <c r="BW46"/>
  <c r="BX46" s="1"/>
  <c r="BU46"/>
  <c r="BV46" s="1"/>
  <c r="CE45"/>
  <c r="CF45" s="1"/>
  <c r="CC45"/>
  <c r="CD45" s="1"/>
  <c r="CA45"/>
  <c r="CB45" s="1"/>
  <c r="BY45"/>
  <c r="BZ45" s="1"/>
  <c r="BW45"/>
  <c r="BX45" s="1"/>
  <c r="BU45"/>
  <c r="BV45" s="1"/>
  <c r="CE44"/>
  <c r="CF44" s="1"/>
  <c r="CC44"/>
  <c r="CD44" s="1"/>
  <c r="CA44"/>
  <c r="CB44" s="1"/>
  <c r="BY44"/>
  <c r="BZ44" s="1"/>
  <c r="BW44"/>
  <c r="BX44" s="1"/>
  <c r="BU44"/>
  <c r="BV44" s="1"/>
  <c r="CE43"/>
  <c r="CF43" s="1"/>
  <c r="CC43"/>
  <c r="CD43" s="1"/>
  <c r="CA43"/>
  <c r="CB43" s="1"/>
  <c r="BY43"/>
  <c r="BZ43" s="1"/>
  <c r="BW43"/>
  <c r="BX43" s="1"/>
  <c r="BU43"/>
  <c r="BV43" s="1"/>
  <c r="CE42"/>
  <c r="CF42" s="1"/>
  <c r="CC42"/>
  <c r="CD42" s="1"/>
  <c r="CA42"/>
  <c r="CB42" s="1"/>
  <c r="BY42"/>
  <c r="BZ42" s="1"/>
  <c r="BW42"/>
  <c r="BX42" s="1"/>
  <c r="BU42"/>
  <c r="BV42" s="1"/>
  <c r="CE41"/>
  <c r="CF41" s="1"/>
  <c r="CC41"/>
  <c r="CD41" s="1"/>
  <c r="CA41"/>
  <c r="CB41" s="1"/>
  <c r="BY41"/>
  <c r="BZ41" s="1"/>
  <c r="BW41"/>
  <c r="BX41" s="1"/>
  <c r="BU41"/>
  <c r="BV41" s="1"/>
  <c r="CE40"/>
  <c r="CF40" s="1"/>
  <c r="CC40"/>
  <c r="CD40" s="1"/>
  <c r="CA40"/>
  <c r="CB40" s="1"/>
  <c r="BY40"/>
  <c r="BZ40" s="1"/>
  <c r="BW40"/>
  <c r="BX40" s="1"/>
  <c r="BU40"/>
  <c r="BV40" s="1"/>
  <c r="CE39"/>
  <c r="CF39" s="1"/>
  <c r="CC39"/>
  <c r="CD39" s="1"/>
  <c r="CA39"/>
  <c r="CB39" s="1"/>
  <c r="BY39"/>
  <c r="BZ39" s="1"/>
  <c r="BW39"/>
  <c r="BX39" s="1"/>
  <c r="BU39"/>
  <c r="BV39" s="1"/>
  <c r="CE38"/>
  <c r="CF38" s="1"/>
  <c r="CC38"/>
  <c r="CD38" s="1"/>
  <c r="CA38"/>
  <c r="CB38" s="1"/>
  <c r="BY38"/>
  <c r="BZ38" s="1"/>
  <c r="BW38"/>
  <c r="BX38" s="1"/>
  <c r="BU38"/>
  <c r="BV38" s="1"/>
  <c r="CE37"/>
  <c r="CF37" s="1"/>
  <c r="CC37"/>
  <c r="CD37" s="1"/>
  <c r="CA37"/>
  <c r="CB37" s="1"/>
  <c r="BY37"/>
  <c r="BZ37" s="1"/>
  <c r="BW37"/>
  <c r="BX37" s="1"/>
  <c r="BU37"/>
  <c r="BV37" s="1"/>
  <c r="CE36"/>
  <c r="CF36" s="1"/>
  <c r="CC36"/>
  <c r="CD36" s="1"/>
  <c r="CA36"/>
  <c r="CB36" s="1"/>
  <c r="BY36"/>
  <c r="BZ36" s="1"/>
  <c r="BW36"/>
  <c r="BX36" s="1"/>
  <c r="BU36"/>
  <c r="BV36" s="1"/>
  <c r="CE35"/>
  <c r="CF35" s="1"/>
  <c r="CC35"/>
  <c r="CD35" s="1"/>
  <c r="CA35"/>
  <c r="CB35" s="1"/>
  <c r="BY35"/>
  <c r="BZ35" s="1"/>
  <c r="BW35"/>
  <c r="BX35" s="1"/>
  <c r="BU35"/>
  <c r="BV35" s="1"/>
  <c r="CE34"/>
  <c r="CF34" s="1"/>
  <c r="CC34"/>
  <c r="CD34" s="1"/>
  <c r="CA34"/>
  <c r="CB34" s="1"/>
  <c r="BY34"/>
  <c r="BZ34" s="1"/>
  <c r="BW34"/>
  <c r="BX34" s="1"/>
  <c r="BU34"/>
  <c r="BV34" s="1"/>
  <c r="CE33"/>
  <c r="CF33" s="1"/>
  <c r="CC33"/>
  <c r="CD33" s="1"/>
  <c r="CA33"/>
  <c r="CB33" s="1"/>
  <c r="BY33"/>
  <c r="BZ33" s="1"/>
  <c r="BW33"/>
  <c r="BX33" s="1"/>
  <c r="BU33"/>
  <c r="BV33" s="1"/>
  <c r="CE32"/>
  <c r="CF32" s="1"/>
  <c r="CC32"/>
  <c r="CD32" s="1"/>
  <c r="CA32"/>
  <c r="CB32" s="1"/>
  <c r="BY32"/>
  <c r="BZ32" s="1"/>
  <c r="BW32"/>
  <c r="BX32" s="1"/>
  <c r="BU32"/>
  <c r="BV32" s="1"/>
  <c r="CE31"/>
  <c r="CF31" s="1"/>
  <c r="CC31"/>
  <c r="CD31" s="1"/>
  <c r="CA31"/>
  <c r="CB31" s="1"/>
  <c r="BY31"/>
  <c r="BZ31" s="1"/>
  <c r="BW31"/>
  <c r="BX31" s="1"/>
  <c r="BU31"/>
  <c r="BV31" s="1"/>
  <c r="CE30"/>
  <c r="CF30" s="1"/>
  <c r="CC30"/>
  <c r="CD30" s="1"/>
  <c r="CA30"/>
  <c r="CB30" s="1"/>
  <c r="BY30"/>
  <c r="BZ30" s="1"/>
  <c r="BW30"/>
  <c r="BX30" s="1"/>
  <c r="BU30"/>
  <c r="BV30" s="1"/>
  <c r="CE29"/>
  <c r="CF29" s="1"/>
  <c r="CC29"/>
  <c r="CD29" s="1"/>
  <c r="CA29"/>
  <c r="CB29" s="1"/>
  <c r="BY29"/>
  <c r="BZ29" s="1"/>
  <c r="BW29"/>
  <c r="BX29" s="1"/>
  <c r="BU29"/>
  <c r="BV29" s="1"/>
  <c r="CE28"/>
  <c r="CF28" s="1"/>
  <c r="CC28"/>
  <c r="CD28" s="1"/>
  <c r="CA28"/>
  <c r="CB28" s="1"/>
  <c r="BY28"/>
  <c r="BZ28" s="1"/>
  <c r="BW28"/>
  <c r="BX28" s="1"/>
  <c r="BU28"/>
  <c r="BV28" s="1"/>
  <c r="CE27"/>
  <c r="CF27" s="1"/>
  <c r="CC27"/>
  <c r="CD27" s="1"/>
  <c r="CA27"/>
  <c r="CB27" s="1"/>
  <c r="BY27"/>
  <c r="BZ27" s="1"/>
  <c r="BW27"/>
  <c r="BX27" s="1"/>
  <c r="BU27"/>
  <c r="BV27" s="1"/>
  <c r="CE26"/>
  <c r="CF26" s="1"/>
  <c r="CC26"/>
  <c r="CD26" s="1"/>
  <c r="CA26"/>
  <c r="CB26" s="1"/>
  <c r="BY26"/>
  <c r="BZ26" s="1"/>
  <c r="BW26"/>
  <c r="BX26" s="1"/>
  <c r="BU26"/>
  <c r="BV26" s="1"/>
  <c r="CE25"/>
  <c r="CF25" s="1"/>
  <c r="CC25"/>
  <c r="CD25" s="1"/>
  <c r="CA25"/>
  <c r="CB25" s="1"/>
  <c r="BY25"/>
  <c r="BZ25" s="1"/>
  <c r="BW25"/>
  <c r="BX25" s="1"/>
  <c r="BU25"/>
  <c r="BV25" s="1"/>
  <c r="CE24"/>
  <c r="CF24" s="1"/>
  <c r="CC24"/>
  <c r="CD24" s="1"/>
  <c r="CA24"/>
  <c r="CB24" s="1"/>
  <c r="BY24"/>
  <c r="BZ24" s="1"/>
  <c r="BW24"/>
  <c r="BX24" s="1"/>
  <c r="BU24"/>
  <c r="BV24" s="1"/>
  <c r="CE23"/>
  <c r="CF23" s="1"/>
  <c r="CC23"/>
  <c r="CD23" s="1"/>
  <c r="CA23"/>
  <c r="CB23" s="1"/>
  <c r="BY23"/>
  <c r="BZ23" s="1"/>
  <c r="BW23"/>
  <c r="BX23" s="1"/>
  <c r="BU23"/>
  <c r="BV23" s="1"/>
  <c r="CE22"/>
  <c r="CF22" s="1"/>
  <c r="CC22"/>
  <c r="CD22" s="1"/>
  <c r="CA22"/>
  <c r="CB22" s="1"/>
  <c r="BY22"/>
  <c r="BZ22" s="1"/>
  <c r="BW22"/>
  <c r="BX22" s="1"/>
  <c r="BU22"/>
  <c r="BV22" s="1"/>
  <c r="CE21"/>
  <c r="CF21" s="1"/>
  <c r="CC21"/>
  <c r="CD21" s="1"/>
  <c r="CA21"/>
  <c r="CB21" s="1"/>
  <c r="BY21"/>
  <c r="BZ21" s="1"/>
  <c r="BW21"/>
  <c r="BX21" s="1"/>
  <c r="BU21"/>
  <c r="BV21" s="1"/>
  <c r="CE20"/>
  <c r="CF20" s="1"/>
  <c r="CC20"/>
  <c r="CD20" s="1"/>
  <c r="CA20"/>
  <c r="CB20" s="1"/>
  <c r="BY20"/>
  <c r="BZ20" s="1"/>
  <c r="BW20"/>
  <c r="BX20" s="1"/>
  <c r="BU20"/>
  <c r="BV20" s="1"/>
  <c r="CE19"/>
  <c r="CF19" s="1"/>
  <c r="CC19"/>
  <c r="CD19" s="1"/>
  <c r="CA19"/>
  <c r="CB19" s="1"/>
  <c r="BY19"/>
  <c r="BZ19" s="1"/>
  <c r="BW19"/>
  <c r="BX19" s="1"/>
  <c r="BU19"/>
  <c r="BV19" s="1"/>
  <c r="CE18"/>
  <c r="CF18" s="1"/>
  <c r="CC18"/>
  <c r="CD18" s="1"/>
  <c r="CA18"/>
  <c r="CB18" s="1"/>
  <c r="BY18"/>
  <c r="BZ18" s="1"/>
  <c r="BW18"/>
  <c r="BX18" s="1"/>
  <c r="BU18"/>
  <c r="BV18" s="1"/>
  <c r="CE17"/>
  <c r="CF17" s="1"/>
  <c r="CC17"/>
  <c r="CD17" s="1"/>
  <c r="CA17"/>
  <c r="CB17" s="1"/>
  <c r="BY17"/>
  <c r="BZ17" s="1"/>
  <c r="BW17"/>
  <c r="BX17" s="1"/>
  <c r="BU17"/>
  <c r="BV17" s="1"/>
  <c r="CE16"/>
  <c r="CF16" s="1"/>
  <c r="CC16"/>
  <c r="CD16" s="1"/>
  <c r="CA16"/>
  <c r="CB16" s="1"/>
  <c r="BY16"/>
  <c r="BZ16" s="1"/>
  <c r="BW16"/>
  <c r="BX16" s="1"/>
  <c r="BU16"/>
  <c r="BV16" s="1"/>
  <c r="CE15"/>
  <c r="CF15" s="1"/>
  <c r="CC15"/>
  <c r="CD15" s="1"/>
  <c r="CA15"/>
  <c r="CB15" s="1"/>
  <c r="BY15"/>
  <c r="BZ15" s="1"/>
  <c r="BW15"/>
  <c r="BX15" s="1"/>
  <c r="BU15"/>
  <c r="BV15" s="1"/>
  <c r="CE14"/>
  <c r="CF14" s="1"/>
  <c r="CC14"/>
  <c r="CD14" s="1"/>
  <c r="CA14"/>
  <c r="CB14" s="1"/>
  <c r="BY14"/>
  <c r="BZ14" s="1"/>
  <c r="BW14"/>
  <c r="BX14" s="1"/>
  <c r="BU14"/>
  <c r="BV14" s="1"/>
  <c r="CE13"/>
  <c r="CF13" s="1"/>
  <c r="CC13"/>
  <c r="CD13" s="1"/>
  <c r="CA13"/>
  <c r="CB13" s="1"/>
  <c r="BY13"/>
  <c r="BZ13" s="1"/>
  <c r="BW13"/>
  <c r="BX13" s="1"/>
  <c r="BU13"/>
  <c r="BV13" s="1"/>
  <c r="CE12"/>
  <c r="CF12" s="1"/>
  <c r="CC12"/>
  <c r="CD12" s="1"/>
  <c r="CA12"/>
  <c r="CB12" s="1"/>
  <c r="BY12"/>
  <c r="BZ12" s="1"/>
  <c r="BW12"/>
  <c r="BX12" s="1"/>
  <c r="BU12"/>
  <c r="BV12" s="1"/>
  <c r="CE11"/>
  <c r="CF11" s="1"/>
  <c r="CC11"/>
  <c r="CD11" s="1"/>
  <c r="CA11"/>
  <c r="CB11" s="1"/>
  <c r="BY11"/>
  <c r="BZ11" s="1"/>
  <c r="BW11"/>
  <c r="BX11" s="1"/>
  <c r="BU11"/>
  <c r="BV11" s="1"/>
  <c r="CE10"/>
  <c r="CF10" s="1"/>
  <c r="CC10"/>
  <c r="CD10" s="1"/>
  <c r="CA10"/>
  <c r="CB10" s="1"/>
  <c r="BY10"/>
  <c r="BZ10" s="1"/>
  <c r="BW10"/>
  <c r="BX10" s="1"/>
  <c r="BU10"/>
  <c r="BV10" s="1"/>
  <c r="CE9"/>
  <c r="CF9" s="1"/>
  <c r="CC9"/>
  <c r="CD9" s="1"/>
  <c r="CA9"/>
  <c r="CB9" s="1"/>
  <c r="BY9"/>
  <c r="BZ9" s="1"/>
  <c r="BW9"/>
  <c r="BX9" s="1"/>
  <c r="BU9"/>
  <c r="BV9" s="1"/>
  <c r="CE8"/>
  <c r="CF8" s="1"/>
  <c r="CC8"/>
  <c r="CD8" s="1"/>
  <c r="CA8"/>
  <c r="CB8" s="1"/>
  <c r="BY8"/>
  <c r="BZ8" s="1"/>
  <c r="BW8"/>
  <c r="BX8" s="1"/>
  <c r="BU8"/>
  <c r="BV8" s="1"/>
  <c r="CE7"/>
  <c r="CF7" s="1"/>
  <c r="CC7"/>
  <c r="CD7" s="1"/>
  <c r="CA7"/>
  <c r="CB7" s="1"/>
  <c r="BY7"/>
  <c r="BZ7" s="1"/>
  <c r="BW7"/>
  <c r="BX7" s="1"/>
  <c r="BU7"/>
  <c r="BV7" s="1"/>
  <c r="CJ6"/>
  <c r="CJ5"/>
  <c r="CE5"/>
  <c r="CC5"/>
  <c r="CA5"/>
  <c r="BY5"/>
  <c r="BW5"/>
  <c r="BU5"/>
  <c r="CJ4"/>
  <c r="CM3"/>
  <c r="CJ3"/>
  <c r="CM2"/>
  <c r="CJ2"/>
  <c r="CM1"/>
  <c r="CJ1"/>
  <c r="CG407" i="10"/>
  <c r="CH407" s="1"/>
  <c r="CE407"/>
  <c r="CF407" s="1"/>
  <c r="CC407"/>
  <c r="CD407" s="1"/>
  <c r="CA407"/>
  <c r="CB407" s="1"/>
  <c r="BY407"/>
  <c r="BZ407" s="1"/>
  <c r="BW407"/>
  <c r="BX407" s="1"/>
  <c r="BU407"/>
  <c r="BV407" s="1"/>
  <c r="CG406"/>
  <c r="CH406" s="1"/>
  <c r="CE406"/>
  <c r="CF406" s="1"/>
  <c r="CC406"/>
  <c r="CD406" s="1"/>
  <c r="CA406"/>
  <c r="CB406" s="1"/>
  <c r="BY406"/>
  <c r="BZ406" s="1"/>
  <c r="BW406"/>
  <c r="BX406" s="1"/>
  <c r="BU406"/>
  <c r="BV406" s="1"/>
  <c r="CG405"/>
  <c r="CH405" s="1"/>
  <c r="CE405"/>
  <c r="CF405" s="1"/>
  <c r="CC405"/>
  <c r="CD405" s="1"/>
  <c r="CA405"/>
  <c r="CB405" s="1"/>
  <c r="BY405"/>
  <c r="BZ405" s="1"/>
  <c r="BW405"/>
  <c r="BX405" s="1"/>
  <c r="BU405"/>
  <c r="BV405" s="1"/>
  <c r="CG404"/>
  <c r="CH404" s="1"/>
  <c r="CE404"/>
  <c r="CF404" s="1"/>
  <c r="CC404"/>
  <c r="CD404" s="1"/>
  <c r="CA404"/>
  <c r="CB404" s="1"/>
  <c r="BY404"/>
  <c r="BZ404" s="1"/>
  <c r="BW404"/>
  <c r="BX404" s="1"/>
  <c r="BU404"/>
  <c r="BV404" s="1"/>
  <c r="CG403"/>
  <c r="CH403" s="1"/>
  <c r="CE403"/>
  <c r="CF403" s="1"/>
  <c r="CC403"/>
  <c r="CD403" s="1"/>
  <c r="CA403"/>
  <c r="CB403" s="1"/>
  <c r="BY403"/>
  <c r="BZ403" s="1"/>
  <c r="BW403"/>
  <c r="BX403" s="1"/>
  <c r="BU403"/>
  <c r="BV403" s="1"/>
  <c r="CG402"/>
  <c r="CH402" s="1"/>
  <c r="CE402"/>
  <c r="CF402" s="1"/>
  <c r="CC402"/>
  <c r="CD402" s="1"/>
  <c r="CA402"/>
  <c r="CB402" s="1"/>
  <c r="BY402"/>
  <c r="BZ402" s="1"/>
  <c r="BW402"/>
  <c r="BX402" s="1"/>
  <c r="BU402"/>
  <c r="BV402" s="1"/>
  <c r="CG401"/>
  <c r="CH401" s="1"/>
  <c r="CE401"/>
  <c r="CF401" s="1"/>
  <c r="CC401"/>
  <c r="CD401" s="1"/>
  <c r="CA401"/>
  <c r="CB401" s="1"/>
  <c r="BY401"/>
  <c r="BZ401" s="1"/>
  <c r="BW401"/>
  <c r="BX401" s="1"/>
  <c r="BU401"/>
  <c r="BV401" s="1"/>
  <c r="CG400"/>
  <c r="CH400" s="1"/>
  <c r="CE400"/>
  <c r="CF400" s="1"/>
  <c r="CC400"/>
  <c r="CD400" s="1"/>
  <c r="CA400"/>
  <c r="CB400" s="1"/>
  <c r="BY400"/>
  <c r="BZ400" s="1"/>
  <c r="BW400"/>
  <c r="BX400" s="1"/>
  <c r="BU400"/>
  <c r="BV400" s="1"/>
  <c r="CG399"/>
  <c r="CH399" s="1"/>
  <c r="CE399"/>
  <c r="CF399" s="1"/>
  <c r="CC399"/>
  <c r="CD399" s="1"/>
  <c r="CA399"/>
  <c r="CB399" s="1"/>
  <c r="BY399"/>
  <c r="BZ399" s="1"/>
  <c r="BW399"/>
  <c r="BX399" s="1"/>
  <c r="BU399"/>
  <c r="BV399" s="1"/>
  <c r="CG398"/>
  <c r="CH398" s="1"/>
  <c r="CE398"/>
  <c r="CF398" s="1"/>
  <c r="CC398"/>
  <c r="CD398" s="1"/>
  <c r="CA398"/>
  <c r="CB398" s="1"/>
  <c r="BY398"/>
  <c r="BZ398" s="1"/>
  <c r="BW398"/>
  <c r="BX398" s="1"/>
  <c r="BU398"/>
  <c r="BV398" s="1"/>
  <c r="CG397"/>
  <c r="CH397" s="1"/>
  <c r="CE397"/>
  <c r="CF397" s="1"/>
  <c r="CC397"/>
  <c r="CD397" s="1"/>
  <c r="CA397"/>
  <c r="CB397" s="1"/>
  <c r="BY397"/>
  <c r="BZ397" s="1"/>
  <c r="BW397"/>
  <c r="BX397" s="1"/>
  <c r="BU397"/>
  <c r="BV397" s="1"/>
  <c r="CG396"/>
  <c r="CH396" s="1"/>
  <c r="CE396"/>
  <c r="CF396" s="1"/>
  <c r="CC396"/>
  <c r="CD396" s="1"/>
  <c r="CA396"/>
  <c r="CB396" s="1"/>
  <c r="BY396"/>
  <c r="BZ396" s="1"/>
  <c r="BW396"/>
  <c r="BX396" s="1"/>
  <c r="BU396"/>
  <c r="BV396" s="1"/>
  <c r="CG395"/>
  <c r="CH395" s="1"/>
  <c r="CE395"/>
  <c r="CF395" s="1"/>
  <c r="CC395"/>
  <c r="CD395" s="1"/>
  <c r="CA395"/>
  <c r="CB395" s="1"/>
  <c r="BY395"/>
  <c r="BZ395" s="1"/>
  <c r="BW395"/>
  <c r="BX395" s="1"/>
  <c r="BU395"/>
  <c r="BV395" s="1"/>
  <c r="CG394"/>
  <c r="CH394" s="1"/>
  <c r="CE394"/>
  <c r="CF394" s="1"/>
  <c r="CC394"/>
  <c r="CD394" s="1"/>
  <c r="CA394"/>
  <c r="CB394" s="1"/>
  <c r="BY394"/>
  <c r="BZ394" s="1"/>
  <c r="BW394"/>
  <c r="BX394" s="1"/>
  <c r="BU394"/>
  <c r="BV394" s="1"/>
  <c r="CG393"/>
  <c r="CH393" s="1"/>
  <c r="CE393"/>
  <c r="CF393" s="1"/>
  <c r="CC393"/>
  <c r="CD393" s="1"/>
  <c r="CA393"/>
  <c r="CB393" s="1"/>
  <c r="BY393"/>
  <c r="BZ393" s="1"/>
  <c r="BW393"/>
  <c r="BX393" s="1"/>
  <c r="BU393"/>
  <c r="BV393" s="1"/>
  <c r="CG392"/>
  <c r="CH392" s="1"/>
  <c r="CE392"/>
  <c r="CF392" s="1"/>
  <c r="CC392"/>
  <c r="CD392" s="1"/>
  <c r="CA392"/>
  <c r="CB392" s="1"/>
  <c r="BY392"/>
  <c r="BZ392" s="1"/>
  <c r="BW392"/>
  <c r="BX392" s="1"/>
  <c r="BU392"/>
  <c r="BV392" s="1"/>
  <c r="CG391"/>
  <c r="CH391" s="1"/>
  <c r="CE391"/>
  <c r="CF391" s="1"/>
  <c r="CC391"/>
  <c r="CD391" s="1"/>
  <c r="CA391"/>
  <c r="CB391" s="1"/>
  <c r="BY391"/>
  <c r="BZ391" s="1"/>
  <c r="BW391"/>
  <c r="BX391" s="1"/>
  <c r="BU391"/>
  <c r="BV391" s="1"/>
  <c r="CG390"/>
  <c r="CH390" s="1"/>
  <c r="CE390"/>
  <c r="CF390" s="1"/>
  <c r="CC390"/>
  <c r="CD390" s="1"/>
  <c r="CA390"/>
  <c r="CB390" s="1"/>
  <c r="BY390"/>
  <c r="BZ390" s="1"/>
  <c r="BW390"/>
  <c r="BX390" s="1"/>
  <c r="BU390"/>
  <c r="BV390" s="1"/>
  <c r="CG389"/>
  <c r="CH389" s="1"/>
  <c r="CE389"/>
  <c r="CF389" s="1"/>
  <c r="CC389"/>
  <c r="CD389" s="1"/>
  <c r="CA389"/>
  <c r="CB389" s="1"/>
  <c r="BY389"/>
  <c r="BZ389" s="1"/>
  <c r="BW389"/>
  <c r="BX389" s="1"/>
  <c r="BU389"/>
  <c r="BV389" s="1"/>
  <c r="CG388"/>
  <c r="CH388" s="1"/>
  <c r="CE388"/>
  <c r="CF388" s="1"/>
  <c r="CC388"/>
  <c r="CD388" s="1"/>
  <c r="CA388"/>
  <c r="CB388" s="1"/>
  <c r="BY388"/>
  <c r="BZ388" s="1"/>
  <c r="BW388"/>
  <c r="BX388" s="1"/>
  <c r="BU388"/>
  <c r="BV388" s="1"/>
  <c r="CG387"/>
  <c r="CH387" s="1"/>
  <c r="CE387"/>
  <c r="CF387" s="1"/>
  <c r="CC387"/>
  <c r="CD387" s="1"/>
  <c r="CA387"/>
  <c r="CB387" s="1"/>
  <c r="BY387"/>
  <c r="BZ387" s="1"/>
  <c r="BW387"/>
  <c r="BX387" s="1"/>
  <c r="BU387"/>
  <c r="BV387" s="1"/>
  <c r="CG386"/>
  <c r="CH386" s="1"/>
  <c r="CE386"/>
  <c r="CF386" s="1"/>
  <c r="CC386"/>
  <c r="CD386" s="1"/>
  <c r="CA386"/>
  <c r="CB386" s="1"/>
  <c r="BY386"/>
  <c r="BZ386" s="1"/>
  <c r="BW386"/>
  <c r="BX386" s="1"/>
  <c r="BU386"/>
  <c r="BV386" s="1"/>
  <c r="CG385"/>
  <c r="CH385" s="1"/>
  <c r="CE385"/>
  <c r="CF385" s="1"/>
  <c r="CC385"/>
  <c r="CD385" s="1"/>
  <c r="CA385"/>
  <c r="CB385" s="1"/>
  <c r="BY385"/>
  <c r="BZ385" s="1"/>
  <c r="BW385"/>
  <c r="BX385" s="1"/>
  <c r="BU385"/>
  <c r="BV385" s="1"/>
  <c r="CG384"/>
  <c r="CH384" s="1"/>
  <c r="CE384"/>
  <c r="CF384" s="1"/>
  <c r="CC384"/>
  <c r="CD384" s="1"/>
  <c r="CA384"/>
  <c r="CB384" s="1"/>
  <c r="BY384"/>
  <c r="BZ384" s="1"/>
  <c r="BW384"/>
  <c r="BX384" s="1"/>
  <c r="BU384"/>
  <c r="BV384" s="1"/>
  <c r="CG383"/>
  <c r="CH383" s="1"/>
  <c r="CE383"/>
  <c r="CF383" s="1"/>
  <c r="CC383"/>
  <c r="CD383" s="1"/>
  <c r="CA383"/>
  <c r="CB383" s="1"/>
  <c r="BY383"/>
  <c r="BZ383" s="1"/>
  <c r="BW383"/>
  <c r="BX383" s="1"/>
  <c r="BU383"/>
  <c r="BV383" s="1"/>
  <c r="CG382"/>
  <c r="CH382" s="1"/>
  <c r="CE382"/>
  <c r="CF382" s="1"/>
  <c r="CC382"/>
  <c r="CD382" s="1"/>
  <c r="CA382"/>
  <c r="CB382" s="1"/>
  <c r="BY382"/>
  <c r="BZ382" s="1"/>
  <c r="BW382"/>
  <c r="BX382" s="1"/>
  <c r="BU382"/>
  <c r="BV382" s="1"/>
  <c r="CG381"/>
  <c r="CH381" s="1"/>
  <c r="CE381"/>
  <c r="CF381" s="1"/>
  <c r="CC381"/>
  <c r="CD381" s="1"/>
  <c r="CA381"/>
  <c r="CB381" s="1"/>
  <c r="BY381"/>
  <c r="BZ381" s="1"/>
  <c r="BW381"/>
  <c r="BX381" s="1"/>
  <c r="BU381"/>
  <c r="BV381" s="1"/>
  <c r="CG380"/>
  <c r="CH380" s="1"/>
  <c r="CE380"/>
  <c r="CF380" s="1"/>
  <c r="CC380"/>
  <c r="CD380" s="1"/>
  <c r="CA380"/>
  <c r="CB380" s="1"/>
  <c r="BY380"/>
  <c r="BZ380" s="1"/>
  <c r="BW380"/>
  <c r="BX380" s="1"/>
  <c r="BU380"/>
  <c r="BV380" s="1"/>
  <c r="CG379"/>
  <c r="CH379" s="1"/>
  <c r="CE379"/>
  <c r="CF379" s="1"/>
  <c r="CC379"/>
  <c r="CD379" s="1"/>
  <c r="CA379"/>
  <c r="CB379" s="1"/>
  <c r="BY379"/>
  <c r="BZ379" s="1"/>
  <c r="BW379"/>
  <c r="BX379" s="1"/>
  <c r="BU379"/>
  <c r="BV379" s="1"/>
  <c r="CG378"/>
  <c r="CH378" s="1"/>
  <c r="CE378"/>
  <c r="CF378" s="1"/>
  <c r="CC378"/>
  <c r="CD378" s="1"/>
  <c r="CA378"/>
  <c r="CB378" s="1"/>
  <c r="BY378"/>
  <c r="BZ378" s="1"/>
  <c r="BW378"/>
  <c r="BX378" s="1"/>
  <c r="BU378"/>
  <c r="BV378" s="1"/>
  <c r="CG377"/>
  <c r="CH377" s="1"/>
  <c r="CE377"/>
  <c r="CF377" s="1"/>
  <c r="CC377"/>
  <c r="CD377" s="1"/>
  <c r="CA377"/>
  <c r="CB377" s="1"/>
  <c r="BY377"/>
  <c r="BZ377" s="1"/>
  <c r="BW377"/>
  <c r="BX377" s="1"/>
  <c r="BU377"/>
  <c r="BV377" s="1"/>
  <c r="CG376"/>
  <c r="CH376" s="1"/>
  <c r="CE376"/>
  <c r="CF376" s="1"/>
  <c r="CC376"/>
  <c r="CD376" s="1"/>
  <c r="CA376"/>
  <c r="CB376" s="1"/>
  <c r="BY376"/>
  <c r="BZ376" s="1"/>
  <c r="BW376"/>
  <c r="BX376" s="1"/>
  <c r="BU376"/>
  <c r="BV376" s="1"/>
  <c r="CG375"/>
  <c r="CH375" s="1"/>
  <c r="CE375"/>
  <c r="CF375" s="1"/>
  <c r="CC375"/>
  <c r="CD375" s="1"/>
  <c r="CA375"/>
  <c r="CB375" s="1"/>
  <c r="BY375"/>
  <c r="BZ375" s="1"/>
  <c r="BW375"/>
  <c r="BX375" s="1"/>
  <c r="BU375"/>
  <c r="BV375" s="1"/>
  <c r="CG374"/>
  <c r="CH374" s="1"/>
  <c r="CE374"/>
  <c r="CF374" s="1"/>
  <c r="CC374"/>
  <c r="CD374" s="1"/>
  <c r="CA374"/>
  <c r="CB374" s="1"/>
  <c r="BY374"/>
  <c r="BZ374" s="1"/>
  <c r="BW374"/>
  <c r="BX374" s="1"/>
  <c r="BU374"/>
  <c r="BV374" s="1"/>
  <c r="CG373"/>
  <c r="CH373" s="1"/>
  <c r="CE373"/>
  <c r="CF373" s="1"/>
  <c r="CC373"/>
  <c r="CD373" s="1"/>
  <c r="CA373"/>
  <c r="CB373" s="1"/>
  <c r="BY373"/>
  <c r="BZ373" s="1"/>
  <c r="BW373"/>
  <c r="BX373" s="1"/>
  <c r="BU373"/>
  <c r="BV373" s="1"/>
  <c r="CG372"/>
  <c r="CH372" s="1"/>
  <c r="CE372"/>
  <c r="CF372" s="1"/>
  <c r="CC372"/>
  <c r="CD372" s="1"/>
  <c r="CA372"/>
  <c r="CB372" s="1"/>
  <c r="BY372"/>
  <c r="BZ372" s="1"/>
  <c r="BW372"/>
  <c r="BX372" s="1"/>
  <c r="BU372"/>
  <c r="BV372" s="1"/>
  <c r="CG371"/>
  <c r="CH371" s="1"/>
  <c r="CE371"/>
  <c r="CF371" s="1"/>
  <c r="CC371"/>
  <c r="CD371" s="1"/>
  <c r="CA371"/>
  <c r="CB371" s="1"/>
  <c r="BY371"/>
  <c r="BZ371" s="1"/>
  <c r="BW371"/>
  <c r="BX371" s="1"/>
  <c r="BU371"/>
  <c r="BV371" s="1"/>
  <c r="CG370"/>
  <c r="CH370" s="1"/>
  <c r="CE370"/>
  <c r="CF370" s="1"/>
  <c r="CC370"/>
  <c r="CD370" s="1"/>
  <c r="CA370"/>
  <c r="CB370" s="1"/>
  <c r="BY370"/>
  <c r="BZ370" s="1"/>
  <c r="BW370"/>
  <c r="BX370" s="1"/>
  <c r="BU370"/>
  <c r="BV370" s="1"/>
  <c r="CG369"/>
  <c r="CH369" s="1"/>
  <c r="CE369"/>
  <c r="CF369" s="1"/>
  <c r="CC369"/>
  <c r="CD369" s="1"/>
  <c r="CA369"/>
  <c r="CB369" s="1"/>
  <c r="BY369"/>
  <c r="BZ369" s="1"/>
  <c r="BW369"/>
  <c r="BX369" s="1"/>
  <c r="BU369"/>
  <c r="BV369" s="1"/>
  <c r="CG368"/>
  <c r="CH368" s="1"/>
  <c r="CE368"/>
  <c r="CF368" s="1"/>
  <c r="CC368"/>
  <c r="CD368" s="1"/>
  <c r="CA368"/>
  <c r="CB368" s="1"/>
  <c r="BY368"/>
  <c r="BZ368" s="1"/>
  <c r="BW368"/>
  <c r="BX368" s="1"/>
  <c r="BU368"/>
  <c r="BV368" s="1"/>
  <c r="CG367"/>
  <c r="CH367" s="1"/>
  <c r="CE367"/>
  <c r="CF367" s="1"/>
  <c r="CC367"/>
  <c r="CD367" s="1"/>
  <c r="CA367"/>
  <c r="CB367" s="1"/>
  <c r="BY367"/>
  <c r="BZ367" s="1"/>
  <c r="BW367"/>
  <c r="BX367" s="1"/>
  <c r="BU367"/>
  <c r="BV367" s="1"/>
  <c r="CG366"/>
  <c r="CH366" s="1"/>
  <c r="CE366"/>
  <c r="CF366" s="1"/>
  <c r="CC366"/>
  <c r="CD366" s="1"/>
  <c r="CA366"/>
  <c r="CB366" s="1"/>
  <c r="BY366"/>
  <c r="BZ366" s="1"/>
  <c r="BW366"/>
  <c r="BX366" s="1"/>
  <c r="BU366"/>
  <c r="BV366" s="1"/>
  <c r="CG365"/>
  <c r="CH365" s="1"/>
  <c r="CE365"/>
  <c r="CF365" s="1"/>
  <c r="CC365"/>
  <c r="CD365" s="1"/>
  <c r="CA365"/>
  <c r="CB365" s="1"/>
  <c r="BY365"/>
  <c r="BZ365" s="1"/>
  <c r="BW365"/>
  <c r="BX365" s="1"/>
  <c r="BU365"/>
  <c r="BV365" s="1"/>
  <c r="CG364"/>
  <c r="CH364" s="1"/>
  <c r="CE364"/>
  <c r="CF364" s="1"/>
  <c r="CC364"/>
  <c r="CD364" s="1"/>
  <c r="CA364"/>
  <c r="CB364" s="1"/>
  <c r="BY364"/>
  <c r="BZ364" s="1"/>
  <c r="BW364"/>
  <c r="BX364" s="1"/>
  <c r="BU364"/>
  <c r="BV364" s="1"/>
  <c r="CG363"/>
  <c r="CH363" s="1"/>
  <c r="CE363"/>
  <c r="CF363" s="1"/>
  <c r="CC363"/>
  <c r="CD363" s="1"/>
  <c r="CA363"/>
  <c r="CB363" s="1"/>
  <c r="BY363"/>
  <c r="BZ363" s="1"/>
  <c r="BW363"/>
  <c r="BX363" s="1"/>
  <c r="BU363"/>
  <c r="BV363" s="1"/>
  <c r="CG362"/>
  <c r="CH362" s="1"/>
  <c r="CE362"/>
  <c r="CF362" s="1"/>
  <c r="CC362"/>
  <c r="CD362" s="1"/>
  <c r="CA362"/>
  <c r="CB362" s="1"/>
  <c r="BY362"/>
  <c r="BZ362" s="1"/>
  <c r="BW362"/>
  <c r="BX362" s="1"/>
  <c r="BU362"/>
  <c r="BV362" s="1"/>
  <c r="CG361"/>
  <c r="CH361" s="1"/>
  <c r="CE361"/>
  <c r="CF361" s="1"/>
  <c r="CC361"/>
  <c r="CD361" s="1"/>
  <c r="CA361"/>
  <c r="CB361" s="1"/>
  <c r="BY361"/>
  <c r="BZ361" s="1"/>
  <c r="BW361"/>
  <c r="BX361" s="1"/>
  <c r="BU361"/>
  <c r="BV361" s="1"/>
  <c r="CG360"/>
  <c r="CH360" s="1"/>
  <c r="CE360"/>
  <c r="CF360" s="1"/>
  <c r="CC360"/>
  <c r="CD360" s="1"/>
  <c r="CA360"/>
  <c r="CB360" s="1"/>
  <c r="BY360"/>
  <c r="BZ360" s="1"/>
  <c r="BW360"/>
  <c r="BX360" s="1"/>
  <c r="BU360"/>
  <c r="BV360" s="1"/>
  <c r="CG359"/>
  <c r="CH359" s="1"/>
  <c r="CE359"/>
  <c r="CF359" s="1"/>
  <c r="CC359"/>
  <c r="CD359" s="1"/>
  <c r="CA359"/>
  <c r="CB359" s="1"/>
  <c r="BY359"/>
  <c r="BZ359" s="1"/>
  <c r="BW359"/>
  <c r="BX359" s="1"/>
  <c r="BU359"/>
  <c r="BV359" s="1"/>
  <c r="CG358"/>
  <c r="CH358" s="1"/>
  <c r="CE358"/>
  <c r="CF358" s="1"/>
  <c r="CC358"/>
  <c r="CD358" s="1"/>
  <c r="CA358"/>
  <c r="CB358" s="1"/>
  <c r="BY358"/>
  <c r="BZ358" s="1"/>
  <c r="BW358"/>
  <c r="BX358" s="1"/>
  <c r="BU358"/>
  <c r="BV358" s="1"/>
  <c r="CG357"/>
  <c r="CH357" s="1"/>
  <c r="CE357"/>
  <c r="CF357" s="1"/>
  <c r="CC357"/>
  <c r="CD357" s="1"/>
  <c r="CA357"/>
  <c r="CB357" s="1"/>
  <c r="BY357"/>
  <c r="BZ357" s="1"/>
  <c r="BW357"/>
  <c r="BX357" s="1"/>
  <c r="BU357"/>
  <c r="BV357" s="1"/>
  <c r="CG356"/>
  <c r="CH356" s="1"/>
  <c r="CE356"/>
  <c r="CF356" s="1"/>
  <c r="CC356"/>
  <c r="CD356" s="1"/>
  <c r="CA356"/>
  <c r="CB356" s="1"/>
  <c r="BY356"/>
  <c r="BZ356" s="1"/>
  <c r="BW356"/>
  <c r="BX356" s="1"/>
  <c r="BU356"/>
  <c r="BV356" s="1"/>
  <c r="CG355"/>
  <c r="CH355" s="1"/>
  <c r="CE355"/>
  <c r="CF355" s="1"/>
  <c r="CC355"/>
  <c r="CD355" s="1"/>
  <c r="CA355"/>
  <c r="CB355" s="1"/>
  <c r="BY355"/>
  <c r="BZ355" s="1"/>
  <c r="BW355"/>
  <c r="BX355" s="1"/>
  <c r="BU355"/>
  <c r="BV355" s="1"/>
  <c r="CG354"/>
  <c r="CH354" s="1"/>
  <c r="CE354"/>
  <c r="CF354" s="1"/>
  <c r="CC354"/>
  <c r="CD354" s="1"/>
  <c r="CA354"/>
  <c r="CB354" s="1"/>
  <c r="BY354"/>
  <c r="BZ354" s="1"/>
  <c r="BW354"/>
  <c r="BX354" s="1"/>
  <c r="BU354"/>
  <c r="BV354" s="1"/>
  <c r="CG353"/>
  <c r="CH353" s="1"/>
  <c r="CE353"/>
  <c r="CF353" s="1"/>
  <c r="CC353"/>
  <c r="CD353" s="1"/>
  <c r="CA353"/>
  <c r="CB353" s="1"/>
  <c r="BY353"/>
  <c r="BZ353" s="1"/>
  <c r="BW353"/>
  <c r="BX353" s="1"/>
  <c r="BU353"/>
  <c r="BV353" s="1"/>
  <c r="CG352"/>
  <c r="CH352" s="1"/>
  <c r="CE352"/>
  <c r="CF352" s="1"/>
  <c r="CC352"/>
  <c r="CD352" s="1"/>
  <c r="CA352"/>
  <c r="CB352" s="1"/>
  <c r="BY352"/>
  <c r="BZ352" s="1"/>
  <c r="BW352"/>
  <c r="BX352" s="1"/>
  <c r="BU352"/>
  <c r="BV352" s="1"/>
  <c r="CG351"/>
  <c r="CH351" s="1"/>
  <c r="CE351"/>
  <c r="CF351" s="1"/>
  <c r="CC351"/>
  <c r="CD351" s="1"/>
  <c r="CA351"/>
  <c r="CB351" s="1"/>
  <c r="BY351"/>
  <c r="BZ351" s="1"/>
  <c r="BW351"/>
  <c r="BX351" s="1"/>
  <c r="BU351"/>
  <c r="BV351" s="1"/>
  <c r="CG350"/>
  <c r="CH350" s="1"/>
  <c r="CE350"/>
  <c r="CF350" s="1"/>
  <c r="CC350"/>
  <c r="CD350" s="1"/>
  <c r="CA350"/>
  <c r="CB350" s="1"/>
  <c r="BY350"/>
  <c r="BZ350" s="1"/>
  <c r="BW350"/>
  <c r="BX350" s="1"/>
  <c r="BU350"/>
  <c r="BV350" s="1"/>
  <c r="CG349"/>
  <c r="CH349" s="1"/>
  <c r="CE349"/>
  <c r="CF349" s="1"/>
  <c r="CC349"/>
  <c r="CD349" s="1"/>
  <c r="CA349"/>
  <c r="CB349" s="1"/>
  <c r="BY349"/>
  <c r="BZ349" s="1"/>
  <c r="BW349"/>
  <c r="BX349" s="1"/>
  <c r="BU349"/>
  <c r="BV349" s="1"/>
  <c r="CG348"/>
  <c r="CH348" s="1"/>
  <c r="CE348"/>
  <c r="CF348" s="1"/>
  <c r="CC348"/>
  <c r="CD348" s="1"/>
  <c r="CA348"/>
  <c r="CB348" s="1"/>
  <c r="BY348"/>
  <c r="BZ348" s="1"/>
  <c r="BW348"/>
  <c r="BX348" s="1"/>
  <c r="BU348"/>
  <c r="BV348" s="1"/>
  <c r="CG347"/>
  <c r="CH347" s="1"/>
  <c r="CE347"/>
  <c r="CF347" s="1"/>
  <c r="CC347"/>
  <c r="CD347" s="1"/>
  <c r="CA347"/>
  <c r="CB347" s="1"/>
  <c r="BY347"/>
  <c r="BZ347" s="1"/>
  <c r="BW347"/>
  <c r="BX347" s="1"/>
  <c r="BU347"/>
  <c r="BV347" s="1"/>
  <c r="CG346"/>
  <c r="CH346" s="1"/>
  <c r="CE346"/>
  <c r="CF346" s="1"/>
  <c r="CC346"/>
  <c r="CD346" s="1"/>
  <c r="CA346"/>
  <c r="CB346" s="1"/>
  <c r="BY346"/>
  <c r="BZ346" s="1"/>
  <c r="BW346"/>
  <c r="BX346" s="1"/>
  <c r="BU346"/>
  <c r="BV346" s="1"/>
  <c r="CG345"/>
  <c r="CH345" s="1"/>
  <c r="CE345"/>
  <c r="CF345" s="1"/>
  <c r="CC345"/>
  <c r="CD345" s="1"/>
  <c r="CA345"/>
  <c r="CB345" s="1"/>
  <c r="BY345"/>
  <c r="BZ345" s="1"/>
  <c r="BW345"/>
  <c r="BX345" s="1"/>
  <c r="BU345"/>
  <c r="BV345" s="1"/>
  <c r="CG344"/>
  <c r="CH344" s="1"/>
  <c r="CE344"/>
  <c r="CF344" s="1"/>
  <c r="CC344"/>
  <c r="CD344" s="1"/>
  <c r="CA344"/>
  <c r="CB344" s="1"/>
  <c r="BY344"/>
  <c r="BZ344" s="1"/>
  <c r="BW344"/>
  <c r="BX344" s="1"/>
  <c r="BU344"/>
  <c r="BV344" s="1"/>
  <c r="CG343"/>
  <c r="CH343" s="1"/>
  <c r="CE343"/>
  <c r="CF343" s="1"/>
  <c r="CC343"/>
  <c r="CD343" s="1"/>
  <c r="CA343"/>
  <c r="CB343" s="1"/>
  <c r="BY343"/>
  <c r="BZ343" s="1"/>
  <c r="BW343"/>
  <c r="BX343" s="1"/>
  <c r="BU343"/>
  <c r="BV343" s="1"/>
  <c r="CG342"/>
  <c r="CH342" s="1"/>
  <c r="CE342"/>
  <c r="CF342" s="1"/>
  <c r="CC342"/>
  <c r="CD342" s="1"/>
  <c r="CA342"/>
  <c r="CB342" s="1"/>
  <c r="BY342"/>
  <c r="BZ342" s="1"/>
  <c r="BW342"/>
  <c r="BX342" s="1"/>
  <c r="BU342"/>
  <c r="BV342" s="1"/>
  <c r="CG341"/>
  <c r="CH341" s="1"/>
  <c r="CE341"/>
  <c r="CF341" s="1"/>
  <c r="CC341"/>
  <c r="CD341" s="1"/>
  <c r="CA341"/>
  <c r="CB341" s="1"/>
  <c r="BY341"/>
  <c r="BZ341" s="1"/>
  <c r="BW341"/>
  <c r="BX341" s="1"/>
  <c r="BU341"/>
  <c r="BV341" s="1"/>
  <c r="CG340"/>
  <c r="CH340" s="1"/>
  <c r="CE340"/>
  <c r="CF340" s="1"/>
  <c r="CC340"/>
  <c r="CD340" s="1"/>
  <c r="CA340"/>
  <c r="CB340" s="1"/>
  <c r="BY340"/>
  <c r="BZ340" s="1"/>
  <c r="BW340"/>
  <c r="BX340" s="1"/>
  <c r="BU340"/>
  <c r="BV340" s="1"/>
  <c r="CG339"/>
  <c r="CH339" s="1"/>
  <c r="CE339"/>
  <c r="CF339" s="1"/>
  <c r="CC339"/>
  <c r="CD339" s="1"/>
  <c r="CA339"/>
  <c r="CB339" s="1"/>
  <c r="BY339"/>
  <c r="BZ339" s="1"/>
  <c r="BW339"/>
  <c r="BX339" s="1"/>
  <c r="BU339"/>
  <c r="BV339" s="1"/>
  <c r="CG338"/>
  <c r="CH338" s="1"/>
  <c r="CE338"/>
  <c r="CF338" s="1"/>
  <c r="CC338"/>
  <c r="CD338" s="1"/>
  <c r="CA338"/>
  <c r="CB338" s="1"/>
  <c r="BY338"/>
  <c r="BZ338" s="1"/>
  <c r="BW338"/>
  <c r="BX338" s="1"/>
  <c r="BU338"/>
  <c r="BV338" s="1"/>
  <c r="CG337"/>
  <c r="CH337" s="1"/>
  <c r="CE337"/>
  <c r="CF337" s="1"/>
  <c r="CC337"/>
  <c r="CD337" s="1"/>
  <c r="CA337"/>
  <c r="CB337" s="1"/>
  <c r="BY337"/>
  <c r="BZ337" s="1"/>
  <c r="BW337"/>
  <c r="BX337" s="1"/>
  <c r="BU337"/>
  <c r="BV337" s="1"/>
  <c r="CG336"/>
  <c r="CH336" s="1"/>
  <c r="CE336"/>
  <c r="CF336" s="1"/>
  <c r="CC336"/>
  <c r="CD336" s="1"/>
  <c r="CA336"/>
  <c r="CB336" s="1"/>
  <c r="BY336"/>
  <c r="BZ336" s="1"/>
  <c r="BW336"/>
  <c r="BX336" s="1"/>
  <c r="BU336"/>
  <c r="BV336" s="1"/>
  <c r="CG335"/>
  <c r="CH335" s="1"/>
  <c r="CE335"/>
  <c r="CF335" s="1"/>
  <c r="CC335"/>
  <c r="CD335" s="1"/>
  <c r="CA335"/>
  <c r="CB335" s="1"/>
  <c r="BY335"/>
  <c r="BZ335" s="1"/>
  <c r="BW335"/>
  <c r="BX335" s="1"/>
  <c r="BU335"/>
  <c r="BV335" s="1"/>
  <c r="CG334"/>
  <c r="CH334" s="1"/>
  <c r="CE334"/>
  <c r="CF334" s="1"/>
  <c r="CC334"/>
  <c r="CD334" s="1"/>
  <c r="CA334"/>
  <c r="CB334" s="1"/>
  <c r="BY334"/>
  <c r="BZ334" s="1"/>
  <c r="BW334"/>
  <c r="BX334" s="1"/>
  <c r="BU334"/>
  <c r="BV334" s="1"/>
  <c r="CG333"/>
  <c r="CH333" s="1"/>
  <c r="CE333"/>
  <c r="CF333" s="1"/>
  <c r="CC333"/>
  <c r="CD333" s="1"/>
  <c r="CA333"/>
  <c r="CB333" s="1"/>
  <c r="BY333"/>
  <c r="BZ333" s="1"/>
  <c r="BW333"/>
  <c r="BX333" s="1"/>
  <c r="BU333"/>
  <c r="BV333" s="1"/>
  <c r="CG332"/>
  <c r="CH332" s="1"/>
  <c r="CE332"/>
  <c r="CF332" s="1"/>
  <c r="CC332"/>
  <c r="CD332" s="1"/>
  <c r="CA332"/>
  <c r="CB332" s="1"/>
  <c r="BY332"/>
  <c r="BZ332" s="1"/>
  <c r="BW332"/>
  <c r="BX332" s="1"/>
  <c r="BU332"/>
  <c r="BV332" s="1"/>
  <c r="CG331"/>
  <c r="CH331" s="1"/>
  <c r="CE331"/>
  <c r="CF331" s="1"/>
  <c r="CC331"/>
  <c r="CD331" s="1"/>
  <c r="CA331"/>
  <c r="CB331" s="1"/>
  <c r="BY331"/>
  <c r="BZ331" s="1"/>
  <c r="BW331"/>
  <c r="BX331" s="1"/>
  <c r="BU331"/>
  <c r="BV331" s="1"/>
  <c r="CG330"/>
  <c r="CH330" s="1"/>
  <c r="CE330"/>
  <c r="CF330" s="1"/>
  <c r="CC330"/>
  <c r="CD330" s="1"/>
  <c r="CA330"/>
  <c r="CB330" s="1"/>
  <c r="BY330"/>
  <c r="BZ330" s="1"/>
  <c r="BW330"/>
  <c r="BX330" s="1"/>
  <c r="BU330"/>
  <c r="BV330" s="1"/>
  <c r="CG329"/>
  <c r="CH329" s="1"/>
  <c r="CE329"/>
  <c r="CF329" s="1"/>
  <c r="CC329"/>
  <c r="CD329" s="1"/>
  <c r="CA329"/>
  <c r="CB329" s="1"/>
  <c r="BY329"/>
  <c r="BZ329" s="1"/>
  <c r="BW329"/>
  <c r="BX329" s="1"/>
  <c r="BU329"/>
  <c r="BV329" s="1"/>
  <c r="CG328"/>
  <c r="CH328" s="1"/>
  <c r="CE328"/>
  <c r="CF328" s="1"/>
  <c r="CC328"/>
  <c r="CD328" s="1"/>
  <c r="CA328"/>
  <c r="CB328" s="1"/>
  <c r="BY328"/>
  <c r="BZ328" s="1"/>
  <c r="BW328"/>
  <c r="BX328" s="1"/>
  <c r="BU328"/>
  <c r="BV328" s="1"/>
  <c r="CG327"/>
  <c r="CH327" s="1"/>
  <c r="CE327"/>
  <c r="CF327" s="1"/>
  <c r="CC327"/>
  <c r="CD327" s="1"/>
  <c r="CA327"/>
  <c r="CB327" s="1"/>
  <c r="BY327"/>
  <c r="BZ327" s="1"/>
  <c r="BW327"/>
  <c r="BX327" s="1"/>
  <c r="BU327"/>
  <c r="BV327" s="1"/>
  <c r="CG326"/>
  <c r="CH326" s="1"/>
  <c r="CE326"/>
  <c r="CF326" s="1"/>
  <c r="CC326"/>
  <c r="CD326" s="1"/>
  <c r="CA326"/>
  <c r="CB326" s="1"/>
  <c r="BY326"/>
  <c r="BZ326" s="1"/>
  <c r="BW326"/>
  <c r="BX326" s="1"/>
  <c r="BU326"/>
  <c r="BV326" s="1"/>
  <c r="CG325"/>
  <c r="CH325" s="1"/>
  <c r="CE325"/>
  <c r="CF325" s="1"/>
  <c r="CC325"/>
  <c r="CD325" s="1"/>
  <c r="CA325"/>
  <c r="CB325" s="1"/>
  <c r="BY325"/>
  <c r="BZ325" s="1"/>
  <c r="BW325"/>
  <c r="BX325" s="1"/>
  <c r="BU325"/>
  <c r="BV325" s="1"/>
  <c r="CG324"/>
  <c r="CH324" s="1"/>
  <c r="CE324"/>
  <c r="CF324" s="1"/>
  <c r="CC324"/>
  <c r="CD324" s="1"/>
  <c r="CA324"/>
  <c r="CB324" s="1"/>
  <c r="BY324"/>
  <c r="BZ324" s="1"/>
  <c r="BW324"/>
  <c r="BX324" s="1"/>
  <c r="BU324"/>
  <c r="BV324" s="1"/>
  <c r="CG323"/>
  <c r="CH323" s="1"/>
  <c r="CE323"/>
  <c r="CF323" s="1"/>
  <c r="CC323"/>
  <c r="CD323" s="1"/>
  <c r="CA323"/>
  <c r="CB323" s="1"/>
  <c r="BY323"/>
  <c r="BZ323" s="1"/>
  <c r="BW323"/>
  <c r="BX323" s="1"/>
  <c r="BU323"/>
  <c r="BV323" s="1"/>
  <c r="CG322"/>
  <c r="CH322" s="1"/>
  <c r="CE322"/>
  <c r="CF322" s="1"/>
  <c r="CC322"/>
  <c r="CD322" s="1"/>
  <c r="CA322"/>
  <c r="CB322" s="1"/>
  <c r="BY322"/>
  <c r="BZ322" s="1"/>
  <c r="BW322"/>
  <c r="BX322" s="1"/>
  <c r="BU322"/>
  <c r="BV322" s="1"/>
  <c r="CG321"/>
  <c r="CH321" s="1"/>
  <c r="CE321"/>
  <c r="CF321" s="1"/>
  <c r="CC321"/>
  <c r="CD321" s="1"/>
  <c r="CA321"/>
  <c r="CB321" s="1"/>
  <c r="BY321"/>
  <c r="BZ321" s="1"/>
  <c r="BW321"/>
  <c r="BX321" s="1"/>
  <c r="BU321"/>
  <c r="BV321" s="1"/>
  <c r="CG320"/>
  <c r="CH320" s="1"/>
  <c r="CE320"/>
  <c r="CF320" s="1"/>
  <c r="CC320"/>
  <c r="CD320" s="1"/>
  <c r="CA320"/>
  <c r="CB320" s="1"/>
  <c r="BY320"/>
  <c r="BZ320" s="1"/>
  <c r="BW320"/>
  <c r="BX320" s="1"/>
  <c r="BU320"/>
  <c r="BV320" s="1"/>
  <c r="CG319"/>
  <c r="CH319" s="1"/>
  <c r="CE319"/>
  <c r="CF319" s="1"/>
  <c r="CC319"/>
  <c r="CD319" s="1"/>
  <c r="CA319"/>
  <c r="CB319" s="1"/>
  <c r="BY319"/>
  <c r="BZ319" s="1"/>
  <c r="BW319"/>
  <c r="BX319" s="1"/>
  <c r="BU319"/>
  <c r="BV319" s="1"/>
  <c r="CG318"/>
  <c r="CH318" s="1"/>
  <c r="CE318"/>
  <c r="CF318" s="1"/>
  <c r="CC318"/>
  <c r="CD318" s="1"/>
  <c r="CA318"/>
  <c r="CB318" s="1"/>
  <c r="BY318"/>
  <c r="BZ318" s="1"/>
  <c r="BW318"/>
  <c r="BX318" s="1"/>
  <c r="BU318"/>
  <c r="BV318" s="1"/>
  <c r="CG317"/>
  <c r="CH317" s="1"/>
  <c r="CE317"/>
  <c r="CF317" s="1"/>
  <c r="CC317"/>
  <c r="CD317" s="1"/>
  <c r="CA317"/>
  <c r="CB317" s="1"/>
  <c r="BY317"/>
  <c r="BZ317" s="1"/>
  <c r="BW317"/>
  <c r="BX317" s="1"/>
  <c r="BU317"/>
  <c r="BV317" s="1"/>
  <c r="CG316"/>
  <c r="CH316" s="1"/>
  <c r="CE316"/>
  <c r="CF316" s="1"/>
  <c r="CC316"/>
  <c r="CD316" s="1"/>
  <c r="CA316"/>
  <c r="CB316" s="1"/>
  <c r="BY316"/>
  <c r="BZ316" s="1"/>
  <c r="BW316"/>
  <c r="BX316" s="1"/>
  <c r="BU316"/>
  <c r="BV316" s="1"/>
  <c r="CG315"/>
  <c r="CH315" s="1"/>
  <c r="CE315"/>
  <c r="CF315" s="1"/>
  <c r="CC315"/>
  <c r="CD315" s="1"/>
  <c r="CA315"/>
  <c r="CB315" s="1"/>
  <c r="BY315"/>
  <c r="BZ315" s="1"/>
  <c r="BW315"/>
  <c r="BX315" s="1"/>
  <c r="BU315"/>
  <c r="BV315" s="1"/>
  <c r="CG314"/>
  <c r="CH314" s="1"/>
  <c r="CE314"/>
  <c r="CF314" s="1"/>
  <c r="CC314"/>
  <c r="CD314" s="1"/>
  <c r="CA314"/>
  <c r="CB314" s="1"/>
  <c r="BY314"/>
  <c r="BZ314" s="1"/>
  <c r="BW314"/>
  <c r="BX314" s="1"/>
  <c r="BU314"/>
  <c r="BV314" s="1"/>
  <c r="CG313"/>
  <c r="CH313" s="1"/>
  <c r="CE313"/>
  <c r="CF313" s="1"/>
  <c r="CC313"/>
  <c r="CD313" s="1"/>
  <c r="CA313"/>
  <c r="CB313" s="1"/>
  <c r="BY313"/>
  <c r="BZ313" s="1"/>
  <c r="BW313"/>
  <c r="BX313" s="1"/>
  <c r="BU313"/>
  <c r="BV313" s="1"/>
  <c r="CG312"/>
  <c r="CH312" s="1"/>
  <c r="CE312"/>
  <c r="CF312" s="1"/>
  <c r="CC312"/>
  <c r="CD312" s="1"/>
  <c r="CA312"/>
  <c r="CB312" s="1"/>
  <c r="BY312"/>
  <c r="BZ312" s="1"/>
  <c r="BW312"/>
  <c r="BX312" s="1"/>
  <c r="BU312"/>
  <c r="BV312" s="1"/>
  <c r="CG311"/>
  <c r="CH311" s="1"/>
  <c r="CE311"/>
  <c r="CF311" s="1"/>
  <c r="CC311"/>
  <c r="CD311" s="1"/>
  <c r="CA311"/>
  <c r="CB311" s="1"/>
  <c r="BY311"/>
  <c r="BZ311" s="1"/>
  <c r="BW311"/>
  <c r="BX311" s="1"/>
  <c r="BU311"/>
  <c r="BV311" s="1"/>
  <c r="CG310"/>
  <c r="CH310" s="1"/>
  <c r="CE310"/>
  <c r="CF310" s="1"/>
  <c r="CC310"/>
  <c r="CD310" s="1"/>
  <c r="CA310"/>
  <c r="CB310" s="1"/>
  <c r="BY310"/>
  <c r="BZ310" s="1"/>
  <c r="BW310"/>
  <c r="BX310" s="1"/>
  <c r="BU310"/>
  <c r="BV310" s="1"/>
  <c r="CG309"/>
  <c r="CH309" s="1"/>
  <c r="CE309"/>
  <c r="CF309" s="1"/>
  <c r="CC309"/>
  <c r="CD309" s="1"/>
  <c r="CA309"/>
  <c r="CB309" s="1"/>
  <c r="BY309"/>
  <c r="BZ309" s="1"/>
  <c r="BW309"/>
  <c r="BX309" s="1"/>
  <c r="BU309"/>
  <c r="BV309" s="1"/>
  <c r="CG308"/>
  <c r="CH308" s="1"/>
  <c r="CE308"/>
  <c r="CF308" s="1"/>
  <c r="CC308"/>
  <c r="CD308" s="1"/>
  <c r="CA308"/>
  <c r="CB308" s="1"/>
  <c r="BY308"/>
  <c r="BZ308" s="1"/>
  <c r="BW308"/>
  <c r="BX308" s="1"/>
  <c r="BU308"/>
  <c r="BV308" s="1"/>
  <c r="CG307"/>
  <c r="CH307" s="1"/>
  <c r="CE307"/>
  <c r="CF307" s="1"/>
  <c r="CC307"/>
  <c r="CD307" s="1"/>
  <c r="CA307"/>
  <c r="CB307" s="1"/>
  <c r="BY307"/>
  <c r="BZ307" s="1"/>
  <c r="BW307"/>
  <c r="BX307" s="1"/>
  <c r="BU307"/>
  <c r="BV307" s="1"/>
  <c r="CG306"/>
  <c r="CH306" s="1"/>
  <c r="CE306"/>
  <c r="CF306" s="1"/>
  <c r="CC306"/>
  <c r="CD306" s="1"/>
  <c r="CA306"/>
  <c r="CB306" s="1"/>
  <c r="BY306"/>
  <c r="BZ306" s="1"/>
  <c r="BW306"/>
  <c r="BX306" s="1"/>
  <c r="BU306"/>
  <c r="BV306" s="1"/>
  <c r="CG305"/>
  <c r="CH305" s="1"/>
  <c r="CE305"/>
  <c r="CF305" s="1"/>
  <c r="CC305"/>
  <c r="CD305" s="1"/>
  <c r="CA305"/>
  <c r="CB305" s="1"/>
  <c r="BY305"/>
  <c r="BZ305" s="1"/>
  <c r="BW305"/>
  <c r="BX305" s="1"/>
  <c r="BU305"/>
  <c r="BV305" s="1"/>
  <c r="CG304"/>
  <c r="CH304" s="1"/>
  <c r="CE304"/>
  <c r="CF304" s="1"/>
  <c r="CC304"/>
  <c r="CD304" s="1"/>
  <c r="CA304"/>
  <c r="CB304" s="1"/>
  <c r="BY304"/>
  <c r="BZ304" s="1"/>
  <c r="BW304"/>
  <c r="BX304" s="1"/>
  <c r="BU304"/>
  <c r="BV304" s="1"/>
  <c r="CG303"/>
  <c r="CH303" s="1"/>
  <c r="CE303"/>
  <c r="CF303" s="1"/>
  <c r="CC303"/>
  <c r="CD303" s="1"/>
  <c r="CA303"/>
  <c r="CB303" s="1"/>
  <c r="BY303"/>
  <c r="BZ303" s="1"/>
  <c r="BW303"/>
  <c r="BX303" s="1"/>
  <c r="BU303"/>
  <c r="BV303" s="1"/>
  <c r="CG302"/>
  <c r="CH302" s="1"/>
  <c r="CE302"/>
  <c r="CF302" s="1"/>
  <c r="CC302"/>
  <c r="CD302" s="1"/>
  <c r="CA302"/>
  <c r="CB302" s="1"/>
  <c r="BY302"/>
  <c r="BZ302" s="1"/>
  <c r="BW302"/>
  <c r="BX302" s="1"/>
  <c r="BU302"/>
  <c r="BV302" s="1"/>
  <c r="CG301"/>
  <c r="CH301" s="1"/>
  <c r="CE301"/>
  <c r="CF301" s="1"/>
  <c r="CC301"/>
  <c r="CD301" s="1"/>
  <c r="CA301"/>
  <c r="CB301" s="1"/>
  <c r="BY301"/>
  <c r="BZ301" s="1"/>
  <c r="BW301"/>
  <c r="BX301" s="1"/>
  <c r="BU301"/>
  <c r="BV301" s="1"/>
  <c r="CG300"/>
  <c r="CH300" s="1"/>
  <c r="CE300"/>
  <c r="CF300" s="1"/>
  <c r="CC300"/>
  <c r="CD300" s="1"/>
  <c r="CA300"/>
  <c r="CB300" s="1"/>
  <c r="BY300"/>
  <c r="BZ300" s="1"/>
  <c r="BW300"/>
  <c r="BX300" s="1"/>
  <c r="BU300"/>
  <c r="BV300" s="1"/>
  <c r="CG299"/>
  <c r="CH299" s="1"/>
  <c r="CE299"/>
  <c r="CF299" s="1"/>
  <c r="CC299"/>
  <c r="CD299" s="1"/>
  <c r="CA299"/>
  <c r="CB299" s="1"/>
  <c r="BY299"/>
  <c r="BZ299" s="1"/>
  <c r="BW299"/>
  <c r="BX299" s="1"/>
  <c r="BU299"/>
  <c r="BV299" s="1"/>
  <c r="CG298"/>
  <c r="CH298" s="1"/>
  <c r="CE298"/>
  <c r="CF298" s="1"/>
  <c r="CC298"/>
  <c r="CD298" s="1"/>
  <c r="CA298"/>
  <c r="CB298" s="1"/>
  <c r="BY298"/>
  <c r="BZ298" s="1"/>
  <c r="BW298"/>
  <c r="BX298" s="1"/>
  <c r="BU298"/>
  <c r="BV298" s="1"/>
  <c r="CG297"/>
  <c r="CH297" s="1"/>
  <c r="CE297"/>
  <c r="CF297" s="1"/>
  <c r="CC297"/>
  <c r="CD297" s="1"/>
  <c r="CA297"/>
  <c r="CB297" s="1"/>
  <c r="BY297"/>
  <c r="BZ297" s="1"/>
  <c r="BW297"/>
  <c r="BX297" s="1"/>
  <c r="BU297"/>
  <c r="BV297" s="1"/>
  <c r="CG296"/>
  <c r="CH296" s="1"/>
  <c r="CE296"/>
  <c r="CF296" s="1"/>
  <c r="CC296"/>
  <c r="CD296" s="1"/>
  <c r="CA296"/>
  <c r="CB296" s="1"/>
  <c r="BY296"/>
  <c r="BZ296" s="1"/>
  <c r="BW296"/>
  <c r="BX296" s="1"/>
  <c r="BU296"/>
  <c r="BV296" s="1"/>
  <c r="CG295"/>
  <c r="CH295" s="1"/>
  <c r="CE295"/>
  <c r="CF295" s="1"/>
  <c r="CC295"/>
  <c r="CD295" s="1"/>
  <c r="CA295"/>
  <c r="CB295" s="1"/>
  <c r="BY295"/>
  <c r="BZ295" s="1"/>
  <c r="BW295"/>
  <c r="BX295" s="1"/>
  <c r="BU295"/>
  <c r="BV295" s="1"/>
  <c r="CG294"/>
  <c r="CH294" s="1"/>
  <c r="CE294"/>
  <c r="CF294" s="1"/>
  <c r="CC294"/>
  <c r="CD294" s="1"/>
  <c r="CA294"/>
  <c r="CB294" s="1"/>
  <c r="BY294"/>
  <c r="BZ294" s="1"/>
  <c r="BW294"/>
  <c r="BX294" s="1"/>
  <c r="BU294"/>
  <c r="BV294" s="1"/>
  <c r="CG293"/>
  <c r="CH293" s="1"/>
  <c r="CE293"/>
  <c r="CF293" s="1"/>
  <c r="CC293"/>
  <c r="CD293" s="1"/>
  <c r="CA293"/>
  <c r="CB293" s="1"/>
  <c r="BY293"/>
  <c r="BZ293" s="1"/>
  <c r="BW293"/>
  <c r="BX293" s="1"/>
  <c r="BU293"/>
  <c r="BV293" s="1"/>
  <c r="CG292"/>
  <c r="CH292" s="1"/>
  <c r="CE292"/>
  <c r="CF292" s="1"/>
  <c r="CC292"/>
  <c r="CD292" s="1"/>
  <c r="CA292"/>
  <c r="CB292" s="1"/>
  <c r="BY292"/>
  <c r="BZ292" s="1"/>
  <c r="BW292"/>
  <c r="BX292" s="1"/>
  <c r="BU292"/>
  <c r="BV292" s="1"/>
  <c r="CG291"/>
  <c r="CH291" s="1"/>
  <c r="CE291"/>
  <c r="CF291" s="1"/>
  <c r="CC291"/>
  <c r="CD291" s="1"/>
  <c r="CA291"/>
  <c r="CB291" s="1"/>
  <c r="BY291"/>
  <c r="BZ291" s="1"/>
  <c r="BW291"/>
  <c r="BX291" s="1"/>
  <c r="BU291"/>
  <c r="BV291" s="1"/>
  <c r="CG290"/>
  <c r="CH290" s="1"/>
  <c r="CE290"/>
  <c r="CF290" s="1"/>
  <c r="CC290"/>
  <c r="CD290" s="1"/>
  <c r="CA290"/>
  <c r="CB290" s="1"/>
  <c r="BY290"/>
  <c r="BZ290" s="1"/>
  <c r="BW290"/>
  <c r="BX290" s="1"/>
  <c r="BU290"/>
  <c r="BV290" s="1"/>
  <c r="CG289"/>
  <c r="CH289" s="1"/>
  <c r="CE289"/>
  <c r="CF289" s="1"/>
  <c r="CC289"/>
  <c r="CD289" s="1"/>
  <c r="CA289"/>
  <c r="CB289" s="1"/>
  <c r="BY289"/>
  <c r="BZ289" s="1"/>
  <c r="BW289"/>
  <c r="BX289" s="1"/>
  <c r="BU289"/>
  <c r="BV289" s="1"/>
  <c r="CG288"/>
  <c r="CH288" s="1"/>
  <c r="CE288"/>
  <c r="CF288" s="1"/>
  <c r="CC288"/>
  <c r="CD288" s="1"/>
  <c r="CA288"/>
  <c r="CB288" s="1"/>
  <c r="BY288"/>
  <c r="BZ288" s="1"/>
  <c r="BW288"/>
  <c r="BX288" s="1"/>
  <c r="BU288"/>
  <c r="BV288" s="1"/>
  <c r="CG287"/>
  <c r="CH287" s="1"/>
  <c r="CE287"/>
  <c r="CF287" s="1"/>
  <c r="CC287"/>
  <c r="CD287" s="1"/>
  <c r="CA287"/>
  <c r="CB287" s="1"/>
  <c r="BY287"/>
  <c r="BZ287" s="1"/>
  <c r="BW287"/>
  <c r="BX287" s="1"/>
  <c r="BU287"/>
  <c r="BV287" s="1"/>
  <c r="CG286"/>
  <c r="CH286" s="1"/>
  <c r="CE286"/>
  <c r="CF286" s="1"/>
  <c r="CC286"/>
  <c r="CD286" s="1"/>
  <c r="CA286"/>
  <c r="CB286" s="1"/>
  <c r="BY286"/>
  <c r="BZ286" s="1"/>
  <c r="BW286"/>
  <c r="BX286" s="1"/>
  <c r="BU286"/>
  <c r="BV286" s="1"/>
  <c r="CG285"/>
  <c r="CH285" s="1"/>
  <c r="CE285"/>
  <c r="CF285" s="1"/>
  <c r="CC285"/>
  <c r="CD285" s="1"/>
  <c r="CA285"/>
  <c r="CB285" s="1"/>
  <c r="BY285"/>
  <c r="BZ285" s="1"/>
  <c r="BW285"/>
  <c r="BX285" s="1"/>
  <c r="BU285"/>
  <c r="BV285" s="1"/>
  <c r="CG284"/>
  <c r="CH284" s="1"/>
  <c r="CE284"/>
  <c r="CF284" s="1"/>
  <c r="CC284"/>
  <c r="CD284" s="1"/>
  <c r="CA284"/>
  <c r="CB284" s="1"/>
  <c r="BY284"/>
  <c r="BZ284" s="1"/>
  <c r="BW284"/>
  <c r="BX284" s="1"/>
  <c r="BU284"/>
  <c r="BV284" s="1"/>
  <c r="CG283"/>
  <c r="CH283" s="1"/>
  <c r="CE283"/>
  <c r="CF283" s="1"/>
  <c r="CC283"/>
  <c r="CD283" s="1"/>
  <c r="CA283"/>
  <c r="CB283" s="1"/>
  <c r="BY283"/>
  <c r="BZ283" s="1"/>
  <c r="BW283"/>
  <c r="BX283" s="1"/>
  <c r="BU283"/>
  <c r="BV283" s="1"/>
  <c r="CG282"/>
  <c r="CH282" s="1"/>
  <c r="CE282"/>
  <c r="CF282" s="1"/>
  <c r="CC282"/>
  <c r="CD282" s="1"/>
  <c r="CA282"/>
  <c r="CB282" s="1"/>
  <c r="BY282"/>
  <c r="BZ282" s="1"/>
  <c r="BW282"/>
  <c r="BX282" s="1"/>
  <c r="BU282"/>
  <c r="BV282" s="1"/>
  <c r="CG281"/>
  <c r="CH281" s="1"/>
  <c r="CE281"/>
  <c r="CF281" s="1"/>
  <c r="CC281"/>
  <c r="CD281" s="1"/>
  <c r="CA281"/>
  <c r="CB281" s="1"/>
  <c r="BY281"/>
  <c r="BZ281" s="1"/>
  <c r="BW281"/>
  <c r="BX281" s="1"/>
  <c r="BU281"/>
  <c r="BV281" s="1"/>
  <c r="CG280"/>
  <c r="CH280" s="1"/>
  <c r="CE280"/>
  <c r="CF280" s="1"/>
  <c r="CC280"/>
  <c r="CD280" s="1"/>
  <c r="CA280"/>
  <c r="CB280" s="1"/>
  <c r="BY280"/>
  <c r="BZ280" s="1"/>
  <c r="BW280"/>
  <c r="BX280" s="1"/>
  <c r="BU280"/>
  <c r="BV280" s="1"/>
  <c r="CG279"/>
  <c r="CH279" s="1"/>
  <c r="CE279"/>
  <c r="CF279" s="1"/>
  <c r="CC279"/>
  <c r="CD279" s="1"/>
  <c r="CA279"/>
  <c r="CB279" s="1"/>
  <c r="BY279"/>
  <c r="BZ279" s="1"/>
  <c r="BW279"/>
  <c r="BX279" s="1"/>
  <c r="BU279"/>
  <c r="BV279" s="1"/>
  <c r="CG278"/>
  <c r="CH278" s="1"/>
  <c r="CE278"/>
  <c r="CF278" s="1"/>
  <c r="CC278"/>
  <c r="CD278" s="1"/>
  <c r="CA278"/>
  <c r="CB278" s="1"/>
  <c r="BY278"/>
  <c r="BZ278" s="1"/>
  <c r="BW278"/>
  <c r="BX278" s="1"/>
  <c r="BU278"/>
  <c r="BV278" s="1"/>
  <c r="CG277"/>
  <c r="CH277" s="1"/>
  <c r="CE277"/>
  <c r="CF277" s="1"/>
  <c r="CC277"/>
  <c r="CD277" s="1"/>
  <c r="CA277"/>
  <c r="CB277" s="1"/>
  <c r="BY277"/>
  <c r="BZ277" s="1"/>
  <c r="BW277"/>
  <c r="BX277" s="1"/>
  <c r="BU277"/>
  <c r="BV277" s="1"/>
  <c r="CG276"/>
  <c r="CH276" s="1"/>
  <c r="CE276"/>
  <c r="CF276" s="1"/>
  <c r="CC276"/>
  <c r="CD276" s="1"/>
  <c r="CA276"/>
  <c r="CB276" s="1"/>
  <c r="BY276"/>
  <c r="BZ276" s="1"/>
  <c r="BW276"/>
  <c r="BX276" s="1"/>
  <c r="BU276"/>
  <c r="BV276" s="1"/>
  <c r="CG275"/>
  <c r="CH275" s="1"/>
  <c r="CE275"/>
  <c r="CF275" s="1"/>
  <c r="CC275"/>
  <c r="CD275" s="1"/>
  <c r="CA275"/>
  <c r="CB275" s="1"/>
  <c r="BY275"/>
  <c r="BZ275" s="1"/>
  <c r="BW275"/>
  <c r="BX275" s="1"/>
  <c r="BU275"/>
  <c r="BV275" s="1"/>
  <c r="CG274"/>
  <c r="CH274" s="1"/>
  <c r="CE274"/>
  <c r="CF274" s="1"/>
  <c r="CC274"/>
  <c r="CD274" s="1"/>
  <c r="CA274"/>
  <c r="CB274" s="1"/>
  <c r="BY274"/>
  <c r="BZ274" s="1"/>
  <c r="BW274"/>
  <c r="BX274" s="1"/>
  <c r="BU274"/>
  <c r="BV274" s="1"/>
  <c r="CG273"/>
  <c r="CH273" s="1"/>
  <c r="CE273"/>
  <c r="CF273" s="1"/>
  <c r="CC273"/>
  <c r="CD273" s="1"/>
  <c r="CA273"/>
  <c r="CB273" s="1"/>
  <c r="BY273"/>
  <c r="BZ273" s="1"/>
  <c r="BW273"/>
  <c r="BX273" s="1"/>
  <c r="BU273"/>
  <c r="BV273" s="1"/>
  <c r="CG272"/>
  <c r="CH272" s="1"/>
  <c r="CE272"/>
  <c r="CF272" s="1"/>
  <c r="CC272"/>
  <c r="CD272" s="1"/>
  <c r="CA272"/>
  <c r="CB272" s="1"/>
  <c r="BY272"/>
  <c r="BZ272" s="1"/>
  <c r="BW272"/>
  <c r="BX272" s="1"/>
  <c r="BU272"/>
  <c r="BV272" s="1"/>
  <c r="CG271"/>
  <c r="CH271" s="1"/>
  <c r="CE271"/>
  <c r="CF271" s="1"/>
  <c r="CC271"/>
  <c r="CD271" s="1"/>
  <c r="CA271"/>
  <c r="CB271" s="1"/>
  <c r="BY271"/>
  <c r="BZ271" s="1"/>
  <c r="BW271"/>
  <c r="BX271" s="1"/>
  <c r="BU271"/>
  <c r="BV271" s="1"/>
  <c r="CG270"/>
  <c r="CH270" s="1"/>
  <c r="CE270"/>
  <c r="CF270" s="1"/>
  <c r="CC270"/>
  <c r="CD270" s="1"/>
  <c r="CA270"/>
  <c r="CB270" s="1"/>
  <c r="BY270"/>
  <c r="BZ270" s="1"/>
  <c r="BW270"/>
  <c r="BX270" s="1"/>
  <c r="BU270"/>
  <c r="BV270" s="1"/>
  <c r="CG269"/>
  <c r="CH269" s="1"/>
  <c r="CE269"/>
  <c r="CF269" s="1"/>
  <c r="CC269"/>
  <c r="CD269" s="1"/>
  <c r="CA269"/>
  <c r="CB269" s="1"/>
  <c r="BY269"/>
  <c r="BZ269" s="1"/>
  <c r="BW269"/>
  <c r="BX269" s="1"/>
  <c r="BU269"/>
  <c r="BV269" s="1"/>
  <c r="CG268"/>
  <c r="CH268" s="1"/>
  <c r="CE268"/>
  <c r="CF268" s="1"/>
  <c r="CC268"/>
  <c r="CD268" s="1"/>
  <c r="CA268"/>
  <c r="CB268" s="1"/>
  <c r="BY268"/>
  <c r="BZ268" s="1"/>
  <c r="BW268"/>
  <c r="BX268" s="1"/>
  <c r="BU268"/>
  <c r="BV268" s="1"/>
  <c r="CG267"/>
  <c r="CH267" s="1"/>
  <c r="CE267"/>
  <c r="CF267" s="1"/>
  <c r="CC267"/>
  <c r="CD267" s="1"/>
  <c r="CA267"/>
  <c r="CB267" s="1"/>
  <c r="BY267"/>
  <c r="BZ267" s="1"/>
  <c r="BW267"/>
  <c r="BX267" s="1"/>
  <c r="BU267"/>
  <c r="BV267" s="1"/>
  <c r="CG266"/>
  <c r="CH266" s="1"/>
  <c r="CE266"/>
  <c r="CF266" s="1"/>
  <c r="CC266"/>
  <c r="CD266" s="1"/>
  <c r="CA266"/>
  <c r="CB266" s="1"/>
  <c r="BY266"/>
  <c r="BZ266" s="1"/>
  <c r="BW266"/>
  <c r="BX266" s="1"/>
  <c r="BU266"/>
  <c r="BV266" s="1"/>
  <c r="CG265"/>
  <c r="CH265" s="1"/>
  <c r="CE265"/>
  <c r="CF265" s="1"/>
  <c r="CC265"/>
  <c r="CD265" s="1"/>
  <c r="CA265"/>
  <c r="CB265" s="1"/>
  <c r="BY265"/>
  <c r="BZ265" s="1"/>
  <c r="BW265"/>
  <c r="BX265" s="1"/>
  <c r="BU265"/>
  <c r="BV265" s="1"/>
  <c r="CG264"/>
  <c r="CH264" s="1"/>
  <c r="CE264"/>
  <c r="CF264" s="1"/>
  <c r="CC264"/>
  <c r="CD264" s="1"/>
  <c r="CA264"/>
  <c r="CB264" s="1"/>
  <c r="BY264"/>
  <c r="BZ264" s="1"/>
  <c r="BW264"/>
  <c r="BX264" s="1"/>
  <c r="BU264"/>
  <c r="BV264" s="1"/>
  <c r="CG263"/>
  <c r="CH263" s="1"/>
  <c r="CE263"/>
  <c r="CF263" s="1"/>
  <c r="CC263"/>
  <c r="CD263" s="1"/>
  <c r="CA263"/>
  <c r="CB263" s="1"/>
  <c r="BY263"/>
  <c r="BZ263" s="1"/>
  <c r="BW263"/>
  <c r="BX263" s="1"/>
  <c r="BU263"/>
  <c r="BV263" s="1"/>
  <c r="CG262"/>
  <c r="CH262" s="1"/>
  <c r="CE262"/>
  <c r="CF262" s="1"/>
  <c r="CC262"/>
  <c r="CD262" s="1"/>
  <c r="CA262"/>
  <c r="CB262" s="1"/>
  <c r="BY262"/>
  <c r="BZ262" s="1"/>
  <c r="BW262"/>
  <c r="BX262" s="1"/>
  <c r="BU262"/>
  <c r="BV262" s="1"/>
  <c r="CG261"/>
  <c r="CH261" s="1"/>
  <c r="CE261"/>
  <c r="CF261" s="1"/>
  <c r="CC261"/>
  <c r="CD261" s="1"/>
  <c r="CA261"/>
  <c r="CB261" s="1"/>
  <c r="BY261"/>
  <c r="BZ261" s="1"/>
  <c r="BW261"/>
  <c r="BX261" s="1"/>
  <c r="BU261"/>
  <c r="BV261" s="1"/>
  <c r="CG260"/>
  <c r="CH260" s="1"/>
  <c r="CE260"/>
  <c r="CF260" s="1"/>
  <c r="CC260"/>
  <c r="CD260" s="1"/>
  <c r="CA260"/>
  <c r="CB260" s="1"/>
  <c r="BY260"/>
  <c r="BZ260" s="1"/>
  <c r="BW260"/>
  <c r="BX260" s="1"/>
  <c r="BU260"/>
  <c r="BV260" s="1"/>
  <c r="CG259"/>
  <c r="CH259" s="1"/>
  <c r="CE259"/>
  <c r="CF259" s="1"/>
  <c r="CC259"/>
  <c r="CD259" s="1"/>
  <c r="CA259"/>
  <c r="CB259" s="1"/>
  <c r="BY259"/>
  <c r="BZ259" s="1"/>
  <c r="BW259"/>
  <c r="BX259" s="1"/>
  <c r="BU259"/>
  <c r="BV259" s="1"/>
  <c r="CG258"/>
  <c r="CH258" s="1"/>
  <c r="CE258"/>
  <c r="CF258" s="1"/>
  <c r="CC258"/>
  <c r="CD258" s="1"/>
  <c r="CA258"/>
  <c r="CB258" s="1"/>
  <c r="BY258"/>
  <c r="BZ258" s="1"/>
  <c r="BW258"/>
  <c r="BX258" s="1"/>
  <c r="BU258"/>
  <c r="BV258" s="1"/>
  <c r="CG257"/>
  <c r="CH257" s="1"/>
  <c r="CE257"/>
  <c r="CF257" s="1"/>
  <c r="CC257"/>
  <c r="CD257" s="1"/>
  <c r="CA257"/>
  <c r="CB257" s="1"/>
  <c r="BY257"/>
  <c r="BZ257" s="1"/>
  <c r="BW257"/>
  <c r="BX257" s="1"/>
  <c r="BU257"/>
  <c r="BV257" s="1"/>
  <c r="CG256"/>
  <c r="CH256" s="1"/>
  <c r="CE256"/>
  <c r="CF256" s="1"/>
  <c r="CC256"/>
  <c r="CD256" s="1"/>
  <c r="CA256"/>
  <c r="CB256" s="1"/>
  <c r="BY256"/>
  <c r="BZ256" s="1"/>
  <c r="BW256"/>
  <c r="BX256" s="1"/>
  <c r="BU256"/>
  <c r="BV256" s="1"/>
  <c r="CG255"/>
  <c r="CH255" s="1"/>
  <c r="CE255"/>
  <c r="CF255" s="1"/>
  <c r="CC255"/>
  <c r="CD255" s="1"/>
  <c r="CA255"/>
  <c r="CB255" s="1"/>
  <c r="BY255"/>
  <c r="BZ255" s="1"/>
  <c r="BW255"/>
  <c r="BX255" s="1"/>
  <c r="BU255"/>
  <c r="BV255" s="1"/>
  <c r="CG254"/>
  <c r="CH254" s="1"/>
  <c r="CE254"/>
  <c r="CF254" s="1"/>
  <c r="CC254"/>
  <c r="CD254" s="1"/>
  <c r="CA254"/>
  <c r="CB254" s="1"/>
  <c r="BY254"/>
  <c r="BZ254" s="1"/>
  <c r="BW254"/>
  <c r="BX254" s="1"/>
  <c r="BU254"/>
  <c r="BV254" s="1"/>
  <c r="CG253"/>
  <c r="CH253" s="1"/>
  <c r="CE253"/>
  <c r="CF253" s="1"/>
  <c r="CC253"/>
  <c r="CD253" s="1"/>
  <c r="CA253"/>
  <c r="CB253" s="1"/>
  <c r="BY253"/>
  <c r="BZ253" s="1"/>
  <c r="BW253"/>
  <c r="BX253" s="1"/>
  <c r="BU253"/>
  <c r="BV253" s="1"/>
  <c r="CG252"/>
  <c r="CH252" s="1"/>
  <c r="CE252"/>
  <c r="CF252" s="1"/>
  <c r="CC252"/>
  <c r="CD252" s="1"/>
  <c r="CA252"/>
  <c r="CB252" s="1"/>
  <c r="BY252"/>
  <c r="BZ252" s="1"/>
  <c r="BW252"/>
  <c r="BX252" s="1"/>
  <c r="BU252"/>
  <c r="BV252" s="1"/>
  <c r="CG251"/>
  <c r="CH251" s="1"/>
  <c r="CE251"/>
  <c r="CF251" s="1"/>
  <c r="CC251"/>
  <c r="CD251" s="1"/>
  <c r="CA251"/>
  <c r="CB251" s="1"/>
  <c r="BY251"/>
  <c r="BZ251" s="1"/>
  <c r="BW251"/>
  <c r="BX251" s="1"/>
  <c r="BU251"/>
  <c r="BV251" s="1"/>
  <c r="CG250"/>
  <c r="CH250" s="1"/>
  <c r="CE250"/>
  <c r="CF250" s="1"/>
  <c r="CC250"/>
  <c r="CD250" s="1"/>
  <c r="CA250"/>
  <c r="CB250" s="1"/>
  <c r="BY250"/>
  <c r="BZ250" s="1"/>
  <c r="BW250"/>
  <c r="BX250" s="1"/>
  <c r="BU250"/>
  <c r="BV250" s="1"/>
  <c r="CG249"/>
  <c r="CH249" s="1"/>
  <c r="CE249"/>
  <c r="CF249" s="1"/>
  <c r="CC249"/>
  <c r="CD249" s="1"/>
  <c r="CA249"/>
  <c r="CB249" s="1"/>
  <c r="BY249"/>
  <c r="BZ249" s="1"/>
  <c r="BW249"/>
  <c r="BX249" s="1"/>
  <c r="BU249"/>
  <c r="BV249" s="1"/>
  <c r="CG248"/>
  <c r="CH248" s="1"/>
  <c r="CE248"/>
  <c r="CF248" s="1"/>
  <c r="CC248"/>
  <c r="CD248" s="1"/>
  <c r="CA248"/>
  <c r="CB248" s="1"/>
  <c r="BY248"/>
  <c r="BZ248" s="1"/>
  <c r="BW248"/>
  <c r="BX248" s="1"/>
  <c r="BU248"/>
  <c r="BV248" s="1"/>
  <c r="CG247"/>
  <c r="CH247" s="1"/>
  <c r="CE247"/>
  <c r="CF247" s="1"/>
  <c r="CC247"/>
  <c r="CD247" s="1"/>
  <c r="CA247"/>
  <c r="CB247" s="1"/>
  <c r="BY247"/>
  <c r="BZ247" s="1"/>
  <c r="BW247"/>
  <c r="BX247" s="1"/>
  <c r="BU247"/>
  <c r="BV247" s="1"/>
  <c r="CG246"/>
  <c r="CH246" s="1"/>
  <c r="CE246"/>
  <c r="CF246" s="1"/>
  <c r="CC246"/>
  <c r="CD246" s="1"/>
  <c r="CA246"/>
  <c r="CB246" s="1"/>
  <c r="BY246"/>
  <c r="BZ246" s="1"/>
  <c r="BW246"/>
  <c r="BX246" s="1"/>
  <c r="BU246"/>
  <c r="BV246" s="1"/>
  <c r="CG245"/>
  <c r="CH245" s="1"/>
  <c r="CE245"/>
  <c r="CF245" s="1"/>
  <c r="CC245"/>
  <c r="CD245" s="1"/>
  <c r="CA245"/>
  <c r="CB245" s="1"/>
  <c r="BY245"/>
  <c r="BZ245" s="1"/>
  <c r="BW245"/>
  <c r="BX245" s="1"/>
  <c r="BU245"/>
  <c r="BV245" s="1"/>
  <c r="CG244"/>
  <c r="CH244" s="1"/>
  <c r="CE244"/>
  <c r="CF244" s="1"/>
  <c r="CC244"/>
  <c r="CD244" s="1"/>
  <c r="CA244"/>
  <c r="CB244" s="1"/>
  <c r="BY244"/>
  <c r="BZ244" s="1"/>
  <c r="BW244"/>
  <c r="BX244" s="1"/>
  <c r="BU244"/>
  <c r="BV244" s="1"/>
  <c r="CG243"/>
  <c r="CH243" s="1"/>
  <c r="CE243"/>
  <c r="CF243" s="1"/>
  <c r="CC243"/>
  <c r="CD243" s="1"/>
  <c r="CA243"/>
  <c r="CB243" s="1"/>
  <c r="BY243"/>
  <c r="BZ243" s="1"/>
  <c r="BW243"/>
  <c r="BX243" s="1"/>
  <c r="BU243"/>
  <c r="BV243" s="1"/>
  <c r="CG242"/>
  <c r="CH242" s="1"/>
  <c r="CE242"/>
  <c r="CF242" s="1"/>
  <c r="CC242"/>
  <c r="CD242" s="1"/>
  <c r="CA242"/>
  <c r="CB242" s="1"/>
  <c r="BY242"/>
  <c r="BZ242" s="1"/>
  <c r="BW242"/>
  <c r="BX242" s="1"/>
  <c r="BU242"/>
  <c r="BV242" s="1"/>
  <c r="CG241"/>
  <c r="CH241" s="1"/>
  <c r="CE241"/>
  <c r="CF241" s="1"/>
  <c r="CC241"/>
  <c r="CD241" s="1"/>
  <c r="CA241"/>
  <c r="CB241" s="1"/>
  <c r="BY241"/>
  <c r="BZ241" s="1"/>
  <c r="BW241"/>
  <c r="BX241" s="1"/>
  <c r="BU241"/>
  <c r="BV241" s="1"/>
  <c r="CG240"/>
  <c r="CH240" s="1"/>
  <c r="CE240"/>
  <c r="CF240" s="1"/>
  <c r="CC240"/>
  <c r="CD240" s="1"/>
  <c r="CA240"/>
  <c r="CB240" s="1"/>
  <c r="BY240"/>
  <c r="BZ240" s="1"/>
  <c r="BW240"/>
  <c r="BX240" s="1"/>
  <c r="BU240"/>
  <c r="BV240" s="1"/>
  <c r="CG239"/>
  <c r="CH239" s="1"/>
  <c r="CE239"/>
  <c r="CF239" s="1"/>
  <c r="CC239"/>
  <c r="CD239" s="1"/>
  <c r="CA239"/>
  <c r="CB239" s="1"/>
  <c r="BY239"/>
  <c r="BZ239" s="1"/>
  <c r="BW239"/>
  <c r="BX239" s="1"/>
  <c r="BU239"/>
  <c r="BV239" s="1"/>
  <c r="CG238"/>
  <c r="CH238" s="1"/>
  <c r="CE238"/>
  <c r="CF238" s="1"/>
  <c r="CC238"/>
  <c r="CD238" s="1"/>
  <c r="CA238"/>
  <c r="CB238" s="1"/>
  <c r="BY238"/>
  <c r="BZ238" s="1"/>
  <c r="BW238"/>
  <c r="BX238" s="1"/>
  <c r="BU238"/>
  <c r="BV238" s="1"/>
  <c r="CG237"/>
  <c r="CH237" s="1"/>
  <c r="CE237"/>
  <c r="CF237" s="1"/>
  <c r="CC237"/>
  <c r="CD237" s="1"/>
  <c r="CA237"/>
  <c r="CB237" s="1"/>
  <c r="BY237"/>
  <c r="BZ237" s="1"/>
  <c r="BW237"/>
  <c r="BX237" s="1"/>
  <c r="BU237"/>
  <c r="BV237" s="1"/>
  <c r="CG236"/>
  <c r="CH236" s="1"/>
  <c r="CE236"/>
  <c r="CF236" s="1"/>
  <c r="CC236"/>
  <c r="CD236" s="1"/>
  <c r="CA236"/>
  <c r="CB236" s="1"/>
  <c r="BY236"/>
  <c r="BZ236" s="1"/>
  <c r="BW236"/>
  <c r="BX236" s="1"/>
  <c r="BU236"/>
  <c r="BV236" s="1"/>
  <c r="CG235"/>
  <c r="CH235" s="1"/>
  <c r="CE235"/>
  <c r="CF235" s="1"/>
  <c r="CC235"/>
  <c r="CD235" s="1"/>
  <c r="CA235"/>
  <c r="CB235" s="1"/>
  <c r="BY235"/>
  <c r="BZ235" s="1"/>
  <c r="BW235"/>
  <c r="BX235" s="1"/>
  <c r="BU235"/>
  <c r="BV235" s="1"/>
  <c r="CG234"/>
  <c r="CH234" s="1"/>
  <c r="CE234"/>
  <c r="CF234" s="1"/>
  <c r="CC234"/>
  <c r="CD234" s="1"/>
  <c r="CA234"/>
  <c r="CB234" s="1"/>
  <c r="BY234"/>
  <c r="BZ234" s="1"/>
  <c r="BW234"/>
  <c r="BX234" s="1"/>
  <c r="BU234"/>
  <c r="BV234" s="1"/>
  <c r="CG233"/>
  <c r="CH233" s="1"/>
  <c r="CE233"/>
  <c r="CF233" s="1"/>
  <c r="CC233"/>
  <c r="CD233" s="1"/>
  <c r="CA233"/>
  <c r="CB233" s="1"/>
  <c r="BY233"/>
  <c r="BZ233" s="1"/>
  <c r="BW233"/>
  <c r="BX233" s="1"/>
  <c r="BU233"/>
  <c r="BV233" s="1"/>
  <c r="CG232"/>
  <c r="CH232" s="1"/>
  <c r="CE232"/>
  <c r="CF232" s="1"/>
  <c r="CC232"/>
  <c r="CD232" s="1"/>
  <c r="CA232"/>
  <c r="CB232" s="1"/>
  <c r="BY232"/>
  <c r="BZ232" s="1"/>
  <c r="BW232"/>
  <c r="BX232" s="1"/>
  <c r="BU232"/>
  <c r="BV232" s="1"/>
  <c r="CG231"/>
  <c r="CH231" s="1"/>
  <c r="CE231"/>
  <c r="CF231" s="1"/>
  <c r="CC231"/>
  <c r="CD231" s="1"/>
  <c r="CA231"/>
  <c r="CB231" s="1"/>
  <c r="BY231"/>
  <c r="BZ231" s="1"/>
  <c r="BW231"/>
  <c r="BX231" s="1"/>
  <c r="BU231"/>
  <c r="BV231" s="1"/>
  <c r="CG230"/>
  <c r="CH230" s="1"/>
  <c r="CE230"/>
  <c r="CF230" s="1"/>
  <c r="CC230"/>
  <c r="CD230" s="1"/>
  <c r="CA230"/>
  <c r="CB230" s="1"/>
  <c r="BY230"/>
  <c r="BZ230" s="1"/>
  <c r="BW230"/>
  <c r="BX230" s="1"/>
  <c r="BU230"/>
  <c r="BV230" s="1"/>
  <c r="CG229"/>
  <c r="CH229" s="1"/>
  <c r="CE229"/>
  <c r="CF229" s="1"/>
  <c r="CC229"/>
  <c r="CD229" s="1"/>
  <c r="CA229"/>
  <c r="CB229" s="1"/>
  <c r="BY229"/>
  <c r="BZ229" s="1"/>
  <c r="BW229"/>
  <c r="BX229" s="1"/>
  <c r="BU229"/>
  <c r="BV229" s="1"/>
  <c r="CG228"/>
  <c r="CH228" s="1"/>
  <c r="CE228"/>
  <c r="CF228" s="1"/>
  <c r="CC228"/>
  <c r="CD228" s="1"/>
  <c r="CA228"/>
  <c r="CB228" s="1"/>
  <c r="BY228"/>
  <c r="BZ228" s="1"/>
  <c r="BW228"/>
  <c r="BX228" s="1"/>
  <c r="BU228"/>
  <c r="BV228" s="1"/>
  <c r="CG227"/>
  <c r="CH227" s="1"/>
  <c r="CE227"/>
  <c r="CF227" s="1"/>
  <c r="CC227"/>
  <c r="CD227" s="1"/>
  <c r="CA227"/>
  <c r="CB227" s="1"/>
  <c r="BY227"/>
  <c r="BZ227" s="1"/>
  <c r="BW227"/>
  <c r="BX227" s="1"/>
  <c r="BU227"/>
  <c r="BV227" s="1"/>
  <c r="CG226"/>
  <c r="CH226" s="1"/>
  <c r="CE226"/>
  <c r="CF226" s="1"/>
  <c r="CC226"/>
  <c r="CD226" s="1"/>
  <c r="CA226"/>
  <c r="CB226" s="1"/>
  <c r="BY226"/>
  <c r="BZ226" s="1"/>
  <c r="BW226"/>
  <c r="BX226" s="1"/>
  <c r="BU226"/>
  <c r="BV226" s="1"/>
  <c r="CG225"/>
  <c r="CH225" s="1"/>
  <c r="CE225"/>
  <c r="CF225" s="1"/>
  <c r="CC225"/>
  <c r="CD225" s="1"/>
  <c r="CA225"/>
  <c r="CB225" s="1"/>
  <c r="BY225"/>
  <c r="BZ225" s="1"/>
  <c r="BW225"/>
  <c r="BX225" s="1"/>
  <c r="BU225"/>
  <c r="BV225" s="1"/>
  <c r="CG224"/>
  <c r="CH224" s="1"/>
  <c r="CE224"/>
  <c r="CF224" s="1"/>
  <c r="CC224"/>
  <c r="CD224" s="1"/>
  <c r="CA224"/>
  <c r="CB224" s="1"/>
  <c r="BY224"/>
  <c r="BZ224" s="1"/>
  <c r="BW224"/>
  <c r="BX224" s="1"/>
  <c r="BU224"/>
  <c r="BV224" s="1"/>
  <c r="CG223"/>
  <c r="CH223" s="1"/>
  <c r="CE223"/>
  <c r="CF223" s="1"/>
  <c r="CC223"/>
  <c r="CD223" s="1"/>
  <c r="CA223"/>
  <c r="CB223" s="1"/>
  <c r="BY223"/>
  <c r="BZ223" s="1"/>
  <c r="BW223"/>
  <c r="BX223" s="1"/>
  <c r="BU223"/>
  <c r="BV223" s="1"/>
  <c r="CG222"/>
  <c r="CH222" s="1"/>
  <c r="CE222"/>
  <c r="CF222" s="1"/>
  <c r="CC222"/>
  <c r="CD222" s="1"/>
  <c r="CA222"/>
  <c r="CB222" s="1"/>
  <c r="BY222"/>
  <c r="BZ222" s="1"/>
  <c r="BW222"/>
  <c r="BX222" s="1"/>
  <c r="BU222"/>
  <c r="BV222" s="1"/>
  <c r="CG221"/>
  <c r="CH221" s="1"/>
  <c r="CE221"/>
  <c r="CF221" s="1"/>
  <c r="CC221"/>
  <c r="CD221" s="1"/>
  <c r="CA221"/>
  <c r="CB221" s="1"/>
  <c r="BY221"/>
  <c r="BZ221" s="1"/>
  <c r="BW221"/>
  <c r="BX221" s="1"/>
  <c r="BU221"/>
  <c r="BV221" s="1"/>
  <c r="CG220"/>
  <c r="CH220" s="1"/>
  <c r="CE220"/>
  <c r="CF220" s="1"/>
  <c r="CC220"/>
  <c r="CD220" s="1"/>
  <c r="CA220"/>
  <c r="CB220" s="1"/>
  <c r="BY220"/>
  <c r="BZ220" s="1"/>
  <c r="BW220"/>
  <c r="BX220" s="1"/>
  <c r="BU220"/>
  <c r="BV220" s="1"/>
  <c r="CG219"/>
  <c r="CH219" s="1"/>
  <c r="CE219"/>
  <c r="CF219" s="1"/>
  <c r="CC219"/>
  <c r="CD219" s="1"/>
  <c r="CA219"/>
  <c r="CB219" s="1"/>
  <c r="BY219"/>
  <c r="BZ219" s="1"/>
  <c r="BW219"/>
  <c r="BX219" s="1"/>
  <c r="BU219"/>
  <c r="BV219" s="1"/>
  <c r="CG218"/>
  <c r="CH218" s="1"/>
  <c r="CE218"/>
  <c r="CF218" s="1"/>
  <c r="CC218"/>
  <c r="CD218" s="1"/>
  <c r="CA218"/>
  <c r="CB218" s="1"/>
  <c r="BY218"/>
  <c r="BZ218" s="1"/>
  <c r="BW218"/>
  <c r="BX218" s="1"/>
  <c r="BU218"/>
  <c r="BV218" s="1"/>
  <c r="CG217"/>
  <c r="CH217" s="1"/>
  <c r="CE217"/>
  <c r="CF217" s="1"/>
  <c r="CC217"/>
  <c r="CD217" s="1"/>
  <c r="CA217"/>
  <c r="CB217" s="1"/>
  <c r="BY217"/>
  <c r="BZ217" s="1"/>
  <c r="BW217"/>
  <c r="BX217" s="1"/>
  <c r="BU217"/>
  <c r="BV217" s="1"/>
  <c r="CG216"/>
  <c r="CH216" s="1"/>
  <c r="CE216"/>
  <c r="CF216" s="1"/>
  <c r="CC216"/>
  <c r="CD216" s="1"/>
  <c r="CA216"/>
  <c r="CB216" s="1"/>
  <c r="BY216"/>
  <c r="BZ216" s="1"/>
  <c r="BW216"/>
  <c r="BX216" s="1"/>
  <c r="BU216"/>
  <c r="BV216" s="1"/>
  <c r="CG215"/>
  <c r="CH215" s="1"/>
  <c r="CE215"/>
  <c r="CF215" s="1"/>
  <c r="CC215"/>
  <c r="CD215" s="1"/>
  <c r="CA215"/>
  <c r="CB215" s="1"/>
  <c r="BY215"/>
  <c r="BZ215" s="1"/>
  <c r="BW215"/>
  <c r="BX215" s="1"/>
  <c r="BU215"/>
  <c r="BV215" s="1"/>
  <c r="CG214"/>
  <c r="CH214" s="1"/>
  <c r="CE214"/>
  <c r="CF214" s="1"/>
  <c r="CC214"/>
  <c r="CD214" s="1"/>
  <c r="CA214"/>
  <c r="CB214" s="1"/>
  <c r="BY214"/>
  <c r="BZ214" s="1"/>
  <c r="BW214"/>
  <c r="BX214" s="1"/>
  <c r="BU214"/>
  <c r="BV214" s="1"/>
  <c r="CG213"/>
  <c r="CH213" s="1"/>
  <c r="CE213"/>
  <c r="CF213" s="1"/>
  <c r="CC213"/>
  <c r="CD213" s="1"/>
  <c r="CA213"/>
  <c r="CB213" s="1"/>
  <c r="BY213"/>
  <c r="BZ213" s="1"/>
  <c r="BW213"/>
  <c r="BX213" s="1"/>
  <c r="BU213"/>
  <c r="BV213" s="1"/>
  <c r="CG212"/>
  <c r="CH212" s="1"/>
  <c r="CE212"/>
  <c r="CF212" s="1"/>
  <c r="CC212"/>
  <c r="CD212" s="1"/>
  <c r="CA212"/>
  <c r="CB212" s="1"/>
  <c r="BY212"/>
  <c r="BZ212" s="1"/>
  <c r="BW212"/>
  <c r="BX212" s="1"/>
  <c r="BU212"/>
  <c r="BV212" s="1"/>
  <c r="CG211"/>
  <c r="CH211" s="1"/>
  <c r="CE211"/>
  <c r="CF211" s="1"/>
  <c r="CC211"/>
  <c r="CD211" s="1"/>
  <c r="CA211"/>
  <c r="CB211" s="1"/>
  <c r="BY211"/>
  <c r="BZ211" s="1"/>
  <c r="BW211"/>
  <c r="BX211" s="1"/>
  <c r="BU211"/>
  <c r="BV211" s="1"/>
  <c r="CG210"/>
  <c r="CH210" s="1"/>
  <c r="CE210"/>
  <c r="CF210" s="1"/>
  <c r="CC210"/>
  <c r="CD210" s="1"/>
  <c r="CA210"/>
  <c r="CB210" s="1"/>
  <c r="BY210"/>
  <c r="BZ210" s="1"/>
  <c r="BW210"/>
  <c r="BX210" s="1"/>
  <c r="BU210"/>
  <c r="BV210" s="1"/>
  <c r="CG209"/>
  <c r="CH209" s="1"/>
  <c r="CE209"/>
  <c r="CF209" s="1"/>
  <c r="CC209"/>
  <c r="CD209" s="1"/>
  <c r="CA209"/>
  <c r="CB209" s="1"/>
  <c r="BY209"/>
  <c r="BZ209" s="1"/>
  <c r="BW209"/>
  <c r="BX209" s="1"/>
  <c r="BU209"/>
  <c r="BV209" s="1"/>
  <c r="CG208"/>
  <c r="CH208" s="1"/>
  <c r="CE208"/>
  <c r="CF208" s="1"/>
  <c r="CC208"/>
  <c r="CD208" s="1"/>
  <c r="CA208"/>
  <c r="CB208" s="1"/>
  <c r="BY208"/>
  <c r="BZ208" s="1"/>
  <c r="BW208"/>
  <c r="BX208" s="1"/>
  <c r="BU208"/>
  <c r="BV208" s="1"/>
  <c r="CG207"/>
  <c r="CH207" s="1"/>
  <c r="CE207"/>
  <c r="CF207" s="1"/>
  <c r="CC207"/>
  <c r="CD207" s="1"/>
  <c r="CA207"/>
  <c r="CB207" s="1"/>
  <c r="BY207"/>
  <c r="BZ207" s="1"/>
  <c r="BW207"/>
  <c r="BX207" s="1"/>
  <c r="BU207"/>
  <c r="BV207" s="1"/>
  <c r="CG206"/>
  <c r="CH206" s="1"/>
  <c r="CE206"/>
  <c r="CF206" s="1"/>
  <c r="CC206"/>
  <c r="CD206" s="1"/>
  <c r="CA206"/>
  <c r="CB206" s="1"/>
  <c r="BY206"/>
  <c r="BZ206" s="1"/>
  <c r="BW206"/>
  <c r="BX206" s="1"/>
  <c r="BU206"/>
  <c r="BV206" s="1"/>
  <c r="CG205"/>
  <c r="CH205" s="1"/>
  <c r="CE205"/>
  <c r="CF205" s="1"/>
  <c r="CC205"/>
  <c r="CD205" s="1"/>
  <c r="CA205"/>
  <c r="CB205" s="1"/>
  <c r="BY205"/>
  <c r="BZ205" s="1"/>
  <c r="BW205"/>
  <c r="BX205" s="1"/>
  <c r="BU205"/>
  <c r="BV205" s="1"/>
  <c r="CG204"/>
  <c r="CH204" s="1"/>
  <c r="CE204"/>
  <c r="CF204" s="1"/>
  <c r="CC204"/>
  <c r="CD204" s="1"/>
  <c r="CA204"/>
  <c r="CB204" s="1"/>
  <c r="BY204"/>
  <c r="BZ204" s="1"/>
  <c r="BW204"/>
  <c r="BX204" s="1"/>
  <c r="BU204"/>
  <c r="BV204" s="1"/>
  <c r="CG203"/>
  <c r="CH203" s="1"/>
  <c r="CE203"/>
  <c r="CF203" s="1"/>
  <c r="CC203"/>
  <c r="CD203" s="1"/>
  <c r="CA203"/>
  <c r="CB203" s="1"/>
  <c r="BY203"/>
  <c r="BZ203" s="1"/>
  <c r="BW203"/>
  <c r="BX203" s="1"/>
  <c r="BU203"/>
  <c r="BV203" s="1"/>
  <c r="CG202"/>
  <c r="CH202" s="1"/>
  <c r="CE202"/>
  <c r="CF202" s="1"/>
  <c r="CC202"/>
  <c r="CD202" s="1"/>
  <c r="CA202"/>
  <c r="CB202" s="1"/>
  <c r="BY202"/>
  <c r="BZ202" s="1"/>
  <c r="BW202"/>
  <c r="BX202" s="1"/>
  <c r="BU202"/>
  <c r="BV202" s="1"/>
  <c r="CG201"/>
  <c r="CH201" s="1"/>
  <c r="CE201"/>
  <c r="CF201" s="1"/>
  <c r="CC201"/>
  <c r="CD201" s="1"/>
  <c r="CA201"/>
  <c r="CB201" s="1"/>
  <c r="BY201"/>
  <c r="BZ201" s="1"/>
  <c r="BW201"/>
  <c r="BX201" s="1"/>
  <c r="BU201"/>
  <c r="BV201" s="1"/>
  <c r="CG200"/>
  <c r="CH200" s="1"/>
  <c r="CE200"/>
  <c r="CF200" s="1"/>
  <c r="CC200"/>
  <c r="CD200" s="1"/>
  <c r="CA200"/>
  <c r="CB200" s="1"/>
  <c r="BY200"/>
  <c r="BZ200" s="1"/>
  <c r="BW200"/>
  <c r="BX200" s="1"/>
  <c r="BU200"/>
  <c r="BV200" s="1"/>
  <c r="CG199"/>
  <c r="CH199" s="1"/>
  <c r="CE199"/>
  <c r="CF199" s="1"/>
  <c r="CC199"/>
  <c r="CD199" s="1"/>
  <c r="CA199"/>
  <c r="CB199" s="1"/>
  <c r="BY199"/>
  <c r="BZ199" s="1"/>
  <c r="BW199"/>
  <c r="BX199" s="1"/>
  <c r="BU199"/>
  <c r="BV199" s="1"/>
  <c r="CG198"/>
  <c r="CH198" s="1"/>
  <c r="CE198"/>
  <c r="CF198" s="1"/>
  <c r="CC198"/>
  <c r="CD198" s="1"/>
  <c r="CA198"/>
  <c r="CB198" s="1"/>
  <c r="BY198"/>
  <c r="BZ198" s="1"/>
  <c r="BW198"/>
  <c r="BX198" s="1"/>
  <c r="BU198"/>
  <c r="BV198" s="1"/>
  <c r="CG197"/>
  <c r="CH197" s="1"/>
  <c r="CE197"/>
  <c r="CF197" s="1"/>
  <c r="CC197"/>
  <c r="CD197" s="1"/>
  <c r="CA197"/>
  <c r="CB197" s="1"/>
  <c r="BY197"/>
  <c r="BZ197" s="1"/>
  <c r="BW197"/>
  <c r="BX197" s="1"/>
  <c r="BU197"/>
  <c r="BV197" s="1"/>
  <c r="CG196"/>
  <c r="CH196" s="1"/>
  <c r="CE196"/>
  <c r="CF196" s="1"/>
  <c r="CC196"/>
  <c r="CD196" s="1"/>
  <c r="CA196"/>
  <c r="CB196" s="1"/>
  <c r="BY196"/>
  <c r="BZ196" s="1"/>
  <c r="BW196"/>
  <c r="BX196" s="1"/>
  <c r="BU196"/>
  <c r="BV196" s="1"/>
  <c r="CG195"/>
  <c r="CH195" s="1"/>
  <c r="CE195"/>
  <c r="CF195" s="1"/>
  <c r="CC195"/>
  <c r="CD195" s="1"/>
  <c r="CA195"/>
  <c r="CB195" s="1"/>
  <c r="BY195"/>
  <c r="BZ195" s="1"/>
  <c r="BW195"/>
  <c r="BX195" s="1"/>
  <c r="BU195"/>
  <c r="BV195" s="1"/>
  <c r="CG194"/>
  <c r="CH194" s="1"/>
  <c r="CE194"/>
  <c r="CF194" s="1"/>
  <c r="CC194"/>
  <c r="CD194" s="1"/>
  <c r="CA194"/>
  <c r="CB194" s="1"/>
  <c r="BY194"/>
  <c r="BZ194" s="1"/>
  <c r="BW194"/>
  <c r="BX194" s="1"/>
  <c r="BU194"/>
  <c r="BV194" s="1"/>
  <c r="CG193"/>
  <c r="CH193" s="1"/>
  <c r="CE193"/>
  <c r="CF193" s="1"/>
  <c r="CC193"/>
  <c r="CD193" s="1"/>
  <c r="CA193"/>
  <c r="CB193" s="1"/>
  <c r="BY193"/>
  <c r="BZ193" s="1"/>
  <c r="BW193"/>
  <c r="BX193" s="1"/>
  <c r="BU193"/>
  <c r="BV193" s="1"/>
  <c r="CG192"/>
  <c r="CH192" s="1"/>
  <c r="CE192"/>
  <c r="CF192" s="1"/>
  <c r="CC192"/>
  <c r="CD192" s="1"/>
  <c r="CA192"/>
  <c r="CB192" s="1"/>
  <c r="BY192"/>
  <c r="BZ192" s="1"/>
  <c r="BW192"/>
  <c r="BX192" s="1"/>
  <c r="BU192"/>
  <c r="BV192" s="1"/>
  <c r="CG191"/>
  <c r="CH191" s="1"/>
  <c r="CE191"/>
  <c r="CF191" s="1"/>
  <c r="CC191"/>
  <c r="CD191" s="1"/>
  <c r="CA191"/>
  <c r="CB191" s="1"/>
  <c r="BY191"/>
  <c r="BZ191" s="1"/>
  <c r="BW191"/>
  <c r="BX191" s="1"/>
  <c r="BU191"/>
  <c r="BV191" s="1"/>
  <c r="CG190"/>
  <c r="CH190" s="1"/>
  <c r="CE190"/>
  <c r="CF190" s="1"/>
  <c r="CC190"/>
  <c r="CD190" s="1"/>
  <c r="CA190"/>
  <c r="CB190" s="1"/>
  <c r="BY190"/>
  <c r="BZ190" s="1"/>
  <c r="BW190"/>
  <c r="BX190" s="1"/>
  <c r="BU190"/>
  <c r="BV190" s="1"/>
  <c r="CG189"/>
  <c r="CH189" s="1"/>
  <c r="CE189"/>
  <c r="CF189" s="1"/>
  <c r="CC189"/>
  <c r="CD189" s="1"/>
  <c r="CA189"/>
  <c r="CB189" s="1"/>
  <c r="BY189"/>
  <c r="BZ189" s="1"/>
  <c r="BW189"/>
  <c r="BX189" s="1"/>
  <c r="BU189"/>
  <c r="BV189" s="1"/>
  <c r="CG188"/>
  <c r="CH188" s="1"/>
  <c r="CE188"/>
  <c r="CF188" s="1"/>
  <c r="CC188"/>
  <c r="CD188" s="1"/>
  <c r="CA188"/>
  <c r="CB188" s="1"/>
  <c r="BY188"/>
  <c r="BZ188" s="1"/>
  <c r="BW188"/>
  <c r="BX188" s="1"/>
  <c r="BU188"/>
  <c r="BV188" s="1"/>
  <c r="CG187"/>
  <c r="CH187" s="1"/>
  <c r="CE187"/>
  <c r="CF187" s="1"/>
  <c r="CC187"/>
  <c r="CD187" s="1"/>
  <c r="CA187"/>
  <c r="CB187" s="1"/>
  <c r="BY187"/>
  <c r="BZ187" s="1"/>
  <c r="BW187"/>
  <c r="BX187" s="1"/>
  <c r="BU187"/>
  <c r="BV187" s="1"/>
  <c r="CG186"/>
  <c r="CH186" s="1"/>
  <c r="CE186"/>
  <c r="CF186" s="1"/>
  <c r="CC186"/>
  <c r="CD186" s="1"/>
  <c r="CA186"/>
  <c r="CB186" s="1"/>
  <c r="BY186"/>
  <c r="BZ186" s="1"/>
  <c r="BW186"/>
  <c r="BX186" s="1"/>
  <c r="BU186"/>
  <c r="BV186" s="1"/>
  <c r="CG185"/>
  <c r="CH185" s="1"/>
  <c r="CE185"/>
  <c r="CF185" s="1"/>
  <c r="CC185"/>
  <c r="CD185" s="1"/>
  <c r="CA185"/>
  <c r="CB185" s="1"/>
  <c r="BY185"/>
  <c r="BZ185" s="1"/>
  <c r="BW185"/>
  <c r="BX185" s="1"/>
  <c r="BU185"/>
  <c r="BV185" s="1"/>
  <c r="CG184"/>
  <c r="CH184" s="1"/>
  <c r="CE184"/>
  <c r="CF184" s="1"/>
  <c r="CC184"/>
  <c r="CD184" s="1"/>
  <c r="CA184"/>
  <c r="CB184" s="1"/>
  <c r="BY184"/>
  <c r="BZ184" s="1"/>
  <c r="BW184"/>
  <c r="BX184" s="1"/>
  <c r="BU184"/>
  <c r="BV184" s="1"/>
  <c r="CG183"/>
  <c r="CH183" s="1"/>
  <c r="CE183"/>
  <c r="CF183" s="1"/>
  <c r="CC183"/>
  <c r="CD183" s="1"/>
  <c r="CA183"/>
  <c r="CB183" s="1"/>
  <c r="BY183"/>
  <c r="BZ183" s="1"/>
  <c r="BW183"/>
  <c r="BX183" s="1"/>
  <c r="BU183"/>
  <c r="BV183" s="1"/>
  <c r="CG182"/>
  <c r="CH182" s="1"/>
  <c r="CE182"/>
  <c r="CF182" s="1"/>
  <c r="CC182"/>
  <c r="CD182" s="1"/>
  <c r="CA182"/>
  <c r="CB182" s="1"/>
  <c r="BY182"/>
  <c r="BZ182" s="1"/>
  <c r="BW182"/>
  <c r="BX182" s="1"/>
  <c r="BU182"/>
  <c r="BV182" s="1"/>
  <c r="CG181"/>
  <c r="CH181" s="1"/>
  <c r="CE181"/>
  <c r="CF181" s="1"/>
  <c r="CC181"/>
  <c r="CD181" s="1"/>
  <c r="CA181"/>
  <c r="CB181" s="1"/>
  <c r="BY181"/>
  <c r="BZ181" s="1"/>
  <c r="BW181"/>
  <c r="BX181" s="1"/>
  <c r="BU181"/>
  <c r="BV181" s="1"/>
  <c r="CG180"/>
  <c r="CH180" s="1"/>
  <c r="CE180"/>
  <c r="CF180" s="1"/>
  <c r="CC180"/>
  <c r="CD180" s="1"/>
  <c r="CA180"/>
  <c r="CB180" s="1"/>
  <c r="BY180"/>
  <c r="BZ180" s="1"/>
  <c r="BW180"/>
  <c r="BX180" s="1"/>
  <c r="BU180"/>
  <c r="BV180" s="1"/>
  <c r="CG179"/>
  <c r="CH179" s="1"/>
  <c r="CE179"/>
  <c r="CF179" s="1"/>
  <c r="CC179"/>
  <c r="CD179" s="1"/>
  <c r="CA179"/>
  <c r="CB179" s="1"/>
  <c r="BY179"/>
  <c r="BZ179" s="1"/>
  <c r="BW179"/>
  <c r="BX179" s="1"/>
  <c r="BU179"/>
  <c r="BV179" s="1"/>
  <c r="CG178"/>
  <c r="CH178" s="1"/>
  <c r="CE178"/>
  <c r="CF178" s="1"/>
  <c r="CC178"/>
  <c r="CD178" s="1"/>
  <c r="CA178"/>
  <c r="CB178" s="1"/>
  <c r="BY178"/>
  <c r="BZ178" s="1"/>
  <c r="BW178"/>
  <c r="BX178" s="1"/>
  <c r="BU178"/>
  <c r="BV178" s="1"/>
  <c r="CG177"/>
  <c r="CH177" s="1"/>
  <c r="CE177"/>
  <c r="CF177" s="1"/>
  <c r="CC177"/>
  <c r="CD177" s="1"/>
  <c r="CA177"/>
  <c r="CB177" s="1"/>
  <c r="BY177"/>
  <c r="BZ177" s="1"/>
  <c r="BW177"/>
  <c r="BX177" s="1"/>
  <c r="BU177"/>
  <c r="BV177" s="1"/>
  <c r="CG176"/>
  <c r="CH176" s="1"/>
  <c r="CE176"/>
  <c r="CF176" s="1"/>
  <c r="CC176"/>
  <c r="CD176" s="1"/>
  <c r="CA176"/>
  <c r="CB176" s="1"/>
  <c r="BY176"/>
  <c r="BZ176" s="1"/>
  <c r="BW176"/>
  <c r="BX176" s="1"/>
  <c r="BU176"/>
  <c r="BV176" s="1"/>
  <c r="CG175"/>
  <c r="CH175" s="1"/>
  <c r="CE175"/>
  <c r="CF175" s="1"/>
  <c r="CC175"/>
  <c r="CD175" s="1"/>
  <c r="CA175"/>
  <c r="CB175" s="1"/>
  <c r="BY175"/>
  <c r="BZ175" s="1"/>
  <c r="BW175"/>
  <c r="BX175" s="1"/>
  <c r="BU175"/>
  <c r="BV175" s="1"/>
  <c r="CG174"/>
  <c r="CH174" s="1"/>
  <c r="CE174"/>
  <c r="CF174" s="1"/>
  <c r="CC174"/>
  <c r="CD174" s="1"/>
  <c r="CA174"/>
  <c r="CB174" s="1"/>
  <c r="BY174"/>
  <c r="BZ174" s="1"/>
  <c r="BW174"/>
  <c r="BX174" s="1"/>
  <c r="BU174"/>
  <c r="BV174" s="1"/>
  <c r="CG173"/>
  <c r="CH173" s="1"/>
  <c r="CE173"/>
  <c r="CF173" s="1"/>
  <c r="CC173"/>
  <c r="CD173" s="1"/>
  <c r="CA173"/>
  <c r="CB173" s="1"/>
  <c r="BY173"/>
  <c r="BZ173" s="1"/>
  <c r="BW173"/>
  <c r="BX173" s="1"/>
  <c r="BU173"/>
  <c r="BV173" s="1"/>
  <c r="CG172"/>
  <c r="CH172" s="1"/>
  <c r="CE172"/>
  <c r="CF172" s="1"/>
  <c r="CC172"/>
  <c r="CD172" s="1"/>
  <c r="CA172"/>
  <c r="CB172" s="1"/>
  <c r="BY172"/>
  <c r="BZ172" s="1"/>
  <c r="BW172"/>
  <c r="BX172" s="1"/>
  <c r="BU172"/>
  <c r="BV172" s="1"/>
  <c r="CG171"/>
  <c r="CH171" s="1"/>
  <c r="CE171"/>
  <c r="CF171" s="1"/>
  <c r="CC171"/>
  <c r="CD171" s="1"/>
  <c r="CA171"/>
  <c r="CB171" s="1"/>
  <c r="BY171"/>
  <c r="BZ171" s="1"/>
  <c r="BW171"/>
  <c r="BX171" s="1"/>
  <c r="BU171"/>
  <c r="BV171" s="1"/>
  <c r="CG170"/>
  <c r="CH170" s="1"/>
  <c r="CE170"/>
  <c r="CF170" s="1"/>
  <c r="CC170"/>
  <c r="CD170" s="1"/>
  <c r="CA170"/>
  <c r="CB170" s="1"/>
  <c r="BY170"/>
  <c r="BZ170" s="1"/>
  <c r="BW170"/>
  <c r="BX170" s="1"/>
  <c r="BU170"/>
  <c r="BV170" s="1"/>
  <c r="CG169"/>
  <c r="CH169" s="1"/>
  <c r="CE169"/>
  <c r="CF169" s="1"/>
  <c r="CC169"/>
  <c r="CD169" s="1"/>
  <c r="CA169"/>
  <c r="CB169" s="1"/>
  <c r="BY169"/>
  <c r="BZ169" s="1"/>
  <c r="BW169"/>
  <c r="BX169" s="1"/>
  <c r="BU169"/>
  <c r="BV169" s="1"/>
  <c r="CG168"/>
  <c r="CH168" s="1"/>
  <c r="CE168"/>
  <c r="CF168" s="1"/>
  <c r="CC168"/>
  <c r="CD168" s="1"/>
  <c r="CA168"/>
  <c r="CB168" s="1"/>
  <c r="BY168"/>
  <c r="BZ168" s="1"/>
  <c r="BW168"/>
  <c r="BX168" s="1"/>
  <c r="BU168"/>
  <c r="BV168" s="1"/>
  <c r="CG167"/>
  <c r="CH167" s="1"/>
  <c r="CE167"/>
  <c r="CF167" s="1"/>
  <c r="CC167"/>
  <c r="CD167" s="1"/>
  <c r="CA167"/>
  <c r="CB167" s="1"/>
  <c r="BY167"/>
  <c r="BZ167" s="1"/>
  <c r="BW167"/>
  <c r="BX167" s="1"/>
  <c r="BU167"/>
  <c r="BV167" s="1"/>
  <c r="CG166"/>
  <c r="CH166" s="1"/>
  <c r="CE166"/>
  <c r="CF166" s="1"/>
  <c r="CC166"/>
  <c r="CD166" s="1"/>
  <c r="CA166"/>
  <c r="CB166" s="1"/>
  <c r="BY166"/>
  <c r="BZ166" s="1"/>
  <c r="BW166"/>
  <c r="BX166" s="1"/>
  <c r="BU166"/>
  <c r="BV166" s="1"/>
  <c r="CG165"/>
  <c r="CH165" s="1"/>
  <c r="CE165"/>
  <c r="CF165" s="1"/>
  <c r="CC165"/>
  <c r="CD165" s="1"/>
  <c r="CA165"/>
  <c r="CB165" s="1"/>
  <c r="BY165"/>
  <c r="BZ165" s="1"/>
  <c r="BW165"/>
  <c r="BX165" s="1"/>
  <c r="BU165"/>
  <c r="BV165" s="1"/>
  <c r="CG164"/>
  <c r="CH164" s="1"/>
  <c r="CE164"/>
  <c r="CF164" s="1"/>
  <c r="CC164"/>
  <c r="CD164" s="1"/>
  <c r="CA164"/>
  <c r="CB164" s="1"/>
  <c r="BY164"/>
  <c r="BZ164" s="1"/>
  <c r="BW164"/>
  <c r="BX164" s="1"/>
  <c r="BU164"/>
  <c r="BV164" s="1"/>
  <c r="CG163"/>
  <c r="CH163" s="1"/>
  <c r="CE163"/>
  <c r="CF163" s="1"/>
  <c r="CC163"/>
  <c r="CD163" s="1"/>
  <c r="CA163"/>
  <c r="CB163" s="1"/>
  <c r="BY163"/>
  <c r="BZ163" s="1"/>
  <c r="BW163"/>
  <c r="BX163" s="1"/>
  <c r="BU163"/>
  <c r="BV163" s="1"/>
  <c r="CG162"/>
  <c r="CH162" s="1"/>
  <c r="CE162"/>
  <c r="CF162" s="1"/>
  <c r="CC162"/>
  <c r="CD162" s="1"/>
  <c r="CA162"/>
  <c r="CB162" s="1"/>
  <c r="BY162"/>
  <c r="BZ162" s="1"/>
  <c r="BW162"/>
  <c r="BX162" s="1"/>
  <c r="BU162"/>
  <c r="BV162" s="1"/>
  <c r="CG161"/>
  <c r="CH161" s="1"/>
  <c r="CE161"/>
  <c r="CF161" s="1"/>
  <c r="CC161"/>
  <c r="CD161" s="1"/>
  <c r="CA161"/>
  <c r="CB161" s="1"/>
  <c r="BY161"/>
  <c r="BZ161" s="1"/>
  <c r="BW161"/>
  <c r="BX161" s="1"/>
  <c r="BU161"/>
  <c r="BV161" s="1"/>
  <c r="CG160"/>
  <c r="CH160" s="1"/>
  <c r="CE160"/>
  <c r="CF160" s="1"/>
  <c r="CC160"/>
  <c r="CD160" s="1"/>
  <c r="CA160"/>
  <c r="CB160" s="1"/>
  <c r="BY160"/>
  <c r="BZ160" s="1"/>
  <c r="BW160"/>
  <c r="BX160" s="1"/>
  <c r="BU160"/>
  <c r="BV160" s="1"/>
  <c r="CG159"/>
  <c r="CH159" s="1"/>
  <c r="CE159"/>
  <c r="CF159" s="1"/>
  <c r="CC159"/>
  <c r="CD159" s="1"/>
  <c r="CA159"/>
  <c r="CB159" s="1"/>
  <c r="BY159"/>
  <c r="BZ159" s="1"/>
  <c r="BW159"/>
  <c r="BX159" s="1"/>
  <c r="BU159"/>
  <c r="BV159" s="1"/>
  <c r="CG158"/>
  <c r="CH158" s="1"/>
  <c r="CE158"/>
  <c r="CF158" s="1"/>
  <c r="CC158"/>
  <c r="CD158" s="1"/>
  <c r="CA158"/>
  <c r="CB158" s="1"/>
  <c r="BY158"/>
  <c r="BZ158" s="1"/>
  <c r="BW158"/>
  <c r="BX158" s="1"/>
  <c r="BU158"/>
  <c r="BV158" s="1"/>
  <c r="CG157"/>
  <c r="CH157" s="1"/>
  <c r="CE157"/>
  <c r="CF157" s="1"/>
  <c r="CC157"/>
  <c r="CD157" s="1"/>
  <c r="CA157"/>
  <c r="CB157" s="1"/>
  <c r="BY157"/>
  <c r="BZ157" s="1"/>
  <c r="BW157"/>
  <c r="BX157" s="1"/>
  <c r="BU157"/>
  <c r="BV157" s="1"/>
  <c r="CG156"/>
  <c r="CH156" s="1"/>
  <c r="CE156"/>
  <c r="CF156" s="1"/>
  <c r="CC156"/>
  <c r="CD156" s="1"/>
  <c r="CA156"/>
  <c r="CB156" s="1"/>
  <c r="BY156"/>
  <c r="BZ156" s="1"/>
  <c r="BW156"/>
  <c r="BX156" s="1"/>
  <c r="BU156"/>
  <c r="BV156" s="1"/>
  <c r="CG155"/>
  <c r="CH155" s="1"/>
  <c r="CE155"/>
  <c r="CF155" s="1"/>
  <c r="CC155"/>
  <c r="CD155" s="1"/>
  <c r="CA155"/>
  <c r="CB155" s="1"/>
  <c r="BY155"/>
  <c r="BZ155" s="1"/>
  <c r="BW155"/>
  <c r="BX155" s="1"/>
  <c r="BU155"/>
  <c r="BV155" s="1"/>
  <c r="CG154"/>
  <c r="CH154" s="1"/>
  <c r="CE154"/>
  <c r="CF154" s="1"/>
  <c r="CC154"/>
  <c r="CD154" s="1"/>
  <c r="CA154"/>
  <c r="CB154" s="1"/>
  <c r="BY154"/>
  <c r="BZ154" s="1"/>
  <c r="BW154"/>
  <c r="BX154" s="1"/>
  <c r="BU154"/>
  <c r="BV154" s="1"/>
  <c r="CG153"/>
  <c r="CH153" s="1"/>
  <c r="CE153"/>
  <c r="CF153" s="1"/>
  <c r="CC153"/>
  <c r="CD153" s="1"/>
  <c r="CA153"/>
  <c r="CB153" s="1"/>
  <c r="BY153"/>
  <c r="BZ153" s="1"/>
  <c r="BW153"/>
  <c r="BX153" s="1"/>
  <c r="BU153"/>
  <c r="BV153" s="1"/>
  <c r="CG152"/>
  <c r="CH152" s="1"/>
  <c r="CE152"/>
  <c r="CF152" s="1"/>
  <c r="CC152"/>
  <c r="CD152" s="1"/>
  <c r="CA152"/>
  <c r="CB152" s="1"/>
  <c r="BY152"/>
  <c r="BZ152" s="1"/>
  <c r="BW152"/>
  <c r="BX152" s="1"/>
  <c r="BU152"/>
  <c r="BV152" s="1"/>
  <c r="CG151"/>
  <c r="CH151" s="1"/>
  <c r="CE151"/>
  <c r="CF151" s="1"/>
  <c r="CC151"/>
  <c r="CD151" s="1"/>
  <c r="CA151"/>
  <c r="CB151" s="1"/>
  <c r="BY151"/>
  <c r="BZ151" s="1"/>
  <c r="BW151"/>
  <c r="BX151" s="1"/>
  <c r="BU151"/>
  <c r="BV151" s="1"/>
  <c r="CG150"/>
  <c r="CH150" s="1"/>
  <c r="CE150"/>
  <c r="CF150" s="1"/>
  <c r="CC150"/>
  <c r="CD150" s="1"/>
  <c r="CA150"/>
  <c r="CB150" s="1"/>
  <c r="BY150"/>
  <c r="BZ150" s="1"/>
  <c r="BW150"/>
  <c r="BX150" s="1"/>
  <c r="BU150"/>
  <c r="BV150" s="1"/>
  <c r="CG149"/>
  <c r="CH149" s="1"/>
  <c r="CE149"/>
  <c r="CF149" s="1"/>
  <c r="CC149"/>
  <c r="CD149" s="1"/>
  <c r="CA149"/>
  <c r="CB149" s="1"/>
  <c r="BY149"/>
  <c r="BZ149" s="1"/>
  <c r="BW149"/>
  <c r="BX149" s="1"/>
  <c r="BU149"/>
  <c r="BV149" s="1"/>
  <c r="CG148"/>
  <c r="CH148" s="1"/>
  <c r="CE148"/>
  <c r="CF148" s="1"/>
  <c r="CC148"/>
  <c r="CD148" s="1"/>
  <c r="CA148"/>
  <c r="CB148" s="1"/>
  <c r="BY148"/>
  <c r="BZ148" s="1"/>
  <c r="BW148"/>
  <c r="BX148" s="1"/>
  <c r="BU148"/>
  <c r="BV148" s="1"/>
  <c r="CG147"/>
  <c r="CH147" s="1"/>
  <c r="CE147"/>
  <c r="CF147" s="1"/>
  <c r="CC147"/>
  <c r="CD147" s="1"/>
  <c r="CA147"/>
  <c r="CB147" s="1"/>
  <c r="BY147"/>
  <c r="BZ147" s="1"/>
  <c r="BW147"/>
  <c r="BX147" s="1"/>
  <c r="BU147"/>
  <c r="BV147" s="1"/>
  <c r="CG146"/>
  <c r="CH146" s="1"/>
  <c r="CE146"/>
  <c r="CF146" s="1"/>
  <c r="CC146"/>
  <c r="CD146" s="1"/>
  <c r="CA146"/>
  <c r="CB146" s="1"/>
  <c r="BY146"/>
  <c r="BZ146" s="1"/>
  <c r="BW146"/>
  <c r="BX146" s="1"/>
  <c r="BU146"/>
  <c r="BV146" s="1"/>
  <c r="CG145"/>
  <c r="CH145" s="1"/>
  <c r="CE145"/>
  <c r="CF145" s="1"/>
  <c r="CC145"/>
  <c r="CD145" s="1"/>
  <c r="CA145"/>
  <c r="CB145" s="1"/>
  <c r="BY145"/>
  <c r="BZ145" s="1"/>
  <c r="BW145"/>
  <c r="BX145" s="1"/>
  <c r="BU145"/>
  <c r="BV145" s="1"/>
  <c r="CG144"/>
  <c r="CH144" s="1"/>
  <c r="CE144"/>
  <c r="CF144" s="1"/>
  <c r="CC144"/>
  <c r="CD144" s="1"/>
  <c r="CA144"/>
  <c r="CB144" s="1"/>
  <c r="BY144"/>
  <c r="BZ144" s="1"/>
  <c r="BW144"/>
  <c r="BX144" s="1"/>
  <c r="BU144"/>
  <c r="BV144" s="1"/>
  <c r="CG143"/>
  <c r="CH143" s="1"/>
  <c r="CE143"/>
  <c r="CF143" s="1"/>
  <c r="CC143"/>
  <c r="CD143" s="1"/>
  <c r="CA143"/>
  <c r="CB143" s="1"/>
  <c r="BY143"/>
  <c r="BZ143" s="1"/>
  <c r="BW143"/>
  <c r="BX143" s="1"/>
  <c r="BU143"/>
  <c r="BV143" s="1"/>
  <c r="CG142"/>
  <c r="CH142" s="1"/>
  <c r="CE142"/>
  <c r="CF142" s="1"/>
  <c r="CC142"/>
  <c r="CD142" s="1"/>
  <c r="CA142"/>
  <c r="CB142" s="1"/>
  <c r="BY142"/>
  <c r="BZ142" s="1"/>
  <c r="BW142"/>
  <c r="BX142" s="1"/>
  <c r="BU142"/>
  <c r="BV142" s="1"/>
  <c r="CG141"/>
  <c r="CH141" s="1"/>
  <c r="CE141"/>
  <c r="CF141" s="1"/>
  <c r="CC141"/>
  <c r="CD141" s="1"/>
  <c r="CA141"/>
  <c r="CB141" s="1"/>
  <c r="BY141"/>
  <c r="BZ141" s="1"/>
  <c r="BW141"/>
  <c r="BX141" s="1"/>
  <c r="BU141"/>
  <c r="BV141" s="1"/>
  <c r="CG140"/>
  <c r="CH140" s="1"/>
  <c r="CE140"/>
  <c r="CF140" s="1"/>
  <c r="CC140"/>
  <c r="CD140" s="1"/>
  <c r="CA140"/>
  <c r="CB140" s="1"/>
  <c r="BY140"/>
  <c r="BZ140" s="1"/>
  <c r="BW140"/>
  <c r="BX140" s="1"/>
  <c r="BU140"/>
  <c r="BV140" s="1"/>
  <c r="CG139"/>
  <c r="CH139" s="1"/>
  <c r="CE139"/>
  <c r="CF139" s="1"/>
  <c r="CC139"/>
  <c r="CD139" s="1"/>
  <c r="CA139"/>
  <c r="CB139" s="1"/>
  <c r="BY139"/>
  <c r="BZ139" s="1"/>
  <c r="BW139"/>
  <c r="BX139" s="1"/>
  <c r="BU139"/>
  <c r="BV139" s="1"/>
  <c r="CG138"/>
  <c r="CH138" s="1"/>
  <c r="CE138"/>
  <c r="CF138" s="1"/>
  <c r="CC138"/>
  <c r="CD138" s="1"/>
  <c r="CA138"/>
  <c r="CB138" s="1"/>
  <c r="BY138"/>
  <c r="BZ138" s="1"/>
  <c r="BW138"/>
  <c r="BX138" s="1"/>
  <c r="BU138"/>
  <c r="BV138" s="1"/>
  <c r="CG137"/>
  <c r="CH137" s="1"/>
  <c r="CE137"/>
  <c r="CF137" s="1"/>
  <c r="CC137"/>
  <c r="CD137" s="1"/>
  <c r="CA137"/>
  <c r="CB137" s="1"/>
  <c r="BY137"/>
  <c r="BZ137" s="1"/>
  <c r="BW137"/>
  <c r="BX137" s="1"/>
  <c r="BU137"/>
  <c r="BV137" s="1"/>
  <c r="CG136"/>
  <c r="CH136" s="1"/>
  <c r="CE136"/>
  <c r="CF136" s="1"/>
  <c r="CC136"/>
  <c r="CD136" s="1"/>
  <c r="CA136"/>
  <c r="CB136" s="1"/>
  <c r="BY136"/>
  <c r="BZ136" s="1"/>
  <c r="BW136"/>
  <c r="BX136" s="1"/>
  <c r="BU136"/>
  <c r="BV136" s="1"/>
  <c r="CG135"/>
  <c r="CH135" s="1"/>
  <c r="CE135"/>
  <c r="CF135" s="1"/>
  <c r="CC135"/>
  <c r="CD135" s="1"/>
  <c r="CA135"/>
  <c r="CB135" s="1"/>
  <c r="BY135"/>
  <c r="BZ135" s="1"/>
  <c r="BW135"/>
  <c r="BX135" s="1"/>
  <c r="BU135"/>
  <c r="BV135" s="1"/>
  <c r="CG134"/>
  <c r="CH134" s="1"/>
  <c r="CE134"/>
  <c r="CF134" s="1"/>
  <c r="CC134"/>
  <c r="CD134" s="1"/>
  <c r="CA134"/>
  <c r="CB134" s="1"/>
  <c r="BY134"/>
  <c r="BZ134" s="1"/>
  <c r="BW134"/>
  <c r="BX134" s="1"/>
  <c r="BU134"/>
  <c r="BV134" s="1"/>
  <c r="CG133"/>
  <c r="CH133" s="1"/>
  <c r="CE133"/>
  <c r="CF133" s="1"/>
  <c r="CC133"/>
  <c r="CD133" s="1"/>
  <c r="CA133"/>
  <c r="CB133" s="1"/>
  <c r="BY133"/>
  <c r="BZ133" s="1"/>
  <c r="BW133"/>
  <c r="BX133" s="1"/>
  <c r="BU133"/>
  <c r="BV133" s="1"/>
  <c r="CG132"/>
  <c r="CH132" s="1"/>
  <c r="CE132"/>
  <c r="CF132" s="1"/>
  <c r="CC132"/>
  <c r="CD132" s="1"/>
  <c r="CA132"/>
  <c r="CB132" s="1"/>
  <c r="BY132"/>
  <c r="BZ132" s="1"/>
  <c r="BW132"/>
  <c r="BX132" s="1"/>
  <c r="BU132"/>
  <c r="BV132" s="1"/>
  <c r="CG131"/>
  <c r="CH131" s="1"/>
  <c r="CE131"/>
  <c r="CF131" s="1"/>
  <c r="CC131"/>
  <c r="CD131" s="1"/>
  <c r="CA131"/>
  <c r="CB131" s="1"/>
  <c r="BY131"/>
  <c r="BZ131" s="1"/>
  <c r="BW131"/>
  <c r="BX131" s="1"/>
  <c r="BU131"/>
  <c r="BV131" s="1"/>
  <c r="CG130"/>
  <c r="CH130" s="1"/>
  <c r="CE130"/>
  <c r="CF130" s="1"/>
  <c r="CC130"/>
  <c r="CD130" s="1"/>
  <c r="CA130"/>
  <c r="CB130" s="1"/>
  <c r="BY130"/>
  <c r="BZ130" s="1"/>
  <c r="BW130"/>
  <c r="BX130" s="1"/>
  <c r="BU130"/>
  <c r="BV130" s="1"/>
  <c r="CG129"/>
  <c r="CH129" s="1"/>
  <c r="CE129"/>
  <c r="CF129" s="1"/>
  <c r="CC129"/>
  <c r="CD129" s="1"/>
  <c r="CA129"/>
  <c r="CB129" s="1"/>
  <c r="BY129"/>
  <c r="BZ129" s="1"/>
  <c r="BW129"/>
  <c r="BX129" s="1"/>
  <c r="BU129"/>
  <c r="BV129" s="1"/>
  <c r="CG128"/>
  <c r="CH128" s="1"/>
  <c r="CE128"/>
  <c r="CF128" s="1"/>
  <c r="CC128"/>
  <c r="CD128" s="1"/>
  <c r="CA128"/>
  <c r="CB128" s="1"/>
  <c r="BY128"/>
  <c r="BZ128" s="1"/>
  <c r="BW128"/>
  <c r="BX128" s="1"/>
  <c r="BU128"/>
  <c r="BV128" s="1"/>
  <c r="CG127"/>
  <c r="CH127" s="1"/>
  <c r="CE127"/>
  <c r="CF127" s="1"/>
  <c r="CC127"/>
  <c r="CD127" s="1"/>
  <c r="CA127"/>
  <c r="CB127" s="1"/>
  <c r="BY127"/>
  <c r="BZ127" s="1"/>
  <c r="BW127"/>
  <c r="BX127" s="1"/>
  <c r="BU127"/>
  <c r="BV127" s="1"/>
  <c r="CE126"/>
  <c r="CF126" s="1"/>
  <c r="CC126"/>
  <c r="CD126" s="1"/>
  <c r="CA126"/>
  <c r="CB126" s="1"/>
  <c r="BY126"/>
  <c r="BZ126" s="1"/>
  <c r="BW126"/>
  <c r="BX126" s="1"/>
  <c r="BU126"/>
  <c r="BV126" s="1"/>
  <c r="CE125"/>
  <c r="CF125" s="1"/>
  <c r="CC125"/>
  <c r="CD125" s="1"/>
  <c r="CA125"/>
  <c r="CB125" s="1"/>
  <c r="BY125"/>
  <c r="BZ125" s="1"/>
  <c r="BW125"/>
  <c r="BX125" s="1"/>
  <c r="BU125"/>
  <c r="BV125" s="1"/>
  <c r="CE124"/>
  <c r="CF124" s="1"/>
  <c r="CC124"/>
  <c r="CD124" s="1"/>
  <c r="CA124"/>
  <c r="CB124" s="1"/>
  <c r="BY124"/>
  <c r="BZ124" s="1"/>
  <c r="BW124"/>
  <c r="BX124" s="1"/>
  <c r="BU124"/>
  <c r="BV124" s="1"/>
  <c r="CE123"/>
  <c r="CF123" s="1"/>
  <c r="CC123"/>
  <c r="CD123" s="1"/>
  <c r="CA123"/>
  <c r="CB123" s="1"/>
  <c r="BY123"/>
  <c r="BZ123" s="1"/>
  <c r="BW123"/>
  <c r="BX123" s="1"/>
  <c r="BU123"/>
  <c r="BV123" s="1"/>
  <c r="CE122"/>
  <c r="CF122" s="1"/>
  <c r="CC122"/>
  <c r="CD122" s="1"/>
  <c r="CA122"/>
  <c r="CB122" s="1"/>
  <c r="BY122"/>
  <c r="BZ122" s="1"/>
  <c r="BW122"/>
  <c r="BX122" s="1"/>
  <c r="BU122"/>
  <c r="BV122" s="1"/>
  <c r="CE121"/>
  <c r="CF121" s="1"/>
  <c r="CC121"/>
  <c r="CD121" s="1"/>
  <c r="CA121"/>
  <c r="CB121" s="1"/>
  <c r="BY121"/>
  <c r="BZ121" s="1"/>
  <c r="BW121"/>
  <c r="BX121" s="1"/>
  <c r="BU121"/>
  <c r="BV121" s="1"/>
  <c r="CE120"/>
  <c r="CF120" s="1"/>
  <c r="CC120"/>
  <c r="CD120" s="1"/>
  <c r="CA120"/>
  <c r="CB120" s="1"/>
  <c r="BY120"/>
  <c r="BZ120" s="1"/>
  <c r="BW120"/>
  <c r="BX120" s="1"/>
  <c r="BU120"/>
  <c r="BV120" s="1"/>
  <c r="CE119"/>
  <c r="CF119" s="1"/>
  <c r="CC119"/>
  <c r="CD119" s="1"/>
  <c r="CA119"/>
  <c r="CB119" s="1"/>
  <c r="BY119"/>
  <c r="BZ119" s="1"/>
  <c r="BW119"/>
  <c r="BX119" s="1"/>
  <c r="BU119"/>
  <c r="BV119" s="1"/>
  <c r="CE118"/>
  <c r="CF118" s="1"/>
  <c r="CC118"/>
  <c r="CD118" s="1"/>
  <c r="CA118"/>
  <c r="CB118" s="1"/>
  <c r="BY118"/>
  <c r="BZ118" s="1"/>
  <c r="BW118"/>
  <c r="BX118" s="1"/>
  <c r="BU118"/>
  <c r="BV118" s="1"/>
  <c r="CE117"/>
  <c r="CF117" s="1"/>
  <c r="CC117"/>
  <c r="CD117" s="1"/>
  <c r="CA117"/>
  <c r="CB117" s="1"/>
  <c r="BY117"/>
  <c r="BZ117" s="1"/>
  <c r="BW117"/>
  <c r="BX117" s="1"/>
  <c r="BU117"/>
  <c r="BV117" s="1"/>
  <c r="CE116"/>
  <c r="CF116" s="1"/>
  <c r="CC116"/>
  <c r="CD116" s="1"/>
  <c r="CA116"/>
  <c r="CB116" s="1"/>
  <c r="BY116"/>
  <c r="BZ116" s="1"/>
  <c r="BW116"/>
  <c r="BX116" s="1"/>
  <c r="BU116"/>
  <c r="BV116" s="1"/>
  <c r="CE115"/>
  <c r="CF115" s="1"/>
  <c r="CC115"/>
  <c r="CD115" s="1"/>
  <c r="CA115"/>
  <c r="CB115" s="1"/>
  <c r="BY115"/>
  <c r="BZ115" s="1"/>
  <c r="BW115"/>
  <c r="BX115" s="1"/>
  <c r="BU115"/>
  <c r="BV115" s="1"/>
  <c r="CE114"/>
  <c r="CF114" s="1"/>
  <c r="CC114"/>
  <c r="CD114" s="1"/>
  <c r="CA114"/>
  <c r="CB114" s="1"/>
  <c r="BY114"/>
  <c r="BZ114" s="1"/>
  <c r="BW114"/>
  <c r="BX114" s="1"/>
  <c r="BU114"/>
  <c r="BV114" s="1"/>
  <c r="CE113"/>
  <c r="CF113" s="1"/>
  <c r="CC113"/>
  <c r="CD113" s="1"/>
  <c r="CA113"/>
  <c r="CB113" s="1"/>
  <c r="BY113"/>
  <c r="BZ113" s="1"/>
  <c r="BW113"/>
  <c r="BX113" s="1"/>
  <c r="BU113"/>
  <c r="BV113" s="1"/>
  <c r="CE112"/>
  <c r="CF112" s="1"/>
  <c r="CC112"/>
  <c r="CD112" s="1"/>
  <c r="CA112"/>
  <c r="CB112" s="1"/>
  <c r="BY112"/>
  <c r="BZ112" s="1"/>
  <c r="BW112"/>
  <c r="BX112" s="1"/>
  <c r="BU112"/>
  <c r="BV112" s="1"/>
  <c r="CE111"/>
  <c r="CF111" s="1"/>
  <c r="CC111"/>
  <c r="CD111" s="1"/>
  <c r="CA111"/>
  <c r="CB111" s="1"/>
  <c r="BY111"/>
  <c r="BZ111" s="1"/>
  <c r="BW111"/>
  <c r="BX111" s="1"/>
  <c r="BU111"/>
  <c r="BV111" s="1"/>
  <c r="CE110"/>
  <c r="CF110" s="1"/>
  <c r="CC110"/>
  <c r="CD110" s="1"/>
  <c r="CA110"/>
  <c r="CB110" s="1"/>
  <c r="BY110"/>
  <c r="BZ110" s="1"/>
  <c r="BW110"/>
  <c r="BX110" s="1"/>
  <c r="BU110"/>
  <c r="BV110" s="1"/>
  <c r="CE109"/>
  <c r="CF109" s="1"/>
  <c r="CC109"/>
  <c r="CD109" s="1"/>
  <c r="CA109"/>
  <c r="CB109" s="1"/>
  <c r="BY109"/>
  <c r="BZ109" s="1"/>
  <c r="BW109"/>
  <c r="BX109" s="1"/>
  <c r="BU109"/>
  <c r="BV109" s="1"/>
  <c r="CE108"/>
  <c r="CF108" s="1"/>
  <c r="CC108"/>
  <c r="CD108" s="1"/>
  <c r="CA108"/>
  <c r="CB108" s="1"/>
  <c r="BY108"/>
  <c r="BZ108" s="1"/>
  <c r="BW108"/>
  <c r="BX108" s="1"/>
  <c r="BU108"/>
  <c r="BV108" s="1"/>
  <c r="CE107"/>
  <c r="CF107" s="1"/>
  <c r="CC107"/>
  <c r="CD107" s="1"/>
  <c r="CA107"/>
  <c r="CB107" s="1"/>
  <c r="BY107"/>
  <c r="BZ107" s="1"/>
  <c r="BW107"/>
  <c r="BX107" s="1"/>
  <c r="BU107"/>
  <c r="BV107" s="1"/>
  <c r="CE106"/>
  <c r="CF106" s="1"/>
  <c r="CC106"/>
  <c r="CD106" s="1"/>
  <c r="CA106"/>
  <c r="CB106" s="1"/>
  <c r="BY106"/>
  <c r="BZ106" s="1"/>
  <c r="BW106"/>
  <c r="BX106" s="1"/>
  <c r="BU106"/>
  <c r="BV106" s="1"/>
  <c r="CE105"/>
  <c r="CF105" s="1"/>
  <c r="CC105"/>
  <c r="CD105" s="1"/>
  <c r="CA105"/>
  <c r="CB105" s="1"/>
  <c r="BY105"/>
  <c r="BZ105" s="1"/>
  <c r="BW105"/>
  <c r="BX105" s="1"/>
  <c r="BU105"/>
  <c r="BV105" s="1"/>
  <c r="CE104"/>
  <c r="CF104" s="1"/>
  <c r="CC104"/>
  <c r="CD104" s="1"/>
  <c r="CA104"/>
  <c r="CB104" s="1"/>
  <c r="BY104"/>
  <c r="BZ104" s="1"/>
  <c r="BW104"/>
  <c r="BX104" s="1"/>
  <c r="BU104"/>
  <c r="BV104" s="1"/>
  <c r="CE103"/>
  <c r="CF103" s="1"/>
  <c r="CC103"/>
  <c r="CD103" s="1"/>
  <c r="CA103"/>
  <c r="CB103" s="1"/>
  <c r="BY103"/>
  <c r="BZ103" s="1"/>
  <c r="BW103"/>
  <c r="BX103" s="1"/>
  <c r="BU103"/>
  <c r="BV103" s="1"/>
  <c r="CE102"/>
  <c r="CF102" s="1"/>
  <c r="CC102"/>
  <c r="CD102" s="1"/>
  <c r="CA102"/>
  <c r="CB102" s="1"/>
  <c r="BY102"/>
  <c r="BZ102" s="1"/>
  <c r="BW102"/>
  <c r="BX102" s="1"/>
  <c r="BU102"/>
  <c r="BV102" s="1"/>
  <c r="CE101"/>
  <c r="CF101" s="1"/>
  <c r="CC101"/>
  <c r="CD101" s="1"/>
  <c r="CA101"/>
  <c r="CB101" s="1"/>
  <c r="BY101"/>
  <c r="BZ101" s="1"/>
  <c r="BW101"/>
  <c r="BX101" s="1"/>
  <c r="BU101"/>
  <c r="BV101" s="1"/>
  <c r="CE100"/>
  <c r="CF100" s="1"/>
  <c r="CC100"/>
  <c r="CD100" s="1"/>
  <c r="CA100"/>
  <c r="CB100" s="1"/>
  <c r="BY100"/>
  <c r="BZ100" s="1"/>
  <c r="BW100"/>
  <c r="BX100" s="1"/>
  <c r="BU100"/>
  <c r="BV100" s="1"/>
  <c r="CE99"/>
  <c r="CF99" s="1"/>
  <c r="CC99"/>
  <c r="CD99" s="1"/>
  <c r="CA99"/>
  <c r="CB99" s="1"/>
  <c r="BY99"/>
  <c r="BZ99" s="1"/>
  <c r="BW99"/>
  <c r="BX99" s="1"/>
  <c r="BU99"/>
  <c r="BV99" s="1"/>
  <c r="CE98"/>
  <c r="CF98" s="1"/>
  <c r="CC98"/>
  <c r="CD98" s="1"/>
  <c r="CA98"/>
  <c r="CB98" s="1"/>
  <c r="BY98"/>
  <c r="BZ98" s="1"/>
  <c r="BW98"/>
  <c r="BX98" s="1"/>
  <c r="BU98"/>
  <c r="BV98" s="1"/>
  <c r="CE97"/>
  <c r="CF97" s="1"/>
  <c r="CC97"/>
  <c r="CD97" s="1"/>
  <c r="CA97"/>
  <c r="CB97" s="1"/>
  <c r="BY97"/>
  <c r="BZ97" s="1"/>
  <c r="BW97"/>
  <c r="BX97" s="1"/>
  <c r="BU97"/>
  <c r="BV97" s="1"/>
  <c r="CE96"/>
  <c r="CF96" s="1"/>
  <c r="CC96"/>
  <c r="CD96" s="1"/>
  <c r="CA96"/>
  <c r="CB96" s="1"/>
  <c r="BY96"/>
  <c r="BZ96" s="1"/>
  <c r="BW96"/>
  <c r="BX96" s="1"/>
  <c r="BU96"/>
  <c r="BV96" s="1"/>
  <c r="CE95"/>
  <c r="CF95" s="1"/>
  <c r="CC95"/>
  <c r="CD95" s="1"/>
  <c r="CA95"/>
  <c r="CB95" s="1"/>
  <c r="BY95"/>
  <c r="BZ95" s="1"/>
  <c r="BW95"/>
  <c r="BX95" s="1"/>
  <c r="BU95"/>
  <c r="BV95" s="1"/>
  <c r="CE94"/>
  <c r="CF94" s="1"/>
  <c r="CC94"/>
  <c r="CD94" s="1"/>
  <c r="CA94"/>
  <c r="CB94" s="1"/>
  <c r="BY94"/>
  <c r="BZ94" s="1"/>
  <c r="BW94"/>
  <c r="BX94" s="1"/>
  <c r="BU94"/>
  <c r="BV94" s="1"/>
  <c r="CE93"/>
  <c r="CF93" s="1"/>
  <c r="CC93"/>
  <c r="CD93" s="1"/>
  <c r="CA93"/>
  <c r="CB93" s="1"/>
  <c r="BY93"/>
  <c r="BZ93" s="1"/>
  <c r="BW93"/>
  <c r="BX93" s="1"/>
  <c r="BU93"/>
  <c r="BV93" s="1"/>
  <c r="CE92"/>
  <c r="CF92" s="1"/>
  <c r="CC92"/>
  <c r="CD92" s="1"/>
  <c r="CA92"/>
  <c r="CB92" s="1"/>
  <c r="BY92"/>
  <c r="BZ92" s="1"/>
  <c r="BW92"/>
  <c r="BX92" s="1"/>
  <c r="BU92"/>
  <c r="BV92" s="1"/>
  <c r="CE91"/>
  <c r="CF91" s="1"/>
  <c r="CC91"/>
  <c r="CD91" s="1"/>
  <c r="CA91"/>
  <c r="CB91" s="1"/>
  <c r="BY91"/>
  <c r="BZ91" s="1"/>
  <c r="BW91"/>
  <c r="BX91" s="1"/>
  <c r="BU91"/>
  <c r="BV91" s="1"/>
  <c r="CE90"/>
  <c r="CF90" s="1"/>
  <c r="CC90"/>
  <c r="CD90" s="1"/>
  <c r="CA90"/>
  <c r="CB90" s="1"/>
  <c r="BY90"/>
  <c r="BZ90" s="1"/>
  <c r="BW90"/>
  <c r="BX90" s="1"/>
  <c r="BU90"/>
  <c r="BV90" s="1"/>
  <c r="CE89"/>
  <c r="CF89" s="1"/>
  <c r="CC89"/>
  <c r="CD89" s="1"/>
  <c r="CA89"/>
  <c r="CB89" s="1"/>
  <c r="BY89"/>
  <c r="BZ89" s="1"/>
  <c r="BW89"/>
  <c r="BX89" s="1"/>
  <c r="BU89"/>
  <c r="BV89" s="1"/>
  <c r="CE88"/>
  <c r="CF88" s="1"/>
  <c r="CC88"/>
  <c r="CD88" s="1"/>
  <c r="CA88"/>
  <c r="CB88" s="1"/>
  <c r="BY88"/>
  <c r="BZ88" s="1"/>
  <c r="BW88"/>
  <c r="BX88" s="1"/>
  <c r="BU88"/>
  <c r="BV88" s="1"/>
  <c r="CE87"/>
  <c r="CF87" s="1"/>
  <c r="CC87"/>
  <c r="CD87" s="1"/>
  <c r="CA87"/>
  <c r="CB87" s="1"/>
  <c r="BY87"/>
  <c r="BZ87" s="1"/>
  <c r="BW87"/>
  <c r="BX87" s="1"/>
  <c r="BU87"/>
  <c r="BV87" s="1"/>
  <c r="CE86"/>
  <c r="CF86" s="1"/>
  <c r="CC86"/>
  <c r="CD86" s="1"/>
  <c r="CA86"/>
  <c r="CB86" s="1"/>
  <c r="BY86"/>
  <c r="BZ86" s="1"/>
  <c r="BW86"/>
  <c r="BX86" s="1"/>
  <c r="BU86"/>
  <c r="BV86" s="1"/>
  <c r="CE85"/>
  <c r="CF85" s="1"/>
  <c r="CC85"/>
  <c r="CD85" s="1"/>
  <c r="CA85"/>
  <c r="CB85" s="1"/>
  <c r="BY85"/>
  <c r="BZ85" s="1"/>
  <c r="BW85"/>
  <c r="BX85" s="1"/>
  <c r="BU85"/>
  <c r="BV85" s="1"/>
  <c r="CE84"/>
  <c r="CF84" s="1"/>
  <c r="CC84"/>
  <c r="CD84" s="1"/>
  <c r="CA84"/>
  <c r="CB84" s="1"/>
  <c r="BY84"/>
  <c r="BZ84" s="1"/>
  <c r="BW84"/>
  <c r="BX84" s="1"/>
  <c r="BU84"/>
  <c r="BV84" s="1"/>
  <c r="CE83"/>
  <c r="CF83" s="1"/>
  <c r="CC83"/>
  <c r="CD83" s="1"/>
  <c r="CA83"/>
  <c r="CB83" s="1"/>
  <c r="BY83"/>
  <c r="BZ83" s="1"/>
  <c r="BW83"/>
  <c r="BX83" s="1"/>
  <c r="BU83"/>
  <c r="BV83" s="1"/>
  <c r="CE82"/>
  <c r="CF82" s="1"/>
  <c r="CC82"/>
  <c r="CD82" s="1"/>
  <c r="CA82"/>
  <c r="CB82" s="1"/>
  <c r="BY82"/>
  <c r="BZ82" s="1"/>
  <c r="BW82"/>
  <c r="BX82" s="1"/>
  <c r="BU82"/>
  <c r="BV82" s="1"/>
  <c r="CE81"/>
  <c r="CF81" s="1"/>
  <c r="CC81"/>
  <c r="CD81" s="1"/>
  <c r="CA81"/>
  <c r="CB81" s="1"/>
  <c r="BY81"/>
  <c r="BZ81" s="1"/>
  <c r="BW81"/>
  <c r="BX81" s="1"/>
  <c r="BU81"/>
  <c r="BV81" s="1"/>
  <c r="CE80"/>
  <c r="CF80" s="1"/>
  <c r="CC80"/>
  <c r="CD80" s="1"/>
  <c r="CA80"/>
  <c r="CB80" s="1"/>
  <c r="BY80"/>
  <c r="BZ80" s="1"/>
  <c r="BW80"/>
  <c r="BX80" s="1"/>
  <c r="BU80"/>
  <c r="BV80" s="1"/>
  <c r="CE79"/>
  <c r="CF79" s="1"/>
  <c r="CC79"/>
  <c r="CD79" s="1"/>
  <c r="CA79"/>
  <c r="CB79" s="1"/>
  <c r="BY79"/>
  <c r="BZ79" s="1"/>
  <c r="BW79"/>
  <c r="BX79" s="1"/>
  <c r="BU79"/>
  <c r="BV79" s="1"/>
  <c r="CE78"/>
  <c r="CF78" s="1"/>
  <c r="CC78"/>
  <c r="CD78" s="1"/>
  <c r="CA78"/>
  <c r="CB78" s="1"/>
  <c r="BY78"/>
  <c r="BZ78" s="1"/>
  <c r="BW78"/>
  <c r="BX78" s="1"/>
  <c r="BU78"/>
  <c r="BV78" s="1"/>
  <c r="CE77"/>
  <c r="CF77" s="1"/>
  <c r="CC77"/>
  <c r="CD77" s="1"/>
  <c r="CA77"/>
  <c r="CB77" s="1"/>
  <c r="BY77"/>
  <c r="BZ77" s="1"/>
  <c r="BW77"/>
  <c r="BX77" s="1"/>
  <c r="BU77"/>
  <c r="BV77" s="1"/>
  <c r="CE76"/>
  <c r="CF76" s="1"/>
  <c r="CC76"/>
  <c r="CD76" s="1"/>
  <c r="CA76"/>
  <c r="CB76" s="1"/>
  <c r="BY76"/>
  <c r="BZ76" s="1"/>
  <c r="BW76"/>
  <c r="BX76" s="1"/>
  <c r="BU76"/>
  <c r="BV76" s="1"/>
  <c r="CE75"/>
  <c r="CF75" s="1"/>
  <c r="CC75"/>
  <c r="CD75" s="1"/>
  <c r="CA75"/>
  <c r="CB75" s="1"/>
  <c r="BY75"/>
  <c r="BZ75" s="1"/>
  <c r="BW75"/>
  <c r="BX75" s="1"/>
  <c r="BU75"/>
  <c r="BV75" s="1"/>
  <c r="CE74"/>
  <c r="CF74" s="1"/>
  <c r="CC74"/>
  <c r="CD74" s="1"/>
  <c r="CA74"/>
  <c r="CB74" s="1"/>
  <c r="BY74"/>
  <c r="BZ74" s="1"/>
  <c r="BW74"/>
  <c r="BX74" s="1"/>
  <c r="BU74"/>
  <c r="BV74" s="1"/>
  <c r="CE73"/>
  <c r="CF73" s="1"/>
  <c r="CC73"/>
  <c r="CD73" s="1"/>
  <c r="CA73"/>
  <c r="CB73" s="1"/>
  <c r="BY73"/>
  <c r="BZ73" s="1"/>
  <c r="BW73"/>
  <c r="BX73" s="1"/>
  <c r="BU73"/>
  <c r="BV73" s="1"/>
  <c r="CE72"/>
  <c r="CF72" s="1"/>
  <c r="CC72"/>
  <c r="CD72" s="1"/>
  <c r="CA72"/>
  <c r="CB72" s="1"/>
  <c r="BY72"/>
  <c r="BZ72" s="1"/>
  <c r="BW72"/>
  <c r="BX72" s="1"/>
  <c r="BU72"/>
  <c r="BV72" s="1"/>
  <c r="CE71"/>
  <c r="CF71" s="1"/>
  <c r="CC71"/>
  <c r="CD71" s="1"/>
  <c r="CA71"/>
  <c r="CB71" s="1"/>
  <c r="BY71"/>
  <c r="BZ71" s="1"/>
  <c r="BW71"/>
  <c r="BX71" s="1"/>
  <c r="BU71"/>
  <c r="BV71" s="1"/>
  <c r="CE70"/>
  <c r="CF70" s="1"/>
  <c r="CC70"/>
  <c r="CD70" s="1"/>
  <c r="CA70"/>
  <c r="CB70" s="1"/>
  <c r="BY70"/>
  <c r="BZ70" s="1"/>
  <c r="BW70"/>
  <c r="BX70" s="1"/>
  <c r="BU70"/>
  <c r="BV70" s="1"/>
  <c r="CE69"/>
  <c r="CF69" s="1"/>
  <c r="CC69"/>
  <c r="CD69" s="1"/>
  <c r="CA69"/>
  <c r="CB69" s="1"/>
  <c r="BY69"/>
  <c r="BZ69" s="1"/>
  <c r="BW69"/>
  <c r="BX69" s="1"/>
  <c r="BU69"/>
  <c r="BV69" s="1"/>
  <c r="CE68"/>
  <c r="CF68" s="1"/>
  <c r="CC68"/>
  <c r="CD68" s="1"/>
  <c r="CA68"/>
  <c r="CB68" s="1"/>
  <c r="BY68"/>
  <c r="BZ68" s="1"/>
  <c r="BW68"/>
  <c r="BX68" s="1"/>
  <c r="BU68"/>
  <c r="BV68" s="1"/>
  <c r="CE67"/>
  <c r="CF67" s="1"/>
  <c r="CC67"/>
  <c r="CD67" s="1"/>
  <c r="CA67"/>
  <c r="CB67" s="1"/>
  <c r="BY67"/>
  <c r="BZ67" s="1"/>
  <c r="BW67"/>
  <c r="BX67" s="1"/>
  <c r="BU67"/>
  <c r="BV67" s="1"/>
  <c r="CE66"/>
  <c r="CF66" s="1"/>
  <c r="CC66"/>
  <c r="CD66" s="1"/>
  <c r="CA66"/>
  <c r="CB66" s="1"/>
  <c r="BY66"/>
  <c r="BZ66" s="1"/>
  <c r="BW66"/>
  <c r="BX66" s="1"/>
  <c r="BU66"/>
  <c r="BV66" s="1"/>
  <c r="CE65"/>
  <c r="CF65" s="1"/>
  <c r="CC65"/>
  <c r="CD65" s="1"/>
  <c r="CA65"/>
  <c r="CB65" s="1"/>
  <c r="BY65"/>
  <c r="BZ65" s="1"/>
  <c r="BW65"/>
  <c r="BX65" s="1"/>
  <c r="BU65"/>
  <c r="BV65" s="1"/>
  <c r="CE64"/>
  <c r="CF64" s="1"/>
  <c r="CC64"/>
  <c r="CD64" s="1"/>
  <c r="CA64"/>
  <c r="CB64" s="1"/>
  <c r="BY64"/>
  <c r="BZ64" s="1"/>
  <c r="BW64"/>
  <c r="BX64" s="1"/>
  <c r="BU64"/>
  <c r="BV64" s="1"/>
  <c r="CE63"/>
  <c r="CF63" s="1"/>
  <c r="CC63"/>
  <c r="CD63" s="1"/>
  <c r="CA63"/>
  <c r="CB63" s="1"/>
  <c r="BY63"/>
  <c r="BZ63" s="1"/>
  <c r="BW63"/>
  <c r="BX63" s="1"/>
  <c r="BU63"/>
  <c r="BV63" s="1"/>
  <c r="CE62"/>
  <c r="CF62" s="1"/>
  <c r="CC62"/>
  <c r="CD62" s="1"/>
  <c r="CA62"/>
  <c r="CB62" s="1"/>
  <c r="BY62"/>
  <c r="BZ62" s="1"/>
  <c r="BW62"/>
  <c r="BX62" s="1"/>
  <c r="BU62"/>
  <c r="BV62" s="1"/>
  <c r="CE61"/>
  <c r="CF61" s="1"/>
  <c r="CC61"/>
  <c r="CD61" s="1"/>
  <c r="CA61"/>
  <c r="CB61" s="1"/>
  <c r="BY61"/>
  <c r="BZ61" s="1"/>
  <c r="BW61"/>
  <c r="BX61" s="1"/>
  <c r="BU61"/>
  <c r="BV61" s="1"/>
  <c r="CE60"/>
  <c r="CF60" s="1"/>
  <c r="CC60"/>
  <c r="CD60" s="1"/>
  <c r="CA60"/>
  <c r="CB60" s="1"/>
  <c r="BY60"/>
  <c r="BZ60" s="1"/>
  <c r="BW60"/>
  <c r="BX60" s="1"/>
  <c r="BU60"/>
  <c r="BV60" s="1"/>
  <c r="CE59"/>
  <c r="CF59" s="1"/>
  <c r="CC59"/>
  <c r="CD59" s="1"/>
  <c r="CA59"/>
  <c r="CB59" s="1"/>
  <c r="BY59"/>
  <c r="BZ59" s="1"/>
  <c r="BW59"/>
  <c r="BX59" s="1"/>
  <c r="BU59"/>
  <c r="BV59" s="1"/>
  <c r="CE58"/>
  <c r="CF58" s="1"/>
  <c r="CC58"/>
  <c r="CD58" s="1"/>
  <c r="CA58"/>
  <c r="CB58" s="1"/>
  <c r="BY58"/>
  <c r="BZ58" s="1"/>
  <c r="BW58"/>
  <c r="BX58" s="1"/>
  <c r="BU58"/>
  <c r="BV58" s="1"/>
  <c r="CE57"/>
  <c r="CF57" s="1"/>
  <c r="CC57"/>
  <c r="CD57" s="1"/>
  <c r="CA57"/>
  <c r="CB57" s="1"/>
  <c r="BY57"/>
  <c r="BZ57" s="1"/>
  <c r="BW57"/>
  <c r="BX57" s="1"/>
  <c r="BU57"/>
  <c r="BV57" s="1"/>
  <c r="CE56"/>
  <c r="CF56" s="1"/>
  <c r="CC56"/>
  <c r="CD56" s="1"/>
  <c r="CA56"/>
  <c r="CB56" s="1"/>
  <c r="BY56"/>
  <c r="BZ56" s="1"/>
  <c r="BW56"/>
  <c r="BX56" s="1"/>
  <c r="BU56"/>
  <c r="BV56" s="1"/>
  <c r="CE55"/>
  <c r="CF55" s="1"/>
  <c r="CC55"/>
  <c r="CD55" s="1"/>
  <c r="CA55"/>
  <c r="CB55" s="1"/>
  <c r="BY55"/>
  <c r="BZ55" s="1"/>
  <c r="BW55"/>
  <c r="BX55" s="1"/>
  <c r="BU55"/>
  <c r="BV55" s="1"/>
  <c r="CE54"/>
  <c r="CF54" s="1"/>
  <c r="CC54"/>
  <c r="CD54" s="1"/>
  <c r="CA54"/>
  <c r="CB54" s="1"/>
  <c r="BY54"/>
  <c r="BZ54" s="1"/>
  <c r="BW54"/>
  <c r="BX54" s="1"/>
  <c r="BU54"/>
  <c r="BV54" s="1"/>
  <c r="CE53"/>
  <c r="CF53" s="1"/>
  <c r="CC53"/>
  <c r="CD53" s="1"/>
  <c r="CA53"/>
  <c r="CB53" s="1"/>
  <c r="BY53"/>
  <c r="BZ53" s="1"/>
  <c r="BW53"/>
  <c r="BX53" s="1"/>
  <c r="BU53"/>
  <c r="BV53" s="1"/>
  <c r="CE52"/>
  <c r="CF52" s="1"/>
  <c r="CC52"/>
  <c r="CD52" s="1"/>
  <c r="CA52"/>
  <c r="CB52" s="1"/>
  <c r="BY52"/>
  <c r="BZ52" s="1"/>
  <c r="BW52"/>
  <c r="BX52" s="1"/>
  <c r="BU52"/>
  <c r="BV52" s="1"/>
  <c r="CE51"/>
  <c r="CF51" s="1"/>
  <c r="CC51"/>
  <c r="CD51" s="1"/>
  <c r="CA51"/>
  <c r="CB51" s="1"/>
  <c r="BY51"/>
  <c r="BZ51" s="1"/>
  <c r="BW51"/>
  <c r="BX51" s="1"/>
  <c r="BU51"/>
  <c r="BV51" s="1"/>
  <c r="CE50"/>
  <c r="CF50" s="1"/>
  <c r="CC50"/>
  <c r="CD50" s="1"/>
  <c r="CA50"/>
  <c r="CB50" s="1"/>
  <c r="BY50"/>
  <c r="BZ50" s="1"/>
  <c r="BW50"/>
  <c r="BX50" s="1"/>
  <c r="BU50"/>
  <c r="BV50" s="1"/>
  <c r="CE49"/>
  <c r="CF49" s="1"/>
  <c r="CC49"/>
  <c r="CD49" s="1"/>
  <c r="CA49"/>
  <c r="CB49" s="1"/>
  <c r="BY49"/>
  <c r="BZ49" s="1"/>
  <c r="BW49"/>
  <c r="BX49" s="1"/>
  <c r="BU49"/>
  <c r="BV49" s="1"/>
  <c r="CE48"/>
  <c r="CF48" s="1"/>
  <c r="CC48"/>
  <c r="CD48" s="1"/>
  <c r="CA48"/>
  <c r="CB48" s="1"/>
  <c r="BY48"/>
  <c r="BZ48" s="1"/>
  <c r="BW48"/>
  <c r="BX48" s="1"/>
  <c r="BU48"/>
  <c r="BV48" s="1"/>
  <c r="CE47"/>
  <c r="CF47" s="1"/>
  <c r="CC47"/>
  <c r="CD47" s="1"/>
  <c r="CA47"/>
  <c r="CB47" s="1"/>
  <c r="BY47"/>
  <c r="BZ47" s="1"/>
  <c r="BW47"/>
  <c r="BX47" s="1"/>
  <c r="BU47"/>
  <c r="BV47" s="1"/>
  <c r="CE46"/>
  <c r="CF46" s="1"/>
  <c r="CC46"/>
  <c r="CD46" s="1"/>
  <c r="CA46"/>
  <c r="CB46" s="1"/>
  <c r="BY46"/>
  <c r="BZ46" s="1"/>
  <c r="BW46"/>
  <c r="BX46" s="1"/>
  <c r="BU46"/>
  <c r="BV46" s="1"/>
  <c r="CE45"/>
  <c r="CF45" s="1"/>
  <c r="CC45"/>
  <c r="CD45" s="1"/>
  <c r="CA45"/>
  <c r="CB45" s="1"/>
  <c r="BY45"/>
  <c r="BZ45" s="1"/>
  <c r="BW45"/>
  <c r="BX45" s="1"/>
  <c r="BU45"/>
  <c r="BV45" s="1"/>
  <c r="CE44"/>
  <c r="CF44" s="1"/>
  <c r="CC44"/>
  <c r="CD44" s="1"/>
  <c r="CA44"/>
  <c r="CB44" s="1"/>
  <c r="BY44"/>
  <c r="BZ44" s="1"/>
  <c r="BW44"/>
  <c r="BX44" s="1"/>
  <c r="BU44"/>
  <c r="BV44" s="1"/>
  <c r="CE43"/>
  <c r="CF43" s="1"/>
  <c r="CC43"/>
  <c r="CD43" s="1"/>
  <c r="CA43"/>
  <c r="CB43" s="1"/>
  <c r="BY43"/>
  <c r="BZ43" s="1"/>
  <c r="BW43"/>
  <c r="BX43" s="1"/>
  <c r="BU43"/>
  <c r="BV43" s="1"/>
  <c r="CE42"/>
  <c r="CF42" s="1"/>
  <c r="CC42"/>
  <c r="CD42" s="1"/>
  <c r="CA42"/>
  <c r="CB42" s="1"/>
  <c r="BY42"/>
  <c r="BZ42" s="1"/>
  <c r="BW42"/>
  <c r="BX42" s="1"/>
  <c r="BU42"/>
  <c r="BV42" s="1"/>
  <c r="CE41"/>
  <c r="CF41" s="1"/>
  <c r="CC41"/>
  <c r="CD41" s="1"/>
  <c r="CA41"/>
  <c r="CB41" s="1"/>
  <c r="BY41"/>
  <c r="BZ41" s="1"/>
  <c r="BW41"/>
  <c r="BX41" s="1"/>
  <c r="BU41"/>
  <c r="BV41" s="1"/>
  <c r="CE40"/>
  <c r="CF40" s="1"/>
  <c r="CC40"/>
  <c r="CD40" s="1"/>
  <c r="CA40"/>
  <c r="CB40" s="1"/>
  <c r="BY40"/>
  <c r="BZ40" s="1"/>
  <c r="BW40"/>
  <c r="BX40" s="1"/>
  <c r="BU40"/>
  <c r="BV40" s="1"/>
  <c r="CE39"/>
  <c r="CF39" s="1"/>
  <c r="CC39"/>
  <c r="CD39" s="1"/>
  <c r="CA39"/>
  <c r="CB39" s="1"/>
  <c r="BY39"/>
  <c r="BZ39" s="1"/>
  <c r="BW39"/>
  <c r="BX39" s="1"/>
  <c r="BU39"/>
  <c r="BV39" s="1"/>
  <c r="CE38"/>
  <c r="CF38" s="1"/>
  <c r="CC38"/>
  <c r="CD38" s="1"/>
  <c r="CA38"/>
  <c r="CB38" s="1"/>
  <c r="BY38"/>
  <c r="BZ38" s="1"/>
  <c r="BW38"/>
  <c r="BX38" s="1"/>
  <c r="BU38"/>
  <c r="BV38" s="1"/>
  <c r="CE37"/>
  <c r="CF37" s="1"/>
  <c r="CC37"/>
  <c r="CD37" s="1"/>
  <c r="CA37"/>
  <c r="CB37" s="1"/>
  <c r="BY37"/>
  <c r="BZ37" s="1"/>
  <c r="BW37"/>
  <c r="BX37" s="1"/>
  <c r="BU37"/>
  <c r="BV37" s="1"/>
  <c r="CE36"/>
  <c r="CF36" s="1"/>
  <c r="CC36"/>
  <c r="CD36" s="1"/>
  <c r="CA36"/>
  <c r="CB36" s="1"/>
  <c r="BY36"/>
  <c r="BZ36" s="1"/>
  <c r="BW36"/>
  <c r="BX36" s="1"/>
  <c r="BU36"/>
  <c r="BV36" s="1"/>
  <c r="CE35"/>
  <c r="CF35" s="1"/>
  <c r="CC35"/>
  <c r="CD35" s="1"/>
  <c r="CA35"/>
  <c r="CB35" s="1"/>
  <c r="BY35"/>
  <c r="BZ35" s="1"/>
  <c r="BW35"/>
  <c r="BX35" s="1"/>
  <c r="BU35"/>
  <c r="BV35" s="1"/>
  <c r="CE34"/>
  <c r="CF34" s="1"/>
  <c r="CC34"/>
  <c r="CD34" s="1"/>
  <c r="CA34"/>
  <c r="CB34" s="1"/>
  <c r="BY34"/>
  <c r="BZ34" s="1"/>
  <c r="BW34"/>
  <c r="BX34" s="1"/>
  <c r="BU34"/>
  <c r="BV34" s="1"/>
  <c r="CE33"/>
  <c r="CF33" s="1"/>
  <c r="CC33"/>
  <c r="CD33" s="1"/>
  <c r="CA33"/>
  <c r="CB33" s="1"/>
  <c r="BY33"/>
  <c r="BZ33" s="1"/>
  <c r="BW33"/>
  <c r="BX33" s="1"/>
  <c r="BU33"/>
  <c r="BV33" s="1"/>
  <c r="CE32"/>
  <c r="CF32" s="1"/>
  <c r="CC32"/>
  <c r="CD32" s="1"/>
  <c r="CA32"/>
  <c r="CB32" s="1"/>
  <c r="BY32"/>
  <c r="BZ32" s="1"/>
  <c r="BW32"/>
  <c r="BX32" s="1"/>
  <c r="BU32"/>
  <c r="BV32" s="1"/>
  <c r="CE31"/>
  <c r="CF31" s="1"/>
  <c r="CC31"/>
  <c r="CD31" s="1"/>
  <c r="CA31"/>
  <c r="CB31" s="1"/>
  <c r="BY31"/>
  <c r="BZ31" s="1"/>
  <c r="BW31"/>
  <c r="BX31" s="1"/>
  <c r="BU31"/>
  <c r="BV31" s="1"/>
  <c r="CE30"/>
  <c r="CF30" s="1"/>
  <c r="CC30"/>
  <c r="CD30" s="1"/>
  <c r="CA30"/>
  <c r="CB30" s="1"/>
  <c r="BY30"/>
  <c r="BZ30" s="1"/>
  <c r="BW30"/>
  <c r="BX30" s="1"/>
  <c r="BU30"/>
  <c r="BV30" s="1"/>
  <c r="CE29"/>
  <c r="CF29" s="1"/>
  <c r="CC29"/>
  <c r="CD29" s="1"/>
  <c r="CA29"/>
  <c r="CB29" s="1"/>
  <c r="BY29"/>
  <c r="BZ29" s="1"/>
  <c r="BW29"/>
  <c r="BX29" s="1"/>
  <c r="BU29"/>
  <c r="BV29" s="1"/>
  <c r="CE28"/>
  <c r="CF28" s="1"/>
  <c r="CC28"/>
  <c r="CD28" s="1"/>
  <c r="CA28"/>
  <c r="CB28" s="1"/>
  <c r="BY28"/>
  <c r="BZ28" s="1"/>
  <c r="BW28"/>
  <c r="BX28" s="1"/>
  <c r="BU28"/>
  <c r="BV28" s="1"/>
  <c r="CE27"/>
  <c r="CF27" s="1"/>
  <c r="CC27"/>
  <c r="CD27" s="1"/>
  <c r="CA27"/>
  <c r="CB27" s="1"/>
  <c r="BY27"/>
  <c r="BZ27" s="1"/>
  <c r="BW27"/>
  <c r="BX27" s="1"/>
  <c r="BU27"/>
  <c r="BV27" s="1"/>
  <c r="CE26"/>
  <c r="CF26" s="1"/>
  <c r="CC26"/>
  <c r="CD26" s="1"/>
  <c r="CA26"/>
  <c r="CB26" s="1"/>
  <c r="BY26"/>
  <c r="BZ26" s="1"/>
  <c r="BW26"/>
  <c r="BX26" s="1"/>
  <c r="BU26"/>
  <c r="BV26" s="1"/>
  <c r="CE25"/>
  <c r="CF25" s="1"/>
  <c r="CC25"/>
  <c r="CD25" s="1"/>
  <c r="CA25"/>
  <c r="CB25" s="1"/>
  <c r="BY25"/>
  <c r="BZ25" s="1"/>
  <c r="BW25"/>
  <c r="BX25" s="1"/>
  <c r="BU25"/>
  <c r="BV25" s="1"/>
  <c r="CE24"/>
  <c r="CF24" s="1"/>
  <c r="CC24"/>
  <c r="CD24" s="1"/>
  <c r="CA24"/>
  <c r="CB24" s="1"/>
  <c r="BY24"/>
  <c r="BZ24" s="1"/>
  <c r="BW24"/>
  <c r="BX24" s="1"/>
  <c r="BU24"/>
  <c r="BV24" s="1"/>
  <c r="CE23"/>
  <c r="CF23" s="1"/>
  <c r="CC23"/>
  <c r="CD23" s="1"/>
  <c r="CA23"/>
  <c r="CB23" s="1"/>
  <c r="BY23"/>
  <c r="BZ23" s="1"/>
  <c r="BW23"/>
  <c r="BX23" s="1"/>
  <c r="BU23"/>
  <c r="BV23" s="1"/>
  <c r="CE22"/>
  <c r="CF22" s="1"/>
  <c r="CC22"/>
  <c r="CD22" s="1"/>
  <c r="CA22"/>
  <c r="CB22" s="1"/>
  <c r="BY22"/>
  <c r="BZ22" s="1"/>
  <c r="BW22"/>
  <c r="BX22" s="1"/>
  <c r="BU22"/>
  <c r="BV22" s="1"/>
  <c r="CE21"/>
  <c r="CF21" s="1"/>
  <c r="CC21"/>
  <c r="CD21" s="1"/>
  <c r="CA21"/>
  <c r="CB21" s="1"/>
  <c r="BY21"/>
  <c r="BZ21" s="1"/>
  <c r="BW21"/>
  <c r="BX21" s="1"/>
  <c r="BU21"/>
  <c r="BV21" s="1"/>
  <c r="CE20"/>
  <c r="CF20" s="1"/>
  <c r="CC20"/>
  <c r="CD20" s="1"/>
  <c r="CA20"/>
  <c r="CB20" s="1"/>
  <c r="BY20"/>
  <c r="BZ20" s="1"/>
  <c r="BW20"/>
  <c r="BX20" s="1"/>
  <c r="BU20"/>
  <c r="BV20" s="1"/>
  <c r="CE19"/>
  <c r="CF19" s="1"/>
  <c r="CC19"/>
  <c r="CD19" s="1"/>
  <c r="CA19"/>
  <c r="CB19" s="1"/>
  <c r="BY19"/>
  <c r="BZ19" s="1"/>
  <c r="BW19"/>
  <c r="BX19" s="1"/>
  <c r="BU19"/>
  <c r="BV19" s="1"/>
  <c r="CE18"/>
  <c r="CF18" s="1"/>
  <c r="CC18"/>
  <c r="CD18" s="1"/>
  <c r="CA18"/>
  <c r="CB18" s="1"/>
  <c r="BZ18"/>
  <c r="BY18"/>
  <c r="BW18"/>
  <c r="BX18" s="1"/>
  <c r="BU18"/>
  <c r="BV18" s="1"/>
  <c r="CE17"/>
  <c r="CF17" s="1"/>
  <c r="CC17"/>
  <c r="CD17" s="1"/>
  <c r="CA17"/>
  <c r="CB17" s="1"/>
  <c r="BY17"/>
  <c r="BZ17" s="1"/>
  <c r="BW17"/>
  <c r="BX17" s="1"/>
  <c r="BU17"/>
  <c r="BV17" s="1"/>
  <c r="CE16"/>
  <c r="CF16" s="1"/>
  <c r="CC16"/>
  <c r="CD16" s="1"/>
  <c r="CA16"/>
  <c r="CB16" s="1"/>
  <c r="BY16"/>
  <c r="BZ16" s="1"/>
  <c r="BW16"/>
  <c r="BX16" s="1"/>
  <c r="BU16"/>
  <c r="BV16" s="1"/>
  <c r="CE15"/>
  <c r="CF15" s="1"/>
  <c r="CC15"/>
  <c r="CD15" s="1"/>
  <c r="CA15"/>
  <c r="CB15" s="1"/>
  <c r="BY15"/>
  <c r="BZ15" s="1"/>
  <c r="BW15"/>
  <c r="BX15" s="1"/>
  <c r="BU15"/>
  <c r="BV15" s="1"/>
  <c r="CE14"/>
  <c r="CF14" s="1"/>
  <c r="CC14"/>
  <c r="CD14" s="1"/>
  <c r="CA14"/>
  <c r="CB14" s="1"/>
  <c r="BY14"/>
  <c r="BZ14" s="1"/>
  <c r="BW14"/>
  <c r="BX14" s="1"/>
  <c r="BU14"/>
  <c r="BV14" s="1"/>
  <c r="CE13"/>
  <c r="CF13" s="1"/>
  <c r="CC13"/>
  <c r="CD13" s="1"/>
  <c r="CA13"/>
  <c r="CB13" s="1"/>
  <c r="BY13"/>
  <c r="BZ13" s="1"/>
  <c r="BW13"/>
  <c r="BX13" s="1"/>
  <c r="BU13"/>
  <c r="BV13" s="1"/>
  <c r="CE12"/>
  <c r="CF12" s="1"/>
  <c r="CC12"/>
  <c r="CD12" s="1"/>
  <c r="CA12"/>
  <c r="CB12" s="1"/>
  <c r="BY12"/>
  <c r="BZ12" s="1"/>
  <c r="BW12"/>
  <c r="BX12" s="1"/>
  <c r="BU12"/>
  <c r="BV12" s="1"/>
  <c r="CE11"/>
  <c r="CF11" s="1"/>
  <c r="CC11"/>
  <c r="CD11" s="1"/>
  <c r="CA11"/>
  <c r="CB11" s="1"/>
  <c r="BY11"/>
  <c r="BZ11" s="1"/>
  <c r="BW11"/>
  <c r="BX11" s="1"/>
  <c r="BU11"/>
  <c r="BV11" s="1"/>
  <c r="CE10"/>
  <c r="CF10" s="1"/>
  <c r="CC10"/>
  <c r="CD10" s="1"/>
  <c r="CA10"/>
  <c r="CB10" s="1"/>
  <c r="BY10"/>
  <c r="BZ10" s="1"/>
  <c r="BW10"/>
  <c r="BX10" s="1"/>
  <c r="BU10"/>
  <c r="BV10" s="1"/>
  <c r="CE9"/>
  <c r="CF9" s="1"/>
  <c r="CC9"/>
  <c r="CD9" s="1"/>
  <c r="CA9"/>
  <c r="CB9" s="1"/>
  <c r="BY9"/>
  <c r="BZ9" s="1"/>
  <c r="BW9"/>
  <c r="BX9" s="1"/>
  <c r="BU9"/>
  <c r="BV9" s="1"/>
  <c r="CE8"/>
  <c r="CF8" s="1"/>
  <c r="CC8"/>
  <c r="CD8" s="1"/>
  <c r="CA8"/>
  <c r="CB8" s="1"/>
  <c r="BY8"/>
  <c r="BZ8" s="1"/>
  <c r="BW8"/>
  <c r="BX8" s="1"/>
  <c r="BU8"/>
  <c r="BV8" s="1"/>
  <c r="CE7"/>
  <c r="CF7" s="1"/>
  <c r="CC7"/>
  <c r="CD7" s="1"/>
  <c r="CA7"/>
  <c r="CB7" s="1"/>
  <c r="BY7"/>
  <c r="BZ7" s="1"/>
  <c r="BW7"/>
  <c r="BX7" s="1"/>
  <c r="BU7"/>
  <c r="BV7" s="1"/>
  <c r="CJ6"/>
  <c r="CJ5"/>
  <c r="CE5"/>
  <c r="CC5"/>
  <c r="CA5"/>
  <c r="BY5"/>
  <c r="BW5"/>
  <c r="BU5"/>
  <c r="CJ4"/>
  <c r="CM3"/>
  <c r="CJ3"/>
  <c r="CM2"/>
  <c r="CJ2"/>
  <c r="CM1"/>
  <c r="CJ1"/>
  <c r="A8" i="23" l="1"/>
  <c r="A7"/>
  <c r="J2" i="24"/>
  <c r="N24" i="23"/>
  <c r="M2"/>
  <c r="K209" i="17"/>
  <c r="A5" i="23"/>
  <c r="AE209" i="17"/>
  <c r="A6" i="23"/>
  <c r="AK7" i="17"/>
  <c r="CU7"/>
  <c r="R7"/>
  <c r="AG7"/>
  <c r="CB7"/>
  <c r="N7"/>
  <c r="BD7"/>
  <c r="BW7"/>
  <c r="DC7"/>
  <c r="AP7"/>
  <c r="BI7"/>
  <c r="AZ7"/>
  <c r="BS7"/>
  <c r="BX7" s="1"/>
  <c r="CC7" s="1"/>
  <c r="CM7"/>
  <c r="W7"/>
  <c r="AL7" l="1"/>
  <c r="AQ7"/>
  <c r="BQ7" i="24"/>
  <c r="BQ18"/>
  <c r="BQ22"/>
  <c r="BQ26"/>
  <c r="BQ30"/>
  <c r="BQ34"/>
  <c r="BQ38"/>
  <c r="BQ42"/>
  <c r="BQ46"/>
  <c r="BQ50"/>
  <c r="BQ54"/>
  <c r="BQ58"/>
  <c r="BQ62"/>
  <c r="BQ66"/>
  <c r="BQ70"/>
  <c r="BQ74"/>
  <c r="BQ78"/>
  <c r="BQ82"/>
  <c r="BQ86"/>
  <c r="BQ90"/>
  <c r="BQ94"/>
  <c r="BQ98"/>
  <c r="BQ102"/>
  <c r="BQ106"/>
  <c r="BQ110"/>
  <c r="BQ114"/>
  <c r="BQ118"/>
  <c r="BQ122"/>
  <c r="BQ12"/>
  <c r="BQ16"/>
  <c r="BQ20"/>
  <c r="BQ24"/>
  <c r="BQ28"/>
  <c r="BQ32"/>
  <c r="BQ36"/>
  <c r="BQ40"/>
  <c r="BQ44"/>
  <c r="BQ48"/>
  <c r="BQ52"/>
  <c r="BQ56"/>
  <c r="BQ60"/>
  <c r="BQ64"/>
  <c r="BQ68"/>
  <c r="BQ72"/>
  <c r="BQ76"/>
  <c r="BQ80"/>
  <c r="BQ84"/>
  <c r="BQ88"/>
  <c r="BQ92"/>
  <c r="BQ96"/>
  <c r="BQ100"/>
  <c r="BQ104"/>
  <c r="BQ108"/>
  <c r="BQ112"/>
  <c r="BQ116"/>
  <c r="BQ120"/>
  <c r="BQ124"/>
  <c r="BQ185"/>
  <c r="BQ10"/>
  <c r="BQ14"/>
  <c r="BT209" i="10"/>
  <c r="BT213"/>
  <c r="BT217"/>
  <c r="BT221"/>
  <c r="BT225"/>
  <c r="BT229"/>
  <c r="BT233"/>
  <c r="BT237"/>
  <c r="BT241"/>
  <c r="BT245"/>
  <c r="BT249"/>
  <c r="BT253"/>
  <c r="BT257"/>
  <c r="BT261"/>
  <c r="BT265"/>
  <c r="BT269"/>
  <c r="BT273"/>
  <c r="BT277"/>
  <c r="BT281"/>
  <c r="BT285"/>
  <c r="BT289"/>
  <c r="BT293"/>
  <c r="BT297"/>
  <c r="BT301"/>
  <c r="BT305"/>
  <c r="BT309"/>
  <c r="BT313"/>
  <c r="BT317"/>
  <c r="BT321"/>
  <c r="BT325"/>
  <c r="BT329"/>
  <c r="BT333"/>
  <c r="BQ186" i="24"/>
  <c r="BQ190"/>
  <c r="BQ194"/>
  <c r="BQ198"/>
  <c r="BQ202"/>
  <c r="BT208" i="10"/>
  <c r="BT212"/>
  <c r="BT216"/>
  <c r="BT220"/>
  <c r="BT224"/>
  <c r="BT228"/>
  <c r="BT232"/>
  <c r="BT236"/>
  <c r="BT240"/>
  <c r="BT244"/>
  <c r="BT248"/>
  <c r="BT252"/>
  <c r="BT256"/>
  <c r="BT260"/>
  <c r="BT264"/>
  <c r="BT268"/>
  <c r="BT272"/>
  <c r="BT276"/>
  <c r="BT280"/>
  <c r="BT284"/>
  <c r="BT288"/>
  <c r="BT292"/>
  <c r="BT296"/>
  <c r="BT300"/>
  <c r="BT304"/>
  <c r="BT308"/>
  <c r="BT312"/>
  <c r="BT316"/>
  <c r="BT320"/>
  <c r="BT324"/>
  <c r="BT328"/>
  <c r="BT332"/>
  <c r="BT349"/>
  <c r="BT365"/>
  <c r="BT381"/>
  <c r="BQ8" i="24"/>
  <c r="BQ17"/>
  <c r="BQ21"/>
  <c r="BQ25"/>
  <c r="BQ29"/>
  <c r="BQ33"/>
  <c r="BQ37"/>
  <c r="BQ41"/>
  <c r="BQ45"/>
  <c r="BQ49"/>
  <c r="BQ53"/>
  <c r="BQ57"/>
  <c r="BQ61"/>
  <c r="BQ65"/>
  <c r="BQ69"/>
  <c r="BQ73"/>
  <c r="BQ77"/>
  <c r="BQ81"/>
  <c r="BQ85"/>
  <c r="BQ89"/>
  <c r="BQ93"/>
  <c r="BQ97"/>
  <c r="BQ101"/>
  <c r="BQ105"/>
  <c r="BQ109"/>
  <c r="BQ113"/>
  <c r="BQ117"/>
  <c r="BQ121"/>
  <c r="BQ125"/>
  <c r="BQ129"/>
  <c r="BQ133"/>
  <c r="BQ137"/>
  <c r="BQ141"/>
  <c r="BQ145"/>
  <c r="BQ149"/>
  <c r="BQ153"/>
  <c r="BQ157"/>
  <c r="BQ161"/>
  <c r="BQ165"/>
  <c r="BQ169"/>
  <c r="BQ173"/>
  <c r="BQ177"/>
  <c r="BQ181"/>
  <c r="BQ19"/>
  <c r="BQ23"/>
  <c r="BQ27"/>
  <c r="BQ31"/>
  <c r="BQ35"/>
  <c r="BQ39"/>
  <c r="BQ43"/>
  <c r="BQ47"/>
  <c r="BQ51"/>
  <c r="BQ55"/>
  <c r="BQ59"/>
  <c r="BQ63"/>
  <c r="BQ67"/>
  <c r="BQ71"/>
  <c r="BQ75"/>
  <c r="BQ79"/>
  <c r="BQ83"/>
  <c r="BQ87"/>
  <c r="BQ91"/>
  <c r="BQ95"/>
  <c r="BQ99"/>
  <c r="BQ103"/>
  <c r="BQ107"/>
  <c r="BQ111"/>
  <c r="BQ115"/>
  <c r="BQ119"/>
  <c r="BQ123"/>
  <c r="BQ127"/>
  <c r="BQ131"/>
  <c r="BQ135"/>
  <c r="BQ139"/>
  <c r="BQ143"/>
  <c r="BQ147"/>
  <c r="BQ151"/>
  <c r="BQ155"/>
  <c r="BQ159"/>
  <c r="BQ163"/>
  <c r="BQ167"/>
  <c r="BQ171"/>
  <c r="BQ175"/>
  <c r="BQ179"/>
  <c r="BQ183"/>
  <c r="BQ184"/>
  <c r="BQ188"/>
  <c r="BQ192"/>
  <c r="BQ196"/>
  <c r="BQ200"/>
  <c r="BQ204"/>
  <c r="BT337" i="10"/>
  <c r="BT353"/>
  <c r="BT369"/>
  <c r="BT385"/>
  <c r="BQ191" i="24"/>
  <c r="BQ195"/>
  <c r="BQ199"/>
  <c r="BQ203"/>
  <c r="BT336" i="10"/>
  <c r="BT340"/>
  <c r="BT344"/>
  <c r="BT348"/>
  <c r="BT352"/>
  <c r="BT356"/>
  <c r="BT360"/>
  <c r="BT364"/>
  <c r="BT368"/>
  <c r="BT372"/>
  <c r="BT376"/>
  <c r="BT380"/>
  <c r="BT384"/>
  <c r="BT388"/>
  <c r="BT392"/>
  <c r="BT396"/>
  <c r="BT400"/>
  <c r="BT404"/>
  <c r="BQ9" i="24"/>
  <c r="BQ128"/>
  <c r="BQ132"/>
  <c r="BQ136"/>
  <c r="BQ140"/>
  <c r="BQ144"/>
  <c r="BQ148"/>
  <c r="BQ152"/>
  <c r="BQ156"/>
  <c r="BQ160"/>
  <c r="BQ164"/>
  <c r="BQ168"/>
  <c r="BQ172"/>
  <c r="BQ176"/>
  <c r="BQ180"/>
  <c r="BQ187"/>
  <c r="BQ126"/>
  <c r="BQ130"/>
  <c r="BQ134"/>
  <c r="BQ138"/>
  <c r="BQ142"/>
  <c r="BQ146"/>
  <c r="BQ150"/>
  <c r="BQ154"/>
  <c r="BQ158"/>
  <c r="BQ162"/>
  <c r="BQ166"/>
  <c r="BQ170"/>
  <c r="BQ174"/>
  <c r="BQ178"/>
  <c r="BQ182"/>
  <c r="BT345" i="10"/>
  <c r="BT361"/>
  <c r="BT377"/>
  <c r="BT210"/>
  <c r="BT214"/>
  <c r="BT218"/>
  <c r="BT222"/>
  <c r="BT226"/>
  <c r="BT230"/>
  <c r="BT234"/>
  <c r="BT238"/>
  <c r="BT242"/>
  <c r="BT246"/>
  <c r="BT250"/>
  <c r="BT254"/>
  <c r="BT258"/>
  <c r="BT262"/>
  <c r="BT266"/>
  <c r="BT270"/>
  <c r="BT274"/>
  <c r="BT278"/>
  <c r="BT282"/>
  <c r="BT286"/>
  <c r="BT290"/>
  <c r="BT294"/>
  <c r="BT298"/>
  <c r="BT302"/>
  <c r="BT306"/>
  <c r="BT310"/>
  <c r="BT314"/>
  <c r="BT318"/>
  <c r="BT322"/>
  <c r="BT326"/>
  <c r="BT330"/>
  <c r="BT341"/>
  <c r="BT357"/>
  <c r="BT373"/>
  <c r="BT389"/>
  <c r="BT334"/>
  <c r="BT338"/>
  <c r="BT342"/>
  <c r="BT346"/>
  <c r="BT350"/>
  <c r="BT354"/>
  <c r="BT358"/>
  <c r="BT362"/>
  <c r="BT366"/>
  <c r="BT370"/>
  <c r="BT374"/>
  <c r="BT378"/>
  <c r="BT382"/>
  <c r="BT386"/>
  <c r="BT390"/>
  <c r="BT394"/>
  <c r="BT398"/>
  <c r="BT402"/>
  <c r="BT406"/>
  <c r="BT335"/>
  <c r="BT339"/>
  <c r="BT343"/>
  <c r="BT347"/>
  <c r="BT351"/>
  <c r="BT355"/>
  <c r="BT359"/>
  <c r="BT363"/>
  <c r="BT367"/>
  <c r="BT371"/>
  <c r="BT375"/>
  <c r="BT379"/>
  <c r="BT383"/>
  <c r="BT387"/>
  <c r="BT391"/>
  <c r="BT395"/>
  <c r="BT399"/>
  <c r="BT403"/>
  <c r="BT407"/>
  <c r="BT393"/>
  <c r="BT397"/>
  <c r="BT401"/>
  <c r="BT405"/>
  <c r="BT407" i="21"/>
  <c r="BT406"/>
  <c r="BT405"/>
  <c r="BT404"/>
  <c r="BT403"/>
  <c r="BT399"/>
  <c r="BT395"/>
  <c r="BT391"/>
  <c r="BT387"/>
  <c r="BT383"/>
  <c r="BT379"/>
  <c r="BT375"/>
  <c r="BT371"/>
  <c r="BT367"/>
  <c r="BT363"/>
  <c r="BT359"/>
  <c r="BT355"/>
  <c r="BT351"/>
  <c r="BT347"/>
  <c r="BT343"/>
  <c r="BT339"/>
  <c r="BT335"/>
  <c r="BT331"/>
  <c r="BT327"/>
  <c r="BT323"/>
  <c r="BT319"/>
  <c r="BT315"/>
  <c r="BT311"/>
  <c r="BT307"/>
  <c r="BT303"/>
  <c r="BT299"/>
  <c r="BT295"/>
  <c r="BT291"/>
  <c r="BT287"/>
  <c r="BT283"/>
  <c r="BT279"/>
  <c r="BT275"/>
  <c r="BT271"/>
  <c r="BT267"/>
  <c r="BT263"/>
  <c r="BT259"/>
  <c r="BT255"/>
  <c r="BT251"/>
  <c r="BT402"/>
  <c r="BT398"/>
  <c r="BT394"/>
  <c r="BT390"/>
  <c r="BT386"/>
  <c r="BT382"/>
  <c r="BT378"/>
  <c r="BT374"/>
  <c r="BT370"/>
  <c r="BT366"/>
  <c r="BT362"/>
  <c r="BT358"/>
  <c r="BT354"/>
  <c r="BT350"/>
  <c r="BT346"/>
  <c r="BT342"/>
  <c r="BT338"/>
  <c r="BT334"/>
  <c r="BT330"/>
  <c r="BT326"/>
  <c r="BT322"/>
  <c r="BT318"/>
  <c r="BT314"/>
  <c r="BT310"/>
  <c r="BT306"/>
  <c r="BT302"/>
  <c r="BT298"/>
  <c r="BT294"/>
  <c r="BT290"/>
  <c r="BT286"/>
  <c r="BT282"/>
  <c r="BT278"/>
  <c r="BT274"/>
  <c r="BT270"/>
  <c r="BT266"/>
  <c r="BT262"/>
  <c r="BT258"/>
  <c r="BT254"/>
  <c r="BT250"/>
  <c r="BT401"/>
  <c r="BT397"/>
  <c r="BT393"/>
  <c r="BT389"/>
  <c r="BT385"/>
  <c r="BT381"/>
  <c r="BT377"/>
  <c r="BT373"/>
  <c r="BT369"/>
  <c r="BT365"/>
  <c r="BT361"/>
  <c r="BT357"/>
  <c r="BT353"/>
  <c r="BT349"/>
  <c r="BT345"/>
  <c r="BT341"/>
  <c r="BT337"/>
  <c r="BT333"/>
  <c r="BT329"/>
  <c r="BT325"/>
  <c r="BT321"/>
  <c r="BT317"/>
  <c r="BT313"/>
  <c r="BT309"/>
  <c r="BT305"/>
  <c r="BT301"/>
  <c r="BT297"/>
  <c r="BT293"/>
  <c r="BT289"/>
  <c r="BT285"/>
  <c r="BT281"/>
  <c r="BT277"/>
  <c r="BT273"/>
  <c r="BT269"/>
  <c r="BT265"/>
  <c r="BT261"/>
  <c r="BT257"/>
  <c r="BT253"/>
  <c r="BT249"/>
  <c r="BT400"/>
  <c r="BT396"/>
  <c r="BT392"/>
  <c r="BT388"/>
  <c r="BT384"/>
  <c r="BT380"/>
  <c r="BT376"/>
  <c r="BT372"/>
  <c r="BT368"/>
  <c r="BT364"/>
  <c r="BT360"/>
  <c r="BT356"/>
  <c r="BT352"/>
  <c r="BT348"/>
  <c r="BT344"/>
  <c r="BT340"/>
  <c r="BT336"/>
  <c r="BT332"/>
  <c r="BT328"/>
  <c r="BT324"/>
  <c r="BT320"/>
  <c r="BT316"/>
  <c r="BT312"/>
  <c r="BT308"/>
  <c r="BT304"/>
  <c r="BT300"/>
  <c r="BT296"/>
  <c r="BT292"/>
  <c r="BT288"/>
  <c r="BT284"/>
  <c r="BT280"/>
  <c r="BT276"/>
  <c r="BT272"/>
  <c r="BT268"/>
  <c r="BT264"/>
  <c r="BT260"/>
  <c r="BT256"/>
  <c r="BT252"/>
  <c r="BT248"/>
  <c r="BT243"/>
  <c r="BT239"/>
  <c r="BT235"/>
  <c r="BT231"/>
  <c r="BT227"/>
  <c r="BT223"/>
  <c r="BT219"/>
  <c r="BT215"/>
  <c r="BT211"/>
  <c r="BT207"/>
  <c r="BT203"/>
  <c r="BT199"/>
  <c r="BT195"/>
  <c r="BT191"/>
  <c r="BT187"/>
  <c r="BT183"/>
  <c r="BT179"/>
  <c r="BT175"/>
  <c r="BT171"/>
  <c r="BT167"/>
  <c r="BT163"/>
  <c r="BT159"/>
  <c r="BT155"/>
  <c r="BT151"/>
  <c r="BT147"/>
  <c r="BT143"/>
  <c r="BT139"/>
  <c r="BT135"/>
  <c r="BT131"/>
  <c r="BT127"/>
  <c r="BT123"/>
  <c r="BT119"/>
  <c r="BT115"/>
  <c r="BT111"/>
  <c r="BT107"/>
  <c r="BT103"/>
  <c r="BT99"/>
  <c r="BT95"/>
  <c r="BT247"/>
  <c r="BT246"/>
  <c r="BT242"/>
  <c r="BT238"/>
  <c r="BT234"/>
  <c r="BT230"/>
  <c r="BT226"/>
  <c r="BT222"/>
  <c r="BT218"/>
  <c r="BT214"/>
  <c r="BT210"/>
  <c r="BT206"/>
  <c r="BT202"/>
  <c r="BT198"/>
  <c r="BT194"/>
  <c r="BT190"/>
  <c r="BT186"/>
  <c r="BT182"/>
  <c r="BT178"/>
  <c r="BT174"/>
  <c r="BT170"/>
  <c r="BT166"/>
  <c r="BT162"/>
  <c r="BT158"/>
  <c r="BT154"/>
  <c r="BT150"/>
  <c r="BT146"/>
  <c r="BT142"/>
  <c r="BT138"/>
  <c r="BT134"/>
  <c r="BT130"/>
  <c r="BT124"/>
  <c r="BT120"/>
  <c r="BT116"/>
  <c r="BT112"/>
  <c r="BT108"/>
  <c r="BT104"/>
  <c r="BT100"/>
  <c r="BT96"/>
  <c r="BT92"/>
  <c r="BT245"/>
  <c r="BT241"/>
  <c r="BT237"/>
  <c r="BT233"/>
  <c r="BT229"/>
  <c r="BT225"/>
  <c r="BT221"/>
  <c r="BT217"/>
  <c r="BT213"/>
  <c r="BT209"/>
  <c r="BT205"/>
  <c r="BT201"/>
  <c r="BT197"/>
  <c r="BT193"/>
  <c r="BT189"/>
  <c r="BT185"/>
  <c r="BT181"/>
  <c r="BT177"/>
  <c r="BT173"/>
  <c r="BT169"/>
  <c r="BT165"/>
  <c r="BT161"/>
  <c r="BT157"/>
  <c r="BT153"/>
  <c r="BT149"/>
  <c r="BT145"/>
  <c r="BT141"/>
  <c r="BT137"/>
  <c r="BT133"/>
  <c r="BT129"/>
  <c r="BT125"/>
  <c r="BT121"/>
  <c r="BT117"/>
  <c r="BT113"/>
  <c r="BT109"/>
  <c r="BT105"/>
  <c r="BT101"/>
  <c r="BT97"/>
  <c r="BT93"/>
  <c r="BT244"/>
  <c r="BT240"/>
  <c r="BT236"/>
  <c r="BT232"/>
  <c r="BT228"/>
  <c r="BT224"/>
  <c r="BT220"/>
  <c r="BT216"/>
  <c r="BT212"/>
  <c r="BT208"/>
  <c r="BT204"/>
  <c r="BT200"/>
  <c r="BT196"/>
  <c r="BT192"/>
  <c r="BT188"/>
  <c r="BT184"/>
  <c r="BT180"/>
  <c r="BT176"/>
  <c r="BT172"/>
  <c r="BT168"/>
  <c r="BT164"/>
  <c r="BT160"/>
  <c r="BT156"/>
  <c r="BT152"/>
  <c r="BT148"/>
  <c r="BT144"/>
  <c r="BT140"/>
  <c r="BT136"/>
  <c r="BT132"/>
  <c r="BT128"/>
  <c r="BT126"/>
  <c r="BT122"/>
  <c r="BT118"/>
  <c r="BT114"/>
  <c r="BT110"/>
  <c r="BT106"/>
  <c r="BT102"/>
  <c r="BT98"/>
  <c r="BT94"/>
  <c r="BT90"/>
  <c r="BT88"/>
  <c r="BT84"/>
  <c r="BT80"/>
  <c r="BT76"/>
  <c r="BT72"/>
  <c r="BT68"/>
  <c r="BT64"/>
  <c r="BT60"/>
  <c r="BT56"/>
  <c r="BT52"/>
  <c r="BT48"/>
  <c r="BT44"/>
  <c r="BT40"/>
  <c r="BT36"/>
  <c r="BT32"/>
  <c r="BT28"/>
  <c r="BT24"/>
  <c r="BT20"/>
  <c r="BT16"/>
  <c r="BT12"/>
  <c r="BT8"/>
  <c r="BT89"/>
  <c r="BT85"/>
  <c r="BT81"/>
  <c r="BT77"/>
  <c r="BT73"/>
  <c r="BT69"/>
  <c r="BT65"/>
  <c r="BT61"/>
  <c r="BT57"/>
  <c r="BT53"/>
  <c r="BT49"/>
  <c r="BT45"/>
  <c r="BT41"/>
  <c r="BT37"/>
  <c r="BT33"/>
  <c r="BT29"/>
  <c r="BT25"/>
  <c r="BT21"/>
  <c r="BT17"/>
  <c r="BT13"/>
  <c r="BT9"/>
  <c r="BT86"/>
  <c r="BT82"/>
  <c r="BT78"/>
  <c r="BT74"/>
  <c r="BT70"/>
  <c r="BT66"/>
  <c r="BT62"/>
  <c r="BT58"/>
  <c r="BT54"/>
  <c r="BT50"/>
  <c r="BT46"/>
  <c r="BT42"/>
  <c r="BT38"/>
  <c r="BT34"/>
  <c r="BT30"/>
  <c r="BT26"/>
  <c r="BT22"/>
  <c r="BT18"/>
  <c r="BT14"/>
  <c r="BT10"/>
  <c r="BT91"/>
  <c r="BT87"/>
  <c r="BT83"/>
  <c r="BT79"/>
  <c r="BT75"/>
  <c r="BT71"/>
  <c r="BT67"/>
  <c r="BT63"/>
  <c r="BT59"/>
  <c r="BT55"/>
  <c r="BT51"/>
  <c r="BT47"/>
  <c r="BT43"/>
  <c r="BT39"/>
  <c r="BT35"/>
  <c r="BT31"/>
  <c r="BT27"/>
  <c r="BT23"/>
  <c r="BT19"/>
  <c r="BT15"/>
  <c r="BT11"/>
  <c r="BT7"/>
  <c r="BQ6" i="24"/>
  <c r="BQ13"/>
  <c r="BQ11"/>
  <c r="BQ15"/>
  <c r="BQ189"/>
  <c r="BQ193"/>
  <c r="BQ197"/>
  <c r="BQ201"/>
  <c r="BT207" i="10"/>
  <c r="BT211"/>
  <c r="BT215"/>
  <c r="BT219"/>
  <c r="BT223"/>
  <c r="BT227"/>
  <c r="BT231"/>
  <c r="BT235"/>
  <c r="BT239"/>
  <c r="BT243"/>
  <c r="BT247"/>
  <c r="BT251"/>
  <c r="BT255"/>
  <c r="BT259"/>
  <c r="BT263"/>
  <c r="BT267"/>
  <c r="BT271"/>
  <c r="BT275"/>
  <c r="BT279"/>
  <c r="BT283"/>
  <c r="BT287"/>
  <c r="BT291"/>
  <c r="BT295"/>
  <c r="BT299"/>
  <c r="BT303"/>
  <c r="BT307"/>
  <c r="BT311"/>
  <c r="BT315"/>
  <c r="BT319"/>
  <c r="BT323"/>
  <c r="BT327"/>
  <c r="BT331"/>
  <c r="S7" i="17"/>
  <c r="X7" s="1"/>
  <c r="BE7"/>
  <c r="BJ7" s="1"/>
  <c r="G201" i="24" l="1"/>
  <c r="I198"/>
  <c r="CE196" i="17"/>
  <c r="BL196"/>
  <c r="Z196"/>
  <c r="AS196"/>
  <c r="H190" i="24"/>
  <c r="G198"/>
  <c r="G169"/>
  <c r="G153"/>
  <c r="G137"/>
  <c r="G121"/>
  <c r="CG119" i="17"/>
  <c r="CH119" s="1"/>
  <c r="AK119"/>
  <c r="H110" i="24"/>
  <c r="G105"/>
  <c r="BS103" i="17"/>
  <c r="H94" i="24"/>
  <c r="G89"/>
  <c r="BS87" i="17"/>
  <c r="CG87"/>
  <c r="CH87" s="1"/>
  <c r="AP87"/>
  <c r="AQ87" s="1"/>
  <c r="AW87" s="1"/>
  <c r="H78" i="24"/>
  <c r="G73"/>
  <c r="CG71" i="17"/>
  <c r="CH71" s="1"/>
  <c r="H62" i="24"/>
  <c r="G57"/>
  <c r="H46"/>
  <c r="G41"/>
  <c r="H30"/>
  <c r="G25"/>
  <c r="N23" i="17"/>
  <c r="CB23"/>
  <c r="I14" i="24"/>
  <c r="F9"/>
  <c r="F175"/>
  <c r="F159"/>
  <c r="F143"/>
  <c r="F127"/>
  <c r="I116"/>
  <c r="F111"/>
  <c r="I100"/>
  <c r="F95"/>
  <c r="I84"/>
  <c r="F79"/>
  <c r="I68"/>
  <c r="F63"/>
  <c r="I52"/>
  <c r="F47"/>
  <c r="I36"/>
  <c r="F31"/>
  <c r="C26"/>
  <c r="I20"/>
  <c r="G175"/>
  <c r="G159"/>
  <c r="G143"/>
  <c r="G127"/>
  <c r="BD125" i="17"/>
  <c r="H116" i="24"/>
  <c r="G111"/>
  <c r="N109" i="17"/>
  <c r="H100" i="24"/>
  <c r="G95"/>
  <c r="CN93" i="17"/>
  <c r="AP93"/>
  <c r="AQ93" s="1"/>
  <c r="AW93" s="1"/>
  <c r="BW93"/>
  <c r="H84" i="24"/>
  <c r="G79"/>
  <c r="AB77" i="17"/>
  <c r="AC77" s="1"/>
  <c r="H68" i="24"/>
  <c r="G197"/>
  <c r="I194"/>
  <c r="CE192" i="17"/>
  <c r="AS192"/>
  <c r="Z192"/>
  <c r="BL192"/>
  <c r="H202" i="24"/>
  <c r="G194"/>
  <c r="AS191" i="17"/>
  <c r="CE191"/>
  <c r="BL191"/>
  <c r="Z191"/>
  <c r="G181" i="24"/>
  <c r="G165"/>
  <c r="G149"/>
  <c r="G133"/>
  <c r="H122"/>
  <c r="G117"/>
  <c r="R115" i="17"/>
  <c r="H106" i="24"/>
  <c r="G101"/>
  <c r="H90"/>
  <c r="G85"/>
  <c r="H74"/>
  <c r="G69"/>
  <c r="AB67" i="17"/>
  <c r="AC67" s="1"/>
  <c r="H58" i="24"/>
  <c r="G53"/>
  <c r="H42"/>
  <c r="G37"/>
  <c r="AG35" i="17"/>
  <c r="H26" i="24"/>
  <c r="G21"/>
  <c r="C16"/>
  <c r="I10"/>
  <c r="F5"/>
  <c r="F171"/>
  <c r="F155"/>
  <c r="F139"/>
  <c r="F123"/>
  <c r="I112"/>
  <c r="F107"/>
  <c r="I96"/>
  <c r="F91"/>
  <c r="I80"/>
  <c r="F75"/>
  <c r="I64"/>
  <c r="F59"/>
  <c r="I48"/>
  <c r="F43"/>
  <c r="I32"/>
  <c r="F27"/>
  <c r="C22"/>
  <c r="C6"/>
  <c r="G193"/>
  <c r="AS204" i="17"/>
  <c r="CE204"/>
  <c r="Z204"/>
  <c r="BL204"/>
  <c r="I190" i="24"/>
  <c r="AS188" i="17"/>
  <c r="CE188"/>
  <c r="BL188"/>
  <c r="Z188"/>
  <c r="H198" i="24"/>
  <c r="G190"/>
  <c r="G177"/>
  <c r="G161"/>
  <c r="G145"/>
  <c r="G129"/>
  <c r="H118"/>
  <c r="G113"/>
  <c r="CG111" i="17"/>
  <c r="CH111" s="1"/>
  <c r="H102" i="24"/>
  <c r="G97"/>
  <c r="H86"/>
  <c r="G81"/>
  <c r="AU79" i="17"/>
  <c r="AV79" s="1"/>
  <c r="H70" i="24"/>
  <c r="G65"/>
  <c r="H54"/>
  <c r="G49"/>
  <c r="H38"/>
  <c r="G33"/>
  <c r="H22"/>
  <c r="G17"/>
  <c r="C12"/>
  <c r="H6"/>
  <c r="F183"/>
  <c r="F167"/>
  <c r="F151"/>
  <c r="F135"/>
  <c r="I124"/>
  <c r="F119"/>
  <c r="I108"/>
  <c r="F103"/>
  <c r="I92"/>
  <c r="F87"/>
  <c r="I76"/>
  <c r="F71"/>
  <c r="I60"/>
  <c r="F55"/>
  <c r="I44"/>
  <c r="F39"/>
  <c r="C34"/>
  <c r="I28"/>
  <c r="F23"/>
  <c r="C18"/>
  <c r="G183"/>
  <c r="G167"/>
  <c r="G151"/>
  <c r="G135"/>
  <c r="H124"/>
  <c r="G119"/>
  <c r="H108"/>
  <c r="G103"/>
  <c r="H92"/>
  <c r="G87"/>
  <c r="AK85" i="17"/>
  <c r="BS85"/>
  <c r="AG85"/>
  <c r="H76" i="24"/>
  <c r="G71"/>
  <c r="AZ69" i="17"/>
  <c r="BD69"/>
  <c r="G189" i="24"/>
  <c r="I202"/>
  <c r="CE200" i="17"/>
  <c r="AS200"/>
  <c r="BL200"/>
  <c r="Z200"/>
  <c r="I186" i="24"/>
  <c r="W203" i="17"/>
  <c r="X203" s="1"/>
  <c r="AD203" s="1"/>
  <c r="H194" i="24"/>
  <c r="G202"/>
  <c r="G186"/>
  <c r="G173"/>
  <c r="G157"/>
  <c r="G141"/>
  <c r="G125"/>
  <c r="BN123" i="17"/>
  <c r="BO123" s="1"/>
  <c r="AU123"/>
  <c r="AV123" s="1"/>
  <c r="H114" i="24"/>
  <c r="G109"/>
  <c r="W107" i="17"/>
  <c r="X107" s="1"/>
  <c r="AD107" s="1"/>
  <c r="H98" i="24"/>
  <c r="G93"/>
  <c r="AK91" i="17"/>
  <c r="H82" i="24"/>
  <c r="G77"/>
  <c r="H66"/>
  <c r="G61"/>
  <c r="H50"/>
  <c r="G45"/>
  <c r="BI43" i="17"/>
  <c r="H34" i="24"/>
  <c r="G29"/>
  <c r="H18"/>
  <c r="F13"/>
  <c r="BN189" i="17"/>
  <c r="BO189" s="1"/>
  <c r="F179" i="24"/>
  <c r="F163"/>
  <c r="F147"/>
  <c r="F131"/>
  <c r="I120"/>
  <c r="F115"/>
  <c r="I104"/>
  <c r="F99"/>
  <c r="I88"/>
  <c r="F83"/>
  <c r="I72"/>
  <c r="F67"/>
  <c r="I56"/>
  <c r="F51"/>
  <c r="I40"/>
  <c r="F35"/>
  <c r="C30"/>
  <c r="I24"/>
  <c r="F19"/>
  <c r="F186"/>
  <c r="G179"/>
  <c r="G163"/>
  <c r="G63"/>
  <c r="H52"/>
  <c r="G47"/>
  <c r="AP45" i="17"/>
  <c r="H36" i="24"/>
  <c r="G31"/>
  <c r="H20"/>
  <c r="F15"/>
  <c r="C10"/>
  <c r="Z189" i="17"/>
  <c r="AS189"/>
  <c r="CE189"/>
  <c r="BL189"/>
  <c r="F169" i="24"/>
  <c r="F153"/>
  <c r="F137"/>
  <c r="F121"/>
  <c r="I110"/>
  <c r="F105"/>
  <c r="I94"/>
  <c r="F89"/>
  <c r="I78"/>
  <c r="F73"/>
  <c r="I62"/>
  <c r="F57"/>
  <c r="I46"/>
  <c r="F41"/>
  <c r="I30"/>
  <c r="F25"/>
  <c r="C20"/>
  <c r="F200"/>
  <c r="G192"/>
  <c r="AS203" i="17"/>
  <c r="Z203"/>
  <c r="BN203"/>
  <c r="BO203" s="1"/>
  <c r="CE203"/>
  <c r="BL203"/>
  <c r="I189" i="24"/>
  <c r="F197"/>
  <c r="F168"/>
  <c r="F152"/>
  <c r="F136"/>
  <c r="CE123" i="17"/>
  <c r="BL123"/>
  <c r="Z123"/>
  <c r="AS123"/>
  <c r="CG123"/>
  <c r="CH123" s="1"/>
  <c r="AB123"/>
  <c r="AC123" s="1"/>
  <c r="AS107"/>
  <c r="BL107"/>
  <c r="CE107"/>
  <c r="CG107"/>
  <c r="CH107" s="1"/>
  <c r="Z107"/>
  <c r="AU107"/>
  <c r="AV107" s="1"/>
  <c r="BN107"/>
  <c r="BO107" s="1"/>
  <c r="AS91"/>
  <c r="CE91"/>
  <c r="Z91"/>
  <c r="BL91"/>
  <c r="AB91"/>
  <c r="AC91" s="1"/>
  <c r="CG91"/>
  <c r="CH91" s="1"/>
  <c r="AU91"/>
  <c r="AV91" s="1"/>
  <c r="AS75"/>
  <c r="CE75"/>
  <c r="BL75"/>
  <c r="Z75"/>
  <c r="AB75"/>
  <c r="AC75" s="1"/>
  <c r="BN75"/>
  <c r="BO75" s="1"/>
  <c r="AU75"/>
  <c r="AV75" s="1"/>
  <c r="AS59"/>
  <c r="Z59"/>
  <c r="CE59"/>
  <c r="AB59"/>
  <c r="AC59" s="1"/>
  <c r="BL59"/>
  <c r="CG59"/>
  <c r="CH59" s="1"/>
  <c r="AU59"/>
  <c r="AV59" s="1"/>
  <c r="H13" i="24"/>
  <c r="F8"/>
  <c r="H179"/>
  <c r="H163"/>
  <c r="H147"/>
  <c r="H131"/>
  <c r="H115"/>
  <c r="G110"/>
  <c r="BI108" i="17"/>
  <c r="BJ108" s="1"/>
  <c r="BP108" s="1"/>
  <c r="T105" i="24" s="1"/>
  <c r="H99"/>
  <c r="G94"/>
  <c r="H83"/>
  <c r="G78"/>
  <c r="AB76" i="17"/>
  <c r="AC76" s="1"/>
  <c r="H67" i="24"/>
  <c r="G62"/>
  <c r="H51"/>
  <c r="G46"/>
  <c r="H35"/>
  <c r="G30"/>
  <c r="BI28" i="17"/>
  <c r="H19" i="24"/>
  <c r="F14"/>
  <c r="F174"/>
  <c r="F158"/>
  <c r="F142"/>
  <c r="F126"/>
  <c r="CE113" i="17"/>
  <c r="Z113"/>
  <c r="AS113"/>
  <c r="BL113"/>
  <c r="Z97"/>
  <c r="BL97"/>
  <c r="AS97"/>
  <c r="CE97"/>
  <c r="CE81"/>
  <c r="Z81"/>
  <c r="AS81"/>
  <c r="BL81"/>
  <c r="BL65"/>
  <c r="AS65"/>
  <c r="CE65"/>
  <c r="Z65"/>
  <c r="G14" i="24"/>
  <c r="C9"/>
  <c r="H184"/>
  <c r="H173"/>
  <c r="H157"/>
  <c r="AU150" i="17"/>
  <c r="AV150" s="1"/>
  <c r="AB150"/>
  <c r="AC150" s="1"/>
  <c r="H141" i="24"/>
  <c r="H125"/>
  <c r="G120"/>
  <c r="H109"/>
  <c r="G104"/>
  <c r="BS102" i="17"/>
  <c r="H93" i="24"/>
  <c r="G88"/>
  <c r="H77"/>
  <c r="G72"/>
  <c r="BD70" i="17"/>
  <c r="H61" i="24"/>
  <c r="G56"/>
  <c r="H45"/>
  <c r="G40"/>
  <c r="H29"/>
  <c r="G24"/>
  <c r="I13"/>
  <c r="AU205" i="17"/>
  <c r="AV205" s="1"/>
  <c r="BN205"/>
  <c r="BO205" s="1"/>
  <c r="H196" i="24"/>
  <c r="F199"/>
  <c r="G191"/>
  <c r="AK202" i="17"/>
  <c r="H193" i="24"/>
  <c r="H180"/>
  <c r="BN173" i="17"/>
  <c r="BO173" s="1"/>
  <c r="H164" i="24"/>
  <c r="CG157" i="17"/>
  <c r="CH157" s="1"/>
  <c r="AB157"/>
  <c r="AC157" s="1"/>
  <c r="BI157"/>
  <c r="BJ157" s="1"/>
  <c r="BP157" s="1"/>
  <c r="H148" i="24"/>
  <c r="AB141" i="17"/>
  <c r="AC141" s="1"/>
  <c r="H132" i="24"/>
  <c r="AS184" i="17"/>
  <c r="CE184"/>
  <c r="BL184"/>
  <c r="Z184"/>
  <c r="I170" i="24"/>
  <c r="Z168" i="17"/>
  <c r="BL168"/>
  <c r="CE168"/>
  <c r="AS168"/>
  <c r="I154" i="24"/>
  <c r="Z152" i="17"/>
  <c r="AS152"/>
  <c r="CE152"/>
  <c r="BL152"/>
  <c r="I138" i="24"/>
  <c r="AS136" i="17"/>
  <c r="Z136"/>
  <c r="CE136"/>
  <c r="BL136"/>
  <c r="CE120"/>
  <c r="AS120"/>
  <c r="Z120"/>
  <c r="BL120"/>
  <c r="Z104"/>
  <c r="AS104"/>
  <c r="BL104"/>
  <c r="CE104"/>
  <c r="Z88"/>
  <c r="BL88"/>
  <c r="AS88"/>
  <c r="CE88"/>
  <c r="BL72"/>
  <c r="AS72"/>
  <c r="Z72"/>
  <c r="CE72"/>
  <c r="CE56"/>
  <c r="BL56"/>
  <c r="Z56"/>
  <c r="AS56"/>
  <c r="AG19"/>
  <c r="H10" i="24"/>
  <c r="G5"/>
  <c r="AB179" i="17"/>
  <c r="AC179" s="1"/>
  <c r="H170" i="24"/>
  <c r="AU163" i="17"/>
  <c r="AV163" s="1"/>
  <c r="H154" i="24"/>
  <c r="BN147" i="17"/>
  <c r="BO147" s="1"/>
  <c r="H138" i="24"/>
  <c r="AB131" i="17"/>
  <c r="AC131" s="1"/>
  <c r="F188" i="24"/>
  <c r="I180"/>
  <c r="Z178" i="17"/>
  <c r="AS178"/>
  <c r="BL178"/>
  <c r="CE178"/>
  <c r="I164" i="24"/>
  <c r="Z162" i="17"/>
  <c r="AS162"/>
  <c r="BL162"/>
  <c r="CE162"/>
  <c r="I148" i="24"/>
  <c r="AS146" i="17"/>
  <c r="CE146"/>
  <c r="BL146"/>
  <c r="Z146"/>
  <c r="I132" i="24"/>
  <c r="Z130" i="17"/>
  <c r="AS130"/>
  <c r="CE130"/>
  <c r="BL130"/>
  <c r="Z114"/>
  <c r="CE114"/>
  <c r="BL114"/>
  <c r="AS114"/>
  <c r="CE98"/>
  <c r="Z98"/>
  <c r="BL98"/>
  <c r="AS98"/>
  <c r="BL82"/>
  <c r="Z82"/>
  <c r="CE82"/>
  <c r="AS82"/>
  <c r="Z66"/>
  <c r="AS66"/>
  <c r="CE66"/>
  <c r="BL66"/>
  <c r="G15" i="24"/>
  <c r="BW13" i="17"/>
  <c r="F7" i="24"/>
  <c r="I195"/>
  <c r="AS193" i="17"/>
  <c r="Z193"/>
  <c r="CE193"/>
  <c r="BL193"/>
  <c r="H203" i="24"/>
  <c r="AU196" i="17"/>
  <c r="AV196" s="1"/>
  <c r="H187" i="24"/>
  <c r="F190"/>
  <c r="CE206" i="17"/>
  <c r="Z206"/>
  <c r="BL206"/>
  <c r="AS206"/>
  <c r="I192" i="24"/>
  <c r="BL190" i="17"/>
  <c r="Z190"/>
  <c r="AS190"/>
  <c r="CE190"/>
  <c r="I179" i="24"/>
  <c r="AS177" i="17"/>
  <c r="CE177"/>
  <c r="BL177"/>
  <c r="Z177"/>
  <c r="I163" i="24"/>
  <c r="Z161" i="17"/>
  <c r="AS161"/>
  <c r="BL161"/>
  <c r="CE161"/>
  <c r="I147" i="24"/>
  <c r="Z145" i="17"/>
  <c r="CE145"/>
  <c r="AS145"/>
  <c r="BL145"/>
  <c r="I131" i="24"/>
  <c r="CE129" i="17"/>
  <c r="Z129"/>
  <c r="AS129"/>
  <c r="BL129"/>
  <c r="I115" i="24"/>
  <c r="F110"/>
  <c r="I99"/>
  <c r="F94"/>
  <c r="I83"/>
  <c r="F78"/>
  <c r="I67"/>
  <c r="F62"/>
  <c r="I51"/>
  <c r="F46"/>
  <c r="I35"/>
  <c r="F30"/>
  <c r="C25"/>
  <c r="I19"/>
  <c r="G180"/>
  <c r="G164"/>
  <c r="G148"/>
  <c r="G132"/>
  <c r="AS183" i="17"/>
  <c r="Z183"/>
  <c r="BL183"/>
  <c r="CE183"/>
  <c r="I169" i="24"/>
  <c r="BL167" i="17"/>
  <c r="Z167"/>
  <c r="AS167"/>
  <c r="CE167"/>
  <c r="I153" i="24"/>
  <c r="Z151" i="17"/>
  <c r="BL151"/>
  <c r="AS151"/>
  <c r="CE151"/>
  <c r="I137" i="24"/>
  <c r="CE135" i="17"/>
  <c r="Z135"/>
  <c r="AS135"/>
  <c r="BL135"/>
  <c r="I121" i="24"/>
  <c r="F116"/>
  <c r="I105"/>
  <c r="F100"/>
  <c r="I89"/>
  <c r="F84"/>
  <c r="I73"/>
  <c r="F68"/>
  <c r="I57"/>
  <c r="F52"/>
  <c r="I41"/>
  <c r="F36"/>
  <c r="C31"/>
  <c r="I25"/>
  <c r="F20"/>
  <c r="I185"/>
  <c r="G174"/>
  <c r="G158"/>
  <c r="G142"/>
  <c r="G126"/>
  <c r="I8"/>
  <c r="G171"/>
  <c r="G155"/>
  <c r="G139"/>
  <c r="G123"/>
  <c r="H112"/>
  <c r="G107"/>
  <c r="H96"/>
  <c r="G91"/>
  <c r="H80"/>
  <c r="G75"/>
  <c r="CG73" i="17"/>
  <c r="CH73" s="1"/>
  <c r="BN73"/>
  <c r="BO73" s="1"/>
  <c r="H64" i="24"/>
  <c r="G59"/>
  <c r="BN57" i="17"/>
  <c r="BO57" s="1"/>
  <c r="AK57"/>
  <c r="CG57"/>
  <c r="CH57" s="1"/>
  <c r="H48" i="24"/>
  <c r="G43"/>
  <c r="H32"/>
  <c r="G27"/>
  <c r="I16"/>
  <c r="F11"/>
  <c r="F181"/>
  <c r="F165"/>
  <c r="F149"/>
  <c r="F133"/>
  <c r="I122"/>
  <c r="F117"/>
  <c r="I106"/>
  <c r="F101"/>
  <c r="I90"/>
  <c r="F85"/>
  <c r="I74"/>
  <c r="F69"/>
  <c r="I58"/>
  <c r="F53"/>
  <c r="I42"/>
  <c r="F37"/>
  <c r="C32"/>
  <c r="I26"/>
  <c r="F21"/>
  <c r="F196"/>
  <c r="G204"/>
  <c r="G188"/>
  <c r="I201"/>
  <c r="Z199" i="17"/>
  <c r="BL199"/>
  <c r="AS199"/>
  <c r="CE199"/>
  <c r="AB199"/>
  <c r="AC199" s="1"/>
  <c r="AU199"/>
  <c r="AV199" s="1"/>
  <c r="BN199"/>
  <c r="BO199" s="1"/>
  <c r="F193" i="24"/>
  <c r="H186"/>
  <c r="F180"/>
  <c r="F164"/>
  <c r="F148"/>
  <c r="F132"/>
  <c r="Z119" i="17"/>
  <c r="AS119"/>
  <c r="CE119"/>
  <c r="BL119"/>
  <c r="AU119"/>
  <c r="AV119" s="1"/>
  <c r="BN119"/>
  <c r="BO119" s="1"/>
  <c r="AB119"/>
  <c r="AC119" s="1"/>
  <c r="AS103"/>
  <c r="BL103"/>
  <c r="CE103"/>
  <c r="Z103"/>
  <c r="BN103"/>
  <c r="BO103" s="1"/>
  <c r="AB103"/>
  <c r="AC103" s="1"/>
  <c r="AU103"/>
  <c r="AV103" s="1"/>
  <c r="Z87"/>
  <c r="CE87"/>
  <c r="BL87"/>
  <c r="AB87"/>
  <c r="AC87" s="1"/>
  <c r="BN87"/>
  <c r="BO87" s="1"/>
  <c r="AS87"/>
  <c r="Z71"/>
  <c r="AS71"/>
  <c r="CE71"/>
  <c r="BL71"/>
  <c r="BN71"/>
  <c r="BO71" s="1"/>
  <c r="H9" i="24"/>
  <c r="H188"/>
  <c r="AU184" i="17"/>
  <c r="AV184" s="1"/>
  <c r="H175" i="24"/>
  <c r="CG168" i="17"/>
  <c r="CH168" s="1"/>
  <c r="BN168"/>
  <c r="BO168" s="1"/>
  <c r="H159" i="24"/>
  <c r="BN152" i="17"/>
  <c r="BO152" s="1"/>
  <c r="CG152"/>
  <c r="CH152" s="1"/>
  <c r="CB152"/>
  <c r="CC152" s="1"/>
  <c r="CI152" s="1"/>
  <c r="AB152"/>
  <c r="AC152" s="1"/>
  <c r="H143" i="24"/>
  <c r="H127"/>
  <c r="G122"/>
  <c r="R120" i="17"/>
  <c r="H111" i="24"/>
  <c r="G106"/>
  <c r="AB104" i="17"/>
  <c r="AC104" s="1"/>
  <c r="CG104"/>
  <c r="CH104" s="1"/>
  <c r="H95" i="24"/>
  <c r="G90"/>
  <c r="R88" i="17"/>
  <c r="H79" i="24"/>
  <c r="G74"/>
  <c r="R72" i="17"/>
  <c r="H63" i="24"/>
  <c r="G58"/>
  <c r="BS56" i="17"/>
  <c r="H47" i="24"/>
  <c r="G42"/>
  <c r="H31"/>
  <c r="G26"/>
  <c r="I15"/>
  <c r="F10"/>
  <c r="C5"/>
  <c r="F170"/>
  <c r="F154"/>
  <c r="F138"/>
  <c r="Z125" i="17"/>
  <c r="CE125"/>
  <c r="BL125"/>
  <c r="AS125"/>
  <c r="CG125"/>
  <c r="CH125" s="1"/>
  <c r="AB125"/>
  <c r="AC125" s="1"/>
  <c r="BN125"/>
  <c r="BO125" s="1"/>
  <c r="CE109"/>
  <c r="Z109"/>
  <c r="BL109"/>
  <c r="AS109"/>
  <c r="AB109"/>
  <c r="AC109" s="1"/>
  <c r="BN109"/>
  <c r="BO109" s="1"/>
  <c r="AB93"/>
  <c r="AC93" s="1"/>
  <c r="AU93"/>
  <c r="AV93" s="1"/>
  <c r="AS93"/>
  <c r="BL93"/>
  <c r="CE93"/>
  <c r="Z93"/>
  <c r="CG93"/>
  <c r="CH93" s="1"/>
  <c r="CE77"/>
  <c r="AS77"/>
  <c r="Z77"/>
  <c r="BL77"/>
  <c r="CG77"/>
  <c r="CH77" s="1"/>
  <c r="BN77"/>
  <c r="BO77" s="1"/>
  <c r="Z61"/>
  <c r="BL61"/>
  <c r="AU61"/>
  <c r="AV61" s="1"/>
  <c r="AS61"/>
  <c r="CE61"/>
  <c r="CG61"/>
  <c r="CH61" s="1"/>
  <c r="BN61"/>
  <c r="BO61" s="1"/>
  <c r="H15" i="24"/>
  <c r="G10"/>
  <c r="G187"/>
  <c r="BW178" i="17"/>
  <c r="AU178"/>
  <c r="AV178" s="1"/>
  <c r="H169" i="24"/>
  <c r="W162" i="17"/>
  <c r="X162" s="1"/>
  <c r="AD162" s="1"/>
  <c r="H153" i="24"/>
  <c r="AK146" i="17"/>
  <c r="H137" i="24"/>
  <c r="CG130" i="17"/>
  <c r="CH130" s="1"/>
  <c r="CB130"/>
  <c r="CC130" s="1"/>
  <c r="CI130" s="1"/>
  <c r="H121" i="24"/>
  <c r="G116"/>
  <c r="CG114" i="17"/>
  <c r="CH114" s="1"/>
  <c r="BS114"/>
  <c r="H105" i="24"/>
  <c r="G100"/>
  <c r="BN98" i="17"/>
  <c r="BO98" s="1"/>
  <c r="H89" i="24"/>
  <c r="G84"/>
  <c r="BW82" i="17"/>
  <c r="H73" i="24"/>
  <c r="G68"/>
  <c r="BN66" i="17"/>
  <c r="BO66" s="1"/>
  <c r="H57" i="24"/>
  <c r="G52"/>
  <c r="AK50" i="17"/>
  <c r="N50"/>
  <c r="H41" i="24"/>
  <c r="G36"/>
  <c r="R34" i="17"/>
  <c r="H25" i="24"/>
  <c r="G20"/>
  <c r="C15"/>
  <c r="I9"/>
  <c r="H192"/>
  <c r="F195"/>
  <c r="G203"/>
  <c r="CG198" i="17"/>
  <c r="CH198" s="1"/>
  <c r="AU198"/>
  <c r="AV198" s="1"/>
  <c r="R198"/>
  <c r="H189" i="24"/>
  <c r="H176"/>
  <c r="CG169" i="17"/>
  <c r="CH169" s="1"/>
  <c r="H160" i="24"/>
  <c r="BI153" i="17"/>
  <c r="BJ153" s="1"/>
  <c r="BP153" s="1"/>
  <c r="H144" i="24"/>
  <c r="BN137" i="17"/>
  <c r="BO137" s="1"/>
  <c r="H128" i="24"/>
  <c r="I182"/>
  <c r="CE180" i="17"/>
  <c r="AS180"/>
  <c r="BL180"/>
  <c r="Z180"/>
  <c r="I166" i="24"/>
  <c r="Z164" i="17"/>
  <c r="BL164"/>
  <c r="AS164"/>
  <c r="CE164"/>
  <c r="I150" i="24"/>
  <c r="Z148" i="17"/>
  <c r="AS148"/>
  <c r="CE148"/>
  <c r="BL148"/>
  <c r="I134" i="24"/>
  <c r="CE132" i="17"/>
  <c r="Z132"/>
  <c r="AS132"/>
  <c r="BL132"/>
  <c r="BL116"/>
  <c r="CE116"/>
  <c r="AS116"/>
  <c r="Z116"/>
  <c r="Z100"/>
  <c r="AS100"/>
  <c r="CE100"/>
  <c r="BL100"/>
  <c r="Z84"/>
  <c r="CE84"/>
  <c r="AS84"/>
  <c r="BL84"/>
  <c r="CE68"/>
  <c r="Z68"/>
  <c r="BL68"/>
  <c r="AS68"/>
  <c r="H182" i="24"/>
  <c r="H166"/>
  <c r="H150"/>
  <c r="H134"/>
  <c r="I176"/>
  <c r="AS174" i="17"/>
  <c r="Z174"/>
  <c r="CE174"/>
  <c r="BL174"/>
  <c r="I160" i="24"/>
  <c r="BL158" i="17"/>
  <c r="AS158"/>
  <c r="CE158"/>
  <c r="Z158"/>
  <c r="I144" i="24"/>
  <c r="Z142" i="17"/>
  <c r="BL142"/>
  <c r="AS142"/>
  <c r="CE142"/>
  <c r="I128" i="24"/>
  <c r="Z126" i="17"/>
  <c r="BL126"/>
  <c r="CE126"/>
  <c r="AS126"/>
  <c r="Z110"/>
  <c r="AS110"/>
  <c r="CE110"/>
  <c r="BL110"/>
  <c r="AS94"/>
  <c r="Z94"/>
  <c r="CE94"/>
  <c r="BL94"/>
  <c r="Z78"/>
  <c r="AS78"/>
  <c r="CE78"/>
  <c r="BL78"/>
  <c r="CE62"/>
  <c r="AS62"/>
  <c r="Z62"/>
  <c r="BL62"/>
  <c r="H16" i="24"/>
  <c r="G11"/>
  <c r="I5"/>
  <c r="BL205" i="17"/>
  <c r="AS205"/>
  <c r="CE205"/>
  <c r="Z205"/>
  <c r="AB205"/>
  <c r="AC205" s="1"/>
  <c r="I191" i="24"/>
  <c r="H199"/>
  <c r="F202"/>
  <c r="I204"/>
  <c r="AS202" i="17"/>
  <c r="CE202"/>
  <c r="Z202"/>
  <c r="BL202"/>
  <c r="CG202"/>
  <c r="CH202" s="1"/>
  <c r="I188" i="24"/>
  <c r="I187"/>
  <c r="I175"/>
  <c r="Z173" i="17"/>
  <c r="CE173"/>
  <c r="BL173"/>
  <c r="AS173"/>
  <c r="CG173"/>
  <c r="CH173" s="1"/>
  <c r="I159" i="24"/>
  <c r="BL157" i="17"/>
  <c r="AS157"/>
  <c r="CE157"/>
  <c r="Z157"/>
  <c r="AU157"/>
  <c r="AV157" s="1"/>
  <c r="I143" i="24"/>
  <c r="BL141" i="17"/>
  <c r="CE141"/>
  <c r="Z141"/>
  <c r="AS141"/>
  <c r="BN141"/>
  <c r="BO141" s="1"/>
  <c r="AU141"/>
  <c r="AV141" s="1"/>
  <c r="I127" i="24"/>
  <c r="F122"/>
  <c r="I111"/>
  <c r="F106"/>
  <c r="I95"/>
  <c r="F90"/>
  <c r="I79"/>
  <c r="F74"/>
  <c r="I63"/>
  <c r="F58"/>
  <c r="I47"/>
  <c r="F42"/>
  <c r="I31"/>
  <c r="F26"/>
  <c r="C21"/>
  <c r="G176"/>
  <c r="G160"/>
  <c r="G144"/>
  <c r="G128"/>
  <c r="I181"/>
  <c r="Z179" i="17"/>
  <c r="BL179"/>
  <c r="AS179"/>
  <c r="CE179"/>
  <c r="BN179"/>
  <c r="BO179" s="1"/>
  <c r="I165" i="24"/>
  <c r="BL163" i="17"/>
  <c r="AB163"/>
  <c r="AC163" s="1"/>
  <c r="Z163"/>
  <c r="AS163"/>
  <c r="CE163"/>
  <c r="BN163"/>
  <c r="BO163" s="1"/>
  <c r="I149" i="24"/>
  <c r="CE147" i="17"/>
  <c r="Z147"/>
  <c r="AU147"/>
  <c r="AV147" s="1"/>
  <c r="AS147"/>
  <c r="BL147"/>
  <c r="I133" i="24"/>
  <c r="Z131" i="17"/>
  <c r="BL131"/>
  <c r="AS131"/>
  <c r="CE131"/>
  <c r="BN131"/>
  <c r="BO131" s="1"/>
  <c r="AU131"/>
  <c r="AV131" s="1"/>
  <c r="I117" i="24"/>
  <c r="F112"/>
  <c r="I101"/>
  <c r="F96"/>
  <c r="I85"/>
  <c r="F80"/>
  <c r="I69"/>
  <c r="F64"/>
  <c r="I53"/>
  <c r="F48"/>
  <c r="I37"/>
  <c r="F32"/>
  <c r="C27"/>
  <c r="I21"/>
  <c r="G170"/>
  <c r="G154"/>
  <c r="G138"/>
  <c r="H60"/>
  <c r="G55"/>
  <c r="W50"/>
  <c r="H44"/>
  <c r="G39"/>
  <c r="H28"/>
  <c r="G23"/>
  <c r="I12"/>
  <c r="W7"/>
  <c r="F177"/>
  <c r="F161"/>
  <c r="F145"/>
  <c r="F129"/>
  <c r="I118"/>
  <c r="F113"/>
  <c r="I102"/>
  <c r="F97"/>
  <c r="I86"/>
  <c r="F81"/>
  <c r="I70"/>
  <c r="F65"/>
  <c r="I54"/>
  <c r="F49"/>
  <c r="I38"/>
  <c r="F33"/>
  <c r="C28"/>
  <c r="I22"/>
  <c r="F17"/>
  <c r="F192"/>
  <c r="G200"/>
  <c r="G184"/>
  <c r="I197"/>
  <c r="AS195" i="17"/>
  <c r="BL195"/>
  <c r="CE195"/>
  <c r="Z195"/>
  <c r="AU195"/>
  <c r="AV195" s="1"/>
  <c r="BN195"/>
  <c r="BO195" s="1"/>
  <c r="AB195"/>
  <c r="AC195" s="1"/>
  <c r="F189" i="24"/>
  <c r="F176"/>
  <c r="F160"/>
  <c r="F144"/>
  <c r="F128"/>
  <c r="AS115" i="17"/>
  <c r="Z115"/>
  <c r="BL115"/>
  <c r="CE115"/>
  <c r="AU115"/>
  <c r="AV115" s="1"/>
  <c r="BN115"/>
  <c r="BO115" s="1"/>
  <c r="AB115"/>
  <c r="CG115"/>
  <c r="CH115" s="1"/>
  <c r="BL99"/>
  <c r="Z99"/>
  <c r="AS99"/>
  <c r="BN99"/>
  <c r="BO99" s="1"/>
  <c r="CE99"/>
  <c r="AU99"/>
  <c r="AV99" s="1"/>
  <c r="CE83"/>
  <c r="AS83"/>
  <c r="Z83"/>
  <c r="BL83"/>
  <c r="BN83"/>
  <c r="BO83" s="1"/>
  <c r="CG83"/>
  <c r="CH83" s="1"/>
  <c r="AU83"/>
  <c r="AV83" s="1"/>
  <c r="AB83"/>
  <c r="AC83" s="1"/>
  <c r="Z67"/>
  <c r="BL67"/>
  <c r="CE67"/>
  <c r="BN67"/>
  <c r="BO67" s="1"/>
  <c r="AS67"/>
  <c r="AU67"/>
  <c r="AV67" s="1"/>
  <c r="G16" i="24"/>
  <c r="BW14" i="17"/>
  <c r="W11" i="24"/>
  <c r="H5"/>
  <c r="CG180" i="17"/>
  <c r="CH180" s="1"/>
  <c r="H171" i="24"/>
  <c r="H155"/>
  <c r="CG148" i="17"/>
  <c r="CH148" s="1"/>
  <c r="BW148"/>
  <c r="H139" i="24"/>
  <c r="AU132" i="17"/>
  <c r="AV132" s="1"/>
  <c r="AK132"/>
  <c r="H123" i="24"/>
  <c r="G118"/>
  <c r="BN116" i="17"/>
  <c r="BO116" s="1"/>
  <c r="CG116"/>
  <c r="CH116" s="1"/>
  <c r="H107" i="24"/>
  <c r="G102"/>
  <c r="AU100" i="17"/>
  <c r="AV100" s="1"/>
  <c r="H91" i="24"/>
  <c r="G86"/>
  <c r="H75"/>
  <c r="G70"/>
  <c r="AU68" i="17"/>
  <c r="AV68" s="1"/>
  <c r="H59" i="24"/>
  <c r="G54"/>
  <c r="H43"/>
  <c r="G38"/>
  <c r="H27"/>
  <c r="G22"/>
  <c r="I11"/>
  <c r="G6"/>
  <c r="F182"/>
  <c r="F166"/>
  <c r="F150"/>
  <c r="F134"/>
  <c r="CE121" i="17"/>
  <c r="Z121"/>
  <c r="AS121"/>
  <c r="BL121"/>
  <c r="BN121"/>
  <c r="BO121" s="1"/>
  <c r="CG121"/>
  <c r="CH121" s="1"/>
  <c r="AB121"/>
  <c r="Z105"/>
  <c r="CE105"/>
  <c r="BL105"/>
  <c r="AS105"/>
  <c r="BN105"/>
  <c r="BO105" s="1"/>
  <c r="Z89"/>
  <c r="BL89"/>
  <c r="CE89"/>
  <c r="AS89"/>
  <c r="CG89"/>
  <c r="CH89" s="1"/>
  <c r="Z73"/>
  <c r="CE73"/>
  <c r="AS73"/>
  <c r="BL73"/>
  <c r="AB73"/>
  <c r="AC73" s="1"/>
  <c r="Z57"/>
  <c r="AB57"/>
  <c r="AC57" s="1"/>
  <c r="AU57"/>
  <c r="AV57" s="1"/>
  <c r="BL57"/>
  <c r="AS57"/>
  <c r="CE57"/>
  <c r="H11" i="24"/>
  <c r="H181"/>
  <c r="CG174" i="17"/>
  <c r="CH174" s="1"/>
  <c r="H165" i="24"/>
  <c r="CG158" i="17"/>
  <c r="CH158" s="1"/>
  <c r="H149" i="24"/>
  <c r="AU142" i="17"/>
  <c r="AV142" s="1"/>
  <c r="AB142"/>
  <c r="AC142" s="1"/>
  <c r="BN142"/>
  <c r="BO142" s="1"/>
  <c r="H133" i="24"/>
  <c r="CG126" i="17"/>
  <c r="CH126" s="1"/>
  <c r="AB126"/>
  <c r="AC126" s="1"/>
  <c r="H117" i="24"/>
  <c r="G112"/>
  <c r="CG110" i="17"/>
  <c r="CH110" s="1"/>
  <c r="H101" i="24"/>
  <c r="G96"/>
  <c r="H85"/>
  <c r="G80"/>
  <c r="CG78" i="17"/>
  <c r="CH78" s="1"/>
  <c r="H69" i="24"/>
  <c r="G64"/>
  <c r="AG62" i="17"/>
  <c r="H53" i="24"/>
  <c r="G48"/>
  <c r="H37"/>
  <c r="G32"/>
  <c r="DD30" i="17"/>
  <c r="H21" i="24"/>
  <c r="F16"/>
  <c r="C11"/>
  <c r="H204"/>
  <c r="F191"/>
  <c r="G199"/>
  <c r="H201"/>
  <c r="W191"/>
  <c r="W194" i="17"/>
  <c r="X194" s="1"/>
  <c r="AD194" s="1"/>
  <c r="H185" i="24"/>
  <c r="H172"/>
  <c r="AZ165" i="17"/>
  <c r="H156" i="24"/>
  <c r="AU149" i="17"/>
  <c r="AV149" s="1"/>
  <c r="H140" i="24"/>
  <c r="BN133" i="17"/>
  <c r="BO133" s="1"/>
  <c r="W133"/>
  <c r="X133" s="1"/>
  <c r="AD133" s="1"/>
  <c r="W130" i="24"/>
  <c r="AU133" i="17"/>
  <c r="AV133" s="1"/>
  <c r="G7" i="24"/>
  <c r="F184"/>
  <c r="I178"/>
  <c r="Z176" i="17"/>
  <c r="CE176"/>
  <c r="BL176"/>
  <c r="AS176"/>
  <c r="I162" i="24"/>
  <c r="CE160" i="17"/>
  <c r="AS160"/>
  <c r="Z160"/>
  <c r="BL160"/>
  <c r="I146" i="24"/>
  <c r="Z144" i="17"/>
  <c r="AS144"/>
  <c r="CE144"/>
  <c r="BL144"/>
  <c r="I130" i="24"/>
  <c r="Z128" i="17"/>
  <c r="BL128"/>
  <c r="AS128"/>
  <c r="CE128"/>
  <c r="BL112"/>
  <c r="CE112"/>
  <c r="AS112"/>
  <c r="Z112"/>
  <c r="CE96"/>
  <c r="Z96"/>
  <c r="BL96"/>
  <c r="AS96"/>
  <c r="BL80"/>
  <c r="Z80"/>
  <c r="AS80"/>
  <c r="CE80"/>
  <c r="Z64"/>
  <c r="CE64"/>
  <c r="BL64"/>
  <c r="AS64"/>
  <c r="G13" i="24"/>
  <c r="C8"/>
  <c r="BL187" i="17"/>
  <c r="AS187"/>
  <c r="CE187"/>
  <c r="Z187"/>
  <c r="AB187"/>
  <c r="AC187" s="1"/>
  <c r="CG187"/>
  <c r="CH187" s="1"/>
  <c r="AU187"/>
  <c r="AV187" s="1"/>
  <c r="BN187"/>
  <c r="BO187" s="1"/>
  <c r="H178" i="24"/>
  <c r="H162"/>
  <c r="CG155" i="17"/>
  <c r="CH155" s="1"/>
  <c r="H146" i="24"/>
  <c r="BN139" i="17"/>
  <c r="BO139" s="1"/>
  <c r="H130" i="24"/>
  <c r="W8"/>
  <c r="AS186" i="17"/>
  <c r="Z186"/>
  <c r="CE186"/>
  <c r="BL186"/>
  <c r="I172" i="24"/>
  <c r="AS170" i="17"/>
  <c r="Z170"/>
  <c r="CE170"/>
  <c r="BL170"/>
  <c r="I156" i="24"/>
  <c r="AS154" i="17"/>
  <c r="BL154"/>
  <c r="CE154"/>
  <c r="Z154"/>
  <c r="I140" i="24"/>
  <c r="AS138" i="17"/>
  <c r="Z138"/>
  <c r="BL138"/>
  <c r="CE138"/>
  <c r="Z122"/>
  <c r="CE122"/>
  <c r="BL122"/>
  <c r="AS122"/>
  <c r="Z106"/>
  <c r="CE106"/>
  <c r="BL106"/>
  <c r="AS106"/>
  <c r="CE90"/>
  <c r="Z90"/>
  <c r="AS90"/>
  <c r="BL90"/>
  <c r="Z74"/>
  <c r="AS74"/>
  <c r="BL74"/>
  <c r="CE74"/>
  <c r="CE58"/>
  <c r="AS58"/>
  <c r="Z58"/>
  <c r="BL58"/>
  <c r="H12" i="24"/>
  <c r="I203"/>
  <c r="AS201" i="17"/>
  <c r="BL201"/>
  <c r="CE201"/>
  <c r="Z201"/>
  <c r="BN201"/>
  <c r="BO201" s="1"/>
  <c r="N204"/>
  <c r="H195" i="24"/>
  <c r="F198"/>
  <c r="I200"/>
  <c r="Z198" i="17"/>
  <c r="BL198"/>
  <c r="CE198"/>
  <c r="AS198"/>
  <c r="AB198"/>
  <c r="AC198" s="1"/>
  <c r="I184" i="24"/>
  <c r="CE185" i="17"/>
  <c r="Z185"/>
  <c r="AS185"/>
  <c r="BL185"/>
  <c r="AB185"/>
  <c r="AC185" s="1"/>
  <c r="BN185"/>
  <c r="BO185" s="1"/>
  <c r="AU185"/>
  <c r="AV185" s="1"/>
  <c r="I171" i="24"/>
  <c r="Z169" i="17"/>
  <c r="AS169"/>
  <c r="CE169"/>
  <c r="BL169"/>
  <c r="I155" i="24"/>
  <c r="AS153" i="17"/>
  <c r="Z153"/>
  <c r="CE153"/>
  <c r="BL153"/>
  <c r="AU153"/>
  <c r="AV153" s="1"/>
  <c r="BN153"/>
  <c r="BO153" s="1"/>
  <c r="I139" i="24"/>
  <c r="BL137" i="17"/>
  <c r="AS137"/>
  <c r="Z137"/>
  <c r="CE137"/>
  <c r="AU137"/>
  <c r="AV137" s="1"/>
  <c r="AB137"/>
  <c r="AC137" s="1"/>
  <c r="I123" i="24"/>
  <c r="F118"/>
  <c r="I107"/>
  <c r="F102"/>
  <c r="I91"/>
  <c r="F86"/>
  <c r="I75"/>
  <c r="F70"/>
  <c r="I59"/>
  <c r="F54"/>
  <c r="I43"/>
  <c r="F38"/>
  <c r="C33"/>
  <c r="I27"/>
  <c r="F22"/>
  <c r="C17"/>
  <c r="F6"/>
  <c r="G172"/>
  <c r="G156"/>
  <c r="G140"/>
  <c r="C7"/>
  <c r="I177"/>
  <c r="CE175" i="17"/>
  <c r="AS175"/>
  <c r="BL175"/>
  <c r="Z175"/>
  <c r="AU175"/>
  <c r="AV175" s="1"/>
  <c r="BN175"/>
  <c r="BO175" s="1"/>
  <c r="I161" i="24"/>
  <c r="Z159" i="17"/>
  <c r="BL159"/>
  <c r="AS159"/>
  <c r="CE159"/>
  <c r="AB159"/>
  <c r="AC159" s="1"/>
  <c r="CG159"/>
  <c r="CH159" s="1"/>
  <c r="I145" i="24"/>
  <c r="AS143" i="17"/>
  <c r="CE143"/>
  <c r="Z143"/>
  <c r="BL143"/>
  <c r="BN143"/>
  <c r="BO143" s="1"/>
  <c r="I129" i="24"/>
  <c r="F124"/>
  <c r="I113"/>
  <c r="F108"/>
  <c r="I97"/>
  <c r="F92"/>
  <c r="I81"/>
  <c r="F76"/>
  <c r="I65"/>
  <c r="F60"/>
  <c r="I49"/>
  <c r="F44"/>
  <c r="I33"/>
  <c r="F28"/>
  <c r="C23"/>
  <c r="I17"/>
  <c r="G182"/>
  <c r="G166"/>
  <c r="G150"/>
  <c r="G134"/>
  <c r="G147"/>
  <c r="G131"/>
  <c r="H120"/>
  <c r="G115"/>
  <c r="AU113" i="17"/>
  <c r="AV113" s="1"/>
  <c r="H104" i="24"/>
  <c r="G99"/>
  <c r="BD97" i="17"/>
  <c r="H88" i="24"/>
  <c r="G83"/>
  <c r="H72"/>
  <c r="G67"/>
  <c r="W62"/>
  <c r="BD65" i="17"/>
  <c r="H56" i="24"/>
  <c r="G51"/>
  <c r="H40"/>
  <c r="G35"/>
  <c r="W30"/>
  <c r="H24"/>
  <c r="G19"/>
  <c r="C14"/>
  <c r="F173"/>
  <c r="F157"/>
  <c r="F141"/>
  <c r="F125"/>
  <c r="I114"/>
  <c r="F109"/>
  <c r="I98"/>
  <c r="F93"/>
  <c r="I82"/>
  <c r="F77"/>
  <c r="I66"/>
  <c r="F61"/>
  <c r="I50"/>
  <c r="F45"/>
  <c r="I34"/>
  <c r="F29"/>
  <c r="C24"/>
  <c r="I18"/>
  <c r="H7"/>
  <c r="F204"/>
  <c r="G196"/>
  <c r="Z207" i="17"/>
  <c r="AS207"/>
  <c r="CE207"/>
  <c r="BL207"/>
  <c r="BN207"/>
  <c r="BO207" s="1"/>
  <c r="AB207"/>
  <c r="AC207" s="1"/>
  <c r="I193" i="24"/>
  <c r="F201"/>
  <c r="F185"/>
  <c r="F172"/>
  <c r="F156"/>
  <c r="F140"/>
  <c r="CE127" i="17"/>
  <c r="BL127"/>
  <c r="Z127"/>
  <c r="AS127"/>
  <c r="CG127"/>
  <c r="CH127" s="1"/>
  <c r="AU127"/>
  <c r="AV127" s="1"/>
  <c r="AB127"/>
  <c r="AC127" s="1"/>
  <c r="BN127"/>
  <c r="BO127" s="1"/>
  <c r="BL111"/>
  <c r="Z111"/>
  <c r="AS111"/>
  <c r="CE111"/>
  <c r="AU111"/>
  <c r="AV111" s="1"/>
  <c r="BN111"/>
  <c r="BO111" s="1"/>
  <c r="AB111"/>
  <c r="AC111" s="1"/>
  <c r="BL95"/>
  <c r="Z95"/>
  <c r="CE95"/>
  <c r="BN95"/>
  <c r="BO95" s="1"/>
  <c r="CG95"/>
  <c r="CH95" s="1"/>
  <c r="AS95"/>
  <c r="AU95"/>
  <c r="AV95" s="1"/>
  <c r="AB95"/>
  <c r="AC95" s="1"/>
  <c r="CE79"/>
  <c r="Z79"/>
  <c r="AS79"/>
  <c r="BL79"/>
  <c r="BN79"/>
  <c r="BO79" s="1"/>
  <c r="AB79"/>
  <c r="AC79" s="1"/>
  <c r="Z63"/>
  <c r="BN63"/>
  <c r="BO63" s="1"/>
  <c r="AS63"/>
  <c r="CE63"/>
  <c r="BL63"/>
  <c r="AB63"/>
  <c r="AC63" s="1"/>
  <c r="CG63"/>
  <c r="CH63" s="1"/>
  <c r="AU63"/>
  <c r="AV63" s="1"/>
  <c r="G12" i="24"/>
  <c r="H183"/>
  <c r="H167"/>
  <c r="AB160" i="17"/>
  <c r="AC160" s="1"/>
  <c r="H151" i="24"/>
  <c r="BN144" i="17"/>
  <c r="BO144" s="1"/>
  <c r="CG144"/>
  <c r="CH144" s="1"/>
  <c r="W141" i="24"/>
  <c r="H135"/>
  <c r="CG128" i="17"/>
  <c r="CH128" s="1"/>
  <c r="AU128"/>
  <c r="AV128" s="1"/>
  <c r="N128"/>
  <c r="H119" i="24"/>
  <c r="G114"/>
  <c r="AB112" i="17"/>
  <c r="AC112" s="1"/>
  <c r="W109" i="24"/>
  <c r="H103"/>
  <c r="G98"/>
  <c r="H87"/>
  <c r="G82"/>
  <c r="AB80" i="17"/>
  <c r="AC80" s="1"/>
  <c r="H71" i="24"/>
  <c r="G66"/>
  <c r="AU64" i="17"/>
  <c r="AV64" s="1"/>
  <c r="CG64"/>
  <c r="CH64" s="1"/>
  <c r="BI64"/>
  <c r="BJ64" s="1"/>
  <c r="BP64" s="1"/>
  <c r="H55" i="24"/>
  <c r="G50"/>
  <c r="W45"/>
  <c r="BW48" i="17"/>
  <c r="CB48"/>
  <c r="H39" i="24"/>
  <c r="G34"/>
  <c r="AK32" i="17"/>
  <c r="AP32"/>
  <c r="H23" i="24"/>
  <c r="G18"/>
  <c r="C13"/>
  <c r="F178"/>
  <c r="F162"/>
  <c r="F146"/>
  <c r="F130"/>
  <c r="CE117" i="17"/>
  <c r="Z117"/>
  <c r="AS117"/>
  <c r="BL117"/>
  <c r="CG117"/>
  <c r="CH117" s="1"/>
  <c r="BN117"/>
  <c r="BO117" s="1"/>
  <c r="AB117"/>
  <c r="AC117" s="1"/>
  <c r="Z101"/>
  <c r="CE101"/>
  <c r="BL101"/>
  <c r="AS101"/>
  <c r="BN101"/>
  <c r="BO101" s="1"/>
  <c r="AB101"/>
  <c r="AC101" s="1"/>
  <c r="AS85"/>
  <c r="CE85"/>
  <c r="BL85"/>
  <c r="Z85"/>
  <c r="AB85"/>
  <c r="AC85" s="1"/>
  <c r="Z69"/>
  <c r="BN69"/>
  <c r="BO69" s="1"/>
  <c r="AS69"/>
  <c r="AU69"/>
  <c r="AV69" s="1"/>
  <c r="BL69"/>
  <c r="CE69"/>
  <c r="CG69"/>
  <c r="CH69" s="1"/>
  <c r="W13" i="24"/>
  <c r="I7"/>
  <c r="W183"/>
  <c r="CG186" i="17"/>
  <c r="CH186" s="1"/>
  <c r="H177" i="24"/>
  <c r="AB170" i="17"/>
  <c r="AC170" s="1"/>
  <c r="H161" i="24"/>
  <c r="W151"/>
  <c r="H145"/>
  <c r="H129"/>
  <c r="G124"/>
  <c r="CG122" i="17"/>
  <c r="CH122" s="1"/>
  <c r="H113" i="24"/>
  <c r="G108"/>
  <c r="CG106" i="17"/>
  <c r="CH106" s="1"/>
  <c r="H97" i="24"/>
  <c r="G92"/>
  <c r="AB90" i="17"/>
  <c r="AC90" s="1"/>
  <c r="H81" i="24"/>
  <c r="G76"/>
  <c r="BN74" i="17"/>
  <c r="BO74" s="1"/>
  <c r="W71" i="24"/>
  <c r="H65"/>
  <c r="G60"/>
  <c r="H49"/>
  <c r="G44"/>
  <c r="W39"/>
  <c r="H33"/>
  <c r="G28"/>
  <c r="H17"/>
  <c r="F12"/>
  <c r="I6"/>
  <c r="H200"/>
  <c r="W190"/>
  <c r="CG193" i="17"/>
  <c r="CH193" s="1"/>
  <c r="F203" i="24"/>
  <c r="F187"/>
  <c r="G195"/>
  <c r="BN206" i="17"/>
  <c r="BO206" s="1"/>
  <c r="W203" i="24"/>
  <c r="H197"/>
  <c r="W187"/>
  <c r="BN177" i="17"/>
  <c r="BO177" s="1"/>
  <c r="BI177"/>
  <c r="BJ177" s="1"/>
  <c r="BP177" s="1"/>
  <c r="H168" i="24"/>
  <c r="W158"/>
  <c r="BN161" i="17"/>
  <c r="BO161" s="1"/>
  <c r="BD161"/>
  <c r="H152" i="24"/>
  <c r="H136"/>
  <c r="H8"/>
  <c r="I174"/>
  <c r="CE172" i="17"/>
  <c r="AS172"/>
  <c r="BL172"/>
  <c r="Z172"/>
  <c r="BN172"/>
  <c r="BO172" s="1"/>
  <c r="AB172"/>
  <c r="AC172" s="1"/>
  <c r="CG172"/>
  <c r="CH172" s="1"/>
  <c r="I158" i="24"/>
  <c r="AS156" i="17"/>
  <c r="CE156"/>
  <c r="Z156"/>
  <c r="BL156"/>
  <c r="AB156"/>
  <c r="AC156" s="1"/>
  <c r="I142" i="24"/>
  <c r="Z140" i="17"/>
  <c r="AS140"/>
  <c r="BL140"/>
  <c r="CG140"/>
  <c r="CH140" s="1"/>
  <c r="CE140"/>
  <c r="AB140"/>
  <c r="AC140" s="1"/>
  <c r="I126" i="24"/>
  <c r="Z124" i="17"/>
  <c r="CE124"/>
  <c r="AS124"/>
  <c r="BL124"/>
  <c r="BN124"/>
  <c r="BO124" s="1"/>
  <c r="CG124"/>
  <c r="CH124" s="1"/>
  <c r="CE108"/>
  <c r="BL108"/>
  <c r="AS108"/>
  <c r="Z108"/>
  <c r="AU108"/>
  <c r="AV108" s="1"/>
  <c r="CG108"/>
  <c r="CH108" s="1"/>
  <c r="BN108"/>
  <c r="BO108" s="1"/>
  <c r="AS92"/>
  <c r="CE92"/>
  <c r="Z92"/>
  <c r="BL92"/>
  <c r="AU92"/>
  <c r="AV92" s="1"/>
  <c r="AB92"/>
  <c r="AC92" s="1"/>
  <c r="BN92"/>
  <c r="BO92" s="1"/>
  <c r="CG92"/>
  <c r="CH92" s="1"/>
  <c r="Z76"/>
  <c r="BL76"/>
  <c r="AS76"/>
  <c r="AU76"/>
  <c r="AV76" s="1"/>
  <c r="CE76"/>
  <c r="BN76"/>
  <c r="BO76" s="1"/>
  <c r="CG76"/>
  <c r="CH76" s="1"/>
  <c r="BL60"/>
  <c r="Z60"/>
  <c r="CE60"/>
  <c r="AS60"/>
  <c r="AU60"/>
  <c r="AV60" s="1"/>
  <c r="AB60"/>
  <c r="AC60" s="1"/>
  <c r="BN60"/>
  <c r="BO60" s="1"/>
  <c r="H14" i="24"/>
  <c r="G9"/>
  <c r="CG191" i="17"/>
  <c r="CH191" s="1"/>
  <c r="CG183"/>
  <c r="CH183" s="1"/>
  <c r="W180" i="24"/>
  <c r="H174"/>
  <c r="AB167" i="17"/>
  <c r="AC167" s="1"/>
  <c r="H158" i="24"/>
  <c r="BN151" i="17"/>
  <c r="BO151" s="1"/>
  <c r="H142" i="24"/>
  <c r="AG135" i="17"/>
  <c r="BD135"/>
  <c r="H126" i="24"/>
  <c r="Z182" i="17"/>
  <c r="AS182"/>
  <c r="CE182"/>
  <c r="BL182"/>
  <c r="AB182"/>
  <c r="AC182" s="1"/>
  <c r="CG182"/>
  <c r="CH182" s="1"/>
  <c r="AU182"/>
  <c r="AV182" s="1"/>
  <c r="BN182"/>
  <c r="BO182" s="1"/>
  <c r="I168" i="24"/>
  <c r="Z166" i="17"/>
  <c r="AS166"/>
  <c r="BL166"/>
  <c r="CE166"/>
  <c r="AB166"/>
  <c r="AC166" s="1"/>
  <c r="BN166"/>
  <c r="BO166" s="1"/>
  <c r="I152" i="24"/>
  <c r="AS150" i="17"/>
  <c r="BL150"/>
  <c r="CE150"/>
  <c r="Z150"/>
  <c r="BN150"/>
  <c r="BO150" s="1"/>
  <c r="CG150"/>
  <c r="CH150" s="1"/>
  <c r="I136" i="24"/>
  <c r="AS134" i="17"/>
  <c r="Z134"/>
  <c r="BL134"/>
  <c r="CE134"/>
  <c r="BN134"/>
  <c r="BO134" s="1"/>
  <c r="Z118"/>
  <c r="CE118"/>
  <c r="BL118"/>
  <c r="CG118"/>
  <c r="CH118" s="1"/>
  <c r="AS118"/>
  <c r="AU118"/>
  <c r="AV118" s="1"/>
  <c r="AB118"/>
  <c r="AC118" s="1"/>
  <c r="Z102"/>
  <c r="CG102"/>
  <c r="CH102" s="1"/>
  <c r="BL102"/>
  <c r="AS102"/>
  <c r="CE102"/>
  <c r="AB102"/>
  <c r="AC102" s="1"/>
  <c r="AU102"/>
  <c r="AV102" s="1"/>
  <c r="AS86"/>
  <c r="AU86"/>
  <c r="AV86" s="1"/>
  <c r="Z86"/>
  <c r="CE86"/>
  <c r="BL86"/>
  <c r="CG86"/>
  <c r="CH86" s="1"/>
  <c r="BN86"/>
  <c r="BO86" s="1"/>
  <c r="AB86"/>
  <c r="AC86" s="1"/>
  <c r="Z70"/>
  <c r="CE70"/>
  <c r="CG70"/>
  <c r="CH70" s="1"/>
  <c r="BL70"/>
  <c r="AS70"/>
  <c r="I199" i="24"/>
  <c r="Z197" i="17"/>
  <c r="CE197"/>
  <c r="BL197"/>
  <c r="AS197"/>
  <c r="AB197"/>
  <c r="AC197" s="1"/>
  <c r="BN197"/>
  <c r="BO197" s="1"/>
  <c r="CG200"/>
  <c r="CH200" s="1"/>
  <c r="AK200"/>
  <c r="BD200"/>
  <c r="H191" i="24"/>
  <c r="F194"/>
  <c r="I196"/>
  <c r="Z194" i="17"/>
  <c r="AS194"/>
  <c r="CE194"/>
  <c r="CG194"/>
  <c r="CH194" s="1"/>
  <c r="BL194"/>
  <c r="AU194"/>
  <c r="AV194" s="1"/>
  <c r="AB194"/>
  <c r="AC194" s="1"/>
  <c r="I183" i="24"/>
  <c r="CE181" i="17"/>
  <c r="BN181"/>
  <c r="BO181" s="1"/>
  <c r="AU181"/>
  <c r="AV181" s="1"/>
  <c r="BL181"/>
  <c r="AS181"/>
  <c r="Z181"/>
  <c r="AB181"/>
  <c r="AC181" s="1"/>
  <c r="CG181"/>
  <c r="CH181" s="1"/>
  <c r="I167" i="24"/>
  <c r="Z165" i="17"/>
  <c r="AS165"/>
  <c r="CE165"/>
  <c r="BL165"/>
  <c r="I151" i="24"/>
  <c r="AS149" i="17"/>
  <c r="Z149"/>
  <c r="BL149"/>
  <c r="CE149"/>
  <c r="CG149"/>
  <c r="CH149" s="1"/>
  <c r="BN149"/>
  <c r="BO149" s="1"/>
  <c r="I135" i="24"/>
  <c r="Z133" i="17"/>
  <c r="CE133"/>
  <c r="AS133"/>
  <c r="BL133"/>
  <c r="AB133"/>
  <c r="AC133" s="1"/>
  <c r="I119" i="24"/>
  <c r="F114"/>
  <c r="I103"/>
  <c r="F98"/>
  <c r="I87"/>
  <c r="F82"/>
  <c r="I71"/>
  <c r="F66"/>
  <c r="I55"/>
  <c r="F50"/>
  <c r="I39"/>
  <c r="F34"/>
  <c r="C29"/>
  <c r="I23"/>
  <c r="F18"/>
  <c r="G168"/>
  <c r="G152"/>
  <c r="G136"/>
  <c r="G8"/>
  <c r="G185"/>
  <c r="I173"/>
  <c r="Z171" i="17"/>
  <c r="CE171"/>
  <c r="BL171"/>
  <c r="AS171"/>
  <c r="BN171"/>
  <c r="BO171" s="1"/>
  <c r="AU171"/>
  <c r="AV171" s="1"/>
  <c r="I157" i="24"/>
  <c r="CE155" i="17"/>
  <c r="Z155"/>
  <c r="BL155"/>
  <c r="AS155"/>
  <c r="BN155"/>
  <c r="BO155" s="1"/>
  <c r="AB155"/>
  <c r="AC155" s="1"/>
  <c r="I141" i="24"/>
  <c r="CE139" i="17"/>
  <c r="AS139"/>
  <c r="Z139"/>
  <c r="AU139"/>
  <c r="AV139" s="1"/>
  <c r="BL139"/>
  <c r="I125" i="24"/>
  <c r="F120"/>
  <c r="I109"/>
  <c r="F104"/>
  <c r="I93"/>
  <c r="F88"/>
  <c r="I77"/>
  <c r="F72"/>
  <c r="I61"/>
  <c r="F56"/>
  <c r="I45"/>
  <c r="F40"/>
  <c r="C35"/>
  <c r="I29"/>
  <c r="F24"/>
  <c r="C19"/>
  <c r="G178"/>
  <c r="G162"/>
  <c r="G146"/>
  <c r="G130"/>
  <c r="W5"/>
  <c r="BT203" i="10"/>
  <c r="C196" i="24"/>
  <c r="BT187" i="10"/>
  <c r="D204" i="24"/>
  <c r="W204"/>
  <c r="E193"/>
  <c r="D124"/>
  <c r="W124"/>
  <c r="D108"/>
  <c r="W108"/>
  <c r="D92"/>
  <c r="W92"/>
  <c r="D76"/>
  <c r="W76"/>
  <c r="D60"/>
  <c r="W60"/>
  <c r="D44"/>
  <c r="W44"/>
  <c r="D28"/>
  <c r="W28"/>
  <c r="C114"/>
  <c r="C98"/>
  <c r="C82"/>
  <c r="C66"/>
  <c r="C50"/>
  <c r="B7"/>
  <c r="BT9" i="10"/>
  <c r="D114" i="24"/>
  <c r="W114"/>
  <c r="D98"/>
  <c r="W98"/>
  <c r="D82"/>
  <c r="W82"/>
  <c r="D66"/>
  <c r="W66"/>
  <c r="D50"/>
  <c r="D34"/>
  <c r="W34"/>
  <c r="D18"/>
  <c r="W18"/>
  <c r="D7"/>
  <c r="C124"/>
  <c r="C108"/>
  <c r="C92"/>
  <c r="C76"/>
  <c r="C60"/>
  <c r="C44"/>
  <c r="E6"/>
  <c r="C203"/>
  <c r="BT194" i="10"/>
  <c r="BT114"/>
  <c r="BT98"/>
  <c r="BT82"/>
  <c r="BT66"/>
  <c r="BT50"/>
  <c r="B32" i="24"/>
  <c r="BT34" i="10"/>
  <c r="D11" i="24"/>
  <c r="E182"/>
  <c r="D177"/>
  <c r="W177"/>
  <c r="E166"/>
  <c r="D161"/>
  <c r="W161"/>
  <c r="E150"/>
  <c r="D145"/>
  <c r="W145"/>
  <c r="E134"/>
  <c r="D129"/>
  <c r="W129"/>
  <c r="D113"/>
  <c r="W113"/>
  <c r="D97"/>
  <c r="W97"/>
  <c r="D81"/>
  <c r="W81"/>
  <c r="D65"/>
  <c r="W65"/>
  <c r="D49"/>
  <c r="W49"/>
  <c r="D33"/>
  <c r="W33"/>
  <c r="D17"/>
  <c r="W17"/>
  <c r="BT120" i="10"/>
  <c r="BT104"/>
  <c r="BT88"/>
  <c r="BT72"/>
  <c r="BT56"/>
  <c r="B38" i="24"/>
  <c r="BT40" i="10"/>
  <c r="B22" i="24"/>
  <c r="BT24" i="10"/>
  <c r="D6" i="24"/>
  <c r="W6"/>
  <c r="E176"/>
  <c r="D171"/>
  <c r="W171"/>
  <c r="E160"/>
  <c r="D155"/>
  <c r="W155"/>
  <c r="E144"/>
  <c r="D139"/>
  <c r="W139"/>
  <c r="E128"/>
  <c r="D123"/>
  <c r="W123"/>
  <c r="D107"/>
  <c r="W107"/>
  <c r="D91"/>
  <c r="W91"/>
  <c r="D75"/>
  <c r="W75"/>
  <c r="D59"/>
  <c r="W59"/>
  <c r="D43"/>
  <c r="W43"/>
  <c r="D27"/>
  <c r="W27"/>
  <c r="E5"/>
  <c r="BQ5"/>
  <c r="E199"/>
  <c r="D194"/>
  <c r="W194"/>
  <c r="E196"/>
  <c r="D191"/>
  <c r="E183"/>
  <c r="D178"/>
  <c r="W178"/>
  <c r="E167"/>
  <c r="D162"/>
  <c r="W162"/>
  <c r="E151"/>
  <c r="D146"/>
  <c r="W146"/>
  <c r="E135"/>
  <c r="D130"/>
  <c r="E119"/>
  <c r="E103"/>
  <c r="E87"/>
  <c r="E71"/>
  <c r="E55"/>
  <c r="E39"/>
  <c r="E23"/>
  <c r="BT175" i="10"/>
  <c r="C168" i="24"/>
  <c r="BT159" i="10"/>
  <c r="C152" i="24"/>
  <c r="BT143" i="10"/>
  <c r="C136" i="24"/>
  <c r="BT127" i="10"/>
  <c r="BT111"/>
  <c r="BT95"/>
  <c r="BT79"/>
  <c r="BT63"/>
  <c r="BT47"/>
  <c r="B29" i="24"/>
  <c r="BT31" i="10"/>
  <c r="BT186"/>
  <c r="E173" i="24"/>
  <c r="D168"/>
  <c r="W168"/>
  <c r="E157"/>
  <c r="D152"/>
  <c r="W152"/>
  <c r="E141"/>
  <c r="D136"/>
  <c r="W136"/>
  <c r="E125"/>
  <c r="E109"/>
  <c r="E93"/>
  <c r="E77"/>
  <c r="E61"/>
  <c r="E45"/>
  <c r="E29"/>
  <c r="B13"/>
  <c r="BT15" i="10"/>
  <c r="D8" i="24"/>
  <c r="BT185" i="10"/>
  <c r="C178" i="24"/>
  <c r="BT169" i="10"/>
  <c r="C162" i="24"/>
  <c r="BT153" i="10"/>
  <c r="C146" i="24"/>
  <c r="BT137" i="10"/>
  <c r="C130" i="24"/>
  <c r="BT121" i="10"/>
  <c r="BT105"/>
  <c r="BT89"/>
  <c r="BT73"/>
  <c r="BT57"/>
  <c r="B39" i="24"/>
  <c r="BT41" i="10"/>
  <c r="B23" i="24"/>
  <c r="BT25" i="10"/>
  <c r="BT200"/>
  <c r="C193" i="24"/>
  <c r="D201"/>
  <c r="W201"/>
  <c r="E190"/>
  <c r="D185"/>
  <c r="W185"/>
  <c r="BT197" i="10"/>
  <c r="C190" i="24"/>
  <c r="BT184" i="10"/>
  <c r="C177" i="24"/>
  <c r="BT168" i="10"/>
  <c r="C161" i="24"/>
  <c r="BT152" i="10"/>
  <c r="C145" i="24"/>
  <c r="BT136" i="10"/>
  <c r="C129" i="24"/>
  <c r="C113"/>
  <c r="C97"/>
  <c r="C81"/>
  <c r="C65"/>
  <c r="C49"/>
  <c r="E124"/>
  <c r="E108"/>
  <c r="E92"/>
  <c r="E76"/>
  <c r="E60"/>
  <c r="E44"/>
  <c r="E28"/>
  <c r="B12"/>
  <c r="BT14" i="10"/>
  <c r="C183" i="24"/>
  <c r="BT174" i="10"/>
  <c r="C167" i="24"/>
  <c r="BT158" i="10"/>
  <c r="C151" i="24"/>
  <c r="BT142" i="10"/>
  <c r="C135" i="24"/>
  <c r="C119"/>
  <c r="C103"/>
  <c r="C87"/>
  <c r="C71"/>
  <c r="C55"/>
  <c r="E12"/>
  <c r="E118"/>
  <c r="E102"/>
  <c r="E86"/>
  <c r="E70"/>
  <c r="E54"/>
  <c r="E38"/>
  <c r="E22"/>
  <c r="BT199" i="10"/>
  <c r="C192" i="24"/>
  <c r="D200"/>
  <c r="W200"/>
  <c r="E189"/>
  <c r="D184"/>
  <c r="W184"/>
  <c r="D120"/>
  <c r="W120"/>
  <c r="D104"/>
  <c r="W104"/>
  <c r="D88"/>
  <c r="W88"/>
  <c r="D72"/>
  <c r="W72"/>
  <c r="D56"/>
  <c r="W56"/>
  <c r="D40"/>
  <c r="W40"/>
  <c r="D24"/>
  <c r="W24"/>
  <c r="D186"/>
  <c r="W186"/>
  <c r="C110"/>
  <c r="C94"/>
  <c r="C78"/>
  <c r="C62"/>
  <c r="C46"/>
  <c r="D110"/>
  <c r="W110"/>
  <c r="D94"/>
  <c r="W94"/>
  <c r="D78"/>
  <c r="W78"/>
  <c r="D62"/>
  <c r="D46"/>
  <c r="W46"/>
  <c r="D30"/>
  <c r="C120"/>
  <c r="C104"/>
  <c r="C88"/>
  <c r="C72"/>
  <c r="C56"/>
  <c r="E13"/>
  <c r="BT206" i="10"/>
  <c r="C199" i="24"/>
  <c r="BT126" i="10"/>
  <c r="BT110"/>
  <c r="BT94"/>
  <c r="BT78"/>
  <c r="BT62"/>
  <c r="BT46"/>
  <c r="B28" i="24"/>
  <c r="BT30" i="10"/>
  <c r="E178" i="24"/>
  <c r="D173"/>
  <c r="W173"/>
  <c r="E162"/>
  <c r="D157"/>
  <c r="W157"/>
  <c r="E146"/>
  <c r="D141"/>
  <c r="E130"/>
  <c r="D125"/>
  <c r="W125"/>
  <c r="D109"/>
  <c r="D93"/>
  <c r="W93"/>
  <c r="D77"/>
  <c r="W77"/>
  <c r="D61"/>
  <c r="W61"/>
  <c r="D45"/>
  <c r="D29"/>
  <c r="W29"/>
  <c r="BT116" i="10"/>
  <c r="BT100"/>
  <c r="BT84"/>
  <c r="BT68"/>
  <c r="BT52"/>
  <c r="B34" i="24"/>
  <c r="BT36" i="10"/>
  <c r="B18" i="24"/>
  <c r="BT20" i="10"/>
  <c r="D13" i="24"/>
  <c r="D183"/>
  <c r="E172"/>
  <c r="D167"/>
  <c r="W167"/>
  <c r="E156"/>
  <c r="D151"/>
  <c r="E140"/>
  <c r="D135"/>
  <c r="W135"/>
  <c r="D119"/>
  <c r="W119"/>
  <c r="D103"/>
  <c r="W103"/>
  <c r="D87"/>
  <c r="W87"/>
  <c r="D71"/>
  <c r="D55"/>
  <c r="W55"/>
  <c r="D39"/>
  <c r="D23"/>
  <c r="W23"/>
  <c r="E9"/>
  <c r="E195"/>
  <c r="D190"/>
  <c r="D203"/>
  <c r="E192"/>
  <c r="D187"/>
  <c r="C185"/>
  <c r="E179"/>
  <c r="D174"/>
  <c r="W174"/>
  <c r="E163"/>
  <c r="D158"/>
  <c r="E147"/>
  <c r="D142"/>
  <c r="W142"/>
  <c r="E131"/>
  <c r="D126"/>
  <c r="W126"/>
  <c r="E115"/>
  <c r="E99"/>
  <c r="E83"/>
  <c r="E67"/>
  <c r="E51"/>
  <c r="E35"/>
  <c r="E19"/>
  <c r="C187"/>
  <c r="C180"/>
  <c r="BT171" i="10"/>
  <c r="C164" i="24"/>
  <c r="BT155" i="10"/>
  <c r="C148" i="24"/>
  <c r="BT139" i="10"/>
  <c r="C132" i="24"/>
  <c r="BT123" i="10"/>
  <c r="BT107"/>
  <c r="BT91"/>
  <c r="BT75"/>
  <c r="BT59"/>
  <c r="BT43"/>
  <c r="B25" i="24"/>
  <c r="BT27" i="10"/>
  <c r="D188" i="24"/>
  <c r="W188"/>
  <c r="D180"/>
  <c r="E169"/>
  <c r="D164"/>
  <c r="W164"/>
  <c r="E153"/>
  <c r="D148"/>
  <c r="W148"/>
  <c r="E137"/>
  <c r="D132"/>
  <c r="W132"/>
  <c r="E121"/>
  <c r="E105"/>
  <c r="E89"/>
  <c r="E73"/>
  <c r="E57"/>
  <c r="E41"/>
  <c r="E25"/>
  <c r="B9"/>
  <c r="BT11" i="10"/>
  <c r="BT181"/>
  <c r="C174" i="24"/>
  <c r="BT165" i="10"/>
  <c r="C158" i="24"/>
  <c r="BT149" i="10"/>
  <c r="C142" i="24"/>
  <c r="BT133" i="10"/>
  <c r="C126" i="24"/>
  <c r="BT117" i="10"/>
  <c r="BT101"/>
  <c r="BT85"/>
  <c r="BT69"/>
  <c r="BT53"/>
  <c r="B35" i="24"/>
  <c r="BT37" i="10"/>
  <c r="B19" i="24"/>
  <c r="BT21" i="10"/>
  <c r="D14" i="24"/>
  <c r="W14"/>
  <c r="E8"/>
  <c r="BT196" i="10"/>
  <c r="E202" i="24"/>
  <c r="D197"/>
  <c r="W197"/>
  <c r="E186"/>
  <c r="C202"/>
  <c r="BT193" i="10"/>
  <c r="C186" i="24"/>
  <c r="BT180" i="10"/>
  <c r="C173" i="24"/>
  <c r="BT164" i="10"/>
  <c r="C157" i="24"/>
  <c r="BT148" i="10"/>
  <c r="C141" i="24"/>
  <c r="BT132" i="10"/>
  <c r="C125" i="24"/>
  <c r="C109"/>
  <c r="C93"/>
  <c r="C77"/>
  <c r="C61"/>
  <c r="C45"/>
  <c r="E185"/>
  <c r="E120"/>
  <c r="E104"/>
  <c r="E88"/>
  <c r="E72"/>
  <c r="E56"/>
  <c r="E40"/>
  <c r="E24"/>
  <c r="C179"/>
  <c r="BT170" i="10"/>
  <c r="C163" i="24"/>
  <c r="BT154" i="10"/>
  <c r="C147" i="24"/>
  <c r="BT138" i="10"/>
  <c r="C131" i="24"/>
  <c r="C115"/>
  <c r="C99"/>
  <c r="C83"/>
  <c r="C67"/>
  <c r="C51"/>
  <c r="B8"/>
  <c r="BT10" i="10"/>
  <c r="E114" i="24"/>
  <c r="E98"/>
  <c r="E82"/>
  <c r="E66"/>
  <c r="E50"/>
  <c r="E34"/>
  <c r="E18"/>
  <c r="E7"/>
  <c r="C204"/>
  <c r="BT195" i="10"/>
  <c r="C188" i="24"/>
  <c r="E201"/>
  <c r="D196"/>
  <c r="W196"/>
  <c r="D116"/>
  <c r="W116"/>
  <c r="D100"/>
  <c r="W100"/>
  <c r="D84"/>
  <c r="W84"/>
  <c r="D68"/>
  <c r="W68"/>
  <c r="D52"/>
  <c r="W52"/>
  <c r="D36"/>
  <c r="W36"/>
  <c r="D20"/>
  <c r="W20"/>
  <c r="C122"/>
  <c r="C106"/>
  <c r="C90"/>
  <c r="C74"/>
  <c r="C58"/>
  <c r="C42"/>
  <c r="E15"/>
  <c r="C189"/>
  <c r="D122"/>
  <c r="W122"/>
  <c r="D106"/>
  <c r="W106"/>
  <c r="D90"/>
  <c r="W90"/>
  <c r="D74"/>
  <c r="W74"/>
  <c r="D58"/>
  <c r="W58"/>
  <c r="D42"/>
  <c r="W42"/>
  <c r="D26"/>
  <c r="W26"/>
  <c r="BT188" i="10"/>
  <c r="C116" i="24"/>
  <c r="C100"/>
  <c r="C84"/>
  <c r="C68"/>
  <c r="C52"/>
  <c r="D9"/>
  <c r="W9"/>
  <c r="BT202" i="10"/>
  <c r="C195" i="24"/>
  <c r="BT122" i="10"/>
  <c r="BT106"/>
  <c r="BT90"/>
  <c r="BT74"/>
  <c r="BT58"/>
  <c r="B40" i="24"/>
  <c r="BT42" i="10"/>
  <c r="B24" i="24"/>
  <c r="BT26" i="10"/>
  <c r="E174" i="24"/>
  <c r="D169"/>
  <c r="W169"/>
  <c r="E158"/>
  <c r="D153"/>
  <c r="W153"/>
  <c r="E142"/>
  <c r="D137"/>
  <c r="O137"/>
  <c r="W137"/>
  <c r="E126"/>
  <c r="D121"/>
  <c r="W121"/>
  <c r="D105"/>
  <c r="W105"/>
  <c r="D89"/>
  <c r="W89"/>
  <c r="D73"/>
  <c r="W73"/>
  <c r="D57"/>
  <c r="W57"/>
  <c r="D41"/>
  <c r="W41"/>
  <c r="D25"/>
  <c r="W25"/>
  <c r="E187"/>
  <c r="BT112" i="10"/>
  <c r="BT96"/>
  <c r="BT80"/>
  <c r="BT64"/>
  <c r="BT48"/>
  <c r="B30" i="24"/>
  <c r="BT32" i="10"/>
  <c r="D179" i="24"/>
  <c r="W179"/>
  <c r="E168"/>
  <c r="D163"/>
  <c r="W163"/>
  <c r="E152"/>
  <c r="D147"/>
  <c r="O147"/>
  <c r="W147"/>
  <c r="E136"/>
  <c r="D131"/>
  <c r="W131"/>
  <c r="D115"/>
  <c r="W115"/>
  <c r="D99"/>
  <c r="W99"/>
  <c r="D83"/>
  <c r="W83"/>
  <c r="D67"/>
  <c r="W67"/>
  <c r="D51"/>
  <c r="W51"/>
  <c r="D35"/>
  <c r="W35"/>
  <c r="D19"/>
  <c r="W19"/>
  <c r="D202"/>
  <c r="W202"/>
  <c r="E191"/>
  <c r="E204"/>
  <c r="D199"/>
  <c r="W199"/>
  <c r="E188"/>
  <c r="E175"/>
  <c r="D170"/>
  <c r="W170"/>
  <c r="E159"/>
  <c r="D154"/>
  <c r="W154"/>
  <c r="E143"/>
  <c r="D138"/>
  <c r="W138"/>
  <c r="E127"/>
  <c r="E111"/>
  <c r="E95"/>
  <c r="E79"/>
  <c r="E63"/>
  <c r="E47"/>
  <c r="E31"/>
  <c r="B15"/>
  <c r="BT17" i="10"/>
  <c r="BT183"/>
  <c r="C176" i="24"/>
  <c r="BT167" i="10"/>
  <c r="C160" i="24"/>
  <c r="BT151" i="10"/>
  <c r="C144" i="24"/>
  <c r="BT135" i="10"/>
  <c r="C128" i="24"/>
  <c r="BT119" i="10"/>
  <c r="BT103"/>
  <c r="BT87"/>
  <c r="BT71"/>
  <c r="BT55"/>
  <c r="B37" i="24"/>
  <c r="BT39" i="10"/>
  <c r="B21" i="24"/>
  <c r="BT23" i="10"/>
  <c r="D16" i="24"/>
  <c r="W16"/>
  <c r="E181"/>
  <c r="D176"/>
  <c r="W176"/>
  <c r="E165"/>
  <c r="D160"/>
  <c r="W160"/>
  <c r="E149"/>
  <c r="D144"/>
  <c r="W144"/>
  <c r="E133"/>
  <c r="D128"/>
  <c r="W128"/>
  <c r="E117"/>
  <c r="E101"/>
  <c r="E85"/>
  <c r="E69"/>
  <c r="E53"/>
  <c r="E37"/>
  <c r="E21"/>
  <c r="BT177" i="10"/>
  <c r="C170" i="24"/>
  <c r="BT161" i="10"/>
  <c r="C154" i="24"/>
  <c r="BT145" i="10"/>
  <c r="C138" i="24"/>
  <c r="BT129" i="10"/>
  <c r="BT113"/>
  <c r="BT97"/>
  <c r="BT81"/>
  <c r="BT65"/>
  <c r="BT49"/>
  <c r="B31" i="24"/>
  <c r="BT33" i="10"/>
  <c r="D10" i="24"/>
  <c r="W10"/>
  <c r="C201"/>
  <c r="BT192" i="10"/>
  <c r="E198" i="24"/>
  <c r="D193"/>
  <c r="W193"/>
  <c r="BT205" i="10"/>
  <c r="C198" i="24"/>
  <c r="BT189" i="10"/>
  <c r="BT176"/>
  <c r="C169" i="24"/>
  <c r="BT160" i="10"/>
  <c r="C153" i="24"/>
  <c r="BT144" i="10"/>
  <c r="C137" i="24"/>
  <c r="BT128" i="10"/>
  <c r="C121" i="24"/>
  <c r="C105"/>
  <c r="C89"/>
  <c r="C73"/>
  <c r="C57"/>
  <c r="C41"/>
  <c r="E14"/>
  <c r="E116"/>
  <c r="E100"/>
  <c r="E84"/>
  <c r="E68"/>
  <c r="E52"/>
  <c r="E36"/>
  <c r="E20"/>
  <c r="BT182" i="10"/>
  <c r="C175" i="24"/>
  <c r="BT166" i="10"/>
  <c r="C159" i="24"/>
  <c r="BT150" i="10"/>
  <c r="C143" i="24"/>
  <c r="BT134" i="10"/>
  <c r="C127" i="24"/>
  <c r="C111"/>
  <c r="C95"/>
  <c r="C79"/>
  <c r="C63"/>
  <c r="C47"/>
  <c r="E110"/>
  <c r="E94"/>
  <c r="E78"/>
  <c r="E62"/>
  <c r="E46"/>
  <c r="E30"/>
  <c r="B14"/>
  <c r="BT16" i="10"/>
  <c r="C200" i="24"/>
  <c r="BT191" i="10"/>
  <c r="C184" i="24"/>
  <c r="E197"/>
  <c r="D192"/>
  <c r="W192"/>
  <c r="BT190" i="10"/>
  <c r="D112" i="24"/>
  <c r="W112"/>
  <c r="D96"/>
  <c r="W96"/>
  <c r="D80"/>
  <c r="W80"/>
  <c r="D64"/>
  <c r="W64"/>
  <c r="D48"/>
  <c r="W48"/>
  <c r="D32"/>
  <c r="W32"/>
  <c r="C118"/>
  <c r="C102"/>
  <c r="C86"/>
  <c r="C70"/>
  <c r="C54"/>
  <c r="E11"/>
  <c r="D118"/>
  <c r="W118"/>
  <c r="D102"/>
  <c r="W102"/>
  <c r="D86"/>
  <c r="W86"/>
  <c r="D70"/>
  <c r="W70"/>
  <c r="D54"/>
  <c r="W54"/>
  <c r="D38"/>
  <c r="W38"/>
  <c r="D22"/>
  <c r="W22"/>
  <c r="BT7" i="10"/>
  <c r="C112" i="24"/>
  <c r="C96"/>
  <c r="C80"/>
  <c r="C64"/>
  <c r="C48"/>
  <c r="BT198" i="10"/>
  <c r="C191" i="24"/>
  <c r="BT118" i="10"/>
  <c r="BT102"/>
  <c r="BT86"/>
  <c r="BT70"/>
  <c r="BT54"/>
  <c r="B36" i="24"/>
  <c r="BT38" i="10"/>
  <c r="B20" i="24"/>
  <c r="BT22" i="10"/>
  <c r="D15" i="24"/>
  <c r="W15"/>
  <c r="D181"/>
  <c r="W181"/>
  <c r="E170"/>
  <c r="D165"/>
  <c r="W165"/>
  <c r="E154"/>
  <c r="D149"/>
  <c r="O149"/>
  <c r="W149"/>
  <c r="E138"/>
  <c r="D133"/>
  <c r="W133"/>
  <c r="D117"/>
  <c r="W117"/>
  <c r="D101"/>
  <c r="W101"/>
  <c r="D85"/>
  <c r="W85"/>
  <c r="D69"/>
  <c r="W69"/>
  <c r="D53"/>
  <c r="W53"/>
  <c r="D37"/>
  <c r="W37"/>
  <c r="D21"/>
  <c r="W21"/>
  <c r="BT124" i="10"/>
  <c r="BT108"/>
  <c r="BT92"/>
  <c r="BT76"/>
  <c r="BT60"/>
  <c r="BT44"/>
  <c r="B26" i="24"/>
  <c r="BT28" i="10"/>
  <c r="E180" i="24"/>
  <c r="D175"/>
  <c r="W175"/>
  <c r="E164"/>
  <c r="D159"/>
  <c r="W159"/>
  <c r="E148"/>
  <c r="D143"/>
  <c r="W143"/>
  <c r="E132"/>
  <c r="D127"/>
  <c r="W127"/>
  <c r="D111"/>
  <c r="W111"/>
  <c r="D95"/>
  <c r="W95"/>
  <c r="D79"/>
  <c r="W79"/>
  <c r="D63"/>
  <c r="W63"/>
  <c r="D47"/>
  <c r="W47"/>
  <c r="D31"/>
  <c r="W31"/>
  <c r="E203"/>
  <c r="W198"/>
  <c r="D198"/>
  <c r="E200"/>
  <c r="D195"/>
  <c r="W195"/>
  <c r="E184"/>
  <c r="D182"/>
  <c r="W182"/>
  <c r="E171"/>
  <c r="D166"/>
  <c r="W166"/>
  <c r="E155"/>
  <c r="D150"/>
  <c r="W150"/>
  <c r="E139"/>
  <c r="D134"/>
  <c r="W134"/>
  <c r="E123"/>
  <c r="E107"/>
  <c r="E91"/>
  <c r="E75"/>
  <c r="E59"/>
  <c r="E43"/>
  <c r="E27"/>
  <c r="B11"/>
  <c r="BT13" i="10"/>
  <c r="BT179"/>
  <c r="C172" i="24"/>
  <c r="BT163" i="10"/>
  <c r="C156" i="24"/>
  <c r="BT147" i="10"/>
  <c r="C140" i="24"/>
  <c r="BT131" i="10"/>
  <c r="BT115"/>
  <c r="BT99"/>
  <c r="BT83"/>
  <c r="BT67"/>
  <c r="BT51"/>
  <c r="B33" i="24"/>
  <c r="BT35" i="10"/>
  <c r="B17" i="24"/>
  <c r="BT19" i="10"/>
  <c r="D12" i="24"/>
  <c r="W12"/>
  <c r="E177"/>
  <c r="D172"/>
  <c r="W172"/>
  <c r="E161"/>
  <c r="D156"/>
  <c r="W156"/>
  <c r="E145"/>
  <c r="D140"/>
  <c r="W140"/>
  <c r="E129"/>
  <c r="E113"/>
  <c r="E97"/>
  <c r="E81"/>
  <c r="E65"/>
  <c r="E49"/>
  <c r="E33"/>
  <c r="E17"/>
  <c r="B6"/>
  <c r="BT8" i="10"/>
  <c r="C182" i="24"/>
  <c r="BT173" i="10"/>
  <c r="C166" i="24"/>
  <c r="BT157" i="10"/>
  <c r="C150" i="24"/>
  <c r="BT141" i="10"/>
  <c r="C134" i="24"/>
  <c r="BT125" i="10"/>
  <c r="BT109"/>
  <c r="BT93"/>
  <c r="BT77"/>
  <c r="BT61"/>
  <c r="BT45"/>
  <c r="B27" i="24"/>
  <c r="BT29" i="10"/>
  <c r="BT204"/>
  <c r="C197" i="24"/>
  <c r="E194"/>
  <c r="D189"/>
  <c r="W189"/>
  <c r="BT201" i="10"/>
  <c r="C194" i="24"/>
  <c r="C181"/>
  <c r="BT172" i="10"/>
  <c r="C165" i="24"/>
  <c r="BT156" i="10"/>
  <c r="C149" i="24"/>
  <c r="BT140" i="10"/>
  <c r="C133" i="24"/>
  <c r="C117"/>
  <c r="C101"/>
  <c r="C85"/>
  <c r="C69"/>
  <c r="C53"/>
  <c r="E10"/>
  <c r="E112"/>
  <c r="E96"/>
  <c r="E80"/>
  <c r="E64"/>
  <c r="E48"/>
  <c r="E32"/>
  <c r="B16"/>
  <c r="BT18" i="10"/>
  <c r="BT178"/>
  <c r="C171" i="24"/>
  <c r="BT162" i="10"/>
  <c r="C155" i="24"/>
  <c r="BT146" i="10"/>
  <c r="C139" i="24"/>
  <c r="BT130" i="10"/>
  <c r="C123" i="24"/>
  <c r="C107"/>
  <c r="C91"/>
  <c r="C75"/>
  <c r="C59"/>
  <c r="C43"/>
  <c r="E16"/>
  <c r="D5"/>
  <c r="E122"/>
  <c r="E106"/>
  <c r="E90"/>
  <c r="E74"/>
  <c r="E58"/>
  <c r="E42"/>
  <c r="E26"/>
  <c r="B10"/>
  <c r="BT12" i="10"/>
  <c r="AC121" i="17" l="1"/>
  <c r="O118" i="24" s="1"/>
  <c r="AC115" i="17"/>
  <c r="O112" i="24" s="1"/>
  <c r="BI132" i="17"/>
  <c r="BJ132" s="1"/>
  <c r="BP132" s="1"/>
  <c r="BD53"/>
  <c r="AP60"/>
  <c r="AQ60" s="1"/>
  <c r="AW60" s="1"/>
  <c r="R57" i="24" s="1"/>
  <c r="AB107" i="17"/>
  <c r="AC107" s="1"/>
  <c r="CB39"/>
  <c r="AP55"/>
  <c r="N71"/>
  <c r="CB87"/>
  <c r="CC87" s="1"/>
  <c r="CI87" s="1"/>
  <c r="R199"/>
  <c r="AZ148"/>
  <c r="AU87"/>
  <c r="AV87" s="1"/>
  <c r="R61"/>
  <c r="BD23"/>
  <c r="R55"/>
  <c r="BW55"/>
  <c r="W119"/>
  <c r="X119" s="1"/>
  <c r="AD119" s="1"/>
  <c r="N146"/>
  <c r="R146"/>
  <c r="W150"/>
  <c r="X150" s="1"/>
  <c r="AD150" s="1"/>
  <c r="BI39"/>
  <c r="W198"/>
  <c r="X198" s="1"/>
  <c r="AD198" s="1"/>
  <c r="AP150"/>
  <c r="AQ150" s="1"/>
  <c r="AW150" s="1"/>
  <c r="AP63"/>
  <c r="AQ63" s="1"/>
  <c r="AW63" s="1"/>
  <c r="R60" i="24" s="1"/>
  <c r="DC153" i="17"/>
  <c r="BK198"/>
  <c r="W105"/>
  <c r="X105" s="1"/>
  <c r="AD105" s="1"/>
  <c r="BD38"/>
  <c r="CB45"/>
  <c r="AP43"/>
  <c r="AP31"/>
  <c r="BI63"/>
  <c r="BJ63" s="1"/>
  <c r="BP63" s="1"/>
  <c r="T60" i="24" s="1"/>
  <c r="AP79" i="17"/>
  <c r="AQ79" s="1"/>
  <c r="AW79" s="1"/>
  <c r="AK66"/>
  <c r="W179"/>
  <c r="X179" s="1"/>
  <c r="AD179" s="1"/>
  <c r="BD76"/>
  <c r="BI92"/>
  <c r="BJ92" s="1"/>
  <c r="BP92" s="1"/>
  <c r="W31"/>
  <c r="BW63"/>
  <c r="AK55"/>
  <c r="BW79"/>
  <c r="BI83"/>
  <c r="BJ83" s="1"/>
  <c r="BP83" s="1"/>
  <c r="R99"/>
  <c r="BD93"/>
  <c r="BI178"/>
  <c r="BJ178" s="1"/>
  <c r="BP178" s="1"/>
  <c r="CB44"/>
  <c r="AP76"/>
  <c r="AQ76" s="1"/>
  <c r="AW76" s="1"/>
  <c r="AK76"/>
  <c r="AK47"/>
  <c r="W39"/>
  <c r="BD55"/>
  <c r="BD71"/>
  <c r="AZ87"/>
  <c r="BI87"/>
  <c r="BJ87" s="1"/>
  <c r="BP87" s="1"/>
  <c r="AK199"/>
  <c r="AP199"/>
  <c r="AQ199" s="1"/>
  <c r="AW199" s="1"/>
  <c r="R196" i="24" s="1"/>
  <c r="BW133" i="17"/>
  <c r="AP78"/>
  <c r="AQ78" s="1"/>
  <c r="AW78" s="1"/>
  <c r="BW110"/>
  <c r="BS137"/>
  <c r="W149"/>
  <c r="X149" s="1"/>
  <c r="AD149" s="1"/>
  <c r="CB189"/>
  <c r="CC189" s="1"/>
  <c r="CI189" s="1"/>
  <c r="BD35"/>
  <c r="AP179"/>
  <c r="AQ179" s="1"/>
  <c r="AW179" s="1"/>
  <c r="CM93"/>
  <c r="CB165"/>
  <c r="CC165" s="1"/>
  <c r="CI165" s="1"/>
  <c r="AP153"/>
  <c r="AQ153" s="1"/>
  <c r="AW153" s="1"/>
  <c r="AK109"/>
  <c r="W35"/>
  <c r="BD120"/>
  <c r="BW38"/>
  <c r="BS67"/>
  <c r="N97"/>
  <c r="BI139"/>
  <c r="BJ139" s="1"/>
  <c r="BP139" s="1"/>
  <c r="AK10"/>
  <c r="AK43"/>
  <c r="BW193"/>
  <c r="AK143"/>
  <c r="BD143"/>
  <c r="AK175"/>
  <c r="CB193"/>
  <c r="CC193" s="1"/>
  <c r="CI193" s="1"/>
  <c r="AP74"/>
  <c r="AQ74" s="1"/>
  <c r="AW74" s="1"/>
  <c r="BD106"/>
  <c r="AK138"/>
  <c r="W48"/>
  <c r="BD112"/>
  <c r="W144"/>
  <c r="X144" s="1"/>
  <c r="AD144" s="1"/>
  <c r="AG160"/>
  <c r="AK33"/>
  <c r="R97"/>
  <c r="BD181"/>
  <c r="CB194"/>
  <c r="CC194" s="1"/>
  <c r="CI194" s="1"/>
  <c r="V191" i="24" s="1"/>
  <c r="AB105" i="17"/>
  <c r="W20"/>
  <c r="AP21"/>
  <c r="W159"/>
  <c r="X159" s="1"/>
  <c r="AD159" s="1"/>
  <c r="DC175"/>
  <c r="CU175"/>
  <c r="BI175"/>
  <c r="BJ175" s="1"/>
  <c r="BP175" s="1"/>
  <c r="AP185"/>
  <c r="AQ185" s="1"/>
  <c r="AW185" s="1"/>
  <c r="R182" i="24" s="1"/>
  <c r="AK98" i="17"/>
  <c r="BD178"/>
  <c r="AP56"/>
  <c r="AQ56" s="1"/>
  <c r="AW56" s="1"/>
  <c r="R18"/>
  <c r="BD73"/>
  <c r="AP102"/>
  <c r="AQ102" s="1"/>
  <c r="AW102" s="1"/>
  <c r="AP108"/>
  <c r="AQ108" s="1"/>
  <c r="AW108" s="1"/>
  <c r="AB203"/>
  <c r="AC203" s="1"/>
  <c r="O200" i="24" s="1"/>
  <c r="AG12" i="17"/>
  <c r="BI187"/>
  <c r="BJ187" s="1"/>
  <c r="BP187" s="1"/>
  <c r="BW85"/>
  <c r="R51"/>
  <c r="AP99"/>
  <c r="AQ99" s="1"/>
  <c r="AW99" s="1"/>
  <c r="W93"/>
  <c r="X93" s="1"/>
  <c r="AD93" s="1"/>
  <c r="W103"/>
  <c r="X103" s="1"/>
  <c r="AD103" s="1"/>
  <c r="AB149"/>
  <c r="AC149" s="1"/>
  <c r="O146" i="24" s="1"/>
  <c r="BW188" i="17"/>
  <c r="BI11"/>
  <c r="R132"/>
  <c r="BS21"/>
  <c r="BI37"/>
  <c r="AP37"/>
  <c r="W37"/>
  <c r="BI53"/>
  <c r="BN157"/>
  <c r="BO157" s="1"/>
  <c r="BI15"/>
  <c r="W15"/>
  <c r="AP196"/>
  <c r="AQ196" s="1"/>
  <c r="AW196" s="1"/>
  <c r="R193" i="24" s="1"/>
  <c r="R13" i="17"/>
  <c r="BD173"/>
  <c r="BW173"/>
  <c r="AG202"/>
  <c r="AL202" s="1"/>
  <c r="R54"/>
  <c r="BS70"/>
  <c r="AP118"/>
  <c r="AQ118" s="1"/>
  <c r="AW118" s="1"/>
  <c r="AK166"/>
  <c r="AK172"/>
  <c r="W27"/>
  <c r="BD43"/>
  <c r="R43"/>
  <c r="W91"/>
  <c r="X91" s="1"/>
  <c r="AD91" s="1"/>
  <c r="BW107"/>
  <c r="AK107"/>
  <c r="W123"/>
  <c r="X123" s="1"/>
  <c r="AD123" s="1"/>
  <c r="AP187"/>
  <c r="AQ187" s="1"/>
  <c r="AW187" s="1"/>
  <c r="CM187"/>
  <c r="BD51"/>
  <c r="BD83"/>
  <c r="AG83"/>
  <c r="CG165"/>
  <c r="CH165" s="1"/>
  <c r="BW20"/>
  <c r="BD36"/>
  <c r="BD164"/>
  <c r="W21"/>
  <c r="R21"/>
  <c r="R37"/>
  <c r="BW37"/>
  <c r="AU179"/>
  <c r="AV179" s="1"/>
  <c r="AK192"/>
  <c r="BW130"/>
  <c r="AK121"/>
  <c r="BI196"/>
  <c r="BJ196" s="1"/>
  <c r="BP196" s="1"/>
  <c r="CB13"/>
  <c r="AP141"/>
  <c r="AQ141" s="1"/>
  <c r="AW141" s="1"/>
  <c r="R138" i="24" s="1"/>
  <c r="CB173" i="17"/>
  <c r="CC173" s="1"/>
  <c r="CI173" s="1"/>
  <c r="CB202"/>
  <c r="CC202" s="1"/>
  <c r="CI202" s="1"/>
  <c r="AP22"/>
  <c r="BI38"/>
  <c r="BI54"/>
  <c r="W54"/>
  <c r="BD54"/>
  <c r="BW70"/>
  <c r="BX70" s="1"/>
  <c r="AK70"/>
  <c r="BI86"/>
  <c r="BJ86" s="1"/>
  <c r="BP86" s="1"/>
  <c r="BD118"/>
  <c r="BI134"/>
  <c r="BJ134" s="1"/>
  <c r="BP134" s="1"/>
  <c r="T131" i="24" s="1"/>
  <c r="AK134" i="17"/>
  <c r="W199"/>
  <c r="X199" s="1"/>
  <c r="AD199" s="1"/>
  <c r="AK74"/>
  <c r="BD128"/>
  <c r="CB148"/>
  <c r="CC148" s="1"/>
  <c r="CI148" s="1"/>
  <c r="CB107"/>
  <c r="CC107" s="1"/>
  <c r="CI107" s="1"/>
  <c r="R187"/>
  <c r="AP67"/>
  <c r="AQ67" s="1"/>
  <c r="AW67" s="1"/>
  <c r="R64" i="24" s="1"/>
  <c r="CB191" i="17"/>
  <c r="CC191" s="1"/>
  <c r="CI191" s="1"/>
  <c r="W42"/>
  <c r="CB106"/>
  <c r="CC106" s="1"/>
  <c r="CI106" s="1"/>
  <c r="W122"/>
  <c r="X122" s="1"/>
  <c r="AD122" s="1"/>
  <c r="BD138"/>
  <c r="BI80"/>
  <c r="BJ80" s="1"/>
  <c r="BP80" s="1"/>
  <c r="W96"/>
  <c r="X96" s="1"/>
  <c r="AD96" s="1"/>
  <c r="BW112"/>
  <c r="CM179"/>
  <c r="C38" i="24"/>
  <c r="CB51" i="17"/>
  <c r="BW58"/>
  <c r="AG58"/>
  <c r="AL58" s="1"/>
  <c r="AP64"/>
  <c r="AQ64" s="1"/>
  <c r="AW64" s="1"/>
  <c r="AK9"/>
  <c r="R19"/>
  <c r="BI189"/>
  <c r="BJ189" s="1"/>
  <c r="BP189" s="1"/>
  <c r="CB59"/>
  <c r="CC59" s="1"/>
  <c r="CI59" s="1"/>
  <c r="W75"/>
  <c r="X75" s="1"/>
  <c r="AD75" s="1"/>
  <c r="R107"/>
  <c r="R67"/>
  <c r="BW174"/>
  <c r="BD192"/>
  <c r="BD198"/>
  <c r="AK201"/>
  <c r="AP50"/>
  <c r="R147"/>
  <c r="AK19"/>
  <c r="AL19" s="1"/>
  <c r="BW19"/>
  <c r="CU200"/>
  <c r="AK135"/>
  <c r="AL135" s="1"/>
  <c r="CB183"/>
  <c r="CC183" s="1"/>
  <c r="CI183" s="1"/>
  <c r="V180" i="24" s="1"/>
  <c r="BW191" i="17"/>
  <c r="AK145"/>
  <c r="BD177"/>
  <c r="BD190"/>
  <c r="CB42"/>
  <c r="W186"/>
  <c r="X186" s="1"/>
  <c r="AD186" s="1"/>
  <c r="BD160"/>
  <c r="AK197"/>
  <c r="BD197"/>
  <c r="AP46"/>
  <c r="BD46"/>
  <c r="R62"/>
  <c r="BW126"/>
  <c r="AP9"/>
  <c r="R20"/>
  <c r="AK36"/>
  <c r="BI36"/>
  <c r="BD68"/>
  <c r="R84"/>
  <c r="AP100"/>
  <c r="AQ100" s="1"/>
  <c r="AW100" s="1"/>
  <c r="R97" i="24" s="1"/>
  <c r="BD100" i="17"/>
  <c r="BD116"/>
  <c r="CB132"/>
  <c r="CC132" s="1"/>
  <c r="R14"/>
  <c r="AK14"/>
  <c r="BD14"/>
  <c r="DC131"/>
  <c r="AP131"/>
  <c r="AQ131" s="1"/>
  <c r="AW131" s="1"/>
  <c r="R128" i="24" s="1"/>
  <c r="AK203" i="17"/>
  <c r="CB69"/>
  <c r="CC69" s="1"/>
  <c r="CI69" s="1"/>
  <c r="W83"/>
  <c r="X83" s="1"/>
  <c r="AD83" s="1"/>
  <c r="BW195"/>
  <c r="BI195"/>
  <c r="BJ195" s="1"/>
  <c r="BP195" s="1"/>
  <c r="AK77"/>
  <c r="R77"/>
  <c r="BW109"/>
  <c r="W109"/>
  <c r="X109" s="1"/>
  <c r="AD109" s="1"/>
  <c r="BI109"/>
  <c r="BJ109" s="1"/>
  <c r="BP109" s="1"/>
  <c r="BI125"/>
  <c r="BJ125" s="1"/>
  <c r="BP125" s="1"/>
  <c r="W23"/>
  <c r="BI23"/>
  <c r="W167"/>
  <c r="X167" s="1"/>
  <c r="AD167" s="1"/>
  <c r="BW183"/>
  <c r="AK177"/>
  <c r="BI138"/>
  <c r="BJ138" s="1"/>
  <c r="BP138" s="1"/>
  <c r="BD154"/>
  <c r="BD64"/>
  <c r="BW64"/>
  <c r="AK96"/>
  <c r="CB96"/>
  <c r="CC96" s="1"/>
  <c r="CI96" s="1"/>
  <c r="BW96"/>
  <c r="R112"/>
  <c r="BI112"/>
  <c r="BJ112" s="1"/>
  <c r="BP112" s="1"/>
  <c r="CB112"/>
  <c r="CC112" s="1"/>
  <c r="CI112" s="1"/>
  <c r="AK133"/>
  <c r="AK149"/>
  <c r="BD149"/>
  <c r="W142"/>
  <c r="X142" s="1"/>
  <c r="AD142" s="1"/>
  <c r="BD158"/>
  <c r="BI164"/>
  <c r="BJ164" s="1"/>
  <c r="BP164" s="1"/>
  <c r="T161" i="24" s="1"/>
  <c r="AP34" i="17"/>
  <c r="AK28"/>
  <c r="CV187"/>
  <c r="W181"/>
  <c r="X181" s="1"/>
  <c r="AD181" s="1"/>
  <c r="AP30"/>
  <c r="BK30"/>
  <c r="BL30" s="1"/>
  <c r="CB110"/>
  <c r="CC110" s="1"/>
  <c r="CI110" s="1"/>
  <c r="AP126"/>
  <c r="AQ126" s="1"/>
  <c r="AW126" s="1"/>
  <c r="R123" i="24" s="1"/>
  <c r="AP174" i="17"/>
  <c r="AQ174" s="1"/>
  <c r="AW174" s="1"/>
  <c r="R174"/>
  <c r="BI100"/>
  <c r="BJ100" s="1"/>
  <c r="BP100" s="1"/>
  <c r="W13"/>
  <c r="BW44"/>
  <c r="R35"/>
  <c r="W195"/>
  <c r="X195" s="1"/>
  <c r="AD195" s="1"/>
  <c r="W77"/>
  <c r="X77" s="1"/>
  <c r="AD77" s="1"/>
  <c r="BD58"/>
  <c r="R131"/>
  <c r="R163"/>
  <c r="BI19"/>
  <c r="BW141"/>
  <c r="AK173"/>
  <c r="BW202"/>
  <c r="CB22"/>
  <c r="BI60"/>
  <c r="BJ60" s="1"/>
  <c r="BP60" s="1"/>
  <c r="AK59"/>
  <c r="DC187"/>
  <c r="AK49"/>
  <c r="R197"/>
  <c r="CB30"/>
  <c r="W46"/>
  <c r="BW78"/>
  <c r="AK158"/>
  <c r="CB20"/>
  <c r="BI52"/>
  <c r="W100"/>
  <c r="X100" s="1"/>
  <c r="AD100" s="1"/>
  <c r="BW100"/>
  <c r="BW116"/>
  <c r="R180"/>
  <c r="AK153"/>
  <c r="AK185"/>
  <c r="R201"/>
  <c r="BW34"/>
  <c r="BW98"/>
  <c r="R130"/>
  <c r="AK162"/>
  <c r="BD162"/>
  <c r="BI40"/>
  <c r="AP40"/>
  <c r="BD40"/>
  <c r="BI56"/>
  <c r="BJ56" s="1"/>
  <c r="BP56" s="1"/>
  <c r="CB72"/>
  <c r="CC72" s="1"/>
  <c r="CI72" s="1"/>
  <c r="V69" i="24" s="1"/>
  <c r="BD72" i="17"/>
  <c r="AK72"/>
  <c r="BW88"/>
  <c r="W104"/>
  <c r="X104" s="1"/>
  <c r="AD104" s="1"/>
  <c r="BI120"/>
  <c r="BJ120" s="1"/>
  <c r="BP120" s="1"/>
  <c r="AG120"/>
  <c r="BD136"/>
  <c r="CB184"/>
  <c r="CC184" s="1"/>
  <c r="CI184" s="1"/>
  <c r="V181" i="24" s="1"/>
  <c r="AK184" i="17"/>
  <c r="R184"/>
  <c r="BI25"/>
  <c r="BW57"/>
  <c r="BI57"/>
  <c r="BJ57" s="1"/>
  <c r="BP57" s="1"/>
  <c r="BW73"/>
  <c r="CM89"/>
  <c r="R121"/>
  <c r="AP163"/>
  <c r="AQ163" s="1"/>
  <c r="AW163" s="1"/>
  <c r="W205"/>
  <c r="X205" s="1"/>
  <c r="AD205" s="1"/>
  <c r="R76"/>
  <c r="BW92"/>
  <c r="BI12"/>
  <c r="BI29"/>
  <c r="BD29"/>
  <c r="BW45"/>
  <c r="BI61"/>
  <c r="BJ61" s="1"/>
  <c r="BP61" s="1"/>
  <c r="AP69"/>
  <c r="AQ69" s="1"/>
  <c r="AW69" s="1"/>
  <c r="BD85"/>
  <c r="R101"/>
  <c r="AG47"/>
  <c r="BD63"/>
  <c r="AK63"/>
  <c r="AK111"/>
  <c r="BI111"/>
  <c r="BJ111" s="1"/>
  <c r="BP111" s="1"/>
  <c r="CB111"/>
  <c r="CC111" s="1"/>
  <c r="AP127"/>
  <c r="AQ127" s="1"/>
  <c r="AW127" s="1"/>
  <c r="R207"/>
  <c r="W58"/>
  <c r="X58" s="1"/>
  <c r="AD58" s="1"/>
  <c r="R74"/>
  <c r="BW154"/>
  <c r="R186"/>
  <c r="BI186"/>
  <c r="BJ186" s="1"/>
  <c r="BP186" s="1"/>
  <c r="R48"/>
  <c r="CB176"/>
  <c r="CC176" s="1"/>
  <c r="CI176" s="1"/>
  <c r="BI176"/>
  <c r="BJ176" s="1"/>
  <c r="BP176" s="1"/>
  <c r="T173" i="24" s="1"/>
  <c r="R176" i="17"/>
  <c r="C40" i="24"/>
  <c r="R33" i="17"/>
  <c r="BW65"/>
  <c r="CU97"/>
  <c r="CW97" s="1"/>
  <c r="C39" i="24"/>
  <c r="BD188" i="17"/>
  <c r="BD11"/>
  <c r="BW11"/>
  <c r="BD155"/>
  <c r="AP171"/>
  <c r="AQ171" s="1"/>
  <c r="AW171" s="1"/>
  <c r="R171"/>
  <c r="BI148"/>
  <c r="BJ148" s="1"/>
  <c r="BP148" s="1"/>
  <c r="AK180"/>
  <c r="AP180"/>
  <c r="AQ180" s="1"/>
  <c r="AW180" s="1"/>
  <c r="BD159"/>
  <c r="BD15"/>
  <c r="CB25"/>
  <c r="BW22"/>
  <c r="AP54"/>
  <c r="W86"/>
  <c r="X86" s="1"/>
  <c r="AD86" s="1"/>
  <c r="CB86"/>
  <c r="CC86" s="1"/>
  <c r="W118"/>
  <c r="X118" s="1"/>
  <c r="AD118" s="1"/>
  <c r="BW166"/>
  <c r="W67"/>
  <c r="X67" s="1"/>
  <c r="AD67" s="1"/>
  <c r="BW77"/>
  <c r="BI151"/>
  <c r="BJ151" s="1"/>
  <c r="BP151" s="1"/>
  <c r="BW151"/>
  <c r="R167"/>
  <c r="AK183"/>
  <c r="W30"/>
  <c r="BW46"/>
  <c r="CB62"/>
  <c r="CC62" s="1"/>
  <c r="CI62" s="1"/>
  <c r="AK78"/>
  <c r="BI78"/>
  <c r="BJ78" s="1"/>
  <c r="BP78" s="1"/>
  <c r="AP94"/>
  <c r="AQ94" s="1"/>
  <c r="AW94" s="1"/>
  <c r="R91" i="24" s="1"/>
  <c r="BD110" i="17"/>
  <c r="BD126"/>
  <c r="BD9"/>
  <c r="BI9"/>
  <c r="W137"/>
  <c r="X137" s="1"/>
  <c r="AD137" s="1"/>
  <c r="BW153"/>
  <c r="W185"/>
  <c r="X185" s="1"/>
  <c r="AD185" s="1"/>
  <c r="BI185"/>
  <c r="BJ185" s="1"/>
  <c r="BP185" s="1"/>
  <c r="T182" i="24" s="1"/>
  <c r="BD185" i="17"/>
  <c r="CB198"/>
  <c r="CC198" s="1"/>
  <c r="CI198" s="1"/>
  <c r="BD82"/>
  <c r="AP24"/>
  <c r="BI24"/>
  <c r="AK40"/>
  <c r="W56"/>
  <c r="X56" s="1"/>
  <c r="AD56" s="1"/>
  <c r="AP88"/>
  <c r="AQ88" s="1"/>
  <c r="AW88" s="1"/>
  <c r="R85" i="24" s="1"/>
  <c r="R152" i="17"/>
  <c r="AK168"/>
  <c r="BD168"/>
  <c r="BW168"/>
  <c r="BW184"/>
  <c r="AP18"/>
  <c r="CB18"/>
  <c r="AK18"/>
  <c r="W25"/>
  <c r="AP25"/>
  <c r="AK73"/>
  <c r="CB73"/>
  <c r="CC73" s="1"/>
  <c r="CI73" s="1"/>
  <c r="V70" i="24" s="1"/>
  <c r="AK105" i="17"/>
  <c r="BW105"/>
  <c r="W121"/>
  <c r="X121" s="1"/>
  <c r="AD121" s="1"/>
  <c r="BI121"/>
  <c r="BJ121" s="1"/>
  <c r="BP121" s="1"/>
  <c r="T118" i="24" s="1"/>
  <c r="W131" i="17"/>
  <c r="X131" s="1"/>
  <c r="AD131" s="1"/>
  <c r="BI163"/>
  <c r="BJ163" s="1"/>
  <c r="BP163" s="1"/>
  <c r="W157"/>
  <c r="X157" s="1"/>
  <c r="AD157" s="1"/>
  <c r="CB157"/>
  <c r="CC157" s="1"/>
  <c r="CI157" s="1"/>
  <c r="V154" i="24" s="1"/>
  <c r="BW102" i="17"/>
  <c r="BD182"/>
  <c r="W60"/>
  <c r="X60" s="1"/>
  <c r="AD60" s="1"/>
  <c r="BD92"/>
  <c r="CB140"/>
  <c r="CC140" s="1"/>
  <c r="CI140" s="1"/>
  <c r="BD140"/>
  <c r="BW172"/>
  <c r="W172"/>
  <c r="X172" s="1"/>
  <c r="AD172" s="1"/>
  <c r="BI172"/>
  <c r="BJ172" s="1"/>
  <c r="BP172" s="1"/>
  <c r="CB172"/>
  <c r="CC172" s="1"/>
  <c r="CI172" s="1"/>
  <c r="W12"/>
  <c r="C36" i="24"/>
  <c r="CB187" i="17"/>
  <c r="CC187" s="1"/>
  <c r="CI187" s="1"/>
  <c r="BI69"/>
  <c r="BJ69" s="1"/>
  <c r="BP69" s="1"/>
  <c r="BX85"/>
  <c r="BD117"/>
  <c r="BD31"/>
  <c r="W63"/>
  <c r="X63" s="1"/>
  <c r="AD63" s="1"/>
  <c r="AK79"/>
  <c r="R79"/>
  <c r="BI95"/>
  <c r="BJ95" s="1"/>
  <c r="BP95" s="1"/>
  <c r="W111"/>
  <c r="X111" s="1"/>
  <c r="AD111" s="1"/>
  <c r="AK127"/>
  <c r="R195"/>
  <c r="BD129"/>
  <c r="BW190"/>
  <c r="BI206"/>
  <c r="BJ206" s="1"/>
  <c r="BP206" s="1"/>
  <c r="BD42"/>
  <c r="BI42"/>
  <c r="AK58"/>
  <c r="BD74"/>
  <c r="AK90"/>
  <c r="BI122"/>
  <c r="BJ122" s="1"/>
  <c r="BP122" s="1"/>
  <c r="AK154"/>
  <c r="CB154"/>
  <c r="CC154" s="1"/>
  <c r="CI154" s="1"/>
  <c r="BD16"/>
  <c r="BW16"/>
  <c r="AK176"/>
  <c r="BW33"/>
  <c r="R65"/>
  <c r="BW81"/>
  <c r="AZ97"/>
  <c r="BE97" s="1"/>
  <c r="BW113"/>
  <c r="BI155"/>
  <c r="BJ155" s="1"/>
  <c r="BP155" s="1"/>
  <c r="T152" i="24" s="1"/>
  <c r="W155" i="17"/>
  <c r="X155" s="1"/>
  <c r="AD155" s="1"/>
  <c r="W148"/>
  <c r="X148" s="1"/>
  <c r="AD148" s="1"/>
  <c r="BD148"/>
  <c r="W136"/>
  <c r="X136" s="1"/>
  <c r="AD136" s="1"/>
  <c r="AP13"/>
  <c r="AK13"/>
  <c r="R45"/>
  <c r="AK27"/>
  <c r="R27"/>
  <c r="CB27"/>
  <c r="CB91"/>
  <c r="CC91" s="1"/>
  <c r="CI91" s="1"/>
  <c r="AP107"/>
  <c r="AQ107" s="1"/>
  <c r="AW107" s="1"/>
  <c r="W187"/>
  <c r="X187" s="1"/>
  <c r="AD187" s="1"/>
  <c r="BI47"/>
  <c r="BD95"/>
  <c r="AK39"/>
  <c r="BD39"/>
  <c r="BK200"/>
  <c r="AZ200"/>
  <c r="BE200" s="1"/>
  <c r="BI200"/>
  <c r="BJ200" s="1"/>
  <c r="BP200" s="1"/>
  <c r="T197" i="24" s="1"/>
  <c r="BN200" i="17"/>
  <c r="BO200" s="1"/>
  <c r="BS200"/>
  <c r="CD200"/>
  <c r="AR17"/>
  <c r="AS17" s="1"/>
  <c r="AG17"/>
  <c r="CM17"/>
  <c r="CN17"/>
  <c r="DC17"/>
  <c r="DD17"/>
  <c r="CG135"/>
  <c r="CH135" s="1"/>
  <c r="CB135"/>
  <c r="CC135" s="1"/>
  <c r="CI135" s="1"/>
  <c r="CU135"/>
  <c r="CV135"/>
  <c r="BI167"/>
  <c r="BJ167" s="1"/>
  <c r="BP167" s="1"/>
  <c r="BN167"/>
  <c r="BO167" s="1"/>
  <c r="BK167"/>
  <c r="AZ167"/>
  <c r="CM167"/>
  <c r="CN167"/>
  <c r="CD167"/>
  <c r="BS167"/>
  <c r="AP183"/>
  <c r="AQ183" s="1"/>
  <c r="AW183" s="1"/>
  <c r="AU183"/>
  <c r="AV183" s="1"/>
  <c r="CU183"/>
  <c r="CV183"/>
  <c r="BS183"/>
  <c r="BX183" s="1"/>
  <c r="CD183"/>
  <c r="N183"/>
  <c r="Y183"/>
  <c r="N191"/>
  <c r="Y191"/>
  <c r="DC129"/>
  <c r="DD129"/>
  <c r="N129"/>
  <c r="Y129"/>
  <c r="AR145"/>
  <c r="AG145"/>
  <c r="BI145"/>
  <c r="BJ145" s="1"/>
  <c r="BP145" s="1"/>
  <c r="BN145"/>
  <c r="BO145" s="1"/>
  <c r="CM145"/>
  <c r="CN145"/>
  <c r="AB161"/>
  <c r="AC161" s="1"/>
  <c r="W161"/>
  <c r="X161" s="1"/>
  <c r="AD161" s="1"/>
  <c r="AR161"/>
  <c r="AG161"/>
  <c r="DC177"/>
  <c r="DD177"/>
  <c r="AP177"/>
  <c r="AQ177" s="1"/>
  <c r="AW177" s="1"/>
  <c r="R174" i="24" s="1"/>
  <c r="AU177" i="17"/>
  <c r="AV177" s="1"/>
  <c r="AR190"/>
  <c r="AG190"/>
  <c r="W190"/>
  <c r="X190" s="1"/>
  <c r="AD190" s="1"/>
  <c r="AB190"/>
  <c r="AC190" s="1"/>
  <c r="CM190"/>
  <c r="CN190"/>
  <c r="BN190"/>
  <c r="BO190" s="1"/>
  <c r="S187" i="24" s="1"/>
  <c r="BI190" i="17"/>
  <c r="BJ190" s="1"/>
  <c r="BP190" s="1"/>
  <c r="BK190"/>
  <c r="AZ190"/>
  <c r="DC193"/>
  <c r="DD193"/>
  <c r="W193"/>
  <c r="X193" s="1"/>
  <c r="AD193" s="1"/>
  <c r="AB193"/>
  <c r="AC193" s="1"/>
  <c r="CM193"/>
  <c r="CN193"/>
  <c r="BS193"/>
  <c r="CD193"/>
  <c r="CD26"/>
  <c r="CE26" s="1"/>
  <c r="BS26"/>
  <c r="CM26"/>
  <c r="CN26"/>
  <c r="Y42"/>
  <c r="Z42" s="1"/>
  <c r="N42"/>
  <c r="AR42"/>
  <c r="AS42" s="1"/>
  <c r="AK42"/>
  <c r="CM42"/>
  <c r="CN42"/>
  <c r="Y58"/>
  <c r="N58"/>
  <c r="BK58"/>
  <c r="AZ58"/>
  <c r="BE58" s="1"/>
  <c r="CU58"/>
  <c r="CV58"/>
  <c r="AG74"/>
  <c r="AL74" s="1"/>
  <c r="AR74"/>
  <c r="CM90"/>
  <c r="CN90"/>
  <c r="N90"/>
  <c r="Y90"/>
  <c r="DC90"/>
  <c r="DD90"/>
  <c r="BW106"/>
  <c r="BS106"/>
  <c r="CD106"/>
  <c r="N122"/>
  <c r="Y122"/>
  <c r="DC122"/>
  <c r="DD122"/>
  <c r="BK138"/>
  <c r="AZ138"/>
  <c r="BE138" s="1"/>
  <c r="AB138"/>
  <c r="AC138" s="1"/>
  <c r="W138"/>
  <c r="X138" s="1"/>
  <c r="AD138" s="1"/>
  <c r="CM138"/>
  <c r="CN138"/>
  <c r="CU138"/>
  <c r="CV138"/>
  <c r="BS154"/>
  <c r="BX154" s="1"/>
  <c r="CD154"/>
  <c r="DC154"/>
  <c r="DD154"/>
  <c r="AU154"/>
  <c r="AV154" s="1"/>
  <c r="AP154"/>
  <c r="AQ154" s="1"/>
  <c r="AW154" s="1"/>
  <c r="R151" i="24" s="1"/>
  <c r="N154" i="17"/>
  <c r="CM170"/>
  <c r="CN170"/>
  <c r="AR170"/>
  <c r="AG170"/>
  <c r="AG16"/>
  <c r="AR16"/>
  <c r="AS16" s="1"/>
  <c r="BK16"/>
  <c r="BL16" s="1"/>
  <c r="AZ16"/>
  <c r="CD32"/>
  <c r="CE32" s="1"/>
  <c r="BS32"/>
  <c r="BK32"/>
  <c r="BL32" s="1"/>
  <c r="AR48"/>
  <c r="AS48" s="1"/>
  <c r="AG48"/>
  <c r="CU48"/>
  <c r="CV48"/>
  <c r="N48"/>
  <c r="S48" s="1"/>
  <c r="Y48"/>
  <c r="Z48" s="1"/>
  <c r="DC80"/>
  <c r="DD80"/>
  <c r="Y80"/>
  <c r="N80"/>
  <c r="CU96"/>
  <c r="CV96"/>
  <c r="DC112"/>
  <c r="DD112"/>
  <c r="CM112"/>
  <c r="CN112"/>
  <c r="CM128"/>
  <c r="CN128"/>
  <c r="AR144"/>
  <c r="AG144"/>
  <c r="CU144"/>
  <c r="CV144"/>
  <c r="BK160"/>
  <c r="AZ160"/>
  <c r="BE160" s="1"/>
  <c r="CD160"/>
  <c r="BS160"/>
  <c r="AR160"/>
  <c r="CM176"/>
  <c r="CN176"/>
  <c r="BS176"/>
  <c r="CD176"/>
  <c r="CD33"/>
  <c r="CE33" s="1"/>
  <c r="BS33"/>
  <c r="BX33" s="1"/>
  <c r="W49"/>
  <c r="N49"/>
  <c r="Y49"/>
  <c r="Z49" s="1"/>
  <c r="AZ65"/>
  <c r="BE65" s="1"/>
  <c r="BK65"/>
  <c r="AP81"/>
  <c r="AQ81" s="1"/>
  <c r="AW81" s="1"/>
  <c r="AU81"/>
  <c r="AV81" s="1"/>
  <c r="Q78" i="24" s="1"/>
  <c r="BK81" i="17"/>
  <c r="AZ81"/>
  <c r="CG81"/>
  <c r="CH81" s="1"/>
  <c r="CB81"/>
  <c r="CC81" s="1"/>
  <c r="CI81" s="1"/>
  <c r="V78" i="24" s="1"/>
  <c r="CG97" i="17"/>
  <c r="CH97" s="1"/>
  <c r="CB97"/>
  <c r="CC97" s="1"/>
  <c r="CI97" s="1"/>
  <c r="AP97"/>
  <c r="AQ97" s="1"/>
  <c r="AW97" s="1"/>
  <c r="AU97"/>
  <c r="AV97" s="1"/>
  <c r="Q94" i="24" s="1"/>
  <c r="CG113" i="17"/>
  <c r="CH113" s="1"/>
  <c r="CB113"/>
  <c r="CC113" s="1"/>
  <c r="CI113" s="1"/>
  <c r="CM113"/>
  <c r="CN113"/>
  <c r="CM188"/>
  <c r="CN188"/>
  <c r="BI204"/>
  <c r="BJ204" s="1"/>
  <c r="BP204" s="1"/>
  <c r="BN204"/>
  <c r="BO204" s="1"/>
  <c r="S201" i="24" s="1"/>
  <c r="AR204" i="17"/>
  <c r="AG204"/>
  <c r="CG204"/>
  <c r="CH204" s="1"/>
  <c r="CB204"/>
  <c r="CC204" s="1"/>
  <c r="CI204" s="1"/>
  <c r="V201" i="24" s="1"/>
  <c r="CU204" i="17"/>
  <c r="CV204"/>
  <c r="DC11"/>
  <c r="DD11"/>
  <c r="N155"/>
  <c r="Y155"/>
  <c r="BK155"/>
  <c r="AZ155"/>
  <c r="CU171"/>
  <c r="CV171"/>
  <c r="N171"/>
  <c r="Y171"/>
  <c r="CM171"/>
  <c r="CN171"/>
  <c r="AR133"/>
  <c r="AG133"/>
  <c r="AL133" s="1"/>
  <c r="AG149"/>
  <c r="AR149"/>
  <c r="AZ149"/>
  <c r="BK149"/>
  <c r="CM149"/>
  <c r="CN149"/>
  <c r="CM181"/>
  <c r="CN181"/>
  <c r="CD181"/>
  <c r="BS181"/>
  <c r="DC181"/>
  <c r="DD181"/>
  <c r="N197"/>
  <c r="S197" s="1"/>
  <c r="Y197"/>
  <c r="AR30"/>
  <c r="AS30" s="1"/>
  <c r="AG30"/>
  <c r="BS46"/>
  <c r="CD46"/>
  <c r="CE46" s="1"/>
  <c r="DC46"/>
  <c r="DD46"/>
  <c r="BS62"/>
  <c r="CD62"/>
  <c r="CU62"/>
  <c r="CV62"/>
  <c r="CU78"/>
  <c r="CV78"/>
  <c r="Y78"/>
  <c r="N78"/>
  <c r="BK94"/>
  <c r="AZ94"/>
  <c r="AR94"/>
  <c r="AG94"/>
  <c r="BK110"/>
  <c r="AZ110"/>
  <c r="BS110"/>
  <c r="BX110" s="1"/>
  <c r="CD110"/>
  <c r="CU126"/>
  <c r="CV126"/>
  <c r="BS126"/>
  <c r="CD126"/>
  <c r="CD142"/>
  <c r="BS142"/>
  <c r="CU142"/>
  <c r="CV142"/>
  <c r="CM158"/>
  <c r="CN158"/>
  <c r="CD158"/>
  <c r="BS158"/>
  <c r="DC158"/>
  <c r="DD158"/>
  <c r="BK174"/>
  <c r="AZ174"/>
  <c r="BS174"/>
  <c r="CD174"/>
  <c r="CD9"/>
  <c r="CE9" s="1"/>
  <c r="BS9"/>
  <c r="N20"/>
  <c r="S20" s="1"/>
  <c r="Y20"/>
  <c r="Z20" s="1"/>
  <c r="AR36"/>
  <c r="AS36" s="1"/>
  <c r="AG36"/>
  <c r="AL36" s="1"/>
  <c r="BK36"/>
  <c r="BL36" s="1"/>
  <c r="AR52"/>
  <c r="AS52" s="1"/>
  <c r="AG52"/>
  <c r="CD52"/>
  <c r="CE52" s="1"/>
  <c r="BS52"/>
  <c r="AG68"/>
  <c r="AR68"/>
  <c r="N84"/>
  <c r="S84" s="1"/>
  <c r="Y84"/>
  <c r="AG100"/>
  <c r="AR100"/>
  <c r="CU116"/>
  <c r="CV116"/>
  <c r="AB116"/>
  <c r="AC116" s="1"/>
  <c r="W116"/>
  <c r="X116" s="1"/>
  <c r="AD116" s="1"/>
  <c r="BK132"/>
  <c r="AZ132"/>
  <c r="CD132"/>
  <c r="BS132"/>
  <c r="AG132"/>
  <c r="AL132" s="1"/>
  <c r="AR132"/>
  <c r="CM132"/>
  <c r="CN132"/>
  <c r="DC148"/>
  <c r="DD148"/>
  <c r="BS148"/>
  <c r="CD148"/>
  <c r="CU164"/>
  <c r="CV164"/>
  <c r="CM164"/>
  <c r="CN164"/>
  <c r="AU164"/>
  <c r="AV164" s="1"/>
  <c r="Q161" i="24" s="1"/>
  <c r="AP164" i="17"/>
  <c r="AQ164" s="1"/>
  <c r="AW164" s="1"/>
  <c r="N180"/>
  <c r="S180" s="1"/>
  <c r="Y180"/>
  <c r="CM14"/>
  <c r="CN14"/>
  <c r="AR14"/>
  <c r="AS14" s="1"/>
  <c r="AG14"/>
  <c r="CU10"/>
  <c r="CV10"/>
  <c r="BI10"/>
  <c r="DC10"/>
  <c r="DD10"/>
  <c r="CM21"/>
  <c r="CN21"/>
  <c r="CU37"/>
  <c r="CV37"/>
  <c r="W53"/>
  <c r="CU53"/>
  <c r="CV53"/>
  <c r="CG192"/>
  <c r="CH192" s="1"/>
  <c r="U189" i="24" s="1"/>
  <c r="CB192" i="17"/>
  <c r="CC192" s="1"/>
  <c r="CI192" s="1"/>
  <c r="Y192"/>
  <c r="N192"/>
  <c r="CM192"/>
  <c r="CN192"/>
  <c r="CD192"/>
  <c r="BS192"/>
  <c r="DC192"/>
  <c r="DD192"/>
  <c r="BK143"/>
  <c r="AZ143"/>
  <c r="BE143" s="1"/>
  <c r="BS143"/>
  <c r="CD143"/>
  <c r="CU143"/>
  <c r="CV143"/>
  <c r="CM143"/>
  <c r="CN143"/>
  <c r="AU143"/>
  <c r="AV143" s="1"/>
  <c r="AP143"/>
  <c r="AQ143" s="1"/>
  <c r="AW143" s="1"/>
  <c r="CM159"/>
  <c r="CN159"/>
  <c r="CU159"/>
  <c r="CV159"/>
  <c r="AZ159"/>
  <c r="BE159" s="1"/>
  <c r="BK159"/>
  <c r="AG175"/>
  <c r="AR175"/>
  <c r="CD175"/>
  <c r="BS175"/>
  <c r="CM175"/>
  <c r="CN175"/>
  <c r="DC15"/>
  <c r="DD15"/>
  <c r="CM137"/>
  <c r="CN137"/>
  <c r="DC137"/>
  <c r="DD137"/>
  <c r="CU137"/>
  <c r="CV137"/>
  <c r="CG153"/>
  <c r="CH153" s="1"/>
  <c r="U150" i="24" s="1"/>
  <c r="CB153" i="17"/>
  <c r="CC153" s="1"/>
  <c r="CI153" s="1"/>
  <c r="CD169"/>
  <c r="BS169"/>
  <c r="CM169"/>
  <c r="CN169"/>
  <c r="DC185"/>
  <c r="DD185"/>
  <c r="AR185"/>
  <c r="AG185"/>
  <c r="AL185" s="1"/>
  <c r="N185"/>
  <c r="Y185"/>
  <c r="CU185"/>
  <c r="CV185"/>
  <c r="BS185"/>
  <c r="CD185"/>
  <c r="AR198"/>
  <c r="AG198"/>
  <c r="BW198"/>
  <c r="DC198"/>
  <c r="DD198"/>
  <c r="AG201"/>
  <c r="AL201" s="1"/>
  <c r="AR201"/>
  <c r="AB201"/>
  <c r="AC201" s="1"/>
  <c r="W201"/>
  <c r="X201" s="1"/>
  <c r="AD201" s="1"/>
  <c r="CU201"/>
  <c r="CV201"/>
  <c r="CD34"/>
  <c r="CE34" s="1"/>
  <c r="BS34"/>
  <c r="BX34" s="1"/>
  <c r="CU34"/>
  <c r="CV34"/>
  <c r="CM34"/>
  <c r="CN34"/>
  <c r="CM50"/>
  <c r="CN50"/>
  <c r="AG50"/>
  <c r="AL50" s="1"/>
  <c r="AR50"/>
  <c r="AS50" s="1"/>
  <c r="DC50"/>
  <c r="DD50"/>
  <c r="DC66"/>
  <c r="DD66"/>
  <c r="CB66"/>
  <c r="CC66" s="1"/>
  <c r="CI66" s="1"/>
  <c r="CG66"/>
  <c r="CH66" s="1"/>
  <c r="AP82"/>
  <c r="AQ82" s="1"/>
  <c r="AW82" s="1"/>
  <c r="AU82"/>
  <c r="AV82" s="1"/>
  <c r="Q79" i="24" s="1"/>
  <c r="AR82" i="17"/>
  <c r="AG82"/>
  <c r="N82"/>
  <c r="Y82"/>
  <c r="AB82"/>
  <c r="AC82" s="1"/>
  <c r="W82"/>
  <c r="X82" s="1"/>
  <c r="AD82" s="1"/>
  <c r="CU82"/>
  <c r="CV82"/>
  <c r="CM98"/>
  <c r="CN98"/>
  <c r="CB98"/>
  <c r="CC98" s="1"/>
  <c r="CG98"/>
  <c r="CH98" s="1"/>
  <c r="U95" i="24" s="1"/>
  <c r="CD98" i="17"/>
  <c r="BS98"/>
  <c r="AP114"/>
  <c r="AQ114" s="1"/>
  <c r="AW114" s="1"/>
  <c r="AU114"/>
  <c r="AV114" s="1"/>
  <c r="Q111" i="24" s="1"/>
  <c r="BW114" i="17"/>
  <c r="BX114" s="1"/>
  <c r="W114"/>
  <c r="X114" s="1"/>
  <c r="AD114" s="1"/>
  <c r="AB114"/>
  <c r="AC114" s="1"/>
  <c r="AZ114"/>
  <c r="W130"/>
  <c r="X130" s="1"/>
  <c r="AD130" s="1"/>
  <c r="AB130"/>
  <c r="AC130" s="1"/>
  <c r="CM130"/>
  <c r="CN130"/>
  <c r="BN130"/>
  <c r="BO130" s="1"/>
  <c r="BI130"/>
  <c r="BJ130" s="1"/>
  <c r="BP130" s="1"/>
  <c r="BK130"/>
  <c r="AZ130"/>
  <c r="BI162"/>
  <c r="BJ162" s="1"/>
  <c r="BP162" s="1"/>
  <c r="BN162"/>
  <c r="BO162" s="1"/>
  <c r="CU162"/>
  <c r="CV162"/>
  <c r="CM162"/>
  <c r="CN162"/>
  <c r="AK17"/>
  <c r="AK151"/>
  <c r="R151"/>
  <c r="BD191"/>
  <c r="BW177"/>
  <c r="R177"/>
  <c r="AK206"/>
  <c r="CB58"/>
  <c r="CC58" s="1"/>
  <c r="CI58" s="1"/>
  <c r="CB90"/>
  <c r="CC90" s="1"/>
  <c r="CI90" s="1"/>
  <c r="BW138"/>
  <c r="BW170"/>
  <c r="BI170"/>
  <c r="BJ170" s="1"/>
  <c r="BP170" s="1"/>
  <c r="R170"/>
  <c r="BW186"/>
  <c r="W16"/>
  <c r="BD32"/>
  <c r="W64"/>
  <c r="X64" s="1"/>
  <c r="AD64" s="1"/>
  <c r="R128"/>
  <c r="S128" s="1"/>
  <c r="W176"/>
  <c r="X176" s="1"/>
  <c r="AD176" s="1"/>
  <c r="BW176"/>
  <c r="BD81"/>
  <c r="AK204"/>
  <c r="R204"/>
  <c r="S204" s="1"/>
  <c r="AB58"/>
  <c r="AC58" s="1"/>
  <c r="AB122"/>
  <c r="AC122" s="1"/>
  <c r="BN138"/>
  <c r="BO138" s="1"/>
  <c r="S135" i="24" s="1"/>
  <c r="CG154" i="17"/>
  <c r="CH154" s="1"/>
  <c r="AB186"/>
  <c r="AC186" s="1"/>
  <c r="AK11"/>
  <c r="R11"/>
  <c r="W11"/>
  <c r="R139"/>
  <c r="BW155"/>
  <c r="R155"/>
  <c r="BW171"/>
  <c r="BD171"/>
  <c r="BN64"/>
  <c r="BO64" s="1"/>
  <c r="BN80"/>
  <c r="BO80" s="1"/>
  <c r="S77" i="24" s="1"/>
  <c r="CG96" i="17"/>
  <c r="CH96" s="1"/>
  <c r="BN112"/>
  <c r="BO112" s="1"/>
  <c r="AB144"/>
  <c r="CG176"/>
  <c r="CH176" s="1"/>
  <c r="U173" i="24" s="1"/>
  <c r="AP133" i="17"/>
  <c r="AQ133" s="1"/>
  <c r="AW133" s="1"/>
  <c r="BI149"/>
  <c r="BJ149" s="1"/>
  <c r="BP149" s="1"/>
  <c r="AK165"/>
  <c r="CB181"/>
  <c r="CC181" s="1"/>
  <c r="CI181" s="1"/>
  <c r="V178" i="24" s="1"/>
  <c r="BD194" i="17"/>
  <c r="AK194"/>
  <c r="AK62"/>
  <c r="AL62" s="1"/>
  <c r="BD62"/>
  <c r="W78"/>
  <c r="X78" s="1"/>
  <c r="AD78" s="1"/>
  <c r="W110"/>
  <c r="X110" s="1"/>
  <c r="AD110" s="1"/>
  <c r="AK110"/>
  <c r="AP142"/>
  <c r="AQ142" s="1"/>
  <c r="AW142" s="1"/>
  <c r="R139" i="24" s="1"/>
  <c r="W158" i="17"/>
  <c r="X158" s="1"/>
  <c r="AD158" s="1"/>
  <c r="AK174"/>
  <c r="BD174"/>
  <c r="CB9"/>
  <c r="AP36"/>
  <c r="BW36"/>
  <c r="BW52"/>
  <c r="AZ52"/>
  <c r="AK68"/>
  <c r="W68"/>
  <c r="X68" s="1"/>
  <c r="AD68" s="1"/>
  <c r="R116"/>
  <c r="BE148"/>
  <c r="BW164"/>
  <c r="W164"/>
  <c r="X164" s="1"/>
  <c r="AD164" s="1"/>
  <c r="W180"/>
  <c r="X180" s="1"/>
  <c r="AD180" s="1"/>
  <c r="BI180"/>
  <c r="BJ180" s="1"/>
  <c r="BP180" s="1"/>
  <c r="T177" i="24" s="1"/>
  <c r="BW10" i="17"/>
  <c r="BD37"/>
  <c r="AK53"/>
  <c r="CG62"/>
  <c r="CH62" s="1"/>
  <c r="U59" i="24" s="1"/>
  <c r="AB78" i="17"/>
  <c r="AC78" s="1"/>
  <c r="AB158"/>
  <c r="AC158" s="1"/>
  <c r="CV175"/>
  <c r="AP15"/>
  <c r="AB68"/>
  <c r="AC68" s="1"/>
  <c r="BN100"/>
  <c r="BO100" s="1"/>
  <c r="BN148"/>
  <c r="BO148" s="1"/>
  <c r="S145" i="24" s="1"/>
  <c r="BN164" i="17"/>
  <c r="BO164" s="1"/>
  <c r="S161" i="24" s="1"/>
  <c r="BI137" i="17"/>
  <c r="BJ137" s="1"/>
  <c r="BP137" s="1"/>
  <c r="CN153"/>
  <c r="BW169"/>
  <c r="BW185"/>
  <c r="BW201"/>
  <c r="BD50"/>
  <c r="R98"/>
  <c r="R114"/>
  <c r="BW162"/>
  <c r="N200"/>
  <c r="Y200"/>
  <c r="AP17"/>
  <c r="AZ17"/>
  <c r="BK17"/>
  <c r="BL17" s="1"/>
  <c r="BS17"/>
  <c r="CD17"/>
  <c r="CE17" s="1"/>
  <c r="DC135"/>
  <c r="DD135"/>
  <c r="Y135"/>
  <c r="N135"/>
  <c r="AU135"/>
  <c r="AV135" s="1"/>
  <c r="AP135"/>
  <c r="AQ135" s="1"/>
  <c r="AW135" s="1"/>
  <c r="CU151"/>
  <c r="CV151"/>
  <c r="BS151"/>
  <c r="CD151"/>
  <c r="DC151"/>
  <c r="DD151"/>
  <c r="CB151"/>
  <c r="CC151" s="1"/>
  <c r="CI151" s="1"/>
  <c r="CG151"/>
  <c r="CH151" s="1"/>
  <c r="CM151"/>
  <c r="CN151"/>
  <c r="Y167"/>
  <c r="N167"/>
  <c r="CU167"/>
  <c r="CV167"/>
  <c r="DC183"/>
  <c r="DD183"/>
  <c r="AG191"/>
  <c r="AR191"/>
  <c r="BI191"/>
  <c r="BJ191" s="1"/>
  <c r="BP191" s="1"/>
  <c r="BN191"/>
  <c r="BO191" s="1"/>
  <c r="DC191"/>
  <c r="DD191"/>
  <c r="CU191"/>
  <c r="CV191"/>
  <c r="BI129"/>
  <c r="BJ129" s="1"/>
  <c r="BP129" s="1"/>
  <c r="T126" i="24" s="1"/>
  <c r="BN129" i="17"/>
  <c r="BO129" s="1"/>
  <c r="S126" i="24" s="1"/>
  <c r="BK129" i="17"/>
  <c r="AZ129"/>
  <c r="CU129"/>
  <c r="CV129"/>
  <c r="AG129"/>
  <c r="AR129"/>
  <c r="CB145"/>
  <c r="CC145" s="1"/>
  <c r="CI145" s="1"/>
  <c r="V142" i="24" s="1"/>
  <c r="CG145" i="17"/>
  <c r="CH145" s="1"/>
  <c r="U142" i="24" s="1"/>
  <c r="W145" i="17"/>
  <c r="X145" s="1"/>
  <c r="AD145" s="1"/>
  <c r="AB145"/>
  <c r="AC145" s="1"/>
  <c r="BS145"/>
  <c r="CD145"/>
  <c r="CD161"/>
  <c r="BS161"/>
  <c r="N161"/>
  <c r="Y161"/>
  <c r="CM177"/>
  <c r="CN177"/>
  <c r="CB190"/>
  <c r="CC190" s="1"/>
  <c r="CI190" s="1"/>
  <c r="V187" i="24" s="1"/>
  <c r="CG190" i="17"/>
  <c r="CH190" s="1"/>
  <c r="U187" i="24" s="1"/>
  <c r="BS190" i="17"/>
  <c r="BX190" s="1"/>
  <c r="CD190"/>
  <c r="DC206"/>
  <c r="DD206"/>
  <c r="AP206"/>
  <c r="AQ206" s="1"/>
  <c r="AW206" s="1"/>
  <c r="AU206"/>
  <c r="AV206" s="1"/>
  <c r="AR206"/>
  <c r="AG206"/>
  <c r="BN193"/>
  <c r="BO193" s="1"/>
  <c r="BI193"/>
  <c r="BJ193" s="1"/>
  <c r="BP193" s="1"/>
  <c r="N193"/>
  <c r="Y193"/>
  <c r="AG42"/>
  <c r="DC58"/>
  <c r="DD58"/>
  <c r="AU58"/>
  <c r="AV58" s="1"/>
  <c r="Q55" i="24" s="1"/>
  <c r="AP58" i="17"/>
  <c r="AQ58" s="1"/>
  <c r="AW58" s="1"/>
  <c r="CM74"/>
  <c r="CN74"/>
  <c r="BS74"/>
  <c r="CD74"/>
  <c r="DC74"/>
  <c r="DD74"/>
  <c r="AR90"/>
  <c r="AG90"/>
  <c r="CM106"/>
  <c r="CN106"/>
  <c r="BK106"/>
  <c r="AZ106"/>
  <c r="BE106" s="1"/>
  <c r="BS138"/>
  <c r="CD138"/>
  <c r="DC138"/>
  <c r="DD138"/>
  <c r="CU154"/>
  <c r="CV154"/>
  <c r="BK170"/>
  <c r="AZ170"/>
  <c r="DC170"/>
  <c r="DD170"/>
  <c r="CU170"/>
  <c r="CV170"/>
  <c r="CM186"/>
  <c r="CN186"/>
  <c r="CU186"/>
  <c r="CV186"/>
  <c r="DC186"/>
  <c r="DD186"/>
  <c r="BS186"/>
  <c r="CD186"/>
  <c r="CD16"/>
  <c r="CE16" s="1"/>
  <c r="BS16"/>
  <c r="Y16"/>
  <c r="Z16" s="1"/>
  <c r="N16"/>
  <c r="AG32"/>
  <c r="AL32" s="1"/>
  <c r="AQ32" s="1"/>
  <c r="AR32"/>
  <c r="AS32" s="1"/>
  <c r="DC32"/>
  <c r="DD32"/>
  <c r="DC48"/>
  <c r="DD48"/>
  <c r="Y64"/>
  <c r="N64"/>
  <c r="CU64"/>
  <c r="CV64"/>
  <c r="AR64"/>
  <c r="AG64"/>
  <c r="AZ80"/>
  <c r="BK80"/>
  <c r="AR80"/>
  <c r="AG80"/>
  <c r="DC96"/>
  <c r="DD96"/>
  <c r="N112"/>
  <c r="Y112"/>
  <c r="AZ128"/>
  <c r="BK128"/>
  <c r="AG128"/>
  <c r="AR128"/>
  <c r="Y128"/>
  <c r="AB128"/>
  <c r="AC128" s="1"/>
  <c r="O125" i="24" s="1"/>
  <c r="W128" i="17"/>
  <c r="X128" s="1"/>
  <c r="AD128" s="1"/>
  <c r="DC144"/>
  <c r="DD144"/>
  <c r="AZ144"/>
  <c r="BK144"/>
  <c r="CM160"/>
  <c r="CN160"/>
  <c r="N160"/>
  <c r="Y160"/>
  <c r="AU176"/>
  <c r="AV176" s="1"/>
  <c r="AP176"/>
  <c r="AQ176" s="1"/>
  <c r="AW176" s="1"/>
  <c r="Y33"/>
  <c r="Z33" s="1"/>
  <c r="N33"/>
  <c r="S33" s="1"/>
  <c r="DC33"/>
  <c r="DD33"/>
  <c r="BK49"/>
  <c r="BL49" s="1"/>
  <c r="AZ49"/>
  <c r="CB65"/>
  <c r="CC65" s="1"/>
  <c r="CI65" s="1"/>
  <c r="CG65"/>
  <c r="CH65" s="1"/>
  <c r="CU65"/>
  <c r="CV65"/>
  <c r="BI65"/>
  <c r="BJ65" s="1"/>
  <c r="BP65" s="1"/>
  <c r="BN65"/>
  <c r="BO65" s="1"/>
  <c r="W65"/>
  <c r="X65" s="1"/>
  <c r="AD65" s="1"/>
  <c r="AB65"/>
  <c r="AC65" s="1"/>
  <c r="O62" i="24" s="1"/>
  <c r="CM65" i="17"/>
  <c r="CN65"/>
  <c r="AR81"/>
  <c r="AG81"/>
  <c r="BI81"/>
  <c r="BJ81" s="1"/>
  <c r="BP81" s="1"/>
  <c r="BN81"/>
  <c r="BO81" s="1"/>
  <c r="Y81"/>
  <c r="N81"/>
  <c r="CU81"/>
  <c r="CV81"/>
  <c r="AB81"/>
  <c r="AC81" s="1"/>
  <c r="O78" i="24" s="1"/>
  <c r="W81" i="17"/>
  <c r="X81" s="1"/>
  <c r="AD81" s="1"/>
  <c r="CD97"/>
  <c r="BS97"/>
  <c r="Y97"/>
  <c r="CU113"/>
  <c r="CV113"/>
  <c r="CB188"/>
  <c r="CC188" s="1"/>
  <c r="CG188"/>
  <c r="CH188" s="1"/>
  <c r="BI188"/>
  <c r="BJ188" s="1"/>
  <c r="BP188" s="1"/>
  <c r="T185" i="24" s="1"/>
  <c r="BN188" i="17"/>
  <c r="BO188" s="1"/>
  <c r="CU188"/>
  <c r="CV188"/>
  <c r="Y188"/>
  <c r="N188"/>
  <c r="AU188"/>
  <c r="AV188" s="1"/>
  <c r="AP188"/>
  <c r="AQ188" s="1"/>
  <c r="AW188" s="1"/>
  <c r="R185" i="24" s="1"/>
  <c r="BK204" i="17"/>
  <c r="AZ204"/>
  <c r="Y204"/>
  <c r="CD204"/>
  <c r="BS204"/>
  <c r="CM204"/>
  <c r="CN204"/>
  <c r="AZ11"/>
  <c r="BK11"/>
  <c r="BL11" s="1"/>
  <c r="Y11"/>
  <c r="Z11" s="1"/>
  <c r="N11"/>
  <c r="CU11"/>
  <c r="CV11"/>
  <c r="AB139"/>
  <c r="AC139" s="1"/>
  <c r="W139"/>
  <c r="X139" s="1"/>
  <c r="AD139" s="1"/>
  <c r="BK139"/>
  <c r="AZ139"/>
  <c r="AG139"/>
  <c r="AR139"/>
  <c r="AU155"/>
  <c r="AV155" s="1"/>
  <c r="Q152" i="24" s="1"/>
  <c r="AP155" i="17"/>
  <c r="AQ155" s="1"/>
  <c r="AW155" s="1"/>
  <c r="R152" i="24" s="1"/>
  <c r="BK171" i="17"/>
  <c r="AZ171"/>
  <c r="DC133"/>
  <c r="DD133"/>
  <c r="CU133"/>
  <c r="CV133"/>
  <c r="N133"/>
  <c r="Y133"/>
  <c r="DC149"/>
  <c r="DD149"/>
  <c r="CD149"/>
  <c r="BS149"/>
  <c r="BS165"/>
  <c r="CD165"/>
  <c r="CU165"/>
  <c r="CV165"/>
  <c r="Y165"/>
  <c r="N165"/>
  <c r="BN165"/>
  <c r="BO165" s="1"/>
  <c r="S162" i="24" s="1"/>
  <c r="BI165" i="17"/>
  <c r="BJ165" s="1"/>
  <c r="Y194"/>
  <c r="N194"/>
  <c r="AR194"/>
  <c r="AG194"/>
  <c r="CU194"/>
  <c r="CV194"/>
  <c r="CM194"/>
  <c r="CN194"/>
  <c r="BS194"/>
  <c r="CD194"/>
  <c r="CG197"/>
  <c r="CH197" s="1"/>
  <c r="U194" i="24" s="1"/>
  <c r="CB197" i="17"/>
  <c r="CC197" s="1"/>
  <c r="CI197" s="1"/>
  <c r="V194" i="24" s="1"/>
  <c r="BK197" i="17"/>
  <c r="AZ197"/>
  <c r="AR197"/>
  <c r="AG197"/>
  <c r="AU197"/>
  <c r="AV197" s="1"/>
  <c r="AP197"/>
  <c r="AQ197" s="1"/>
  <c r="AW197" s="1"/>
  <c r="BS30"/>
  <c r="AR46"/>
  <c r="AS46" s="1"/>
  <c r="AG46"/>
  <c r="AZ46"/>
  <c r="BK46"/>
  <c r="BL46" s="1"/>
  <c r="BK62"/>
  <c r="AZ62"/>
  <c r="BS78"/>
  <c r="CD78"/>
  <c r="DC78"/>
  <c r="DD78"/>
  <c r="DC94"/>
  <c r="DD94"/>
  <c r="CM94"/>
  <c r="CN94"/>
  <c r="AR110"/>
  <c r="AG110"/>
  <c r="CM110"/>
  <c r="CN110"/>
  <c r="AR126"/>
  <c r="AG126"/>
  <c r="DC126"/>
  <c r="DD126"/>
  <c r="N126"/>
  <c r="Y126"/>
  <c r="BN126"/>
  <c r="BO126" s="1"/>
  <c r="S123" i="24" s="1"/>
  <c r="BI126" i="17"/>
  <c r="BJ126" s="1"/>
  <c r="BP126" s="1"/>
  <c r="N142"/>
  <c r="Y142"/>
  <c r="Y158"/>
  <c r="N158"/>
  <c r="CM174"/>
  <c r="CN174"/>
  <c r="CU174"/>
  <c r="CV174"/>
  <c r="DC174"/>
  <c r="DD174"/>
  <c r="BK9"/>
  <c r="BL9" s="1"/>
  <c r="AZ9"/>
  <c r="BE9" s="1"/>
  <c r="CU9"/>
  <c r="CV9"/>
  <c r="AR20"/>
  <c r="AS20" s="1"/>
  <c r="AK20"/>
  <c r="AZ20"/>
  <c r="BK20"/>
  <c r="BL20" s="1"/>
  <c r="DC20"/>
  <c r="DD20"/>
  <c r="CU36"/>
  <c r="CV36"/>
  <c r="N36"/>
  <c r="Y36"/>
  <c r="Z36" s="1"/>
  <c r="AP52"/>
  <c r="N52"/>
  <c r="Y52"/>
  <c r="Z52" s="1"/>
  <c r="CU52"/>
  <c r="CV52"/>
  <c r="DC52"/>
  <c r="DD52"/>
  <c r="N68"/>
  <c r="Y68"/>
  <c r="CU68"/>
  <c r="CV68"/>
  <c r="BS84"/>
  <c r="CD84"/>
  <c r="CM84"/>
  <c r="CN84"/>
  <c r="BN84"/>
  <c r="BO84" s="1"/>
  <c r="BI84"/>
  <c r="BJ84" s="1"/>
  <c r="BP84" s="1"/>
  <c r="AB84"/>
  <c r="AC84" s="1"/>
  <c r="O81" i="24" s="1"/>
  <c r="W84" i="17"/>
  <c r="X84" s="1"/>
  <c r="AD84" s="1"/>
  <c r="N100"/>
  <c r="Y100"/>
  <c r="AZ116"/>
  <c r="BE116" s="1"/>
  <c r="BK116"/>
  <c r="CD116"/>
  <c r="BS116"/>
  <c r="BX116" s="1"/>
  <c r="N116"/>
  <c r="S116" s="1"/>
  <c r="Y116"/>
  <c r="CU132"/>
  <c r="CV132"/>
  <c r="AB132"/>
  <c r="AC132" s="1"/>
  <c r="W132"/>
  <c r="X132" s="1"/>
  <c r="AD132" s="1"/>
  <c r="AU148"/>
  <c r="AV148" s="1"/>
  <c r="AP148"/>
  <c r="AQ148" s="1"/>
  <c r="AW148" s="1"/>
  <c r="N148"/>
  <c r="Y148"/>
  <c r="CU180"/>
  <c r="CV180"/>
  <c r="AG180"/>
  <c r="AL180" s="1"/>
  <c r="AR180"/>
  <c r="DC14"/>
  <c r="DD14"/>
  <c r="W10"/>
  <c r="BK10"/>
  <c r="BL10" s="1"/>
  <c r="AZ10"/>
  <c r="BS10"/>
  <c r="CD10"/>
  <c r="CE10" s="1"/>
  <c r="AR10"/>
  <c r="AS10" s="1"/>
  <c r="AG10"/>
  <c r="AL10" s="1"/>
  <c r="BK21"/>
  <c r="BL21" s="1"/>
  <c r="AZ21"/>
  <c r="CD21"/>
  <c r="CE21" s="1"/>
  <c r="CM37"/>
  <c r="CN37"/>
  <c r="CD53"/>
  <c r="CE53" s="1"/>
  <c r="BS53"/>
  <c r="DC53"/>
  <c r="DD53"/>
  <c r="CB53"/>
  <c r="AR192"/>
  <c r="AG192"/>
  <c r="AL192" s="1"/>
  <c r="AP192"/>
  <c r="AQ192" s="1"/>
  <c r="AW192" s="1"/>
  <c r="AU192"/>
  <c r="AV192" s="1"/>
  <c r="Q189" i="24" s="1"/>
  <c r="CU192" i="17"/>
  <c r="CV192"/>
  <c r="W192"/>
  <c r="X192" s="1"/>
  <c r="AD192" s="1"/>
  <c r="AB192"/>
  <c r="AC192" s="1"/>
  <c r="O189" i="24" s="1"/>
  <c r="DC143" i="17"/>
  <c r="DD143"/>
  <c r="Y143"/>
  <c r="N143"/>
  <c r="AG143"/>
  <c r="AL143" s="1"/>
  <c r="AR143"/>
  <c r="AB175"/>
  <c r="AC175" s="1"/>
  <c r="W175"/>
  <c r="X175" s="1"/>
  <c r="AD175" s="1"/>
  <c r="N175"/>
  <c r="Y175"/>
  <c r="BK15"/>
  <c r="BL15" s="1"/>
  <c r="AZ15"/>
  <c r="AG15"/>
  <c r="AR15"/>
  <c r="AS15" s="1"/>
  <c r="BK137"/>
  <c r="AZ137"/>
  <c r="Y137"/>
  <c r="N137"/>
  <c r="CD153"/>
  <c r="BS153"/>
  <c r="BX153" s="1"/>
  <c r="CU153"/>
  <c r="CV153"/>
  <c r="CU169"/>
  <c r="CV169"/>
  <c r="AB169"/>
  <c r="AC169" s="1"/>
  <c r="O166" i="24" s="1"/>
  <c r="W169" i="17"/>
  <c r="X169" s="1"/>
  <c r="AD169" s="1"/>
  <c r="N169"/>
  <c r="Y169"/>
  <c r="AR169"/>
  <c r="AG169"/>
  <c r="CG185"/>
  <c r="CH185" s="1"/>
  <c r="CB185"/>
  <c r="CC185" s="1"/>
  <c r="CI185" s="1"/>
  <c r="V182" i="24" s="1"/>
  <c r="CM198" i="17"/>
  <c r="CN198"/>
  <c r="BS198"/>
  <c r="CD198"/>
  <c r="BI146"/>
  <c r="BJ146" s="1"/>
  <c r="BP146" s="1"/>
  <c r="T143" i="24" s="1"/>
  <c r="BN146" i="17"/>
  <c r="BO146" s="1"/>
  <c r="AB146"/>
  <c r="W146"/>
  <c r="X146" s="1"/>
  <c r="AD146" s="1"/>
  <c r="DC146"/>
  <c r="DD146"/>
  <c r="AU146"/>
  <c r="AV146" s="1"/>
  <c r="AP146"/>
  <c r="AQ146" s="1"/>
  <c r="AW146" s="1"/>
  <c r="R143" i="24" s="1"/>
  <c r="R200" i="17"/>
  <c r="CV200"/>
  <c r="R17"/>
  <c r="BI17"/>
  <c r="BD17"/>
  <c r="BD151"/>
  <c r="BD183"/>
  <c r="AK129"/>
  <c r="BW145"/>
  <c r="R145"/>
  <c r="BW161"/>
  <c r="AK161"/>
  <c r="R161"/>
  <c r="R190"/>
  <c r="BD206"/>
  <c r="AK193"/>
  <c r="R193"/>
  <c r="BD193"/>
  <c r="R26"/>
  <c r="BD26"/>
  <c r="CB26"/>
  <c r="BW26"/>
  <c r="AP42"/>
  <c r="BI58"/>
  <c r="BJ58" s="1"/>
  <c r="BP58" s="1"/>
  <c r="BI74"/>
  <c r="BJ74" s="1"/>
  <c r="BW74"/>
  <c r="W90"/>
  <c r="X90" s="1"/>
  <c r="AD90" s="1"/>
  <c r="BD90"/>
  <c r="AP106"/>
  <c r="AQ106" s="1"/>
  <c r="AW106" s="1"/>
  <c r="R103" i="24" s="1"/>
  <c r="W106" i="17"/>
  <c r="X106" s="1"/>
  <c r="AD106" s="1"/>
  <c r="AP122"/>
  <c r="AQ122" s="1"/>
  <c r="AW122" s="1"/>
  <c r="R122"/>
  <c r="Y154"/>
  <c r="AG154"/>
  <c r="AL154" s="1"/>
  <c r="AK170"/>
  <c r="CB16"/>
  <c r="BI16"/>
  <c r="AK16"/>
  <c r="CB32"/>
  <c r="BW32"/>
  <c r="R32"/>
  <c r="CB64"/>
  <c r="CC64" s="1"/>
  <c r="CI64" s="1"/>
  <c r="CB80"/>
  <c r="CC80" s="1"/>
  <c r="CI80" s="1"/>
  <c r="BD80"/>
  <c r="BD96"/>
  <c r="AP96"/>
  <c r="AQ96" s="1"/>
  <c r="AW96" s="1"/>
  <c r="BI128"/>
  <c r="BJ128" s="1"/>
  <c r="BP128" s="1"/>
  <c r="AK128"/>
  <c r="AP128"/>
  <c r="AQ128" s="1"/>
  <c r="AW128" s="1"/>
  <c r="R125" i="24" s="1"/>
  <c r="BW128" i="17"/>
  <c r="CB144"/>
  <c r="CC144" s="1"/>
  <c r="CI144" s="1"/>
  <c r="V141" i="24" s="1"/>
  <c r="AK144" i="17"/>
  <c r="BW160"/>
  <c r="W160"/>
  <c r="X160" s="1"/>
  <c r="AD160" s="1"/>
  <c r="BI160"/>
  <c r="BJ160" s="1"/>
  <c r="BP160" s="1"/>
  <c r="T157" i="24" s="1"/>
  <c r="BD176" i="17"/>
  <c r="BW49"/>
  <c r="BD49"/>
  <c r="AK65"/>
  <c r="AK97"/>
  <c r="AK113"/>
  <c r="BD113"/>
  <c r="AP113"/>
  <c r="AQ113" s="1"/>
  <c r="AW113" s="1"/>
  <c r="R110" i="24" s="1"/>
  <c r="R113" i="17"/>
  <c r="R188"/>
  <c r="BD204"/>
  <c r="BW204"/>
  <c r="CG58"/>
  <c r="CH58" s="1"/>
  <c r="U55" i="24" s="1"/>
  <c r="AU74" i="17"/>
  <c r="AV74" s="1"/>
  <c r="CG90"/>
  <c r="CH90" s="1"/>
  <c r="AB106"/>
  <c r="AC106" s="1"/>
  <c r="AU122"/>
  <c r="AV122" s="1"/>
  <c r="Q119" i="24" s="1"/>
  <c r="BN170" i="17"/>
  <c r="BO170" s="1"/>
  <c r="BN186"/>
  <c r="BO186" s="1"/>
  <c r="CB11"/>
  <c r="CB155"/>
  <c r="CC155" s="1"/>
  <c r="CI155" s="1"/>
  <c r="V152" i="24" s="1"/>
  <c r="AK155" i="17"/>
  <c r="AK171"/>
  <c r="AB64"/>
  <c r="AC64" s="1"/>
  <c r="O61" i="24" s="1"/>
  <c r="AB96" i="17"/>
  <c r="AC96" s="1"/>
  <c r="O93" i="24" s="1"/>
  <c r="CG112" i="17"/>
  <c r="CH112" s="1"/>
  <c r="U109" i="24" s="1"/>
  <c r="AB176" i="17"/>
  <c r="AC176" s="1"/>
  <c r="BS133"/>
  <c r="R133"/>
  <c r="BD133"/>
  <c r="BW149"/>
  <c r="R149"/>
  <c r="AK181"/>
  <c r="BI181"/>
  <c r="BJ181" s="1"/>
  <c r="BP181" s="1"/>
  <c r="T178" i="24" s="1"/>
  <c r="AP181" i="17"/>
  <c r="AQ181" s="1"/>
  <c r="AW181" s="1"/>
  <c r="W197"/>
  <c r="X197" s="1"/>
  <c r="AD197" s="1"/>
  <c r="BI197"/>
  <c r="BJ197" s="1"/>
  <c r="BP197" s="1"/>
  <c r="T194" i="24" s="1"/>
  <c r="R30" i="17"/>
  <c r="BD30"/>
  <c r="BW30"/>
  <c r="AK30"/>
  <c r="N46"/>
  <c r="R46"/>
  <c r="BI62"/>
  <c r="BJ62" s="1"/>
  <c r="BP62" s="1"/>
  <c r="T59" i="24" s="1"/>
  <c r="BW62" i="17"/>
  <c r="AZ78"/>
  <c r="R78"/>
  <c r="BD78"/>
  <c r="AK94"/>
  <c r="BD94"/>
  <c r="BI94"/>
  <c r="BJ94" s="1"/>
  <c r="BP94" s="1"/>
  <c r="AP110"/>
  <c r="AQ110" s="1"/>
  <c r="AW110" s="1"/>
  <c r="R107" i="24" s="1"/>
  <c r="AK142" i="17"/>
  <c r="R142"/>
  <c r="BW142"/>
  <c r="AP158"/>
  <c r="AQ158" s="1"/>
  <c r="AW158" s="1"/>
  <c r="R155" i="24" s="1"/>
  <c r="CB158" i="17"/>
  <c r="CC158" s="1"/>
  <c r="CI158" s="1"/>
  <c r="BI174"/>
  <c r="BJ174" s="1"/>
  <c r="BP174" s="1"/>
  <c r="T171" i="24" s="1"/>
  <c r="BW9" i="17"/>
  <c r="R9"/>
  <c r="BD20"/>
  <c r="AZ36"/>
  <c r="W36"/>
  <c r="BD52"/>
  <c r="AP68"/>
  <c r="AQ68" s="1"/>
  <c r="AW68" s="1"/>
  <c r="R65" i="24" s="1"/>
  <c r="BI68" i="17"/>
  <c r="BJ68" s="1"/>
  <c r="BP68" s="1"/>
  <c r="R68"/>
  <c r="BD84"/>
  <c r="AK84"/>
  <c r="CB100"/>
  <c r="CC100" s="1"/>
  <c r="CI100" s="1"/>
  <c r="V97" i="24" s="1"/>
  <c r="AK100" i="17"/>
  <c r="CB116"/>
  <c r="CC116" s="1"/>
  <c r="CI116" s="1"/>
  <c r="V113" i="24" s="1"/>
  <c r="BI116" i="17"/>
  <c r="BJ116" s="1"/>
  <c r="BP116" s="1"/>
  <c r="T113" i="24" s="1"/>
  <c r="AP132" i="17"/>
  <c r="AQ132" s="1"/>
  <c r="AW132" s="1"/>
  <c r="BW132"/>
  <c r="R148"/>
  <c r="CB164"/>
  <c r="CC164" s="1"/>
  <c r="CI164" s="1"/>
  <c r="V161" i="24" s="1"/>
  <c r="CB180" i="17"/>
  <c r="CC180" s="1"/>
  <c r="CI180" s="1"/>
  <c r="V177" i="24" s="1"/>
  <c r="BS14" i="17"/>
  <c r="BX14" s="1"/>
  <c r="AP10"/>
  <c r="BW21"/>
  <c r="BD21"/>
  <c r="CB21"/>
  <c r="CB37"/>
  <c r="AP53"/>
  <c r="R53"/>
  <c r="C37" i="24"/>
  <c r="BN78" i="17"/>
  <c r="BO78" s="1"/>
  <c r="S75" i="24" s="1"/>
  <c r="BN94" i="17"/>
  <c r="BO94" s="1"/>
  <c r="S91" i="24" s="1"/>
  <c r="AB110" i="17"/>
  <c r="AC110" s="1"/>
  <c r="O107" i="24" s="1"/>
  <c r="AU158" i="17"/>
  <c r="AV158" s="1"/>
  <c r="AU174"/>
  <c r="AV174" s="1"/>
  <c r="Q171" i="24" s="1"/>
  <c r="CB159" i="17"/>
  <c r="CC159" s="1"/>
  <c r="CI159" s="1"/>
  <c r="V156" i="24" s="1"/>
  <c r="R159" i="17"/>
  <c r="BW175"/>
  <c r="DD175"/>
  <c r="AK15"/>
  <c r="CB15"/>
  <c r="BN68"/>
  <c r="BO68" s="1"/>
  <c r="AB100"/>
  <c r="AC100" s="1"/>
  <c r="O97" i="24" s="1"/>
  <c r="BN180" i="17"/>
  <c r="BO180" s="1"/>
  <c r="S177" i="24" s="1"/>
  <c r="AK137" i="17"/>
  <c r="BW137"/>
  <c r="BD169"/>
  <c r="CB169"/>
  <c r="CC169" s="1"/>
  <c r="CI169" s="1"/>
  <c r="V166" i="24" s="1"/>
  <c r="R185" i="17"/>
  <c r="S146"/>
  <c r="CY200"/>
  <c r="CW200"/>
  <c r="CX200"/>
  <c r="AG200"/>
  <c r="AL200" s="1"/>
  <c r="AR200"/>
  <c r="AU200"/>
  <c r="AV200" s="1"/>
  <c r="Q197" i="24" s="1"/>
  <c r="AP200" i="17"/>
  <c r="AQ200" s="1"/>
  <c r="AW200" s="1"/>
  <c r="CM200"/>
  <c r="CN200"/>
  <c r="W200"/>
  <c r="X200" s="1"/>
  <c r="AD200" s="1"/>
  <c r="AB200"/>
  <c r="AC200" s="1"/>
  <c r="O197" i="24" s="1"/>
  <c r="W17" i="17"/>
  <c r="CU17"/>
  <c r="CV17"/>
  <c r="N17"/>
  <c r="Y17"/>
  <c r="Z17" s="1"/>
  <c r="CB17"/>
  <c r="AB135"/>
  <c r="AC135" s="1"/>
  <c r="O132" i="24" s="1"/>
  <c r="W135" i="17"/>
  <c r="X135" s="1"/>
  <c r="AD135" s="1"/>
  <c r="BS135"/>
  <c r="CD135"/>
  <c r="AR135"/>
  <c r="AP167"/>
  <c r="AQ167" s="1"/>
  <c r="AW167" s="1"/>
  <c r="R164" i="24" s="1"/>
  <c r="AU167" i="17"/>
  <c r="AV167" s="1"/>
  <c r="CB167"/>
  <c r="CC167" s="1"/>
  <c r="CI167" s="1"/>
  <c r="V164" i="24" s="1"/>
  <c r="CG167" i="17"/>
  <c r="CH167" s="1"/>
  <c r="U164" i="24" s="1"/>
  <c r="BI183" i="17"/>
  <c r="BJ183" s="1"/>
  <c r="BP183" s="1"/>
  <c r="T180" i="24" s="1"/>
  <c r="BN183" i="17"/>
  <c r="BO183" s="1"/>
  <c r="AR183"/>
  <c r="AG183"/>
  <c r="AL183" s="1"/>
  <c r="W183"/>
  <c r="X183" s="1"/>
  <c r="AD183" s="1"/>
  <c r="AB183"/>
  <c r="AC183" s="1"/>
  <c r="CM183"/>
  <c r="CN183"/>
  <c r="AZ191"/>
  <c r="BE191" s="1"/>
  <c r="BK191"/>
  <c r="R191"/>
  <c r="S191" s="1"/>
  <c r="CM191"/>
  <c r="CN191"/>
  <c r="BS191"/>
  <c r="BX191" s="1"/>
  <c r="CD191"/>
  <c r="W129"/>
  <c r="X129" s="1"/>
  <c r="AD129" s="1"/>
  <c r="AB129"/>
  <c r="AC129" s="1"/>
  <c r="O126" i="24" s="1"/>
  <c r="CB129" i="17"/>
  <c r="CC129" s="1"/>
  <c r="CI129" s="1"/>
  <c r="CG129"/>
  <c r="CH129" s="1"/>
  <c r="U126" i="24" s="1"/>
  <c r="CM129" i="17"/>
  <c r="CN129"/>
  <c r="AP129"/>
  <c r="AQ129" s="1"/>
  <c r="AW129" s="1"/>
  <c r="AU129"/>
  <c r="AV129" s="1"/>
  <c r="BK145"/>
  <c r="AZ145"/>
  <c r="Y145"/>
  <c r="N145"/>
  <c r="CB161"/>
  <c r="CC161" s="1"/>
  <c r="CI161" s="1"/>
  <c r="V158" i="24" s="1"/>
  <c r="CG161" i="17"/>
  <c r="CH161" s="1"/>
  <c r="U158" i="24" s="1"/>
  <c r="CU161" i="17"/>
  <c r="CV161"/>
  <c r="AU161"/>
  <c r="AV161" s="1"/>
  <c r="Q158" i="24" s="1"/>
  <c r="AP161" i="17"/>
  <c r="AQ161" s="1"/>
  <c r="AW161" s="1"/>
  <c r="W177"/>
  <c r="X177" s="1"/>
  <c r="AD177" s="1"/>
  <c r="AB177"/>
  <c r="AC177" s="1"/>
  <c r="O174" i="24" s="1"/>
  <c r="CD177" i="17"/>
  <c r="BS177"/>
  <c r="BX177" s="1"/>
  <c r="CU177"/>
  <c r="CV177"/>
  <c r="AZ177"/>
  <c r="BE177" s="1"/>
  <c r="BK177"/>
  <c r="AG177"/>
  <c r="AR177"/>
  <c r="DC190"/>
  <c r="DD190"/>
  <c r="AP190"/>
  <c r="AQ190" s="1"/>
  <c r="AW190" s="1"/>
  <c r="AU190"/>
  <c r="AV190" s="1"/>
  <c r="Q187" i="24" s="1"/>
  <c r="Y190" i="17"/>
  <c r="N190"/>
  <c r="CM206"/>
  <c r="CN206"/>
  <c r="AZ206"/>
  <c r="BK206"/>
  <c r="CU193"/>
  <c r="CV193"/>
  <c r="AZ193"/>
  <c r="BK193"/>
  <c r="AR26"/>
  <c r="AS26" s="1"/>
  <c r="AG26"/>
  <c r="AZ26"/>
  <c r="BK26"/>
  <c r="BL26" s="1"/>
  <c r="CU26"/>
  <c r="CV26"/>
  <c r="Y26"/>
  <c r="Z26" s="1"/>
  <c r="N26"/>
  <c r="CD42"/>
  <c r="CE42" s="1"/>
  <c r="BS42"/>
  <c r="BK42"/>
  <c r="BL42" s="1"/>
  <c r="AZ42"/>
  <c r="CD58"/>
  <c r="BS58"/>
  <c r="CM58"/>
  <c r="CN58"/>
  <c r="Y74"/>
  <c r="N74"/>
  <c r="S74" s="1"/>
  <c r="BS90"/>
  <c r="CD90"/>
  <c r="AU90"/>
  <c r="AV90" s="1"/>
  <c r="AP90"/>
  <c r="AQ90" s="1"/>
  <c r="AW90" s="1"/>
  <c r="R87" i="24" s="1"/>
  <c r="Y106" i="17"/>
  <c r="N106"/>
  <c r="AR106"/>
  <c r="AG106"/>
  <c r="CM122"/>
  <c r="CN122"/>
  <c r="BW122"/>
  <c r="CG138"/>
  <c r="CH138" s="1"/>
  <c r="U135" i="24" s="1"/>
  <c r="CB138" i="17"/>
  <c r="CC138" s="1"/>
  <c r="CI138" s="1"/>
  <c r="V135" i="24" s="1"/>
  <c r="AR138" i="17"/>
  <c r="AG138"/>
  <c r="BK154"/>
  <c r="AZ154"/>
  <c r="BE154" s="1"/>
  <c r="Y170"/>
  <c r="N170"/>
  <c r="S170" s="1"/>
  <c r="CG170"/>
  <c r="CH170" s="1"/>
  <c r="U167" i="24" s="1"/>
  <c r="CB170" i="17"/>
  <c r="CC170" s="1"/>
  <c r="CI170" s="1"/>
  <c r="V167" i="24" s="1"/>
  <c r="AU186" i="17"/>
  <c r="AV186" s="1"/>
  <c r="Q183" i="24" s="1"/>
  <c r="AP186" i="17"/>
  <c r="AQ186" s="1"/>
  <c r="AW186" s="1"/>
  <c r="AG186"/>
  <c r="AR186"/>
  <c r="BK186"/>
  <c r="AZ186"/>
  <c r="CM16"/>
  <c r="CN16"/>
  <c r="DC16"/>
  <c r="DD16"/>
  <c r="AP48"/>
  <c r="AZ48"/>
  <c r="BK48"/>
  <c r="BL48" s="1"/>
  <c r="DC64"/>
  <c r="DD64"/>
  <c r="CD64"/>
  <c r="BS64"/>
  <c r="CU80"/>
  <c r="CV80"/>
  <c r="Y96"/>
  <c r="N96"/>
  <c r="CM96"/>
  <c r="CN96"/>
  <c r="BK96"/>
  <c r="AZ96"/>
  <c r="AR96"/>
  <c r="AG96"/>
  <c r="BK112"/>
  <c r="AZ112"/>
  <c r="BE112" s="1"/>
  <c r="CU112"/>
  <c r="CV112"/>
  <c r="AU112"/>
  <c r="AV112" s="1"/>
  <c r="Q109" i="24" s="1"/>
  <c r="AP112" i="17"/>
  <c r="AQ112" s="1"/>
  <c r="AW112" s="1"/>
  <c r="R109" i="24" s="1"/>
  <c r="AU144" i="17"/>
  <c r="AV144" s="1"/>
  <c r="Q141" i="24" s="1"/>
  <c r="AP144" i="17"/>
  <c r="AQ144" s="1"/>
  <c r="AW144" s="1"/>
  <c r="R141" i="24" s="1"/>
  <c r="BS144" i="17"/>
  <c r="CD144"/>
  <c r="CG160"/>
  <c r="CH160" s="1"/>
  <c r="CB160"/>
  <c r="CC160" s="1"/>
  <c r="CI160" s="1"/>
  <c r="CU160"/>
  <c r="CV160"/>
  <c r="AU160"/>
  <c r="AV160" s="1"/>
  <c r="AP160"/>
  <c r="AQ160" s="1"/>
  <c r="AW160" s="1"/>
  <c r="R157" i="24" s="1"/>
  <c r="DC176" i="17"/>
  <c r="DD176"/>
  <c r="Y176"/>
  <c r="N176"/>
  <c r="AR176"/>
  <c r="AP33"/>
  <c r="AR33"/>
  <c r="AS33" s="1"/>
  <c r="AG33"/>
  <c r="BK33"/>
  <c r="BL33" s="1"/>
  <c r="AZ33"/>
  <c r="CB33"/>
  <c r="CU49"/>
  <c r="CV49"/>
  <c r="DC49"/>
  <c r="DD49"/>
  <c r="BI49"/>
  <c r="CM49"/>
  <c r="CN49"/>
  <c r="CD65"/>
  <c r="BS65"/>
  <c r="DC65"/>
  <c r="DD65"/>
  <c r="CD81"/>
  <c r="DC97"/>
  <c r="DD97"/>
  <c r="AG97"/>
  <c r="AR97"/>
  <c r="CX97"/>
  <c r="BI97"/>
  <c r="BJ97" s="1"/>
  <c r="BP97" s="1"/>
  <c r="T94" i="24" s="1"/>
  <c r="BN97" i="17"/>
  <c r="BO97" s="1"/>
  <c r="S94" i="24" s="1"/>
  <c r="DC113" i="17"/>
  <c r="DD113"/>
  <c r="BK113"/>
  <c r="AZ113"/>
  <c r="BS113"/>
  <c r="BX113" s="1"/>
  <c r="CD113"/>
  <c r="AR113"/>
  <c r="AG113"/>
  <c r="DC188"/>
  <c r="DD188"/>
  <c r="W188"/>
  <c r="X188" s="1"/>
  <c r="AD188" s="1"/>
  <c r="AB188"/>
  <c r="AC188" s="1"/>
  <c r="O185" i="24" s="1"/>
  <c r="AZ188" i="17"/>
  <c r="BE188" s="1"/>
  <c r="BK188"/>
  <c r="DC204"/>
  <c r="DD204"/>
  <c r="CM11"/>
  <c r="CN11"/>
  <c r="CG139"/>
  <c r="CH139" s="1"/>
  <c r="CB139"/>
  <c r="CC139" s="1"/>
  <c r="CI139" s="1"/>
  <c r="V136" i="24" s="1"/>
  <c r="DC139" i="17"/>
  <c r="DD139"/>
  <c r="N139"/>
  <c r="S139" s="1"/>
  <c r="Y139"/>
  <c r="CM155"/>
  <c r="CN155"/>
  <c r="CU155"/>
  <c r="CV155"/>
  <c r="CD155"/>
  <c r="BS155"/>
  <c r="BX155" s="1"/>
  <c r="DC155"/>
  <c r="DD155"/>
  <c r="AR155"/>
  <c r="AG155"/>
  <c r="DC171"/>
  <c r="DD171"/>
  <c r="BK133"/>
  <c r="AZ133"/>
  <c r="CM133"/>
  <c r="CN133"/>
  <c r="CD133"/>
  <c r="Y149"/>
  <c r="N149"/>
  <c r="AG165"/>
  <c r="AL165" s="1"/>
  <c r="AR165"/>
  <c r="BK165"/>
  <c r="N181"/>
  <c r="Y181"/>
  <c r="AG181"/>
  <c r="AR181"/>
  <c r="AZ181"/>
  <c r="BE181" s="1"/>
  <c r="BK181"/>
  <c r="DC194"/>
  <c r="DD194"/>
  <c r="AZ194"/>
  <c r="BE194" s="1"/>
  <c r="BK194"/>
  <c r="BS197"/>
  <c r="CD197"/>
  <c r="DC197"/>
  <c r="DD197"/>
  <c r="N30"/>
  <c r="Y30"/>
  <c r="Z30" s="1"/>
  <c r="CU46"/>
  <c r="CV46"/>
  <c r="Y46"/>
  <c r="Z46" s="1"/>
  <c r="DC62"/>
  <c r="DD62"/>
  <c r="AU62"/>
  <c r="AV62" s="1"/>
  <c r="Q59" i="24" s="1"/>
  <c r="AP62" i="17"/>
  <c r="AQ62" s="1"/>
  <c r="AW62" s="1"/>
  <c r="R59" i="24" s="1"/>
  <c r="BK78" i="17"/>
  <c r="CU94"/>
  <c r="CV94"/>
  <c r="BS94"/>
  <c r="CD94"/>
  <c r="DC110"/>
  <c r="DD110"/>
  <c r="CU110"/>
  <c r="CV110"/>
  <c r="Y110"/>
  <c r="N110"/>
  <c r="BK126"/>
  <c r="AZ126"/>
  <c r="BE126" s="1"/>
  <c r="AR142"/>
  <c r="AG142"/>
  <c r="AZ158"/>
  <c r="BE158" s="1"/>
  <c r="BK158"/>
  <c r="AG174"/>
  <c r="AL174" s="1"/>
  <c r="AR174"/>
  <c r="AR9"/>
  <c r="AS9" s="1"/>
  <c r="AG9"/>
  <c r="AL9" s="1"/>
  <c r="AQ9" s="1"/>
  <c r="BS36"/>
  <c r="CD36"/>
  <c r="CE36" s="1"/>
  <c r="BK52"/>
  <c r="BL52" s="1"/>
  <c r="CM52"/>
  <c r="CN52"/>
  <c r="AZ68"/>
  <c r="BE68" s="1"/>
  <c r="BK68"/>
  <c r="DC68"/>
  <c r="DD68"/>
  <c r="DC84"/>
  <c r="DD84"/>
  <c r="AG84"/>
  <c r="AR84"/>
  <c r="BK100"/>
  <c r="AZ100"/>
  <c r="DC100"/>
  <c r="DD100"/>
  <c r="AU116"/>
  <c r="AV116" s="1"/>
  <c r="Q113" i="24" s="1"/>
  <c r="AP116" i="17"/>
  <c r="AQ116" s="1"/>
  <c r="AW116" s="1"/>
  <c r="DC116"/>
  <c r="DD116"/>
  <c r="CU148"/>
  <c r="CV148"/>
  <c r="CM148"/>
  <c r="CN148"/>
  <c r="DC164"/>
  <c r="DD164"/>
  <c r="Y164"/>
  <c r="N164"/>
  <c r="DC180"/>
  <c r="DD180"/>
  <c r="CM180"/>
  <c r="CN180"/>
  <c r="BS180"/>
  <c r="CD180"/>
  <c r="BK14"/>
  <c r="BL14" s="1"/>
  <c r="AZ14"/>
  <c r="BE14" s="1"/>
  <c r="CB10"/>
  <c r="Y10"/>
  <c r="Z10" s="1"/>
  <c r="N10"/>
  <c r="N21"/>
  <c r="S21" s="1"/>
  <c r="Y21"/>
  <c r="Z21" s="1"/>
  <c r="DC21"/>
  <c r="DD21"/>
  <c r="CU21"/>
  <c r="CV21"/>
  <c r="AZ37"/>
  <c r="BE37" s="1"/>
  <c r="BK37"/>
  <c r="BL37" s="1"/>
  <c r="DC37"/>
  <c r="DD37"/>
  <c r="CD37"/>
  <c r="CE37" s="1"/>
  <c r="BS37"/>
  <c r="BX37" s="1"/>
  <c r="CM53"/>
  <c r="CN53"/>
  <c r="BK192"/>
  <c r="AZ192"/>
  <c r="BE192" s="1"/>
  <c r="AB143"/>
  <c r="AC143" s="1"/>
  <c r="O140" i="24" s="1"/>
  <c r="W143" i="17"/>
  <c r="X143" s="1"/>
  <c r="AD143" s="1"/>
  <c r="AU159"/>
  <c r="AV159" s="1"/>
  <c r="Q156" i="24" s="1"/>
  <c r="AP159" i="17"/>
  <c r="AQ159" s="1"/>
  <c r="AW159" s="1"/>
  <c r="Y159"/>
  <c r="N159"/>
  <c r="BN159"/>
  <c r="BO159" s="1"/>
  <c r="S156" i="24" s="1"/>
  <c r="BI159" i="17"/>
  <c r="BJ159" s="1"/>
  <c r="BP159" s="1"/>
  <c r="DC159"/>
  <c r="DD159"/>
  <c r="BK175"/>
  <c r="AZ175"/>
  <c r="CM15"/>
  <c r="CN15"/>
  <c r="CD137"/>
  <c r="AR153"/>
  <c r="AG153"/>
  <c r="N153"/>
  <c r="Y153"/>
  <c r="DC169"/>
  <c r="DD169"/>
  <c r="AU169"/>
  <c r="AV169" s="1"/>
  <c r="Q166" i="24" s="1"/>
  <c r="AP169" i="17"/>
  <c r="AQ169" s="1"/>
  <c r="AW169" s="1"/>
  <c r="R166" i="24" s="1"/>
  <c r="BN169" i="17"/>
  <c r="BO169" s="1"/>
  <c r="S166" i="24" s="1"/>
  <c r="BI169" i="17"/>
  <c r="BJ169" s="1"/>
  <c r="BP169" s="1"/>
  <c r="CM185"/>
  <c r="CN185"/>
  <c r="N198"/>
  <c r="S198" s="1"/>
  <c r="Y198"/>
  <c r="BN198"/>
  <c r="BO198" s="1"/>
  <c r="S195" i="24" s="1"/>
  <c r="BI198" i="17"/>
  <c r="BJ198" s="1"/>
  <c r="BP198" s="1"/>
  <c r="T195" i="24" s="1"/>
  <c r="Y201" i="17"/>
  <c r="N201"/>
  <c r="S201" s="1"/>
  <c r="CM201"/>
  <c r="CN201"/>
  <c r="CB34"/>
  <c r="DC34"/>
  <c r="DD34"/>
  <c r="Y34"/>
  <c r="Z34" s="1"/>
  <c r="N34"/>
  <c r="S34" s="1"/>
  <c r="AR34"/>
  <c r="AS34" s="1"/>
  <c r="AG34"/>
  <c r="W34"/>
  <c r="AZ50"/>
  <c r="BE50" s="1"/>
  <c r="BK50"/>
  <c r="BL50" s="1"/>
  <c r="CB50"/>
  <c r="BI50"/>
  <c r="BS66"/>
  <c r="CD66"/>
  <c r="AB66"/>
  <c r="AC66" s="1"/>
  <c r="O63" i="24" s="1"/>
  <c r="W66" i="17"/>
  <c r="X66" s="1"/>
  <c r="AD66" s="1"/>
  <c r="AZ82"/>
  <c r="BE82" s="1"/>
  <c r="BK82"/>
  <c r="CM82"/>
  <c r="CN82"/>
  <c r="DC82"/>
  <c r="DD82"/>
  <c r="Y98"/>
  <c r="N98"/>
  <c r="CU98"/>
  <c r="CV98"/>
  <c r="AP98"/>
  <c r="AQ98" s="1"/>
  <c r="AW98" s="1"/>
  <c r="R95" i="24" s="1"/>
  <c r="AU98" i="17"/>
  <c r="AV98" s="1"/>
  <c r="Q95" i="24" s="1"/>
  <c r="N114" i="17"/>
  <c r="Y114"/>
  <c r="AG114"/>
  <c r="AR114"/>
  <c r="CU114"/>
  <c r="CV114"/>
  <c r="CM114"/>
  <c r="CN114"/>
  <c r="DC130"/>
  <c r="DD130"/>
  <c r="Y130"/>
  <c r="N130"/>
  <c r="BS130"/>
  <c r="CD130"/>
  <c r="W74"/>
  <c r="X74" s="1"/>
  <c r="AD74" s="1"/>
  <c r="BW90"/>
  <c r="R90"/>
  <c r="AK106"/>
  <c r="BD122"/>
  <c r="CB122"/>
  <c r="CC122" s="1"/>
  <c r="CI122" s="1"/>
  <c r="V119" i="24" s="1"/>
  <c r="AK122" i="17"/>
  <c r="R16"/>
  <c r="AK48"/>
  <c r="AK64"/>
  <c r="R80"/>
  <c r="AP80"/>
  <c r="AQ80" s="1"/>
  <c r="AW80" s="1"/>
  <c r="R77" i="24" s="1"/>
  <c r="BW80" i="17"/>
  <c r="BI96"/>
  <c r="BJ96" s="1"/>
  <c r="BP96" s="1"/>
  <c r="T93" i="24" s="1"/>
  <c r="R160" i="17"/>
  <c r="CB49"/>
  <c r="AK81"/>
  <c r="CV97"/>
  <c r="BN58"/>
  <c r="BO58" s="1"/>
  <c r="S55" i="24" s="1"/>
  <c r="AB74" i="17"/>
  <c r="AC74" s="1"/>
  <c r="BN122"/>
  <c r="BO122" s="1"/>
  <c r="S119" i="24" s="1"/>
  <c r="AU80" i="17"/>
  <c r="AV80" s="1"/>
  <c r="AU96"/>
  <c r="AV96" s="1"/>
  <c r="BN128"/>
  <c r="BO128" s="1"/>
  <c r="S125" i="24" s="1"/>
  <c r="BN176" i="17"/>
  <c r="BO176" s="1"/>
  <c r="S173" i="24" s="1"/>
  <c r="BI133" i="17"/>
  <c r="BJ133" s="1"/>
  <c r="BP133" s="1"/>
  <c r="T130" i="24" s="1"/>
  <c r="DC30" i="17"/>
  <c r="BE46"/>
  <c r="AK46"/>
  <c r="W62"/>
  <c r="X62" s="1"/>
  <c r="AD62" s="1"/>
  <c r="BD142"/>
  <c r="AG20"/>
  <c r="CB52"/>
  <c r="AP84"/>
  <c r="AQ84" s="1"/>
  <c r="AW84" s="1"/>
  <c r="R81" i="24" s="1"/>
  <c r="BX148" i="17"/>
  <c r="CB14"/>
  <c r="BD10"/>
  <c r="BI21"/>
  <c r="BW53"/>
  <c r="R192"/>
  <c r="AB62"/>
  <c r="AC62" s="1"/>
  <c r="O59" i="24" s="1"/>
  <c r="AU78" i="17"/>
  <c r="AV78" s="1"/>
  <c r="Q75" i="24" s="1"/>
  <c r="AU94" i="17"/>
  <c r="AV94" s="1"/>
  <c r="R143"/>
  <c r="BD175"/>
  <c r="AB148"/>
  <c r="AC148" s="1"/>
  <c r="O145" i="24" s="1"/>
  <c r="AB164" i="17"/>
  <c r="AC164" s="1"/>
  <c r="AB180"/>
  <c r="AC180" s="1"/>
  <c r="AU180"/>
  <c r="AV180" s="1"/>
  <c r="Q177" i="24" s="1"/>
  <c r="BD137" i="17"/>
  <c r="BW50"/>
  <c r="AK82"/>
  <c r="BI98"/>
  <c r="BJ98" s="1"/>
  <c r="BP98" s="1"/>
  <c r="T95" i="24" s="1"/>
  <c r="AK114" i="17"/>
  <c r="DC200"/>
  <c r="DD200"/>
  <c r="BI135"/>
  <c r="BJ135" s="1"/>
  <c r="BP135" s="1"/>
  <c r="T132" i="24" s="1"/>
  <c r="BN135" i="17"/>
  <c r="BO135" s="1"/>
  <c r="AZ135"/>
  <c r="BE135" s="1"/>
  <c r="BK135"/>
  <c r="CM135"/>
  <c r="CN135"/>
  <c r="AP151"/>
  <c r="AQ151" s="1"/>
  <c r="AW151" s="1"/>
  <c r="AU151"/>
  <c r="AV151" s="1"/>
  <c r="Q148" i="24" s="1"/>
  <c r="W151" i="17"/>
  <c r="X151" s="1"/>
  <c r="AD151" s="1"/>
  <c r="AB151"/>
  <c r="AC151" s="1"/>
  <c r="O148" i="24" s="1"/>
  <c r="AR151" i="17"/>
  <c r="AG151"/>
  <c r="Y151"/>
  <c r="N151"/>
  <c r="S151" s="1"/>
  <c r="AZ151"/>
  <c r="BK151"/>
  <c r="AR167"/>
  <c r="AG167"/>
  <c r="DC167"/>
  <c r="DD167"/>
  <c r="AZ183"/>
  <c r="BE183" s="1"/>
  <c r="BK183"/>
  <c r="AP191"/>
  <c r="AQ191" s="1"/>
  <c r="AW191" s="1"/>
  <c r="AU191"/>
  <c r="AV191" s="1"/>
  <c r="Q188" i="24" s="1"/>
  <c r="AB191" i="17"/>
  <c r="AC191" s="1"/>
  <c r="O188" i="24" s="1"/>
  <c r="W191" i="17"/>
  <c r="X191" s="1"/>
  <c r="AD191" s="1"/>
  <c r="BS129"/>
  <c r="CD129"/>
  <c r="CU145"/>
  <c r="CV145"/>
  <c r="DC145"/>
  <c r="DD145"/>
  <c r="AP145"/>
  <c r="AQ145" s="1"/>
  <c r="AW145" s="1"/>
  <c r="R142" i="24" s="1"/>
  <c r="AU145" i="17"/>
  <c r="AV145" s="1"/>
  <c r="Q142" i="24" s="1"/>
  <c r="CM161" i="17"/>
  <c r="CN161"/>
  <c r="DC161"/>
  <c r="DD161"/>
  <c r="AZ161"/>
  <c r="BE161" s="1"/>
  <c r="BK161"/>
  <c r="N177"/>
  <c r="Y177"/>
  <c r="CB177"/>
  <c r="CC177" s="1"/>
  <c r="CI177" s="1"/>
  <c r="V174" i="24" s="1"/>
  <c r="CG177" i="17"/>
  <c r="CH177" s="1"/>
  <c r="U174" i="24" s="1"/>
  <c r="CU190" i="17"/>
  <c r="CV190"/>
  <c r="CB206"/>
  <c r="CC206" s="1"/>
  <c r="CI206" s="1"/>
  <c r="CG206"/>
  <c r="CH206" s="1"/>
  <c r="CD206"/>
  <c r="BS206"/>
  <c r="CU206"/>
  <c r="CV206"/>
  <c r="W206"/>
  <c r="X206" s="1"/>
  <c r="AD206" s="1"/>
  <c r="AB206"/>
  <c r="AC206" s="1"/>
  <c r="N206"/>
  <c r="Y206"/>
  <c r="AG193"/>
  <c r="AR193"/>
  <c r="AU193"/>
  <c r="AV193" s="1"/>
  <c r="AP193"/>
  <c r="AQ193" s="1"/>
  <c r="AW193" s="1"/>
  <c r="R190" i="24" s="1"/>
  <c r="DC26" i="17"/>
  <c r="DD26"/>
  <c r="CU42"/>
  <c r="CV42"/>
  <c r="DC42"/>
  <c r="DD42"/>
  <c r="AR58"/>
  <c r="CU74"/>
  <c r="CV74"/>
  <c r="BK74"/>
  <c r="AZ74"/>
  <c r="BE74" s="1"/>
  <c r="CG74"/>
  <c r="CH74" s="1"/>
  <c r="CB74"/>
  <c r="CC74" s="1"/>
  <c r="CI74" s="1"/>
  <c r="V71" i="24" s="1"/>
  <c r="BK90" i="17"/>
  <c r="AZ90"/>
  <c r="CU90"/>
  <c r="CV90"/>
  <c r="DC106"/>
  <c r="DD106"/>
  <c r="CU106"/>
  <c r="CV106"/>
  <c r="BN106"/>
  <c r="BO106" s="1"/>
  <c r="S103" i="24" s="1"/>
  <c r="BI106" i="17"/>
  <c r="BJ106" s="1"/>
  <c r="BP106" s="1"/>
  <c r="AR122"/>
  <c r="AG122"/>
  <c r="CU122"/>
  <c r="CV122"/>
  <c r="BS122"/>
  <c r="CD122"/>
  <c r="AZ122"/>
  <c r="BK122"/>
  <c r="AU138"/>
  <c r="AV138" s="1"/>
  <c r="Q135" i="24" s="1"/>
  <c r="AP138" i="17"/>
  <c r="AQ138" s="1"/>
  <c r="AW138" s="1"/>
  <c r="R135" i="24" s="1"/>
  <c r="Y138" i="17"/>
  <c r="N138"/>
  <c r="CM154"/>
  <c r="CN154"/>
  <c r="AB154"/>
  <c r="W154"/>
  <c r="X154" s="1"/>
  <c r="AD154" s="1"/>
  <c r="AR154"/>
  <c r="AU170"/>
  <c r="AV170" s="1"/>
  <c r="Q167" i="24" s="1"/>
  <c r="AP170" i="17"/>
  <c r="AQ170" s="1"/>
  <c r="AW170" s="1"/>
  <c r="BS170"/>
  <c r="BX170" s="1"/>
  <c r="CD170"/>
  <c r="Y186"/>
  <c r="N186"/>
  <c r="CU16"/>
  <c r="CV16"/>
  <c r="CM32"/>
  <c r="CN32"/>
  <c r="N32"/>
  <c r="Y32"/>
  <c r="Z32" s="1"/>
  <c r="CU32"/>
  <c r="CV32"/>
  <c r="CM48"/>
  <c r="CN48"/>
  <c r="BS48"/>
  <c r="BX48" s="1"/>
  <c r="CC48" s="1"/>
  <c r="CD48"/>
  <c r="CE48" s="1"/>
  <c r="CM64"/>
  <c r="CN64"/>
  <c r="AZ64"/>
  <c r="BE64" s="1"/>
  <c r="BK64"/>
  <c r="CD80"/>
  <c r="BS80"/>
  <c r="CM80"/>
  <c r="CN80"/>
  <c r="BS96"/>
  <c r="BX96" s="1"/>
  <c r="CD96"/>
  <c r="CD112"/>
  <c r="BS112"/>
  <c r="AG112"/>
  <c r="AR112"/>
  <c r="CD128"/>
  <c r="BS128"/>
  <c r="DC128"/>
  <c r="DD128"/>
  <c r="CU128"/>
  <c r="CV128"/>
  <c r="CM144"/>
  <c r="CN144"/>
  <c r="N144"/>
  <c r="Y144"/>
  <c r="DC160"/>
  <c r="DD160"/>
  <c r="BK176"/>
  <c r="AZ176"/>
  <c r="CU176"/>
  <c r="CV176"/>
  <c r="CU33"/>
  <c r="CV33"/>
  <c r="CM33"/>
  <c r="CN33"/>
  <c r="W33"/>
  <c r="AG49"/>
  <c r="AR49"/>
  <c r="AS49" s="1"/>
  <c r="AP49"/>
  <c r="BS49"/>
  <c r="CD49"/>
  <c r="CE49" s="1"/>
  <c r="AR65"/>
  <c r="AG65"/>
  <c r="AL65" s="1"/>
  <c r="AP65"/>
  <c r="AQ65" s="1"/>
  <c r="AW65" s="1"/>
  <c r="R62" i="24" s="1"/>
  <c r="AU65" i="17"/>
  <c r="AV65" s="1"/>
  <c r="N65"/>
  <c r="Y65"/>
  <c r="CM81"/>
  <c r="CN81"/>
  <c r="DC81"/>
  <c r="DD81"/>
  <c r="CM97"/>
  <c r="CN97"/>
  <c r="W97"/>
  <c r="X97" s="1"/>
  <c r="AD97" s="1"/>
  <c r="AB97"/>
  <c r="AC97" s="1"/>
  <c r="O94" i="24" s="1"/>
  <c r="BK97" i="17"/>
  <c r="W113"/>
  <c r="X113" s="1"/>
  <c r="AD113" s="1"/>
  <c r="AB113"/>
  <c r="AC113" s="1"/>
  <c r="BI113"/>
  <c r="BJ113" s="1"/>
  <c r="BN113"/>
  <c r="BO113" s="1"/>
  <c r="S110" i="24" s="1"/>
  <c r="Y113" i="17"/>
  <c r="N113"/>
  <c r="BS188"/>
  <c r="CD188"/>
  <c r="AR188"/>
  <c r="AK188"/>
  <c r="AG188"/>
  <c r="AP204"/>
  <c r="AQ204" s="1"/>
  <c r="AW204" s="1"/>
  <c r="R201" i="24" s="1"/>
  <c r="AU204" i="17"/>
  <c r="AV204" s="1"/>
  <c r="AB204"/>
  <c r="AC204" s="1"/>
  <c r="W204"/>
  <c r="X204" s="1"/>
  <c r="AD204" s="1"/>
  <c r="BS11"/>
  <c r="CD11"/>
  <c r="CE11" s="1"/>
  <c r="AG11"/>
  <c r="AR11"/>
  <c r="AS11" s="1"/>
  <c r="BS139"/>
  <c r="CD139"/>
  <c r="CU139"/>
  <c r="CV139"/>
  <c r="CM139"/>
  <c r="CN139"/>
  <c r="AR171"/>
  <c r="AG171"/>
  <c r="CG171"/>
  <c r="CH171" s="1"/>
  <c r="CB171"/>
  <c r="CC171" s="1"/>
  <c r="CI171" s="1"/>
  <c r="V168" i="24" s="1"/>
  <c r="AB171" i="17"/>
  <c r="AC171" s="1"/>
  <c r="W171"/>
  <c r="X171" s="1"/>
  <c r="AD171" s="1"/>
  <c r="CD171"/>
  <c r="BS171"/>
  <c r="BX171" s="1"/>
  <c r="CG133"/>
  <c r="CH133" s="1"/>
  <c r="U130" i="24" s="1"/>
  <c r="CB133" i="17"/>
  <c r="CC133" s="1"/>
  <c r="CI133" s="1"/>
  <c r="V130" i="24" s="1"/>
  <c r="CU149" i="17"/>
  <c r="CV149"/>
  <c r="DC165"/>
  <c r="DD165"/>
  <c r="AB165"/>
  <c r="AC165" s="1"/>
  <c r="O162" i="24" s="1"/>
  <c r="W165" i="17"/>
  <c r="X165" s="1"/>
  <c r="AD165" s="1"/>
  <c r="CM165"/>
  <c r="CN165"/>
  <c r="AU165"/>
  <c r="AV165" s="1"/>
  <c r="Q162" i="24" s="1"/>
  <c r="AP165" i="17"/>
  <c r="AQ165" s="1"/>
  <c r="AW165" s="1"/>
  <c r="R162" i="24" s="1"/>
  <c r="CU181" i="17"/>
  <c r="CV181"/>
  <c r="BW194"/>
  <c r="BN194"/>
  <c r="BO194" s="1"/>
  <c r="BI194"/>
  <c r="BJ194" s="1"/>
  <c r="BP194" s="1"/>
  <c r="T191" i="24" s="1"/>
  <c r="CU197" i="17"/>
  <c r="CV197"/>
  <c r="CM197"/>
  <c r="CN197"/>
  <c r="AZ30"/>
  <c r="CU30"/>
  <c r="CV30"/>
  <c r="CM30"/>
  <c r="CN30"/>
  <c r="CM46"/>
  <c r="CN46"/>
  <c r="Y62"/>
  <c r="N62"/>
  <c r="CM62"/>
  <c r="CN62"/>
  <c r="AR62"/>
  <c r="AR78"/>
  <c r="AG78"/>
  <c r="AL78" s="1"/>
  <c r="CM78"/>
  <c r="CN78"/>
  <c r="AB94"/>
  <c r="AC94" s="1"/>
  <c r="O91" i="24" s="1"/>
  <c r="W94" i="17"/>
  <c r="X94" s="1"/>
  <c r="AD94" s="1"/>
  <c r="N94"/>
  <c r="Y94"/>
  <c r="BN110"/>
  <c r="BO110" s="1"/>
  <c r="S107" i="24" s="1"/>
  <c r="BI110" i="17"/>
  <c r="BJ110" s="1"/>
  <c r="BP110" s="1"/>
  <c r="T107" i="24" s="1"/>
  <c r="CM126" i="17"/>
  <c r="CN126"/>
  <c r="BK142"/>
  <c r="AZ142"/>
  <c r="CM142"/>
  <c r="CN142"/>
  <c r="DC142"/>
  <c r="DD142"/>
  <c r="AG158"/>
  <c r="AL158" s="1"/>
  <c r="AR158"/>
  <c r="CU158"/>
  <c r="CV158"/>
  <c r="N174"/>
  <c r="S174" s="1"/>
  <c r="Y174"/>
  <c r="AB174"/>
  <c r="AC174" s="1"/>
  <c r="O171" i="24" s="1"/>
  <c r="W174" i="17"/>
  <c r="X174" s="1"/>
  <c r="AD174" s="1"/>
  <c r="W9"/>
  <c r="DC9"/>
  <c r="DD9"/>
  <c r="N9"/>
  <c r="Y9"/>
  <c r="Z9" s="1"/>
  <c r="CM9"/>
  <c r="CN9"/>
  <c r="CD20"/>
  <c r="CE20" s="1"/>
  <c r="BS20"/>
  <c r="BX20" s="1"/>
  <c r="CU20"/>
  <c r="CV20"/>
  <c r="CM20"/>
  <c r="CN20"/>
  <c r="DC36"/>
  <c r="DD36"/>
  <c r="CM36"/>
  <c r="CN36"/>
  <c r="CM68"/>
  <c r="CN68"/>
  <c r="CD68"/>
  <c r="BS68"/>
  <c r="CG84"/>
  <c r="CH84" s="1"/>
  <c r="CB84"/>
  <c r="CC84" s="1"/>
  <c r="CI84" s="1"/>
  <c r="V81" i="24" s="1"/>
  <c r="CU84" i="17"/>
  <c r="CV84"/>
  <c r="AZ84"/>
  <c r="BK84"/>
  <c r="CD100"/>
  <c r="BS100"/>
  <c r="BX100" s="1"/>
  <c r="CU100"/>
  <c r="CV100"/>
  <c r="CM100"/>
  <c r="CN100"/>
  <c r="CM116"/>
  <c r="CN116"/>
  <c r="AG116"/>
  <c r="AR116"/>
  <c r="DC132"/>
  <c r="DD132"/>
  <c r="Y132"/>
  <c r="N132"/>
  <c r="S132" s="1"/>
  <c r="AG148"/>
  <c r="AR148"/>
  <c r="BK148"/>
  <c r="BK164"/>
  <c r="AZ164"/>
  <c r="BE164" s="1"/>
  <c r="CD164"/>
  <c r="BS164"/>
  <c r="AR164"/>
  <c r="AG164"/>
  <c r="AZ180"/>
  <c r="BK180"/>
  <c r="CU14"/>
  <c r="CV14"/>
  <c r="N14"/>
  <c r="Y14"/>
  <c r="Z14" s="1"/>
  <c r="CD14"/>
  <c r="CE14" s="1"/>
  <c r="CM10"/>
  <c r="CN10"/>
  <c r="AR21"/>
  <c r="AS21" s="1"/>
  <c r="AG21"/>
  <c r="AG37"/>
  <c r="AR37"/>
  <c r="AS37" s="1"/>
  <c r="Y37"/>
  <c r="Z37" s="1"/>
  <c r="N37"/>
  <c r="AR53"/>
  <c r="AS53" s="1"/>
  <c r="AG53"/>
  <c r="AL53" s="1"/>
  <c r="BK53"/>
  <c r="BL53" s="1"/>
  <c r="AZ53"/>
  <c r="BE53" s="1"/>
  <c r="Y53"/>
  <c r="Z53" s="1"/>
  <c r="N53"/>
  <c r="BI192"/>
  <c r="BJ192" s="1"/>
  <c r="BP192" s="1"/>
  <c r="T189" i="24" s="1"/>
  <c r="BN192" i="17"/>
  <c r="BO192" s="1"/>
  <c r="CG143"/>
  <c r="CH143" s="1"/>
  <c r="CB143"/>
  <c r="CC143" s="1"/>
  <c r="CD159"/>
  <c r="BS159"/>
  <c r="AG159"/>
  <c r="AR159"/>
  <c r="CG175"/>
  <c r="CH175" s="1"/>
  <c r="U172" i="24" s="1"/>
  <c r="CB175" i="17"/>
  <c r="CC175" s="1"/>
  <c r="CI175" s="1"/>
  <c r="CD15"/>
  <c r="CE15" s="1"/>
  <c r="BS15"/>
  <c r="CU15"/>
  <c r="CV15"/>
  <c r="Y15"/>
  <c r="Z15" s="1"/>
  <c r="N15"/>
  <c r="AR137"/>
  <c r="AG137"/>
  <c r="AL137" s="1"/>
  <c r="CG137"/>
  <c r="CH137" s="1"/>
  <c r="CB137"/>
  <c r="CC137" s="1"/>
  <c r="CI137" s="1"/>
  <c r="V134" i="24" s="1"/>
  <c r="R153" i="17"/>
  <c r="AZ153"/>
  <c r="BK153"/>
  <c r="AB153"/>
  <c r="AC153" s="1"/>
  <c r="O150" i="24" s="1"/>
  <c r="W153" i="17"/>
  <c r="X153" s="1"/>
  <c r="AD153" s="1"/>
  <c r="AZ169"/>
  <c r="BK169"/>
  <c r="AZ185"/>
  <c r="BK185"/>
  <c r="CU198"/>
  <c r="CV198"/>
  <c r="AG146"/>
  <c r="AL146" s="1"/>
  <c r="AR146"/>
  <c r="CB200"/>
  <c r="CC200" s="1"/>
  <c r="CI200" s="1"/>
  <c r="BW200"/>
  <c r="BW17"/>
  <c r="BX17" s="1"/>
  <c r="CC17" s="1"/>
  <c r="BW135"/>
  <c r="R135"/>
  <c r="BW167"/>
  <c r="AK167"/>
  <c r="BD167"/>
  <c r="R183"/>
  <c r="AK191"/>
  <c r="R129"/>
  <c r="BW129"/>
  <c r="BD145"/>
  <c r="BI161"/>
  <c r="BJ161" s="1"/>
  <c r="BP161" s="1"/>
  <c r="AK190"/>
  <c r="BW206"/>
  <c r="R206"/>
  <c r="AP26"/>
  <c r="AK26"/>
  <c r="W26"/>
  <c r="BI26"/>
  <c r="R42"/>
  <c r="BW42"/>
  <c r="R58"/>
  <c r="BI90"/>
  <c r="BJ90" s="1"/>
  <c r="BP90" s="1"/>
  <c r="R106"/>
  <c r="R138"/>
  <c r="BI154"/>
  <c r="BJ154" s="1"/>
  <c r="BP154" s="1"/>
  <c r="T151" i="24" s="1"/>
  <c r="R154" i="17"/>
  <c r="W170"/>
  <c r="X170" s="1"/>
  <c r="AD170" s="1"/>
  <c r="BD170"/>
  <c r="AK186"/>
  <c r="CB186"/>
  <c r="CC186" s="1"/>
  <c r="BD186"/>
  <c r="AP16"/>
  <c r="AZ32"/>
  <c r="BE32" s="1"/>
  <c r="BI32"/>
  <c r="W32"/>
  <c r="BD48"/>
  <c r="BI48"/>
  <c r="R64"/>
  <c r="W80"/>
  <c r="X80" s="1"/>
  <c r="AD80" s="1"/>
  <c r="AK80"/>
  <c r="R96"/>
  <c r="AK112"/>
  <c r="W112"/>
  <c r="X112" s="1"/>
  <c r="AD112" s="1"/>
  <c r="CB128"/>
  <c r="CC128" s="1"/>
  <c r="BW144"/>
  <c r="R144"/>
  <c r="BD144"/>
  <c r="BI144"/>
  <c r="BJ144" s="1"/>
  <c r="BP144" s="1"/>
  <c r="AK160"/>
  <c r="AG176"/>
  <c r="AL176" s="1"/>
  <c r="BI33"/>
  <c r="BD33"/>
  <c r="R49"/>
  <c r="BS81"/>
  <c r="BX81" s="1"/>
  <c r="R81"/>
  <c r="BW97"/>
  <c r="S97"/>
  <c r="BN90"/>
  <c r="BO90" s="1"/>
  <c r="AU106"/>
  <c r="AV106" s="1"/>
  <c r="Q103" i="24" s="1"/>
  <c r="BN154" i="17"/>
  <c r="BO154" s="1"/>
  <c r="S151" i="24" s="1"/>
  <c r="AP11" i="17"/>
  <c r="AK139"/>
  <c r="BD139"/>
  <c r="BW139"/>
  <c r="AP139"/>
  <c r="AQ139" s="1"/>
  <c r="AW139" s="1"/>
  <c r="BI171"/>
  <c r="BJ171" s="1"/>
  <c r="BP171" s="1"/>
  <c r="CG80"/>
  <c r="CH80" s="1"/>
  <c r="U77" i="24" s="1"/>
  <c r="BN96" i="17"/>
  <c r="BO96" s="1"/>
  <c r="S93" i="24" s="1"/>
  <c r="BN160" i="17"/>
  <c r="BO160" s="1"/>
  <c r="S157" i="24" s="1"/>
  <c r="CB149" i="17"/>
  <c r="CC149" s="1"/>
  <c r="CI149" s="1"/>
  <c r="AP149"/>
  <c r="AQ149" s="1"/>
  <c r="AW149" s="1"/>
  <c r="R146" i="24" s="1"/>
  <c r="BD165" i="17"/>
  <c r="BE165" s="1"/>
  <c r="BW165"/>
  <c r="R165"/>
  <c r="S165" s="1"/>
  <c r="BW181"/>
  <c r="R181"/>
  <c r="AP194"/>
  <c r="AQ194" s="1"/>
  <c r="AW194" s="1"/>
  <c r="R191" i="24" s="1"/>
  <c r="R194" i="17"/>
  <c r="BW197"/>
  <c r="CD30"/>
  <c r="CE30" s="1"/>
  <c r="BI30"/>
  <c r="CB46"/>
  <c r="CC46" s="1"/>
  <c r="BI46"/>
  <c r="BJ46" s="1"/>
  <c r="CB78"/>
  <c r="CC78" s="1"/>
  <c r="CI78" s="1"/>
  <c r="V75" i="24" s="1"/>
  <c r="CB94" i="17"/>
  <c r="CC94" s="1"/>
  <c r="CI94" s="1"/>
  <c r="V91" i="24" s="1"/>
  <c r="BW94" i="17"/>
  <c r="R94"/>
  <c r="R110"/>
  <c r="W126"/>
  <c r="X126" s="1"/>
  <c r="AD126" s="1"/>
  <c r="CB126"/>
  <c r="CC126" s="1"/>
  <c r="AK126"/>
  <c r="R126"/>
  <c r="CB142"/>
  <c r="CC142" s="1"/>
  <c r="CI142" s="1"/>
  <c r="V139" i="24" s="1"/>
  <c r="BI142" i="17"/>
  <c r="BJ142" s="1"/>
  <c r="BP142" s="1"/>
  <c r="BI158"/>
  <c r="BJ158" s="1"/>
  <c r="BP158" s="1"/>
  <c r="T155" i="24" s="1"/>
  <c r="BW158" i="17"/>
  <c r="R158"/>
  <c r="CB174"/>
  <c r="CC174" s="1"/>
  <c r="AP20"/>
  <c r="BI20"/>
  <c r="CB36"/>
  <c r="R36"/>
  <c r="W52"/>
  <c r="R52"/>
  <c r="AK52"/>
  <c r="CB68"/>
  <c r="CC68" s="1"/>
  <c r="BW68"/>
  <c r="BW84"/>
  <c r="R100"/>
  <c r="AK116"/>
  <c r="BD132"/>
  <c r="AK148"/>
  <c r="AK164"/>
  <c r="R164"/>
  <c r="BW180"/>
  <c r="BD180"/>
  <c r="BI14"/>
  <c r="BJ14" s="1"/>
  <c r="AP14"/>
  <c r="W14"/>
  <c r="R10"/>
  <c r="AK21"/>
  <c r="AK37"/>
  <c r="BW192"/>
  <c r="BN62"/>
  <c r="BO62" s="1"/>
  <c r="S59" i="24" s="1"/>
  <c r="CG94" i="17"/>
  <c r="AU110"/>
  <c r="AV110" s="1"/>
  <c r="AU126"/>
  <c r="AV126" s="1"/>
  <c r="Q123" i="24" s="1"/>
  <c r="CG142" i="17"/>
  <c r="CH142" s="1"/>
  <c r="U139" i="24" s="1"/>
  <c r="BN158" i="17"/>
  <c r="BO158" s="1"/>
  <c r="S155" i="24" s="1"/>
  <c r="BN174" i="17"/>
  <c r="BO174" s="1"/>
  <c r="BI143"/>
  <c r="BJ143" s="1"/>
  <c r="BP143" s="1"/>
  <c r="T140" i="24" s="1"/>
  <c r="BW143" i="17"/>
  <c r="BW159"/>
  <c r="AK159"/>
  <c r="AP175"/>
  <c r="AQ175" s="1"/>
  <c r="AW175" s="1"/>
  <c r="R172" i="24" s="1"/>
  <c r="R175" i="17"/>
  <c r="R15"/>
  <c r="BW15"/>
  <c r="CG68"/>
  <c r="CH68" s="1"/>
  <c r="U65" i="24" s="1"/>
  <c r="AU84" i="17"/>
  <c r="AV84" s="1"/>
  <c r="Q81" i="24" s="1"/>
  <c r="CG100" i="17"/>
  <c r="BN132"/>
  <c r="CG132"/>
  <c r="CH132" s="1"/>
  <c r="U129" i="24" s="1"/>
  <c r="CG164" i="17"/>
  <c r="CH164" s="1"/>
  <c r="U161" i="24" s="1"/>
  <c r="R137" i="17"/>
  <c r="S137" s="1"/>
  <c r="AP137"/>
  <c r="AQ137" s="1"/>
  <c r="CM153"/>
  <c r="BD153"/>
  <c r="DD153"/>
  <c r="AK169"/>
  <c r="R169"/>
  <c r="S169" s="1"/>
  <c r="AP198"/>
  <c r="AQ198" s="1"/>
  <c r="AW198" s="1"/>
  <c r="R195" i="24" s="1"/>
  <c r="AK198" i="17"/>
  <c r="BW146"/>
  <c r="AZ198"/>
  <c r="BK201"/>
  <c r="AZ201"/>
  <c r="CD201"/>
  <c r="BS201"/>
  <c r="CG201"/>
  <c r="CH201" s="1"/>
  <c r="U198" i="24" s="1"/>
  <c r="CB201" i="17"/>
  <c r="CC201" s="1"/>
  <c r="DC201"/>
  <c r="DD201"/>
  <c r="BK34"/>
  <c r="BL34" s="1"/>
  <c r="BD34"/>
  <c r="BS50"/>
  <c r="CD50"/>
  <c r="CE50" s="1"/>
  <c r="CU50"/>
  <c r="CV50"/>
  <c r="CU66"/>
  <c r="CV66"/>
  <c r="AG66"/>
  <c r="AL66" s="1"/>
  <c r="AR66"/>
  <c r="Y66"/>
  <c r="N66"/>
  <c r="AB98"/>
  <c r="AC98" s="1"/>
  <c r="O95" i="24" s="1"/>
  <c r="W98" i="17"/>
  <c r="X98" s="1"/>
  <c r="AD98" s="1"/>
  <c r="AG98"/>
  <c r="AL98" s="1"/>
  <c r="AR98"/>
  <c r="DC114"/>
  <c r="DD114"/>
  <c r="BN114"/>
  <c r="BI114"/>
  <c r="BJ114" s="1"/>
  <c r="BP114" s="1"/>
  <c r="T111" i="24" s="1"/>
  <c r="CD146" i="17"/>
  <c r="BS146"/>
  <c r="AZ146"/>
  <c r="BK146"/>
  <c r="Y146"/>
  <c r="CM146"/>
  <c r="CN146"/>
  <c r="AU162"/>
  <c r="AP162"/>
  <c r="AQ162" s="1"/>
  <c r="AW162" s="1"/>
  <c r="AR162"/>
  <c r="AG162"/>
  <c r="AL162" s="1"/>
  <c r="DC178"/>
  <c r="DD178"/>
  <c r="AG40"/>
  <c r="AL40" s="1"/>
  <c r="AR40"/>
  <c r="AS40" s="1"/>
  <c r="Y40"/>
  <c r="Z40" s="1"/>
  <c r="N40"/>
  <c r="CD40"/>
  <c r="CE40" s="1"/>
  <c r="BS40"/>
  <c r="AR56"/>
  <c r="AG56"/>
  <c r="CG56"/>
  <c r="CH56" s="1"/>
  <c r="CB56"/>
  <c r="CC56" s="1"/>
  <c r="CI56" s="1"/>
  <c r="V53" i="24" s="1"/>
  <c r="CM72" i="17"/>
  <c r="CN72"/>
  <c r="AG72"/>
  <c r="AL72" s="1"/>
  <c r="AR72"/>
  <c r="AU72"/>
  <c r="AV72" s="1"/>
  <c r="AP72"/>
  <c r="AQ72" s="1"/>
  <c r="AW72" s="1"/>
  <c r="CM88"/>
  <c r="CN88"/>
  <c r="AG88"/>
  <c r="AR88"/>
  <c r="DC88"/>
  <c r="DD88"/>
  <c r="AG104"/>
  <c r="AR104"/>
  <c r="CD120"/>
  <c r="BS120"/>
  <c r="AR120"/>
  <c r="CM136"/>
  <c r="CN136"/>
  <c r="Y152"/>
  <c r="N152"/>
  <c r="DC152"/>
  <c r="DD152"/>
  <c r="AU152"/>
  <c r="AV152" s="1"/>
  <c r="AP152"/>
  <c r="AQ152" s="1"/>
  <c r="BK152"/>
  <c r="AZ152"/>
  <c r="BS152"/>
  <c r="CD152"/>
  <c r="DC168"/>
  <c r="DD168"/>
  <c r="DC184"/>
  <c r="DD184"/>
  <c r="Y184"/>
  <c r="N184"/>
  <c r="S184" s="1"/>
  <c r="CM18"/>
  <c r="CN18"/>
  <c r="AZ25"/>
  <c r="BK25"/>
  <c r="BL25" s="1"/>
  <c r="Y41"/>
  <c r="Z41" s="1"/>
  <c r="N41"/>
  <c r="CU41"/>
  <c r="CV41"/>
  <c r="N57"/>
  <c r="Y57"/>
  <c r="DC73"/>
  <c r="DD73"/>
  <c r="CU73"/>
  <c r="CV73"/>
  <c r="N73"/>
  <c r="Y73"/>
  <c r="CU89"/>
  <c r="CV89"/>
  <c r="DC89"/>
  <c r="DD89"/>
  <c r="BN89"/>
  <c r="BO89" s="1"/>
  <c r="S86" i="24" s="1"/>
  <c r="BI89" i="17"/>
  <c r="BJ89" s="1"/>
  <c r="BP89" s="1"/>
  <c r="T86" i="24" s="1"/>
  <c r="AG89" i="17"/>
  <c r="AR89"/>
  <c r="DC105"/>
  <c r="DD105"/>
  <c r="CU121"/>
  <c r="CV121"/>
  <c r="AU121"/>
  <c r="AP121"/>
  <c r="AQ121" s="1"/>
  <c r="AW121" s="1"/>
  <c r="R118" i="24" s="1"/>
  <c r="AK196" i="17"/>
  <c r="CU196"/>
  <c r="CV196"/>
  <c r="AB196"/>
  <c r="AC196" s="1"/>
  <c r="O193" i="24" s="1"/>
  <c r="W196" i="17"/>
  <c r="X196" s="1"/>
  <c r="AD196" s="1"/>
  <c r="N196"/>
  <c r="Y196"/>
  <c r="N13"/>
  <c r="Y13"/>
  <c r="Z13" s="1"/>
  <c r="CM147"/>
  <c r="CN147"/>
  <c r="AR163"/>
  <c r="AG163"/>
  <c r="CD163"/>
  <c r="BS163"/>
  <c r="BK179"/>
  <c r="AZ179"/>
  <c r="CD179"/>
  <c r="BS179"/>
  <c r="CU179"/>
  <c r="CV179"/>
  <c r="AZ19"/>
  <c r="BK19"/>
  <c r="BL19" s="1"/>
  <c r="N19"/>
  <c r="Y19"/>
  <c r="Z19" s="1"/>
  <c r="CM141"/>
  <c r="CN141"/>
  <c r="DC141"/>
  <c r="DD141"/>
  <c r="N141"/>
  <c r="Y141"/>
  <c r="CU157"/>
  <c r="CV157"/>
  <c r="AG157"/>
  <c r="AR157"/>
  <c r="N157"/>
  <c r="Y157"/>
  <c r="BS173"/>
  <c r="BX173" s="1"/>
  <c r="CD173"/>
  <c r="AZ173"/>
  <c r="BE173" s="1"/>
  <c r="BK173"/>
  <c r="AU173"/>
  <c r="AP173"/>
  <c r="AQ173" s="1"/>
  <c r="AW173" s="1"/>
  <c r="R170" i="24" s="1"/>
  <c r="DC202" i="17"/>
  <c r="DD202"/>
  <c r="AB202"/>
  <c r="AC202" s="1"/>
  <c r="O199" i="24" s="1"/>
  <c r="W202" i="17"/>
  <c r="X202" s="1"/>
  <c r="AD202" s="1"/>
  <c r="AR202"/>
  <c r="CU205"/>
  <c r="CV205"/>
  <c r="CM205"/>
  <c r="CN205"/>
  <c r="CM22"/>
  <c r="CN22"/>
  <c r="AZ22"/>
  <c r="BK22"/>
  <c r="BL22" s="1"/>
  <c r="Y22"/>
  <c r="Z22" s="1"/>
  <c r="N22"/>
  <c r="Y38"/>
  <c r="Z38" s="1"/>
  <c r="N38"/>
  <c r="CU38"/>
  <c r="CV38"/>
  <c r="AR54"/>
  <c r="AS54" s="1"/>
  <c r="AG54"/>
  <c r="CM54"/>
  <c r="CN54"/>
  <c r="Y70"/>
  <c r="N70"/>
  <c r="CD70"/>
  <c r="BK70"/>
  <c r="AZ70"/>
  <c r="BE70" s="1"/>
  <c r="CM86"/>
  <c r="CN86"/>
  <c r="Y86"/>
  <c r="N86"/>
  <c r="DC86"/>
  <c r="DD86"/>
  <c r="AR102"/>
  <c r="AG102"/>
  <c r="CM118"/>
  <c r="CN118"/>
  <c r="BW118"/>
  <c r="CG134"/>
  <c r="CB134"/>
  <c r="CC134" s="1"/>
  <c r="CI134" s="1"/>
  <c r="V131" i="24" s="1"/>
  <c r="CM134" i="17"/>
  <c r="CN134"/>
  <c r="AG134"/>
  <c r="AL134" s="1"/>
  <c r="AR134"/>
  <c r="CD150"/>
  <c r="BS150"/>
  <c r="DC150"/>
  <c r="DD150"/>
  <c r="AG150"/>
  <c r="AR150"/>
  <c r="CU166"/>
  <c r="CV166"/>
  <c r="AR166"/>
  <c r="AG166"/>
  <c r="AU166"/>
  <c r="AV166" s="1"/>
  <c r="Q163" i="24" s="1"/>
  <c r="AP166" i="17"/>
  <c r="AQ166" s="1"/>
  <c r="AW166" s="1"/>
  <c r="R163" i="24" s="1"/>
  <c r="DC182" i="17"/>
  <c r="DD182"/>
  <c r="BK182"/>
  <c r="AZ182"/>
  <c r="BE182" s="1"/>
  <c r="Y182"/>
  <c r="N182"/>
  <c r="AR28"/>
  <c r="AS28" s="1"/>
  <c r="AG28"/>
  <c r="AL28" s="1"/>
  <c r="AZ28"/>
  <c r="BK28"/>
  <c r="BL28" s="1"/>
  <c r="CU28"/>
  <c r="CV28"/>
  <c r="AZ44"/>
  <c r="BK44"/>
  <c r="BL44" s="1"/>
  <c r="CU44"/>
  <c r="CV44"/>
  <c r="DC44"/>
  <c r="DD44"/>
  <c r="AR60"/>
  <c r="AG60"/>
  <c r="CD60"/>
  <c r="BS60"/>
  <c r="CU76"/>
  <c r="CV76"/>
  <c r="BK108"/>
  <c r="AZ108"/>
  <c r="BS108"/>
  <c r="CD108"/>
  <c r="AB108"/>
  <c r="AC108" s="1"/>
  <c r="O105" i="24" s="1"/>
  <c r="W108" i="17"/>
  <c r="X108" s="1"/>
  <c r="AD108" s="1"/>
  <c r="DC108"/>
  <c r="DD108"/>
  <c r="AZ124"/>
  <c r="BK124"/>
  <c r="AB124"/>
  <c r="AC124" s="1"/>
  <c r="W124"/>
  <c r="X124" s="1"/>
  <c r="AD124" s="1"/>
  <c r="CM124"/>
  <c r="CN124"/>
  <c r="AU124"/>
  <c r="AV124" s="1"/>
  <c r="Q121" i="24" s="1"/>
  <c r="AP124" i="17"/>
  <c r="AQ124" s="1"/>
  <c r="AW124" s="1"/>
  <c r="R121" i="24" s="1"/>
  <c r="BW140" i="17"/>
  <c r="DC140"/>
  <c r="DD140"/>
  <c r="BN140"/>
  <c r="BO140" s="1"/>
  <c r="S137" i="24" s="1"/>
  <c r="BI140" i="17"/>
  <c r="BJ140" s="1"/>
  <c r="BP140" s="1"/>
  <c r="T137" i="24" s="1"/>
  <c r="CG156" i="17"/>
  <c r="CB156"/>
  <c r="CC156" s="1"/>
  <c r="CD172"/>
  <c r="BS172"/>
  <c r="BX172" s="1"/>
  <c r="CU172"/>
  <c r="CV172"/>
  <c r="CM172"/>
  <c r="CN172"/>
  <c r="Y12"/>
  <c r="Z12" s="1"/>
  <c r="N12"/>
  <c r="CU12"/>
  <c r="CV12"/>
  <c r="CM29"/>
  <c r="CN29"/>
  <c r="AR45"/>
  <c r="AS45" s="1"/>
  <c r="AG45"/>
  <c r="AB61"/>
  <c r="AC61" s="1"/>
  <c r="W61"/>
  <c r="X61" s="1"/>
  <c r="AD61" s="1"/>
  <c r="DC61"/>
  <c r="DD61"/>
  <c r="Y189"/>
  <c r="N189"/>
  <c r="CU189"/>
  <c r="CV189"/>
  <c r="BS189"/>
  <c r="CD189"/>
  <c r="AB189"/>
  <c r="AC189" s="1"/>
  <c r="O186" i="24" s="1"/>
  <c r="W189" i="17"/>
  <c r="X189" s="1"/>
  <c r="AD189" s="1"/>
  <c r="Y27"/>
  <c r="Z27" s="1"/>
  <c r="N27"/>
  <c r="S27" s="1"/>
  <c r="X27" s="1"/>
  <c r="N43"/>
  <c r="Y43"/>
  <c r="Z43" s="1"/>
  <c r="BK43"/>
  <c r="BL43" s="1"/>
  <c r="AZ43"/>
  <c r="BE43" s="1"/>
  <c r="BJ43" s="1"/>
  <c r="Y59"/>
  <c r="N59"/>
  <c r="CM59"/>
  <c r="CN59"/>
  <c r="DC59"/>
  <c r="DD59"/>
  <c r="CU59"/>
  <c r="CV59"/>
  <c r="BK75"/>
  <c r="AZ75"/>
  <c r="BN91"/>
  <c r="BO91" s="1"/>
  <c r="BI91"/>
  <c r="BJ91" s="1"/>
  <c r="BP91" s="1"/>
  <c r="T88" i="24" s="1"/>
  <c r="Y123" i="17"/>
  <c r="N123"/>
  <c r="N187"/>
  <c r="S187" s="1"/>
  <c r="Y187"/>
  <c r="DC203"/>
  <c r="DD203"/>
  <c r="BK203"/>
  <c r="AZ203"/>
  <c r="CM203"/>
  <c r="CN203"/>
  <c r="Y203"/>
  <c r="N203"/>
  <c r="AU203"/>
  <c r="AV203" s="1"/>
  <c r="Q200" i="24" s="1"/>
  <c r="AP203" i="17"/>
  <c r="AQ203" s="1"/>
  <c r="AW203" s="1"/>
  <c r="CG203"/>
  <c r="CB203"/>
  <c r="CC203" s="1"/>
  <c r="CI203" s="1"/>
  <c r="V200" i="24" s="1"/>
  <c r="CM69" i="17"/>
  <c r="CN69"/>
  <c r="BK69"/>
  <c r="AB69"/>
  <c r="AC69" s="1"/>
  <c r="W69"/>
  <c r="X69" s="1"/>
  <c r="AD69" s="1"/>
  <c r="CM85"/>
  <c r="CN85"/>
  <c r="CG85"/>
  <c r="CH85" s="1"/>
  <c r="U82" i="24" s="1"/>
  <c r="CB85" i="17"/>
  <c r="CC85" s="1"/>
  <c r="AZ101"/>
  <c r="BK101"/>
  <c r="BS101"/>
  <c r="CD101"/>
  <c r="CM101"/>
  <c r="CN101"/>
  <c r="CM117"/>
  <c r="CN117"/>
  <c r="DC31"/>
  <c r="DD31"/>
  <c r="CM31"/>
  <c r="CN31"/>
  <c r="AR31"/>
  <c r="AS31" s="1"/>
  <c r="AG31"/>
  <c r="N31"/>
  <c r="Y31"/>
  <c r="Z31" s="1"/>
  <c r="DC47"/>
  <c r="DD47"/>
  <c r="AP47"/>
  <c r="AR63"/>
  <c r="AG63"/>
  <c r="AL63" s="1"/>
  <c r="AZ63"/>
  <c r="BE63" s="1"/>
  <c r="BK63"/>
  <c r="DC63"/>
  <c r="DD63"/>
  <c r="Y79"/>
  <c r="N79"/>
  <c r="CU79"/>
  <c r="CV79"/>
  <c r="CG79"/>
  <c r="CB79"/>
  <c r="CC79" s="1"/>
  <c r="CI79" s="1"/>
  <c r="V76" i="24" s="1"/>
  <c r="AR79" i="17"/>
  <c r="AG79"/>
  <c r="AL79" s="1"/>
  <c r="AZ95"/>
  <c r="BE95" s="1"/>
  <c r="BK95"/>
  <c r="CU111"/>
  <c r="CV111"/>
  <c r="AR111"/>
  <c r="AG111"/>
  <c r="BS111"/>
  <c r="CD111"/>
  <c r="AG127"/>
  <c r="AL127" s="1"/>
  <c r="AR127"/>
  <c r="N127"/>
  <c r="Y127"/>
  <c r="DC207"/>
  <c r="DD207"/>
  <c r="CU207"/>
  <c r="CV207"/>
  <c r="CM207"/>
  <c r="CN207"/>
  <c r="CG207"/>
  <c r="CB207"/>
  <c r="CC207" s="1"/>
  <c r="CI207" s="1"/>
  <c r="V204" i="24" s="1"/>
  <c r="Y35" i="17"/>
  <c r="Z35" s="1"/>
  <c r="AR67"/>
  <c r="AG67"/>
  <c r="CU83"/>
  <c r="CV83"/>
  <c r="CD83"/>
  <c r="BS83"/>
  <c r="BS99"/>
  <c r="CD99"/>
  <c r="Y115"/>
  <c r="N115"/>
  <c r="S115" s="1"/>
  <c r="BK115"/>
  <c r="AZ115"/>
  <c r="CU195"/>
  <c r="CV195"/>
  <c r="CM195"/>
  <c r="CN195"/>
  <c r="DC77"/>
  <c r="DD77"/>
  <c r="Y77"/>
  <c r="N77"/>
  <c r="S77" s="1"/>
  <c r="AU77"/>
  <c r="AV77" s="1"/>
  <c r="Q74" i="24" s="1"/>
  <c r="AP77" i="17"/>
  <c r="AQ77" s="1"/>
  <c r="AW77" s="1"/>
  <c r="R74" i="24" s="1"/>
  <c r="CU93" i="17"/>
  <c r="CV93"/>
  <c r="AZ93"/>
  <c r="BK93"/>
  <c r="DC93"/>
  <c r="DD93"/>
  <c r="AG109"/>
  <c r="AR109"/>
  <c r="Y109"/>
  <c r="CM23"/>
  <c r="CN23"/>
  <c r="Y23"/>
  <c r="Z23" s="1"/>
  <c r="CM39"/>
  <c r="CN39"/>
  <c r="BS71"/>
  <c r="CD71"/>
  <c r="DC71"/>
  <c r="DD71"/>
  <c r="AB71"/>
  <c r="AC71" s="1"/>
  <c r="O68" i="24" s="1"/>
  <c r="W71" i="17"/>
  <c r="X71" s="1"/>
  <c r="AD71" s="1"/>
  <c r="Y71"/>
  <c r="BK87"/>
  <c r="DC87"/>
  <c r="DD87"/>
  <c r="Y87"/>
  <c r="N87"/>
  <c r="AG103"/>
  <c r="AR103"/>
  <c r="AG119"/>
  <c r="AL119" s="1"/>
  <c r="AR119"/>
  <c r="AZ119"/>
  <c r="BK119"/>
  <c r="DC199"/>
  <c r="DD199"/>
  <c r="AG199"/>
  <c r="AL199" s="1"/>
  <c r="AR199"/>
  <c r="BI201"/>
  <c r="BJ201" s="1"/>
  <c r="R50"/>
  <c r="BD66"/>
  <c r="AP66"/>
  <c r="AQ66" s="1"/>
  <c r="AW66" s="1"/>
  <c r="R63" i="24" s="1"/>
  <c r="R66" i="17"/>
  <c r="CB82"/>
  <c r="CC82" s="1"/>
  <c r="BI82"/>
  <c r="BJ82" s="1"/>
  <c r="BP82" s="1"/>
  <c r="T79" i="24" s="1"/>
  <c r="CD114" i="17"/>
  <c r="AP130"/>
  <c r="AQ130" s="1"/>
  <c r="AW130" s="1"/>
  <c r="R127" i="24" s="1"/>
  <c r="CB146" i="17"/>
  <c r="CC146" s="1"/>
  <c r="R162"/>
  <c r="BS162"/>
  <c r="R178"/>
  <c r="AK178"/>
  <c r="R24"/>
  <c r="AK24"/>
  <c r="W24"/>
  <c r="W40"/>
  <c r="R56"/>
  <c r="BI88"/>
  <c r="BJ88" s="1"/>
  <c r="BP88" s="1"/>
  <c r="T85" i="24" s="1"/>
  <c r="CB88" i="17"/>
  <c r="CC88" s="1"/>
  <c r="BD104"/>
  <c r="BW104"/>
  <c r="AK120"/>
  <c r="AL120" s="1"/>
  <c r="CB120"/>
  <c r="CC120" s="1"/>
  <c r="BW120"/>
  <c r="BW136"/>
  <c r="CB136"/>
  <c r="CC136" s="1"/>
  <c r="AK136"/>
  <c r="BD152"/>
  <c r="N168"/>
  <c r="R168"/>
  <c r="AP184"/>
  <c r="AQ184" s="1"/>
  <c r="CM184"/>
  <c r="BI184"/>
  <c r="BJ184" s="1"/>
  <c r="W18"/>
  <c r="BI18"/>
  <c r="BW18"/>
  <c r="AK25"/>
  <c r="R41"/>
  <c r="CB57"/>
  <c r="CC57" s="1"/>
  <c r="R57"/>
  <c r="CB89"/>
  <c r="CC89" s="1"/>
  <c r="BW89"/>
  <c r="BD196"/>
  <c r="BW196"/>
  <c r="BD13"/>
  <c r="BI131"/>
  <c r="BJ131" s="1"/>
  <c r="BP131" s="1"/>
  <c r="T128" i="24" s="1"/>
  <c r="DD131" i="17"/>
  <c r="BD147"/>
  <c r="BI179"/>
  <c r="BJ179" s="1"/>
  <c r="BP179" s="1"/>
  <c r="T176" i="24" s="1"/>
  <c r="BW179" i="17"/>
  <c r="W19"/>
  <c r="BN56"/>
  <c r="BO56" s="1"/>
  <c r="CG88"/>
  <c r="AB136"/>
  <c r="AC136" s="1"/>
  <c r="O133" i="24" s="1"/>
  <c r="BN184" i="17"/>
  <c r="BI141"/>
  <c r="BJ141" s="1"/>
  <c r="BP141" s="1"/>
  <c r="BD157"/>
  <c r="BI173"/>
  <c r="BJ173" s="1"/>
  <c r="BP173" s="1"/>
  <c r="T170" i="24" s="1"/>
  <c r="BD202" i="17"/>
  <c r="R202"/>
  <c r="AP205"/>
  <c r="AQ205" s="1"/>
  <c r="AK205"/>
  <c r="BW205"/>
  <c r="AK38"/>
  <c r="BW54"/>
  <c r="R70"/>
  <c r="CB70"/>
  <c r="CC70" s="1"/>
  <c r="CI70" s="1"/>
  <c r="AK86"/>
  <c r="R86"/>
  <c r="W102"/>
  <c r="X102" s="1"/>
  <c r="AD102" s="1"/>
  <c r="BX102"/>
  <c r="R134"/>
  <c r="N150"/>
  <c r="AK150"/>
  <c r="BD166"/>
  <c r="AP182"/>
  <c r="AQ182" s="1"/>
  <c r="AW182" s="1"/>
  <c r="CB28"/>
  <c r="BD28"/>
  <c r="R28"/>
  <c r="W28"/>
  <c r="AK44"/>
  <c r="R60"/>
  <c r="BD60"/>
  <c r="CB76"/>
  <c r="CC76" s="1"/>
  <c r="DC76"/>
  <c r="DD76"/>
  <c r="BI76"/>
  <c r="BJ76" s="1"/>
  <c r="AK92"/>
  <c r="AP92"/>
  <c r="AQ92" s="1"/>
  <c r="W92"/>
  <c r="X92" s="1"/>
  <c r="AD92" s="1"/>
  <c r="CB108"/>
  <c r="CC108" s="1"/>
  <c r="CI108" s="1"/>
  <c r="V105" i="24" s="1"/>
  <c r="BD124" i="17"/>
  <c r="W140"/>
  <c r="X140" s="1"/>
  <c r="AD140" s="1"/>
  <c r="R140"/>
  <c r="AK140"/>
  <c r="R156"/>
  <c r="BD156"/>
  <c r="AK12"/>
  <c r="BD12"/>
  <c r="R12"/>
  <c r="CG189"/>
  <c r="CH189" s="1"/>
  <c r="U186" i="24" s="1"/>
  <c r="W29" i="17"/>
  <c r="AK29"/>
  <c r="W45"/>
  <c r="BI45"/>
  <c r="BS45"/>
  <c r="BD45"/>
  <c r="CB61"/>
  <c r="CC61" s="1"/>
  <c r="AP61"/>
  <c r="AQ61" s="1"/>
  <c r="AP27"/>
  <c r="BW27"/>
  <c r="AP59"/>
  <c r="AQ59" s="1"/>
  <c r="AW59" s="1"/>
  <c r="R56" i="24" s="1"/>
  <c r="W59" i="17"/>
  <c r="X59" s="1"/>
  <c r="AD59" s="1"/>
  <c r="BW75"/>
  <c r="AK75"/>
  <c r="BD75"/>
  <c r="AP91"/>
  <c r="AQ91" s="1"/>
  <c r="BD91"/>
  <c r="R91"/>
  <c r="AK123"/>
  <c r="CB123"/>
  <c r="CC123" s="1"/>
  <c r="BW123"/>
  <c r="BD123"/>
  <c r="BW187"/>
  <c r="AK187"/>
  <c r="BI101"/>
  <c r="BJ101" s="1"/>
  <c r="BP101" s="1"/>
  <c r="T98" i="24" s="1"/>
  <c r="W117" i="17"/>
  <c r="X117" s="1"/>
  <c r="AD117" s="1"/>
  <c r="BW117"/>
  <c r="BW31"/>
  <c r="AK31"/>
  <c r="BD47"/>
  <c r="BD79"/>
  <c r="W79"/>
  <c r="X79" s="1"/>
  <c r="AD79" s="1"/>
  <c r="AP95"/>
  <c r="AQ95" s="1"/>
  <c r="AW95" s="1"/>
  <c r="R92" i="24" s="1"/>
  <c r="R111" i="17"/>
  <c r="AP111"/>
  <c r="AQ111" s="1"/>
  <c r="AW111" s="1"/>
  <c r="R108" i="24" s="1"/>
  <c r="R127" i="17"/>
  <c r="W127"/>
  <c r="X127" s="1"/>
  <c r="AD127" s="1"/>
  <c r="BD127"/>
  <c r="BW207"/>
  <c r="BI35"/>
  <c r="AP35"/>
  <c r="BW51"/>
  <c r="N51"/>
  <c r="AP51"/>
  <c r="BI67"/>
  <c r="BJ67" s="1"/>
  <c r="BP67" s="1"/>
  <c r="T64" i="24" s="1"/>
  <c r="R83" i="17"/>
  <c r="CM99"/>
  <c r="BW99"/>
  <c r="CN99"/>
  <c r="CB115"/>
  <c r="CC115" s="1"/>
  <c r="AK115"/>
  <c r="AP115"/>
  <c r="AQ115" s="1"/>
  <c r="CB93"/>
  <c r="CC93" s="1"/>
  <c r="AK93"/>
  <c r="BD109"/>
  <c r="W125"/>
  <c r="X125" s="1"/>
  <c r="AD125" s="1"/>
  <c r="CB125"/>
  <c r="CC125" s="1"/>
  <c r="BW23"/>
  <c r="BW39"/>
  <c r="N55"/>
  <c r="S55" s="1"/>
  <c r="AZ71"/>
  <c r="CB71"/>
  <c r="CC71" s="1"/>
  <c r="BW71"/>
  <c r="AK87"/>
  <c r="W87"/>
  <c r="X87" s="1"/>
  <c r="AD87" s="1"/>
  <c r="R87"/>
  <c r="R103"/>
  <c r="AP103"/>
  <c r="AQ103" s="1"/>
  <c r="BD103"/>
  <c r="AP119"/>
  <c r="AQ119" s="1"/>
  <c r="AW119" s="1"/>
  <c r="R116" i="24" s="1"/>
  <c r="BD119" i="17"/>
  <c r="R119"/>
  <c r="DC162"/>
  <c r="DD162"/>
  <c r="Y178"/>
  <c r="N178"/>
  <c r="CU178"/>
  <c r="CV178"/>
  <c r="CD24"/>
  <c r="CE24" s="1"/>
  <c r="BS24"/>
  <c r="DC24"/>
  <c r="DD24"/>
  <c r="CM24"/>
  <c r="CN24"/>
  <c r="CM40"/>
  <c r="CN40"/>
  <c r="BK40"/>
  <c r="BL40" s="1"/>
  <c r="CM56"/>
  <c r="CN56"/>
  <c r="DC56"/>
  <c r="DD56"/>
  <c r="CU56"/>
  <c r="CV56"/>
  <c r="CD56"/>
  <c r="AZ72"/>
  <c r="BE72" s="1"/>
  <c r="BK72"/>
  <c r="DC72"/>
  <c r="DD72"/>
  <c r="CU72"/>
  <c r="CV72"/>
  <c r="BS88"/>
  <c r="BX88" s="1"/>
  <c r="CD88"/>
  <c r="CD104"/>
  <c r="BS104"/>
  <c r="BX104" s="1"/>
  <c r="DC104"/>
  <c r="DD104"/>
  <c r="N104"/>
  <c r="Y104"/>
  <c r="Y120"/>
  <c r="N120"/>
  <c r="S120" s="1"/>
  <c r="AU136"/>
  <c r="AP136"/>
  <c r="AQ136" s="1"/>
  <c r="AW136" s="1"/>
  <c r="R133" i="24" s="1"/>
  <c r="BS136" i="17"/>
  <c r="CD136"/>
  <c r="BK136"/>
  <c r="AZ136"/>
  <c r="BE136" s="1"/>
  <c r="CU152"/>
  <c r="CV152"/>
  <c r="BK168"/>
  <c r="AZ168"/>
  <c r="BE168" s="1"/>
  <c r="CD168"/>
  <c r="BS168"/>
  <c r="Y168"/>
  <c r="BS184"/>
  <c r="BX184" s="1"/>
  <c r="CD184"/>
  <c r="AG184"/>
  <c r="AL184" s="1"/>
  <c r="AR184"/>
  <c r="AR18"/>
  <c r="AS18" s="1"/>
  <c r="AG18"/>
  <c r="CM25"/>
  <c r="CN25"/>
  <c r="CU25"/>
  <c r="CV25"/>
  <c r="DC25"/>
  <c r="DD25"/>
  <c r="BS25"/>
  <c r="CD25"/>
  <c r="CE25" s="1"/>
  <c r="BS41"/>
  <c r="CD41"/>
  <c r="CE41" s="1"/>
  <c r="BS57"/>
  <c r="CD57"/>
  <c r="AU73"/>
  <c r="AV73" s="1"/>
  <c r="Q70" i="24" s="1"/>
  <c r="AP73" i="17"/>
  <c r="AQ73" s="1"/>
  <c r="AW73" s="1"/>
  <c r="CD89"/>
  <c r="BS89"/>
  <c r="BX89" s="1"/>
  <c r="AU89"/>
  <c r="AV89" s="1"/>
  <c r="Q86" i="24" s="1"/>
  <c r="AP89" i="17"/>
  <c r="AQ89" s="1"/>
  <c r="BK89"/>
  <c r="AZ89"/>
  <c r="CD121"/>
  <c r="BS121"/>
  <c r="DC121"/>
  <c r="DD121"/>
  <c r="CM121"/>
  <c r="CN121"/>
  <c r="AG196"/>
  <c r="AR196"/>
  <c r="CM13"/>
  <c r="CN13"/>
  <c r="AZ131"/>
  <c r="BK131"/>
  <c r="AR131"/>
  <c r="AG131"/>
  <c r="N131"/>
  <c r="S131" s="1"/>
  <c r="Y131"/>
  <c r="CG131"/>
  <c r="CB131"/>
  <c r="CC131" s="1"/>
  <c r="DC147"/>
  <c r="DD147"/>
  <c r="BK147"/>
  <c r="AZ147"/>
  <c r="DC163"/>
  <c r="DD163"/>
  <c r="CM163"/>
  <c r="CN163"/>
  <c r="N179"/>
  <c r="Y179"/>
  <c r="CD19"/>
  <c r="CE19" s="1"/>
  <c r="BS19"/>
  <c r="BX19" s="1"/>
  <c r="BD19"/>
  <c r="DC19"/>
  <c r="DD19"/>
  <c r="CM19"/>
  <c r="CN19"/>
  <c r="CU19"/>
  <c r="CV19"/>
  <c r="BK141"/>
  <c r="AZ141"/>
  <c r="CD157"/>
  <c r="BS157"/>
  <c r="DC157"/>
  <c r="DD157"/>
  <c r="CM173"/>
  <c r="CN173"/>
  <c r="DC173"/>
  <c r="DD173"/>
  <c r="AR173"/>
  <c r="AG173"/>
  <c r="AL173" s="1"/>
  <c r="AZ202"/>
  <c r="BK202"/>
  <c r="Y202"/>
  <c r="N202"/>
  <c r="DC22"/>
  <c r="DD22"/>
  <c r="AZ38"/>
  <c r="BK38"/>
  <c r="BL38" s="1"/>
  <c r="DC38"/>
  <c r="DD38"/>
  <c r="CU54"/>
  <c r="CV54"/>
  <c r="AB70"/>
  <c r="AC70" s="1"/>
  <c r="W70"/>
  <c r="X70" s="1"/>
  <c r="AD70" s="1"/>
  <c r="CU70"/>
  <c r="CV70"/>
  <c r="CD86"/>
  <c r="BS86"/>
  <c r="CM102"/>
  <c r="CN102"/>
  <c r="CD102"/>
  <c r="CU118"/>
  <c r="CV118"/>
  <c r="CD134"/>
  <c r="BS134"/>
  <c r="AU134"/>
  <c r="AV134" s="1"/>
  <c r="Q131" i="24" s="1"/>
  <c r="AP134" i="17"/>
  <c r="AQ134" s="1"/>
  <c r="CM150"/>
  <c r="CN150"/>
  <c r="Y150"/>
  <c r="CM166"/>
  <c r="CN166"/>
  <c r="BK166"/>
  <c r="AZ166"/>
  <c r="DC166"/>
  <c r="DD166"/>
  <c r="CG166"/>
  <c r="CB166"/>
  <c r="CC166" s="1"/>
  <c r="CI166" s="1"/>
  <c r="V163" i="24" s="1"/>
  <c r="CU182" i="17"/>
  <c r="CV182"/>
  <c r="DC28"/>
  <c r="DD28"/>
  <c r="CM28"/>
  <c r="CN28"/>
  <c r="CM44"/>
  <c r="CN44"/>
  <c r="W44"/>
  <c r="CM60"/>
  <c r="CN60"/>
  <c r="DC60"/>
  <c r="DD60"/>
  <c r="CU60"/>
  <c r="CV60"/>
  <c r="CG60"/>
  <c r="CH60" s="1"/>
  <c r="U57" i="24" s="1"/>
  <c r="CB60" i="17"/>
  <c r="CC60" s="1"/>
  <c r="CD76"/>
  <c r="BS76"/>
  <c r="AR76"/>
  <c r="AG76"/>
  <c r="Y92"/>
  <c r="N92"/>
  <c r="CM108"/>
  <c r="CN108"/>
  <c r="AR108"/>
  <c r="CD124"/>
  <c r="BS124"/>
  <c r="CU124"/>
  <c r="CV124"/>
  <c r="DC124"/>
  <c r="DD124"/>
  <c r="N124"/>
  <c r="Y124"/>
  <c r="AR140"/>
  <c r="AG140"/>
  <c r="CM140"/>
  <c r="CN140"/>
  <c r="AZ140"/>
  <c r="BE140" s="1"/>
  <c r="BK140"/>
  <c r="Y156"/>
  <c r="N156"/>
  <c r="BN156"/>
  <c r="BO156" s="1"/>
  <c r="BI156"/>
  <c r="BJ156" s="1"/>
  <c r="BP156" s="1"/>
  <c r="T153" i="24" s="1"/>
  <c r="DC172" i="17"/>
  <c r="DD172"/>
  <c r="BK12"/>
  <c r="BL12" s="1"/>
  <c r="AZ12"/>
  <c r="CD12"/>
  <c r="CE12" s="1"/>
  <c r="BS12"/>
  <c r="DC12"/>
  <c r="DD12"/>
  <c r="AR12"/>
  <c r="AS12" s="1"/>
  <c r="BS29"/>
  <c r="CD29"/>
  <c r="CE29" s="1"/>
  <c r="BK45"/>
  <c r="BL45" s="1"/>
  <c r="AZ45"/>
  <c r="DC45"/>
  <c r="DD45"/>
  <c r="CU45"/>
  <c r="CV45"/>
  <c r="CD45"/>
  <c r="CE45" s="1"/>
  <c r="BK61"/>
  <c r="AZ61"/>
  <c r="AR61"/>
  <c r="AG61"/>
  <c r="N61"/>
  <c r="S61" s="1"/>
  <c r="Y61"/>
  <c r="CM61"/>
  <c r="CN61"/>
  <c r="N75"/>
  <c r="Y75"/>
  <c r="Y107"/>
  <c r="N107"/>
  <c r="CU123"/>
  <c r="CV123"/>
  <c r="BS123"/>
  <c r="BX123" s="1"/>
  <c r="CD123"/>
  <c r="AZ187"/>
  <c r="BK187"/>
  <c r="CU203"/>
  <c r="CV203"/>
  <c r="DC69"/>
  <c r="DD69"/>
  <c r="N69"/>
  <c r="Y69"/>
  <c r="AG69"/>
  <c r="BN85"/>
  <c r="BO85" s="1"/>
  <c r="S82" i="24" s="1"/>
  <c r="BI85" i="17"/>
  <c r="BJ85" s="1"/>
  <c r="BP85" s="1"/>
  <c r="T82" i="24" s="1"/>
  <c r="CD85" i="17"/>
  <c r="AU85"/>
  <c r="AV85" s="1"/>
  <c r="AP85"/>
  <c r="AQ85" s="1"/>
  <c r="AW85" s="1"/>
  <c r="CG101"/>
  <c r="CB101"/>
  <c r="CC101" s="1"/>
  <c r="CU101"/>
  <c r="CV101"/>
  <c r="AR101"/>
  <c r="AG101"/>
  <c r="CU117"/>
  <c r="CV117"/>
  <c r="CU47"/>
  <c r="CV47"/>
  <c r="CD47"/>
  <c r="CE47" s="1"/>
  <c r="BS47"/>
  <c r="CM47"/>
  <c r="CN47"/>
  <c r="Y47"/>
  <c r="Z47" s="1"/>
  <c r="N47"/>
  <c r="N63"/>
  <c r="Y63"/>
  <c r="AZ79"/>
  <c r="BK79"/>
  <c r="DC95"/>
  <c r="DD95"/>
  <c r="CM95"/>
  <c r="CN95"/>
  <c r="CM111"/>
  <c r="CN111"/>
  <c r="DC111"/>
  <c r="DD111"/>
  <c r="AZ127"/>
  <c r="BK127"/>
  <c r="CD127"/>
  <c r="BS127"/>
  <c r="CD35"/>
  <c r="CE35" s="1"/>
  <c r="BS35"/>
  <c r="BK35"/>
  <c r="BL35" s="1"/>
  <c r="AZ35"/>
  <c r="BE35" s="1"/>
  <c r="CM51"/>
  <c r="CN51"/>
  <c r="DC51"/>
  <c r="DD51"/>
  <c r="AZ51"/>
  <c r="BE51" s="1"/>
  <c r="BK51"/>
  <c r="BL51" s="1"/>
  <c r="BK67"/>
  <c r="AZ67"/>
  <c r="AB99"/>
  <c r="W99"/>
  <c r="X99" s="1"/>
  <c r="AD99" s="1"/>
  <c r="N99"/>
  <c r="S99" s="1"/>
  <c r="Y99"/>
  <c r="CU99"/>
  <c r="CV99"/>
  <c r="CU115"/>
  <c r="CV115"/>
  <c r="DC115"/>
  <c r="DD115"/>
  <c r="AZ195"/>
  <c r="BK195"/>
  <c r="DC195"/>
  <c r="DD195"/>
  <c r="CG195"/>
  <c r="CB195"/>
  <c r="CC195" s="1"/>
  <c r="CI195" s="1"/>
  <c r="V192" i="24" s="1"/>
  <c r="AZ77" i="17"/>
  <c r="BK77"/>
  <c r="BS77"/>
  <c r="BX77" s="1"/>
  <c r="CD77"/>
  <c r="BS93"/>
  <c r="BX93" s="1"/>
  <c r="CD93"/>
  <c r="AR93"/>
  <c r="AG93"/>
  <c r="BN93"/>
  <c r="BI93"/>
  <c r="BJ93" s="1"/>
  <c r="BP93" s="1"/>
  <c r="BK109"/>
  <c r="AZ109"/>
  <c r="CD109"/>
  <c r="BS109"/>
  <c r="CU109"/>
  <c r="CV109"/>
  <c r="N125"/>
  <c r="Y125"/>
  <c r="CU125"/>
  <c r="CV125"/>
  <c r="DC55"/>
  <c r="DD55"/>
  <c r="Y55"/>
  <c r="Z55" s="1"/>
  <c r="BS55"/>
  <c r="CD55"/>
  <c r="CE55" s="1"/>
  <c r="AU71"/>
  <c r="AP71"/>
  <c r="AQ71" s="1"/>
  <c r="AW71" s="1"/>
  <c r="R68" i="24" s="1"/>
  <c r="AR87" i="17"/>
  <c r="AG87"/>
  <c r="CU87"/>
  <c r="CV87"/>
  <c r="CM87"/>
  <c r="CN87"/>
  <c r="CD87"/>
  <c r="DC103"/>
  <c r="DD103"/>
  <c r="CU103"/>
  <c r="CV103"/>
  <c r="CM103"/>
  <c r="CN103"/>
  <c r="DC119"/>
  <c r="DD119"/>
  <c r="Y119"/>
  <c r="N119"/>
  <c r="S119" s="1"/>
  <c r="BK199"/>
  <c r="AZ199"/>
  <c r="CU199"/>
  <c r="CV199"/>
  <c r="CM199"/>
  <c r="CN199"/>
  <c r="W120"/>
  <c r="X120" s="1"/>
  <c r="AD120" s="1"/>
  <c r="BI168"/>
  <c r="BJ168" s="1"/>
  <c r="BP168" s="1"/>
  <c r="T165" i="24" s="1"/>
  <c r="CN184" i="17"/>
  <c r="BW25"/>
  <c r="W41"/>
  <c r="R89"/>
  <c r="BI105"/>
  <c r="BJ105" s="1"/>
  <c r="BP105" s="1"/>
  <c r="T102" i="24" s="1"/>
  <c r="BW121" i="17"/>
  <c r="BI13"/>
  <c r="AU66"/>
  <c r="BN82"/>
  <c r="BO82" s="1"/>
  <c r="S79" i="24" s="1"/>
  <c r="CG146" i="17"/>
  <c r="BN178"/>
  <c r="BO178" s="1"/>
  <c r="BI147"/>
  <c r="BJ147" s="1"/>
  <c r="AP147"/>
  <c r="AQ147" s="1"/>
  <c r="R179"/>
  <c r="AU56"/>
  <c r="BN88"/>
  <c r="CG120"/>
  <c r="CH120" s="1"/>
  <c r="U117" i="24" s="1"/>
  <c r="AK141" i="17"/>
  <c r="BD141"/>
  <c r="BD22"/>
  <c r="AK54"/>
  <c r="CB54"/>
  <c r="BD86"/>
  <c r="CB102"/>
  <c r="CC102" s="1"/>
  <c r="BI166"/>
  <c r="BJ166" s="1"/>
  <c r="BP166" s="1"/>
  <c r="T163" i="24" s="1"/>
  <c r="AK182" i="17"/>
  <c r="BW28"/>
  <c r="BW124"/>
  <c r="W156"/>
  <c r="X156" s="1"/>
  <c r="AD156" s="1"/>
  <c r="BW156"/>
  <c r="CB29"/>
  <c r="R29"/>
  <c r="AK61"/>
  <c r="AG189"/>
  <c r="AK189"/>
  <c r="W43"/>
  <c r="BW43"/>
  <c r="R59"/>
  <c r="S59" s="1"/>
  <c r="BI203"/>
  <c r="BJ203" s="1"/>
  <c r="BP203" s="1"/>
  <c r="T200" i="24" s="1"/>
  <c r="R117" i="17"/>
  <c r="BW47"/>
  <c r="AL47"/>
  <c r="R47"/>
  <c r="CB63"/>
  <c r="CC63" s="1"/>
  <c r="CI63" s="1"/>
  <c r="V60" i="24" s="1"/>
  <c r="AK207" i="17"/>
  <c r="BW67"/>
  <c r="BD67"/>
  <c r="AP83"/>
  <c r="AQ83" s="1"/>
  <c r="AW83" s="1"/>
  <c r="R80" i="24" s="1"/>
  <c r="AK195" i="17"/>
  <c r="R125"/>
  <c r="R39"/>
  <c r="AK71"/>
  <c r="BI103"/>
  <c r="BJ103" s="1"/>
  <c r="BP103" s="1"/>
  <c r="T100" i="24" s="1"/>
  <c r="BW199" i="17"/>
  <c r="BI199"/>
  <c r="BJ199" s="1"/>
  <c r="AU201"/>
  <c r="AV201" s="1"/>
  <c r="AP201"/>
  <c r="AQ201" s="1"/>
  <c r="AZ34"/>
  <c r="Y50"/>
  <c r="Z50" s="1"/>
  <c r="AZ66"/>
  <c r="BE66" s="1"/>
  <c r="BK66"/>
  <c r="CM66"/>
  <c r="CN66"/>
  <c r="BS82"/>
  <c r="BX82" s="1"/>
  <c r="CD82"/>
  <c r="BK98"/>
  <c r="AZ98"/>
  <c r="DC98"/>
  <c r="DD98"/>
  <c r="CU130"/>
  <c r="CV130"/>
  <c r="AG130"/>
  <c r="AR130"/>
  <c r="CU146"/>
  <c r="CV146"/>
  <c r="BK162"/>
  <c r="AZ162"/>
  <c r="BE162" s="1"/>
  <c r="AG178"/>
  <c r="AL178" s="1"/>
  <c r="AR178"/>
  <c r="AB178"/>
  <c r="AC178" s="1"/>
  <c r="W178"/>
  <c r="X178" s="1"/>
  <c r="AD178" s="1"/>
  <c r="AZ24"/>
  <c r="BK24"/>
  <c r="BL24" s="1"/>
  <c r="CU24"/>
  <c r="CV24"/>
  <c r="N24"/>
  <c r="Y24"/>
  <c r="Z24" s="1"/>
  <c r="DC40"/>
  <c r="DD40"/>
  <c r="CU40"/>
  <c r="CV40"/>
  <c r="CB40"/>
  <c r="AZ56"/>
  <c r="BK56"/>
  <c r="N56"/>
  <c r="Y56"/>
  <c r="N72"/>
  <c r="S72" s="1"/>
  <c r="Y72"/>
  <c r="Y88"/>
  <c r="N88"/>
  <c r="S88" s="1"/>
  <c r="AK104"/>
  <c r="AL104" s="1"/>
  <c r="CM104"/>
  <c r="CN104"/>
  <c r="CU104"/>
  <c r="CV104"/>
  <c r="AZ120"/>
  <c r="BE120" s="1"/>
  <c r="BK120"/>
  <c r="AU120"/>
  <c r="AV120" s="1"/>
  <c r="Q117" i="24" s="1"/>
  <c r="AP120" i="17"/>
  <c r="AQ120" s="1"/>
  <c r="CM120"/>
  <c r="CN120"/>
  <c r="DC120"/>
  <c r="DD120"/>
  <c r="AR136"/>
  <c r="AG136"/>
  <c r="CU136"/>
  <c r="CV136"/>
  <c r="CM152"/>
  <c r="CN152"/>
  <c r="AG152"/>
  <c r="AR152"/>
  <c r="CU184"/>
  <c r="CV184"/>
  <c r="DC18"/>
  <c r="DD18"/>
  <c r="CD18"/>
  <c r="CE18" s="1"/>
  <c r="BS18"/>
  <c r="Y18"/>
  <c r="Z18" s="1"/>
  <c r="N18"/>
  <c r="AZ18"/>
  <c r="BK18"/>
  <c r="BL18" s="1"/>
  <c r="AG25"/>
  <c r="AR25"/>
  <c r="AS25" s="1"/>
  <c r="CM41"/>
  <c r="CN41"/>
  <c r="AZ41"/>
  <c r="BK41"/>
  <c r="BL41" s="1"/>
  <c r="CU57"/>
  <c r="CV57"/>
  <c r="CM57"/>
  <c r="CN57"/>
  <c r="AG73"/>
  <c r="AL73" s="1"/>
  <c r="AR73"/>
  <c r="N89"/>
  <c r="Y89"/>
  <c r="CG105"/>
  <c r="CB105"/>
  <c r="CC105" s="1"/>
  <c r="CI105" s="1"/>
  <c r="V102" i="24" s="1"/>
  <c r="BK105" i="17"/>
  <c r="AZ105"/>
  <c r="N105"/>
  <c r="Y105"/>
  <c r="AU105"/>
  <c r="AP105"/>
  <c r="AQ105" s="1"/>
  <c r="AW105" s="1"/>
  <c r="R102" i="24" s="1"/>
  <c r="BK121" i="17"/>
  <c r="AZ121"/>
  <c r="AR121"/>
  <c r="AG121"/>
  <c r="BK196"/>
  <c r="AZ196"/>
  <c r="CD196"/>
  <c r="BS196"/>
  <c r="CM196"/>
  <c r="CN196"/>
  <c r="BS13"/>
  <c r="BX13" s="1"/>
  <c r="CC13" s="1"/>
  <c r="CD13"/>
  <c r="CE13" s="1"/>
  <c r="BK13"/>
  <c r="BL13" s="1"/>
  <c r="AZ13"/>
  <c r="CU147"/>
  <c r="CV147"/>
  <c r="BS147"/>
  <c r="CD147"/>
  <c r="N147"/>
  <c r="S147" s="1"/>
  <c r="Y147"/>
  <c r="CG163"/>
  <c r="CB163"/>
  <c r="CC163" s="1"/>
  <c r="CI163" s="1"/>
  <c r="V160" i="24" s="1"/>
  <c r="AG179" i="17"/>
  <c r="AR179"/>
  <c r="DC179"/>
  <c r="DD179"/>
  <c r="AR19"/>
  <c r="AS19" s="1"/>
  <c r="AR141"/>
  <c r="AG141"/>
  <c r="BS141"/>
  <c r="BX141" s="1"/>
  <c r="CD141"/>
  <c r="AZ157"/>
  <c r="BK157"/>
  <c r="AB173"/>
  <c r="AC173" s="1"/>
  <c r="O170" i="24" s="1"/>
  <c r="W173" i="17"/>
  <c r="X173" s="1"/>
  <c r="AD173" s="1"/>
  <c r="CU202"/>
  <c r="CV202"/>
  <c r="AU202"/>
  <c r="AP202"/>
  <c r="AQ202" s="1"/>
  <c r="AW202" s="1"/>
  <c r="Y205"/>
  <c r="N205"/>
  <c r="CG205"/>
  <c r="CH205" s="1"/>
  <c r="CB205"/>
  <c r="CC205" s="1"/>
  <c r="BS205"/>
  <c r="CD205"/>
  <c r="AR205"/>
  <c r="AG205"/>
  <c r="AR22"/>
  <c r="AS22" s="1"/>
  <c r="AG22"/>
  <c r="CU22"/>
  <c r="CV22"/>
  <c r="CD22"/>
  <c r="CE22" s="1"/>
  <c r="BS22"/>
  <c r="BX22" s="1"/>
  <c r="AG38"/>
  <c r="AR38"/>
  <c r="AS38" s="1"/>
  <c r="AZ54"/>
  <c r="BE54" s="1"/>
  <c r="BK54"/>
  <c r="BL54" s="1"/>
  <c r="DC54"/>
  <c r="DD54"/>
  <c r="CM70"/>
  <c r="CN70"/>
  <c r="AG70"/>
  <c r="AL70" s="1"/>
  <c r="AR70"/>
  <c r="AU70"/>
  <c r="AP70"/>
  <c r="AQ70" s="1"/>
  <c r="AW70" s="1"/>
  <c r="R67" i="24" s="1"/>
  <c r="CU102" i="17"/>
  <c r="CV102"/>
  <c r="Y102"/>
  <c r="N102"/>
  <c r="BK102"/>
  <c r="AZ102"/>
  <c r="N118"/>
  <c r="Y118"/>
  <c r="BN118"/>
  <c r="BO118" s="1"/>
  <c r="S115" i="24" s="1"/>
  <c r="BI118" i="17"/>
  <c r="BJ118" s="1"/>
  <c r="BS118"/>
  <c r="CD118"/>
  <c r="Y134"/>
  <c r="N134"/>
  <c r="CU134"/>
  <c r="CV134"/>
  <c r="BS166"/>
  <c r="CD166"/>
  <c r="BS182"/>
  <c r="CD182"/>
  <c r="CM182"/>
  <c r="CN182"/>
  <c r="AR182"/>
  <c r="AG182"/>
  <c r="CD28"/>
  <c r="CE28" s="1"/>
  <c r="BS28"/>
  <c r="Y28"/>
  <c r="Z28" s="1"/>
  <c r="N28"/>
  <c r="S28" s="1"/>
  <c r="AG44"/>
  <c r="AR44"/>
  <c r="AS44" s="1"/>
  <c r="CD44"/>
  <c r="CE44" s="1"/>
  <c r="BS44"/>
  <c r="BX44" s="1"/>
  <c r="BK60"/>
  <c r="AZ60"/>
  <c r="CM76"/>
  <c r="CN76"/>
  <c r="DC92"/>
  <c r="DD92"/>
  <c r="BS92"/>
  <c r="CD92"/>
  <c r="CU108"/>
  <c r="CV108"/>
  <c r="N108"/>
  <c r="Y108"/>
  <c r="AG124"/>
  <c r="AR124"/>
  <c r="CU140"/>
  <c r="CV140"/>
  <c r="AU140"/>
  <c r="AV140" s="1"/>
  <c r="Q137" i="24" s="1"/>
  <c r="AP140" i="17"/>
  <c r="AQ140" s="1"/>
  <c r="N140"/>
  <c r="Y140"/>
  <c r="CU156"/>
  <c r="CV156"/>
  <c r="Y172"/>
  <c r="N172"/>
  <c r="CM12"/>
  <c r="CN12"/>
  <c r="DC29"/>
  <c r="DD29"/>
  <c r="Y29"/>
  <c r="Z29" s="1"/>
  <c r="N29"/>
  <c r="AR29"/>
  <c r="AS29" s="1"/>
  <c r="AG29"/>
  <c r="CM45"/>
  <c r="CN45"/>
  <c r="Y45"/>
  <c r="Z45" s="1"/>
  <c r="N45"/>
  <c r="S45" s="1"/>
  <c r="CD61"/>
  <c r="BS61"/>
  <c r="CM189"/>
  <c r="CN189"/>
  <c r="DC189"/>
  <c r="DD189"/>
  <c r="AU189"/>
  <c r="AV189" s="1"/>
  <c r="Q186" i="24" s="1"/>
  <c r="AP189" i="17"/>
  <c r="AQ189" s="1"/>
  <c r="AG27"/>
  <c r="AR27"/>
  <c r="AS27" s="1"/>
  <c r="CM27"/>
  <c r="CN27"/>
  <c r="CU27"/>
  <c r="CV27"/>
  <c r="CD27"/>
  <c r="CE27" s="1"/>
  <c r="BS27"/>
  <c r="CM43"/>
  <c r="CN43"/>
  <c r="CD43"/>
  <c r="CE43" s="1"/>
  <c r="BS43"/>
  <c r="CU43"/>
  <c r="CV43"/>
  <c r="BS59"/>
  <c r="CD59"/>
  <c r="BN59"/>
  <c r="BO59" s="1"/>
  <c r="S56" i="24" s="1"/>
  <c r="BI59" i="17"/>
  <c r="BJ59" s="1"/>
  <c r="AR75"/>
  <c r="AG75"/>
  <c r="AL75" s="1"/>
  <c r="CG75"/>
  <c r="CB75"/>
  <c r="CC75" s="1"/>
  <c r="CI75" s="1"/>
  <c r="CD75"/>
  <c r="BS75"/>
  <c r="N91"/>
  <c r="Y91"/>
  <c r="BK91"/>
  <c r="AZ91"/>
  <c r="CU91"/>
  <c r="CV91"/>
  <c r="DC107"/>
  <c r="DD107"/>
  <c r="CU107"/>
  <c r="CV107"/>
  <c r="AR107"/>
  <c r="AG107"/>
  <c r="AL107" s="1"/>
  <c r="AG123"/>
  <c r="AR123"/>
  <c r="BK123"/>
  <c r="AZ123"/>
  <c r="BE123" s="1"/>
  <c r="CM123"/>
  <c r="CN123"/>
  <c r="CD187"/>
  <c r="BS187"/>
  <c r="BX187" s="1"/>
  <c r="AG187"/>
  <c r="AR187"/>
  <c r="BS203"/>
  <c r="CD203"/>
  <c r="CD69"/>
  <c r="BS69"/>
  <c r="CU69"/>
  <c r="CV69"/>
  <c r="N85"/>
  <c r="Y85"/>
  <c r="DC85"/>
  <c r="DD85"/>
  <c r="AR85"/>
  <c r="DC101"/>
  <c r="DD101"/>
  <c r="BS117"/>
  <c r="BX117" s="1"/>
  <c r="CD117"/>
  <c r="AR117"/>
  <c r="AG117"/>
  <c r="DC117"/>
  <c r="DD117"/>
  <c r="Y117"/>
  <c r="N117"/>
  <c r="AU117"/>
  <c r="AV117" s="1"/>
  <c r="Q114" i="24" s="1"/>
  <c r="AP117" i="17"/>
  <c r="AQ117" s="1"/>
  <c r="AW117" s="1"/>
  <c r="R114" i="24" s="1"/>
  <c r="AZ31" i="17"/>
  <c r="BE31" s="1"/>
  <c r="BK31"/>
  <c r="BL31" s="1"/>
  <c r="CD31"/>
  <c r="CE31" s="1"/>
  <c r="BS31"/>
  <c r="R63"/>
  <c r="CM79"/>
  <c r="CN79"/>
  <c r="DC79"/>
  <c r="DD79"/>
  <c r="CD79"/>
  <c r="BS79"/>
  <c r="BX79" s="1"/>
  <c r="CD95"/>
  <c r="BS95"/>
  <c r="AZ111"/>
  <c r="BK111"/>
  <c r="AU207"/>
  <c r="AV207" s="1"/>
  <c r="Q204" i="24" s="1"/>
  <c r="AP207" i="17"/>
  <c r="AQ207" s="1"/>
  <c r="AW207" s="1"/>
  <c r="R204" i="24" s="1"/>
  <c r="AR207" i="17"/>
  <c r="AG207"/>
  <c r="Y207"/>
  <c r="N207"/>
  <c r="BS207"/>
  <c r="CD207"/>
  <c r="CU35"/>
  <c r="CV35"/>
  <c r="CM35"/>
  <c r="CN35"/>
  <c r="CU51"/>
  <c r="CV51"/>
  <c r="BI51"/>
  <c r="BJ51" s="1"/>
  <c r="N67"/>
  <c r="S67" s="1"/>
  <c r="Y67"/>
  <c r="CD67"/>
  <c r="DC83"/>
  <c r="DD83"/>
  <c r="CM83"/>
  <c r="CN83"/>
  <c r="BK83"/>
  <c r="AZ83"/>
  <c r="AR83"/>
  <c r="DC99"/>
  <c r="DD99"/>
  <c r="CG99"/>
  <c r="CB99"/>
  <c r="CC99" s="1"/>
  <c r="CM115"/>
  <c r="CN115"/>
  <c r="AG115"/>
  <c r="AL115" s="1"/>
  <c r="AR115"/>
  <c r="Y195"/>
  <c r="N195"/>
  <c r="CD195"/>
  <c r="BS195"/>
  <c r="CM77"/>
  <c r="CN77"/>
  <c r="AG77"/>
  <c r="AL77" s="1"/>
  <c r="AR77"/>
  <c r="CG109"/>
  <c r="CB109"/>
  <c r="CC109" s="1"/>
  <c r="DC109"/>
  <c r="DD109"/>
  <c r="AU109"/>
  <c r="AV109" s="1"/>
  <c r="Q106" i="24" s="1"/>
  <c r="AP109" i="17"/>
  <c r="AQ109" s="1"/>
  <c r="AW109" s="1"/>
  <c r="R106" i="24" s="1"/>
  <c r="BS125" i="17"/>
  <c r="CD125"/>
  <c r="DC125"/>
  <c r="DD125"/>
  <c r="AG125"/>
  <c r="AR125"/>
  <c r="AR23"/>
  <c r="AS23" s="1"/>
  <c r="AG23"/>
  <c r="BK39"/>
  <c r="BL39" s="1"/>
  <c r="AZ39"/>
  <c r="BE39" s="1"/>
  <c r="BS39"/>
  <c r="CD39"/>
  <c r="CE39" s="1"/>
  <c r="DC39"/>
  <c r="DD39"/>
  <c r="BI55"/>
  <c r="CU55"/>
  <c r="CV55"/>
  <c r="CU71"/>
  <c r="CV71"/>
  <c r="CM71"/>
  <c r="CN71"/>
  <c r="AR71"/>
  <c r="AG71"/>
  <c r="AL71" s="1"/>
  <c r="BK103"/>
  <c r="AZ103"/>
  <c r="CG103"/>
  <c r="CB103"/>
  <c r="CC103" s="1"/>
  <c r="CG199"/>
  <c r="CH199" s="1"/>
  <c r="U196" i="24" s="1"/>
  <c r="CB199" i="17"/>
  <c r="CC199" s="1"/>
  <c r="BD201"/>
  <c r="BI34"/>
  <c r="AK34"/>
  <c r="S50"/>
  <c r="W50"/>
  <c r="BW66"/>
  <c r="BI66"/>
  <c r="BJ66" s="1"/>
  <c r="BP66" s="1"/>
  <c r="T63" i="24" s="1"/>
  <c r="R82" i="17"/>
  <c r="S82" s="1"/>
  <c r="BD98"/>
  <c r="BD114"/>
  <c r="BK114"/>
  <c r="CB114"/>
  <c r="CC114" s="1"/>
  <c r="AK130"/>
  <c r="BD130"/>
  <c r="BD146"/>
  <c r="AP178"/>
  <c r="AQ178" s="1"/>
  <c r="CB178"/>
  <c r="CC178" s="1"/>
  <c r="BD24"/>
  <c r="CB24"/>
  <c r="BW24"/>
  <c r="AZ40"/>
  <c r="BE40" s="1"/>
  <c r="BW40"/>
  <c r="AK56"/>
  <c r="BW56"/>
  <c r="BX56" s="1"/>
  <c r="BW72"/>
  <c r="BI72"/>
  <c r="BJ72" s="1"/>
  <c r="AK88"/>
  <c r="W88"/>
  <c r="X88" s="1"/>
  <c r="AD88" s="1"/>
  <c r="R104"/>
  <c r="CB104"/>
  <c r="CC104" s="1"/>
  <c r="CI104" s="1"/>
  <c r="V101" i="24" s="1"/>
  <c r="R136" i="17"/>
  <c r="BI152"/>
  <c r="BJ152" s="1"/>
  <c r="W152"/>
  <c r="X152" s="1"/>
  <c r="AD152" s="1"/>
  <c r="BW152"/>
  <c r="BX152" s="1"/>
  <c r="W168"/>
  <c r="X168" s="1"/>
  <c r="AD168" s="1"/>
  <c r="CB168"/>
  <c r="CC168" s="1"/>
  <c r="BD18"/>
  <c r="R25"/>
  <c r="BI41"/>
  <c r="AP41"/>
  <c r="CB41"/>
  <c r="W57"/>
  <c r="X57" s="1"/>
  <c r="AD57" s="1"/>
  <c r="BD57"/>
  <c r="AP57"/>
  <c r="AQ57" s="1"/>
  <c r="AW57" s="1"/>
  <c r="R54" i="24" s="1"/>
  <c r="W73" i="17"/>
  <c r="X73" s="1"/>
  <c r="AD73" s="1"/>
  <c r="BI73"/>
  <c r="BJ73" s="1"/>
  <c r="BP73" s="1"/>
  <c r="T70" i="24" s="1"/>
  <c r="BD89" i="17"/>
  <c r="CN89"/>
  <c r="BD105"/>
  <c r="BD121"/>
  <c r="CB196"/>
  <c r="CC196" s="1"/>
  <c r="R196"/>
  <c r="CG82"/>
  <c r="AU130"/>
  <c r="AV130" s="1"/>
  <c r="Q127" i="24" s="1"/>
  <c r="AB162" i="17"/>
  <c r="BW131"/>
  <c r="AK131"/>
  <c r="BD131"/>
  <c r="AK147"/>
  <c r="BW147"/>
  <c r="BW163"/>
  <c r="AK163"/>
  <c r="W163"/>
  <c r="X163" s="1"/>
  <c r="AD163" s="1"/>
  <c r="CN179"/>
  <c r="BD179"/>
  <c r="CB19"/>
  <c r="AP19"/>
  <c r="CG72"/>
  <c r="AB88"/>
  <c r="AC88" s="1"/>
  <c r="O85" i="24" s="1"/>
  <c r="BN120" i="17"/>
  <c r="CG136"/>
  <c r="CH136" s="1"/>
  <c r="U133" i="24" s="1"/>
  <c r="AB168" i="17"/>
  <c r="CG184"/>
  <c r="CH184" s="1"/>
  <c r="U181" i="24" s="1"/>
  <c r="W141" i="17"/>
  <c r="X141" s="1"/>
  <c r="AD141" s="1"/>
  <c r="R157"/>
  <c r="AK157"/>
  <c r="BW157"/>
  <c r="R205"/>
  <c r="W22"/>
  <c r="CB38"/>
  <c r="W38"/>
  <c r="R38"/>
  <c r="BW86"/>
  <c r="R102"/>
  <c r="AZ118"/>
  <c r="BE118" s="1"/>
  <c r="CB118"/>
  <c r="CC118" s="1"/>
  <c r="AK118"/>
  <c r="CB150"/>
  <c r="CC150" s="1"/>
  <c r="BD150"/>
  <c r="W166"/>
  <c r="X166" s="1"/>
  <c r="AD166" s="1"/>
  <c r="W182"/>
  <c r="X182" s="1"/>
  <c r="AD182" s="1"/>
  <c r="BW182"/>
  <c r="AP28"/>
  <c r="AP44"/>
  <c r="AQ44" s="1"/>
  <c r="R44"/>
  <c r="N44"/>
  <c r="BD44"/>
  <c r="BW60"/>
  <c r="AK60"/>
  <c r="W76"/>
  <c r="X76" s="1"/>
  <c r="AD76" s="1"/>
  <c r="BW76"/>
  <c r="R92"/>
  <c r="CB92"/>
  <c r="CC92" s="1"/>
  <c r="BD108"/>
  <c r="BW108"/>
  <c r="AK108"/>
  <c r="R108"/>
  <c r="AG108"/>
  <c r="BI124"/>
  <c r="BJ124" s="1"/>
  <c r="BP124" s="1"/>
  <c r="T121" i="24" s="1"/>
  <c r="CB124" i="17"/>
  <c r="CC124" s="1"/>
  <c r="AK124"/>
  <c r="AK156"/>
  <c r="R172"/>
  <c r="CB12"/>
  <c r="BW12"/>
  <c r="AP12"/>
  <c r="BW29"/>
  <c r="AP29"/>
  <c r="BD61"/>
  <c r="BW61"/>
  <c r="BD189"/>
  <c r="R189"/>
  <c r="BW189"/>
  <c r="BI27"/>
  <c r="BD27"/>
  <c r="CB43"/>
  <c r="BD59"/>
  <c r="BW59"/>
  <c r="AP75"/>
  <c r="AQ75" s="1"/>
  <c r="AW75" s="1"/>
  <c r="R72" i="24" s="1"/>
  <c r="R75" i="17"/>
  <c r="BW91"/>
  <c r="BD107"/>
  <c r="AP123"/>
  <c r="AQ123" s="1"/>
  <c r="AW123" s="1"/>
  <c r="R120" i="24" s="1"/>
  <c r="BI123" i="17"/>
  <c r="BJ123" s="1"/>
  <c r="CU187"/>
  <c r="CN187"/>
  <c r="R203"/>
  <c r="BW203"/>
  <c r="BW69"/>
  <c r="R69"/>
  <c r="W85"/>
  <c r="X85" s="1"/>
  <c r="AD85" s="1"/>
  <c r="AL85"/>
  <c r="BW101"/>
  <c r="AK117"/>
  <c r="CB117"/>
  <c r="CC117" s="1"/>
  <c r="CI117" s="1"/>
  <c r="V114" i="24" s="1"/>
  <c r="BI117" i="17"/>
  <c r="BJ117" s="1"/>
  <c r="BI31"/>
  <c r="R31"/>
  <c r="BI79"/>
  <c r="BJ79" s="1"/>
  <c r="BP79" s="1"/>
  <c r="T76" i="24" s="1"/>
  <c r="W95" i="17"/>
  <c r="X95" s="1"/>
  <c r="AD95" s="1"/>
  <c r="N95"/>
  <c r="BW95"/>
  <c r="AK95"/>
  <c r="BW111"/>
  <c r="BI127"/>
  <c r="BJ127" s="1"/>
  <c r="BW127"/>
  <c r="CB127"/>
  <c r="CC127" s="1"/>
  <c r="CI127" s="1"/>
  <c r="V124" i="24" s="1"/>
  <c r="W207" i="17"/>
  <c r="X207" s="1"/>
  <c r="AD207" s="1"/>
  <c r="BI207"/>
  <c r="BJ207" s="1"/>
  <c r="BP207" s="1"/>
  <c r="T204" i="24" s="1"/>
  <c r="BD207" i="17"/>
  <c r="AK35"/>
  <c r="AL35" s="1"/>
  <c r="CB35"/>
  <c r="BW35"/>
  <c r="N35"/>
  <c r="S35" s="1"/>
  <c r="AK51"/>
  <c r="AK67"/>
  <c r="AK83"/>
  <c r="AL83" s="1"/>
  <c r="CB83"/>
  <c r="CC83" s="1"/>
  <c r="CI83" s="1"/>
  <c r="V80" i="24" s="1"/>
  <c r="BW83" i="17"/>
  <c r="BI99"/>
  <c r="BJ99" s="1"/>
  <c r="BD99"/>
  <c r="AK99"/>
  <c r="BI115"/>
  <c r="BJ115" s="1"/>
  <c r="BP115" s="1"/>
  <c r="T112" i="24" s="1"/>
  <c r="BD115" i="17"/>
  <c r="BW115"/>
  <c r="BD77"/>
  <c r="BI77"/>
  <c r="BJ77" s="1"/>
  <c r="R93"/>
  <c r="AK125"/>
  <c r="BW125"/>
  <c r="AP23"/>
  <c r="R23"/>
  <c r="S23" s="1"/>
  <c r="W55"/>
  <c r="X55" s="1"/>
  <c r="R71"/>
  <c r="BW87"/>
  <c r="BX87" s="1"/>
  <c r="BD87"/>
  <c r="BE87" s="1"/>
  <c r="AK103"/>
  <c r="BW103"/>
  <c r="BX103" s="1"/>
  <c r="CB119"/>
  <c r="CC119" s="1"/>
  <c r="BW119"/>
  <c r="BD199"/>
  <c r="BN196"/>
  <c r="BO196" s="1"/>
  <c r="Y162"/>
  <c r="N162"/>
  <c r="CD162"/>
  <c r="CG162"/>
  <c r="CB162"/>
  <c r="CC162" s="1"/>
  <c r="CD178"/>
  <c r="BS178"/>
  <c r="BX178" s="1"/>
  <c r="CM178"/>
  <c r="CN178"/>
  <c r="BK178"/>
  <c r="AZ178"/>
  <c r="BE178" s="1"/>
  <c r="AR24"/>
  <c r="AS24" s="1"/>
  <c r="AG24"/>
  <c r="CD72"/>
  <c r="BS72"/>
  <c r="AB72"/>
  <c r="W72"/>
  <c r="X72" s="1"/>
  <c r="AD72" s="1"/>
  <c r="CU88"/>
  <c r="CV88"/>
  <c r="BK88"/>
  <c r="AZ88"/>
  <c r="BK104"/>
  <c r="AZ104"/>
  <c r="AU104"/>
  <c r="AV104" s="1"/>
  <c r="Q101" i="24" s="1"/>
  <c r="AP104" i="17"/>
  <c r="AQ104" s="1"/>
  <c r="AW104" s="1"/>
  <c r="R101" i="24" s="1"/>
  <c r="CU120" i="17"/>
  <c r="CV120"/>
  <c r="DC136"/>
  <c r="DD136"/>
  <c r="N136"/>
  <c r="Y136"/>
  <c r="BN136"/>
  <c r="BI136"/>
  <c r="BJ136" s="1"/>
  <c r="CU168"/>
  <c r="CV168"/>
  <c r="CM168"/>
  <c r="CN168"/>
  <c r="AU168"/>
  <c r="AP168"/>
  <c r="AQ168" s="1"/>
  <c r="AW168" s="1"/>
  <c r="AR168"/>
  <c r="AG168"/>
  <c r="AL168" s="1"/>
  <c r="AZ184"/>
  <c r="BK184"/>
  <c r="AB184"/>
  <c r="W184"/>
  <c r="X184" s="1"/>
  <c r="AD184" s="1"/>
  <c r="CU18"/>
  <c r="CV18"/>
  <c r="Y25"/>
  <c r="Z25" s="1"/>
  <c r="N25"/>
  <c r="DC41"/>
  <c r="DD41"/>
  <c r="AG41"/>
  <c r="AR41"/>
  <c r="AS41" s="1"/>
  <c r="AR57"/>
  <c r="AG57"/>
  <c r="AL57" s="1"/>
  <c r="AZ57"/>
  <c r="BK57"/>
  <c r="DC57"/>
  <c r="DD57"/>
  <c r="BK73"/>
  <c r="AZ73"/>
  <c r="BE73" s="1"/>
  <c r="CD73"/>
  <c r="BS73"/>
  <c r="BX73" s="1"/>
  <c r="CM73"/>
  <c r="CN73"/>
  <c r="AB89"/>
  <c r="W89"/>
  <c r="X89" s="1"/>
  <c r="AD89" s="1"/>
  <c r="CD105"/>
  <c r="BS105"/>
  <c r="BX105" s="1"/>
  <c r="CU105"/>
  <c r="CV105"/>
  <c r="AG105"/>
  <c r="AL105" s="1"/>
  <c r="AR105"/>
  <c r="CM105"/>
  <c r="CN105"/>
  <c r="Y121"/>
  <c r="N121"/>
  <c r="DC196"/>
  <c r="DD196"/>
  <c r="AR13"/>
  <c r="AS13" s="1"/>
  <c r="AG13"/>
  <c r="AL13" s="1"/>
  <c r="AQ13" s="1"/>
  <c r="DC13"/>
  <c r="DD13"/>
  <c r="CU13"/>
  <c r="CV13"/>
  <c r="CM131"/>
  <c r="CN131"/>
  <c r="CU131"/>
  <c r="CV131"/>
  <c r="CD131"/>
  <c r="BS131"/>
  <c r="AB147"/>
  <c r="W147"/>
  <c r="X147" s="1"/>
  <c r="AD147" s="1"/>
  <c r="CG147"/>
  <c r="CH147" s="1"/>
  <c r="U144" i="24" s="1"/>
  <c r="CB147" i="17"/>
  <c r="CC147" s="1"/>
  <c r="AR147"/>
  <c r="AG147"/>
  <c r="BK163"/>
  <c r="AZ163"/>
  <c r="N163"/>
  <c r="S163" s="1"/>
  <c r="Y163"/>
  <c r="CU163"/>
  <c r="CV163"/>
  <c r="CG179"/>
  <c r="CH179" s="1"/>
  <c r="U176" i="24" s="1"/>
  <c r="CB179" i="17"/>
  <c r="CC179" s="1"/>
  <c r="CU141"/>
  <c r="CV141"/>
  <c r="CG141"/>
  <c r="CH141" s="1"/>
  <c r="U138" i="24" s="1"/>
  <c r="CB141" i="17"/>
  <c r="CC141" s="1"/>
  <c r="CM157"/>
  <c r="CN157"/>
  <c r="N173"/>
  <c r="Y173"/>
  <c r="CU173"/>
  <c r="CV173"/>
  <c r="CD202"/>
  <c r="BS202"/>
  <c r="BX202" s="1"/>
  <c r="CM202"/>
  <c r="CN202"/>
  <c r="BN202"/>
  <c r="BI202"/>
  <c r="BJ202" s="1"/>
  <c r="BP202" s="1"/>
  <c r="T199" i="24" s="1"/>
  <c r="DC205" i="17"/>
  <c r="DD205"/>
  <c r="AZ205"/>
  <c r="BK205"/>
  <c r="BS38"/>
  <c r="BX38" s="1"/>
  <c r="CD38"/>
  <c r="CE38" s="1"/>
  <c r="CM38"/>
  <c r="CN38"/>
  <c r="BS54"/>
  <c r="CD54"/>
  <c r="CE54" s="1"/>
  <c r="N54"/>
  <c r="S54" s="1"/>
  <c r="Y54"/>
  <c r="Z54" s="1"/>
  <c r="DC70"/>
  <c r="DD70"/>
  <c r="BN70"/>
  <c r="BI70"/>
  <c r="BJ70" s="1"/>
  <c r="BP70" s="1"/>
  <c r="T67" i="24" s="1"/>
  <c r="AZ86" i="17"/>
  <c r="BK86"/>
  <c r="CU86"/>
  <c r="CV86"/>
  <c r="AR86"/>
  <c r="AG86"/>
  <c r="DC102"/>
  <c r="DD102"/>
  <c r="BN102"/>
  <c r="BI102"/>
  <c r="BJ102" s="1"/>
  <c r="BP102" s="1"/>
  <c r="T99" i="24" s="1"/>
  <c r="AR118" i="17"/>
  <c r="AG118"/>
  <c r="DC118"/>
  <c r="DD118"/>
  <c r="BK118"/>
  <c r="BK134"/>
  <c r="AZ134"/>
  <c r="DC134"/>
  <c r="DD134"/>
  <c r="AB134"/>
  <c r="W134"/>
  <c r="X134" s="1"/>
  <c r="AD134" s="1"/>
  <c r="BK150"/>
  <c r="AZ150"/>
  <c r="CU150"/>
  <c r="CV150"/>
  <c r="Y166"/>
  <c r="N166"/>
  <c r="BI44"/>
  <c r="Y44"/>
  <c r="Z44" s="1"/>
  <c r="N60"/>
  <c r="Y60"/>
  <c r="AZ76"/>
  <c r="BK76"/>
  <c r="N76"/>
  <c r="S76" s="1"/>
  <c r="Y76"/>
  <c r="CM92"/>
  <c r="CN92"/>
  <c r="CU92"/>
  <c r="CV92"/>
  <c r="AZ92"/>
  <c r="BK92"/>
  <c r="AG92"/>
  <c r="AR92"/>
  <c r="BS140"/>
  <c r="CD140"/>
  <c r="CM156"/>
  <c r="CN156"/>
  <c r="AG156"/>
  <c r="AR156"/>
  <c r="DC156"/>
  <c r="DD156"/>
  <c r="AZ156"/>
  <c r="BE156" s="1"/>
  <c r="BK156"/>
  <c r="AU156"/>
  <c r="AV156" s="1"/>
  <c r="Q153" i="24" s="1"/>
  <c r="AP156" i="17"/>
  <c r="AQ156" s="1"/>
  <c r="CD156"/>
  <c r="BS156"/>
  <c r="BK172"/>
  <c r="AZ172"/>
  <c r="AG172"/>
  <c r="AL172" s="1"/>
  <c r="AR172"/>
  <c r="AU172"/>
  <c r="AP172"/>
  <c r="AQ172" s="1"/>
  <c r="AW172" s="1"/>
  <c r="R169" i="24" s="1"/>
  <c r="CU29" i="17"/>
  <c r="CV29"/>
  <c r="AZ29"/>
  <c r="BE29" s="1"/>
  <c r="BJ29" s="1"/>
  <c r="BK29"/>
  <c r="BL29" s="1"/>
  <c r="CU61"/>
  <c r="CV61"/>
  <c r="AZ189"/>
  <c r="BK189"/>
  <c r="AR189"/>
  <c r="AZ27"/>
  <c r="BK27"/>
  <c r="BL27" s="1"/>
  <c r="DC27"/>
  <c r="DD27"/>
  <c r="AG43"/>
  <c r="AR43"/>
  <c r="AS43" s="1"/>
  <c r="DC43"/>
  <c r="DD43"/>
  <c r="AG59"/>
  <c r="AL59" s="1"/>
  <c r="AR59"/>
  <c r="BK59"/>
  <c r="AZ59"/>
  <c r="CU75"/>
  <c r="CV75"/>
  <c r="CM75"/>
  <c r="CN75"/>
  <c r="DC75"/>
  <c r="DD75"/>
  <c r="AR91"/>
  <c r="AG91"/>
  <c r="AL91" s="1"/>
  <c r="CM91"/>
  <c r="CN91"/>
  <c r="BS91"/>
  <c r="CD91"/>
  <c r="DC91"/>
  <c r="DD91"/>
  <c r="BK107"/>
  <c r="AZ107"/>
  <c r="CM107"/>
  <c r="CN107"/>
  <c r="BS107"/>
  <c r="BX107" s="1"/>
  <c r="CD107"/>
  <c r="DC123"/>
  <c r="DD123"/>
  <c r="AG203"/>
  <c r="AL203" s="1"/>
  <c r="AR203"/>
  <c r="AR69"/>
  <c r="AK69"/>
  <c r="CU85"/>
  <c r="CV85"/>
  <c r="AZ85"/>
  <c r="BE85" s="1"/>
  <c r="BK85"/>
  <c r="AU101"/>
  <c r="AP101"/>
  <c r="AQ101" s="1"/>
  <c r="N101"/>
  <c r="Y101"/>
  <c r="BK117"/>
  <c r="AZ117"/>
  <c r="CU31"/>
  <c r="CV31"/>
  <c r="W47"/>
  <c r="BK47"/>
  <c r="BL47" s="1"/>
  <c r="AZ47"/>
  <c r="CB47"/>
  <c r="AR47"/>
  <c r="AS47" s="1"/>
  <c r="CM63"/>
  <c r="CN63"/>
  <c r="CD63"/>
  <c r="BS63"/>
  <c r="BX63" s="1"/>
  <c r="CU63"/>
  <c r="CV63"/>
  <c r="AR95"/>
  <c r="AG95"/>
  <c r="CU95"/>
  <c r="CV95"/>
  <c r="Y95"/>
  <c r="N111"/>
  <c r="Y111"/>
  <c r="DC127"/>
  <c r="DD127"/>
  <c r="CU127"/>
  <c r="CV127"/>
  <c r="CM127"/>
  <c r="CN127"/>
  <c r="BK207"/>
  <c r="AZ207"/>
  <c r="DC35"/>
  <c r="DD35"/>
  <c r="AR35"/>
  <c r="AS35" s="1"/>
  <c r="BS51"/>
  <c r="CD51"/>
  <c r="CE51" s="1"/>
  <c r="Y51"/>
  <c r="Z51" s="1"/>
  <c r="AG51"/>
  <c r="AR51"/>
  <c r="AS51" s="1"/>
  <c r="CU67"/>
  <c r="CV67"/>
  <c r="CG67"/>
  <c r="CB67"/>
  <c r="CC67" s="1"/>
  <c r="DC67"/>
  <c r="DD67"/>
  <c r="CM67"/>
  <c r="CN67"/>
  <c r="N83"/>
  <c r="Y83"/>
  <c r="AR99"/>
  <c r="AG99"/>
  <c r="AZ99"/>
  <c r="BK99"/>
  <c r="CD115"/>
  <c r="BS115"/>
  <c r="AR195"/>
  <c r="AG195"/>
  <c r="CU77"/>
  <c r="CV77"/>
  <c r="N93"/>
  <c r="S93" s="1"/>
  <c r="Y93"/>
  <c r="CM109"/>
  <c r="CN109"/>
  <c r="CM125"/>
  <c r="CN125"/>
  <c r="BK125"/>
  <c r="AZ125"/>
  <c r="BE125" s="1"/>
  <c r="AU125"/>
  <c r="AV125" s="1"/>
  <c r="Q122" i="24" s="1"/>
  <c r="AP125" i="17"/>
  <c r="AQ125" s="1"/>
  <c r="BK23"/>
  <c r="BL23" s="1"/>
  <c r="AZ23"/>
  <c r="BE23" s="1"/>
  <c r="BJ23" s="1"/>
  <c r="CD23"/>
  <c r="CE23" s="1"/>
  <c r="BS23"/>
  <c r="DC23"/>
  <c r="DD23"/>
  <c r="CU23"/>
  <c r="CV23"/>
  <c r="CU39"/>
  <c r="CV39"/>
  <c r="N39"/>
  <c r="Y39"/>
  <c r="Z39" s="1"/>
  <c r="AR39"/>
  <c r="AS39" s="1"/>
  <c r="AG39"/>
  <c r="AP39"/>
  <c r="AR55"/>
  <c r="AS55" s="1"/>
  <c r="AG55"/>
  <c r="AZ55"/>
  <c r="BE55" s="1"/>
  <c r="BK55"/>
  <c r="BL55" s="1"/>
  <c r="CM55"/>
  <c r="CN55"/>
  <c r="BK71"/>
  <c r="Y103"/>
  <c r="N103"/>
  <c r="CD103"/>
  <c r="CU119"/>
  <c r="CV119"/>
  <c r="CD119"/>
  <c r="BS119"/>
  <c r="CM119"/>
  <c r="CN119"/>
  <c r="N199"/>
  <c r="S199" s="1"/>
  <c r="Y199"/>
  <c r="CD199"/>
  <c r="BS199"/>
  <c r="R40"/>
  <c r="BD56"/>
  <c r="BD88"/>
  <c r="BI104"/>
  <c r="BJ104" s="1"/>
  <c r="AK152"/>
  <c r="BD184"/>
  <c r="BD25"/>
  <c r="AK41"/>
  <c r="BW41"/>
  <c r="BD41"/>
  <c r="R73"/>
  <c r="AK89"/>
  <c r="R105"/>
  <c r="CB121"/>
  <c r="CC121" s="1"/>
  <c r="S13"/>
  <c r="CG178"/>
  <c r="BD163"/>
  <c r="AK179"/>
  <c r="AB56"/>
  <c r="BN72"/>
  <c r="AU88"/>
  <c r="BN104"/>
  <c r="AB120"/>
  <c r="AC120" s="1"/>
  <c r="O117" i="24" s="1"/>
  <c r="R141" i="17"/>
  <c r="AP157"/>
  <c r="AQ157" s="1"/>
  <c r="R173"/>
  <c r="BD205"/>
  <c r="BI205"/>
  <c r="BJ205" s="1"/>
  <c r="BP205" s="1"/>
  <c r="T202" i="24" s="1"/>
  <c r="BI22" i="17"/>
  <c r="R22"/>
  <c r="S22" s="1"/>
  <c r="AK22"/>
  <c r="AP38"/>
  <c r="AP86"/>
  <c r="AQ86" s="1"/>
  <c r="AW86" s="1"/>
  <c r="R83" i="24" s="1"/>
  <c r="AK102" i="17"/>
  <c r="BD102"/>
  <c r="R118"/>
  <c r="BD134"/>
  <c r="BW134"/>
  <c r="BI150"/>
  <c r="BJ150" s="1"/>
  <c r="BW150"/>
  <c r="R150"/>
  <c r="R166"/>
  <c r="R182"/>
  <c r="BI182"/>
  <c r="BJ182" s="1"/>
  <c r="CB182"/>
  <c r="CC182" s="1"/>
  <c r="CI182" s="1"/>
  <c r="V179" i="24" s="1"/>
  <c r="R124" i="17"/>
  <c r="BD172"/>
  <c r="AK45"/>
  <c r="BI75"/>
  <c r="BJ75" s="1"/>
  <c r="BI107"/>
  <c r="BJ107" s="1"/>
  <c r="R123"/>
  <c r="BD187"/>
  <c r="DD187"/>
  <c r="BD203"/>
  <c r="BE69"/>
  <c r="R85"/>
  <c r="W101"/>
  <c r="X101" s="1"/>
  <c r="AD101" s="1"/>
  <c r="AK101"/>
  <c r="BD101"/>
  <c r="CB31"/>
  <c r="R95"/>
  <c r="CB95"/>
  <c r="CC95" s="1"/>
  <c r="CI95" s="1"/>
  <c r="V92" i="24" s="1"/>
  <c r="BD111" i="17"/>
  <c r="W51"/>
  <c r="X51" s="1"/>
  <c r="W115"/>
  <c r="X115" s="1"/>
  <c r="AD115" s="1"/>
  <c r="AP195"/>
  <c r="AQ195" s="1"/>
  <c r="BD195"/>
  <c r="CB77"/>
  <c r="CC77" s="1"/>
  <c r="R109"/>
  <c r="S109" s="1"/>
  <c r="AK23"/>
  <c r="CB55"/>
  <c r="CC55" s="1"/>
  <c r="BI71"/>
  <c r="BJ71" s="1"/>
  <c r="BP71" s="1"/>
  <c r="T68" i="24" s="1"/>
  <c r="BI119" i="17"/>
  <c r="BJ119" s="1"/>
  <c r="CG196"/>
  <c r="V127" i="24"/>
  <c r="T193"/>
  <c r="V63"/>
  <c r="R156"/>
  <c r="T138"/>
  <c r="T106"/>
  <c r="T83"/>
  <c r="T117"/>
  <c r="V199"/>
  <c r="V104"/>
  <c r="T174"/>
  <c r="T87"/>
  <c r="R132"/>
  <c r="V110"/>
  <c r="V186"/>
  <c r="V72"/>
  <c r="T146"/>
  <c r="R173"/>
  <c r="T148"/>
  <c r="T187"/>
  <c r="R203"/>
  <c r="V151"/>
  <c r="R183"/>
  <c r="T61"/>
  <c r="V173"/>
  <c r="T201"/>
  <c r="T168"/>
  <c r="R130"/>
  <c r="V188"/>
  <c r="V170"/>
  <c r="R178"/>
  <c r="R75"/>
  <c r="R171"/>
  <c r="R113"/>
  <c r="V145"/>
  <c r="R145"/>
  <c r="T145"/>
  <c r="T175"/>
  <c r="R53"/>
  <c r="T54"/>
  <c r="T80"/>
  <c r="T58"/>
  <c r="V157"/>
  <c r="P104"/>
  <c r="R99"/>
  <c r="R55"/>
  <c r="T183"/>
  <c r="T184"/>
  <c r="T134"/>
  <c r="T150"/>
  <c r="R79"/>
  <c r="V88"/>
  <c r="T136"/>
  <c r="V162"/>
  <c r="R194"/>
  <c r="V87"/>
  <c r="BS8" i="17"/>
  <c r="CD8"/>
  <c r="CE8" s="1"/>
  <c r="BD8"/>
  <c r="B128" i="24"/>
  <c r="B144"/>
  <c r="B160"/>
  <c r="O160"/>
  <c r="B176"/>
  <c r="B199"/>
  <c r="Q140"/>
  <c r="B49"/>
  <c r="B81"/>
  <c r="B113"/>
  <c r="U166"/>
  <c r="O182"/>
  <c r="S63"/>
  <c r="U127"/>
  <c r="Q175"/>
  <c r="R111"/>
  <c r="BK8" i="17"/>
  <c r="BL8" s="1"/>
  <c r="AZ8"/>
  <c r="AP8"/>
  <c r="B202" i="24"/>
  <c r="B43"/>
  <c r="W8" i="17"/>
  <c r="R189" i="24"/>
  <c r="N8" i="17"/>
  <c r="Y8"/>
  <c r="Z8" s="1"/>
  <c r="DD8"/>
  <c r="DC8"/>
  <c r="BW8"/>
  <c r="AR8"/>
  <c r="AS8" s="1"/>
  <c r="AG8"/>
  <c r="B138" i="24"/>
  <c r="B154"/>
  <c r="O154"/>
  <c r="B170"/>
  <c r="U156"/>
  <c r="Q172"/>
  <c r="V189"/>
  <c r="CN8" i="17"/>
  <c r="CM8"/>
  <c r="CV8"/>
  <c r="CU8"/>
  <c r="CB8"/>
  <c r="AK8"/>
  <c r="S189" i="24"/>
  <c r="B59"/>
  <c r="BI8" i="17"/>
  <c r="Q69" i="24"/>
  <c r="U101"/>
  <c r="S149"/>
  <c r="Q181"/>
  <c r="B52"/>
  <c r="B84"/>
  <c r="B116"/>
  <c r="B196"/>
  <c r="B5"/>
  <c r="AI3" i="19"/>
  <c r="N7" s="1"/>
  <c r="AN6"/>
  <c r="AN4"/>
  <c r="U118" i="24"/>
  <c r="Q64"/>
  <c r="O80"/>
  <c r="S112"/>
  <c r="B188"/>
  <c r="Q192"/>
  <c r="B47"/>
  <c r="B79"/>
  <c r="O79"/>
  <c r="B111"/>
  <c r="Q144"/>
  <c r="Q176"/>
  <c r="B69"/>
  <c r="B101"/>
  <c r="O138"/>
  <c r="U154"/>
  <c r="U202"/>
  <c r="U67"/>
  <c r="U99"/>
  <c r="Q99"/>
  <c r="Q115"/>
  <c r="B62"/>
  <c r="B94"/>
  <c r="U73"/>
  <c r="S73"/>
  <c r="U89"/>
  <c r="S121"/>
  <c r="O153"/>
  <c r="S153"/>
  <c r="O169"/>
  <c r="R96"/>
  <c r="B75"/>
  <c r="O75"/>
  <c r="B107"/>
  <c r="U140"/>
  <c r="S140"/>
  <c r="O156"/>
  <c r="S172"/>
  <c r="Q134"/>
  <c r="S150"/>
  <c r="U182"/>
  <c r="Q195"/>
  <c r="U195"/>
  <c r="S198"/>
  <c r="Q198"/>
  <c r="O198"/>
  <c r="S95"/>
  <c r="P159"/>
  <c r="B58"/>
  <c r="O58"/>
  <c r="B90"/>
  <c r="B122"/>
  <c r="S53"/>
  <c r="U53"/>
  <c r="O101"/>
  <c r="U149"/>
  <c r="U165"/>
  <c r="O70"/>
  <c r="S70"/>
  <c r="U80"/>
  <c r="S80"/>
  <c r="S96"/>
  <c r="O192"/>
  <c r="S192"/>
  <c r="B189"/>
  <c r="B126"/>
  <c r="B142"/>
  <c r="B158"/>
  <c r="B174"/>
  <c r="Q193"/>
  <c r="Q160"/>
  <c r="S160"/>
  <c r="S138"/>
  <c r="S170"/>
  <c r="Q202"/>
  <c r="U83"/>
  <c r="S83"/>
  <c r="T53"/>
  <c r="R69"/>
  <c r="V149"/>
  <c r="O128"/>
  <c r="T154"/>
  <c r="B65"/>
  <c r="B97"/>
  <c r="B129"/>
  <c r="O129"/>
  <c r="B145"/>
  <c r="B161"/>
  <c r="B177"/>
  <c r="O177"/>
  <c r="O134"/>
  <c r="Q150"/>
  <c r="Q182"/>
  <c r="U63"/>
  <c r="U111"/>
  <c r="S127"/>
  <c r="S143"/>
  <c r="S159"/>
  <c r="S175"/>
  <c r="Q149"/>
  <c r="B68"/>
  <c r="B100"/>
  <c r="S54"/>
  <c r="U70"/>
  <c r="U86"/>
  <c r="S102"/>
  <c r="S118"/>
  <c r="S64"/>
  <c r="U112"/>
  <c r="S193"/>
  <c r="B190"/>
  <c r="B63"/>
  <c r="B95"/>
  <c r="B127"/>
  <c r="O127"/>
  <c r="B143"/>
  <c r="B159"/>
  <c r="B175"/>
  <c r="O175"/>
  <c r="Q128"/>
  <c r="O176"/>
  <c r="S176"/>
  <c r="B53"/>
  <c r="B85"/>
  <c r="B117"/>
  <c r="B133"/>
  <c r="B149"/>
  <c r="B165"/>
  <c r="B181"/>
  <c r="Q154"/>
  <c r="U199"/>
  <c r="Q83"/>
  <c r="U115"/>
  <c r="U147"/>
  <c r="S147"/>
  <c r="B46"/>
  <c r="B78"/>
  <c r="B110"/>
  <c r="R150"/>
  <c r="T192"/>
  <c r="R160"/>
  <c r="V67"/>
  <c r="B91"/>
  <c r="B123"/>
  <c r="O123"/>
  <c r="B139"/>
  <c r="B155"/>
  <c r="B171"/>
  <c r="S134"/>
  <c r="U134"/>
  <c r="S182"/>
  <c r="O111"/>
  <c r="Q143"/>
  <c r="B42"/>
  <c r="B74"/>
  <c r="B106"/>
  <c r="S165"/>
  <c r="U54"/>
  <c r="Q54"/>
  <c r="Q80"/>
  <c r="Q96"/>
  <c r="Q112"/>
  <c r="B132"/>
  <c r="B148"/>
  <c r="B164"/>
  <c r="O164"/>
  <c r="B180"/>
  <c r="B187"/>
  <c r="O187"/>
  <c r="B203"/>
  <c r="S128"/>
  <c r="S144"/>
  <c r="Q138"/>
  <c r="S154"/>
  <c r="U170"/>
  <c r="S202"/>
  <c r="O202"/>
  <c r="O67"/>
  <c r="O99"/>
  <c r="R140"/>
  <c r="T156"/>
  <c r="V172"/>
  <c r="T172"/>
  <c r="V150"/>
  <c r="T166"/>
  <c r="V195"/>
  <c r="T127"/>
  <c r="T159"/>
  <c r="R165"/>
  <c r="R70"/>
  <c r="T160"/>
  <c r="R176"/>
  <c r="R199"/>
  <c r="S58"/>
  <c r="U84"/>
  <c r="Q84"/>
  <c r="Q100"/>
  <c r="S100"/>
  <c r="Q116"/>
  <c r="B194"/>
  <c r="B51"/>
  <c r="B83"/>
  <c r="O83"/>
  <c r="B115"/>
  <c r="B131"/>
  <c r="B147"/>
  <c r="B163"/>
  <c r="B179"/>
  <c r="O179"/>
  <c r="U132"/>
  <c r="Q180"/>
  <c r="U180"/>
  <c r="S180"/>
  <c r="U188"/>
  <c r="O142"/>
  <c r="S142"/>
  <c r="O158"/>
  <c r="Q203"/>
  <c r="S190"/>
  <c r="U190"/>
  <c r="O55"/>
  <c r="Q71"/>
  <c r="Q87"/>
  <c r="S87"/>
  <c r="U119"/>
  <c r="S167"/>
  <c r="U61"/>
  <c r="Q61"/>
  <c r="S109"/>
  <c r="U125"/>
  <c r="U157"/>
  <c r="O157"/>
  <c r="B44"/>
  <c r="B76"/>
  <c r="B108"/>
  <c r="U62"/>
  <c r="Q62"/>
  <c r="U78"/>
  <c r="U94"/>
  <c r="S186"/>
  <c r="Q56"/>
  <c r="O106"/>
  <c r="T84"/>
  <c r="O116"/>
  <c r="T164"/>
  <c r="T158"/>
  <c r="Q147"/>
  <c r="O163"/>
  <c r="U179"/>
  <c r="Q57"/>
  <c r="S105"/>
  <c r="U121"/>
  <c r="U169"/>
  <c r="B56"/>
  <c r="O56"/>
  <c r="B88"/>
  <c r="B120"/>
  <c r="B200"/>
  <c r="B186"/>
  <c r="Q58"/>
  <c r="S74"/>
  <c r="Q90"/>
  <c r="S122"/>
  <c r="U68"/>
  <c r="Q196"/>
  <c r="O196"/>
  <c r="B136"/>
  <c r="B152"/>
  <c r="B168"/>
  <c r="O168"/>
  <c r="B130"/>
  <c r="B146"/>
  <c r="B162"/>
  <c r="B178"/>
  <c r="B191"/>
  <c r="O191"/>
  <c r="U148"/>
  <c r="B41"/>
  <c r="B73"/>
  <c r="O73"/>
  <c r="B105"/>
  <c r="Q126"/>
  <c r="S174"/>
  <c r="S203"/>
  <c r="S71"/>
  <c r="U103"/>
  <c r="O119"/>
  <c r="U151"/>
  <c r="B50"/>
  <c r="B82"/>
  <c r="B114"/>
  <c r="S61"/>
  <c r="U93"/>
  <c r="R115"/>
  <c r="R147"/>
  <c r="R105"/>
  <c r="V137"/>
  <c r="V169"/>
  <c r="R90"/>
  <c r="T122"/>
  <c r="R84"/>
  <c r="R148"/>
  <c r="T142"/>
  <c r="V190"/>
  <c r="T190"/>
  <c r="R71"/>
  <c r="R61"/>
  <c r="V77"/>
  <c r="T77"/>
  <c r="V93"/>
  <c r="T141"/>
  <c r="S57"/>
  <c r="Q73"/>
  <c r="S89"/>
  <c r="U105"/>
  <c r="O121"/>
  <c r="U137"/>
  <c r="O74"/>
  <c r="O90"/>
  <c r="S106"/>
  <c r="U122"/>
  <c r="O100"/>
  <c r="S116"/>
  <c r="U116"/>
  <c r="S196"/>
  <c r="B67"/>
  <c r="B99"/>
  <c r="Q132"/>
  <c r="S148"/>
  <c r="Q164"/>
  <c r="S164"/>
  <c r="S188"/>
  <c r="S158"/>
  <c r="Q174"/>
  <c r="O203"/>
  <c r="Q190"/>
  <c r="U87"/>
  <c r="O103"/>
  <c r="O135"/>
  <c r="O167"/>
  <c r="U141"/>
  <c r="Q157"/>
  <c r="Q173"/>
  <c r="B60"/>
  <c r="O60"/>
  <c r="B92"/>
  <c r="B124"/>
  <c r="B204"/>
  <c r="T89"/>
  <c r="T169"/>
  <c r="V197"/>
  <c r="R197"/>
  <c r="R188"/>
  <c r="R158"/>
  <c r="T203"/>
  <c r="T55"/>
  <c r="V103"/>
  <c r="T119"/>
  <c r="R119"/>
  <c r="T135"/>
  <c r="T167"/>
  <c r="O115"/>
  <c r="S131"/>
  <c r="S163"/>
  <c r="S179"/>
  <c r="Q179"/>
  <c r="O57"/>
  <c r="Q89"/>
  <c r="Q105"/>
  <c r="S169"/>
  <c r="B72"/>
  <c r="B104"/>
  <c r="U58"/>
  <c r="U74"/>
  <c r="U90"/>
  <c r="S68"/>
  <c r="O84"/>
  <c r="S84"/>
  <c r="B193"/>
  <c r="U197"/>
  <c r="S197"/>
  <c r="S132"/>
  <c r="O180"/>
  <c r="B57"/>
  <c r="B89"/>
  <c r="O89"/>
  <c r="B121"/>
  <c r="B137"/>
  <c r="B153"/>
  <c r="B169"/>
  <c r="U203"/>
  <c r="O190"/>
  <c r="U71"/>
  <c r="Q151"/>
  <c r="U183"/>
  <c r="S183"/>
  <c r="B66"/>
  <c r="O66"/>
  <c r="B98"/>
  <c r="Q77"/>
  <c r="Q93"/>
  <c r="O109"/>
  <c r="Q125"/>
  <c r="S141"/>
  <c r="R179"/>
  <c r="T57"/>
  <c r="R73"/>
  <c r="T90"/>
  <c r="O122"/>
  <c r="V84"/>
  <c r="V132"/>
  <c r="V148"/>
  <c r="R180"/>
  <c r="T188"/>
  <c r="V126"/>
  <c r="R126"/>
  <c r="R187"/>
  <c r="V203"/>
  <c r="V55"/>
  <c r="T103"/>
  <c r="R167"/>
  <c r="V61"/>
  <c r="R93"/>
  <c r="V109"/>
  <c r="T109"/>
  <c r="T125"/>
  <c r="U88"/>
  <c r="S88"/>
  <c r="Q88"/>
  <c r="Q120"/>
  <c r="S200"/>
  <c r="Q185"/>
  <c r="S136"/>
  <c r="O152"/>
  <c r="B61"/>
  <c r="B93"/>
  <c r="B125"/>
  <c r="B141"/>
  <c r="B157"/>
  <c r="B173"/>
  <c r="O173"/>
  <c r="U146"/>
  <c r="S191"/>
  <c r="U75"/>
  <c r="U107"/>
  <c r="S139"/>
  <c r="U171"/>
  <c r="Q65"/>
  <c r="U81"/>
  <c r="U113"/>
  <c r="Q145"/>
  <c r="B64"/>
  <c r="O64"/>
  <c r="B96"/>
  <c r="B192"/>
  <c r="Q66"/>
  <c r="Q82"/>
  <c r="O98"/>
  <c r="U114"/>
  <c r="S76"/>
  <c r="Q76"/>
  <c r="S108"/>
  <c r="U108"/>
  <c r="O204"/>
  <c r="B185"/>
  <c r="B201"/>
  <c r="O139"/>
  <c r="V155"/>
  <c r="O114"/>
  <c r="T92"/>
  <c r="U110"/>
  <c r="S104"/>
  <c r="S184"/>
  <c r="B197"/>
  <c r="S185"/>
  <c r="Q201"/>
  <c r="B55"/>
  <c r="B87"/>
  <c r="O87"/>
  <c r="B119"/>
  <c r="B135"/>
  <c r="B151"/>
  <c r="B167"/>
  <c r="B183"/>
  <c r="O183"/>
  <c r="U136"/>
  <c r="Q136"/>
  <c r="S152"/>
  <c r="U168"/>
  <c r="Q146"/>
  <c r="O178"/>
  <c r="U191"/>
  <c r="Q191"/>
  <c r="Q155"/>
  <c r="S171"/>
  <c r="B70"/>
  <c r="B102"/>
  <c r="S65"/>
  <c r="Q97"/>
  <c r="O113"/>
  <c r="Q129"/>
  <c r="O82"/>
  <c r="S114"/>
  <c r="Q60"/>
  <c r="U92"/>
  <c r="Q92"/>
  <c r="Q108"/>
  <c r="S124"/>
  <c r="U124"/>
  <c r="T78"/>
  <c r="V56"/>
  <c r="O104"/>
  <c r="R184"/>
  <c r="R136"/>
  <c r="T91"/>
  <c r="T81"/>
  <c r="T97"/>
  <c r="T129"/>
  <c r="R161"/>
  <c r="T66"/>
  <c r="R82"/>
  <c r="R76"/>
  <c r="T108"/>
  <c r="S72"/>
  <c r="U104"/>
  <c r="U120"/>
  <c r="S120"/>
  <c r="O184"/>
  <c r="U201"/>
  <c r="Q168"/>
  <c r="S168"/>
  <c r="B184"/>
  <c r="B45"/>
  <c r="B77"/>
  <c r="O77"/>
  <c r="B109"/>
  <c r="Q130"/>
  <c r="Q178"/>
  <c r="U178"/>
  <c r="S178"/>
  <c r="Q194"/>
  <c r="O194"/>
  <c r="S194"/>
  <c r="Q107"/>
  <c r="U123"/>
  <c r="Q139"/>
  <c r="O65"/>
  <c r="S81"/>
  <c r="S97"/>
  <c r="O161"/>
  <c r="B48"/>
  <c r="B80"/>
  <c r="B112"/>
  <c r="U66"/>
  <c r="S98"/>
  <c r="O92"/>
  <c r="S92"/>
  <c r="R78"/>
  <c r="O120"/>
  <c r="V184"/>
  <c r="P200"/>
  <c r="T139"/>
  <c r="T65"/>
  <c r="R177"/>
  <c r="R66"/>
  <c r="O108"/>
  <c r="R124"/>
  <c r="S62"/>
  <c r="S78"/>
  <c r="Q110"/>
  <c r="U56"/>
  <c r="O72"/>
  <c r="Q72"/>
  <c r="O88"/>
  <c r="Q104"/>
  <c r="Q184"/>
  <c r="U184"/>
  <c r="B140"/>
  <c r="B156"/>
  <c r="B172"/>
  <c r="O172"/>
  <c r="B134"/>
  <c r="B150"/>
  <c r="B166"/>
  <c r="B182"/>
  <c r="B195"/>
  <c r="O195"/>
  <c r="U185"/>
  <c r="O201"/>
  <c r="B198"/>
  <c r="B71"/>
  <c r="O71"/>
  <c r="B103"/>
  <c r="O136"/>
  <c r="U152"/>
  <c r="S130"/>
  <c r="O130"/>
  <c r="P130"/>
  <c r="S146"/>
  <c r="U162"/>
  <c r="Q91"/>
  <c r="U155"/>
  <c r="B54"/>
  <c r="O54"/>
  <c r="B86"/>
  <c r="B118"/>
  <c r="S113"/>
  <c r="U145"/>
  <c r="U177"/>
  <c r="S66"/>
  <c r="S60"/>
  <c r="U60"/>
  <c r="O76"/>
  <c r="Q124"/>
  <c r="S204"/>
  <c r="T62"/>
  <c r="V62"/>
  <c r="V94"/>
  <c r="R94"/>
  <c r="O110"/>
  <c r="T186"/>
  <c r="R168"/>
  <c r="V146"/>
  <c r="P191"/>
  <c r="V59"/>
  <c r="T75"/>
  <c r="V107"/>
  <c r="T123"/>
  <c r="O155"/>
  <c r="R129"/>
  <c r="V66"/>
  <c r="O124"/>
  <c r="BX39" i="17" l="1"/>
  <c r="S141"/>
  <c r="S39"/>
  <c r="BE86"/>
  <c r="CC19"/>
  <c r="CG19" s="1"/>
  <c r="CH19" s="1"/>
  <c r="S134"/>
  <c r="S103"/>
  <c r="BX23"/>
  <c r="CC23" s="1"/>
  <c r="CG23" s="1"/>
  <c r="CH23" s="1"/>
  <c r="U20" i="24" s="1"/>
  <c r="AL69" i="17"/>
  <c r="AL92"/>
  <c r="AL86"/>
  <c r="BE104"/>
  <c r="BX207"/>
  <c r="BX196"/>
  <c r="AL121"/>
  <c r="AL12"/>
  <c r="AQ12" s="1"/>
  <c r="AU12" s="1"/>
  <c r="AV12" s="1"/>
  <c r="S152"/>
  <c r="BX201"/>
  <c r="BE185"/>
  <c r="S53"/>
  <c r="BE30"/>
  <c r="BJ30" s="1"/>
  <c r="AL171"/>
  <c r="BX188"/>
  <c r="CY97"/>
  <c r="AL33"/>
  <c r="AQ33" s="1"/>
  <c r="AU33" s="1"/>
  <c r="S176"/>
  <c r="AL96"/>
  <c r="BX133"/>
  <c r="BE197"/>
  <c r="BE129"/>
  <c r="S167"/>
  <c r="BE110"/>
  <c r="BX193"/>
  <c r="S175"/>
  <c r="BX164"/>
  <c r="BX194"/>
  <c r="BX11"/>
  <c r="CC11" s="1"/>
  <c r="X33"/>
  <c r="S130"/>
  <c r="BE100"/>
  <c r="AL15"/>
  <c r="AQ15" s="1"/>
  <c r="BE15"/>
  <c r="BJ15" s="1"/>
  <c r="BX16"/>
  <c r="AL14"/>
  <c r="AQ14" s="1"/>
  <c r="AU14" s="1"/>
  <c r="AV14" s="1"/>
  <c r="Q11" i="24" s="1"/>
  <c r="BX126" i="17"/>
  <c r="S111"/>
  <c r="S91"/>
  <c r="S114"/>
  <c r="S36"/>
  <c r="BX51"/>
  <c r="X13"/>
  <c r="BX199"/>
  <c r="S83"/>
  <c r="BE47"/>
  <c r="S101"/>
  <c r="AL43"/>
  <c r="BX156"/>
  <c r="S195"/>
  <c r="BX92"/>
  <c r="S18"/>
  <c r="X18" s="1"/>
  <c r="AL76"/>
  <c r="BE38"/>
  <c r="S14"/>
  <c r="X14" s="1"/>
  <c r="AB14" s="1"/>
  <c r="AC14" s="1"/>
  <c r="S62"/>
  <c r="AL151"/>
  <c r="BX65"/>
  <c r="BX58"/>
  <c r="BE11"/>
  <c r="BJ11" s="1"/>
  <c r="AL42"/>
  <c r="BE93"/>
  <c r="BE83"/>
  <c r="CC22"/>
  <c r="CG22" s="1"/>
  <c r="BX67"/>
  <c r="BX109"/>
  <c r="AL55"/>
  <c r="S71"/>
  <c r="BX195"/>
  <c r="AL27"/>
  <c r="BX166"/>
  <c r="AL39"/>
  <c r="BE117"/>
  <c r="BE92"/>
  <c r="BE76"/>
  <c r="S121"/>
  <c r="S207"/>
  <c r="BX55"/>
  <c r="BX57"/>
  <c r="AL109"/>
  <c r="AL111"/>
  <c r="S79"/>
  <c r="BX54"/>
  <c r="S162"/>
  <c r="BE157"/>
  <c r="AL87"/>
  <c r="AL18"/>
  <c r="AQ18" s="1"/>
  <c r="BE71"/>
  <c r="BX45"/>
  <c r="S43"/>
  <c r="S19"/>
  <c r="X19" s="1"/>
  <c r="BE198"/>
  <c r="S9"/>
  <c r="X9" s="1"/>
  <c r="AL193"/>
  <c r="S177"/>
  <c r="S98"/>
  <c r="BX21"/>
  <c r="CC21" s="1"/>
  <c r="S193"/>
  <c r="AL197"/>
  <c r="S112"/>
  <c r="BX46"/>
  <c r="AL149"/>
  <c r="BE16"/>
  <c r="BJ16" s="1"/>
  <c r="S107"/>
  <c r="BX168"/>
  <c r="AL160"/>
  <c r="S183"/>
  <c r="BE169"/>
  <c r="S37"/>
  <c r="AL49"/>
  <c r="BX112"/>
  <c r="S186"/>
  <c r="BX130"/>
  <c r="BX64"/>
  <c r="BE42"/>
  <c r="BE36"/>
  <c r="BJ36" s="1"/>
  <c r="BN36" s="1"/>
  <c r="BO36" s="1"/>
  <c r="BJ9"/>
  <c r="BE62"/>
  <c r="AL90"/>
  <c r="BX151"/>
  <c r="AQ36"/>
  <c r="AU36" s="1"/>
  <c r="AV36" s="1"/>
  <c r="BX98"/>
  <c r="AL175"/>
  <c r="BX127"/>
  <c r="BX31"/>
  <c r="AL187"/>
  <c r="AL44"/>
  <c r="S51"/>
  <c r="AL166"/>
  <c r="BE84"/>
  <c r="S65"/>
  <c r="AL153"/>
  <c r="AL138"/>
  <c r="AL177"/>
  <c r="BX137"/>
  <c r="S78"/>
  <c r="BX78"/>
  <c r="BE128"/>
  <c r="S171"/>
  <c r="BE190"/>
  <c r="AL24"/>
  <c r="AQ24" s="1"/>
  <c r="AQ35"/>
  <c r="S63"/>
  <c r="AL205"/>
  <c r="X43"/>
  <c r="AL195"/>
  <c r="S60"/>
  <c r="S157"/>
  <c r="BE103"/>
  <c r="AL207"/>
  <c r="BE91"/>
  <c r="BX75"/>
  <c r="S87"/>
  <c r="BX144"/>
  <c r="BE176"/>
  <c r="AL97"/>
  <c r="AQ27"/>
  <c r="S113"/>
  <c r="S32"/>
  <c r="X32" s="1"/>
  <c r="AL147"/>
  <c r="BE149"/>
  <c r="BE60"/>
  <c r="BX205"/>
  <c r="BJ50"/>
  <c r="BN50" s="1"/>
  <c r="BE193"/>
  <c r="BE196"/>
  <c r="AL136"/>
  <c r="AQ42"/>
  <c r="F206" i="24"/>
  <c r="AV88" i="17"/>
  <c r="Q85" i="24" s="1"/>
  <c r="CH67" i="17"/>
  <c r="U64" i="24" s="1"/>
  <c r="AV101" i="17"/>
  <c r="Q98" i="24" s="1"/>
  <c r="BO70" i="17"/>
  <c r="S67" i="24" s="1"/>
  <c r="BO202" i="17"/>
  <c r="S199" i="24" s="1"/>
  <c r="AC147" i="17"/>
  <c r="O144" i="24" s="1"/>
  <c r="AC184" i="17"/>
  <c r="O181" i="24" s="1"/>
  <c r="BO136" i="17"/>
  <c r="S133" i="24" s="1"/>
  <c r="AC72" i="17"/>
  <c r="O69" i="24" s="1"/>
  <c r="CH162" i="17"/>
  <c r="U159" i="24" s="1"/>
  <c r="AC168" i="17"/>
  <c r="O165" i="24" s="1"/>
  <c r="CH72" i="17"/>
  <c r="U69" i="24" s="1"/>
  <c r="CH82" i="17"/>
  <c r="U79" i="24" s="1"/>
  <c r="CH103" i="17"/>
  <c r="U100" i="24" s="1"/>
  <c r="CH75" i="17"/>
  <c r="U72" i="24" s="1"/>
  <c r="AV202" i="17"/>
  <c r="Q199" i="24" s="1"/>
  <c r="AV56" i="17"/>
  <c r="Q53" i="24" s="1"/>
  <c r="CH195" i="17"/>
  <c r="U192" i="24" s="1"/>
  <c r="CH166" i="17"/>
  <c r="U163" i="24" s="1"/>
  <c r="AV136" i="17"/>
  <c r="Q133" i="24" s="1"/>
  <c r="CH134" i="17"/>
  <c r="U131" i="24" s="1"/>
  <c r="AV121" i="17"/>
  <c r="Q118" i="24" s="1"/>
  <c r="BO114" i="17"/>
  <c r="S111" i="24" s="1"/>
  <c r="BO132" i="17"/>
  <c r="S129" i="24" s="1"/>
  <c r="BO104" i="17"/>
  <c r="S101" i="24" s="1"/>
  <c r="AC134" i="17"/>
  <c r="O131" i="24" s="1"/>
  <c r="CH109" i="17"/>
  <c r="U106" i="24" s="1"/>
  <c r="AV105" i="17"/>
  <c r="Q102" i="24" s="1"/>
  <c r="BO88" i="17"/>
  <c r="S85" i="24" s="1"/>
  <c r="AV66" i="17"/>
  <c r="Q63" i="24" s="1"/>
  <c r="CH88" i="17"/>
  <c r="U85" i="24" s="1"/>
  <c r="CH207" i="17"/>
  <c r="U204" i="24" s="1"/>
  <c r="AV162" i="17"/>
  <c r="Q159" i="24" s="1"/>
  <c r="AC154" i="17"/>
  <c r="O151" i="24" s="1"/>
  <c r="AC146" i="17"/>
  <c r="O143" i="24" s="1"/>
  <c r="AC144" i="17"/>
  <c r="O141" i="24" s="1"/>
  <c r="BX10" i="17"/>
  <c r="BE171"/>
  <c r="AC56"/>
  <c r="O53" i="24" s="1"/>
  <c r="BO102" i="17"/>
  <c r="S99" i="24" s="1"/>
  <c r="AC89" i="17"/>
  <c r="O86" i="24" s="1"/>
  <c r="AV168" i="17"/>
  <c r="Q165" i="24" s="1"/>
  <c r="BO120" i="17"/>
  <c r="S117" i="24" s="1"/>
  <c r="AC162" i="17"/>
  <c r="O159" i="24" s="1"/>
  <c r="AV70" i="17"/>
  <c r="Q67" i="24" s="1"/>
  <c r="BO93" i="17"/>
  <c r="S90" i="24" s="1"/>
  <c r="AC99" i="17"/>
  <c r="O96" i="24" s="1"/>
  <c r="CH101" i="17"/>
  <c r="U98" i="24" s="1"/>
  <c r="CH94" i="17"/>
  <c r="U91" i="24" s="1"/>
  <c r="BE155" i="17"/>
  <c r="CH196"/>
  <c r="U193" i="24" s="1"/>
  <c r="BO72" i="17"/>
  <c r="S69" i="24" s="1"/>
  <c r="CH178" i="17"/>
  <c r="U175" i="24" s="1"/>
  <c r="AV172" i="17"/>
  <c r="Q169" i="24" s="1"/>
  <c r="CH99" i="17"/>
  <c r="U96" i="24" s="1"/>
  <c r="CH163" i="17"/>
  <c r="U160" i="24" s="1"/>
  <c r="CH105" i="17"/>
  <c r="U102" i="24" s="1"/>
  <c r="CH146" i="17"/>
  <c r="U143" i="24" s="1"/>
  <c r="AV71" i="17"/>
  <c r="Q68" i="24" s="1"/>
  <c r="CH131" i="17"/>
  <c r="U128" i="24" s="1"/>
  <c r="BO184" i="17"/>
  <c r="S181" i="24" s="1"/>
  <c r="CH79" i="17"/>
  <c r="U76" i="24" s="1"/>
  <c r="CH203" i="17"/>
  <c r="U200" i="24" s="1"/>
  <c r="CH156" i="17"/>
  <c r="U153" i="24" s="1"/>
  <c r="AV173" i="17"/>
  <c r="Q170" i="24" s="1"/>
  <c r="CH100" i="17"/>
  <c r="U97" i="24" s="1"/>
  <c r="AC105" i="17"/>
  <c r="O102" i="24" s="1"/>
  <c r="S144" i="17"/>
  <c r="CC10"/>
  <c r="CG10" s="1"/>
  <c r="CH10" s="1"/>
  <c r="U7" i="24" s="1"/>
  <c r="AL194" i="17"/>
  <c r="X20"/>
  <c r="BX174"/>
  <c r="AL145"/>
  <c r="BE122"/>
  <c r="CW10"/>
  <c r="CX10" s="1"/>
  <c r="CY10" s="1"/>
  <c r="CI77"/>
  <c r="V74" i="24" s="1"/>
  <c r="BP182" i="17"/>
  <c r="T179" i="24" s="1"/>
  <c r="AW157" i="17"/>
  <c r="R154" i="24" s="1"/>
  <c r="AW156" i="17"/>
  <c r="R153" i="24" s="1"/>
  <c r="CI150" i="17"/>
  <c r="V147" i="24" s="1"/>
  <c r="CI178" i="17"/>
  <c r="V175" i="24" s="1"/>
  <c r="CI99" i="17"/>
  <c r="V96" i="24" s="1"/>
  <c r="BP199" i="17"/>
  <c r="T196" i="24" s="1"/>
  <c r="CI131" i="17"/>
  <c r="V128" i="24" s="1"/>
  <c r="AW89" i="17"/>
  <c r="R86" i="24" s="1"/>
  <c r="CI61" i="17"/>
  <c r="V58" i="24" s="1"/>
  <c r="CI76" i="17"/>
  <c r="V73" i="24" s="1"/>
  <c r="CI146" i="17"/>
  <c r="V143" i="24" s="1"/>
  <c r="CI156" i="17"/>
  <c r="V153" i="24" s="1"/>
  <c r="AW137" i="17"/>
  <c r="R134" i="24" s="1"/>
  <c r="AB33" i="17"/>
  <c r="AC33" s="1"/>
  <c r="CI86"/>
  <c r="V83" i="24" s="1"/>
  <c r="CI111" i="17"/>
  <c r="V108" i="24" s="1"/>
  <c r="BP36" i="17"/>
  <c r="AW36"/>
  <c r="BP75"/>
  <c r="T72" i="24" s="1"/>
  <c r="CI121" i="17"/>
  <c r="V118" i="24" s="1"/>
  <c r="CI67" i="17"/>
  <c r="V64" i="24" s="1"/>
  <c r="AW101" i="17"/>
  <c r="R98" i="24" s="1"/>
  <c r="CI141" i="17"/>
  <c r="V138" i="24" s="1"/>
  <c r="CI179" i="17"/>
  <c r="V176" i="24" s="1"/>
  <c r="BP136" i="17"/>
  <c r="T133" i="24" s="1"/>
  <c r="CI162" i="17"/>
  <c r="V159" i="24" s="1"/>
  <c r="CI119" i="17"/>
  <c r="V116" i="24" s="1"/>
  <c r="BP77" i="17"/>
  <c r="T74" i="24" s="1"/>
  <c r="BP72" i="17"/>
  <c r="T69" i="24" s="1"/>
  <c r="CI103" i="17"/>
  <c r="V100" i="24" s="1"/>
  <c r="BP59" i="17"/>
  <c r="T56" i="24" s="1"/>
  <c r="AW140" i="17"/>
  <c r="R137" i="24" s="1"/>
  <c r="BP118" i="17"/>
  <c r="T115" i="24" s="1"/>
  <c r="CI205" i="17"/>
  <c r="V202" i="24" s="1"/>
  <c r="CI102" i="17"/>
  <c r="V99" i="24" s="1"/>
  <c r="BP147" i="17"/>
  <c r="T144" i="24" s="1"/>
  <c r="AW103" i="17"/>
  <c r="R100" i="24" s="1"/>
  <c r="AW115" i="17"/>
  <c r="R112" i="24" s="1"/>
  <c r="CI123" i="17"/>
  <c r="V120" i="24" s="1"/>
  <c r="AW91" i="17"/>
  <c r="R88" i="24" s="1"/>
  <c r="AW61" i="17"/>
  <c r="R58" i="24" s="1"/>
  <c r="AW92" i="17"/>
  <c r="R89" i="24" s="1"/>
  <c r="AW205" i="17"/>
  <c r="R202" i="24" s="1"/>
  <c r="CI89" i="17"/>
  <c r="V86" i="24" s="1"/>
  <c r="BP184" i="17"/>
  <c r="T181" i="24" s="1"/>
  <c r="CI85" i="17"/>
  <c r="V82" i="24" s="1"/>
  <c r="AW152" i="17"/>
  <c r="R149" i="24" s="1"/>
  <c r="CI128" i="17"/>
  <c r="V125" i="24" s="1"/>
  <c r="CI186" i="17"/>
  <c r="V183" i="24" s="1"/>
  <c r="CI188" i="17"/>
  <c r="V185" i="24" s="1"/>
  <c r="CI98" i="17"/>
  <c r="V95" i="24" s="1"/>
  <c r="CI132" i="17"/>
  <c r="V129" i="24" s="1"/>
  <c r="BP119" i="17"/>
  <c r="T116" i="24" s="1"/>
  <c r="AW195" i="17"/>
  <c r="R192" i="24" s="1"/>
  <c r="BP107" i="17"/>
  <c r="T104" i="24" s="1"/>
  <c r="BP104" i="17"/>
  <c r="T101" i="24" s="1"/>
  <c r="BP99" i="17"/>
  <c r="T96" i="24" s="1"/>
  <c r="BP117" i="17"/>
  <c r="T114" i="24" s="1"/>
  <c r="BP123" i="17"/>
  <c r="T120" i="24" s="1"/>
  <c r="CI124" i="17"/>
  <c r="V121" i="24" s="1"/>
  <c r="CI118" i="17"/>
  <c r="V115" i="24" s="1"/>
  <c r="CI196" i="17"/>
  <c r="V193" i="24" s="1"/>
  <c r="CI109" i="17"/>
  <c r="V106" i="24" s="1"/>
  <c r="BN51" i="17"/>
  <c r="AW120"/>
  <c r="R117" i="24" s="1"/>
  <c r="AW201" i="17"/>
  <c r="R198" i="24" s="1"/>
  <c r="AW147" i="17"/>
  <c r="R144" i="24" s="1"/>
  <c r="CI60" i="17"/>
  <c r="V57" i="24" s="1"/>
  <c r="AW134" i="17"/>
  <c r="R131" i="24" s="1"/>
  <c r="CI125" i="17"/>
  <c r="V122" i="24" s="1"/>
  <c r="CI93" i="17"/>
  <c r="V90" i="24" s="1"/>
  <c r="CI136" i="17"/>
  <c r="V133" i="24" s="1"/>
  <c r="BP201" i="17"/>
  <c r="T198" i="24" s="1"/>
  <c r="BP150" i="17"/>
  <c r="T147" i="24" s="1"/>
  <c r="AW125" i="17"/>
  <c r="R122" i="24" s="1"/>
  <c r="CI147" i="17"/>
  <c r="V144" i="24" s="1"/>
  <c r="BP127" i="17"/>
  <c r="T124" i="24" s="1"/>
  <c r="CI92" i="17"/>
  <c r="V89" i="24" s="1"/>
  <c r="CI168" i="17"/>
  <c r="V165" i="24" s="1"/>
  <c r="BP152" i="17"/>
  <c r="T149" i="24" s="1"/>
  <c r="AW178" i="17"/>
  <c r="R175" i="24" s="1"/>
  <c r="CI114" i="17"/>
  <c r="V111" i="24" s="1"/>
  <c r="CI199" i="17"/>
  <c r="V196" i="24" s="1"/>
  <c r="AW189" i="17"/>
  <c r="R186" i="24" s="1"/>
  <c r="CI101" i="17"/>
  <c r="V98" i="24" s="1"/>
  <c r="CI71" i="17"/>
  <c r="V68" i="24" s="1"/>
  <c r="CI115" i="17"/>
  <c r="V112" i="24" s="1"/>
  <c r="BP76" i="17"/>
  <c r="T73" i="24" s="1"/>
  <c r="CI57" i="17"/>
  <c r="V54" i="24" s="1"/>
  <c r="AW184" i="17"/>
  <c r="R181" i="24" s="1"/>
  <c r="CI120" i="17"/>
  <c r="V117" i="24" s="1"/>
  <c r="CI88" i="17"/>
  <c r="V85" i="24" s="1"/>
  <c r="CI82" i="17"/>
  <c r="V79" i="24" s="1"/>
  <c r="CI201" i="17"/>
  <c r="V198" i="24" s="1"/>
  <c r="CI68" i="17"/>
  <c r="V65" i="24" s="1"/>
  <c r="CI174" i="17"/>
  <c r="V171" i="24" s="1"/>
  <c r="CI126" i="17"/>
  <c r="V123" i="24" s="1"/>
  <c r="CG17" i="17"/>
  <c r="CH17" s="1"/>
  <c r="CI143"/>
  <c r="V140" i="24" s="1"/>
  <c r="BP113" i="17"/>
  <c r="T110" i="24" s="1"/>
  <c r="BP74" i="17"/>
  <c r="T71" i="24" s="1"/>
  <c r="BP165" i="17"/>
  <c r="T162" i="24" s="1"/>
  <c r="BX25" i="17"/>
  <c r="CC25" s="1"/>
  <c r="CG25" s="1"/>
  <c r="CH25" s="1"/>
  <c r="U22" i="24" s="1"/>
  <c r="BX50" i="17"/>
  <c r="CC50" s="1"/>
  <c r="BE142"/>
  <c r="S133"/>
  <c r="BE166"/>
  <c r="CC37"/>
  <c r="S149"/>
  <c r="BX203"/>
  <c r="S117"/>
  <c r="S29"/>
  <c r="X29" s="1"/>
  <c r="CW9"/>
  <c r="CX9" s="1"/>
  <c r="CY9" s="1"/>
  <c r="CW11"/>
  <c r="CX11" s="1"/>
  <c r="CY11" s="1"/>
  <c r="BX40"/>
  <c r="BN9"/>
  <c r="BO9" s="1"/>
  <c r="AL118"/>
  <c r="AL123"/>
  <c r="BE202"/>
  <c r="BX49"/>
  <c r="BE96"/>
  <c r="S161"/>
  <c r="BX119"/>
  <c r="BX18"/>
  <c r="CC18" s="1"/>
  <c r="S202"/>
  <c r="BE147"/>
  <c r="S153"/>
  <c r="S11"/>
  <c r="X11" s="1"/>
  <c r="AB11" s="1"/>
  <c r="AC11" s="1"/>
  <c r="O8" i="24" s="1"/>
  <c r="BX138" i="17"/>
  <c r="BE59"/>
  <c r="BX28"/>
  <c r="CC28" s="1"/>
  <c r="S24"/>
  <c r="X24" s="1"/>
  <c r="AB24" s="1"/>
  <c r="AC24" s="1"/>
  <c r="BE109"/>
  <c r="BE206"/>
  <c r="AL110"/>
  <c r="AL206"/>
  <c r="P204" i="24"/>
  <c r="DL207" i="17"/>
  <c r="P92" i="24"/>
  <c r="DL95" i="17"/>
  <c r="P163" i="24"/>
  <c r="DL166" i="17"/>
  <c r="P138" i="24"/>
  <c r="DL141" i="17"/>
  <c r="P165" i="24"/>
  <c r="DL168" i="17"/>
  <c r="P96" i="24"/>
  <c r="DL99" i="17"/>
  <c r="P66" i="24"/>
  <c r="DL69" i="17"/>
  <c r="R200" i="24"/>
  <c r="DL203" i="17"/>
  <c r="P199" i="24"/>
  <c r="DL202" i="17"/>
  <c r="R159" i="24"/>
  <c r="DL162" i="17"/>
  <c r="P167" i="24"/>
  <c r="DL170" i="17"/>
  <c r="P110" i="24"/>
  <c r="DL113" i="17"/>
  <c r="P94" i="24"/>
  <c r="DL97" i="17"/>
  <c r="P59" i="24"/>
  <c r="DL62" i="17"/>
  <c r="P140" i="24"/>
  <c r="DL143" i="17"/>
  <c r="P197" i="24"/>
  <c r="DL200" i="17"/>
  <c r="P172" i="24"/>
  <c r="DL175" i="17"/>
  <c r="P129" i="24"/>
  <c r="DL132" i="17"/>
  <c r="P136" i="24"/>
  <c r="DL139" i="17"/>
  <c r="P78" i="24"/>
  <c r="DL81" i="17"/>
  <c r="P177" i="24"/>
  <c r="DL180" i="17"/>
  <c r="P79" i="24"/>
  <c r="DL82" i="17"/>
  <c r="P135" i="24"/>
  <c r="DL138" i="17"/>
  <c r="P190" i="24"/>
  <c r="DL193" i="17"/>
  <c r="P158" i="24"/>
  <c r="DL161" i="17"/>
  <c r="P57" i="24"/>
  <c r="DL60" i="17"/>
  <c r="P154" i="24"/>
  <c r="DL157" i="17"/>
  <c r="P118" i="24"/>
  <c r="DL121" i="17"/>
  <c r="P53" i="24"/>
  <c r="DL56" i="17"/>
  <c r="P182" i="24"/>
  <c r="DL185" i="17"/>
  <c r="P115" i="24"/>
  <c r="DL118" i="17"/>
  <c r="P74" i="24"/>
  <c r="DL77" i="17"/>
  <c r="P178" i="24"/>
  <c r="DL181" i="17"/>
  <c r="P196" i="24"/>
  <c r="DL199" i="17"/>
  <c r="P100" i="24"/>
  <c r="DL103" i="17"/>
  <c r="P141" i="24"/>
  <c r="DL144" i="17"/>
  <c r="P116" i="24"/>
  <c r="DL119" i="17"/>
  <c r="DL194"/>
  <c r="P131" i="24"/>
  <c r="DL134" i="17"/>
  <c r="P179" i="24"/>
  <c r="DL182" i="17"/>
  <c r="P160" i="24"/>
  <c r="DL163" i="17"/>
  <c r="P85" i="24"/>
  <c r="DL88" i="17"/>
  <c r="P170" i="24"/>
  <c r="DL173" i="17"/>
  <c r="P117" i="24"/>
  <c r="DL120" i="17"/>
  <c r="P122" i="24"/>
  <c r="DL125" i="17"/>
  <c r="P76" i="24"/>
  <c r="DL79" i="17"/>
  <c r="P56" i="24"/>
  <c r="DL59" i="17"/>
  <c r="P137" i="24"/>
  <c r="DL140" i="17"/>
  <c r="P68" i="24"/>
  <c r="DL71" i="17"/>
  <c r="P186" i="24"/>
  <c r="DL189" i="17"/>
  <c r="P58" i="24"/>
  <c r="DL61" i="17"/>
  <c r="P105" i="24"/>
  <c r="DL108" i="17"/>
  <c r="P171" i="24"/>
  <c r="DL174" i="17"/>
  <c r="P168" i="24"/>
  <c r="DL171" i="17"/>
  <c r="P201" i="24"/>
  <c r="DL204" i="17"/>
  <c r="P148" i="24"/>
  <c r="DL151" i="17"/>
  <c r="P71" i="24"/>
  <c r="DL74" i="17"/>
  <c r="P126" i="24"/>
  <c r="DL129" i="17"/>
  <c r="P103" i="24"/>
  <c r="DL106" i="17"/>
  <c r="P189" i="24"/>
  <c r="DL192" i="17"/>
  <c r="P75" i="24"/>
  <c r="DL78" i="17"/>
  <c r="P61" i="24"/>
  <c r="DL64" i="17"/>
  <c r="P187" i="24"/>
  <c r="DL190" i="17"/>
  <c r="R104" i="24"/>
  <c r="DL107" i="17"/>
  <c r="P133" i="24"/>
  <c r="DL136" i="17"/>
  <c r="P169" i="24"/>
  <c r="DL172" i="17"/>
  <c r="P101" i="24"/>
  <c r="DL104" i="17"/>
  <c r="P97" i="24"/>
  <c r="DL100" i="17"/>
  <c r="P106" i="24"/>
  <c r="DL109" i="17"/>
  <c r="P120" i="24"/>
  <c r="DL123" i="17"/>
  <c r="P156" i="24"/>
  <c r="DL159" i="17"/>
  <c r="P146" i="24"/>
  <c r="DL149" i="17"/>
  <c r="P195" i="24"/>
  <c r="DL198" i="17"/>
  <c r="DL133"/>
  <c r="P98" i="24"/>
  <c r="DL101" i="17"/>
  <c r="P144" i="24"/>
  <c r="DL147" i="17"/>
  <c r="P69" i="24"/>
  <c r="DL72" i="17"/>
  <c r="P73" i="24"/>
  <c r="DL76" i="17"/>
  <c r="P70" i="24"/>
  <c r="DL73" i="17"/>
  <c r="P149" i="24"/>
  <c r="DL152" i="17"/>
  <c r="P175" i="24"/>
  <c r="DL178" i="17"/>
  <c r="P153" i="24"/>
  <c r="DL156" i="17"/>
  <c r="P84" i="24"/>
  <c r="DL87" i="17"/>
  <c r="P124" i="24"/>
  <c r="DL127" i="17"/>
  <c r="P89" i="24"/>
  <c r="DL92" i="17"/>
  <c r="P99" i="24"/>
  <c r="DL102" i="17"/>
  <c r="P121" i="24"/>
  <c r="DL124" i="17"/>
  <c r="P193" i="24"/>
  <c r="DL196" i="17"/>
  <c r="P123" i="24"/>
  <c r="DL126" i="17"/>
  <c r="P109" i="24"/>
  <c r="DL112" i="17"/>
  <c r="P77" i="24"/>
  <c r="DL80" i="17"/>
  <c r="P150" i="24"/>
  <c r="DL153" i="17"/>
  <c r="P203" i="24"/>
  <c r="DL206" i="17"/>
  <c r="P132" i="24"/>
  <c r="DL135" i="17"/>
  <c r="P194" i="24"/>
  <c r="DL197" i="17"/>
  <c r="P87" i="24"/>
  <c r="DL90" i="17"/>
  <c r="P166" i="24"/>
  <c r="DL169" i="17"/>
  <c r="P81" i="24"/>
  <c r="DL84" i="17"/>
  <c r="P125" i="24"/>
  <c r="DL128" i="17"/>
  <c r="P142" i="24"/>
  <c r="DL145" i="17"/>
  <c r="P155" i="24"/>
  <c r="DL158" i="17"/>
  <c r="P107" i="24"/>
  <c r="DL110" i="17"/>
  <c r="P127" i="24"/>
  <c r="DL130" i="17"/>
  <c r="P111" i="24"/>
  <c r="DL114" i="17"/>
  <c r="P198" i="24"/>
  <c r="DL201" i="17"/>
  <c r="P184" i="24"/>
  <c r="DL187" i="17"/>
  <c r="P152" i="24"/>
  <c r="DL155" i="17"/>
  <c r="P128" i="24"/>
  <c r="DL131" i="17"/>
  <c r="P134" i="24"/>
  <c r="DL137" i="17"/>
  <c r="P64" i="24"/>
  <c r="DL67" i="17"/>
  <c r="P83" i="24"/>
  <c r="DL86" i="17"/>
  <c r="P55" i="24"/>
  <c r="DL58" i="17"/>
  <c r="P139" i="24"/>
  <c r="DL142" i="17"/>
  <c r="P164" i="24"/>
  <c r="DL167" i="17"/>
  <c r="P183" i="24"/>
  <c r="DL186" i="17"/>
  <c r="P93" i="24"/>
  <c r="DL96" i="17"/>
  <c r="P88" i="24"/>
  <c r="DL91" i="17"/>
  <c r="P102" i="24"/>
  <c r="DL105" i="17"/>
  <c r="P112" i="24"/>
  <c r="DL115" i="17"/>
  <c r="P86" i="24"/>
  <c r="DL89" i="17"/>
  <c r="P181" i="24"/>
  <c r="DL184" i="17"/>
  <c r="P82" i="24"/>
  <c r="DL85" i="17"/>
  <c r="P54" i="24"/>
  <c r="DL57" i="17"/>
  <c r="P67" i="24"/>
  <c r="DL70" i="17"/>
  <c r="P114" i="24"/>
  <c r="DL117" i="17"/>
  <c r="P95" i="24"/>
  <c r="DL98" i="17"/>
  <c r="P91" i="24"/>
  <c r="DL94" i="17"/>
  <c r="P162" i="24"/>
  <c r="DL165" i="17"/>
  <c r="P151" i="24"/>
  <c r="DL154" i="17"/>
  <c r="P188" i="24"/>
  <c r="DL191" i="17"/>
  <c r="P63" i="24"/>
  <c r="DL66" i="17"/>
  <c r="P185" i="24"/>
  <c r="DL188" i="17"/>
  <c r="P174" i="24"/>
  <c r="DL177" i="17"/>
  <c r="P180" i="24"/>
  <c r="DL183" i="17"/>
  <c r="P157" i="24"/>
  <c r="DL160" i="17"/>
  <c r="P143" i="24"/>
  <c r="DL146" i="17"/>
  <c r="P62" i="24"/>
  <c r="DL65" i="17"/>
  <c r="P161" i="24"/>
  <c r="DL164" i="17"/>
  <c r="P65" i="24"/>
  <c r="DL68" i="17"/>
  <c r="P173" i="24"/>
  <c r="DL176" i="17"/>
  <c r="P113" i="24"/>
  <c r="DL116" i="17"/>
  <c r="P145" i="24"/>
  <c r="DL148" i="17"/>
  <c r="P108" i="24"/>
  <c r="DL111" i="17"/>
  <c r="P60" i="24"/>
  <c r="DL63" i="17"/>
  <c r="P202" i="24"/>
  <c r="DL205" i="17"/>
  <c r="P192" i="24"/>
  <c r="DL195" i="17"/>
  <c r="P80" i="24"/>
  <c r="DL83" i="17"/>
  <c r="P72" i="24"/>
  <c r="DL75" i="17"/>
  <c r="P119" i="24"/>
  <c r="DL122" i="17"/>
  <c r="P90" i="24"/>
  <c r="DL93" i="17"/>
  <c r="P176" i="24"/>
  <c r="DL179" i="17"/>
  <c r="P147" i="24"/>
  <c r="DL150" i="17"/>
  <c r="BE99"/>
  <c r="AL182"/>
  <c r="AL25"/>
  <c r="AQ25" s="1"/>
  <c r="AU25" s="1"/>
  <c r="AV25" s="1"/>
  <c r="BE79"/>
  <c r="S156"/>
  <c r="BE19"/>
  <c r="BJ19" s="1"/>
  <c r="BN19" s="1"/>
  <c r="BO19" s="1"/>
  <c r="S16" i="24" s="1"/>
  <c r="AL112" i="17"/>
  <c r="BX128"/>
  <c r="BE151"/>
  <c r="AL142"/>
  <c r="BX115"/>
  <c r="BE207"/>
  <c r="BE107"/>
  <c r="AL156"/>
  <c r="BE13"/>
  <c r="BJ13" s="1"/>
  <c r="DH13" s="1"/>
  <c r="AL31"/>
  <c r="AQ31" s="1"/>
  <c r="AU31" s="1"/>
  <c r="AV31" s="1"/>
  <c r="BE90"/>
  <c r="S30"/>
  <c r="X30" s="1"/>
  <c r="AL181"/>
  <c r="BE113"/>
  <c r="BE26"/>
  <c r="BX131"/>
  <c r="BX72"/>
  <c r="BX43"/>
  <c r="CC43" s="1"/>
  <c r="AL122"/>
  <c r="AL84"/>
  <c r="AL155"/>
  <c r="CW17"/>
  <c r="CX17" s="1"/>
  <c r="CY17" s="1"/>
  <c r="AQ39"/>
  <c r="BN43"/>
  <c r="CC38"/>
  <c r="CG38" s="1"/>
  <c r="CH38" s="1"/>
  <c r="U35" i="24" s="1"/>
  <c r="X45" i="17"/>
  <c r="X53"/>
  <c r="BJ47"/>
  <c r="X54"/>
  <c r="CC45"/>
  <c r="CC40"/>
  <c r="CG55"/>
  <c r="AQ49"/>
  <c r="CC49"/>
  <c r="CG49" s="1"/>
  <c r="CG46"/>
  <c r="AQ43"/>
  <c r="BJ55"/>
  <c r="AU44"/>
  <c r="CC54"/>
  <c r="AB43"/>
  <c r="CG48"/>
  <c r="AQ53"/>
  <c r="BJ40"/>
  <c r="BJ38"/>
  <c r="BJ53"/>
  <c r="X48"/>
  <c r="X39"/>
  <c r="CC44"/>
  <c r="CC39"/>
  <c r="AB51"/>
  <c r="X50"/>
  <c r="AB55"/>
  <c r="AQ47"/>
  <c r="BN46"/>
  <c r="AU42"/>
  <c r="BJ42"/>
  <c r="AQ40"/>
  <c r="AQ50"/>
  <c r="CC51"/>
  <c r="BJ54"/>
  <c r="BJ39"/>
  <c r="AQ55"/>
  <c r="BJ31"/>
  <c r="BN31" s="1"/>
  <c r="BO31" s="1"/>
  <c r="S28" i="24" s="1"/>
  <c r="CC31" i="17"/>
  <c r="AL141"/>
  <c r="AU13"/>
  <c r="AV13" s="1"/>
  <c r="S25"/>
  <c r="X25" s="1"/>
  <c r="AL99"/>
  <c r="AL51"/>
  <c r="AQ51" s="1"/>
  <c r="AL95"/>
  <c r="BE27"/>
  <c r="BJ27" s="1"/>
  <c r="BE150"/>
  <c r="AL93"/>
  <c r="BX80"/>
  <c r="BE12"/>
  <c r="BJ12" s="1"/>
  <c r="BN12" s="1"/>
  <c r="AL140"/>
  <c r="BE133"/>
  <c r="S190"/>
  <c r="S148"/>
  <c r="S89"/>
  <c r="BE127"/>
  <c r="BE45"/>
  <c r="BJ45" s="1"/>
  <c r="S159"/>
  <c r="S145"/>
  <c r="DG153"/>
  <c r="DF153"/>
  <c r="DE153"/>
  <c r="AU35"/>
  <c r="AV35" s="1"/>
  <c r="CW14"/>
  <c r="CX14" s="1"/>
  <c r="CY14" s="1"/>
  <c r="CO20"/>
  <c r="CP20" s="1"/>
  <c r="CQ20" s="1"/>
  <c r="CO10"/>
  <c r="CP10" s="1"/>
  <c r="CQ10" s="1"/>
  <c r="CO15"/>
  <c r="CP15" s="1"/>
  <c r="CQ15" s="1"/>
  <c r="CO11"/>
  <c r="CP11" s="1"/>
  <c r="CQ11" s="1"/>
  <c r="CO16"/>
  <c r="CP16" s="1"/>
  <c r="CQ16" s="1"/>
  <c r="CW19"/>
  <c r="CX19" s="1"/>
  <c r="CY19" s="1"/>
  <c r="DE19"/>
  <c r="DF19" s="1"/>
  <c r="DG19" s="1"/>
  <c r="BN29"/>
  <c r="BO29" s="1"/>
  <c r="DE13"/>
  <c r="DF13" s="1"/>
  <c r="DG13" s="1"/>
  <c r="AL189"/>
  <c r="AB27"/>
  <c r="AC27" s="1"/>
  <c r="CW16"/>
  <c r="CX16" s="1"/>
  <c r="CY16" s="1"/>
  <c r="CG37"/>
  <c r="AU9"/>
  <c r="AV9" s="1"/>
  <c r="Q6" i="24" s="1"/>
  <c r="CW12" i="17"/>
  <c r="CX12" s="1"/>
  <c r="CY12" s="1"/>
  <c r="BN14"/>
  <c r="BO14" s="1"/>
  <c r="CQ93"/>
  <c r="CP93"/>
  <c r="CO93"/>
  <c r="AU27"/>
  <c r="AV27" s="1"/>
  <c r="DE16"/>
  <c r="DF16" s="1"/>
  <c r="DG16" s="1"/>
  <c r="AU32"/>
  <c r="AV32" s="1"/>
  <c r="DE10"/>
  <c r="DF10" s="1"/>
  <c r="DG10" s="1"/>
  <c r="AB20"/>
  <c r="AC20" s="1"/>
  <c r="O17" i="24" s="1"/>
  <c r="X22" i="17"/>
  <c r="CG28"/>
  <c r="AB13"/>
  <c r="AC13" s="1"/>
  <c r="CW15"/>
  <c r="CX15" s="1"/>
  <c r="CY15" s="1"/>
  <c r="DE14"/>
  <c r="DF14" s="1"/>
  <c r="DG14" s="1"/>
  <c r="DE20"/>
  <c r="DF20" s="1"/>
  <c r="DG20" s="1"/>
  <c r="DE11"/>
  <c r="DF11" s="1"/>
  <c r="DG11" s="1"/>
  <c r="X23"/>
  <c r="X37"/>
  <c r="BN23"/>
  <c r="BO23" s="1"/>
  <c r="S20" i="24" s="1"/>
  <c r="CW13" i="17"/>
  <c r="CX13" s="1"/>
  <c r="CY13" s="1"/>
  <c r="CW18"/>
  <c r="CX18" s="1"/>
  <c r="CY18" s="1"/>
  <c r="CO19"/>
  <c r="CP19" s="1"/>
  <c r="CQ19" s="1"/>
  <c r="CO13"/>
  <c r="CP13" s="1"/>
  <c r="CQ13" s="1"/>
  <c r="X28"/>
  <c r="BX146"/>
  <c r="CO9"/>
  <c r="CP9" s="1"/>
  <c r="CQ9" s="1"/>
  <c r="DE9"/>
  <c r="DF9" s="1"/>
  <c r="DG9" s="1"/>
  <c r="AU15"/>
  <c r="AV15" s="1"/>
  <c r="BN15"/>
  <c r="BO15" s="1"/>
  <c r="DE17"/>
  <c r="DF17" s="1"/>
  <c r="DG17" s="1"/>
  <c r="X21"/>
  <c r="X35"/>
  <c r="CO12"/>
  <c r="CP12" s="1"/>
  <c r="CQ12" s="1"/>
  <c r="CG13"/>
  <c r="CH13" s="1"/>
  <c r="DE18"/>
  <c r="DF18" s="1"/>
  <c r="DG18" s="1"/>
  <c r="DE12"/>
  <c r="DF12" s="1"/>
  <c r="DG12" s="1"/>
  <c r="BJ35"/>
  <c r="CO18"/>
  <c r="CP18" s="1"/>
  <c r="CQ18" s="1"/>
  <c r="CW20"/>
  <c r="CX20" s="1"/>
  <c r="CY20" s="1"/>
  <c r="DE15"/>
  <c r="DF15" s="1"/>
  <c r="DG15" s="1"/>
  <c r="CO14"/>
  <c r="CP14" s="1"/>
  <c r="CQ14" s="1"/>
  <c r="CC20"/>
  <c r="BJ37"/>
  <c r="X36"/>
  <c r="CO17"/>
  <c r="CP17" s="1"/>
  <c r="CQ17" s="1"/>
  <c r="BJ32"/>
  <c r="S178"/>
  <c r="AL114"/>
  <c r="DG175"/>
  <c r="DE175"/>
  <c r="DF175"/>
  <c r="CY175"/>
  <c r="CW175"/>
  <c r="CX175"/>
  <c r="CQ187"/>
  <c r="CP187"/>
  <c r="CO187"/>
  <c r="CQ179"/>
  <c r="CO179"/>
  <c r="CP179"/>
  <c r="DG187"/>
  <c r="DE187"/>
  <c r="DF187"/>
  <c r="DG131"/>
  <c r="DE131"/>
  <c r="DF131"/>
  <c r="CQ89"/>
  <c r="CP89"/>
  <c r="CO89"/>
  <c r="S136"/>
  <c r="S44"/>
  <c r="X44" s="1"/>
  <c r="BE57"/>
  <c r="AQ19"/>
  <c r="BX106"/>
  <c r="CQ119"/>
  <c r="CP119"/>
  <c r="CO119"/>
  <c r="CP55"/>
  <c r="CQ55" s="1"/>
  <c r="CO55"/>
  <c r="CW23"/>
  <c r="CX23"/>
  <c r="CY23" s="1"/>
  <c r="CY77"/>
  <c r="CX77"/>
  <c r="CW77"/>
  <c r="CQ127"/>
  <c r="CO127"/>
  <c r="CP127"/>
  <c r="DG127"/>
  <c r="DE127"/>
  <c r="DF127"/>
  <c r="DG123"/>
  <c r="DF123"/>
  <c r="DE123"/>
  <c r="DG75"/>
  <c r="DF75"/>
  <c r="DE75"/>
  <c r="CQ75"/>
  <c r="CP75"/>
  <c r="CO75"/>
  <c r="DG156"/>
  <c r="DF156"/>
  <c r="DE156"/>
  <c r="DG102"/>
  <c r="DF102"/>
  <c r="DE102"/>
  <c r="DG70"/>
  <c r="DF70"/>
  <c r="DE70"/>
  <c r="CQ157"/>
  <c r="CP157"/>
  <c r="CO157"/>
  <c r="CY141"/>
  <c r="CW141"/>
  <c r="CX141"/>
  <c r="CY163"/>
  <c r="CW163"/>
  <c r="CX163"/>
  <c r="CQ131"/>
  <c r="CO131"/>
  <c r="CP131"/>
  <c r="CQ105"/>
  <c r="CO105"/>
  <c r="CP105"/>
  <c r="CY168"/>
  <c r="CW168"/>
  <c r="CX168"/>
  <c r="CP35"/>
  <c r="CQ35" s="1"/>
  <c r="CO35"/>
  <c r="DG79"/>
  <c r="DE79"/>
  <c r="DF79"/>
  <c r="CQ123"/>
  <c r="CO123"/>
  <c r="CP123"/>
  <c r="CW27"/>
  <c r="CX27"/>
  <c r="CY27" s="1"/>
  <c r="DG92"/>
  <c r="DF92"/>
  <c r="DE92"/>
  <c r="CY134"/>
  <c r="CW134"/>
  <c r="CX134"/>
  <c r="CX22"/>
  <c r="CY22" s="1"/>
  <c r="CW22"/>
  <c r="CY147"/>
  <c r="CX147"/>
  <c r="CW147"/>
  <c r="CQ196"/>
  <c r="CP196"/>
  <c r="CO196"/>
  <c r="CQ152"/>
  <c r="CO152"/>
  <c r="CP152"/>
  <c r="CY104"/>
  <c r="CW104"/>
  <c r="CX104"/>
  <c r="DF40"/>
  <c r="DG40" s="1"/>
  <c r="DE40"/>
  <c r="CY199"/>
  <c r="CX199"/>
  <c r="CW199"/>
  <c r="DG119"/>
  <c r="DE119"/>
  <c r="DF119"/>
  <c r="CQ103"/>
  <c r="CP103"/>
  <c r="CO103"/>
  <c r="DG103"/>
  <c r="DF103"/>
  <c r="DE103"/>
  <c r="CY87"/>
  <c r="CW87"/>
  <c r="CX87"/>
  <c r="CY125"/>
  <c r="CW125"/>
  <c r="CX125"/>
  <c r="DG115"/>
  <c r="DE115"/>
  <c r="DF115"/>
  <c r="CY99"/>
  <c r="CW99"/>
  <c r="CX99"/>
  <c r="DF51"/>
  <c r="DG51" s="1"/>
  <c r="DE51"/>
  <c r="DG111"/>
  <c r="DF111"/>
  <c r="DE111"/>
  <c r="CQ111"/>
  <c r="CO111"/>
  <c r="CP111"/>
  <c r="DG95"/>
  <c r="DF95"/>
  <c r="DE95"/>
  <c r="CP47"/>
  <c r="CQ47" s="1"/>
  <c r="CO47"/>
  <c r="DE45"/>
  <c r="DF45"/>
  <c r="DG45" s="1"/>
  <c r="CQ140"/>
  <c r="CP140"/>
  <c r="CO140"/>
  <c r="DG124"/>
  <c r="DE124"/>
  <c r="DF124"/>
  <c r="DG60"/>
  <c r="DE60"/>
  <c r="DF60"/>
  <c r="CQ60"/>
  <c r="CO60"/>
  <c r="CP60"/>
  <c r="CP44"/>
  <c r="CQ44" s="1"/>
  <c r="CO44"/>
  <c r="DF28"/>
  <c r="DG28" s="1"/>
  <c r="DE28"/>
  <c r="CY118"/>
  <c r="CX118"/>
  <c r="CW118"/>
  <c r="CQ102"/>
  <c r="CP102"/>
  <c r="CO102"/>
  <c r="CY152"/>
  <c r="CX152"/>
  <c r="CW152"/>
  <c r="DG104"/>
  <c r="DE104"/>
  <c r="DF104"/>
  <c r="DG72"/>
  <c r="DE72"/>
  <c r="DF72"/>
  <c r="CO39"/>
  <c r="CP39"/>
  <c r="CQ39" s="1"/>
  <c r="CO23"/>
  <c r="CP23"/>
  <c r="CQ23" s="1"/>
  <c r="CY93"/>
  <c r="CW93"/>
  <c r="CX93"/>
  <c r="CQ207"/>
  <c r="CO207"/>
  <c r="CP207"/>
  <c r="DG207"/>
  <c r="DF207"/>
  <c r="DE207"/>
  <c r="DG59"/>
  <c r="DE59"/>
  <c r="DF59"/>
  <c r="CQ172"/>
  <c r="CP172"/>
  <c r="CO172"/>
  <c r="CY76"/>
  <c r="CW76"/>
  <c r="CX76"/>
  <c r="DE44"/>
  <c r="DF44"/>
  <c r="DG44" s="1"/>
  <c r="CW44"/>
  <c r="CX44"/>
  <c r="CY44" s="1"/>
  <c r="CY166"/>
  <c r="CX166"/>
  <c r="CW166"/>
  <c r="DG86"/>
  <c r="DE86"/>
  <c r="DF86"/>
  <c r="CX38"/>
  <c r="CY38" s="1"/>
  <c r="CW38"/>
  <c r="CY89"/>
  <c r="CW89"/>
  <c r="CX89"/>
  <c r="CX41"/>
  <c r="CY41" s="1"/>
  <c r="CW41"/>
  <c r="DG152"/>
  <c r="DE152"/>
  <c r="DF152"/>
  <c r="DG88"/>
  <c r="DF88"/>
  <c r="DE88"/>
  <c r="CQ72"/>
  <c r="CO72"/>
  <c r="CP72"/>
  <c r="CY66"/>
  <c r="CW66"/>
  <c r="CX66"/>
  <c r="CQ153"/>
  <c r="CO153"/>
  <c r="CP153"/>
  <c r="CY198"/>
  <c r="CW198"/>
  <c r="CX198"/>
  <c r="CQ68"/>
  <c r="CO68"/>
  <c r="CP68"/>
  <c r="DE36"/>
  <c r="DF36"/>
  <c r="DG36" s="1"/>
  <c r="CQ62"/>
  <c r="CP62"/>
  <c r="CO62"/>
  <c r="CQ139"/>
  <c r="CO139"/>
  <c r="CP139"/>
  <c r="CW32"/>
  <c r="CX32"/>
  <c r="CY32" s="1"/>
  <c r="CY190"/>
  <c r="CX190"/>
  <c r="CW190"/>
  <c r="DG161"/>
  <c r="DE161"/>
  <c r="DF161"/>
  <c r="CY145"/>
  <c r="CW145"/>
  <c r="CX145"/>
  <c r="CQ135"/>
  <c r="CP135"/>
  <c r="CO135"/>
  <c r="DG130"/>
  <c r="DF130"/>
  <c r="DE130"/>
  <c r="CY114"/>
  <c r="CX114"/>
  <c r="CW114"/>
  <c r="CQ185"/>
  <c r="CO185"/>
  <c r="CP185"/>
  <c r="DG159"/>
  <c r="DF159"/>
  <c r="DE159"/>
  <c r="CP53"/>
  <c r="CQ53" s="1"/>
  <c r="CO53"/>
  <c r="DE21"/>
  <c r="DF21"/>
  <c r="DG21" s="1"/>
  <c r="CQ180"/>
  <c r="CP180"/>
  <c r="CO180"/>
  <c r="CP52"/>
  <c r="CQ52" s="1"/>
  <c r="CO52"/>
  <c r="CY155"/>
  <c r="CX155"/>
  <c r="CW155"/>
  <c r="CO49"/>
  <c r="CP49"/>
  <c r="CQ49" s="1"/>
  <c r="CX49"/>
  <c r="CY49" s="1"/>
  <c r="CW49"/>
  <c r="CY80"/>
  <c r="CW80"/>
  <c r="CX80"/>
  <c r="CQ122"/>
  <c r="CP122"/>
  <c r="CO122"/>
  <c r="CQ58"/>
  <c r="CO58"/>
  <c r="CP58"/>
  <c r="CY161"/>
  <c r="CX161"/>
  <c r="CW161"/>
  <c r="CY169"/>
  <c r="CW169"/>
  <c r="CX169"/>
  <c r="DG143"/>
  <c r="DE143"/>
  <c r="DF143"/>
  <c r="CY192"/>
  <c r="CX192"/>
  <c r="CW192"/>
  <c r="CQ84"/>
  <c r="CP84"/>
  <c r="CO84"/>
  <c r="CX52"/>
  <c r="CY52" s="1"/>
  <c r="CW52"/>
  <c r="DG174"/>
  <c r="DE174"/>
  <c r="DF174"/>
  <c r="CQ174"/>
  <c r="CO174"/>
  <c r="CP174"/>
  <c r="DG126"/>
  <c r="DF126"/>
  <c r="DE126"/>
  <c r="CQ94"/>
  <c r="CP94"/>
  <c r="CO94"/>
  <c r="DG78"/>
  <c r="DE78"/>
  <c r="DF78"/>
  <c r="CQ194"/>
  <c r="CP194"/>
  <c r="CO194"/>
  <c r="CY133"/>
  <c r="CW133"/>
  <c r="CX133"/>
  <c r="CY188"/>
  <c r="CW188"/>
  <c r="CX188"/>
  <c r="DE32"/>
  <c r="DF32"/>
  <c r="DG32" s="1"/>
  <c r="CY186"/>
  <c r="CX186"/>
  <c r="CW186"/>
  <c r="DG170"/>
  <c r="DF170"/>
  <c r="DE170"/>
  <c r="DG74"/>
  <c r="DE74"/>
  <c r="DF74"/>
  <c r="DG206"/>
  <c r="DE206"/>
  <c r="DF206"/>
  <c r="DG191"/>
  <c r="DE191"/>
  <c r="DF191"/>
  <c r="DG151"/>
  <c r="DE151"/>
  <c r="DF151"/>
  <c r="DG135"/>
  <c r="DF135"/>
  <c r="DE135"/>
  <c r="CQ130"/>
  <c r="CP130"/>
  <c r="CO130"/>
  <c r="CO34"/>
  <c r="CP34"/>
  <c r="CQ34" s="1"/>
  <c r="DG198"/>
  <c r="DF198"/>
  <c r="DE198"/>
  <c r="CQ169"/>
  <c r="CO169"/>
  <c r="CP169"/>
  <c r="CQ159"/>
  <c r="CP159"/>
  <c r="CO159"/>
  <c r="CQ143"/>
  <c r="CO143"/>
  <c r="CP143"/>
  <c r="CP21"/>
  <c r="CQ21" s="1"/>
  <c r="CO21"/>
  <c r="CQ164"/>
  <c r="CO164"/>
  <c r="CP164"/>
  <c r="DG158"/>
  <c r="DE158"/>
  <c r="DF158"/>
  <c r="CY62"/>
  <c r="CX62"/>
  <c r="CW62"/>
  <c r="DG181"/>
  <c r="DF181"/>
  <c r="DE181"/>
  <c r="CQ113"/>
  <c r="CO113"/>
  <c r="CP113"/>
  <c r="CQ112"/>
  <c r="CO112"/>
  <c r="CP112"/>
  <c r="CY96"/>
  <c r="CX96"/>
  <c r="CW96"/>
  <c r="CY138"/>
  <c r="CW138"/>
  <c r="CX138"/>
  <c r="CQ190"/>
  <c r="CP190"/>
  <c r="CO190"/>
  <c r="CY135"/>
  <c r="CX135"/>
  <c r="CW135"/>
  <c r="BE172"/>
  <c r="AL108"/>
  <c r="AL23"/>
  <c r="AQ23" s="1"/>
  <c r="BE111"/>
  <c r="S85"/>
  <c r="BX69"/>
  <c r="AL124"/>
  <c r="BE121"/>
  <c r="BE24"/>
  <c r="BJ24" s="1"/>
  <c r="AL130"/>
  <c r="S69"/>
  <c r="AL61"/>
  <c r="BX124"/>
  <c r="AL131"/>
  <c r="BX41"/>
  <c r="CC41" s="1"/>
  <c r="AL38"/>
  <c r="AQ38" s="1"/>
  <c r="S168"/>
  <c r="AL103"/>
  <c r="BX71"/>
  <c r="BE115"/>
  <c r="BX99"/>
  <c r="AL67"/>
  <c r="BX140"/>
  <c r="BE28"/>
  <c r="BJ28" s="1"/>
  <c r="S182"/>
  <c r="BX118"/>
  <c r="AL102"/>
  <c r="S70"/>
  <c r="AL54"/>
  <c r="AQ54" s="1"/>
  <c r="BX163"/>
  <c r="AL163"/>
  <c r="AL196"/>
  <c r="BE146"/>
  <c r="AL21"/>
  <c r="AQ21" s="1"/>
  <c r="BX68"/>
  <c r="S138"/>
  <c r="BE175"/>
  <c r="S10"/>
  <c r="X10" s="1"/>
  <c r="BX94"/>
  <c r="BX197"/>
  <c r="BE33"/>
  <c r="BJ33" s="1"/>
  <c r="S96"/>
  <c r="AL186"/>
  <c r="BE145"/>
  <c r="BX135"/>
  <c r="AL169"/>
  <c r="BE137"/>
  <c r="S143"/>
  <c r="AL20"/>
  <c r="AQ20" s="1"/>
  <c r="BX149"/>
  <c r="S188"/>
  <c r="BE80"/>
  <c r="CC16"/>
  <c r="AL191"/>
  <c r="S135"/>
  <c r="S200"/>
  <c r="AL198"/>
  <c r="S192"/>
  <c r="BE132"/>
  <c r="BE174"/>
  <c r="AL48"/>
  <c r="AQ48" s="1"/>
  <c r="BX32"/>
  <c r="CC32" s="1"/>
  <c r="AL16"/>
  <c r="AQ16" s="1"/>
  <c r="AL190"/>
  <c r="AL17"/>
  <c r="AQ17" s="1"/>
  <c r="CY119"/>
  <c r="CW119"/>
  <c r="CX119"/>
  <c r="CQ109"/>
  <c r="CO109"/>
  <c r="CP109"/>
  <c r="DG67"/>
  <c r="DF67"/>
  <c r="DE67"/>
  <c r="CY67"/>
  <c r="CX67"/>
  <c r="CW67"/>
  <c r="CQ63"/>
  <c r="CP63"/>
  <c r="CO63"/>
  <c r="CY85"/>
  <c r="CX85"/>
  <c r="CW85"/>
  <c r="CQ91"/>
  <c r="CP91"/>
  <c r="CO91"/>
  <c r="DE27"/>
  <c r="DF27"/>
  <c r="DG27" s="1"/>
  <c r="CY92"/>
  <c r="CX92"/>
  <c r="CW92"/>
  <c r="CY150"/>
  <c r="CX150"/>
  <c r="CW150"/>
  <c r="CY173"/>
  <c r="CX173"/>
  <c r="CW173"/>
  <c r="DG196"/>
  <c r="DF196"/>
  <c r="DE196"/>
  <c r="CY105"/>
  <c r="CX105"/>
  <c r="CW105"/>
  <c r="CY88"/>
  <c r="CW88"/>
  <c r="CX88"/>
  <c r="CY187"/>
  <c r="CW187"/>
  <c r="CX187"/>
  <c r="CY71"/>
  <c r="CW71"/>
  <c r="CX71"/>
  <c r="DG125"/>
  <c r="DF125"/>
  <c r="DE125"/>
  <c r="CQ77"/>
  <c r="CO77"/>
  <c r="CP77"/>
  <c r="DG83"/>
  <c r="DE83"/>
  <c r="DF83"/>
  <c r="CY107"/>
  <c r="CX107"/>
  <c r="CW107"/>
  <c r="CP43"/>
  <c r="CQ43" s="1"/>
  <c r="CO43"/>
  <c r="CQ189"/>
  <c r="CO189"/>
  <c r="CP189"/>
  <c r="CO45"/>
  <c r="CP45"/>
  <c r="CQ45" s="1"/>
  <c r="DE29"/>
  <c r="DF29"/>
  <c r="DG29" s="1"/>
  <c r="CP41"/>
  <c r="CQ41" s="1"/>
  <c r="CO41"/>
  <c r="DG120"/>
  <c r="DF120"/>
  <c r="DE120"/>
  <c r="CY130"/>
  <c r="CW130"/>
  <c r="CX130"/>
  <c r="DG195"/>
  <c r="DE195"/>
  <c r="DF195"/>
  <c r="DG69"/>
  <c r="DF69"/>
  <c r="DE69"/>
  <c r="CY203"/>
  <c r="CW203"/>
  <c r="CX203"/>
  <c r="CQ61"/>
  <c r="CP61"/>
  <c r="CO61"/>
  <c r="CQ166"/>
  <c r="CP166"/>
  <c r="CO166"/>
  <c r="CQ150"/>
  <c r="CO150"/>
  <c r="CP150"/>
  <c r="CY70"/>
  <c r="CX70"/>
  <c r="CW70"/>
  <c r="CW54"/>
  <c r="CX54"/>
  <c r="CY54" s="1"/>
  <c r="CQ173"/>
  <c r="CO173"/>
  <c r="CP173"/>
  <c r="CQ163"/>
  <c r="CP163"/>
  <c r="CO163"/>
  <c r="CQ121"/>
  <c r="CO121"/>
  <c r="CP121"/>
  <c r="CX25"/>
  <c r="CY25" s="1"/>
  <c r="CW25"/>
  <c r="CY56"/>
  <c r="CW56"/>
  <c r="CX56"/>
  <c r="CP24"/>
  <c r="CQ24" s="1"/>
  <c r="CO24"/>
  <c r="CQ99"/>
  <c r="CO99"/>
  <c r="CP99"/>
  <c r="DG76"/>
  <c r="DE76"/>
  <c r="DF76"/>
  <c r="DG93"/>
  <c r="DF93"/>
  <c r="DE93"/>
  <c r="DG77"/>
  <c r="DE77"/>
  <c r="DF77"/>
  <c r="CY195"/>
  <c r="CX195"/>
  <c r="CW195"/>
  <c r="DF47"/>
  <c r="DG47" s="1"/>
  <c r="DE47"/>
  <c r="DF31"/>
  <c r="DG31" s="1"/>
  <c r="DE31"/>
  <c r="CQ101"/>
  <c r="CP101"/>
  <c r="CO101"/>
  <c r="CQ85"/>
  <c r="CP85"/>
  <c r="CO85"/>
  <c r="DG203"/>
  <c r="DE203"/>
  <c r="DF203"/>
  <c r="DG140"/>
  <c r="DF140"/>
  <c r="DE140"/>
  <c r="DG182"/>
  <c r="DF182"/>
  <c r="DE182"/>
  <c r="CQ118"/>
  <c r="CP118"/>
  <c r="CO118"/>
  <c r="CP54"/>
  <c r="CQ54" s="1"/>
  <c r="CO54"/>
  <c r="CP22"/>
  <c r="CQ22" s="1"/>
  <c r="CO22"/>
  <c r="CQ147"/>
  <c r="CO147"/>
  <c r="CP147"/>
  <c r="CY196"/>
  <c r="CW196"/>
  <c r="CX196"/>
  <c r="DG105"/>
  <c r="DE105"/>
  <c r="DF105"/>
  <c r="DG73"/>
  <c r="DF73"/>
  <c r="DE73"/>
  <c r="DG168"/>
  <c r="DF168"/>
  <c r="DE168"/>
  <c r="CQ146"/>
  <c r="CO146"/>
  <c r="CP146"/>
  <c r="CQ100"/>
  <c r="CO100"/>
  <c r="CP100"/>
  <c r="DG142"/>
  <c r="DE142"/>
  <c r="DF142"/>
  <c r="CP30"/>
  <c r="CQ30" s="1"/>
  <c r="CO30"/>
  <c r="CY197"/>
  <c r="CW197"/>
  <c r="CX197"/>
  <c r="CY149"/>
  <c r="CX149"/>
  <c r="CW149"/>
  <c r="CQ97"/>
  <c r="CO97"/>
  <c r="CP97"/>
  <c r="CQ81"/>
  <c r="CO81"/>
  <c r="CP81"/>
  <c r="CW33"/>
  <c r="CX33"/>
  <c r="CY33" s="1"/>
  <c r="CQ144"/>
  <c r="CP144"/>
  <c r="CO144"/>
  <c r="DG128"/>
  <c r="DF128"/>
  <c r="DE128"/>
  <c r="CQ80"/>
  <c r="CO80"/>
  <c r="CP80"/>
  <c r="CQ154"/>
  <c r="CO154"/>
  <c r="CP154"/>
  <c r="DG106"/>
  <c r="DF106"/>
  <c r="DE106"/>
  <c r="CY90"/>
  <c r="CW90"/>
  <c r="CX90"/>
  <c r="DF26"/>
  <c r="DG26" s="1"/>
  <c r="DE26"/>
  <c r="DG200"/>
  <c r="DE200"/>
  <c r="DF200"/>
  <c r="DG82"/>
  <c r="DF82"/>
  <c r="DE82"/>
  <c r="DG164"/>
  <c r="DE164"/>
  <c r="DF164"/>
  <c r="CY148"/>
  <c r="CX148"/>
  <c r="CW148"/>
  <c r="DG100"/>
  <c r="DE100"/>
  <c r="DF100"/>
  <c r="DG68"/>
  <c r="DE68"/>
  <c r="DF68"/>
  <c r="CY110"/>
  <c r="CW110"/>
  <c r="CX110"/>
  <c r="DG197"/>
  <c r="DF197"/>
  <c r="DE197"/>
  <c r="DG155"/>
  <c r="DF155"/>
  <c r="DE155"/>
  <c r="DG139"/>
  <c r="DF139"/>
  <c r="DE139"/>
  <c r="DG204"/>
  <c r="DE204"/>
  <c r="DF204"/>
  <c r="DG97"/>
  <c r="DE97"/>
  <c r="DF97"/>
  <c r="DG65"/>
  <c r="DF65"/>
  <c r="DE65"/>
  <c r="CQ96"/>
  <c r="CO96"/>
  <c r="CP96"/>
  <c r="DG190"/>
  <c r="DE190"/>
  <c r="DF190"/>
  <c r="CY177"/>
  <c r="CW177"/>
  <c r="CX177"/>
  <c r="CQ191"/>
  <c r="CP191"/>
  <c r="CO191"/>
  <c r="CQ200"/>
  <c r="CP200"/>
  <c r="CO200"/>
  <c r="CQ198"/>
  <c r="CO198"/>
  <c r="CP198"/>
  <c r="CQ110"/>
  <c r="CP110"/>
  <c r="CO110"/>
  <c r="CY165"/>
  <c r="CW165"/>
  <c r="CX165"/>
  <c r="DG149"/>
  <c r="DF149"/>
  <c r="DE149"/>
  <c r="CY65"/>
  <c r="CX65"/>
  <c r="CW65"/>
  <c r="DG144"/>
  <c r="DF144"/>
  <c r="DE144"/>
  <c r="DG138"/>
  <c r="DE138"/>
  <c r="DF138"/>
  <c r="CY129"/>
  <c r="CW129"/>
  <c r="CX129"/>
  <c r="DG183"/>
  <c r="DE183"/>
  <c r="DF183"/>
  <c r="CY162"/>
  <c r="CX162"/>
  <c r="CW162"/>
  <c r="CY82"/>
  <c r="CX82"/>
  <c r="CW82"/>
  <c r="DG66"/>
  <c r="DF66"/>
  <c r="DE66"/>
  <c r="CY201"/>
  <c r="CX201"/>
  <c r="CW201"/>
  <c r="CY137"/>
  <c r="CX137"/>
  <c r="CW137"/>
  <c r="CQ192"/>
  <c r="CO192"/>
  <c r="CP192"/>
  <c r="DG148"/>
  <c r="DE148"/>
  <c r="DF148"/>
  <c r="CY142"/>
  <c r="CX142"/>
  <c r="CW142"/>
  <c r="CY126"/>
  <c r="CW126"/>
  <c r="CX126"/>
  <c r="DF46"/>
  <c r="DG46" s="1"/>
  <c r="DE46"/>
  <c r="CQ149"/>
  <c r="CO149"/>
  <c r="CP149"/>
  <c r="CY171"/>
  <c r="CX171"/>
  <c r="CW171"/>
  <c r="DG80"/>
  <c r="DF80"/>
  <c r="DE80"/>
  <c r="DG154"/>
  <c r="DE154"/>
  <c r="DF154"/>
  <c r="CQ90"/>
  <c r="CP90"/>
  <c r="CO90"/>
  <c r="CY183"/>
  <c r="CW183"/>
  <c r="CX183"/>
  <c r="S166"/>
  <c r="BE134"/>
  <c r="BE205"/>
  <c r="BE163"/>
  <c r="AL41"/>
  <c r="AQ41" s="1"/>
  <c r="BE184"/>
  <c r="BE88"/>
  <c r="S95"/>
  <c r="BX91"/>
  <c r="BE102"/>
  <c r="S105"/>
  <c r="BE77"/>
  <c r="BX12"/>
  <c r="CC12" s="1"/>
  <c r="BX157"/>
  <c r="BX24"/>
  <c r="CC24" s="1"/>
  <c r="S150"/>
  <c r="S127"/>
  <c r="S31"/>
  <c r="X31" s="1"/>
  <c r="BE203"/>
  <c r="BX189"/>
  <c r="BX108"/>
  <c r="AL150"/>
  <c r="AL157"/>
  <c r="S196"/>
  <c r="S73"/>
  <c r="S57"/>
  <c r="BE152"/>
  <c r="AL88"/>
  <c r="S40"/>
  <c r="X40" s="1"/>
  <c r="BE201"/>
  <c r="BE153"/>
  <c r="S15"/>
  <c r="X15" s="1"/>
  <c r="BX15"/>
  <c r="CC15" s="1"/>
  <c r="BX159"/>
  <c r="AL116"/>
  <c r="BX129"/>
  <c r="AL167"/>
  <c r="AL34"/>
  <c r="AQ34" s="1"/>
  <c r="S164"/>
  <c r="S110"/>
  <c r="BE48"/>
  <c r="BJ48" s="1"/>
  <c r="BX90"/>
  <c r="BX42"/>
  <c r="CC42" s="1"/>
  <c r="AL26"/>
  <c r="AQ26" s="1"/>
  <c r="S17"/>
  <c r="X17" s="1"/>
  <c r="BX84"/>
  <c r="S68"/>
  <c r="S52"/>
  <c r="X52" s="1"/>
  <c r="BE20"/>
  <c r="BJ20" s="1"/>
  <c r="S158"/>
  <c r="AL126"/>
  <c r="BE139"/>
  <c r="BE204"/>
  <c r="BX97"/>
  <c r="BE49"/>
  <c r="BJ49" s="1"/>
  <c r="S160"/>
  <c r="AL80"/>
  <c r="BX74"/>
  <c r="BX36"/>
  <c r="CC36" s="1"/>
  <c r="AL11"/>
  <c r="AQ11" s="1"/>
  <c r="BE114"/>
  <c r="CC34"/>
  <c r="BX185"/>
  <c r="BX192"/>
  <c r="AL68"/>
  <c r="AL52"/>
  <c r="AQ52" s="1"/>
  <c r="BE94"/>
  <c r="BX62"/>
  <c r="S155"/>
  <c r="S49"/>
  <c r="X49" s="1"/>
  <c r="BX176"/>
  <c r="BX160"/>
  <c r="AL144"/>
  <c r="S80"/>
  <c r="S154"/>
  <c r="S122"/>
  <c r="S58"/>
  <c r="BE167"/>
  <c r="BX200"/>
  <c r="CW39"/>
  <c r="CX39"/>
  <c r="CY39" s="1"/>
  <c r="DE23"/>
  <c r="DF23"/>
  <c r="DG23" s="1"/>
  <c r="CY127"/>
  <c r="CX127"/>
  <c r="CW127"/>
  <c r="CY63"/>
  <c r="CW63"/>
  <c r="CX63"/>
  <c r="CW31"/>
  <c r="CX31"/>
  <c r="CY31" s="1"/>
  <c r="DG91"/>
  <c r="DF91"/>
  <c r="DE91"/>
  <c r="CY75"/>
  <c r="CW75"/>
  <c r="CX75"/>
  <c r="DF43"/>
  <c r="DG43" s="1"/>
  <c r="DE43"/>
  <c r="CW29"/>
  <c r="CX29"/>
  <c r="CY29" s="1"/>
  <c r="DG134"/>
  <c r="DF134"/>
  <c r="DE134"/>
  <c r="CO38"/>
  <c r="CP38"/>
  <c r="CQ38" s="1"/>
  <c r="DG205"/>
  <c r="DF205"/>
  <c r="DE205"/>
  <c r="CQ202"/>
  <c r="CP202"/>
  <c r="CO202"/>
  <c r="CY131"/>
  <c r="CW131"/>
  <c r="CX131"/>
  <c r="CQ73"/>
  <c r="CO73"/>
  <c r="CP73"/>
  <c r="DG57"/>
  <c r="DF57"/>
  <c r="DE57"/>
  <c r="CQ168"/>
  <c r="CO168"/>
  <c r="CP168"/>
  <c r="CQ178"/>
  <c r="CP178"/>
  <c r="CO178"/>
  <c r="DG109"/>
  <c r="DE109"/>
  <c r="DF109"/>
  <c r="CQ115"/>
  <c r="CO115"/>
  <c r="CP115"/>
  <c r="DG99"/>
  <c r="DE99"/>
  <c r="DF99"/>
  <c r="CX51"/>
  <c r="CY51" s="1"/>
  <c r="CW51"/>
  <c r="CW35"/>
  <c r="CX35"/>
  <c r="CY35" s="1"/>
  <c r="CQ79"/>
  <c r="CO79"/>
  <c r="CP79"/>
  <c r="CY69"/>
  <c r="CX69"/>
  <c r="CW69"/>
  <c r="CX43"/>
  <c r="CY43" s="1"/>
  <c r="CW43"/>
  <c r="CO27"/>
  <c r="CP27"/>
  <c r="CQ27" s="1"/>
  <c r="CY156"/>
  <c r="CX156"/>
  <c r="CW156"/>
  <c r="CQ76"/>
  <c r="CP76"/>
  <c r="CO76"/>
  <c r="CQ182"/>
  <c r="CP182"/>
  <c r="CO182"/>
  <c r="CY102"/>
  <c r="CX102"/>
  <c r="CW102"/>
  <c r="CY202"/>
  <c r="CX202"/>
  <c r="CW202"/>
  <c r="CQ57"/>
  <c r="CP57"/>
  <c r="CO57"/>
  <c r="CY57"/>
  <c r="CW57"/>
  <c r="CX57"/>
  <c r="CY136"/>
  <c r="CX136"/>
  <c r="CW136"/>
  <c r="CQ104"/>
  <c r="CO104"/>
  <c r="CP104"/>
  <c r="CX40"/>
  <c r="CY40" s="1"/>
  <c r="CW40"/>
  <c r="CY146"/>
  <c r="CX146"/>
  <c r="CW146"/>
  <c r="CQ199"/>
  <c r="CP199"/>
  <c r="CO199"/>
  <c r="CY103"/>
  <c r="CW103"/>
  <c r="CX103"/>
  <c r="CQ87"/>
  <c r="CP87"/>
  <c r="CO87"/>
  <c r="DF55"/>
  <c r="DG55" s="1"/>
  <c r="DE55"/>
  <c r="CY115"/>
  <c r="CX115"/>
  <c r="CW115"/>
  <c r="CP51"/>
  <c r="CQ51" s="1"/>
  <c r="CO51"/>
  <c r="CQ95"/>
  <c r="CP95"/>
  <c r="CO95"/>
  <c r="CY101"/>
  <c r="CW101"/>
  <c r="CX101"/>
  <c r="CW45"/>
  <c r="CX45"/>
  <c r="CY45" s="1"/>
  <c r="DG172"/>
  <c r="DF172"/>
  <c r="DE172"/>
  <c r="CY124"/>
  <c r="CW124"/>
  <c r="CX124"/>
  <c r="CY60"/>
  <c r="CW60"/>
  <c r="CX60"/>
  <c r="CO28"/>
  <c r="CP28"/>
  <c r="CQ28" s="1"/>
  <c r="CY182"/>
  <c r="CX182"/>
  <c r="CW182"/>
  <c r="DG166"/>
  <c r="DF166"/>
  <c r="DE166"/>
  <c r="DF22"/>
  <c r="DG22" s="1"/>
  <c r="DE22"/>
  <c r="DG147"/>
  <c r="DE147"/>
  <c r="DF147"/>
  <c r="CY72"/>
  <c r="CX72"/>
  <c r="CW72"/>
  <c r="CY178"/>
  <c r="CX178"/>
  <c r="CW178"/>
  <c r="CY207"/>
  <c r="CX207"/>
  <c r="CW207"/>
  <c r="CY111"/>
  <c r="CW111"/>
  <c r="CX111"/>
  <c r="CY79"/>
  <c r="CX79"/>
  <c r="CW79"/>
  <c r="CQ203"/>
  <c r="CP203"/>
  <c r="CO203"/>
  <c r="CY59"/>
  <c r="CW59"/>
  <c r="CX59"/>
  <c r="CQ59"/>
  <c r="CP59"/>
  <c r="CO59"/>
  <c r="DG61"/>
  <c r="DE61"/>
  <c r="DF61"/>
  <c r="CY172"/>
  <c r="CW172"/>
  <c r="CX172"/>
  <c r="DG108"/>
  <c r="DF108"/>
  <c r="DE108"/>
  <c r="DG141"/>
  <c r="DF141"/>
  <c r="DE141"/>
  <c r="CQ141"/>
  <c r="CP141"/>
  <c r="CO141"/>
  <c r="DG89"/>
  <c r="DF89"/>
  <c r="DE89"/>
  <c r="DG178"/>
  <c r="DF178"/>
  <c r="DE178"/>
  <c r="CW50"/>
  <c r="CX50"/>
  <c r="CY50" s="1"/>
  <c r="DG132"/>
  <c r="DF132"/>
  <c r="DE132"/>
  <c r="CP36"/>
  <c r="CQ36" s="1"/>
  <c r="CO36"/>
  <c r="CY158"/>
  <c r="CW158"/>
  <c r="CX158"/>
  <c r="CQ126"/>
  <c r="CP126"/>
  <c r="CO126"/>
  <c r="CY139"/>
  <c r="CW139"/>
  <c r="CX139"/>
  <c r="DG160"/>
  <c r="DE160"/>
  <c r="DF160"/>
  <c r="CO48"/>
  <c r="CP48"/>
  <c r="CQ48" s="1"/>
  <c r="CY122"/>
  <c r="CW122"/>
  <c r="CX122"/>
  <c r="CQ161"/>
  <c r="CO161"/>
  <c r="CP161"/>
  <c r="DG145"/>
  <c r="DE145"/>
  <c r="DF145"/>
  <c r="DG167"/>
  <c r="DF167"/>
  <c r="DE167"/>
  <c r="DE30"/>
  <c r="DF30"/>
  <c r="DG30" s="1"/>
  <c r="CQ114"/>
  <c r="CO114"/>
  <c r="CP114"/>
  <c r="CY98"/>
  <c r="CW98"/>
  <c r="CX98"/>
  <c r="DE34"/>
  <c r="DF34"/>
  <c r="DG34" s="1"/>
  <c r="CQ201"/>
  <c r="CO201"/>
  <c r="CP201"/>
  <c r="DG169"/>
  <c r="DE169"/>
  <c r="DF169"/>
  <c r="CW21"/>
  <c r="CX21"/>
  <c r="CY21" s="1"/>
  <c r="DG180"/>
  <c r="DF180"/>
  <c r="DE180"/>
  <c r="CY94"/>
  <c r="CX94"/>
  <c r="CW94"/>
  <c r="DG62"/>
  <c r="DF62"/>
  <c r="DE62"/>
  <c r="CX46"/>
  <c r="CY46" s="1"/>
  <c r="CW46"/>
  <c r="DG171"/>
  <c r="DF171"/>
  <c r="DE171"/>
  <c r="CQ155"/>
  <c r="CP155"/>
  <c r="CO155"/>
  <c r="DG188"/>
  <c r="DF188"/>
  <c r="DE188"/>
  <c r="DE49"/>
  <c r="DF49"/>
  <c r="DG49" s="1"/>
  <c r="CY112"/>
  <c r="CW112"/>
  <c r="CX112"/>
  <c r="CW26"/>
  <c r="CX26"/>
  <c r="CY26" s="1"/>
  <c r="CQ206"/>
  <c r="CO206"/>
  <c r="CP206"/>
  <c r="CQ129"/>
  <c r="CO129"/>
  <c r="CP129"/>
  <c r="CQ183"/>
  <c r="CP183"/>
  <c r="CO183"/>
  <c r="CY153"/>
  <c r="CX153"/>
  <c r="CW153"/>
  <c r="CP37"/>
  <c r="CQ37" s="1"/>
  <c r="CO37"/>
  <c r="CY132"/>
  <c r="CW132"/>
  <c r="CX132"/>
  <c r="DF52"/>
  <c r="DG52" s="1"/>
  <c r="DE52"/>
  <c r="CW36"/>
  <c r="CX36"/>
  <c r="CY36" s="1"/>
  <c r="CY174"/>
  <c r="CX174"/>
  <c r="CW174"/>
  <c r="DG94"/>
  <c r="DE94"/>
  <c r="DF94"/>
  <c r="CY194"/>
  <c r="CX194"/>
  <c r="CW194"/>
  <c r="DG133"/>
  <c r="DF133"/>
  <c r="DE133"/>
  <c r="CY113"/>
  <c r="CX113"/>
  <c r="CW113"/>
  <c r="DE33"/>
  <c r="DF33"/>
  <c r="DG33" s="1"/>
  <c r="CQ160"/>
  <c r="CO160"/>
  <c r="CP160"/>
  <c r="DG96"/>
  <c r="DE96"/>
  <c r="DF96"/>
  <c r="DF48"/>
  <c r="DG48" s="1"/>
  <c r="DE48"/>
  <c r="DG186"/>
  <c r="DF186"/>
  <c r="DE186"/>
  <c r="CQ186"/>
  <c r="CP186"/>
  <c r="CO186"/>
  <c r="CY170"/>
  <c r="CX170"/>
  <c r="CW170"/>
  <c r="CY191"/>
  <c r="CW191"/>
  <c r="CX191"/>
  <c r="CQ151"/>
  <c r="CO151"/>
  <c r="CP151"/>
  <c r="CP50"/>
  <c r="CQ50" s="1"/>
  <c r="CO50"/>
  <c r="CW34"/>
  <c r="CX34"/>
  <c r="CY34" s="1"/>
  <c r="CY185"/>
  <c r="CX185"/>
  <c r="CW185"/>
  <c r="DG185"/>
  <c r="DE185"/>
  <c r="DF185"/>
  <c r="CY159"/>
  <c r="CW159"/>
  <c r="CX159"/>
  <c r="CY143"/>
  <c r="CX143"/>
  <c r="CW143"/>
  <c r="DG192"/>
  <c r="DE192"/>
  <c r="DF192"/>
  <c r="CX53"/>
  <c r="CY53" s="1"/>
  <c r="CW53"/>
  <c r="CW37"/>
  <c r="CX37"/>
  <c r="CY37" s="1"/>
  <c r="CY164"/>
  <c r="CX164"/>
  <c r="CW164"/>
  <c r="CY116"/>
  <c r="CW116"/>
  <c r="CX116"/>
  <c r="CY78"/>
  <c r="CX78"/>
  <c r="CW78"/>
  <c r="CQ171"/>
  <c r="CO171"/>
  <c r="CP171"/>
  <c r="CQ188"/>
  <c r="CO188"/>
  <c r="CP188"/>
  <c r="CQ128"/>
  <c r="CO128"/>
  <c r="CP128"/>
  <c r="DG112"/>
  <c r="DE112"/>
  <c r="DF112"/>
  <c r="CW48"/>
  <c r="CX48"/>
  <c r="CY48" s="1"/>
  <c r="CQ138"/>
  <c r="CP138"/>
  <c r="CO138"/>
  <c r="DG90"/>
  <c r="DE90"/>
  <c r="DF90"/>
  <c r="CY58"/>
  <c r="CX58"/>
  <c r="CW58"/>
  <c r="CO42"/>
  <c r="CP42"/>
  <c r="CQ42" s="1"/>
  <c r="CQ145"/>
  <c r="CO145"/>
  <c r="CP145"/>
  <c r="DG129"/>
  <c r="DE129"/>
  <c r="DF129"/>
  <c r="S173"/>
  <c r="BX125"/>
  <c r="BX95"/>
  <c r="AL117"/>
  <c r="BX59"/>
  <c r="S172"/>
  <c r="S108"/>
  <c r="S102"/>
  <c r="AL179"/>
  <c r="BX147"/>
  <c r="BE56"/>
  <c r="BE98"/>
  <c r="BE199"/>
  <c r="S125"/>
  <c r="BE195"/>
  <c r="BE67"/>
  <c r="BX35"/>
  <c r="CC35" s="1"/>
  <c r="AL101"/>
  <c r="BE61"/>
  <c r="BX29"/>
  <c r="CC29" s="1"/>
  <c r="S124"/>
  <c r="S92"/>
  <c r="BX86"/>
  <c r="BE141"/>
  <c r="BX121"/>
  <c r="BE89"/>
  <c r="S140"/>
  <c r="BE119"/>
  <c r="BX101"/>
  <c r="S203"/>
  <c r="BE75"/>
  <c r="S189"/>
  <c r="BE124"/>
  <c r="BE44"/>
  <c r="BJ44" s="1"/>
  <c r="BX150"/>
  <c r="S38"/>
  <c r="X38" s="1"/>
  <c r="BX179"/>
  <c r="AL89"/>
  <c r="BX120"/>
  <c r="BE34"/>
  <c r="BJ34" s="1"/>
  <c r="AL159"/>
  <c r="AL37"/>
  <c r="AQ37" s="1"/>
  <c r="AL164"/>
  <c r="BX206"/>
  <c r="X34"/>
  <c r="BX180"/>
  <c r="S181"/>
  <c r="AL106"/>
  <c r="BE78"/>
  <c r="S46"/>
  <c r="X46" s="1"/>
  <c r="BX53"/>
  <c r="CC53" s="1"/>
  <c r="BE21"/>
  <c r="BJ21" s="1"/>
  <c r="BE10"/>
  <c r="BJ10" s="1"/>
  <c r="S100"/>
  <c r="S126"/>
  <c r="AL46"/>
  <c r="AQ46" s="1"/>
  <c r="S194"/>
  <c r="BX165"/>
  <c r="AL139"/>
  <c r="BX204"/>
  <c r="S81"/>
  <c r="AL128"/>
  <c r="S64"/>
  <c r="BE170"/>
  <c r="BX145"/>
  <c r="BE17"/>
  <c r="BJ17" s="1"/>
  <c r="BX162"/>
  <c r="BE130"/>
  <c r="BX175"/>
  <c r="BX9"/>
  <c r="CC9" s="1"/>
  <c r="AL94"/>
  <c r="CC33"/>
  <c r="AL170"/>
  <c r="BX26"/>
  <c r="CC26" s="1"/>
  <c r="AL161"/>
  <c r="S129"/>
  <c r="BX167"/>
  <c r="CQ125"/>
  <c r="CO125"/>
  <c r="CP125"/>
  <c r="CQ67"/>
  <c r="CP67"/>
  <c r="CO67"/>
  <c r="DF35"/>
  <c r="DG35" s="1"/>
  <c r="DE35"/>
  <c r="CY95"/>
  <c r="CW95"/>
  <c r="CX95"/>
  <c r="CQ107"/>
  <c r="CO107"/>
  <c r="CP107"/>
  <c r="CY61"/>
  <c r="CW61"/>
  <c r="CX61"/>
  <c r="CQ156"/>
  <c r="CP156"/>
  <c r="CO156"/>
  <c r="CQ92"/>
  <c r="CO92"/>
  <c r="CP92"/>
  <c r="DG118"/>
  <c r="DE118"/>
  <c r="DF118"/>
  <c r="CY86"/>
  <c r="CX86"/>
  <c r="CW86"/>
  <c r="DF41"/>
  <c r="DG41" s="1"/>
  <c r="DE41"/>
  <c r="DG136"/>
  <c r="DF136"/>
  <c r="DE136"/>
  <c r="CY120"/>
  <c r="CW120"/>
  <c r="CX120"/>
  <c r="CQ71"/>
  <c r="CO71"/>
  <c r="CP71"/>
  <c r="CX55"/>
  <c r="CY55" s="1"/>
  <c r="CW55"/>
  <c r="DE39"/>
  <c r="DF39"/>
  <c r="DG39" s="1"/>
  <c r="CQ83"/>
  <c r="CO83"/>
  <c r="CP83"/>
  <c r="DG117"/>
  <c r="DF117"/>
  <c r="DE117"/>
  <c r="DG101"/>
  <c r="DF101"/>
  <c r="DE101"/>
  <c r="DG85"/>
  <c r="DE85"/>
  <c r="DF85"/>
  <c r="DG107"/>
  <c r="DE107"/>
  <c r="DF107"/>
  <c r="CW91"/>
  <c r="CY91"/>
  <c r="CX91"/>
  <c r="DG189"/>
  <c r="DF189"/>
  <c r="DE189"/>
  <c r="CY140"/>
  <c r="CW140"/>
  <c r="CX140"/>
  <c r="CY108"/>
  <c r="CW108"/>
  <c r="CX108"/>
  <c r="CQ70"/>
  <c r="CO70"/>
  <c r="CP70"/>
  <c r="DE54"/>
  <c r="DF54"/>
  <c r="DG54" s="1"/>
  <c r="DG179"/>
  <c r="DF179"/>
  <c r="DE179"/>
  <c r="CY184"/>
  <c r="CX184"/>
  <c r="CW184"/>
  <c r="CQ120"/>
  <c r="CP120"/>
  <c r="CO120"/>
  <c r="CW24"/>
  <c r="CX24"/>
  <c r="CY24" s="1"/>
  <c r="DG98"/>
  <c r="DE98"/>
  <c r="DF98"/>
  <c r="CQ66"/>
  <c r="CO66"/>
  <c r="CP66"/>
  <c r="CY109"/>
  <c r="CX109"/>
  <c r="CW109"/>
  <c r="CX47"/>
  <c r="CY47" s="1"/>
  <c r="CW47"/>
  <c r="CY117"/>
  <c r="CW117"/>
  <c r="CX117"/>
  <c r="CY123"/>
  <c r="CW123"/>
  <c r="CX123"/>
  <c r="CQ108"/>
  <c r="CP108"/>
  <c r="CO108"/>
  <c r="DF38"/>
  <c r="DG38" s="1"/>
  <c r="DE38"/>
  <c r="DG173"/>
  <c r="DE173"/>
  <c r="DF173"/>
  <c r="DG157"/>
  <c r="DE157"/>
  <c r="DF157"/>
  <c r="DG163"/>
  <c r="DE163"/>
  <c r="DF163"/>
  <c r="DG121"/>
  <c r="DE121"/>
  <c r="DF121"/>
  <c r="DE25"/>
  <c r="DF25"/>
  <c r="DG25" s="1"/>
  <c r="CO25"/>
  <c r="CP25"/>
  <c r="CQ25" s="1"/>
  <c r="DG56"/>
  <c r="DF56"/>
  <c r="DE56"/>
  <c r="CQ56"/>
  <c r="CP56"/>
  <c r="CO56"/>
  <c r="CP40"/>
  <c r="CQ40" s="1"/>
  <c r="CO40"/>
  <c r="DE24"/>
  <c r="DF24"/>
  <c r="DG24" s="1"/>
  <c r="DG162"/>
  <c r="DE162"/>
  <c r="DF162"/>
  <c r="CQ184"/>
  <c r="CO184"/>
  <c r="CP184"/>
  <c r="DG199"/>
  <c r="DF199"/>
  <c r="DE199"/>
  <c r="DG87"/>
  <c r="DE87"/>
  <c r="DF87"/>
  <c r="DG71"/>
  <c r="DF71"/>
  <c r="DE71"/>
  <c r="CQ195"/>
  <c r="CP195"/>
  <c r="CO195"/>
  <c r="CY83"/>
  <c r="CX83"/>
  <c r="CW83"/>
  <c r="DG63"/>
  <c r="DF63"/>
  <c r="DE63"/>
  <c r="CP31"/>
  <c r="CQ31" s="1"/>
  <c r="CO31"/>
  <c r="CQ117"/>
  <c r="CP117"/>
  <c r="CO117"/>
  <c r="CQ69"/>
  <c r="CO69"/>
  <c r="CP69"/>
  <c r="CY189"/>
  <c r="CW189"/>
  <c r="CX189"/>
  <c r="CO29"/>
  <c r="CP29"/>
  <c r="CQ29" s="1"/>
  <c r="CQ124"/>
  <c r="CO124"/>
  <c r="CP124"/>
  <c r="CW28"/>
  <c r="CX28"/>
  <c r="CY28" s="1"/>
  <c r="DG150"/>
  <c r="DE150"/>
  <c r="DF150"/>
  <c r="CQ134"/>
  <c r="CO134"/>
  <c r="CP134"/>
  <c r="CQ86"/>
  <c r="CP86"/>
  <c r="CO86"/>
  <c r="CQ205"/>
  <c r="CO205"/>
  <c r="CP205"/>
  <c r="CY205"/>
  <c r="CW205"/>
  <c r="CX205"/>
  <c r="DG202"/>
  <c r="DE202"/>
  <c r="DF202"/>
  <c r="CY157"/>
  <c r="CW157"/>
  <c r="CX157"/>
  <c r="CY179"/>
  <c r="CW179"/>
  <c r="CX179"/>
  <c r="CY121"/>
  <c r="CX121"/>
  <c r="CW121"/>
  <c r="CY73"/>
  <c r="CX73"/>
  <c r="CW73"/>
  <c r="DG184"/>
  <c r="DF184"/>
  <c r="DE184"/>
  <c r="CQ136"/>
  <c r="CP136"/>
  <c r="CO136"/>
  <c r="CQ88"/>
  <c r="CO88"/>
  <c r="CP88"/>
  <c r="DG114"/>
  <c r="DF114"/>
  <c r="DE114"/>
  <c r="DG201"/>
  <c r="DF201"/>
  <c r="DE201"/>
  <c r="CQ116"/>
  <c r="CP116"/>
  <c r="CO116"/>
  <c r="CY100"/>
  <c r="CW100"/>
  <c r="CX100"/>
  <c r="CY84"/>
  <c r="CW84"/>
  <c r="CX84"/>
  <c r="CQ142"/>
  <c r="CO142"/>
  <c r="CP142"/>
  <c r="CQ78"/>
  <c r="CO78"/>
  <c r="CP78"/>
  <c r="CO46"/>
  <c r="CP46"/>
  <c r="CQ46" s="1"/>
  <c r="CX30"/>
  <c r="CY30" s="1"/>
  <c r="CW30"/>
  <c r="CQ197"/>
  <c r="CP197"/>
  <c r="CO197"/>
  <c r="CY181"/>
  <c r="CW181"/>
  <c r="CX181"/>
  <c r="CQ165"/>
  <c r="CO165"/>
  <c r="CP165"/>
  <c r="DG165"/>
  <c r="DF165"/>
  <c r="DE165"/>
  <c r="DG81"/>
  <c r="DE81"/>
  <c r="DF81"/>
  <c r="CO33"/>
  <c r="CP33"/>
  <c r="CQ33" s="1"/>
  <c r="CY176"/>
  <c r="CX176"/>
  <c r="CW176"/>
  <c r="CY128"/>
  <c r="CW128"/>
  <c r="CX128"/>
  <c r="CQ64"/>
  <c r="CP64"/>
  <c r="CO64"/>
  <c r="CO32"/>
  <c r="CP32"/>
  <c r="CQ32" s="1"/>
  <c r="CY106"/>
  <c r="CX106"/>
  <c r="CW106"/>
  <c r="CY74"/>
  <c r="CW74"/>
  <c r="CX74"/>
  <c r="DF42"/>
  <c r="DG42" s="1"/>
  <c r="DE42"/>
  <c r="CX42"/>
  <c r="CY42" s="1"/>
  <c r="CW42"/>
  <c r="CY206"/>
  <c r="CW206"/>
  <c r="CX206"/>
  <c r="CQ82"/>
  <c r="CP82"/>
  <c r="CO82"/>
  <c r="DE37"/>
  <c r="DF37"/>
  <c r="DG37" s="1"/>
  <c r="CQ148"/>
  <c r="CO148"/>
  <c r="CP148"/>
  <c r="DG116"/>
  <c r="DF116"/>
  <c r="DE116"/>
  <c r="DG84"/>
  <c r="DE84"/>
  <c r="DF84"/>
  <c r="DG110"/>
  <c r="DE110"/>
  <c r="DF110"/>
  <c r="DG194"/>
  <c r="DF194"/>
  <c r="DE194"/>
  <c r="CQ133"/>
  <c r="CP133"/>
  <c r="CO133"/>
  <c r="DG113"/>
  <c r="DE113"/>
  <c r="DF113"/>
  <c r="DG176"/>
  <c r="DE176"/>
  <c r="DF176"/>
  <c r="CY160"/>
  <c r="CW160"/>
  <c r="CX160"/>
  <c r="DG64"/>
  <c r="DF64"/>
  <c r="DE64"/>
  <c r="CY193"/>
  <c r="CX193"/>
  <c r="CW193"/>
  <c r="DG146"/>
  <c r="DF146"/>
  <c r="DE146"/>
  <c r="DF53"/>
  <c r="DG53" s="1"/>
  <c r="DE53"/>
  <c r="CY180"/>
  <c r="CX180"/>
  <c r="CW180"/>
  <c r="CY68"/>
  <c r="CW68"/>
  <c r="CX68"/>
  <c r="CQ204"/>
  <c r="CO204"/>
  <c r="CP204"/>
  <c r="CY81"/>
  <c r="CW81"/>
  <c r="CX81"/>
  <c r="CQ65"/>
  <c r="CO65"/>
  <c r="CP65"/>
  <c r="CY64"/>
  <c r="CX64"/>
  <c r="CW64"/>
  <c r="CY154"/>
  <c r="CW154"/>
  <c r="CX154"/>
  <c r="CQ106"/>
  <c r="CP106"/>
  <c r="CO106"/>
  <c r="CQ74"/>
  <c r="CP74"/>
  <c r="CO74"/>
  <c r="DG58"/>
  <c r="DF58"/>
  <c r="DE58"/>
  <c r="CQ177"/>
  <c r="CP177"/>
  <c r="CO177"/>
  <c r="CY167"/>
  <c r="CW167"/>
  <c r="CX167"/>
  <c r="CY151"/>
  <c r="CW151"/>
  <c r="CX151"/>
  <c r="CQ162"/>
  <c r="CP162"/>
  <c r="CO162"/>
  <c r="CQ98"/>
  <c r="CP98"/>
  <c r="CO98"/>
  <c r="DE50"/>
  <c r="DF50"/>
  <c r="DG50" s="1"/>
  <c r="DG137"/>
  <c r="DF137"/>
  <c r="DE137"/>
  <c r="CQ137"/>
  <c r="CO137"/>
  <c r="CP137"/>
  <c r="CQ175"/>
  <c r="CO175"/>
  <c r="CP175"/>
  <c r="CQ132"/>
  <c r="CO132"/>
  <c r="CP132"/>
  <c r="CQ158"/>
  <c r="CO158"/>
  <c r="CP158"/>
  <c r="CQ181"/>
  <c r="CO181"/>
  <c r="CP181"/>
  <c r="CY204"/>
  <c r="CW204"/>
  <c r="CX204"/>
  <c r="CQ176"/>
  <c r="CO176"/>
  <c r="CP176"/>
  <c r="CY144"/>
  <c r="CX144"/>
  <c r="CW144"/>
  <c r="CQ170"/>
  <c r="CP170"/>
  <c r="CO170"/>
  <c r="DG122"/>
  <c r="DF122"/>
  <c r="DE122"/>
  <c r="CO26"/>
  <c r="CP26"/>
  <c r="CQ26" s="1"/>
  <c r="CQ193"/>
  <c r="CP193"/>
  <c r="CO193"/>
  <c r="DG193"/>
  <c r="DE193"/>
  <c r="DF193"/>
  <c r="DG177"/>
  <c r="DE177"/>
  <c r="DF177"/>
  <c r="CQ167"/>
  <c r="CP167"/>
  <c r="CO167"/>
  <c r="BE189"/>
  <c r="AL125"/>
  <c r="BX61"/>
  <c r="BX182"/>
  <c r="S118"/>
  <c r="AL22"/>
  <c r="AQ22" s="1"/>
  <c r="S205"/>
  <c r="BE105"/>
  <c r="BE41"/>
  <c r="BJ41" s="1"/>
  <c r="BE18"/>
  <c r="BJ18" s="1"/>
  <c r="AL152"/>
  <c r="S47"/>
  <c r="X47" s="1"/>
  <c r="BX47"/>
  <c r="CC47" s="1"/>
  <c r="BE187"/>
  <c r="S75"/>
  <c r="BX76"/>
  <c r="BX134"/>
  <c r="S179"/>
  <c r="BE131"/>
  <c r="S104"/>
  <c r="BX27"/>
  <c r="CC27" s="1"/>
  <c r="AL29"/>
  <c r="AQ29" s="1"/>
  <c r="BX136"/>
  <c r="S56"/>
  <c r="BX83"/>
  <c r="BX111"/>
  <c r="BE101"/>
  <c r="S123"/>
  <c r="AL45"/>
  <c r="AQ45" s="1"/>
  <c r="S12"/>
  <c r="X12" s="1"/>
  <c r="BE108"/>
  <c r="BX60"/>
  <c r="AL60"/>
  <c r="AQ28"/>
  <c r="S86"/>
  <c r="BE22"/>
  <c r="BJ22" s="1"/>
  <c r="BE179"/>
  <c r="S41"/>
  <c r="X41" s="1"/>
  <c r="BE25"/>
  <c r="BJ25" s="1"/>
  <c r="AL56"/>
  <c r="S66"/>
  <c r="BE180"/>
  <c r="AL148"/>
  <c r="S94"/>
  <c r="BX139"/>
  <c r="AL188"/>
  <c r="S206"/>
  <c r="BX66"/>
  <c r="BE186"/>
  <c r="BX122"/>
  <c r="S106"/>
  <c r="BJ26"/>
  <c r="CC14"/>
  <c r="AL113"/>
  <c r="S26"/>
  <c r="X26" s="1"/>
  <c r="AQ10"/>
  <c r="S142"/>
  <c r="BX30"/>
  <c r="CC30" s="1"/>
  <c r="AL81"/>
  <c r="BE144"/>
  <c r="AL64"/>
  <c r="S16"/>
  <c r="X16" s="1"/>
  <c r="BX161"/>
  <c r="AL129"/>
  <c r="BE52"/>
  <c r="BJ52" s="1"/>
  <c r="BX186"/>
  <c r="AL82"/>
  <c r="BX198"/>
  <c r="S185"/>
  <c r="BX169"/>
  <c r="BX143"/>
  <c r="BX132"/>
  <c r="AL100"/>
  <c r="BX52"/>
  <c r="CC52" s="1"/>
  <c r="BX158"/>
  <c r="BX142"/>
  <c r="AL30"/>
  <c r="AQ30" s="1"/>
  <c r="BX181"/>
  <c r="AL204"/>
  <c r="BE81"/>
  <c r="S90"/>
  <c r="S42"/>
  <c r="X42" s="1"/>
  <c r="M15" i="19"/>
  <c r="M20"/>
  <c r="J19"/>
  <c r="E20"/>
  <c r="O19"/>
  <c r="E19"/>
  <c r="DE8" i="17"/>
  <c r="DF8" s="1"/>
  <c r="DG8" s="1"/>
  <c r="CW8"/>
  <c r="CX8" s="1"/>
  <c r="CY8" s="1"/>
  <c r="Q12" i="24"/>
  <c r="Q33"/>
  <c r="E13" i="19"/>
  <c r="AL8" i="17"/>
  <c r="M14" i="19"/>
  <c r="H15"/>
  <c r="D14"/>
  <c r="G13"/>
  <c r="L14"/>
  <c r="N13"/>
  <c r="D13"/>
  <c r="F15"/>
  <c r="N15"/>
  <c r="E15"/>
  <c r="BE8" i="17"/>
  <c r="BX8"/>
  <c r="CC8" s="1"/>
  <c r="O10" i="24"/>
  <c r="C13" i="19"/>
  <c r="F14"/>
  <c r="C14"/>
  <c r="I15"/>
  <c r="K24"/>
  <c r="M12"/>
  <c r="H12"/>
  <c r="C4"/>
  <c r="K12"/>
  <c r="N6"/>
  <c r="D12"/>
  <c r="G12"/>
  <c r="F12"/>
  <c r="E7"/>
  <c r="N5"/>
  <c r="C12"/>
  <c r="C16" s="1"/>
  <c r="E6"/>
  <c r="L12"/>
  <c r="E5"/>
  <c r="AD7"/>
  <c r="H4"/>
  <c r="K14"/>
  <c r="N4"/>
  <c r="E3"/>
  <c r="F24"/>
  <c r="K15"/>
  <c r="I12"/>
  <c r="N12"/>
  <c r="N16" s="1"/>
  <c r="D15"/>
  <c r="F13"/>
  <c r="L15"/>
  <c r="G14"/>
  <c r="I14"/>
  <c r="N14"/>
  <c r="CO8" i="17"/>
  <c r="CP8" s="1"/>
  <c r="E12" i="19"/>
  <c r="E16" s="1"/>
  <c r="S8" i="17"/>
  <c r="J12" i="19" s="1"/>
  <c r="E14"/>
  <c r="G15"/>
  <c r="I13"/>
  <c r="M13"/>
  <c r="H14"/>
  <c r="H13"/>
  <c r="K13"/>
  <c r="C15"/>
  <c r="L13"/>
  <c r="G16" l="1"/>
  <c r="F16"/>
  <c r="K16"/>
  <c r="L16"/>
  <c r="M16"/>
  <c r="B24"/>
  <c r="P11"/>
  <c r="I16"/>
  <c r="D16"/>
  <c r="H16"/>
  <c r="DH14" i="17"/>
  <c r="DL14" s="1"/>
  <c r="DH16"/>
  <c r="DL16" s="1"/>
  <c r="DH37"/>
  <c r="DH27"/>
  <c r="DL13"/>
  <c r="DH34"/>
  <c r="DH17"/>
  <c r="DH31"/>
  <c r="DH9"/>
  <c r="DL9" s="1"/>
  <c r="DH19"/>
  <c r="DL19" s="1"/>
  <c r="AB36"/>
  <c r="AC36" s="1"/>
  <c r="O33" i="24" s="1"/>
  <c r="DH36" i="17"/>
  <c r="DH10"/>
  <c r="DL10" s="1"/>
  <c r="DH12"/>
  <c r="DH29"/>
  <c r="DH32"/>
  <c r="AB35"/>
  <c r="AC35" s="1"/>
  <c r="O32" i="24" s="1"/>
  <c r="DH35" i="17"/>
  <c r="DL35" s="1"/>
  <c r="AB22"/>
  <c r="AC22" s="1"/>
  <c r="O19" i="24" s="1"/>
  <c r="DH22" i="17"/>
  <c r="AB21"/>
  <c r="AC21" s="1"/>
  <c r="O18" i="24" s="1"/>
  <c r="DH21" i="17"/>
  <c r="AB28"/>
  <c r="AC28" s="1"/>
  <c r="DH28"/>
  <c r="AB25"/>
  <c r="AC25" s="1"/>
  <c r="O22" i="24" s="1"/>
  <c r="DH25" i="17"/>
  <c r="DH26"/>
  <c r="DH15"/>
  <c r="DH18"/>
  <c r="DL18" s="1"/>
  <c r="DH23"/>
  <c r="DH30"/>
  <c r="DH24"/>
  <c r="DH11"/>
  <c r="DL11" s="1"/>
  <c r="DH20"/>
  <c r="DL20" s="1"/>
  <c r="DH33"/>
  <c r="DO13"/>
  <c r="N10" i="24" s="1"/>
  <c r="DI13" i="17"/>
  <c r="AV33"/>
  <c r="Q30" i="24" s="1"/>
  <c r="AV44" i="17"/>
  <c r="Q41" i="24" s="1"/>
  <c r="BO43" i="17"/>
  <c r="S40" i="24" s="1"/>
  <c r="DO179" i="17"/>
  <c r="N176" i="24" s="1"/>
  <c r="DI179" i="17"/>
  <c r="DK179" s="1"/>
  <c r="DO122"/>
  <c r="N119" i="24" s="1"/>
  <c r="DI122" i="17"/>
  <c r="DK122" s="1"/>
  <c r="DO83"/>
  <c r="N80" i="24" s="1"/>
  <c r="DI83" i="17"/>
  <c r="DK83" s="1"/>
  <c r="DO205"/>
  <c r="N202" i="24" s="1"/>
  <c r="DI205" i="17"/>
  <c r="DK205" s="1"/>
  <c r="DO111"/>
  <c r="N108" i="24" s="1"/>
  <c r="DI111" i="17"/>
  <c r="DK111" s="1"/>
  <c r="DO116"/>
  <c r="N113" i="24" s="1"/>
  <c r="DI116" i="17"/>
  <c r="DK116" s="1"/>
  <c r="DO68"/>
  <c r="N65" i="24" s="1"/>
  <c r="DI68" i="17"/>
  <c r="DK68" s="1"/>
  <c r="DO65"/>
  <c r="N62" i="24" s="1"/>
  <c r="DI65" i="17"/>
  <c r="DK65" s="1"/>
  <c r="DO160"/>
  <c r="N157" i="24" s="1"/>
  <c r="DI160" i="17"/>
  <c r="DK160" s="1"/>
  <c r="DO177"/>
  <c r="N174" i="24" s="1"/>
  <c r="DI177" i="17"/>
  <c r="DK177" s="1"/>
  <c r="DO66"/>
  <c r="DI66"/>
  <c r="DK66" s="1"/>
  <c r="DO154"/>
  <c r="N151" i="24" s="1"/>
  <c r="DI154" i="17"/>
  <c r="DK154" s="1"/>
  <c r="DO94"/>
  <c r="N91" i="24" s="1"/>
  <c r="DI94" i="17"/>
  <c r="DK94" s="1"/>
  <c r="DO117"/>
  <c r="N114" i="24" s="1"/>
  <c r="DI117" i="17"/>
  <c r="DK117" s="1"/>
  <c r="DO57"/>
  <c r="N54" i="24" s="1"/>
  <c r="DI57" i="17"/>
  <c r="DK57" s="1"/>
  <c r="DO184"/>
  <c r="N181" i="24" s="1"/>
  <c r="DI184" i="17"/>
  <c r="DK184" s="1"/>
  <c r="DO115"/>
  <c r="N112" i="24" s="1"/>
  <c r="DI115" i="17"/>
  <c r="DK115" s="1"/>
  <c r="DO91"/>
  <c r="N88" i="24" s="1"/>
  <c r="DI91" i="17"/>
  <c r="DK91" s="1"/>
  <c r="DO186"/>
  <c r="N183" i="24" s="1"/>
  <c r="DI186" i="17"/>
  <c r="DK186" s="1"/>
  <c r="DO142"/>
  <c r="N139" i="24" s="1"/>
  <c r="DI142" i="17"/>
  <c r="DK142" s="1"/>
  <c r="DO86"/>
  <c r="N83" i="24" s="1"/>
  <c r="DI86" i="17"/>
  <c r="DK86" s="1"/>
  <c r="DO137"/>
  <c r="N134" i="24" s="1"/>
  <c r="DI137" i="17"/>
  <c r="DK137" s="1"/>
  <c r="DO155"/>
  <c r="N152" i="24" s="1"/>
  <c r="DI155" i="17"/>
  <c r="DK155" s="1"/>
  <c r="DO201"/>
  <c r="N198" i="24" s="1"/>
  <c r="DI201" i="17"/>
  <c r="DK201" s="1"/>
  <c r="DO130"/>
  <c r="N127" i="24" s="1"/>
  <c r="DI130" i="17"/>
  <c r="DK130" s="1"/>
  <c r="DO158"/>
  <c r="N155" i="24" s="1"/>
  <c r="DI158" i="17"/>
  <c r="DK158" s="1"/>
  <c r="DO128"/>
  <c r="N125" i="24" s="1"/>
  <c r="DI128" i="17"/>
  <c r="DK128" s="1"/>
  <c r="DO169"/>
  <c r="N166" i="24" s="1"/>
  <c r="DI169" i="17"/>
  <c r="DK169" s="1"/>
  <c r="DO197"/>
  <c r="N194" i="24" s="1"/>
  <c r="DI197" i="17"/>
  <c r="DK197" s="1"/>
  <c r="DO206"/>
  <c r="N203" i="24" s="1"/>
  <c r="DI206" i="17"/>
  <c r="DK206" s="1"/>
  <c r="DO80"/>
  <c r="N77" i="24" s="1"/>
  <c r="DI80" i="17"/>
  <c r="DK80" s="1"/>
  <c r="DO126"/>
  <c r="N123" i="24" s="1"/>
  <c r="DI126" i="17"/>
  <c r="DK126" s="1"/>
  <c r="DO124"/>
  <c r="N121" i="24" s="1"/>
  <c r="DI124" i="17"/>
  <c r="DK124" s="1"/>
  <c r="DO92"/>
  <c r="N89" i="24" s="1"/>
  <c r="DI92" i="17"/>
  <c r="DK92" s="1"/>
  <c r="DO87"/>
  <c r="N84" i="24" s="1"/>
  <c r="DI87" i="17"/>
  <c r="DK87" s="1"/>
  <c r="DO178"/>
  <c r="N175" i="24" s="1"/>
  <c r="DI178" i="17"/>
  <c r="DK178" s="1"/>
  <c r="DO73"/>
  <c r="N70" i="24" s="1"/>
  <c r="DI73" i="17"/>
  <c r="DK73" s="1"/>
  <c r="DO72"/>
  <c r="N69" i="24" s="1"/>
  <c r="DI72" i="17"/>
  <c r="DK72" s="1"/>
  <c r="DO101"/>
  <c r="N98" i="24" s="1"/>
  <c r="DI101" i="17"/>
  <c r="DK101" s="1"/>
  <c r="DO144"/>
  <c r="N141" i="24" s="1"/>
  <c r="DI144" i="17"/>
  <c r="DK144" s="1"/>
  <c r="DO199"/>
  <c r="N196" i="24" s="1"/>
  <c r="DI199" i="17"/>
  <c r="DK199" s="1"/>
  <c r="DO77"/>
  <c r="N74" i="24" s="1"/>
  <c r="DI77" i="17"/>
  <c r="DK77" s="1"/>
  <c r="DO185"/>
  <c r="N182" i="24" s="1"/>
  <c r="DI185" i="17"/>
  <c r="DK185" s="1"/>
  <c r="DO121"/>
  <c r="N118" i="24" s="1"/>
  <c r="DI121" i="17"/>
  <c r="DK121" s="1"/>
  <c r="DO60"/>
  <c r="N57" i="24" s="1"/>
  <c r="DI60" i="17"/>
  <c r="DK60" s="1"/>
  <c r="DO193"/>
  <c r="N190" i="24" s="1"/>
  <c r="DI193" i="17"/>
  <c r="DK193" s="1"/>
  <c r="DO82"/>
  <c r="N79" i="24" s="1"/>
  <c r="DI82" i="17"/>
  <c r="DK82" s="1"/>
  <c r="DO81"/>
  <c r="N78" i="24" s="1"/>
  <c r="DI81" i="17"/>
  <c r="DK81" s="1"/>
  <c r="DO132"/>
  <c r="N129" i="24" s="1"/>
  <c r="DI132" i="17"/>
  <c r="DK132" s="1"/>
  <c r="DO200"/>
  <c r="N197" i="24" s="1"/>
  <c r="DI200" i="17"/>
  <c r="DK200" s="1"/>
  <c r="DO62"/>
  <c r="N59" i="24" s="1"/>
  <c r="DI62" i="17"/>
  <c r="DK62" s="1"/>
  <c r="DO113"/>
  <c r="N110" i="24" s="1"/>
  <c r="DI113" i="17"/>
  <c r="DK113" s="1"/>
  <c r="DO162"/>
  <c r="N159" i="24" s="1"/>
  <c r="DI162" i="17"/>
  <c r="DK162" s="1"/>
  <c r="DO203"/>
  <c r="N200" i="24" s="1"/>
  <c r="DI203" i="17"/>
  <c r="DK203" s="1"/>
  <c r="DO99"/>
  <c r="N96" i="24" s="1"/>
  <c r="DI99" i="17"/>
  <c r="DK99" s="1"/>
  <c r="DO141"/>
  <c r="N138" i="24" s="1"/>
  <c r="DI141" i="17"/>
  <c r="DK141" s="1"/>
  <c r="DO95"/>
  <c r="N92" i="24" s="1"/>
  <c r="DI95" i="17"/>
  <c r="DK95" s="1"/>
  <c r="CH22"/>
  <c r="U19" i="24" s="1"/>
  <c r="BO46" i="17"/>
  <c r="S43" i="24" s="1"/>
  <c r="AC51" i="17"/>
  <c r="O48" i="24" s="1"/>
  <c r="CH46" i="17"/>
  <c r="U43" i="24" s="1"/>
  <c r="CH55" i="17"/>
  <c r="U52" i="24" s="1"/>
  <c r="DO198" i="17"/>
  <c r="N195" i="24" s="1"/>
  <c r="DI198" i="17"/>
  <c r="DK198" s="1"/>
  <c r="DO159"/>
  <c r="N156" i="24" s="1"/>
  <c r="DI159" i="17"/>
  <c r="DK159" s="1"/>
  <c r="DO109"/>
  <c r="N106" i="24" s="1"/>
  <c r="DI109" i="17"/>
  <c r="DK109" s="1"/>
  <c r="DO104"/>
  <c r="N101" i="24" s="1"/>
  <c r="DI104" i="17"/>
  <c r="DK104" s="1"/>
  <c r="DO136"/>
  <c r="N133" i="24" s="1"/>
  <c r="DI136" i="17"/>
  <c r="DK136" s="1"/>
  <c r="DO190"/>
  <c r="N187" i="24" s="1"/>
  <c r="DI190" i="17"/>
  <c r="DK190" s="1"/>
  <c r="DO78"/>
  <c r="N75" i="24" s="1"/>
  <c r="DI78" i="17"/>
  <c r="DK78" s="1"/>
  <c r="DO106"/>
  <c r="N103" i="24" s="1"/>
  <c r="DI106" i="17"/>
  <c r="DK106" s="1"/>
  <c r="DO74"/>
  <c r="N71" i="24" s="1"/>
  <c r="DI74" i="17"/>
  <c r="DK74" s="1"/>
  <c r="DO204"/>
  <c r="DI204"/>
  <c r="DK204" s="1"/>
  <c r="DO174"/>
  <c r="N171" i="24" s="1"/>
  <c r="DI174" i="17"/>
  <c r="DK174" s="1"/>
  <c r="DO61"/>
  <c r="N58" i="24" s="1"/>
  <c r="DI61" i="17"/>
  <c r="DK61" s="1"/>
  <c r="DO71"/>
  <c r="N68" i="24" s="1"/>
  <c r="DI71" i="17"/>
  <c r="DK71" s="1"/>
  <c r="DO59"/>
  <c r="N56" i="24" s="1"/>
  <c r="DI59" i="17"/>
  <c r="DK59" s="1"/>
  <c r="DO125"/>
  <c r="N122" i="24" s="1"/>
  <c r="DI125" i="17"/>
  <c r="DK125" s="1"/>
  <c r="DO173"/>
  <c r="DI173"/>
  <c r="DK173" s="1"/>
  <c r="DO163"/>
  <c r="N160" i="24" s="1"/>
  <c r="DI163" i="17"/>
  <c r="DK163" s="1"/>
  <c r="DO134"/>
  <c r="DI134"/>
  <c r="DK134" s="1"/>
  <c r="BO50"/>
  <c r="S47" i="24" s="1"/>
  <c r="BO51" i="17"/>
  <c r="S48" i="24" s="1"/>
  <c r="CH28" i="17"/>
  <c r="U25" i="24" s="1"/>
  <c r="AV42" i="17"/>
  <c r="Q39" i="24" s="1"/>
  <c r="AC43" i="17"/>
  <c r="O40" i="24" s="1"/>
  <c r="DO150" i="17"/>
  <c r="N147" i="24" s="1"/>
  <c r="DI150" i="17"/>
  <c r="DK150" s="1"/>
  <c r="DO93"/>
  <c r="N90" i="24" s="1"/>
  <c r="DI93" i="17"/>
  <c r="DK93" s="1"/>
  <c r="DO75"/>
  <c r="N72" i="24" s="1"/>
  <c r="DI75" i="17"/>
  <c r="DK75" s="1"/>
  <c r="DO195"/>
  <c r="N192" i="24" s="1"/>
  <c r="DI195" i="17"/>
  <c r="DK195" s="1"/>
  <c r="DO63"/>
  <c r="N60" i="24" s="1"/>
  <c r="DI63" i="17"/>
  <c r="DK63" s="1"/>
  <c r="DO148"/>
  <c r="N145" i="24" s="1"/>
  <c r="DI148" i="17"/>
  <c r="DK148" s="1"/>
  <c r="DO176"/>
  <c r="N173" i="24" s="1"/>
  <c r="DI176" i="17"/>
  <c r="DK176" s="1"/>
  <c r="DO164"/>
  <c r="N161" i="24" s="1"/>
  <c r="DI164" i="17"/>
  <c r="DK164" s="1"/>
  <c r="DO146"/>
  <c r="N143" i="24" s="1"/>
  <c r="DI146" i="17"/>
  <c r="DK146" s="1"/>
  <c r="DO183"/>
  <c r="N180" i="24" s="1"/>
  <c r="DI183" i="17"/>
  <c r="DK183" s="1"/>
  <c r="DO188"/>
  <c r="N185" i="24" s="1"/>
  <c r="DI188" i="17"/>
  <c r="DK188" s="1"/>
  <c r="DO191"/>
  <c r="N188" i="24" s="1"/>
  <c r="DI191" i="17"/>
  <c r="DK191" s="1"/>
  <c r="DO165"/>
  <c r="N162" i="24" s="1"/>
  <c r="DI165" i="17"/>
  <c r="DK165" s="1"/>
  <c r="DO98"/>
  <c r="N95" i="24" s="1"/>
  <c r="DI98" i="17"/>
  <c r="DK98" s="1"/>
  <c r="DO70"/>
  <c r="N67" i="24" s="1"/>
  <c r="DI70" i="17"/>
  <c r="DK70" s="1"/>
  <c r="DO85"/>
  <c r="N82" i="24" s="1"/>
  <c r="DI85" i="17"/>
  <c r="DK85" s="1"/>
  <c r="DO89"/>
  <c r="N86" i="24" s="1"/>
  <c r="DI89" i="17"/>
  <c r="DK89" s="1"/>
  <c r="DO105"/>
  <c r="N102" i="24" s="1"/>
  <c r="DI105" i="17"/>
  <c r="DK105" s="1"/>
  <c r="DO96"/>
  <c r="N93" i="24" s="1"/>
  <c r="DI96" i="17"/>
  <c r="DK96" s="1"/>
  <c r="DO167"/>
  <c r="N164" i="24" s="1"/>
  <c r="DI167" i="17"/>
  <c r="DK167" s="1"/>
  <c r="DO58"/>
  <c r="N55" i="24" s="1"/>
  <c r="DI58" i="17"/>
  <c r="DK58" s="1"/>
  <c r="DO67"/>
  <c r="N64" i="24" s="1"/>
  <c r="DI67" i="17"/>
  <c r="DK67" s="1"/>
  <c r="DO131"/>
  <c r="N128" i="24" s="1"/>
  <c r="DI131" i="17"/>
  <c r="DK131" s="1"/>
  <c r="DO187"/>
  <c r="N184" i="24" s="1"/>
  <c r="DI187" i="17"/>
  <c r="DK187" s="1"/>
  <c r="DO114"/>
  <c r="N111" i="24" s="1"/>
  <c r="DI114" i="17"/>
  <c r="DK114" s="1"/>
  <c r="DO110"/>
  <c r="N107" i="24" s="1"/>
  <c r="DI110" i="17"/>
  <c r="DK110" s="1"/>
  <c r="DO145"/>
  <c r="N142" i="24" s="1"/>
  <c r="DI145" i="17"/>
  <c r="DK145" s="1"/>
  <c r="DO84"/>
  <c r="N81" i="24" s="1"/>
  <c r="DI84" i="17"/>
  <c r="DK84" s="1"/>
  <c r="DO90"/>
  <c r="N87" i="24" s="1"/>
  <c r="DI90" i="17"/>
  <c r="DK90" s="1"/>
  <c r="DO135"/>
  <c r="N132" i="24" s="1"/>
  <c r="DI135" i="17"/>
  <c r="DK135" s="1"/>
  <c r="DO153"/>
  <c r="DI153"/>
  <c r="DK153" s="1"/>
  <c r="DO112"/>
  <c r="N109" i="24" s="1"/>
  <c r="DI112" i="17"/>
  <c r="DK112" s="1"/>
  <c r="DO196"/>
  <c r="N193" i="24" s="1"/>
  <c r="DI196" i="17"/>
  <c r="DK196" s="1"/>
  <c r="DO102"/>
  <c r="N99" i="24" s="1"/>
  <c r="DI102" i="17"/>
  <c r="DK102" s="1"/>
  <c r="DO127"/>
  <c r="N124" i="24" s="1"/>
  <c r="DI127" i="17"/>
  <c r="DK127" s="1"/>
  <c r="DO156"/>
  <c r="N153" i="24" s="1"/>
  <c r="DI156" i="17"/>
  <c r="DK156" s="1"/>
  <c r="DO152"/>
  <c r="N149" i="24" s="1"/>
  <c r="DI152" i="17"/>
  <c r="DK152" s="1"/>
  <c r="DO76"/>
  <c r="N73" i="24" s="1"/>
  <c r="DI76" i="17"/>
  <c r="DK76" s="1"/>
  <c r="DO147"/>
  <c r="N144" i="24" s="1"/>
  <c r="DI147" i="17"/>
  <c r="DK147" s="1"/>
  <c r="DO133"/>
  <c r="N130" i="24" s="1"/>
  <c r="DI133" i="17"/>
  <c r="DK133" s="1"/>
  <c r="DO119"/>
  <c r="N116" i="24" s="1"/>
  <c r="DI119" i="17"/>
  <c r="DK119" s="1"/>
  <c r="DO103"/>
  <c r="N100" i="24" s="1"/>
  <c r="DI103" i="17"/>
  <c r="DK103" s="1"/>
  <c r="DO181"/>
  <c r="N178" i="24" s="1"/>
  <c r="DI181" i="17"/>
  <c r="DK181" s="1"/>
  <c r="DO118"/>
  <c r="N115" i="24" s="1"/>
  <c r="DI118" i="17"/>
  <c r="DK118" s="1"/>
  <c r="DO56"/>
  <c r="N53" i="24" s="1"/>
  <c r="DI56" i="17"/>
  <c r="DK56" s="1"/>
  <c r="DO157"/>
  <c r="N154" i="24" s="1"/>
  <c r="DI157" i="17"/>
  <c r="DK157" s="1"/>
  <c r="DO161"/>
  <c r="N158" i="24" s="1"/>
  <c r="DI161" i="17"/>
  <c r="DK161" s="1"/>
  <c r="DO138"/>
  <c r="N135" i="24" s="1"/>
  <c r="DI138" i="17"/>
  <c r="DK138" s="1"/>
  <c r="DO180"/>
  <c r="N177" i="24" s="1"/>
  <c r="DI180" i="17"/>
  <c r="DK180" s="1"/>
  <c r="DO139"/>
  <c r="N136" i="24" s="1"/>
  <c r="DI139" i="17"/>
  <c r="DK139" s="1"/>
  <c r="DO175"/>
  <c r="N172" i="24" s="1"/>
  <c r="DI175" i="17"/>
  <c r="DK175" s="1"/>
  <c r="DO143"/>
  <c r="N140" i="24" s="1"/>
  <c r="DI143" i="17"/>
  <c r="DK143" s="1"/>
  <c r="DO97"/>
  <c r="N94" i="24" s="1"/>
  <c r="DI97" i="17"/>
  <c r="DK97" s="1"/>
  <c r="DO170"/>
  <c r="N167" i="24" s="1"/>
  <c r="DI170" i="17"/>
  <c r="DK170" s="1"/>
  <c r="DO202"/>
  <c r="N199" i="24" s="1"/>
  <c r="DI202" i="17"/>
  <c r="DK202" s="1"/>
  <c r="DO69"/>
  <c r="N66" i="24" s="1"/>
  <c r="DI69" i="17"/>
  <c r="DK69" s="1"/>
  <c r="DO168"/>
  <c r="N165" i="24" s="1"/>
  <c r="DI168" i="17"/>
  <c r="DK168" s="1"/>
  <c r="DO166"/>
  <c r="N163" i="24" s="1"/>
  <c r="DI166" i="17"/>
  <c r="DK166" s="1"/>
  <c r="DO207"/>
  <c r="N204" i="24" s="1"/>
  <c r="DI207" i="17"/>
  <c r="DK207" s="1"/>
  <c r="CH37"/>
  <c r="U34" i="24" s="1"/>
  <c r="BO12" i="17"/>
  <c r="S9" i="24" s="1"/>
  <c r="AC55" i="17"/>
  <c r="O52" i="24" s="1"/>
  <c r="CH48" i="17"/>
  <c r="U45" i="24" s="1"/>
  <c r="CH49" i="17"/>
  <c r="U46" i="24" s="1"/>
  <c r="DO149" i="17"/>
  <c r="N146" i="24" s="1"/>
  <c r="DI149" i="17"/>
  <c r="DK149" s="1"/>
  <c r="DO123"/>
  <c r="N120" i="24" s="1"/>
  <c r="DI123" i="17"/>
  <c r="DK123" s="1"/>
  <c r="DO100"/>
  <c r="N97" i="24" s="1"/>
  <c r="DI100" i="17"/>
  <c r="DK100" s="1"/>
  <c r="DO172"/>
  <c r="N169" i="24" s="1"/>
  <c r="DI172" i="17"/>
  <c r="DK172" s="1"/>
  <c r="DO107"/>
  <c r="N104" i="24" s="1"/>
  <c r="DI107" i="17"/>
  <c r="DK107" s="1"/>
  <c r="DO64"/>
  <c r="N61" i="24" s="1"/>
  <c r="DI64" i="17"/>
  <c r="DK64" s="1"/>
  <c r="DO192"/>
  <c r="N189" i="24" s="1"/>
  <c r="DI192" i="17"/>
  <c r="DK192" s="1"/>
  <c r="DO129"/>
  <c r="N126" i="24" s="1"/>
  <c r="DI129" i="17"/>
  <c r="DK129" s="1"/>
  <c r="DO151"/>
  <c r="N148" i="24" s="1"/>
  <c r="DI151" i="17"/>
  <c r="DK151" s="1"/>
  <c r="DO171"/>
  <c r="N168" i="24" s="1"/>
  <c r="DI171" i="17"/>
  <c r="DK171" s="1"/>
  <c r="DO108"/>
  <c r="N105" i="24" s="1"/>
  <c r="DI108" i="17"/>
  <c r="DK108" s="1"/>
  <c r="DO189"/>
  <c r="N186" i="24" s="1"/>
  <c r="DI189" i="17"/>
  <c r="DK189" s="1"/>
  <c r="DO140"/>
  <c r="N137" i="24" s="1"/>
  <c r="DI140" i="17"/>
  <c r="DK140" s="1"/>
  <c r="DO79"/>
  <c r="N76" i="24" s="1"/>
  <c r="DI79" i="17"/>
  <c r="DK79" s="1"/>
  <c r="DO120"/>
  <c r="N117" i="24" s="1"/>
  <c r="DI120" i="17"/>
  <c r="DK120" s="1"/>
  <c r="DO88"/>
  <c r="N85" i="24" s="1"/>
  <c r="DI88" i="17"/>
  <c r="DK88" s="1"/>
  <c r="DO182"/>
  <c r="N179" i="24" s="1"/>
  <c r="DI182" i="17"/>
  <c r="DK182" s="1"/>
  <c r="DO194"/>
  <c r="N191" i="24" s="1"/>
  <c r="DI194" i="17"/>
  <c r="DK194" s="1"/>
  <c r="CI38"/>
  <c r="BP51"/>
  <c r="T48" i="24" s="1"/>
  <c r="AW44" i="17"/>
  <c r="R41" i="24" s="1"/>
  <c r="BP50" i="17"/>
  <c r="T47" i="24" s="1"/>
  <c r="CI55" i="17"/>
  <c r="V52" i="24" s="1"/>
  <c r="AD55" i="17"/>
  <c r="P52" i="24" s="1"/>
  <c r="AD43" i="17"/>
  <c r="P40" i="24" s="1"/>
  <c r="AD51" i="17"/>
  <c r="CG45"/>
  <c r="CI46"/>
  <c r="V43" i="24" s="1"/>
  <c r="CI48" i="17"/>
  <c r="V45" i="24" s="1"/>
  <c r="BP43" i="17"/>
  <c r="T40" i="24" s="1"/>
  <c r="CG54" i="17"/>
  <c r="CI49"/>
  <c r="V46" i="24" s="1"/>
  <c r="AW42" i="17"/>
  <c r="R39" i="24" s="1"/>
  <c r="BP46" i="17"/>
  <c r="T43" i="24" s="1"/>
  <c r="CI10" i="17"/>
  <c r="V7" i="24" s="1"/>
  <c r="CI17" i="17"/>
  <c r="AD14"/>
  <c r="AD33"/>
  <c r="BN28"/>
  <c r="BO28" s="1"/>
  <c r="S25" i="24" s="1"/>
  <c r="AU38" i="17"/>
  <c r="CG18"/>
  <c r="AB53"/>
  <c r="AD53" s="1"/>
  <c r="P50" i="24" s="1"/>
  <c r="AU39" i="17"/>
  <c r="AW39" s="1"/>
  <c r="R36" i="24" s="1"/>
  <c r="AD36" i="17"/>
  <c r="P33" i="24" s="1"/>
  <c r="BP31" i="17"/>
  <c r="T28" i="24" s="1"/>
  <c r="CI28" i="17"/>
  <c r="CI37"/>
  <c r="V34" i="24" s="1"/>
  <c r="AW15" i="17"/>
  <c r="R12" i="24" s="1"/>
  <c r="CI23" i="17"/>
  <c r="CI13"/>
  <c r="BP23"/>
  <c r="T20" i="24" s="1"/>
  <c r="AD27" i="17"/>
  <c r="CG12"/>
  <c r="CH12" s="1"/>
  <c r="U9" i="24" s="1"/>
  <c r="AU16" i="17"/>
  <c r="AB30"/>
  <c r="AC30" s="1"/>
  <c r="BN13"/>
  <c r="BN54"/>
  <c r="BP54" s="1"/>
  <c r="T51" i="24" s="1"/>
  <c r="BN40" i="17"/>
  <c r="BP40" s="1"/>
  <c r="T37" i="24" s="1"/>
  <c r="BN55" i="17"/>
  <c r="BP55" s="1"/>
  <c r="T52" i="24" s="1"/>
  <c r="BN47" i="17"/>
  <c r="BP12"/>
  <c r="T9" i="24" s="1"/>
  <c r="BP19" i="17"/>
  <c r="T16" i="24" s="1"/>
  <c r="AD24" i="17"/>
  <c r="AD11"/>
  <c r="AD20"/>
  <c r="P17" i="24" s="1"/>
  <c r="BP29" i="17"/>
  <c r="AD13"/>
  <c r="P10" i="24" s="1"/>
  <c r="AW9" i="17"/>
  <c r="R6" i="24" s="1"/>
  <c r="AW13" i="17"/>
  <c r="AB31"/>
  <c r="AB29"/>
  <c r="AB23"/>
  <c r="AC23" s="1"/>
  <c r="O20" i="24" s="1"/>
  <c r="CG31" i="17"/>
  <c r="AB50"/>
  <c r="BN38"/>
  <c r="BP38" s="1"/>
  <c r="T35" i="24" s="1"/>
  <c r="CG50" i="17"/>
  <c r="AB54"/>
  <c r="AW25"/>
  <c r="CI25"/>
  <c r="V22" i="24" s="1"/>
  <c r="CI22" i="17"/>
  <c r="V19" i="24" s="1"/>
  <c r="BP14" i="17"/>
  <c r="AW32"/>
  <c r="AW35"/>
  <c r="R32" i="24" s="1"/>
  <c r="BP9" i="17"/>
  <c r="AW12"/>
  <c r="BN26"/>
  <c r="BO26" s="1"/>
  <c r="BN22"/>
  <c r="AU34"/>
  <c r="CG20"/>
  <c r="CH20" s="1"/>
  <c r="U17" i="24" s="1"/>
  <c r="BN35" i="17"/>
  <c r="BO35" s="1"/>
  <c r="AB37"/>
  <c r="AC37" s="1"/>
  <c r="O34" i="24" s="1"/>
  <c r="AB45" i="17"/>
  <c r="AB32"/>
  <c r="AW33"/>
  <c r="AW31"/>
  <c r="AW14"/>
  <c r="R11" i="24" s="1"/>
  <c r="BP15" i="17"/>
  <c r="CI19"/>
  <c r="AW27"/>
  <c r="R24" i="24" s="1"/>
  <c r="CG43" i="17"/>
  <c r="CZ210"/>
  <c r="C12" i="23" s="1"/>
  <c r="CR210" i="17"/>
  <c r="V25" i="24"/>
  <c r="K195"/>
  <c r="K156"/>
  <c r="K106"/>
  <c r="K101"/>
  <c r="K133"/>
  <c r="K187"/>
  <c r="K75"/>
  <c r="K103"/>
  <c r="K71"/>
  <c r="N201"/>
  <c r="K201"/>
  <c r="K171"/>
  <c r="K58"/>
  <c r="K68"/>
  <c r="K56"/>
  <c r="K122"/>
  <c r="N170"/>
  <c r="K170"/>
  <c r="K160"/>
  <c r="N131"/>
  <c r="K131"/>
  <c r="K147"/>
  <c r="K90"/>
  <c r="K72"/>
  <c r="K192"/>
  <c r="K60"/>
  <c r="K145"/>
  <c r="K173"/>
  <c r="K161"/>
  <c r="K143"/>
  <c r="K180"/>
  <c r="K185"/>
  <c r="K188"/>
  <c r="K162"/>
  <c r="K95"/>
  <c r="K67"/>
  <c r="K82"/>
  <c r="K86"/>
  <c r="K102"/>
  <c r="K93"/>
  <c r="K164"/>
  <c r="K55"/>
  <c r="K64"/>
  <c r="K128"/>
  <c r="K184"/>
  <c r="K111"/>
  <c r="K107"/>
  <c r="K142"/>
  <c r="K81"/>
  <c r="K87"/>
  <c r="K132"/>
  <c r="N150"/>
  <c r="K150"/>
  <c r="K109"/>
  <c r="K193"/>
  <c r="K99"/>
  <c r="K124"/>
  <c r="K153"/>
  <c r="K149"/>
  <c r="K73"/>
  <c r="K144"/>
  <c r="K130"/>
  <c r="K116"/>
  <c r="K100"/>
  <c r="K178"/>
  <c r="K115"/>
  <c r="K53"/>
  <c r="K154"/>
  <c r="K158"/>
  <c r="K135"/>
  <c r="K177"/>
  <c r="K136"/>
  <c r="K172"/>
  <c r="K140"/>
  <c r="K94"/>
  <c r="K167"/>
  <c r="K199"/>
  <c r="K66"/>
  <c r="K165"/>
  <c r="K163"/>
  <c r="K204"/>
  <c r="K146"/>
  <c r="K120"/>
  <c r="K97"/>
  <c r="K169"/>
  <c r="K104"/>
  <c r="K61"/>
  <c r="K189"/>
  <c r="K126"/>
  <c r="K148"/>
  <c r="K168"/>
  <c r="K105"/>
  <c r="K186"/>
  <c r="K137"/>
  <c r="K76"/>
  <c r="K117"/>
  <c r="K85"/>
  <c r="K179"/>
  <c r="K191"/>
  <c r="K176"/>
  <c r="K119"/>
  <c r="K80"/>
  <c r="K202"/>
  <c r="K108"/>
  <c r="K113"/>
  <c r="K65"/>
  <c r="K62"/>
  <c r="K157"/>
  <c r="K174"/>
  <c r="N63"/>
  <c r="K63"/>
  <c r="K151"/>
  <c r="K91"/>
  <c r="K114"/>
  <c r="K54"/>
  <c r="K181"/>
  <c r="K112"/>
  <c r="K88"/>
  <c r="K183"/>
  <c r="K139"/>
  <c r="K83"/>
  <c r="K134"/>
  <c r="K152"/>
  <c r="K198"/>
  <c r="K127"/>
  <c r="K155"/>
  <c r="K125"/>
  <c r="K166"/>
  <c r="K194"/>
  <c r="K203"/>
  <c r="K77"/>
  <c r="K123"/>
  <c r="K121"/>
  <c r="K89"/>
  <c r="K84"/>
  <c r="K175"/>
  <c r="K70"/>
  <c r="K69"/>
  <c r="K98"/>
  <c r="K141"/>
  <c r="K196"/>
  <c r="K74"/>
  <c r="K182"/>
  <c r="K118"/>
  <c r="K57"/>
  <c r="K190"/>
  <c r="K79"/>
  <c r="K78"/>
  <c r="K129"/>
  <c r="K197"/>
  <c r="K59"/>
  <c r="K110"/>
  <c r="K159"/>
  <c r="K200"/>
  <c r="K96"/>
  <c r="K138"/>
  <c r="K92"/>
  <c r="BN52" i="17"/>
  <c r="BN41"/>
  <c r="DL42"/>
  <c r="AB42"/>
  <c r="CG52"/>
  <c r="DL41"/>
  <c r="AB41"/>
  <c r="DL46"/>
  <c r="AB46"/>
  <c r="BN44"/>
  <c r="BN49"/>
  <c r="CG42"/>
  <c r="AU48"/>
  <c r="BN45"/>
  <c r="CG53"/>
  <c r="DL52"/>
  <c r="AB52"/>
  <c r="DL40"/>
  <c r="AB40"/>
  <c r="AU41"/>
  <c r="CG41"/>
  <c r="DL44"/>
  <c r="AB44"/>
  <c r="AU51"/>
  <c r="DL51"/>
  <c r="DL47"/>
  <c r="AB47"/>
  <c r="AU46"/>
  <c r="BN48"/>
  <c r="CG47"/>
  <c r="DL49"/>
  <c r="AB49"/>
  <c r="AU52"/>
  <c r="AU54"/>
  <c r="DL48"/>
  <c r="AB48"/>
  <c r="AU49"/>
  <c r="DL45"/>
  <c r="AU50"/>
  <c r="DL43"/>
  <c r="DL38"/>
  <c r="BN42"/>
  <c r="DL39"/>
  <c r="AU45"/>
  <c r="AU55"/>
  <c r="AU40"/>
  <c r="DL50"/>
  <c r="CG40"/>
  <c r="AU43"/>
  <c r="CG44"/>
  <c r="CG51"/>
  <c r="V35" i="24"/>
  <c r="AB39" i="17"/>
  <c r="DL55"/>
  <c r="AU47"/>
  <c r="DL54"/>
  <c r="DL53"/>
  <c r="BN39"/>
  <c r="AB38"/>
  <c r="CG39"/>
  <c r="AU53"/>
  <c r="BN53"/>
  <c r="P48" i="24"/>
  <c r="DL26" i="17"/>
  <c r="AB26"/>
  <c r="AC26" s="1"/>
  <c r="O23" i="24" s="1"/>
  <c r="DL25" i="17"/>
  <c r="BN25"/>
  <c r="CG9"/>
  <c r="AU37"/>
  <c r="AV37" s="1"/>
  <c r="Q34" i="24" s="1"/>
  <c r="AU26" i="17"/>
  <c r="CG15"/>
  <c r="AU20"/>
  <c r="DL33"/>
  <c r="BN33"/>
  <c r="BO33" s="1"/>
  <c r="S30" i="24" s="1"/>
  <c r="BN20" i="17"/>
  <c r="DL17"/>
  <c r="AB17"/>
  <c r="AC17" s="1"/>
  <c r="AU17"/>
  <c r="CG32"/>
  <c r="AB10"/>
  <c r="AC10" s="1"/>
  <c r="AU30"/>
  <c r="BN21"/>
  <c r="BN34"/>
  <c r="CG30"/>
  <c r="DL12"/>
  <c r="AB12"/>
  <c r="CG35"/>
  <c r="CH35" s="1"/>
  <c r="U32" i="24" s="1"/>
  <c r="CG33" i="17"/>
  <c r="DL15"/>
  <c r="CG16"/>
  <c r="CH16" s="1"/>
  <c r="U13" i="24" s="1"/>
  <c r="DL27" i="17"/>
  <c r="BN27"/>
  <c r="BO27" s="1"/>
  <c r="S24" i="24" s="1"/>
  <c r="CG14" i="17"/>
  <c r="BN18"/>
  <c r="BO18" s="1"/>
  <c r="S15" i="24" s="1"/>
  <c r="DL34" i="17"/>
  <c r="AB34"/>
  <c r="AU18"/>
  <c r="DL28"/>
  <c r="DL23"/>
  <c r="DL36"/>
  <c r="CG21"/>
  <c r="CH21" s="1"/>
  <c r="U18" i="24" s="1"/>
  <c r="AU19" i="17"/>
  <c r="AU11"/>
  <c r="AU22"/>
  <c r="BN10"/>
  <c r="BO10" s="1"/>
  <c r="S7" i="24" s="1"/>
  <c r="BN30" i="17"/>
  <c r="AB9"/>
  <c r="BN32"/>
  <c r="BO32" s="1"/>
  <c r="S29" i="24" s="1"/>
  <c r="DL31" i="17"/>
  <c r="BN16"/>
  <c r="DL29"/>
  <c r="DL21"/>
  <c r="DL37"/>
  <c r="AU21"/>
  <c r="AB15"/>
  <c r="AU23"/>
  <c r="CG27"/>
  <c r="CH27" s="1"/>
  <c r="U24" i="24" s="1"/>
  <c r="DL32" i="17"/>
  <c r="CG11"/>
  <c r="AB16"/>
  <c r="AC16" s="1"/>
  <c r="O13" i="24" s="1"/>
  <c r="CG36" i="17"/>
  <c r="CG34"/>
  <c r="CG24"/>
  <c r="BN24"/>
  <c r="AB18"/>
  <c r="DL30"/>
  <c r="CG29"/>
  <c r="BN11"/>
  <c r="BN37"/>
  <c r="AB19"/>
  <c r="AU29"/>
  <c r="AU28"/>
  <c r="DL22"/>
  <c r="DL24"/>
  <c r="AU24"/>
  <c r="BN17"/>
  <c r="CG26"/>
  <c r="CH26" s="1"/>
  <c r="U23" i="24" s="1"/>
  <c r="AU10" i="17"/>
  <c r="AV10" s="1"/>
  <c r="Q7" i="24" s="1"/>
  <c r="CZ212" i="17"/>
  <c r="DB212"/>
  <c r="H12" i="23" s="1"/>
  <c r="DC212" i="17"/>
  <c r="I12" i="23" s="1"/>
  <c r="DA212" i="17"/>
  <c r="G12" i="23" s="1"/>
  <c r="DD212" i="17"/>
  <c r="P19" i="19"/>
  <c r="CU212" i="17"/>
  <c r="I11" i="23" s="1"/>
  <c r="CT212" i="17"/>
  <c r="H11" i="23" s="1"/>
  <c r="CR212" i="17"/>
  <c r="F11" i="23" s="1"/>
  <c r="CS212" i="17"/>
  <c r="G11" i="23" s="1"/>
  <c r="CV212" i="17"/>
  <c r="J11" i="23" s="1"/>
  <c r="CQ8" i="17"/>
  <c r="K19" i="19"/>
  <c r="CG8" i="17"/>
  <c r="AD15" i="19"/>
  <c r="AA19"/>
  <c r="U20"/>
  <c r="AE19"/>
  <c r="U19"/>
  <c r="AC20"/>
  <c r="AF19"/>
  <c r="V19"/>
  <c r="Z19"/>
  <c r="Y14"/>
  <c r="J15"/>
  <c r="Q32" i="24"/>
  <c r="Q9"/>
  <c r="CR217" i="17"/>
  <c r="L11" i="23" s="1"/>
  <c r="K11"/>
  <c r="CR216" i="17"/>
  <c r="CR218"/>
  <c r="M11" i="23" s="1"/>
  <c r="C11"/>
  <c r="Q28" i="24"/>
  <c r="S26"/>
  <c r="J13" i="19"/>
  <c r="AQ8" i="17"/>
  <c r="Q24" i="24"/>
  <c r="Q10"/>
  <c r="R10"/>
  <c r="BJ8" i="17"/>
  <c r="J14" i="19"/>
  <c r="AE15"/>
  <c r="R30" i="24"/>
  <c r="O30"/>
  <c r="P30"/>
  <c r="O21"/>
  <c r="X8" i="17"/>
  <c r="R33" i="24"/>
  <c r="O7"/>
  <c r="S33"/>
  <c r="P8"/>
  <c r="Q22"/>
  <c r="R22"/>
  <c r="V20"/>
  <c r="U14"/>
  <c r="S23"/>
  <c r="S11"/>
  <c r="U16"/>
  <c r="O11"/>
  <c r="V14" i="19"/>
  <c r="W14"/>
  <c r="U13"/>
  <c r="AA15"/>
  <c r="X14"/>
  <c r="X15"/>
  <c r="W13"/>
  <c r="AB12"/>
  <c r="AC15"/>
  <c r="T13"/>
  <c r="AA14"/>
  <c r="Y13"/>
  <c r="AB14"/>
  <c r="V13"/>
  <c r="AB15"/>
  <c r="AA13"/>
  <c r="U6"/>
  <c r="U7"/>
  <c r="AD5"/>
  <c r="W12"/>
  <c r="AC12"/>
  <c r="AA12"/>
  <c r="AD4"/>
  <c r="X4"/>
  <c r="X13"/>
  <c r="V15"/>
  <c r="AC13"/>
  <c r="S15"/>
  <c r="AD13"/>
  <c r="AC14"/>
  <c r="AA24"/>
  <c r="T12"/>
  <c r="V12"/>
  <c r="V24"/>
  <c r="X12"/>
  <c r="AD12"/>
  <c r="U5"/>
  <c r="N33"/>
  <c r="S4"/>
  <c r="R24" s="1"/>
  <c r="S12"/>
  <c r="AB13"/>
  <c r="S14"/>
  <c r="W15"/>
  <c r="T14"/>
  <c r="T15"/>
  <c r="S13"/>
  <c r="U3"/>
  <c r="AD6"/>
  <c r="Z12"/>
  <c r="Z13"/>
  <c r="AD14"/>
  <c r="U12"/>
  <c r="U14"/>
  <c r="O14" i="24"/>
  <c r="O24"/>
  <c r="U15" i="19"/>
  <c r="Z14"/>
  <c r="CZ218" i="17"/>
  <c r="M12" i="23" s="1"/>
  <c r="K12"/>
  <c r="CZ217" i="17"/>
  <c r="L12" i="23" s="1"/>
  <c r="CZ216" i="17"/>
  <c r="Z15" i="19"/>
  <c r="Y12"/>
  <c r="S12" i="24"/>
  <c r="S32"/>
  <c r="Y15" i="19"/>
  <c r="J16" l="1"/>
  <c r="X16"/>
  <c r="Y16"/>
  <c r="S16"/>
  <c r="AD16"/>
  <c r="T16"/>
  <c r="W16"/>
  <c r="AB16"/>
  <c r="U16"/>
  <c r="Z16"/>
  <c r="V16"/>
  <c r="AC16"/>
  <c r="AA16"/>
  <c r="AF11"/>
  <c r="AD21" i="17"/>
  <c r="P18" i="24" s="1"/>
  <c r="DH8" i="17"/>
  <c r="DL8" s="1"/>
  <c r="AD35"/>
  <c r="P32" i="24" s="1"/>
  <c r="AD25" i="17"/>
  <c r="AD28"/>
  <c r="P25" i="24" s="1"/>
  <c r="AD22" i="17"/>
  <c r="P19" i="24" s="1"/>
  <c r="CI8" i="17"/>
  <c r="CH8"/>
  <c r="BO17"/>
  <c r="S14" i="24" s="1"/>
  <c r="AV28" i="17"/>
  <c r="Q25" i="24" s="1"/>
  <c r="DO11" i="17"/>
  <c r="N8" i="24" s="1"/>
  <c r="DI11" i="17"/>
  <c r="DO30"/>
  <c r="N27" i="24" s="1"/>
  <c r="DI30" i="17"/>
  <c r="DO18"/>
  <c r="N15" i="24" s="1"/>
  <c r="DI18" i="17"/>
  <c r="CH36"/>
  <c r="U33" i="24" s="1"/>
  <c r="DO32" i="17"/>
  <c r="N29" i="24" s="1"/>
  <c r="DI32" i="17"/>
  <c r="AC15"/>
  <c r="O12" i="24" s="1"/>
  <c r="DO29" i="17"/>
  <c r="N26" i="24" s="1"/>
  <c r="DI29" i="17"/>
  <c r="AC9"/>
  <c r="O6" i="24" s="1"/>
  <c r="AV11" i="17"/>
  <c r="Q8" i="24" s="1"/>
  <c r="DO23" i="17"/>
  <c r="N20" i="24" s="1"/>
  <c r="DI23" i="17"/>
  <c r="AC34"/>
  <c r="O31" i="24" s="1"/>
  <c r="CH14" i="17"/>
  <c r="U11" i="24" s="1"/>
  <c r="DO9" i="17"/>
  <c r="DI9"/>
  <c r="CH33"/>
  <c r="U30" i="24" s="1"/>
  <c r="CH30" i="17"/>
  <c r="U27" i="24" s="1"/>
  <c r="DO33" i="17"/>
  <c r="N30" i="24" s="1"/>
  <c r="DI33" i="17"/>
  <c r="AV26"/>
  <c r="Q23" i="24" s="1"/>
  <c r="DO25" i="17"/>
  <c r="N22" i="24" s="1"/>
  <c r="DI25" i="17"/>
  <c r="CH39"/>
  <c r="U36" i="24" s="1"/>
  <c r="DO55" i="17"/>
  <c r="N52" i="24" s="1"/>
  <c r="DI55" i="17"/>
  <c r="DK55" s="1"/>
  <c r="CH51"/>
  <c r="U48" i="24" s="1"/>
  <c r="CH40" i="17"/>
  <c r="U37" i="24" s="1"/>
  <c r="DO43" i="17"/>
  <c r="N40" i="24" s="1"/>
  <c r="DI43" i="17"/>
  <c r="AV49"/>
  <c r="Q46" i="24" s="1"/>
  <c r="AV52" i="17"/>
  <c r="Q49" i="24" s="1"/>
  <c r="BO48" i="17"/>
  <c r="S45" i="24" s="1"/>
  <c r="DO51" i="17"/>
  <c r="N48" i="24" s="1"/>
  <c r="DI51" i="17"/>
  <c r="DK51" s="1"/>
  <c r="CH41"/>
  <c r="U38" i="24" s="1"/>
  <c r="AC52" i="17"/>
  <c r="O49" i="24" s="1"/>
  <c r="AV48" i="17"/>
  <c r="Q45" i="24" s="1"/>
  <c r="AC46" i="17"/>
  <c r="O43" i="24" s="1"/>
  <c r="CH52" i="17"/>
  <c r="U49" i="24" s="1"/>
  <c r="BO52" i="17"/>
  <c r="S49" i="24" s="1"/>
  <c r="CH43" i="17"/>
  <c r="U40" i="24" s="1"/>
  <c r="CH50" i="17"/>
  <c r="U47" i="24" s="1"/>
  <c r="CH31" i="17"/>
  <c r="U28" i="24" s="1"/>
  <c r="BO55" i="17"/>
  <c r="S52" i="24" s="1"/>
  <c r="BO54" i="17"/>
  <c r="S51" i="24" s="1"/>
  <c r="AV39" i="17"/>
  <c r="Q36" i="24" s="1"/>
  <c r="AV38" i="17"/>
  <c r="Q35" i="24" s="1"/>
  <c r="DO22" i="17"/>
  <c r="N19" i="24" s="1"/>
  <c r="DI22" i="17"/>
  <c r="BO37"/>
  <c r="S34" i="24" s="1"/>
  <c r="AC18" i="17"/>
  <c r="O15" i="24" s="1"/>
  <c r="CH34" i="17"/>
  <c r="U31" i="24" s="1"/>
  <c r="CH11" i="17"/>
  <c r="U8" i="24" s="1"/>
  <c r="DO14" i="17"/>
  <c r="N11" i="24" s="1"/>
  <c r="DI14" i="17"/>
  <c r="DO21"/>
  <c r="N18" i="24" s="1"/>
  <c r="DI21" i="17"/>
  <c r="AV22"/>
  <c r="Q19" i="24" s="1"/>
  <c r="DO36" i="17"/>
  <c r="N33" i="24" s="1"/>
  <c r="DI36" i="17"/>
  <c r="AV18"/>
  <c r="Q15" i="24" s="1"/>
  <c r="DO16" i="17"/>
  <c r="N13" i="24" s="1"/>
  <c r="DI16" i="17"/>
  <c r="DO27"/>
  <c r="N24" i="24" s="1"/>
  <c r="DI27" i="17"/>
  <c r="DO15"/>
  <c r="N12" i="24" s="1"/>
  <c r="DI15" i="17"/>
  <c r="DO12"/>
  <c r="N9" i="24" s="1"/>
  <c r="DI12" i="17"/>
  <c r="AV30"/>
  <c r="Q27" i="24" s="1"/>
  <c r="AV17" i="17"/>
  <c r="Q14" i="24" s="1"/>
  <c r="CH15" i="17"/>
  <c r="U12" i="24" s="1"/>
  <c r="BO25" i="17"/>
  <c r="S22" i="24" s="1"/>
  <c r="DO53" i="17"/>
  <c r="N50" i="24" s="1"/>
  <c r="DI53" i="17"/>
  <c r="DK53" s="1"/>
  <c r="AV43"/>
  <c r="Q40" i="24" s="1"/>
  <c r="DO38" i="17"/>
  <c r="N35" i="24" s="1"/>
  <c r="DI38" i="17"/>
  <c r="DO45"/>
  <c r="N42" i="24" s="1"/>
  <c r="DI45" i="17"/>
  <c r="DK45" s="1"/>
  <c r="AV54"/>
  <c r="Q51" i="24" s="1"/>
  <c r="CH47" i="17"/>
  <c r="U44" i="24" s="1"/>
  <c r="DO47" i="17"/>
  <c r="DI47"/>
  <c r="DK47" s="1"/>
  <c r="DO44"/>
  <c r="N41" i="24" s="1"/>
  <c r="DI44" i="17"/>
  <c r="DK44" s="1"/>
  <c r="DO40"/>
  <c r="N37" i="24" s="1"/>
  <c r="DI40" i="17"/>
  <c r="BO45"/>
  <c r="S42" i="24" s="1"/>
  <c r="BO44" i="17"/>
  <c r="S41" i="24" s="1"/>
  <c r="DO41" i="17"/>
  <c r="DI41"/>
  <c r="BO41"/>
  <c r="S38" i="24" s="1"/>
  <c r="BO22" i="17"/>
  <c r="S19" i="24" s="1"/>
  <c r="AC54" i="17"/>
  <c r="O51" i="24" s="1"/>
  <c r="AC50" i="17"/>
  <c r="O47" i="24" s="1"/>
  <c r="AC31" i="17"/>
  <c r="O28" i="24" s="1"/>
  <c r="AV16" i="17"/>
  <c r="Q13" i="24" s="1"/>
  <c r="CH18" i="17"/>
  <c r="U15" i="24" s="1"/>
  <c r="DO24" i="17"/>
  <c r="N21" i="24" s="1"/>
  <c r="DI24" i="17"/>
  <c r="AC19"/>
  <c r="O16" i="24" s="1"/>
  <c r="CH29" i="17"/>
  <c r="U26" i="24" s="1"/>
  <c r="CH24" i="17"/>
  <c r="U21" i="24" s="1"/>
  <c r="AV23" i="17"/>
  <c r="Q20" i="24" s="1"/>
  <c r="DO37" i="17"/>
  <c r="N34" i="24" s="1"/>
  <c r="DI37" i="17"/>
  <c r="DO31"/>
  <c r="N28" i="24" s="1"/>
  <c r="DI31" i="17"/>
  <c r="AC12"/>
  <c r="O9" i="24" s="1"/>
  <c r="BO21" i="17"/>
  <c r="S18" i="24" s="1"/>
  <c r="CH32" i="17"/>
  <c r="U29" i="24" s="1"/>
  <c r="BO20" i="17"/>
  <c r="S17" i="24" s="1"/>
  <c r="AV20" i="17"/>
  <c r="Q17" i="24" s="1"/>
  <c r="CH9" i="17"/>
  <c r="U6" i="24" s="1"/>
  <c r="DO26" i="17"/>
  <c r="N23" i="24" s="1"/>
  <c r="DI26" i="17"/>
  <c r="AV53"/>
  <c r="Q50" i="24" s="1"/>
  <c r="BO39" i="17"/>
  <c r="S36" i="24" s="1"/>
  <c r="AV47" i="17"/>
  <c r="Q44" i="24" s="1"/>
  <c r="AV40" i="17"/>
  <c r="Q37" i="24" s="1"/>
  <c r="AV45" i="17"/>
  <c r="Q42" i="24" s="1"/>
  <c r="BO42" i="17"/>
  <c r="S39" i="24" s="1"/>
  <c r="DO48" i="17"/>
  <c r="N45" i="24" s="1"/>
  <c r="DI48" i="17"/>
  <c r="DK48" s="1"/>
  <c r="DO49"/>
  <c r="N46" i="24" s="1"/>
  <c r="DI49" i="17"/>
  <c r="DK49" s="1"/>
  <c r="AC47"/>
  <c r="O44" i="24" s="1"/>
  <c r="AC44" i="17"/>
  <c r="O41" i="24" s="1"/>
  <c r="AC40" i="17"/>
  <c r="O37" i="24" s="1"/>
  <c r="CH53" i="17"/>
  <c r="U50" i="24" s="1"/>
  <c r="BO49" i="17"/>
  <c r="S46" i="24" s="1"/>
  <c r="AC41" i="17"/>
  <c r="O38" i="24" s="1"/>
  <c r="DO42" i="17"/>
  <c r="N39" i="24" s="1"/>
  <c r="DI42" i="17"/>
  <c r="AC45"/>
  <c r="O42" i="24" s="1"/>
  <c r="AV34" i="17"/>
  <c r="Q31" i="24" s="1"/>
  <c r="BO38" i="17"/>
  <c r="S35" i="24" s="1"/>
  <c r="AC29" i="17"/>
  <c r="O26" i="24" s="1"/>
  <c r="BO47" i="17"/>
  <c r="S44" i="24" s="1"/>
  <c r="BO40" i="17"/>
  <c r="S37" i="24" s="1"/>
  <c r="AC53" i="17"/>
  <c r="O50" i="24" s="1"/>
  <c r="AV24" i="17"/>
  <c r="Q21" i="24" s="1"/>
  <c r="AV29" i="17"/>
  <c r="Q26" i="24" s="1"/>
  <c r="BO11" i="17"/>
  <c r="S8" i="24" s="1"/>
  <c r="DO35" i="17"/>
  <c r="N32" i="24" s="1"/>
  <c r="DI35" i="17"/>
  <c r="BO24"/>
  <c r="S21" i="24" s="1"/>
  <c r="AV21" i="17"/>
  <c r="Q18" i="24" s="1"/>
  <c r="BO16" i="17"/>
  <c r="S13" i="24" s="1"/>
  <c r="BO30" i="17"/>
  <c r="S27" i="24" s="1"/>
  <c r="AV19" i="17"/>
  <c r="Q16" i="24" s="1"/>
  <c r="DO28" i="17"/>
  <c r="N25" i="24" s="1"/>
  <c r="DI28" i="17"/>
  <c r="DO34"/>
  <c r="DI34"/>
  <c r="DO19"/>
  <c r="N16" i="24" s="1"/>
  <c r="DI19" i="17"/>
  <c r="BO34"/>
  <c r="S31" i="24" s="1"/>
  <c r="DO10" i="17"/>
  <c r="N7" i="24" s="1"/>
  <c r="DI10" i="17"/>
  <c r="DO17"/>
  <c r="N14" i="24" s="1"/>
  <c r="DI17" i="17"/>
  <c r="DO20"/>
  <c r="N17" i="24" s="1"/>
  <c r="DI20" i="17"/>
  <c r="BO53"/>
  <c r="S50" i="24" s="1"/>
  <c r="AC38" i="17"/>
  <c r="O35" i="24" s="1"/>
  <c r="DO54" i="17"/>
  <c r="N51" i="24" s="1"/>
  <c r="DI54" i="17"/>
  <c r="DK54" s="1"/>
  <c r="AC39"/>
  <c r="O36" i="24" s="1"/>
  <c r="CH44" i="17"/>
  <c r="U41" i="24" s="1"/>
  <c r="DO50" i="17"/>
  <c r="N47" i="24" s="1"/>
  <c r="DI50" i="17"/>
  <c r="DK50" s="1"/>
  <c r="AV55"/>
  <c r="Q52" i="24" s="1"/>
  <c r="DO39" i="17"/>
  <c r="N36" i="24" s="1"/>
  <c r="DI39" i="17"/>
  <c r="AV50"/>
  <c r="Q47" i="24" s="1"/>
  <c r="AC48" i="17"/>
  <c r="O45" i="24" s="1"/>
  <c r="AC49" i="17"/>
  <c r="O46" i="24" s="1"/>
  <c r="AV46" i="17"/>
  <c r="Q43" i="24" s="1"/>
  <c r="AV51" i="17"/>
  <c r="Q48" i="24" s="1"/>
  <c r="AV41" i="17"/>
  <c r="Q38" i="24" s="1"/>
  <c r="DO52" i="17"/>
  <c r="N49" i="24" s="1"/>
  <c r="DI52" i="17"/>
  <c r="DK52" s="1"/>
  <c r="CH42"/>
  <c r="U39" i="24" s="1"/>
  <c r="DO46" i="17"/>
  <c r="N43" i="24" s="1"/>
  <c r="DI46" i="17"/>
  <c r="DK46" s="1"/>
  <c r="AC42"/>
  <c r="O39" i="24" s="1"/>
  <c r="AC32" i="17"/>
  <c r="O29" i="24" s="1"/>
  <c r="BP13" i="17"/>
  <c r="T10" i="24" s="1"/>
  <c r="BO13" i="17"/>
  <c r="S10" i="24" s="1"/>
  <c r="CH54" i="17"/>
  <c r="U51" i="24" s="1"/>
  <c r="CH45" i="17"/>
  <c r="U42" i="24" s="1"/>
  <c r="CI45" i="17"/>
  <c r="V42" i="24" s="1"/>
  <c r="AW38" i="17"/>
  <c r="R35" i="24" s="1"/>
  <c r="AW47" i="17"/>
  <c r="CI53"/>
  <c r="AW53"/>
  <c r="BP45"/>
  <c r="T42" i="24" s="1"/>
  <c r="BP44" i="17"/>
  <c r="T41" i="24" s="1"/>
  <c r="CI54" i="17"/>
  <c r="V51" i="24" s="1"/>
  <c r="AW55" i="17"/>
  <c r="R52" i="24" s="1"/>
  <c r="BP48" i="17"/>
  <c r="T45" i="24" s="1"/>
  <c r="AW40" i="17"/>
  <c r="R37" i="24" s="1"/>
  <c r="AD40" i="17"/>
  <c r="AD41"/>
  <c r="BP52"/>
  <c r="AD54"/>
  <c r="P51" i="24" s="1"/>
  <c r="BP49" i="17"/>
  <c r="AW43"/>
  <c r="R40" i="24" s="1"/>
  <c r="CI51" i="17"/>
  <c r="V48" i="24" s="1"/>
  <c r="AD49" i="17"/>
  <c r="P46" i="24" s="1"/>
  <c r="AW50" i="17"/>
  <c r="AW48"/>
  <c r="CI44"/>
  <c r="V41" i="24" s="1"/>
  <c r="AW41" i="17"/>
  <c r="R38" i="24" s="1"/>
  <c r="AW46" i="17"/>
  <c r="BP41"/>
  <c r="T38" i="24" s="1"/>
  <c r="AD39" i="17"/>
  <c r="CI42"/>
  <c r="AW45"/>
  <c r="AW49"/>
  <c r="AW52"/>
  <c r="R49" i="24" s="1"/>
  <c r="AD47" i="17"/>
  <c r="P44" i="24" s="1"/>
  <c r="CI43" i="17"/>
  <c r="V40" i="24" s="1"/>
  <c r="CI39" i="17"/>
  <c r="AD44"/>
  <c r="P41" i="24" s="1"/>
  <c r="CI40" i="17"/>
  <c r="V37" i="24" s="1"/>
  <c r="AW54" i="17"/>
  <c r="AD38"/>
  <c r="P35" i="24" s="1"/>
  <c r="AD42" i="17"/>
  <c r="P39" i="24" s="1"/>
  <c r="AD45" i="17"/>
  <c r="P42" i="24" s="1"/>
  <c r="CI50" i="17"/>
  <c r="V47" i="24" s="1"/>
  <c r="AD50" i="17"/>
  <c r="P47" i="24" s="1"/>
  <c r="BP47" i="17"/>
  <c r="T44" i="24" s="1"/>
  <c r="BP42" i="17"/>
  <c r="T39" i="24" s="1"/>
  <c r="CI47" i="17"/>
  <c r="AD48"/>
  <c r="P45" i="24" s="1"/>
  <c r="CI41" i="17"/>
  <c r="AD46"/>
  <c r="P43" i="24" s="1"/>
  <c r="BP53" i="17"/>
  <c r="AW51"/>
  <c r="R48" i="24" s="1"/>
  <c r="BP39" i="17"/>
  <c r="T36" i="24" s="1"/>
  <c r="AD52" i="17"/>
  <c r="P49" i="24" s="1"/>
  <c r="CI52" i="17"/>
  <c r="DJ95"/>
  <c r="M92" i="24" s="1"/>
  <c r="DJ162" i="17"/>
  <c r="M159" i="24" s="1"/>
  <c r="DJ200" i="17"/>
  <c r="M197" i="24" s="1"/>
  <c r="DJ132" i="17"/>
  <c r="M129" i="24" s="1"/>
  <c r="DJ193" i="17"/>
  <c r="M190" i="24" s="1"/>
  <c r="DJ60" i="17"/>
  <c r="DJ199"/>
  <c r="M196" i="24" s="1"/>
  <c r="DJ73" i="17"/>
  <c r="M70" i="24" s="1"/>
  <c r="DJ124" i="17"/>
  <c r="M121" i="24" s="1"/>
  <c r="DJ197" i="17"/>
  <c r="M194" i="24" s="1"/>
  <c r="DJ130" i="17"/>
  <c r="M127" i="24" s="1"/>
  <c r="DJ86" i="17"/>
  <c r="M83" i="24" s="1"/>
  <c r="DJ115" i="17"/>
  <c r="M112" i="24" s="1"/>
  <c r="DJ94" i="17"/>
  <c r="M91" i="24" s="1"/>
  <c r="DJ160" i="17"/>
  <c r="M157" i="24" s="1"/>
  <c r="DJ111" i="17"/>
  <c r="M108" i="24" s="1"/>
  <c r="DJ179" i="17"/>
  <c r="M176" i="24" s="1"/>
  <c r="DJ120" i="17"/>
  <c r="M117" i="24" s="1"/>
  <c r="DJ108" i="17"/>
  <c r="M105" i="24" s="1"/>
  <c r="DJ100" i="17"/>
  <c r="M97" i="24" s="1"/>
  <c r="DJ166" i="17"/>
  <c r="M163" i="24" s="1"/>
  <c r="DJ170" i="17"/>
  <c r="M167" i="24" s="1"/>
  <c r="DJ139" i="17"/>
  <c r="M136" i="24" s="1"/>
  <c r="DJ161" i="17"/>
  <c r="M158" i="24" s="1"/>
  <c r="DJ157" i="17"/>
  <c r="M154" i="24" s="1"/>
  <c r="DJ103" i="17"/>
  <c r="M100" i="24" s="1"/>
  <c r="DJ76" i="17"/>
  <c r="M73" i="24" s="1"/>
  <c r="DJ102" i="17"/>
  <c r="M99" i="24" s="1"/>
  <c r="DJ145" i="17"/>
  <c r="M142" i="24" s="1"/>
  <c r="DJ110" i="17"/>
  <c r="DJ67"/>
  <c r="M64" i="24" s="1"/>
  <c r="DJ105" i="17"/>
  <c r="M102" i="24" s="1"/>
  <c r="DJ98" i="17"/>
  <c r="M95" i="24" s="1"/>
  <c r="DJ188" i="17"/>
  <c r="M185" i="24" s="1"/>
  <c r="DJ148" i="17"/>
  <c r="M145" i="24" s="1"/>
  <c r="DJ93" i="17"/>
  <c r="M90" i="24" s="1"/>
  <c r="DJ173" i="17"/>
  <c r="M170" i="24" s="1"/>
  <c r="DJ61" i="17"/>
  <c r="M58" i="24" s="1"/>
  <c r="DJ106" i="17"/>
  <c r="M103" i="24" s="1"/>
  <c r="DJ104" i="17"/>
  <c r="M101" i="24" s="1"/>
  <c r="DJ141" i="17"/>
  <c r="M138" i="24" s="1"/>
  <c r="DJ121" i="17"/>
  <c r="M118" i="24" s="1"/>
  <c r="DJ144" i="17"/>
  <c r="M141" i="24" s="1"/>
  <c r="DJ178" i="17"/>
  <c r="M175" i="24" s="1"/>
  <c r="DJ126" i="17"/>
  <c r="M123" i="24" s="1"/>
  <c r="DJ169" i="17"/>
  <c r="M166" i="24" s="1"/>
  <c r="DJ201" i="17"/>
  <c r="M198" i="24" s="1"/>
  <c r="DJ142" i="17"/>
  <c r="M139" i="24" s="1"/>
  <c r="DJ184" i="17"/>
  <c r="M181" i="24" s="1"/>
  <c r="DJ154" i="17"/>
  <c r="DJ205"/>
  <c r="M202" i="24" s="1"/>
  <c r="DJ194" i="17"/>
  <c r="M191" i="24" s="1"/>
  <c r="DJ79" i="17"/>
  <c r="M76" i="24" s="1"/>
  <c r="DJ171" i="17"/>
  <c r="M168" i="24" s="1"/>
  <c r="DJ192" i="17"/>
  <c r="M189" i="24" s="1"/>
  <c r="DJ64" i="17"/>
  <c r="M61" i="24" s="1"/>
  <c r="DJ123" i="17"/>
  <c r="M120" i="24" s="1"/>
  <c r="DJ168" i="17"/>
  <c r="M165" i="24" s="1"/>
  <c r="DJ180" i="17"/>
  <c r="M177" i="24" s="1"/>
  <c r="DJ56" i="17"/>
  <c r="M53" i="24" s="1"/>
  <c r="DJ119" i="17"/>
  <c r="M116" i="24" s="1"/>
  <c r="DJ152" i="17"/>
  <c r="M149" i="24" s="1"/>
  <c r="DJ196" i="17"/>
  <c r="M193" i="24" s="1"/>
  <c r="DJ135" i="17"/>
  <c r="M132" i="24" s="1"/>
  <c r="DJ90" i="17"/>
  <c r="M87" i="24" s="1"/>
  <c r="DJ114" i="17"/>
  <c r="M111" i="24" s="1"/>
  <c r="DJ58" i="17"/>
  <c r="M55" i="24" s="1"/>
  <c r="DJ89" i="17"/>
  <c r="M86" i="24" s="1"/>
  <c r="DJ165" i="17"/>
  <c r="M162" i="24" s="1"/>
  <c r="DJ183" i="17"/>
  <c r="M180" i="24" s="1"/>
  <c r="DJ63" i="17"/>
  <c r="M60" i="24" s="1"/>
  <c r="DJ150" i="17"/>
  <c r="M147" i="24" s="1"/>
  <c r="DJ125" i="17"/>
  <c r="M122" i="24" s="1"/>
  <c r="DJ174" i="17"/>
  <c r="M171" i="24" s="1"/>
  <c r="DJ78" i="17"/>
  <c r="M75" i="24" s="1"/>
  <c r="DJ109" i="17"/>
  <c r="M106" i="24" s="1"/>
  <c r="DJ13" i="17"/>
  <c r="DJ99"/>
  <c r="DJ113"/>
  <c r="M110" i="24" s="1"/>
  <c r="DJ62" i="17"/>
  <c r="M59" i="24" s="1"/>
  <c r="DJ81" i="17"/>
  <c r="M78" i="24" s="1"/>
  <c r="DJ82" i="17"/>
  <c r="M79" i="24" s="1"/>
  <c r="DJ185" i="17"/>
  <c r="M182" i="24" s="1"/>
  <c r="DJ101" i="17"/>
  <c r="M98" i="24" s="1"/>
  <c r="DJ87" i="17"/>
  <c r="M84" i="24" s="1"/>
  <c r="DJ80" i="17"/>
  <c r="DJ128"/>
  <c r="M125" i="24" s="1"/>
  <c r="DJ155" i="17"/>
  <c r="M152" i="24" s="1"/>
  <c r="DJ186" i="17"/>
  <c r="M183" i="24" s="1"/>
  <c r="DJ57" i="17"/>
  <c r="M54" i="24" s="1"/>
  <c r="DJ66" i="17"/>
  <c r="M63" i="24" s="1"/>
  <c r="DJ65" i="17"/>
  <c r="M62" i="24" s="1"/>
  <c r="DJ68" i="17"/>
  <c r="M65" i="24" s="1"/>
  <c r="DJ83" i="17"/>
  <c r="M80" i="24" s="1"/>
  <c r="DJ182" i="17"/>
  <c r="M179" i="24" s="1"/>
  <c r="DJ140" i="17"/>
  <c r="M137" i="24" s="1"/>
  <c r="DJ107" i="17"/>
  <c r="M104" i="24" s="1"/>
  <c r="DJ149" i="17"/>
  <c r="M146" i="24" s="1"/>
  <c r="DJ69" i="17"/>
  <c r="M66" i="24" s="1"/>
  <c r="DJ97" i="17"/>
  <c r="M94" i="24" s="1"/>
  <c r="DJ143" i="17"/>
  <c r="M140" i="24" s="1"/>
  <c r="DJ138" i="17"/>
  <c r="M135" i="24" s="1"/>
  <c r="DJ118" i="17"/>
  <c r="M115" i="24" s="1"/>
  <c r="DJ133" i="17"/>
  <c r="M130" i="24" s="1"/>
  <c r="DJ156" i="17"/>
  <c r="M153" i="24" s="1"/>
  <c r="DJ112" i="17"/>
  <c r="DJ84"/>
  <c r="M81" i="24" s="1"/>
  <c r="DJ187" i="17"/>
  <c r="M184" i="24" s="1"/>
  <c r="DJ85" i="17"/>
  <c r="M82" i="24" s="1"/>
  <c r="DJ146" i="17"/>
  <c r="M143" i="24" s="1"/>
  <c r="DJ164" i="17"/>
  <c r="M161" i="24" s="1"/>
  <c r="DJ195" i="17"/>
  <c r="M192" i="24" s="1"/>
  <c r="DJ134" i="17"/>
  <c r="M131" i="24" s="1"/>
  <c r="DJ59" i="17"/>
  <c r="DJ204"/>
  <c r="M201" i="24" s="1"/>
  <c r="DJ190" i="17"/>
  <c r="M187" i="24" s="1"/>
  <c r="DJ159" i="17"/>
  <c r="M156" i="24" s="1"/>
  <c r="DJ203" i="17"/>
  <c r="M200" i="24" s="1"/>
  <c r="DJ77" i="17"/>
  <c r="M74" i="24" s="1"/>
  <c r="DJ72" i="17"/>
  <c r="M69" i="24" s="1"/>
  <c r="DJ92" i="17"/>
  <c r="M89" i="24" s="1"/>
  <c r="DJ206" i="17"/>
  <c r="M203" i="24" s="1"/>
  <c r="DJ158" i="17"/>
  <c r="M155" i="24" s="1"/>
  <c r="DJ137" i="17"/>
  <c r="M134" i="24" s="1"/>
  <c r="DJ91" i="17"/>
  <c r="M88" i="24" s="1"/>
  <c r="DJ117" i="17"/>
  <c r="M114" i="24" s="1"/>
  <c r="DJ177" i="17"/>
  <c r="M174" i="24" s="1"/>
  <c r="DJ116" i="17"/>
  <c r="M113" i="24" s="1"/>
  <c r="DJ122" i="17"/>
  <c r="M119" i="24" s="1"/>
  <c r="DJ88" i="17"/>
  <c r="M85" i="24" s="1"/>
  <c r="DJ189" i="17"/>
  <c r="M186" i="24" s="1"/>
  <c r="DJ151" i="17"/>
  <c r="M148" i="24" s="1"/>
  <c r="DJ129" i="17"/>
  <c r="M126" i="24" s="1"/>
  <c r="DJ172" i="17"/>
  <c r="M169" i="24" s="1"/>
  <c r="DJ207" i="17"/>
  <c r="M204" i="24" s="1"/>
  <c r="DJ202" i="17"/>
  <c r="M199" i="24" s="1"/>
  <c r="DJ175" i="17"/>
  <c r="M172" i="24" s="1"/>
  <c r="DJ181" i="17"/>
  <c r="DJ147"/>
  <c r="M144" i="24" s="1"/>
  <c r="DJ127" i="17"/>
  <c r="M124" i="24" s="1"/>
  <c r="DJ153" i="17"/>
  <c r="M150" i="24" s="1"/>
  <c r="DJ131" i="17"/>
  <c r="M128" i="24" s="1"/>
  <c r="DJ167" i="17"/>
  <c r="M164" i="24" s="1"/>
  <c r="DJ96" i="17"/>
  <c r="M93" i="24" s="1"/>
  <c r="DJ70" i="17"/>
  <c r="M67" i="24" s="1"/>
  <c r="DJ191" i="17"/>
  <c r="M188" i="24" s="1"/>
  <c r="DJ176" i="17"/>
  <c r="M173" i="24" s="1"/>
  <c r="DJ75" i="17"/>
  <c r="M72" i="24" s="1"/>
  <c r="DJ163" i="17"/>
  <c r="M160" i="24" s="1"/>
  <c r="DJ71" i="17"/>
  <c r="M68" i="24" s="1"/>
  <c r="DJ74" i="17"/>
  <c r="M71" i="24" s="1"/>
  <c r="DJ136" i="17"/>
  <c r="M133" i="24" s="1"/>
  <c r="DJ198" i="17"/>
  <c r="M195" i="24" s="1"/>
  <c r="AW23" i="17"/>
  <c r="AW17"/>
  <c r="BP17"/>
  <c r="AD19"/>
  <c r="P16" i="24" s="1"/>
  <c r="AD17" i="17"/>
  <c r="P14" i="24" s="1"/>
  <c r="BP10" i="17"/>
  <c r="T7" i="24" s="1"/>
  <c r="AW26" i="17"/>
  <c r="BP21"/>
  <c r="T18" i="24" s="1"/>
  <c r="AW29" i="17"/>
  <c r="R26" i="24" s="1"/>
  <c r="AD16" i="17"/>
  <c r="P13" i="24" s="1"/>
  <c r="BP37" i="17"/>
  <c r="BP16"/>
  <c r="T13" i="24" s="1"/>
  <c r="CI27" i="17"/>
  <c r="V24" i="24" s="1"/>
  <c r="AD9" i="17"/>
  <c r="P6" i="24" s="1"/>
  <c r="CI21" i="17"/>
  <c r="CI32"/>
  <c r="V29" i="24" s="1"/>
  <c r="AW37" i="17"/>
  <c r="R34" i="24" s="1"/>
  <c r="AW10" i="17"/>
  <c r="R7" i="24" s="1"/>
  <c r="BP35" i="17"/>
  <c r="AW34"/>
  <c r="R31" i="24" s="1"/>
  <c r="BP26" i="17"/>
  <c r="T23" i="24" s="1"/>
  <c r="AW18" i="17"/>
  <c r="CI16"/>
  <c r="AD34"/>
  <c r="P31" i="24" s="1"/>
  <c r="CI31" i="17"/>
  <c r="V28" i="24" s="1"/>
  <c r="AD29" i="17"/>
  <c r="P26" i="24" s="1"/>
  <c r="CI15" i="17"/>
  <c r="BP34"/>
  <c r="T31" i="24" s="1"/>
  <c r="BP18" i="17"/>
  <c r="T15" i="24" s="1"/>
  <c r="CI30" i="17"/>
  <c r="V27" i="24" s="1"/>
  <c r="AD30" i="17"/>
  <c r="CI12"/>
  <c r="V9" i="24" s="1"/>
  <c r="CI11" i="17"/>
  <c r="V8" i="24" s="1"/>
  <c r="AW19" i="17"/>
  <c r="CI36"/>
  <c r="CI18"/>
  <c r="V15" i="24" s="1"/>
  <c r="BP28" i="17"/>
  <c r="T25" i="24" s="1"/>
  <c r="BP11" i="17"/>
  <c r="T8" i="24" s="1"/>
  <c r="AD10" i="17"/>
  <c r="CI34"/>
  <c r="V31" i="24" s="1"/>
  <c r="CI26" i="17"/>
  <c r="V23" i="24" s="1"/>
  <c r="AW20" i="17"/>
  <c r="R17" i="24" s="1"/>
  <c r="CI35" i="17"/>
  <c r="AD26"/>
  <c r="P23" i="24" s="1"/>
  <c r="BP24" i="17"/>
  <c r="T21" i="24" s="1"/>
  <c r="CI29" i="17"/>
  <c r="V26" i="24" s="1"/>
  <c r="AW22" i="17"/>
  <c r="AW28"/>
  <c r="R25" i="24" s="1"/>
  <c r="BP27" i="17"/>
  <c r="T24" i="24" s="1"/>
  <c r="BP32" i="17"/>
  <c r="T29" i="24" s="1"/>
  <c r="BP30" i="17"/>
  <c r="AW30"/>
  <c r="R27" i="24" s="1"/>
  <c r="AE14" i="19"/>
  <c r="AE13"/>
  <c r="AD18" i="17"/>
  <c r="AW21"/>
  <c r="CI24"/>
  <c r="V21" i="24" s="1"/>
  <c r="CI9" i="17"/>
  <c r="V6" i="24" s="1"/>
  <c r="AD32" i="17"/>
  <c r="P29" i="24" s="1"/>
  <c r="AD37" i="17"/>
  <c r="P34" i="24" s="1"/>
  <c r="CI20" i="17"/>
  <c r="V17" i="24" s="1"/>
  <c r="BP22" i="17"/>
  <c r="T19" i="24" s="1"/>
  <c r="BP33" i="17"/>
  <c r="BP20"/>
  <c r="T17" i="24" s="1"/>
  <c r="BP25" i="17"/>
  <c r="T22" i="24" s="1"/>
  <c r="AD23" i="17"/>
  <c r="P20" i="24" s="1"/>
  <c r="AD31" i="17"/>
  <c r="P28" i="24" s="1"/>
  <c r="AW24" i="17"/>
  <c r="AW11"/>
  <c r="R8" i="24" s="1"/>
  <c r="CI33" i="17"/>
  <c r="V30" i="24" s="1"/>
  <c r="AD12" i="17"/>
  <c r="AW16"/>
  <c r="R13" i="24" s="1"/>
  <c r="AD15" i="17"/>
  <c r="P12" i="24" s="1"/>
  <c r="CI14" i="17"/>
  <c r="V11" i="24" s="1"/>
  <c r="T50"/>
  <c r="F19" i="19"/>
  <c r="CJ210" i="17"/>
  <c r="AE12" i="19"/>
  <c r="AB8" i="17"/>
  <c r="J200" i="24"/>
  <c r="BX200" s="1"/>
  <c r="L200"/>
  <c r="J74"/>
  <c r="CA74" s="1"/>
  <c r="L74"/>
  <c r="J69"/>
  <c r="BU69" s="1"/>
  <c r="L69"/>
  <c r="J89"/>
  <c r="CA89" s="1"/>
  <c r="L89"/>
  <c r="J203"/>
  <c r="BU203" s="1"/>
  <c r="L203"/>
  <c r="J155"/>
  <c r="BU155" s="1"/>
  <c r="L155"/>
  <c r="J134"/>
  <c r="BW134" s="1"/>
  <c r="L134"/>
  <c r="J88"/>
  <c r="BU88" s="1"/>
  <c r="L88"/>
  <c r="J114"/>
  <c r="CA114" s="1"/>
  <c r="L114"/>
  <c r="J174"/>
  <c r="BS174" s="1"/>
  <c r="L174"/>
  <c r="J113"/>
  <c r="BZ113" s="1"/>
  <c r="L113"/>
  <c r="J119"/>
  <c r="BU119" s="1"/>
  <c r="L119"/>
  <c r="J85"/>
  <c r="BZ85" s="1"/>
  <c r="L85"/>
  <c r="J186"/>
  <c r="BZ186" s="1"/>
  <c r="L186"/>
  <c r="J148"/>
  <c r="BT148" s="1"/>
  <c r="L148"/>
  <c r="J126"/>
  <c r="BZ126" s="1"/>
  <c r="L126"/>
  <c r="J169"/>
  <c r="BS169" s="1"/>
  <c r="L169"/>
  <c r="J204"/>
  <c r="BY204" s="1"/>
  <c r="L204"/>
  <c r="J199"/>
  <c r="BU199" s="1"/>
  <c r="L199"/>
  <c r="J172"/>
  <c r="BZ172" s="1"/>
  <c r="L172"/>
  <c r="J178"/>
  <c r="BU178" s="1"/>
  <c r="M178"/>
  <c r="L178"/>
  <c r="J144"/>
  <c r="BZ144" s="1"/>
  <c r="L144"/>
  <c r="J124"/>
  <c r="BY124" s="1"/>
  <c r="L124"/>
  <c r="J150"/>
  <c r="BZ150" s="1"/>
  <c r="L150"/>
  <c r="J128"/>
  <c r="BU128" s="1"/>
  <c r="L128"/>
  <c r="J164"/>
  <c r="BU164" s="1"/>
  <c r="L164"/>
  <c r="J93"/>
  <c r="BU93" s="1"/>
  <c r="L93"/>
  <c r="J67"/>
  <c r="CC67" s="1"/>
  <c r="L67"/>
  <c r="J188"/>
  <c r="BR188" s="1"/>
  <c r="L188"/>
  <c r="J173"/>
  <c r="BV173" s="1"/>
  <c r="L173"/>
  <c r="J72"/>
  <c r="BT72" s="1"/>
  <c r="L72"/>
  <c r="J160"/>
  <c r="BY160" s="1"/>
  <c r="L160"/>
  <c r="J68"/>
  <c r="BU68" s="1"/>
  <c r="L68"/>
  <c r="J71"/>
  <c r="BT71" s="1"/>
  <c r="L71"/>
  <c r="J133"/>
  <c r="BT133" s="1"/>
  <c r="L133"/>
  <c r="J195"/>
  <c r="BZ195" s="1"/>
  <c r="L195"/>
  <c r="J92"/>
  <c r="BX92" s="1"/>
  <c r="L92"/>
  <c r="J159"/>
  <c r="BS159" s="1"/>
  <c r="L159"/>
  <c r="J197"/>
  <c r="BZ197" s="1"/>
  <c r="L197"/>
  <c r="J129"/>
  <c r="BT129" s="1"/>
  <c r="L129"/>
  <c r="J190"/>
  <c r="BZ190" s="1"/>
  <c r="L190"/>
  <c r="J57"/>
  <c r="BX57" s="1"/>
  <c r="M57"/>
  <c r="L57"/>
  <c r="BZ74"/>
  <c r="J196"/>
  <c r="BT196" s="1"/>
  <c r="L196"/>
  <c r="J70"/>
  <c r="BU70" s="1"/>
  <c r="L70"/>
  <c r="J121"/>
  <c r="BX121" s="1"/>
  <c r="L121"/>
  <c r="J194"/>
  <c r="BT194" s="1"/>
  <c r="L194"/>
  <c r="J127"/>
  <c r="BZ127" s="1"/>
  <c r="L127"/>
  <c r="J83"/>
  <c r="BX83" s="1"/>
  <c r="L83"/>
  <c r="J112"/>
  <c r="BZ112" s="1"/>
  <c r="L112"/>
  <c r="J91"/>
  <c r="BS91" s="1"/>
  <c r="L91"/>
  <c r="J157"/>
  <c r="BZ157" s="1"/>
  <c r="L157"/>
  <c r="J108"/>
  <c r="BZ108" s="1"/>
  <c r="L108"/>
  <c r="J176"/>
  <c r="BS176" s="1"/>
  <c r="L176"/>
  <c r="J117"/>
  <c r="CB117" s="1"/>
  <c r="L117"/>
  <c r="J105"/>
  <c r="BX105" s="1"/>
  <c r="L105"/>
  <c r="J97"/>
  <c r="BZ97" s="1"/>
  <c r="L97"/>
  <c r="J163"/>
  <c r="CA163" s="1"/>
  <c r="L163"/>
  <c r="J167"/>
  <c r="BT167" s="1"/>
  <c r="L167"/>
  <c r="J136"/>
  <c r="BT136" s="1"/>
  <c r="L136"/>
  <c r="J158"/>
  <c r="BZ158" s="1"/>
  <c r="L158"/>
  <c r="J154"/>
  <c r="BS154" s="1"/>
  <c r="L154"/>
  <c r="J100"/>
  <c r="BS100" s="1"/>
  <c r="L100"/>
  <c r="J73"/>
  <c r="BU73" s="1"/>
  <c r="L73"/>
  <c r="J99"/>
  <c r="BT99" s="1"/>
  <c r="L99"/>
  <c r="J142"/>
  <c r="BU142" s="1"/>
  <c r="L142"/>
  <c r="J107"/>
  <c r="BZ107" s="1"/>
  <c r="M107"/>
  <c r="L107"/>
  <c r="J64"/>
  <c r="BU64" s="1"/>
  <c r="L64"/>
  <c r="J102"/>
  <c r="BS102" s="1"/>
  <c r="L102"/>
  <c r="J95"/>
  <c r="BU95" s="1"/>
  <c r="L95"/>
  <c r="J185"/>
  <c r="BU185" s="1"/>
  <c r="L185"/>
  <c r="J145"/>
  <c r="BZ145" s="1"/>
  <c r="L145"/>
  <c r="J90"/>
  <c r="BT90" s="1"/>
  <c r="L90"/>
  <c r="J170"/>
  <c r="BX170" s="1"/>
  <c r="L170"/>
  <c r="J58"/>
  <c r="BZ58" s="1"/>
  <c r="L58"/>
  <c r="J103"/>
  <c r="BU103" s="1"/>
  <c r="L103"/>
  <c r="J101"/>
  <c r="BS101" s="1"/>
  <c r="L101"/>
  <c r="J138"/>
  <c r="BU138" s="1"/>
  <c r="L138"/>
  <c r="J118"/>
  <c r="BT118" s="1"/>
  <c r="L118"/>
  <c r="J141"/>
  <c r="BT141" s="1"/>
  <c r="L141"/>
  <c r="J175"/>
  <c r="BU175" s="1"/>
  <c r="L175"/>
  <c r="J123"/>
  <c r="BZ123" s="1"/>
  <c r="L123"/>
  <c r="J166"/>
  <c r="BV166" s="1"/>
  <c r="L166"/>
  <c r="J198"/>
  <c r="BT198" s="1"/>
  <c r="L198"/>
  <c r="J139"/>
  <c r="BT139" s="1"/>
  <c r="L139"/>
  <c r="J181"/>
  <c r="BZ181" s="1"/>
  <c r="L181"/>
  <c r="J151"/>
  <c r="CA151" s="1"/>
  <c r="M151"/>
  <c r="L151"/>
  <c r="J202"/>
  <c r="BU202" s="1"/>
  <c r="L202"/>
  <c r="J191"/>
  <c r="BY191" s="1"/>
  <c r="L191"/>
  <c r="J76"/>
  <c r="BT76" s="1"/>
  <c r="L76"/>
  <c r="J168"/>
  <c r="BZ168" s="1"/>
  <c r="L168"/>
  <c r="J189"/>
  <c r="BU189" s="1"/>
  <c r="L189"/>
  <c r="J61"/>
  <c r="BZ61" s="1"/>
  <c r="L61"/>
  <c r="J120"/>
  <c r="BZ120" s="1"/>
  <c r="L120"/>
  <c r="J165"/>
  <c r="CB165" s="1"/>
  <c r="L165"/>
  <c r="J177"/>
  <c r="BV177" s="1"/>
  <c r="L177"/>
  <c r="J53"/>
  <c r="BR53" s="1"/>
  <c r="L53"/>
  <c r="J116"/>
  <c r="BT116" s="1"/>
  <c r="L116"/>
  <c r="J149"/>
  <c r="BT149" s="1"/>
  <c r="L149"/>
  <c r="J193"/>
  <c r="BV193" s="1"/>
  <c r="L193"/>
  <c r="J132"/>
  <c r="BU132" s="1"/>
  <c r="L132"/>
  <c r="J87"/>
  <c r="BU87" s="1"/>
  <c r="L87"/>
  <c r="CC107"/>
  <c r="BY107"/>
  <c r="J111"/>
  <c r="BR111" s="1"/>
  <c r="L111"/>
  <c r="J55"/>
  <c r="BU55" s="1"/>
  <c r="L55"/>
  <c r="J86"/>
  <c r="BU86" s="1"/>
  <c r="L86"/>
  <c r="J162"/>
  <c r="BZ162" s="1"/>
  <c r="L162"/>
  <c r="J180"/>
  <c r="CA180" s="1"/>
  <c r="L180"/>
  <c r="J60"/>
  <c r="BY60" s="1"/>
  <c r="L60"/>
  <c r="J147"/>
  <c r="BU147" s="1"/>
  <c r="L147"/>
  <c r="J122"/>
  <c r="BZ122" s="1"/>
  <c r="L122"/>
  <c r="J171"/>
  <c r="BT171" s="1"/>
  <c r="L171"/>
  <c r="J75"/>
  <c r="BU75" s="1"/>
  <c r="L75"/>
  <c r="J106"/>
  <c r="BV106" s="1"/>
  <c r="L106"/>
  <c r="J96"/>
  <c r="BZ96" s="1"/>
  <c r="M96"/>
  <c r="L96"/>
  <c r="J110"/>
  <c r="BU110" s="1"/>
  <c r="L110"/>
  <c r="J59"/>
  <c r="BZ59" s="1"/>
  <c r="L59"/>
  <c r="J78"/>
  <c r="BU78" s="1"/>
  <c r="L78"/>
  <c r="J79"/>
  <c r="BX79" s="1"/>
  <c r="L79"/>
  <c r="J182"/>
  <c r="BZ182" s="1"/>
  <c r="L182"/>
  <c r="J98"/>
  <c r="BZ98" s="1"/>
  <c r="L98"/>
  <c r="BX175"/>
  <c r="J84"/>
  <c r="BZ84" s="1"/>
  <c r="L84"/>
  <c r="J77"/>
  <c r="BZ77" s="1"/>
  <c r="M77"/>
  <c r="L77"/>
  <c r="J125"/>
  <c r="BZ125" s="1"/>
  <c r="L125"/>
  <c r="J152"/>
  <c r="BX152" s="1"/>
  <c r="L152"/>
  <c r="J183"/>
  <c r="BZ183" s="1"/>
  <c r="L183"/>
  <c r="J54"/>
  <c r="BZ54" s="1"/>
  <c r="L54"/>
  <c r="J63"/>
  <c r="BU63" s="1"/>
  <c r="L63"/>
  <c r="J62"/>
  <c r="BU62" s="1"/>
  <c r="L62"/>
  <c r="J65"/>
  <c r="BZ65" s="1"/>
  <c r="L65"/>
  <c r="J80"/>
  <c r="BZ80" s="1"/>
  <c r="L80"/>
  <c r="J179"/>
  <c r="BZ179" s="1"/>
  <c r="L179"/>
  <c r="J137"/>
  <c r="BZ137" s="1"/>
  <c r="L137"/>
  <c r="BW168"/>
  <c r="BS148"/>
  <c r="BV148"/>
  <c r="BW148"/>
  <c r="J104"/>
  <c r="BZ104" s="1"/>
  <c r="L104"/>
  <c r="J146"/>
  <c r="BZ146" s="1"/>
  <c r="L146"/>
  <c r="J66"/>
  <c r="BZ66" s="1"/>
  <c r="L66"/>
  <c r="J94"/>
  <c r="BU94" s="1"/>
  <c r="L94"/>
  <c r="J140"/>
  <c r="BZ140" s="1"/>
  <c r="L140"/>
  <c r="J135"/>
  <c r="BZ135" s="1"/>
  <c r="L135"/>
  <c r="J115"/>
  <c r="BX115" s="1"/>
  <c r="L115"/>
  <c r="J130"/>
  <c r="BX130" s="1"/>
  <c r="L130"/>
  <c r="J153"/>
  <c r="BX153" s="1"/>
  <c r="L153"/>
  <c r="J109"/>
  <c r="BZ109" s="1"/>
  <c r="M109"/>
  <c r="L109"/>
  <c r="J81"/>
  <c r="BZ81" s="1"/>
  <c r="L81"/>
  <c r="J184"/>
  <c r="BZ184" s="1"/>
  <c r="L184"/>
  <c r="BV164"/>
  <c r="J82"/>
  <c r="BX82" s="1"/>
  <c r="L82"/>
  <c r="J143"/>
  <c r="BU143" s="1"/>
  <c r="L143"/>
  <c r="J161"/>
  <c r="BZ161" s="1"/>
  <c r="L161"/>
  <c r="J192"/>
  <c r="BU192" s="1"/>
  <c r="L192"/>
  <c r="J131"/>
  <c r="BZ131" s="1"/>
  <c r="L131"/>
  <c r="J56"/>
  <c r="BZ56" s="1"/>
  <c r="M56"/>
  <c r="L56"/>
  <c r="J201"/>
  <c r="BX201" s="1"/>
  <c r="L201"/>
  <c r="J187"/>
  <c r="BZ187" s="1"/>
  <c r="L187"/>
  <c r="J156"/>
  <c r="BX156" s="1"/>
  <c r="L156"/>
  <c r="P36"/>
  <c r="V50"/>
  <c r="R45"/>
  <c r="T46"/>
  <c r="V49"/>
  <c r="P37"/>
  <c r="R51"/>
  <c r="V38"/>
  <c r="V39"/>
  <c r="R47"/>
  <c r="K47"/>
  <c r="K36"/>
  <c r="K45"/>
  <c r="N44"/>
  <c r="K44"/>
  <c r="K49"/>
  <c r="T49"/>
  <c r="K50"/>
  <c r="K42"/>
  <c r="K46"/>
  <c r="K43"/>
  <c r="K39"/>
  <c r="V36"/>
  <c r="R44"/>
  <c r="P38"/>
  <c r="K40"/>
  <c r="K48"/>
  <c r="K41"/>
  <c r="N38"/>
  <c r="K38"/>
  <c r="R42"/>
  <c r="R46"/>
  <c r="V44"/>
  <c r="R43"/>
  <c r="K51"/>
  <c r="K52"/>
  <c r="K37"/>
  <c r="R50"/>
  <c r="R15"/>
  <c r="V13"/>
  <c r="V32"/>
  <c r="R14"/>
  <c r="R19"/>
  <c r="R18"/>
  <c r="V18"/>
  <c r="V12"/>
  <c r="R20"/>
  <c r="T30"/>
  <c r="K34"/>
  <c r="N6"/>
  <c r="R16"/>
  <c r="T34"/>
  <c r="V33"/>
  <c r="R23"/>
  <c r="N31"/>
  <c r="P15"/>
  <c r="R21"/>
  <c r="T27"/>
  <c r="BN8" i="17"/>
  <c r="CN212"/>
  <c r="J10" i="23" s="1"/>
  <c r="CM212" i="17"/>
  <c r="CJ212"/>
  <c r="CK212"/>
  <c r="CL212"/>
  <c r="CY212"/>
  <c r="CR213" s="1"/>
  <c r="E11" i="23" s="1"/>
  <c r="AU8" i="17"/>
  <c r="U5" i="24"/>
  <c r="E46" i="19"/>
  <c r="O45"/>
  <c r="E45"/>
  <c r="P41"/>
  <c r="L41"/>
  <c r="H41"/>
  <c r="D41"/>
  <c r="N40"/>
  <c r="J40"/>
  <c r="F40"/>
  <c r="L39"/>
  <c r="H39"/>
  <c r="D39"/>
  <c r="N38"/>
  <c r="J38"/>
  <c r="F38"/>
  <c r="M46"/>
  <c r="P45"/>
  <c r="F45"/>
  <c r="M41"/>
  <c r="I41"/>
  <c r="E41"/>
  <c r="O40"/>
  <c r="K40"/>
  <c r="G40"/>
  <c r="C40"/>
  <c r="M39"/>
  <c r="I39"/>
  <c r="E39"/>
  <c r="O38"/>
  <c r="K38"/>
  <c r="G38"/>
  <c r="C38"/>
  <c r="J45"/>
  <c r="N41"/>
  <c r="J41"/>
  <c r="F41"/>
  <c r="L40"/>
  <c r="H40"/>
  <c r="D40"/>
  <c r="N39"/>
  <c r="J39"/>
  <c r="F39"/>
  <c r="L38"/>
  <c r="H38"/>
  <c r="D38"/>
  <c r="K45"/>
  <c r="O41"/>
  <c r="K41"/>
  <c r="G41"/>
  <c r="C41"/>
  <c r="M40"/>
  <c r="I40"/>
  <c r="E40"/>
  <c r="O39"/>
  <c r="K39"/>
  <c r="G39"/>
  <c r="C39"/>
  <c r="M38"/>
  <c r="I38"/>
  <c r="E38"/>
  <c r="R28" i="24"/>
  <c r="T26"/>
  <c r="V16"/>
  <c r="P11"/>
  <c r="V10"/>
  <c r="O12" i="19"/>
  <c r="K15" i="24"/>
  <c r="K33"/>
  <c r="K30"/>
  <c r="O14" i="19"/>
  <c r="K22" i="24"/>
  <c r="K11"/>
  <c r="K35"/>
  <c r="K12"/>
  <c r="K25"/>
  <c r="K17"/>
  <c r="K8"/>
  <c r="K32"/>
  <c r="O27"/>
  <c r="P27"/>
  <c r="K24"/>
  <c r="O13" i="19"/>
  <c r="O25" i="24"/>
  <c r="Q29"/>
  <c r="R29"/>
  <c r="T32"/>
  <c r="T12"/>
  <c r="R9"/>
  <c r="K21"/>
  <c r="K10"/>
  <c r="S6"/>
  <c r="K27"/>
  <c r="K18"/>
  <c r="K14"/>
  <c r="K7"/>
  <c r="K26"/>
  <c r="O15" i="19"/>
  <c r="K6" i="24"/>
  <c r="K29"/>
  <c r="K28"/>
  <c r="K23"/>
  <c r="K20"/>
  <c r="K16"/>
  <c r="P22"/>
  <c r="V14"/>
  <c r="K13"/>
  <c r="K31"/>
  <c r="K19"/>
  <c r="K9"/>
  <c r="P24"/>
  <c r="T33"/>
  <c r="T11"/>
  <c r="P21"/>
  <c r="P7"/>
  <c r="T14"/>
  <c r="U10"/>
  <c r="F12" i="23"/>
  <c r="DG212" i="17"/>
  <c r="N30" i="19"/>
  <c r="K50"/>
  <c r="N31"/>
  <c r="E31"/>
  <c r="N32"/>
  <c r="F50"/>
  <c r="C30"/>
  <c r="B50" s="1"/>
  <c r="E32"/>
  <c r="A27"/>
  <c r="A28" s="1"/>
  <c r="A29" s="1"/>
  <c r="A30" s="1"/>
  <c r="A31" s="1"/>
  <c r="A32" s="1"/>
  <c r="E33"/>
  <c r="E29"/>
  <c r="H30"/>
  <c r="AD33"/>
  <c r="O16" l="1"/>
  <c r="I42"/>
  <c r="L42"/>
  <c r="G42"/>
  <c r="F42"/>
  <c r="E42"/>
  <c r="C42"/>
  <c r="P37"/>
  <c r="H42"/>
  <c r="D42"/>
  <c r="O42"/>
  <c r="N42"/>
  <c r="M42"/>
  <c r="K42"/>
  <c r="J42"/>
  <c r="AE16"/>
  <c r="BQ217" i="17"/>
  <c r="L8" i="23" s="1"/>
  <c r="BQ216" i="17"/>
  <c r="BY67" i="24"/>
  <c r="BQ218" i="17"/>
  <c r="M8" i="23" s="1"/>
  <c r="P40" i="19"/>
  <c r="BQ210" i="17"/>
  <c r="C8" i="23" s="1"/>
  <c r="BS164" i="24"/>
  <c r="BW166"/>
  <c r="BZ134"/>
  <c r="CC127"/>
  <c r="BU133"/>
  <c r="BV133"/>
  <c r="CB172"/>
  <c r="BT172"/>
  <c r="BU123"/>
  <c r="BY172"/>
  <c r="BX172"/>
  <c r="BU172"/>
  <c r="BX164"/>
  <c r="BZ164"/>
  <c r="CA173"/>
  <c r="BU67"/>
  <c r="BW164"/>
  <c r="CB164"/>
  <c r="BR148"/>
  <c r="BZ148"/>
  <c r="BT175"/>
  <c r="BX173"/>
  <c r="BT67"/>
  <c r="BV171"/>
  <c r="BR164"/>
  <c r="CA164"/>
  <c r="BT164"/>
  <c r="CA148"/>
  <c r="CA168"/>
  <c r="CB175"/>
  <c r="BU107"/>
  <c r="BT91"/>
  <c r="BW127"/>
  <c r="BX133"/>
  <c r="BV67"/>
  <c r="CA144"/>
  <c r="BW175"/>
  <c r="CA175"/>
  <c r="BS175"/>
  <c r="BX107"/>
  <c r="CB107"/>
  <c r="BT107"/>
  <c r="BT124"/>
  <c r="BR175"/>
  <c r="BV175"/>
  <c r="BZ175"/>
  <c r="BW107"/>
  <c r="CA107"/>
  <c r="BS107"/>
  <c r="BY194"/>
  <c r="BY175"/>
  <c r="CC175"/>
  <c r="BR107"/>
  <c r="BV107"/>
  <c r="BX171"/>
  <c r="BS171"/>
  <c r="CA202"/>
  <c r="BT95"/>
  <c r="CC71"/>
  <c r="CC74"/>
  <c r="BV74"/>
  <c r="BW171"/>
  <c r="BZ171"/>
  <c r="BS149"/>
  <c r="BW116"/>
  <c r="BY148"/>
  <c r="CC148"/>
  <c r="BU148"/>
  <c r="BV127"/>
  <c r="CA119"/>
  <c r="BY74"/>
  <c r="BR171"/>
  <c r="CA171"/>
  <c r="BY164"/>
  <c r="CC164"/>
  <c r="BX148"/>
  <c r="CB148"/>
  <c r="BS168"/>
  <c r="BU74"/>
  <c r="BV60"/>
  <c r="BW193"/>
  <c r="BV72"/>
  <c r="BX91"/>
  <c r="BT159"/>
  <c r="CA55"/>
  <c r="BW202"/>
  <c r="BS202"/>
  <c r="CC118"/>
  <c r="BT101"/>
  <c r="BV64"/>
  <c r="BV117"/>
  <c r="CB91"/>
  <c r="BU196"/>
  <c r="BU57"/>
  <c r="CC159"/>
  <c r="BY106"/>
  <c r="CB202"/>
  <c r="BX101"/>
  <c r="BR64"/>
  <c r="BY117"/>
  <c r="BY91"/>
  <c r="BU91"/>
  <c r="CC57"/>
  <c r="CB159"/>
  <c r="BS72"/>
  <c r="BS76"/>
  <c r="BX202"/>
  <c r="BT202"/>
  <c r="BZ64"/>
  <c r="CC91"/>
  <c r="BY57"/>
  <c r="BY168"/>
  <c r="CC168"/>
  <c r="BU168"/>
  <c r="CB101"/>
  <c r="CA145"/>
  <c r="BX64"/>
  <c r="CB64"/>
  <c r="BT64"/>
  <c r="BW163"/>
  <c r="BX97"/>
  <c r="BU105"/>
  <c r="CC83"/>
  <c r="BY127"/>
  <c r="BR127"/>
  <c r="CB127"/>
  <c r="BY196"/>
  <c r="BS57"/>
  <c r="BW57"/>
  <c r="CA57"/>
  <c r="BU159"/>
  <c r="BR159"/>
  <c r="BX159"/>
  <c r="BT68"/>
  <c r="BW72"/>
  <c r="CC72"/>
  <c r="CC113"/>
  <c r="BX168"/>
  <c r="CB168"/>
  <c r="BT168"/>
  <c r="BY101"/>
  <c r="BU101"/>
  <c r="CC90"/>
  <c r="BW145"/>
  <c r="BW64"/>
  <c r="CA64"/>
  <c r="BS64"/>
  <c r="CC105"/>
  <c r="BS127"/>
  <c r="BU127"/>
  <c r="CA127"/>
  <c r="BZ57"/>
  <c r="BR57"/>
  <c r="BV57"/>
  <c r="BZ159"/>
  <c r="BV159"/>
  <c r="BY159"/>
  <c r="BR72"/>
  <c r="CA72"/>
  <c r="BU72"/>
  <c r="BW204"/>
  <c r="CB126"/>
  <c r="BS155"/>
  <c r="BU162"/>
  <c r="BZ86"/>
  <c r="BR168"/>
  <c r="BV168"/>
  <c r="CC101"/>
  <c r="BS145"/>
  <c r="BY64"/>
  <c r="CC64"/>
  <c r="BT97"/>
  <c r="BY105"/>
  <c r="BX127"/>
  <c r="BT127"/>
  <c r="CC196"/>
  <c r="CB57"/>
  <c r="BT57"/>
  <c r="BW159"/>
  <c r="CA159"/>
  <c r="BY72"/>
  <c r="BZ72"/>
  <c r="CC100"/>
  <c r="CA167"/>
  <c r="BY136"/>
  <c r="CB87"/>
  <c r="BU141"/>
  <c r="CA138"/>
  <c r="CA99"/>
  <c r="BV75"/>
  <c r="BZ60"/>
  <c r="BW55"/>
  <c r="BS55"/>
  <c r="BS193"/>
  <c r="CA193"/>
  <c r="BT165"/>
  <c r="BW99"/>
  <c r="BS99"/>
  <c r="CB73"/>
  <c r="BW167"/>
  <c r="BS167"/>
  <c r="CA60"/>
  <c r="BR55"/>
  <c r="BZ55"/>
  <c r="CB193"/>
  <c r="BX193"/>
  <c r="BU120"/>
  <c r="BU102"/>
  <c r="BR99"/>
  <c r="BZ99"/>
  <c r="BT100"/>
  <c r="BR167"/>
  <c r="BZ167"/>
  <c r="BS60"/>
  <c r="BV55"/>
  <c r="BT193"/>
  <c r="BV99"/>
  <c r="BS73"/>
  <c r="BX100"/>
  <c r="BV167"/>
  <c r="BW60"/>
  <c r="BR165"/>
  <c r="BU151"/>
  <c r="CC141"/>
  <c r="CA58"/>
  <c r="CC102"/>
  <c r="BY99"/>
  <c r="CC99"/>
  <c r="BU99"/>
  <c r="CA73"/>
  <c r="CB100"/>
  <c r="BU136"/>
  <c r="BY167"/>
  <c r="CC167"/>
  <c r="BU167"/>
  <c r="BR60"/>
  <c r="BY141"/>
  <c r="BY102"/>
  <c r="BX99"/>
  <c r="CB99"/>
  <c r="BY100"/>
  <c r="BU100"/>
  <c r="CC136"/>
  <c r="BX167"/>
  <c r="CB167"/>
  <c r="BV147"/>
  <c r="CB60"/>
  <c r="BT60"/>
  <c r="BX60"/>
  <c r="BS165"/>
  <c r="BX165"/>
  <c r="BY120"/>
  <c r="BU198"/>
  <c r="BU117"/>
  <c r="CC117"/>
  <c r="CC60"/>
  <c r="BU60"/>
  <c r="BZ165"/>
  <c r="CA165"/>
  <c r="CC120"/>
  <c r="BR117"/>
  <c r="BZ117"/>
  <c r="CA121"/>
  <c r="BV129"/>
  <c r="BW160"/>
  <c r="BR169"/>
  <c r="BY171"/>
  <c r="CC171"/>
  <c r="BU171"/>
  <c r="BR202"/>
  <c r="BV202"/>
  <c r="BZ202"/>
  <c r="CB171"/>
  <c r="BZ111"/>
  <c r="BY202"/>
  <c r="CC202"/>
  <c r="BV139"/>
  <c r="CB157"/>
  <c r="CA108"/>
  <c r="CC151"/>
  <c r="BR139"/>
  <c r="BX95"/>
  <c r="BT157"/>
  <c r="BR86"/>
  <c r="BY53"/>
  <c r="BY151"/>
  <c r="BZ139"/>
  <c r="BY198"/>
  <c r="CB95"/>
  <c r="BX157"/>
  <c r="CB195"/>
  <c r="BW157"/>
  <c r="BS157"/>
  <c r="BR70"/>
  <c r="CA157"/>
  <c r="CC112"/>
  <c r="BZ70"/>
  <c r="BV199"/>
  <c r="BV70"/>
  <c r="BW195"/>
  <c r="BW155"/>
  <c r="BR155"/>
  <c r="BZ155"/>
  <c r="BU195"/>
  <c r="BT186"/>
  <c r="CA155"/>
  <c r="CA70"/>
  <c r="BT195"/>
  <c r="BW186"/>
  <c r="BV155"/>
  <c r="CA75"/>
  <c r="CB147"/>
  <c r="BT188"/>
  <c r="BW86"/>
  <c r="BS86"/>
  <c r="BT87"/>
  <c r="CC53"/>
  <c r="BW139"/>
  <c r="CA139"/>
  <c r="BS139"/>
  <c r="BV198"/>
  <c r="BR118"/>
  <c r="BZ118"/>
  <c r="BR103"/>
  <c r="BS58"/>
  <c r="BW170"/>
  <c r="BW90"/>
  <c r="BS90"/>
  <c r="BR154"/>
  <c r="CA97"/>
  <c r="BU112"/>
  <c r="CC194"/>
  <c r="BW92"/>
  <c r="CC133"/>
  <c r="BR133"/>
  <c r="CA133"/>
  <c r="CB160"/>
  <c r="CA160"/>
  <c r="BY150"/>
  <c r="CA204"/>
  <c r="BW75"/>
  <c r="BS75"/>
  <c r="BX147"/>
  <c r="BT147"/>
  <c r="BV188"/>
  <c r="CA86"/>
  <c r="BX87"/>
  <c r="BT53"/>
  <c r="CA53"/>
  <c r="BY139"/>
  <c r="CC139"/>
  <c r="BU139"/>
  <c r="BR198"/>
  <c r="BZ198"/>
  <c r="BV118"/>
  <c r="BT138"/>
  <c r="BZ103"/>
  <c r="BW58"/>
  <c r="CA90"/>
  <c r="BW97"/>
  <c r="BS97"/>
  <c r="BY112"/>
  <c r="BW70"/>
  <c r="BS70"/>
  <c r="CA195"/>
  <c r="CB133"/>
  <c r="BZ133"/>
  <c r="BS133"/>
  <c r="BR160"/>
  <c r="BX72"/>
  <c r="CB72"/>
  <c r="BR67"/>
  <c r="BZ67"/>
  <c r="BR204"/>
  <c r="CA186"/>
  <c r="CB174"/>
  <c r="BR75"/>
  <c r="BZ75"/>
  <c r="BU122"/>
  <c r="BR147"/>
  <c r="BZ147"/>
  <c r="BX188"/>
  <c r="BV86"/>
  <c r="BZ53"/>
  <c r="BX53"/>
  <c r="BZ191"/>
  <c r="BX139"/>
  <c r="CB139"/>
  <c r="CC198"/>
  <c r="BY118"/>
  <c r="BU118"/>
  <c r="BZ138"/>
  <c r="BV103"/>
  <c r="BY90"/>
  <c r="BU90"/>
  <c r="CB97"/>
  <c r="BU194"/>
  <c r="BW133"/>
  <c r="BY133"/>
  <c r="BZ160"/>
  <c r="CC150"/>
  <c r="BS204"/>
  <c r="BV93"/>
  <c r="BU150"/>
  <c r="BZ204"/>
  <c r="BV204"/>
  <c r="BY174"/>
  <c r="BU174"/>
  <c r="BX174"/>
  <c r="BT174"/>
  <c r="CC174"/>
  <c r="BR176"/>
  <c r="BW108"/>
  <c r="BS108"/>
  <c r="BY83"/>
  <c r="BR129"/>
  <c r="BZ129"/>
  <c r="BW144"/>
  <c r="BS144"/>
  <c r="BU126"/>
  <c r="BV69"/>
  <c r="BW147"/>
  <c r="CA147"/>
  <c r="BS147"/>
  <c r="CB151"/>
  <c r="BX151"/>
  <c r="BS166"/>
  <c r="CB58"/>
  <c r="CA170"/>
  <c r="BR90"/>
  <c r="BV90"/>
  <c r="BZ90"/>
  <c r="CB102"/>
  <c r="CB108"/>
  <c r="BU83"/>
  <c r="CC129"/>
  <c r="BU71"/>
  <c r="BT173"/>
  <c r="BR93"/>
  <c r="BX150"/>
  <c r="BT150"/>
  <c r="CB144"/>
  <c r="BZ199"/>
  <c r="CC126"/>
  <c r="BS186"/>
  <c r="BW113"/>
  <c r="CB134"/>
  <c r="BY147"/>
  <c r="CC147"/>
  <c r="CA116"/>
  <c r="CA76"/>
  <c r="BT151"/>
  <c r="CA166"/>
  <c r="BX58"/>
  <c r="BT58"/>
  <c r="BS170"/>
  <c r="BX90"/>
  <c r="CB90"/>
  <c r="BX102"/>
  <c r="BT102"/>
  <c r="BX108"/>
  <c r="BT108"/>
  <c r="BY129"/>
  <c r="BU129"/>
  <c r="BY71"/>
  <c r="BZ93"/>
  <c r="CB150"/>
  <c r="BX144"/>
  <c r="BT144"/>
  <c r="BR199"/>
  <c r="BY126"/>
  <c r="BX186"/>
  <c r="BS113"/>
  <c r="BX134"/>
  <c r="CB69"/>
  <c r="CB186"/>
  <c r="BX75"/>
  <c r="CB75"/>
  <c r="BT75"/>
  <c r="BY122"/>
  <c r="BX86"/>
  <c r="CB86"/>
  <c r="BT86"/>
  <c r="BX55"/>
  <c r="CB55"/>
  <c r="BT55"/>
  <c r="CC193"/>
  <c r="BU193"/>
  <c r="BY193"/>
  <c r="BS116"/>
  <c r="BV53"/>
  <c r="BU53"/>
  <c r="BW53"/>
  <c r="CC165"/>
  <c r="BW165"/>
  <c r="BU165"/>
  <c r="BR191"/>
  <c r="BZ151"/>
  <c r="BR151"/>
  <c r="BV151"/>
  <c r="BW198"/>
  <c r="CA198"/>
  <c r="BS198"/>
  <c r="BY123"/>
  <c r="BW118"/>
  <c r="CA118"/>
  <c r="BS118"/>
  <c r="BR101"/>
  <c r="BV101"/>
  <c r="BZ101"/>
  <c r="BY58"/>
  <c r="CC58"/>
  <c r="BU58"/>
  <c r="BR102"/>
  <c r="BV102"/>
  <c r="BZ102"/>
  <c r="BR100"/>
  <c r="BV100"/>
  <c r="BZ100"/>
  <c r="BV154"/>
  <c r="BT163"/>
  <c r="BY97"/>
  <c r="CC97"/>
  <c r="BU97"/>
  <c r="BS117"/>
  <c r="BW117"/>
  <c r="CA117"/>
  <c r="BV176"/>
  <c r="BY108"/>
  <c r="CC108"/>
  <c r="BU108"/>
  <c r="BY157"/>
  <c r="CC157"/>
  <c r="BU157"/>
  <c r="BR91"/>
  <c r="BV91"/>
  <c r="BZ91"/>
  <c r="BS121"/>
  <c r="BX70"/>
  <c r="CB70"/>
  <c r="BT70"/>
  <c r="BW129"/>
  <c r="CA129"/>
  <c r="BS129"/>
  <c r="BX195"/>
  <c r="CC195"/>
  <c r="BX68"/>
  <c r="BS160"/>
  <c r="BX160"/>
  <c r="BY144"/>
  <c r="CC144"/>
  <c r="BU144"/>
  <c r="CC172"/>
  <c r="CB204"/>
  <c r="BT204"/>
  <c r="BX204"/>
  <c r="BX126"/>
  <c r="BT126"/>
  <c r="BY186"/>
  <c r="CC186"/>
  <c r="BU186"/>
  <c r="BY113"/>
  <c r="BU113"/>
  <c r="BR174"/>
  <c r="BV174"/>
  <c r="BZ174"/>
  <c r="BT134"/>
  <c r="BX155"/>
  <c r="CB155"/>
  <c r="BT155"/>
  <c r="CC89"/>
  <c r="BR69"/>
  <c r="BZ69"/>
  <c r="BR74"/>
  <c r="AW8" i="17"/>
  <c r="AL212" s="1"/>
  <c r="J6" i="23" s="1"/>
  <c r="AV8" i="17"/>
  <c r="DO8"/>
  <c r="N5" i="24" s="1"/>
  <c r="DI8" i="17"/>
  <c r="DK35" s="1"/>
  <c r="BP8"/>
  <c r="BE212" s="1"/>
  <c r="J7" i="23" s="1"/>
  <c r="BO8" i="17"/>
  <c r="AD8"/>
  <c r="AC8"/>
  <c r="K210" s="1"/>
  <c r="BY75" i="24"/>
  <c r="CC75"/>
  <c r="CC122"/>
  <c r="BY86"/>
  <c r="CC86"/>
  <c r="BY55"/>
  <c r="CC55"/>
  <c r="BZ193"/>
  <c r="BR193"/>
  <c r="BS53"/>
  <c r="CB53"/>
  <c r="BY165"/>
  <c r="BV165"/>
  <c r="BU61"/>
  <c r="BW76"/>
  <c r="BV191"/>
  <c r="BS151"/>
  <c r="BW151"/>
  <c r="BX198"/>
  <c r="CB198"/>
  <c r="CC123"/>
  <c r="BX118"/>
  <c r="CB118"/>
  <c r="BW101"/>
  <c r="CA101"/>
  <c r="BR58"/>
  <c r="BV58"/>
  <c r="BW102"/>
  <c r="CA102"/>
  <c r="BW100"/>
  <c r="CA100"/>
  <c r="BZ154"/>
  <c r="BV163"/>
  <c r="BR97"/>
  <c r="BV97"/>
  <c r="BT117"/>
  <c r="BX117"/>
  <c r="BZ176"/>
  <c r="BR108"/>
  <c r="BV108"/>
  <c r="BR157"/>
  <c r="BV157"/>
  <c r="BW91"/>
  <c r="CA91"/>
  <c r="BW121"/>
  <c r="BY70"/>
  <c r="CC70"/>
  <c r="BX129"/>
  <c r="CB129"/>
  <c r="BY195"/>
  <c r="BS195"/>
  <c r="CB68"/>
  <c r="BT160"/>
  <c r="BV160"/>
  <c r="BT128"/>
  <c r="BR144"/>
  <c r="BV144"/>
  <c r="CC204"/>
  <c r="BU204"/>
  <c r="BR186"/>
  <c r="BV186"/>
  <c r="CA113"/>
  <c r="BW174"/>
  <c r="CA174"/>
  <c r="BV134"/>
  <c r="BR134"/>
  <c r="BY155"/>
  <c r="CC155"/>
  <c r="BX69"/>
  <c r="BT69"/>
  <c r="DK16" i="17"/>
  <c r="CC106" i="24"/>
  <c r="BW149"/>
  <c r="BU177"/>
  <c r="BY61"/>
  <c r="CB191"/>
  <c r="BT191"/>
  <c r="BX191"/>
  <c r="CC181"/>
  <c r="CC166"/>
  <c r="BU166"/>
  <c r="BY166"/>
  <c r="BW141"/>
  <c r="CA141"/>
  <c r="BS141"/>
  <c r="BX103"/>
  <c r="CB103"/>
  <c r="BT103"/>
  <c r="BY145"/>
  <c r="CC145"/>
  <c r="BU145"/>
  <c r="BX73"/>
  <c r="BV73"/>
  <c r="BT73"/>
  <c r="BW136"/>
  <c r="CA136"/>
  <c r="BS136"/>
  <c r="BS105"/>
  <c r="BW105"/>
  <c r="CA105"/>
  <c r="BS83"/>
  <c r="BW83"/>
  <c r="CA83"/>
  <c r="BW194"/>
  <c r="CA194"/>
  <c r="BS194"/>
  <c r="BW196"/>
  <c r="CA196"/>
  <c r="BS196"/>
  <c r="BW71"/>
  <c r="CA71"/>
  <c r="BS71"/>
  <c r="CC173"/>
  <c r="BZ173"/>
  <c r="BY173"/>
  <c r="BX93"/>
  <c r="CB93"/>
  <c r="BT93"/>
  <c r="BW111"/>
  <c r="CC177"/>
  <c r="BS191"/>
  <c r="BW191"/>
  <c r="CA191"/>
  <c r="BY181"/>
  <c r="CB166"/>
  <c r="BT166"/>
  <c r="BX166"/>
  <c r="BR141"/>
  <c r="BV141"/>
  <c r="BZ141"/>
  <c r="BW103"/>
  <c r="CA103"/>
  <c r="BS103"/>
  <c r="BX145"/>
  <c r="CB145"/>
  <c r="BT145"/>
  <c r="BW73"/>
  <c r="BY73"/>
  <c r="CC73"/>
  <c r="BR136"/>
  <c r="BV136"/>
  <c r="BZ136"/>
  <c r="BZ105"/>
  <c r="BR105"/>
  <c r="BV105"/>
  <c r="BZ83"/>
  <c r="BR83"/>
  <c r="BV83"/>
  <c r="BR194"/>
  <c r="BV194"/>
  <c r="BZ194"/>
  <c r="BR196"/>
  <c r="BV196"/>
  <c r="BZ196"/>
  <c r="CA92"/>
  <c r="BR71"/>
  <c r="BV71"/>
  <c r="BZ71"/>
  <c r="BW173"/>
  <c r="CB173"/>
  <c r="BU173"/>
  <c r="BW93"/>
  <c r="CA93"/>
  <c r="BS93"/>
  <c r="BX124"/>
  <c r="BU106"/>
  <c r="BU111"/>
  <c r="CA149"/>
  <c r="BY177"/>
  <c r="CC61"/>
  <c r="CC191"/>
  <c r="BU191"/>
  <c r="BU181"/>
  <c r="BZ166"/>
  <c r="BR166"/>
  <c r="BX141"/>
  <c r="CB141"/>
  <c r="BY103"/>
  <c r="CC103"/>
  <c r="BR145"/>
  <c r="BV145"/>
  <c r="BR73"/>
  <c r="BZ73"/>
  <c r="BX136"/>
  <c r="CB136"/>
  <c r="CB105"/>
  <c r="BT105"/>
  <c r="CB83"/>
  <c r="BT83"/>
  <c r="BX194"/>
  <c r="CB194"/>
  <c r="BX196"/>
  <c r="CB196"/>
  <c r="BS92"/>
  <c r="BX71"/>
  <c r="CB71"/>
  <c r="BR173"/>
  <c r="BS173"/>
  <c r="BY93"/>
  <c r="CC93"/>
  <c r="CB124"/>
  <c r="CB74"/>
  <c r="BT74"/>
  <c r="BX74"/>
  <c r="BS74"/>
  <c r="BW74"/>
  <c r="BW119"/>
  <c r="BZ124"/>
  <c r="BV124"/>
  <c r="CB199"/>
  <c r="BS119"/>
  <c r="BR124"/>
  <c r="BX199"/>
  <c r="BT199"/>
  <c r="BX119"/>
  <c r="BT119"/>
  <c r="CB119"/>
  <c r="CB88"/>
  <c r="BR88"/>
  <c r="BZ88"/>
  <c r="DJ36" i="17"/>
  <c r="M33" i="24" s="1"/>
  <c r="DJ32" i="17"/>
  <c r="M29" i="24" s="1"/>
  <c r="DJ25" i="17"/>
  <c r="M22" i="24" s="1"/>
  <c r="DJ46" i="17"/>
  <c r="M43" i="24" s="1"/>
  <c r="DJ9" i="17"/>
  <c r="M6" i="24" s="1"/>
  <c r="DJ31" i="17"/>
  <c r="M28" i="24" s="1"/>
  <c r="DJ15" i="17"/>
  <c r="M12" i="24" s="1"/>
  <c r="DJ55" i="17"/>
  <c r="M52" i="24" s="1"/>
  <c r="DJ41" i="17"/>
  <c r="M38" i="24" s="1"/>
  <c r="DJ34" i="17"/>
  <c r="M31" i="24" s="1"/>
  <c r="DJ35" i="17"/>
  <c r="M32" i="24" s="1"/>
  <c r="DJ10" i="17"/>
  <c r="DJ29"/>
  <c r="M26" i="24" s="1"/>
  <c r="DJ27" i="17"/>
  <c r="M24" i="24" s="1"/>
  <c r="DJ24" i="17"/>
  <c r="M21" i="24" s="1"/>
  <c r="DJ54" i="17"/>
  <c r="M51" i="24" s="1"/>
  <c r="DJ44" i="17"/>
  <c r="M41" i="24" s="1"/>
  <c r="DJ52" i="17"/>
  <c r="M49" i="24" s="1"/>
  <c r="AE210" i="17"/>
  <c r="C6" i="23" s="1"/>
  <c r="CB106" i="24"/>
  <c r="BT106"/>
  <c r="BX106"/>
  <c r="CC162"/>
  <c r="BV111"/>
  <c r="BS111"/>
  <c r="BX111"/>
  <c r="BR149"/>
  <c r="BV149"/>
  <c r="BZ149"/>
  <c r="CB177"/>
  <c r="BT177"/>
  <c r="BX177"/>
  <c r="BX61"/>
  <c r="CB61"/>
  <c r="BT61"/>
  <c r="BS67"/>
  <c r="BW67"/>
  <c r="BX67"/>
  <c r="BW150"/>
  <c r="CA150"/>
  <c r="BS150"/>
  <c r="BW172"/>
  <c r="CA172"/>
  <c r="BS172"/>
  <c r="BW126"/>
  <c r="CA126"/>
  <c r="BS126"/>
  <c r="BR119"/>
  <c r="BV119"/>
  <c r="BZ119"/>
  <c r="BV88"/>
  <c r="BY89"/>
  <c r="DJ17" i="17"/>
  <c r="M14" i="24" s="1"/>
  <c r="DJ28" i="17"/>
  <c r="M25" i="24" s="1"/>
  <c r="DJ37" i="17"/>
  <c r="M34" i="24" s="1"/>
  <c r="DJ11" i="17"/>
  <c r="M8" i="24" s="1"/>
  <c r="DJ12" i="17"/>
  <c r="M9" i="24" s="1"/>
  <c r="DJ26" i="17"/>
  <c r="M23" i="24" s="1"/>
  <c r="DJ20" i="17"/>
  <c r="M17" i="24" s="1"/>
  <c r="DJ19" i="17"/>
  <c r="M16" i="24" s="1"/>
  <c r="DJ21" i="17"/>
  <c r="M18" i="24" s="1"/>
  <c r="DJ18" i="17"/>
  <c r="M15" i="24" s="1"/>
  <c r="DJ51" i="17"/>
  <c r="M48" i="24" s="1"/>
  <c r="DJ45" i="17"/>
  <c r="M42" i="24" s="1"/>
  <c r="DJ47" i="17"/>
  <c r="M44" i="24" s="1"/>
  <c r="DJ38" i="17"/>
  <c r="M35" i="24" s="1"/>
  <c r="DJ39" i="17"/>
  <c r="M36" i="24" s="1"/>
  <c r="BS106"/>
  <c r="BW106"/>
  <c r="CA106"/>
  <c r="BY162"/>
  <c r="CC111"/>
  <c r="BT111"/>
  <c r="CA111"/>
  <c r="BY149"/>
  <c r="CC149"/>
  <c r="BU149"/>
  <c r="BS177"/>
  <c r="BW177"/>
  <c r="CA177"/>
  <c r="BW61"/>
  <c r="CA61"/>
  <c r="BS61"/>
  <c r="BR195"/>
  <c r="BV195"/>
  <c r="CC160"/>
  <c r="BU160"/>
  <c r="CB67"/>
  <c r="CA67"/>
  <c r="BR150"/>
  <c r="BV150"/>
  <c r="BR172"/>
  <c r="BV172"/>
  <c r="BR126"/>
  <c r="BV126"/>
  <c r="BY119"/>
  <c r="CC119"/>
  <c r="BX88"/>
  <c r="BT88"/>
  <c r="BU89"/>
  <c r="DJ16" i="17"/>
  <c r="M13" i="24" s="1"/>
  <c r="DJ33" i="17"/>
  <c r="M30" i="24" s="1"/>
  <c r="DJ23" i="17"/>
  <c r="M20" i="24" s="1"/>
  <c r="DJ22" i="17"/>
  <c r="M19" i="24" s="1"/>
  <c r="DJ30" i="17"/>
  <c r="M27" i="24" s="1"/>
  <c r="DJ14" i="17"/>
  <c r="M11" i="24" s="1"/>
  <c r="DJ40" i="17"/>
  <c r="M37" i="24" s="1"/>
  <c r="DJ43" i="17"/>
  <c r="M40" i="24" s="1"/>
  <c r="DJ42" i="17"/>
  <c r="M39" i="24" s="1"/>
  <c r="DJ49" i="17"/>
  <c r="M46" i="24" s="1"/>
  <c r="DJ53" i="17"/>
  <c r="M50" i="24" s="1"/>
  <c r="DJ48" i="17"/>
  <c r="M45" i="24" s="1"/>
  <c r="DJ50" i="17"/>
  <c r="M47" i="24" s="1"/>
  <c r="BZ106"/>
  <c r="BR106"/>
  <c r="CB111"/>
  <c r="BY111"/>
  <c r="BX149"/>
  <c r="CB149"/>
  <c r="BZ177"/>
  <c r="BR177"/>
  <c r="BR61"/>
  <c r="BV61"/>
  <c r="BW128"/>
  <c r="BX212" i="17"/>
  <c r="J8" i="23" s="1"/>
  <c r="R212" i="17"/>
  <c r="P212"/>
  <c r="AJ212"/>
  <c r="BS124" i="24"/>
  <c r="BW124"/>
  <c r="CA124"/>
  <c r="BW199"/>
  <c r="CA199"/>
  <c r="BS199"/>
  <c r="BX113"/>
  <c r="CB113"/>
  <c r="BT113"/>
  <c r="BY134"/>
  <c r="CC134"/>
  <c r="BU134"/>
  <c r="BW69"/>
  <c r="CA69"/>
  <c r="BS69"/>
  <c r="CC128"/>
  <c r="CC124"/>
  <c r="BU124"/>
  <c r="BY199"/>
  <c r="CC199"/>
  <c r="BR113"/>
  <c r="BV113"/>
  <c r="CA134"/>
  <c r="BS134"/>
  <c r="BY69"/>
  <c r="CC69"/>
  <c r="CB178"/>
  <c r="BX178"/>
  <c r="BT178"/>
  <c r="BS200"/>
  <c r="BZ169"/>
  <c r="BZ114"/>
  <c r="BW85"/>
  <c r="BV169"/>
  <c r="CC85"/>
  <c r="BR114"/>
  <c r="BX203"/>
  <c r="BW200"/>
  <c r="BX85"/>
  <c r="BT203"/>
  <c r="CA200"/>
  <c r="BV114"/>
  <c r="CB203"/>
  <c r="BW88"/>
  <c r="CA88"/>
  <c r="BS88"/>
  <c r="BZ89"/>
  <c r="BR89"/>
  <c r="BV89"/>
  <c r="BY88"/>
  <c r="CC88"/>
  <c r="CB89"/>
  <c r="BT89"/>
  <c r="BX89"/>
  <c r="BS89"/>
  <c r="BW89"/>
  <c r="P9"/>
  <c r="AX210" i="17"/>
  <c r="BX122" i="24"/>
  <c r="CB122"/>
  <c r="BT122"/>
  <c r="CC188"/>
  <c r="BW188"/>
  <c r="BY188"/>
  <c r="BX162"/>
  <c r="CB162"/>
  <c r="BT162"/>
  <c r="BW87"/>
  <c r="CA87"/>
  <c r="BS87"/>
  <c r="BR116"/>
  <c r="BV116"/>
  <c r="BZ116"/>
  <c r="BX120"/>
  <c r="CB120"/>
  <c r="BT120"/>
  <c r="BR76"/>
  <c r="BV76"/>
  <c r="BZ76"/>
  <c r="BX181"/>
  <c r="CB181"/>
  <c r="BT181"/>
  <c r="BX123"/>
  <c r="CB123"/>
  <c r="BT123"/>
  <c r="CB138"/>
  <c r="BS138"/>
  <c r="BV138"/>
  <c r="BZ170"/>
  <c r="BR170"/>
  <c r="BV170"/>
  <c r="CA95"/>
  <c r="BS95"/>
  <c r="BW95"/>
  <c r="BY154"/>
  <c r="CC154"/>
  <c r="BU154"/>
  <c r="CB163"/>
  <c r="BS163"/>
  <c r="BY163"/>
  <c r="BY176"/>
  <c r="CC176"/>
  <c r="BU176"/>
  <c r="BX112"/>
  <c r="CB112"/>
  <c r="BT112"/>
  <c r="BZ121"/>
  <c r="BR121"/>
  <c r="BV121"/>
  <c r="BZ92"/>
  <c r="BR92"/>
  <c r="BV92"/>
  <c r="BW68"/>
  <c r="CA68"/>
  <c r="BS68"/>
  <c r="BR128"/>
  <c r="CB128"/>
  <c r="BZ128"/>
  <c r="BW178"/>
  <c r="CA178"/>
  <c r="BS178"/>
  <c r="BY169"/>
  <c r="CC169"/>
  <c r="BU169"/>
  <c r="BV85"/>
  <c r="BT85"/>
  <c r="BR85"/>
  <c r="CC114"/>
  <c r="BU114"/>
  <c r="BY114"/>
  <c r="BW203"/>
  <c r="CA203"/>
  <c r="BS203"/>
  <c r="BV200"/>
  <c r="BZ200"/>
  <c r="BR200"/>
  <c r="BW122"/>
  <c r="CA122"/>
  <c r="BS122"/>
  <c r="CB188"/>
  <c r="BS188"/>
  <c r="CA188"/>
  <c r="BW162"/>
  <c r="CA162"/>
  <c r="BS162"/>
  <c r="BR87"/>
  <c r="BV87"/>
  <c r="BZ87"/>
  <c r="BY116"/>
  <c r="CC116"/>
  <c r="BU116"/>
  <c r="BW120"/>
  <c r="CA120"/>
  <c r="BS120"/>
  <c r="BY76"/>
  <c r="CC76"/>
  <c r="BU76"/>
  <c r="BW181"/>
  <c r="CA181"/>
  <c r="BS181"/>
  <c r="BW123"/>
  <c r="CA123"/>
  <c r="BS123"/>
  <c r="BX138"/>
  <c r="CC138"/>
  <c r="BY138"/>
  <c r="CC170"/>
  <c r="BU170"/>
  <c r="BY170"/>
  <c r="BV95"/>
  <c r="BZ95"/>
  <c r="BR95"/>
  <c r="BX154"/>
  <c r="CB154"/>
  <c r="BT154"/>
  <c r="BR163"/>
  <c r="BZ163"/>
  <c r="BX163"/>
  <c r="BX176"/>
  <c r="CB176"/>
  <c r="BT176"/>
  <c r="BW112"/>
  <c r="CA112"/>
  <c r="BS112"/>
  <c r="CC121"/>
  <c r="BU121"/>
  <c r="BY121"/>
  <c r="CC92"/>
  <c r="BU92"/>
  <c r="BY92"/>
  <c r="BR68"/>
  <c r="BV68"/>
  <c r="BZ68"/>
  <c r="BV128"/>
  <c r="BS128"/>
  <c r="CA128"/>
  <c r="BR178"/>
  <c r="BV178"/>
  <c r="BZ178"/>
  <c r="BX169"/>
  <c r="CB169"/>
  <c r="BT169"/>
  <c r="CB85"/>
  <c r="BY85"/>
  <c r="BU85"/>
  <c r="CB114"/>
  <c r="BT114"/>
  <c r="BX114"/>
  <c r="BR203"/>
  <c r="BV203"/>
  <c r="BZ203"/>
  <c r="BY200"/>
  <c r="CC200"/>
  <c r="BU200"/>
  <c r="BR122"/>
  <c r="BV122"/>
  <c r="BZ188"/>
  <c r="BU188"/>
  <c r="BR162"/>
  <c r="BV162"/>
  <c r="BY87"/>
  <c r="CC87"/>
  <c r="BX116"/>
  <c r="CB116"/>
  <c r="BR120"/>
  <c r="BV120"/>
  <c r="BX76"/>
  <c r="CB76"/>
  <c r="BR181"/>
  <c r="BV181"/>
  <c r="BR123"/>
  <c r="BV123"/>
  <c r="BR138"/>
  <c r="BW138"/>
  <c r="CB170"/>
  <c r="BT170"/>
  <c r="BY95"/>
  <c r="CC95"/>
  <c r="BW154"/>
  <c r="CA154"/>
  <c r="CC163"/>
  <c r="BU163"/>
  <c r="BW176"/>
  <c r="CA176"/>
  <c r="BR112"/>
  <c r="BV112"/>
  <c r="CB121"/>
  <c r="BT121"/>
  <c r="CB92"/>
  <c r="BT92"/>
  <c r="BY68"/>
  <c r="CC68"/>
  <c r="BY128"/>
  <c r="BX128"/>
  <c r="BY178"/>
  <c r="CC178"/>
  <c r="BW169"/>
  <c r="CA169"/>
  <c r="CA85"/>
  <c r="BS85"/>
  <c r="BS114"/>
  <c r="BW114"/>
  <c r="BY203"/>
  <c r="CC203"/>
  <c r="CB200"/>
  <c r="BT200"/>
  <c r="BR143"/>
  <c r="CA143"/>
  <c r="BT143"/>
  <c r="BV94"/>
  <c r="BS94"/>
  <c r="BX62"/>
  <c r="BZ62"/>
  <c r="BX78"/>
  <c r="BZ78"/>
  <c r="BW110"/>
  <c r="CB110"/>
  <c r="CB180"/>
  <c r="BY180"/>
  <c r="BR132"/>
  <c r="CA132"/>
  <c r="BT132"/>
  <c r="BR189"/>
  <c r="CA189"/>
  <c r="BT189"/>
  <c r="BR156"/>
  <c r="CA187"/>
  <c r="CC201"/>
  <c r="BV201"/>
  <c r="BW56"/>
  <c r="BS56"/>
  <c r="CB131"/>
  <c r="BR192"/>
  <c r="BX161"/>
  <c r="BT161"/>
  <c r="BS185"/>
  <c r="BR82"/>
  <c r="BW184"/>
  <c r="BS184"/>
  <c r="CC142"/>
  <c r="BW81"/>
  <c r="BS81"/>
  <c r="CB109"/>
  <c r="BU153"/>
  <c r="BZ130"/>
  <c r="BV130"/>
  <c r="CC115"/>
  <c r="BY115"/>
  <c r="CA158"/>
  <c r="BW135"/>
  <c r="BS135"/>
  <c r="CB140"/>
  <c r="CA66"/>
  <c r="BX146"/>
  <c r="BT146"/>
  <c r="BW104"/>
  <c r="BS104"/>
  <c r="BX137"/>
  <c r="BT137"/>
  <c r="BW179"/>
  <c r="BS179"/>
  <c r="CB80"/>
  <c r="CA65"/>
  <c r="CA63"/>
  <c r="BW63"/>
  <c r="BW54"/>
  <c r="BS54"/>
  <c r="CB183"/>
  <c r="BV152"/>
  <c r="BX125"/>
  <c r="BT77"/>
  <c r="BX84"/>
  <c r="BT98"/>
  <c r="BX190"/>
  <c r="CB197"/>
  <c r="BV143"/>
  <c r="BS143"/>
  <c r="BX94"/>
  <c r="BZ94"/>
  <c r="BW62"/>
  <c r="CB62"/>
  <c r="BW78"/>
  <c r="CB78"/>
  <c r="BR110"/>
  <c r="CA110"/>
  <c r="BT110"/>
  <c r="BR180"/>
  <c r="BU180"/>
  <c r="BV132"/>
  <c r="BS132"/>
  <c r="BV189"/>
  <c r="BS189"/>
  <c r="BU156"/>
  <c r="BX187"/>
  <c r="BT187"/>
  <c r="CB201"/>
  <c r="BY201"/>
  <c r="CB56"/>
  <c r="CA131"/>
  <c r="CC192"/>
  <c r="BV192"/>
  <c r="BW161"/>
  <c r="BS161"/>
  <c r="CC185"/>
  <c r="BU82"/>
  <c r="CB184"/>
  <c r="CB142"/>
  <c r="BV142"/>
  <c r="CB81"/>
  <c r="CA109"/>
  <c r="BZ153"/>
  <c r="BV153"/>
  <c r="CC130"/>
  <c r="BY130"/>
  <c r="BR115"/>
  <c r="BX158"/>
  <c r="BT158"/>
  <c r="CB135"/>
  <c r="CA140"/>
  <c r="BX66"/>
  <c r="BT66"/>
  <c r="BW146"/>
  <c r="BS146"/>
  <c r="CB104"/>
  <c r="BW137"/>
  <c r="BS137"/>
  <c r="CB179"/>
  <c r="CA80"/>
  <c r="BX65"/>
  <c r="BT65"/>
  <c r="BV63"/>
  <c r="BR63"/>
  <c r="CB54"/>
  <c r="CA183"/>
  <c r="BR152"/>
  <c r="CB77"/>
  <c r="CB98"/>
  <c r="BX197"/>
  <c r="BX143"/>
  <c r="BZ143"/>
  <c r="BW94"/>
  <c r="CB94"/>
  <c r="BR62"/>
  <c r="CA62"/>
  <c r="BT62"/>
  <c r="BR78"/>
  <c r="CA78"/>
  <c r="BT78"/>
  <c r="BV110"/>
  <c r="BS110"/>
  <c r="CC180"/>
  <c r="BS180"/>
  <c r="BX132"/>
  <c r="BZ132"/>
  <c r="BX189"/>
  <c r="BZ189"/>
  <c r="BZ156"/>
  <c r="BV156"/>
  <c r="BW187"/>
  <c r="BS187"/>
  <c r="BU201"/>
  <c r="CA56"/>
  <c r="BX131"/>
  <c r="BT131"/>
  <c r="BW192"/>
  <c r="BY192"/>
  <c r="CB161"/>
  <c r="CB185"/>
  <c r="BV185"/>
  <c r="BZ82"/>
  <c r="BV82"/>
  <c r="CA184"/>
  <c r="BX142"/>
  <c r="BY142"/>
  <c r="CA81"/>
  <c r="BX109"/>
  <c r="BT109"/>
  <c r="CC153"/>
  <c r="BY153"/>
  <c r="BR130"/>
  <c r="BU115"/>
  <c r="BW158"/>
  <c r="BS158"/>
  <c r="CA135"/>
  <c r="BX140"/>
  <c r="BT140"/>
  <c r="BW66"/>
  <c r="BS66"/>
  <c r="CB146"/>
  <c r="CA104"/>
  <c r="CB137"/>
  <c r="CA179"/>
  <c r="BX80"/>
  <c r="BT80"/>
  <c r="BW65"/>
  <c r="BS65"/>
  <c r="BS63"/>
  <c r="CA54"/>
  <c r="BX183"/>
  <c r="BT183"/>
  <c r="BZ152"/>
  <c r="BT125"/>
  <c r="BX77"/>
  <c r="BT84"/>
  <c r="BX98"/>
  <c r="BT190"/>
  <c r="BW143"/>
  <c r="CB143"/>
  <c r="BR94"/>
  <c r="CA94"/>
  <c r="BT94"/>
  <c r="BV62"/>
  <c r="BS62"/>
  <c r="BV78"/>
  <c r="BS78"/>
  <c r="BX110"/>
  <c r="BZ110"/>
  <c r="BW180"/>
  <c r="BZ180"/>
  <c r="BV180"/>
  <c r="BW132"/>
  <c r="CB132"/>
  <c r="BW189"/>
  <c r="CB189"/>
  <c r="CC156"/>
  <c r="BY156"/>
  <c r="CB187"/>
  <c r="BT201"/>
  <c r="BX56"/>
  <c r="BT56"/>
  <c r="BW131"/>
  <c r="BS131"/>
  <c r="BZ192"/>
  <c r="CA161"/>
  <c r="BX185"/>
  <c r="BY185"/>
  <c r="CC82"/>
  <c r="BY82"/>
  <c r="BX184"/>
  <c r="BT184"/>
  <c r="BS142"/>
  <c r="BX81"/>
  <c r="BT81"/>
  <c r="BW109"/>
  <c r="BS109"/>
  <c r="BR153"/>
  <c r="BU130"/>
  <c r="BZ115"/>
  <c r="BV115"/>
  <c r="CB158"/>
  <c r="BX135"/>
  <c r="BT135"/>
  <c r="BW140"/>
  <c r="BS140"/>
  <c r="CB66"/>
  <c r="CA146"/>
  <c r="BX104"/>
  <c r="BT104"/>
  <c r="CA137"/>
  <c r="BX179"/>
  <c r="BT179"/>
  <c r="BW80"/>
  <c r="BS80"/>
  <c r="CB65"/>
  <c r="BZ63"/>
  <c r="BX54"/>
  <c r="BT54"/>
  <c r="BW183"/>
  <c r="BS183"/>
  <c r="CB125"/>
  <c r="CB84"/>
  <c r="CB190"/>
  <c r="BT197"/>
  <c r="BY143"/>
  <c r="CC143"/>
  <c r="BY94"/>
  <c r="CC94"/>
  <c r="BY62"/>
  <c r="CC62"/>
  <c r="BY78"/>
  <c r="CC78"/>
  <c r="BY110"/>
  <c r="CC110"/>
  <c r="BX180"/>
  <c r="BT180"/>
  <c r="BY132"/>
  <c r="CC132"/>
  <c r="BY189"/>
  <c r="CC189"/>
  <c r="BS156"/>
  <c r="BW156"/>
  <c r="CA156"/>
  <c r="BY187"/>
  <c r="CC187"/>
  <c r="BU187"/>
  <c r="BZ201"/>
  <c r="BW201"/>
  <c r="CA201"/>
  <c r="BY56"/>
  <c r="CC56"/>
  <c r="BU56"/>
  <c r="BY131"/>
  <c r="CC131"/>
  <c r="BU131"/>
  <c r="BS192"/>
  <c r="BT192"/>
  <c r="CA192"/>
  <c r="BY161"/>
  <c r="CC161"/>
  <c r="BU161"/>
  <c r="BZ185"/>
  <c r="BT185"/>
  <c r="CA185"/>
  <c r="BS82"/>
  <c r="BW82"/>
  <c r="CA82"/>
  <c r="BY184"/>
  <c r="CC184"/>
  <c r="BU184"/>
  <c r="BZ142"/>
  <c r="BT142"/>
  <c r="CA142"/>
  <c r="BY81"/>
  <c r="CC81"/>
  <c r="BU81"/>
  <c r="BY109"/>
  <c r="CC109"/>
  <c r="BU109"/>
  <c r="BS153"/>
  <c r="BW153"/>
  <c r="CA153"/>
  <c r="BS130"/>
  <c r="BW130"/>
  <c r="CA130"/>
  <c r="BS115"/>
  <c r="BW115"/>
  <c r="CA115"/>
  <c r="BY158"/>
  <c r="CC158"/>
  <c r="BU158"/>
  <c r="BY135"/>
  <c r="CC135"/>
  <c r="BU135"/>
  <c r="BY140"/>
  <c r="CC140"/>
  <c r="BU140"/>
  <c r="BY66"/>
  <c r="CC66"/>
  <c r="BU66"/>
  <c r="BY146"/>
  <c r="CC146"/>
  <c r="BU146"/>
  <c r="BY104"/>
  <c r="CC104"/>
  <c r="BU104"/>
  <c r="BY137"/>
  <c r="CC137"/>
  <c r="BU137"/>
  <c r="BY179"/>
  <c r="CC179"/>
  <c r="BU179"/>
  <c r="BY80"/>
  <c r="CC80"/>
  <c r="BU80"/>
  <c r="BY65"/>
  <c r="CC65"/>
  <c r="BU65"/>
  <c r="CB63"/>
  <c r="BT63"/>
  <c r="BX63"/>
  <c r="BY54"/>
  <c r="CC54"/>
  <c r="BU54"/>
  <c r="BY183"/>
  <c r="CC183"/>
  <c r="BU183"/>
  <c r="BS152"/>
  <c r="BW152"/>
  <c r="CA152"/>
  <c r="BY125"/>
  <c r="CC125"/>
  <c r="BU125"/>
  <c r="BY77"/>
  <c r="CC77"/>
  <c r="BU77"/>
  <c r="BY84"/>
  <c r="CC84"/>
  <c r="BU84"/>
  <c r="BY98"/>
  <c r="CC98"/>
  <c r="BU98"/>
  <c r="BY182"/>
  <c r="CC182"/>
  <c r="BU182"/>
  <c r="BY190"/>
  <c r="CC190"/>
  <c r="BU190"/>
  <c r="BS79"/>
  <c r="BW79"/>
  <c r="CA79"/>
  <c r="BY197"/>
  <c r="CC197"/>
  <c r="BU197"/>
  <c r="BY59"/>
  <c r="CC59"/>
  <c r="BU59"/>
  <c r="BY96"/>
  <c r="CC96"/>
  <c r="BU96"/>
  <c r="BX182"/>
  <c r="CB182"/>
  <c r="BT182"/>
  <c r="BZ79"/>
  <c r="BR79"/>
  <c r="BV79"/>
  <c r="BX59"/>
  <c r="CB59"/>
  <c r="BT59"/>
  <c r="BX96"/>
  <c r="CB96"/>
  <c r="BT96"/>
  <c r="CC152"/>
  <c r="BU152"/>
  <c r="BY152"/>
  <c r="BW125"/>
  <c r="CA125"/>
  <c r="BS125"/>
  <c r="BW77"/>
  <c r="CA77"/>
  <c r="BS77"/>
  <c r="BW84"/>
  <c r="CA84"/>
  <c r="BS84"/>
  <c r="BW98"/>
  <c r="CA98"/>
  <c r="BS98"/>
  <c r="BW182"/>
  <c r="CA182"/>
  <c r="BS182"/>
  <c r="BW190"/>
  <c r="CA190"/>
  <c r="BS190"/>
  <c r="CC79"/>
  <c r="BU79"/>
  <c r="BY79"/>
  <c r="BW197"/>
  <c r="CA197"/>
  <c r="BS197"/>
  <c r="BW59"/>
  <c r="CA59"/>
  <c r="BS59"/>
  <c r="BW96"/>
  <c r="CA96"/>
  <c r="BS96"/>
  <c r="CB156"/>
  <c r="BT156"/>
  <c r="BR187"/>
  <c r="BV187"/>
  <c r="BR201"/>
  <c r="BS201"/>
  <c r="BR56"/>
  <c r="BV56"/>
  <c r="BR131"/>
  <c r="BV131"/>
  <c r="CB192"/>
  <c r="BX192"/>
  <c r="BR161"/>
  <c r="BV161"/>
  <c r="BR185"/>
  <c r="BW185"/>
  <c r="CB82"/>
  <c r="BT82"/>
  <c r="BR184"/>
  <c r="BV184"/>
  <c r="BR142"/>
  <c r="BW142"/>
  <c r="BR81"/>
  <c r="BV81"/>
  <c r="BR109"/>
  <c r="BV109"/>
  <c r="CB153"/>
  <c r="BT153"/>
  <c r="CB130"/>
  <c r="BT130"/>
  <c r="CB115"/>
  <c r="BT115"/>
  <c r="BR158"/>
  <c r="BV158"/>
  <c r="BR135"/>
  <c r="BV135"/>
  <c r="BR140"/>
  <c r="BV140"/>
  <c r="BR66"/>
  <c r="BV66"/>
  <c r="BR146"/>
  <c r="BV146"/>
  <c r="BR104"/>
  <c r="BV104"/>
  <c r="BR137"/>
  <c r="BV137"/>
  <c r="BR179"/>
  <c r="BV179"/>
  <c r="BR80"/>
  <c r="BV80"/>
  <c r="BR65"/>
  <c r="BV65"/>
  <c r="BY63"/>
  <c r="CC63"/>
  <c r="BR54"/>
  <c r="BV54"/>
  <c r="BR183"/>
  <c r="BV183"/>
  <c r="CB152"/>
  <c r="BT152"/>
  <c r="BR125"/>
  <c r="BV125"/>
  <c r="BR77"/>
  <c r="BV77"/>
  <c r="BR84"/>
  <c r="BV84"/>
  <c r="BR98"/>
  <c r="BV98"/>
  <c r="BR182"/>
  <c r="BV182"/>
  <c r="BR190"/>
  <c r="BV190"/>
  <c r="CB79"/>
  <c r="BT79"/>
  <c r="BR197"/>
  <c r="BV197"/>
  <c r="BR59"/>
  <c r="BV59"/>
  <c r="BR96"/>
  <c r="BV96"/>
  <c r="P39" i="19"/>
  <c r="BR212" i="17"/>
  <c r="G8" i="23" s="1"/>
  <c r="J37" i="24"/>
  <c r="BS37" s="1"/>
  <c r="L37"/>
  <c r="J40"/>
  <c r="BX40" s="1"/>
  <c r="L40"/>
  <c r="J39"/>
  <c r="BV39" s="1"/>
  <c r="L39"/>
  <c r="J46"/>
  <c r="BV46" s="1"/>
  <c r="L46"/>
  <c r="J50"/>
  <c r="CC50" s="1"/>
  <c r="L50"/>
  <c r="J45"/>
  <c r="BV45" s="1"/>
  <c r="L45"/>
  <c r="J47"/>
  <c r="BV47" s="1"/>
  <c r="L47"/>
  <c r="J52"/>
  <c r="BT52" s="1"/>
  <c r="L52"/>
  <c r="J38"/>
  <c r="BV38" s="1"/>
  <c r="L38"/>
  <c r="J43"/>
  <c r="BZ43" s="1"/>
  <c r="L43"/>
  <c r="J51"/>
  <c r="CC51" s="1"/>
  <c r="L51"/>
  <c r="J41"/>
  <c r="CA41" s="1"/>
  <c r="L41"/>
  <c r="J49"/>
  <c r="CA49" s="1"/>
  <c r="L49"/>
  <c r="J48"/>
  <c r="BX48" s="1"/>
  <c r="L48"/>
  <c r="J42"/>
  <c r="CA42" s="1"/>
  <c r="L42"/>
  <c r="J44"/>
  <c r="BX44" s="1"/>
  <c r="L44"/>
  <c r="J35"/>
  <c r="J36"/>
  <c r="BX36" s="1"/>
  <c r="L36"/>
  <c r="D11" i="23"/>
  <c r="BQ212" i="17"/>
  <c r="F8" i="23" s="1"/>
  <c r="BV212" i="17"/>
  <c r="I8" i="23" s="1"/>
  <c r="BT212" i="17"/>
  <c r="H8" i="23" s="1"/>
  <c r="J32" i="24"/>
  <c r="J34"/>
  <c r="L34"/>
  <c r="J8"/>
  <c r="J13"/>
  <c r="J24"/>
  <c r="J21"/>
  <c r="J23"/>
  <c r="J17"/>
  <c r="J16"/>
  <c r="J18"/>
  <c r="J15"/>
  <c r="J31"/>
  <c r="J19"/>
  <c r="J30"/>
  <c r="J28"/>
  <c r="J29"/>
  <c r="J9"/>
  <c r="J11"/>
  <c r="J14"/>
  <c r="J33"/>
  <c r="J26"/>
  <c r="J27"/>
  <c r="J22"/>
  <c r="J12"/>
  <c r="J20"/>
  <c r="CQ212" i="17"/>
  <c r="P38" i="19"/>
  <c r="A33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Z45"/>
  <c r="AC41"/>
  <c r="Y41"/>
  <c r="U41"/>
  <c r="AE40"/>
  <c r="AA40"/>
  <c r="W40"/>
  <c r="S40"/>
  <c r="AC39"/>
  <c r="Y39"/>
  <c r="U39"/>
  <c r="AE38"/>
  <c r="AA38"/>
  <c r="W38"/>
  <c r="S38"/>
  <c r="AA45"/>
  <c r="AD41"/>
  <c r="Z41"/>
  <c r="V41"/>
  <c r="AF40"/>
  <c r="AB40"/>
  <c r="X40"/>
  <c r="T40"/>
  <c r="AD39"/>
  <c r="Z39"/>
  <c r="V39"/>
  <c r="AF38"/>
  <c r="AB38"/>
  <c r="X38"/>
  <c r="T38"/>
  <c r="U46"/>
  <c r="AE45"/>
  <c r="U45"/>
  <c r="AE41"/>
  <c r="AA41"/>
  <c r="W41"/>
  <c r="S41"/>
  <c r="AC40"/>
  <c r="Y40"/>
  <c r="U40"/>
  <c r="AE39"/>
  <c r="AA39"/>
  <c r="W39"/>
  <c r="S39"/>
  <c r="AC38"/>
  <c r="Y38"/>
  <c r="U38"/>
  <c r="AC46"/>
  <c r="AF45"/>
  <c r="V45"/>
  <c r="AF41"/>
  <c r="AB41"/>
  <c r="X41"/>
  <c r="T41"/>
  <c r="AD40"/>
  <c r="Z40"/>
  <c r="V40"/>
  <c r="AF39"/>
  <c r="AB39"/>
  <c r="X39"/>
  <c r="T39"/>
  <c r="AD38"/>
  <c r="Z38"/>
  <c r="V38"/>
  <c r="V5" i="24"/>
  <c r="L31"/>
  <c r="L16"/>
  <c r="Q5"/>
  <c r="AE216" i="17"/>
  <c r="AE217"/>
  <c r="L6" i="23" s="1"/>
  <c r="AE218" i="17"/>
  <c r="M6" i="23" s="1"/>
  <c r="L32" i="24"/>
  <c r="L17"/>
  <c r="L12"/>
  <c r="L11"/>
  <c r="AF14" i="19"/>
  <c r="L30" i="24"/>
  <c r="L15"/>
  <c r="K5" i="23"/>
  <c r="L13" i="24"/>
  <c r="L26"/>
  <c r="L14"/>
  <c r="L27"/>
  <c r="L10"/>
  <c r="J10"/>
  <c r="M10"/>
  <c r="L25"/>
  <c r="J25"/>
  <c r="L22"/>
  <c r="L19"/>
  <c r="L20"/>
  <c r="L28"/>
  <c r="L6"/>
  <c r="T5"/>
  <c r="P15" i="19"/>
  <c r="L24" i="24"/>
  <c r="L8"/>
  <c r="L35"/>
  <c r="K5"/>
  <c r="L9"/>
  <c r="L23"/>
  <c r="L29"/>
  <c r="L7"/>
  <c r="L18"/>
  <c r="T6"/>
  <c r="AF15" i="19"/>
  <c r="L21" i="24"/>
  <c r="L33"/>
  <c r="N59" i="19"/>
  <c r="X30"/>
  <c r="U31"/>
  <c r="V50"/>
  <c r="AD30"/>
  <c r="U29"/>
  <c r="U32"/>
  <c r="U33"/>
  <c r="AA50"/>
  <c r="S30"/>
  <c r="R50" s="1"/>
  <c r="AD31"/>
  <c r="AD32"/>
  <c r="D12" i="23"/>
  <c r="CZ213" i="17"/>
  <c r="E12" i="23" s="1"/>
  <c r="P16" i="19" l="1"/>
  <c r="G22"/>
  <c r="P42"/>
  <c r="G48"/>
  <c r="AF16"/>
  <c r="W22"/>
  <c r="T42"/>
  <c r="Z42"/>
  <c r="V42"/>
  <c r="AB42"/>
  <c r="AE42"/>
  <c r="W48" s="1"/>
  <c r="AF37"/>
  <c r="J71"/>
  <c r="N67"/>
  <c r="J67"/>
  <c r="F67"/>
  <c r="P66"/>
  <c r="L66"/>
  <c r="H66"/>
  <c r="D66"/>
  <c r="N65"/>
  <c r="J65"/>
  <c r="F65"/>
  <c r="P64"/>
  <c r="L64"/>
  <c r="H64"/>
  <c r="D64"/>
  <c r="K71"/>
  <c r="O67"/>
  <c r="K67"/>
  <c r="G67"/>
  <c r="C67"/>
  <c r="M66"/>
  <c r="I66"/>
  <c r="E66"/>
  <c r="O65"/>
  <c r="K65"/>
  <c r="G65"/>
  <c r="C65"/>
  <c r="M64"/>
  <c r="I64"/>
  <c r="E64"/>
  <c r="E74"/>
  <c r="E72"/>
  <c r="O71"/>
  <c r="L67"/>
  <c r="D67"/>
  <c r="N66"/>
  <c r="F66"/>
  <c r="L65"/>
  <c r="D65"/>
  <c r="N64"/>
  <c r="F64"/>
  <c r="H67"/>
  <c r="J66"/>
  <c r="H65"/>
  <c r="M74"/>
  <c r="M72"/>
  <c r="P71"/>
  <c r="M67"/>
  <c r="E67"/>
  <c r="O66"/>
  <c r="G66"/>
  <c r="M65"/>
  <c r="E65"/>
  <c r="O64"/>
  <c r="G64"/>
  <c r="E73"/>
  <c r="E71"/>
  <c r="P67"/>
  <c r="P65"/>
  <c r="J64"/>
  <c r="M73"/>
  <c r="F71"/>
  <c r="I67"/>
  <c r="K66"/>
  <c r="C66"/>
  <c r="I65"/>
  <c r="K64"/>
  <c r="C64"/>
  <c r="AD42"/>
  <c r="Y42"/>
  <c r="W42"/>
  <c r="U42"/>
  <c r="S42"/>
  <c r="AC42"/>
  <c r="X42"/>
  <c r="AA42"/>
  <c r="DK29" i="17"/>
  <c r="BC212"/>
  <c r="DK19"/>
  <c r="P14" i="19"/>
  <c r="O5" i="24"/>
  <c r="K218" i="17"/>
  <c r="M5" i="23" s="1"/>
  <c r="DK22" i="17"/>
  <c r="DK17"/>
  <c r="DK11"/>
  <c r="DK24"/>
  <c r="K76" i="19"/>
  <c r="F76"/>
  <c r="K217" i="17"/>
  <c r="L5" i="23" s="1"/>
  <c r="K216" i="17"/>
  <c r="DK30"/>
  <c r="DK23"/>
  <c r="DK32"/>
  <c r="DK27"/>
  <c r="DK14"/>
  <c r="DK40"/>
  <c r="DK38"/>
  <c r="DK43"/>
  <c r="DK20"/>
  <c r="DK39"/>
  <c r="DK42"/>
  <c r="DK41"/>
  <c r="DK12"/>
  <c r="F210" i="24"/>
  <c r="F211"/>
  <c r="F207"/>
  <c r="F209"/>
  <c r="F208"/>
  <c r="N12" i="23"/>
  <c r="O12" s="1"/>
  <c r="N11"/>
  <c r="O11" s="1"/>
  <c r="DK37" i="17"/>
  <c r="DK9"/>
  <c r="DK31"/>
  <c r="DK8"/>
  <c r="M22" i="19" s="1"/>
  <c r="DK13" i="17"/>
  <c r="DK18"/>
  <c r="DK15"/>
  <c r="DK26"/>
  <c r="DK36"/>
  <c r="DK21"/>
  <c r="DK33"/>
  <c r="DK10"/>
  <c r="DK25"/>
  <c r="DK28"/>
  <c r="DK34"/>
  <c r="DJ8"/>
  <c r="C7" i="23"/>
  <c r="BZ212" i="17"/>
  <c r="D8" i="23" s="1"/>
  <c r="N8" s="1"/>
  <c r="AX217" i="17"/>
  <c r="L7" i="23" s="1"/>
  <c r="DJ208" i="17"/>
  <c r="AX216"/>
  <c r="AX218"/>
  <c r="M7" i="23" s="1"/>
  <c r="CC46" i="24"/>
  <c r="S5"/>
  <c r="BR50"/>
  <c r="BX37"/>
  <c r="BZ50"/>
  <c r="BV50"/>
  <c r="BZ37"/>
  <c r="BU47"/>
  <c r="CC47"/>
  <c r="CC39"/>
  <c r="CA52"/>
  <c r="BY46"/>
  <c r="BX38"/>
  <c r="BT50"/>
  <c r="BX50"/>
  <c r="CB50"/>
  <c r="BY37"/>
  <c r="BT37"/>
  <c r="BU46"/>
  <c r="BU43"/>
  <c r="BS38"/>
  <c r="BS50"/>
  <c r="BW50"/>
  <c r="CA50"/>
  <c r="BR37"/>
  <c r="CC37"/>
  <c r="BU50"/>
  <c r="BY50"/>
  <c r="BW37"/>
  <c r="BV37"/>
  <c r="BU37"/>
  <c r="CB46"/>
  <c r="BT46"/>
  <c r="BX46"/>
  <c r="CC38"/>
  <c r="BW38"/>
  <c r="BS46"/>
  <c r="BW46"/>
  <c r="CA46"/>
  <c r="CB38"/>
  <c r="BU38"/>
  <c r="CA38"/>
  <c r="BZ46"/>
  <c r="BR46"/>
  <c r="CC43"/>
  <c r="BT38"/>
  <c r="BY38"/>
  <c r="BT39"/>
  <c r="BW52"/>
  <c r="BY47"/>
  <c r="CB39"/>
  <c r="BX39"/>
  <c r="BU39"/>
  <c r="BS51"/>
  <c r="CA51"/>
  <c r="BY43"/>
  <c r="BS52"/>
  <c r="BY39"/>
  <c r="BW51"/>
  <c r="BT51"/>
  <c r="BX51"/>
  <c r="CB51"/>
  <c r="BR51"/>
  <c r="BV51"/>
  <c r="BZ51"/>
  <c r="BU51"/>
  <c r="BY51"/>
  <c r="BR49"/>
  <c r="BV41"/>
  <c r="BZ38"/>
  <c r="BR38"/>
  <c r="BX41"/>
  <c r="BU45"/>
  <c r="BR52"/>
  <c r="BV52"/>
  <c r="BZ52"/>
  <c r="CB47"/>
  <c r="BT47"/>
  <c r="BX47"/>
  <c r="BR41"/>
  <c r="BZ41"/>
  <c r="BY52"/>
  <c r="CC52"/>
  <c r="BU52"/>
  <c r="BS47"/>
  <c r="BW47"/>
  <c r="CA47"/>
  <c r="BS39"/>
  <c r="BW39"/>
  <c r="CA39"/>
  <c r="BT41"/>
  <c r="CB41"/>
  <c r="BX52"/>
  <c r="CB52"/>
  <c r="BZ47"/>
  <c r="BR47"/>
  <c r="BZ39"/>
  <c r="BR39"/>
  <c r="BZ49"/>
  <c r="BX43"/>
  <c r="CB43"/>
  <c r="BT43"/>
  <c r="CC45"/>
  <c r="CA40"/>
  <c r="BW43"/>
  <c r="CA43"/>
  <c r="BS43"/>
  <c r="BR40"/>
  <c r="BV49"/>
  <c r="BR43"/>
  <c r="BV43"/>
  <c r="BY45"/>
  <c r="BZ40"/>
  <c r="CC49"/>
  <c r="BU49"/>
  <c r="BY49"/>
  <c r="CB45"/>
  <c r="BT45"/>
  <c r="BX45"/>
  <c r="CC40"/>
  <c r="BU40"/>
  <c r="BV40"/>
  <c r="CB49"/>
  <c r="BT49"/>
  <c r="BX49"/>
  <c r="BS45"/>
  <c r="BW45"/>
  <c r="CA45"/>
  <c r="CB40"/>
  <c r="BT40"/>
  <c r="BY40"/>
  <c r="CA37"/>
  <c r="CB37"/>
  <c r="BS49"/>
  <c r="BW49"/>
  <c r="BZ45"/>
  <c r="BR45"/>
  <c r="BS40"/>
  <c r="BW40"/>
  <c r="BU41"/>
  <c r="BY41"/>
  <c r="CC41"/>
  <c r="BS41"/>
  <c r="BW41"/>
  <c r="BZ44"/>
  <c r="BV44"/>
  <c r="BT42"/>
  <c r="CB42"/>
  <c r="BU48"/>
  <c r="CC44"/>
  <c r="BY44"/>
  <c r="BY42"/>
  <c r="CC48"/>
  <c r="BR44"/>
  <c r="BX42"/>
  <c r="BU44"/>
  <c r="BU42"/>
  <c r="CC42"/>
  <c r="BY48"/>
  <c r="BS36"/>
  <c r="BW36"/>
  <c r="CA36"/>
  <c r="BS44"/>
  <c r="BW44"/>
  <c r="CA44"/>
  <c r="BR42"/>
  <c r="BV42"/>
  <c r="BZ42"/>
  <c r="BS48"/>
  <c r="BW48"/>
  <c r="CA48"/>
  <c r="BZ36"/>
  <c r="BR36"/>
  <c r="BV36"/>
  <c r="BZ48"/>
  <c r="BR48"/>
  <c r="BV48"/>
  <c r="CC36"/>
  <c r="BU36"/>
  <c r="BY36"/>
  <c r="CB36"/>
  <c r="BT36"/>
  <c r="CB44"/>
  <c r="BT44"/>
  <c r="BS42"/>
  <c r="BW42"/>
  <c r="CB48"/>
  <c r="BT48"/>
  <c r="CA34"/>
  <c r="BV34"/>
  <c r="BY34"/>
  <c r="BX34"/>
  <c r="BW34"/>
  <c r="BR34"/>
  <c r="BU34"/>
  <c r="BT34"/>
  <c r="BS34"/>
  <c r="BZ34"/>
  <c r="CC34"/>
  <c r="CB34"/>
  <c r="AC21" i="19"/>
  <c r="M47"/>
  <c r="AC47"/>
  <c r="BZ15" i="24"/>
  <c r="BT15"/>
  <c r="BW15"/>
  <c r="BV15"/>
  <c r="CC15"/>
  <c r="BS15"/>
  <c r="BR15"/>
  <c r="BY15"/>
  <c r="CB15"/>
  <c r="BU15"/>
  <c r="BX15"/>
  <c r="CA15"/>
  <c r="BZ11"/>
  <c r="BT11"/>
  <c r="BW11"/>
  <c r="BV11"/>
  <c r="CC11"/>
  <c r="BS11"/>
  <c r="BR11"/>
  <c r="BY11"/>
  <c r="CB11"/>
  <c r="BU11"/>
  <c r="BX11"/>
  <c r="CA11"/>
  <c r="BZ21"/>
  <c r="BT21"/>
  <c r="BW21"/>
  <c r="BV21"/>
  <c r="CC21"/>
  <c r="BS21"/>
  <c r="BR21"/>
  <c r="BY21"/>
  <c r="CB21"/>
  <c r="BU21"/>
  <c r="BX21"/>
  <c r="CA21"/>
  <c r="BZ18"/>
  <c r="BT18"/>
  <c r="BW18"/>
  <c r="BV18"/>
  <c r="CC18"/>
  <c r="BS18"/>
  <c r="BR18"/>
  <c r="BY18"/>
  <c r="CB18"/>
  <c r="BU18"/>
  <c r="BX18"/>
  <c r="CA18"/>
  <c r="BZ27"/>
  <c r="BT27"/>
  <c r="BW27"/>
  <c r="BV27"/>
  <c r="CC27"/>
  <c r="BS27"/>
  <c r="BR27"/>
  <c r="BY27"/>
  <c r="CB27"/>
  <c r="BU27"/>
  <c r="BX27"/>
  <c r="CA27"/>
  <c r="BZ30"/>
  <c r="BT30"/>
  <c r="BW30"/>
  <c r="BV30"/>
  <c r="CC30"/>
  <c r="BS30"/>
  <c r="BR30"/>
  <c r="BY30"/>
  <c r="CB30"/>
  <c r="BU30"/>
  <c r="BX30"/>
  <c r="CA30"/>
  <c r="BU12"/>
  <c r="BX12"/>
  <c r="CA12"/>
  <c r="BZ12"/>
  <c r="BT12"/>
  <c r="BW12"/>
  <c r="BV12"/>
  <c r="CC12"/>
  <c r="BS12"/>
  <c r="BR12"/>
  <c r="BY12"/>
  <c r="CB12"/>
  <c r="BZ31"/>
  <c r="BT31"/>
  <c r="BW31"/>
  <c r="BV31"/>
  <c r="CC31"/>
  <c r="BS31"/>
  <c r="BR31"/>
  <c r="BY31"/>
  <c r="CB31"/>
  <c r="BU31"/>
  <c r="BX31"/>
  <c r="CA31"/>
  <c r="BZ33"/>
  <c r="BT33"/>
  <c r="BW33"/>
  <c r="BV33"/>
  <c r="CC33"/>
  <c r="BS33"/>
  <c r="BR33"/>
  <c r="BY33"/>
  <c r="CB33"/>
  <c r="BU33"/>
  <c r="BX33"/>
  <c r="CA33"/>
  <c r="BU28"/>
  <c r="BX28"/>
  <c r="CA28"/>
  <c r="BZ28"/>
  <c r="BT28"/>
  <c r="BW28"/>
  <c r="BV28"/>
  <c r="CC28"/>
  <c r="BS28"/>
  <c r="BR28"/>
  <c r="BY28"/>
  <c r="CB28"/>
  <c r="BZ20"/>
  <c r="BT20"/>
  <c r="BW20"/>
  <c r="BV20"/>
  <c r="CC20"/>
  <c r="BS20"/>
  <c r="BR20"/>
  <c r="BY20"/>
  <c r="CB20"/>
  <c r="BU20"/>
  <c r="BX20"/>
  <c r="CA20"/>
  <c r="BZ25"/>
  <c r="BT25"/>
  <c r="BW25"/>
  <c r="BV25"/>
  <c r="CC25"/>
  <c r="BS25"/>
  <c r="BR25"/>
  <c r="BY25"/>
  <c r="CB25"/>
  <c r="BU25"/>
  <c r="BX25"/>
  <c r="CA25"/>
  <c r="BZ10"/>
  <c r="BT10"/>
  <c r="BW10"/>
  <c r="BV10"/>
  <c r="CC10"/>
  <c r="BS10"/>
  <c r="BR10"/>
  <c r="BY10"/>
  <c r="CB10"/>
  <c r="BU10"/>
  <c r="BX10"/>
  <c r="CA10"/>
  <c r="BU13"/>
  <c r="BX13"/>
  <c r="CA13"/>
  <c r="BZ13"/>
  <c r="BT13"/>
  <c r="BW13"/>
  <c r="BV13"/>
  <c r="CC13"/>
  <c r="BS13"/>
  <c r="BR13"/>
  <c r="BY13"/>
  <c r="CB13"/>
  <c r="BZ23"/>
  <c r="BT23"/>
  <c r="BW23"/>
  <c r="BV23"/>
  <c r="CC23"/>
  <c r="BS23"/>
  <c r="BR23"/>
  <c r="BY23"/>
  <c r="CB23"/>
  <c r="BU23"/>
  <c r="BX23"/>
  <c r="CA23"/>
  <c r="BU9"/>
  <c r="BX9"/>
  <c r="CA9"/>
  <c r="BZ9"/>
  <c r="BT9"/>
  <c r="BW9"/>
  <c r="BV9"/>
  <c r="CC9"/>
  <c r="BS9"/>
  <c r="BR9"/>
  <c r="BY9"/>
  <c r="CB9"/>
  <c r="BV35"/>
  <c r="CC35"/>
  <c r="BS35"/>
  <c r="BR35"/>
  <c r="BY35"/>
  <c r="CB35"/>
  <c r="BU35"/>
  <c r="BX35"/>
  <c r="CA35"/>
  <c r="BZ35"/>
  <c r="BT35"/>
  <c r="BW35"/>
  <c r="BU8"/>
  <c r="BX8"/>
  <c r="CA8"/>
  <c r="BZ8"/>
  <c r="BT8"/>
  <c r="BW8"/>
  <c r="BV8"/>
  <c r="CC8"/>
  <c r="BS8"/>
  <c r="BR8"/>
  <c r="BY8"/>
  <c r="CB8"/>
  <c r="BZ19"/>
  <c r="BT19"/>
  <c r="BW19"/>
  <c r="BV19"/>
  <c r="CC19"/>
  <c r="BS19"/>
  <c r="BR19"/>
  <c r="BY19"/>
  <c r="CB19"/>
  <c r="BU19"/>
  <c r="BX19"/>
  <c r="CA19"/>
  <c r="BZ24"/>
  <c r="BT24"/>
  <c r="BW24"/>
  <c r="BV24"/>
  <c r="CC24"/>
  <c r="BS24"/>
  <c r="BR24"/>
  <c r="BY24"/>
  <c r="CB24"/>
  <c r="BU24"/>
  <c r="BX24"/>
  <c r="CA24"/>
  <c r="BZ22"/>
  <c r="BT22"/>
  <c r="BW22"/>
  <c r="BV22"/>
  <c r="CC22"/>
  <c r="BS22"/>
  <c r="BR22"/>
  <c r="BY22"/>
  <c r="CB22"/>
  <c r="BU22"/>
  <c r="BX22"/>
  <c r="CA22"/>
  <c r="BZ14"/>
  <c r="BT14"/>
  <c r="BW14"/>
  <c r="BV14"/>
  <c r="CC14"/>
  <c r="BS14"/>
  <c r="BR14"/>
  <c r="BY14"/>
  <c r="CB14"/>
  <c r="BU14"/>
  <c r="BX14"/>
  <c r="CA14"/>
  <c r="BZ26"/>
  <c r="BT26"/>
  <c r="BW26"/>
  <c r="BV26"/>
  <c r="CC26"/>
  <c r="BS26"/>
  <c r="BR26"/>
  <c r="BY26"/>
  <c r="CB26"/>
  <c r="BU26"/>
  <c r="BX26"/>
  <c r="CA26"/>
  <c r="BU17"/>
  <c r="BX17"/>
  <c r="CA17"/>
  <c r="BZ17"/>
  <c r="BT17"/>
  <c r="BW17"/>
  <c r="BV17"/>
  <c r="CC17"/>
  <c r="BS17"/>
  <c r="BR17"/>
  <c r="BY17"/>
  <c r="CB17"/>
  <c r="BZ32"/>
  <c r="BT32"/>
  <c r="BW32"/>
  <c r="BV32"/>
  <c r="CC32"/>
  <c r="BS32"/>
  <c r="BR32"/>
  <c r="BY32"/>
  <c r="CB32"/>
  <c r="BU32"/>
  <c r="BX32"/>
  <c r="CA32"/>
  <c r="BZ16"/>
  <c r="BT16"/>
  <c r="BW16"/>
  <c r="BV16"/>
  <c r="CC16"/>
  <c r="BS16"/>
  <c r="BR16"/>
  <c r="BY16"/>
  <c r="CB16"/>
  <c r="BU16"/>
  <c r="BX16"/>
  <c r="CA16"/>
  <c r="BZ29"/>
  <c r="BT29"/>
  <c r="BW29"/>
  <c r="BV29"/>
  <c r="CC29"/>
  <c r="BS29"/>
  <c r="BR29"/>
  <c r="BY29"/>
  <c r="CB29"/>
  <c r="BU29"/>
  <c r="BX29"/>
  <c r="CA29"/>
  <c r="M21" i="19"/>
  <c r="AE212" i="17"/>
  <c r="F6" i="23" s="1"/>
  <c r="I6"/>
  <c r="AH212" i="17"/>
  <c r="H6" i="23" s="1"/>
  <c r="AF212" i="17"/>
  <c r="G6" i="23" s="1"/>
  <c r="K212" i="17"/>
  <c r="I5" i="23"/>
  <c r="N212" i="17"/>
  <c r="H5" i="23" s="1"/>
  <c r="L212" i="17"/>
  <c r="G5" i="23" s="1"/>
  <c r="AY212" i="17"/>
  <c r="G7" i="23" s="1"/>
  <c r="AX212" i="17"/>
  <c r="F7" i="23" s="1"/>
  <c r="I7"/>
  <c r="BA212" i="17"/>
  <c r="H7" i="23" s="1"/>
  <c r="AF12" i="19"/>
  <c r="AF13"/>
  <c r="P5" i="24"/>
  <c r="P12" i="19"/>
  <c r="L5" i="24"/>
  <c r="R5"/>
  <c r="P13" i="19"/>
  <c r="J7" i="24"/>
  <c r="J6"/>
  <c r="M7"/>
  <c r="C5" i="23"/>
  <c r="C56" i="19"/>
  <c r="B76" s="1"/>
  <c r="E58"/>
  <c r="E59"/>
  <c r="E57"/>
  <c r="H56"/>
  <c r="N56"/>
  <c r="AD59"/>
  <c r="N58"/>
  <c r="N57"/>
  <c r="A53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E55"/>
  <c r="J68" l="1"/>
  <c r="AF42"/>
  <c r="K68"/>
  <c r="D68"/>
  <c r="C68"/>
  <c r="I68"/>
  <c r="H68"/>
  <c r="O68"/>
  <c r="P63"/>
  <c r="U74"/>
  <c r="U73"/>
  <c r="U72"/>
  <c r="AE71"/>
  <c r="U71"/>
  <c r="AE67"/>
  <c r="AA67"/>
  <c r="W67"/>
  <c r="S67"/>
  <c r="AC66"/>
  <c r="Y66"/>
  <c r="U66"/>
  <c r="AE65"/>
  <c r="AA65"/>
  <c r="W65"/>
  <c r="S65"/>
  <c r="AC64"/>
  <c r="Y64"/>
  <c r="U64"/>
  <c r="AC74"/>
  <c r="AC73"/>
  <c r="AC72"/>
  <c r="AF71"/>
  <c r="V71"/>
  <c r="AF67"/>
  <c r="AB67"/>
  <c r="X67"/>
  <c r="T67"/>
  <c r="AD66"/>
  <c r="Z66"/>
  <c r="V66"/>
  <c r="AF65"/>
  <c r="AB65"/>
  <c r="X65"/>
  <c r="T65"/>
  <c r="AD64"/>
  <c r="Z64"/>
  <c r="V64"/>
  <c r="AC67"/>
  <c r="U67"/>
  <c r="AB66"/>
  <c r="T66"/>
  <c r="AC65"/>
  <c r="U65"/>
  <c r="AB64"/>
  <c r="T64"/>
  <c r="Z71"/>
  <c r="AA71"/>
  <c r="Z67"/>
  <c r="AA66"/>
  <c r="Z65"/>
  <c r="AA64"/>
  <c r="AD67"/>
  <c r="V67"/>
  <c r="AE66"/>
  <c r="W66"/>
  <c r="AD65"/>
  <c r="V65"/>
  <c r="AE64"/>
  <c r="W64"/>
  <c r="Y67"/>
  <c r="AF66"/>
  <c r="X66"/>
  <c r="Y65"/>
  <c r="AF64"/>
  <c r="X64"/>
  <c r="S66"/>
  <c r="S64"/>
  <c r="E68"/>
  <c r="F68"/>
  <c r="G68"/>
  <c r="M68"/>
  <c r="L68"/>
  <c r="N68"/>
  <c r="V76"/>
  <c r="AA76"/>
  <c r="O8" i="23"/>
  <c r="T212" i="17"/>
  <c r="BG212"/>
  <c r="D7" i="23" s="1"/>
  <c r="BQ213" i="17"/>
  <c r="E8" i="23" s="1"/>
  <c r="AN212" i="17"/>
  <c r="D6" i="23" s="1"/>
  <c r="F5"/>
  <c r="AC48" i="19"/>
  <c r="M48"/>
  <c r="U22"/>
  <c r="E48"/>
  <c r="U48"/>
  <c r="E21"/>
  <c r="U21"/>
  <c r="E47"/>
  <c r="U47"/>
  <c r="AC22"/>
  <c r="BZ6" i="24"/>
  <c r="BT6"/>
  <c r="BW6"/>
  <c r="BV6"/>
  <c r="CC6"/>
  <c r="BS6"/>
  <c r="BR6"/>
  <c r="BY6"/>
  <c r="CB6"/>
  <c r="BU6"/>
  <c r="BX6"/>
  <c r="CA6"/>
  <c r="BZ7"/>
  <c r="BT7"/>
  <c r="BW7"/>
  <c r="BV7"/>
  <c r="CC7"/>
  <c r="BS7"/>
  <c r="BR7"/>
  <c r="BY7"/>
  <c r="CB7"/>
  <c r="BU7"/>
  <c r="BX7"/>
  <c r="CA7"/>
  <c r="E22" i="19"/>
  <c r="M5" i="24"/>
  <c r="A75" i="19"/>
  <c r="J5" i="24"/>
  <c r="F212" s="1"/>
  <c r="F213" s="1"/>
  <c r="DJ216" i="17"/>
  <c r="N6" i="23"/>
  <c r="DJ209" i="17"/>
  <c r="DJ210"/>
  <c r="DJ214"/>
  <c r="DJ213"/>
  <c r="DJ211"/>
  <c r="N85" i="19"/>
  <c r="U57"/>
  <c r="U58"/>
  <c r="AD58"/>
  <c r="AD57"/>
  <c r="AD56"/>
  <c r="X56"/>
  <c r="S56"/>
  <c r="R76" s="1"/>
  <c r="U55"/>
  <c r="U59"/>
  <c r="G74" l="1"/>
  <c r="U68"/>
  <c r="W68"/>
  <c r="AF63"/>
  <c r="AD68"/>
  <c r="AF68"/>
  <c r="J97"/>
  <c r="N93"/>
  <c r="J93"/>
  <c r="F93"/>
  <c r="P92"/>
  <c r="L92"/>
  <c r="H92"/>
  <c r="D92"/>
  <c r="N91"/>
  <c r="J91"/>
  <c r="F91"/>
  <c r="P90"/>
  <c r="L90"/>
  <c r="H90"/>
  <c r="D90"/>
  <c r="K97"/>
  <c r="O93"/>
  <c r="K93"/>
  <c r="G93"/>
  <c r="C93"/>
  <c r="M92"/>
  <c r="I92"/>
  <c r="E92"/>
  <c r="O91"/>
  <c r="K91"/>
  <c r="G91"/>
  <c r="C91"/>
  <c r="M90"/>
  <c r="I90"/>
  <c r="E90"/>
  <c r="E99"/>
  <c r="E97"/>
  <c r="P93"/>
  <c r="H93"/>
  <c r="J92"/>
  <c r="P91"/>
  <c r="H91"/>
  <c r="J90"/>
  <c r="E98"/>
  <c r="D93"/>
  <c r="N92"/>
  <c r="F90"/>
  <c r="P97"/>
  <c r="E93"/>
  <c r="O92"/>
  <c r="G90"/>
  <c r="M99"/>
  <c r="F97"/>
  <c r="I93"/>
  <c r="K92"/>
  <c r="C92"/>
  <c r="I91"/>
  <c r="K90"/>
  <c r="C90"/>
  <c r="E100"/>
  <c r="O97"/>
  <c r="L93"/>
  <c r="F92"/>
  <c r="L91"/>
  <c r="D91"/>
  <c r="N90"/>
  <c r="M100"/>
  <c r="M98"/>
  <c r="M93"/>
  <c r="G92"/>
  <c r="M91"/>
  <c r="E91"/>
  <c r="O90"/>
  <c r="T68"/>
  <c r="X68"/>
  <c r="Z68"/>
  <c r="AC68"/>
  <c r="AE68"/>
  <c r="W74" s="1"/>
  <c r="P68"/>
  <c r="S68"/>
  <c r="AB68"/>
  <c r="V68"/>
  <c r="Y68"/>
  <c r="AA68"/>
  <c r="F102"/>
  <c r="K102"/>
  <c r="A76"/>
  <c r="A77" s="1"/>
  <c r="O6" i="23"/>
  <c r="K213" i="17"/>
  <c r="E5" i="23" s="1"/>
  <c r="D5"/>
  <c r="AE213" i="17"/>
  <c r="E6" i="23" s="1"/>
  <c r="AX213" i="17"/>
  <c r="E7" i="23" s="1"/>
  <c r="DJ212" i="17"/>
  <c r="N7" i="23"/>
  <c r="O7" s="1"/>
  <c r="BU5" i="24"/>
  <c r="BR5"/>
  <c r="BS5"/>
  <c r="BT5"/>
  <c r="BY5"/>
  <c r="BV5"/>
  <c r="BW5"/>
  <c r="BX5"/>
  <c r="CC5"/>
  <c r="BZ5"/>
  <c r="CA5"/>
  <c r="CB5"/>
  <c r="N82" i="19"/>
  <c r="C82"/>
  <c r="B102" s="1"/>
  <c r="E85"/>
  <c r="A79"/>
  <c r="A80" s="1"/>
  <c r="A81" s="1"/>
  <c r="A82" s="1"/>
  <c r="A83" s="1"/>
  <c r="A84" s="1"/>
  <c r="A85" s="1"/>
  <c r="A86" s="1"/>
  <c r="H82"/>
  <c r="AD85"/>
  <c r="N84"/>
  <c r="N83"/>
  <c r="E84"/>
  <c r="E81"/>
  <c r="E83"/>
  <c r="K94" l="1"/>
  <c r="N94"/>
  <c r="M94"/>
  <c r="L94"/>
  <c r="O94"/>
  <c r="P94" s="1"/>
  <c r="I94"/>
  <c r="H94"/>
  <c r="J94"/>
  <c r="U100"/>
  <c r="U99"/>
  <c r="U98"/>
  <c r="AE97"/>
  <c r="U97"/>
  <c r="AE93"/>
  <c r="AA93"/>
  <c r="W93"/>
  <c r="S93"/>
  <c r="AC92"/>
  <c r="Y92"/>
  <c r="U92"/>
  <c r="AE91"/>
  <c r="AA91"/>
  <c r="W91"/>
  <c r="S91"/>
  <c r="AC90"/>
  <c r="Y90"/>
  <c r="U90"/>
  <c r="AC100"/>
  <c r="AC99"/>
  <c r="AC98"/>
  <c r="AF97"/>
  <c r="V97"/>
  <c r="AF93"/>
  <c r="AB93"/>
  <c r="X93"/>
  <c r="T93"/>
  <c r="AD92"/>
  <c r="Z92"/>
  <c r="V92"/>
  <c r="AF91"/>
  <c r="AB91"/>
  <c r="X91"/>
  <c r="T91"/>
  <c r="AD90"/>
  <c r="Z90"/>
  <c r="V90"/>
  <c r="Z97"/>
  <c r="Y93"/>
  <c r="AF92"/>
  <c r="X92"/>
  <c r="Y91"/>
  <c r="AF90"/>
  <c r="X90"/>
  <c r="AC93"/>
  <c r="U91"/>
  <c r="AB90"/>
  <c r="V91"/>
  <c r="AE90"/>
  <c r="AA97"/>
  <c r="Z93"/>
  <c r="AA92"/>
  <c r="S92"/>
  <c r="Z91"/>
  <c r="AA90"/>
  <c r="S90"/>
  <c r="U93"/>
  <c r="AB92"/>
  <c r="T92"/>
  <c r="AC91"/>
  <c r="T90"/>
  <c r="AD93"/>
  <c r="V93"/>
  <c r="AE92"/>
  <c r="W92"/>
  <c r="AD91"/>
  <c r="W90"/>
  <c r="P89"/>
  <c r="A87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C94"/>
  <c r="G94"/>
  <c r="E94"/>
  <c r="D94"/>
  <c r="F94"/>
  <c r="V102"/>
  <c r="AA102"/>
  <c r="BX211" i="24"/>
  <c r="BX208"/>
  <c r="BX212"/>
  <c r="BX214"/>
  <c r="I32" i="23" s="1"/>
  <c r="BX209" i="24"/>
  <c r="BX210"/>
  <c r="CC208"/>
  <c r="CC212"/>
  <c r="CC214"/>
  <c r="CC209"/>
  <c r="CC210"/>
  <c r="N28" i="23" s="1"/>
  <c r="CC211" i="24"/>
  <c r="BY208"/>
  <c r="BY212"/>
  <c r="BY214"/>
  <c r="J32" i="23" s="1"/>
  <c r="BY209" i="24"/>
  <c r="J27" i="23" s="1"/>
  <c r="BY210" i="24"/>
  <c r="BY211"/>
  <c r="BU208"/>
  <c r="BU212"/>
  <c r="BU214"/>
  <c r="BU209"/>
  <c r="BU210"/>
  <c r="F28" i="23" s="1"/>
  <c r="BU211" i="24"/>
  <c r="CB211"/>
  <c r="CB208"/>
  <c r="CB212"/>
  <c r="CB214"/>
  <c r="M32" i="23" s="1"/>
  <c r="CB209" i="24"/>
  <c r="CB210"/>
  <c r="BT211"/>
  <c r="BT208"/>
  <c r="BT212"/>
  <c r="BT214"/>
  <c r="BT209"/>
  <c r="E27" i="23" s="1"/>
  <c r="BT210" i="24"/>
  <c r="E28" i="23" s="1"/>
  <c r="BZ209" i="24"/>
  <c r="BZ210"/>
  <c r="BZ211"/>
  <c r="BZ208"/>
  <c r="BZ212"/>
  <c r="BZ214"/>
  <c r="BV209"/>
  <c r="G27" i="23" s="1"/>
  <c r="BV210" i="24"/>
  <c r="G28" i="23" s="1"/>
  <c r="BV211" i="24"/>
  <c r="BV208"/>
  <c r="BV212"/>
  <c r="BV214"/>
  <c r="G32" i="23" s="1"/>
  <c r="BR214" i="24"/>
  <c r="BR211"/>
  <c r="BR212"/>
  <c r="CA210"/>
  <c r="L28" i="23" s="1"/>
  <c r="CA211" i="24"/>
  <c r="CA208"/>
  <c r="CA212"/>
  <c r="CA214"/>
  <c r="L32" i="23" s="1"/>
  <c r="CA209" i="24"/>
  <c r="BW210"/>
  <c r="H28" i="23" s="1"/>
  <c r="BW211" i="24"/>
  <c r="BW208"/>
  <c r="BW212"/>
  <c r="BW214"/>
  <c r="BW209"/>
  <c r="H27" i="23" s="1"/>
  <c r="BS210" i="24"/>
  <c r="D28" i="23" s="1"/>
  <c r="BS211" i="24"/>
  <c r="BS208"/>
  <c r="BS212"/>
  <c r="BS214"/>
  <c r="D32" i="23" s="1"/>
  <c r="BS209" i="24"/>
  <c r="N5" i="23"/>
  <c r="O5" s="1"/>
  <c r="DJ218" i="17"/>
  <c r="DJ215"/>
  <c r="M27" i="23"/>
  <c r="I27"/>
  <c r="K27"/>
  <c r="BR209" i="24"/>
  <c r="BR210"/>
  <c r="BR208"/>
  <c r="BR217"/>
  <c r="CC217"/>
  <c r="N32" i="23"/>
  <c r="N27"/>
  <c r="BV217" i="24"/>
  <c r="K32" i="23"/>
  <c r="BZ217" i="24"/>
  <c r="K28" i="23"/>
  <c r="H32"/>
  <c r="BW217" i="24"/>
  <c r="I28" i="23"/>
  <c r="BX217" i="24"/>
  <c r="E32" i="23"/>
  <c r="BT217" i="24"/>
  <c r="D27" i="23"/>
  <c r="BS217" i="24"/>
  <c r="CA217"/>
  <c r="L27" i="23"/>
  <c r="CB217" i="24"/>
  <c r="M28" i="23"/>
  <c r="J28"/>
  <c r="BY217" i="24"/>
  <c r="F32" i="23"/>
  <c r="BU217" i="24"/>
  <c r="F27" i="23"/>
  <c r="N111" i="19"/>
  <c r="X82"/>
  <c r="S82"/>
  <c r="R102" s="1"/>
  <c r="U81"/>
  <c r="U83"/>
  <c r="U85"/>
  <c r="U84"/>
  <c r="AD84"/>
  <c r="AD83"/>
  <c r="AD82"/>
  <c r="T94" l="1"/>
  <c r="AC94"/>
  <c r="AE94"/>
  <c r="G100"/>
  <c r="Y94"/>
  <c r="X94"/>
  <c r="AF89"/>
  <c r="W100" s="1"/>
  <c r="U94"/>
  <c r="W94"/>
  <c r="J123"/>
  <c r="N119"/>
  <c r="J119"/>
  <c r="F119"/>
  <c r="P118"/>
  <c r="L118"/>
  <c r="H118"/>
  <c r="D118"/>
  <c r="N117"/>
  <c r="J117"/>
  <c r="F117"/>
  <c r="P116"/>
  <c r="L116"/>
  <c r="H116"/>
  <c r="D116"/>
  <c r="K123"/>
  <c r="O119"/>
  <c r="K119"/>
  <c r="G119"/>
  <c r="C119"/>
  <c r="M118"/>
  <c r="I118"/>
  <c r="E118"/>
  <c r="O117"/>
  <c r="K117"/>
  <c r="G117"/>
  <c r="C117"/>
  <c r="M116"/>
  <c r="I116"/>
  <c r="E116"/>
  <c r="E126"/>
  <c r="E124"/>
  <c r="O123"/>
  <c r="L119"/>
  <c r="D119"/>
  <c r="N118"/>
  <c r="F118"/>
  <c r="L117"/>
  <c r="D117"/>
  <c r="N116"/>
  <c r="F116"/>
  <c r="E125"/>
  <c r="E123"/>
  <c r="P119"/>
  <c r="H117"/>
  <c r="M125"/>
  <c r="F123"/>
  <c r="I119"/>
  <c r="K118"/>
  <c r="C116"/>
  <c r="M126"/>
  <c r="M124"/>
  <c r="P123"/>
  <c r="M119"/>
  <c r="E119"/>
  <c r="O118"/>
  <c r="G118"/>
  <c r="M117"/>
  <c r="E117"/>
  <c r="O116"/>
  <c r="G116"/>
  <c r="H119"/>
  <c r="J118"/>
  <c r="P117"/>
  <c r="J116"/>
  <c r="C118"/>
  <c r="I117"/>
  <c r="K116"/>
  <c r="Z94"/>
  <c r="V94"/>
  <c r="AA94"/>
  <c r="AB94"/>
  <c r="AD94"/>
  <c r="S94"/>
  <c r="F128"/>
  <c r="K128"/>
  <c r="BS213" i="24"/>
  <c r="BV213"/>
  <c r="G31" i="23" s="1"/>
  <c r="BZ213" i="24"/>
  <c r="K31" i="23" s="1"/>
  <c r="BY213" i="24"/>
  <c r="CB213"/>
  <c r="BX213"/>
  <c r="CA213"/>
  <c r="BR213"/>
  <c r="BR215" s="1"/>
  <c r="BR216" s="1"/>
  <c r="BU213"/>
  <c r="BW213"/>
  <c r="BT213"/>
  <c r="CC213"/>
  <c r="J30" i="23"/>
  <c r="F30"/>
  <c r="E30"/>
  <c r="M30"/>
  <c r="L30"/>
  <c r="G30"/>
  <c r="K30"/>
  <c r="I30"/>
  <c r="D30"/>
  <c r="H30"/>
  <c r="J26"/>
  <c r="E26"/>
  <c r="H26"/>
  <c r="CD217" i="24"/>
  <c r="C27" i="23"/>
  <c r="CD209" i="24"/>
  <c r="O27" i="23" s="1"/>
  <c r="K26"/>
  <c r="N26"/>
  <c r="CD208" i="24"/>
  <c r="O26" i="23" s="1"/>
  <c r="C26"/>
  <c r="CD214" i="24"/>
  <c r="O32" i="23" s="1"/>
  <c r="C32"/>
  <c r="F26"/>
  <c r="M26"/>
  <c r="L26"/>
  <c r="D26"/>
  <c r="I26"/>
  <c r="G26"/>
  <c r="CD210" i="24"/>
  <c r="O28" i="23" s="1"/>
  <c r="C28"/>
  <c r="AD111" i="19"/>
  <c r="E109"/>
  <c r="N108"/>
  <c r="E107"/>
  <c r="A105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N110"/>
  <c r="C108"/>
  <c r="B128" s="1"/>
  <c r="E111"/>
  <c r="E110"/>
  <c r="H108"/>
  <c r="N109"/>
  <c r="AF94" l="1"/>
  <c r="M120"/>
  <c r="L120"/>
  <c r="N120"/>
  <c r="I120"/>
  <c r="H120"/>
  <c r="K120"/>
  <c r="G120"/>
  <c r="E120"/>
  <c r="D120"/>
  <c r="F120"/>
  <c r="U126"/>
  <c r="U125"/>
  <c r="U124"/>
  <c r="AE123"/>
  <c r="U123"/>
  <c r="AE119"/>
  <c r="AA119"/>
  <c r="W119"/>
  <c r="S119"/>
  <c r="AC118"/>
  <c r="Y118"/>
  <c r="U118"/>
  <c r="AE117"/>
  <c r="AA117"/>
  <c r="W117"/>
  <c r="S117"/>
  <c r="AC116"/>
  <c r="Y116"/>
  <c r="U116"/>
  <c r="AC126"/>
  <c r="AC125"/>
  <c r="AC124"/>
  <c r="AF123"/>
  <c r="V123"/>
  <c r="AF119"/>
  <c r="AB119"/>
  <c r="X119"/>
  <c r="T119"/>
  <c r="AD118"/>
  <c r="Z118"/>
  <c r="V118"/>
  <c r="AF117"/>
  <c r="AB117"/>
  <c r="X117"/>
  <c r="T117"/>
  <c r="AD116"/>
  <c r="Z116"/>
  <c r="V116"/>
  <c r="AC119"/>
  <c r="U119"/>
  <c r="AB118"/>
  <c r="T118"/>
  <c r="AC117"/>
  <c r="U117"/>
  <c r="AB116"/>
  <c r="T116"/>
  <c r="X118"/>
  <c r="AA116"/>
  <c r="AD119"/>
  <c r="V119"/>
  <c r="AE118"/>
  <c r="W118"/>
  <c r="AD117"/>
  <c r="V117"/>
  <c r="AE116"/>
  <c r="W116"/>
  <c r="Z123"/>
  <c r="Y119"/>
  <c r="AF118"/>
  <c r="Y117"/>
  <c r="AF116"/>
  <c r="X116"/>
  <c r="AA123"/>
  <c r="Z119"/>
  <c r="AA118"/>
  <c r="S118"/>
  <c r="Z117"/>
  <c r="S116"/>
  <c r="O120"/>
  <c r="J120"/>
  <c r="A127"/>
  <c r="A128" s="1"/>
  <c r="A129" s="1"/>
  <c r="C120"/>
  <c r="P115"/>
  <c r="C31" i="23"/>
  <c r="BZ215" i="24"/>
  <c r="BZ216" s="1"/>
  <c r="V128" i="19"/>
  <c r="AA128"/>
  <c r="CD213" i="24"/>
  <c r="O31" i="23" s="1"/>
  <c r="BV215" i="24"/>
  <c r="BV216" s="1"/>
  <c r="BS215"/>
  <c r="BS216" s="1"/>
  <c r="D31" i="23"/>
  <c r="CA215" i="24"/>
  <c r="CA216" s="1"/>
  <c r="L31" i="23"/>
  <c r="BY215" i="24"/>
  <c r="BY216" s="1"/>
  <c r="J31" i="23"/>
  <c r="BT215" i="24"/>
  <c r="BT216" s="1"/>
  <c r="E31" i="23"/>
  <c r="CC215" i="24"/>
  <c r="CC216" s="1"/>
  <c r="N31" i="23"/>
  <c r="BU215" i="24"/>
  <c r="BU216" s="1"/>
  <c r="F31" i="23"/>
  <c r="CB215" i="24"/>
  <c r="CB216" s="1"/>
  <c r="M31" i="23"/>
  <c r="BW215" i="24"/>
  <c r="BW216" s="1"/>
  <c r="H31" i="23"/>
  <c r="BX215" i="24"/>
  <c r="BX216" s="1"/>
  <c r="I31" i="23"/>
  <c r="CD212" i="24"/>
  <c r="O30" i="23" s="1"/>
  <c r="C30"/>
  <c r="N30"/>
  <c r="L29"/>
  <c r="F29"/>
  <c r="CD211" i="24"/>
  <c r="O29" i="23" s="1"/>
  <c r="C29"/>
  <c r="N29"/>
  <c r="H29"/>
  <c r="G29"/>
  <c r="J29"/>
  <c r="D29"/>
  <c r="M29"/>
  <c r="I29"/>
  <c r="K29"/>
  <c r="E29"/>
  <c r="U111" i="19"/>
  <c r="U110"/>
  <c r="AD110"/>
  <c r="AD109"/>
  <c r="AD108"/>
  <c r="N137"/>
  <c r="X108"/>
  <c r="S108"/>
  <c r="R128" s="1"/>
  <c r="U107"/>
  <c r="U109"/>
  <c r="P120" l="1"/>
  <c r="X120"/>
  <c r="AD120"/>
  <c r="S120"/>
  <c r="G126"/>
  <c r="J149"/>
  <c r="N145"/>
  <c r="J145"/>
  <c r="F145"/>
  <c r="P144"/>
  <c r="L144"/>
  <c r="H144"/>
  <c r="D144"/>
  <c r="N143"/>
  <c r="J143"/>
  <c r="F143"/>
  <c r="P142"/>
  <c r="L142"/>
  <c r="H142"/>
  <c r="D142"/>
  <c r="K149"/>
  <c r="O145"/>
  <c r="K145"/>
  <c r="G145"/>
  <c r="C145"/>
  <c r="M144"/>
  <c r="I144"/>
  <c r="E144"/>
  <c r="O143"/>
  <c r="K143"/>
  <c r="G143"/>
  <c r="C143"/>
  <c r="M142"/>
  <c r="I142"/>
  <c r="E142"/>
  <c r="E151"/>
  <c r="E149"/>
  <c r="P145"/>
  <c r="H145"/>
  <c r="J144"/>
  <c r="P143"/>
  <c r="H143"/>
  <c r="J142"/>
  <c r="E150"/>
  <c r="D145"/>
  <c r="N144"/>
  <c r="L143"/>
  <c r="F142"/>
  <c r="M152"/>
  <c r="P149"/>
  <c r="M145"/>
  <c r="G144"/>
  <c r="E143"/>
  <c r="G142"/>
  <c r="M151"/>
  <c r="F149"/>
  <c r="I145"/>
  <c r="K144"/>
  <c r="C144"/>
  <c r="I143"/>
  <c r="K142"/>
  <c r="C142"/>
  <c r="E152"/>
  <c r="O149"/>
  <c r="L145"/>
  <c r="F144"/>
  <c r="D143"/>
  <c r="N142"/>
  <c r="A139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M150"/>
  <c r="E145"/>
  <c r="O144"/>
  <c r="M143"/>
  <c r="O142"/>
  <c r="Z120"/>
  <c r="AE120"/>
  <c r="AB120"/>
  <c r="V120"/>
  <c r="Y120"/>
  <c r="AA120"/>
  <c r="AC120"/>
  <c r="T120"/>
  <c r="AF115"/>
  <c r="U120"/>
  <c r="W120"/>
  <c r="F154"/>
  <c r="K154"/>
  <c r="L33" i="23"/>
  <c r="L34"/>
  <c r="K34"/>
  <c r="K33"/>
  <c r="J33"/>
  <c r="J34"/>
  <c r="H34"/>
  <c r="H33"/>
  <c r="M33"/>
  <c r="M34"/>
  <c r="C34"/>
  <c r="CD215" i="24"/>
  <c r="CD216" s="1"/>
  <c r="C33" i="23"/>
  <c r="E33"/>
  <c r="E34"/>
  <c r="I34"/>
  <c r="I33"/>
  <c r="D34"/>
  <c r="D33"/>
  <c r="G34"/>
  <c r="G33"/>
  <c r="N33"/>
  <c r="N34"/>
  <c r="F34"/>
  <c r="F33"/>
  <c r="E135" i="19"/>
  <c r="N135"/>
  <c r="E133"/>
  <c r="C134"/>
  <c r="B154" s="1"/>
  <c r="E136"/>
  <c r="A131"/>
  <c r="A132" s="1"/>
  <c r="A133" s="1"/>
  <c r="A134" s="1"/>
  <c r="A135" s="1"/>
  <c r="A136" s="1"/>
  <c r="A137" s="1"/>
  <c r="A138" s="1"/>
  <c r="E137"/>
  <c r="H134"/>
  <c r="N134"/>
  <c r="AD137"/>
  <c r="N136"/>
  <c r="W126" l="1"/>
  <c r="AF120"/>
  <c r="U152"/>
  <c r="U151"/>
  <c r="U150"/>
  <c r="AE149"/>
  <c r="U149"/>
  <c r="AE145"/>
  <c r="AA145"/>
  <c r="W145"/>
  <c r="S145"/>
  <c r="AC144"/>
  <c r="Y144"/>
  <c r="U144"/>
  <c r="AE143"/>
  <c r="AA143"/>
  <c r="W143"/>
  <c r="S143"/>
  <c r="AC142"/>
  <c r="Y142"/>
  <c r="U142"/>
  <c r="AC152"/>
  <c r="AC151"/>
  <c r="AC150"/>
  <c r="AF149"/>
  <c r="V149"/>
  <c r="AF145"/>
  <c r="AB145"/>
  <c r="X145"/>
  <c r="T145"/>
  <c r="AD144"/>
  <c r="Z144"/>
  <c r="V144"/>
  <c r="AF143"/>
  <c r="AB143"/>
  <c r="X143"/>
  <c r="T143"/>
  <c r="AD142"/>
  <c r="Z142"/>
  <c r="V142"/>
  <c r="Z149"/>
  <c r="Y145"/>
  <c r="AF144"/>
  <c r="X144"/>
  <c r="Y143"/>
  <c r="AF142"/>
  <c r="X142"/>
  <c r="AC145"/>
  <c r="AC143"/>
  <c r="T142"/>
  <c r="V145"/>
  <c r="AE144"/>
  <c r="W144"/>
  <c r="V143"/>
  <c r="W142"/>
  <c r="AA149"/>
  <c r="Z145"/>
  <c r="AA144"/>
  <c r="S144"/>
  <c r="Z143"/>
  <c r="AA142"/>
  <c r="S142"/>
  <c r="U145"/>
  <c r="AB144"/>
  <c r="T144"/>
  <c r="U143"/>
  <c r="AB142"/>
  <c r="AD145"/>
  <c r="AD143"/>
  <c r="AE142"/>
  <c r="P141"/>
  <c r="K146"/>
  <c r="M146"/>
  <c r="L146"/>
  <c r="O146"/>
  <c r="G152" s="1"/>
  <c r="C146"/>
  <c r="G146"/>
  <c r="I146"/>
  <c r="H146"/>
  <c r="J146"/>
  <c r="N146"/>
  <c r="E146"/>
  <c r="D146"/>
  <c r="F146"/>
  <c r="AA154"/>
  <c r="V154"/>
  <c r="A153"/>
  <c r="A154" s="1"/>
  <c r="O34" i="23"/>
  <c r="O33"/>
  <c r="U137" i="19"/>
  <c r="U136"/>
  <c r="AD136"/>
  <c r="AD135"/>
  <c r="AD134"/>
  <c r="X134"/>
  <c r="S134"/>
  <c r="R154" s="1"/>
  <c r="N163"/>
  <c r="U133"/>
  <c r="U135"/>
  <c r="T146" l="1"/>
  <c r="AA146"/>
  <c r="AD146"/>
  <c r="Z146"/>
  <c r="AC146"/>
  <c r="W146"/>
  <c r="V146"/>
  <c r="Y146"/>
  <c r="J175"/>
  <c r="N171"/>
  <c r="J171"/>
  <c r="F171"/>
  <c r="P170"/>
  <c r="L170"/>
  <c r="H170"/>
  <c r="D170"/>
  <c r="N169"/>
  <c r="J169"/>
  <c r="F169"/>
  <c r="P168"/>
  <c r="L168"/>
  <c r="H168"/>
  <c r="D168"/>
  <c r="E177"/>
  <c r="E176"/>
  <c r="E175"/>
  <c r="P171"/>
  <c r="H171"/>
  <c r="D171"/>
  <c r="J170"/>
  <c r="F170"/>
  <c r="K175"/>
  <c r="O171"/>
  <c r="K171"/>
  <c r="G171"/>
  <c r="C171"/>
  <c r="M170"/>
  <c r="I170"/>
  <c r="E170"/>
  <c r="O169"/>
  <c r="K169"/>
  <c r="G169"/>
  <c r="C169"/>
  <c r="M168"/>
  <c r="I168"/>
  <c r="E168"/>
  <c r="E178"/>
  <c r="O175"/>
  <c r="L171"/>
  <c r="N170"/>
  <c r="M176"/>
  <c r="M171"/>
  <c r="C170"/>
  <c r="L169"/>
  <c r="D169"/>
  <c r="N168"/>
  <c r="F168"/>
  <c r="M178"/>
  <c r="P175"/>
  <c r="E171"/>
  <c r="K170"/>
  <c r="P169"/>
  <c r="H169"/>
  <c r="J168"/>
  <c r="I171"/>
  <c r="O170"/>
  <c r="I169"/>
  <c r="K168"/>
  <c r="C168"/>
  <c r="M177"/>
  <c r="F175"/>
  <c r="G170"/>
  <c r="M169"/>
  <c r="E169"/>
  <c r="O168"/>
  <c r="G168"/>
  <c r="P146"/>
  <c r="AE146"/>
  <c r="W152" s="1"/>
  <c r="S146"/>
  <c r="AB146"/>
  <c r="X146"/>
  <c r="AF141"/>
  <c r="U146"/>
  <c r="K180"/>
  <c r="F180"/>
  <c r="A155"/>
  <c r="A157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E159"/>
  <c r="E161"/>
  <c r="N161"/>
  <c r="C160"/>
  <c r="B180" s="1"/>
  <c r="E163"/>
  <c r="AD163"/>
  <c r="N162"/>
  <c r="N160"/>
  <c r="E162"/>
  <c r="H160"/>
  <c r="O172" l="1"/>
  <c r="G172"/>
  <c r="K172"/>
  <c r="L172"/>
  <c r="AF146"/>
  <c r="M172"/>
  <c r="I172"/>
  <c r="H172"/>
  <c r="C172"/>
  <c r="E172"/>
  <c r="D172"/>
  <c r="F172"/>
  <c r="U178"/>
  <c r="U177"/>
  <c r="U176"/>
  <c r="AE175"/>
  <c r="U175"/>
  <c r="AE171"/>
  <c r="AA171"/>
  <c r="W171"/>
  <c r="S171"/>
  <c r="AC170"/>
  <c r="Y170"/>
  <c r="U170"/>
  <c r="AE169"/>
  <c r="AA169"/>
  <c r="W169"/>
  <c r="S169"/>
  <c r="AC168"/>
  <c r="Y168"/>
  <c r="U168"/>
  <c r="Z175"/>
  <c r="Y171"/>
  <c r="AA170"/>
  <c r="S170"/>
  <c r="AC169"/>
  <c r="U169"/>
  <c r="AC178"/>
  <c r="AC177"/>
  <c r="AC176"/>
  <c r="AF175"/>
  <c r="V175"/>
  <c r="AF171"/>
  <c r="AB171"/>
  <c r="X171"/>
  <c r="T171"/>
  <c r="AD170"/>
  <c r="Z170"/>
  <c r="V170"/>
  <c r="AF169"/>
  <c r="AB169"/>
  <c r="X169"/>
  <c r="T169"/>
  <c r="AD168"/>
  <c r="Z168"/>
  <c r="V168"/>
  <c r="AC171"/>
  <c r="U171"/>
  <c r="AE170"/>
  <c r="W170"/>
  <c r="Y169"/>
  <c r="AD171"/>
  <c r="AF170"/>
  <c r="V169"/>
  <c r="AB168"/>
  <c r="T168"/>
  <c r="V171"/>
  <c r="AD169"/>
  <c r="X168"/>
  <c r="AA175"/>
  <c r="Z171"/>
  <c r="AB170"/>
  <c r="AA168"/>
  <c r="T170"/>
  <c r="Z169"/>
  <c r="AE168"/>
  <c r="W168"/>
  <c r="X170"/>
  <c r="AF168"/>
  <c r="S168"/>
  <c r="N172"/>
  <c r="J172"/>
  <c r="P167"/>
  <c r="V180"/>
  <c r="AA180"/>
  <c r="A179"/>
  <c r="A180" s="1"/>
  <c r="N189"/>
  <c r="AD160"/>
  <c r="S160"/>
  <c r="R180" s="1"/>
  <c r="U159"/>
  <c r="X160"/>
  <c r="U161"/>
  <c r="AD162"/>
  <c r="AD161"/>
  <c r="U163"/>
  <c r="U162"/>
  <c r="P172" l="1"/>
  <c r="G178"/>
  <c r="J201"/>
  <c r="N197"/>
  <c r="J197"/>
  <c r="F197"/>
  <c r="P196"/>
  <c r="L196"/>
  <c r="H196"/>
  <c r="D196"/>
  <c r="N195"/>
  <c r="J195"/>
  <c r="F195"/>
  <c r="P194"/>
  <c r="L194"/>
  <c r="H194"/>
  <c r="D194"/>
  <c r="E204"/>
  <c r="E202"/>
  <c r="O201"/>
  <c r="E201"/>
  <c r="P197"/>
  <c r="H197"/>
  <c r="D197"/>
  <c r="N196"/>
  <c r="F196"/>
  <c r="L195"/>
  <c r="D195"/>
  <c r="N194"/>
  <c r="F194"/>
  <c r="K201"/>
  <c r="O197"/>
  <c r="K197"/>
  <c r="G197"/>
  <c r="C197"/>
  <c r="M196"/>
  <c r="I196"/>
  <c r="E196"/>
  <c r="O195"/>
  <c r="K195"/>
  <c r="G195"/>
  <c r="C195"/>
  <c r="M194"/>
  <c r="I194"/>
  <c r="E194"/>
  <c r="E203"/>
  <c r="L197"/>
  <c r="J196"/>
  <c r="P195"/>
  <c r="H195"/>
  <c r="J194"/>
  <c r="M203"/>
  <c r="F201"/>
  <c r="G196"/>
  <c r="I195"/>
  <c r="O194"/>
  <c r="I197"/>
  <c r="O196"/>
  <c r="G194"/>
  <c r="M202"/>
  <c r="M197"/>
  <c r="C196"/>
  <c r="E195"/>
  <c r="M204"/>
  <c r="P201"/>
  <c r="E197"/>
  <c r="K196"/>
  <c r="M195"/>
  <c r="C194"/>
  <c r="K194"/>
  <c r="V172"/>
  <c r="S172"/>
  <c r="AB172"/>
  <c r="AF167"/>
  <c r="AC172"/>
  <c r="AD172"/>
  <c r="Y172"/>
  <c r="AA172"/>
  <c r="AE172"/>
  <c r="X172"/>
  <c r="T172"/>
  <c r="Z172"/>
  <c r="U172"/>
  <c r="W172"/>
  <c r="F206"/>
  <c r="K206"/>
  <c r="A181"/>
  <c r="N187"/>
  <c r="E185"/>
  <c r="E187"/>
  <c r="N188"/>
  <c r="C186"/>
  <c r="B206" s="1"/>
  <c r="E189"/>
  <c r="N186"/>
  <c r="AD189"/>
  <c r="A183"/>
  <c r="A184" s="1"/>
  <c r="A185" s="1"/>
  <c r="A186" s="1"/>
  <c r="A187" s="1"/>
  <c r="A188" s="1"/>
  <c r="A189" s="1"/>
  <c r="A190" s="1"/>
  <c r="H186"/>
  <c r="E188"/>
  <c r="AF172" l="1"/>
  <c r="W178"/>
  <c r="L198"/>
  <c r="N198"/>
  <c r="C198"/>
  <c r="A19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H198"/>
  <c r="J198"/>
  <c r="U204"/>
  <c r="U203"/>
  <c r="U202"/>
  <c r="AE201"/>
  <c r="U201"/>
  <c r="AE197"/>
  <c r="AA197"/>
  <c r="W197"/>
  <c r="S197"/>
  <c r="AC196"/>
  <c r="Y196"/>
  <c r="U196"/>
  <c r="AE195"/>
  <c r="AA195"/>
  <c r="W195"/>
  <c r="S195"/>
  <c r="AC194"/>
  <c r="Y194"/>
  <c r="U194"/>
  <c r="Y197"/>
  <c r="AA196"/>
  <c r="S196"/>
  <c r="Y195"/>
  <c r="U195"/>
  <c r="AA194"/>
  <c r="S194"/>
  <c r="AC204"/>
  <c r="AC203"/>
  <c r="AC202"/>
  <c r="AF201"/>
  <c r="V201"/>
  <c r="AF197"/>
  <c r="AB197"/>
  <c r="X197"/>
  <c r="T197"/>
  <c r="AD196"/>
  <c r="Z196"/>
  <c r="V196"/>
  <c r="AF195"/>
  <c r="AB195"/>
  <c r="X195"/>
  <c r="T195"/>
  <c r="AD194"/>
  <c r="Z194"/>
  <c r="V194"/>
  <c r="Z201"/>
  <c r="AC197"/>
  <c r="U197"/>
  <c r="AE196"/>
  <c r="W196"/>
  <c r="AC195"/>
  <c r="AE194"/>
  <c r="W194"/>
  <c r="T196"/>
  <c r="Z195"/>
  <c r="AB194"/>
  <c r="AA201"/>
  <c r="Z197"/>
  <c r="AB196"/>
  <c r="T194"/>
  <c r="AD197"/>
  <c r="AF196"/>
  <c r="V195"/>
  <c r="X194"/>
  <c r="V197"/>
  <c r="X196"/>
  <c r="AD195"/>
  <c r="AF194"/>
  <c r="O198"/>
  <c r="I198"/>
  <c r="P193"/>
  <c r="E198"/>
  <c r="K198"/>
  <c r="G198"/>
  <c r="M198"/>
  <c r="D198"/>
  <c r="F198"/>
  <c r="V206"/>
  <c r="AA206"/>
  <c r="U189"/>
  <c r="U188"/>
  <c r="AD186"/>
  <c r="N215"/>
  <c r="U187"/>
  <c r="AD188"/>
  <c r="AD187"/>
  <c r="X186"/>
  <c r="S186"/>
  <c r="R206" s="1"/>
  <c r="U185"/>
  <c r="S198" l="1"/>
  <c r="AB198"/>
  <c r="AF193"/>
  <c r="Y198"/>
  <c r="U198"/>
  <c r="W198"/>
  <c r="E230"/>
  <c r="E228"/>
  <c r="J227"/>
  <c r="N223"/>
  <c r="J223"/>
  <c r="F223"/>
  <c r="P222"/>
  <c r="L222"/>
  <c r="H222"/>
  <c r="D222"/>
  <c r="N221"/>
  <c r="J221"/>
  <c r="F221"/>
  <c r="P220"/>
  <c r="L220"/>
  <c r="H220"/>
  <c r="D220"/>
  <c r="E229"/>
  <c r="O227"/>
  <c r="E227"/>
  <c r="P223"/>
  <c r="H223"/>
  <c r="N222"/>
  <c r="J222"/>
  <c r="P221"/>
  <c r="H221"/>
  <c r="N220"/>
  <c r="M230"/>
  <c r="M228"/>
  <c r="K227"/>
  <c r="O223"/>
  <c r="K223"/>
  <c r="G223"/>
  <c r="C223"/>
  <c r="M222"/>
  <c r="I222"/>
  <c r="E222"/>
  <c r="O221"/>
  <c r="K221"/>
  <c r="G221"/>
  <c r="C221"/>
  <c r="M220"/>
  <c r="I220"/>
  <c r="E220"/>
  <c r="L223"/>
  <c r="D223"/>
  <c r="F222"/>
  <c r="L221"/>
  <c r="D221"/>
  <c r="J220"/>
  <c r="F220"/>
  <c r="P227"/>
  <c r="E223"/>
  <c r="K222"/>
  <c r="M221"/>
  <c r="C220"/>
  <c r="M229"/>
  <c r="M223"/>
  <c r="C222"/>
  <c r="E221"/>
  <c r="K220"/>
  <c r="F227"/>
  <c r="G222"/>
  <c r="I221"/>
  <c r="O220"/>
  <c r="I223"/>
  <c r="O222"/>
  <c r="G220"/>
  <c r="P198"/>
  <c r="G204"/>
  <c r="T198"/>
  <c r="Z198"/>
  <c r="X198"/>
  <c r="AD198"/>
  <c r="AE198"/>
  <c r="V198"/>
  <c r="AA198"/>
  <c r="AC198"/>
  <c r="F232"/>
  <c r="K232"/>
  <c r="N214"/>
  <c r="AD215"/>
  <c r="N213"/>
  <c r="N212"/>
  <c r="E211"/>
  <c r="H212"/>
  <c r="E215"/>
  <c r="E214"/>
  <c r="A209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E213"/>
  <c r="C212"/>
  <c r="B232" s="1"/>
  <c r="E224" l="1"/>
  <c r="D224"/>
  <c r="F224"/>
  <c r="P219"/>
  <c r="U230"/>
  <c r="U229"/>
  <c r="U228"/>
  <c r="AE227"/>
  <c r="AC230"/>
  <c r="AC229"/>
  <c r="AC228"/>
  <c r="AF227"/>
  <c r="U227"/>
  <c r="AE223"/>
  <c r="AA223"/>
  <c r="W223"/>
  <c r="S223"/>
  <c r="AC222"/>
  <c r="Y222"/>
  <c r="U222"/>
  <c r="AE221"/>
  <c r="AA221"/>
  <c r="W221"/>
  <c r="S221"/>
  <c r="AC220"/>
  <c r="Y220"/>
  <c r="U220"/>
  <c r="Y223"/>
  <c r="AE222"/>
  <c r="W222"/>
  <c r="AC221"/>
  <c r="U221"/>
  <c r="AE220"/>
  <c r="W220"/>
  <c r="V227"/>
  <c r="AF223"/>
  <c r="AB223"/>
  <c r="X223"/>
  <c r="T223"/>
  <c r="AD222"/>
  <c r="Z222"/>
  <c r="V222"/>
  <c r="AF221"/>
  <c r="AB221"/>
  <c r="X221"/>
  <c r="T221"/>
  <c r="AD220"/>
  <c r="Z220"/>
  <c r="V220"/>
  <c r="Z227"/>
  <c r="AC223"/>
  <c r="U223"/>
  <c r="AA222"/>
  <c r="S222"/>
  <c r="Y221"/>
  <c r="AA220"/>
  <c r="S220"/>
  <c r="V223"/>
  <c r="X222"/>
  <c r="AD221"/>
  <c r="AF220"/>
  <c r="AD223"/>
  <c r="AF222"/>
  <c r="V221"/>
  <c r="X220"/>
  <c r="T222"/>
  <c r="Z221"/>
  <c r="AB220"/>
  <c r="AA227"/>
  <c r="Z223"/>
  <c r="AB222"/>
  <c r="T220"/>
  <c r="A231"/>
  <c r="A232" s="1"/>
  <c r="A233" s="1"/>
  <c r="G224"/>
  <c r="K224"/>
  <c r="M224"/>
  <c r="L224"/>
  <c r="N224"/>
  <c r="W204"/>
  <c r="AF198"/>
  <c r="C224"/>
  <c r="O224"/>
  <c r="P224" s="1"/>
  <c r="I224"/>
  <c r="H224"/>
  <c r="J224"/>
  <c r="V232"/>
  <c r="AA232"/>
  <c r="N241"/>
  <c r="U213"/>
  <c r="AD212"/>
  <c r="U211"/>
  <c r="AD214"/>
  <c r="AD213"/>
  <c r="X212"/>
  <c r="S212"/>
  <c r="R232" s="1"/>
  <c r="U215"/>
  <c r="U214"/>
  <c r="AA224" l="1"/>
  <c r="G230"/>
  <c r="AE224"/>
  <c r="AB224"/>
  <c r="X224"/>
  <c r="J253"/>
  <c r="N249"/>
  <c r="J249"/>
  <c r="F249"/>
  <c r="P248"/>
  <c r="L248"/>
  <c r="H248"/>
  <c r="D248"/>
  <c r="N247"/>
  <c r="J247"/>
  <c r="F247"/>
  <c r="P246"/>
  <c r="L246"/>
  <c r="H246"/>
  <c r="D246"/>
  <c r="K253"/>
  <c r="O249"/>
  <c r="K249"/>
  <c r="G249"/>
  <c r="C249"/>
  <c r="M248"/>
  <c r="I248"/>
  <c r="E248"/>
  <c r="O247"/>
  <c r="K247"/>
  <c r="G247"/>
  <c r="C247"/>
  <c r="M246"/>
  <c r="I246"/>
  <c r="E246"/>
  <c r="E255"/>
  <c r="E253"/>
  <c r="P249"/>
  <c r="H249"/>
  <c r="J248"/>
  <c r="P247"/>
  <c r="H247"/>
  <c r="J246"/>
  <c r="E256"/>
  <c r="O253"/>
  <c r="L249"/>
  <c r="F248"/>
  <c r="L247"/>
  <c r="D247"/>
  <c r="N246"/>
  <c r="M255"/>
  <c r="F253"/>
  <c r="I249"/>
  <c r="K248"/>
  <c r="C248"/>
  <c r="I247"/>
  <c r="K246"/>
  <c r="C246"/>
  <c r="E254"/>
  <c r="D249"/>
  <c r="N248"/>
  <c r="F246"/>
  <c r="P253"/>
  <c r="M249"/>
  <c r="M247"/>
  <c r="M256"/>
  <c r="O248"/>
  <c r="O246"/>
  <c r="E249"/>
  <c r="E247"/>
  <c r="M254"/>
  <c r="G248"/>
  <c r="G246"/>
  <c r="AC224"/>
  <c r="S224"/>
  <c r="AF219"/>
  <c r="W224"/>
  <c r="Y224"/>
  <c r="Z224"/>
  <c r="V224"/>
  <c r="T224"/>
  <c r="AD224"/>
  <c r="U224"/>
  <c r="F258"/>
  <c r="K258"/>
  <c r="A235"/>
  <c r="A236" s="1"/>
  <c r="A237" s="1"/>
  <c r="A238" s="1"/>
  <c r="A239" s="1"/>
  <c r="A240" s="1"/>
  <c r="A241" s="1"/>
  <c r="A242" s="1"/>
  <c r="AD241"/>
  <c r="N238"/>
  <c r="H238"/>
  <c r="E240"/>
  <c r="N240"/>
  <c r="N239"/>
  <c r="E237"/>
  <c r="E239"/>
  <c r="C238"/>
  <c r="B258" s="1"/>
  <c r="E241"/>
  <c r="AF224" l="1"/>
  <c r="W230"/>
  <c r="U256"/>
  <c r="U255"/>
  <c r="U254"/>
  <c r="AE253"/>
  <c r="U253"/>
  <c r="AE249"/>
  <c r="AA249"/>
  <c r="W249"/>
  <c r="S249"/>
  <c r="AC248"/>
  <c r="Y248"/>
  <c r="U248"/>
  <c r="AE247"/>
  <c r="AA247"/>
  <c r="W247"/>
  <c r="S247"/>
  <c r="AC246"/>
  <c r="Y246"/>
  <c r="U246"/>
  <c r="AC256"/>
  <c r="AC255"/>
  <c r="AC254"/>
  <c r="AF253"/>
  <c r="V253"/>
  <c r="AF249"/>
  <c r="AB249"/>
  <c r="X249"/>
  <c r="T249"/>
  <c r="AD248"/>
  <c r="Z248"/>
  <c r="V248"/>
  <c r="AF247"/>
  <c r="AB247"/>
  <c r="X247"/>
  <c r="T247"/>
  <c r="AD246"/>
  <c r="Z246"/>
  <c r="V246"/>
  <c r="Z253"/>
  <c r="Y249"/>
  <c r="AF248"/>
  <c r="X248"/>
  <c r="Y247"/>
  <c r="AF246"/>
  <c r="X246"/>
  <c r="U249"/>
  <c r="AB248"/>
  <c r="T248"/>
  <c r="AC247"/>
  <c r="T246"/>
  <c r="AA253"/>
  <c r="Z249"/>
  <c r="AA248"/>
  <c r="S248"/>
  <c r="Z247"/>
  <c r="AA246"/>
  <c r="S246"/>
  <c r="AC249"/>
  <c r="U247"/>
  <c r="AB246"/>
  <c r="W248"/>
  <c r="W246"/>
  <c r="V249"/>
  <c r="V247"/>
  <c r="AD249"/>
  <c r="AD247"/>
  <c r="AE248"/>
  <c r="AE246"/>
  <c r="P245"/>
  <c r="O250"/>
  <c r="M250"/>
  <c r="L250"/>
  <c r="N250"/>
  <c r="K250"/>
  <c r="I250"/>
  <c r="H250"/>
  <c r="J250"/>
  <c r="G250"/>
  <c r="C250"/>
  <c r="A243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E250"/>
  <c r="D250"/>
  <c r="F250"/>
  <c r="AA258"/>
  <c r="V258"/>
  <c r="U241"/>
  <c r="U240"/>
  <c r="N267"/>
  <c r="U239"/>
  <c r="AD238"/>
  <c r="U237"/>
  <c r="AD240"/>
  <c r="AD239"/>
  <c r="X238"/>
  <c r="S238"/>
  <c r="R258" s="1"/>
  <c r="AC250" l="1"/>
  <c r="T250"/>
  <c r="P250"/>
  <c r="G256"/>
  <c r="AE250"/>
  <c r="V250"/>
  <c r="Y250"/>
  <c r="X250"/>
  <c r="AF245"/>
  <c r="AF250" s="1"/>
  <c r="U250"/>
  <c r="W250"/>
  <c r="M281"/>
  <c r="M280"/>
  <c r="P279"/>
  <c r="F279"/>
  <c r="P275"/>
  <c r="L275"/>
  <c r="H275"/>
  <c r="D275"/>
  <c r="N274"/>
  <c r="J274"/>
  <c r="F274"/>
  <c r="P273"/>
  <c r="L273"/>
  <c r="H273"/>
  <c r="D273"/>
  <c r="N272"/>
  <c r="J272"/>
  <c r="F272"/>
  <c r="M282"/>
  <c r="J279"/>
  <c r="M275"/>
  <c r="I275"/>
  <c r="E275"/>
  <c r="O274"/>
  <c r="K274"/>
  <c r="G274"/>
  <c r="C274"/>
  <c r="M273"/>
  <c r="I273"/>
  <c r="E273"/>
  <c r="O272"/>
  <c r="K272"/>
  <c r="G272"/>
  <c r="C272"/>
  <c r="K275"/>
  <c r="C275"/>
  <c r="I274"/>
  <c r="K273"/>
  <c r="C273"/>
  <c r="I272"/>
  <c r="K279"/>
  <c r="G275"/>
  <c r="M274"/>
  <c r="E274"/>
  <c r="G273"/>
  <c r="M272"/>
  <c r="E281"/>
  <c r="E279"/>
  <c r="N275"/>
  <c r="F275"/>
  <c r="L274"/>
  <c r="D274"/>
  <c r="N273"/>
  <c r="F273"/>
  <c r="L272"/>
  <c r="D272"/>
  <c r="O275"/>
  <c r="O273"/>
  <c r="E272"/>
  <c r="E280"/>
  <c r="J275"/>
  <c r="P274"/>
  <c r="J273"/>
  <c r="P272"/>
  <c r="O279"/>
  <c r="H274"/>
  <c r="E282"/>
  <c r="H272"/>
  <c r="Z250"/>
  <c r="AA250"/>
  <c r="AB250"/>
  <c r="AD250"/>
  <c r="S250"/>
  <c r="K284"/>
  <c r="F284"/>
  <c r="A26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N266"/>
  <c r="AD267"/>
  <c r="H264"/>
  <c r="E265"/>
  <c r="N265"/>
  <c r="E263"/>
  <c r="C264"/>
  <c r="B284" s="1"/>
  <c r="E266"/>
  <c r="N264"/>
  <c r="E267"/>
  <c r="M276" l="1"/>
  <c r="H276"/>
  <c r="I276"/>
  <c r="K276"/>
  <c r="AA279"/>
  <c r="AC275"/>
  <c r="Y275"/>
  <c r="U275"/>
  <c r="AE274"/>
  <c r="AA274"/>
  <c r="W274"/>
  <c r="S274"/>
  <c r="AC273"/>
  <c r="Y273"/>
  <c r="U273"/>
  <c r="AE272"/>
  <c r="AA272"/>
  <c r="W272"/>
  <c r="S272"/>
  <c r="U281"/>
  <c r="U280"/>
  <c r="AE279"/>
  <c r="U279"/>
  <c r="AD275"/>
  <c r="Z275"/>
  <c r="V275"/>
  <c r="AF274"/>
  <c r="AB274"/>
  <c r="X274"/>
  <c r="T274"/>
  <c r="AD273"/>
  <c r="Z273"/>
  <c r="V273"/>
  <c r="AF272"/>
  <c r="AB272"/>
  <c r="X272"/>
  <c r="T272"/>
  <c r="U282"/>
  <c r="AC280"/>
  <c r="V279"/>
  <c r="AA275"/>
  <c r="S275"/>
  <c r="Z274"/>
  <c r="AA273"/>
  <c r="S273"/>
  <c r="Z272"/>
  <c r="AC281"/>
  <c r="W275"/>
  <c r="AD274"/>
  <c r="W273"/>
  <c r="AD272"/>
  <c r="AC282"/>
  <c r="Z279"/>
  <c r="AB275"/>
  <c r="T275"/>
  <c r="AC274"/>
  <c r="U274"/>
  <c r="AB273"/>
  <c r="T273"/>
  <c r="AC272"/>
  <c r="U272"/>
  <c r="AF279"/>
  <c r="AE275"/>
  <c r="V274"/>
  <c r="AE273"/>
  <c r="V272"/>
  <c r="X273"/>
  <c r="Y272"/>
  <c r="X275"/>
  <c r="Y274"/>
  <c r="AF275"/>
  <c r="AF273"/>
  <c r="J276"/>
  <c r="W256"/>
  <c r="G276"/>
  <c r="F276"/>
  <c r="E276"/>
  <c r="D276"/>
  <c r="C276"/>
  <c r="L276"/>
  <c r="P271"/>
  <c r="O276"/>
  <c r="N276"/>
  <c r="V284"/>
  <c r="AA284"/>
  <c r="A283"/>
  <c r="N293"/>
  <c r="U265"/>
  <c r="AD264"/>
  <c r="S264"/>
  <c r="R284" s="1"/>
  <c r="U263"/>
  <c r="AD266"/>
  <c r="AD265"/>
  <c r="X264"/>
  <c r="U267"/>
  <c r="U266"/>
  <c r="P276" l="1"/>
  <c r="E308"/>
  <c r="E307"/>
  <c r="E306"/>
  <c r="O305"/>
  <c r="E305"/>
  <c r="P301"/>
  <c r="L301"/>
  <c r="H301"/>
  <c r="D301"/>
  <c r="N300"/>
  <c r="J300"/>
  <c r="F300"/>
  <c r="P299"/>
  <c r="L299"/>
  <c r="H299"/>
  <c r="D299"/>
  <c r="N298"/>
  <c r="J298"/>
  <c r="F298"/>
  <c r="M308"/>
  <c r="M307"/>
  <c r="M306"/>
  <c r="P305"/>
  <c r="F305"/>
  <c r="M301"/>
  <c r="I301"/>
  <c r="E301"/>
  <c r="O300"/>
  <c r="K300"/>
  <c r="G300"/>
  <c r="C300"/>
  <c r="M299"/>
  <c r="I299"/>
  <c r="E299"/>
  <c r="O298"/>
  <c r="K298"/>
  <c r="G298"/>
  <c r="C298"/>
  <c r="J305"/>
  <c r="K301"/>
  <c r="C301"/>
  <c r="I300"/>
  <c r="K299"/>
  <c r="C299"/>
  <c r="I298"/>
  <c r="O301"/>
  <c r="E300"/>
  <c r="O299"/>
  <c r="G299"/>
  <c r="M298"/>
  <c r="K305"/>
  <c r="N301"/>
  <c r="F301"/>
  <c r="L300"/>
  <c r="D300"/>
  <c r="N299"/>
  <c r="F299"/>
  <c r="L298"/>
  <c r="D298"/>
  <c r="G301"/>
  <c r="M300"/>
  <c r="E298"/>
  <c r="H298"/>
  <c r="H300"/>
  <c r="J301"/>
  <c r="P300"/>
  <c r="J299"/>
  <c r="P298"/>
  <c r="AD276"/>
  <c r="X276"/>
  <c r="AF271"/>
  <c r="T276"/>
  <c r="Y276"/>
  <c r="AC276"/>
  <c r="W276"/>
  <c r="V276"/>
  <c r="AE276"/>
  <c r="G282"/>
  <c r="AA276"/>
  <c r="U276"/>
  <c r="Z276"/>
  <c r="AB276"/>
  <c r="S276"/>
  <c r="F310"/>
  <c r="K310"/>
  <c r="A284"/>
  <c r="A285" s="1"/>
  <c r="E291"/>
  <c r="N291"/>
  <c r="E289"/>
  <c r="AD293"/>
  <c r="N290"/>
  <c r="E293"/>
  <c r="C290"/>
  <c r="B310" s="1"/>
  <c r="E292"/>
  <c r="H290"/>
  <c r="A287"/>
  <c r="A288" s="1"/>
  <c r="A289" s="1"/>
  <c r="A290" s="1"/>
  <c r="A291" s="1"/>
  <c r="A292" s="1"/>
  <c r="A293" s="1"/>
  <c r="A294" s="1"/>
  <c r="N292"/>
  <c r="E302" l="1"/>
  <c r="L302"/>
  <c r="P297"/>
  <c r="H302"/>
  <c r="G302"/>
  <c r="N302"/>
  <c r="I302"/>
  <c r="C302"/>
  <c r="W282"/>
  <c r="AF276"/>
  <c r="Z305"/>
  <c r="AC301"/>
  <c r="Y301"/>
  <c r="U301"/>
  <c r="AE300"/>
  <c r="AA300"/>
  <c r="W300"/>
  <c r="S300"/>
  <c r="AC299"/>
  <c r="Y299"/>
  <c r="U299"/>
  <c r="AE298"/>
  <c r="AA298"/>
  <c r="W298"/>
  <c r="S298"/>
  <c r="AA305"/>
  <c r="AD301"/>
  <c r="Z301"/>
  <c r="V301"/>
  <c r="AF300"/>
  <c r="AB300"/>
  <c r="X300"/>
  <c r="T300"/>
  <c r="AD299"/>
  <c r="Z299"/>
  <c r="V299"/>
  <c r="AF298"/>
  <c r="AB298"/>
  <c r="X298"/>
  <c r="T298"/>
  <c r="U307"/>
  <c r="AE305"/>
  <c r="AA301"/>
  <c r="S301"/>
  <c r="Z300"/>
  <c r="AA299"/>
  <c r="S299"/>
  <c r="Z298"/>
  <c r="U306"/>
  <c r="U305"/>
  <c r="W301"/>
  <c r="AD300"/>
  <c r="V300"/>
  <c r="AE299"/>
  <c r="V298"/>
  <c r="AC307"/>
  <c r="AF305"/>
  <c r="AB301"/>
  <c r="T301"/>
  <c r="AC300"/>
  <c r="U300"/>
  <c r="AB299"/>
  <c r="T299"/>
  <c r="AC298"/>
  <c r="U298"/>
  <c r="U308"/>
  <c r="AE301"/>
  <c r="W299"/>
  <c r="AD298"/>
  <c r="AC306"/>
  <c r="AF299"/>
  <c r="AF301"/>
  <c r="V305"/>
  <c r="X299"/>
  <c r="Y298"/>
  <c r="AC308"/>
  <c r="X301"/>
  <c r="Y300"/>
  <c r="K302"/>
  <c r="J302"/>
  <c r="D302"/>
  <c r="F302"/>
  <c r="M302"/>
  <c r="O302"/>
  <c r="G308" s="1"/>
  <c r="A295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V310"/>
  <c r="AA310"/>
  <c r="N319"/>
  <c r="U291"/>
  <c r="AD290"/>
  <c r="U289"/>
  <c r="AD292"/>
  <c r="AD291"/>
  <c r="X290"/>
  <c r="S290"/>
  <c r="R310" s="1"/>
  <c r="U293"/>
  <c r="U292"/>
  <c r="AE302" l="1"/>
  <c r="AA302"/>
  <c r="P302"/>
  <c r="E334"/>
  <c r="E333"/>
  <c r="E332"/>
  <c r="O331"/>
  <c r="E331"/>
  <c r="P327"/>
  <c r="L327"/>
  <c r="H327"/>
  <c r="D327"/>
  <c r="N326"/>
  <c r="J326"/>
  <c r="F326"/>
  <c r="P325"/>
  <c r="L325"/>
  <c r="H325"/>
  <c r="D325"/>
  <c r="N324"/>
  <c r="J324"/>
  <c r="F324"/>
  <c r="M334"/>
  <c r="M333"/>
  <c r="M332"/>
  <c r="P331"/>
  <c r="F331"/>
  <c r="M327"/>
  <c r="I327"/>
  <c r="E327"/>
  <c r="O326"/>
  <c r="K326"/>
  <c r="G326"/>
  <c r="C326"/>
  <c r="M325"/>
  <c r="I325"/>
  <c r="E325"/>
  <c r="O324"/>
  <c r="K324"/>
  <c r="G324"/>
  <c r="C324"/>
  <c r="O327"/>
  <c r="G327"/>
  <c r="M326"/>
  <c r="E326"/>
  <c r="O325"/>
  <c r="G325"/>
  <c r="M324"/>
  <c r="E324"/>
  <c r="J327"/>
  <c r="P326"/>
  <c r="H326"/>
  <c r="J325"/>
  <c r="P324"/>
  <c r="H324"/>
  <c r="J331"/>
  <c r="K327"/>
  <c r="C327"/>
  <c r="I326"/>
  <c r="K325"/>
  <c r="C325"/>
  <c r="I324"/>
  <c r="L326"/>
  <c r="L324"/>
  <c r="K331"/>
  <c r="N327"/>
  <c r="N325"/>
  <c r="D326"/>
  <c r="D324"/>
  <c r="F327"/>
  <c r="F325"/>
  <c r="S302"/>
  <c r="Y302"/>
  <c r="W302"/>
  <c r="AC302"/>
  <c r="Z302"/>
  <c r="X302"/>
  <c r="V302"/>
  <c r="AB302"/>
  <c r="AF297"/>
  <c r="AD302"/>
  <c r="U302"/>
  <c r="T302"/>
  <c r="F336"/>
  <c r="K336"/>
  <c r="N316"/>
  <c r="E315"/>
  <c r="E317"/>
  <c r="H316"/>
  <c r="E319"/>
  <c r="AD319"/>
  <c r="N317"/>
  <c r="N318"/>
  <c r="A313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E318"/>
  <c r="C316"/>
  <c r="B336" s="1"/>
  <c r="W308" l="1"/>
  <c r="AF302"/>
  <c r="J328"/>
  <c r="P323"/>
  <c r="L328"/>
  <c r="E328"/>
  <c r="O328"/>
  <c r="P328" s="1"/>
  <c r="Z331"/>
  <c r="AC327"/>
  <c r="Y327"/>
  <c r="U327"/>
  <c r="AE326"/>
  <c r="AA326"/>
  <c r="W326"/>
  <c r="S326"/>
  <c r="AC325"/>
  <c r="Y325"/>
  <c r="U325"/>
  <c r="AE324"/>
  <c r="AA324"/>
  <c r="W324"/>
  <c r="S324"/>
  <c r="AA331"/>
  <c r="AD327"/>
  <c r="Z327"/>
  <c r="V327"/>
  <c r="AF326"/>
  <c r="AB326"/>
  <c r="X326"/>
  <c r="T326"/>
  <c r="AD325"/>
  <c r="Z325"/>
  <c r="V325"/>
  <c r="AF324"/>
  <c r="AB324"/>
  <c r="X324"/>
  <c r="T324"/>
  <c r="U334"/>
  <c r="U332"/>
  <c r="U331"/>
  <c r="AE327"/>
  <c r="W327"/>
  <c r="AD326"/>
  <c r="V326"/>
  <c r="AE325"/>
  <c r="W325"/>
  <c r="AD324"/>
  <c r="V324"/>
  <c r="AE331"/>
  <c r="AA325"/>
  <c r="AC334"/>
  <c r="AC332"/>
  <c r="V331"/>
  <c r="AF327"/>
  <c r="X327"/>
  <c r="Y326"/>
  <c r="AF325"/>
  <c r="X325"/>
  <c r="Y324"/>
  <c r="U333"/>
  <c r="AA327"/>
  <c r="S327"/>
  <c r="Z326"/>
  <c r="S325"/>
  <c r="Z324"/>
  <c r="AC333"/>
  <c r="T327"/>
  <c r="T325"/>
  <c r="U326"/>
  <c r="U324"/>
  <c r="AF331"/>
  <c r="AC326"/>
  <c r="AC324"/>
  <c r="AB327"/>
  <c r="AB325"/>
  <c r="D328"/>
  <c r="I328"/>
  <c r="G328"/>
  <c r="K328"/>
  <c r="F328"/>
  <c r="N328"/>
  <c r="H328"/>
  <c r="M328"/>
  <c r="C328"/>
  <c r="V336"/>
  <c r="AA336"/>
  <c r="A335"/>
  <c r="N345"/>
  <c r="X316"/>
  <c r="S316"/>
  <c r="R336" s="1"/>
  <c r="U315"/>
  <c r="U317"/>
  <c r="U319"/>
  <c r="U318"/>
  <c r="AD318"/>
  <c r="AD317"/>
  <c r="AD316"/>
  <c r="G334" l="1"/>
  <c r="AF323"/>
  <c r="V328"/>
  <c r="AC328"/>
  <c r="Z328"/>
  <c r="AA328"/>
  <c r="W328"/>
  <c r="T328"/>
  <c r="E360"/>
  <c r="E359"/>
  <c r="E358"/>
  <c r="O357"/>
  <c r="E357"/>
  <c r="P353"/>
  <c r="L353"/>
  <c r="H353"/>
  <c r="D353"/>
  <c r="N352"/>
  <c r="J352"/>
  <c r="F352"/>
  <c r="P351"/>
  <c r="L351"/>
  <c r="H351"/>
  <c r="D351"/>
  <c r="N350"/>
  <c r="J350"/>
  <c r="F350"/>
  <c r="M360"/>
  <c r="M359"/>
  <c r="M358"/>
  <c r="P357"/>
  <c r="F357"/>
  <c r="M353"/>
  <c r="I353"/>
  <c r="E353"/>
  <c r="O352"/>
  <c r="K352"/>
  <c r="G352"/>
  <c r="C352"/>
  <c r="M351"/>
  <c r="I351"/>
  <c r="E351"/>
  <c r="O350"/>
  <c r="K350"/>
  <c r="G350"/>
  <c r="C350"/>
  <c r="J357"/>
  <c r="K353"/>
  <c r="C353"/>
  <c r="I352"/>
  <c r="K351"/>
  <c r="C351"/>
  <c r="I350"/>
  <c r="K357"/>
  <c r="N353"/>
  <c r="F353"/>
  <c r="L352"/>
  <c r="D352"/>
  <c r="N351"/>
  <c r="F351"/>
  <c r="L350"/>
  <c r="D350"/>
  <c r="O353"/>
  <c r="G353"/>
  <c r="M352"/>
  <c r="E352"/>
  <c r="O351"/>
  <c r="G351"/>
  <c r="M350"/>
  <c r="E350"/>
  <c r="J351"/>
  <c r="P350"/>
  <c r="J353"/>
  <c r="P352"/>
  <c r="H350"/>
  <c r="H352"/>
  <c r="AB328"/>
  <c r="S328"/>
  <c r="AE328"/>
  <c r="X328"/>
  <c r="U328"/>
  <c r="Y328"/>
  <c r="AD328"/>
  <c r="F362"/>
  <c r="K362"/>
  <c r="A336"/>
  <c r="A337" s="1"/>
  <c r="A339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D345"/>
  <c r="N344"/>
  <c r="N342"/>
  <c r="H342"/>
  <c r="E344"/>
  <c r="C342"/>
  <c r="B362" s="1"/>
  <c r="E345"/>
  <c r="N343"/>
  <c r="E341"/>
  <c r="E343"/>
  <c r="I354" l="1"/>
  <c r="D354"/>
  <c r="M354"/>
  <c r="AF328"/>
  <c r="O354"/>
  <c r="W334"/>
  <c r="L354"/>
  <c r="Z357"/>
  <c r="AC353"/>
  <c r="Y353"/>
  <c r="U353"/>
  <c r="AE352"/>
  <c r="AA352"/>
  <c r="W352"/>
  <c r="S352"/>
  <c r="AC351"/>
  <c r="Y351"/>
  <c r="U351"/>
  <c r="AE350"/>
  <c r="AA350"/>
  <c r="W350"/>
  <c r="S350"/>
  <c r="AA357"/>
  <c r="AD353"/>
  <c r="Z353"/>
  <c r="V353"/>
  <c r="AF352"/>
  <c r="AB352"/>
  <c r="X352"/>
  <c r="T352"/>
  <c r="AD351"/>
  <c r="Z351"/>
  <c r="V351"/>
  <c r="AF350"/>
  <c r="AB350"/>
  <c r="X350"/>
  <c r="T350"/>
  <c r="U359"/>
  <c r="AE357"/>
  <c r="AA353"/>
  <c r="S353"/>
  <c r="Z352"/>
  <c r="AA351"/>
  <c r="S351"/>
  <c r="Z350"/>
  <c r="AC359"/>
  <c r="AF357"/>
  <c r="AB353"/>
  <c r="T353"/>
  <c r="AC352"/>
  <c r="U352"/>
  <c r="AB351"/>
  <c r="T351"/>
  <c r="AC350"/>
  <c r="U350"/>
  <c r="U360"/>
  <c r="U358"/>
  <c r="U357"/>
  <c r="AE353"/>
  <c r="W353"/>
  <c r="AD352"/>
  <c r="V352"/>
  <c r="AE351"/>
  <c r="W351"/>
  <c r="AD350"/>
  <c r="V350"/>
  <c r="AC360"/>
  <c r="X353"/>
  <c r="Y352"/>
  <c r="V357"/>
  <c r="X351"/>
  <c r="Y350"/>
  <c r="AC358"/>
  <c r="AF351"/>
  <c r="AF353"/>
  <c r="P349"/>
  <c r="N354"/>
  <c r="K354"/>
  <c r="C354"/>
  <c r="E354"/>
  <c r="H354"/>
  <c r="J354"/>
  <c r="F354"/>
  <c r="G354"/>
  <c r="AA362"/>
  <c r="V362"/>
  <c r="A361"/>
  <c r="A362" s="1"/>
  <c r="AD342"/>
  <c r="AD344"/>
  <c r="N371"/>
  <c r="X342"/>
  <c r="S342"/>
  <c r="R362" s="1"/>
  <c r="U341"/>
  <c r="U343"/>
  <c r="U344"/>
  <c r="AD343"/>
  <c r="U345"/>
  <c r="G360" l="1"/>
  <c r="E386"/>
  <c r="E385"/>
  <c r="E384"/>
  <c r="O383"/>
  <c r="E383"/>
  <c r="P379"/>
  <c r="L379"/>
  <c r="H379"/>
  <c r="D379"/>
  <c r="N378"/>
  <c r="J378"/>
  <c r="F378"/>
  <c r="P377"/>
  <c r="L377"/>
  <c r="H377"/>
  <c r="D377"/>
  <c r="N376"/>
  <c r="J376"/>
  <c r="F376"/>
  <c r="M386"/>
  <c r="M385"/>
  <c r="M384"/>
  <c r="P383"/>
  <c r="F383"/>
  <c r="M379"/>
  <c r="I379"/>
  <c r="E379"/>
  <c r="O378"/>
  <c r="K378"/>
  <c r="G378"/>
  <c r="C378"/>
  <c r="M377"/>
  <c r="I377"/>
  <c r="E377"/>
  <c r="O376"/>
  <c r="K376"/>
  <c r="G376"/>
  <c r="C376"/>
  <c r="O379"/>
  <c r="G379"/>
  <c r="M378"/>
  <c r="E378"/>
  <c r="O377"/>
  <c r="G377"/>
  <c r="M376"/>
  <c r="E376"/>
  <c r="J379"/>
  <c r="P378"/>
  <c r="H378"/>
  <c r="J377"/>
  <c r="P376"/>
  <c r="H376"/>
  <c r="J383"/>
  <c r="K379"/>
  <c r="C379"/>
  <c r="I378"/>
  <c r="K377"/>
  <c r="C377"/>
  <c r="I376"/>
  <c r="F379"/>
  <c r="F377"/>
  <c r="D378"/>
  <c r="D376"/>
  <c r="L378"/>
  <c r="L376"/>
  <c r="K383"/>
  <c r="N379"/>
  <c r="N377"/>
  <c r="U354"/>
  <c r="AB354"/>
  <c r="AA354"/>
  <c r="AD354"/>
  <c r="Z354"/>
  <c r="X354"/>
  <c r="W354"/>
  <c r="AE354"/>
  <c r="P354"/>
  <c r="AF349"/>
  <c r="Y354"/>
  <c r="V354"/>
  <c r="AC354"/>
  <c r="T354"/>
  <c r="S354"/>
  <c r="K388"/>
  <c r="F388"/>
  <c r="A363"/>
  <c r="H368"/>
  <c r="N369"/>
  <c r="E367"/>
  <c r="E371"/>
  <c r="E369"/>
  <c r="C368"/>
  <c r="B388" s="1"/>
  <c r="AD371"/>
  <c r="A365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E370"/>
  <c r="N368"/>
  <c r="N370"/>
  <c r="L380" l="1"/>
  <c r="F380"/>
  <c r="W360"/>
  <c r="J380"/>
  <c r="E380"/>
  <c r="P375"/>
  <c r="O380"/>
  <c r="AF354"/>
  <c r="D380"/>
  <c r="I380"/>
  <c r="G380"/>
  <c r="Z383"/>
  <c r="AC379"/>
  <c r="Y379"/>
  <c r="U379"/>
  <c r="AE378"/>
  <c r="AA378"/>
  <c r="W378"/>
  <c r="S378"/>
  <c r="AC377"/>
  <c r="Y377"/>
  <c r="U377"/>
  <c r="AE376"/>
  <c r="AA376"/>
  <c r="W376"/>
  <c r="S376"/>
  <c r="AA383"/>
  <c r="AD379"/>
  <c r="Z379"/>
  <c r="V379"/>
  <c r="AF378"/>
  <c r="AB378"/>
  <c r="X378"/>
  <c r="T378"/>
  <c r="AD377"/>
  <c r="Z377"/>
  <c r="V377"/>
  <c r="AF376"/>
  <c r="AB376"/>
  <c r="X376"/>
  <c r="T376"/>
  <c r="U386"/>
  <c r="U384"/>
  <c r="U383"/>
  <c r="AE379"/>
  <c r="W379"/>
  <c r="AD378"/>
  <c r="V378"/>
  <c r="AE377"/>
  <c r="W377"/>
  <c r="AD376"/>
  <c r="V376"/>
  <c r="AC386"/>
  <c r="AC384"/>
  <c r="V383"/>
  <c r="AF379"/>
  <c r="X379"/>
  <c r="Y378"/>
  <c r="AF377"/>
  <c r="X377"/>
  <c r="Y376"/>
  <c r="U385"/>
  <c r="AE383"/>
  <c r="AA379"/>
  <c r="S379"/>
  <c r="Z378"/>
  <c r="AA377"/>
  <c r="S377"/>
  <c r="Z376"/>
  <c r="AB379"/>
  <c r="AB377"/>
  <c r="AF383"/>
  <c r="AC378"/>
  <c r="AC376"/>
  <c r="AC385"/>
  <c r="T379"/>
  <c r="T377"/>
  <c r="U378"/>
  <c r="U376"/>
  <c r="K380"/>
  <c r="N380"/>
  <c r="H380"/>
  <c r="M380"/>
  <c r="C380"/>
  <c r="V388"/>
  <c r="AA388"/>
  <c r="A387"/>
  <c r="A388" s="1"/>
  <c r="S368"/>
  <c r="R388" s="1"/>
  <c r="U367"/>
  <c r="AD370"/>
  <c r="AD369"/>
  <c r="X368"/>
  <c r="U371"/>
  <c r="U370"/>
  <c r="N397"/>
  <c r="AD368"/>
  <c r="U369"/>
  <c r="P380" l="1"/>
  <c r="G386"/>
  <c r="AC380"/>
  <c r="AD380"/>
  <c r="S380"/>
  <c r="Y380"/>
  <c r="AE380"/>
  <c r="X380"/>
  <c r="E412"/>
  <c r="E411"/>
  <c r="E410"/>
  <c r="O409"/>
  <c r="E409"/>
  <c r="P405"/>
  <c r="L405"/>
  <c r="H405"/>
  <c r="D405"/>
  <c r="N404"/>
  <c r="J404"/>
  <c r="F404"/>
  <c r="P403"/>
  <c r="L403"/>
  <c r="H403"/>
  <c r="D403"/>
  <c r="N402"/>
  <c r="J402"/>
  <c r="F402"/>
  <c r="M412"/>
  <c r="M411"/>
  <c r="M410"/>
  <c r="P409"/>
  <c r="F409"/>
  <c r="M405"/>
  <c r="I405"/>
  <c r="E405"/>
  <c r="O404"/>
  <c r="K404"/>
  <c r="G404"/>
  <c r="C404"/>
  <c r="M403"/>
  <c r="I403"/>
  <c r="E403"/>
  <c r="O402"/>
  <c r="K402"/>
  <c r="G402"/>
  <c r="C402"/>
  <c r="J409"/>
  <c r="K405"/>
  <c r="C405"/>
  <c r="I404"/>
  <c r="K403"/>
  <c r="C403"/>
  <c r="I402"/>
  <c r="K409"/>
  <c r="N405"/>
  <c r="F405"/>
  <c r="L404"/>
  <c r="D404"/>
  <c r="N403"/>
  <c r="F403"/>
  <c r="L402"/>
  <c r="D402"/>
  <c r="O405"/>
  <c r="G405"/>
  <c r="M404"/>
  <c r="E404"/>
  <c r="O403"/>
  <c r="G403"/>
  <c r="M402"/>
  <c r="E402"/>
  <c r="H404"/>
  <c r="H402"/>
  <c r="J403"/>
  <c r="P402"/>
  <c r="J405"/>
  <c r="P404"/>
  <c r="U380"/>
  <c r="AA380"/>
  <c r="V380"/>
  <c r="AB380"/>
  <c r="Z380"/>
  <c r="AF375"/>
  <c r="W380"/>
  <c r="T380"/>
  <c r="K414"/>
  <c r="F414"/>
  <c r="A389"/>
  <c r="A39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H394"/>
  <c r="E396"/>
  <c r="N395"/>
  <c r="E393"/>
  <c r="E397"/>
  <c r="E395"/>
  <c r="C394"/>
  <c r="B414" s="1"/>
  <c r="AD397"/>
  <c r="N396"/>
  <c r="N394"/>
  <c r="AF380" l="1"/>
  <c r="P401"/>
  <c r="N406"/>
  <c r="W386"/>
  <c r="F406"/>
  <c r="Z409"/>
  <c r="AC405"/>
  <c r="Y405"/>
  <c r="U405"/>
  <c r="AE404"/>
  <c r="AA404"/>
  <c r="W404"/>
  <c r="S404"/>
  <c r="AC403"/>
  <c r="Y403"/>
  <c r="U403"/>
  <c r="AE402"/>
  <c r="AA402"/>
  <c r="W402"/>
  <c r="S402"/>
  <c r="AA409"/>
  <c r="AD405"/>
  <c r="Z405"/>
  <c r="V405"/>
  <c r="AF404"/>
  <c r="AB404"/>
  <c r="X404"/>
  <c r="T404"/>
  <c r="AD403"/>
  <c r="Z403"/>
  <c r="V403"/>
  <c r="AF402"/>
  <c r="AB402"/>
  <c r="X402"/>
  <c r="T402"/>
  <c r="U411"/>
  <c r="AE409"/>
  <c r="AA405"/>
  <c r="S405"/>
  <c r="Z404"/>
  <c r="AA403"/>
  <c r="S403"/>
  <c r="Z402"/>
  <c r="U410"/>
  <c r="AC411"/>
  <c r="AF409"/>
  <c r="AB405"/>
  <c r="T405"/>
  <c r="AC404"/>
  <c r="U404"/>
  <c r="AB403"/>
  <c r="T403"/>
  <c r="AC402"/>
  <c r="U402"/>
  <c r="U412"/>
  <c r="U409"/>
  <c r="AE405"/>
  <c r="W405"/>
  <c r="AD404"/>
  <c r="V404"/>
  <c r="AE403"/>
  <c r="W403"/>
  <c r="AD402"/>
  <c r="V402"/>
  <c r="AF405"/>
  <c r="AC410"/>
  <c r="AF403"/>
  <c r="AC412"/>
  <c r="Y404"/>
  <c r="V409"/>
  <c r="X403"/>
  <c r="Y402"/>
  <c r="X405"/>
  <c r="G406"/>
  <c r="H406"/>
  <c r="M406"/>
  <c r="L406"/>
  <c r="I406"/>
  <c r="C406"/>
  <c r="K406"/>
  <c r="J406"/>
  <c r="E406"/>
  <c r="D406"/>
  <c r="O406"/>
  <c r="V414"/>
  <c r="AA414"/>
  <c r="A413"/>
  <c r="A414" s="1"/>
  <c r="U397"/>
  <c r="U396"/>
  <c r="AD396"/>
  <c r="AD395"/>
  <c r="U393"/>
  <c r="AD394"/>
  <c r="N423"/>
  <c r="X394"/>
  <c r="S394"/>
  <c r="R414" s="1"/>
  <c r="U395"/>
  <c r="G412" l="1"/>
  <c r="AC406"/>
  <c r="E438"/>
  <c r="E437"/>
  <c r="E436"/>
  <c r="O435"/>
  <c r="E435"/>
  <c r="P431"/>
  <c r="L431"/>
  <c r="H431"/>
  <c r="D431"/>
  <c r="N430"/>
  <c r="J430"/>
  <c r="F430"/>
  <c r="P429"/>
  <c r="L429"/>
  <c r="H429"/>
  <c r="D429"/>
  <c r="N428"/>
  <c r="J428"/>
  <c r="F428"/>
  <c r="O431"/>
  <c r="C431"/>
  <c r="I430"/>
  <c r="O429"/>
  <c r="C429"/>
  <c r="I428"/>
  <c r="M438"/>
  <c r="M437"/>
  <c r="M436"/>
  <c r="P435"/>
  <c r="F435"/>
  <c r="M431"/>
  <c r="I431"/>
  <c r="E431"/>
  <c r="O430"/>
  <c r="K430"/>
  <c r="G430"/>
  <c r="C430"/>
  <c r="M429"/>
  <c r="I429"/>
  <c r="E429"/>
  <c r="O428"/>
  <c r="K428"/>
  <c r="G428"/>
  <c r="C428"/>
  <c r="K435"/>
  <c r="K431"/>
  <c r="M430"/>
  <c r="K429"/>
  <c r="E428"/>
  <c r="J435"/>
  <c r="N431"/>
  <c r="J431"/>
  <c r="F431"/>
  <c r="P430"/>
  <c r="L430"/>
  <c r="H430"/>
  <c r="D430"/>
  <c r="N429"/>
  <c r="J429"/>
  <c r="F429"/>
  <c r="P428"/>
  <c r="L428"/>
  <c r="H428"/>
  <c r="D428"/>
  <c r="G431"/>
  <c r="E430"/>
  <c r="G429"/>
  <c r="M428"/>
  <c r="AF401"/>
  <c r="P406"/>
  <c r="Y406"/>
  <c r="AE406"/>
  <c r="W412" s="1"/>
  <c r="U406"/>
  <c r="AB406"/>
  <c r="AA406"/>
  <c r="AD406"/>
  <c r="Z406"/>
  <c r="X406"/>
  <c r="W406"/>
  <c r="V406"/>
  <c r="T406"/>
  <c r="S406"/>
  <c r="F440"/>
  <c r="K440"/>
  <c r="A415"/>
  <c r="N420"/>
  <c r="N421"/>
  <c r="C420"/>
  <c r="B440" s="1"/>
  <c r="H420"/>
  <c r="A417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E419"/>
  <c r="E422"/>
  <c r="N422"/>
  <c r="E423"/>
  <c r="E421"/>
  <c r="AD423"/>
  <c r="AF406" l="1"/>
  <c r="G432"/>
  <c r="C432"/>
  <c r="I432"/>
  <c r="J432"/>
  <c r="L432"/>
  <c r="O432"/>
  <c r="P432" s="1"/>
  <c r="F432"/>
  <c r="H432"/>
  <c r="Z435"/>
  <c r="AC431"/>
  <c r="Y431"/>
  <c r="U431"/>
  <c r="AE430"/>
  <c r="AA430"/>
  <c r="W430"/>
  <c r="S430"/>
  <c r="AC429"/>
  <c r="Y429"/>
  <c r="U429"/>
  <c r="AE428"/>
  <c r="AA428"/>
  <c r="W428"/>
  <c r="S428"/>
  <c r="AC437"/>
  <c r="V435"/>
  <c r="AB431"/>
  <c r="AB429"/>
  <c r="V428"/>
  <c r="AA435"/>
  <c r="AD431"/>
  <c r="Z431"/>
  <c r="V431"/>
  <c r="AF430"/>
  <c r="AB430"/>
  <c r="X430"/>
  <c r="T430"/>
  <c r="AD429"/>
  <c r="Z429"/>
  <c r="V429"/>
  <c r="AF428"/>
  <c r="AB428"/>
  <c r="AB432" s="1"/>
  <c r="X428"/>
  <c r="T428"/>
  <c r="AC438"/>
  <c r="AC436"/>
  <c r="X431"/>
  <c r="AD430"/>
  <c r="V430"/>
  <c r="V432" s="1"/>
  <c r="AF429"/>
  <c r="X429"/>
  <c r="AD428"/>
  <c r="U438"/>
  <c r="U437"/>
  <c r="U436"/>
  <c r="AE435"/>
  <c r="U435"/>
  <c r="AE431"/>
  <c r="AA431"/>
  <c r="W431"/>
  <c r="S431"/>
  <c r="AC430"/>
  <c r="Y430"/>
  <c r="U430"/>
  <c r="AE429"/>
  <c r="AA429"/>
  <c r="W429"/>
  <c r="S429"/>
  <c r="AC428"/>
  <c r="Y428"/>
  <c r="U428"/>
  <c r="AF435"/>
  <c r="AF431"/>
  <c r="T431"/>
  <c r="Z430"/>
  <c r="T429"/>
  <c r="Z428"/>
  <c r="N432"/>
  <c r="M432"/>
  <c r="P427"/>
  <c r="E432"/>
  <c r="K432"/>
  <c r="D432"/>
  <c r="V440"/>
  <c r="AA440"/>
  <c r="A439"/>
  <c r="A440" s="1"/>
  <c r="AD422"/>
  <c r="AD421"/>
  <c r="X420"/>
  <c r="U423"/>
  <c r="U422"/>
  <c r="N449"/>
  <c r="AD420"/>
  <c r="S420"/>
  <c r="R440" s="1"/>
  <c r="U419"/>
  <c r="U421"/>
  <c r="G438" l="1"/>
  <c r="AE432"/>
  <c r="W438" s="1"/>
  <c r="AF427"/>
  <c r="AA432"/>
  <c r="AC432"/>
  <c r="K461"/>
  <c r="O457"/>
  <c r="K457"/>
  <c r="G457"/>
  <c r="C457"/>
  <c r="M456"/>
  <c r="I456"/>
  <c r="E456"/>
  <c r="O455"/>
  <c r="K455"/>
  <c r="G455"/>
  <c r="C455"/>
  <c r="M454"/>
  <c r="I454"/>
  <c r="E454"/>
  <c r="A45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J461"/>
  <c r="N457"/>
  <c r="P456"/>
  <c r="D456"/>
  <c r="J455"/>
  <c r="H454"/>
  <c r="E464"/>
  <c r="E463"/>
  <c r="E462"/>
  <c r="O461"/>
  <c r="E461"/>
  <c r="P457"/>
  <c r="L457"/>
  <c r="H457"/>
  <c r="D457"/>
  <c r="N456"/>
  <c r="J456"/>
  <c r="F456"/>
  <c r="P455"/>
  <c r="L455"/>
  <c r="H455"/>
  <c r="D455"/>
  <c r="N454"/>
  <c r="J454"/>
  <c r="F454"/>
  <c r="F457"/>
  <c r="H456"/>
  <c r="N455"/>
  <c r="L454"/>
  <c r="D454"/>
  <c r="M464"/>
  <c r="M463"/>
  <c r="M462"/>
  <c r="P461"/>
  <c r="F461"/>
  <c r="M457"/>
  <c r="I457"/>
  <c r="E457"/>
  <c r="O456"/>
  <c r="K456"/>
  <c r="G456"/>
  <c r="C456"/>
  <c r="M455"/>
  <c r="I455"/>
  <c r="E455"/>
  <c r="O454"/>
  <c r="K454"/>
  <c r="G454"/>
  <c r="C454"/>
  <c r="J457"/>
  <c r="L456"/>
  <c r="F455"/>
  <c r="P454"/>
  <c r="Z432"/>
  <c r="X432"/>
  <c r="W432"/>
  <c r="Y432"/>
  <c r="AD432"/>
  <c r="T432"/>
  <c r="S432"/>
  <c r="U432"/>
  <c r="F466"/>
  <c r="K466"/>
  <c r="A441"/>
  <c r="E448"/>
  <c r="H446"/>
  <c r="A443"/>
  <c r="E447"/>
  <c r="N447"/>
  <c r="E445"/>
  <c r="C446"/>
  <c r="B466" s="1"/>
  <c r="N446"/>
  <c r="AD449"/>
  <c r="N448"/>
  <c r="E449"/>
  <c r="A444"/>
  <c r="A445" s="1"/>
  <c r="A446" s="1"/>
  <c r="A447" s="1"/>
  <c r="A448" s="1"/>
  <c r="A449" s="1"/>
  <c r="A450" s="1"/>
  <c r="AF432" l="1"/>
  <c r="K458"/>
  <c r="P453"/>
  <c r="G458"/>
  <c r="N458"/>
  <c r="F458"/>
  <c r="J458"/>
  <c r="M458"/>
  <c r="C458"/>
  <c r="L458"/>
  <c r="H458"/>
  <c r="I458"/>
  <c r="AC464"/>
  <c r="AC463"/>
  <c r="AC462"/>
  <c r="AF461"/>
  <c r="V461"/>
  <c r="AF457"/>
  <c r="AB457"/>
  <c r="X457"/>
  <c r="T457"/>
  <c r="AD456"/>
  <c r="Z456"/>
  <c r="V456"/>
  <c r="AF455"/>
  <c r="AB455"/>
  <c r="X455"/>
  <c r="T455"/>
  <c r="AD454"/>
  <c r="Z454"/>
  <c r="V454"/>
  <c r="U463"/>
  <c r="AE461"/>
  <c r="AA457"/>
  <c r="Y456"/>
  <c r="W455"/>
  <c r="Y454"/>
  <c r="Z461"/>
  <c r="AC457"/>
  <c r="Y457"/>
  <c r="U457"/>
  <c r="AE456"/>
  <c r="AA456"/>
  <c r="W456"/>
  <c r="S456"/>
  <c r="AC455"/>
  <c r="Y455"/>
  <c r="U455"/>
  <c r="AE454"/>
  <c r="AA454"/>
  <c r="W454"/>
  <c r="S454"/>
  <c r="U462"/>
  <c r="AE457"/>
  <c r="S457"/>
  <c r="U456"/>
  <c r="AA455"/>
  <c r="U454"/>
  <c r="AA461"/>
  <c r="AD457"/>
  <c r="Z457"/>
  <c r="V457"/>
  <c r="AF456"/>
  <c r="AB456"/>
  <c r="X456"/>
  <c r="T456"/>
  <c r="AD455"/>
  <c r="Z455"/>
  <c r="V455"/>
  <c r="AF454"/>
  <c r="AB454"/>
  <c r="X454"/>
  <c r="T454"/>
  <c r="U464"/>
  <c r="U461"/>
  <c r="W457"/>
  <c r="AC456"/>
  <c r="AE455"/>
  <c r="S455"/>
  <c r="AC454"/>
  <c r="O458"/>
  <c r="G464" s="1"/>
  <c r="D458"/>
  <c r="E458"/>
  <c r="V466"/>
  <c r="AA466"/>
  <c r="A465"/>
  <c r="A466" s="1"/>
  <c r="U449"/>
  <c r="U448"/>
  <c r="AD448"/>
  <c r="AD447"/>
  <c r="AD446"/>
  <c r="N475"/>
  <c r="X446"/>
  <c r="S446"/>
  <c r="R466" s="1"/>
  <c r="U445"/>
  <c r="U447"/>
  <c r="X458" l="1"/>
  <c r="AE458"/>
  <c r="W464" s="1"/>
  <c r="Y458"/>
  <c r="P458"/>
  <c r="T458"/>
  <c r="U458"/>
  <c r="AA458"/>
  <c r="V458"/>
  <c r="E490"/>
  <c r="M490"/>
  <c r="K487"/>
  <c r="O483"/>
  <c r="K483"/>
  <c r="G483"/>
  <c r="C483"/>
  <c r="M482"/>
  <c r="I482"/>
  <c r="E482"/>
  <c r="O481"/>
  <c r="K481"/>
  <c r="G481"/>
  <c r="C481"/>
  <c r="M480"/>
  <c r="I480"/>
  <c r="E480"/>
  <c r="J483"/>
  <c r="L482"/>
  <c r="N481"/>
  <c r="H480"/>
  <c r="E489"/>
  <c r="E488"/>
  <c r="O487"/>
  <c r="E487"/>
  <c r="P483"/>
  <c r="L483"/>
  <c r="H483"/>
  <c r="D483"/>
  <c r="N482"/>
  <c r="J482"/>
  <c r="F482"/>
  <c r="P481"/>
  <c r="L481"/>
  <c r="H481"/>
  <c r="D481"/>
  <c r="N480"/>
  <c r="J480"/>
  <c r="F480"/>
  <c r="A477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J487"/>
  <c r="F483"/>
  <c r="H482"/>
  <c r="J481"/>
  <c r="P480"/>
  <c r="D480"/>
  <c r="M489"/>
  <c r="M488"/>
  <c r="P487"/>
  <c r="F487"/>
  <c r="M483"/>
  <c r="I483"/>
  <c r="E483"/>
  <c r="O482"/>
  <c r="K482"/>
  <c r="G482"/>
  <c r="C482"/>
  <c r="M481"/>
  <c r="I481"/>
  <c r="E481"/>
  <c r="O480"/>
  <c r="O484" s="1"/>
  <c r="K480"/>
  <c r="G480"/>
  <c r="C480"/>
  <c r="N483"/>
  <c r="P482"/>
  <c r="D482"/>
  <c r="F481"/>
  <c r="L480"/>
  <c r="L484" s="1"/>
  <c r="Z458"/>
  <c r="W458"/>
  <c r="AF453"/>
  <c r="AC458"/>
  <c r="AB458"/>
  <c r="S458"/>
  <c r="AD458"/>
  <c r="F492"/>
  <c r="K492"/>
  <c r="A467"/>
  <c r="H472"/>
  <c r="N472"/>
  <c r="E473"/>
  <c r="AD475"/>
  <c r="E471"/>
  <c r="E475"/>
  <c r="E474"/>
  <c r="A469"/>
  <c r="A470" s="1"/>
  <c r="A471" s="1"/>
  <c r="A472" s="1"/>
  <c r="A473" s="1"/>
  <c r="A474" s="1"/>
  <c r="A475" s="1"/>
  <c r="A476" s="1"/>
  <c r="N474"/>
  <c r="N473"/>
  <c r="C472"/>
  <c r="B492" s="1"/>
  <c r="P484" l="1"/>
  <c r="C484"/>
  <c r="J484"/>
  <c r="AF458"/>
  <c r="G490"/>
  <c r="H484"/>
  <c r="F484"/>
  <c r="P479"/>
  <c r="U490"/>
  <c r="AC489"/>
  <c r="AC488"/>
  <c r="AF487"/>
  <c r="V487"/>
  <c r="AF483"/>
  <c r="AB483"/>
  <c r="X483"/>
  <c r="T483"/>
  <c r="AD482"/>
  <c r="Z482"/>
  <c r="V482"/>
  <c r="AF481"/>
  <c r="AB481"/>
  <c r="X481"/>
  <c r="T481"/>
  <c r="AD480"/>
  <c r="Z480"/>
  <c r="V480"/>
  <c r="AE487"/>
  <c r="W483"/>
  <c r="Y482"/>
  <c r="AE481"/>
  <c r="U480"/>
  <c r="AC490"/>
  <c r="Z487"/>
  <c r="AC483"/>
  <c r="Y483"/>
  <c r="U483"/>
  <c r="AE482"/>
  <c r="AA482"/>
  <c r="W482"/>
  <c r="S482"/>
  <c r="AC481"/>
  <c r="Y481"/>
  <c r="U481"/>
  <c r="AE480"/>
  <c r="AA480"/>
  <c r="W480"/>
  <c r="S480"/>
  <c r="S483"/>
  <c r="U482"/>
  <c r="W481"/>
  <c r="AC480"/>
  <c r="AA487"/>
  <c r="AD483"/>
  <c r="Z483"/>
  <c r="V483"/>
  <c r="AF482"/>
  <c r="AB482"/>
  <c r="X482"/>
  <c r="T482"/>
  <c r="AD481"/>
  <c r="Z481"/>
  <c r="V481"/>
  <c r="AF480"/>
  <c r="AB480"/>
  <c r="X480"/>
  <c r="T480"/>
  <c r="U489"/>
  <c r="U488"/>
  <c r="U487"/>
  <c r="AE483"/>
  <c r="AA483"/>
  <c r="AC482"/>
  <c r="AA481"/>
  <c r="AA484" s="1"/>
  <c r="S481"/>
  <c r="Y480"/>
  <c r="A491"/>
  <c r="A492" s="1"/>
  <c r="K484"/>
  <c r="D484"/>
  <c r="M484"/>
  <c r="E484"/>
  <c r="G484"/>
  <c r="N484"/>
  <c r="I484"/>
  <c r="AA492"/>
  <c r="V492"/>
  <c r="A493"/>
  <c r="N501"/>
  <c r="U473"/>
  <c r="AD474"/>
  <c r="AD473"/>
  <c r="AD472"/>
  <c r="X472"/>
  <c r="S472"/>
  <c r="R492" s="1"/>
  <c r="U471"/>
  <c r="U475"/>
  <c r="U474"/>
  <c r="Y484" l="1"/>
  <c r="Z484"/>
  <c r="E516"/>
  <c r="E515"/>
  <c r="E514"/>
  <c r="O513"/>
  <c r="E513"/>
  <c r="P509"/>
  <c r="L509"/>
  <c r="H509"/>
  <c r="D509"/>
  <c r="N508"/>
  <c r="J508"/>
  <c r="F508"/>
  <c r="P507"/>
  <c r="L507"/>
  <c r="H507"/>
  <c r="D507"/>
  <c r="N506"/>
  <c r="J506"/>
  <c r="F506"/>
  <c r="A503"/>
  <c r="M516"/>
  <c r="M515"/>
  <c r="M514"/>
  <c r="P513"/>
  <c r="F513"/>
  <c r="M509"/>
  <c r="I509"/>
  <c r="E509"/>
  <c r="O508"/>
  <c r="K508"/>
  <c r="G508"/>
  <c r="C508"/>
  <c r="M507"/>
  <c r="I507"/>
  <c r="E507"/>
  <c r="O506"/>
  <c r="K506"/>
  <c r="G506"/>
  <c r="C506"/>
  <c r="A504"/>
  <c r="A505" s="1"/>
  <c r="A506" s="1"/>
  <c r="A507" s="1"/>
  <c r="A508" s="1"/>
  <c r="A509" s="1"/>
  <c r="A510" s="1"/>
  <c r="A511" s="1"/>
  <c r="A512" s="1"/>
  <c r="A513" s="1"/>
  <c r="A514" s="1"/>
  <c r="A515" s="1"/>
  <c r="A516" s="1"/>
  <c r="J513"/>
  <c r="N509"/>
  <c r="J509"/>
  <c r="F509"/>
  <c r="P508"/>
  <c r="L508"/>
  <c r="H508"/>
  <c r="D508"/>
  <c r="N507"/>
  <c r="N510" s="1"/>
  <c r="J507"/>
  <c r="F507"/>
  <c r="P506"/>
  <c r="L506"/>
  <c r="H506"/>
  <c r="D506"/>
  <c r="K509"/>
  <c r="M508"/>
  <c r="C507"/>
  <c r="E506"/>
  <c r="O507"/>
  <c r="O509"/>
  <c r="G507"/>
  <c r="I506"/>
  <c r="C509"/>
  <c r="E508"/>
  <c r="K507"/>
  <c r="M506"/>
  <c r="M510" s="1"/>
  <c r="K513"/>
  <c r="G509"/>
  <c r="I508"/>
  <c r="AB484"/>
  <c r="V484"/>
  <c r="S484"/>
  <c r="X484"/>
  <c r="W484"/>
  <c r="AE484"/>
  <c r="AF484" s="1"/>
  <c r="AF479"/>
  <c r="T484"/>
  <c r="AC484"/>
  <c r="U484"/>
  <c r="AD484"/>
  <c r="K518"/>
  <c r="F518"/>
  <c r="E499"/>
  <c r="N498"/>
  <c r="AD501"/>
  <c r="E497"/>
  <c r="A495"/>
  <c r="A496" s="1"/>
  <c r="A497" s="1"/>
  <c r="A498" s="1"/>
  <c r="A499" s="1"/>
  <c r="A500" s="1"/>
  <c r="A501" s="1"/>
  <c r="A502" s="1"/>
  <c r="C498"/>
  <c r="B518" s="1"/>
  <c r="H498"/>
  <c r="E501"/>
  <c r="E500"/>
  <c r="N499"/>
  <c r="N500"/>
  <c r="L510" l="1"/>
  <c r="I510"/>
  <c r="E510"/>
  <c r="O510"/>
  <c r="P510" s="1"/>
  <c r="W490"/>
  <c r="G516"/>
  <c r="J510"/>
  <c r="Z513"/>
  <c r="AC509"/>
  <c r="Y509"/>
  <c r="U509"/>
  <c r="AE508"/>
  <c r="AA508"/>
  <c r="W508"/>
  <c r="S508"/>
  <c r="AC507"/>
  <c r="Y507"/>
  <c r="U507"/>
  <c r="AE506"/>
  <c r="AA506"/>
  <c r="W506"/>
  <c r="S506"/>
  <c r="AA513"/>
  <c r="AD509"/>
  <c r="Z509"/>
  <c r="V509"/>
  <c r="AF508"/>
  <c r="AB508"/>
  <c r="X508"/>
  <c r="T508"/>
  <c r="AD507"/>
  <c r="Z507"/>
  <c r="V507"/>
  <c r="AF506"/>
  <c r="AB506"/>
  <c r="X506"/>
  <c r="T506"/>
  <c r="U516"/>
  <c r="U515"/>
  <c r="U514"/>
  <c r="AE513"/>
  <c r="U513"/>
  <c r="AE509"/>
  <c r="AA509"/>
  <c r="W509"/>
  <c r="S509"/>
  <c r="AC508"/>
  <c r="Y508"/>
  <c r="U508"/>
  <c r="AE507"/>
  <c r="AA507"/>
  <c r="W507"/>
  <c r="S507"/>
  <c r="AC506"/>
  <c r="Y506"/>
  <c r="U506"/>
  <c r="AC516"/>
  <c r="V513"/>
  <c r="X509"/>
  <c r="AD508"/>
  <c r="AF507"/>
  <c r="V506"/>
  <c r="T509"/>
  <c r="AF513"/>
  <c r="AB509"/>
  <c r="T507"/>
  <c r="Z506"/>
  <c r="Z508"/>
  <c r="AC514"/>
  <c r="AF509"/>
  <c r="V508"/>
  <c r="X507"/>
  <c r="AD506"/>
  <c r="AC515"/>
  <c r="AB507"/>
  <c r="P505"/>
  <c r="K510"/>
  <c r="H510"/>
  <c r="G510"/>
  <c r="A517"/>
  <c r="A518" s="1"/>
  <c r="D510"/>
  <c r="F510"/>
  <c r="C510"/>
  <c r="V518"/>
  <c r="AA518"/>
  <c r="A519"/>
  <c r="X498"/>
  <c r="S498"/>
  <c r="R518" s="1"/>
  <c r="U497"/>
  <c r="U499"/>
  <c r="AD499"/>
  <c r="U501"/>
  <c r="U500"/>
  <c r="AD498"/>
  <c r="N527"/>
  <c r="AD500"/>
  <c r="U510" l="1"/>
  <c r="W510"/>
  <c r="S510"/>
  <c r="AB510"/>
  <c r="AD510"/>
  <c r="X510"/>
  <c r="M542"/>
  <c r="M541"/>
  <c r="M540"/>
  <c r="P539"/>
  <c r="F539"/>
  <c r="M535"/>
  <c r="I535"/>
  <c r="E535"/>
  <c r="O534"/>
  <c r="K534"/>
  <c r="G534"/>
  <c r="C534"/>
  <c r="M533"/>
  <c r="I533"/>
  <c r="E533"/>
  <c r="O532"/>
  <c r="K532"/>
  <c r="G532"/>
  <c r="C532"/>
  <c r="J539"/>
  <c r="N535"/>
  <c r="J535"/>
  <c r="F535"/>
  <c r="P534"/>
  <c r="L534"/>
  <c r="H534"/>
  <c r="D534"/>
  <c r="N533"/>
  <c r="J533"/>
  <c r="F533"/>
  <c r="P532"/>
  <c r="L532"/>
  <c r="H532"/>
  <c r="D532"/>
  <c r="K539"/>
  <c r="O535"/>
  <c r="K535"/>
  <c r="G535"/>
  <c r="C535"/>
  <c r="M534"/>
  <c r="I534"/>
  <c r="E534"/>
  <c r="O533"/>
  <c r="K533"/>
  <c r="G533"/>
  <c r="C533"/>
  <c r="M532"/>
  <c r="M536" s="1"/>
  <c r="I532"/>
  <c r="E532"/>
  <c r="E540"/>
  <c r="P535"/>
  <c r="F534"/>
  <c r="H533"/>
  <c r="N532"/>
  <c r="L535"/>
  <c r="E541"/>
  <c r="E539"/>
  <c r="D535"/>
  <c r="J534"/>
  <c r="L533"/>
  <c r="J532"/>
  <c r="E542"/>
  <c r="O539"/>
  <c r="H535"/>
  <c r="N534"/>
  <c r="P533"/>
  <c r="F532"/>
  <c r="D533"/>
  <c r="AF505"/>
  <c r="V510"/>
  <c r="AC510"/>
  <c r="AE510"/>
  <c r="W516" s="1"/>
  <c r="T510"/>
  <c r="Z510"/>
  <c r="Y510"/>
  <c r="AA510"/>
  <c r="F544"/>
  <c r="K544"/>
  <c r="E525"/>
  <c r="A521"/>
  <c r="A522" s="1"/>
  <c r="A523" s="1"/>
  <c r="A524" s="1"/>
  <c r="A525" s="1"/>
  <c r="A526" s="1"/>
  <c r="A527" s="1"/>
  <c r="A528" s="1"/>
  <c r="N524"/>
  <c r="E526"/>
  <c r="H524"/>
  <c r="N526"/>
  <c r="E527"/>
  <c r="C524"/>
  <c r="B544" s="1"/>
  <c r="E523"/>
  <c r="N525"/>
  <c r="AD527"/>
  <c r="I536" l="1"/>
  <c r="P531"/>
  <c r="N536"/>
  <c r="O536"/>
  <c r="P536" s="1"/>
  <c r="F536"/>
  <c r="L536"/>
  <c r="K536"/>
  <c r="A529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H536"/>
  <c r="G536"/>
  <c r="AF510"/>
  <c r="AA539"/>
  <c r="AD535"/>
  <c r="Z535"/>
  <c r="V535"/>
  <c r="AF534"/>
  <c r="AB534"/>
  <c r="X534"/>
  <c r="T534"/>
  <c r="AD533"/>
  <c r="Z533"/>
  <c r="V533"/>
  <c r="AF532"/>
  <c r="AB532"/>
  <c r="X532"/>
  <c r="T532"/>
  <c r="U542"/>
  <c r="U541"/>
  <c r="U540"/>
  <c r="AE539"/>
  <c r="U539"/>
  <c r="AE535"/>
  <c r="AA535"/>
  <c r="W535"/>
  <c r="S535"/>
  <c r="AC534"/>
  <c r="Y534"/>
  <c r="U534"/>
  <c r="AE533"/>
  <c r="AA533"/>
  <c r="W533"/>
  <c r="S533"/>
  <c r="AC532"/>
  <c r="Y532"/>
  <c r="U532"/>
  <c r="AC542"/>
  <c r="AC541"/>
  <c r="AC540"/>
  <c r="AF539"/>
  <c r="V539"/>
  <c r="AF535"/>
  <c r="AB535"/>
  <c r="X535"/>
  <c r="T535"/>
  <c r="AD534"/>
  <c r="Z534"/>
  <c r="V534"/>
  <c r="AF533"/>
  <c r="AB533"/>
  <c r="X533"/>
  <c r="T533"/>
  <c r="AD532"/>
  <c r="Z532"/>
  <c r="V532"/>
  <c r="AC535"/>
  <c r="S534"/>
  <c r="U533"/>
  <c r="AA532"/>
  <c r="W532"/>
  <c r="W536" s="1"/>
  <c r="W534"/>
  <c r="Y533"/>
  <c r="AE532"/>
  <c r="AE534"/>
  <c r="U535"/>
  <c r="AA534"/>
  <c r="AC533"/>
  <c r="S532"/>
  <c r="S536" s="1"/>
  <c r="Z539"/>
  <c r="Y535"/>
  <c r="J536"/>
  <c r="E536"/>
  <c r="D536"/>
  <c r="C536"/>
  <c r="V544"/>
  <c r="AA544"/>
  <c r="AD524"/>
  <c r="X524"/>
  <c r="S524"/>
  <c r="R544" s="1"/>
  <c r="U523"/>
  <c r="U525"/>
  <c r="N553"/>
  <c r="AD526"/>
  <c r="AD525"/>
  <c r="U527"/>
  <c r="U526"/>
  <c r="V536" l="1"/>
  <c r="G542"/>
  <c r="Y536"/>
  <c r="AE536"/>
  <c r="AF536" s="1"/>
  <c r="AA536"/>
  <c r="AF531"/>
  <c r="U536"/>
  <c r="X536"/>
  <c r="AB536"/>
  <c r="AD536"/>
  <c r="T536"/>
  <c r="M568"/>
  <c r="M567"/>
  <c r="M566"/>
  <c r="P565"/>
  <c r="F565"/>
  <c r="M561"/>
  <c r="I561"/>
  <c r="E561"/>
  <c r="O560"/>
  <c r="K560"/>
  <c r="G560"/>
  <c r="C560"/>
  <c r="M559"/>
  <c r="I559"/>
  <c r="E559"/>
  <c r="O558"/>
  <c r="K558"/>
  <c r="G558"/>
  <c r="C558"/>
  <c r="J565"/>
  <c r="N561"/>
  <c r="J561"/>
  <c r="F561"/>
  <c r="P560"/>
  <c r="L560"/>
  <c r="H560"/>
  <c r="D560"/>
  <c r="N559"/>
  <c r="J559"/>
  <c r="F559"/>
  <c r="P558"/>
  <c r="L558"/>
  <c r="H558"/>
  <c r="D558"/>
  <c r="K565"/>
  <c r="O561"/>
  <c r="K561"/>
  <c r="G561"/>
  <c r="C561"/>
  <c r="M560"/>
  <c r="I560"/>
  <c r="E560"/>
  <c r="O559"/>
  <c r="K559"/>
  <c r="G559"/>
  <c r="C559"/>
  <c r="M558"/>
  <c r="I558"/>
  <c r="E558"/>
  <c r="E567"/>
  <c r="E565"/>
  <c r="D561"/>
  <c r="J560"/>
  <c r="L559"/>
  <c r="P561"/>
  <c r="E568"/>
  <c r="O565"/>
  <c r="H561"/>
  <c r="N560"/>
  <c r="P559"/>
  <c r="F558"/>
  <c r="E566"/>
  <c r="F560"/>
  <c r="L561"/>
  <c r="D559"/>
  <c r="J558"/>
  <c r="H559"/>
  <c r="N558"/>
  <c r="Z536"/>
  <c r="AC536"/>
  <c r="F570"/>
  <c r="K570"/>
  <c r="A547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N552"/>
  <c r="E553"/>
  <c r="E551"/>
  <c r="H550"/>
  <c r="AD553"/>
  <c r="N550"/>
  <c r="E549"/>
  <c r="E552"/>
  <c r="N551"/>
  <c r="C550"/>
  <c r="B570" s="1"/>
  <c r="I562" l="1"/>
  <c r="E562"/>
  <c r="G562"/>
  <c r="W542"/>
  <c r="F562"/>
  <c r="D562"/>
  <c r="C562"/>
  <c r="AA565"/>
  <c r="AD561"/>
  <c r="Z561"/>
  <c r="V561"/>
  <c r="AF560"/>
  <c r="AB560"/>
  <c r="X560"/>
  <c r="T560"/>
  <c r="AD559"/>
  <c r="Z559"/>
  <c r="V559"/>
  <c r="AF558"/>
  <c r="AB558"/>
  <c r="X558"/>
  <c r="T558"/>
  <c r="U568"/>
  <c r="U567"/>
  <c r="U566"/>
  <c r="AE565"/>
  <c r="U565"/>
  <c r="AE561"/>
  <c r="AA561"/>
  <c r="W561"/>
  <c r="S561"/>
  <c r="AC560"/>
  <c r="Y560"/>
  <c r="U560"/>
  <c r="AE559"/>
  <c r="AA559"/>
  <c r="W559"/>
  <c r="S559"/>
  <c r="AC558"/>
  <c r="Y558"/>
  <c r="U558"/>
  <c r="AC568"/>
  <c r="AC567"/>
  <c r="AC566"/>
  <c r="AF565"/>
  <c r="V565"/>
  <c r="AF561"/>
  <c r="AB561"/>
  <c r="X561"/>
  <c r="T561"/>
  <c r="AD560"/>
  <c r="Z560"/>
  <c r="V560"/>
  <c r="AF559"/>
  <c r="AB559"/>
  <c r="X559"/>
  <c r="T559"/>
  <c r="AD558"/>
  <c r="Z558"/>
  <c r="V558"/>
  <c r="W560"/>
  <c r="Y559"/>
  <c r="AE558"/>
  <c r="AA558"/>
  <c r="U561"/>
  <c r="AA560"/>
  <c r="AC559"/>
  <c r="S558"/>
  <c r="Z565"/>
  <c r="Y561"/>
  <c r="AE560"/>
  <c r="W558"/>
  <c r="AC561"/>
  <c r="S560"/>
  <c r="U559"/>
  <c r="H562"/>
  <c r="N562"/>
  <c r="P557"/>
  <c r="O562"/>
  <c r="G568" s="1"/>
  <c r="J562"/>
  <c r="M562"/>
  <c r="L562"/>
  <c r="K562"/>
  <c r="V570"/>
  <c r="AA570"/>
  <c r="A569"/>
  <c r="A570" s="1"/>
  <c r="AD550"/>
  <c r="X550"/>
  <c r="S550"/>
  <c r="R570" s="1"/>
  <c r="N579"/>
  <c r="U549"/>
  <c r="U551"/>
  <c r="U553"/>
  <c r="U552"/>
  <c r="AD552"/>
  <c r="AD551"/>
  <c r="W562" l="1"/>
  <c r="V562"/>
  <c r="Y562"/>
  <c r="P562"/>
  <c r="AE562"/>
  <c r="AF562" s="1"/>
  <c r="S562"/>
  <c r="AA562"/>
  <c r="AF557"/>
  <c r="U562"/>
  <c r="X562"/>
  <c r="M594"/>
  <c r="M593"/>
  <c r="M592"/>
  <c r="P591"/>
  <c r="F591"/>
  <c r="M587"/>
  <c r="I587"/>
  <c r="E587"/>
  <c r="O586"/>
  <c r="K586"/>
  <c r="G586"/>
  <c r="C586"/>
  <c r="M585"/>
  <c r="I585"/>
  <c r="E585"/>
  <c r="O584"/>
  <c r="K584"/>
  <c r="G584"/>
  <c r="C584"/>
  <c r="J591"/>
  <c r="N587"/>
  <c r="J587"/>
  <c r="F587"/>
  <c r="P586"/>
  <c r="L586"/>
  <c r="H586"/>
  <c r="D586"/>
  <c r="N585"/>
  <c r="J585"/>
  <c r="F585"/>
  <c r="P584"/>
  <c r="L584"/>
  <c r="H584"/>
  <c r="D584"/>
  <c r="K591"/>
  <c r="O587"/>
  <c r="K587"/>
  <c r="G587"/>
  <c r="C587"/>
  <c r="M586"/>
  <c r="I586"/>
  <c r="E586"/>
  <c r="O585"/>
  <c r="K585"/>
  <c r="G585"/>
  <c r="C585"/>
  <c r="M584"/>
  <c r="M588" s="1"/>
  <c r="I584"/>
  <c r="E584"/>
  <c r="E594"/>
  <c r="O591"/>
  <c r="H587"/>
  <c r="N586"/>
  <c r="P585"/>
  <c r="F584"/>
  <c r="E593"/>
  <c r="L587"/>
  <c r="D585"/>
  <c r="J584"/>
  <c r="E592"/>
  <c r="P587"/>
  <c r="F586"/>
  <c r="H585"/>
  <c r="N584"/>
  <c r="E591"/>
  <c r="D587"/>
  <c r="J586"/>
  <c r="L585"/>
  <c r="AD562"/>
  <c r="T562"/>
  <c r="AB562"/>
  <c r="Z562"/>
  <c r="AC562"/>
  <c r="F596"/>
  <c r="K596"/>
  <c r="A571"/>
  <c r="A573"/>
  <c r="A574" s="1"/>
  <c r="A575" s="1"/>
  <c r="A576" s="1"/>
  <c r="A577" s="1"/>
  <c r="A578" s="1"/>
  <c r="A579" s="1"/>
  <c r="A580" s="1"/>
  <c r="AD579"/>
  <c r="H576"/>
  <c r="N577"/>
  <c r="N578"/>
  <c r="N576"/>
  <c r="E578"/>
  <c r="E579"/>
  <c r="E575"/>
  <c r="C576"/>
  <c r="B596" s="1"/>
  <c r="E577"/>
  <c r="I588" l="1"/>
  <c r="E588"/>
  <c r="L588"/>
  <c r="N588"/>
  <c r="K588"/>
  <c r="W568"/>
  <c r="H588"/>
  <c r="J588"/>
  <c r="G588"/>
  <c r="AA591"/>
  <c r="AD587"/>
  <c r="Z587"/>
  <c r="V587"/>
  <c r="AF586"/>
  <c r="AB586"/>
  <c r="X586"/>
  <c r="T586"/>
  <c r="AD585"/>
  <c r="Z585"/>
  <c r="V585"/>
  <c r="AF584"/>
  <c r="AB584"/>
  <c r="X584"/>
  <c r="T584"/>
  <c r="U594"/>
  <c r="U593"/>
  <c r="U592"/>
  <c r="AE591"/>
  <c r="U591"/>
  <c r="AE587"/>
  <c r="AA587"/>
  <c r="W587"/>
  <c r="S587"/>
  <c r="AC586"/>
  <c r="Y586"/>
  <c r="U586"/>
  <c r="AE585"/>
  <c r="AA585"/>
  <c r="W585"/>
  <c r="S585"/>
  <c r="AC584"/>
  <c r="Y584"/>
  <c r="U584"/>
  <c r="AC594"/>
  <c r="AC593"/>
  <c r="AC592"/>
  <c r="AF591"/>
  <c r="V591"/>
  <c r="AF587"/>
  <c r="AB587"/>
  <c r="X587"/>
  <c r="T587"/>
  <c r="AD586"/>
  <c r="Z586"/>
  <c r="V586"/>
  <c r="AF585"/>
  <c r="AB585"/>
  <c r="X585"/>
  <c r="T585"/>
  <c r="AD584"/>
  <c r="Z584"/>
  <c r="V584"/>
  <c r="U587"/>
  <c r="AA586"/>
  <c r="AC585"/>
  <c r="S584"/>
  <c r="W586"/>
  <c r="AE584"/>
  <c r="Z591"/>
  <c r="Y587"/>
  <c r="AE586"/>
  <c r="W584"/>
  <c r="Y585"/>
  <c r="AC587"/>
  <c r="S586"/>
  <c r="U585"/>
  <c r="AA584"/>
  <c r="A58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D588"/>
  <c r="F588"/>
  <c r="C588"/>
  <c r="P583"/>
  <c r="O588"/>
  <c r="G594" s="1"/>
  <c r="AA596"/>
  <c r="V596"/>
  <c r="N605"/>
  <c r="U577"/>
  <c r="AD576"/>
  <c r="S576"/>
  <c r="R596" s="1"/>
  <c r="U575"/>
  <c r="AD578"/>
  <c r="AD577"/>
  <c r="X576"/>
  <c r="U579"/>
  <c r="U578"/>
  <c r="P588" l="1"/>
  <c r="Z588"/>
  <c r="AC588"/>
  <c r="T588"/>
  <c r="M620"/>
  <c r="M619"/>
  <c r="M618"/>
  <c r="P617"/>
  <c r="F617"/>
  <c r="M613"/>
  <c r="I613"/>
  <c r="E613"/>
  <c r="O612"/>
  <c r="K612"/>
  <c r="G612"/>
  <c r="C612"/>
  <c r="M611"/>
  <c r="I611"/>
  <c r="E611"/>
  <c r="O610"/>
  <c r="K610"/>
  <c r="G610"/>
  <c r="C610"/>
  <c r="J617"/>
  <c r="N613"/>
  <c r="J613"/>
  <c r="F613"/>
  <c r="P612"/>
  <c r="L612"/>
  <c r="H612"/>
  <c r="D612"/>
  <c r="N611"/>
  <c r="J611"/>
  <c r="F611"/>
  <c r="P610"/>
  <c r="L610"/>
  <c r="H610"/>
  <c r="D610"/>
  <c r="K617"/>
  <c r="O613"/>
  <c r="K613"/>
  <c r="G613"/>
  <c r="C613"/>
  <c r="M612"/>
  <c r="I612"/>
  <c r="E612"/>
  <c r="O611"/>
  <c r="K611"/>
  <c r="G611"/>
  <c r="C611"/>
  <c r="M610"/>
  <c r="I610"/>
  <c r="E610"/>
  <c r="L613"/>
  <c r="D611"/>
  <c r="J610"/>
  <c r="H613"/>
  <c r="E618"/>
  <c r="P613"/>
  <c r="F612"/>
  <c r="H611"/>
  <c r="N610"/>
  <c r="F610"/>
  <c r="E619"/>
  <c r="E617"/>
  <c r="D613"/>
  <c r="J612"/>
  <c r="L611"/>
  <c r="E620"/>
  <c r="O617"/>
  <c r="N612"/>
  <c r="P611"/>
  <c r="V588"/>
  <c r="Y588"/>
  <c r="AA588"/>
  <c r="AE588"/>
  <c r="AF588" s="1"/>
  <c r="AF583"/>
  <c r="U588"/>
  <c r="W588"/>
  <c r="AB588"/>
  <c r="AD588"/>
  <c r="S588"/>
  <c r="X588"/>
  <c r="K622"/>
  <c r="F622"/>
  <c r="N602"/>
  <c r="H602"/>
  <c r="AD605"/>
  <c r="E605"/>
  <c r="N604"/>
  <c r="E604"/>
  <c r="C602"/>
  <c r="B622" s="1"/>
  <c r="E603"/>
  <c r="E601"/>
  <c r="A599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N603"/>
  <c r="M614" l="1"/>
  <c r="I614"/>
  <c r="O614"/>
  <c r="P614" s="1"/>
  <c r="W594"/>
  <c r="P609"/>
  <c r="L614"/>
  <c r="N614"/>
  <c r="K614"/>
  <c r="AA617"/>
  <c r="AD613"/>
  <c r="Z613"/>
  <c r="V613"/>
  <c r="AF612"/>
  <c r="AB612"/>
  <c r="X612"/>
  <c r="T612"/>
  <c r="AD611"/>
  <c r="Z611"/>
  <c r="V611"/>
  <c r="AF610"/>
  <c r="AB610"/>
  <c r="X610"/>
  <c r="T610"/>
  <c r="U620"/>
  <c r="U619"/>
  <c r="U618"/>
  <c r="AE617"/>
  <c r="U617"/>
  <c r="AE613"/>
  <c r="AA613"/>
  <c r="W613"/>
  <c r="S613"/>
  <c r="AC612"/>
  <c r="Y612"/>
  <c r="U612"/>
  <c r="AE611"/>
  <c r="AA611"/>
  <c r="W611"/>
  <c r="S611"/>
  <c r="AC610"/>
  <c r="Y610"/>
  <c r="U610"/>
  <c r="AC620"/>
  <c r="AC619"/>
  <c r="AC618"/>
  <c r="AF617"/>
  <c r="V617"/>
  <c r="AF613"/>
  <c r="AB613"/>
  <c r="X613"/>
  <c r="T613"/>
  <c r="AD612"/>
  <c r="Z612"/>
  <c r="V612"/>
  <c r="AF611"/>
  <c r="AB611"/>
  <c r="X611"/>
  <c r="T611"/>
  <c r="AD610"/>
  <c r="Z610"/>
  <c r="V610"/>
  <c r="Z617"/>
  <c r="Y613"/>
  <c r="AE612"/>
  <c r="W610"/>
  <c r="AC613"/>
  <c r="S612"/>
  <c r="U611"/>
  <c r="AA610"/>
  <c r="U613"/>
  <c r="AC611"/>
  <c r="W612"/>
  <c r="Y611"/>
  <c r="AE610"/>
  <c r="AA612"/>
  <c r="S610"/>
  <c r="H614"/>
  <c r="J614"/>
  <c r="G614"/>
  <c r="E614"/>
  <c r="D614"/>
  <c r="F614"/>
  <c r="C614"/>
  <c r="V622"/>
  <c r="AA622"/>
  <c r="A621"/>
  <c r="A622" s="1"/>
  <c r="AD604"/>
  <c r="AD603"/>
  <c r="U605"/>
  <c r="U604"/>
  <c r="N631"/>
  <c r="AD602"/>
  <c r="S602"/>
  <c r="R622" s="1"/>
  <c r="U601"/>
  <c r="U603"/>
  <c r="X602"/>
  <c r="AF609" l="1"/>
  <c r="G620"/>
  <c r="U614"/>
  <c r="AB614"/>
  <c r="M646"/>
  <c r="M645"/>
  <c r="M644"/>
  <c r="P643"/>
  <c r="F643"/>
  <c r="M639"/>
  <c r="I639"/>
  <c r="E639"/>
  <c r="O638"/>
  <c r="K638"/>
  <c r="G638"/>
  <c r="C638"/>
  <c r="M637"/>
  <c r="I637"/>
  <c r="E637"/>
  <c r="O636"/>
  <c r="K636"/>
  <c r="G636"/>
  <c r="C636"/>
  <c r="J643"/>
  <c r="N639"/>
  <c r="J639"/>
  <c r="F639"/>
  <c r="P638"/>
  <c r="L638"/>
  <c r="H638"/>
  <c r="D638"/>
  <c r="N637"/>
  <c r="J637"/>
  <c r="F637"/>
  <c r="P636"/>
  <c r="L636"/>
  <c r="H636"/>
  <c r="D636"/>
  <c r="K643"/>
  <c r="O639"/>
  <c r="K639"/>
  <c r="G639"/>
  <c r="C639"/>
  <c r="M638"/>
  <c r="I638"/>
  <c r="E638"/>
  <c r="O637"/>
  <c r="K637"/>
  <c r="G637"/>
  <c r="C637"/>
  <c r="M636"/>
  <c r="I636"/>
  <c r="E636"/>
  <c r="E640" s="1"/>
  <c r="E644"/>
  <c r="P639"/>
  <c r="F638"/>
  <c r="H637"/>
  <c r="N636"/>
  <c r="A633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J636"/>
  <c r="E645"/>
  <c r="E643"/>
  <c r="D639"/>
  <c r="J638"/>
  <c r="L637"/>
  <c r="E646"/>
  <c r="O643"/>
  <c r="H639"/>
  <c r="N638"/>
  <c r="P637"/>
  <c r="F636"/>
  <c r="L639"/>
  <c r="D637"/>
  <c r="AD614"/>
  <c r="S614"/>
  <c r="X614"/>
  <c r="W614"/>
  <c r="Z614"/>
  <c r="AC614"/>
  <c r="AE614"/>
  <c r="W620" s="1"/>
  <c r="T614"/>
  <c r="V614"/>
  <c r="Y614"/>
  <c r="AA614"/>
  <c r="F648"/>
  <c r="K648"/>
  <c r="A623"/>
  <c r="H628"/>
  <c r="N628"/>
  <c r="E630"/>
  <c r="N630"/>
  <c r="AD631"/>
  <c r="E629"/>
  <c r="E627"/>
  <c r="N629"/>
  <c r="C628"/>
  <c r="B648" s="1"/>
  <c r="A625"/>
  <c r="A626" s="1"/>
  <c r="A627" s="1"/>
  <c r="A628" s="1"/>
  <c r="A629" s="1"/>
  <c r="A630" s="1"/>
  <c r="A631" s="1"/>
  <c r="A632" s="1"/>
  <c r="E631"/>
  <c r="M640" l="1"/>
  <c r="I640"/>
  <c r="L640"/>
  <c r="N640"/>
  <c r="K640"/>
  <c r="AF614"/>
  <c r="H640"/>
  <c r="J640"/>
  <c r="G640"/>
  <c r="D640"/>
  <c r="F640"/>
  <c r="C640"/>
  <c r="AA643"/>
  <c r="AD639"/>
  <c r="Z639"/>
  <c r="V639"/>
  <c r="AF638"/>
  <c r="AB638"/>
  <c r="X638"/>
  <c r="T638"/>
  <c r="AD637"/>
  <c r="Z637"/>
  <c r="V637"/>
  <c r="AF636"/>
  <c r="AB636"/>
  <c r="X636"/>
  <c r="T636"/>
  <c r="U646"/>
  <c r="U645"/>
  <c r="U644"/>
  <c r="AE643"/>
  <c r="U643"/>
  <c r="AE639"/>
  <c r="AA639"/>
  <c r="W639"/>
  <c r="S639"/>
  <c r="AC638"/>
  <c r="Y638"/>
  <c r="U638"/>
  <c r="AE637"/>
  <c r="AA637"/>
  <c r="W637"/>
  <c r="S637"/>
  <c r="AC636"/>
  <c r="Y636"/>
  <c r="U636"/>
  <c r="AC646"/>
  <c r="AC645"/>
  <c r="AC644"/>
  <c r="AF643"/>
  <c r="V643"/>
  <c r="AF639"/>
  <c r="AB639"/>
  <c r="X639"/>
  <c r="T639"/>
  <c r="AD638"/>
  <c r="Z638"/>
  <c r="V638"/>
  <c r="AF637"/>
  <c r="AB637"/>
  <c r="X637"/>
  <c r="T637"/>
  <c r="AD636"/>
  <c r="Z636"/>
  <c r="V636"/>
  <c r="V640" s="1"/>
  <c r="AC639"/>
  <c r="S638"/>
  <c r="U637"/>
  <c r="AA636"/>
  <c r="Y639"/>
  <c r="W638"/>
  <c r="Y637"/>
  <c r="AE636"/>
  <c r="AE638"/>
  <c r="W636"/>
  <c r="U639"/>
  <c r="AA638"/>
  <c r="AC637"/>
  <c r="S636"/>
  <c r="Z643"/>
  <c r="P635"/>
  <c r="O640"/>
  <c r="G646" s="1"/>
  <c r="V648"/>
  <c r="AA648"/>
  <c r="A647"/>
  <c r="A648" s="1"/>
  <c r="U631"/>
  <c r="U630"/>
  <c r="AD630"/>
  <c r="AD629"/>
  <c r="AD628"/>
  <c r="N657"/>
  <c r="X628"/>
  <c r="S628"/>
  <c r="R648" s="1"/>
  <c r="U627"/>
  <c r="U629"/>
  <c r="AA640" l="1"/>
  <c r="M672"/>
  <c r="M671"/>
  <c r="M670"/>
  <c r="P669"/>
  <c r="F669"/>
  <c r="M665"/>
  <c r="I665"/>
  <c r="E665"/>
  <c r="O664"/>
  <c r="K664"/>
  <c r="G664"/>
  <c r="C664"/>
  <c r="M663"/>
  <c r="I663"/>
  <c r="E663"/>
  <c r="O662"/>
  <c r="K662"/>
  <c r="G662"/>
  <c r="C662"/>
  <c r="J669"/>
  <c r="N665"/>
  <c r="J665"/>
  <c r="F665"/>
  <c r="P664"/>
  <c r="L664"/>
  <c r="H664"/>
  <c r="D664"/>
  <c r="N663"/>
  <c r="J663"/>
  <c r="F663"/>
  <c r="P662"/>
  <c r="L662"/>
  <c r="H662"/>
  <c r="D662"/>
  <c r="K669"/>
  <c r="O665"/>
  <c r="K665"/>
  <c r="G665"/>
  <c r="C665"/>
  <c r="M664"/>
  <c r="I664"/>
  <c r="E664"/>
  <c r="O663"/>
  <c r="K663"/>
  <c r="G663"/>
  <c r="C663"/>
  <c r="M662"/>
  <c r="I662"/>
  <c r="I666" s="1"/>
  <c r="E662"/>
  <c r="E671"/>
  <c r="E669"/>
  <c r="D665"/>
  <c r="J664"/>
  <c r="L663"/>
  <c r="P665"/>
  <c r="H663"/>
  <c r="E672"/>
  <c r="O669"/>
  <c r="H665"/>
  <c r="N664"/>
  <c r="P663"/>
  <c r="F662"/>
  <c r="L665"/>
  <c r="D663"/>
  <c r="J662"/>
  <c r="E670"/>
  <c r="F664"/>
  <c r="N662"/>
  <c r="P640"/>
  <c r="AF635"/>
  <c r="U640"/>
  <c r="W640"/>
  <c r="AB640"/>
  <c r="Y640"/>
  <c r="AD640"/>
  <c r="S640"/>
  <c r="X640"/>
  <c r="Z640"/>
  <c r="AC640"/>
  <c r="AE640"/>
  <c r="AF640" s="1"/>
  <c r="T640"/>
  <c r="F674"/>
  <c r="K674"/>
  <c r="A649"/>
  <c r="A65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E657"/>
  <c r="C654"/>
  <c r="B674" s="1"/>
  <c r="N655"/>
  <c r="H654"/>
  <c r="N654"/>
  <c r="E655"/>
  <c r="N656"/>
  <c r="E656"/>
  <c r="E653"/>
  <c r="AD657"/>
  <c r="M666" l="1"/>
  <c r="P661"/>
  <c r="O666"/>
  <c r="G672" s="1"/>
  <c r="W646"/>
  <c r="AA669"/>
  <c r="AD665"/>
  <c r="Z665"/>
  <c r="V665"/>
  <c r="AF664"/>
  <c r="AB664"/>
  <c r="X664"/>
  <c r="T664"/>
  <c r="AD663"/>
  <c r="Z663"/>
  <c r="V663"/>
  <c r="AF662"/>
  <c r="AB662"/>
  <c r="X662"/>
  <c r="T662"/>
  <c r="U672"/>
  <c r="U671"/>
  <c r="U670"/>
  <c r="AE669"/>
  <c r="U669"/>
  <c r="AE665"/>
  <c r="AA665"/>
  <c r="W665"/>
  <c r="S665"/>
  <c r="AC664"/>
  <c r="Y664"/>
  <c r="U664"/>
  <c r="AE663"/>
  <c r="AA663"/>
  <c r="W663"/>
  <c r="S663"/>
  <c r="AC662"/>
  <c r="Y662"/>
  <c r="U662"/>
  <c r="AC672"/>
  <c r="AC671"/>
  <c r="AC670"/>
  <c r="AF669"/>
  <c r="V669"/>
  <c r="AF665"/>
  <c r="AB665"/>
  <c r="X665"/>
  <c r="T665"/>
  <c r="AD664"/>
  <c r="Z664"/>
  <c r="V664"/>
  <c r="AF663"/>
  <c r="AB663"/>
  <c r="X663"/>
  <c r="T663"/>
  <c r="AD662"/>
  <c r="Z662"/>
  <c r="V662"/>
  <c r="W664"/>
  <c r="Y663"/>
  <c r="AE662"/>
  <c r="U665"/>
  <c r="AA664"/>
  <c r="AC663"/>
  <c r="S662"/>
  <c r="AC665"/>
  <c r="U663"/>
  <c r="Z669"/>
  <c r="Y665"/>
  <c r="AE664"/>
  <c r="W662"/>
  <c r="S664"/>
  <c r="AA662"/>
  <c r="L666"/>
  <c r="N666"/>
  <c r="K666"/>
  <c r="H666"/>
  <c r="J666"/>
  <c r="G666"/>
  <c r="A673"/>
  <c r="A674" s="1"/>
  <c r="E666"/>
  <c r="D666"/>
  <c r="F666"/>
  <c r="C666"/>
  <c r="V674"/>
  <c r="AA674"/>
  <c r="A675"/>
  <c r="U657"/>
  <c r="U656"/>
  <c r="X654"/>
  <c r="N683"/>
  <c r="AD654"/>
  <c r="S654"/>
  <c r="R674" s="1"/>
  <c r="U653"/>
  <c r="U655"/>
  <c r="AD656"/>
  <c r="AD655"/>
  <c r="V666" l="1"/>
  <c r="AD666"/>
  <c r="P666"/>
  <c r="M698"/>
  <c r="M697"/>
  <c r="M696"/>
  <c r="P695"/>
  <c r="F695"/>
  <c r="M691"/>
  <c r="I691"/>
  <c r="E691"/>
  <c r="O690"/>
  <c r="K690"/>
  <c r="G690"/>
  <c r="C690"/>
  <c r="M689"/>
  <c r="I689"/>
  <c r="E689"/>
  <c r="O688"/>
  <c r="K688"/>
  <c r="G688"/>
  <c r="C688"/>
  <c r="J695"/>
  <c r="N691"/>
  <c r="J691"/>
  <c r="F691"/>
  <c r="P690"/>
  <c r="L690"/>
  <c r="H690"/>
  <c r="D690"/>
  <c r="N689"/>
  <c r="J689"/>
  <c r="F689"/>
  <c r="P688"/>
  <c r="L688"/>
  <c r="H688"/>
  <c r="D688"/>
  <c r="K695"/>
  <c r="O691"/>
  <c r="K691"/>
  <c r="G691"/>
  <c r="C691"/>
  <c r="M690"/>
  <c r="I690"/>
  <c r="E690"/>
  <c r="O689"/>
  <c r="K689"/>
  <c r="G689"/>
  <c r="C689"/>
  <c r="M688"/>
  <c r="I688"/>
  <c r="E688"/>
  <c r="E698"/>
  <c r="O695"/>
  <c r="H691"/>
  <c r="N690"/>
  <c r="P689"/>
  <c r="F688"/>
  <c r="D691"/>
  <c r="L691"/>
  <c r="D689"/>
  <c r="J688"/>
  <c r="E695"/>
  <c r="E696"/>
  <c r="P691"/>
  <c r="F690"/>
  <c r="H689"/>
  <c r="N688"/>
  <c r="A685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E697"/>
  <c r="J690"/>
  <c r="L689"/>
  <c r="Y666"/>
  <c r="AA666"/>
  <c r="AF661"/>
  <c r="U666"/>
  <c r="W666"/>
  <c r="AB666"/>
  <c r="X666"/>
  <c r="S666"/>
  <c r="Z666"/>
  <c r="AC666"/>
  <c r="AE666"/>
  <c r="AF666" s="1"/>
  <c r="T666"/>
  <c r="F700"/>
  <c r="K700"/>
  <c r="E683"/>
  <c r="E682"/>
  <c r="E681"/>
  <c r="E679"/>
  <c r="A677"/>
  <c r="A678" s="1"/>
  <c r="A679" s="1"/>
  <c r="A680" s="1"/>
  <c r="A681" s="1"/>
  <c r="A682" s="1"/>
  <c r="A683" s="1"/>
  <c r="A684" s="1"/>
  <c r="AD683"/>
  <c r="N682"/>
  <c r="N680"/>
  <c r="C680"/>
  <c r="B700" s="1"/>
  <c r="H680"/>
  <c r="N681"/>
  <c r="M692" l="1"/>
  <c r="I692"/>
  <c r="P687"/>
  <c r="L692"/>
  <c r="N692"/>
  <c r="O692"/>
  <c r="P692" s="1"/>
  <c r="W672"/>
  <c r="K692"/>
  <c r="H692"/>
  <c r="J692"/>
  <c r="G692"/>
  <c r="AA695"/>
  <c r="AD691"/>
  <c r="Z691"/>
  <c r="V691"/>
  <c r="AF690"/>
  <c r="AB690"/>
  <c r="X690"/>
  <c r="T690"/>
  <c r="AD689"/>
  <c r="Z689"/>
  <c r="V689"/>
  <c r="AF688"/>
  <c r="AB688"/>
  <c r="X688"/>
  <c r="T688"/>
  <c r="U698"/>
  <c r="U697"/>
  <c r="U696"/>
  <c r="AE695"/>
  <c r="U695"/>
  <c r="AE691"/>
  <c r="AA691"/>
  <c r="W691"/>
  <c r="S691"/>
  <c r="AC690"/>
  <c r="Y690"/>
  <c r="U690"/>
  <c r="AE689"/>
  <c r="AA689"/>
  <c r="W689"/>
  <c r="S689"/>
  <c r="AC688"/>
  <c r="Y688"/>
  <c r="U688"/>
  <c r="AC698"/>
  <c r="AC697"/>
  <c r="AC696"/>
  <c r="AF695"/>
  <c r="V695"/>
  <c r="AF691"/>
  <c r="AB691"/>
  <c r="X691"/>
  <c r="T691"/>
  <c r="AD690"/>
  <c r="Z690"/>
  <c r="V690"/>
  <c r="AF689"/>
  <c r="AB689"/>
  <c r="X689"/>
  <c r="T689"/>
  <c r="AD688"/>
  <c r="Z688"/>
  <c r="V688"/>
  <c r="U691"/>
  <c r="AA690"/>
  <c r="AC689"/>
  <c r="S688"/>
  <c r="AE688"/>
  <c r="Z695"/>
  <c r="Y691"/>
  <c r="AE690"/>
  <c r="W688"/>
  <c r="Y689"/>
  <c r="AC691"/>
  <c r="S690"/>
  <c r="U689"/>
  <c r="AA688"/>
  <c r="W690"/>
  <c r="E692"/>
  <c r="D692"/>
  <c r="F692"/>
  <c r="C692"/>
  <c r="AA700"/>
  <c r="V700"/>
  <c r="A699"/>
  <c r="A700" s="1"/>
  <c r="X680"/>
  <c r="S680"/>
  <c r="R700" s="1"/>
  <c r="U679"/>
  <c r="U681"/>
  <c r="N709"/>
  <c r="AD682"/>
  <c r="AD681"/>
  <c r="U683"/>
  <c r="U682"/>
  <c r="AD680"/>
  <c r="G698" l="1"/>
  <c r="U692"/>
  <c r="AB692"/>
  <c r="M724"/>
  <c r="M723"/>
  <c r="M722"/>
  <c r="P721"/>
  <c r="F721"/>
  <c r="M717"/>
  <c r="I717"/>
  <c r="E717"/>
  <c r="O716"/>
  <c r="K716"/>
  <c r="G716"/>
  <c r="C716"/>
  <c r="M715"/>
  <c r="I715"/>
  <c r="E715"/>
  <c r="O714"/>
  <c r="K714"/>
  <c r="G714"/>
  <c r="C714"/>
  <c r="J721"/>
  <c r="N717"/>
  <c r="J717"/>
  <c r="F717"/>
  <c r="P716"/>
  <c r="L716"/>
  <c r="H716"/>
  <c r="D716"/>
  <c r="N715"/>
  <c r="J715"/>
  <c r="F715"/>
  <c r="P714"/>
  <c r="L714"/>
  <c r="H714"/>
  <c r="D714"/>
  <c r="K721"/>
  <c r="O717"/>
  <c r="K717"/>
  <c r="G717"/>
  <c r="C717"/>
  <c r="M716"/>
  <c r="I716"/>
  <c r="E716"/>
  <c r="O715"/>
  <c r="K715"/>
  <c r="G715"/>
  <c r="C715"/>
  <c r="M714"/>
  <c r="I714"/>
  <c r="E714"/>
  <c r="L717"/>
  <c r="D715"/>
  <c r="J714"/>
  <c r="E724"/>
  <c r="N716"/>
  <c r="F714"/>
  <c r="E722"/>
  <c r="P717"/>
  <c r="F716"/>
  <c r="H715"/>
  <c r="N714"/>
  <c r="P715"/>
  <c r="E723"/>
  <c r="E721"/>
  <c r="D717"/>
  <c r="J716"/>
  <c r="L715"/>
  <c r="O721"/>
  <c r="H717"/>
  <c r="S692"/>
  <c r="AF687"/>
  <c r="W692"/>
  <c r="AE692"/>
  <c r="AF692" s="1"/>
  <c r="AD692"/>
  <c r="X692"/>
  <c r="AA692"/>
  <c r="Z692"/>
  <c r="AC692"/>
  <c r="T692"/>
  <c r="V692"/>
  <c r="Y692"/>
  <c r="K726"/>
  <c r="F726"/>
  <c r="A701"/>
  <c r="E705"/>
  <c r="C706"/>
  <c r="B726" s="1"/>
  <c r="N707"/>
  <c r="E707"/>
  <c r="H706"/>
  <c r="N708"/>
  <c r="E708"/>
  <c r="N706"/>
  <c r="AD709"/>
  <c r="E709"/>
  <c r="A703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M718" l="1"/>
  <c r="O718"/>
  <c r="P718" s="1"/>
  <c r="W698"/>
  <c r="L718"/>
  <c r="N718"/>
  <c r="K718"/>
  <c r="AA721"/>
  <c r="AD717"/>
  <c r="Z717"/>
  <c r="V717"/>
  <c r="AF716"/>
  <c r="AB716"/>
  <c r="X716"/>
  <c r="T716"/>
  <c r="AD715"/>
  <c r="Z715"/>
  <c r="V715"/>
  <c r="AF714"/>
  <c r="AB714"/>
  <c r="X714"/>
  <c r="T714"/>
  <c r="U724"/>
  <c r="U723"/>
  <c r="U722"/>
  <c r="AE721"/>
  <c r="U721"/>
  <c r="AE717"/>
  <c r="AA717"/>
  <c r="W717"/>
  <c r="S717"/>
  <c r="AC716"/>
  <c r="Y716"/>
  <c r="U716"/>
  <c r="AE715"/>
  <c r="AA715"/>
  <c r="W715"/>
  <c r="S715"/>
  <c r="AC714"/>
  <c r="Y714"/>
  <c r="U714"/>
  <c r="AC724"/>
  <c r="AC723"/>
  <c r="AC722"/>
  <c r="AF721"/>
  <c r="V721"/>
  <c r="AF717"/>
  <c r="AB717"/>
  <c r="X717"/>
  <c r="T717"/>
  <c r="AD716"/>
  <c r="Z716"/>
  <c r="V716"/>
  <c r="AF715"/>
  <c r="AB715"/>
  <c r="X715"/>
  <c r="T715"/>
  <c r="AD714"/>
  <c r="Z714"/>
  <c r="V714"/>
  <c r="Z721"/>
  <c r="Y717"/>
  <c r="AE716"/>
  <c r="W714"/>
  <c r="AC717"/>
  <c r="S716"/>
  <c r="U715"/>
  <c r="AA714"/>
  <c r="U717"/>
  <c r="W716"/>
  <c r="Y715"/>
  <c r="AE714"/>
  <c r="AA716"/>
  <c r="AC715"/>
  <c r="S714"/>
  <c r="P713"/>
  <c r="I718"/>
  <c r="H718"/>
  <c r="J718"/>
  <c r="G718"/>
  <c r="E718"/>
  <c r="D718"/>
  <c r="F718"/>
  <c r="C718"/>
  <c r="V726"/>
  <c r="AA726"/>
  <c r="A725"/>
  <c r="A726" s="1"/>
  <c r="U709"/>
  <c r="U708"/>
  <c r="N735"/>
  <c r="AD706"/>
  <c r="S706"/>
  <c r="R726" s="1"/>
  <c r="U705"/>
  <c r="U707"/>
  <c r="X706"/>
  <c r="AD708"/>
  <c r="AD707"/>
  <c r="AE718" l="1"/>
  <c r="AF718" s="1"/>
  <c r="S718"/>
  <c r="U718"/>
  <c r="AB718"/>
  <c r="G724"/>
  <c r="AF713"/>
  <c r="AA718"/>
  <c r="W718"/>
  <c r="W724"/>
  <c r="AD718"/>
  <c r="X718"/>
  <c r="M750"/>
  <c r="M749"/>
  <c r="M748"/>
  <c r="P747"/>
  <c r="F747"/>
  <c r="M743"/>
  <c r="I743"/>
  <c r="E743"/>
  <c r="O742"/>
  <c r="K742"/>
  <c r="G742"/>
  <c r="C742"/>
  <c r="M741"/>
  <c r="I741"/>
  <c r="E741"/>
  <c r="O740"/>
  <c r="K740"/>
  <c r="G740"/>
  <c r="C740"/>
  <c r="J747"/>
  <c r="N743"/>
  <c r="J743"/>
  <c r="F743"/>
  <c r="P742"/>
  <c r="L742"/>
  <c r="H742"/>
  <c r="D742"/>
  <c r="N741"/>
  <c r="J741"/>
  <c r="F741"/>
  <c r="P740"/>
  <c r="L740"/>
  <c r="H740"/>
  <c r="D740"/>
  <c r="K747"/>
  <c r="O743"/>
  <c r="K743"/>
  <c r="G743"/>
  <c r="C743"/>
  <c r="M742"/>
  <c r="I742"/>
  <c r="E742"/>
  <c r="O741"/>
  <c r="K741"/>
  <c r="G741"/>
  <c r="C741"/>
  <c r="M740"/>
  <c r="I740"/>
  <c r="E740"/>
  <c r="E748"/>
  <c r="P743"/>
  <c r="F742"/>
  <c r="H741"/>
  <c r="N740"/>
  <c r="E749"/>
  <c r="E747"/>
  <c r="D743"/>
  <c r="J742"/>
  <c r="L741"/>
  <c r="E750"/>
  <c r="O747"/>
  <c r="H743"/>
  <c r="N742"/>
  <c r="P741"/>
  <c r="F740"/>
  <c r="L743"/>
  <c r="D741"/>
  <c r="J740"/>
  <c r="Z718"/>
  <c r="AC718"/>
  <c r="T718"/>
  <c r="V718"/>
  <c r="Y718"/>
  <c r="F752"/>
  <c r="K752"/>
  <c r="A727"/>
  <c r="C732"/>
  <c r="B752" s="1"/>
  <c r="E734"/>
  <c r="E735"/>
  <c r="A729"/>
  <c r="A730" s="1"/>
  <c r="A731" s="1"/>
  <c r="A732" s="1"/>
  <c r="A733" s="1"/>
  <c r="A734" s="1"/>
  <c r="A735" s="1"/>
  <c r="A736" s="1"/>
  <c r="E733"/>
  <c r="H732"/>
  <c r="E731"/>
  <c r="N732"/>
  <c r="N734"/>
  <c r="N733"/>
  <c r="AD735"/>
  <c r="I744" l="1"/>
  <c r="E744"/>
  <c r="H744"/>
  <c r="J744"/>
  <c r="G744"/>
  <c r="D744"/>
  <c r="F744"/>
  <c r="C744"/>
  <c r="P739"/>
  <c r="O744"/>
  <c r="G750" s="1"/>
  <c r="AA747"/>
  <c r="AD743"/>
  <c r="Z743"/>
  <c r="V743"/>
  <c r="AF742"/>
  <c r="AB742"/>
  <c r="X742"/>
  <c r="T742"/>
  <c r="AD741"/>
  <c r="Z741"/>
  <c r="V741"/>
  <c r="AF740"/>
  <c r="AB740"/>
  <c r="X740"/>
  <c r="T740"/>
  <c r="U750"/>
  <c r="U749"/>
  <c r="U748"/>
  <c r="AE747"/>
  <c r="U747"/>
  <c r="AE743"/>
  <c r="AA743"/>
  <c r="W743"/>
  <c r="S743"/>
  <c r="AC742"/>
  <c r="Y742"/>
  <c r="U742"/>
  <c r="AE741"/>
  <c r="AA741"/>
  <c r="W741"/>
  <c r="S741"/>
  <c r="AC740"/>
  <c r="Y740"/>
  <c r="U740"/>
  <c r="AC750"/>
  <c r="AC749"/>
  <c r="AC748"/>
  <c r="AF747"/>
  <c r="V747"/>
  <c r="AF743"/>
  <c r="AB743"/>
  <c r="X743"/>
  <c r="T743"/>
  <c r="AD742"/>
  <c r="Z742"/>
  <c r="V742"/>
  <c r="AF741"/>
  <c r="AB741"/>
  <c r="X741"/>
  <c r="T741"/>
  <c r="AD740"/>
  <c r="Z740"/>
  <c r="V740"/>
  <c r="AC743"/>
  <c r="S742"/>
  <c r="U741"/>
  <c r="AA740"/>
  <c r="W742"/>
  <c r="Y741"/>
  <c r="AE740"/>
  <c r="U743"/>
  <c r="AA742"/>
  <c r="AC741"/>
  <c r="S740"/>
  <c r="Z747"/>
  <c r="Y743"/>
  <c r="AE742"/>
  <c r="W740"/>
  <c r="A737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M744"/>
  <c r="L744"/>
  <c r="N744"/>
  <c r="K744"/>
  <c r="V752"/>
  <c r="AA752"/>
  <c r="U735"/>
  <c r="U734"/>
  <c r="AD732"/>
  <c r="N761"/>
  <c r="U733"/>
  <c r="AD734"/>
  <c r="AD733"/>
  <c r="X732"/>
  <c r="S732"/>
  <c r="R752" s="1"/>
  <c r="U731"/>
  <c r="AF739" l="1"/>
  <c r="W744"/>
  <c r="AB744"/>
  <c r="P744"/>
  <c r="AD744"/>
  <c r="S744"/>
  <c r="X744"/>
  <c r="E776"/>
  <c r="E775"/>
  <c r="E774"/>
  <c r="M776"/>
  <c r="M775"/>
  <c r="P773"/>
  <c r="F773"/>
  <c r="M769"/>
  <c r="I769"/>
  <c r="E769"/>
  <c r="O768"/>
  <c r="K768"/>
  <c r="G768"/>
  <c r="C768"/>
  <c r="M767"/>
  <c r="I767"/>
  <c r="E767"/>
  <c r="O766"/>
  <c r="K766"/>
  <c r="G766"/>
  <c r="C766"/>
  <c r="J773"/>
  <c r="N769"/>
  <c r="J769"/>
  <c r="F769"/>
  <c r="P768"/>
  <c r="L768"/>
  <c r="H768"/>
  <c r="D768"/>
  <c r="N767"/>
  <c r="J767"/>
  <c r="F767"/>
  <c r="P766"/>
  <c r="L766"/>
  <c r="H766"/>
  <c r="D766"/>
  <c r="K773"/>
  <c r="O769"/>
  <c r="K769"/>
  <c r="G769"/>
  <c r="C769"/>
  <c r="M768"/>
  <c r="I768"/>
  <c r="E768"/>
  <c r="O767"/>
  <c r="K767"/>
  <c r="G767"/>
  <c r="C767"/>
  <c r="M766"/>
  <c r="I766"/>
  <c r="E766"/>
  <c r="E773"/>
  <c r="D769"/>
  <c r="J768"/>
  <c r="L767"/>
  <c r="F768"/>
  <c r="O773"/>
  <c r="H769"/>
  <c r="N768"/>
  <c r="P767"/>
  <c r="F766"/>
  <c r="L769"/>
  <c r="D767"/>
  <c r="J766"/>
  <c r="M774"/>
  <c r="P769"/>
  <c r="H767"/>
  <c r="N766"/>
  <c r="U744"/>
  <c r="Z744"/>
  <c r="AC744"/>
  <c r="AE744"/>
  <c r="AF744" s="1"/>
  <c r="T744"/>
  <c r="V744"/>
  <c r="Y744"/>
  <c r="AA744"/>
  <c r="F778"/>
  <c r="K778"/>
  <c r="A755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N759"/>
  <c r="C758"/>
  <c r="B778" s="1"/>
  <c r="E761"/>
  <c r="H758"/>
  <c r="E760"/>
  <c r="N758"/>
  <c r="E759"/>
  <c r="AD761"/>
  <c r="E757"/>
  <c r="N760"/>
  <c r="E770" l="1"/>
  <c r="M770"/>
  <c r="F770"/>
  <c r="C770"/>
  <c r="P765"/>
  <c r="O770"/>
  <c r="G776" s="1"/>
  <c r="D770"/>
  <c r="W750"/>
  <c r="L770"/>
  <c r="N770"/>
  <c r="K770"/>
  <c r="U776"/>
  <c r="U775"/>
  <c r="U774"/>
  <c r="AC774"/>
  <c r="AA773"/>
  <c r="AD769"/>
  <c r="Z769"/>
  <c r="V769"/>
  <c r="AF768"/>
  <c r="AB768"/>
  <c r="X768"/>
  <c r="T768"/>
  <c r="AD767"/>
  <c r="Z767"/>
  <c r="V767"/>
  <c r="AF766"/>
  <c r="AB766"/>
  <c r="X766"/>
  <c r="T766"/>
  <c r="AC775"/>
  <c r="AE773"/>
  <c r="U773"/>
  <c r="AE769"/>
  <c r="AA769"/>
  <c r="W769"/>
  <c r="S769"/>
  <c r="AC768"/>
  <c r="Y768"/>
  <c r="U768"/>
  <c r="AE767"/>
  <c r="AA767"/>
  <c r="W767"/>
  <c r="S767"/>
  <c r="AC766"/>
  <c r="Y766"/>
  <c r="U766"/>
  <c r="AC776"/>
  <c r="AF773"/>
  <c r="V773"/>
  <c r="AF769"/>
  <c r="AB769"/>
  <c r="X769"/>
  <c r="T769"/>
  <c r="AD768"/>
  <c r="Z768"/>
  <c r="V768"/>
  <c r="AF767"/>
  <c r="AB767"/>
  <c r="X767"/>
  <c r="T767"/>
  <c r="AD766"/>
  <c r="Z766"/>
  <c r="V766"/>
  <c r="W768"/>
  <c r="Y767"/>
  <c r="AE766"/>
  <c r="U769"/>
  <c r="AA768"/>
  <c r="AC767"/>
  <c r="S766"/>
  <c r="Z773"/>
  <c r="Y769"/>
  <c r="AE768"/>
  <c r="W766"/>
  <c r="AC769"/>
  <c r="S768"/>
  <c r="U767"/>
  <c r="AA766"/>
  <c r="I770"/>
  <c r="H770"/>
  <c r="J770"/>
  <c r="G770"/>
  <c r="V778"/>
  <c r="AA778"/>
  <c r="A777"/>
  <c r="A778" s="1"/>
  <c r="N787"/>
  <c r="AD758"/>
  <c r="S758"/>
  <c r="R778" s="1"/>
  <c r="U757"/>
  <c r="U759"/>
  <c r="X758"/>
  <c r="AD760"/>
  <c r="AD759"/>
  <c r="U761"/>
  <c r="U760"/>
  <c r="V770" l="1"/>
  <c r="P770"/>
  <c r="AF765"/>
  <c r="AC770"/>
  <c r="AE770"/>
  <c r="AF770" s="1"/>
  <c r="AB770"/>
  <c r="E802"/>
  <c r="E801"/>
  <c r="E800"/>
  <c r="O799"/>
  <c r="E799"/>
  <c r="P795"/>
  <c r="L795"/>
  <c r="H795"/>
  <c r="D795"/>
  <c r="N794"/>
  <c r="J794"/>
  <c r="F794"/>
  <c r="P793"/>
  <c r="L793"/>
  <c r="H793"/>
  <c r="D793"/>
  <c r="N792"/>
  <c r="J792"/>
  <c r="F792"/>
  <c r="M802"/>
  <c r="M801"/>
  <c r="M800"/>
  <c r="P799"/>
  <c r="F799"/>
  <c r="M795"/>
  <c r="I795"/>
  <c r="E795"/>
  <c r="O794"/>
  <c r="K794"/>
  <c r="G794"/>
  <c r="C794"/>
  <c r="M793"/>
  <c r="I793"/>
  <c r="E793"/>
  <c r="O792"/>
  <c r="K792"/>
  <c r="G792"/>
  <c r="C792"/>
  <c r="J799"/>
  <c r="N795"/>
  <c r="J795"/>
  <c r="F795"/>
  <c r="P794"/>
  <c r="L794"/>
  <c r="H794"/>
  <c r="D794"/>
  <c r="N793"/>
  <c r="N796" s="1"/>
  <c r="J793"/>
  <c r="F793"/>
  <c r="P792"/>
  <c r="L792"/>
  <c r="H792"/>
  <c r="D792"/>
  <c r="K799"/>
  <c r="G795"/>
  <c r="I794"/>
  <c r="O793"/>
  <c r="K795"/>
  <c r="M794"/>
  <c r="C793"/>
  <c r="E792"/>
  <c r="O795"/>
  <c r="G793"/>
  <c r="I792"/>
  <c r="I796" s="1"/>
  <c r="C795"/>
  <c r="E794"/>
  <c r="K793"/>
  <c r="M792"/>
  <c r="AD770"/>
  <c r="Y770"/>
  <c r="AA770"/>
  <c r="X770"/>
  <c r="S770"/>
  <c r="Z770"/>
  <c r="U770"/>
  <c r="W770"/>
  <c r="T770"/>
  <c r="F804"/>
  <c r="K804"/>
  <c r="A779"/>
  <c r="N784"/>
  <c r="H784"/>
  <c r="E787"/>
  <c r="E786"/>
  <c r="A78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C784"/>
  <c r="B804" s="1"/>
  <c r="E785"/>
  <c r="N786"/>
  <c r="N785"/>
  <c r="AD787"/>
  <c r="E783"/>
  <c r="D796" l="1"/>
  <c r="M796"/>
  <c r="F796"/>
  <c r="Z799"/>
  <c r="AC795"/>
  <c r="Y795"/>
  <c r="U795"/>
  <c r="AE794"/>
  <c r="AA794"/>
  <c r="W794"/>
  <c r="S794"/>
  <c r="AC793"/>
  <c r="Y793"/>
  <c r="U793"/>
  <c r="AE792"/>
  <c r="AA792"/>
  <c r="W792"/>
  <c r="S792"/>
  <c r="AA799"/>
  <c r="AD795"/>
  <c r="Z795"/>
  <c r="V795"/>
  <c r="AF794"/>
  <c r="AB794"/>
  <c r="X794"/>
  <c r="T794"/>
  <c r="AD793"/>
  <c r="Z793"/>
  <c r="V793"/>
  <c r="AF792"/>
  <c r="AB792"/>
  <c r="X792"/>
  <c r="T792"/>
  <c r="U802"/>
  <c r="U801"/>
  <c r="U800"/>
  <c r="AE799"/>
  <c r="U799"/>
  <c r="AE795"/>
  <c r="AA795"/>
  <c r="W795"/>
  <c r="S795"/>
  <c r="AC794"/>
  <c r="Y794"/>
  <c r="U794"/>
  <c r="AE793"/>
  <c r="AA793"/>
  <c r="W793"/>
  <c r="S793"/>
  <c r="AC792"/>
  <c r="Y792"/>
  <c r="U792"/>
  <c r="AC801"/>
  <c r="T795"/>
  <c r="Z794"/>
  <c r="AB793"/>
  <c r="AC802"/>
  <c r="V799"/>
  <c r="X795"/>
  <c r="AD794"/>
  <c r="AF793"/>
  <c r="V792"/>
  <c r="AF799"/>
  <c r="AB795"/>
  <c r="T793"/>
  <c r="Z792"/>
  <c r="AF795"/>
  <c r="V794"/>
  <c r="X793"/>
  <c r="AD792"/>
  <c r="AC800"/>
  <c r="W776"/>
  <c r="E796"/>
  <c r="P791"/>
  <c r="O796"/>
  <c r="P796" s="1"/>
  <c r="C796"/>
  <c r="L796"/>
  <c r="K796"/>
  <c r="H796"/>
  <c r="J796"/>
  <c r="G796"/>
  <c r="AA804"/>
  <c r="V804"/>
  <c r="A803"/>
  <c r="A804" s="1"/>
  <c r="U787"/>
  <c r="U786"/>
  <c r="N813"/>
  <c r="AD784"/>
  <c r="S784"/>
  <c r="R804" s="1"/>
  <c r="U783"/>
  <c r="U785"/>
  <c r="AD786"/>
  <c r="AD785"/>
  <c r="X784"/>
  <c r="AA796" l="1"/>
  <c r="Y796"/>
  <c r="W796"/>
  <c r="AF791"/>
  <c r="G802"/>
  <c r="U796"/>
  <c r="AB796"/>
  <c r="S796"/>
  <c r="X796"/>
  <c r="E828"/>
  <c r="E827"/>
  <c r="E826"/>
  <c r="O825"/>
  <c r="E825"/>
  <c r="P821"/>
  <c r="L821"/>
  <c r="H821"/>
  <c r="D821"/>
  <c r="N820"/>
  <c r="J820"/>
  <c r="F820"/>
  <c r="P819"/>
  <c r="L819"/>
  <c r="H819"/>
  <c r="D819"/>
  <c r="N818"/>
  <c r="J818"/>
  <c r="F818"/>
  <c r="M828"/>
  <c r="M827"/>
  <c r="M826"/>
  <c r="P825"/>
  <c r="F825"/>
  <c r="M821"/>
  <c r="I821"/>
  <c r="E821"/>
  <c r="O820"/>
  <c r="K820"/>
  <c r="G820"/>
  <c r="C820"/>
  <c r="M819"/>
  <c r="I819"/>
  <c r="E819"/>
  <c r="O818"/>
  <c r="K818"/>
  <c r="G818"/>
  <c r="C818"/>
  <c r="J825"/>
  <c r="N821"/>
  <c r="J821"/>
  <c r="F821"/>
  <c r="P820"/>
  <c r="L820"/>
  <c r="H820"/>
  <c r="D820"/>
  <c r="N819"/>
  <c r="J819"/>
  <c r="F819"/>
  <c r="P818"/>
  <c r="L818"/>
  <c r="H818"/>
  <c r="D818"/>
  <c r="K821"/>
  <c r="M820"/>
  <c r="C819"/>
  <c r="E818"/>
  <c r="O821"/>
  <c r="G819"/>
  <c r="I818"/>
  <c r="C821"/>
  <c r="E820"/>
  <c r="K819"/>
  <c r="M818"/>
  <c r="M822" s="1"/>
  <c r="K825"/>
  <c r="G821"/>
  <c r="I820"/>
  <c r="O819"/>
  <c r="AD796"/>
  <c r="Z796"/>
  <c r="V796"/>
  <c r="AC796"/>
  <c r="AE796"/>
  <c r="AF796" s="1"/>
  <c r="T796"/>
  <c r="K830"/>
  <c r="F830"/>
  <c r="A805"/>
  <c r="H810"/>
  <c r="E809"/>
  <c r="N810"/>
  <c r="E811"/>
  <c r="AD813"/>
  <c r="A807"/>
  <c r="A808" s="1"/>
  <c r="A809" s="1"/>
  <c r="A810" s="1"/>
  <c r="A811" s="1"/>
  <c r="A812" s="1"/>
  <c r="A813" s="1"/>
  <c r="A814" s="1"/>
  <c r="N812"/>
  <c r="N811"/>
  <c r="C810"/>
  <c r="B830" s="1"/>
  <c r="E813"/>
  <c r="E812"/>
  <c r="F822" l="1"/>
  <c r="D822"/>
  <c r="N822"/>
  <c r="I822"/>
  <c r="C822"/>
  <c r="W802"/>
  <c r="E822"/>
  <c r="P817"/>
  <c r="O822"/>
  <c r="P822" s="1"/>
  <c r="A815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L822"/>
  <c r="K822"/>
  <c r="Z825"/>
  <c r="AC821"/>
  <c r="Y821"/>
  <c r="U821"/>
  <c r="AE820"/>
  <c r="AA820"/>
  <c r="W820"/>
  <c r="S820"/>
  <c r="AC819"/>
  <c r="Y819"/>
  <c r="U819"/>
  <c r="AE818"/>
  <c r="AA818"/>
  <c r="W818"/>
  <c r="S818"/>
  <c r="AA825"/>
  <c r="AD821"/>
  <c r="Z821"/>
  <c r="V821"/>
  <c r="AF820"/>
  <c r="AB820"/>
  <c r="X820"/>
  <c r="T820"/>
  <c r="AD819"/>
  <c r="Z819"/>
  <c r="V819"/>
  <c r="AF818"/>
  <c r="AB818"/>
  <c r="X818"/>
  <c r="T818"/>
  <c r="U828"/>
  <c r="U827"/>
  <c r="U826"/>
  <c r="AE825"/>
  <c r="U825"/>
  <c r="AE821"/>
  <c r="AA821"/>
  <c r="W821"/>
  <c r="S821"/>
  <c r="AC820"/>
  <c r="Y820"/>
  <c r="U820"/>
  <c r="AE819"/>
  <c r="AA819"/>
  <c r="W819"/>
  <c r="S819"/>
  <c r="AC818"/>
  <c r="Y818"/>
  <c r="U818"/>
  <c r="AC828"/>
  <c r="V825"/>
  <c r="X821"/>
  <c r="AD820"/>
  <c r="AF819"/>
  <c r="V818"/>
  <c r="AF825"/>
  <c r="AB821"/>
  <c r="T819"/>
  <c r="Z818"/>
  <c r="AC826"/>
  <c r="AF821"/>
  <c r="V820"/>
  <c r="X819"/>
  <c r="AD818"/>
  <c r="AC827"/>
  <c r="T821"/>
  <c r="Z820"/>
  <c r="AB819"/>
  <c r="H822"/>
  <c r="J822"/>
  <c r="G822"/>
  <c r="V830"/>
  <c r="AA830"/>
  <c r="AD810"/>
  <c r="S810"/>
  <c r="R830" s="1"/>
  <c r="N839"/>
  <c r="X810"/>
  <c r="U809"/>
  <c r="U811"/>
  <c r="AD812"/>
  <c r="AD811"/>
  <c r="U813"/>
  <c r="U812"/>
  <c r="G828" l="1"/>
  <c r="AF817"/>
  <c r="U822"/>
  <c r="X822"/>
  <c r="W822"/>
  <c r="Z822"/>
  <c r="V822"/>
  <c r="AC822"/>
  <c r="T822"/>
  <c r="S822"/>
  <c r="E854"/>
  <c r="E853"/>
  <c r="E852"/>
  <c r="O851"/>
  <c r="E851"/>
  <c r="P847"/>
  <c r="L847"/>
  <c r="H847"/>
  <c r="D847"/>
  <c r="N846"/>
  <c r="J846"/>
  <c r="F846"/>
  <c r="P845"/>
  <c r="L845"/>
  <c r="H845"/>
  <c r="D845"/>
  <c r="N844"/>
  <c r="J844"/>
  <c r="F844"/>
  <c r="M854"/>
  <c r="M853"/>
  <c r="M852"/>
  <c r="P851"/>
  <c r="F851"/>
  <c r="M847"/>
  <c r="I847"/>
  <c r="E847"/>
  <c r="O846"/>
  <c r="K846"/>
  <c r="G846"/>
  <c r="C846"/>
  <c r="M845"/>
  <c r="I845"/>
  <c r="E845"/>
  <c r="O844"/>
  <c r="K844"/>
  <c r="G844"/>
  <c r="C844"/>
  <c r="J851"/>
  <c r="N847"/>
  <c r="J847"/>
  <c r="F847"/>
  <c r="P846"/>
  <c r="L846"/>
  <c r="H846"/>
  <c r="D846"/>
  <c r="N845"/>
  <c r="N848" s="1"/>
  <c r="J845"/>
  <c r="F845"/>
  <c r="P844"/>
  <c r="L844"/>
  <c r="L848" s="1"/>
  <c r="H844"/>
  <c r="D844"/>
  <c r="O847"/>
  <c r="G845"/>
  <c r="I844"/>
  <c r="C847"/>
  <c r="E846"/>
  <c r="K845"/>
  <c r="M844"/>
  <c r="K851"/>
  <c r="G847"/>
  <c r="I846"/>
  <c r="O845"/>
  <c r="K847"/>
  <c r="M846"/>
  <c r="C845"/>
  <c r="E844"/>
  <c r="AB822"/>
  <c r="AA822"/>
  <c r="AD822"/>
  <c r="Y822"/>
  <c r="AE822"/>
  <c r="AF822" s="1"/>
  <c r="F856"/>
  <c r="K856"/>
  <c r="N838"/>
  <c r="A833"/>
  <c r="A834" s="1"/>
  <c r="A835" s="1"/>
  <c r="A836" s="1"/>
  <c r="A837" s="1"/>
  <c r="A838" s="1"/>
  <c r="A839" s="1"/>
  <c r="A840" s="1"/>
  <c r="N837"/>
  <c r="C836"/>
  <c r="B856" s="1"/>
  <c r="E835"/>
  <c r="H836"/>
  <c r="E839"/>
  <c r="E838"/>
  <c r="N836"/>
  <c r="E837"/>
  <c r="AD839"/>
  <c r="H848" l="1"/>
  <c r="F848"/>
  <c r="J848"/>
  <c r="K848"/>
  <c r="W828"/>
  <c r="Z851"/>
  <c r="AC847"/>
  <c r="Y847"/>
  <c r="U847"/>
  <c r="AE846"/>
  <c r="AA846"/>
  <c r="W846"/>
  <c r="S846"/>
  <c r="AC845"/>
  <c r="Y845"/>
  <c r="U845"/>
  <c r="AE844"/>
  <c r="AA844"/>
  <c r="W844"/>
  <c r="S844"/>
  <c r="AA851"/>
  <c r="AD847"/>
  <c r="Z847"/>
  <c r="V847"/>
  <c r="AF846"/>
  <c r="AB846"/>
  <c r="X846"/>
  <c r="T846"/>
  <c r="AD845"/>
  <c r="Z845"/>
  <c r="V845"/>
  <c r="AF844"/>
  <c r="AB844"/>
  <c r="X844"/>
  <c r="T844"/>
  <c r="U854"/>
  <c r="U853"/>
  <c r="U852"/>
  <c r="AE851"/>
  <c r="U851"/>
  <c r="AE847"/>
  <c r="AA847"/>
  <c r="W847"/>
  <c r="S847"/>
  <c r="AC846"/>
  <c r="Y846"/>
  <c r="U846"/>
  <c r="AE845"/>
  <c r="AA845"/>
  <c r="AA848" s="1"/>
  <c r="W845"/>
  <c r="W848" s="1"/>
  <c r="S845"/>
  <c r="AC844"/>
  <c r="Y844"/>
  <c r="Y848" s="1"/>
  <c r="U844"/>
  <c r="AF851"/>
  <c r="AB847"/>
  <c r="T845"/>
  <c r="Z844"/>
  <c r="AC852"/>
  <c r="AF847"/>
  <c r="V846"/>
  <c r="X845"/>
  <c r="AD844"/>
  <c r="AC853"/>
  <c r="T847"/>
  <c r="Z846"/>
  <c r="AB845"/>
  <c r="X847"/>
  <c r="AD846"/>
  <c r="AF845"/>
  <c r="V844"/>
  <c r="V851"/>
  <c r="AC854"/>
  <c r="G848"/>
  <c r="E848"/>
  <c r="M848"/>
  <c r="I848"/>
  <c r="D848"/>
  <c r="C848"/>
  <c r="P843"/>
  <c r="O848"/>
  <c r="P848" s="1"/>
  <c r="A84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V856"/>
  <c r="AA856"/>
  <c r="N865"/>
  <c r="X836"/>
  <c r="S836"/>
  <c r="R856" s="1"/>
  <c r="U835"/>
  <c r="U837"/>
  <c r="U839"/>
  <c r="U838"/>
  <c r="AD838"/>
  <c r="AD837"/>
  <c r="AD836"/>
  <c r="Z848" l="1"/>
  <c r="E880"/>
  <c r="E879"/>
  <c r="E878"/>
  <c r="O877"/>
  <c r="E877"/>
  <c r="P873"/>
  <c r="L873"/>
  <c r="H873"/>
  <c r="D873"/>
  <c r="N872"/>
  <c r="J872"/>
  <c r="F872"/>
  <c r="P871"/>
  <c r="L871"/>
  <c r="H871"/>
  <c r="D871"/>
  <c r="N870"/>
  <c r="J870"/>
  <c r="F870"/>
  <c r="M880"/>
  <c r="M879"/>
  <c r="M878"/>
  <c r="P877"/>
  <c r="F877"/>
  <c r="M873"/>
  <c r="I873"/>
  <c r="E873"/>
  <c r="O872"/>
  <c r="K872"/>
  <c r="G872"/>
  <c r="C872"/>
  <c r="M871"/>
  <c r="I871"/>
  <c r="E871"/>
  <c r="O870"/>
  <c r="K870"/>
  <c r="G870"/>
  <c r="C870"/>
  <c r="J877"/>
  <c r="N873"/>
  <c r="J873"/>
  <c r="F873"/>
  <c r="P872"/>
  <c r="L872"/>
  <c r="H872"/>
  <c r="D872"/>
  <c r="N871"/>
  <c r="J871"/>
  <c r="F871"/>
  <c r="P870"/>
  <c r="L870"/>
  <c r="H870"/>
  <c r="D870"/>
  <c r="C873"/>
  <c r="E872"/>
  <c r="K871"/>
  <c r="M870"/>
  <c r="K877"/>
  <c r="G873"/>
  <c r="I872"/>
  <c r="O871"/>
  <c r="K873"/>
  <c r="M872"/>
  <c r="C871"/>
  <c r="E870"/>
  <c r="E874" s="1"/>
  <c r="G871"/>
  <c r="I870"/>
  <c r="O873"/>
  <c r="G854"/>
  <c r="U848"/>
  <c r="AD848"/>
  <c r="S848"/>
  <c r="X848"/>
  <c r="AB848"/>
  <c r="V848"/>
  <c r="AF843"/>
  <c r="AC848"/>
  <c r="AE848"/>
  <c r="AF848" s="1"/>
  <c r="T848"/>
  <c r="F882"/>
  <c r="K882"/>
  <c r="A859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N863"/>
  <c r="H862"/>
  <c r="E863"/>
  <c r="AD865"/>
  <c r="E861"/>
  <c r="N862"/>
  <c r="C862"/>
  <c r="B882" s="1"/>
  <c r="E865"/>
  <c r="E864"/>
  <c r="N864"/>
  <c r="I874" l="1"/>
  <c r="L874"/>
  <c r="N874"/>
  <c r="J874"/>
  <c r="M874"/>
  <c r="W854"/>
  <c r="H874"/>
  <c r="G874"/>
  <c r="Z877"/>
  <c r="AC873"/>
  <c r="Y873"/>
  <c r="U873"/>
  <c r="AE872"/>
  <c r="AA872"/>
  <c r="W872"/>
  <c r="S872"/>
  <c r="AC871"/>
  <c r="Y871"/>
  <c r="U871"/>
  <c r="AE870"/>
  <c r="AA870"/>
  <c r="W870"/>
  <c r="S870"/>
  <c r="AA877"/>
  <c r="AD873"/>
  <c r="Z873"/>
  <c r="V873"/>
  <c r="AF872"/>
  <c r="AB872"/>
  <c r="X872"/>
  <c r="T872"/>
  <c r="AD871"/>
  <c r="Z871"/>
  <c r="V871"/>
  <c r="AF870"/>
  <c r="AB870"/>
  <c r="X870"/>
  <c r="T870"/>
  <c r="U880"/>
  <c r="U879"/>
  <c r="U878"/>
  <c r="AE877"/>
  <c r="U877"/>
  <c r="AE873"/>
  <c r="AA873"/>
  <c r="W873"/>
  <c r="S873"/>
  <c r="AC872"/>
  <c r="Y872"/>
  <c r="U872"/>
  <c r="AE871"/>
  <c r="AA871"/>
  <c r="W871"/>
  <c r="W874" s="1"/>
  <c r="S871"/>
  <c r="AC870"/>
  <c r="Y870"/>
  <c r="U870"/>
  <c r="AC878"/>
  <c r="AF873"/>
  <c r="V872"/>
  <c r="X871"/>
  <c r="AD870"/>
  <c r="AC879"/>
  <c r="T873"/>
  <c r="Z872"/>
  <c r="AB871"/>
  <c r="AC880"/>
  <c r="V877"/>
  <c r="X873"/>
  <c r="AD872"/>
  <c r="AF871"/>
  <c r="V870"/>
  <c r="AB873"/>
  <c r="AF877"/>
  <c r="T871"/>
  <c r="Z870"/>
  <c r="P869"/>
  <c r="O874"/>
  <c r="G880" s="1"/>
  <c r="K874"/>
  <c r="D874"/>
  <c r="F874"/>
  <c r="C874"/>
  <c r="V882"/>
  <c r="AA882"/>
  <c r="A881"/>
  <c r="A882" s="1"/>
  <c r="S862"/>
  <c r="R882" s="1"/>
  <c r="U861"/>
  <c r="U863"/>
  <c r="X862"/>
  <c r="AD864"/>
  <c r="AD863"/>
  <c r="U865"/>
  <c r="U864"/>
  <c r="N891"/>
  <c r="AD862"/>
  <c r="Y874" l="1"/>
  <c r="AA874"/>
  <c r="Z874"/>
  <c r="P874"/>
  <c r="AB874"/>
  <c r="AD874"/>
  <c r="S874"/>
  <c r="X874"/>
  <c r="E906"/>
  <c r="E905"/>
  <c r="E904"/>
  <c r="O903"/>
  <c r="E903"/>
  <c r="P899"/>
  <c r="L899"/>
  <c r="H899"/>
  <c r="D899"/>
  <c r="N898"/>
  <c r="J898"/>
  <c r="F898"/>
  <c r="P897"/>
  <c r="L897"/>
  <c r="H897"/>
  <c r="D897"/>
  <c r="N896"/>
  <c r="J896"/>
  <c r="F896"/>
  <c r="M906"/>
  <c r="M905"/>
  <c r="M904"/>
  <c r="P903"/>
  <c r="F903"/>
  <c r="M899"/>
  <c r="I899"/>
  <c r="E899"/>
  <c r="O898"/>
  <c r="K898"/>
  <c r="G898"/>
  <c r="C898"/>
  <c r="M897"/>
  <c r="I897"/>
  <c r="E897"/>
  <c r="O896"/>
  <c r="K896"/>
  <c r="G896"/>
  <c r="C896"/>
  <c r="J903"/>
  <c r="N899"/>
  <c r="J899"/>
  <c r="F899"/>
  <c r="P898"/>
  <c r="L898"/>
  <c r="H898"/>
  <c r="D898"/>
  <c r="N897"/>
  <c r="J897"/>
  <c r="F897"/>
  <c r="P896"/>
  <c r="L896"/>
  <c r="H896"/>
  <c r="D896"/>
  <c r="K903"/>
  <c r="G899"/>
  <c r="I898"/>
  <c r="O897"/>
  <c r="K899"/>
  <c r="M898"/>
  <c r="C897"/>
  <c r="E896"/>
  <c r="O899"/>
  <c r="G897"/>
  <c r="I896"/>
  <c r="C899"/>
  <c r="E898"/>
  <c r="K897"/>
  <c r="M896"/>
  <c r="V874"/>
  <c r="U874"/>
  <c r="AF869"/>
  <c r="AC874"/>
  <c r="AE874"/>
  <c r="W880" s="1"/>
  <c r="T874"/>
  <c r="F908"/>
  <c r="K908"/>
  <c r="A883"/>
  <c r="AD891"/>
  <c r="N888"/>
  <c r="C888"/>
  <c r="B908" s="1"/>
  <c r="E891"/>
  <c r="E890"/>
  <c r="A885"/>
  <c r="A886" s="1"/>
  <c r="A887" s="1"/>
  <c r="A888" s="1"/>
  <c r="A889" s="1"/>
  <c r="A890" s="1"/>
  <c r="A891" s="1"/>
  <c r="A892" s="1"/>
  <c r="E887"/>
  <c r="N890"/>
  <c r="N889"/>
  <c r="H888"/>
  <c r="E889"/>
  <c r="L900" l="1"/>
  <c r="N900"/>
  <c r="I900"/>
  <c r="E900"/>
  <c r="P895"/>
  <c r="J900"/>
  <c r="AF874"/>
  <c r="O900"/>
  <c r="P900" s="1"/>
  <c r="K900"/>
  <c r="H900"/>
  <c r="G900"/>
  <c r="Z903"/>
  <c r="AC899"/>
  <c r="Y899"/>
  <c r="U899"/>
  <c r="AE898"/>
  <c r="AA898"/>
  <c r="W898"/>
  <c r="S898"/>
  <c r="AC897"/>
  <c r="Y897"/>
  <c r="U897"/>
  <c r="AE896"/>
  <c r="AA896"/>
  <c r="W896"/>
  <c r="S896"/>
  <c r="AA903"/>
  <c r="AD899"/>
  <c r="Z899"/>
  <c r="V899"/>
  <c r="AF898"/>
  <c r="AB898"/>
  <c r="X898"/>
  <c r="T898"/>
  <c r="AD897"/>
  <c r="Z897"/>
  <c r="V897"/>
  <c r="AF896"/>
  <c r="AB896"/>
  <c r="X896"/>
  <c r="T896"/>
  <c r="U906"/>
  <c r="U905"/>
  <c r="U904"/>
  <c r="AE903"/>
  <c r="U903"/>
  <c r="AE899"/>
  <c r="AA899"/>
  <c r="W899"/>
  <c r="S899"/>
  <c r="AC898"/>
  <c r="Y898"/>
  <c r="U898"/>
  <c r="AE897"/>
  <c r="AA897"/>
  <c r="W897"/>
  <c r="S897"/>
  <c r="AC896"/>
  <c r="Y896"/>
  <c r="U896"/>
  <c r="AC905"/>
  <c r="T899"/>
  <c r="Z898"/>
  <c r="AB897"/>
  <c r="AC906"/>
  <c r="V903"/>
  <c r="X899"/>
  <c r="AD898"/>
  <c r="AF897"/>
  <c r="V896"/>
  <c r="AF903"/>
  <c r="AB899"/>
  <c r="T897"/>
  <c r="Z896"/>
  <c r="AC904"/>
  <c r="AF899"/>
  <c r="V898"/>
  <c r="X897"/>
  <c r="AD896"/>
  <c r="AD900" s="1"/>
  <c r="A907"/>
  <c r="A908" s="1"/>
  <c r="A893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M900"/>
  <c r="D900"/>
  <c r="F900"/>
  <c r="C900"/>
  <c r="AA908"/>
  <c r="V908"/>
  <c r="A909"/>
  <c r="U891"/>
  <c r="U890"/>
  <c r="AD888"/>
  <c r="X888"/>
  <c r="S888"/>
  <c r="R908" s="1"/>
  <c r="U887"/>
  <c r="U889"/>
  <c r="N917"/>
  <c r="AD890"/>
  <c r="AD889"/>
  <c r="AA900" l="1"/>
  <c r="Y900"/>
  <c r="W900"/>
  <c r="G906"/>
  <c r="E932"/>
  <c r="E931"/>
  <c r="E930"/>
  <c r="O929"/>
  <c r="E929"/>
  <c r="P925"/>
  <c r="L925"/>
  <c r="H925"/>
  <c r="D925"/>
  <c r="N924"/>
  <c r="J924"/>
  <c r="F924"/>
  <c r="P923"/>
  <c r="L923"/>
  <c r="H923"/>
  <c r="D923"/>
  <c r="N922"/>
  <c r="J922"/>
  <c r="F922"/>
  <c r="A919"/>
  <c r="M932"/>
  <c r="M931"/>
  <c r="M930"/>
  <c r="P929"/>
  <c r="F929"/>
  <c r="M925"/>
  <c r="I925"/>
  <c r="E925"/>
  <c r="O924"/>
  <c r="K924"/>
  <c r="G924"/>
  <c r="C924"/>
  <c r="M923"/>
  <c r="I923"/>
  <c r="E923"/>
  <c r="O922"/>
  <c r="K922"/>
  <c r="G922"/>
  <c r="C922"/>
  <c r="A920"/>
  <c r="A921" s="1"/>
  <c r="A922" s="1"/>
  <c r="A923" s="1"/>
  <c r="A924" s="1"/>
  <c r="A925" s="1"/>
  <c r="A926" s="1"/>
  <c r="A927" s="1"/>
  <c r="A928" s="1"/>
  <c r="A929" s="1"/>
  <c r="A930" s="1"/>
  <c r="A931" s="1"/>
  <c r="A932" s="1"/>
  <c r="J929"/>
  <c r="N925"/>
  <c r="J925"/>
  <c r="F925"/>
  <c r="P924"/>
  <c r="L924"/>
  <c r="H924"/>
  <c r="D924"/>
  <c r="N923"/>
  <c r="J923"/>
  <c r="F923"/>
  <c r="P922"/>
  <c r="L922"/>
  <c r="H922"/>
  <c r="D922"/>
  <c r="K925"/>
  <c r="M924"/>
  <c r="C923"/>
  <c r="E922"/>
  <c r="O925"/>
  <c r="G923"/>
  <c r="I922"/>
  <c r="C925"/>
  <c r="E924"/>
  <c r="K923"/>
  <c r="M922"/>
  <c r="G925"/>
  <c r="I924"/>
  <c r="O923"/>
  <c r="K929"/>
  <c r="U900"/>
  <c r="S900"/>
  <c r="X900"/>
  <c r="AF895"/>
  <c r="AB900"/>
  <c r="Z900"/>
  <c r="V900"/>
  <c r="AC900"/>
  <c r="AE900"/>
  <c r="AF900" s="1"/>
  <c r="T900"/>
  <c r="K934"/>
  <c r="F934"/>
  <c r="N914"/>
  <c r="C914"/>
  <c r="B934" s="1"/>
  <c r="A911"/>
  <c r="A912" s="1"/>
  <c r="A913" s="1"/>
  <c r="A914" s="1"/>
  <c r="A915" s="1"/>
  <c r="A916" s="1"/>
  <c r="A917" s="1"/>
  <c r="A918" s="1"/>
  <c r="E917"/>
  <c r="E916"/>
  <c r="H914"/>
  <c r="E915"/>
  <c r="AD917"/>
  <c r="E913"/>
  <c r="N916"/>
  <c r="N915"/>
  <c r="L926" l="1"/>
  <c r="N926"/>
  <c r="E926"/>
  <c r="O926"/>
  <c r="P926" s="1"/>
  <c r="W906"/>
  <c r="J926"/>
  <c r="K926"/>
  <c r="H926"/>
  <c r="G926"/>
  <c r="Z929"/>
  <c r="AC925"/>
  <c r="Y925"/>
  <c r="U925"/>
  <c r="AE924"/>
  <c r="AA924"/>
  <c r="W924"/>
  <c r="S924"/>
  <c r="AC923"/>
  <c r="Y923"/>
  <c r="U923"/>
  <c r="AE922"/>
  <c r="AA922"/>
  <c r="W922"/>
  <c r="S922"/>
  <c r="AA929"/>
  <c r="AD925"/>
  <c r="Z925"/>
  <c r="V925"/>
  <c r="AF924"/>
  <c r="AB924"/>
  <c r="X924"/>
  <c r="T924"/>
  <c r="AD923"/>
  <c r="Z923"/>
  <c r="V923"/>
  <c r="AF922"/>
  <c r="AB922"/>
  <c r="X922"/>
  <c r="T922"/>
  <c r="U932"/>
  <c r="U931"/>
  <c r="U930"/>
  <c r="AE929"/>
  <c r="U929"/>
  <c r="AE925"/>
  <c r="AA925"/>
  <c r="W925"/>
  <c r="S925"/>
  <c r="AC924"/>
  <c r="Y924"/>
  <c r="U924"/>
  <c r="AE923"/>
  <c r="AA923"/>
  <c r="W923"/>
  <c r="S923"/>
  <c r="AC922"/>
  <c r="Y922"/>
  <c r="U922"/>
  <c r="AC932"/>
  <c r="V929"/>
  <c r="X925"/>
  <c r="AD924"/>
  <c r="AF923"/>
  <c r="V922"/>
  <c r="AF929"/>
  <c r="AB925"/>
  <c r="T923"/>
  <c r="Z922"/>
  <c r="AC930"/>
  <c r="AF925"/>
  <c r="V924"/>
  <c r="X923"/>
  <c r="AD922"/>
  <c r="AD926" s="1"/>
  <c r="AC931"/>
  <c r="T925"/>
  <c r="Z924"/>
  <c r="AB923"/>
  <c r="P921"/>
  <c r="M926"/>
  <c r="I926"/>
  <c r="D926"/>
  <c r="F926"/>
  <c r="C926"/>
  <c r="V934"/>
  <c r="AA934"/>
  <c r="A933"/>
  <c r="A934" s="1"/>
  <c r="N943"/>
  <c r="AD914"/>
  <c r="X914"/>
  <c r="S914"/>
  <c r="R934" s="1"/>
  <c r="U913"/>
  <c r="U915"/>
  <c r="U917"/>
  <c r="U916"/>
  <c r="AD916"/>
  <c r="AD915"/>
  <c r="S926" l="1"/>
  <c r="AE926"/>
  <c r="AF926" s="1"/>
  <c r="G932"/>
  <c r="X926"/>
  <c r="Z926"/>
  <c r="Y926"/>
  <c r="AA926"/>
  <c r="E958"/>
  <c r="E957"/>
  <c r="E956"/>
  <c r="O955"/>
  <c r="E955"/>
  <c r="P951"/>
  <c r="L951"/>
  <c r="H951"/>
  <c r="D951"/>
  <c r="N950"/>
  <c r="J950"/>
  <c r="F950"/>
  <c r="P949"/>
  <c r="L949"/>
  <c r="H949"/>
  <c r="D949"/>
  <c r="N948"/>
  <c r="J948"/>
  <c r="F948"/>
  <c r="M958"/>
  <c r="M957"/>
  <c r="M956"/>
  <c r="P955"/>
  <c r="F955"/>
  <c r="M951"/>
  <c r="I951"/>
  <c r="E951"/>
  <c r="O950"/>
  <c r="K950"/>
  <c r="G950"/>
  <c r="C950"/>
  <c r="M949"/>
  <c r="I949"/>
  <c r="E949"/>
  <c r="O948"/>
  <c r="K948"/>
  <c r="G948"/>
  <c r="C948"/>
  <c r="J955"/>
  <c r="N951"/>
  <c r="J951"/>
  <c r="F951"/>
  <c r="P950"/>
  <c r="L950"/>
  <c r="H950"/>
  <c r="D950"/>
  <c r="N949"/>
  <c r="J949"/>
  <c r="F949"/>
  <c r="P948"/>
  <c r="L948"/>
  <c r="H948"/>
  <c r="D948"/>
  <c r="O951"/>
  <c r="G949"/>
  <c r="I948"/>
  <c r="C951"/>
  <c r="E950"/>
  <c r="K949"/>
  <c r="M948"/>
  <c r="K955"/>
  <c r="G951"/>
  <c r="I950"/>
  <c r="O949"/>
  <c r="K951"/>
  <c r="M950"/>
  <c r="C949"/>
  <c r="E948"/>
  <c r="V926"/>
  <c r="AC926"/>
  <c r="T926"/>
  <c r="AF921"/>
  <c r="U926"/>
  <c r="W926"/>
  <c r="AB926"/>
  <c r="F960"/>
  <c r="K960"/>
  <c r="A935"/>
  <c r="N940"/>
  <c r="N942"/>
  <c r="E942"/>
  <c r="H940"/>
  <c r="E941"/>
  <c r="N941"/>
  <c r="E939"/>
  <c r="E943"/>
  <c r="A937"/>
  <c r="A938" s="1"/>
  <c r="A939" s="1"/>
  <c r="A940" s="1"/>
  <c r="A941" s="1"/>
  <c r="A942" s="1"/>
  <c r="A943" s="1"/>
  <c r="A944" s="1"/>
  <c r="C940"/>
  <c r="B960" s="1"/>
  <c r="AD943"/>
  <c r="W932" l="1"/>
  <c r="L952"/>
  <c r="N952"/>
  <c r="H952"/>
  <c r="J952"/>
  <c r="K952"/>
  <c r="F952"/>
  <c r="I952"/>
  <c r="D952"/>
  <c r="C952"/>
  <c r="Z955"/>
  <c r="AC951"/>
  <c r="Y951"/>
  <c r="U951"/>
  <c r="AE950"/>
  <c r="AA950"/>
  <c r="W950"/>
  <c r="S950"/>
  <c r="AC949"/>
  <c r="Y949"/>
  <c r="U949"/>
  <c r="AE948"/>
  <c r="AA948"/>
  <c r="W948"/>
  <c r="S948"/>
  <c r="AA955"/>
  <c r="AD951"/>
  <c r="Z951"/>
  <c r="V951"/>
  <c r="AF950"/>
  <c r="AB950"/>
  <c r="X950"/>
  <c r="T950"/>
  <c r="AD949"/>
  <c r="Z949"/>
  <c r="V949"/>
  <c r="AF948"/>
  <c r="AB948"/>
  <c r="X948"/>
  <c r="T948"/>
  <c r="U958"/>
  <c r="U957"/>
  <c r="U956"/>
  <c r="AE955"/>
  <c r="U955"/>
  <c r="AE951"/>
  <c r="AA951"/>
  <c r="W951"/>
  <c r="S951"/>
  <c r="AC950"/>
  <c r="Y950"/>
  <c r="U950"/>
  <c r="AE949"/>
  <c r="AA949"/>
  <c r="W949"/>
  <c r="S949"/>
  <c r="AC948"/>
  <c r="Y948"/>
  <c r="U948"/>
  <c r="AF955"/>
  <c r="AB951"/>
  <c r="T949"/>
  <c r="Z948"/>
  <c r="AC956"/>
  <c r="AF951"/>
  <c r="V950"/>
  <c r="X949"/>
  <c r="AD948"/>
  <c r="AC957"/>
  <c r="T951"/>
  <c r="Z950"/>
  <c r="AB949"/>
  <c r="X951"/>
  <c r="AD950"/>
  <c r="AF949"/>
  <c r="V948"/>
  <c r="V955"/>
  <c r="AC958"/>
  <c r="G952"/>
  <c r="E952"/>
  <c r="M952"/>
  <c r="P947"/>
  <c r="O952"/>
  <c r="P952" s="1"/>
  <c r="A945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V960"/>
  <c r="AA960"/>
  <c r="S940"/>
  <c r="R960" s="1"/>
  <c r="AD940"/>
  <c r="N969"/>
  <c r="X940"/>
  <c r="U939"/>
  <c r="U941"/>
  <c r="U943"/>
  <c r="U942"/>
  <c r="AD942"/>
  <c r="AD941"/>
  <c r="U952" l="1"/>
  <c r="V952"/>
  <c r="Z952"/>
  <c r="AB952"/>
  <c r="AA952"/>
  <c r="G958"/>
  <c r="AD952"/>
  <c r="X952"/>
  <c r="W952"/>
  <c r="AF947"/>
  <c r="AC952"/>
  <c r="T952"/>
  <c r="S952"/>
  <c r="E984"/>
  <c r="E983"/>
  <c r="E982"/>
  <c r="O981"/>
  <c r="E981"/>
  <c r="P977"/>
  <c r="L977"/>
  <c r="H977"/>
  <c r="D977"/>
  <c r="N976"/>
  <c r="J976"/>
  <c r="F976"/>
  <c r="P975"/>
  <c r="L975"/>
  <c r="H975"/>
  <c r="D975"/>
  <c r="N974"/>
  <c r="J974"/>
  <c r="F974"/>
  <c r="M984"/>
  <c r="M983"/>
  <c r="M982"/>
  <c r="P981"/>
  <c r="F981"/>
  <c r="M977"/>
  <c r="I977"/>
  <c r="E977"/>
  <c r="O976"/>
  <c r="K976"/>
  <c r="G976"/>
  <c r="C976"/>
  <c r="M975"/>
  <c r="I975"/>
  <c r="E975"/>
  <c r="O974"/>
  <c r="K974"/>
  <c r="G974"/>
  <c r="C974"/>
  <c r="J981"/>
  <c r="N977"/>
  <c r="J977"/>
  <c r="F977"/>
  <c r="P976"/>
  <c r="L976"/>
  <c r="H976"/>
  <c r="D976"/>
  <c r="N975"/>
  <c r="J975"/>
  <c r="J978" s="1"/>
  <c r="F975"/>
  <c r="P974"/>
  <c r="L974"/>
  <c r="H974"/>
  <c r="H978" s="1"/>
  <c r="D974"/>
  <c r="C977"/>
  <c r="E976"/>
  <c r="K975"/>
  <c r="M974"/>
  <c r="K981"/>
  <c r="G977"/>
  <c r="I976"/>
  <c r="O975"/>
  <c r="K977"/>
  <c r="M976"/>
  <c r="C975"/>
  <c r="E974"/>
  <c r="G975"/>
  <c r="I974"/>
  <c r="O977"/>
  <c r="Y952"/>
  <c r="AE952"/>
  <c r="AF952" s="1"/>
  <c r="F986"/>
  <c r="K986"/>
  <c r="A963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D969"/>
  <c r="N968"/>
  <c r="H966"/>
  <c r="E968"/>
  <c r="E965"/>
  <c r="E967"/>
  <c r="N967"/>
  <c r="C966"/>
  <c r="B986" s="1"/>
  <c r="N966"/>
  <c r="E969"/>
  <c r="D978" l="1"/>
  <c r="F978"/>
  <c r="I978"/>
  <c r="W958"/>
  <c r="C978"/>
  <c r="Z981"/>
  <c r="AC977"/>
  <c r="Y977"/>
  <c r="U977"/>
  <c r="AE976"/>
  <c r="AA976"/>
  <c r="W976"/>
  <c r="S976"/>
  <c r="AC975"/>
  <c r="Y975"/>
  <c r="U975"/>
  <c r="AE974"/>
  <c r="AA974"/>
  <c r="W974"/>
  <c r="S974"/>
  <c r="AA981"/>
  <c r="AD977"/>
  <c r="Z977"/>
  <c r="V977"/>
  <c r="AF976"/>
  <c r="AB976"/>
  <c r="X976"/>
  <c r="T976"/>
  <c r="AD975"/>
  <c r="Z975"/>
  <c r="V975"/>
  <c r="AF974"/>
  <c r="AB974"/>
  <c r="X974"/>
  <c r="T974"/>
  <c r="U984"/>
  <c r="U983"/>
  <c r="U982"/>
  <c r="AE981"/>
  <c r="U981"/>
  <c r="AE977"/>
  <c r="AA977"/>
  <c r="W977"/>
  <c r="S977"/>
  <c r="AC976"/>
  <c r="Y976"/>
  <c r="U976"/>
  <c r="AE975"/>
  <c r="AA975"/>
  <c r="AA978" s="1"/>
  <c r="W975"/>
  <c r="S975"/>
  <c r="AC974"/>
  <c r="Y974"/>
  <c r="U974"/>
  <c r="AC982"/>
  <c r="AF977"/>
  <c r="V976"/>
  <c r="X975"/>
  <c r="AD974"/>
  <c r="AC983"/>
  <c r="T977"/>
  <c r="Z976"/>
  <c r="AB975"/>
  <c r="AC984"/>
  <c r="V981"/>
  <c r="X977"/>
  <c r="AD976"/>
  <c r="AF975"/>
  <c r="V974"/>
  <c r="AB977"/>
  <c r="AF981"/>
  <c r="T975"/>
  <c r="Z974"/>
  <c r="G978"/>
  <c r="E978"/>
  <c r="M978"/>
  <c r="P973"/>
  <c r="O978"/>
  <c r="P978" s="1"/>
  <c r="L978"/>
  <c r="N978"/>
  <c r="K978"/>
  <c r="V986"/>
  <c r="AA986"/>
  <c r="A985"/>
  <c r="A986" s="1"/>
  <c r="U969"/>
  <c r="U968"/>
  <c r="S966"/>
  <c r="R986" s="1"/>
  <c r="AD966"/>
  <c r="U965"/>
  <c r="U967"/>
  <c r="AD968"/>
  <c r="AD967"/>
  <c r="X966"/>
  <c r="N995"/>
  <c r="W984" l="1"/>
  <c r="AC978"/>
  <c r="AE978"/>
  <c r="AF978" s="1"/>
  <c r="T978"/>
  <c r="G984"/>
  <c r="AF973"/>
  <c r="Z978"/>
  <c r="Y978"/>
  <c r="V978"/>
  <c r="U978"/>
  <c r="W978"/>
  <c r="AB978"/>
  <c r="E1010"/>
  <c r="E1009"/>
  <c r="E1008"/>
  <c r="O1007"/>
  <c r="E1007"/>
  <c r="P1003"/>
  <c r="L1003"/>
  <c r="H1003"/>
  <c r="D1003"/>
  <c r="N1002"/>
  <c r="J1002"/>
  <c r="F1002"/>
  <c r="P1001"/>
  <c r="L1001"/>
  <c r="H1001"/>
  <c r="D1001"/>
  <c r="N1000"/>
  <c r="J1000"/>
  <c r="F1000"/>
  <c r="A997"/>
  <c r="M1010"/>
  <c r="M1009"/>
  <c r="M1008"/>
  <c r="P1007"/>
  <c r="F1007"/>
  <c r="M1003"/>
  <c r="I1003"/>
  <c r="E1003"/>
  <c r="O1002"/>
  <c r="K1002"/>
  <c r="G1002"/>
  <c r="C1002"/>
  <c r="M1001"/>
  <c r="I1001"/>
  <c r="E1001"/>
  <c r="O1000"/>
  <c r="K1000"/>
  <c r="G1000"/>
  <c r="C1000"/>
  <c r="A998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J1007"/>
  <c r="N1003"/>
  <c r="J1003"/>
  <c r="F1003"/>
  <c r="P1002"/>
  <c r="L1002"/>
  <c r="H1002"/>
  <c r="D1002"/>
  <c r="N1001"/>
  <c r="N1004" s="1"/>
  <c r="J1001"/>
  <c r="F1001"/>
  <c r="P1000"/>
  <c r="L1000"/>
  <c r="L1004" s="1"/>
  <c r="H1000"/>
  <c r="D1000"/>
  <c r="K1007"/>
  <c r="G1003"/>
  <c r="I1002"/>
  <c r="O1001"/>
  <c r="K1003"/>
  <c r="M1002"/>
  <c r="C1001"/>
  <c r="E1000"/>
  <c r="O1003"/>
  <c r="G1001"/>
  <c r="I1000"/>
  <c r="I1004" s="1"/>
  <c r="C1003"/>
  <c r="E1002"/>
  <c r="K1001"/>
  <c r="M1000"/>
  <c r="AD978"/>
  <c r="S978"/>
  <c r="X978"/>
  <c r="F1012"/>
  <c r="K1012"/>
  <c r="A987"/>
  <c r="E994"/>
  <c r="H992"/>
  <c r="N992"/>
  <c r="E993"/>
  <c r="N993"/>
  <c r="A989"/>
  <c r="A990" s="1"/>
  <c r="A991" s="1"/>
  <c r="A992" s="1"/>
  <c r="A993" s="1"/>
  <c r="A994" s="1"/>
  <c r="A995" s="1"/>
  <c r="A996" s="1"/>
  <c r="E991"/>
  <c r="E995"/>
  <c r="C992"/>
  <c r="B1012" s="1"/>
  <c r="AD995"/>
  <c r="N994"/>
  <c r="M1004" l="1"/>
  <c r="J1004"/>
  <c r="E1004"/>
  <c r="Z1007"/>
  <c r="AC1003"/>
  <c r="Y1003"/>
  <c r="U1003"/>
  <c r="AE1002"/>
  <c r="AA1002"/>
  <c r="W1002"/>
  <c r="S1002"/>
  <c r="AC1001"/>
  <c r="Y1001"/>
  <c r="U1001"/>
  <c r="AE1000"/>
  <c r="AA1000"/>
  <c r="W1000"/>
  <c r="S1000"/>
  <c r="AA1007"/>
  <c r="AD1003"/>
  <c r="Z1003"/>
  <c r="V1003"/>
  <c r="AF1002"/>
  <c r="AB1002"/>
  <c r="X1002"/>
  <c r="T1002"/>
  <c r="AD1001"/>
  <c r="Z1001"/>
  <c r="V1001"/>
  <c r="AF1000"/>
  <c r="AB1000"/>
  <c r="X1000"/>
  <c r="T1000"/>
  <c r="U1010"/>
  <c r="U1009"/>
  <c r="U1008"/>
  <c r="AE1007"/>
  <c r="U1007"/>
  <c r="AE1003"/>
  <c r="AA1003"/>
  <c r="W1003"/>
  <c r="S1003"/>
  <c r="AC1002"/>
  <c r="Y1002"/>
  <c r="U1002"/>
  <c r="AE1001"/>
  <c r="AA1001"/>
  <c r="W1001"/>
  <c r="S1001"/>
  <c r="AC1000"/>
  <c r="Y1000"/>
  <c r="U1000"/>
  <c r="AC1009"/>
  <c r="T1003"/>
  <c r="Z1002"/>
  <c r="AB1001"/>
  <c r="AC1010"/>
  <c r="V1007"/>
  <c r="X1003"/>
  <c r="AD1002"/>
  <c r="AF1001"/>
  <c r="V1000"/>
  <c r="AF1007"/>
  <c r="AB1003"/>
  <c r="T1001"/>
  <c r="Z1000"/>
  <c r="AF1003"/>
  <c r="V1002"/>
  <c r="X1001"/>
  <c r="AD1000"/>
  <c r="AC1008"/>
  <c r="O1004"/>
  <c r="P1004" s="1"/>
  <c r="K1004"/>
  <c r="H1004"/>
  <c r="G1004"/>
  <c r="P999"/>
  <c r="D1004"/>
  <c r="F1004"/>
  <c r="C1004"/>
  <c r="AA1012"/>
  <c r="V1012"/>
  <c r="A1011"/>
  <c r="A1012" s="1"/>
  <c r="AD993"/>
  <c r="X992"/>
  <c r="U995"/>
  <c r="U994"/>
  <c r="N1021"/>
  <c r="AD992"/>
  <c r="AD994"/>
  <c r="S992"/>
  <c r="R1012" s="1"/>
  <c r="U991"/>
  <c r="U993"/>
  <c r="AA1004" l="1"/>
  <c r="Y1004"/>
  <c r="W1004"/>
  <c r="G1010"/>
  <c r="AB1004"/>
  <c r="AF999"/>
  <c r="S1004"/>
  <c r="X1004"/>
  <c r="E1036"/>
  <c r="E1035"/>
  <c r="E1034"/>
  <c r="O1033"/>
  <c r="E1033"/>
  <c r="P1029"/>
  <c r="L1029"/>
  <c r="H1029"/>
  <c r="D1029"/>
  <c r="N1028"/>
  <c r="J1028"/>
  <c r="F1028"/>
  <c r="P1027"/>
  <c r="L1027"/>
  <c r="H1027"/>
  <c r="D1027"/>
  <c r="N1026"/>
  <c r="J1026"/>
  <c r="F1026"/>
  <c r="M1036"/>
  <c r="M1035"/>
  <c r="M1034"/>
  <c r="P1033"/>
  <c r="F1033"/>
  <c r="M1029"/>
  <c r="I1029"/>
  <c r="E1029"/>
  <c r="O1028"/>
  <c r="K1028"/>
  <c r="G1028"/>
  <c r="C1028"/>
  <c r="M1027"/>
  <c r="I1027"/>
  <c r="E1027"/>
  <c r="O1026"/>
  <c r="K1026"/>
  <c r="G1026"/>
  <c r="C1026"/>
  <c r="J1033"/>
  <c r="N1029"/>
  <c r="J1029"/>
  <c r="F1029"/>
  <c r="P1028"/>
  <c r="L1028"/>
  <c r="H1028"/>
  <c r="D1028"/>
  <c r="N1027"/>
  <c r="J1027"/>
  <c r="F1027"/>
  <c r="P1026"/>
  <c r="L1026"/>
  <c r="H1026"/>
  <c r="D1026"/>
  <c r="K1029"/>
  <c r="M1028"/>
  <c r="C1027"/>
  <c r="E1026"/>
  <c r="O1029"/>
  <c r="G1027"/>
  <c r="I1026"/>
  <c r="C1029"/>
  <c r="E1028"/>
  <c r="K1027"/>
  <c r="M1026"/>
  <c r="K1033"/>
  <c r="G1029"/>
  <c r="I1028"/>
  <c r="O1027"/>
  <c r="U1004"/>
  <c r="AD1004"/>
  <c r="Z1004"/>
  <c r="V1004"/>
  <c r="AC1004"/>
  <c r="AE1004"/>
  <c r="W1010" s="1"/>
  <c r="T1004"/>
  <c r="K1038"/>
  <c r="F1038"/>
  <c r="A1013"/>
  <c r="N1019"/>
  <c r="E1017"/>
  <c r="E1021"/>
  <c r="C1018"/>
  <c r="B1038" s="1"/>
  <c r="AD1021"/>
  <c r="N1020"/>
  <c r="N1018"/>
  <c r="E1020"/>
  <c r="A1015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H1018"/>
  <c r="E1019"/>
  <c r="H1030" l="1"/>
  <c r="D1030"/>
  <c r="F1030"/>
  <c r="J1030"/>
  <c r="AF1004"/>
  <c r="M1030"/>
  <c r="C1030"/>
  <c r="Z1033"/>
  <c r="AC1029"/>
  <c r="Y1029"/>
  <c r="U1029"/>
  <c r="AE1028"/>
  <c r="AA1028"/>
  <c r="W1028"/>
  <c r="S1028"/>
  <c r="AC1027"/>
  <c r="Y1027"/>
  <c r="U1027"/>
  <c r="AE1026"/>
  <c r="AA1026"/>
  <c r="W1026"/>
  <c r="S1026"/>
  <c r="AA1033"/>
  <c r="AD1029"/>
  <c r="Z1029"/>
  <c r="V1029"/>
  <c r="AF1028"/>
  <c r="AB1028"/>
  <c r="X1028"/>
  <c r="T1028"/>
  <c r="AD1027"/>
  <c r="Z1027"/>
  <c r="V1027"/>
  <c r="AF1026"/>
  <c r="AB1026"/>
  <c r="X1026"/>
  <c r="T1026"/>
  <c r="U1036"/>
  <c r="U1035"/>
  <c r="U1034"/>
  <c r="AE1033"/>
  <c r="U1033"/>
  <c r="AE1029"/>
  <c r="AA1029"/>
  <c r="W1029"/>
  <c r="S1029"/>
  <c r="AC1028"/>
  <c r="Y1028"/>
  <c r="U1028"/>
  <c r="AE1027"/>
  <c r="AA1027"/>
  <c r="W1027"/>
  <c r="S1027"/>
  <c r="AC1026"/>
  <c r="Y1026"/>
  <c r="U1026"/>
  <c r="AC1036"/>
  <c r="V1033"/>
  <c r="X1029"/>
  <c r="AD1028"/>
  <c r="AF1027"/>
  <c r="V1026"/>
  <c r="AF1033"/>
  <c r="AB1029"/>
  <c r="T1027"/>
  <c r="Z1026"/>
  <c r="AC1034"/>
  <c r="AF1029"/>
  <c r="V1028"/>
  <c r="X1027"/>
  <c r="AD1026"/>
  <c r="AD1030" s="1"/>
  <c r="T1029"/>
  <c r="Z1028"/>
  <c r="AB1027"/>
  <c r="AC1035"/>
  <c r="G1030"/>
  <c r="I1030"/>
  <c r="E1030"/>
  <c r="P1025"/>
  <c r="O1030"/>
  <c r="G1036" s="1"/>
  <c r="L1030"/>
  <c r="N1030"/>
  <c r="K1030"/>
  <c r="V1038"/>
  <c r="AA1038"/>
  <c r="A1037"/>
  <c r="A1038" s="1"/>
  <c r="N1047"/>
  <c r="AD1018"/>
  <c r="X1018"/>
  <c r="S1018"/>
  <c r="R1038" s="1"/>
  <c r="U1017"/>
  <c r="U1019"/>
  <c r="AD1020"/>
  <c r="U1021"/>
  <c r="U1020"/>
  <c r="AD1019"/>
  <c r="P1030" l="1"/>
  <c r="S1030"/>
  <c r="X1030"/>
  <c r="AE1030"/>
  <c r="AF1030" s="1"/>
  <c r="Z1030"/>
  <c r="V1030"/>
  <c r="AC1030"/>
  <c r="T1030"/>
  <c r="E1062"/>
  <c r="E1061"/>
  <c r="E1060"/>
  <c r="O1059"/>
  <c r="E1059"/>
  <c r="P1055"/>
  <c r="L1055"/>
  <c r="H1055"/>
  <c r="D1055"/>
  <c r="N1054"/>
  <c r="J1054"/>
  <c r="F1054"/>
  <c r="P1053"/>
  <c r="L1053"/>
  <c r="H1053"/>
  <c r="D1053"/>
  <c r="N1052"/>
  <c r="J1052"/>
  <c r="F1052"/>
  <c r="M1062"/>
  <c r="M1061"/>
  <c r="M1060"/>
  <c r="P1059"/>
  <c r="F1059"/>
  <c r="M1055"/>
  <c r="I1055"/>
  <c r="E1055"/>
  <c r="O1054"/>
  <c r="K1054"/>
  <c r="G1054"/>
  <c r="C1054"/>
  <c r="M1053"/>
  <c r="I1053"/>
  <c r="E1053"/>
  <c r="O1052"/>
  <c r="K1052"/>
  <c r="G1052"/>
  <c r="C1052"/>
  <c r="J1059"/>
  <c r="N1055"/>
  <c r="J1055"/>
  <c r="F1055"/>
  <c r="P1054"/>
  <c r="L1054"/>
  <c r="H1054"/>
  <c r="D1054"/>
  <c r="N1053"/>
  <c r="J1053"/>
  <c r="F1053"/>
  <c r="P1052"/>
  <c r="L1052"/>
  <c r="H1052"/>
  <c r="D1052"/>
  <c r="O1055"/>
  <c r="G1053"/>
  <c r="I1052"/>
  <c r="C1055"/>
  <c r="E1054"/>
  <c r="K1053"/>
  <c r="M1052"/>
  <c r="K1059"/>
  <c r="G1055"/>
  <c r="I1054"/>
  <c r="O1053"/>
  <c r="K1055"/>
  <c r="M1054"/>
  <c r="C1053"/>
  <c r="E1052"/>
  <c r="Y1030"/>
  <c r="AA1030"/>
  <c r="AF1025"/>
  <c r="U1030"/>
  <c r="W1030"/>
  <c r="AB1030"/>
  <c r="F1064"/>
  <c r="K1064"/>
  <c r="A1039"/>
  <c r="N1044"/>
  <c r="N1045"/>
  <c r="E1045"/>
  <c r="E1047"/>
  <c r="A1041"/>
  <c r="A1042" s="1"/>
  <c r="A1043" s="1"/>
  <c r="A1044" s="1"/>
  <c r="A1045" s="1"/>
  <c r="A1046" s="1"/>
  <c r="A1047" s="1"/>
  <c r="A1048" s="1"/>
  <c r="C1044"/>
  <c r="B1064" s="1"/>
  <c r="E1043"/>
  <c r="N1046"/>
  <c r="AD1047"/>
  <c r="E1046"/>
  <c r="H1044"/>
  <c r="L1056" l="1"/>
  <c r="N1056"/>
  <c r="W1036"/>
  <c r="H1056"/>
  <c r="J1056"/>
  <c r="K1056"/>
  <c r="F1056"/>
  <c r="G1056"/>
  <c r="Z1059"/>
  <c r="AC1055"/>
  <c r="Y1055"/>
  <c r="U1055"/>
  <c r="AE1054"/>
  <c r="AA1054"/>
  <c r="W1054"/>
  <c r="S1054"/>
  <c r="AC1053"/>
  <c r="Y1053"/>
  <c r="U1053"/>
  <c r="AE1052"/>
  <c r="AA1052"/>
  <c r="W1052"/>
  <c r="S1052"/>
  <c r="AA1059"/>
  <c r="AD1055"/>
  <c r="Z1055"/>
  <c r="V1055"/>
  <c r="AF1054"/>
  <c r="AB1054"/>
  <c r="X1054"/>
  <c r="T1054"/>
  <c r="AD1053"/>
  <c r="Z1053"/>
  <c r="V1053"/>
  <c r="AF1052"/>
  <c r="AB1052"/>
  <c r="X1052"/>
  <c r="T1052"/>
  <c r="U1062"/>
  <c r="U1061"/>
  <c r="U1060"/>
  <c r="AE1059"/>
  <c r="U1059"/>
  <c r="AE1055"/>
  <c r="AA1055"/>
  <c r="W1055"/>
  <c r="S1055"/>
  <c r="AC1054"/>
  <c r="Y1054"/>
  <c r="U1054"/>
  <c r="AE1053"/>
  <c r="AA1053"/>
  <c r="W1053"/>
  <c r="S1053"/>
  <c r="AC1052"/>
  <c r="Y1052"/>
  <c r="U1052"/>
  <c r="AF1059"/>
  <c r="AB1055"/>
  <c r="T1053"/>
  <c r="Z1052"/>
  <c r="AC1060"/>
  <c r="AF1055"/>
  <c r="V1054"/>
  <c r="X1053"/>
  <c r="AD1052"/>
  <c r="AC1061"/>
  <c r="T1055"/>
  <c r="Z1054"/>
  <c r="AB1053"/>
  <c r="V1059"/>
  <c r="AC1062"/>
  <c r="X1055"/>
  <c r="AD1054"/>
  <c r="AF1053"/>
  <c r="V1052"/>
  <c r="M1056"/>
  <c r="I1056"/>
  <c r="D1056"/>
  <c r="C1056"/>
  <c r="E1056"/>
  <c r="P1051"/>
  <c r="O1056"/>
  <c r="G1062" s="1"/>
  <c r="A1049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V1064"/>
  <c r="AA1064"/>
  <c r="S1044"/>
  <c r="R1064" s="1"/>
  <c r="U1043"/>
  <c r="U1045"/>
  <c r="AD1046"/>
  <c r="AD1045"/>
  <c r="X1044"/>
  <c r="U1047"/>
  <c r="U1046"/>
  <c r="AD1044"/>
  <c r="N1073"/>
  <c r="W1062" l="1"/>
  <c r="AE1056"/>
  <c r="P1056"/>
  <c r="AD1056"/>
  <c r="S1056"/>
  <c r="AF1056"/>
  <c r="X1056"/>
  <c r="AF1051"/>
  <c r="AC1056"/>
  <c r="T1056"/>
  <c r="Y1056"/>
  <c r="AA1056"/>
  <c r="E1088"/>
  <c r="E1087"/>
  <c r="E1086"/>
  <c r="O1085"/>
  <c r="E1085"/>
  <c r="P1081"/>
  <c r="L1081"/>
  <c r="H1081"/>
  <c r="D1081"/>
  <c r="N1080"/>
  <c r="J1080"/>
  <c r="F1080"/>
  <c r="P1079"/>
  <c r="L1079"/>
  <c r="H1079"/>
  <c r="D1079"/>
  <c r="N1078"/>
  <c r="J1078"/>
  <c r="F1078"/>
  <c r="M1088"/>
  <c r="M1087"/>
  <c r="M1086"/>
  <c r="P1085"/>
  <c r="F1085"/>
  <c r="M1081"/>
  <c r="I1081"/>
  <c r="E1081"/>
  <c r="O1080"/>
  <c r="K1080"/>
  <c r="G1080"/>
  <c r="C1080"/>
  <c r="M1079"/>
  <c r="I1079"/>
  <c r="E1079"/>
  <c r="O1078"/>
  <c r="K1078"/>
  <c r="G1078"/>
  <c r="C1078"/>
  <c r="J1085"/>
  <c r="N1081"/>
  <c r="J1081"/>
  <c r="F1081"/>
  <c r="P1080"/>
  <c r="L1080"/>
  <c r="H1080"/>
  <c r="D1080"/>
  <c r="N1079"/>
  <c r="J1079"/>
  <c r="F1079"/>
  <c r="P1078"/>
  <c r="L1078"/>
  <c r="H1078"/>
  <c r="D1078"/>
  <c r="D1082" s="1"/>
  <c r="C1081"/>
  <c r="E1080"/>
  <c r="K1079"/>
  <c r="M1078"/>
  <c r="K1085"/>
  <c r="G1081"/>
  <c r="I1080"/>
  <c r="O1079"/>
  <c r="K1081"/>
  <c r="M1080"/>
  <c r="C1079"/>
  <c r="E1078"/>
  <c r="O1081"/>
  <c r="G1079"/>
  <c r="I1078"/>
  <c r="V1056"/>
  <c r="Z1056"/>
  <c r="U1056"/>
  <c r="W1056"/>
  <c r="AB1056"/>
  <c r="F1090"/>
  <c r="K1090"/>
  <c r="A1067"/>
  <c r="H1070"/>
  <c r="E1071"/>
  <c r="N1071"/>
  <c r="E1069"/>
  <c r="E1073"/>
  <c r="A1068"/>
  <c r="A1069" s="1"/>
  <c r="A1070" s="1"/>
  <c r="A1071" s="1"/>
  <c r="A1072" s="1"/>
  <c r="A1073" s="1"/>
  <c r="A1074" s="1"/>
  <c r="C1070"/>
  <c r="B1090" s="1"/>
  <c r="AD1073"/>
  <c r="N1072"/>
  <c r="N1070"/>
  <c r="E1072"/>
  <c r="H1082" l="1"/>
  <c r="G1082"/>
  <c r="C1082"/>
  <c r="F1082"/>
  <c r="J1082"/>
  <c r="E1082"/>
  <c r="M1082"/>
  <c r="P1077"/>
  <c r="O1082"/>
  <c r="G1088" s="1"/>
  <c r="A1075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Z1085"/>
  <c r="AC1081"/>
  <c r="Y1081"/>
  <c r="U1081"/>
  <c r="AE1080"/>
  <c r="AA1080"/>
  <c r="W1080"/>
  <c r="S1080"/>
  <c r="AC1079"/>
  <c r="Y1079"/>
  <c r="U1079"/>
  <c r="AE1078"/>
  <c r="AA1078"/>
  <c r="W1078"/>
  <c r="S1078"/>
  <c r="AA1085"/>
  <c r="AD1081"/>
  <c r="Z1081"/>
  <c r="V1081"/>
  <c r="AF1080"/>
  <c r="AB1080"/>
  <c r="X1080"/>
  <c r="T1080"/>
  <c r="AD1079"/>
  <c r="Z1079"/>
  <c r="V1079"/>
  <c r="AF1078"/>
  <c r="AB1078"/>
  <c r="X1078"/>
  <c r="T1078"/>
  <c r="U1088"/>
  <c r="U1087"/>
  <c r="U1086"/>
  <c r="AE1085"/>
  <c r="U1085"/>
  <c r="AE1081"/>
  <c r="AA1081"/>
  <c r="W1081"/>
  <c r="S1081"/>
  <c r="AC1080"/>
  <c r="Y1080"/>
  <c r="U1080"/>
  <c r="AE1079"/>
  <c r="AA1079"/>
  <c r="W1079"/>
  <c r="S1079"/>
  <c r="AC1078"/>
  <c r="Y1078"/>
  <c r="U1078"/>
  <c r="AC1086"/>
  <c r="AF1081"/>
  <c r="V1080"/>
  <c r="X1079"/>
  <c r="AD1078"/>
  <c r="AC1087"/>
  <c r="T1081"/>
  <c r="Z1080"/>
  <c r="AB1079"/>
  <c r="AC1088"/>
  <c r="V1085"/>
  <c r="X1081"/>
  <c r="AD1080"/>
  <c r="AF1079"/>
  <c r="V1078"/>
  <c r="AF1085"/>
  <c r="T1079"/>
  <c r="Z1078"/>
  <c r="AB1081"/>
  <c r="I1082"/>
  <c r="L1082"/>
  <c r="K1082"/>
  <c r="N1082"/>
  <c r="V1090"/>
  <c r="AA1090"/>
  <c r="S1070"/>
  <c r="R1090" s="1"/>
  <c r="U1069"/>
  <c r="U1071"/>
  <c r="AD1072"/>
  <c r="AD1071"/>
  <c r="X1070"/>
  <c r="U1072"/>
  <c r="U1073"/>
  <c r="AD1070"/>
  <c r="N1099"/>
  <c r="V1082" l="1"/>
  <c r="U1082"/>
  <c r="P1082"/>
  <c r="AA1082"/>
  <c r="AD1082"/>
  <c r="X1082"/>
  <c r="W1082"/>
  <c r="AF1077"/>
  <c r="AC1082"/>
  <c r="T1082"/>
  <c r="S1082"/>
  <c r="E1114"/>
  <c r="E1113"/>
  <c r="E1112"/>
  <c r="O1111"/>
  <c r="E1111"/>
  <c r="P1107"/>
  <c r="L1107"/>
  <c r="M1114"/>
  <c r="M1113"/>
  <c r="M1112"/>
  <c r="P1111"/>
  <c r="F1111"/>
  <c r="M1107"/>
  <c r="I1107"/>
  <c r="J1111"/>
  <c r="N1107"/>
  <c r="H1107"/>
  <c r="D1107"/>
  <c r="N1106"/>
  <c r="J1106"/>
  <c r="F1106"/>
  <c r="P1105"/>
  <c r="L1105"/>
  <c r="H1105"/>
  <c r="D1105"/>
  <c r="N1104"/>
  <c r="J1104"/>
  <c r="F1104"/>
  <c r="K1111"/>
  <c r="J1107"/>
  <c r="E1107"/>
  <c r="O1106"/>
  <c r="K1106"/>
  <c r="G1106"/>
  <c r="C1106"/>
  <c r="M1105"/>
  <c r="I1105"/>
  <c r="E1105"/>
  <c r="O1104"/>
  <c r="K1104"/>
  <c r="G1104"/>
  <c r="C1104"/>
  <c r="K1107"/>
  <c r="F1107"/>
  <c r="P1106"/>
  <c r="L1106"/>
  <c r="H1106"/>
  <c r="D1106"/>
  <c r="N1105"/>
  <c r="J1105"/>
  <c r="F1105"/>
  <c r="F1108" s="1"/>
  <c r="P1104"/>
  <c r="L1104"/>
  <c r="H1104"/>
  <c r="H1108" s="1"/>
  <c r="D1104"/>
  <c r="G1107"/>
  <c r="I1106"/>
  <c r="O1105"/>
  <c r="O1107"/>
  <c r="M1106"/>
  <c r="C1105"/>
  <c r="E1104"/>
  <c r="G1105"/>
  <c r="I1104"/>
  <c r="C1107"/>
  <c r="E1106"/>
  <c r="K1105"/>
  <c r="M1104"/>
  <c r="M1108" s="1"/>
  <c r="AB1082"/>
  <c r="Z1082"/>
  <c r="Y1082"/>
  <c r="AE1082"/>
  <c r="W1088" s="1"/>
  <c r="F1116"/>
  <c r="K1116"/>
  <c r="E1097"/>
  <c r="N1097"/>
  <c r="E1095"/>
  <c r="E1099"/>
  <c r="A1093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C1096"/>
  <c r="B1116" s="1"/>
  <c r="AD1099"/>
  <c r="N1096"/>
  <c r="N1098"/>
  <c r="E1098"/>
  <c r="H1096"/>
  <c r="D1108" l="1"/>
  <c r="I1108"/>
  <c r="L1108"/>
  <c r="N1108"/>
  <c r="AF1082"/>
  <c r="C1108"/>
  <c r="J1108"/>
  <c r="O1108"/>
  <c r="G1114" s="1"/>
  <c r="E1108"/>
  <c r="K1108"/>
  <c r="Z1111"/>
  <c r="AC1107"/>
  <c r="Y1107"/>
  <c r="U1107"/>
  <c r="AA1111"/>
  <c r="AD1107"/>
  <c r="Z1107"/>
  <c r="V1107"/>
  <c r="U1114"/>
  <c r="U1113"/>
  <c r="U1112"/>
  <c r="AE1111"/>
  <c r="U1111"/>
  <c r="AE1107"/>
  <c r="AA1107"/>
  <c r="W1107"/>
  <c r="S1107"/>
  <c r="AC1112"/>
  <c r="AF1107"/>
  <c r="AE1106"/>
  <c r="AA1106"/>
  <c r="W1106"/>
  <c r="S1106"/>
  <c r="AC1105"/>
  <c r="Y1105"/>
  <c r="U1105"/>
  <c r="AE1104"/>
  <c r="AA1104"/>
  <c r="W1104"/>
  <c r="S1104"/>
  <c r="AC1113"/>
  <c r="T1107"/>
  <c r="AF1106"/>
  <c r="AB1106"/>
  <c r="X1106"/>
  <c r="T1106"/>
  <c r="AD1105"/>
  <c r="Z1105"/>
  <c r="V1105"/>
  <c r="AF1104"/>
  <c r="AB1104"/>
  <c r="X1104"/>
  <c r="T1104"/>
  <c r="AC1114"/>
  <c r="V1111"/>
  <c r="X1107"/>
  <c r="AC1106"/>
  <c r="Y1106"/>
  <c r="U1106"/>
  <c r="AE1105"/>
  <c r="AA1105"/>
  <c r="W1105"/>
  <c r="W1108" s="1"/>
  <c r="S1105"/>
  <c r="AC1104"/>
  <c r="Y1104"/>
  <c r="U1104"/>
  <c r="U1108" s="1"/>
  <c r="AF1111"/>
  <c r="Z1106"/>
  <c r="AB1105"/>
  <c r="AD1106"/>
  <c r="AF1105"/>
  <c r="V1104"/>
  <c r="T1105"/>
  <c r="Z1104"/>
  <c r="AB1107"/>
  <c r="V1106"/>
  <c r="X1105"/>
  <c r="AD1104"/>
  <c r="AD1108" s="1"/>
  <c r="P1103"/>
  <c r="G1108"/>
  <c r="AA1116"/>
  <c r="V1116"/>
  <c r="A1115"/>
  <c r="A1116" s="1"/>
  <c r="AD1098"/>
  <c r="AD1097"/>
  <c r="X1096"/>
  <c r="U1099"/>
  <c r="U1098"/>
  <c r="U1097"/>
  <c r="U1095"/>
  <c r="N1125"/>
  <c r="AD1096"/>
  <c r="S1096"/>
  <c r="R1116" s="1"/>
  <c r="S1108" l="1"/>
  <c r="Z1108"/>
  <c r="T1108"/>
  <c r="P1108"/>
  <c r="AF1103"/>
  <c r="V1108"/>
  <c r="AC1108"/>
  <c r="AE1108"/>
  <c r="AF1108" s="1"/>
  <c r="AB1108"/>
  <c r="E1140"/>
  <c r="E1139"/>
  <c r="E1138"/>
  <c r="O1137"/>
  <c r="E1137"/>
  <c r="P1133"/>
  <c r="L1133"/>
  <c r="H1133"/>
  <c r="D1133"/>
  <c r="N1132"/>
  <c r="J1132"/>
  <c r="F1132"/>
  <c r="P1131"/>
  <c r="L1131"/>
  <c r="H1131"/>
  <c r="D1131"/>
  <c r="N1130"/>
  <c r="J1130"/>
  <c r="F1130"/>
  <c r="M1140"/>
  <c r="M1139"/>
  <c r="M1138"/>
  <c r="P1137"/>
  <c r="F1137"/>
  <c r="M1133"/>
  <c r="I1133"/>
  <c r="E1133"/>
  <c r="O1132"/>
  <c r="K1132"/>
  <c r="G1132"/>
  <c r="C1132"/>
  <c r="M1131"/>
  <c r="I1131"/>
  <c r="E1131"/>
  <c r="O1130"/>
  <c r="K1130"/>
  <c r="G1130"/>
  <c r="C1130"/>
  <c r="J1137"/>
  <c r="N1133"/>
  <c r="J1133"/>
  <c r="F1133"/>
  <c r="P1132"/>
  <c r="L1132"/>
  <c r="H1132"/>
  <c r="D1132"/>
  <c r="N1131"/>
  <c r="J1131"/>
  <c r="F1131"/>
  <c r="P1130"/>
  <c r="L1130"/>
  <c r="H1130"/>
  <c r="H1134" s="1"/>
  <c r="D1130"/>
  <c r="K1137"/>
  <c r="G1133"/>
  <c r="I1132"/>
  <c r="O1131"/>
  <c r="K1133"/>
  <c r="M1132"/>
  <c r="C1131"/>
  <c r="E1130"/>
  <c r="O1133"/>
  <c r="G1131"/>
  <c r="I1130"/>
  <c r="C1133"/>
  <c r="E1132"/>
  <c r="K1131"/>
  <c r="M1130"/>
  <c r="Y1108"/>
  <c r="AA1108"/>
  <c r="X1108"/>
  <c r="K1142"/>
  <c r="F1142"/>
  <c r="A1117"/>
  <c r="N1122"/>
  <c r="E1125"/>
  <c r="C1122"/>
  <c r="B1142" s="1"/>
  <c r="A1119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D1125"/>
  <c r="N1124"/>
  <c r="E1124"/>
  <c r="H1122"/>
  <c r="E1123"/>
  <c r="N1123"/>
  <c r="E1121"/>
  <c r="D1134" l="1"/>
  <c r="F1134"/>
  <c r="J1134"/>
  <c r="W1114"/>
  <c r="M1134"/>
  <c r="C1134"/>
  <c r="Z1137"/>
  <c r="AC1133"/>
  <c r="Y1133"/>
  <c r="U1133"/>
  <c r="AE1132"/>
  <c r="AA1132"/>
  <c r="W1132"/>
  <c r="S1132"/>
  <c r="AC1131"/>
  <c r="Y1131"/>
  <c r="U1131"/>
  <c r="AE1130"/>
  <c r="AA1130"/>
  <c r="W1130"/>
  <c r="S1130"/>
  <c r="AA1137"/>
  <c r="AD1133"/>
  <c r="Z1133"/>
  <c r="V1133"/>
  <c r="AF1132"/>
  <c r="AB1132"/>
  <c r="X1132"/>
  <c r="T1132"/>
  <c r="AD1131"/>
  <c r="Z1131"/>
  <c r="V1131"/>
  <c r="AF1130"/>
  <c r="AB1130"/>
  <c r="X1130"/>
  <c r="T1130"/>
  <c r="U1140"/>
  <c r="U1139"/>
  <c r="U1138"/>
  <c r="AE1137"/>
  <c r="U1137"/>
  <c r="AE1133"/>
  <c r="AA1133"/>
  <c r="W1133"/>
  <c r="S1133"/>
  <c r="AC1132"/>
  <c r="Y1132"/>
  <c r="U1132"/>
  <c r="AE1131"/>
  <c r="AA1131"/>
  <c r="W1131"/>
  <c r="S1131"/>
  <c r="AC1130"/>
  <c r="Y1130"/>
  <c r="U1130"/>
  <c r="AC1139"/>
  <c r="T1133"/>
  <c r="Z1132"/>
  <c r="AB1131"/>
  <c r="AC1140"/>
  <c r="V1137"/>
  <c r="X1133"/>
  <c r="AD1132"/>
  <c r="AF1131"/>
  <c r="V1130"/>
  <c r="AF1137"/>
  <c r="AB1133"/>
  <c r="T1131"/>
  <c r="Z1130"/>
  <c r="AF1133"/>
  <c r="V1132"/>
  <c r="X1131"/>
  <c r="AD1130"/>
  <c r="AD1134" s="1"/>
  <c r="AC1138"/>
  <c r="G1134"/>
  <c r="I1134"/>
  <c r="E1134"/>
  <c r="P1129"/>
  <c r="O1134"/>
  <c r="P1134" s="1"/>
  <c r="L1134"/>
  <c r="N1134"/>
  <c r="K1134"/>
  <c r="V1142"/>
  <c r="AA1142"/>
  <c r="A1141"/>
  <c r="A1142" s="1"/>
  <c r="AD1124"/>
  <c r="AD1123"/>
  <c r="X1122"/>
  <c r="U1125"/>
  <c r="N1151"/>
  <c r="AD1122"/>
  <c r="S1122"/>
  <c r="R1142" s="1"/>
  <c r="U1121"/>
  <c r="U1123"/>
  <c r="U1124"/>
  <c r="G1140" l="1"/>
  <c r="E1166"/>
  <c r="E1165"/>
  <c r="E1164"/>
  <c r="O1163"/>
  <c r="E1163"/>
  <c r="P1159"/>
  <c r="L1159"/>
  <c r="H1159"/>
  <c r="D1159"/>
  <c r="N1158"/>
  <c r="J1158"/>
  <c r="F1158"/>
  <c r="P1157"/>
  <c r="L1157"/>
  <c r="H1157"/>
  <c r="D1157"/>
  <c r="N1156"/>
  <c r="J1156"/>
  <c r="F1156"/>
  <c r="A1153"/>
  <c r="M1166"/>
  <c r="M1165"/>
  <c r="M1164"/>
  <c r="P1163"/>
  <c r="F1163"/>
  <c r="M1159"/>
  <c r="I1159"/>
  <c r="E1159"/>
  <c r="O1158"/>
  <c r="K1158"/>
  <c r="G1158"/>
  <c r="C1158"/>
  <c r="M1157"/>
  <c r="I1157"/>
  <c r="E1157"/>
  <c r="O1156"/>
  <c r="K1156"/>
  <c r="G1156"/>
  <c r="C1156"/>
  <c r="A1154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J1163"/>
  <c r="N1159"/>
  <c r="J1159"/>
  <c r="F1159"/>
  <c r="P1158"/>
  <c r="L1158"/>
  <c r="H1158"/>
  <c r="D1158"/>
  <c r="N1157"/>
  <c r="N1160" s="1"/>
  <c r="J1157"/>
  <c r="F1157"/>
  <c r="P1156"/>
  <c r="L1156"/>
  <c r="L1160" s="1"/>
  <c r="H1156"/>
  <c r="D1156"/>
  <c r="K1159"/>
  <c r="M1158"/>
  <c r="C1157"/>
  <c r="E1156"/>
  <c r="O1159"/>
  <c r="G1157"/>
  <c r="I1156"/>
  <c r="C1159"/>
  <c r="E1158"/>
  <c r="K1157"/>
  <c r="M1156"/>
  <c r="K1163"/>
  <c r="G1159"/>
  <c r="I1158"/>
  <c r="O1157"/>
  <c r="Z1134"/>
  <c r="V1134"/>
  <c r="AC1134"/>
  <c r="T1134"/>
  <c r="S1134"/>
  <c r="W1134"/>
  <c r="AF1129"/>
  <c r="Y1134"/>
  <c r="AE1134"/>
  <c r="AF1134" s="1"/>
  <c r="X1134"/>
  <c r="U1134"/>
  <c r="AB1134"/>
  <c r="AA1134"/>
  <c r="F1168"/>
  <c r="K1168"/>
  <c r="A1143"/>
  <c r="N1148"/>
  <c r="E1149"/>
  <c r="N1149"/>
  <c r="A1145"/>
  <c r="A1146" s="1"/>
  <c r="A1147" s="1"/>
  <c r="A1148" s="1"/>
  <c r="A1149" s="1"/>
  <c r="A1150" s="1"/>
  <c r="A1151" s="1"/>
  <c r="A1152" s="1"/>
  <c r="E1147"/>
  <c r="E1151"/>
  <c r="C1148"/>
  <c r="B1168" s="1"/>
  <c r="AD1151"/>
  <c r="N1150"/>
  <c r="E1150"/>
  <c r="H1148"/>
  <c r="M1160" l="1"/>
  <c r="E1160"/>
  <c r="O1160"/>
  <c r="G1166" s="1"/>
  <c r="W1140"/>
  <c r="J1160"/>
  <c r="Z1163"/>
  <c r="AC1159"/>
  <c r="Y1159"/>
  <c r="U1159"/>
  <c r="AE1158"/>
  <c r="AA1158"/>
  <c r="W1158"/>
  <c r="S1158"/>
  <c r="AC1157"/>
  <c r="Y1157"/>
  <c r="U1157"/>
  <c r="AE1156"/>
  <c r="AA1156"/>
  <c r="W1156"/>
  <c r="S1156"/>
  <c r="AA1163"/>
  <c r="AD1159"/>
  <c r="Z1159"/>
  <c r="V1159"/>
  <c r="AF1158"/>
  <c r="AB1158"/>
  <c r="X1158"/>
  <c r="T1158"/>
  <c r="AD1157"/>
  <c r="Z1157"/>
  <c r="V1157"/>
  <c r="AF1156"/>
  <c r="AB1156"/>
  <c r="X1156"/>
  <c r="T1156"/>
  <c r="U1166"/>
  <c r="U1165"/>
  <c r="U1164"/>
  <c r="AE1163"/>
  <c r="U1163"/>
  <c r="AE1159"/>
  <c r="AA1159"/>
  <c r="W1159"/>
  <c r="S1159"/>
  <c r="AC1158"/>
  <c r="Y1158"/>
  <c r="U1158"/>
  <c r="AE1157"/>
  <c r="AA1157"/>
  <c r="W1157"/>
  <c r="W1160" s="1"/>
  <c r="S1157"/>
  <c r="AC1156"/>
  <c r="Y1156"/>
  <c r="U1156"/>
  <c r="AC1166"/>
  <c r="V1163"/>
  <c r="X1159"/>
  <c r="AD1158"/>
  <c r="AF1157"/>
  <c r="V1156"/>
  <c r="AF1163"/>
  <c r="AB1159"/>
  <c r="T1157"/>
  <c r="Z1156"/>
  <c r="AC1164"/>
  <c r="AF1159"/>
  <c r="V1158"/>
  <c r="X1157"/>
  <c r="AD1156"/>
  <c r="T1159"/>
  <c r="Z1158"/>
  <c r="AB1157"/>
  <c r="AC1165"/>
  <c r="P1155"/>
  <c r="K1160"/>
  <c r="H1160"/>
  <c r="G1160"/>
  <c r="I1160"/>
  <c r="D1160"/>
  <c r="F1160"/>
  <c r="C1160"/>
  <c r="V1168"/>
  <c r="AA1168"/>
  <c r="A1167"/>
  <c r="A1168" s="1"/>
  <c r="N1177"/>
  <c r="AD1148"/>
  <c r="S1148"/>
  <c r="R1168" s="1"/>
  <c r="U1147"/>
  <c r="U1149"/>
  <c r="U1150"/>
  <c r="AD1150"/>
  <c r="AD1149"/>
  <c r="X1148"/>
  <c r="U1151"/>
  <c r="U1160" l="1"/>
  <c r="S1160"/>
  <c r="P1160"/>
  <c r="X1160"/>
  <c r="E1192"/>
  <c r="E1191"/>
  <c r="E1190"/>
  <c r="O1189"/>
  <c r="E1189"/>
  <c r="P1185"/>
  <c r="L1185"/>
  <c r="H1185"/>
  <c r="D1185"/>
  <c r="N1184"/>
  <c r="J1184"/>
  <c r="F1184"/>
  <c r="P1183"/>
  <c r="L1183"/>
  <c r="H1183"/>
  <c r="D1183"/>
  <c r="N1182"/>
  <c r="J1182"/>
  <c r="F1182"/>
  <c r="M1192"/>
  <c r="M1191"/>
  <c r="M1190"/>
  <c r="P1189"/>
  <c r="F1189"/>
  <c r="M1185"/>
  <c r="I1185"/>
  <c r="E1185"/>
  <c r="O1184"/>
  <c r="K1184"/>
  <c r="G1184"/>
  <c r="C1184"/>
  <c r="M1183"/>
  <c r="I1183"/>
  <c r="E1183"/>
  <c r="O1182"/>
  <c r="K1182"/>
  <c r="G1182"/>
  <c r="C1182"/>
  <c r="J1189"/>
  <c r="N1185"/>
  <c r="J1185"/>
  <c r="F1185"/>
  <c r="P1184"/>
  <c r="L1184"/>
  <c r="H1184"/>
  <c r="D1184"/>
  <c r="N1183"/>
  <c r="J1183"/>
  <c r="F1183"/>
  <c r="F1186" s="1"/>
  <c r="P1182"/>
  <c r="L1182"/>
  <c r="H1182"/>
  <c r="D1182"/>
  <c r="D1186" s="1"/>
  <c r="O1185"/>
  <c r="G1183"/>
  <c r="I1182"/>
  <c r="C1185"/>
  <c r="E1184"/>
  <c r="K1183"/>
  <c r="M1182"/>
  <c r="K1189"/>
  <c r="G1185"/>
  <c r="I1184"/>
  <c r="O1183"/>
  <c r="K1185"/>
  <c r="M1184"/>
  <c r="C1183"/>
  <c r="E1182"/>
  <c r="AB1160"/>
  <c r="Z1160"/>
  <c r="V1160"/>
  <c r="AC1160"/>
  <c r="AE1160"/>
  <c r="AF1160" s="1"/>
  <c r="T1160"/>
  <c r="AF1155"/>
  <c r="AD1160"/>
  <c r="Y1160"/>
  <c r="AA1160"/>
  <c r="F1194"/>
  <c r="K1194"/>
  <c r="A1169"/>
  <c r="A117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H1174"/>
  <c r="E1175"/>
  <c r="N1175"/>
  <c r="E1173"/>
  <c r="E1177"/>
  <c r="C1174"/>
  <c r="B1194" s="1"/>
  <c r="AD1177"/>
  <c r="N1176"/>
  <c r="N1174"/>
  <c r="E1176"/>
  <c r="E1186" l="1"/>
  <c r="H1186"/>
  <c r="J1186"/>
  <c r="G1186"/>
  <c r="W1166"/>
  <c r="M1186"/>
  <c r="I1186"/>
  <c r="C1186"/>
  <c r="P1181"/>
  <c r="O1186"/>
  <c r="P1186" s="1"/>
  <c r="Z1189"/>
  <c r="AC1185"/>
  <c r="Y1185"/>
  <c r="U1185"/>
  <c r="AE1184"/>
  <c r="AA1184"/>
  <c r="W1184"/>
  <c r="S1184"/>
  <c r="AC1183"/>
  <c r="Y1183"/>
  <c r="U1183"/>
  <c r="AE1182"/>
  <c r="AA1182"/>
  <c r="W1182"/>
  <c r="S1182"/>
  <c r="AA1189"/>
  <c r="AD1185"/>
  <c r="Z1185"/>
  <c r="V1185"/>
  <c r="AF1184"/>
  <c r="AB1184"/>
  <c r="X1184"/>
  <c r="T1184"/>
  <c r="AD1183"/>
  <c r="Z1183"/>
  <c r="V1183"/>
  <c r="AF1182"/>
  <c r="AB1182"/>
  <c r="X1182"/>
  <c r="T1182"/>
  <c r="U1192"/>
  <c r="U1191"/>
  <c r="U1190"/>
  <c r="AE1189"/>
  <c r="U1189"/>
  <c r="AE1185"/>
  <c r="AA1185"/>
  <c r="W1185"/>
  <c r="S1185"/>
  <c r="AC1184"/>
  <c r="Y1184"/>
  <c r="U1184"/>
  <c r="AE1183"/>
  <c r="AA1183"/>
  <c r="AA1186" s="1"/>
  <c r="W1183"/>
  <c r="S1183"/>
  <c r="AC1182"/>
  <c r="Y1182"/>
  <c r="U1182"/>
  <c r="AF1189"/>
  <c r="AB1185"/>
  <c r="T1183"/>
  <c r="Z1182"/>
  <c r="AC1190"/>
  <c r="AF1185"/>
  <c r="V1184"/>
  <c r="X1183"/>
  <c r="AD1182"/>
  <c r="AC1191"/>
  <c r="T1185"/>
  <c r="Z1184"/>
  <c r="AB1183"/>
  <c r="AC1192"/>
  <c r="X1185"/>
  <c r="AD1184"/>
  <c r="AF1183"/>
  <c r="V1182"/>
  <c r="V1186" s="1"/>
  <c r="V1189"/>
  <c r="L1186"/>
  <c r="N1186"/>
  <c r="K1186"/>
  <c r="V1194"/>
  <c r="AA1194"/>
  <c r="A1193"/>
  <c r="A1194" s="1"/>
  <c r="N1203"/>
  <c r="AD1174"/>
  <c r="S1174"/>
  <c r="R1194" s="1"/>
  <c r="U1173"/>
  <c r="U1175"/>
  <c r="AD1176"/>
  <c r="AD1175"/>
  <c r="U1177"/>
  <c r="U1176"/>
  <c r="X1174"/>
  <c r="Y1186" l="1"/>
  <c r="W1186"/>
  <c r="Z1186"/>
  <c r="U1186"/>
  <c r="AB1186"/>
  <c r="E1218"/>
  <c r="E1217"/>
  <c r="E1216"/>
  <c r="O1215"/>
  <c r="E1215"/>
  <c r="P1211"/>
  <c r="L1211"/>
  <c r="H1211"/>
  <c r="D1211"/>
  <c r="N1210"/>
  <c r="J1210"/>
  <c r="F1210"/>
  <c r="P1209"/>
  <c r="L1209"/>
  <c r="H1209"/>
  <c r="D1209"/>
  <c r="N1208"/>
  <c r="J1208"/>
  <c r="F1208"/>
  <c r="M1218"/>
  <c r="M1217"/>
  <c r="M1216"/>
  <c r="P1215"/>
  <c r="F1215"/>
  <c r="M1211"/>
  <c r="I1211"/>
  <c r="E1211"/>
  <c r="O1210"/>
  <c r="K1210"/>
  <c r="G1210"/>
  <c r="C1210"/>
  <c r="M1209"/>
  <c r="I1209"/>
  <c r="E1209"/>
  <c r="O1208"/>
  <c r="K1208"/>
  <c r="G1208"/>
  <c r="C1208"/>
  <c r="J1215"/>
  <c r="N1211"/>
  <c r="J1211"/>
  <c r="F1211"/>
  <c r="P1210"/>
  <c r="L1210"/>
  <c r="H1210"/>
  <c r="D1210"/>
  <c r="N1209"/>
  <c r="J1209"/>
  <c r="F1209"/>
  <c r="P1208"/>
  <c r="L1208"/>
  <c r="H1208"/>
  <c r="H1212" s="1"/>
  <c r="D1208"/>
  <c r="C1211"/>
  <c r="E1210"/>
  <c r="K1209"/>
  <c r="M1208"/>
  <c r="K1215"/>
  <c r="G1211"/>
  <c r="I1210"/>
  <c r="O1209"/>
  <c r="K1211"/>
  <c r="M1210"/>
  <c r="C1209"/>
  <c r="E1208"/>
  <c r="O1211"/>
  <c r="G1209"/>
  <c r="I1208"/>
  <c r="G1192"/>
  <c r="AD1186"/>
  <c r="S1186"/>
  <c r="X1186"/>
  <c r="AF1181"/>
  <c r="AC1186"/>
  <c r="AE1186"/>
  <c r="AF1186" s="1"/>
  <c r="T1186"/>
  <c r="F1220"/>
  <c r="K1220"/>
  <c r="A1195"/>
  <c r="E1202"/>
  <c r="H1200"/>
  <c r="E1201"/>
  <c r="N1201"/>
  <c r="E1199"/>
  <c r="E1203"/>
  <c r="A1197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C1200"/>
  <c r="B1220" s="1"/>
  <c r="AD1203"/>
  <c r="N1200"/>
  <c r="N1202"/>
  <c r="F1212" l="1"/>
  <c r="L1212"/>
  <c r="N1212"/>
  <c r="J1212"/>
  <c r="Z1215"/>
  <c r="AC1211"/>
  <c r="Y1211"/>
  <c r="U1211"/>
  <c r="AE1210"/>
  <c r="AA1210"/>
  <c r="W1210"/>
  <c r="S1210"/>
  <c r="AC1209"/>
  <c r="Y1209"/>
  <c r="U1209"/>
  <c r="AE1208"/>
  <c r="AA1208"/>
  <c r="W1208"/>
  <c r="S1208"/>
  <c r="AA1215"/>
  <c r="AD1211"/>
  <c r="Z1211"/>
  <c r="V1211"/>
  <c r="AF1210"/>
  <c r="AB1210"/>
  <c r="X1210"/>
  <c r="T1210"/>
  <c r="AD1209"/>
  <c r="Z1209"/>
  <c r="V1209"/>
  <c r="AF1208"/>
  <c r="AB1208"/>
  <c r="X1208"/>
  <c r="T1208"/>
  <c r="U1218"/>
  <c r="U1217"/>
  <c r="U1216"/>
  <c r="AE1215"/>
  <c r="U1215"/>
  <c r="AE1211"/>
  <c r="AA1211"/>
  <c r="W1211"/>
  <c r="S1211"/>
  <c r="AC1210"/>
  <c r="Y1210"/>
  <c r="U1210"/>
  <c r="AE1209"/>
  <c r="AA1209"/>
  <c r="W1209"/>
  <c r="W1212" s="1"/>
  <c r="S1209"/>
  <c r="AC1208"/>
  <c r="Y1208"/>
  <c r="U1208"/>
  <c r="AC1216"/>
  <c r="AF1211"/>
  <c r="V1210"/>
  <c r="X1209"/>
  <c r="AD1208"/>
  <c r="AC1217"/>
  <c r="T1211"/>
  <c r="Z1210"/>
  <c r="AB1209"/>
  <c r="AC1218"/>
  <c r="V1215"/>
  <c r="X1211"/>
  <c r="AD1210"/>
  <c r="AF1209"/>
  <c r="V1208"/>
  <c r="T1209"/>
  <c r="Z1208"/>
  <c r="AB1211"/>
  <c r="AF1215"/>
  <c r="W1192"/>
  <c r="G1212"/>
  <c r="I1212"/>
  <c r="D1212"/>
  <c r="C1212"/>
  <c r="K1212"/>
  <c r="E1212"/>
  <c r="M1212"/>
  <c r="P1207"/>
  <c r="O1212"/>
  <c r="P1212" s="1"/>
  <c r="AA1220"/>
  <c r="V1220"/>
  <c r="A1219"/>
  <c r="A1220" s="1"/>
  <c r="N1229"/>
  <c r="AD1200"/>
  <c r="S1200"/>
  <c r="R1220" s="1"/>
  <c r="U1199"/>
  <c r="AD1202"/>
  <c r="AD1201"/>
  <c r="X1200"/>
  <c r="U1203"/>
  <c r="U1202"/>
  <c r="U1201"/>
  <c r="Y1212" l="1"/>
  <c r="AA1212"/>
  <c r="G1218"/>
  <c r="E1244"/>
  <c r="E1243"/>
  <c r="E1242"/>
  <c r="O1241"/>
  <c r="E1241"/>
  <c r="P1237"/>
  <c r="L1237"/>
  <c r="H1237"/>
  <c r="D1237"/>
  <c r="N1236"/>
  <c r="J1236"/>
  <c r="F1236"/>
  <c r="P1235"/>
  <c r="L1235"/>
  <c r="H1235"/>
  <c r="D1235"/>
  <c r="N1234"/>
  <c r="J1234"/>
  <c r="F1234"/>
  <c r="M1244"/>
  <c r="M1243"/>
  <c r="M1242"/>
  <c r="P1241"/>
  <c r="F1241"/>
  <c r="M1237"/>
  <c r="I1237"/>
  <c r="E1237"/>
  <c r="O1236"/>
  <c r="K1236"/>
  <c r="G1236"/>
  <c r="C1236"/>
  <c r="M1235"/>
  <c r="I1235"/>
  <c r="E1235"/>
  <c r="O1234"/>
  <c r="K1234"/>
  <c r="G1234"/>
  <c r="C1234"/>
  <c r="J1241"/>
  <c r="N1237"/>
  <c r="J1237"/>
  <c r="F1237"/>
  <c r="P1236"/>
  <c r="L1236"/>
  <c r="H1236"/>
  <c r="D1236"/>
  <c r="N1235"/>
  <c r="J1235"/>
  <c r="F1235"/>
  <c r="P1234"/>
  <c r="L1234"/>
  <c r="H1234"/>
  <c r="D1234"/>
  <c r="K1241"/>
  <c r="G1237"/>
  <c r="I1236"/>
  <c r="O1235"/>
  <c r="K1237"/>
  <c r="M1236"/>
  <c r="C1235"/>
  <c r="E1234"/>
  <c r="O1237"/>
  <c r="G1235"/>
  <c r="I1234"/>
  <c r="C1237"/>
  <c r="E1236"/>
  <c r="K1235"/>
  <c r="M1234"/>
  <c r="V1212"/>
  <c r="U1212"/>
  <c r="AD1212"/>
  <c r="S1212"/>
  <c r="X1212"/>
  <c r="AB1212"/>
  <c r="Z1212"/>
  <c r="AF1207"/>
  <c r="AC1212"/>
  <c r="AE1212"/>
  <c r="AF1212" s="1"/>
  <c r="T1212"/>
  <c r="K1246"/>
  <c r="F1246"/>
  <c r="A1221"/>
  <c r="N1226"/>
  <c r="E1229"/>
  <c r="C1226"/>
  <c r="B1246" s="1"/>
  <c r="A1223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D1229"/>
  <c r="N1228"/>
  <c r="E1228"/>
  <c r="H1226"/>
  <c r="E1227"/>
  <c r="N1227"/>
  <c r="E1225"/>
  <c r="L1238" l="1"/>
  <c r="I1238"/>
  <c r="E1238"/>
  <c r="P1233"/>
  <c r="Z1241"/>
  <c r="AC1237"/>
  <c r="Y1237"/>
  <c r="U1237"/>
  <c r="AE1236"/>
  <c r="AA1236"/>
  <c r="W1236"/>
  <c r="S1236"/>
  <c r="AC1235"/>
  <c r="Y1235"/>
  <c r="U1235"/>
  <c r="AE1234"/>
  <c r="AA1234"/>
  <c r="W1234"/>
  <c r="S1234"/>
  <c r="AA1241"/>
  <c r="AD1237"/>
  <c r="Z1237"/>
  <c r="V1237"/>
  <c r="AF1236"/>
  <c r="AB1236"/>
  <c r="X1236"/>
  <c r="T1236"/>
  <c r="AD1235"/>
  <c r="Z1235"/>
  <c r="V1235"/>
  <c r="AF1234"/>
  <c r="AB1234"/>
  <c r="X1234"/>
  <c r="T1234"/>
  <c r="U1244"/>
  <c r="U1243"/>
  <c r="U1242"/>
  <c r="AE1241"/>
  <c r="U1241"/>
  <c r="AE1237"/>
  <c r="AA1237"/>
  <c r="W1237"/>
  <c r="S1237"/>
  <c r="AC1236"/>
  <c r="Y1236"/>
  <c r="U1236"/>
  <c r="AE1235"/>
  <c r="AA1235"/>
  <c r="W1235"/>
  <c r="S1235"/>
  <c r="AC1234"/>
  <c r="Y1234"/>
  <c r="U1234"/>
  <c r="AC1243"/>
  <c r="T1237"/>
  <c r="Z1236"/>
  <c r="AB1235"/>
  <c r="AC1244"/>
  <c r="V1241"/>
  <c r="X1237"/>
  <c r="AD1236"/>
  <c r="AF1235"/>
  <c r="V1234"/>
  <c r="AF1241"/>
  <c r="AB1237"/>
  <c r="T1235"/>
  <c r="Z1234"/>
  <c r="AF1237"/>
  <c r="V1236"/>
  <c r="X1235"/>
  <c r="AD1234"/>
  <c r="AC1242"/>
  <c r="O1238"/>
  <c r="P1238" s="1"/>
  <c r="N1238"/>
  <c r="H1238"/>
  <c r="G1238"/>
  <c r="J1238"/>
  <c r="W1218"/>
  <c r="K1238"/>
  <c r="M1238"/>
  <c r="D1238"/>
  <c r="C1238"/>
  <c r="F1238"/>
  <c r="V1246"/>
  <c r="AA1246"/>
  <c r="A1245"/>
  <c r="A1246" s="1"/>
  <c r="U1229"/>
  <c r="U1228"/>
  <c r="S1226"/>
  <c r="R1246" s="1"/>
  <c r="U1225"/>
  <c r="U1227"/>
  <c r="N1255"/>
  <c r="AD1228"/>
  <c r="AD1227"/>
  <c r="X1226"/>
  <c r="AD1226"/>
  <c r="Y1238" l="1"/>
  <c r="AB1238"/>
  <c r="AF1233"/>
  <c r="AE1238"/>
  <c r="W1244" s="1"/>
  <c r="G1244"/>
  <c r="X1238"/>
  <c r="AA1238"/>
  <c r="AF1238"/>
  <c r="T1238"/>
  <c r="W1238"/>
  <c r="E1270"/>
  <c r="E1269"/>
  <c r="E1268"/>
  <c r="O1267"/>
  <c r="E1267"/>
  <c r="P1263"/>
  <c r="L1263"/>
  <c r="H1263"/>
  <c r="D1263"/>
  <c r="N1262"/>
  <c r="J1262"/>
  <c r="F1262"/>
  <c r="P1261"/>
  <c r="L1261"/>
  <c r="H1261"/>
  <c r="D1261"/>
  <c r="N1260"/>
  <c r="J1260"/>
  <c r="F1260"/>
  <c r="A1257"/>
  <c r="M1270"/>
  <c r="M1269"/>
  <c r="M1268"/>
  <c r="P1267"/>
  <c r="F1267"/>
  <c r="M1263"/>
  <c r="I1263"/>
  <c r="E1263"/>
  <c r="O1262"/>
  <c r="K1262"/>
  <c r="G1262"/>
  <c r="C1262"/>
  <c r="M1261"/>
  <c r="I1261"/>
  <c r="E1261"/>
  <c r="O1260"/>
  <c r="K1260"/>
  <c r="G1260"/>
  <c r="C1260"/>
  <c r="A1258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J1267"/>
  <c r="N1263"/>
  <c r="J1263"/>
  <c r="F1263"/>
  <c r="P1262"/>
  <c r="L1262"/>
  <c r="H1262"/>
  <c r="D1262"/>
  <c r="N1261"/>
  <c r="N1264" s="1"/>
  <c r="J1261"/>
  <c r="F1261"/>
  <c r="P1260"/>
  <c r="L1260"/>
  <c r="H1260"/>
  <c r="D1260"/>
  <c r="K1263"/>
  <c r="M1262"/>
  <c r="C1261"/>
  <c r="E1260"/>
  <c r="O1263"/>
  <c r="G1261"/>
  <c r="I1260"/>
  <c r="C1263"/>
  <c r="E1262"/>
  <c r="K1261"/>
  <c r="M1260"/>
  <c r="K1267"/>
  <c r="G1263"/>
  <c r="I1262"/>
  <c r="O1261"/>
  <c r="U1238"/>
  <c r="AD1238"/>
  <c r="Z1238"/>
  <c r="V1238"/>
  <c r="AC1238"/>
  <c r="S1238"/>
  <c r="F1272"/>
  <c r="K1272"/>
  <c r="A1247"/>
  <c r="N1252"/>
  <c r="E1253"/>
  <c r="N1253"/>
  <c r="A1249"/>
  <c r="A1250" s="1"/>
  <c r="A1251" s="1"/>
  <c r="A1252" s="1"/>
  <c r="A1253" s="1"/>
  <c r="A1254" s="1"/>
  <c r="A1255" s="1"/>
  <c r="A1256" s="1"/>
  <c r="E1251"/>
  <c r="E1255"/>
  <c r="C1252"/>
  <c r="B1272" s="1"/>
  <c r="AD1255"/>
  <c r="N1254"/>
  <c r="E1254"/>
  <c r="H1252"/>
  <c r="L1264" l="1"/>
  <c r="E1264"/>
  <c r="O1264"/>
  <c r="P1264" s="1"/>
  <c r="J1264"/>
  <c r="Z1267"/>
  <c r="AC1263"/>
  <c r="Y1263"/>
  <c r="U1263"/>
  <c r="AE1262"/>
  <c r="AA1262"/>
  <c r="W1262"/>
  <c r="S1262"/>
  <c r="AC1261"/>
  <c r="Y1261"/>
  <c r="U1261"/>
  <c r="AE1260"/>
  <c r="AA1260"/>
  <c r="W1260"/>
  <c r="S1260"/>
  <c r="AA1267"/>
  <c r="AD1263"/>
  <c r="Z1263"/>
  <c r="V1263"/>
  <c r="AF1262"/>
  <c r="AB1262"/>
  <c r="X1262"/>
  <c r="T1262"/>
  <c r="AD1261"/>
  <c r="Z1261"/>
  <c r="V1261"/>
  <c r="AF1260"/>
  <c r="AB1260"/>
  <c r="X1260"/>
  <c r="T1260"/>
  <c r="U1270"/>
  <c r="U1269"/>
  <c r="U1268"/>
  <c r="AE1267"/>
  <c r="U1267"/>
  <c r="AE1263"/>
  <c r="AA1263"/>
  <c r="W1263"/>
  <c r="S1263"/>
  <c r="AC1262"/>
  <c r="Y1262"/>
  <c r="U1262"/>
  <c r="AE1261"/>
  <c r="AA1261"/>
  <c r="W1261"/>
  <c r="W1264" s="1"/>
  <c r="S1261"/>
  <c r="S1264" s="1"/>
  <c r="AC1260"/>
  <c r="Y1260"/>
  <c r="U1260"/>
  <c r="U1264" s="1"/>
  <c r="AC1270"/>
  <c r="V1267"/>
  <c r="X1263"/>
  <c r="AD1262"/>
  <c r="AF1261"/>
  <c r="V1260"/>
  <c r="AF1267"/>
  <c r="AB1263"/>
  <c r="T1261"/>
  <c r="Z1260"/>
  <c r="AC1268"/>
  <c r="AF1263"/>
  <c r="V1262"/>
  <c r="X1261"/>
  <c r="AD1260"/>
  <c r="AC1269"/>
  <c r="AB1261"/>
  <c r="T1263"/>
  <c r="Z1262"/>
  <c r="P1259"/>
  <c r="G1270"/>
  <c r="H1264"/>
  <c r="G1264"/>
  <c r="K1264"/>
  <c r="M1264"/>
  <c r="I1264"/>
  <c r="D1264"/>
  <c r="F1264"/>
  <c r="C1264"/>
  <c r="V1272"/>
  <c r="AA1272"/>
  <c r="A1271"/>
  <c r="A1272" s="1"/>
  <c r="S1252"/>
  <c r="R1272" s="1"/>
  <c r="U1251"/>
  <c r="U1253"/>
  <c r="X1252"/>
  <c r="U1254"/>
  <c r="AD1254"/>
  <c r="AD1253"/>
  <c r="AD1252"/>
  <c r="U1255"/>
  <c r="N1281"/>
  <c r="E1296" l="1"/>
  <c r="E1295"/>
  <c r="E1294"/>
  <c r="O1293"/>
  <c r="E1293"/>
  <c r="P1289"/>
  <c r="L1289"/>
  <c r="H1289"/>
  <c r="D1289"/>
  <c r="N1288"/>
  <c r="J1288"/>
  <c r="F1288"/>
  <c r="P1287"/>
  <c r="L1287"/>
  <c r="H1287"/>
  <c r="D1287"/>
  <c r="N1286"/>
  <c r="J1286"/>
  <c r="F1286"/>
  <c r="M1296"/>
  <c r="M1295"/>
  <c r="M1294"/>
  <c r="P1293"/>
  <c r="F1293"/>
  <c r="M1289"/>
  <c r="I1289"/>
  <c r="E1289"/>
  <c r="O1288"/>
  <c r="K1288"/>
  <c r="G1288"/>
  <c r="C1288"/>
  <c r="M1287"/>
  <c r="I1287"/>
  <c r="E1287"/>
  <c r="O1286"/>
  <c r="K1286"/>
  <c r="G1286"/>
  <c r="C1286"/>
  <c r="J1293"/>
  <c r="N1289"/>
  <c r="J1289"/>
  <c r="F1289"/>
  <c r="P1288"/>
  <c r="L1288"/>
  <c r="H1288"/>
  <c r="D1288"/>
  <c r="N1287"/>
  <c r="J1287"/>
  <c r="F1287"/>
  <c r="P1286"/>
  <c r="L1286"/>
  <c r="H1286"/>
  <c r="D1286"/>
  <c r="O1289"/>
  <c r="G1287"/>
  <c r="I1286"/>
  <c r="C1289"/>
  <c r="E1288"/>
  <c r="K1287"/>
  <c r="M1286"/>
  <c r="K1293"/>
  <c r="G1289"/>
  <c r="I1288"/>
  <c r="O1287"/>
  <c r="E1286"/>
  <c r="E1290" s="1"/>
  <c r="C1287"/>
  <c r="K1289"/>
  <c r="M1288"/>
  <c r="AF1259"/>
  <c r="Z1264"/>
  <c r="V1264"/>
  <c r="AC1264"/>
  <c r="AE1264"/>
  <c r="W1270" s="1"/>
  <c r="T1264"/>
  <c r="AB1264"/>
  <c r="X1264"/>
  <c r="AD1264"/>
  <c r="Y1264"/>
  <c r="AA1264"/>
  <c r="F1298"/>
  <c r="K1298"/>
  <c r="A1273"/>
  <c r="A1275"/>
  <c r="A1276" s="1"/>
  <c r="A1277" s="1"/>
  <c r="A1278" s="1"/>
  <c r="A1279" s="1"/>
  <c r="A1280" s="1"/>
  <c r="A1281" s="1"/>
  <c r="A1282" s="1"/>
  <c r="AD1281"/>
  <c r="N1280"/>
  <c r="N1279"/>
  <c r="E1280"/>
  <c r="N1278"/>
  <c r="E1277"/>
  <c r="E1279"/>
  <c r="H1278"/>
  <c r="E1281"/>
  <c r="C1278"/>
  <c r="B1298" s="1"/>
  <c r="L1290" l="1"/>
  <c r="N1290"/>
  <c r="J1290"/>
  <c r="K1290"/>
  <c r="AF1264"/>
  <c r="P1285"/>
  <c r="O1290"/>
  <c r="G1296" s="1"/>
  <c r="H1290"/>
  <c r="G1290"/>
  <c r="Z1293"/>
  <c r="AC1289"/>
  <c r="Y1289"/>
  <c r="U1289"/>
  <c r="AE1288"/>
  <c r="AA1288"/>
  <c r="W1288"/>
  <c r="S1288"/>
  <c r="AC1287"/>
  <c r="Y1287"/>
  <c r="U1287"/>
  <c r="AE1286"/>
  <c r="AA1286"/>
  <c r="W1286"/>
  <c r="S1286"/>
  <c r="AA1293"/>
  <c r="AD1289"/>
  <c r="Z1289"/>
  <c r="V1289"/>
  <c r="AF1288"/>
  <c r="AB1288"/>
  <c r="X1288"/>
  <c r="T1288"/>
  <c r="AD1287"/>
  <c r="Z1287"/>
  <c r="V1287"/>
  <c r="AF1286"/>
  <c r="AB1286"/>
  <c r="X1286"/>
  <c r="T1286"/>
  <c r="U1296"/>
  <c r="U1295"/>
  <c r="U1294"/>
  <c r="AE1293"/>
  <c r="U1293"/>
  <c r="AE1289"/>
  <c r="AA1289"/>
  <c r="W1289"/>
  <c r="S1289"/>
  <c r="AC1288"/>
  <c r="Y1288"/>
  <c r="U1288"/>
  <c r="AE1287"/>
  <c r="AA1287"/>
  <c r="AA1290" s="1"/>
  <c r="W1287"/>
  <c r="S1287"/>
  <c r="AC1286"/>
  <c r="Y1286"/>
  <c r="U1286"/>
  <c r="AF1293"/>
  <c r="AB1289"/>
  <c r="T1287"/>
  <c r="Z1286"/>
  <c r="AC1294"/>
  <c r="AF1289"/>
  <c r="V1288"/>
  <c r="X1287"/>
  <c r="AD1286"/>
  <c r="AC1295"/>
  <c r="T1289"/>
  <c r="Z1288"/>
  <c r="AB1287"/>
  <c r="X1289"/>
  <c r="AD1288"/>
  <c r="AF1287"/>
  <c r="V1286"/>
  <c r="V1293"/>
  <c r="AC1296"/>
  <c r="A1297"/>
  <c r="A1298" s="1"/>
  <c r="A1299" s="1"/>
  <c r="A1283"/>
  <c r="A1284" s="1"/>
  <c r="A1285" s="1"/>
  <c r="A1286" s="1"/>
  <c r="A1287" s="1"/>
  <c r="A1288" s="1"/>
  <c r="A1289" s="1"/>
  <c r="A1290" s="1"/>
  <c r="A1291" s="1"/>
  <c r="A1292" s="1"/>
  <c r="A1293" s="1"/>
  <c r="A1294" s="1"/>
  <c r="A1295" s="1"/>
  <c r="A1296" s="1"/>
  <c r="M1290"/>
  <c r="I1290"/>
  <c r="D1290"/>
  <c r="F1290"/>
  <c r="C1290"/>
  <c r="V1298"/>
  <c r="AA1298"/>
  <c r="U1281"/>
  <c r="U1280"/>
  <c r="AD1280"/>
  <c r="AD1279"/>
  <c r="AD1278"/>
  <c r="U1279"/>
  <c r="N1307"/>
  <c r="X1278"/>
  <c r="S1278"/>
  <c r="R1298" s="1"/>
  <c r="U1277"/>
  <c r="V1290" l="1"/>
  <c r="AF1290"/>
  <c r="AC1290"/>
  <c r="AE1290"/>
  <c r="P1290"/>
  <c r="T1290"/>
  <c r="J1319"/>
  <c r="N1315"/>
  <c r="J1315"/>
  <c r="F1315"/>
  <c r="P1314"/>
  <c r="L1314"/>
  <c r="H1314"/>
  <c r="D1314"/>
  <c r="N1313"/>
  <c r="J1313"/>
  <c r="F1313"/>
  <c r="P1312"/>
  <c r="L1312"/>
  <c r="H1312"/>
  <c r="D1312"/>
  <c r="M1321"/>
  <c r="P1319"/>
  <c r="M1315"/>
  <c r="G1314"/>
  <c r="M1313"/>
  <c r="G1312"/>
  <c r="K1319"/>
  <c r="O1315"/>
  <c r="K1315"/>
  <c r="G1315"/>
  <c r="C1315"/>
  <c r="M1314"/>
  <c r="I1314"/>
  <c r="E1314"/>
  <c r="O1313"/>
  <c r="K1313"/>
  <c r="G1313"/>
  <c r="C1313"/>
  <c r="M1312"/>
  <c r="I1312"/>
  <c r="E1312"/>
  <c r="M1320"/>
  <c r="F1319"/>
  <c r="E1315"/>
  <c r="K1314"/>
  <c r="I1313"/>
  <c r="O1312"/>
  <c r="C1312"/>
  <c r="E1322"/>
  <c r="E1321"/>
  <c r="E1320"/>
  <c r="O1319"/>
  <c r="E1319"/>
  <c r="P1315"/>
  <c r="L1315"/>
  <c r="H1315"/>
  <c r="D1315"/>
  <c r="N1314"/>
  <c r="J1314"/>
  <c r="F1314"/>
  <c r="P1313"/>
  <c r="L1313"/>
  <c r="H1313"/>
  <c r="D1313"/>
  <c r="N1312"/>
  <c r="J1312"/>
  <c r="F1312"/>
  <c r="A1309"/>
  <c r="M1322"/>
  <c r="I1315"/>
  <c r="O1314"/>
  <c r="C1314"/>
  <c r="E1313"/>
  <c r="K1312"/>
  <c r="A1310"/>
  <c r="A1311" s="1"/>
  <c r="A1312" s="1"/>
  <c r="A1313" s="1"/>
  <c r="A1314" s="1"/>
  <c r="A1315" s="1"/>
  <c r="A1316" s="1"/>
  <c r="A1317" s="1"/>
  <c r="A1318" s="1"/>
  <c r="A1319" s="1"/>
  <c r="A1320" s="1"/>
  <c r="A1321" s="1"/>
  <c r="A1322" s="1"/>
  <c r="W1296"/>
  <c r="AF1285"/>
  <c r="Z1290"/>
  <c r="U1290"/>
  <c r="W1290"/>
  <c r="AB1290"/>
  <c r="Y1290"/>
  <c r="AD1290"/>
  <c r="S1290"/>
  <c r="X1290"/>
  <c r="F1324"/>
  <c r="K1324"/>
  <c r="A1301"/>
  <c r="A1302" s="1"/>
  <c r="A1303" s="1"/>
  <c r="A1304" s="1"/>
  <c r="A1305" s="1"/>
  <c r="A1306" s="1"/>
  <c r="A1307" s="1"/>
  <c r="A1308" s="1"/>
  <c r="A1323" s="1"/>
  <c r="A1324" s="1"/>
  <c r="E1307"/>
  <c r="C1304"/>
  <c r="B1324" s="1"/>
  <c r="N1304"/>
  <c r="AD1307"/>
  <c r="N1306"/>
  <c r="E1306"/>
  <c r="H1304"/>
  <c r="E1305"/>
  <c r="N1305"/>
  <c r="E1303"/>
  <c r="K1316" l="1"/>
  <c r="M1316"/>
  <c r="O1316"/>
  <c r="G1322" s="1"/>
  <c r="D1316"/>
  <c r="F1316"/>
  <c r="C1316"/>
  <c r="I1316"/>
  <c r="P1311"/>
  <c r="E1316"/>
  <c r="L1316"/>
  <c r="N1316"/>
  <c r="U1322"/>
  <c r="U1321"/>
  <c r="U1320"/>
  <c r="AE1319"/>
  <c r="U1319"/>
  <c r="AE1315"/>
  <c r="AA1315"/>
  <c r="W1315"/>
  <c r="S1315"/>
  <c r="AC1314"/>
  <c r="Y1314"/>
  <c r="U1314"/>
  <c r="AE1313"/>
  <c r="AA1313"/>
  <c r="W1313"/>
  <c r="S1313"/>
  <c r="AC1312"/>
  <c r="Y1312"/>
  <c r="U1312"/>
  <c r="Z1315"/>
  <c r="AF1314"/>
  <c r="T1314"/>
  <c r="Z1313"/>
  <c r="AF1312"/>
  <c r="T1312"/>
  <c r="AC1322"/>
  <c r="AC1321"/>
  <c r="AC1320"/>
  <c r="AF1319"/>
  <c r="V1319"/>
  <c r="AF1315"/>
  <c r="AB1315"/>
  <c r="X1315"/>
  <c r="T1315"/>
  <c r="AD1314"/>
  <c r="Z1314"/>
  <c r="V1314"/>
  <c r="AF1313"/>
  <c r="AB1313"/>
  <c r="X1313"/>
  <c r="T1313"/>
  <c r="AD1312"/>
  <c r="Z1312"/>
  <c r="V1312"/>
  <c r="V1315"/>
  <c r="X1314"/>
  <c r="AD1313"/>
  <c r="AB1312"/>
  <c r="Z1319"/>
  <c r="AC1315"/>
  <c r="Y1315"/>
  <c r="U1315"/>
  <c r="AE1314"/>
  <c r="AA1314"/>
  <c r="W1314"/>
  <c r="S1314"/>
  <c r="AC1313"/>
  <c r="Y1313"/>
  <c r="U1313"/>
  <c r="AE1312"/>
  <c r="AA1312"/>
  <c r="W1312"/>
  <c r="S1312"/>
  <c r="AA1319"/>
  <c r="AD1315"/>
  <c r="AB1314"/>
  <c r="AB1316" s="1"/>
  <c r="V1313"/>
  <c r="X1312"/>
  <c r="G1316"/>
  <c r="H1316"/>
  <c r="J1316"/>
  <c r="AA1324"/>
  <c r="V1324"/>
  <c r="A1325"/>
  <c r="U1307"/>
  <c r="U1306"/>
  <c r="N1333"/>
  <c r="AD1304"/>
  <c r="S1304"/>
  <c r="R1324" s="1"/>
  <c r="U1305"/>
  <c r="AD1306"/>
  <c r="AD1305"/>
  <c r="X1304"/>
  <c r="U1303"/>
  <c r="AD1316" l="1"/>
  <c r="T1316"/>
  <c r="Y1316"/>
  <c r="AA1316"/>
  <c r="P1316"/>
  <c r="X1316"/>
  <c r="Z1316"/>
  <c r="U1316"/>
  <c r="W1316"/>
  <c r="J1345"/>
  <c r="N1341"/>
  <c r="J1341"/>
  <c r="F1341"/>
  <c r="P1340"/>
  <c r="L1340"/>
  <c r="H1340"/>
  <c r="D1340"/>
  <c r="N1339"/>
  <c r="J1339"/>
  <c r="F1339"/>
  <c r="P1338"/>
  <c r="L1338"/>
  <c r="H1338"/>
  <c r="D1338"/>
  <c r="M1348"/>
  <c r="P1345"/>
  <c r="E1341"/>
  <c r="K1340"/>
  <c r="E1339"/>
  <c r="O1338"/>
  <c r="C1338"/>
  <c r="K1345"/>
  <c r="O1341"/>
  <c r="K1341"/>
  <c r="G1341"/>
  <c r="C1341"/>
  <c r="M1340"/>
  <c r="I1340"/>
  <c r="E1340"/>
  <c r="O1339"/>
  <c r="K1339"/>
  <c r="G1339"/>
  <c r="C1339"/>
  <c r="M1338"/>
  <c r="I1338"/>
  <c r="E1338"/>
  <c r="M1347"/>
  <c r="F1345"/>
  <c r="I1341"/>
  <c r="G1340"/>
  <c r="I1339"/>
  <c r="K1338"/>
  <c r="A1336"/>
  <c r="A1337" s="1"/>
  <c r="A1338" s="1"/>
  <c r="A1339" s="1"/>
  <c r="A1340" s="1"/>
  <c r="A1341" s="1"/>
  <c r="A1342" s="1"/>
  <c r="A1343" s="1"/>
  <c r="A1344" s="1"/>
  <c r="A1345" s="1"/>
  <c r="A1346" s="1"/>
  <c r="A1347" s="1"/>
  <c r="A1348" s="1"/>
  <c r="E1348"/>
  <c r="E1347"/>
  <c r="E1346"/>
  <c r="O1345"/>
  <c r="E1345"/>
  <c r="P1341"/>
  <c r="L1341"/>
  <c r="H1341"/>
  <c r="D1341"/>
  <c r="N1340"/>
  <c r="J1340"/>
  <c r="F1340"/>
  <c r="P1339"/>
  <c r="L1339"/>
  <c r="H1339"/>
  <c r="D1339"/>
  <c r="N1338"/>
  <c r="J1338"/>
  <c r="F1338"/>
  <c r="A1335"/>
  <c r="M1346"/>
  <c r="M1341"/>
  <c r="O1340"/>
  <c r="C1340"/>
  <c r="M1339"/>
  <c r="G1338"/>
  <c r="V1316"/>
  <c r="S1316"/>
  <c r="AF1311"/>
  <c r="AC1316"/>
  <c r="AE1316"/>
  <c r="AF1316" s="1"/>
  <c r="K1350"/>
  <c r="F1350"/>
  <c r="A1327"/>
  <c r="A1328" s="1"/>
  <c r="A1329" s="1"/>
  <c r="A1330" s="1"/>
  <c r="A1331" s="1"/>
  <c r="A1332" s="1"/>
  <c r="A1333" s="1"/>
  <c r="A1334" s="1"/>
  <c r="E1329"/>
  <c r="E1333"/>
  <c r="C1330"/>
  <c r="B1350" s="1"/>
  <c r="AD1333"/>
  <c r="N1332"/>
  <c r="E1332"/>
  <c r="H1330"/>
  <c r="N1331"/>
  <c r="N1330"/>
  <c r="E1331"/>
  <c r="E1342" l="1"/>
  <c r="K1342"/>
  <c r="G1342"/>
  <c r="O1342"/>
  <c r="P1342" s="1"/>
  <c r="H1342"/>
  <c r="J1342"/>
  <c r="W1322"/>
  <c r="C1342"/>
  <c r="D1342"/>
  <c r="F1342"/>
  <c r="G1348"/>
  <c r="M1342"/>
  <c r="P1337"/>
  <c r="U1348"/>
  <c r="U1347"/>
  <c r="U1346"/>
  <c r="AE1345"/>
  <c r="U1345"/>
  <c r="AE1341"/>
  <c r="AA1341"/>
  <c r="W1341"/>
  <c r="S1341"/>
  <c r="AC1340"/>
  <c r="Y1340"/>
  <c r="U1340"/>
  <c r="AE1339"/>
  <c r="AA1339"/>
  <c r="W1339"/>
  <c r="S1339"/>
  <c r="AC1338"/>
  <c r="Y1338"/>
  <c r="U1338"/>
  <c r="V1341"/>
  <c r="T1340"/>
  <c r="AD1339"/>
  <c r="AB1338"/>
  <c r="AC1348"/>
  <c r="AC1347"/>
  <c r="AC1346"/>
  <c r="AF1345"/>
  <c r="V1345"/>
  <c r="AF1341"/>
  <c r="AB1341"/>
  <c r="X1341"/>
  <c r="T1341"/>
  <c r="AD1340"/>
  <c r="Z1340"/>
  <c r="V1340"/>
  <c r="AF1339"/>
  <c r="AB1339"/>
  <c r="X1339"/>
  <c r="T1339"/>
  <c r="AD1338"/>
  <c r="Z1338"/>
  <c r="V1338"/>
  <c r="X1340"/>
  <c r="V1339"/>
  <c r="X1338"/>
  <c r="Z1345"/>
  <c r="AC1341"/>
  <c r="Y1341"/>
  <c r="U1341"/>
  <c r="AE1340"/>
  <c r="AA1340"/>
  <c r="W1340"/>
  <c r="S1340"/>
  <c r="AC1339"/>
  <c r="Y1339"/>
  <c r="U1339"/>
  <c r="AE1338"/>
  <c r="AA1338"/>
  <c r="W1338"/>
  <c r="S1338"/>
  <c r="AA1345"/>
  <c r="AD1341"/>
  <c r="Z1341"/>
  <c r="AF1340"/>
  <c r="AB1340"/>
  <c r="AB1342" s="1"/>
  <c r="Z1339"/>
  <c r="AF1338"/>
  <c r="T1338"/>
  <c r="I1342"/>
  <c r="L1342"/>
  <c r="N1342"/>
  <c r="V1350"/>
  <c r="AA1350"/>
  <c r="A1349"/>
  <c r="A1350" s="1"/>
  <c r="U1333"/>
  <c r="U1332"/>
  <c r="N1359"/>
  <c r="AD1330"/>
  <c r="S1330"/>
  <c r="R1350" s="1"/>
  <c r="U1331"/>
  <c r="AD1332"/>
  <c r="AD1331"/>
  <c r="X1330"/>
  <c r="U1329"/>
  <c r="V1342" l="1"/>
  <c r="Y1342"/>
  <c r="AA1342"/>
  <c r="AF1337"/>
  <c r="U1342"/>
  <c r="W1342"/>
  <c r="E1374"/>
  <c r="E1373"/>
  <c r="E1372"/>
  <c r="O1371"/>
  <c r="E1371"/>
  <c r="P1367"/>
  <c r="L1367"/>
  <c r="H1367"/>
  <c r="D1367"/>
  <c r="N1366"/>
  <c r="J1366"/>
  <c r="F1366"/>
  <c r="M1374"/>
  <c r="M1373"/>
  <c r="M1372"/>
  <c r="P1371"/>
  <c r="F1371"/>
  <c r="M1367"/>
  <c r="I1367"/>
  <c r="E1367"/>
  <c r="O1366"/>
  <c r="K1366"/>
  <c r="G1366"/>
  <c r="J1371"/>
  <c r="N1367"/>
  <c r="J1367"/>
  <c r="F1367"/>
  <c r="P1366"/>
  <c r="L1366"/>
  <c r="H1366"/>
  <c r="D1366"/>
  <c r="C1367"/>
  <c r="E1366"/>
  <c r="N1365"/>
  <c r="J1365"/>
  <c r="F1365"/>
  <c r="P1364"/>
  <c r="L1364"/>
  <c r="H1364"/>
  <c r="D1364"/>
  <c r="C1366"/>
  <c r="M1365"/>
  <c r="K1364"/>
  <c r="K1371"/>
  <c r="G1367"/>
  <c r="I1366"/>
  <c r="O1365"/>
  <c r="K1365"/>
  <c r="G1365"/>
  <c r="C1365"/>
  <c r="M1364"/>
  <c r="I1364"/>
  <c r="E1364"/>
  <c r="O1367"/>
  <c r="I1365"/>
  <c r="G1364"/>
  <c r="K1367"/>
  <c r="M1366"/>
  <c r="P1365"/>
  <c r="L1365"/>
  <c r="H1365"/>
  <c r="D1365"/>
  <c r="N1364"/>
  <c r="J1364"/>
  <c r="F1364"/>
  <c r="A1361"/>
  <c r="E1365"/>
  <c r="O1364"/>
  <c r="C1364"/>
  <c r="A1362"/>
  <c r="A1363" s="1"/>
  <c r="A1364" s="1"/>
  <c r="A1365" s="1"/>
  <c r="A1366" s="1"/>
  <c r="A1367" s="1"/>
  <c r="A1368" s="1"/>
  <c r="A1369" s="1"/>
  <c r="A1370" s="1"/>
  <c r="A1371" s="1"/>
  <c r="A1372" s="1"/>
  <c r="A1373" s="1"/>
  <c r="A1374" s="1"/>
  <c r="X1342"/>
  <c r="AD1342"/>
  <c r="S1342"/>
  <c r="Z1342"/>
  <c r="T1342"/>
  <c r="AC1342"/>
  <c r="AE1342"/>
  <c r="AF1342" s="1"/>
  <c r="F1376"/>
  <c r="K1376"/>
  <c r="A1351"/>
  <c r="A1353"/>
  <c r="A1354" s="1"/>
  <c r="A1355" s="1"/>
  <c r="A1356" s="1"/>
  <c r="A1357" s="1"/>
  <c r="A1358" s="1"/>
  <c r="A1359" s="1"/>
  <c r="A1360" s="1"/>
  <c r="H1356"/>
  <c r="E1357"/>
  <c r="N1357"/>
  <c r="E1355"/>
  <c r="E1359"/>
  <c r="C1356"/>
  <c r="B1376" s="1"/>
  <c r="AD1359"/>
  <c r="N1358"/>
  <c r="N1356"/>
  <c r="E1358"/>
  <c r="O1368" l="1"/>
  <c r="G1374" s="1"/>
  <c r="C1368"/>
  <c r="E1368"/>
  <c r="L1368"/>
  <c r="N1368"/>
  <c r="W1348"/>
  <c r="H1368"/>
  <c r="J1368"/>
  <c r="Z1371"/>
  <c r="AC1367"/>
  <c r="Y1367"/>
  <c r="U1367"/>
  <c r="AE1366"/>
  <c r="AA1366"/>
  <c r="W1366"/>
  <c r="S1366"/>
  <c r="AA1371"/>
  <c r="AD1367"/>
  <c r="Z1367"/>
  <c r="V1367"/>
  <c r="AF1366"/>
  <c r="AB1366"/>
  <c r="X1366"/>
  <c r="T1366"/>
  <c r="U1374"/>
  <c r="U1373"/>
  <c r="U1372"/>
  <c r="AE1371"/>
  <c r="U1371"/>
  <c r="AE1367"/>
  <c r="AA1367"/>
  <c r="W1367"/>
  <c r="S1367"/>
  <c r="AC1366"/>
  <c r="Y1366"/>
  <c r="U1366"/>
  <c r="AC1372"/>
  <c r="AF1367"/>
  <c r="V1366"/>
  <c r="AE1365"/>
  <c r="AA1365"/>
  <c r="W1365"/>
  <c r="S1365"/>
  <c r="AC1364"/>
  <c r="Y1364"/>
  <c r="U1364"/>
  <c r="AB1367"/>
  <c r="AB1364"/>
  <c r="AC1373"/>
  <c r="T1367"/>
  <c r="Z1366"/>
  <c r="AF1365"/>
  <c r="AB1365"/>
  <c r="X1365"/>
  <c r="T1365"/>
  <c r="AD1364"/>
  <c r="Z1364"/>
  <c r="V1364"/>
  <c r="Z1365"/>
  <c r="X1364"/>
  <c r="AC1374"/>
  <c r="V1371"/>
  <c r="X1367"/>
  <c r="AD1366"/>
  <c r="AC1365"/>
  <c r="Y1365"/>
  <c r="U1365"/>
  <c r="AE1364"/>
  <c r="AA1364"/>
  <c r="W1364"/>
  <c r="S1364"/>
  <c r="AF1371"/>
  <c r="AD1365"/>
  <c r="V1365"/>
  <c r="AF1364"/>
  <c r="T1364"/>
  <c r="M1368"/>
  <c r="K1368"/>
  <c r="D1368"/>
  <c r="F1368"/>
  <c r="G1368"/>
  <c r="I1368"/>
  <c r="P1363"/>
  <c r="V1376"/>
  <c r="AA1376"/>
  <c r="A1375"/>
  <c r="A1376" s="1"/>
  <c r="N1385"/>
  <c r="AD1356"/>
  <c r="S1356"/>
  <c r="R1376" s="1"/>
  <c r="U1355"/>
  <c r="U1357"/>
  <c r="AD1358"/>
  <c r="AD1357"/>
  <c r="X1356"/>
  <c r="U1359"/>
  <c r="U1358"/>
  <c r="AF1368" l="1"/>
  <c r="AE1368"/>
  <c r="P1368"/>
  <c r="AA1368"/>
  <c r="W1368"/>
  <c r="S1368"/>
  <c r="E1400"/>
  <c r="E1399"/>
  <c r="E1398"/>
  <c r="O1397"/>
  <c r="E1397"/>
  <c r="P1393"/>
  <c r="L1393"/>
  <c r="H1393"/>
  <c r="D1393"/>
  <c r="N1392"/>
  <c r="J1392"/>
  <c r="F1392"/>
  <c r="P1391"/>
  <c r="L1391"/>
  <c r="H1391"/>
  <c r="D1391"/>
  <c r="N1390"/>
  <c r="J1390"/>
  <c r="F1390"/>
  <c r="A1387"/>
  <c r="M1400"/>
  <c r="M1399"/>
  <c r="M1398"/>
  <c r="P1397"/>
  <c r="F1397"/>
  <c r="M1393"/>
  <c r="I1393"/>
  <c r="E1393"/>
  <c r="O1392"/>
  <c r="K1392"/>
  <c r="G1392"/>
  <c r="C1392"/>
  <c r="M1391"/>
  <c r="I1391"/>
  <c r="E1391"/>
  <c r="O1390"/>
  <c r="K1390"/>
  <c r="G1390"/>
  <c r="C1390"/>
  <c r="A1388"/>
  <c r="A1389" s="1"/>
  <c r="A1390" s="1"/>
  <c r="A1391" s="1"/>
  <c r="A1392" s="1"/>
  <c r="A1393" s="1"/>
  <c r="A1394" s="1"/>
  <c r="A1395" s="1"/>
  <c r="A1396" s="1"/>
  <c r="A1397" s="1"/>
  <c r="A1398" s="1"/>
  <c r="A1399" s="1"/>
  <c r="A1400" s="1"/>
  <c r="J1397"/>
  <c r="N1393"/>
  <c r="J1393"/>
  <c r="F1393"/>
  <c r="P1392"/>
  <c r="L1392"/>
  <c r="H1392"/>
  <c r="D1392"/>
  <c r="N1391"/>
  <c r="N1394" s="1"/>
  <c r="J1391"/>
  <c r="F1391"/>
  <c r="F1394" s="1"/>
  <c r="P1390"/>
  <c r="L1390"/>
  <c r="H1390"/>
  <c r="D1390"/>
  <c r="D1394" s="1"/>
  <c r="K1397"/>
  <c r="G1393"/>
  <c r="I1392"/>
  <c r="O1391"/>
  <c r="K1393"/>
  <c r="M1392"/>
  <c r="C1391"/>
  <c r="E1390"/>
  <c r="O1393"/>
  <c r="G1391"/>
  <c r="I1390"/>
  <c r="C1393"/>
  <c r="E1392"/>
  <c r="K1391"/>
  <c r="M1390"/>
  <c r="W1374"/>
  <c r="AF1363"/>
  <c r="X1368"/>
  <c r="AD1368"/>
  <c r="AC1368"/>
  <c r="T1368"/>
  <c r="Z1368"/>
  <c r="Y1368"/>
  <c r="V1368"/>
  <c r="U1368"/>
  <c r="AB1368"/>
  <c r="F1402"/>
  <c r="K1402"/>
  <c r="A1377"/>
  <c r="E1383"/>
  <c r="N1383"/>
  <c r="E1381"/>
  <c r="E1385"/>
  <c r="N1382"/>
  <c r="C1382"/>
  <c r="B1402" s="1"/>
  <c r="AD1385"/>
  <c r="A1379"/>
  <c r="A1380" s="1"/>
  <c r="A1381" s="1"/>
  <c r="A1382" s="1"/>
  <c r="A1383" s="1"/>
  <c r="A1384" s="1"/>
  <c r="A1385" s="1"/>
  <c r="A1386" s="1"/>
  <c r="N1384"/>
  <c r="E1384"/>
  <c r="H1382"/>
  <c r="L1394" l="1"/>
  <c r="I1394"/>
  <c r="H1394"/>
  <c r="M1394"/>
  <c r="K1394"/>
  <c r="Z1397"/>
  <c r="AC1393"/>
  <c r="Y1393"/>
  <c r="U1393"/>
  <c r="AE1392"/>
  <c r="AA1392"/>
  <c r="W1392"/>
  <c r="S1392"/>
  <c r="AC1391"/>
  <c r="Y1391"/>
  <c r="U1391"/>
  <c r="AE1390"/>
  <c r="AA1390"/>
  <c r="W1390"/>
  <c r="S1390"/>
  <c r="AA1397"/>
  <c r="AD1393"/>
  <c r="Z1393"/>
  <c r="V1393"/>
  <c r="AF1392"/>
  <c r="AB1392"/>
  <c r="X1392"/>
  <c r="T1392"/>
  <c r="AD1391"/>
  <c r="Z1391"/>
  <c r="V1391"/>
  <c r="AF1390"/>
  <c r="AB1390"/>
  <c r="X1390"/>
  <c r="T1390"/>
  <c r="U1400"/>
  <c r="U1399"/>
  <c r="U1398"/>
  <c r="AE1397"/>
  <c r="U1397"/>
  <c r="AE1393"/>
  <c r="AA1393"/>
  <c r="W1393"/>
  <c r="S1393"/>
  <c r="AC1392"/>
  <c r="Y1392"/>
  <c r="U1392"/>
  <c r="AE1391"/>
  <c r="AA1391"/>
  <c r="W1391"/>
  <c r="S1391"/>
  <c r="AC1390"/>
  <c r="Y1390"/>
  <c r="Y1394" s="1"/>
  <c r="U1390"/>
  <c r="AC1399"/>
  <c r="T1393"/>
  <c r="Z1392"/>
  <c r="AB1391"/>
  <c r="V1392"/>
  <c r="AD1390"/>
  <c r="AC1400"/>
  <c r="V1397"/>
  <c r="X1393"/>
  <c r="AD1392"/>
  <c r="AF1391"/>
  <c r="V1390"/>
  <c r="V1394" s="1"/>
  <c r="AF1393"/>
  <c r="X1391"/>
  <c r="AF1397"/>
  <c r="AB1393"/>
  <c r="T1391"/>
  <c r="Z1390"/>
  <c r="AC1398"/>
  <c r="J1394"/>
  <c r="G1394"/>
  <c r="C1394"/>
  <c r="E1394"/>
  <c r="P1389"/>
  <c r="O1394"/>
  <c r="P1394" s="1"/>
  <c r="V1402"/>
  <c r="AA1402"/>
  <c r="A1401"/>
  <c r="A1402" s="1"/>
  <c r="S1382"/>
  <c r="R1402" s="1"/>
  <c r="U1381"/>
  <c r="U1383"/>
  <c r="X1382"/>
  <c r="AD1384"/>
  <c r="U1385"/>
  <c r="U1384"/>
  <c r="N1411"/>
  <c r="AD1382"/>
  <c r="AD1383"/>
  <c r="U1394" l="1"/>
  <c r="AC1394"/>
  <c r="AD1394"/>
  <c r="T1394"/>
  <c r="S1394"/>
  <c r="G1400"/>
  <c r="E1426"/>
  <c r="E1425"/>
  <c r="E1424"/>
  <c r="O1423"/>
  <c r="E1423"/>
  <c r="P1419"/>
  <c r="L1419"/>
  <c r="H1419"/>
  <c r="D1419"/>
  <c r="N1418"/>
  <c r="J1418"/>
  <c r="F1418"/>
  <c r="P1417"/>
  <c r="L1417"/>
  <c r="H1417"/>
  <c r="D1417"/>
  <c r="N1416"/>
  <c r="J1416"/>
  <c r="F1416"/>
  <c r="A1413"/>
  <c r="M1426"/>
  <c r="M1425"/>
  <c r="M1424"/>
  <c r="P1423"/>
  <c r="F1423"/>
  <c r="M1419"/>
  <c r="I1419"/>
  <c r="E1419"/>
  <c r="O1418"/>
  <c r="K1418"/>
  <c r="G1418"/>
  <c r="C1418"/>
  <c r="M1417"/>
  <c r="I1417"/>
  <c r="E1417"/>
  <c r="O1416"/>
  <c r="K1416"/>
  <c r="G1416"/>
  <c r="C1416"/>
  <c r="A1414"/>
  <c r="A1415" s="1"/>
  <c r="A1416" s="1"/>
  <c r="A1417" s="1"/>
  <c r="A1418" s="1"/>
  <c r="A1419" s="1"/>
  <c r="A1420" s="1"/>
  <c r="A1421" s="1"/>
  <c r="A1422" s="1"/>
  <c r="A1423" s="1"/>
  <c r="A1424" s="1"/>
  <c r="A1425" s="1"/>
  <c r="A1426" s="1"/>
  <c r="J1423"/>
  <c r="N1419"/>
  <c r="J1419"/>
  <c r="F1419"/>
  <c r="P1418"/>
  <c r="L1418"/>
  <c r="H1418"/>
  <c r="D1418"/>
  <c r="N1417"/>
  <c r="N1420" s="1"/>
  <c r="J1417"/>
  <c r="F1417"/>
  <c r="F1420" s="1"/>
  <c r="P1416"/>
  <c r="L1416"/>
  <c r="H1416"/>
  <c r="D1416"/>
  <c r="D1420" s="1"/>
  <c r="K1419"/>
  <c r="M1418"/>
  <c r="C1417"/>
  <c r="E1416"/>
  <c r="O1419"/>
  <c r="G1417"/>
  <c r="I1416"/>
  <c r="C1419"/>
  <c r="E1418"/>
  <c r="K1417"/>
  <c r="M1416"/>
  <c r="M1420" s="1"/>
  <c r="K1423"/>
  <c r="G1419"/>
  <c r="I1418"/>
  <c r="O1417"/>
  <c r="Z1394"/>
  <c r="AF1389"/>
  <c r="AE1394"/>
  <c r="W1400" s="1"/>
  <c r="AB1394"/>
  <c r="AA1394"/>
  <c r="X1394"/>
  <c r="W1394"/>
  <c r="F1428"/>
  <c r="K1428"/>
  <c r="A1403"/>
  <c r="N1408"/>
  <c r="AD1411"/>
  <c r="N1410"/>
  <c r="E1410"/>
  <c r="H1408"/>
  <c r="E1409"/>
  <c r="N1409"/>
  <c r="E1407"/>
  <c r="A1405"/>
  <c r="A1406" s="1"/>
  <c r="A1407" s="1"/>
  <c r="A1408" s="1"/>
  <c r="A1409" s="1"/>
  <c r="A1410" s="1"/>
  <c r="A1411" s="1"/>
  <c r="A1412" s="1"/>
  <c r="A1427" s="1"/>
  <c r="A1428" s="1"/>
  <c r="E1411"/>
  <c r="C1408"/>
  <c r="B1428" s="1"/>
  <c r="L1420" l="1"/>
  <c r="H1420"/>
  <c r="I1420"/>
  <c r="C1420"/>
  <c r="AF1394"/>
  <c r="E1420"/>
  <c r="P1415"/>
  <c r="O1420"/>
  <c r="G1426" s="1"/>
  <c r="Z1423"/>
  <c r="AC1419"/>
  <c r="Y1419"/>
  <c r="U1419"/>
  <c r="AE1418"/>
  <c r="AA1418"/>
  <c r="W1418"/>
  <c r="S1418"/>
  <c r="AC1417"/>
  <c r="Y1417"/>
  <c r="U1417"/>
  <c r="AE1416"/>
  <c r="AA1416"/>
  <c r="W1416"/>
  <c r="S1416"/>
  <c r="AA1423"/>
  <c r="AD1419"/>
  <c r="Z1419"/>
  <c r="V1419"/>
  <c r="AF1418"/>
  <c r="AB1418"/>
  <c r="X1418"/>
  <c r="T1418"/>
  <c r="AD1417"/>
  <c r="Z1417"/>
  <c r="V1417"/>
  <c r="AF1416"/>
  <c r="AB1416"/>
  <c r="X1416"/>
  <c r="T1416"/>
  <c r="U1426"/>
  <c r="U1425"/>
  <c r="U1424"/>
  <c r="AE1423"/>
  <c r="U1423"/>
  <c r="AE1419"/>
  <c r="AA1419"/>
  <c r="W1419"/>
  <c r="S1419"/>
  <c r="AC1418"/>
  <c r="Y1418"/>
  <c r="U1418"/>
  <c r="AE1417"/>
  <c r="AA1417"/>
  <c r="W1417"/>
  <c r="S1417"/>
  <c r="AC1416"/>
  <c r="Y1416"/>
  <c r="U1416"/>
  <c r="U1420" s="1"/>
  <c r="AC1426"/>
  <c r="V1423"/>
  <c r="X1419"/>
  <c r="AD1418"/>
  <c r="AF1417"/>
  <c r="V1416"/>
  <c r="T1419"/>
  <c r="AB1417"/>
  <c r="AF1423"/>
  <c r="AB1419"/>
  <c r="T1417"/>
  <c r="Z1416"/>
  <c r="AC1425"/>
  <c r="Z1418"/>
  <c r="AC1424"/>
  <c r="AF1419"/>
  <c r="V1418"/>
  <c r="X1417"/>
  <c r="AD1416"/>
  <c r="K1420"/>
  <c r="J1420"/>
  <c r="G1420"/>
  <c r="AA1428"/>
  <c r="V1428"/>
  <c r="A1429"/>
  <c r="S1408"/>
  <c r="R1428" s="1"/>
  <c r="AD1410"/>
  <c r="AD1409"/>
  <c r="X1408"/>
  <c r="U1411"/>
  <c r="U1410"/>
  <c r="U1409"/>
  <c r="N1437"/>
  <c r="AD1408"/>
  <c r="U1407"/>
  <c r="AC1420" l="1"/>
  <c r="AD1420"/>
  <c r="Y1420"/>
  <c r="M1452"/>
  <c r="M1451"/>
  <c r="M1450"/>
  <c r="P1449"/>
  <c r="F1449"/>
  <c r="M1445"/>
  <c r="I1445"/>
  <c r="E1445"/>
  <c r="O1444"/>
  <c r="K1444"/>
  <c r="G1444"/>
  <c r="C1444"/>
  <c r="M1443"/>
  <c r="I1443"/>
  <c r="E1443"/>
  <c r="O1442"/>
  <c r="K1442"/>
  <c r="G1442"/>
  <c r="C1442"/>
  <c r="A1439"/>
  <c r="A1440" s="1"/>
  <c r="A1441" s="1"/>
  <c r="A1442" s="1"/>
  <c r="A1443" s="1"/>
  <c r="A1444" s="1"/>
  <c r="A1445" s="1"/>
  <c r="A1446" s="1"/>
  <c r="A1447" s="1"/>
  <c r="A1448" s="1"/>
  <c r="A1449" s="1"/>
  <c r="A1450" s="1"/>
  <c r="A1451" s="1"/>
  <c r="A1452" s="1"/>
  <c r="J1449"/>
  <c r="N1445"/>
  <c r="J1445"/>
  <c r="F1445"/>
  <c r="P1444"/>
  <c r="L1444"/>
  <c r="H1444"/>
  <c r="D1444"/>
  <c r="N1443"/>
  <c r="J1443"/>
  <c r="F1443"/>
  <c r="P1442"/>
  <c r="L1442"/>
  <c r="H1442"/>
  <c r="D1442"/>
  <c r="K1449"/>
  <c r="O1445"/>
  <c r="K1445"/>
  <c r="G1445"/>
  <c r="C1445"/>
  <c r="M1444"/>
  <c r="I1444"/>
  <c r="E1444"/>
  <c r="O1443"/>
  <c r="K1443"/>
  <c r="G1443"/>
  <c r="C1443"/>
  <c r="M1442"/>
  <c r="I1442"/>
  <c r="E1442"/>
  <c r="E1446" s="1"/>
  <c r="E1450"/>
  <c r="P1445"/>
  <c r="F1444"/>
  <c r="H1443"/>
  <c r="N1442"/>
  <c r="E1451"/>
  <c r="E1449"/>
  <c r="D1445"/>
  <c r="J1444"/>
  <c r="L1443"/>
  <c r="L1445"/>
  <c r="E1452"/>
  <c r="O1449"/>
  <c r="H1445"/>
  <c r="N1444"/>
  <c r="P1443"/>
  <c r="F1442"/>
  <c r="F1446" s="1"/>
  <c r="D1443"/>
  <c r="J1442"/>
  <c r="AF1415"/>
  <c r="Z1420"/>
  <c r="AB1420"/>
  <c r="AA1420"/>
  <c r="P1420"/>
  <c r="X1420"/>
  <c r="W1420"/>
  <c r="V1420"/>
  <c r="T1420"/>
  <c r="S1420"/>
  <c r="AE1420"/>
  <c r="AF1420" s="1"/>
  <c r="K1454"/>
  <c r="F1454"/>
  <c r="C1434"/>
  <c r="B1454" s="1"/>
  <c r="AD1437"/>
  <c r="N1436"/>
  <c r="E1436"/>
  <c r="H1434"/>
  <c r="N1434"/>
  <c r="E1435"/>
  <c r="N1435"/>
  <c r="A1431"/>
  <c r="A1432" s="1"/>
  <c r="A1433" s="1"/>
  <c r="A1434" s="1"/>
  <c r="A1435" s="1"/>
  <c r="A1436" s="1"/>
  <c r="A1437" s="1"/>
  <c r="A1438" s="1"/>
  <c r="A1453" s="1"/>
  <c r="A1454" s="1"/>
  <c r="E1433"/>
  <c r="E1437"/>
  <c r="D1446" l="1"/>
  <c r="L1446"/>
  <c r="M1446"/>
  <c r="I1446"/>
  <c r="AA1449"/>
  <c r="AD1445"/>
  <c r="Z1445"/>
  <c r="V1445"/>
  <c r="AF1444"/>
  <c r="AB1444"/>
  <c r="X1444"/>
  <c r="T1444"/>
  <c r="AD1443"/>
  <c r="Z1443"/>
  <c r="V1443"/>
  <c r="AF1442"/>
  <c r="AB1442"/>
  <c r="X1442"/>
  <c r="T1442"/>
  <c r="U1452"/>
  <c r="U1451"/>
  <c r="U1450"/>
  <c r="AE1449"/>
  <c r="U1449"/>
  <c r="AE1445"/>
  <c r="AA1445"/>
  <c r="W1445"/>
  <c r="S1445"/>
  <c r="AC1444"/>
  <c r="Y1444"/>
  <c r="U1444"/>
  <c r="AE1443"/>
  <c r="AA1443"/>
  <c r="W1443"/>
  <c r="S1443"/>
  <c r="AC1442"/>
  <c r="Y1442"/>
  <c r="U1442"/>
  <c r="AC1452"/>
  <c r="AC1451"/>
  <c r="AC1450"/>
  <c r="AF1449"/>
  <c r="V1449"/>
  <c r="AF1445"/>
  <c r="AB1445"/>
  <c r="X1445"/>
  <c r="T1445"/>
  <c r="AD1444"/>
  <c r="Z1444"/>
  <c r="V1444"/>
  <c r="AF1443"/>
  <c r="AB1443"/>
  <c r="X1443"/>
  <c r="T1443"/>
  <c r="AD1442"/>
  <c r="Z1442"/>
  <c r="V1442"/>
  <c r="AC1445"/>
  <c r="S1444"/>
  <c r="U1443"/>
  <c r="AA1442"/>
  <c r="Z1449"/>
  <c r="W1442"/>
  <c r="W1444"/>
  <c r="Y1443"/>
  <c r="AE1442"/>
  <c r="U1445"/>
  <c r="AA1444"/>
  <c r="AC1443"/>
  <c r="S1442"/>
  <c r="S1446" s="1"/>
  <c r="Y1445"/>
  <c r="AE1444"/>
  <c r="N1446"/>
  <c r="P1441"/>
  <c r="O1446"/>
  <c r="G1452" s="1"/>
  <c r="W1426"/>
  <c r="K1446"/>
  <c r="J1446"/>
  <c r="G1446"/>
  <c r="H1446"/>
  <c r="C1446"/>
  <c r="V1454"/>
  <c r="AA1454"/>
  <c r="A1455"/>
  <c r="N1463"/>
  <c r="AD1434"/>
  <c r="AD1435"/>
  <c r="S1434"/>
  <c r="R1454" s="1"/>
  <c r="U1433"/>
  <c r="U1435"/>
  <c r="AD1436"/>
  <c r="U1437"/>
  <c r="U1436"/>
  <c r="X1434"/>
  <c r="P1446" l="1"/>
  <c r="W1446"/>
  <c r="AD1446"/>
  <c r="AC1446"/>
  <c r="M1478"/>
  <c r="M1477"/>
  <c r="M1476"/>
  <c r="P1475"/>
  <c r="F1475"/>
  <c r="M1471"/>
  <c r="I1471"/>
  <c r="E1471"/>
  <c r="O1470"/>
  <c r="K1470"/>
  <c r="G1470"/>
  <c r="C1470"/>
  <c r="M1469"/>
  <c r="I1469"/>
  <c r="E1469"/>
  <c r="O1468"/>
  <c r="K1468"/>
  <c r="G1468"/>
  <c r="C1468"/>
  <c r="A1466"/>
  <c r="A1467" s="1"/>
  <c r="A1468" s="1"/>
  <c r="A1469" s="1"/>
  <c r="A1470" s="1"/>
  <c r="A1471" s="1"/>
  <c r="A1472" s="1"/>
  <c r="A1473" s="1"/>
  <c r="A1474" s="1"/>
  <c r="A1475" s="1"/>
  <c r="A1476" s="1"/>
  <c r="A1477" s="1"/>
  <c r="A1478" s="1"/>
  <c r="J1475"/>
  <c r="N1471"/>
  <c r="J1471"/>
  <c r="F1471"/>
  <c r="P1470"/>
  <c r="L1470"/>
  <c r="H1470"/>
  <c r="D1470"/>
  <c r="N1469"/>
  <c r="J1469"/>
  <c r="F1469"/>
  <c r="P1468"/>
  <c r="L1468"/>
  <c r="H1468"/>
  <c r="D1468"/>
  <c r="K1475"/>
  <c r="O1471"/>
  <c r="K1471"/>
  <c r="G1471"/>
  <c r="C1471"/>
  <c r="M1470"/>
  <c r="I1470"/>
  <c r="E1470"/>
  <c r="O1469"/>
  <c r="K1469"/>
  <c r="G1469"/>
  <c r="C1469"/>
  <c r="M1468"/>
  <c r="I1468"/>
  <c r="I1472" s="1"/>
  <c r="E1468"/>
  <c r="E1472" s="1"/>
  <c r="E1477"/>
  <c r="E1475"/>
  <c r="D1471"/>
  <c r="J1470"/>
  <c r="L1469"/>
  <c r="E1478"/>
  <c r="O1475"/>
  <c r="H1471"/>
  <c r="N1470"/>
  <c r="P1469"/>
  <c r="F1468"/>
  <c r="F1472" s="1"/>
  <c r="F1470"/>
  <c r="N1468"/>
  <c r="L1471"/>
  <c r="D1469"/>
  <c r="J1468"/>
  <c r="E1476"/>
  <c r="P1471"/>
  <c r="H1469"/>
  <c r="A1465"/>
  <c r="Z1446"/>
  <c r="Y1446"/>
  <c r="AB1446"/>
  <c r="AA1446"/>
  <c r="AF1441"/>
  <c r="V1446"/>
  <c r="U1446"/>
  <c r="X1446"/>
  <c r="AE1446"/>
  <c r="W1452" s="1"/>
  <c r="T1446"/>
  <c r="F1480"/>
  <c r="K1480"/>
  <c r="N1461"/>
  <c r="E1459"/>
  <c r="E1463"/>
  <c r="C1460"/>
  <c r="B1480" s="1"/>
  <c r="AD1463"/>
  <c r="N1462"/>
  <c r="N1460"/>
  <c r="E1462"/>
  <c r="A1457"/>
  <c r="A1458" s="1"/>
  <c r="A1459" s="1"/>
  <c r="A1460" s="1"/>
  <c r="A1461" s="1"/>
  <c r="A1462" s="1"/>
  <c r="A1463" s="1"/>
  <c r="A1464" s="1"/>
  <c r="H1460"/>
  <c r="E1461"/>
  <c r="N1472" l="1"/>
  <c r="M1472"/>
  <c r="AF1446"/>
  <c r="P1467"/>
  <c r="O1472"/>
  <c r="G1478" s="1"/>
  <c r="L1472"/>
  <c r="K1472"/>
  <c r="H1472"/>
  <c r="G1472"/>
  <c r="AA1475"/>
  <c r="AD1471"/>
  <c r="Z1471"/>
  <c r="V1471"/>
  <c r="AF1470"/>
  <c r="AB1470"/>
  <c r="X1470"/>
  <c r="T1470"/>
  <c r="AD1469"/>
  <c r="Z1469"/>
  <c r="V1469"/>
  <c r="AF1468"/>
  <c r="AB1468"/>
  <c r="X1468"/>
  <c r="T1468"/>
  <c r="U1478"/>
  <c r="U1477"/>
  <c r="U1476"/>
  <c r="AE1475"/>
  <c r="U1475"/>
  <c r="AE1471"/>
  <c r="AA1471"/>
  <c r="W1471"/>
  <c r="S1471"/>
  <c r="AC1470"/>
  <c r="Y1470"/>
  <c r="U1470"/>
  <c r="AE1469"/>
  <c r="AA1469"/>
  <c r="W1469"/>
  <c r="S1469"/>
  <c r="AC1468"/>
  <c r="Y1468"/>
  <c r="U1468"/>
  <c r="AC1478"/>
  <c r="AC1477"/>
  <c r="AC1476"/>
  <c r="AF1475"/>
  <c r="V1475"/>
  <c r="AF1471"/>
  <c r="AB1471"/>
  <c r="X1471"/>
  <c r="T1471"/>
  <c r="AD1470"/>
  <c r="Z1470"/>
  <c r="V1470"/>
  <c r="AF1469"/>
  <c r="AB1469"/>
  <c r="X1469"/>
  <c r="T1469"/>
  <c r="AD1468"/>
  <c r="Z1468"/>
  <c r="V1468"/>
  <c r="W1470"/>
  <c r="Y1469"/>
  <c r="AE1468"/>
  <c r="U1469"/>
  <c r="U1471"/>
  <c r="AA1470"/>
  <c r="AC1469"/>
  <c r="S1468"/>
  <c r="AC1471"/>
  <c r="Z1475"/>
  <c r="Y1471"/>
  <c r="AE1470"/>
  <c r="W1468"/>
  <c r="W1472" s="1"/>
  <c r="S1470"/>
  <c r="AA1468"/>
  <c r="AA1472" s="1"/>
  <c r="J1472"/>
  <c r="D1472"/>
  <c r="C1472"/>
  <c r="V1480"/>
  <c r="AA1480"/>
  <c r="A1479"/>
  <c r="A1480" s="1"/>
  <c r="AD1462"/>
  <c r="AD1461"/>
  <c r="X1460"/>
  <c r="S1460"/>
  <c r="R1480" s="1"/>
  <c r="U1461"/>
  <c r="U1463"/>
  <c r="U1462"/>
  <c r="N1489"/>
  <c r="AD1460"/>
  <c r="U1459"/>
  <c r="V1472" l="1"/>
  <c r="AD1472"/>
  <c r="P1472"/>
  <c r="AE1472"/>
  <c r="W1478" s="1"/>
  <c r="Y1472"/>
  <c r="AB1472"/>
  <c r="S1472"/>
  <c r="AF1467"/>
  <c r="U1472"/>
  <c r="X1472"/>
  <c r="T1472"/>
  <c r="M1504"/>
  <c r="M1503"/>
  <c r="M1502"/>
  <c r="P1501"/>
  <c r="F1501"/>
  <c r="M1497"/>
  <c r="I1497"/>
  <c r="E1497"/>
  <c r="O1496"/>
  <c r="K1496"/>
  <c r="G1496"/>
  <c r="C1496"/>
  <c r="M1495"/>
  <c r="I1495"/>
  <c r="E1495"/>
  <c r="O1494"/>
  <c r="K1494"/>
  <c r="G1494"/>
  <c r="C1494"/>
  <c r="A1492"/>
  <c r="A1493" s="1"/>
  <c r="A1494" s="1"/>
  <c r="A1495" s="1"/>
  <c r="A1496" s="1"/>
  <c r="A1497" s="1"/>
  <c r="A1498" s="1"/>
  <c r="A1499" s="1"/>
  <c r="A1500" s="1"/>
  <c r="A1501" s="1"/>
  <c r="A1502" s="1"/>
  <c r="A1503" s="1"/>
  <c r="A1504" s="1"/>
  <c r="J1501"/>
  <c r="N1497"/>
  <c r="J1497"/>
  <c r="F1497"/>
  <c r="P1496"/>
  <c r="L1496"/>
  <c r="H1496"/>
  <c r="D1496"/>
  <c r="N1495"/>
  <c r="J1495"/>
  <c r="F1495"/>
  <c r="P1494"/>
  <c r="L1494"/>
  <c r="H1494"/>
  <c r="D1494"/>
  <c r="K1501"/>
  <c r="O1497"/>
  <c r="K1497"/>
  <c r="G1497"/>
  <c r="C1497"/>
  <c r="M1496"/>
  <c r="I1496"/>
  <c r="E1496"/>
  <c r="O1495"/>
  <c r="K1495"/>
  <c r="G1495"/>
  <c r="C1495"/>
  <c r="M1494"/>
  <c r="I1494"/>
  <c r="E1494"/>
  <c r="E1498" s="1"/>
  <c r="E1504"/>
  <c r="O1501"/>
  <c r="H1497"/>
  <c r="N1496"/>
  <c r="P1495"/>
  <c r="F1494"/>
  <c r="E1503"/>
  <c r="J1496"/>
  <c r="L1497"/>
  <c r="D1495"/>
  <c r="J1494"/>
  <c r="E1501"/>
  <c r="E1502"/>
  <c r="P1497"/>
  <c r="F1496"/>
  <c r="H1495"/>
  <c r="N1494"/>
  <c r="A1491"/>
  <c r="D1497"/>
  <c r="L1495"/>
  <c r="Z1472"/>
  <c r="AC1472"/>
  <c r="F1506"/>
  <c r="K1506"/>
  <c r="A1481"/>
  <c r="E1487"/>
  <c r="N1487"/>
  <c r="E1485"/>
  <c r="E1489"/>
  <c r="N1486"/>
  <c r="C1486"/>
  <c r="B1506" s="1"/>
  <c r="AD1489"/>
  <c r="A1483"/>
  <c r="A1484" s="1"/>
  <c r="A1485" s="1"/>
  <c r="A1486" s="1"/>
  <c r="A1487" s="1"/>
  <c r="A1488" s="1"/>
  <c r="A1489" s="1"/>
  <c r="A1490" s="1"/>
  <c r="N1488"/>
  <c r="E1488"/>
  <c r="H1486"/>
  <c r="M1498" l="1"/>
  <c r="I1498"/>
  <c r="D1498"/>
  <c r="F1498"/>
  <c r="C1498"/>
  <c r="AF1472"/>
  <c r="P1493"/>
  <c r="O1498"/>
  <c r="P1498" s="1"/>
  <c r="AA1501"/>
  <c r="AD1497"/>
  <c r="Z1497"/>
  <c r="V1497"/>
  <c r="AF1496"/>
  <c r="AB1496"/>
  <c r="X1496"/>
  <c r="T1496"/>
  <c r="AD1495"/>
  <c r="Z1495"/>
  <c r="V1495"/>
  <c r="AF1494"/>
  <c r="AB1494"/>
  <c r="X1494"/>
  <c r="T1494"/>
  <c r="U1504"/>
  <c r="U1503"/>
  <c r="U1502"/>
  <c r="AE1501"/>
  <c r="U1501"/>
  <c r="AE1497"/>
  <c r="AA1497"/>
  <c r="W1497"/>
  <c r="S1497"/>
  <c r="AC1496"/>
  <c r="Y1496"/>
  <c r="U1496"/>
  <c r="AE1495"/>
  <c r="AA1495"/>
  <c r="W1495"/>
  <c r="S1495"/>
  <c r="AC1494"/>
  <c r="Y1494"/>
  <c r="U1494"/>
  <c r="AC1504"/>
  <c r="AC1503"/>
  <c r="AC1502"/>
  <c r="AF1501"/>
  <c r="V1501"/>
  <c r="AF1497"/>
  <c r="AB1497"/>
  <c r="X1497"/>
  <c r="T1497"/>
  <c r="AD1496"/>
  <c r="Z1496"/>
  <c r="V1496"/>
  <c r="AF1495"/>
  <c r="AB1495"/>
  <c r="X1495"/>
  <c r="T1495"/>
  <c r="AD1494"/>
  <c r="Z1494"/>
  <c r="V1494"/>
  <c r="V1498" s="1"/>
  <c r="U1497"/>
  <c r="AA1496"/>
  <c r="AC1495"/>
  <c r="S1494"/>
  <c r="Z1501"/>
  <c r="Y1497"/>
  <c r="AE1496"/>
  <c r="W1494"/>
  <c r="Y1495"/>
  <c r="AC1497"/>
  <c r="S1496"/>
  <c r="U1495"/>
  <c r="AA1494"/>
  <c r="W1496"/>
  <c r="AE1494"/>
  <c r="L1498"/>
  <c r="N1498"/>
  <c r="K1498"/>
  <c r="H1498"/>
  <c r="J1498"/>
  <c r="G1498"/>
  <c r="V1506"/>
  <c r="AA1506"/>
  <c r="A1505"/>
  <c r="A1506" s="1"/>
  <c r="N1515"/>
  <c r="AD1486"/>
  <c r="S1486"/>
  <c r="R1506" s="1"/>
  <c r="U1485"/>
  <c r="AD1488"/>
  <c r="AD1487"/>
  <c r="X1486"/>
  <c r="U1489"/>
  <c r="U1488"/>
  <c r="U1487"/>
  <c r="AD1498" l="1"/>
  <c r="G1504"/>
  <c r="M1530"/>
  <c r="M1529"/>
  <c r="M1528"/>
  <c r="P1527"/>
  <c r="F1527"/>
  <c r="M1523"/>
  <c r="I1523"/>
  <c r="E1523"/>
  <c r="O1522"/>
  <c r="K1522"/>
  <c r="G1522"/>
  <c r="C1522"/>
  <c r="M1521"/>
  <c r="I1521"/>
  <c r="E1521"/>
  <c r="O1520"/>
  <c r="K1520"/>
  <c r="G1520"/>
  <c r="C1520"/>
  <c r="A1518"/>
  <c r="A1519" s="1"/>
  <c r="A1520" s="1"/>
  <c r="A1521" s="1"/>
  <c r="A1522" s="1"/>
  <c r="A1523" s="1"/>
  <c r="A1524" s="1"/>
  <c r="A1525" s="1"/>
  <c r="A1526" s="1"/>
  <c r="A1527" s="1"/>
  <c r="A1528" s="1"/>
  <c r="A1529" s="1"/>
  <c r="A1530" s="1"/>
  <c r="J1527"/>
  <c r="N1523"/>
  <c r="J1523"/>
  <c r="F1523"/>
  <c r="P1522"/>
  <c r="L1522"/>
  <c r="H1522"/>
  <c r="D1522"/>
  <c r="N1521"/>
  <c r="J1521"/>
  <c r="F1521"/>
  <c r="P1520"/>
  <c r="L1520"/>
  <c r="H1520"/>
  <c r="D1520"/>
  <c r="K1527"/>
  <c r="O1523"/>
  <c r="K1523"/>
  <c r="G1523"/>
  <c r="C1523"/>
  <c r="M1522"/>
  <c r="I1522"/>
  <c r="E1522"/>
  <c r="O1521"/>
  <c r="K1521"/>
  <c r="G1521"/>
  <c r="C1521"/>
  <c r="M1520"/>
  <c r="M1524" s="1"/>
  <c r="I1520"/>
  <c r="E1520"/>
  <c r="L1523"/>
  <c r="D1521"/>
  <c r="J1520"/>
  <c r="E1530"/>
  <c r="E1528"/>
  <c r="P1523"/>
  <c r="F1522"/>
  <c r="H1521"/>
  <c r="N1520"/>
  <c r="A1517"/>
  <c r="H1523"/>
  <c r="E1529"/>
  <c r="E1527"/>
  <c r="D1523"/>
  <c r="J1522"/>
  <c r="L1521"/>
  <c r="O1527"/>
  <c r="N1522"/>
  <c r="P1521"/>
  <c r="F1520"/>
  <c r="Y1498"/>
  <c r="AA1498"/>
  <c r="AF1493"/>
  <c r="U1498"/>
  <c r="W1498"/>
  <c r="AB1498"/>
  <c r="S1498"/>
  <c r="X1498"/>
  <c r="Z1498"/>
  <c r="AC1498"/>
  <c r="AE1498"/>
  <c r="AF1498" s="1"/>
  <c r="T1498"/>
  <c r="F1532"/>
  <c r="K1532"/>
  <c r="A1507"/>
  <c r="E1513"/>
  <c r="N1513"/>
  <c r="E1511"/>
  <c r="A1509"/>
  <c r="A1510" s="1"/>
  <c r="A1511" s="1"/>
  <c r="A1512" s="1"/>
  <c r="A1513" s="1"/>
  <c r="A1514" s="1"/>
  <c r="A1515" s="1"/>
  <c r="A1516" s="1"/>
  <c r="E1515"/>
  <c r="C1512"/>
  <c r="B1532" s="1"/>
  <c r="N1512"/>
  <c r="AD1515"/>
  <c r="N1514"/>
  <c r="E1514"/>
  <c r="H1512"/>
  <c r="E1524" l="1"/>
  <c r="D1524"/>
  <c r="W1504"/>
  <c r="P1519"/>
  <c r="O1524"/>
  <c r="G1530" s="1"/>
  <c r="AA1527"/>
  <c r="AD1523"/>
  <c r="Z1523"/>
  <c r="V1523"/>
  <c r="AF1522"/>
  <c r="AB1522"/>
  <c r="X1522"/>
  <c r="T1522"/>
  <c r="AD1521"/>
  <c r="Z1521"/>
  <c r="V1521"/>
  <c r="AF1520"/>
  <c r="AB1520"/>
  <c r="X1520"/>
  <c r="T1520"/>
  <c r="U1530"/>
  <c r="U1529"/>
  <c r="U1528"/>
  <c r="AE1527"/>
  <c r="U1527"/>
  <c r="AE1523"/>
  <c r="AA1523"/>
  <c r="W1523"/>
  <c r="S1523"/>
  <c r="AC1522"/>
  <c r="Y1522"/>
  <c r="U1522"/>
  <c r="AE1521"/>
  <c r="AA1521"/>
  <c r="W1521"/>
  <c r="S1521"/>
  <c r="AC1520"/>
  <c r="Y1520"/>
  <c r="U1520"/>
  <c r="AC1530"/>
  <c r="AC1529"/>
  <c r="AC1528"/>
  <c r="AF1527"/>
  <c r="V1527"/>
  <c r="AF1523"/>
  <c r="AB1523"/>
  <c r="X1523"/>
  <c r="T1523"/>
  <c r="AD1522"/>
  <c r="Z1522"/>
  <c r="V1522"/>
  <c r="AF1521"/>
  <c r="AB1521"/>
  <c r="X1521"/>
  <c r="T1521"/>
  <c r="AD1520"/>
  <c r="Z1520"/>
  <c r="V1520"/>
  <c r="Z1527"/>
  <c r="Y1523"/>
  <c r="AE1522"/>
  <c r="W1520"/>
  <c r="AC1521"/>
  <c r="AC1523"/>
  <c r="S1522"/>
  <c r="U1521"/>
  <c r="AA1520"/>
  <c r="W1522"/>
  <c r="Y1521"/>
  <c r="AE1520"/>
  <c r="U1523"/>
  <c r="AA1522"/>
  <c r="S1520"/>
  <c r="F1524"/>
  <c r="L1524"/>
  <c r="N1524"/>
  <c r="K1524"/>
  <c r="I1524"/>
  <c r="H1524"/>
  <c r="J1524"/>
  <c r="G1524"/>
  <c r="C1524"/>
  <c r="AA1532"/>
  <c r="V1532"/>
  <c r="A1531"/>
  <c r="A1532" s="1"/>
  <c r="U1515"/>
  <c r="U1514"/>
  <c r="N1541"/>
  <c r="AD1512"/>
  <c r="S1512"/>
  <c r="R1532" s="1"/>
  <c r="U1511"/>
  <c r="U1513"/>
  <c r="X1512"/>
  <c r="AD1514"/>
  <c r="AD1513"/>
  <c r="W1530" l="1"/>
  <c r="AE1524"/>
  <c r="AF1524" s="1"/>
  <c r="T1524"/>
  <c r="AC1524"/>
  <c r="P1524"/>
  <c r="V1524"/>
  <c r="Y1524"/>
  <c r="AA1524"/>
  <c r="M1556"/>
  <c r="M1555"/>
  <c r="M1554"/>
  <c r="P1553"/>
  <c r="F1553"/>
  <c r="M1549"/>
  <c r="I1549"/>
  <c r="E1549"/>
  <c r="O1548"/>
  <c r="K1548"/>
  <c r="G1548"/>
  <c r="C1548"/>
  <c r="M1547"/>
  <c r="I1547"/>
  <c r="E1547"/>
  <c r="O1546"/>
  <c r="K1546"/>
  <c r="G1546"/>
  <c r="C1546"/>
  <c r="A1544"/>
  <c r="A1545" s="1"/>
  <c r="A1546" s="1"/>
  <c r="A1547" s="1"/>
  <c r="A1548" s="1"/>
  <c r="A1549" s="1"/>
  <c r="A1550" s="1"/>
  <c r="A1551" s="1"/>
  <c r="A1552" s="1"/>
  <c r="A1553" s="1"/>
  <c r="A1554" s="1"/>
  <c r="A1555" s="1"/>
  <c r="A1556" s="1"/>
  <c r="J1553"/>
  <c r="N1549"/>
  <c r="J1549"/>
  <c r="F1549"/>
  <c r="P1548"/>
  <c r="L1548"/>
  <c r="H1548"/>
  <c r="D1548"/>
  <c r="N1547"/>
  <c r="J1547"/>
  <c r="F1547"/>
  <c r="P1546"/>
  <c r="L1546"/>
  <c r="H1546"/>
  <c r="D1546"/>
  <c r="K1553"/>
  <c r="O1549"/>
  <c r="K1549"/>
  <c r="G1549"/>
  <c r="C1549"/>
  <c r="M1548"/>
  <c r="I1548"/>
  <c r="E1548"/>
  <c r="O1547"/>
  <c r="K1547"/>
  <c r="G1547"/>
  <c r="C1547"/>
  <c r="M1546"/>
  <c r="I1546"/>
  <c r="I1550" s="1"/>
  <c r="E1546"/>
  <c r="E1554"/>
  <c r="P1549"/>
  <c r="F1548"/>
  <c r="H1547"/>
  <c r="N1546"/>
  <c r="A1543"/>
  <c r="E1555"/>
  <c r="E1553"/>
  <c r="D1549"/>
  <c r="J1548"/>
  <c r="L1547"/>
  <c r="E1556"/>
  <c r="O1553"/>
  <c r="H1549"/>
  <c r="N1548"/>
  <c r="P1547"/>
  <c r="F1546"/>
  <c r="L1549"/>
  <c r="D1547"/>
  <c r="J1546"/>
  <c r="AF1519"/>
  <c r="U1524"/>
  <c r="W1524"/>
  <c r="AB1524"/>
  <c r="Z1524"/>
  <c r="AD1524"/>
  <c r="S1524"/>
  <c r="X1524"/>
  <c r="K1558"/>
  <c r="F1558"/>
  <c r="A1533"/>
  <c r="E1540"/>
  <c r="H1538"/>
  <c r="N1538"/>
  <c r="E1539"/>
  <c r="N1539"/>
  <c r="A1535"/>
  <c r="A1536" s="1"/>
  <c r="A1537" s="1"/>
  <c r="A1538" s="1"/>
  <c r="A1539" s="1"/>
  <c r="A1540" s="1"/>
  <c r="A1541" s="1"/>
  <c r="A1542" s="1"/>
  <c r="E1537"/>
  <c r="E1541"/>
  <c r="C1538"/>
  <c r="B1558" s="1"/>
  <c r="AD1541"/>
  <c r="N1540"/>
  <c r="M1550" l="1"/>
  <c r="G1556"/>
  <c r="P1545"/>
  <c r="O1550"/>
  <c r="P1550" s="1"/>
  <c r="L1550"/>
  <c r="N1550"/>
  <c r="K1550"/>
  <c r="H1550"/>
  <c r="J1550"/>
  <c r="G1550"/>
  <c r="AA1553"/>
  <c r="AD1549"/>
  <c r="Z1549"/>
  <c r="V1549"/>
  <c r="AF1548"/>
  <c r="AB1548"/>
  <c r="X1548"/>
  <c r="X1550" s="1"/>
  <c r="T1548"/>
  <c r="AD1547"/>
  <c r="Z1547"/>
  <c r="V1547"/>
  <c r="AF1546"/>
  <c r="AB1546"/>
  <c r="X1546"/>
  <c r="T1546"/>
  <c r="U1556"/>
  <c r="U1555"/>
  <c r="U1554"/>
  <c r="AE1553"/>
  <c r="U1553"/>
  <c r="AE1549"/>
  <c r="AA1549"/>
  <c r="W1549"/>
  <c r="S1549"/>
  <c r="AC1548"/>
  <c r="Y1548"/>
  <c r="U1548"/>
  <c r="AE1547"/>
  <c r="AA1547"/>
  <c r="W1547"/>
  <c r="S1547"/>
  <c r="AC1546"/>
  <c r="Y1546"/>
  <c r="U1546"/>
  <c r="AC1556"/>
  <c r="AC1555"/>
  <c r="AC1554"/>
  <c r="AF1553"/>
  <c r="V1553"/>
  <c r="AF1549"/>
  <c r="AB1549"/>
  <c r="X1549"/>
  <c r="T1549"/>
  <c r="AD1548"/>
  <c r="Z1548"/>
  <c r="V1548"/>
  <c r="AF1547"/>
  <c r="AB1547"/>
  <c r="X1547"/>
  <c r="T1547"/>
  <c r="AD1546"/>
  <c r="AD1550" s="1"/>
  <c r="Z1546"/>
  <c r="V1546"/>
  <c r="AC1549"/>
  <c r="S1548"/>
  <c r="U1547"/>
  <c r="AA1546"/>
  <c r="AE1548"/>
  <c r="W1548"/>
  <c r="Y1547"/>
  <c r="AE1546"/>
  <c r="Z1553"/>
  <c r="W1546"/>
  <c r="U1549"/>
  <c r="AA1548"/>
  <c r="AC1547"/>
  <c r="S1546"/>
  <c r="Y1549"/>
  <c r="E1550"/>
  <c r="D1550"/>
  <c r="F1550"/>
  <c r="C1550"/>
  <c r="V1558"/>
  <c r="AA1558"/>
  <c r="A1557"/>
  <c r="A1558" s="1"/>
  <c r="N1567"/>
  <c r="AD1538"/>
  <c r="U1540"/>
  <c r="S1538"/>
  <c r="R1558" s="1"/>
  <c r="U1537"/>
  <c r="U1539"/>
  <c r="AD1540"/>
  <c r="AD1539"/>
  <c r="X1538"/>
  <c r="U1541"/>
  <c r="S1550" l="1"/>
  <c r="Z1550"/>
  <c r="AC1550"/>
  <c r="AE1550"/>
  <c r="W1556" s="1"/>
  <c r="T1550"/>
  <c r="V1550"/>
  <c r="Y1550"/>
  <c r="AA1550"/>
  <c r="J1579"/>
  <c r="N1575"/>
  <c r="J1575"/>
  <c r="F1575"/>
  <c r="P1574"/>
  <c r="L1574"/>
  <c r="H1574"/>
  <c r="D1574"/>
  <c r="N1573"/>
  <c r="J1573"/>
  <c r="F1573"/>
  <c r="P1572"/>
  <c r="L1572"/>
  <c r="H1572"/>
  <c r="D1572"/>
  <c r="K1579"/>
  <c r="O1575"/>
  <c r="K1575"/>
  <c r="G1575"/>
  <c r="C1575"/>
  <c r="M1574"/>
  <c r="I1574"/>
  <c r="E1574"/>
  <c r="O1573"/>
  <c r="K1573"/>
  <c r="G1573"/>
  <c r="C1573"/>
  <c r="M1572"/>
  <c r="I1572"/>
  <c r="E1572"/>
  <c r="E1582"/>
  <c r="E1581"/>
  <c r="E1580"/>
  <c r="O1579"/>
  <c r="E1579"/>
  <c r="P1575"/>
  <c r="L1575"/>
  <c r="H1575"/>
  <c r="D1575"/>
  <c r="N1574"/>
  <c r="J1574"/>
  <c r="F1574"/>
  <c r="P1573"/>
  <c r="L1573"/>
  <c r="H1573"/>
  <c r="D1573"/>
  <c r="N1572"/>
  <c r="J1572"/>
  <c r="F1572"/>
  <c r="F1576" s="1"/>
  <c r="M1581"/>
  <c r="F1579"/>
  <c r="G1574"/>
  <c r="I1573"/>
  <c r="O1572"/>
  <c r="K1572"/>
  <c r="M1582"/>
  <c r="P1579"/>
  <c r="E1575"/>
  <c r="K1574"/>
  <c r="M1573"/>
  <c r="C1572"/>
  <c r="M1580"/>
  <c r="I1575"/>
  <c r="O1574"/>
  <c r="G1572"/>
  <c r="M1575"/>
  <c r="C1574"/>
  <c r="E1573"/>
  <c r="A1569"/>
  <c r="A1570" s="1"/>
  <c r="A1571" s="1"/>
  <c r="A1572" s="1"/>
  <c r="A1573" s="1"/>
  <c r="A1574" s="1"/>
  <c r="A1575" s="1"/>
  <c r="A1576" s="1"/>
  <c r="A1577" s="1"/>
  <c r="A1578" s="1"/>
  <c r="A1579" s="1"/>
  <c r="A1580" s="1"/>
  <c r="A1581" s="1"/>
  <c r="A1582" s="1"/>
  <c r="AF1545"/>
  <c r="U1550"/>
  <c r="W1550"/>
  <c r="AB1550"/>
  <c r="F1584"/>
  <c r="K1584"/>
  <c r="A1559"/>
  <c r="E1567"/>
  <c r="AD1567"/>
  <c r="A1561"/>
  <c r="A1562" s="1"/>
  <c r="A1563" s="1"/>
  <c r="A1564" s="1"/>
  <c r="A1565" s="1"/>
  <c r="A1566" s="1"/>
  <c r="A1567" s="1"/>
  <c r="A1568" s="1"/>
  <c r="N1565"/>
  <c r="N1566"/>
  <c r="H1564"/>
  <c r="E1566"/>
  <c r="E1565"/>
  <c r="N1564"/>
  <c r="E1563"/>
  <c r="C1564"/>
  <c r="B1584" s="1"/>
  <c r="J1576" l="1"/>
  <c r="AF1550"/>
  <c r="U1582"/>
  <c r="U1581"/>
  <c r="U1580"/>
  <c r="AE1579"/>
  <c r="U1579"/>
  <c r="AE1575"/>
  <c r="AA1575"/>
  <c r="W1575"/>
  <c r="S1575"/>
  <c r="AC1574"/>
  <c r="Y1574"/>
  <c r="U1574"/>
  <c r="AE1573"/>
  <c r="AA1573"/>
  <c r="W1573"/>
  <c r="S1573"/>
  <c r="AC1572"/>
  <c r="Y1572"/>
  <c r="U1572"/>
  <c r="AC1582"/>
  <c r="AC1581"/>
  <c r="AC1580"/>
  <c r="AF1579"/>
  <c r="V1579"/>
  <c r="AF1575"/>
  <c r="AB1575"/>
  <c r="X1575"/>
  <c r="T1575"/>
  <c r="AD1574"/>
  <c r="Z1574"/>
  <c r="V1574"/>
  <c r="AF1573"/>
  <c r="AB1573"/>
  <c r="X1573"/>
  <c r="T1573"/>
  <c r="AD1572"/>
  <c r="Z1572"/>
  <c r="V1572"/>
  <c r="Z1579"/>
  <c r="AC1575"/>
  <c r="Y1575"/>
  <c r="U1575"/>
  <c r="AE1574"/>
  <c r="AA1574"/>
  <c r="W1574"/>
  <c r="S1574"/>
  <c r="AC1573"/>
  <c r="Y1573"/>
  <c r="U1573"/>
  <c r="AE1572"/>
  <c r="AA1572"/>
  <c r="AA1576" s="1"/>
  <c r="W1572"/>
  <c r="S1572"/>
  <c r="T1574"/>
  <c r="Z1573"/>
  <c r="AB1572"/>
  <c r="AF1574"/>
  <c r="V1575"/>
  <c r="X1574"/>
  <c r="AD1573"/>
  <c r="AF1572"/>
  <c r="AA1579"/>
  <c r="Z1575"/>
  <c r="AB1574"/>
  <c r="T1572"/>
  <c r="AD1575"/>
  <c r="V1573"/>
  <c r="X1572"/>
  <c r="G1576"/>
  <c r="C1576"/>
  <c r="I1576"/>
  <c r="H1576"/>
  <c r="L1576"/>
  <c r="O1576"/>
  <c r="P1576" s="1"/>
  <c r="E1576"/>
  <c r="D1576"/>
  <c r="M1576"/>
  <c r="K1576"/>
  <c r="N1576"/>
  <c r="P1571"/>
  <c r="V1584"/>
  <c r="AA1584"/>
  <c r="A1583"/>
  <c r="A1584" s="1"/>
  <c r="U1563"/>
  <c r="AD1564"/>
  <c r="X1564"/>
  <c r="S1564"/>
  <c r="R1584" s="1"/>
  <c r="U1565"/>
  <c r="N1593"/>
  <c r="AD1566"/>
  <c r="AD1565"/>
  <c r="U1567"/>
  <c r="U1566"/>
  <c r="AD1576" l="1"/>
  <c r="G1582"/>
  <c r="J1605"/>
  <c r="N1601"/>
  <c r="J1601"/>
  <c r="F1601"/>
  <c r="P1600"/>
  <c r="L1600"/>
  <c r="H1600"/>
  <c r="D1600"/>
  <c r="N1599"/>
  <c r="J1599"/>
  <c r="F1599"/>
  <c r="P1598"/>
  <c r="L1598"/>
  <c r="H1598"/>
  <c r="D1598"/>
  <c r="K1605"/>
  <c r="O1601"/>
  <c r="K1601"/>
  <c r="G1601"/>
  <c r="C1601"/>
  <c r="M1600"/>
  <c r="I1600"/>
  <c r="E1600"/>
  <c r="O1599"/>
  <c r="K1599"/>
  <c r="G1599"/>
  <c r="C1599"/>
  <c r="M1598"/>
  <c r="I1598"/>
  <c r="E1598"/>
  <c r="E1608"/>
  <c r="E1607"/>
  <c r="E1606"/>
  <c r="O1605"/>
  <c r="E1605"/>
  <c r="P1601"/>
  <c r="L1601"/>
  <c r="H1601"/>
  <c r="D1601"/>
  <c r="N1600"/>
  <c r="J1600"/>
  <c r="F1600"/>
  <c r="P1599"/>
  <c r="L1599"/>
  <c r="H1599"/>
  <c r="D1599"/>
  <c r="N1598"/>
  <c r="J1598"/>
  <c r="F1598"/>
  <c r="A1595"/>
  <c r="M1608"/>
  <c r="P1605"/>
  <c r="E1601"/>
  <c r="K1600"/>
  <c r="M1599"/>
  <c r="C1598"/>
  <c r="F1605"/>
  <c r="I1601"/>
  <c r="O1600"/>
  <c r="G1598"/>
  <c r="M1606"/>
  <c r="M1601"/>
  <c r="C1600"/>
  <c r="E1599"/>
  <c r="K1598"/>
  <c r="A1596"/>
  <c r="A1597" s="1"/>
  <c r="A1598" s="1"/>
  <c r="A1599" s="1"/>
  <c r="A1600" s="1"/>
  <c r="A1601" s="1"/>
  <c r="A1602" s="1"/>
  <c r="A1603" s="1"/>
  <c r="A1604" s="1"/>
  <c r="A1605" s="1"/>
  <c r="A1606" s="1"/>
  <c r="A1607" s="1"/>
  <c r="A1608" s="1"/>
  <c r="M1607"/>
  <c r="G1600"/>
  <c r="I1599"/>
  <c r="O1598"/>
  <c r="X1576"/>
  <c r="AB1576"/>
  <c r="W1576"/>
  <c r="Z1576"/>
  <c r="AC1576"/>
  <c r="T1576"/>
  <c r="S1576"/>
  <c r="V1576"/>
  <c r="Y1576"/>
  <c r="AE1576"/>
  <c r="W1582" s="1"/>
  <c r="AF1571"/>
  <c r="U1576"/>
  <c r="F1610"/>
  <c r="K1610"/>
  <c r="A1585"/>
  <c r="N1590"/>
  <c r="C1590"/>
  <c r="B1610" s="1"/>
  <c r="AD1593"/>
  <c r="A1587"/>
  <c r="A1588" s="1"/>
  <c r="A1589" s="1"/>
  <c r="A1590" s="1"/>
  <c r="A1591" s="1"/>
  <c r="A1592" s="1"/>
  <c r="A1593" s="1"/>
  <c r="A1594" s="1"/>
  <c r="N1592"/>
  <c r="E1592"/>
  <c r="H1590"/>
  <c r="E1591"/>
  <c r="N1591"/>
  <c r="E1589"/>
  <c r="E1593"/>
  <c r="P1602" l="1"/>
  <c r="O1602"/>
  <c r="G1608" s="1"/>
  <c r="AF1576"/>
  <c r="E1602"/>
  <c r="U1608"/>
  <c r="U1607"/>
  <c r="U1606"/>
  <c r="AE1605"/>
  <c r="U1605"/>
  <c r="AE1601"/>
  <c r="AA1601"/>
  <c r="W1601"/>
  <c r="S1601"/>
  <c r="AC1600"/>
  <c r="Y1600"/>
  <c r="U1600"/>
  <c r="AE1599"/>
  <c r="AA1599"/>
  <c r="W1599"/>
  <c r="S1599"/>
  <c r="AC1598"/>
  <c r="Y1598"/>
  <c r="U1598"/>
  <c r="AC1608"/>
  <c r="AC1607"/>
  <c r="AC1606"/>
  <c r="AF1605"/>
  <c r="V1605"/>
  <c r="AF1601"/>
  <c r="AB1601"/>
  <c r="X1601"/>
  <c r="T1601"/>
  <c r="AD1600"/>
  <c r="Z1600"/>
  <c r="V1600"/>
  <c r="AF1599"/>
  <c r="AB1599"/>
  <c r="X1599"/>
  <c r="T1599"/>
  <c r="AD1598"/>
  <c r="Z1598"/>
  <c r="V1598"/>
  <c r="Z1605"/>
  <c r="AC1601"/>
  <c r="Y1601"/>
  <c r="U1601"/>
  <c r="AE1600"/>
  <c r="AA1600"/>
  <c r="W1600"/>
  <c r="S1600"/>
  <c r="AC1599"/>
  <c r="Y1599"/>
  <c r="U1599"/>
  <c r="AE1598"/>
  <c r="AA1598"/>
  <c r="W1598"/>
  <c r="W1602" s="1"/>
  <c r="S1598"/>
  <c r="V1601"/>
  <c r="X1600"/>
  <c r="AD1599"/>
  <c r="AF1598"/>
  <c r="AB1598"/>
  <c r="AA1605"/>
  <c r="Z1601"/>
  <c r="AB1600"/>
  <c r="T1598"/>
  <c r="AD1601"/>
  <c r="AF1600"/>
  <c r="V1599"/>
  <c r="X1598"/>
  <c r="T1600"/>
  <c r="Z1599"/>
  <c r="P1597"/>
  <c r="G1602"/>
  <c r="C1602"/>
  <c r="M1602"/>
  <c r="L1602"/>
  <c r="N1602"/>
  <c r="K1602"/>
  <c r="I1602"/>
  <c r="H1602"/>
  <c r="J1602"/>
  <c r="D1602"/>
  <c r="F1602"/>
  <c r="V1610"/>
  <c r="AA1610"/>
  <c r="A1609"/>
  <c r="A1610" s="1"/>
  <c r="S1590"/>
  <c r="R1610" s="1"/>
  <c r="U1589"/>
  <c r="U1591"/>
  <c r="AD1591"/>
  <c r="N1619"/>
  <c r="AD1592"/>
  <c r="X1590"/>
  <c r="AD1590"/>
  <c r="U1593"/>
  <c r="U1592"/>
  <c r="T1602" l="1"/>
  <c r="AC1602"/>
  <c r="AB1602"/>
  <c r="S1602"/>
  <c r="V1602"/>
  <c r="Y1602"/>
  <c r="AE1602"/>
  <c r="AF1602" s="1"/>
  <c r="AF1597"/>
  <c r="U1602"/>
  <c r="J1631"/>
  <c r="N1627"/>
  <c r="J1627"/>
  <c r="F1627"/>
  <c r="P1626"/>
  <c r="L1626"/>
  <c r="H1626"/>
  <c r="D1626"/>
  <c r="N1625"/>
  <c r="J1625"/>
  <c r="F1625"/>
  <c r="P1624"/>
  <c r="L1624"/>
  <c r="H1624"/>
  <c r="D1624"/>
  <c r="K1631"/>
  <c r="O1627"/>
  <c r="K1627"/>
  <c r="G1627"/>
  <c r="C1627"/>
  <c r="M1626"/>
  <c r="I1626"/>
  <c r="E1626"/>
  <c r="O1625"/>
  <c r="K1625"/>
  <c r="G1625"/>
  <c r="C1625"/>
  <c r="M1624"/>
  <c r="I1624"/>
  <c r="E1624"/>
  <c r="E1634"/>
  <c r="E1633"/>
  <c r="E1632"/>
  <c r="O1631"/>
  <c r="E1631"/>
  <c r="P1627"/>
  <c r="L1627"/>
  <c r="H1627"/>
  <c r="D1627"/>
  <c r="N1626"/>
  <c r="J1626"/>
  <c r="F1626"/>
  <c r="P1625"/>
  <c r="L1625"/>
  <c r="H1625"/>
  <c r="D1625"/>
  <c r="N1624"/>
  <c r="J1624"/>
  <c r="F1624"/>
  <c r="A1621"/>
  <c r="I1627"/>
  <c r="O1626"/>
  <c r="G1624"/>
  <c r="M1632"/>
  <c r="M1627"/>
  <c r="C1626"/>
  <c r="E1625"/>
  <c r="K1624"/>
  <c r="A1622"/>
  <c r="A1623" s="1"/>
  <c r="A1624" s="1"/>
  <c r="A1625" s="1"/>
  <c r="A1626" s="1"/>
  <c r="A1627" s="1"/>
  <c r="A1628" s="1"/>
  <c r="A1629" s="1"/>
  <c r="A1630" s="1"/>
  <c r="A1631" s="1"/>
  <c r="A1632" s="1"/>
  <c r="A1633" s="1"/>
  <c r="A1634" s="1"/>
  <c r="M1633"/>
  <c r="F1631"/>
  <c r="G1626"/>
  <c r="I1625"/>
  <c r="O1624"/>
  <c r="O1628" s="1"/>
  <c r="M1634"/>
  <c r="P1631"/>
  <c r="E1627"/>
  <c r="K1626"/>
  <c r="M1625"/>
  <c r="C1624"/>
  <c r="Z1602"/>
  <c r="X1602"/>
  <c r="AA1602"/>
  <c r="AD1602"/>
  <c r="F1636"/>
  <c r="K1636"/>
  <c r="A1611"/>
  <c r="N1616"/>
  <c r="AD1619"/>
  <c r="N1618"/>
  <c r="E1618"/>
  <c r="H1616"/>
  <c r="E1617"/>
  <c r="N1617"/>
  <c r="E1615"/>
  <c r="A1613"/>
  <c r="A1614" s="1"/>
  <c r="A1615" s="1"/>
  <c r="A1616" s="1"/>
  <c r="A1617" s="1"/>
  <c r="A1618" s="1"/>
  <c r="A1619" s="1"/>
  <c r="A1620" s="1"/>
  <c r="E1619"/>
  <c r="C1616"/>
  <c r="B1636" s="1"/>
  <c r="C1628" l="1"/>
  <c r="P1628"/>
  <c r="K1628"/>
  <c r="E1628"/>
  <c r="D1628"/>
  <c r="F1628"/>
  <c r="W1608"/>
  <c r="G1634"/>
  <c r="P1623"/>
  <c r="M1628"/>
  <c r="L1628"/>
  <c r="N1628"/>
  <c r="U1634"/>
  <c r="U1633"/>
  <c r="U1632"/>
  <c r="AE1631"/>
  <c r="U1631"/>
  <c r="AE1627"/>
  <c r="AA1627"/>
  <c r="W1627"/>
  <c r="S1627"/>
  <c r="AC1626"/>
  <c r="Y1626"/>
  <c r="U1626"/>
  <c r="AE1625"/>
  <c r="AA1625"/>
  <c r="W1625"/>
  <c r="S1625"/>
  <c r="AC1624"/>
  <c r="Y1624"/>
  <c r="U1624"/>
  <c r="AC1634"/>
  <c r="AC1633"/>
  <c r="AC1632"/>
  <c r="AF1631"/>
  <c r="V1631"/>
  <c r="AF1627"/>
  <c r="AB1627"/>
  <c r="X1627"/>
  <c r="T1627"/>
  <c r="AD1626"/>
  <c r="Z1626"/>
  <c r="V1626"/>
  <c r="AF1625"/>
  <c r="AB1625"/>
  <c r="X1625"/>
  <c r="T1625"/>
  <c r="AD1624"/>
  <c r="Z1624"/>
  <c r="V1624"/>
  <c r="Z1631"/>
  <c r="AC1627"/>
  <c r="Y1627"/>
  <c r="U1627"/>
  <c r="AE1626"/>
  <c r="AA1626"/>
  <c r="W1626"/>
  <c r="S1626"/>
  <c r="AC1625"/>
  <c r="Y1625"/>
  <c r="U1625"/>
  <c r="AE1624"/>
  <c r="AA1624"/>
  <c r="W1624"/>
  <c r="S1624"/>
  <c r="AA1631"/>
  <c r="Z1627"/>
  <c r="AB1626"/>
  <c r="T1624"/>
  <c r="V1627"/>
  <c r="AD1627"/>
  <c r="AF1626"/>
  <c r="V1625"/>
  <c r="X1624"/>
  <c r="T1626"/>
  <c r="Z1625"/>
  <c r="AB1624"/>
  <c r="X1626"/>
  <c r="X1628" s="1"/>
  <c r="AD1625"/>
  <c r="AF1624"/>
  <c r="G1628"/>
  <c r="I1628"/>
  <c r="H1628"/>
  <c r="J1628"/>
  <c r="AA1636"/>
  <c r="V1636"/>
  <c r="A1635"/>
  <c r="A1636" s="1"/>
  <c r="AD1618"/>
  <c r="AD1617"/>
  <c r="X1616"/>
  <c r="U1619"/>
  <c r="N1645"/>
  <c r="AD1616"/>
  <c r="S1616"/>
  <c r="R1636" s="1"/>
  <c r="U1615"/>
  <c r="U1617"/>
  <c r="U1618"/>
  <c r="T1628" l="1"/>
  <c r="M1660"/>
  <c r="M1659"/>
  <c r="M1658"/>
  <c r="P1657"/>
  <c r="F1657"/>
  <c r="M1653"/>
  <c r="I1653"/>
  <c r="E1653"/>
  <c r="J1657"/>
  <c r="N1653"/>
  <c r="J1653"/>
  <c r="F1653"/>
  <c r="K1657"/>
  <c r="O1653"/>
  <c r="K1653"/>
  <c r="G1653"/>
  <c r="C1653"/>
  <c r="E1660"/>
  <c r="O1657"/>
  <c r="H1653"/>
  <c r="P1652"/>
  <c r="L1652"/>
  <c r="H1652"/>
  <c r="D1652"/>
  <c r="N1651"/>
  <c r="J1651"/>
  <c r="F1651"/>
  <c r="P1650"/>
  <c r="L1650"/>
  <c r="H1650"/>
  <c r="D1650"/>
  <c r="L1653"/>
  <c r="M1652"/>
  <c r="I1652"/>
  <c r="E1652"/>
  <c r="O1651"/>
  <c r="K1651"/>
  <c r="G1651"/>
  <c r="C1651"/>
  <c r="M1650"/>
  <c r="I1650"/>
  <c r="E1650"/>
  <c r="E1658"/>
  <c r="P1653"/>
  <c r="N1652"/>
  <c r="J1652"/>
  <c r="F1652"/>
  <c r="P1651"/>
  <c r="L1651"/>
  <c r="H1651"/>
  <c r="D1651"/>
  <c r="N1650"/>
  <c r="J1650"/>
  <c r="F1650"/>
  <c r="A1647"/>
  <c r="D1653"/>
  <c r="C1652"/>
  <c r="E1651"/>
  <c r="K1650"/>
  <c r="A1648"/>
  <c r="A1649" s="1"/>
  <c r="A1650" s="1"/>
  <c r="A1651" s="1"/>
  <c r="A1652" s="1"/>
  <c r="A1653" s="1"/>
  <c r="A1654" s="1"/>
  <c r="A1655" s="1"/>
  <c r="A1656" s="1"/>
  <c r="A1657" s="1"/>
  <c r="A1658" s="1"/>
  <c r="A1659" s="1"/>
  <c r="A1660" s="1"/>
  <c r="G1652"/>
  <c r="I1651"/>
  <c r="O1650"/>
  <c r="G1650"/>
  <c r="G1654" s="1"/>
  <c r="E1657"/>
  <c r="K1652"/>
  <c r="M1651"/>
  <c r="C1650"/>
  <c r="C1654" s="1"/>
  <c r="E1659"/>
  <c r="O1652"/>
  <c r="AF1623"/>
  <c r="U1628"/>
  <c r="W1628"/>
  <c r="AD1628"/>
  <c r="S1628"/>
  <c r="AB1628"/>
  <c r="Z1628"/>
  <c r="AC1628"/>
  <c r="AE1628"/>
  <c r="W1634" s="1"/>
  <c r="V1628"/>
  <c r="Y1628"/>
  <c r="AA1628"/>
  <c r="K1662"/>
  <c r="F1662"/>
  <c r="A1637"/>
  <c r="A1639"/>
  <c r="A1640" s="1"/>
  <c r="A1641" s="1"/>
  <c r="A1642" s="1"/>
  <c r="A1643" s="1"/>
  <c r="A1644" s="1"/>
  <c r="A1645" s="1"/>
  <c r="A1646" s="1"/>
  <c r="E1641"/>
  <c r="E1645"/>
  <c r="C1642"/>
  <c r="B1662" s="1"/>
  <c r="AD1645"/>
  <c r="N1644"/>
  <c r="E1644"/>
  <c r="H1642"/>
  <c r="N1642"/>
  <c r="E1643"/>
  <c r="N1643"/>
  <c r="O1654" l="1"/>
  <c r="G1660" s="1"/>
  <c r="K1654"/>
  <c r="P1649"/>
  <c r="AF1628"/>
  <c r="M1654"/>
  <c r="L1654"/>
  <c r="N1654"/>
  <c r="AA1657"/>
  <c r="AD1653"/>
  <c r="Z1653"/>
  <c r="V1653"/>
  <c r="AF1652"/>
  <c r="AB1652"/>
  <c r="U1660"/>
  <c r="U1659"/>
  <c r="U1658"/>
  <c r="AE1657"/>
  <c r="U1657"/>
  <c r="AE1653"/>
  <c r="AA1653"/>
  <c r="W1653"/>
  <c r="S1653"/>
  <c r="AC1652"/>
  <c r="Y1652"/>
  <c r="AC1660"/>
  <c r="AC1659"/>
  <c r="AC1658"/>
  <c r="AF1657"/>
  <c r="V1657"/>
  <c r="AF1653"/>
  <c r="AB1653"/>
  <c r="X1653"/>
  <c r="T1653"/>
  <c r="AD1652"/>
  <c r="Z1652"/>
  <c r="U1653"/>
  <c r="AA1652"/>
  <c r="U1652"/>
  <c r="AE1651"/>
  <c r="AA1651"/>
  <c r="W1651"/>
  <c r="S1651"/>
  <c r="AC1650"/>
  <c r="Y1650"/>
  <c r="U1650"/>
  <c r="Z1657"/>
  <c r="Y1653"/>
  <c r="AE1652"/>
  <c r="V1652"/>
  <c r="AF1651"/>
  <c r="AB1651"/>
  <c r="X1651"/>
  <c r="T1651"/>
  <c r="AD1650"/>
  <c r="Z1650"/>
  <c r="V1650"/>
  <c r="AC1653"/>
  <c r="W1652"/>
  <c r="S1652"/>
  <c r="AC1651"/>
  <c r="Y1651"/>
  <c r="U1651"/>
  <c r="AE1650"/>
  <c r="AA1650"/>
  <c r="W1650"/>
  <c r="S1650"/>
  <c r="V1651"/>
  <c r="X1650"/>
  <c r="T1652"/>
  <c r="Z1651"/>
  <c r="AB1650"/>
  <c r="X1652"/>
  <c r="X1654" s="1"/>
  <c r="AD1651"/>
  <c r="AF1650"/>
  <c r="T1650"/>
  <c r="I1654"/>
  <c r="H1654"/>
  <c r="J1654"/>
  <c r="E1654"/>
  <c r="D1654"/>
  <c r="F1654"/>
  <c r="V1662"/>
  <c r="AA1662"/>
  <c r="A1661"/>
  <c r="A1662" s="1"/>
  <c r="N1671"/>
  <c r="AD1642"/>
  <c r="AD1643"/>
  <c r="S1642"/>
  <c r="R1662" s="1"/>
  <c r="U1641"/>
  <c r="U1643"/>
  <c r="AD1644"/>
  <c r="U1645"/>
  <c r="U1644"/>
  <c r="X1642"/>
  <c r="Z1654" l="1"/>
  <c r="AC1654"/>
  <c r="AE1654"/>
  <c r="AF1654" s="1"/>
  <c r="P1654"/>
  <c r="M1686"/>
  <c r="M1685"/>
  <c r="M1684"/>
  <c r="P1683"/>
  <c r="F1683"/>
  <c r="M1679"/>
  <c r="I1679"/>
  <c r="E1679"/>
  <c r="O1678"/>
  <c r="K1678"/>
  <c r="G1678"/>
  <c r="C1678"/>
  <c r="M1677"/>
  <c r="I1677"/>
  <c r="E1677"/>
  <c r="O1676"/>
  <c r="K1676"/>
  <c r="G1676"/>
  <c r="C1676"/>
  <c r="A1674"/>
  <c r="A1675" s="1"/>
  <c r="A1676" s="1"/>
  <c r="A1677" s="1"/>
  <c r="A1678" s="1"/>
  <c r="A1679" s="1"/>
  <c r="A1680" s="1"/>
  <c r="A1681" s="1"/>
  <c r="A1682" s="1"/>
  <c r="A1683" s="1"/>
  <c r="A1684" s="1"/>
  <c r="A1685" s="1"/>
  <c r="A1686" s="1"/>
  <c r="J1683"/>
  <c r="N1679"/>
  <c r="J1679"/>
  <c r="F1679"/>
  <c r="P1678"/>
  <c r="L1678"/>
  <c r="H1678"/>
  <c r="D1678"/>
  <c r="N1677"/>
  <c r="J1677"/>
  <c r="F1677"/>
  <c r="P1676"/>
  <c r="L1676"/>
  <c r="H1676"/>
  <c r="D1676"/>
  <c r="K1683"/>
  <c r="O1679"/>
  <c r="K1679"/>
  <c r="G1679"/>
  <c r="C1679"/>
  <c r="M1678"/>
  <c r="I1678"/>
  <c r="E1678"/>
  <c r="O1677"/>
  <c r="K1677"/>
  <c r="G1677"/>
  <c r="C1677"/>
  <c r="M1676"/>
  <c r="I1676"/>
  <c r="I1680" s="1"/>
  <c r="E1676"/>
  <c r="E1680" s="1"/>
  <c r="L1679"/>
  <c r="D1677"/>
  <c r="J1676"/>
  <c r="E1684"/>
  <c r="P1679"/>
  <c r="F1678"/>
  <c r="H1677"/>
  <c r="N1676"/>
  <c r="A1673"/>
  <c r="E1685"/>
  <c r="E1683"/>
  <c r="D1679"/>
  <c r="J1678"/>
  <c r="L1677"/>
  <c r="O1683"/>
  <c r="E1686"/>
  <c r="H1679"/>
  <c r="N1678"/>
  <c r="P1677"/>
  <c r="F1676"/>
  <c r="V1654"/>
  <c r="Y1654"/>
  <c r="AA1654"/>
  <c r="W1660"/>
  <c r="AF1649"/>
  <c r="U1654"/>
  <c r="W1654"/>
  <c r="AB1654"/>
  <c r="T1654"/>
  <c r="AD1654"/>
  <c r="S1654"/>
  <c r="F1688"/>
  <c r="K1688"/>
  <c r="A1663"/>
  <c r="N1669"/>
  <c r="E1667"/>
  <c r="E1671"/>
  <c r="C1668"/>
  <c r="B1688" s="1"/>
  <c r="AD1671"/>
  <c r="N1670"/>
  <c r="N1668"/>
  <c r="E1670"/>
  <c r="A1665"/>
  <c r="A1666" s="1"/>
  <c r="A1667" s="1"/>
  <c r="A1668" s="1"/>
  <c r="A1669" s="1"/>
  <c r="A1670" s="1"/>
  <c r="A1671" s="1"/>
  <c r="A1672" s="1"/>
  <c r="H1668"/>
  <c r="E1669"/>
  <c r="M1680" l="1"/>
  <c r="AA1683"/>
  <c r="AD1679"/>
  <c r="Z1679"/>
  <c r="V1679"/>
  <c r="AF1678"/>
  <c r="AB1678"/>
  <c r="X1678"/>
  <c r="T1678"/>
  <c r="AD1677"/>
  <c r="Z1677"/>
  <c r="V1677"/>
  <c r="AF1676"/>
  <c r="AB1676"/>
  <c r="X1676"/>
  <c r="T1676"/>
  <c r="U1686"/>
  <c r="U1685"/>
  <c r="U1684"/>
  <c r="AE1683"/>
  <c r="U1683"/>
  <c r="AE1679"/>
  <c r="AA1679"/>
  <c r="W1679"/>
  <c r="S1679"/>
  <c r="AC1678"/>
  <c r="Y1678"/>
  <c r="U1678"/>
  <c r="AE1677"/>
  <c r="AA1677"/>
  <c r="W1677"/>
  <c r="S1677"/>
  <c r="AC1676"/>
  <c r="Y1676"/>
  <c r="U1676"/>
  <c r="AC1686"/>
  <c r="AC1685"/>
  <c r="AC1684"/>
  <c r="AF1683"/>
  <c r="V1683"/>
  <c r="AF1679"/>
  <c r="AB1679"/>
  <c r="X1679"/>
  <c r="T1679"/>
  <c r="AD1678"/>
  <c r="Z1678"/>
  <c r="V1678"/>
  <c r="AF1677"/>
  <c r="AB1677"/>
  <c r="X1677"/>
  <c r="T1677"/>
  <c r="AD1676"/>
  <c r="Z1676"/>
  <c r="V1676"/>
  <c r="Z1683"/>
  <c r="Y1679"/>
  <c r="AE1678"/>
  <c r="W1676"/>
  <c r="AC1679"/>
  <c r="S1678"/>
  <c r="U1677"/>
  <c r="AA1676"/>
  <c r="W1678"/>
  <c r="Y1677"/>
  <c r="AE1676"/>
  <c r="AE1680" s="1"/>
  <c r="U1679"/>
  <c r="AA1678"/>
  <c r="AC1677"/>
  <c r="S1676"/>
  <c r="S1680" s="1"/>
  <c r="P1675"/>
  <c r="O1680"/>
  <c r="P1680" s="1"/>
  <c r="L1680"/>
  <c r="N1680"/>
  <c r="K1680"/>
  <c r="H1680"/>
  <c r="J1680"/>
  <c r="G1680"/>
  <c r="D1680"/>
  <c r="F1680"/>
  <c r="C1680"/>
  <c r="V1688"/>
  <c r="AA1688"/>
  <c r="A1687"/>
  <c r="A1688" s="1"/>
  <c r="N1697"/>
  <c r="AD1668"/>
  <c r="U1667"/>
  <c r="U1669"/>
  <c r="S1668"/>
  <c r="R1688" s="1"/>
  <c r="AD1670"/>
  <c r="AD1669"/>
  <c r="X1668"/>
  <c r="U1671"/>
  <c r="U1670"/>
  <c r="V1680" l="1"/>
  <c r="W1686"/>
  <c r="AD1680"/>
  <c r="G1686"/>
  <c r="Z1680"/>
  <c r="AC1680"/>
  <c r="T1680"/>
  <c r="Y1680"/>
  <c r="AF1680"/>
  <c r="AA1680"/>
  <c r="W1680"/>
  <c r="AF1675"/>
  <c r="U1680"/>
  <c r="AB1680"/>
  <c r="M1712"/>
  <c r="M1711"/>
  <c r="M1710"/>
  <c r="P1709"/>
  <c r="F1709"/>
  <c r="M1705"/>
  <c r="I1705"/>
  <c r="E1705"/>
  <c r="O1704"/>
  <c r="K1704"/>
  <c r="G1704"/>
  <c r="C1704"/>
  <c r="M1703"/>
  <c r="I1703"/>
  <c r="E1703"/>
  <c r="O1702"/>
  <c r="K1702"/>
  <c r="G1702"/>
  <c r="C1702"/>
  <c r="A1700"/>
  <c r="A1701" s="1"/>
  <c r="A1702" s="1"/>
  <c r="A1703" s="1"/>
  <c r="A1704" s="1"/>
  <c r="A1705" s="1"/>
  <c r="A1706" s="1"/>
  <c r="A1707" s="1"/>
  <c r="A1708" s="1"/>
  <c r="A1709" s="1"/>
  <c r="A1710" s="1"/>
  <c r="A1711" s="1"/>
  <c r="A1712" s="1"/>
  <c r="J1709"/>
  <c r="N1705"/>
  <c r="J1705"/>
  <c r="F1705"/>
  <c r="P1704"/>
  <c r="L1704"/>
  <c r="H1704"/>
  <c r="D1704"/>
  <c r="N1703"/>
  <c r="J1703"/>
  <c r="F1703"/>
  <c r="P1702"/>
  <c r="L1702"/>
  <c r="H1702"/>
  <c r="D1702"/>
  <c r="K1709"/>
  <c r="O1705"/>
  <c r="K1705"/>
  <c r="G1705"/>
  <c r="C1705"/>
  <c r="M1704"/>
  <c r="I1704"/>
  <c r="E1704"/>
  <c r="O1703"/>
  <c r="K1703"/>
  <c r="G1703"/>
  <c r="C1703"/>
  <c r="M1702"/>
  <c r="M1706" s="1"/>
  <c r="I1702"/>
  <c r="E1702"/>
  <c r="E1710"/>
  <c r="P1705"/>
  <c r="F1704"/>
  <c r="H1703"/>
  <c r="N1702"/>
  <c r="A1699"/>
  <c r="E1711"/>
  <c r="E1709"/>
  <c r="D1705"/>
  <c r="J1704"/>
  <c r="L1703"/>
  <c r="E1712"/>
  <c r="O1709"/>
  <c r="H1705"/>
  <c r="N1704"/>
  <c r="P1703"/>
  <c r="F1702"/>
  <c r="L1705"/>
  <c r="D1703"/>
  <c r="J1702"/>
  <c r="X1680"/>
  <c r="F1714"/>
  <c r="K1714"/>
  <c r="A1689"/>
  <c r="N1694"/>
  <c r="E1693"/>
  <c r="E1695"/>
  <c r="AD1697"/>
  <c r="H1694"/>
  <c r="E1697"/>
  <c r="N1695"/>
  <c r="A1691"/>
  <c r="A1692" s="1"/>
  <c r="A1693" s="1"/>
  <c r="A1694" s="1"/>
  <c r="A1695" s="1"/>
  <c r="A1696" s="1"/>
  <c r="A1697" s="1"/>
  <c r="A1698" s="1"/>
  <c r="N1696"/>
  <c r="E1696"/>
  <c r="C1694"/>
  <c r="B1714" s="1"/>
  <c r="I1706" l="1"/>
  <c r="E1706"/>
  <c r="H1706"/>
  <c r="J1706"/>
  <c r="G1706"/>
  <c r="D1706"/>
  <c r="F1706"/>
  <c r="C1706"/>
  <c r="P1701"/>
  <c r="O1706"/>
  <c r="G1712" s="1"/>
  <c r="AA1709"/>
  <c r="AD1705"/>
  <c r="Z1705"/>
  <c r="V1705"/>
  <c r="AF1704"/>
  <c r="AB1704"/>
  <c r="X1704"/>
  <c r="T1704"/>
  <c r="AD1703"/>
  <c r="Z1703"/>
  <c r="V1703"/>
  <c r="AF1702"/>
  <c r="AB1702"/>
  <c r="X1702"/>
  <c r="T1702"/>
  <c r="U1712"/>
  <c r="U1711"/>
  <c r="U1710"/>
  <c r="AE1709"/>
  <c r="U1709"/>
  <c r="AE1705"/>
  <c r="AA1705"/>
  <c r="W1705"/>
  <c r="S1705"/>
  <c r="AC1704"/>
  <c r="Y1704"/>
  <c r="U1704"/>
  <c r="AE1703"/>
  <c r="AA1703"/>
  <c r="W1703"/>
  <c r="S1703"/>
  <c r="AC1702"/>
  <c r="Y1702"/>
  <c r="U1702"/>
  <c r="AC1712"/>
  <c r="AC1711"/>
  <c r="AC1710"/>
  <c r="AF1709"/>
  <c r="V1709"/>
  <c r="AF1705"/>
  <c r="AB1705"/>
  <c r="X1705"/>
  <c r="T1705"/>
  <c r="AD1704"/>
  <c r="Z1704"/>
  <c r="V1704"/>
  <c r="AF1703"/>
  <c r="AB1703"/>
  <c r="X1703"/>
  <c r="T1703"/>
  <c r="AD1702"/>
  <c r="AD1706" s="1"/>
  <c r="Z1702"/>
  <c r="V1702"/>
  <c r="AC1705"/>
  <c r="S1704"/>
  <c r="U1703"/>
  <c r="AA1702"/>
  <c r="W1704"/>
  <c r="Y1703"/>
  <c r="AE1702"/>
  <c r="U1705"/>
  <c r="AA1704"/>
  <c r="AC1703"/>
  <c r="S1702"/>
  <c r="Z1709"/>
  <c r="Y1705"/>
  <c r="W1702"/>
  <c r="AE1704"/>
  <c r="L1706"/>
  <c r="N1706"/>
  <c r="K1706"/>
  <c r="V1714"/>
  <c r="AA1714"/>
  <c r="A1713"/>
  <c r="A1714" s="1"/>
  <c r="N1723"/>
  <c r="U1697"/>
  <c r="U1696"/>
  <c r="S1694"/>
  <c r="R1714" s="1"/>
  <c r="U1693"/>
  <c r="U1695"/>
  <c r="X1694"/>
  <c r="AD1696"/>
  <c r="AD1695"/>
  <c r="AD1694"/>
  <c r="V1706" l="1"/>
  <c r="S1706"/>
  <c r="X1706"/>
  <c r="P1706"/>
  <c r="Z1706"/>
  <c r="AC1706"/>
  <c r="AE1706"/>
  <c r="AF1706" s="1"/>
  <c r="T1706"/>
  <c r="Y1706"/>
  <c r="AA1706"/>
  <c r="M1738"/>
  <c r="M1737"/>
  <c r="M1736"/>
  <c r="P1735"/>
  <c r="F1735"/>
  <c r="M1731"/>
  <c r="I1731"/>
  <c r="E1731"/>
  <c r="O1730"/>
  <c r="K1730"/>
  <c r="G1730"/>
  <c r="C1730"/>
  <c r="M1729"/>
  <c r="I1729"/>
  <c r="E1729"/>
  <c r="O1728"/>
  <c r="K1728"/>
  <c r="G1728"/>
  <c r="C1728"/>
  <c r="A1726"/>
  <c r="A1727" s="1"/>
  <c r="A1728" s="1"/>
  <c r="A1729" s="1"/>
  <c r="A1730" s="1"/>
  <c r="A1731" s="1"/>
  <c r="A1732" s="1"/>
  <c r="A1733" s="1"/>
  <c r="A1734" s="1"/>
  <c r="A1735" s="1"/>
  <c r="A1736" s="1"/>
  <c r="A1737" s="1"/>
  <c r="A1738" s="1"/>
  <c r="J1735"/>
  <c r="N1731"/>
  <c r="J1731"/>
  <c r="F1731"/>
  <c r="P1730"/>
  <c r="L1730"/>
  <c r="H1730"/>
  <c r="D1730"/>
  <c r="N1729"/>
  <c r="J1729"/>
  <c r="F1729"/>
  <c r="P1728"/>
  <c r="L1728"/>
  <c r="H1728"/>
  <c r="D1728"/>
  <c r="K1735"/>
  <c r="O1731"/>
  <c r="K1731"/>
  <c r="G1731"/>
  <c r="C1731"/>
  <c r="M1730"/>
  <c r="I1730"/>
  <c r="E1730"/>
  <c r="O1729"/>
  <c r="K1729"/>
  <c r="G1729"/>
  <c r="C1729"/>
  <c r="M1728"/>
  <c r="M1732" s="1"/>
  <c r="I1728"/>
  <c r="E1728"/>
  <c r="E1737"/>
  <c r="E1735"/>
  <c r="D1731"/>
  <c r="J1730"/>
  <c r="L1729"/>
  <c r="E1738"/>
  <c r="O1735"/>
  <c r="H1731"/>
  <c r="N1730"/>
  <c r="P1729"/>
  <c r="F1728"/>
  <c r="L1731"/>
  <c r="D1729"/>
  <c r="J1728"/>
  <c r="A1725"/>
  <c r="E1736"/>
  <c r="P1731"/>
  <c r="F1730"/>
  <c r="H1729"/>
  <c r="N1728"/>
  <c r="AF1701"/>
  <c r="U1706"/>
  <c r="W1706"/>
  <c r="AB1706"/>
  <c r="F1740"/>
  <c r="K1740"/>
  <c r="A1715"/>
  <c r="N1720"/>
  <c r="AD1723"/>
  <c r="N1721"/>
  <c r="H1720"/>
  <c r="E1719"/>
  <c r="A1717"/>
  <c r="A1718" s="1"/>
  <c r="A1719" s="1"/>
  <c r="A1720" s="1"/>
  <c r="A1721" s="1"/>
  <c r="A1722" s="1"/>
  <c r="A1723" s="1"/>
  <c r="A1724" s="1"/>
  <c r="E1722"/>
  <c r="C1720"/>
  <c r="B1740" s="1"/>
  <c r="E1723"/>
  <c r="N1722"/>
  <c r="E1721"/>
  <c r="I1732" l="1"/>
  <c r="E1732"/>
  <c r="AA1735"/>
  <c r="AD1731"/>
  <c r="Z1731"/>
  <c r="V1731"/>
  <c r="AF1730"/>
  <c r="AB1730"/>
  <c r="X1730"/>
  <c r="T1730"/>
  <c r="AD1729"/>
  <c r="Z1729"/>
  <c r="V1729"/>
  <c r="AF1728"/>
  <c r="AB1728"/>
  <c r="X1728"/>
  <c r="T1728"/>
  <c r="U1738"/>
  <c r="U1737"/>
  <c r="U1736"/>
  <c r="AE1735"/>
  <c r="U1735"/>
  <c r="AE1731"/>
  <c r="AA1731"/>
  <c r="W1731"/>
  <c r="S1731"/>
  <c r="AC1730"/>
  <c r="Y1730"/>
  <c r="U1730"/>
  <c r="AE1729"/>
  <c r="AA1729"/>
  <c r="W1729"/>
  <c r="S1729"/>
  <c r="AC1728"/>
  <c r="Y1728"/>
  <c r="U1728"/>
  <c r="AC1738"/>
  <c r="AC1737"/>
  <c r="AC1736"/>
  <c r="AF1735"/>
  <c r="V1735"/>
  <c r="AF1731"/>
  <c r="AB1731"/>
  <c r="X1731"/>
  <c r="T1731"/>
  <c r="AD1730"/>
  <c r="Z1730"/>
  <c r="V1730"/>
  <c r="AF1729"/>
  <c r="AB1729"/>
  <c r="X1729"/>
  <c r="T1729"/>
  <c r="AD1728"/>
  <c r="AD1732" s="1"/>
  <c r="Z1728"/>
  <c r="V1728"/>
  <c r="W1730"/>
  <c r="Y1729"/>
  <c r="AE1728"/>
  <c r="U1731"/>
  <c r="AA1730"/>
  <c r="AC1729"/>
  <c r="S1728"/>
  <c r="Z1735"/>
  <c r="Y1731"/>
  <c r="AE1730"/>
  <c r="W1728"/>
  <c r="AC1731"/>
  <c r="S1730"/>
  <c r="U1729"/>
  <c r="AA1728"/>
  <c r="H1732"/>
  <c r="J1732"/>
  <c r="G1732"/>
  <c r="W1712"/>
  <c r="D1732"/>
  <c r="F1732"/>
  <c r="C1732"/>
  <c r="P1727"/>
  <c r="O1732"/>
  <c r="P1732" s="1"/>
  <c r="L1732"/>
  <c r="N1732"/>
  <c r="K1732"/>
  <c r="AA1740"/>
  <c r="V1740"/>
  <c r="A1739"/>
  <c r="A1740" s="1"/>
  <c r="N1749"/>
  <c r="AD1720"/>
  <c r="U1722"/>
  <c r="S1720"/>
  <c r="R1740" s="1"/>
  <c r="U1719"/>
  <c r="U1721"/>
  <c r="AD1722"/>
  <c r="AD1721"/>
  <c r="X1720"/>
  <c r="U1723"/>
  <c r="V1732" l="1"/>
  <c r="M1764"/>
  <c r="M1763"/>
  <c r="M1762"/>
  <c r="P1761"/>
  <c r="F1761"/>
  <c r="M1757"/>
  <c r="I1757"/>
  <c r="E1757"/>
  <c r="O1756"/>
  <c r="K1756"/>
  <c r="G1756"/>
  <c r="C1756"/>
  <c r="M1755"/>
  <c r="I1755"/>
  <c r="E1755"/>
  <c r="O1754"/>
  <c r="K1754"/>
  <c r="G1754"/>
  <c r="C1754"/>
  <c r="A1752"/>
  <c r="A1753" s="1"/>
  <c r="A1754" s="1"/>
  <c r="A1755" s="1"/>
  <c r="A1756" s="1"/>
  <c r="A1757" s="1"/>
  <c r="A1758" s="1"/>
  <c r="A1759" s="1"/>
  <c r="A1760" s="1"/>
  <c r="A1761" s="1"/>
  <c r="A1762" s="1"/>
  <c r="A1763" s="1"/>
  <c r="A1764" s="1"/>
  <c r="J1761"/>
  <c r="N1757"/>
  <c r="J1757"/>
  <c r="F1757"/>
  <c r="P1756"/>
  <c r="L1756"/>
  <c r="H1756"/>
  <c r="D1756"/>
  <c r="N1755"/>
  <c r="J1755"/>
  <c r="F1755"/>
  <c r="P1754"/>
  <c r="L1754"/>
  <c r="H1754"/>
  <c r="D1754"/>
  <c r="K1761"/>
  <c r="O1757"/>
  <c r="K1757"/>
  <c r="G1757"/>
  <c r="C1757"/>
  <c r="M1756"/>
  <c r="I1756"/>
  <c r="E1756"/>
  <c r="O1755"/>
  <c r="K1755"/>
  <c r="G1755"/>
  <c r="C1755"/>
  <c r="M1754"/>
  <c r="M1758" s="1"/>
  <c r="I1754"/>
  <c r="I1758" s="1"/>
  <c r="E1754"/>
  <c r="E1764"/>
  <c r="O1761"/>
  <c r="H1757"/>
  <c r="N1756"/>
  <c r="P1755"/>
  <c r="F1754"/>
  <c r="L1757"/>
  <c r="D1755"/>
  <c r="J1754"/>
  <c r="E1762"/>
  <c r="P1757"/>
  <c r="F1756"/>
  <c r="H1755"/>
  <c r="N1754"/>
  <c r="A1751"/>
  <c r="E1761"/>
  <c r="E1763"/>
  <c r="D1757"/>
  <c r="J1756"/>
  <c r="L1755"/>
  <c r="Z1732"/>
  <c r="AC1732"/>
  <c r="AE1732"/>
  <c r="W1738" s="1"/>
  <c r="T1732"/>
  <c r="G1738"/>
  <c r="Y1732"/>
  <c r="AA1732"/>
  <c r="AF1727"/>
  <c r="U1732"/>
  <c r="W1732"/>
  <c r="AB1732"/>
  <c r="S1732"/>
  <c r="X1732"/>
  <c r="K1766"/>
  <c r="F1766"/>
  <c r="A1741"/>
  <c r="C1746"/>
  <c r="B1766" s="1"/>
  <c r="AD1749"/>
  <c r="N1748"/>
  <c r="E1748"/>
  <c r="H1746"/>
  <c r="N1746"/>
  <c r="E1747"/>
  <c r="N1747"/>
  <c r="A1743"/>
  <c r="A1744" s="1"/>
  <c r="A1745" s="1"/>
  <c r="A1746" s="1"/>
  <c r="A1747" s="1"/>
  <c r="A1748" s="1"/>
  <c r="A1749" s="1"/>
  <c r="A1750" s="1"/>
  <c r="E1745"/>
  <c r="E1749"/>
  <c r="AF1732" l="1"/>
  <c r="E1758"/>
  <c r="AA1761"/>
  <c r="AD1757"/>
  <c r="Z1757"/>
  <c r="V1757"/>
  <c r="AF1756"/>
  <c r="AB1756"/>
  <c r="X1756"/>
  <c r="T1756"/>
  <c r="AD1755"/>
  <c r="Z1755"/>
  <c r="V1755"/>
  <c r="AF1754"/>
  <c r="AB1754"/>
  <c r="X1754"/>
  <c r="T1754"/>
  <c r="U1764"/>
  <c r="U1763"/>
  <c r="U1762"/>
  <c r="AE1761"/>
  <c r="U1761"/>
  <c r="AE1757"/>
  <c r="AA1757"/>
  <c r="W1757"/>
  <c r="S1757"/>
  <c r="AC1756"/>
  <c r="Y1756"/>
  <c r="U1756"/>
  <c r="AE1755"/>
  <c r="AA1755"/>
  <c r="W1755"/>
  <c r="S1755"/>
  <c r="AC1754"/>
  <c r="Y1754"/>
  <c r="U1754"/>
  <c r="AC1764"/>
  <c r="AC1763"/>
  <c r="AC1762"/>
  <c r="AF1761"/>
  <c r="V1761"/>
  <c r="AF1757"/>
  <c r="AB1757"/>
  <c r="X1757"/>
  <c r="T1757"/>
  <c r="AD1756"/>
  <c r="Z1756"/>
  <c r="V1756"/>
  <c r="AF1755"/>
  <c r="AB1755"/>
  <c r="X1755"/>
  <c r="T1755"/>
  <c r="AD1754"/>
  <c r="AD1758" s="1"/>
  <c r="Z1754"/>
  <c r="V1754"/>
  <c r="U1757"/>
  <c r="AA1756"/>
  <c r="AC1755"/>
  <c r="S1754"/>
  <c r="Z1761"/>
  <c r="Y1757"/>
  <c r="AE1756"/>
  <c r="W1754"/>
  <c r="AC1757"/>
  <c r="S1756"/>
  <c r="U1755"/>
  <c r="AA1754"/>
  <c r="W1756"/>
  <c r="Y1755"/>
  <c r="AE1754"/>
  <c r="P1753"/>
  <c r="O1758"/>
  <c r="P1758" s="1"/>
  <c r="L1758"/>
  <c r="N1758"/>
  <c r="K1758"/>
  <c r="H1758"/>
  <c r="J1758"/>
  <c r="G1758"/>
  <c r="D1758"/>
  <c r="F1758"/>
  <c r="C1758"/>
  <c r="V1766"/>
  <c r="AA1766"/>
  <c r="A1765"/>
  <c r="A1766" s="1"/>
  <c r="U1749"/>
  <c r="U1748"/>
  <c r="N1775"/>
  <c r="S1746"/>
  <c r="R1766" s="1"/>
  <c r="U1745"/>
  <c r="U1747"/>
  <c r="AD1746"/>
  <c r="AD1748"/>
  <c r="AD1747"/>
  <c r="X1746"/>
  <c r="V1758" l="1"/>
  <c r="G1764"/>
  <c r="Z1758"/>
  <c r="AC1758"/>
  <c r="AE1758"/>
  <c r="AF1758" s="1"/>
  <c r="T1758"/>
  <c r="M1790"/>
  <c r="M1789"/>
  <c r="M1788"/>
  <c r="P1787"/>
  <c r="F1787"/>
  <c r="M1783"/>
  <c r="I1783"/>
  <c r="E1783"/>
  <c r="O1782"/>
  <c r="K1782"/>
  <c r="G1782"/>
  <c r="C1782"/>
  <c r="M1781"/>
  <c r="I1781"/>
  <c r="E1781"/>
  <c r="O1780"/>
  <c r="K1780"/>
  <c r="G1780"/>
  <c r="C1780"/>
  <c r="A1778"/>
  <c r="A1779" s="1"/>
  <c r="A1780" s="1"/>
  <c r="A1781" s="1"/>
  <c r="A1782" s="1"/>
  <c r="A1783" s="1"/>
  <c r="A1784" s="1"/>
  <c r="A1785" s="1"/>
  <c r="A1786" s="1"/>
  <c r="A1787" s="1"/>
  <c r="A1788" s="1"/>
  <c r="A1789" s="1"/>
  <c r="A1790" s="1"/>
  <c r="J1787"/>
  <c r="N1783"/>
  <c r="J1783"/>
  <c r="F1783"/>
  <c r="P1782"/>
  <c r="L1782"/>
  <c r="H1782"/>
  <c r="D1782"/>
  <c r="N1781"/>
  <c r="J1781"/>
  <c r="F1781"/>
  <c r="P1780"/>
  <c r="L1780"/>
  <c r="H1780"/>
  <c r="D1780"/>
  <c r="K1787"/>
  <c r="O1783"/>
  <c r="K1783"/>
  <c r="G1783"/>
  <c r="C1783"/>
  <c r="M1782"/>
  <c r="I1782"/>
  <c r="E1782"/>
  <c r="O1781"/>
  <c r="K1781"/>
  <c r="G1781"/>
  <c r="C1781"/>
  <c r="M1780"/>
  <c r="M1784" s="1"/>
  <c r="I1780"/>
  <c r="E1780"/>
  <c r="L1783"/>
  <c r="D1781"/>
  <c r="J1780"/>
  <c r="E1788"/>
  <c r="P1783"/>
  <c r="F1782"/>
  <c r="H1781"/>
  <c r="N1780"/>
  <c r="A1777"/>
  <c r="E1789"/>
  <c r="E1787"/>
  <c r="D1783"/>
  <c r="J1782"/>
  <c r="L1781"/>
  <c r="E1790"/>
  <c r="H1783"/>
  <c r="N1782"/>
  <c r="P1781"/>
  <c r="F1780"/>
  <c r="O1787"/>
  <c r="Y1758"/>
  <c r="AA1758"/>
  <c r="AF1753"/>
  <c r="U1758"/>
  <c r="W1758"/>
  <c r="AB1758"/>
  <c r="S1758"/>
  <c r="X1758"/>
  <c r="F1792"/>
  <c r="K1792"/>
  <c r="A1767"/>
  <c r="N1773"/>
  <c r="E1771"/>
  <c r="E1775"/>
  <c r="C1772"/>
  <c r="B1792" s="1"/>
  <c r="AD1775"/>
  <c r="N1774"/>
  <c r="N1772"/>
  <c r="E1774"/>
  <c r="A1769"/>
  <c r="A1770" s="1"/>
  <c r="A1771" s="1"/>
  <c r="A1772" s="1"/>
  <c r="A1773" s="1"/>
  <c r="A1774" s="1"/>
  <c r="A1775" s="1"/>
  <c r="A1776" s="1"/>
  <c r="H1772"/>
  <c r="E1773"/>
  <c r="W1764" l="1"/>
  <c r="I1784"/>
  <c r="P1779"/>
  <c r="O1784"/>
  <c r="P1784" s="1"/>
  <c r="L1784"/>
  <c r="N1784"/>
  <c r="K1784"/>
  <c r="AA1787"/>
  <c r="AD1783"/>
  <c r="Z1783"/>
  <c r="V1783"/>
  <c r="AF1782"/>
  <c r="AB1782"/>
  <c r="X1782"/>
  <c r="T1782"/>
  <c r="AD1781"/>
  <c r="Z1781"/>
  <c r="V1781"/>
  <c r="AF1780"/>
  <c r="AB1780"/>
  <c r="X1780"/>
  <c r="T1780"/>
  <c r="U1790"/>
  <c r="U1789"/>
  <c r="U1788"/>
  <c r="AE1787"/>
  <c r="U1787"/>
  <c r="AE1783"/>
  <c r="AA1783"/>
  <c r="W1783"/>
  <c r="S1783"/>
  <c r="AC1782"/>
  <c r="Y1782"/>
  <c r="U1782"/>
  <c r="AE1781"/>
  <c r="AA1781"/>
  <c r="W1781"/>
  <c r="S1781"/>
  <c r="AC1780"/>
  <c r="Y1780"/>
  <c r="U1780"/>
  <c r="AC1790"/>
  <c r="AC1789"/>
  <c r="AC1788"/>
  <c r="AF1787"/>
  <c r="V1787"/>
  <c r="AF1783"/>
  <c r="AB1783"/>
  <c r="X1783"/>
  <c r="T1783"/>
  <c r="AD1782"/>
  <c r="Z1782"/>
  <c r="V1782"/>
  <c r="AF1781"/>
  <c r="AB1781"/>
  <c r="X1781"/>
  <c r="T1781"/>
  <c r="AD1780"/>
  <c r="Z1780"/>
  <c r="V1780"/>
  <c r="Z1787"/>
  <c r="Y1783"/>
  <c r="AE1782"/>
  <c r="W1780"/>
  <c r="AC1783"/>
  <c r="S1782"/>
  <c r="U1781"/>
  <c r="AA1780"/>
  <c r="W1782"/>
  <c r="Y1781"/>
  <c r="AE1780"/>
  <c r="U1783"/>
  <c r="AA1782"/>
  <c r="AC1781"/>
  <c r="S1780"/>
  <c r="H1784"/>
  <c r="J1784"/>
  <c r="G1784"/>
  <c r="E1784"/>
  <c r="D1784"/>
  <c r="F1784"/>
  <c r="C1784"/>
  <c r="V1792"/>
  <c r="AA1792"/>
  <c r="A1791"/>
  <c r="A1792" s="1"/>
  <c r="N1801"/>
  <c r="AD1772"/>
  <c r="S1772"/>
  <c r="R1792" s="1"/>
  <c r="U1773"/>
  <c r="AD1774"/>
  <c r="AD1773"/>
  <c r="X1772"/>
  <c r="U1775"/>
  <c r="U1774"/>
  <c r="U1771"/>
  <c r="AD1784" l="1"/>
  <c r="V1784"/>
  <c r="G1790"/>
  <c r="J1813"/>
  <c r="N1809"/>
  <c r="J1809"/>
  <c r="F1809"/>
  <c r="P1808"/>
  <c r="L1808"/>
  <c r="H1808"/>
  <c r="D1808"/>
  <c r="N1807"/>
  <c r="J1807"/>
  <c r="F1807"/>
  <c r="P1806"/>
  <c r="L1806"/>
  <c r="H1806"/>
  <c r="D1806"/>
  <c r="K1813"/>
  <c r="O1809"/>
  <c r="K1809"/>
  <c r="G1809"/>
  <c r="C1809"/>
  <c r="M1808"/>
  <c r="I1808"/>
  <c r="E1808"/>
  <c r="O1807"/>
  <c r="K1807"/>
  <c r="G1807"/>
  <c r="C1807"/>
  <c r="M1806"/>
  <c r="I1806"/>
  <c r="E1806"/>
  <c r="E1816"/>
  <c r="E1815"/>
  <c r="E1814"/>
  <c r="O1813"/>
  <c r="E1813"/>
  <c r="P1809"/>
  <c r="L1809"/>
  <c r="H1809"/>
  <c r="D1809"/>
  <c r="N1808"/>
  <c r="J1808"/>
  <c r="F1808"/>
  <c r="P1807"/>
  <c r="L1807"/>
  <c r="H1807"/>
  <c r="D1807"/>
  <c r="N1806"/>
  <c r="J1806"/>
  <c r="F1806"/>
  <c r="M1814"/>
  <c r="M1809"/>
  <c r="C1808"/>
  <c r="E1807"/>
  <c r="K1806"/>
  <c r="A1803"/>
  <c r="A1804" s="1"/>
  <c r="A1805" s="1"/>
  <c r="A1806" s="1"/>
  <c r="A1807" s="1"/>
  <c r="A1808" s="1"/>
  <c r="A1809" s="1"/>
  <c r="A1810" s="1"/>
  <c r="A1811" s="1"/>
  <c r="A1812" s="1"/>
  <c r="A1813" s="1"/>
  <c r="A1814" s="1"/>
  <c r="A1815" s="1"/>
  <c r="A1816" s="1"/>
  <c r="M1815"/>
  <c r="F1813"/>
  <c r="G1808"/>
  <c r="I1807"/>
  <c r="O1806"/>
  <c r="M1816"/>
  <c r="P1813"/>
  <c r="E1809"/>
  <c r="K1808"/>
  <c r="M1807"/>
  <c r="C1806"/>
  <c r="C1810" s="1"/>
  <c r="I1809"/>
  <c r="O1808"/>
  <c r="G1806"/>
  <c r="AF1779"/>
  <c r="U1784"/>
  <c r="W1784"/>
  <c r="AB1784"/>
  <c r="S1784"/>
  <c r="X1784"/>
  <c r="Z1784"/>
  <c r="AC1784"/>
  <c r="AE1784"/>
  <c r="W1790" s="1"/>
  <c r="T1784"/>
  <c r="Y1784"/>
  <c r="AA1784"/>
  <c r="F1818"/>
  <c r="K1818"/>
  <c r="A1793"/>
  <c r="N1798"/>
  <c r="C1798"/>
  <c r="B1818" s="1"/>
  <c r="AD1801"/>
  <c r="A1795"/>
  <c r="A1796" s="1"/>
  <c r="A1797" s="1"/>
  <c r="A1798" s="1"/>
  <c r="A1799" s="1"/>
  <c r="A1800" s="1"/>
  <c r="A1801" s="1"/>
  <c r="A1802" s="1"/>
  <c r="N1800"/>
  <c r="E1800"/>
  <c r="H1798"/>
  <c r="E1799"/>
  <c r="N1799"/>
  <c r="E1797"/>
  <c r="E1801"/>
  <c r="N1810" l="1"/>
  <c r="G1810"/>
  <c r="F1810"/>
  <c r="P1805"/>
  <c r="AF1784"/>
  <c r="O1810"/>
  <c r="P1810" s="1"/>
  <c r="J1810"/>
  <c r="M1810"/>
  <c r="L1810"/>
  <c r="I1810"/>
  <c r="H1810"/>
  <c r="U1816"/>
  <c r="U1815"/>
  <c r="U1814"/>
  <c r="AE1813"/>
  <c r="U1813"/>
  <c r="AE1809"/>
  <c r="AA1809"/>
  <c r="W1809"/>
  <c r="S1809"/>
  <c r="AC1808"/>
  <c r="Y1808"/>
  <c r="U1808"/>
  <c r="AE1807"/>
  <c r="AA1807"/>
  <c r="W1807"/>
  <c r="S1807"/>
  <c r="AC1806"/>
  <c r="Y1806"/>
  <c r="U1806"/>
  <c r="AC1816"/>
  <c r="AC1815"/>
  <c r="AC1814"/>
  <c r="AF1813"/>
  <c r="V1813"/>
  <c r="AF1809"/>
  <c r="AB1809"/>
  <c r="X1809"/>
  <c r="T1809"/>
  <c r="AD1808"/>
  <c r="Z1808"/>
  <c r="V1808"/>
  <c r="AF1807"/>
  <c r="AB1807"/>
  <c r="X1807"/>
  <c r="T1807"/>
  <c r="AD1806"/>
  <c r="Z1806"/>
  <c r="V1806"/>
  <c r="Z1813"/>
  <c r="AC1809"/>
  <c r="Y1809"/>
  <c r="U1809"/>
  <c r="AE1808"/>
  <c r="AA1808"/>
  <c r="W1808"/>
  <c r="S1808"/>
  <c r="AC1807"/>
  <c r="Y1807"/>
  <c r="U1807"/>
  <c r="AE1806"/>
  <c r="AE1810" s="1"/>
  <c r="AA1806"/>
  <c r="W1806"/>
  <c r="S1806"/>
  <c r="AD1809"/>
  <c r="AF1808"/>
  <c r="V1807"/>
  <c r="X1806"/>
  <c r="T1808"/>
  <c r="Z1807"/>
  <c r="AB1806"/>
  <c r="V1809"/>
  <c r="X1808"/>
  <c r="AD1807"/>
  <c r="AF1806"/>
  <c r="T1806"/>
  <c r="Z1809"/>
  <c r="AB1808"/>
  <c r="AA1813"/>
  <c r="K1810"/>
  <c r="E1810"/>
  <c r="D1810"/>
  <c r="V1818"/>
  <c r="AA1818"/>
  <c r="A1817"/>
  <c r="A1818" s="1"/>
  <c r="S1798"/>
  <c r="R1818" s="1"/>
  <c r="U1797"/>
  <c r="U1799"/>
  <c r="AD1800"/>
  <c r="AD1799"/>
  <c r="X1798"/>
  <c r="U1801"/>
  <c r="U1800"/>
  <c r="N1827"/>
  <c r="AD1798"/>
  <c r="AA1810" l="1"/>
  <c r="W1810"/>
  <c r="AF1810"/>
  <c r="T1810"/>
  <c r="S1810"/>
  <c r="W1816"/>
  <c r="AF1805"/>
  <c r="U1810"/>
  <c r="G1816"/>
  <c r="J1839"/>
  <c r="N1835"/>
  <c r="J1835"/>
  <c r="F1835"/>
  <c r="P1834"/>
  <c r="L1834"/>
  <c r="H1834"/>
  <c r="D1834"/>
  <c r="N1833"/>
  <c r="J1833"/>
  <c r="F1833"/>
  <c r="P1832"/>
  <c r="L1832"/>
  <c r="H1832"/>
  <c r="D1832"/>
  <c r="K1839"/>
  <c r="O1835"/>
  <c r="K1835"/>
  <c r="G1835"/>
  <c r="C1835"/>
  <c r="M1834"/>
  <c r="I1834"/>
  <c r="E1834"/>
  <c r="O1833"/>
  <c r="K1833"/>
  <c r="G1833"/>
  <c r="C1833"/>
  <c r="M1832"/>
  <c r="I1832"/>
  <c r="E1832"/>
  <c r="E1842"/>
  <c r="E1841"/>
  <c r="E1840"/>
  <c r="O1839"/>
  <c r="E1839"/>
  <c r="P1835"/>
  <c r="L1835"/>
  <c r="H1835"/>
  <c r="D1835"/>
  <c r="N1834"/>
  <c r="J1834"/>
  <c r="F1834"/>
  <c r="P1833"/>
  <c r="L1833"/>
  <c r="H1833"/>
  <c r="D1833"/>
  <c r="N1832"/>
  <c r="J1832"/>
  <c r="F1832"/>
  <c r="A1829"/>
  <c r="M1841"/>
  <c r="F1839"/>
  <c r="G1834"/>
  <c r="I1833"/>
  <c r="O1832"/>
  <c r="M1842"/>
  <c r="P1839"/>
  <c r="E1835"/>
  <c r="K1834"/>
  <c r="M1833"/>
  <c r="C1832"/>
  <c r="I1835"/>
  <c r="O1834"/>
  <c r="G1832"/>
  <c r="G1836" s="1"/>
  <c r="A1830"/>
  <c r="A1831" s="1"/>
  <c r="A1832" s="1"/>
  <c r="A1833" s="1"/>
  <c r="A1834" s="1"/>
  <c r="A1835" s="1"/>
  <c r="A1836" s="1"/>
  <c r="A1837" s="1"/>
  <c r="A1838" s="1"/>
  <c r="A1839" s="1"/>
  <c r="A1840" s="1"/>
  <c r="A1841" s="1"/>
  <c r="A1842" s="1"/>
  <c r="M1840"/>
  <c r="M1835"/>
  <c r="C1834"/>
  <c r="E1833"/>
  <c r="K1832"/>
  <c r="AD1810"/>
  <c r="AB1810"/>
  <c r="Z1810"/>
  <c r="AC1810"/>
  <c r="X1810"/>
  <c r="V1810"/>
  <c r="Y1810"/>
  <c r="F1844"/>
  <c r="K1844"/>
  <c r="A1819"/>
  <c r="E1826"/>
  <c r="H1824"/>
  <c r="E1825"/>
  <c r="N1825"/>
  <c r="E1823"/>
  <c r="A1821"/>
  <c r="A1822" s="1"/>
  <c r="A1823" s="1"/>
  <c r="A1824" s="1"/>
  <c r="A1825" s="1"/>
  <c r="A1826" s="1"/>
  <c r="A1827" s="1"/>
  <c r="A1828" s="1"/>
  <c r="E1827"/>
  <c r="C1824"/>
  <c r="B1844" s="1"/>
  <c r="N1824"/>
  <c r="AD1827"/>
  <c r="N1826"/>
  <c r="K1836" l="1"/>
  <c r="M1836"/>
  <c r="L1836"/>
  <c r="N1836"/>
  <c r="C1836"/>
  <c r="I1836"/>
  <c r="H1836"/>
  <c r="J1836"/>
  <c r="E1836"/>
  <c r="D1836"/>
  <c r="F1836"/>
  <c r="U1842"/>
  <c r="U1841"/>
  <c r="U1840"/>
  <c r="AE1839"/>
  <c r="U1839"/>
  <c r="AE1835"/>
  <c r="AA1835"/>
  <c r="W1835"/>
  <c r="S1835"/>
  <c r="AC1834"/>
  <c r="Y1834"/>
  <c r="U1834"/>
  <c r="AE1833"/>
  <c r="AA1833"/>
  <c r="W1833"/>
  <c r="S1833"/>
  <c r="AC1832"/>
  <c r="Y1832"/>
  <c r="U1832"/>
  <c r="AC1842"/>
  <c r="AC1841"/>
  <c r="AC1840"/>
  <c r="AF1839"/>
  <c r="V1839"/>
  <c r="AF1835"/>
  <c r="AB1835"/>
  <c r="X1835"/>
  <c r="T1835"/>
  <c r="AD1834"/>
  <c r="Z1834"/>
  <c r="V1834"/>
  <c r="AF1833"/>
  <c r="AB1833"/>
  <c r="X1833"/>
  <c r="T1833"/>
  <c r="AD1832"/>
  <c r="Z1832"/>
  <c r="V1832"/>
  <c r="Z1839"/>
  <c r="AC1835"/>
  <c r="Y1835"/>
  <c r="U1835"/>
  <c r="AE1834"/>
  <c r="AA1834"/>
  <c r="W1834"/>
  <c r="S1834"/>
  <c r="AC1833"/>
  <c r="Y1833"/>
  <c r="U1833"/>
  <c r="AE1832"/>
  <c r="AE1836" s="1"/>
  <c r="AA1832"/>
  <c r="W1832"/>
  <c r="S1832"/>
  <c r="T1834"/>
  <c r="Z1833"/>
  <c r="AB1832"/>
  <c r="V1835"/>
  <c r="X1834"/>
  <c r="AD1833"/>
  <c r="AF1832"/>
  <c r="AA1839"/>
  <c r="Z1835"/>
  <c r="AB1834"/>
  <c r="T1832"/>
  <c r="AD1835"/>
  <c r="AF1834"/>
  <c r="V1833"/>
  <c r="X1832"/>
  <c r="O1836"/>
  <c r="P1836" s="1"/>
  <c r="P1831"/>
  <c r="AA1844"/>
  <c r="V1844"/>
  <c r="A1843"/>
  <c r="A1844" s="1"/>
  <c r="N1853"/>
  <c r="X1824"/>
  <c r="S1824"/>
  <c r="R1844" s="1"/>
  <c r="U1823"/>
  <c r="U1825"/>
  <c r="W1842" s="1"/>
  <c r="AD1826"/>
  <c r="U1827"/>
  <c r="AD1825"/>
  <c r="AD1824"/>
  <c r="U1826"/>
  <c r="W1836" l="1"/>
  <c r="S1836"/>
  <c r="J1865"/>
  <c r="N1861"/>
  <c r="J1861"/>
  <c r="F1861"/>
  <c r="P1860"/>
  <c r="L1860"/>
  <c r="H1860"/>
  <c r="D1860"/>
  <c r="N1859"/>
  <c r="J1859"/>
  <c r="F1859"/>
  <c r="P1858"/>
  <c r="L1858"/>
  <c r="H1858"/>
  <c r="D1858"/>
  <c r="K1865"/>
  <c r="O1861"/>
  <c r="K1861"/>
  <c r="G1861"/>
  <c r="C1861"/>
  <c r="M1860"/>
  <c r="I1860"/>
  <c r="E1860"/>
  <c r="O1859"/>
  <c r="K1859"/>
  <c r="G1859"/>
  <c r="C1859"/>
  <c r="M1858"/>
  <c r="I1858"/>
  <c r="E1858"/>
  <c r="E1868"/>
  <c r="E1867"/>
  <c r="E1866"/>
  <c r="O1865"/>
  <c r="E1865"/>
  <c r="P1861"/>
  <c r="L1861"/>
  <c r="H1861"/>
  <c r="D1861"/>
  <c r="N1860"/>
  <c r="J1860"/>
  <c r="F1860"/>
  <c r="P1859"/>
  <c r="L1859"/>
  <c r="H1859"/>
  <c r="D1859"/>
  <c r="N1858"/>
  <c r="J1858"/>
  <c r="F1858"/>
  <c r="A1855"/>
  <c r="M1868"/>
  <c r="P1865"/>
  <c r="E1861"/>
  <c r="K1860"/>
  <c r="M1859"/>
  <c r="C1858"/>
  <c r="I1861"/>
  <c r="O1860"/>
  <c r="G1858"/>
  <c r="M1866"/>
  <c r="M1861"/>
  <c r="C1860"/>
  <c r="E1859"/>
  <c r="K1858"/>
  <c r="K1862" s="1"/>
  <c r="A1856"/>
  <c r="A1857" s="1"/>
  <c r="A1858" s="1"/>
  <c r="A1859" s="1"/>
  <c r="A1860" s="1"/>
  <c r="A1861" s="1"/>
  <c r="A1862" s="1"/>
  <c r="A1863" s="1"/>
  <c r="A1864" s="1"/>
  <c r="A1865" s="1"/>
  <c r="A1866" s="1"/>
  <c r="A1867" s="1"/>
  <c r="A1868" s="1"/>
  <c r="F1865"/>
  <c r="M1867"/>
  <c r="G1860"/>
  <c r="I1859"/>
  <c r="O1858"/>
  <c r="Z1836"/>
  <c r="AC1836"/>
  <c r="G1842"/>
  <c r="AF1836"/>
  <c r="V1836"/>
  <c r="Y1836"/>
  <c r="X1836"/>
  <c r="T1836"/>
  <c r="AF1831"/>
  <c r="U1836"/>
  <c r="AB1836"/>
  <c r="AA1836"/>
  <c r="AD1836"/>
  <c r="K1870"/>
  <c r="F1870"/>
  <c r="A1845"/>
  <c r="E1849"/>
  <c r="N1851"/>
  <c r="A1847"/>
  <c r="E1853"/>
  <c r="E1852"/>
  <c r="A1848"/>
  <c r="A1849" s="1"/>
  <c r="A1850" s="1"/>
  <c r="A1851" s="1"/>
  <c r="A1852" s="1"/>
  <c r="A1853" s="1"/>
  <c r="A1854" s="1"/>
  <c r="A1869" s="1"/>
  <c r="A1870" s="1"/>
  <c r="N1850"/>
  <c r="AD1853"/>
  <c r="E1851"/>
  <c r="H1850"/>
  <c r="N1852"/>
  <c r="C1850"/>
  <c r="B1870" s="1"/>
  <c r="G1868" l="1"/>
  <c r="F1862"/>
  <c r="O1862"/>
  <c r="U1868"/>
  <c r="U1867"/>
  <c r="U1866"/>
  <c r="AE1865"/>
  <c r="U1865"/>
  <c r="AE1861"/>
  <c r="AA1861"/>
  <c r="W1861"/>
  <c r="S1861"/>
  <c r="AC1860"/>
  <c r="Y1860"/>
  <c r="U1860"/>
  <c r="AE1859"/>
  <c r="AA1859"/>
  <c r="W1859"/>
  <c r="S1859"/>
  <c r="AC1858"/>
  <c r="Y1858"/>
  <c r="U1858"/>
  <c r="AC1868"/>
  <c r="AC1867"/>
  <c r="AC1866"/>
  <c r="AF1865"/>
  <c r="V1865"/>
  <c r="AF1861"/>
  <c r="AB1861"/>
  <c r="X1861"/>
  <c r="T1861"/>
  <c r="AD1860"/>
  <c r="Z1860"/>
  <c r="V1860"/>
  <c r="AF1859"/>
  <c r="AB1859"/>
  <c r="X1859"/>
  <c r="T1859"/>
  <c r="AD1858"/>
  <c r="Z1858"/>
  <c r="V1858"/>
  <c r="Z1865"/>
  <c r="AC1861"/>
  <c r="Y1861"/>
  <c r="U1861"/>
  <c r="AE1860"/>
  <c r="AA1860"/>
  <c r="W1860"/>
  <c r="S1860"/>
  <c r="AC1859"/>
  <c r="Y1859"/>
  <c r="U1859"/>
  <c r="AE1858"/>
  <c r="AE1862" s="1"/>
  <c r="AA1858"/>
  <c r="W1858"/>
  <c r="S1858"/>
  <c r="V1861"/>
  <c r="X1860"/>
  <c r="AD1859"/>
  <c r="AF1858"/>
  <c r="AA1865"/>
  <c r="Z1861"/>
  <c r="AB1860"/>
  <c r="T1858"/>
  <c r="AD1861"/>
  <c r="AF1860"/>
  <c r="V1859"/>
  <c r="X1858"/>
  <c r="T1860"/>
  <c r="Z1859"/>
  <c r="AB1858"/>
  <c r="P1862"/>
  <c r="C1862"/>
  <c r="J1862"/>
  <c r="M1862"/>
  <c r="L1862"/>
  <c r="I1862"/>
  <c r="H1862"/>
  <c r="E1862"/>
  <c r="D1862"/>
  <c r="G1862"/>
  <c r="N1862"/>
  <c r="P1857"/>
  <c r="V1870"/>
  <c r="AA1870"/>
  <c r="A1871"/>
  <c r="U1853"/>
  <c r="U1852"/>
  <c r="AD1852"/>
  <c r="AD1851"/>
  <c r="U1851"/>
  <c r="AD1850"/>
  <c r="X1850"/>
  <c r="S1850"/>
  <c r="R1870" s="1"/>
  <c r="N1879"/>
  <c r="U1849"/>
  <c r="W1868" l="1"/>
  <c r="AB1862"/>
  <c r="W1862"/>
  <c r="AA1862"/>
  <c r="X1862"/>
  <c r="S1862"/>
  <c r="T1862"/>
  <c r="Z1862"/>
  <c r="AC1862"/>
  <c r="AF1862"/>
  <c r="V1862"/>
  <c r="Y1862"/>
  <c r="AF1857"/>
  <c r="U1862"/>
  <c r="J1891"/>
  <c r="N1887"/>
  <c r="J1887"/>
  <c r="F1887"/>
  <c r="P1886"/>
  <c r="L1886"/>
  <c r="H1886"/>
  <c r="D1886"/>
  <c r="N1885"/>
  <c r="J1885"/>
  <c r="F1885"/>
  <c r="P1884"/>
  <c r="L1884"/>
  <c r="H1884"/>
  <c r="D1884"/>
  <c r="K1891"/>
  <c r="O1887"/>
  <c r="K1887"/>
  <c r="G1887"/>
  <c r="C1887"/>
  <c r="M1886"/>
  <c r="I1886"/>
  <c r="E1886"/>
  <c r="O1885"/>
  <c r="K1885"/>
  <c r="G1885"/>
  <c r="C1885"/>
  <c r="M1884"/>
  <c r="I1884"/>
  <c r="E1884"/>
  <c r="E1894"/>
  <c r="E1893"/>
  <c r="E1892"/>
  <c r="O1891"/>
  <c r="E1891"/>
  <c r="P1887"/>
  <c r="L1887"/>
  <c r="H1887"/>
  <c r="D1887"/>
  <c r="N1886"/>
  <c r="J1886"/>
  <c r="F1886"/>
  <c r="P1885"/>
  <c r="L1885"/>
  <c r="H1885"/>
  <c r="D1885"/>
  <c r="N1884"/>
  <c r="J1884"/>
  <c r="F1884"/>
  <c r="A1881"/>
  <c r="I1887"/>
  <c r="O1886"/>
  <c r="G1884"/>
  <c r="M1892"/>
  <c r="M1887"/>
  <c r="C1886"/>
  <c r="E1885"/>
  <c r="K1884"/>
  <c r="A1882"/>
  <c r="A1883" s="1"/>
  <c r="A1884" s="1"/>
  <c r="A1885" s="1"/>
  <c r="A1886" s="1"/>
  <c r="A1887" s="1"/>
  <c r="A1888" s="1"/>
  <c r="A1889" s="1"/>
  <c r="A1890" s="1"/>
  <c r="A1891" s="1"/>
  <c r="A1892" s="1"/>
  <c r="A1893" s="1"/>
  <c r="A1894" s="1"/>
  <c r="M1893"/>
  <c r="F1891"/>
  <c r="G1886"/>
  <c r="I1885"/>
  <c r="O1884"/>
  <c r="O1888" s="1"/>
  <c r="P1891"/>
  <c r="M1894"/>
  <c r="E1887"/>
  <c r="K1886"/>
  <c r="M1885"/>
  <c r="C1884"/>
  <c r="AD1862"/>
  <c r="F1896"/>
  <c r="K1896"/>
  <c r="N1876"/>
  <c r="AD1879"/>
  <c r="N1878"/>
  <c r="E1878"/>
  <c r="H1876"/>
  <c r="E1877"/>
  <c r="P1888" s="1"/>
  <c r="N1877"/>
  <c r="E1875"/>
  <c r="A1873"/>
  <c r="A1874" s="1"/>
  <c r="A1875" s="1"/>
  <c r="A1876" s="1"/>
  <c r="A1877" s="1"/>
  <c r="A1878" s="1"/>
  <c r="A1879" s="1"/>
  <c r="A1880" s="1"/>
  <c r="E1879"/>
  <c r="C1876"/>
  <c r="B1896" s="1"/>
  <c r="C1888" l="1"/>
  <c r="U1894"/>
  <c r="U1893"/>
  <c r="U1892"/>
  <c r="AE1891"/>
  <c r="U1891"/>
  <c r="AE1887"/>
  <c r="AA1887"/>
  <c r="W1887"/>
  <c r="S1887"/>
  <c r="AC1886"/>
  <c r="Y1886"/>
  <c r="U1886"/>
  <c r="AE1885"/>
  <c r="AA1885"/>
  <c r="W1885"/>
  <c r="S1885"/>
  <c r="AC1884"/>
  <c r="Y1884"/>
  <c r="U1884"/>
  <c r="AC1894"/>
  <c r="AC1893"/>
  <c r="AC1892"/>
  <c r="AF1891"/>
  <c r="V1891"/>
  <c r="AF1887"/>
  <c r="AB1887"/>
  <c r="X1887"/>
  <c r="T1887"/>
  <c r="AD1886"/>
  <c r="Z1886"/>
  <c r="V1886"/>
  <c r="AF1885"/>
  <c r="AB1885"/>
  <c r="X1885"/>
  <c r="T1885"/>
  <c r="AD1884"/>
  <c r="Z1884"/>
  <c r="V1884"/>
  <c r="Z1891"/>
  <c r="AC1887"/>
  <c r="Y1887"/>
  <c r="U1887"/>
  <c r="AE1886"/>
  <c r="AA1886"/>
  <c r="W1886"/>
  <c r="S1886"/>
  <c r="AC1885"/>
  <c r="Y1885"/>
  <c r="U1885"/>
  <c r="AE1884"/>
  <c r="AA1884"/>
  <c r="W1884"/>
  <c r="S1884"/>
  <c r="AA1891"/>
  <c r="Z1887"/>
  <c r="AB1886"/>
  <c r="T1884"/>
  <c r="AD1887"/>
  <c r="AF1886"/>
  <c r="V1885"/>
  <c r="X1884"/>
  <c r="T1886"/>
  <c r="Z1885"/>
  <c r="AB1884"/>
  <c r="V1887"/>
  <c r="X1886"/>
  <c r="AD1885"/>
  <c r="AF1884"/>
  <c r="G1888"/>
  <c r="I1888"/>
  <c r="H1888"/>
  <c r="J1888"/>
  <c r="K1888"/>
  <c r="E1888"/>
  <c r="D1888"/>
  <c r="F1888"/>
  <c r="G1894"/>
  <c r="P1883"/>
  <c r="M1888"/>
  <c r="L1888"/>
  <c r="N1888"/>
  <c r="V1896"/>
  <c r="AA1896"/>
  <c r="A1895"/>
  <c r="A1896" s="1"/>
  <c r="U1879"/>
  <c r="U1878"/>
  <c r="AD1878"/>
  <c r="AD1877"/>
  <c r="X1876"/>
  <c r="S1876"/>
  <c r="R1896" s="1"/>
  <c r="AD1876"/>
  <c r="N1905"/>
  <c r="U1875"/>
  <c r="U1877"/>
  <c r="X1888" l="1"/>
  <c r="T1888"/>
  <c r="AB1888"/>
  <c r="Z1888"/>
  <c r="AC1888"/>
  <c r="AE1888"/>
  <c r="W1894" s="1"/>
  <c r="V1888"/>
  <c r="Y1888"/>
  <c r="AA1888"/>
  <c r="AF1883"/>
  <c r="U1888"/>
  <c r="W1888"/>
  <c r="J1917"/>
  <c r="N1913"/>
  <c r="J1913"/>
  <c r="F1913"/>
  <c r="P1912"/>
  <c r="L1912"/>
  <c r="H1912"/>
  <c r="D1912"/>
  <c r="N1911"/>
  <c r="J1911"/>
  <c r="F1911"/>
  <c r="P1910"/>
  <c r="L1910"/>
  <c r="H1910"/>
  <c r="D1910"/>
  <c r="K1917"/>
  <c r="O1913"/>
  <c r="K1913"/>
  <c r="G1913"/>
  <c r="C1913"/>
  <c r="M1912"/>
  <c r="I1912"/>
  <c r="E1912"/>
  <c r="O1911"/>
  <c r="K1911"/>
  <c r="G1911"/>
  <c r="C1911"/>
  <c r="M1910"/>
  <c r="I1910"/>
  <c r="E1910"/>
  <c r="E1920"/>
  <c r="E1919"/>
  <c r="E1918"/>
  <c r="O1917"/>
  <c r="E1917"/>
  <c r="P1913"/>
  <c r="L1913"/>
  <c r="H1913"/>
  <c r="D1913"/>
  <c r="N1912"/>
  <c r="J1912"/>
  <c r="F1912"/>
  <c r="P1911"/>
  <c r="L1911"/>
  <c r="H1911"/>
  <c r="D1911"/>
  <c r="N1910"/>
  <c r="J1910"/>
  <c r="F1910"/>
  <c r="A1907"/>
  <c r="M1918"/>
  <c r="M1913"/>
  <c r="C1912"/>
  <c r="E1911"/>
  <c r="K1910"/>
  <c r="A1908"/>
  <c r="A1909" s="1"/>
  <c r="A1910" s="1"/>
  <c r="A1911" s="1"/>
  <c r="A1912" s="1"/>
  <c r="A1913" s="1"/>
  <c r="A1914" s="1"/>
  <c r="A1915" s="1"/>
  <c r="A1916" s="1"/>
  <c r="A1917" s="1"/>
  <c r="A1918" s="1"/>
  <c r="A1919" s="1"/>
  <c r="A1920" s="1"/>
  <c r="M1919"/>
  <c r="F1917"/>
  <c r="G1912"/>
  <c r="I1911"/>
  <c r="O1910"/>
  <c r="M1920"/>
  <c r="P1917"/>
  <c r="E1913"/>
  <c r="K1912"/>
  <c r="M1911"/>
  <c r="C1910"/>
  <c r="G1910"/>
  <c r="G1914" s="1"/>
  <c r="I1913"/>
  <c r="O1912"/>
  <c r="AD1888"/>
  <c r="S1888"/>
  <c r="F1922"/>
  <c r="K1922"/>
  <c r="A1897"/>
  <c r="C1902"/>
  <c r="B1922" s="1"/>
  <c r="AD1905"/>
  <c r="N1904"/>
  <c r="E1904"/>
  <c r="H1902"/>
  <c r="N1902"/>
  <c r="E1903"/>
  <c r="N1903"/>
  <c r="A1899"/>
  <c r="A1900" s="1"/>
  <c r="A1901" s="1"/>
  <c r="A1902" s="1"/>
  <c r="A1903" s="1"/>
  <c r="A1904" s="1"/>
  <c r="A1905" s="1"/>
  <c r="A1906" s="1"/>
  <c r="A1921" s="1"/>
  <c r="A1922" s="1"/>
  <c r="E1901"/>
  <c r="E1905"/>
  <c r="AF1888" l="1"/>
  <c r="C1914"/>
  <c r="M1914"/>
  <c r="L1914"/>
  <c r="N1914"/>
  <c r="O1914"/>
  <c r="G1920" s="1"/>
  <c r="I1914"/>
  <c r="H1914"/>
  <c r="J1914"/>
  <c r="E1914"/>
  <c r="D1914"/>
  <c r="F1914"/>
  <c r="U1920"/>
  <c r="U1919"/>
  <c r="U1918"/>
  <c r="AE1917"/>
  <c r="U1917"/>
  <c r="AE1913"/>
  <c r="AA1913"/>
  <c r="W1913"/>
  <c r="S1913"/>
  <c r="AC1912"/>
  <c r="Y1912"/>
  <c r="U1912"/>
  <c r="AE1911"/>
  <c r="AA1911"/>
  <c r="W1911"/>
  <c r="S1911"/>
  <c r="AC1910"/>
  <c r="Y1910"/>
  <c r="U1910"/>
  <c r="AC1920"/>
  <c r="AC1919"/>
  <c r="AC1918"/>
  <c r="AF1917"/>
  <c r="V1917"/>
  <c r="AF1913"/>
  <c r="AB1913"/>
  <c r="X1913"/>
  <c r="T1913"/>
  <c r="AD1912"/>
  <c r="Z1912"/>
  <c r="V1912"/>
  <c r="AF1911"/>
  <c r="AB1911"/>
  <c r="X1911"/>
  <c r="T1911"/>
  <c r="AD1910"/>
  <c r="Z1910"/>
  <c r="V1910"/>
  <c r="Z1917"/>
  <c r="AC1913"/>
  <c r="Y1913"/>
  <c r="U1913"/>
  <c r="AE1912"/>
  <c r="AA1912"/>
  <c r="W1912"/>
  <c r="S1912"/>
  <c r="AC1911"/>
  <c r="Y1911"/>
  <c r="U1911"/>
  <c r="AE1910"/>
  <c r="AA1910"/>
  <c r="W1910"/>
  <c r="S1910"/>
  <c r="AD1913"/>
  <c r="AF1912"/>
  <c r="V1911"/>
  <c r="X1910"/>
  <c r="T1912"/>
  <c r="Z1911"/>
  <c r="AB1910"/>
  <c r="V1913"/>
  <c r="X1912"/>
  <c r="AD1911"/>
  <c r="AF1910"/>
  <c r="Z1913"/>
  <c r="AB1912"/>
  <c r="AA1917"/>
  <c r="T1910"/>
  <c r="K1914"/>
  <c r="P1909"/>
  <c r="V1922"/>
  <c r="AA1922"/>
  <c r="A1923"/>
  <c r="AD1902"/>
  <c r="N1931"/>
  <c r="X1902"/>
  <c r="S1902"/>
  <c r="R1922" s="1"/>
  <c r="U1903"/>
  <c r="U1905"/>
  <c r="U1904"/>
  <c r="AD1904"/>
  <c r="AD1903"/>
  <c r="U1901"/>
  <c r="AB1914" l="1"/>
  <c r="X1914"/>
  <c r="Z1914"/>
  <c r="AC1914"/>
  <c r="AE1914"/>
  <c r="AF1914" s="1"/>
  <c r="P1914"/>
  <c r="E1946"/>
  <c r="E1945"/>
  <c r="E1944"/>
  <c r="O1943"/>
  <c r="E1943"/>
  <c r="P1939"/>
  <c r="L1939"/>
  <c r="H1939"/>
  <c r="D1939"/>
  <c r="M1946"/>
  <c r="M1945"/>
  <c r="M1944"/>
  <c r="P1943"/>
  <c r="F1943"/>
  <c r="M1939"/>
  <c r="I1939"/>
  <c r="E1939"/>
  <c r="J1943"/>
  <c r="N1939"/>
  <c r="J1939"/>
  <c r="F1939"/>
  <c r="K1939"/>
  <c r="P1938"/>
  <c r="L1938"/>
  <c r="H1938"/>
  <c r="D1938"/>
  <c r="N1937"/>
  <c r="J1937"/>
  <c r="F1937"/>
  <c r="P1936"/>
  <c r="L1936"/>
  <c r="H1936"/>
  <c r="D1936"/>
  <c r="O1939"/>
  <c r="M1938"/>
  <c r="I1938"/>
  <c r="E1938"/>
  <c r="O1937"/>
  <c r="K1937"/>
  <c r="G1937"/>
  <c r="C1937"/>
  <c r="M1936"/>
  <c r="I1936"/>
  <c r="E1936"/>
  <c r="C1939"/>
  <c r="N1938"/>
  <c r="J1938"/>
  <c r="F1938"/>
  <c r="P1937"/>
  <c r="L1937"/>
  <c r="H1937"/>
  <c r="D1937"/>
  <c r="N1936"/>
  <c r="J1936"/>
  <c r="F1936"/>
  <c r="A1933"/>
  <c r="G1938"/>
  <c r="I1937"/>
  <c r="O1936"/>
  <c r="K1943"/>
  <c r="K1938"/>
  <c r="M1937"/>
  <c r="C1936"/>
  <c r="G1939"/>
  <c r="O1938"/>
  <c r="G1936"/>
  <c r="C1938"/>
  <c r="E1937"/>
  <c r="K1936"/>
  <c r="A1934"/>
  <c r="A1935" s="1"/>
  <c r="A1936" s="1"/>
  <c r="A1937" s="1"/>
  <c r="A1938" s="1"/>
  <c r="A1939" s="1"/>
  <c r="A1940" s="1"/>
  <c r="A1941" s="1"/>
  <c r="A1942" s="1"/>
  <c r="A1943" s="1"/>
  <c r="A1944" s="1"/>
  <c r="A1945" s="1"/>
  <c r="A1946" s="1"/>
  <c r="W1920"/>
  <c r="V1914"/>
  <c r="Y1914"/>
  <c r="AA1914"/>
  <c r="T1914"/>
  <c r="AF1909"/>
  <c r="U1914"/>
  <c r="W1914"/>
  <c r="AD1914"/>
  <c r="S1914"/>
  <c r="F1948"/>
  <c r="K1948"/>
  <c r="E1927"/>
  <c r="AD1931"/>
  <c r="N1930"/>
  <c r="A1925"/>
  <c r="N1929"/>
  <c r="E1930"/>
  <c r="A1926"/>
  <c r="A1927" s="1"/>
  <c r="A1928" s="1"/>
  <c r="A1929" s="1"/>
  <c r="A1930" s="1"/>
  <c r="A1931" s="1"/>
  <c r="A1932" s="1"/>
  <c r="N1928"/>
  <c r="E1929"/>
  <c r="H1928"/>
  <c r="C1928"/>
  <c r="B1948" s="1"/>
  <c r="E1931"/>
  <c r="K1940" l="1"/>
  <c r="G1940"/>
  <c r="C1940"/>
  <c r="O1940"/>
  <c r="P1940" s="1"/>
  <c r="I1940"/>
  <c r="H1940"/>
  <c r="J1940"/>
  <c r="E1940"/>
  <c r="D1940"/>
  <c r="F1940"/>
  <c r="P1935"/>
  <c r="Z1943"/>
  <c r="AC1939"/>
  <c r="Y1939"/>
  <c r="U1939"/>
  <c r="AE1938"/>
  <c r="AA1938"/>
  <c r="W1938"/>
  <c r="S1938"/>
  <c r="AA1943"/>
  <c r="AD1939"/>
  <c r="Z1939"/>
  <c r="V1939"/>
  <c r="AF1938"/>
  <c r="AB1938"/>
  <c r="X1938"/>
  <c r="T1938"/>
  <c r="U1946"/>
  <c r="U1945"/>
  <c r="U1944"/>
  <c r="AE1943"/>
  <c r="U1943"/>
  <c r="AE1939"/>
  <c r="AA1939"/>
  <c r="W1939"/>
  <c r="S1939"/>
  <c r="AC1938"/>
  <c r="Y1938"/>
  <c r="U1938"/>
  <c r="AC1946"/>
  <c r="V1943"/>
  <c r="X1939"/>
  <c r="AD1938"/>
  <c r="AE1937"/>
  <c r="AA1937"/>
  <c r="W1937"/>
  <c r="S1937"/>
  <c r="AC1936"/>
  <c r="Y1936"/>
  <c r="U1936"/>
  <c r="AF1943"/>
  <c r="AB1939"/>
  <c r="AF1937"/>
  <c r="AB1937"/>
  <c r="X1937"/>
  <c r="T1937"/>
  <c r="AD1936"/>
  <c r="Z1936"/>
  <c r="V1936"/>
  <c r="AC1944"/>
  <c r="AF1939"/>
  <c r="V1938"/>
  <c r="AC1937"/>
  <c r="Y1937"/>
  <c r="U1937"/>
  <c r="AE1936"/>
  <c r="AA1936"/>
  <c r="W1936"/>
  <c r="S1936"/>
  <c r="T1939"/>
  <c r="Z1938"/>
  <c r="Z1937"/>
  <c r="AB1936"/>
  <c r="AD1937"/>
  <c r="AF1936"/>
  <c r="AC1945"/>
  <c r="T1936"/>
  <c r="V1937"/>
  <c r="X1936"/>
  <c r="M1940"/>
  <c r="L1940"/>
  <c r="N1940"/>
  <c r="AA1948"/>
  <c r="V1948"/>
  <c r="A1947"/>
  <c r="A1948" s="1"/>
  <c r="AD1930"/>
  <c r="AD1929"/>
  <c r="X1928"/>
  <c r="S1928"/>
  <c r="R1948" s="1"/>
  <c r="U1927"/>
  <c r="U1931"/>
  <c r="U1930"/>
  <c r="N1957"/>
  <c r="U1929"/>
  <c r="AD1928"/>
  <c r="G1946" l="1"/>
  <c r="AD1940"/>
  <c r="Y1940"/>
  <c r="AA1940"/>
  <c r="AB1940"/>
  <c r="Z1940"/>
  <c r="U1940"/>
  <c r="W1940"/>
  <c r="X1940"/>
  <c r="V1940"/>
  <c r="S1940"/>
  <c r="T1940"/>
  <c r="E1972"/>
  <c r="E1971"/>
  <c r="E1970"/>
  <c r="O1969"/>
  <c r="E1969"/>
  <c r="P1965"/>
  <c r="L1965"/>
  <c r="H1965"/>
  <c r="D1965"/>
  <c r="N1964"/>
  <c r="J1964"/>
  <c r="F1964"/>
  <c r="P1963"/>
  <c r="L1963"/>
  <c r="H1963"/>
  <c r="D1963"/>
  <c r="N1962"/>
  <c r="J1962"/>
  <c r="F1962"/>
  <c r="A1959"/>
  <c r="M1972"/>
  <c r="M1971"/>
  <c r="M1970"/>
  <c r="P1969"/>
  <c r="F1969"/>
  <c r="M1965"/>
  <c r="I1965"/>
  <c r="E1965"/>
  <c r="O1964"/>
  <c r="K1964"/>
  <c r="G1964"/>
  <c r="C1964"/>
  <c r="M1963"/>
  <c r="I1963"/>
  <c r="E1963"/>
  <c r="O1962"/>
  <c r="K1962"/>
  <c r="G1962"/>
  <c r="C1962"/>
  <c r="A1960"/>
  <c r="A1961" s="1"/>
  <c r="A1962" s="1"/>
  <c r="A1963" s="1"/>
  <c r="A1964" s="1"/>
  <c r="A1965" s="1"/>
  <c r="A1966" s="1"/>
  <c r="A1967" s="1"/>
  <c r="A1968" s="1"/>
  <c r="A1969" s="1"/>
  <c r="A1970" s="1"/>
  <c r="A1971" s="1"/>
  <c r="A1972" s="1"/>
  <c r="J1969"/>
  <c r="N1965"/>
  <c r="J1965"/>
  <c r="F1965"/>
  <c r="P1964"/>
  <c r="L1964"/>
  <c r="H1964"/>
  <c r="D1964"/>
  <c r="N1963"/>
  <c r="N1966" s="1"/>
  <c r="J1963"/>
  <c r="F1963"/>
  <c r="F1966" s="1"/>
  <c r="P1962"/>
  <c r="L1962"/>
  <c r="L1966" s="1"/>
  <c r="H1962"/>
  <c r="H1966" s="1"/>
  <c r="D1962"/>
  <c r="O1965"/>
  <c r="G1963"/>
  <c r="I1962"/>
  <c r="C1965"/>
  <c r="E1964"/>
  <c r="K1963"/>
  <c r="M1962"/>
  <c r="K1969"/>
  <c r="G1965"/>
  <c r="I1964"/>
  <c r="O1963"/>
  <c r="K1965"/>
  <c r="M1964"/>
  <c r="C1963"/>
  <c r="E1962"/>
  <c r="E1966" s="1"/>
  <c r="AF1935"/>
  <c r="AC1940"/>
  <c r="AE1940"/>
  <c r="W1946" s="1"/>
  <c r="K1974"/>
  <c r="F1974"/>
  <c r="A1949"/>
  <c r="N1954"/>
  <c r="E1955"/>
  <c r="N1955"/>
  <c r="A1951"/>
  <c r="A1952" s="1"/>
  <c r="A1953" s="1"/>
  <c r="A1954" s="1"/>
  <c r="A1955" s="1"/>
  <c r="A1956" s="1"/>
  <c r="A1957" s="1"/>
  <c r="A1958" s="1"/>
  <c r="E1953"/>
  <c r="E1957"/>
  <c r="C1954"/>
  <c r="B1974" s="1"/>
  <c r="AD1957"/>
  <c r="N1956"/>
  <c r="E1956"/>
  <c r="H1954"/>
  <c r="D1966" l="1"/>
  <c r="P1961"/>
  <c r="O1966"/>
  <c r="G1972" s="1"/>
  <c r="AF1940"/>
  <c r="K1966"/>
  <c r="J1966"/>
  <c r="G1966"/>
  <c r="Z1969"/>
  <c r="AC1965"/>
  <c r="Y1965"/>
  <c r="U1965"/>
  <c r="AE1964"/>
  <c r="AA1964"/>
  <c r="W1964"/>
  <c r="S1964"/>
  <c r="AC1963"/>
  <c r="Y1963"/>
  <c r="U1963"/>
  <c r="AE1962"/>
  <c r="AA1962"/>
  <c r="W1962"/>
  <c r="S1962"/>
  <c r="AA1969"/>
  <c r="AD1965"/>
  <c r="Z1965"/>
  <c r="V1965"/>
  <c r="AF1964"/>
  <c r="AB1964"/>
  <c r="X1964"/>
  <c r="T1964"/>
  <c r="AD1963"/>
  <c r="Z1963"/>
  <c r="V1963"/>
  <c r="AF1962"/>
  <c r="AB1962"/>
  <c r="X1962"/>
  <c r="T1962"/>
  <c r="U1972"/>
  <c r="U1971"/>
  <c r="U1970"/>
  <c r="AE1969"/>
  <c r="U1969"/>
  <c r="AE1965"/>
  <c r="AA1965"/>
  <c r="W1965"/>
  <c r="S1965"/>
  <c r="AC1964"/>
  <c r="Y1964"/>
  <c r="U1964"/>
  <c r="AE1963"/>
  <c r="AA1963"/>
  <c r="W1963"/>
  <c r="S1963"/>
  <c r="AC1962"/>
  <c r="Y1962"/>
  <c r="U1962"/>
  <c r="AF1969"/>
  <c r="AB1965"/>
  <c r="T1963"/>
  <c r="Z1962"/>
  <c r="AC1970"/>
  <c r="AF1965"/>
  <c r="V1964"/>
  <c r="X1963"/>
  <c r="AD1962"/>
  <c r="AC1971"/>
  <c r="T1965"/>
  <c r="Z1964"/>
  <c r="AB1963"/>
  <c r="AC1972"/>
  <c r="X1965"/>
  <c r="AD1964"/>
  <c r="AF1963"/>
  <c r="V1962"/>
  <c r="V1969"/>
  <c r="M1966"/>
  <c r="I1966"/>
  <c r="C1966"/>
  <c r="V1974"/>
  <c r="AA1974"/>
  <c r="A1973"/>
  <c r="A1974" s="1"/>
  <c r="AD1955"/>
  <c r="AD1954"/>
  <c r="X1954"/>
  <c r="S1954"/>
  <c r="R1974" s="1"/>
  <c r="U1955"/>
  <c r="U1957"/>
  <c r="U1956"/>
  <c r="AD1956"/>
  <c r="N1983"/>
  <c r="U1953"/>
  <c r="V1966" l="1"/>
  <c r="AC1966"/>
  <c r="U1966"/>
  <c r="P1966"/>
  <c r="Z1966"/>
  <c r="AB1966"/>
  <c r="AA1966"/>
  <c r="AD1966"/>
  <c r="X1966"/>
  <c r="W1966"/>
  <c r="AF1961"/>
  <c r="T1966"/>
  <c r="S1966"/>
  <c r="E1998"/>
  <c r="E1997"/>
  <c r="E1996"/>
  <c r="O1995"/>
  <c r="E1995"/>
  <c r="P1991"/>
  <c r="L1991"/>
  <c r="H1991"/>
  <c r="D1991"/>
  <c r="N1990"/>
  <c r="J1990"/>
  <c r="F1990"/>
  <c r="P1989"/>
  <c r="L1989"/>
  <c r="H1989"/>
  <c r="D1989"/>
  <c r="N1988"/>
  <c r="J1988"/>
  <c r="F1988"/>
  <c r="A1985"/>
  <c r="M1998"/>
  <c r="M1997"/>
  <c r="M1996"/>
  <c r="P1995"/>
  <c r="F1995"/>
  <c r="M1991"/>
  <c r="I1991"/>
  <c r="E1991"/>
  <c r="O1990"/>
  <c r="K1990"/>
  <c r="G1990"/>
  <c r="C1990"/>
  <c r="M1989"/>
  <c r="I1989"/>
  <c r="E1989"/>
  <c r="O1988"/>
  <c r="K1988"/>
  <c r="G1988"/>
  <c r="C1988"/>
  <c r="A1986"/>
  <c r="A1987" s="1"/>
  <c r="A1988" s="1"/>
  <c r="A1989" s="1"/>
  <c r="A1990" s="1"/>
  <c r="A1991" s="1"/>
  <c r="A1992" s="1"/>
  <c r="A1993" s="1"/>
  <c r="A1994" s="1"/>
  <c r="A1995" s="1"/>
  <c r="A1996" s="1"/>
  <c r="A1997" s="1"/>
  <c r="A1998" s="1"/>
  <c r="J1995"/>
  <c r="N1991"/>
  <c r="J1991"/>
  <c r="F1991"/>
  <c r="P1990"/>
  <c r="L1990"/>
  <c r="H1990"/>
  <c r="D1990"/>
  <c r="N1989"/>
  <c r="N1992" s="1"/>
  <c r="J1989"/>
  <c r="F1989"/>
  <c r="P1988"/>
  <c r="L1988"/>
  <c r="L1992" s="1"/>
  <c r="H1988"/>
  <c r="D1988"/>
  <c r="C1991"/>
  <c r="E1990"/>
  <c r="K1989"/>
  <c r="M1988"/>
  <c r="K1995"/>
  <c r="G1991"/>
  <c r="I1990"/>
  <c r="O1989"/>
  <c r="K1991"/>
  <c r="M1990"/>
  <c r="C1989"/>
  <c r="E1988"/>
  <c r="O1991"/>
  <c r="G1989"/>
  <c r="I1988"/>
  <c r="I1992" s="1"/>
  <c r="Y1966"/>
  <c r="AE1966"/>
  <c r="W1972" s="1"/>
  <c r="F2000"/>
  <c r="K2000"/>
  <c r="A1975"/>
  <c r="N1980"/>
  <c r="N1981"/>
  <c r="AD1983"/>
  <c r="H1980"/>
  <c r="E1981"/>
  <c r="E1979"/>
  <c r="C1980"/>
  <c r="B2000" s="1"/>
  <c r="E1983"/>
  <c r="A1977"/>
  <c r="A1978" s="1"/>
  <c r="A1979" s="1"/>
  <c r="A1980" s="1"/>
  <c r="A1981" s="1"/>
  <c r="A1982" s="1"/>
  <c r="A1983" s="1"/>
  <c r="A1984" s="1"/>
  <c r="N1982"/>
  <c r="E1982"/>
  <c r="H1992" l="1"/>
  <c r="E1992"/>
  <c r="D1992"/>
  <c r="F1992"/>
  <c r="J1992"/>
  <c r="G1992"/>
  <c r="AF1966"/>
  <c r="C1992"/>
  <c r="M1992"/>
  <c r="P1987"/>
  <c r="O1992"/>
  <c r="G1998" s="1"/>
  <c r="Z1995"/>
  <c r="AC1991"/>
  <c r="Y1991"/>
  <c r="U1991"/>
  <c r="AE1990"/>
  <c r="AA1990"/>
  <c r="W1990"/>
  <c r="S1990"/>
  <c r="AC1989"/>
  <c r="Y1989"/>
  <c r="U1989"/>
  <c r="AE1988"/>
  <c r="AA1988"/>
  <c r="W1988"/>
  <c r="S1988"/>
  <c r="AA1995"/>
  <c r="AD1991"/>
  <c r="Z1991"/>
  <c r="V1991"/>
  <c r="AF1990"/>
  <c r="AB1990"/>
  <c r="X1990"/>
  <c r="T1990"/>
  <c r="AD1989"/>
  <c r="Z1989"/>
  <c r="V1989"/>
  <c r="AF1988"/>
  <c r="AB1988"/>
  <c r="X1988"/>
  <c r="T1988"/>
  <c r="U1998"/>
  <c r="U1997"/>
  <c r="U1996"/>
  <c r="AE1995"/>
  <c r="U1995"/>
  <c r="AE1991"/>
  <c r="AA1991"/>
  <c r="W1991"/>
  <c r="S1991"/>
  <c r="AC1990"/>
  <c r="Y1990"/>
  <c r="U1990"/>
  <c r="AE1989"/>
  <c r="AA1989"/>
  <c r="W1989"/>
  <c r="S1989"/>
  <c r="AC1988"/>
  <c r="Y1988"/>
  <c r="U1988"/>
  <c r="AC1996"/>
  <c r="AF1991"/>
  <c r="V1990"/>
  <c r="X1989"/>
  <c r="AD1988"/>
  <c r="AC1997"/>
  <c r="T1991"/>
  <c r="Z1990"/>
  <c r="AB1989"/>
  <c r="AC1998"/>
  <c r="V1995"/>
  <c r="X1991"/>
  <c r="AD1990"/>
  <c r="AF1989"/>
  <c r="V1988"/>
  <c r="T1989"/>
  <c r="Z1988"/>
  <c r="AB1991"/>
  <c r="AF1995"/>
  <c r="K1992"/>
  <c r="V2000"/>
  <c r="AA2000"/>
  <c r="A1999"/>
  <c r="A2000" s="1"/>
  <c r="N2009"/>
  <c r="X1980"/>
  <c r="S1980"/>
  <c r="R2000" s="1"/>
  <c r="U1979"/>
  <c r="U1981"/>
  <c r="AD1981"/>
  <c r="AD1980"/>
  <c r="U1983"/>
  <c r="U1982"/>
  <c r="AD1982"/>
  <c r="V1992" l="1"/>
  <c r="Y1992"/>
  <c r="AC1992"/>
  <c r="U1992"/>
  <c r="E2024"/>
  <c r="E2023"/>
  <c r="E2022"/>
  <c r="O2021"/>
  <c r="E2021"/>
  <c r="P2017"/>
  <c r="L2017"/>
  <c r="H2017"/>
  <c r="D2017"/>
  <c r="N2016"/>
  <c r="J2016"/>
  <c r="F2016"/>
  <c r="P2015"/>
  <c r="L2015"/>
  <c r="H2015"/>
  <c r="D2015"/>
  <c r="N2014"/>
  <c r="J2014"/>
  <c r="F2014"/>
  <c r="A2011"/>
  <c r="M2024"/>
  <c r="M2023"/>
  <c r="M2022"/>
  <c r="P2021"/>
  <c r="F2021"/>
  <c r="M2017"/>
  <c r="I2017"/>
  <c r="E2017"/>
  <c r="O2016"/>
  <c r="K2016"/>
  <c r="G2016"/>
  <c r="C2016"/>
  <c r="M2015"/>
  <c r="I2015"/>
  <c r="E2015"/>
  <c r="O2014"/>
  <c r="K2014"/>
  <c r="G2014"/>
  <c r="C2014"/>
  <c r="A2012"/>
  <c r="A2013" s="1"/>
  <c r="A2014" s="1"/>
  <c r="A2015" s="1"/>
  <c r="A2016" s="1"/>
  <c r="A2017" s="1"/>
  <c r="A2018" s="1"/>
  <c r="A2019" s="1"/>
  <c r="A2020" s="1"/>
  <c r="A2021" s="1"/>
  <c r="A2022" s="1"/>
  <c r="A2023" s="1"/>
  <c r="A2024" s="1"/>
  <c r="J2021"/>
  <c r="N2017"/>
  <c r="J2017"/>
  <c r="F2017"/>
  <c r="P2016"/>
  <c r="L2016"/>
  <c r="H2016"/>
  <c r="D2016"/>
  <c r="N2015"/>
  <c r="N2018" s="1"/>
  <c r="J2015"/>
  <c r="F2015"/>
  <c r="F2018" s="1"/>
  <c r="P2014"/>
  <c r="L2014"/>
  <c r="L2018" s="1"/>
  <c r="H2014"/>
  <c r="H2018" s="1"/>
  <c r="D2014"/>
  <c r="K2021"/>
  <c r="G2017"/>
  <c r="I2016"/>
  <c r="O2015"/>
  <c r="K2017"/>
  <c r="M2016"/>
  <c r="C2015"/>
  <c r="E2014"/>
  <c r="O2017"/>
  <c r="G2015"/>
  <c r="I2014"/>
  <c r="I2018" s="1"/>
  <c r="C2017"/>
  <c r="E2016"/>
  <c r="K2015"/>
  <c r="M2014"/>
  <c r="AE1992"/>
  <c r="W1998" s="1"/>
  <c r="P1992"/>
  <c r="AB1992"/>
  <c r="AA1992"/>
  <c r="AF1992"/>
  <c r="AD1992"/>
  <c r="X1992"/>
  <c r="W1992"/>
  <c r="Z1992"/>
  <c r="AF1987"/>
  <c r="T1992"/>
  <c r="S1992"/>
  <c r="F2026"/>
  <c r="K2026"/>
  <c r="A2001"/>
  <c r="A2003"/>
  <c r="A2004" s="1"/>
  <c r="A2005" s="1"/>
  <c r="A2006" s="1"/>
  <c r="A2007" s="1"/>
  <c r="A2008" s="1"/>
  <c r="A2009" s="1"/>
  <c r="A2010" s="1"/>
  <c r="A2025" s="1"/>
  <c r="A2026" s="1"/>
  <c r="E2009"/>
  <c r="C2006"/>
  <c r="B2026" s="1"/>
  <c r="N2006"/>
  <c r="AD2009"/>
  <c r="N2008"/>
  <c r="E2008"/>
  <c r="H2006"/>
  <c r="E2007"/>
  <c r="N2007"/>
  <c r="E2005"/>
  <c r="D2018" l="1"/>
  <c r="M2018"/>
  <c r="E2018"/>
  <c r="P2013"/>
  <c r="O2018"/>
  <c r="G2024" s="1"/>
  <c r="Z2021"/>
  <c r="AC2017"/>
  <c r="Y2017"/>
  <c r="U2017"/>
  <c r="AE2016"/>
  <c r="AA2016"/>
  <c r="W2016"/>
  <c r="S2016"/>
  <c r="AC2015"/>
  <c r="Y2015"/>
  <c r="U2015"/>
  <c r="AE2014"/>
  <c r="AA2014"/>
  <c r="W2014"/>
  <c r="S2014"/>
  <c r="AA2021"/>
  <c r="AD2017"/>
  <c r="Z2017"/>
  <c r="V2017"/>
  <c r="AF2016"/>
  <c r="AB2016"/>
  <c r="X2016"/>
  <c r="T2016"/>
  <c r="AD2015"/>
  <c r="Z2015"/>
  <c r="V2015"/>
  <c r="AF2014"/>
  <c r="AB2014"/>
  <c r="X2014"/>
  <c r="T2014"/>
  <c r="U2024"/>
  <c r="U2023"/>
  <c r="U2022"/>
  <c r="AE2021"/>
  <c r="U2021"/>
  <c r="AE2017"/>
  <c r="AA2017"/>
  <c r="W2017"/>
  <c r="S2017"/>
  <c r="AC2016"/>
  <c r="Y2016"/>
  <c r="U2016"/>
  <c r="AE2015"/>
  <c r="AA2015"/>
  <c r="W2015"/>
  <c r="S2015"/>
  <c r="AC2014"/>
  <c r="Y2014"/>
  <c r="Y2018" s="1"/>
  <c r="U2014"/>
  <c r="AC2023"/>
  <c r="T2017"/>
  <c r="Z2016"/>
  <c r="AB2015"/>
  <c r="AC2024"/>
  <c r="V2021"/>
  <c r="X2017"/>
  <c r="AD2016"/>
  <c r="AF2015"/>
  <c r="V2014"/>
  <c r="AF2021"/>
  <c r="AB2017"/>
  <c r="T2015"/>
  <c r="Z2014"/>
  <c r="AF2017"/>
  <c r="V2016"/>
  <c r="X2015"/>
  <c r="AD2014"/>
  <c r="AC2022"/>
  <c r="K2018"/>
  <c r="J2018"/>
  <c r="G2018"/>
  <c r="C2018"/>
  <c r="V2026"/>
  <c r="AA2026"/>
  <c r="A2027"/>
  <c r="U2009"/>
  <c r="U2008"/>
  <c r="N2035"/>
  <c r="U2007"/>
  <c r="AD2006"/>
  <c r="AD2008"/>
  <c r="AD2007"/>
  <c r="X2006"/>
  <c r="S2006"/>
  <c r="R2026" s="1"/>
  <c r="U2005"/>
  <c r="U2018" l="1"/>
  <c r="AD2018"/>
  <c r="AC2018"/>
  <c r="AF2013"/>
  <c r="AE2018"/>
  <c r="W2024" s="1"/>
  <c r="P2018"/>
  <c r="E2050"/>
  <c r="E2049"/>
  <c r="E2048"/>
  <c r="O2047"/>
  <c r="E2047"/>
  <c r="P2043"/>
  <c r="L2043"/>
  <c r="H2043"/>
  <c r="D2043"/>
  <c r="N2042"/>
  <c r="J2042"/>
  <c r="F2042"/>
  <c r="P2041"/>
  <c r="L2041"/>
  <c r="H2041"/>
  <c r="D2041"/>
  <c r="N2040"/>
  <c r="J2040"/>
  <c r="F2040"/>
  <c r="A2037"/>
  <c r="M2050"/>
  <c r="M2049"/>
  <c r="M2048"/>
  <c r="P2047"/>
  <c r="F2047"/>
  <c r="M2043"/>
  <c r="I2043"/>
  <c r="E2043"/>
  <c r="O2042"/>
  <c r="K2042"/>
  <c r="G2042"/>
  <c r="C2042"/>
  <c r="M2041"/>
  <c r="I2041"/>
  <c r="E2041"/>
  <c r="O2040"/>
  <c r="K2040"/>
  <c r="G2040"/>
  <c r="C2040"/>
  <c r="A2038"/>
  <c r="A2039" s="1"/>
  <c r="A2040" s="1"/>
  <c r="A2041" s="1"/>
  <c r="A2042" s="1"/>
  <c r="A2043" s="1"/>
  <c r="A2044" s="1"/>
  <c r="A2045" s="1"/>
  <c r="A2046" s="1"/>
  <c r="A2047" s="1"/>
  <c r="A2048" s="1"/>
  <c r="A2049" s="1"/>
  <c r="A2050" s="1"/>
  <c r="J2047"/>
  <c r="N2043"/>
  <c r="J2043"/>
  <c r="F2043"/>
  <c r="P2042"/>
  <c r="L2042"/>
  <c r="H2042"/>
  <c r="D2042"/>
  <c r="N2041"/>
  <c r="N2044" s="1"/>
  <c r="J2041"/>
  <c r="F2041"/>
  <c r="F2044" s="1"/>
  <c r="P2040"/>
  <c r="L2040"/>
  <c r="H2040"/>
  <c r="D2040"/>
  <c r="D2044" s="1"/>
  <c r="K2043"/>
  <c r="M2042"/>
  <c r="C2041"/>
  <c r="E2040"/>
  <c r="O2043"/>
  <c r="G2041"/>
  <c r="I2040"/>
  <c r="C2043"/>
  <c r="E2042"/>
  <c r="K2041"/>
  <c r="M2040"/>
  <c r="M2044" s="1"/>
  <c r="K2047"/>
  <c r="G2043"/>
  <c r="I2042"/>
  <c r="O2041"/>
  <c r="AB2018"/>
  <c r="AA2018"/>
  <c r="X2018"/>
  <c r="W2018"/>
  <c r="Z2018"/>
  <c r="V2018"/>
  <c r="T2018"/>
  <c r="S2018"/>
  <c r="F2052"/>
  <c r="K2052"/>
  <c r="AD2035"/>
  <c r="E2033"/>
  <c r="A2029"/>
  <c r="A2030" s="1"/>
  <c r="A2031" s="1"/>
  <c r="A2032" s="1"/>
  <c r="A2033" s="1"/>
  <c r="A2034" s="1"/>
  <c r="A2035" s="1"/>
  <c r="A2036" s="1"/>
  <c r="E2031"/>
  <c r="N2034"/>
  <c r="E2035"/>
  <c r="N2032"/>
  <c r="C2032"/>
  <c r="B2052" s="1"/>
  <c r="N2033"/>
  <c r="H2032"/>
  <c r="E2034"/>
  <c r="AF2018" l="1"/>
  <c r="L2044"/>
  <c r="H2044"/>
  <c r="Z2047"/>
  <c r="AC2043"/>
  <c r="Y2043"/>
  <c r="U2043"/>
  <c r="AE2042"/>
  <c r="AA2042"/>
  <c r="W2042"/>
  <c r="S2042"/>
  <c r="AC2041"/>
  <c r="Y2041"/>
  <c r="U2041"/>
  <c r="AE2040"/>
  <c r="AA2040"/>
  <c r="W2040"/>
  <c r="S2040"/>
  <c r="AA2047"/>
  <c r="AD2043"/>
  <c r="Z2043"/>
  <c r="V2043"/>
  <c r="AF2042"/>
  <c r="AB2042"/>
  <c r="X2042"/>
  <c r="T2042"/>
  <c r="AD2041"/>
  <c r="Z2041"/>
  <c r="V2041"/>
  <c r="AF2040"/>
  <c r="AB2040"/>
  <c r="X2040"/>
  <c r="T2040"/>
  <c r="U2050"/>
  <c r="U2049"/>
  <c r="U2048"/>
  <c r="AE2047"/>
  <c r="U2047"/>
  <c r="AE2043"/>
  <c r="AA2043"/>
  <c r="W2043"/>
  <c r="S2043"/>
  <c r="AC2042"/>
  <c r="Y2042"/>
  <c r="U2042"/>
  <c r="AE2041"/>
  <c r="AA2041"/>
  <c r="W2041"/>
  <c r="S2041"/>
  <c r="AC2040"/>
  <c r="Y2040"/>
  <c r="U2040"/>
  <c r="AC2050"/>
  <c r="V2047"/>
  <c r="X2043"/>
  <c r="AD2042"/>
  <c r="AF2041"/>
  <c r="V2040"/>
  <c r="AF2047"/>
  <c r="AB2043"/>
  <c r="T2041"/>
  <c r="Z2040"/>
  <c r="AC2048"/>
  <c r="AF2043"/>
  <c r="V2042"/>
  <c r="X2041"/>
  <c r="AD2040"/>
  <c r="AD2044" s="1"/>
  <c r="AC2049"/>
  <c r="T2043"/>
  <c r="Z2042"/>
  <c r="AB2041"/>
  <c r="K2044"/>
  <c r="J2044"/>
  <c r="G2044"/>
  <c r="I2044"/>
  <c r="C2044"/>
  <c r="E2044"/>
  <c r="P2039"/>
  <c r="O2044"/>
  <c r="G2050" s="1"/>
  <c r="AA2052"/>
  <c r="V2052"/>
  <c r="A2051"/>
  <c r="A2052" s="1"/>
  <c r="N2061"/>
  <c r="X2032"/>
  <c r="S2032"/>
  <c r="R2052" s="1"/>
  <c r="U2031"/>
  <c r="U2033"/>
  <c r="AD2034"/>
  <c r="AD2033"/>
  <c r="U2035"/>
  <c r="U2034"/>
  <c r="AD2032"/>
  <c r="Y2044" l="1"/>
  <c r="AC2044"/>
  <c r="U2044"/>
  <c r="E2076"/>
  <c r="E2075"/>
  <c r="E2074"/>
  <c r="O2073"/>
  <c r="E2073"/>
  <c r="P2069"/>
  <c r="L2069"/>
  <c r="H2069"/>
  <c r="D2069"/>
  <c r="N2068"/>
  <c r="J2068"/>
  <c r="F2068"/>
  <c r="P2067"/>
  <c r="L2067"/>
  <c r="H2067"/>
  <c r="D2067"/>
  <c r="N2066"/>
  <c r="J2066"/>
  <c r="F2066"/>
  <c r="A2063"/>
  <c r="M2076"/>
  <c r="M2075"/>
  <c r="M2074"/>
  <c r="P2073"/>
  <c r="F2073"/>
  <c r="M2069"/>
  <c r="I2069"/>
  <c r="E2069"/>
  <c r="O2068"/>
  <c r="K2068"/>
  <c r="G2068"/>
  <c r="C2068"/>
  <c r="M2067"/>
  <c r="I2067"/>
  <c r="E2067"/>
  <c r="O2066"/>
  <c r="K2066"/>
  <c r="G2066"/>
  <c r="C2066"/>
  <c r="A2064"/>
  <c r="A2065" s="1"/>
  <c r="A2066" s="1"/>
  <c r="A2067" s="1"/>
  <c r="A2068" s="1"/>
  <c r="A2069" s="1"/>
  <c r="A2070" s="1"/>
  <c r="A2071" s="1"/>
  <c r="A2072" s="1"/>
  <c r="A2073" s="1"/>
  <c r="A2074" s="1"/>
  <c r="A2075" s="1"/>
  <c r="A2076" s="1"/>
  <c r="J2073"/>
  <c r="N2069"/>
  <c r="J2069"/>
  <c r="F2069"/>
  <c r="P2068"/>
  <c r="L2068"/>
  <c r="H2068"/>
  <c r="D2068"/>
  <c r="N2067"/>
  <c r="J2067"/>
  <c r="F2067"/>
  <c r="P2066"/>
  <c r="L2066"/>
  <c r="H2066"/>
  <c r="H2070" s="1"/>
  <c r="D2066"/>
  <c r="D2070" s="1"/>
  <c r="O2069"/>
  <c r="G2067"/>
  <c r="I2066"/>
  <c r="C2069"/>
  <c r="E2068"/>
  <c r="K2067"/>
  <c r="M2066"/>
  <c r="K2073"/>
  <c r="G2069"/>
  <c r="I2068"/>
  <c r="O2067"/>
  <c r="K2069"/>
  <c r="M2068"/>
  <c r="C2067"/>
  <c r="E2066"/>
  <c r="E2070" s="1"/>
  <c r="P2044"/>
  <c r="AE2044"/>
  <c r="W2050" s="1"/>
  <c r="AF2039"/>
  <c r="AB2044"/>
  <c r="AA2044"/>
  <c r="AF2044"/>
  <c r="X2044"/>
  <c r="W2044"/>
  <c r="Z2044"/>
  <c r="V2044"/>
  <c r="T2044"/>
  <c r="S2044"/>
  <c r="K2078"/>
  <c r="F2078"/>
  <c r="A2053"/>
  <c r="A2055"/>
  <c r="A2056" s="1"/>
  <c r="A2057" s="1"/>
  <c r="A2058" s="1"/>
  <c r="A2059" s="1"/>
  <c r="A2060" s="1"/>
  <c r="A2061" s="1"/>
  <c r="A2062" s="1"/>
  <c r="A2077" s="1"/>
  <c r="A2078" s="1"/>
  <c r="N2059"/>
  <c r="C2058"/>
  <c r="B2078" s="1"/>
  <c r="E2061"/>
  <c r="N2058"/>
  <c r="AD2061"/>
  <c r="N2060"/>
  <c r="E2059"/>
  <c r="E2057"/>
  <c r="H2058"/>
  <c r="E2060"/>
  <c r="L2070" l="1"/>
  <c r="N2070"/>
  <c r="P2065"/>
  <c r="O2070"/>
  <c r="P2070" s="1"/>
  <c r="K2070"/>
  <c r="Z2073"/>
  <c r="AC2069"/>
  <c r="Y2069"/>
  <c r="U2069"/>
  <c r="AE2068"/>
  <c r="AA2068"/>
  <c r="W2068"/>
  <c r="S2068"/>
  <c r="AC2067"/>
  <c r="Y2067"/>
  <c r="U2067"/>
  <c r="AE2066"/>
  <c r="AA2066"/>
  <c r="W2066"/>
  <c r="S2066"/>
  <c r="AA2073"/>
  <c r="AD2069"/>
  <c r="Z2069"/>
  <c r="V2069"/>
  <c r="AF2068"/>
  <c r="AB2068"/>
  <c r="X2068"/>
  <c r="T2068"/>
  <c r="AD2067"/>
  <c r="Z2067"/>
  <c r="V2067"/>
  <c r="AF2066"/>
  <c r="AB2066"/>
  <c r="X2066"/>
  <c r="T2066"/>
  <c r="U2076"/>
  <c r="U2075"/>
  <c r="U2074"/>
  <c r="AE2073"/>
  <c r="U2073"/>
  <c r="AE2069"/>
  <c r="AA2069"/>
  <c r="W2069"/>
  <c r="S2069"/>
  <c r="AC2068"/>
  <c r="Y2068"/>
  <c r="U2068"/>
  <c r="AE2067"/>
  <c r="AA2067"/>
  <c r="AA2070" s="1"/>
  <c r="W2067"/>
  <c r="W2070" s="1"/>
  <c r="S2067"/>
  <c r="AC2066"/>
  <c r="Y2066"/>
  <c r="Y2070" s="1"/>
  <c r="U2066"/>
  <c r="AF2073"/>
  <c r="AB2069"/>
  <c r="T2067"/>
  <c r="Z2066"/>
  <c r="AC2074"/>
  <c r="AF2069"/>
  <c r="V2068"/>
  <c r="X2067"/>
  <c r="AD2066"/>
  <c r="AC2075"/>
  <c r="T2069"/>
  <c r="Z2068"/>
  <c r="AB2067"/>
  <c r="X2069"/>
  <c r="AD2068"/>
  <c r="AF2067"/>
  <c r="V2066"/>
  <c r="V2073"/>
  <c r="AC2076"/>
  <c r="J2070"/>
  <c r="G2070"/>
  <c r="M2070"/>
  <c r="I2070"/>
  <c r="F2070"/>
  <c r="C2070"/>
  <c r="V2078"/>
  <c r="AA2078"/>
  <c r="A2079"/>
  <c r="AD2058"/>
  <c r="U2060"/>
  <c r="AD2060"/>
  <c r="AD2059"/>
  <c r="N2087"/>
  <c r="X2058"/>
  <c r="S2058"/>
  <c r="R2078" s="1"/>
  <c r="U2057"/>
  <c r="U2059"/>
  <c r="U2061"/>
  <c r="U2070" l="1"/>
  <c r="V2070"/>
  <c r="S2070"/>
  <c r="AC2070"/>
  <c r="AE2070"/>
  <c r="W2076" s="1"/>
  <c r="G2076"/>
  <c r="E2102"/>
  <c r="E2101"/>
  <c r="E2100"/>
  <c r="O2099"/>
  <c r="E2099"/>
  <c r="P2095"/>
  <c r="L2095"/>
  <c r="H2095"/>
  <c r="D2095"/>
  <c r="N2094"/>
  <c r="J2094"/>
  <c r="F2094"/>
  <c r="P2093"/>
  <c r="L2093"/>
  <c r="H2093"/>
  <c r="D2093"/>
  <c r="N2092"/>
  <c r="J2092"/>
  <c r="F2092"/>
  <c r="A2089"/>
  <c r="M2102"/>
  <c r="M2101"/>
  <c r="M2100"/>
  <c r="P2099"/>
  <c r="F2099"/>
  <c r="M2095"/>
  <c r="I2095"/>
  <c r="E2095"/>
  <c r="O2094"/>
  <c r="K2094"/>
  <c r="G2094"/>
  <c r="C2094"/>
  <c r="M2093"/>
  <c r="I2093"/>
  <c r="E2093"/>
  <c r="O2092"/>
  <c r="K2092"/>
  <c r="G2092"/>
  <c r="C2092"/>
  <c r="A2090"/>
  <c r="A2091" s="1"/>
  <c r="A2092" s="1"/>
  <c r="A2093" s="1"/>
  <c r="A2094" s="1"/>
  <c r="A2095" s="1"/>
  <c r="A2096" s="1"/>
  <c r="A2097" s="1"/>
  <c r="A2098" s="1"/>
  <c r="A2099" s="1"/>
  <c r="A2100" s="1"/>
  <c r="A2101" s="1"/>
  <c r="A2102" s="1"/>
  <c r="J2099"/>
  <c r="N2095"/>
  <c r="J2095"/>
  <c r="F2095"/>
  <c r="P2094"/>
  <c r="L2094"/>
  <c r="H2094"/>
  <c r="D2094"/>
  <c r="N2093"/>
  <c r="J2093"/>
  <c r="F2093"/>
  <c r="F2096" s="1"/>
  <c r="P2092"/>
  <c r="L2092"/>
  <c r="H2092"/>
  <c r="H2096" s="1"/>
  <c r="D2092"/>
  <c r="D2096" s="1"/>
  <c r="C2095"/>
  <c r="E2094"/>
  <c r="K2093"/>
  <c r="M2092"/>
  <c r="K2099"/>
  <c r="G2095"/>
  <c r="I2094"/>
  <c r="O2093"/>
  <c r="K2095"/>
  <c r="M2094"/>
  <c r="C2093"/>
  <c r="E2092"/>
  <c r="E2096" s="1"/>
  <c r="G2093"/>
  <c r="I2092"/>
  <c r="O2095"/>
  <c r="Z2070"/>
  <c r="AB2070"/>
  <c r="AD2070"/>
  <c r="X2070"/>
  <c r="AF2065"/>
  <c r="T2070"/>
  <c r="F2104"/>
  <c r="K2104"/>
  <c r="C2084"/>
  <c r="B2104" s="1"/>
  <c r="AD2087"/>
  <c r="N2086"/>
  <c r="A2081"/>
  <c r="A2082" s="1"/>
  <c r="A2083" s="1"/>
  <c r="A2084" s="1"/>
  <c r="A2085" s="1"/>
  <c r="A2086" s="1"/>
  <c r="A2087" s="1"/>
  <c r="A2088" s="1"/>
  <c r="E2086"/>
  <c r="N2084"/>
  <c r="H2084"/>
  <c r="N2085"/>
  <c r="E2083"/>
  <c r="E2087"/>
  <c r="E2085"/>
  <c r="AF2070" l="1"/>
  <c r="I2096"/>
  <c r="L2096"/>
  <c r="N2096"/>
  <c r="K2096"/>
  <c r="J2096"/>
  <c r="G2096"/>
  <c r="C2096"/>
  <c r="Z2099"/>
  <c r="AC2095"/>
  <c r="Y2095"/>
  <c r="U2095"/>
  <c r="AE2094"/>
  <c r="AA2094"/>
  <c r="W2094"/>
  <c r="S2094"/>
  <c r="AC2093"/>
  <c r="Y2093"/>
  <c r="U2093"/>
  <c r="AE2092"/>
  <c r="AA2092"/>
  <c r="W2092"/>
  <c r="S2092"/>
  <c r="AA2099"/>
  <c r="AD2095"/>
  <c r="Z2095"/>
  <c r="V2095"/>
  <c r="AF2094"/>
  <c r="AB2094"/>
  <c r="X2094"/>
  <c r="T2094"/>
  <c r="AD2093"/>
  <c r="Z2093"/>
  <c r="V2093"/>
  <c r="AF2092"/>
  <c r="AB2092"/>
  <c r="X2092"/>
  <c r="T2092"/>
  <c r="U2102"/>
  <c r="U2101"/>
  <c r="U2100"/>
  <c r="AE2099"/>
  <c r="U2099"/>
  <c r="AE2095"/>
  <c r="AA2095"/>
  <c r="W2095"/>
  <c r="S2095"/>
  <c r="AC2094"/>
  <c r="Y2094"/>
  <c r="U2094"/>
  <c r="AE2093"/>
  <c r="AA2093"/>
  <c r="W2093"/>
  <c r="S2093"/>
  <c r="AC2092"/>
  <c r="Y2092"/>
  <c r="U2092"/>
  <c r="U2096" s="1"/>
  <c r="AC2100"/>
  <c r="AF2095"/>
  <c r="V2094"/>
  <c r="X2093"/>
  <c r="AD2092"/>
  <c r="AC2101"/>
  <c r="T2095"/>
  <c r="Z2094"/>
  <c r="AB2093"/>
  <c r="AC2102"/>
  <c r="V2099"/>
  <c r="X2095"/>
  <c r="AD2094"/>
  <c r="AF2093"/>
  <c r="V2092"/>
  <c r="AB2095"/>
  <c r="AF2099"/>
  <c r="T2093"/>
  <c r="Z2092"/>
  <c r="M2096"/>
  <c r="P2091"/>
  <c r="O2096"/>
  <c r="P2096" s="1"/>
  <c r="V2104"/>
  <c r="AA2104"/>
  <c r="A2103"/>
  <c r="A2104" s="1"/>
  <c r="U2087"/>
  <c r="U2086"/>
  <c r="X2084"/>
  <c r="N2113"/>
  <c r="AD2084"/>
  <c r="S2084"/>
  <c r="R2104" s="1"/>
  <c r="U2083"/>
  <c r="U2085"/>
  <c r="AD2086"/>
  <c r="AD2085"/>
  <c r="AC2096" l="1"/>
  <c r="V2096"/>
  <c r="Y2096"/>
  <c r="AF2091"/>
  <c r="T2096"/>
  <c r="S2096"/>
  <c r="G2102"/>
  <c r="AE2096"/>
  <c r="W2102" s="1"/>
  <c r="M2128"/>
  <c r="M2127"/>
  <c r="M2126"/>
  <c r="P2125"/>
  <c r="F2125"/>
  <c r="M2121"/>
  <c r="I2121"/>
  <c r="E2121"/>
  <c r="O2120"/>
  <c r="K2120"/>
  <c r="G2120"/>
  <c r="C2120"/>
  <c r="M2119"/>
  <c r="I2119"/>
  <c r="E2119"/>
  <c r="O2118"/>
  <c r="K2118"/>
  <c r="G2118"/>
  <c r="C2118"/>
  <c r="A2115"/>
  <c r="A2116" s="1"/>
  <c r="A2117" s="1"/>
  <c r="A2118" s="1"/>
  <c r="A2119" s="1"/>
  <c r="A2120" s="1"/>
  <c r="A2121" s="1"/>
  <c r="A2122" s="1"/>
  <c r="A2123" s="1"/>
  <c r="A2124" s="1"/>
  <c r="A2125" s="1"/>
  <c r="A2126" s="1"/>
  <c r="A2127" s="1"/>
  <c r="A2128" s="1"/>
  <c r="J2125"/>
  <c r="N2121"/>
  <c r="J2121"/>
  <c r="F2121"/>
  <c r="P2120"/>
  <c r="L2120"/>
  <c r="H2120"/>
  <c r="D2120"/>
  <c r="N2119"/>
  <c r="J2119"/>
  <c r="F2119"/>
  <c r="P2118"/>
  <c r="L2118"/>
  <c r="H2118"/>
  <c r="D2118"/>
  <c r="K2125"/>
  <c r="O2121"/>
  <c r="K2121"/>
  <c r="G2121"/>
  <c r="C2121"/>
  <c r="M2120"/>
  <c r="I2120"/>
  <c r="E2120"/>
  <c r="O2119"/>
  <c r="K2119"/>
  <c r="G2119"/>
  <c r="C2119"/>
  <c r="M2118"/>
  <c r="I2118"/>
  <c r="I2122" s="1"/>
  <c r="E2118"/>
  <c r="E2122" s="1"/>
  <c r="E2128"/>
  <c r="O2125"/>
  <c r="H2121"/>
  <c r="N2120"/>
  <c r="P2119"/>
  <c r="F2118"/>
  <c r="L2121"/>
  <c r="D2119"/>
  <c r="J2118"/>
  <c r="E2126"/>
  <c r="P2121"/>
  <c r="F2120"/>
  <c r="H2119"/>
  <c r="N2118"/>
  <c r="E2125"/>
  <c r="E2127"/>
  <c r="J2120"/>
  <c r="L2119"/>
  <c r="D2121"/>
  <c r="Z2096"/>
  <c r="AB2096"/>
  <c r="AA2096"/>
  <c r="AD2096"/>
  <c r="X2096"/>
  <c r="W2096"/>
  <c r="F2130"/>
  <c r="K2130"/>
  <c r="A2105"/>
  <c r="E2112"/>
  <c r="H2110"/>
  <c r="E2111"/>
  <c r="N2111"/>
  <c r="E2109"/>
  <c r="E2113"/>
  <c r="N2110"/>
  <c r="C2110"/>
  <c r="B2130" s="1"/>
  <c r="AD2113"/>
  <c r="A2107"/>
  <c r="A2108" s="1"/>
  <c r="A2109" s="1"/>
  <c r="A2110" s="1"/>
  <c r="A2111" s="1"/>
  <c r="A2112" s="1"/>
  <c r="A2113" s="1"/>
  <c r="A2114" s="1"/>
  <c r="N2112"/>
  <c r="H2122" l="1"/>
  <c r="L2122"/>
  <c r="N2122"/>
  <c r="M2122"/>
  <c r="AA2125"/>
  <c r="AD2121"/>
  <c r="Z2121"/>
  <c r="V2121"/>
  <c r="AF2120"/>
  <c r="AB2120"/>
  <c r="X2120"/>
  <c r="T2120"/>
  <c r="AD2119"/>
  <c r="Z2119"/>
  <c r="V2119"/>
  <c r="AF2118"/>
  <c r="AB2118"/>
  <c r="X2118"/>
  <c r="T2118"/>
  <c r="U2128"/>
  <c r="U2127"/>
  <c r="U2126"/>
  <c r="AE2125"/>
  <c r="U2125"/>
  <c r="AE2121"/>
  <c r="AA2121"/>
  <c r="W2121"/>
  <c r="S2121"/>
  <c r="AC2120"/>
  <c r="Y2120"/>
  <c r="U2120"/>
  <c r="AE2119"/>
  <c r="AA2119"/>
  <c r="W2119"/>
  <c r="S2119"/>
  <c r="AC2118"/>
  <c r="Y2118"/>
  <c r="U2118"/>
  <c r="AC2128"/>
  <c r="AC2127"/>
  <c r="AC2126"/>
  <c r="AF2125"/>
  <c r="V2125"/>
  <c r="AF2121"/>
  <c r="AB2121"/>
  <c r="X2121"/>
  <c r="T2121"/>
  <c r="AD2120"/>
  <c r="Z2120"/>
  <c r="V2120"/>
  <c r="AF2119"/>
  <c r="AB2119"/>
  <c r="X2119"/>
  <c r="T2119"/>
  <c r="AD2118"/>
  <c r="Z2118"/>
  <c r="V2118"/>
  <c r="U2121"/>
  <c r="AA2120"/>
  <c r="AC2119"/>
  <c r="S2118"/>
  <c r="Z2125"/>
  <c r="Y2121"/>
  <c r="AE2120"/>
  <c r="W2118"/>
  <c r="AC2121"/>
  <c r="S2120"/>
  <c r="U2119"/>
  <c r="AA2118"/>
  <c r="AA2122" s="1"/>
  <c r="W2120"/>
  <c r="Y2119"/>
  <c r="AE2118"/>
  <c r="G2122"/>
  <c r="AF2096"/>
  <c r="D2122"/>
  <c r="C2122"/>
  <c r="J2122"/>
  <c r="P2117"/>
  <c r="O2122"/>
  <c r="P2122" s="1"/>
  <c r="F2122"/>
  <c r="K2122"/>
  <c r="V2130"/>
  <c r="AA2130"/>
  <c r="A2129"/>
  <c r="A2130" s="1"/>
  <c r="N2139"/>
  <c r="AD2110"/>
  <c r="S2110"/>
  <c r="R2130" s="1"/>
  <c r="U2109"/>
  <c r="U2111"/>
  <c r="AD2112"/>
  <c r="AD2111"/>
  <c r="X2110"/>
  <c r="U2113"/>
  <c r="U2112"/>
  <c r="W2128" l="1"/>
  <c r="AE2122"/>
  <c r="AF2122" s="1"/>
  <c r="W2122"/>
  <c r="G2128"/>
  <c r="AD2122"/>
  <c r="AC2122"/>
  <c r="M2154"/>
  <c r="M2153"/>
  <c r="M2152"/>
  <c r="P2151"/>
  <c r="F2151"/>
  <c r="M2147"/>
  <c r="I2147"/>
  <c r="E2147"/>
  <c r="O2146"/>
  <c r="K2146"/>
  <c r="G2146"/>
  <c r="C2146"/>
  <c r="M2145"/>
  <c r="I2145"/>
  <c r="E2145"/>
  <c r="O2144"/>
  <c r="K2144"/>
  <c r="G2144"/>
  <c r="C2144"/>
  <c r="A2142"/>
  <c r="A2143" s="1"/>
  <c r="A2144" s="1"/>
  <c r="A2145" s="1"/>
  <c r="A2146" s="1"/>
  <c r="A2147" s="1"/>
  <c r="A2148" s="1"/>
  <c r="A2149" s="1"/>
  <c r="A2150" s="1"/>
  <c r="A2151" s="1"/>
  <c r="A2152" s="1"/>
  <c r="A2153" s="1"/>
  <c r="A2154" s="1"/>
  <c r="J2151"/>
  <c r="N2147"/>
  <c r="J2147"/>
  <c r="F2147"/>
  <c r="P2146"/>
  <c r="L2146"/>
  <c r="H2146"/>
  <c r="D2146"/>
  <c r="N2145"/>
  <c r="J2145"/>
  <c r="F2145"/>
  <c r="P2144"/>
  <c r="L2144"/>
  <c r="H2144"/>
  <c r="D2144"/>
  <c r="K2151"/>
  <c r="O2147"/>
  <c r="K2147"/>
  <c r="G2147"/>
  <c r="C2147"/>
  <c r="M2146"/>
  <c r="I2146"/>
  <c r="E2146"/>
  <c r="O2145"/>
  <c r="K2145"/>
  <c r="G2145"/>
  <c r="C2145"/>
  <c r="M2144"/>
  <c r="M2148" s="1"/>
  <c r="I2144"/>
  <c r="E2144"/>
  <c r="L2147"/>
  <c r="D2145"/>
  <c r="J2144"/>
  <c r="E2152"/>
  <c r="P2147"/>
  <c r="F2146"/>
  <c r="H2145"/>
  <c r="N2144"/>
  <c r="A2141"/>
  <c r="E2153"/>
  <c r="E2151"/>
  <c r="D2147"/>
  <c r="J2146"/>
  <c r="L2145"/>
  <c r="E2154"/>
  <c r="H2147"/>
  <c r="N2146"/>
  <c r="P2145"/>
  <c r="F2144"/>
  <c r="O2151"/>
  <c r="Z2122"/>
  <c r="Y2122"/>
  <c r="AB2122"/>
  <c r="S2122"/>
  <c r="AF2117"/>
  <c r="V2122"/>
  <c r="U2122"/>
  <c r="X2122"/>
  <c r="T2122"/>
  <c r="F2156"/>
  <c r="K2156"/>
  <c r="A2131"/>
  <c r="E2138"/>
  <c r="H2136"/>
  <c r="E2137"/>
  <c r="N2137"/>
  <c r="E2135"/>
  <c r="N2136"/>
  <c r="E2139"/>
  <c r="C2136"/>
  <c r="B2156" s="1"/>
  <c r="A2133"/>
  <c r="A2134" s="1"/>
  <c r="A2135" s="1"/>
  <c r="A2136" s="1"/>
  <c r="A2137" s="1"/>
  <c r="A2138" s="1"/>
  <c r="A2139" s="1"/>
  <c r="A2140" s="1"/>
  <c r="AD2139"/>
  <c r="N2138"/>
  <c r="I2148" l="1"/>
  <c r="E2148"/>
  <c r="D2148"/>
  <c r="F2148"/>
  <c r="C2148"/>
  <c r="AA2151"/>
  <c r="AD2147"/>
  <c r="Z2147"/>
  <c r="V2147"/>
  <c r="AF2146"/>
  <c r="AB2146"/>
  <c r="X2146"/>
  <c r="T2146"/>
  <c r="AD2145"/>
  <c r="Z2145"/>
  <c r="V2145"/>
  <c r="AF2144"/>
  <c r="AB2144"/>
  <c r="X2144"/>
  <c r="T2144"/>
  <c r="U2154"/>
  <c r="U2153"/>
  <c r="U2152"/>
  <c r="AE2151"/>
  <c r="U2151"/>
  <c r="AE2147"/>
  <c r="AA2147"/>
  <c r="W2147"/>
  <c r="S2147"/>
  <c r="AC2146"/>
  <c r="Y2146"/>
  <c r="U2146"/>
  <c r="AE2145"/>
  <c r="AA2145"/>
  <c r="W2145"/>
  <c r="S2145"/>
  <c r="AC2144"/>
  <c r="Y2144"/>
  <c r="U2144"/>
  <c r="AC2154"/>
  <c r="AC2153"/>
  <c r="AC2152"/>
  <c r="AF2151"/>
  <c r="V2151"/>
  <c r="AF2147"/>
  <c r="AB2147"/>
  <c r="X2147"/>
  <c r="T2147"/>
  <c r="AD2146"/>
  <c r="Z2146"/>
  <c r="V2146"/>
  <c r="AF2145"/>
  <c r="AB2145"/>
  <c r="X2145"/>
  <c r="T2145"/>
  <c r="AD2144"/>
  <c r="Z2144"/>
  <c r="V2144"/>
  <c r="Z2151"/>
  <c r="Y2147"/>
  <c r="AE2146"/>
  <c r="W2144"/>
  <c r="AC2147"/>
  <c r="S2146"/>
  <c r="U2145"/>
  <c r="AA2144"/>
  <c r="W2146"/>
  <c r="Y2145"/>
  <c r="AE2144"/>
  <c r="U2147"/>
  <c r="AA2146"/>
  <c r="AC2145"/>
  <c r="S2144"/>
  <c r="P2143"/>
  <c r="O2148"/>
  <c r="G2154" s="1"/>
  <c r="L2148"/>
  <c r="N2148"/>
  <c r="K2148"/>
  <c r="H2148"/>
  <c r="J2148"/>
  <c r="G2148"/>
  <c r="AA2156"/>
  <c r="V2156"/>
  <c r="A2155"/>
  <c r="A2156" s="1"/>
  <c r="U2137"/>
  <c r="AD2138"/>
  <c r="AD2137"/>
  <c r="X2136"/>
  <c r="S2136"/>
  <c r="R2156" s="1"/>
  <c r="U2139"/>
  <c r="U2138"/>
  <c r="U2135"/>
  <c r="N2165"/>
  <c r="AD2136"/>
  <c r="V2148" l="1"/>
  <c r="AD2148"/>
  <c r="P2148"/>
  <c r="Y2148"/>
  <c r="AA2148"/>
  <c r="AF2143"/>
  <c r="U2148"/>
  <c r="W2148"/>
  <c r="AB2148"/>
  <c r="S2148"/>
  <c r="X2148"/>
  <c r="M2180"/>
  <c r="M2179"/>
  <c r="M2178"/>
  <c r="P2177"/>
  <c r="F2177"/>
  <c r="M2173"/>
  <c r="I2173"/>
  <c r="E2173"/>
  <c r="O2172"/>
  <c r="K2172"/>
  <c r="G2172"/>
  <c r="C2172"/>
  <c r="M2171"/>
  <c r="I2171"/>
  <c r="E2171"/>
  <c r="O2170"/>
  <c r="K2170"/>
  <c r="G2170"/>
  <c r="C2170"/>
  <c r="A2168"/>
  <c r="A2169" s="1"/>
  <c r="A2170" s="1"/>
  <c r="A2171" s="1"/>
  <c r="A2172" s="1"/>
  <c r="A2173" s="1"/>
  <c r="A2174" s="1"/>
  <c r="A2175" s="1"/>
  <c r="A2176" s="1"/>
  <c r="A2177" s="1"/>
  <c r="A2178" s="1"/>
  <c r="A2179" s="1"/>
  <c r="A2180" s="1"/>
  <c r="J2177"/>
  <c r="N2173"/>
  <c r="J2173"/>
  <c r="F2173"/>
  <c r="P2172"/>
  <c r="L2172"/>
  <c r="H2172"/>
  <c r="D2172"/>
  <c r="N2171"/>
  <c r="J2171"/>
  <c r="F2171"/>
  <c r="P2170"/>
  <c r="L2170"/>
  <c r="H2170"/>
  <c r="D2170"/>
  <c r="K2177"/>
  <c r="O2173"/>
  <c r="K2173"/>
  <c r="G2173"/>
  <c r="C2173"/>
  <c r="M2172"/>
  <c r="I2172"/>
  <c r="E2172"/>
  <c r="O2171"/>
  <c r="K2171"/>
  <c r="G2171"/>
  <c r="C2171"/>
  <c r="M2170"/>
  <c r="I2170"/>
  <c r="E2170"/>
  <c r="E2174" s="1"/>
  <c r="E2178"/>
  <c r="P2173"/>
  <c r="F2172"/>
  <c r="H2171"/>
  <c r="N2170"/>
  <c r="A2167"/>
  <c r="E2179"/>
  <c r="E2177"/>
  <c r="D2173"/>
  <c r="J2172"/>
  <c r="L2171"/>
  <c r="E2180"/>
  <c r="O2177"/>
  <c r="H2173"/>
  <c r="N2172"/>
  <c r="P2171"/>
  <c r="F2170"/>
  <c r="L2173"/>
  <c r="D2171"/>
  <c r="J2170"/>
  <c r="Z2148"/>
  <c r="AC2148"/>
  <c r="AE2148"/>
  <c r="AF2148" s="1"/>
  <c r="T2148"/>
  <c r="K2182"/>
  <c r="F2182"/>
  <c r="A2157"/>
  <c r="A2159"/>
  <c r="A2160" s="1"/>
  <c r="A2161" s="1"/>
  <c r="A2162" s="1"/>
  <c r="A2163" s="1"/>
  <c r="A2164" s="1"/>
  <c r="A2165" s="1"/>
  <c r="A2166" s="1"/>
  <c r="E2161"/>
  <c r="E2165"/>
  <c r="N2163"/>
  <c r="C2162"/>
  <c r="B2182" s="1"/>
  <c r="AD2165"/>
  <c r="N2164"/>
  <c r="E2164"/>
  <c r="H2162"/>
  <c r="N2162"/>
  <c r="E2163"/>
  <c r="M2174" l="1"/>
  <c r="I2174"/>
  <c r="D2174"/>
  <c r="F2174"/>
  <c r="C2174"/>
  <c r="W2154"/>
  <c r="P2169"/>
  <c r="O2174"/>
  <c r="G2180" s="1"/>
  <c r="L2174"/>
  <c r="N2174"/>
  <c r="K2174"/>
  <c r="AA2177"/>
  <c r="AD2173"/>
  <c r="Z2173"/>
  <c r="V2173"/>
  <c r="AF2172"/>
  <c r="AB2172"/>
  <c r="X2172"/>
  <c r="T2172"/>
  <c r="AD2171"/>
  <c r="Z2171"/>
  <c r="V2171"/>
  <c r="AF2170"/>
  <c r="AB2170"/>
  <c r="X2170"/>
  <c r="T2170"/>
  <c r="U2180"/>
  <c r="U2179"/>
  <c r="U2178"/>
  <c r="AE2177"/>
  <c r="U2177"/>
  <c r="AE2173"/>
  <c r="AA2173"/>
  <c r="W2173"/>
  <c r="S2173"/>
  <c r="AC2172"/>
  <c r="Y2172"/>
  <c r="U2172"/>
  <c r="AE2171"/>
  <c r="AA2171"/>
  <c r="W2171"/>
  <c r="S2171"/>
  <c r="AC2170"/>
  <c r="Y2170"/>
  <c r="U2170"/>
  <c r="AC2180"/>
  <c r="AC2179"/>
  <c r="AC2178"/>
  <c r="AF2177"/>
  <c r="V2177"/>
  <c r="AF2173"/>
  <c r="AB2173"/>
  <c r="X2173"/>
  <c r="T2173"/>
  <c r="AD2172"/>
  <c r="Z2172"/>
  <c r="V2172"/>
  <c r="AF2171"/>
  <c r="AB2171"/>
  <c r="X2171"/>
  <c r="T2171"/>
  <c r="AD2170"/>
  <c r="Z2170"/>
  <c r="V2170"/>
  <c r="AC2173"/>
  <c r="S2172"/>
  <c r="U2171"/>
  <c r="AA2170"/>
  <c r="W2172"/>
  <c r="Y2171"/>
  <c r="AE2170"/>
  <c r="U2173"/>
  <c r="AA2172"/>
  <c r="AC2171"/>
  <c r="S2170"/>
  <c r="W2170"/>
  <c r="Y2173"/>
  <c r="AE2172"/>
  <c r="Z2177"/>
  <c r="H2174"/>
  <c r="J2174"/>
  <c r="G2174"/>
  <c r="V2182"/>
  <c r="AA2182"/>
  <c r="A2181"/>
  <c r="A2182" s="1"/>
  <c r="S2162"/>
  <c r="R2182" s="1"/>
  <c r="AD2164"/>
  <c r="AD2163"/>
  <c r="X2162"/>
  <c r="U2165"/>
  <c r="U2164"/>
  <c r="U2161"/>
  <c r="U2163"/>
  <c r="N2191"/>
  <c r="AD2162"/>
  <c r="AD2174" l="1"/>
  <c r="V2174"/>
  <c r="P2174"/>
  <c r="M2206"/>
  <c r="M2205"/>
  <c r="M2204"/>
  <c r="P2203"/>
  <c r="F2203"/>
  <c r="M2199"/>
  <c r="I2199"/>
  <c r="E2199"/>
  <c r="O2198"/>
  <c r="K2198"/>
  <c r="G2198"/>
  <c r="C2198"/>
  <c r="M2197"/>
  <c r="I2197"/>
  <c r="E2197"/>
  <c r="O2196"/>
  <c r="K2196"/>
  <c r="G2196"/>
  <c r="C2196"/>
  <c r="A2194"/>
  <c r="A2195" s="1"/>
  <c r="A2196" s="1"/>
  <c r="A2197" s="1"/>
  <c r="A2198" s="1"/>
  <c r="A2199" s="1"/>
  <c r="A2200" s="1"/>
  <c r="A2201" s="1"/>
  <c r="A2202" s="1"/>
  <c r="A2203" s="1"/>
  <c r="A2204" s="1"/>
  <c r="A2205" s="1"/>
  <c r="A2206" s="1"/>
  <c r="J2203"/>
  <c r="N2199"/>
  <c r="J2199"/>
  <c r="F2199"/>
  <c r="P2198"/>
  <c r="L2198"/>
  <c r="H2198"/>
  <c r="D2198"/>
  <c r="N2197"/>
  <c r="J2197"/>
  <c r="F2197"/>
  <c r="P2196"/>
  <c r="L2196"/>
  <c r="H2196"/>
  <c r="D2196"/>
  <c r="K2203"/>
  <c r="O2199"/>
  <c r="K2199"/>
  <c r="G2199"/>
  <c r="C2199"/>
  <c r="M2198"/>
  <c r="I2198"/>
  <c r="E2198"/>
  <c r="O2197"/>
  <c r="K2197"/>
  <c r="G2197"/>
  <c r="C2197"/>
  <c r="M2196"/>
  <c r="I2196"/>
  <c r="E2196"/>
  <c r="E2200" s="1"/>
  <c r="E2205"/>
  <c r="E2203"/>
  <c r="D2199"/>
  <c r="J2198"/>
  <c r="L2197"/>
  <c r="E2206"/>
  <c r="O2203"/>
  <c r="H2199"/>
  <c r="N2198"/>
  <c r="P2197"/>
  <c r="F2196"/>
  <c r="L2199"/>
  <c r="D2197"/>
  <c r="J2196"/>
  <c r="A2193"/>
  <c r="E2204"/>
  <c r="P2199"/>
  <c r="F2198"/>
  <c r="H2197"/>
  <c r="N2196"/>
  <c r="AF2169"/>
  <c r="U2174"/>
  <c r="W2174"/>
  <c r="AB2174"/>
  <c r="S2174"/>
  <c r="X2174"/>
  <c r="Z2174"/>
  <c r="AC2174"/>
  <c r="AE2174"/>
  <c r="AF2174" s="1"/>
  <c r="T2174"/>
  <c r="Y2174"/>
  <c r="AA2174"/>
  <c r="F2208"/>
  <c r="K2208"/>
  <c r="A2183"/>
  <c r="C2188"/>
  <c r="B2208" s="1"/>
  <c r="AD2191"/>
  <c r="N2190"/>
  <c r="A2185"/>
  <c r="A2186" s="1"/>
  <c r="A2187" s="1"/>
  <c r="A2188" s="1"/>
  <c r="A2189" s="1"/>
  <c r="A2190" s="1"/>
  <c r="A2191" s="1"/>
  <c r="A2192" s="1"/>
  <c r="A2207" s="1"/>
  <c r="A2208" s="1"/>
  <c r="E2190"/>
  <c r="N2188"/>
  <c r="H2188"/>
  <c r="E2189"/>
  <c r="N2189"/>
  <c r="E2187"/>
  <c r="E2191"/>
  <c r="M2200" l="1"/>
  <c r="I2200"/>
  <c r="P2195"/>
  <c r="O2200"/>
  <c r="G2206" s="1"/>
  <c r="W2180"/>
  <c r="L2200"/>
  <c r="N2200"/>
  <c r="K2200"/>
  <c r="H2200"/>
  <c r="J2200"/>
  <c r="G2200"/>
  <c r="AA2203"/>
  <c r="AD2199"/>
  <c r="Z2199"/>
  <c r="V2199"/>
  <c r="AF2198"/>
  <c r="AB2198"/>
  <c r="X2198"/>
  <c r="T2198"/>
  <c r="AD2197"/>
  <c r="Z2197"/>
  <c r="V2197"/>
  <c r="AF2196"/>
  <c r="AB2196"/>
  <c r="X2196"/>
  <c r="T2196"/>
  <c r="U2206"/>
  <c r="U2205"/>
  <c r="U2204"/>
  <c r="AE2203"/>
  <c r="U2203"/>
  <c r="AE2199"/>
  <c r="AA2199"/>
  <c r="W2199"/>
  <c r="S2199"/>
  <c r="AC2198"/>
  <c r="Y2198"/>
  <c r="U2198"/>
  <c r="AE2197"/>
  <c r="AA2197"/>
  <c r="W2197"/>
  <c r="S2197"/>
  <c r="AC2196"/>
  <c r="Y2196"/>
  <c r="U2196"/>
  <c r="AC2206"/>
  <c r="AC2205"/>
  <c r="AC2204"/>
  <c r="AF2203"/>
  <c r="V2203"/>
  <c r="AF2199"/>
  <c r="AB2199"/>
  <c r="X2199"/>
  <c r="T2199"/>
  <c r="AD2198"/>
  <c r="Z2198"/>
  <c r="V2198"/>
  <c r="AF2197"/>
  <c r="AB2197"/>
  <c r="X2197"/>
  <c r="T2197"/>
  <c r="AD2196"/>
  <c r="Z2196"/>
  <c r="V2196"/>
  <c r="W2198"/>
  <c r="Y2197"/>
  <c r="AE2196"/>
  <c r="U2199"/>
  <c r="AA2198"/>
  <c r="AC2197"/>
  <c r="S2196"/>
  <c r="Z2203"/>
  <c r="Y2199"/>
  <c r="AE2198"/>
  <c r="W2196"/>
  <c r="AC2199"/>
  <c r="S2198"/>
  <c r="U2197"/>
  <c r="AA2196"/>
  <c r="D2200"/>
  <c r="F2200"/>
  <c r="C2200"/>
  <c r="V2208"/>
  <c r="AA2208"/>
  <c r="A2209"/>
  <c r="S2188"/>
  <c r="R2208" s="1"/>
  <c r="U2187"/>
  <c r="U2189"/>
  <c r="N2217"/>
  <c r="AD2190"/>
  <c r="AD2189"/>
  <c r="X2188"/>
  <c r="AD2188"/>
  <c r="U2191"/>
  <c r="U2190"/>
  <c r="AD2200" l="1"/>
  <c r="V2200"/>
  <c r="P2200"/>
  <c r="AF2195"/>
  <c r="U2200"/>
  <c r="W2200"/>
  <c r="AB2200"/>
  <c r="S2200"/>
  <c r="X2200"/>
  <c r="Z2200"/>
  <c r="AC2200"/>
  <c r="AE2200"/>
  <c r="AF2200" s="1"/>
  <c r="T2200"/>
  <c r="M2232"/>
  <c r="M2231"/>
  <c r="M2230"/>
  <c r="P2229"/>
  <c r="F2229"/>
  <c r="M2225"/>
  <c r="I2225"/>
  <c r="E2225"/>
  <c r="O2224"/>
  <c r="K2224"/>
  <c r="G2224"/>
  <c r="C2224"/>
  <c r="M2223"/>
  <c r="I2223"/>
  <c r="E2223"/>
  <c r="O2222"/>
  <c r="K2222"/>
  <c r="G2222"/>
  <c r="C2222"/>
  <c r="A2220"/>
  <c r="A2221" s="1"/>
  <c r="A2222" s="1"/>
  <c r="A2223" s="1"/>
  <c r="A2224" s="1"/>
  <c r="A2225" s="1"/>
  <c r="A2226" s="1"/>
  <c r="A2227" s="1"/>
  <c r="A2228" s="1"/>
  <c r="A2229" s="1"/>
  <c r="A2230" s="1"/>
  <c r="A2231" s="1"/>
  <c r="A2232" s="1"/>
  <c r="J2229"/>
  <c r="N2225"/>
  <c r="J2225"/>
  <c r="F2225"/>
  <c r="P2224"/>
  <c r="L2224"/>
  <c r="H2224"/>
  <c r="D2224"/>
  <c r="N2223"/>
  <c r="J2223"/>
  <c r="F2223"/>
  <c r="P2222"/>
  <c r="L2222"/>
  <c r="H2222"/>
  <c r="D2222"/>
  <c r="K2229"/>
  <c r="O2225"/>
  <c r="K2225"/>
  <c r="G2225"/>
  <c r="C2225"/>
  <c r="M2224"/>
  <c r="I2224"/>
  <c r="E2224"/>
  <c r="O2223"/>
  <c r="K2223"/>
  <c r="G2223"/>
  <c r="C2223"/>
  <c r="M2222"/>
  <c r="M2226" s="1"/>
  <c r="I2222"/>
  <c r="I2226" s="1"/>
  <c r="E2222"/>
  <c r="E2232"/>
  <c r="O2229"/>
  <c r="H2225"/>
  <c r="N2224"/>
  <c r="P2223"/>
  <c r="F2222"/>
  <c r="L2225"/>
  <c r="D2223"/>
  <c r="J2222"/>
  <c r="E2230"/>
  <c r="P2225"/>
  <c r="F2224"/>
  <c r="H2223"/>
  <c r="N2222"/>
  <c r="A2219"/>
  <c r="E2229"/>
  <c r="E2231"/>
  <c r="D2225"/>
  <c r="J2224"/>
  <c r="L2223"/>
  <c r="Y2200"/>
  <c r="AA2200"/>
  <c r="F2234"/>
  <c r="K2234"/>
  <c r="E2215"/>
  <c r="N2215"/>
  <c r="E2213"/>
  <c r="E2217"/>
  <c r="N2214"/>
  <c r="C2214"/>
  <c r="B2234" s="1"/>
  <c r="AD2217"/>
  <c r="A2211"/>
  <c r="A2212" s="1"/>
  <c r="A2213" s="1"/>
  <c r="A2214" s="1"/>
  <c r="A2215" s="1"/>
  <c r="A2216" s="1"/>
  <c r="A2217" s="1"/>
  <c r="A2218" s="1"/>
  <c r="N2216"/>
  <c r="E2216"/>
  <c r="H2214"/>
  <c r="E2226" l="1"/>
  <c r="L2226"/>
  <c r="N2226"/>
  <c r="K2226"/>
  <c r="W2206"/>
  <c r="H2226"/>
  <c r="J2226"/>
  <c r="G2226"/>
  <c r="D2226"/>
  <c r="F2226"/>
  <c r="C2226"/>
  <c r="AA2229"/>
  <c r="AD2225"/>
  <c r="Z2225"/>
  <c r="V2225"/>
  <c r="AF2224"/>
  <c r="AB2224"/>
  <c r="X2224"/>
  <c r="T2224"/>
  <c r="AD2223"/>
  <c r="Z2223"/>
  <c r="V2223"/>
  <c r="AF2222"/>
  <c r="AB2222"/>
  <c r="X2222"/>
  <c r="T2222"/>
  <c r="U2232"/>
  <c r="U2231"/>
  <c r="U2230"/>
  <c r="AE2229"/>
  <c r="U2229"/>
  <c r="AE2225"/>
  <c r="AA2225"/>
  <c r="W2225"/>
  <c r="S2225"/>
  <c r="AC2224"/>
  <c r="Y2224"/>
  <c r="U2224"/>
  <c r="AE2223"/>
  <c r="AA2223"/>
  <c r="W2223"/>
  <c r="S2223"/>
  <c r="AC2222"/>
  <c r="Y2222"/>
  <c r="U2222"/>
  <c r="AC2232"/>
  <c r="AC2231"/>
  <c r="AC2230"/>
  <c r="AF2229"/>
  <c r="V2229"/>
  <c r="AF2225"/>
  <c r="AB2225"/>
  <c r="X2225"/>
  <c r="T2225"/>
  <c r="AD2224"/>
  <c r="Z2224"/>
  <c r="V2224"/>
  <c r="AF2223"/>
  <c r="AB2223"/>
  <c r="X2223"/>
  <c r="T2223"/>
  <c r="AD2222"/>
  <c r="Z2222"/>
  <c r="V2222"/>
  <c r="U2225"/>
  <c r="AA2224"/>
  <c r="AC2223"/>
  <c r="S2222"/>
  <c r="Z2229"/>
  <c r="Y2225"/>
  <c r="AE2224"/>
  <c r="W2222"/>
  <c r="AC2225"/>
  <c r="S2224"/>
  <c r="U2223"/>
  <c r="AA2222"/>
  <c r="W2224"/>
  <c r="Y2223"/>
  <c r="AE2222"/>
  <c r="P2221"/>
  <c r="O2226"/>
  <c r="P2226" s="1"/>
  <c r="V2234"/>
  <c r="AA2234"/>
  <c r="A2233"/>
  <c r="A2234" s="1"/>
  <c r="X2214"/>
  <c r="U2217"/>
  <c r="U2216"/>
  <c r="AD2216"/>
  <c r="N2243"/>
  <c r="AD2214"/>
  <c r="AD2215"/>
  <c r="S2214"/>
  <c r="R2234" s="1"/>
  <c r="U2213"/>
  <c r="U2215"/>
  <c r="AD2226" l="1"/>
  <c r="V2226"/>
  <c r="M2258"/>
  <c r="M2257"/>
  <c r="M2256"/>
  <c r="P2255"/>
  <c r="F2255"/>
  <c r="M2251"/>
  <c r="I2251"/>
  <c r="E2251"/>
  <c r="O2250"/>
  <c r="K2250"/>
  <c r="G2250"/>
  <c r="C2250"/>
  <c r="M2249"/>
  <c r="I2249"/>
  <c r="E2249"/>
  <c r="O2248"/>
  <c r="K2248"/>
  <c r="G2248"/>
  <c r="C2248"/>
  <c r="A2246"/>
  <c r="A2247" s="1"/>
  <c r="A2248" s="1"/>
  <c r="A2249" s="1"/>
  <c r="A2250" s="1"/>
  <c r="A2251" s="1"/>
  <c r="A2252" s="1"/>
  <c r="A2253" s="1"/>
  <c r="A2254" s="1"/>
  <c r="A2255" s="1"/>
  <c r="A2256" s="1"/>
  <c r="A2257" s="1"/>
  <c r="A2258" s="1"/>
  <c r="J2255"/>
  <c r="N2251"/>
  <c r="J2251"/>
  <c r="F2251"/>
  <c r="P2250"/>
  <c r="L2250"/>
  <c r="H2250"/>
  <c r="D2250"/>
  <c r="N2249"/>
  <c r="J2249"/>
  <c r="F2249"/>
  <c r="P2248"/>
  <c r="L2248"/>
  <c r="H2248"/>
  <c r="D2248"/>
  <c r="K2255"/>
  <c r="O2251"/>
  <c r="K2251"/>
  <c r="G2251"/>
  <c r="C2251"/>
  <c r="M2250"/>
  <c r="I2250"/>
  <c r="E2250"/>
  <c r="O2249"/>
  <c r="K2249"/>
  <c r="G2249"/>
  <c r="C2249"/>
  <c r="M2248"/>
  <c r="M2252" s="1"/>
  <c r="I2248"/>
  <c r="E2248"/>
  <c r="L2251"/>
  <c r="D2249"/>
  <c r="J2248"/>
  <c r="E2256"/>
  <c r="P2251"/>
  <c r="F2250"/>
  <c r="H2249"/>
  <c r="N2248"/>
  <c r="A2245"/>
  <c r="E2257"/>
  <c r="E2255"/>
  <c r="D2251"/>
  <c r="J2250"/>
  <c r="L2249"/>
  <c r="O2255"/>
  <c r="F2248"/>
  <c r="H2251"/>
  <c r="N2250"/>
  <c r="E2258"/>
  <c r="P2249"/>
  <c r="Y2226"/>
  <c r="AA2226"/>
  <c r="G2232"/>
  <c r="AF2221"/>
  <c r="U2226"/>
  <c r="W2226"/>
  <c r="AB2226"/>
  <c r="S2226"/>
  <c r="X2226"/>
  <c r="Z2226"/>
  <c r="AC2226"/>
  <c r="AE2226"/>
  <c r="W2232" s="1"/>
  <c r="T2226"/>
  <c r="F2260"/>
  <c r="K2260"/>
  <c r="A2235"/>
  <c r="A2237"/>
  <c r="AD2243"/>
  <c r="N2242"/>
  <c r="E2242"/>
  <c r="H2240"/>
  <c r="E2239"/>
  <c r="A2238"/>
  <c r="A2239" s="1"/>
  <c r="A2240" s="1"/>
  <c r="A2241" s="1"/>
  <c r="A2242" s="1"/>
  <c r="A2243" s="1"/>
  <c r="A2244" s="1"/>
  <c r="A2259" s="1"/>
  <c r="A2260" s="1"/>
  <c r="E2241"/>
  <c r="N2241"/>
  <c r="C2240"/>
  <c r="B2260" s="1"/>
  <c r="N2240"/>
  <c r="E2243"/>
  <c r="I2252" l="1"/>
  <c r="E2252"/>
  <c r="AA2255"/>
  <c r="AD2251"/>
  <c r="Z2251"/>
  <c r="V2251"/>
  <c r="AF2250"/>
  <c r="AB2250"/>
  <c r="X2250"/>
  <c r="T2250"/>
  <c r="AD2249"/>
  <c r="Z2249"/>
  <c r="V2249"/>
  <c r="AF2248"/>
  <c r="AB2248"/>
  <c r="X2248"/>
  <c r="T2248"/>
  <c r="U2258"/>
  <c r="U2257"/>
  <c r="U2256"/>
  <c r="AE2255"/>
  <c r="U2255"/>
  <c r="AE2251"/>
  <c r="AA2251"/>
  <c r="W2251"/>
  <c r="S2251"/>
  <c r="AC2250"/>
  <c r="Y2250"/>
  <c r="U2250"/>
  <c r="AE2249"/>
  <c r="AA2249"/>
  <c r="W2249"/>
  <c r="S2249"/>
  <c r="AC2248"/>
  <c r="Y2248"/>
  <c r="U2248"/>
  <c r="AC2258"/>
  <c r="AC2257"/>
  <c r="AC2256"/>
  <c r="AF2255"/>
  <c r="V2255"/>
  <c r="AF2251"/>
  <c r="AB2251"/>
  <c r="X2251"/>
  <c r="T2251"/>
  <c r="AD2250"/>
  <c r="Z2250"/>
  <c r="V2250"/>
  <c r="AF2249"/>
  <c r="AB2249"/>
  <c r="X2249"/>
  <c r="T2249"/>
  <c r="AD2248"/>
  <c r="AD2252" s="1"/>
  <c r="Z2248"/>
  <c r="V2248"/>
  <c r="Z2255"/>
  <c r="Y2251"/>
  <c r="AE2250"/>
  <c r="W2248"/>
  <c r="AC2251"/>
  <c r="S2250"/>
  <c r="U2249"/>
  <c r="AA2248"/>
  <c r="W2250"/>
  <c r="Y2249"/>
  <c r="AE2248"/>
  <c r="AE2252" s="1"/>
  <c r="U2251"/>
  <c r="AA2250"/>
  <c r="AC2249"/>
  <c r="S2248"/>
  <c r="P2247"/>
  <c r="O2252"/>
  <c r="P2252" s="1"/>
  <c r="AF2226"/>
  <c r="L2252"/>
  <c r="N2252"/>
  <c r="K2252"/>
  <c r="H2252"/>
  <c r="J2252"/>
  <c r="G2252"/>
  <c r="D2252"/>
  <c r="F2252"/>
  <c r="C2252"/>
  <c r="AA2260"/>
  <c r="V2260"/>
  <c r="A2261"/>
  <c r="U2243"/>
  <c r="U2242"/>
  <c r="N2269"/>
  <c r="AD2240"/>
  <c r="S2240"/>
  <c r="R2260" s="1"/>
  <c r="U2239"/>
  <c r="U2241"/>
  <c r="AD2242"/>
  <c r="AD2241"/>
  <c r="X2240"/>
  <c r="S2252" l="1"/>
  <c r="V2252"/>
  <c r="W2258"/>
  <c r="G2258"/>
  <c r="Z2252"/>
  <c r="AC2252"/>
  <c r="T2252"/>
  <c r="Y2252"/>
  <c r="K2281"/>
  <c r="O2277"/>
  <c r="K2277"/>
  <c r="G2277"/>
  <c r="C2277"/>
  <c r="M2276"/>
  <c r="I2276"/>
  <c r="E2276"/>
  <c r="O2275"/>
  <c r="K2275"/>
  <c r="G2275"/>
  <c r="C2275"/>
  <c r="E2284"/>
  <c r="E2283"/>
  <c r="E2282"/>
  <c r="O2281"/>
  <c r="E2281"/>
  <c r="P2277"/>
  <c r="L2277"/>
  <c r="H2277"/>
  <c r="D2277"/>
  <c r="N2276"/>
  <c r="J2276"/>
  <c r="F2276"/>
  <c r="P2275"/>
  <c r="L2275"/>
  <c r="H2275"/>
  <c r="D2275"/>
  <c r="M2284"/>
  <c r="M2283"/>
  <c r="M2282"/>
  <c r="P2281"/>
  <c r="F2281"/>
  <c r="M2277"/>
  <c r="I2277"/>
  <c r="E2277"/>
  <c r="O2276"/>
  <c r="K2276"/>
  <c r="G2276"/>
  <c r="C2276"/>
  <c r="M2275"/>
  <c r="I2275"/>
  <c r="E2275"/>
  <c r="N2277"/>
  <c r="P2276"/>
  <c r="F2275"/>
  <c r="O2274"/>
  <c r="K2274"/>
  <c r="G2274"/>
  <c r="G2278" s="1"/>
  <c r="C2274"/>
  <c r="A2272"/>
  <c r="A2273" s="1"/>
  <c r="A2274" s="1"/>
  <c r="A2275" s="1"/>
  <c r="A2276" s="1"/>
  <c r="A2277" s="1"/>
  <c r="A2278" s="1"/>
  <c r="A2279" s="1"/>
  <c r="A2280" s="1"/>
  <c r="A2281" s="1"/>
  <c r="A2282" s="1"/>
  <c r="A2283" s="1"/>
  <c r="A2284" s="1"/>
  <c r="D2276"/>
  <c r="J2275"/>
  <c r="P2274"/>
  <c r="L2274"/>
  <c r="H2274"/>
  <c r="D2274"/>
  <c r="D2278" s="1"/>
  <c r="J2281"/>
  <c r="F2277"/>
  <c r="H2276"/>
  <c r="N2275"/>
  <c r="M2274"/>
  <c r="I2274"/>
  <c r="E2274"/>
  <c r="E2278" s="1"/>
  <c r="N2274"/>
  <c r="A2271"/>
  <c r="J2277"/>
  <c r="L2276"/>
  <c r="F2274"/>
  <c r="J2274"/>
  <c r="AF2252"/>
  <c r="AA2252"/>
  <c r="W2252"/>
  <c r="AF2247"/>
  <c r="U2252"/>
  <c r="AB2252"/>
  <c r="X2252"/>
  <c r="K2286"/>
  <c r="F2286"/>
  <c r="C2266"/>
  <c r="B2286" s="1"/>
  <c r="AD2269"/>
  <c r="N2268"/>
  <c r="E2268"/>
  <c r="H2266"/>
  <c r="N2266"/>
  <c r="E2267"/>
  <c r="N2267"/>
  <c r="A2263"/>
  <c r="A2264" s="1"/>
  <c r="A2265" s="1"/>
  <c r="A2266" s="1"/>
  <c r="A2267" s="1"/>
  <c r="A2268" s="1"/>
  <c r="A2269" s="1"/>
  <c r="A2270" s="1"/>
  <c r="E2265"/>
  <c r="E2269"/>
  <c r="P2278" l="1"/>
  <c r="M2278"/>
  <c r="I2278"/>
  <c r="O2278"/>
  <c r="C2278"/>
  <c r="K2278"/>
  <c r="AC2284"/>
  <c r="AC2283"/>
  <c r="AC2282"/>
  <c r="AF2281"/>
  <c r="V2281"/>
  <c r="AF2277"/>
  <c r="AB2277"/>
  <c r="X2277"/>
  <c r="T2277"/>
  <c r="AD2276"/>
  <c r="Z2276"/>
  <c r="V2276"/>
  <c r="AF2275"/>
  <c r="AB2275"/>
  <c r="X2275"/>
  <c r="T2275"/>
  <c r="Z2281"/>
  <c r="AC2277"/>
  <c r="Y2277"/>
  <c r="U2277"/>
  <c r="AE2276"/>
  <c r="AA2276"/>
  <c r="W2276"/>
  <c r="S2276"/>
  <c r="AC2275"/>
  <c r="Y2275"/>
  <c r="U2275"/>
  <c r="AE2274"/>
  <c r="AA2281"/>
  <c r="AD2277"/>
  <c r="Z2277"/>
  <c r="V2277"/>
  <c r="AF2276"/>
  <c r="AB2276"/>
  <c r="X2276"/>
  <c r="T2276"/>
  <c r="AD2275"/>
  <c r="Z2275"/>
  <c r="V2275"/>
  <c r="AF2274"/>
  <c r="AE2281"/>
  <c r="AA2277"/>
  <c r="AC2276"/>
  <c r="S2275"/>
  <c r="AB2274"/>
  <c r="X2274"/>
  <c r="T2274"/>
  <c r="U2282"/>
  <c r="AE2277"/>
  <c r="W2275"/>
  <c r="AC2274"/>
  <c r="AC2278" s="1"/>
  <c r="Y2274"/>
  <c r="U2274"/>
  <c r="U2283"/>
  <c r="S2277"/>
  <c r="U2276"/>
  <c r="AA2275"/>
  <c r="AD2274"/>
  <c r="AD2278" s="1"/>
  <c r="Z2274"/>
  <c r="V2274"/>
  <c r="U2281"/>
  <c r="AA2274"/>
  <c r="U2284"/>
  <c r="S2274"/>
  <c r="W2277"/>
  <c r="Y2276"/>
  <c r="AE2275"/>
  <c r="AE2278" s="1"/>
  <c r="W2274"/>
  <c r="G2284"/>
  <c r="H2278"/>
  <c r="J2278"/>
  <c r="N2278"/>
  <c r="P2273"/>
  <c r="F2278"/>
  <c r="L2278"/>
  <c r="V2286"/>
  <c r="AA2286"/>
  <c r="A2285"/>
  <c r="A2286" s="1"/>
  <c r="U2269"/>
  <c r="U2268"/>
  <c r="AD2268"/>
  <c r="AD2267"/>
  <c r="U2267"/>
  <c r="AF2278" s="1"/>
  <c r="AD2266"/>
  <c r="N2295"/>
  <c r="U2265"/>
  <c r="X2266"/>
  <c r="S2266"/>
  <c r="R2286" s="1"/>
  <c r="V2278" l="1"/>
  <c r="U2278"/>
  <c r="AF2273"/>
  <c r="AA2278"/>
  <c r="W2284"/>
  <c r="W2278"/>
  <c r="AB2278"/>
  <c r="Z2278"/>
  <c r="X2278"/>
  <c r="J2307"/>
  <c r="N2303"/>
  <c r="J2303"/>
  <c r="F2303"/>
  <c r="P2302"/>
  <c r="L2302"/>
  <c r="H2302"/>
  <c r="D2302"/>
  <c r="N2301"/>
  <c r="J2301"/>
  <c r="F2301"/>
  <c r="P2300"/>
  <c r="L2300"/>
  <c r="H2300"/>
  <c r="D2300"/>
  <c r="K2307"/>
  <c r="O2303"/>
  <c r="K2303"/>
  <c r="G2303"/>
  <c r="C2303"/>
  <c r="M2302"/>
  <c r="I2302"/>
  <c r="E2302"/>
  <c r="O2301"/>
  <c r="K2301"/>
  <c r="G2301"/>
  <c r="C2301"/>
  <c r="M2300"/>
  <c r="I2300"/>
  <c r="E2300"/>
  <c r="A2297"/>
  <c r="E2310"/>
  <c r="E2309"/>
  <c r="E2308"/>
  <c r="O2307"/>
  <c r="E2307"/>
  <c r="P2303"/>
  <c r="L2303"/>
  <c r="H2303"/>
  <c r="D2303"/>
  <c r="N2302"/>
  <c r="J2302"/>
  <c r="F2302"/>
  <c r="P2301"/>
  <c r="L2301"/>
  <c r="H2301"/>
  <c r="D2301"/>
  <c r="N2300"/>
  <c r="N2304" s="1"/>
  <c r="J2300"/>
  <c r="F2300"/>
  <c r="A2298"/>
  <c r="M2308"/>
  <c r="M2303"/>
  <c r="C2302"/>
  <c r="E2301"/>
  <c r="K2300"/>
  <c r="A2299"/>
  <c r="A2300" s="1"/>
  <c r="A2301" s="1"/>
  <c r="A2302" s="1"/>
  <c r="A2303" s="1"/>
  <c r="A2304" s="1"/>
  <c r="A2305" s="1"/>
  <c r="A2306" s="1"/>
  <c r="A2307" s="1"/>
  <c r="A2308" s="1"/>
  <c r="A2309" s="1"/>
  <c r="A2310" s="1"/>
  <c r="M2309"/>
  <c r="F2307"/>
  <c r="G2302"/>
  <c r="I2301"/>
  <c r="O2300"/>
  <c r="M2310"/>
  <c r="P2307"/>
  <c r="E2303"/>
  <c r="K2302"/>
  <c r="M2301"/>
  <c r="C2300"/>
  <c r="I2303"/>
  <c r="O2302"/>
  <c r="G2300"/>
  <c r="Y2278"/>
  <c r="S2278"/>
  <c r="T2278"/>
  <c r="F2312"/>
  <c r="K2312"/>
  <c r="A2287"/>
  <c r="A2289"/>
  <c r="A2290" s="1"/>
  <c r="A2291" s="1"/>
  <c r="A2292" s="1"/>
  <c r="A2293" s="1"/>
  <c r="A2294" s="1"/>
  <c r="A2295" s="1"/>
  <c r="A2296" s="1"/>
  <c r="E2294"/>
  <c r="N2292"/>
  <c r="H2292"/>
  <c r="E2293"/>
  <c r="E2295"/>
  <c r="N2293"/>
  <c r="E2291"/>
  <c r="C2292"/>
  <c r="B2312" s="1"/>
  <c r="AD2295"/>
  <c r="N2294"/>
  <c r="F2304" l="1"/>
  <c r="J2304"/>
  <c r="I2304"/>
  <c r="K2304"/>
  <c r="H2304"/>
  <c r="U2310"/>
  <c r="U2309"/>
  <c r="U2308"/>
  <c r="AE2307"/>
  <c r="U2307"/>
  <c r="AE2303"/>
  <c r="AA2303"/>
  <c r="W2303"/>
  <c r="S2303"/>
  <c r="AC2302"/>
  <c r="Y2302"/>
  <c r="U2302"/>
  <c r="AE2301"/>
  <c r="AA2301"/>
  <c r="W2301"/>
  <c r="S2301"/>
  <c r="AC2300"/>
  <c r="Y2300"/>
  <c r="U2300"/>
  <c r="AC2310"/>
  <c r="AC2309"/>
  <c r="AC2308"/>
  <c r="AF2307"/>
  <c r="V2307"/>
  <c r="AF2303"/>
  <c r="AB2303"/>
  <c r="X2303"/>
  <c r="T2303"/>
  <c r="AD2302"/>
  <c r="Z2302"/>
  <c r="V2302"/>
  <c r="AF2301"/>
  <c r="AB2301"/>
  <c r="X2301"/>
  <c r="T2301"/>
  <c r="AD2300"/>
  <c r="Z2300"/>
  <c r="V2300"/>
  <c r="Z2307"/>
  <c r="AC2303"/>
  <c r="Y2303"/>
  <c r="U2303"/>
  <c r="AE2302"/>
  <c r="AA2302"/>
  <c r="W2302"/>
  <c r="S2302"/>
  <c r="AC2301"/>
  <c r="Y2301"/>
  <c r="U2301"/>
  <c r="AE2300"/>
  <c r="AA2300"/>
  <c r="W2300"/>
  <c r="W2304" s="1"/>
  <c r="S2300"/>
  <c r="AD2303"/>
  <c r="AF2302"/>
  <c r="V2301"/>
  <c r="X2300"/>
  <c r="T2302"/>
  <c r="Z2301"/>
  <c r="AB2300"/>
  <c r="V2303"/>
  <c r="X2302"/>
  <c r="AD2301"/>
  <c r="AF2300"/>
  <c r="AA2307"/>
  <c r="T2300"/>
  <c r="AB2302"/>
  <c r="Z2303"/>
  <c r="E2304"/>
  <c r="G2304"/>
  <c r="D2304"/>
  <c r="C2304"/>
  <c r="P2299"/>
  <c r="M2304"/>
  <c r="O2304"/>
  <c r="P2304" s="1"/>
  <c r="L2304"/>
  <c r="V2312"/>
  <c r="AA2312"/>
  <c r="A2311"/>
  <c r="A2312" s="1"/>
  <c r="U2295"/>
  <c r="U2294"/>
  <c r="AD2294"/>
  <c r="AD2293"/>
  <c r="N2321"/>
  <c r="X2292"/>
  <c r="S2292"/>
  <c r="R2312" s="1"/>
  <c r="U2291"/>
  <c r="U2293"/>
  <c r="AD2292"/>
  <c r="AF2304" l="1"/>
  <c r="S2304"/>
  <c r="T2304"/>
  <c r="AE2304"/>
  <c r="AA2304"/>
  <c r="J2333"/>
  <c r="N2329"/>
  <c r="J2329"/>
  <c r="F2329"/>
  <c r="P2328"/>
  <c r="L2328"/>
  <c r="H2328"/>
  <c r="D2328"/>
  <c r="N2327"/>
  <c r="J2327"/>
  <c r="F2327"/>
  <c r="P2326"/>
  <c r="L2326"/>
  <c r="H2326"/>
  <c r="D2326"/>
  <c r="K2333"/>
  <c r="O2329"/>
  <c r="K2329"/>
  <c r="G2329"/>
  <c r="C2329"/>
  <c r="M2328"/>
  <c r="I2328"/>
  <c r="E2328"/>
  <c r="O2327"/>
  <c r="K2327"/>
  <c r="G2327"/>
  <c r="C2327"/>
  <c r="M2326"/>
  <c r="I2326"/>
  <c r="E2326"/>
  <c r="E2336"/>
  <c r="E2335"/>
  <c r="E2334"/>
  <c r="O2333"/>
  <c r="E2333"/>
  <c r="P2329"/>
  <c r="L2329"/>
  <c r="H2329"/>
  <c r="D2329"/>
  <c r="N2328"/>
  <c r="J2328"/>
  <c r="F2328"/>
  <c r="P2327"/>
  <c r="L2327"/>
  <c r="H2327"/>
  <c r="D2327"/>
  <c r="N2326"/>
  <c r="J2326"/>
  <c r="F2326"/>
  <c r="A2323"/>
  <c r="M2335"/>
  <c r="F2333"/>
  <c r="G2328"/>
  <c r="I2327"/>
  <c r="O2326"/>
  <c r="M2336"/>
  <c r="P2333"/>
  <c r="E2329"/>
  <c r="K2328"/>
  <c r="M2327"/>
  <c r="C2326"/>
  <c r="I2329"/>
  <c r="O2328"/>
  <c r="G2326"/>
  <c r="G2330" s="1"/>
  <c r="A2324"/>
  <c r="A2325" s="1"/>
  <c r="A2326" s="1"/>
  <c r="A2327" s="1"/>
  <c r="A2328" s="1"/>
  <c r="A2329" s="1"/>
  <c r="A2330" s="1"/>
  <c r="A2331" s="1"/>
  <c r="A2332" s="1"/>
  <c r="A2333" s="1"/>
  <c r="A2334" s="1"/>
  <c r="A2335" s="1"/>
  <c r="A2336" s="1"/>
  <c r="M2334"/>
  <c r="E2327"/>
  <c r="K2326"/>
  <c r="K2330" s="1"/>
  <c r="M2329"/>
  <c r="C2328"/>
  <c r="W2310"/>
  <c r="AF2299"/>
  <c r="Y2304"/>
  <c r="G2310"/>
  <c r="AD2304"/>
  <c r="U2304"/>
  <c r="AB2304"/>
  <c r="Z2304"/>
  <c r="X2304"/>
  <c r="V2304"/>
  <c r="AC2304"/>
  <c r="F2338"/>
  <c r="K2338"/>
  <c r="A2313"/>
  <c r="H2318"/>
  <c r="N2320"/>
  <c r="C2318"/>
  <c r="B2338" s="1"/>
  <c r="E2321"/>
  <c r="E2317"/>
  <c r="E2320"/>
  <c r="AD2321"/>
  <c r="A2315"/>
  <c r="A2316" s="1"/>
  <c r="A2317" s="1"/>
  <c r="A2318" s="1"/>
  <c r="A2319" s="1"/>
  <c r="A2320" s="1"/>
  <c r="A2321" s="1"/>
  <c r="A2322" s="1"/>
  <c r="E2319"/>
  <c r="N2319"/>
  <c r="N2318"/>
  <c r="M2330" l="1"/>
  <c r="L2330"/>
  <c r="N2330"/>
  <c r="C2330"/>
  <c r="I2330"/>
  <c r="H2330"/>
  <c r="J2330"/>
  <c r="U2336"/>
  <c r="U2335"/>
  <c r="U2334"/>
  <c r="AE2333"/>
  <c r="U2333"/>
  <c r="AE2329"/>
  <c r="AA2329"/>
  <c r="W2329"/>
  <c r="S2329"/>
  <c r="AC2328"/>
  <c r="Y2328"/>
  <c r="U2328"/>
  <c r="AE2327"/>
  <c r="AA2327"/>
  <c r="W2327"/>
  <c r="S2327"/>
  <c r="AC2326"/>
  <c r="Y2326"/>
  <c r="U2326"/>
  <c r="AC2336"/>
  <c r="AC2335"/>
  <c r="AC2334"/>
  <c r="AF2333"/>
  <c r="V2333"/>
  <c r="AF2329"/>
  <c r="AB2329"/>
  <c r="X2329"/>
  <c r="T2329"/>
  <c r="AD2328"/>
  <c r="Z2328"/>
  <c r="V2328"/>
  <c r="AF2327"/>
  <c r="AB2327"/>
  <c r="X2327"/>
  <c r="T2327"/>
  <c r="AD2326"/>
  <c r="Z2326"/>
  <c r="V2326"/>
  <c r="Z2333"/>
  <c r="AC2329"/>
  <c r="Y2329"/>
  <c r="U2329"/>
  <c r="AE2328"/>
  <c r="AA2328"/>
  <c r="W2328"/>
  <c r="S2328"/>
  <c r="AC2327"/>
  <c r="Y2327"/>
  <c r="U2327"/>
  <c r="AE2326"/>
  <c r="AE2330" s="1"/>
  <c r="AA2326"/>
  <c r="W2326"/>
  <c r="S2326"/>
  <c r="T2328"/>
  <c r="Z2327"/>
  <c r="AB2326"/>
  <c r="V2329"/>
  <c r="X2328"/>
  <c r="AD2327"/>
  <c r="AF2326"/>
  <c r="AA2333"/>
  <c r="Z2329"/>
  <c r="AB2328"/>
  <c r="T2326"/>
  <c r="AD2329"/>
  <c r="AF2328"/>
  <c r="V2327"/>
  <c r="X2326"/>
  <c r="E2330"/>
  <c r="D2330"/>
  <c r="F2330"/>
  <c r="O2330"/>
  <c r="P2330" s="1"/>
  <c r="P2325"/>
  <c r="V2338"/>
  <c r="AA2338"/>
  <c r="A2337"/>
  <c r="A2338" s="1"/>
  <c r="U2317"/>
  <c r="U2321"/>
  <c r="U2320"/>
  <c r="AD2320"/>
  <c r="AD2319"/>
  <c r="AD2318"/>
  <c r="N2347"/>
  <c r="X2318"/>
  <c r="S2318"/>
  <c r="R2338" s="1"/>
  <c r="U2319"/>
  <c r="W2336" s="1"/>
  <c r="AA2330" l="1"/>
  <c r="W2330"/>
  <c r="AB2330"/>
  <c r="S2330"/>
  <c r="AD2330"/>
  <c r="G2336"/>
  <c r="Z2330"/>
  <c r="AC2330"/>
  <c r="AF2330"/>
  <c r="V2330"/>
  <c r="Y2330"/>
  <c r="J2359"/>
  <c r="N2355"/>
  <c r="J2355"/>
  <c r="F2355"/>
  <c r="P2354"/>
  <c r="L2354"/>
  <c r="H2354"/>
  <c r="D2354"/>
  <c r="N2353"/>
  <c r="J2353"/>
  <c r="F2353"/>
  <c r="P2352"/>
  <c r="L2352"/>
  <c r="H2352"/>
  <c r="D2352"/>
  <c r="K2359"/>
  <c r="O2355"/>
  <c r="K2355"/>
  <c r="G2355"/>
  <c r="C2355"/>
  <c r="M2354"/>
  <c r="I2354"/>
  <c r="E2354"/>
  <c r="O2353"/>
  <c r="K2353"/>
  <c r="G2353"/>
  <c r="C2353"/>
  <c r="M2352"/>
  <c r="I2352"/>
  <c r="E2352"/>
  <c r="E2362"/>
  <c r="E2361"/>
  <c r="E2360"/>
  <c r="O2359"/>
  <c r="E2359"/>
  <c r="P2355"/>
  <c r="L2355"/>
  <c r="H2355"/>
  <c r="D2355"/>
  <c r="N2354"/>
  <c r="J2354"/>
  <c r="F2354"/>
  <c r="P2353"/>
  <c r="L2353"/>
  <c r="H2353"/>
  <c r="D2353"/>
  <c r="N2352"/>
  <c r="J2352"/>
  <c r="F2352"/>
  <c r="A2349"/>
  <c r="M2362"/>
  <c r="P2359"/>
  <c r="E2355"/>
  <c r="K2354"/>
  <c r="M2353"/>
  <c r="C2352"/>
  <c r="I2355"/>
  <c r="O2354"/>
  <c r="G2352"/>
  <c r="M2360"/>
  <c r="M2355"/>
  <c r="C2354"/>
  <c r="E2353"/>
  <c r="K2352"/>
  <c r="A2350"/>
  <c r="A2351" s="1"/>
  <c r="A2352" s="1"/>
  <c r="A2353" s="1"/>
  <c r="A2354" s="1"/>
  <c r="A2355" s="1"/>
  <c r="A2356" s="1"/>
  <c r="A2357" s="1"/>
  <c r="A2358" s="1"/>
  <c r="A2359" s="1"/>
  <c r="A2360" s="1"/>
  <c r="A2361" s="1"/>
  <c r="A2362" s="1"/>
  <c r="G2354"/>
  <c r="I2353"/>
  <c r="O2352"/>
  <c r="F2359"/>
  <c r="M2361"/>
  <c r="X2330"/>
  <c r="T2330"/>
  <c r="AF2325"/>
  <c r="U2330"/>
  <c r="F2364"/>
  <c r="K2364"/>
  <c r="A2339"/>
  <c r="A2341"/>
  <c r="A2342" s="1"/>
  <c r="A2343" s="1"/>
  <c r="A2344" s="1"/>
  <c r="A2345" s="1"/>
  <c r="A2346" s="1"/>
  <c r="A2347" s="1"/>
  <c r="A2348" s="1"/>
  <c r="A2363" s="1"/>
  <c r="A2364" s="1"/>
  <c r="N2346"/>
  <c r="E2346"/>
  <c r="N2344"/>
  <c r="H2344"/>
  <c r="AD2347"/>
  <c r="E2343"/>
  <c r="E2347"/>
  <c r="N2345"/>
  <c r="C2344"/>
  <c r="B2364" s="1"/>
  <c r="E2345"/>
  <c r="G2362" l="1"/>
  <c r="O2356"/>
  <c r="K2356"/>
  <c r="I2356"/>
  <c r="H2356"/>
  <c r="J2356"/>
  <c r="U2362"/>
  <c r="U2361"/>
  <c r="U2360"/>
  <c r="AE2359"/>
  <c r="U2359"/>
  <c r="AE2355"/>
  <c r="AA2355"/>
  <c r="W2355"/>
  <c r="S2355"/>
  <c r="AC2354"/>
  <c r="Y2354"/>
  <c r="U2354"/>
  <c r="AE2353"/>
  <c r="AA2353"/>
  <c r="W2353"/>
  <c r="S2353"/>
  <c r="AC2352"/>
  <c r="Y2352"/>
  <c r="U2352"/>
  <c r="AC2362"/>
  <c r="AC2361"/>
  <c r="AC2360"/>
  <c r="AF2359"/>
  <c r="V2359"/>
  <c r="AF2355"/>
  <c r="AB2355"/>
  <c r="X2355"/>
  <c r="T2355"/>
  <c r="AD2354"/>
  <c r="Z2354"/>
  <c r="V2354"/>
  <c r="AF2353"/>
  <c r="AB2353"/>
  <c r="X2353"/>
  <c r="T2353"/>
  <c r="AD2352"/>
  <c r="Z2352"/>
  <c r="V2352"/>
  <c r="Z2359"/>
  <c r="AC2355"/>
  <c r="Y2355"/>
  <c r="U2355"/>
  <c r="AE2354"/>
  <c r="AA2354"/>
  <c r="W2354"/>
  <c r="S2354"/>
  <c r="AC2353"/>
  <c r="Y2353"/>
  <c r="U2353"/>
  <c r="AE2352"/>
  <c r="AA2352"/>
  <c r="W2352"/>
  <c r="S2352"/>
  <c r="V2355"/>
  <c r="X2354"/>
  <c r="AD2353"/>
  <c r="AF2352"/>
  <c r="AA2359"/>
  <c r="Z2355"/>
  <c r="AB2354"/>
  <c r="T2352"/>
  <c r="AD2355"/>
  <c r="AF2354"/>
  <c r="V2353"/>
  <c r="X2352"/>
  <c r="T2354"/>
  <c r="Z2353"/>
  <c r="AB2352"/>
  <c r="E2356"/>
  <c r="D2356"/>
  <c r="F2356"/>
  <c r="P2356"/>
  <c r="G2356"/>
  <c r="P2351"/>
  <c r="C2356"/>
  <c r="M2356"/>
  <c r="L2356"/>
  <c r="N2356"/>
  <c r="AA2364"/>
  <c r="V2364"/>
  <c r="A2365"/>
  <c r="N2373"/>
  <c r="AD2346"/>
  <c r="AD2345"/>
  <c r="AD2344"/>
  <c r="U2347"/>
  <c r="U2346"/>
  <c r="X2344"/>
  <c r="S2344"/>
  <c r="R2364" s="1"/>
  <c r="U2343"/>
  <c r="U2345"/>
  <c r="T2356" l="1"/>
  <c r="V2356"/>
  <c r="Y2356"/>
  <c r="AA2356"/>
  <c r="AF2351"/>
  <c r="U2356"/>
  <c r="W2356"/>
  <c r="X2356"/>
  <c r="AD2356"/>
  <c r="S2356"/>
  <c r="J2385"/>
  <c r="N2381"/>
  <c r="J2381"/>
  <c r="F2381"/>
  <c r="P2380"/>
  <c r="L2380"/>
  <c r="H2380"/>
  <c r="D2380"/>
  <c r="N2379"/>
  <c r="J2379"/>
  <c r="F2379"/>
  <c r="P2378"/>
  <c r="L2378"/>
  <c r="H2378"/>
  <c r="D2378"/>
  <c r="K2385"/>
  <c r="O2381"/>
  <c r="K2381"/>
  <c r="G2381"/>
  <c r="C2381"/>
  <c r="M2380"/>
  <c r="I2380"/>
  <c r="E2380"/>
  <c r="O2379"/>
  <c r="K2379"/>
  <c r="G2379"/>
  <c r="C2379"/>
  <c r="M2378"/>
  <c r="I2378"/>
  <c r="E2378"/>
  <c r="E2388"/>
  <c r="E2387"/>
  <c r="E2386"/>
  <c r="O2385"/>
  <c r="E2385"/>
  <c r="P2381"/>
  <c r="L2381"/>
  <c r="H2381"/>
  <c r="D2381"/>
  <c r="N2380"/>
  <c r="J2380"/>
  <c r="F2380"/>
  <c r="P2379"/>
  <c r="L2379"/>
  <c r="H2379"/>
  <c r="D2379"/>
  <c r="N2378"/>
  <c r="J2378"/>
  <c r="F2378"/>
  <c r="A2375"/>
  <c r="I2381"/>
  <c r="O2380"/>
  <c r="G2378"/>
  <c r="M2386"/>
  <c r="M2381"/>
  <c r="C2380"/>
  <c r="E2379"/>
  <c r="K2378"/>
  <c r="A2376"/>
  <c r="A2377" s="1"/>
  <c r="A2378" s="1"/>
  <c r="A2379" s="1"/>
  <c r="A2380" s="1"/>
  <c r="A2381" s="1"/>
  <c r="A2382" s="1"/>
  <c r="A2383" s="1"/>
  <c r="A2384" s="1"/>
  <c r="A2385" s="1"/>
  <c r="A2386" s="1"/>
  <c r="A2387" s="1"/>
  <c r="A2388" s="1"/>
  <c r="M2387"/>
  <c r="F2385"/>
  <c r="G2380"/>
  <c r="I2379"/>
  <c r="O2378"/>
  <c r="O2382" s="1"/>
  <c r="M2388"/>
  <c r="E2381"/>
  <c r="K2380"/>
  <c r="M2379"/>
  <c r="C2378"/>
  <c r="P2385"/>
  <c r="AB2356"/>
  <c r="Z2356"/>
  <c r="AC2356"/>
  <c r="AE2356"/>
  <c r="AF2356" s="1"/>
  <c r="K2390"/>
  <c r="F2390"/>
  <c r="E2371"/>
  <c r="N2371"/>
  <c r="E2369"/>
  <c r="E2373"/>
  <c r="N2370"/>
  <c r="C2370"/>
  <c r="B2390" s="1"/>
  <c r="AD2373"/>
  <c r="A2367"/>
  <c r="A2368" s="1"/>
  <c r="A2369" s="1"/>
  <c r="A2370" s="1"/>
  <c r="A2371" s="1"/>
  <c r="A2372" s="1"/>
  <c r="A2373" s="1"/>
  <c r="A2374" s="1"/>
  <c r="N2372"/>
  <c r="E2372"/>
  <c r="H2370"/>
  <c r="P2382" l="1"/>
  <c r="C2382"/>
  <c r="U2388"/>
  <c r="U2387"/>
  <c r="U2386"/>
  <c r="AE2385"/>
  <c r="U2385"/>
  <c r="AE2381"/>
  <c r="AA2381"/>
  <c r="W2381"/>
  <c r="S2381"/>
  <c r="AC2380"/>
  <c r="Y2380"/>
  <c r="U2380"/>
  <c r="AE2379"/>
  <c r="AA2379"/>
  <c r="W2379"/>
  <c r="S2379"/>
  <c r="AC2378"/>
  <c r="Y2378"/>
  <c r="U2378"/>
  <c r="AC2388"/>
  <c r="AC2387"/>
  <c r="AC2386"/>
  <c r="AF2385"/>
  <c r="V2385"/>
  <c r="AF2381"/>
  <c r="AB2381"/>
  <c r="X2381"/>
  <c r="T2381"/>
  <c r="AD2380"/>
  <c r="Z2380"/>
  <c r="V2380"/>
  <c r="AF2379"/>
  <c r="AB2379"/>
  <c r="X2379"/>
  <c r="T2379"/>
  <c r="AD2378"/>
  <c r="Z2378"/>
  <c r="V2378"/>
  <c r="Z2385"/>
  <c r="AC2381"/>
  <c r="Y2381"/>
  <c r="U2381"/>
  <c r="AE2380"/>
  <c r="AA2380"/>
  <c r="W2380"/>
  <c r="S2380"/>
  <c r="AC2379"/>
  <c r="Y2379"/>
  <c r="U2379"/>
  <c r="AE2378"/>
  <c r="AA2378"/>
  <c r="W2378"/>
  <c r="S2378"/>
  <c r="AA2385"/>
  <c r="Z2381"/>
  <c r="AB2380"/>
  <c r="T2378"/>
  <c r="AD2381"/>
  <c r="AF2380"/>
  <c r="V2379"/>
  <c r="X2378"/>
  <c r="T2380"/>
  <c r="Z2379"/>
  <c r="AB2378"/>
  <c r="V2381"/>
  <c r="X2380"/>
  <c r="AD2379"/>
  <c r="AF2378"/>
  <c r="G2382"/>
  <c r="I2382"/>
  <c r="H2382"/>
  <c r="J2382"/>
  <c r="W2362"/>
  <c r="K2382"/>
  <c r="E2382"/>
  <c r="D2382"/>
  <c r="F2382"/>
  <c r="G2388"/>
  <c r="P2377"/>
  <c r="M2382"/>
  <c r="L2382"/>
  <c r="N2382"/>
  <c r="V2390"/>
  <c r="AA2390"/>
  <c r="A2389"/>
  <c r="A2390" s="1"/>
  <c r="U2373"/>
  <c r="U2372"/>
  <c r="AD2372"/>
  <c r="AD2370"/>
  <c r="AD2371"/>
  <c r="X2370"/>
  <c r="S2370"/>
  <c r="R2390" s="1"/>
  <c r="U2369"/>
  <c r="U2371"/>
  <c r="N2399"/>
  <c r="X2382" l="1"/>
  <c r="T2382"/>
  <c r="AB2382"/>
  <c r="Z2382"/>
  <c r="AC2382"/>
  <c r="AE2382"/>
  <c r="AF2382" s="1"/>
  <c r="V2382"/>
  <c r="Y2382"/>
  <c r="AA2382"/>
  <c r="AF2377"/>
  <c r="U2382"/>
  <c r="W2382"/>
  <c r="K2411"/>
  <c r="O2407"/>
  <c r="K2407"/>
  <c r="E2414"/>
  <c r="E2413"/>
  <c r="E2412"/>
  <c r="O2411"/>
  <c r="E2411"/>
  <c r="P2407"/>
  <c r="L2407"/>
  <c r="M2414"/>
  <c r="M2413"/>
  <c r="M2412"/>
  <c r="P2411"/>
  <c r="F2411"/>
  <c r="M2407"/>
  <c r="I2407"/>
  <c r="N2407"/>
  <c r="F2407"/>
  <c r="P2406"/>
  <c r="L2406"/>
  <c r="H2406"/>
  <c r="D2406"/>
  <c r="N2405"/>
  <c r="J2405"/>
  <c r="F2405"/>
  <c r="P2404"/>
  <c r="L2404"/>
  <c r="H2404"/>
  <c r="D2404"/>
  <c r="G2407"/>
  <c r="C2407"/>
  <c r="M2406"/>
  <c r="I2406"/>
  <c r="E2406"/>
  <c r="O2405"/>
  <c r="K2405"/>
  <c r="G2405"/>
  <c r="C2405"/>
  <c r="M2404"/>
  <c r="I2404"/>
  <c r="E2404"/>
  <c r="J2411"/>
  <c r="H2407"/>
  <c r="D2407"/>
  <c r="N2406"/>
  <c r="J2406"/>
  <c r="F2406"/>
  <c r="P2405"/>
  <c r="L2405"/>
  <c r="H2405"/>
  <c r="D2405"/>
  <c r="N2404"/>
  <c r="J2404"/>
  <c r="F2404"/>
  <c r="A2401"/>
  <c r="C2406"/>
  <c r="E2405"/>
  <c r="K2404"/>
  <c r="A2402"/>
  <c r="A2403" s="1"/>
  <c r="A2404" s="1"/>
  <c r="A2405" s="1"/>
  <c r="A2406" s="1"/>
  <c r="A2407" s="1"/>
  <c r="A2408" s="1"/>
  <c r="A2409" s="1"/>
  <c r="A2410" s="1"/>
  <c r="A2411" s="1"/>
  <c r="A2412" s="1"/>
  <c r="A2413" s="1"/>
  <c r="A2414" s="1"/>
  <c r="G2406"/>
  <c r="I2405"/>
  <c r="O2404"/>
  <c r="E2407"/>
  <c r="K2406"/>
  <c r="M2405"/>
  <c r="C2404"/>
  <c r="J2407"/>
  <c r="O2406"/>
  <c r="G2404"/>
  <c r="AD2382"/>
  <c r="S2382"/>
  <c r="F2416"/>
  <c r="K2416"/>
  <c r="A2391"/>
  <c r="N2396"/>
  <c r="E2399"/>
  <c r="C2396"/>
  <c r="B2416" s="1"/>
  <c r="A2393"/>
  <c r="A2394" s="1"/>
  <c r="A2395" s="1"/>
  <c r="A2396" s="1"/>
  <c r="A2397" s="1"/>
  <c r="A2398" s="1"/>
  <c r="A2399" s="1"/>
  <c r="A2400" s="1"/>
  <c r="AD2399"/>
  <c r="N2398"/>
  <c r="E2398"/>
  <c r="H2396"/>
  <c r="E2397"/>
  <c r="N2397"/>
  <c r="E2395"/>
  <c r="G2408" l="1"/>
  <c r="M2408"/>
  <c r="H2408"/>
  <c r="I2408"/>
  <c r="D2408"/>
  <c r="F2408"/>
  <c r="W2388"/>
  <c r="AC2414"/>
  <c r="AC2413"/>
  <c r="AC2412"/>
  <c r="AF2411"/>
  <c r="V2411"/>
  <c r="AF2407"/>
  <c r="AB2407"/>
  <c r="X2407"/>
  <c r="T2407"/>
  <c r="Z2411"/>
  <c r="AC2407"/>
  <c r="Y2407"/>
  <c r="U2407"/>
  <c r="AA2411"/>
  <c r="AD2407"/>
  <c r="Z2407"/>
  <c r="V2407"/>
  <c r="AE2411"/>
  <c r="AA2407"/>
  <c r="AC2406"/>
  <c r="Y2406"/>
  <c r="U2406"/>
  <c r="AE2405"/>
  <c r="AA2405"/>
  <c r="W2405"/>
  <c r="S2405"/>
  <c r="AC2404"/>
  <c r="Y2404"/>
  <c r="U2404"/>
  <c r="U2412"/>
  <c r="AE2407"/>
  <c r="AD2406"/>
  <c r="Z2406"/>
  <c r="V2406"/>
  <c r="AF2405"/>
  <c r="AB2405"/>
  <c r="X2405"/>
  <c r="T2405"/>
  <c r="AD2404"/>
  <c r="Z2404"/>
  <c r="V2404"/>
  <c r="U2413"/>
  <c r="S2407"/>
  <c r="AE2406"/>
  <c r="AA2406"/>
  <c r="W2406"/>
  <c r="S2406"/>
  <c r="AC2405"/>
  <c r="Y2405"/>
  <c r="U2405"/>
  <c r="AE2404"/>
  <c r="AA2404"/>
  <c r="W2404"/>
  <c r="S2404"/>
  <c r="S2408" s="1"/>
  <c r="AF2406"/>
  <c r="V2405"/>
  <c r="X2404"/>
  <c r="W2407"/>
  <c r="T2406"/>
  <c r="Z2405"/>
  <c r="AB2404"/>
  <c r="U2411"/>
  <c r="X2406"/>
  <c r="X2408" s="1"/>
  <c r="AD2405"/>
  <c r="AF2404"/>
  <c r="T2404"/>
  <c r="U2414"/>
  <c r="AB2406"/>
  <c r="J2408"/>
  <c r="E2408"/>
  <c r="P2403"/>
  <c r="C2408"/>
  <c r="O2408"/>
  <c r="P2408" s="1"/>
  <c r="K2408"/>
  <c r="L2408"/>
  <c r="N2408"/>
  <c r="V2416"/>
  <c r="AA2416"/>
  <c r="A2415"/>
  <c r="A2416" s="1"/>
  <c r="N2425"/>
  <c r="U2399"/>
  <c r="U2398"/>
  <c r="AD2396"/>
  <c r="AD2398"/>
  <c r="X2396"/>
  <c r="S2396"/>
  <c r="R2416" s="1"/>
  <c r="U2395"/>
  <c r="U2397"/>
  <c r="AD2397"/>
  <c r="AB2408" l="1"/>
  <c r="AD2408"/>
  <c r="AC2408"/>
  <c r="G2414"/>
  <c r="E2440"/>
  <c r="E2439"/>
  <c r="E2438"/>
  <c r="O2437"/>
  <c r="E2437"/>
  <c r="P2433"/>
  <c r="L2433"/>
  <c r="H2433"/>
  <c r="D2433"/>
  <c r="N2432"/>
  <c r="J2432"/>
  <c r="F2432"/>
  <c r="P2431"/>
  <c r="L2431"/>
  <c r="H2431"/>
  <c r="D2431"/>
  <c r="N2430"/>
  <c r="J2430"/>
  <c r="F2430"/>
  <c r="M2440"/>
  <c r="M2439"/>
  <c r="M2438"/>
  <c r="P2437"/>
  <c r="F2437"/>
  <c r="M2433"/>
  <c r="I2433"/>
  <c r="E2433"/>
  <c r="O2432"/>
  <c r="K2432"/>
  <c r="G2432"/>
  <c r="C2432"/>
  <c r="M2431"/>
  <c r="I2431"/>
  <c r="E2431"/>
  <c r="O2430"/>
  <c r="K2430"/>
  <c r="G2430"/>
  <c r="C2430"/>
  <c r="A2427"/>
  <c r="A2428" s="1"/>
  <c r="A2429" s="1"/>
  <c r="A2430" s="1"/>
  <c r="A2431" s="1"/>
  <c r="A2432" s="1"/>
  <c r="A2433" s="1"/>
  <c r="A2434" s="1"/>
  <c r="A2435" s="1"/>
  <c r="A2436" s="1"/>
  <c r="A2437" s="1"/>
  <c r="A2438" s="1"/>
  <c r="A2439" s="1"/>
  <c r="A2440" s="1"/>
  <c r="J2437"/>
  <c r="N2433"/>
  <c r="J2433"/>
  <c r="F2433"/>
  <c r="P2432"/>
  <c r="L2432"/>
  <c r="H2432"/>
  <c r="D2432"/>
  <c r="N2431"/>
  <c r="J2431"/>
  <c r="F2431"/>
  <c r="P2430"/>
  <c r="L2430"/>
  <c r="H2430"/>
  <c r="H2434" s="1"/>
  <c r="D2430"/>
  <c r="C2433"/>
  <c r="E2432"/>
  <c r="K2431"/>
  <c r="M2430"/>
  <c r="K2437"/>
  <c r="G2433"/>
  <c r="I2432"/>
  <c r="O2431"/>
  <c r="K2433"/>
  <c r="M2432"/>
  <c r="C2431"/>
  <c r="E2430"/>
  <c r="E2434" s="1"/>
  <c r="G2431"/>
  <c r="I2430"/>
  <c r="O2433"/>
  <c r="T2408"/>
  <c r="AE2408"/>
  <c r="AF2408" s="1"/>
  <c r="Z2408"/>
  <c r="Y2408"/>
  <c r="W2414"/>
  <c r="AA2408"/>
  <c r="V2408"/>
  <c r="U2408"/>
  <c r="W2408"/>
  <c r="AF2403"/>
  <c r="F2442"/>
  <c r="K2442"/>
  <c r="A2417"/>
  <c r="E2424"/>
  <c r="H2422"/>
  <c r="N2422"/>
  <c r="E2423"/>
  <c r="N2423"/>
  <c r="A2419"/>
  <c r="A2420" s="1"/>
  <c r="A2421" s="1"/>
  <c r="A2422" s="1"/>
  <c r="A2423" s="1"/>
  <c r="A2424" s="1"/>
  <c r="A2425" s="1"/>
  <c r="A2426" s="1"/>
  <c r="A2441" s="1"/>
  <c r="A2442" s="1"/>
  <c r="E2421"/>
  <c r="E2425"/>
  <c r="C2422"/>
  <c r="B2442" s="1"/>
  <c r="AD2425"/>
  <c r="N2424"/>
  <c r="D2434" l="1"/>
  <c r="I2434"/>
  <c r="L2434"/>
  <c r="Z2437"/>
  <c r="AC2433"/>
  <c r="Y2433"/>
  <c r="U2433"/>
  <c r="AE2432"/>
  <c r="AA2432"/>
  <c r="W2432"/>
  <c r="S2432"/>
  <c r="AC2431"/>
  <c r="Y2431"/>
  <c r="U2431"/>
  <c r="AE2430"/>
  <c r="AA2430"/>
  <c r="W2430"/>
  <c r="S2430"/>
  <c r="AA2437"/>
  <c r="AD2433"/>
  <c r="Z2433"/>
  <c r="V2433"/>
  <c r="AF2432"/>
  <c r="AB2432"/>
  <c r="X2432"/>
  <c r="T2432"/>
  <c r="AD2431"/>
  <c r="Z2431"/>
  <c r="V2431"/>
  <c r="AF2430"/>
  <c r="AB2430"/>
  <c r="X2430"/>
  <c r="T2430"/>
  <c r="U2440"/>
  <c r="U2439"/>
  <c r="U2438"/>
  <c r="AE2437"/>
  <c r="U2437"/>
  <c r="AE2433"/>
  <c r="AA2433"/>
  <c r="W2433"/>
  <c r="S2433"/>
  <c r="AC2432"/>
  <c r="Y2432"/>
  <c r="U2432"/>
  <c r="AE2431"/>
  <c r="AA2431"/>
  <c r="W2431"/>
  <c r="S2431"/>
  <c r="AC2430"/>
  <c r="Y2430"/>
  <c r="U2430"/>
  <c r="AC2438"/>
  <c r="AF2433"/>
  <c r="V2432"/>
  <c r="X2431"/>
  <c r="AD2430"/>
  <c r="AC2439"/>
  <c r="T2433"/>
  <c r="Z2432"/>
  <c r="AB2431"/>
  <c r="AC2440"/>
  <c r="V2437"/>
  <c r="X2433"/>
  <c r="AD2432"/>
  <c r="AF2431"/>
  <c r="V2430"/>
  <c r="AB2433"/>
  <c r="AF2437"/>
  <c r="T2431"/>
  <c r="Z2430"/>
  <c r="M2434"/>
  <c r="P2429"/>
  <c r="O2434"/>
  <c r="P2434" s="1"/>
  <c r="F2434"/>
  <c r="K2434"/>
  <c r="G2434"/>
  <c r="N2434"/>
  <c r="C2434"/>
  <c r="J2434"/>
  <c r="V2442"/>
  <c r="AA2442"/>
  <c r="A2443"/>
  <c r="AD2422"/>
  <c r="X2422"/>
  <c r="S2422"/>
  <c r="R2442" s="1"/>
  <c r="U2423"/>
  <c r="N2451"/>
  <c r="AD2424"/>
  <c r="AD2423"/>
  <c r="U2425"/>
  <c r="U2424"/>
  <c r="U2421"/>
  <c r="V2434" l="1"/>
  <c r="Y2434"/>
  <c r="AC2434"/>
  <c r="U2434"/>
  <c r="G2440"/>
  <c r="AD2434"/>
  <c r="Z2434"/>
  <c r="AB2434"/>
  <c r="AE2434"/>
  <c r="W2440" s="1"/>
  <c r="M2466"/>
  <c r="M2465"/>
  <c r="M2464"/>
  <c r="P2463"/>
  <c r="F2463"/>
  <c r="M2459"/>
  <c r="I2459"/>
  <c r="E2459"/>
  <c r="O2458"/>
  <c r="K2458"/>
  <c r="G2458"/>
  <c r="C2458"/>
  <c r="M2457"/>
  <c r="I2457"/>
  <c r="E2457"/>
  <c r="O2456"/>
  <c r="K2456"/>
  <c r="G2456"/>
  <c r="C2456"/>
  <c r="A2453"/>
  <c r="A2454" s="1"/>
  <c r="A2455" s="1"/>
  <c r="A2456" s="1"/>
  <c r="A2457" s="1"/>
  <c r="A2458" s="1"/>
  <c r="A2459" s="1"/>
  <c r="A2460" s="1"/>
  <c r="A2461" s="1"/>
  <c r="A2462" s="1"/>
  <c r="A2463" s="1"/>
  <c r="A2464" s="1"/>
  <c r="A2465" s="1"/>
  <c r="A2466" s="1"/>
  <c r="J2463"/>
  <c r="N2459"/>
  <c r="J2459"/>
  <c r="F2459"/>
  <c r="P2458"/>
  <c r="L2458"/>
  <c r="H2458"/>
  <c r="D2458"/>
  <c r="N2457"/>
  <c r="J2457"/>
  <c r="F2457"/>
  <c r="P2456"/>
  <c r="L2456"/>
  <c r="H2456"/>
  <c r="D2456"/>
  <c r="K2463"/>
  <c r="O2459"/>
  <c r="K2459"/>
  <c r="G2459"/>
  <c r="C2459"/>
  <c r="M2458"/>
  <c r="I2458"/>
  <c r="E2458"/>
  <c r="O2457"/>
  <c r="K2457"/>
  <c r="G2457"/>
  <c r="C2457"/>
  <c r="M2456"/>
  <c r="M2460" s="1"/>
  <c r="I2456"/>
  <c r="I2460" s="1"/>
  <c r="E2456"/>
  <c r="E2466"/>
  <c r="O2463"/>
  <c r="H2459"/>
  <c r="N2458"/>
  <c r="P2457"/>
  <c r="F2456"/>
  <c r="L2459"/>
  <c r="D2457"/>
  <c r="J2456"/>
  <c r="E2464"/>
  <c r="P2459"/>
  <c r="F2458"/>
  <c r="H2457"/>
  <c r="N2456"/>
  <c r="N2460" s="1"/>
  <c r="E2463"/>
  <c r="E2465"/>
  <c r="J2458"/>
  <c r="L2457"/>
  <c r="D2459"/>
  <c r="X2434"/>
  <c r="AA2434"/>
  <c r="AF2434"/>
  <c r="T2434"/>
  <c r="W2434"/>
  <c r="AF2429"/>
  <c r="S2434"/>
  <c r="F2468"/>
  <c r="K2468"/>
  <c r="N2449"/>
  <c r="E2447"/>
  <c r="E2451"/>
  <c r="C2448"/>
  <c r="B2468" s="1"/>
  <c r="AD2451"/>
  <c r="N2450"/>
  <c r="A2445"/>
  <c r="A2446" s="1"/>
  <c r="A2447" s="1"/>
  <c r="A2448" s="1"/>
  <c r="A2449" s="1"/>
  <c r="A2450" s="1"/>
  <c r="A2451" s="1"/>
  <c r="A2452" s="1"/>
  <c r="A2467" s="1"/>
  <c r="A2468" s="1"/>
  <c r="E2450"/>
  <c r="N2448"/>
  <c r="H2448"/>
  <c r="E2449"/>
  <c r="E2460" l="1"/>
  <c r="AA2463"/>
  <c r="AD2459"/>
  <c r="Z2459"/>
  <c r="V2459"/>
  <c r="AF2458"/>
  <c r="AB2458"/>
  <c r="X2458"/>
  <c r="T2458"/>
  <c r="AD2457"/>
  <c r="Z2457"/>
  <c r="V2457"/>
  <c r="AF2456"/>
  <c r="AB2456"/>
  <c r="X2456"/>
  <c r="T2456"/>
  <c r="U2466"/>
  <c r="U2465"/>
  <c r="U2464"/>
  <c r="AE2463"/>
  <c r="U2463"/>
  <c r="AE2459"/>
  <c r="AA2459"/>
  <c r="W2459"/>
  <c r="S2459"/>
  <c r="AC2458"/>
  <c r="Y2458"/>
  <c r="U2458"/>
  <c r="AE2457"/>
  <c r="AA2457"/>
  <c r="W2457"/>
  <c r="S2457"/>
  <c r="AC2456"/>
  <c r="Y2456"/>
  <c r="U2456"/>
  <c r="AC2466"/>
  <c r="AC2465"/>
  <c r="AC2464"/>
  <c r="AF2463"/>
  <c r="V2463"/>
  <c r="AF2459"/>
  <c r="AB2459"/>
  <c r="X2459"/>
  <c r="T2459"/>
  <c r="AD2458"/>
  <c r="Z2458"/>
  <c r="V2458"/>
  <c r="AF2457"/>
  <c r="AB2457"/>
  <c r="X2457"/>
  <c r="T2457"/>
  <c r="AD2456"/>
  <c r="Z2456"/>
  <c r="V2456"/>
  <c r="U2459"/>
  <c r="AA2458"/>
  <c r="AC2457"/>
  <c r="S2456"/>
  <c r="Z2463"/>
  <c r="Y2459"/>
  <c r="AE2458"/>
  <c r="W2456"/>
  <c r="AC2459"/>
  <c r="S2458"/>
  <c r="U2457"/>
  <c r="AA2456"/>
  <c r="AA2460" s="1"/>
  <c r="W2458"/>
  <c r="Y2457"/>
  <c r="AE2456"/>
  <c r="AE2460" s="1"/>
  <c r="H2460"/>
  <c r="G2460"/>
  <c r="D2460"/>
  <c r="C2460"/>
  <c r="J2460"/>
  <c r="P2455"/>
  <c r="O2460"/>
  <c r="P2460" s="1"/>
  <c r="F2460"/>
  <c r="L2460"/>
  <c r="K2460"/>
  <c r="AA2468"/>
  <c r="V2468"/>
  <c r="A2469"/>
  <c r="U2451"/>
  <c r="U2450"/>
  <c r="U2449"/>
  <c r="W2466" s="1"/>
  <c r="AD2448"/>
  <c r="U2447"/>
  <c r="N2477"/>
  <c r="AD2450"/>
  <c r="AD2449"/>
  <c r="X2448"/>
  <c r="S2448"/>
  <c r="R2468" s="1"/>
  <c r="V2460" l="1"/>
  <c r="AD2460"/>
  <c r="G2466"/>
  <c r="Z2460"/>
  <c r="AC2460"/>
  <c r="Y2460"/>
  <c r="AB2460"/>
  <c r="AF2460"/>
  <c r="W2460"/>
  <c r="S2460"/>
  <c r="AF2455"/>
  <c r="U2460"/>
  <c r="X2460"/>
  <c r="M2492"/>
  <c r="M2491"/>
  <c r="M2490"/>
  <c r="P2489"/>
  <c r="F2489"/>
  <c r="M2485"/>
  <c r="I2485"/>
  <c r="E2485"/>
  <c r="O2484"/>
  <c r="K2484"/>
  <c r="G2484"/>
  <c r="C2484"/>
  <c r="M2483"/>
  <c r="I2483"/>
  <c r="E2483"/>
  <c r="O2482"/>
  <c r="K2482"/>
  <c r="G2482"/>
  <c r="C2482"/>
  <c r="A2480"/>
  <c r="A2481" s="1"/>
  <c r="A2482" s="1"/>
  <c r="A2483" s="1"/>
  <c r="A2484" s="1"/>
  <c r="A2485" s="1"/>
  <c r="A2486" s="1"/>
  <c r="A2487" s="1"/>
  <c r="A2488" s="1"/>
  <c r="A2489" s="1"/>
  <c r="A2490" s="1"/>
  <c r="A2491" s="1"/>
  <c r="A2492" s="1"/>
  <c r="J2489"/>
  <c r="N2485"/>
  <c r="J2485"/>
  <c r="F2485"/>
  <c r="P2484"/>
  <c r="L2484"/>
  <c r="H2484"/>
  <c r="D2484"/>
  <c r="N2483"/>
  <c r="J2483"/>
  <c r="F2483"/>
  <c r="P2482"/>
  <c r="L2482"/>
  <c r="H2482"/>
  <c r="D2482"/>
  <c r="K2489"/>
  <c r="O2485"/>
  <c r="K2485"/>
  <c r="G2485"/>
  <c r="C2485"/>
  <c r="M2484"/>
  <c r="I2484"/>
  <c r="E2484"/>
  <c r="O2483"/>
  <c r="K2483"/>
  <c r="G2483"/>
  <c r="C2483"/>
  <c r="M2482"/>
  <c r="M2486" s="1"/>
  <c r="I2482"/>
  <c r="I2486" s="1"/>
  <c r="E2482"/>
  <c r="L2485"/>
  <c r="D2483"/>
  <c r="J2482"/>
  <c r="E2490"/>
  <c r="P2485"/>
  <c r="F2484"/>
  <c r="H2483"/>
  <c r="N2482"/>
  <c r="A2479"/>
  <c r="E2491"/>
  <c r="E2489"/>
  <c r="D2485"/>
  <c r="J2484"/>
  <c r="L2483"/>
  <c r="E2492"/>
  <c r="H2485"/>
  <c r="N2484"/>
  <c r="P2483"/>
  <c r="F2482"/>
  <c r="O2489"/>
  <c r="T2460"/>
  <c r="K2494"/>
  <c r="F2494"/>
  <c r="A2471"/>
  <c r="A2472" s="1"/>
  <c r="A2473" s="1"/>
  <c r="A2474" s="1"/>
  <c r="A2475" s="1"/>
  <c r="A2476" s="1"/>
  <c r="A2477" s="1"/>
  <c r="A2478" s="1"/>
  <c r="N2476"/>
  <c r="AD2477"/>
  <c r="E2476"/>
  <c r="H2474"/>
  <c r="E2475"/>
  <c r="N2475"/>
  <c r="E2473"/>
  <c r="E2477"/>
  <c r="N2474"/>
  <c r="C2474"/>
  <c r="B2494" s="1"/>
  <c r="E2486" l="1"/>
  <c r="AA2489"/>
  <c r="AD2485"/>
  <c r="Z2485"/>
  <c r="V2485"/>
  <c r="AF2484"/>
  <c r="AB2484"/>
  <c r="X2484"/>
  <c r="T2484"/>
  <c r="AD2483"/>
  <c r="Z2483"/>
  <c r="V2483"/>
  <c r="AF2482"/>
  <c r="AB2482"/>
  <c r="X2482"/>
  <c r="T2482"/>
  <c r="U2492"/>
  <c r="U2491"/>
  <c r="U2490"/>
  <c r="AE2489"/>
  <c r="U2489"/>
  <c r="AE2485"/>
  <c r="AA2485"/>
  <c r="W2485"/>
  <c r="S2485"/>
  <c r="AC2484"/>
  <c r="Y2484"/>
  <c r="U2484"/>
  <c r="AE2483"/>
  <c r="AA2483"/>
  <c r="W2483"/>
  <c r="S2483"/>
  <c r="AC2482"/>
  <c r="Y2482"/>
  <c r="U2482"/>
  <c r="AC2492"/>
  <c r="AC2491"/>
  <c r="AC2490"/>
  <c r="AF2489"/>
  <c r="V2489"/>
  <c r="AF2485"/>
  <c r="AB2485"/>
  <c r="X2485"/>
  <c r="T2485"/>
  <c r="AD2484"/>
  <c r="Z2484"/>
  <c r="V2484"/>
  <c r="AF2483"/>
  <c r="AB2483"/>
  <c r="X2483"/>
  <c r="T2483"/>
  <c r="AD2482"/>
  <c r="Z2482"/>
  <c r="V2482"/>
  <c r="Z2489"/>
  <c r="Y2485"/>
  <c r="AE2484"/>
  <c r="W2482"/>
  <c r="AC2485"/>
  <c r="S2484"/>
  <c r="U2483"/>
  <c r="AA2482"/>
  <c r="W2484"/>
  <c r="Y2483"/>
  <c r="AE2482"/>
  <c r="U2485"/>
  <c r="AA2484"/>
  <c r="AC2483"/>
  <c r="S2482"/>
  <c r="D2486"/>
  <c r="F2486"/>
  <c r="C2486"/>
  <c r="P2481"/>
  <c r="O2486"/>
  <c r="G2492" s="1"/>
  <c r="L2486"/>
  <c r="N2486"/>
  <c r="K2486"/>
  <c r="H2486"/>
  <c r="J2486"/>
  <c r="G2486"/>
  <c r="V2494"/>
  <c r="AA2494"/>
  <c r="A2493"/>
  <c r="A2494" s="1"/>
  <c r="AD2474"/>
  <c r="N2503"/>
  <c r="X2474"/>
  <c r="S2474"/>
  <c r="R2494" s="1"/>
  <c r="U2473"/>
  <c r="U2475"/>
  <c r="AD2476"/>
  <c r="AD2475"/>
  <c r="U2477"/>
  <c r="U2476"/>
  <c r="V2486" l="1"/>
  <c r="AD2486"/>
  <c r="M2518"/>
  <c r="M2517"/>
  <c r="M2516"/>
  <c r="P2515"/>
  <c r="F2515"/>
  <c r="M2511"/>
  <c r="I2511"/>
  <c r="E2511"/>
  <c r="O2510"/>
  <c r="K2510"/>
  <c r="G2510"/>
  <c r="C2510"/>
  <c r="M2509"/>
  <c r="I2509"/>
  <c r="E2509"/>
  <c r="O2508"/>
  <c r="K2508"/>
  <c r="G2508"/>
  <c r="C2508"/>
  <c r="A2506"/>
  <c r="A2507" s="1"/>
  <c r="A2508" s="1"/>
  <c r="A2509" s="1"/>
  <c r="A2510" s="1"/>
  <c r="A2511" s="1"/>
  <c r="A2512" s="1"/>
  <c r="A2513" s="1"/>
  <c r="A2514" s="1"/>
  <c r="A2515" s="1"/>
  <c r="A2516" s="1"/>
  <c r="A2517" s="1"/>
  <c r="A2518" s="1"/>
  <c r="J2515"/>
  <c r="N2511"/>
  <c r="J2511"/>
  <c r="F2511"/>
  <c r="P2510"/>
  <c r="L2510"/>
  <c r="H2510"/>
  <c r="D2510"/>
  <c r="N2509"/>
  <c r="J2509"/>
  <c r="F2509"/>
  <c r="P2508"/>
  <c r="L2508"/>
  <c r="H2508"/>
  <c r="D2508"/>
  <c r="K2515"/>
  <c r="O2511"/>
  <c r="K2511"/>
  <c r="G2511"/>
  <c r="C2511"/>
  <c r="M2510"/>
  <c r="I2510"/>
  <c r="E2510"/>
  <c r="O2509"/>
  <c r="K2509"/>
  <c r="G2509"/>
  <c r="C2509"/>
  <c r="M2508"/>
  <c r="M2512" s="1"/>
  <c r="I2508"/>
  <c r="E2508"/>
  <c r="E2516"/>
  <c r="P2511"/>
  <c r="F2510"/>
  <c r="H2509"/>
  <c r="N2508"/>
  <c r="A2505"/>
  <c r="E2517"/>
  <c r="E2515"/>
  <c r="D2511"/>
  <c r="J2510"/>
  <c r="L2509"/>
  <c r="E2518"/>
  <c r="O2515"/>
  <c r="H2511"/>
  <c r="N2510"/>
  <c r="P2509"/>
  <c r="F2508"/>
  <c r="L2511"/>
  <c r="D2509"/>
  <c r="J2508"/>
  <c r="Z2486"/>
  <c r="AC2486"/>
  <c r="AE2486"/>
  <c r="AF2486" s="1"/>
  <c r="T2486"/>
  <c r="P2486"/>
  <c r="Y2486"/>
  <c r="AA2486"/>
  <c r="AF2481"/>
  <c r="U2486"/>
  <c r="W2486"/>
  <c r="AB2486"/>
  <c r="S2486"/>
  <c r="X2486"/>
  <c r="F2520"/>
  <c r="K2520"/>
  <c r="A2495"/>
  <c r="N2500"/>
  <c r="E2503"/>
  <c r="C2500"/>
  <c r="B2520" s="1"/>
  <c r="A2497"/>
  <c r="A2498" s="1"/>
  <c r="A2499" s="1"/>
  <c r="A2500" s="1"/>
  <c r="A2501" s="1"/>
  <c r="A2502" s="1"/>
  <c r="A2503" s="1"/>
  <c r="A2504" s="1"/>
  <c r="A2519" s="1"/>
  <c r="A2520" s="1"/>
  <c r="AD2503"/>
  <c r="N2502"/>
  <c r="E2502"/>
  <c r="H2500"/>
  <c r="E2499"/>
  <c r="E2501"/>
  <c r="N2501"/>
  <c r="I2512" l="1"/>
  <c r="W2492"/>
  <c r="E2512"/>
  <c r="P2507"/>
  <c r="O2512"/>
  <c r="P2512" s="1"/>
  <c r="L2512"/>
  <c r="N2512"/>
  <c r="K2512"/>
  <c r="H2512"/>
  <c r="J2512"/>
  <c r="G2512"/>
  <c r="AA2515"/>
  <c r="AD2511"/>
  <c r="Z2511"/>
  <c r="V2511"/>
  <c r="AF2510"/>
  <c r="AB2510"/>
  <c r="X2510"/>
  <c r="T2510"/>
  <c r="AD2509"/>
  <c r="Z2509"/>
  <c r="V2509"/>
  <c r="AF2508"/>
  <c r="AB2508"/>
  <c r="X2508"/>
  <c r="T2508"/>
  <c r="U2518"/>
  <c r="U2517"/>
  <c r="U2516"/>
  <c r="AE2515"/>
  <c r="U2515"/>
  <c r="AE2511"/>
  <c r="AA2511"/>
  <c r="W2511"/>
  <c r="S2511"/>
  <c r="AC2510"/>
  <c r="Y2510"/>
  <c r="U2510"/>
  <c r="AE2509"/>
  <c r="AA2509"/>
  <c r="W2509"/>
  <c r="S2509"/>
  <c r="AC2508"/>
  <c r="Y2508"/>
  <c r="U2508"/>
  <c r="AC2518"/>
  <c r="AC2517"/>
  <c r="AC2516"/>
  <c r="AF2515"/>
  <c r="V2515"/>
  <c r="AF2511"/>
  <c r="AB2511"/>
  <c r="X2511"/>
  <c r="T2511"/>
  <c r="AD2510"/>
  <c r="Z2510"/>
  <c r="V2510"/>
  <c r="AF2509"/>
  <c r="AB2509"/>
  <c r="X2509"/>
  <c r="T2509"/>
  <c r="AD2508"/>
  <c r="Z2508"/>
  <c r="V2508"/>
  <c r="AC2511"/>
  <c r="S2510"/>
  <c r="U2509"/>
  <c r="AA2508"/>
  <c r="W2510"/>
  <c r="Y2509"/>
  <c r="AE2508"/>
  <c r="U2511"/>
  <c r="AA2510"/>
  <c r="AC2509"/>
  <c r="S2508"/>
  <c r="W2508"/>
  <c r="Y2511"/>
  <c r="AE2510"/>
  <c r="Z2515"/>
  <c r="D2512"/>
  <c r="F2512"/>
  <c r="C2512"/>
  <c r="V2520"/>
  <c r="AA2520"/>
  <c r="A2521"/>
  <c r="N2529"/>
  <c r="AD2502"/>
  <c r="AD2501"/>
  <c r="U2503"/>
  <c r="U2502"/>
  <c r="AD2500"/>
  <c r="X2500"/>
  <c r="S2500"/>
  <c r="R2520" s="1"/>
  <c r="U2501"/>
  <c r="U2499"/>
  <c r="S2512" l="1"/>
  <c r="AD2512"/>
  <c r="W2512"/>
  <c r="V2512"/>
  <c r="G2518"/>
  <c r="X2512"/>
  <c r="Z2512"/>
  <c r="AC2512"/>
  <c r="T2512"/>
  <c r="AE2512"/>
  <c r="W2518" s="1"/>
  <c r="Y2512"/>
  <c r="M2544"/>
  <c r="M2543"/>
  <c r="M2542"/>
  <c r="P2541"/>
  <c r="F2541"/>
  <c r="M2537"/>
  <c r="I2537"/>
  <c r="E2537"/>
  <c r="O2536"/>
  <c r="K2536"/>
  <c r="G2536"/>
  <c r="C2536"/>
  <c r="M2535"/>
  <c r="I2535"/>
  <c r="E2535"/>
  <c r="O2534"/>
  <c r="K2534"/>
  <c r="G2534"/>
  <c r="C2534"/>
  <c r="A2532"/>
  <c r="A2533" s="1"/>
  <c r="A2534" s="1"/>
  <c r="A2535" s="1"/>
  <c r="A2536" s="1"/>
  <c r="A2537" s="1"/>
  <c r="A2538" s="1"/>
  <c r="A2539" s="1"/>
  <c r="A2540" s="1"/>
  <c r="A2541" s="1"/>
  <c r="A2542" s="1"/>
  <c r="A2543" s="1"/>
  <c r="A2544" s="1"/>
  <c r="J2541"/>
  <c r="N2537"/>
  <c r="J2537"/>
  <c r="F2537"/>
  <c r="P2536"/>
  <c r="L2536"/>
  <c r="H2536"/>
  <c r="D2536"/>
  <c r="N2535"/>
  <c r="J2535"/>
  <c r="F2535"/>
  <c r="P2534"/>
  <c r="L2534"/>
  <c r="H2534"/>
  <c r="D2534"/>
  <c r="K2541"/>
  <c r="O2537"/>
  <c r="K2537"/>
  <c r="G2537"/>
  <c r="C2537"/>
  <c r="M2536"/>
  <c r="I2536"/>
  <c r="E2536"/>
  <c r="O2535"/>
  <c r="K2535"/>
  <c r="G2535"/>
  <c r="C2535"/>
  <c r="M2534"/>
  <c r="I2534"/>
  <c r="E2534"/>
  <c r="E2538" s="1"/>
  <c r="E2543"/>
  <c r="E2541"/>
  <c r="D2537"/>
  <c r="J2536"/>
  <c r="L2535"/>
  <c r="E2544"/>
  <c r="O2541"/>
  <c r="H2537"/>
  <c r="N2536"/>
  <c r="P2535"/>
  <c r="F2534"/>
  <c r="L2537"/>
  <c r="D2535"/>
  <c r="J2534"/>
  <c r="A2531"/>
  <c r="E2542"/>
  <c r="P2537"/>
  <c r="F2536"/>
  <c r="H2535"/>
  <c r="N2534"/>
  <c r="AA2512"/>
  <c r="AF2507"/>
  <c r="U2512"/>
  <c r="AB2512"/>
  <c r="F2546"/>
  <c r="K2546"/>
  <c r="A2523"/>
  <c r="A2524" s="1"/>
  <c r="A2525" s="1"/>
  <c r="A2526" s="1"/>
  <c r="A2527" s="1"/>
  <c r="A2528" s="1"/>
  <c r="A2529" s="1"/>
  <c r="A2530" s="1"/>
  <c r="E2525"/>
  <c r="E2529"/>
  <c r="C2526"/>
  <c r="B2546" s="1"/>
  <c r="AD2529"/>
  <c r="N2528"/>
  <c r="E2528"/>
  <c r="H2526"/>
  <c r="N2526"/>
  <c r="E2527"/>
  <c r="N2527"/>
  <c r="M2538" l="1"/>
  <c r="I2538"/>
  <c r="L2538"/>
  <c r="N2538"/>
  <c r="K2538"/>
  <c r="AF2512"/>
  <c r="H2538"/>
  <c r="J2538"/>
  <c r="G2538"/>
  <c r="D2538"/>
  <c r="F2538"/>
  <c r="C2538"/>
  <c r="AA2541"/>
  <c r="AD2537"/>
  <c r="Z2537"/>
  <c r="V2537"/>
  <c r="AF2536"/>
  <c r="AB2536"/>
  <c r="X2536"/>
  <c r="T2536"/>
  <c r="AD2535"/>
  <c r="Z2535"/>
  <c r="V2535"/>
  <c r="AF2534"/>
  <c r="AB2534"/>
  <c r="X2534"/>
  <c r="T2534"/>
  <c r="U2544"/>
  <c r="U2543"/>
  <c r="U2542"/>
  <c r="AE2541"/>
  <c r="U2541"/>
  <c r="AE2537"/>
  <c r="AA2537"/>
  <c r="W2537"/>
  <c r="S2537"/>
  <c r="AC2536"/>
  <c r="Y2536"/>
  <c r="U2536"/>
  <c r="AE2535"/>
  <c r="AA2535"/>
  <c r="W2535"/>
  <c r="S2535"/>
  <c r="AC2534"/>
  <c r="Y2534"/>
  <c r="U2534"/>
  <c r="AC2544"/>
  <c r="AC2543"/>
  <c r="AC2542"/>
  <c r="AF2541"/>
  <c r="V2541"/>
  <c r="AF2537"/>
  <c r="AB2537"/>
  <c r="X2537"/>
  <c r="T2537"/>
  <c r="AD2536"/>
  <c r="Z2536"/>
  <c r="V2536"/>
  <c r="AF2535"/>
  <c r="AB2535"/>
  <c r="X2535"/>
  <c r="T2535"/>
  <c r="AD2534"/>
  <c r="Z2534"/>
  <c r="V2534"/>
  <c r="V2538" s="1"/>
  <c r="W2536"/>
  <c r="Y2535"/>
  <c r="AE2534"/>
  <c r="U2537"/>
  <c r="AA2536"/>
  <c r="AC2535"/>
  <c r="S2534"/>
  <c r="Z2541"/>
  <c r="Y2537"/>
  <c r="AE2536"/>
  <c r="W2534"/>
  <c r="AC2537"/>
  <c r="S2536"/>
  <c r="U2535"/>
  <c r="AA2534"/>
  <c r="P2533"/>
  <c r="O2538"/>
  <c r="P2538" s="1"/>
  <c r="V2546"/>
  <c r="AA2546"/>
  <c r="A2545"/>
  <c r="A2546" s="1"/>
  <c r="U2529"/>
  <c r="U2528"/>
  <c r="AD2526"/>
  <c r="X2526"/>
  <c r="S2526"/>
  <c r="R2546" s="1"/>
  <c r="U2527"/>
  <c r="N2555"/>
  <c r="AD2528"/>
  <c r="AD2527"/>
  <c r="U2525"/>
  <c r="AD2538" l="1"/>
  <c r="Y2538"/>
  <c r="AA2538"/>
  <c r="G2544"/>
  <c r="AF2533"/>
  <c r="U2538"/>
  <c r="W2538"/>
  <c r="AB2538"/>
  <c r="M2570"/>
  <c r="M2569"/>
  <c r="M2568"/>
  <c r="P2567"/>
  <c r="F2567"/>
  <c r="M2563"/>
  <c r="I2563"/>
  <c r="E2563"/>
  <c r="O2562"/>
  <c r="K2562"/>
  <c r="G2562"/>
  <c r="C2562"/>
  <c r="M2561"/>
  <c r="I2561"/>
  <c r="E2561"/>
  <c r="O2560"/>
  <c r="K2560"/>
  <c r="G2560"/>
  <c r="C2560"/>
  <c r="A2558"/>
  <c r="A2559" s="1"/>
  <c r="A2560" s="1"/>
  <c r="A2561" s="1"/>
  <c r="A2562" s="1"/>
  <c r="A2563" s="1"/>
  <c r="A2564" s="1"/>
  <c r="A2565" s="1"/>
  <c r="A2566" s="1"/>
  <c r="A2567" s="1"/>
  <c r="A2568" s="1"/>
  <c r="A2569" s="1"/>
  <c r="A2570" s="1"/>
  <c r="J2567"/>
  <c r="N2563"/>
  <c r="J2563"/>
  <c r="F2563"/>
  <c r="P2562"/>
  <c r="L2562"/>
  <c r="H2562"/>
  <c r="D2562"/>
  <c r="N2561"/>
  <c r="J2561"/>
  <c r="F2561"/>
  <c r="P2560"/>
  <c r="L2560"/>
  <c r="H2560"/>
  <c r="D2560"/>
  <c r="K2567"/>
  <c r="O2563"/>
  <c r="K2563"/>
  <c r="G2563"/>
  <c r="C2563"/>
  <c r="M2562"/>
  <c r="I2562"/>
  <c r="E2562"/>
  <c r="O2561"/>
  <c r="K2561"/>
  <c r="G2561"/>
  <c r="C2561"/>
  <c r="M2560"/>
  <c r="I2560"/>
  <c r="I2564" s="1"/>
  <c r="E2560"/>
  <c r="E2564" s="1"/>
  <c r="E2570"/>
  <c r="O2567"/>
  <c r="H2563"/>
  <c r="N2562"/>
  <c r="P2561"/>
  <c r="F2560"/>
  <c r="L2563"/>
  <c r="D2561"/>
  <c r="J2560"/>
  <c r="E2568"/>
  <c r="P2563"/>
  <c r="F2562"/>
  <c r="H2561"/>
  <c r="N2560"/>
  <c r="A2557"/>
  <c r="E2567"/>
  <c r="E2569"/>
  <c r="D2563"/>
  <c r="J2562"/>
  <c r="L2561"/>
  <c r="S2538"/>
  <c r="X2538"/>
  <c r="Z2538"/>
  <c r="AC2538"/>
  <c r="AE2538"/>
  <c r="AF2538" s="1"/>
  <c r="T2538"/>
  <c r="F2572"/>
  <c r="K2572"/>
  <c r="A2547"/>
  <c r="N2552"/>
  <c r="H2552"/>
  <c r="N2553"/>
  <c r="E2551"/>
  <c r="E2555"/>
  <c r="N2554"/>
  <c r="C2552"/>
  <c r="B2572" s="1"/>
  <c r="AD2555"/>
  <c r="A2549"/>
  <c r="A2550" s="1"/>
  <c r="A2551" s="1"/>
  <c r="A2552" s="1"/>
  <c r="A2553" s="1"/>
  <c r="A2554" s="1"/>
  <c r="A2555" s="1"/>
  <c r="A2556" s="1"/>
  <c r="E2554"/>
  <c r="E2553"/>
  <c r="M2564" l="1"/>
  <c r="P2559"/>
  <c r="O2564"/>
  <c r="P2564" s="1"/>
  <c r="W2544"/>
  <c r="L2564"/>
  <c r="N2564"/>
  <c r="K2564"/>
  <c r="AA2567"/>
  <c r="AD2563"/>
  <c r="Z2563"/>
  <c r="V2563"/>
  <c r="AF2562"/>
  <c r="AB2562"/>
  <c r="X2562"/>
  <c r="T2562"/>
  <c r="AD2561"/>
  <c r="Z2561"/>
  <c r="V2561"/>
  <c r="AF2560"/>
  <c r="AB2560"/>
  <c r="X2560"/>
  <c r="T2560"/>
  <c r="U2570"/>
  <c r="U2569"/>
  <c r="U2568"/>
  <c r="AE2567"/>
  <c r="U2567"/>
  <c r="AE2563"/>
  <c r="AA2563"/>
  <c r="W2563"/>
  <c r="S2563"/>
  <c r="AC2562"/>
  <c r="Y2562"/>
  <c r="U2562"/>
  <c r="AE2561"/>
  <c r="AA2561"/>
  <c r="W2561"/>
  <c r="S2561"/>
  <c r="AC2560"/>
  <c r="Y2560"/>
  <c r="U2560"/>
  <c r="AC2570"/>
  <c r="AC2569"/>
  <c r="AC2568"/>
  <c r="AF2567"/>
  <c r="V2567"/>
  <c r="AF2563"/>
  <c r="AB2563"/>
  <c r="X2563"/>
  <c r="T2563"/>
  <c r="AD2562"/>
  <c r="Z2562"/>
  <c r="V2562"/>
  <c r="AF2561"/>
  <c r="AB2561"/>
  <c r="X2561"/>
  <c r="T2561"/>
  <c r="AD2560"/>
  <c r="Z2560"/>
  <c r="V2560"/>
  <c r="U2563"/>
  <c r="AA2562"/>
  <c r="AC2561"/>
  <c r="S2560"/>
  <c r="Z2567"/>
  <c r="Y2563"/>
  <c r="AE2562"/>
  <c r="W2560"/>
  <c r="AC2563"/>
  <c r="S2562"/>
  <c r="U2561"/>
  <c r="AA2560"/>
  <c r="W2562"/>
  <c r="Y2561"/>
  <c r="AE2560"/>
  <c r="AE2564" s="1"/>
  <c r="H2564"/>
  <c r="J2564"/>
  <c r="G2564"/>
  <c r="D2564"/>
  <c r="F2564"/>
  <c r="C2564"/>
  <c r="AA2572"/>
  <c r="V2572"/>
  <c r="A2571"/>
  <c r="A2572" s="1"/>
  <c r="X2552"/>
  <c r="S2552"/>
  <c r="R2572" s="1"/>
  <c r="U2551"/>
  <c r="U2553"/>
  <c r="W2570" s="1"/>
  <c r="N2581"/>
  <c r="AD2554"/>
  <c r="AD2553"/>
  <c r="U2555"/>
  <c r="U2554"/>
  <c r="AD2552"/>
  <c r="AD2564" l="1"/>
  <c r="AA2564"/>
  <c r="V2564"/>
  <c r="G2570"/>
  <c r="Y2564"/>
  <c r="M2596"/>
  <c r="M2595"/>
  <c r="M2594"/>
  <c r="P2593"/>
  <c r="F2593"/>
  <c r="M2589"/>
  <c r="I2589"/>
  <c r="E2589"/>
  <c r="O2588"/>
  <c r="K2588"/>
  <c r="G2588"/>
  <c r="C2588"/>
  <c r="M2587"/>
  <c r="I2587"/>
  <c r="E2587"/>
  <c r="O2586"/>
  <c r="K2586"/>
  <c r="G2586"/>
  <c r="C2586"/>
  <c r="A2584"/>
  <c r="A2585" s="1"/>
  <c r="A2586" s="1"/>
  <c r="A2587" s="1"/>
  <c r="A2588" s="1"/>
  <c r="A2589" s="1"/>
  <c r="A2590" s="1"/>
  <c r="A2591" s="1"/>
  <c r="A2592" s="1"/>
  <c r="A2593" s="1"/>
  <c r="A2594" s="1"/>
  <c r="A2595" s="1"/>
  <c r="A2596" s="1"/>
  <c r="J2593"/>
  <c r="N2589"/>
  <c r="J2589"/>
  <c r="F2589"/>
  <c r="P2588"/>
  <c r="L2588"/>
  <c r="H2588"/>
  <c r="D2588"/>
  <c r="N2587"/>
  <c r="J2587"/>
  <c r="F2587"/>
  <c r="P2586"/>
  <c r="L2586"/>
  <c r="H2586"/>
  <c r="D2586"/>
  <c r="K2593"/>
  <c r="O2589"/>
  <c r="K2589"/>
  <c r="G2589"/>
  <c r="C2589"/>
  <c r="M2588"/>
  <c r="I2588"/>
  <c r="E2588"/>
  <c r="O2587"/>
  <c r="K2587"/>
  <c r="G2587"/>
  <c r="C2587"/>
  <c r="M2586"/>
  <c r="M2590" s="1"/>
  <c r="I2586"/>
  <c r="I2590" s="1"/>
  <c r="E2586"/>
  <c r="L2589"/>
  <c r="D2587"/>
  <c r="J2586"/>
  <c r="E2594"/>
  <c r="P2589"/>
  <c r="F2588"/>
  <c r="H2587"/>
  <c r="N2586"/>
  <c r="A2583"/>
  <c r="E2595"/>
  <c r="E2593"/>
  <c r="D2589"/>
  <c r="J2588"/>
  <c r="L2587"/>
  <c r="O2593"/>
  <c r="F2586"/>
  <c r="H2589"/>
  <c r="N2588"/>
  <c r="P2587"/>
  <c r="E2596"/>
  <c r="AF2564"/>
  <c r="W2564"/>
  <c r="S2564"/>
  <c r="AF2559"/>
  <c r="U2564"/>
  <c r="AB2564"/>
  <c r="X2564"/>
  <c r="Z2564"/>
  <c r="AC2564"/>
  <c r="T2564"/>
  <c r="K2598"/>
  <c r="F2598"/>
  <c r="A2573"/>
  <c r="N2578"/>
  <c r="C2578"/>
  <c r="B2598" s="1"/>
  <c r="AD2581"/>
  <c r="A2575"/>
  <c r="A2576" s="1"/>
  <c r="A2577" s="1"/>
  <c r="A2578" s="1"/>
  <c r="A2579" s="1"/>
  <c r="A2580" s="1"/>
  <c r="A2581" s="1"/>
  <c r="A2582" s="1"/>
  <c r="N2580"/>
  <c r="E2580"/>
  <c r="H2578"/>
  <c r="E2579"/>
  <c r="N2579"/>
  <c r="E2577"/>
  <c r="E2581"/>
  <c r="E2590" l="1"/>
  <c r="P2585"/>
  <c r="O2590"/>
  <c r="G2596" s="1"/>
  <c r="AA2593"/>
  <c r="AD2589"/>
  <c r="Z2589"/>
  <c r="V2589"/>
  <c r="AF2588"/>
  <c r="AB2588"/>
  <c r="X2588"/>
  <c r="T2588"/>
  <c r="AD2587"/>
  <c r="Z2587"/>
  <c r="V2587"/>
  <c r="AF2586"/>
  <c r="AB2586"/>
  <c r="X2586"/>
  <c r="T2586"/>
  <c r="U2596"/>
  <c r="U2595"/>
  <c r="U2594"/>
  <c r="AE2593"/>
  <c r="U2593"/>
  <c r="AE2589"/>
  <c r="AA2589"/>
  <c r="W2589"/>
  <c r="S2589"/>
  <c r="AC2588"/>
  <c r="Y2588"/>
  <c r="U2588"/>
  <c r="AE2587"/>
  <c r="AA2587"/>
  <c r="W2587"/>
  <c r="S2587"/>
  <c r="AC2586"/>
  <c r="Y2586"/>
  <c r="U2586"/>
  <c r="AC2596"/>
  <c r="AC2595"/>
  <c r="AC2594"/>
  <c r="AF2593"/>
  <c r="V2593"/>
  <c r="AF2589"/>
  <c r="AB2589"/>
  <c r="X2589"/>
  <c r="T2589"/>
  <c r="AD2588"/>
  <c r="Z2588"/>
  <c r="V2588"/>
  <c r="AF2587"/>
  <c r="AB2587"/>
  <c r="X2587"/>
  <c r="T2587"/>
  <c r="AD2586"/>
  <c r="Z2586"/>
  <c r="V2586"/>
  <c r="Z2593"/>
  <c r="Y2589"/>
  <c r="AE2588"/>
  <c r="W2586"/>
  <c r="AC2589"/>
  <c r="S2588"/>
  <c r="U2587"/>
  <c r="AA2586"/>
  <c r="W2588"/>
  <c r="Y2587"/>
  <c r="AE2586"/>
  <c r="U2589"/>
  <c r="AA2588"/>
  <c r="AC2587"/>
  <c r="S2586"/>
  <c r="L2590"/>
  <c r="N2590"/>
  <c r="K2590"/>
  <c r="H2590"/>
  <c r="J2590"/>
  <c r="G2590"/>
  <c r="D2590"/>
  <c r="F2590"/>
  <c r="C2590"/>
  <c r="V2598"/>
  <c r="AA2598"/>
  <c r="A2597"/>
  <c r="X2578"/>
  <c r="S2578"/>
  <c r="R2598" s="1"/>
  <c r="U2577"/>
  <c r="U2579"/>
  <c r="AD2580"/>
  <c r="AD2579"/>
  <c r="U2580"/>
  <c r="AD2578"/>
  <c r="U2581"/>
  <c r="AD2590" l="1"/>
  <c r="V2590"/>
  <c r="P2590"/>
  <c r="Y2590"/>
  <c r="AA2590"/>
  <c r="AF2585"/>
  <c r="U2590"/>
  <c r="W2590"/>
  <c r="AB2590"/>
  <c r="S2590"/>
  <c r="X2590"/>
  <c r="Z2590"/>
  <c r="AC2590"/>
  <c r="AE2590"/>
  <c r="AF2590" s="1"/>
  <c r="T2590"/>
  <c r="A2598"/>
  <c r="A2599" s="1"/>
  <c r="A10" i="23"/>
  <c r="CJ216" i="17"/>
  <c r="H10" i="23"/>
  <c r="K10"/>
  <c r="CJ218" i="17"/>
  <c r="M10" i="23" s="1"/>
  <c r="G10"/>
  <c r="I10"/>
  <c r="CJ217" i="17"/>
  <c r="L10" i="23" s="1"/>
  <c r="C10"/>
  <c r="F10"/>
  <c r="W2596" i="19" l="1"/>
  <c r="D10" i="23"/>
  <c r="CJ213" i="17"/>
  <c r="E10" i="23" s="1"/>
  <c r="N10" l="1"/>
  <c r="O10" s="1"/>
</calcChain>
</file>

<file path=xl/sharedStrings.xml><?xml version="1.0" encoding="utf-8"?>
<sst xmlns="http://schemas.openxmlformats.org/spreadsheetml/2006/main" count="15585" uniqueCount="540">
  <si>
    <t>Presented By :-</t>
  </si>
  <si>
    <t>HEERA LAL JAT</t>
  </si>
  <si>
    <t>V./P. -  CHANDAWAL NAGAR , SOJAT (PALI)</t>
  </si>
  <si>
    <t>ML</t>
  </si>
  <si>
    <t>AB</t>
  </si>
  <si>
    <t xml:space="preserve">प्रवेशांक </t>
  </si>
  <si>
    <t xml:space="preserve">विद्यार्थी का नाम </t>
  </si>
  <si>
    <t xml:space="preserve">कक्षा रोल न. </t>
  </si>
  <si>
    <t xml:space="preserve">पिता का नाम </t>
  </si>
  <si>
    <t>क्र. स .</t>
  </si>
  <si>
    <t xml:space="preserve">वर्कशीट - पोर्टफ़ोलियो + क्विज आधारित </t>
  </si>
  <si>
    <t xml:space="preserve">प्रथम परख </t>
  </si>
  <si>
    <t xml:space="preserve">द्वितीय परख </t>
  </si>
  <si>
    <t xml:space="preserve">अर्द्धवार्षिक </t>
  </si>
  <si>
    <t>Sr. Teacher at MGGS BAR (PALI)</t>
  </si>
  <si>
    <t>Gender</t>
  </si>
  <si>
    <t>Category</t>
  </si>
  <si>
    <t>A</t>
  </si>
  <si>
    <t>F</t>
  </si>
  <si>
    <t>OBC</t>
  </si>
  <si>
    <t>M</t>
  </si>
  <si>
    <t>SC</t>
  </si>
  <si>
    <t>GEN</t>
  </si>
  <si>
    <t>SBC</t>
  </si>
  <si>
    <t>SUGANDAS</t>
  </si>
  <si>
    <t>LEKHIKA</t>
  </si>
  <si>
    <t>YOGENDRA</t>
  </si>
  <si>
    <t>ANITA DEVI</t>
  </si>
  <si>
    <t>POOJA GURJER</t>
  </si>
  <si>
    <t>POORAV SHARMA</t>
  </si>
  <si>
    <t>SHARAD SHARMA</t>
  </si>
  <si>
    <t>JYOTI KUMARI ACHARYA</t>
  </si>
  <si>
    <t>POOJA</t>
  </si>
  <si>
    <t>KANTA DEVI</t>
  </si>
  <si>
    <t>BABULAL</t>
  </si>
  <si>
    <t>SANTOSH</t>
  </si>
  <si>
    <t>SONU</t>
  </si>
  <si>
    <t>SURAJ</t>
  </si>
  <si>
    <t>ASHA DEVI</t>
  </si>
  <si>
    <t>LEELA</t>
  </si>
  <si>
    <t>PINKI</t>
  </si>
  <si>
    <t>MANJU</t>
  </si>
  <si>
    <t>YOGITA</t>
  </si>
  <si>
    <t>MANJU DEVI</t>
  </si>
  <si>
    <t>TAMANNA</t>
  </si>
  <si>
    <t>PRAKASH PRAJAPAT</t>
  </si>
  <si>
    <t>HEENA BANU</t>
  </si>
  <si>
    <t>SENI DEVI</t>
  </si>
  <si>
    <t>OM PRAKASH</t>
  </si>
  <si>
    <t>RUKMA DEVI</t>
  </si>
  <si>
    <t>LALITA</t>
  </si>
  <si>
    <t>LALIT KUMAR PRAJAPAT</t>
  </si>
  <si>
    <t>SHANKAR LAL</t>
  </si>
  <si>
    <t>PUSHPA DEVI</t>
  </si>
  <si>
    <t>MEENA</t>
  </si>
  <si>
    <t>RAJURAM</t>
  </si>
  <si>
    <t>BHARAT</t>
  </si>
  <si>
    <t>Suresh Kumar</t>
  </si>
  <si>
    <t>CHANDA DEVI</t>
  </si>
  <si>
    <t>SWARNJEET BHAYAL</t>
  </si>
  <si>
    <t>ANITA</t>
  </si>
  <si>
    <t>REKHA DEVI</t>
  </si>
  <si>
    <t>MADINA BANO</t>
  </si>
  <si>
    <t>MAHESH KUMAR</t>
  </si>
  <si>
    <t>JAYA</t>
  </si>
  <si>
    <t>CHETAN PRAKASH</t>
  </si>
  <si>
    <t>GOVIND LAL</t>
  </si>
  <si>
    <t>DIMPAL</t>
  </si>
  <si>
    <t>KANYA DEVI</t>
  </si>
  <si>
    <t>SHIV LAL</t>
  </si>
  <si>
    <t>PAYAL</t>
  </si>
  <si>
    <t>SEEMA</t>
  </si>
  <si>
    <t>RESHMA BANO</t>
  </si>
  <si>
    <t>AJIT SINGH</t>
  </si>
  <si>
    <t>SUNITA</t>
  </si>
  <si>
    <t xml:space="preserve">कक्षा  :-  </t>
  </si>
  <si>
    <t xml:space="preserve">जन्म दिनांक </t>
  </si>
  <si>
    <t>पिता का नाम</t>
  </si>
  <si>
    <t xml:space="preserve">सेक्शन </t>
  </si>
  <si>
    <t xml:space="preserve">                                                        सामान्य जानकारी</t>
  </si>
  <si>
    <t>NA</t>
  </si>
  <si>
    <t xml:space="preserve">महात्मा गाँधी राजकीय विद्यालय (अंग्रेजी माध्यम) बर, पाली </t>
  </si>
  <si>
    <t xml:space="preserve">परम पूज्य गुरूदेव वासुदेव जी महाराज </t>
  </si>
  <si>
    <t>वैसे यह शीट उपरोक्त अनुसार ही बड़ी सावधानी से बनाई गई हैI फिर भी त्रुटि के लिए निर्माणकर्ता ज़िमेदार नहीं होगा I अतः अंतिम रूप से तैयार होने पर अपने स्तर पर जरुर चेक कर लेवे I</t>
  </si>
  <si>
    <t>प्रोग्राम निर्माणकर्ता</t>
  </si>
  <si>
    <t xml:space="preserve">हीरालाल जाट </t>
  </si>
  <si>
    <t xml:space="preserve">वरिष्ठ अध्यापक , महात्मा गाँधी राजकीय विद्यालय बर , पाली </t>
  </si>
  <si>
    <t xml:space="preserve">स्थाई पता :- चंडावल नगर , तह. - सोजत , जिला - पाली </t>
  </si>
  <si>
    <t>https://youtube.com/c/Heeralaljat</t>
  </si>
  <si>
    <t>https://youtu.be/SrOW86gd-HE</t>
  </si>
  <si>
    <t xml:space="preserve">सम्पूर्ण जानकारी के लिए विडियो लिंक </t>
  </si>
  <si>
    <t>सम्पूर्ण जानकारी के लिए विडियो लिंक</t>
  </si>
  <si>
    <t xml:space="preserve">विषय कोड		</t>
  </si>
  <si>
    <t xml:space="preserve">विषय								</t>
  </si>
  <si>
    <t xml:space="preserve">हिन्दी	</t>
  </si>
  <si>
    <t>अंग्रेजी</t>
  </si>
  <si>
    <t>गणित</t>
  </si>
  <si>
    <t xml:space="preserve">समाजोपयोगी उत्पादन कार्य एवं समाज सेवा	</t>
  </si>
  <si>
    <t>ए/बी/सी/डी/ई ग्रेडिंग देनी है 
(A/B/C/D/E  Grade)</t>
  </si>
  <si>
    <t xml:space="preserve">अंको का प्रतिशत	</t>
  </si>
  <si>
    <t xml:space="preserve">ग्रेड	</t>
  </si>
  <si>
    <r>
      <rPr>
        <b/>
        <sz val="14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</si>
  <si>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r>
      <rPr>
        <b/>
        <sz val="14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</si>
  <si>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r>
      <rPr>
        <b/>
        <sz val="14"/>
        <color theme="1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</si>
  <si>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r>
      <rPr>
        <b/>
        <sz val="14"/>
        <color theme="1"/>
        <rFont val="Calibri"/>
        <family val="2"/>
        <scheme val="minor"/>
      </rPr>
      <t>D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</si>
  <si>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r>
      <rPr>
        <b/>
        <sz val="14"/>
        <color theme="1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</si>
  <si>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t xml:space="preserve">हिन्दी </t>
  </si>
  <si>
    <t xml:space="preserve">गणित </t>
  </si>
  <si>
    <t>योग</t>
  </si>
  <si>
    <t xml:space="preserve">शारीरिक एवं स्वास्थ्य शिक्षा  </t>
  </si>
  <si>
    <t xml:space="preserve">समाजोपयोगी उत्पादन कार्य एवं समाज सेवा 	  </t>
  </si>
  <si>
    <t xml:space="preserve">कला शिक्षा </t>
  </si>
  <si>
    <t xml:space="preserve">कला शिक्षा   </t>
  </si>
  <si>
    <t xml:space="preserve">ए/बी/सी/डी/ई ग्रेडिंग देनी है 
(A/B/C/D/E  Grade)	</t>
  </si>
  <si>
    <t xml:space="preserve">शारीरिक एवं स्वास्थ्य शिक्षा </t>
  </si>
  <si>
    <t>28-10-2014</t>
  </si>
  <si>
    <t>25-08-2015</t>
  </si>
  <si>
    <t>16-06-2014</t>
  </si>
  <si>
    <t>28-09-2015</t>
  </si>
  <si>
    <t>26-10-2015</t>
  </si>
  <si>
    <t>23-10-2015</t>
  </si>
  <si>
    <t>30-10-2014</t>
  </si>
  <si>
    <t>26-05-2014</t>
  </si>
  <si>
    <t>18-02-2015</t>
  </si>
  <si>
    <t>24-09-2015</t>
  </si>
  <si>
    <t>21-01-2016</t>
  </si>
  <si>
    <t>14-02-2016</t>
  </si>
  <si>
    <t>13-01-2015</t>
  </si>
  <si>
    <t>21-10-2014</t>
  </si>
  <si>
    <t>15-11-2014</t>
  </si>
  <si>
    <t>31-01-2016</t>
  </si>
  <si>
    <t>24-06-2015</t>
  </si>
  <si>
    <t>27-02-2016</t>
  </si>
  <si>
    <t>22-07-2015</t>
  </si>
  <si>
    <t>18-07-2015</t>
  </si>
  <si>
    <t>13-03-2015</t>
  </si>
  <si>
    <t>15-06-2015</t>
  </si>
  <si>
    <t>29-11-2013</t>
  </si>
  <si>
    <t>18-04-2015</t>
  </si>
  <si>
    <t>16-04-2015</t>
  </si>
  <si>
    <t>18-01-2014</t>
  </si>
  <si>
    <t>20-04-2014</t>
  </si>
  <si>
    <t>22-03-2013</t>
  </si>
  <si>
    <t>17-09-2014</t>
  </si>
  <si>
    <t>30-03-2014</t>
  </si>
  <si>
    <t>29-08-2012</t>
  </si>
  <si>
    <t>23-03-2015</t>
  </si>
  <si>
    <t>17-09-2010</t>
  </si>
  <si>
    <t>14-04-2014</t>
  </si>
  <si>
    <t>18-06-2013</t>
  </si>
  <si>
    <t>17-04-2014</t>
  </si>
  <si>
    <t>15-07-2014</t>
  </si>
  <si>
    <t>21-08-2013</t>
  </si>
  <si>
    <t>22-02-2015</t>
  </si>
  <si>
    <t>22-07-2014</t>
  </si>
  <si>
    <t>20-01-2014</t>
  </si>
  <si>
    <t>लिखित</t>
  </si>
  <si>
    <t>मौखिक</t>
  </si>
  <si>
    <t xml:space="preserve">निदेशालय बीकानेर द्वारा जारी आदेश का सारांश </t>
  </si>
  <si>
    <r>
      <rPr>
        <b/>
        <sz val="14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. स्थानीय परीक्षा में प्रत्येक विषय की सैद्धांतिक परीक्षा हेतु प्रथम टेस्ट , द्वितीय टेस्ट , अर्द्ध वार्षिक परीक्षा व वार्षिक परीक्षा हेतु निम्नोक्त अंक निर्धारित रहेंगे -</t>
    </r>
  </si>
  <si>
    <r>
      <t>इसके अंतर्गत नियमित विद्यार्थियों के लिए विद्यालय द्वारा लिए गए प्रथम परख (20 अक), द्वितीय परख (20 अंक) व अर्द्धवार्षिक परीक्षा (60 अंक)  और वार्षिक परीक्षा (100 अंक)  आदि के कुल</t>
    </r>
    <r>
      <rPr>
        <b/>
        <sz val="12"/>
        <color rgb="FF006600"/>
        <rFont val="Calibri"/>
        <family val="2"/>
        <scheme val="minor"/>
      </rPr>
      <t xml:space="preserve"> 200</t>
    </r>
    <r>
      <rPr>
        <b/>
        <sz val="11"/>
        <color rgb="FF006600"/>
        <rFont val="Calibri"/>
        <family val="2"/>
        <scheme val="minor"/>
      </rPr>
      <t xml:space="preserve"> अंक होंगे।</t>
    </r>
  </si>
  <si>
    <t xml:space="preserve">
समाजोपयोगी उत्पादन कार्य एवं समाज सेवा , शारीरिक एवं स्वास्थ्य शिक्षा   तथा कला शिक्षा  विषयों मे विद्यालय द्वारा करवाए गए शिक्षण कार्य / प्रोजेक्ट वर्क / गृहकार्य पुस्तिका के आधार पर मूल्यांकन ग्रेडिंग में देनी है I 
 </t>
  </si>
  <si>
    <t xml:space="preserve">वार्षिक कुल  पूर्णांक </t>
  </si>
  <si>
    <t>निम्नोक्त तीनों विषयों के कुल  पूर्णांक</t>
  </si>
  <si>
    <t xml:space="preserve">समाजोपयोगी उत्पादन कार्य एवं समाज सेवा  , शारीरिक एवं स्वास्थ्य शिक्षा , तथा कला शिक्षा  विषयों मे ग्रेडिंग देने का आधार </t>
  </si>
  <si>
    <t>लिंग</t>
  </si>
  <si>
    <t xml:space="preserve">वर्ग </t>
  </si>
  <si>
    <t xml:space="preserve">वार्षिक </t>
  </si>
  <si>
    <t>विद्यालय का नाम :-</t>
  </si>
  <si>
    <t>कक्षा :-</t>
  </si>
  <si>
    <t xml:space="preserve">सत्र :- </t>
  </si>
  <si>
    <t>रिजल्ट वर्कशीट</t>
  </si>
  <si>
    <t xml:space="preserve"> 2021-2022</t>
  </si>
  <si>
    <t xml:space="preserve">विद्यार्थी विवरण </t>
  </si>
  <si>
    <t>क्र.
स .</t>
  </si>
  <si>
    <t xml:space="preserve">नामांक </t>
  </si>
  <si>
    <t>विद्यार्थी का नाम</t>
  </si>
  <si>
    <t>माता का नाम</t>
  </si>
  <si>
    <t xml:space="preserve">अंग्रेजी </t>
  </si>
  <si>
    <t xml:space="preserve">मौखिक व गतिविधि आधारित </t>
  </si>
  <si>
    <t>द्वितीय परख</t>
  </si>
  <si>
    <t xml:space="preserve">सा. परख </t>
  </si>
  <si>
    <t xml:space="preserve">लिखित </t>
  </si>
  <si>
    <t xml:space="preserve">मौखिक </t>
  </si>
  <si>
    <t xml:space="preserve">योग अर्द्धवार्षिक  तक </t>
  </si>
  <si>
    <t xml:space="preserve">विषय योग </t>
  </si>
  <si>
    <t>ग्रेड</t>
  </si>
  <si>
    <t xml:space="preserve">माता का नाम </t>
  </si>
  <si>
    <t xml:space="preserve">कक्षा </t>
  </si>
  <si>
    <t>कक्षा</t>
  </si>
  <si>
    <t xml:space="preserve">योग </t>
  </si>
  <si>
    <t xml:space="preserve">ग्रेड </t>
  </si>
  <si>
    <t xml:space="preserve">कलाशिक्षा </t>
  </si>
  <si>
    <t xml:space="preserve">स्वा. एवं शा. शिक्षा </t>
  </si>
  <si>
    <t xml:space="preserve">कुल विषय योग </t>
  </si>
  <si>
    <t>प्रतिशत</t>
  </si>
  <si>
    <t xml:space="preserve">श्रेणी </t>
  </si>
  <si>
    <t xml:space="preserve">कक्षा में स्थान </t>
  </si>
  <si>
    <t>परीक्षा परिणाम</t>
  </si>
  <si>
    <t xml:space="preserve">उपस्थिति </t>
  </si>
  <si>
    <t>कुल कार्य दिवस</t>
  </si>
  <si>
    <t xml:space="preserve">कुल उपस्थिति </t>
  </si>
  <si>
    <t>विशेष विवरण</t>
  </si>
  <si>
    <t xml:space="preserve">वार्षिक रिपोर्ट कार्ड </t>
  </si>
  <si>
    <t>शिक्षा विभाग, राजस्थान सरकार</t>
  </si>
  <si>
    <t>सत्र :-</t>
  </si>
  <si>
    <t>विद्यार्थी का नाम :-</t>
  </si>
  <si>
    <t>पिता का नाम :-</t>
  </si>
  <si>
    <t>माता का नाम :-</t>
  </si>
  <si>
    <t>प्रवेशांक :-</t>
  </si>
  <si>
    <t>जन्मतिथि :-</t>
  </si>
  <si>
    <t>रोल नंबर :-</t>
  </si>
  <si>
    <t>सेक्शन :-</t>
  </si>
  <si>
    <t xml:space="preserve">विषय </t>
  </si>
  <si>
    <t xml:space="preserve">सामयिक परख </t>
  </si>
  <si>
    <t xml:space="preserve">कुल योग </t>
  </si>
  <si>
    <t>कुल कार्य दिवस :-</t>
  </si>
  <si>
    <t>कुल उपस्थिति :-</t>
  </si>
  <si>
    <t>परिणाम :-</t>
  </si>
  <si>
    <t>परिणाम प्रतिशत :-</t>
  </si>
  <si>
    <t>श्रेणी / ग्रेड :-</t>
  </si>
  <si>
    <t xml:space="preserve">कार्यानुभव </t>
  </si>
  <si>
    <t>कक्षा में स्थान :-</t>
  </si>
  <si>
    <t xml:space="preserve">हस्ताक्षर कक्षाध्यापक </t>
  </si>
  <si>
    <t xml:space="preserve">हस्ताक्षर परीक्षा प्रभारी  </t>
  </si>
  <si>
    <t xml:space="preserve">हस्ताक्षर संस्था प्रधान  </t>
  </si>
  <si>
    <t>PRINT</t>
  </si>
  <si>
    <t>TO</t>
  </si>
  <si>
    <t>परीक्षा परिणाम घोषणा दिनांक :-</t>
  </si>
  <si>
    <t>प्राप्तांक</t>
  </si>
  <si>
    <t xml:space="preserve">Name of District  :- </t>
  </si>
  <si>
    <t>PALI</t>
  </si>
  <si>
    <t xml:space="preserve">Name of Block  :- </t>
  </si>
  <si>
    <t>Raipur</t>
  </si>
  <si>
    <t xml:space="preserve">Name of School  :- </t>
  </si>
  <si>
    <t>Rakesh Kumar</t>
  </si>
  <si>
    <t>Exam Nodel &amp; Collection Centre Name :-</t>
  </si>
  <si>
    <t>G.S.S.S. BAR</t>
  </si>
  <si>
    <t>Date of result declaration :-</t>
  </si>
  <si>
    <t>Medium  :-</t>
  </si>
  <si>
    <t xml:space="preserve">Hindi </t>
  </si>
  <si>
    <t>Principal Name  :-</t>
  </si>
  <si>
    <t>USHA PALIYA</t>
  </si>
  <si>
    <t>Principal Mobile No. :-</t>
  </si>
  <si>
    <t>Exam Incharge  :-</t>
  </si>
  <si>
    <t>Result Checker :-</t>
  </si>
  <si>
    <t xml:space="preserve"> Whats App No. 09001884272</t>
  </si>
  <si>
    <t>heeralaljatchandawal@gmail.com</t>
  </si>
  <si>
    <t xml:space="preserve">हिंदी </t>
  </si>
  <si>
    <t>.---------cut here -------------- cut here ------------- cut here -------------------- cut here ----------------- cut here --------------------- cut here -------------</t>
  </si>
  <si>
    <t>EXEMPTION</t>
  </si>
  <si>
    <t>SUBJECT MM</t>
  </si>
  <si>
    <t>2T+E OR 2E+T</t>
  </si>
  <si>
    <t>SUBJECT RESULT</t>
  </si>
  <si>
    <t>SUBJECT DIVISION</t>
  </si>
  <si>
    <t>Subject-Wise Result Statistics</t>
  </si>
  <si>
    <t>Subject Name</t>
  </si>
  <si>
    <t></t>
  </si>
  <si>
    <t>Name Of Subject Teacher</t>
  </si>
  <si>
    <t>No. of students appeared</t>
  </si>
  <si>
    <t>Division</t>
  </si>
  <si>
    <t>Total</t>
  </si>
  <si>
    <t>Total Passed Category wise</t>
  </si>
  <si>
    <t>Total Pass  %</t>
  </si>
  <si>
    <t>Supplementary</t>
  </si>
  <si>
    <t>Failed</t>
  </si>
  <si>
    <t>Result withheld until re-exam</t>
  </si>
  <si>
    <t>Absence</t>
  </si>
  <si>
    <t>No. of students for re-exam.</t>
  </si>
  <si>
    <t>B</t>
  </si>
  <si>
    <t>C</t>
  </si>
  <si>
    <t>D</t>
  </si>
  <si>
    <t>Total appeared</t>
  </si>
  <si>
    <t>1st Div.</t>
  </si>
  <si>
    <t>2nd Div.</t>
  </si>
  <si>
    <t>3rd Div.</t>
  </si>
  <si>
    <t>Total Pass</t>
  </si>
  <si>
    <t>Supp.</t>
  </si>
  <si>
    <t>Pass %</t>
  </si>
  <si>
    <t>Re-Exam</t>
  </si>
  <si>
    <t>NSO</t>
  </si>
  <si>
    <t>Date of result declaration</t>
  </si>
  <si>
    <t>Signature of the maker</t>
  </si>
  <si>
    <t>Signature of the class teacher</t>
  </si>
  <si>
    <t>Signature of the checker</t>
  </si>
  <si>
    <t>Signature of the exam. Incharge</t>
  </si>
  <si>
    <t xml:space="preserve">Principal's Signature </t>
  </si>
  <si>
    <t>SUBJECT-WISE  ,  SUBJECT TEACHER'S RESULT</t>
  </si>
  <si>
    <t>CLASS :</t>
  </si>
  <si>
    <t>Session :</t>
  </si>
  <si>
    <t>Subject Teacher</t>
  </si>
  <si>
    <t>Subject</t>
  </si>
  <si>
    <t>Passed</t>
  </si>
  <si>
    <t>Percentage</t>
  </si>
  <si>
    <t>ABSENT</t>
  </si>
  <si>
    <t>TOTAL</t>
  </si>
  <si>
    <t>Signature &amp; Seal of the Head of the Institution</t>
  </si>
  <si>
    <t>RESULT CATEGORY-WISE</t>
  </si>
  <si>
    <t>Details</t>
  </si>
  <si>
    <t>SC BOYS</t>
  </si>
  <si>
    <t>SC GIRLS</t>
  </si>
  <si>
    <t>ST BOYS</t>
  </si>
  <si>
    <t>ST GIRLS</t>
  </si>
  <si>
    <t>OBC BOYS</t>
  </si>
  <si>
    <t>OBC GIRLS</t>
  </si>
  <si>
    <t>GEN BOYS</t>
  </si>
  <si>
    <t>GEN GIRLS</t>
  </si>
  <si>
    <t>MIN BOYS</t>
  </si>
  <si>
    <t>MIN GIRLS</t>
  </si>
  <si>
    <t>SBC BOYS</t>
  </si>
  <si>
    <t>SBC GIRLS</t>
  </si>
  <si>
    <t>Pass percentage</t>
  </si>
  <si>
    <t>tkfrokj ifj.kke</t>
  </si>
  <si>
    <t>Class :</t>
  </si>
  <si>
    <t>D.O.B.</t>
  </si>
  <si>
    <t>Name of Students</t>
  </si>
  <si>
    <t>Father Name</t>
  </si>
  <si>
    <t>Mother Name</t>
  </si>
  <si>
    <t>marks obtained</t>
  </si>
  <si>
    <t>Sr. No.</t>
  </si>
  <si>
    <t>Roll No.</t>
  </si>
  <si>
    <t>S.R. No.</t>
  </si>
  <si>
    <t>Result</t>
  </si>
  <si>
    <t>.</t>
  </si>
  <si>
    <t>Appeared</t>
  </si>
  <si>
    <t>Pass Percentage</t>
  </si>
  <si>
    <r>
      <t xml:space="preserve">जिस क्लास की रिजल्ट शीट चाहिए, </t>
    </r>
    <r>
      <rPr>
        <b/>
        <sz val="11"/>
        <color rgb="FFCC00CC"/>
        <rFont val="Calibri"/>
        <family val="2"/>
        <scheme val="minor"/>
      </rPr>
      <t>पीले कलर</t>
    </r>
    <r>
      <rPr>
        <b/>
        <sz val="11"/>
        <color rgb="FF0000CC"/>
        <rFont val="Calibri"/>
        <family val="2"/>
        <scheme val="minor"/>
      </rPr>
      <t xml:space="preserve"> की सेल में वो क्लास सलेक्ट करें I यहाँ पर </t>
    </r>
    <r>
      <rPr>
        <b/>
        <sz val="11"/>
        <color rgb="FFCC00CC"/>
        <rFont val="Calibri"/>
        <family val="2"/>
        <scheme val="minor"/>
      </rPr>
      <t xml:space="preserve">जो क्लास </t>
    </r>
    <r>
      <rPr>
        <b/>
        <sz val="11"/>
        <color rgb="FF0000CC"/>
        <rFont val="Calibri"/>
        <family val="2"/>
        <scheme val="minor"/>
      </rPr>
      <t xml:space="preserve"> शो होगी, </t>
    </r>
    <r>
      <rPr>
        <b/>
        <sz val="11"/>
        <color rgb="FFCC00CC"/>
        <rFont val="Calibri"/>
        <family val="2"/>
        <scheme val="minor"/>
      </rPr>
      <t>रिपोर्ट कार्ड</t>
    </r>
    <r>
      <rPr>
        <b/>
        <sz val="11"/>
        <color rgb="FF0000CC"/>
        <rFont val="Calibri"/>
        <family val="2"/>
        <scheme val="minor"/>
      </rPr>
      <t xml:space="preserve"> तथा </t>
    </r>
    <r>
      <rPr>
        <b/>
        <sz val="11"/>
        <color rgb="FFCC00CC"/>
        <rFont val="Calibri"/>
        <family val="2"/>
        <scheme val="minor"/>
      </rPr>
      <t>अन्य रिपोर्ट</t>
    </r>
    <r>
      <rPr>
        <b/>
        <sz val="11"/>
        <color rgb="FF0000CC"/>
        <rFont val="Calibri"/>
        <family val="2"/>
        <scheme val="minor"/>
      </rPr>
      <t xml:space="preserve"> उसी कक्षा के प्रिंट होंगे I</t>
    </r>
  </si>
  <si>
    <t xml:space="preserve">प्रतिशत </t>
  </si>
  <si>
    <t>Div</t>
  </si>
  <si>
    <t>Grade</t>
  </si>
  <si>
    <t>CATEGORY-WISE  RESULTS</t>
  </si>
  <si>
    <t>Password of This Result Sheet  :-             Resultsheet2022</t>
  </si>
  <si>
    <t>This Sheet Password :-     Resultsheet2022</t>
  </si>
  <si>
    <t>This sheet Password :-  Resultsheet2022</t>
  </si>
  <si>
    <t xml:space="preserve">पर्यावरण अध्ययन </t>
  </si>
  <si>
    <t>pravin kumar</t>
  </si>
  <si>
    <t>Mukesh kumar</t>
  </si>
  <si>
    <t>Lalit kumar</t>
  </si>
  <si>
    <t>Manoj kumar</t>
  </si>
  <si>
    <t>Pradip Singh</t>
  </si>
  <si>
    <t>Sampat Raj</t>
  </si>
  <si>
    <t>/</t>
  </si>
  <si>
    <t>Grade 'A'</t>
  </si>
  <si>
    <t>Grade 'B'</t>
  </si>
  <si>
    <t>Grade 'C'</t>
  </si>
  <si>
    <t>Grade 'D'</t>
  </si>
  <si>
    <t xml:space="preserve">Grade 'A' </t>
  </si>
  <si>
    <t xml:space="preserve">Grade 'B' </t>
  </si>
  <si>
    <t xml:space="preserve">Grade 'C' </t>
  </si>
  <si>
    <t xml:space="preserve">Grade 'D' </t>
  </si>
  <si>
    <t>Abhimanyu singh</t>
  </si>
  <si>
    <t>Pradip singh</t>
  </si>
  <si>
    <t>Pushpendra Jawra</t>
  </si>
  <si>
    <t>हिंदी , अंग्रेजी , गणित और पर्यावरण विषयों मे ग्रेडिंग देने का आधार निम्न प्रकार से रहेगा -</t>
  </si>
  <si>
    <t>A+</t>
  </si>
  <si>
    <r>
      <rPr>
        <b/>
        <sz val="14"/>
        <color theme="1"/>
        <rFont val="Calibri"/>
        <family val="2"/>
        <scheme val="minor"/>
      </rPr>
      <t>A+</t>
    </r>
    <r>
      <rPr>
        <b/>
        <sz val="11"/>
        <color theme="1"/>
        <rFont val="Calibri"/>
        <family val="2"/>
        <scheme val="minor"/>
      </rPr>
      <t xml:space="preserve">  ग्रेड  </t>
    </r>
  </si>
  <si>
    <t xml:space="preserve">91 से 100 प्रतिशत तक 		</t>
  </si>
  <si>
    <t>76 से 90 प्रतिशत तक</t>
  </si>
  <si>
    <t>61 से 75 प्रतिशत तक</t>
  </si>
  <si>
    <t>41  से 60 प्रतिशत तक</t>
  </si>
  <si>
    <t>0  से 40  प्रतिशत तक</t>
  </si>
  <si>
    <t>https://youtu.be/PUpjWw15n78</t>
  </si>
  <si>
    <t xml:space="preserve">सामायिक परख के पूर्णांक </t>
  </si>
  <si>
    <t xml:space="preserve">20 + 20 </t>
  </si>
  <si>
    <t>30 + 18 +12  = 60</t>
  </si>
  <si>
    <t>50 + 30 + 20 = 100</t>
  </si>
  <si>
    <t xml:space="preserve">86 से 100 प्रतिशत तक 		</t>
  </si>
  <si>
    <t>71 से 85 प्रतिशत तक</t>
  </si>
  <si>
    <t>51 से 70 प्रतिशत तक</t>
  </si>
  <si>
    <t>31  से50 प्रतिशत तक</t>
  </si>
  <si>
    <t>0  से 30 प्रतिशत तक</t>
  </si>
  <si>
    <r>
      <t xml:space="preserve">कक्षा </t>
    </r>
    <r>
      <rPr>
        <b/>
        <sz val="14"/>
        <color rgb="FFFF0000"/>
        <rFont val="Calibri"/>
        <family val="2"/>
        <scheme val="minor"/>
      </rPr>
      <t>1</t>
    </r>
    <r>
      <rPr>
        <b/>
        <sz val="12"/>
        <color rgb="FFFF0000"/>
        <rFont val="Calibri"/>
        <family val="2"/>
        <scheme val="minor"/>
      </rPr>
      <t xml:space="preserve"> के कक्षाध्यापक </t>
    </r>
  </si>
  <si>
    <r>
      <t xml:space="preserve">कक्षा </t>
    </r>
    <r>
      <rPr>
        <b/>
        <sz val="14"/>
        <color rgb="FFFF0000"/>
        <rFont val="Calibri"/>
        <family val="2"/>
        <scheme val="minor"/>
      </rPr>
      <t>2</t>
    </r>
    <r>
      <rPr>
        <b/>
        <sz val="12"/>
        <color rgb="FFFF0000"/>
        <rFont val="Calibri"/>
        <family val="2"/>
        <scheme val="minor"/>
      </rPr>
      <t xml:space="preserve"> के कक्षाध्यापक </t>
    </r>
  </si>
  <si>
    <t>Pradip singh Rajawat</t>
  </si>
  <si>
    <t>Manoj kumar Pachori</t>
  </si>
  <si>
    <t xml:space="preserve">अर्द्धवार्षिक  कुल	 पूर्णांक	</t>
  </si>
  <si>
    <t>AAKIFA BANO</t>
  </si>
  <si>
    <t>SHABBIR MOHAMMAD</t>
  </si>
  <si>
    <t>HEENA KOUSER</t>
  </si>
  <si>
    <t>ANUJ GIRI</t>
  </si>
  <si>
    <t>BHAGWAT GIRI</t>
  </si>
  <si>
    <t>ARMAN HUSSAIN</t>
  </si>
  <si>
    <t>AARIF HUSSAIN</t>
  </si>
  <si>
    <t>SALMA BANO</t>
  </si>
  <si>
    <t>ARMAN SHAH</t>
  </si>
  <si>
    <t>JAKIR SHAH</t>
  </si>
  <si>
    <t>BHAVYANSH SINGH CHOUHAN</t>
  </si>
  <si>
    <t>BHUMIKA BAGRI</t>
  </si>
  <si>
    <t>MUKESH BAGRI</t>
  </si>
  <si>
    <t>SEEMA BAGRI</t>
  </si>
  <si>
    <t>DAKSH PRAJAPAT</t>
  </si>
  <si>
    <t>REKHA PRAJAPATI</t>
  </si>
  <si>
    <t>DIVYA BAGRI</t>
  </si>
  <si>
    <t>MUKESH</t>
  </si>
  <si>
    <t>DUSHYANT DAYAMA</t>
  </si>
  <si>
    <t>BASANT KUMAR DAYAMA</t>
  </si>
  <si>
    <t>PUSHPA DAYAMA</t>
  </si>
  <si>
    <t>GUNEET CHOUHAN</t>
  </si>
  <si>
    <t>KAILASH CHOUHAN</t>
  </si>
  <si>
    <t>GUNJAN TAK</t>
  </si>
  <si>
    <t>DINESH KUMAR TAK</t>
  </si>
  <si>
    <t>SHARDA TAK</t>
  </si>
  <si>
    <t>JAGRAT SOLANKI</t>
  </si>
  <si>
    <t>KRISHAN KAMAL SOLANKI</t>
  </si>
  <si>
    <t>GEETA DEVI</t>
  </si>
  <si>
    <t>JOYA KHAN</t>
  </si>
  <si>
    <t>BARGAT KHAN</t>
  </si>
  <si>
    <t>SAHIMAN LOHAR</t>
  </si>
  <si>
    <t>SABINA BANO</t>
  </si>
  <si>
    <t>KHUSHVEER SINGH</t>
  </si>
  <si>
    <t>PUSA RAM</t>
  </si>
  <si>
    <t>KINJAL SAINI</t>
  </si>
  <si>
    <t>DURGESH CHAND BAGRI</t>
  </si>
  <si>
    <t>LUCKY PRAJAPATI</t>
  </si>
  <si>
    <t>NAR SINGH</t>
  </si>
  <si>
    <t>BHAWNA</t>
  </si>
  <si>
    <t>MAHENDRA PARTAP SINGH CHUNDAWAT</t>
  </si>
  <si>
    <t>CHANDRA SINGH CHUNDAWAT</t>
  </si>
  <si>
    <t>RITU KANWAR</t>
  </si>
  <si>
    <t>MANVEER GURJAR</t>
  </si>
  <si>
    <t>VIKRAM SINGH</t>
  </si>
  <si>
    <t>BARKHA</t>
  </si>
  <si>
    <t>PALAK DAMER</t>
  </si>
  <si>
    <t>PAWAN CHOUHAN</t>
  </si>
  <si>
    <t>NARENDRA SINGH</t>
  </si>
  <si>
    <t>SHOBHA</t>
  </si>
  <si>
    <t>PRAGYA</t>
  </si>
  <si>
    <t>PRAMOD BHATI</t>
  </si>
  <si>
    <t>PANKAJ</t>
  </si>
  <si>
    <t>PRAVEEN GURJAR</t>
  </si>
  <si>
    <t>SUKHDEV</t>
  </si>
  <si>
    <t>PRIYANSHU</t>
  </si>
  <si>
    <t>KULDEEP</t>
  </si>
  <si>
    <t>KHUSBOO MALI</t>
  </si>
  <si>
    <t>PRIYANSHU RAWAT</t>
  </si>
  <si>
    <t>MANOHAR SINGH</t>
  </si>
  <si>
    <t>SAPNA</t>
  </si>
  <si>
    <t>RANVEER</t>
  </si>
  <si>
    <t>TOTA RAM</t>
  </si>
  <si>
    <t>SURAJ BHATI</t>
  </si>
  <si>
    <t>RAJURAM BHATI</t>
  </si>
  <si>
    <t>YUVRAJ SHARMA</t>
  </si>
  <si>
    <t>ARVIND SHARMA</t>
  </si>
  <si>
    <t>ANKITA SHARMA</t>
  </si>
  <si>
    <t>ZEENAT SHEIKH</t>
  </si>
  <si>
    <t>SAMEER SHEIKH</t>
  </si>
  <si>
    <t>SHABNAM KHNAM</t>
  </si>
  <si>
    <t/>
  </si>
  <si>
    <t>AAHIL MURTUJA</t>
  </si>
  <si>
    <t>MURTUJA QURESHI</t>
  </si>
  <si>
    <t>FARIDA BANO</t>
  </si>
  <si>
    <t>ALIZA</t>
  </si>
  <si>
    <t>MOHAMMAD SHAHJAD</t>
  </si>
  <si>
    <t>ANMOL SHARMA</t>
  </si>
  <si>
    <t>CHANDRAKANTA SHARMA</t>
  </si>
  <si>
    <t>ASHWINI</t>
  </si>
  <si>
    <t>DINESH</t>
  </si>
  <si>
    <t>AYUSH PRAJAPAT</t>
  </si>
  <si>
    <t>BHAGY LAXMI RATHORE</t>
  </si>
  <si>
    <t>BHAGWAN SINGH</t>
  </si>
  <si>
    <t>ANITA KANWAR</t>
  </si>
  <si>
    <t>BHAGYA SHREE</t>
  </si>
  <si>
    <t>DEVENDRA</t>
  </si>
  <si>
    <t>AALA RAM</t>
  </si>
  <si>
    <t>DIKSHITA CHOUHAN</t>
  </si>
  <si>
    <t>GAJENDRA SINGH</t>
  </si>
  <si>
    <t>RUPA KANWAR</t>
  </si>
  <si>
    <t>DALA RAM GURJAR</t>
  </si>
  <si>
    <t>SUGNA DEVI</t>
  </si>
  <si>
    <t>DIMPAL CHOUHAN</t>
  </si>
  <si>
    <t>OMPRAKASH CHOUHAN</t>
  </si>
  <si>
    <t>GAYATRI</t>
  </si>
  <si>
    <t>GHANSHAM</t>
  </si>
  <si>
    <t>OMPRAKSH</t>
  </si>
  <si>
    <t>GOPAL</t>
  </si>
  <si>
    <t>RAJU RAM</t>
  </si>
  <si>
    <t>GORAV</t>
  </si>
  <si>
    <t>KANA RAM</t>
  </si>
  <si>
    <t>GUNIT BHAYAL</t>
  </si>
  <si>
    <t>NIRMA</t>
  </si>
  <si>
    <t>HARSHWARDHAN CHOUHAN</t>
  </si>
  <si>
    <t>JYOTI</t>
  </si>
  <si>
    <t>HIMANSHI</t>
  </si>
  <si>
    <t>KARISHMA JAIN</t>
  </si>
  <si>
    <t>RAJENDRA KUMAR</t>
  </si>
  <si>
    <t>NEETU JAIN</t>
  </si>
  <si>
    <t>KARTIK</t>
  </si>
  <si>
    <t>SHYAM SAGAR GURJAR</t>
  </si>
  <si>
    <t>KHUS SINGARIYA</t>
  </si>
  <si>
    <t>RAMKARAN</t>
  </si>
  <si>
    <t>KIRTI</t>
  </si>
  <si>
    <t>PINTU</t>
  </si>
  <si>
    <t>LALIT</t>
  </si>
  <si>
    <t>ASHA</t>
  </si>
  <si>
    <t>LOKENDRA GURJAR</t>
  </si>
  <si>
    <t>DURGARAM</t>
  </si>
  <si>
    <t>MANISH GURJAR</t>
  </si>
  <si>
    <t>NEMA RAM</t>
  </si>
  <si>
    <t>GANU DEVI</t>
  </si>
  <si>
    <t>MAUKHA</t>
  </si>
  <si>
    <t>DURGA RAM</t>
  </si>
  <si>
    <t>MOHIT DHEER</t>
  </si>
  <si>
    <t>JAGDISH DHEER</t>
  </si>
  <si>
    <t>LILA DHEER</t>
  </si>
  <si>
    <t>NITESH</t>
  </si>
  <si>
    <t>DALARAM GURJAR</t>
  </si>
  <si>
    <t>PARINITI</t>
  </si>
  <si>
    <t>PUNA RAM</t>
  </si>
  <si>
    <t>ASHOK KUMAR KEER</t>
  </si>
  <si>
    <t>SONU KEER</t>
  </si>
  <si>
    <t>PRANJAL GURJAR</t>
  </si>
  <si>
    <t>KAILASH GURJAR</t>
  </si>
  <si>
    <t>KELAM DEVI</t>
  </si>
  <si>
    <t>PRATEEK SINGARIYA</t>
  </si>
  <si>
    <t>PRSOON SINGARIYA</t>
  </si>
  <si>
    <t>LALIT SINGARIYA</t>
  </si>
  <si>
    <t>DEEPANJALI</t>
  </si>
  <si>
    <t>RUCHI CHOUHAN</t>
  </si>
  <si>
    <t>SACHIN NAYAK</t>
  </si>
  <si>
    <t>SHAITAN</t>
  </si>
  <si>
    <t>SHUSHIL GURJAR</t>
  </si>
  <si>
    <t>DARIYA DEVI</t>
  </si>
  <si>
    <t>SUDIKSHA</t>
  </si>
  <si>
    <t>LALIT KUMAR</t>
  </si>
  <si>
    <t>NISHA</t>
  </si>
  <si>
    <t>TARA</t>
  </si>
  <si>
    <t>TARUN GURJAR</t>
  </si>
  <si>
    <t>VAIBHAV CHOUHAN</t>
  </si>
  <si>
    <t>DHARMA RAM CHOUHAN</t>
  </si>
  <si>
    <t>VASIL MURTUJA</t>
  </si>
  <si>
    <t>E</t>
  </si>
  <si>
    <t>Grade 'E'</t>
  </si>
  <si>
    <t>Fail</t>
  </si>
  <si>
    <t xml:space="preserve">Grade 'E' </t>
  </si>
  <si>
    <t>Total passed</t>
  </si>
  <si>
    <t>Overall Grade</t>
  </si>
  <si>
    <t>Youtube Video Link for Class 1-4</t>
  </si>
  <si>
    <r>
      <t xml:space="preserve">कक्षा </t>
    </r>
    <r>
      <rPr>
        <b/>
        <sz val="14"/>
        <color rgb="FFFF0000"/>
        <rFont val="Calibri"/>
        <family val="2"/>
        <scheme val="minor"/>
      </rPr>
      <t>3</t>
    </r>
    <r>
      <rPr>
        <b/>
        <sz val="12"/>
        <color rgb="FFFF0000"/>
        <rFont val="Calibri"/>
        <family val="2"/>
        <scheme val="minor"/>
      </rPr>
      <t xml:space="preserve"> के कक्षाध्यापक </t>
    </r>
  </si>
  <si>
    <r>
      <t xml:space="preserve">कक्षा </t>
    </r>
    <r>
      <rPr>
        <b/>
        <sz val="14"/>
        <color rgb="FFFF0000"/>
        <rFont val="Calibri"/>
        <family val="2"/>
        <scheme val="minor"/>
      </rPr>
      <t>4</t>
    </r>
    <r>
      <rPr>
        <b/>
        <sz val="12"/>
        <color rgb="FFFF0000"/>
        <rFont val="Calibri"/>
        <family val="2"/>
        <scheme val="minor"/>
      </rPr>
      <t xml:space="preserve"> के कक्षाध्यापक </t>
    </r>
  </si>
  <si>
    <r>
      <t xml:space="preserve">सत्र 2021-22  हेतु कक्षा </t>
    </r>
    <r>
      <rPr>
        <b/>
        <sz val="16"/>
        <color rgb="FF0000CC"/>
        <rFont val="Calibri"/>
        <family val="2"/>
        <scheme val="minor"/>
      </rPr>
      <t xml:space="preserve">01 से 04 </t>
    </r>
    <r>
      <rPr>
        <b/>
        <sz val="14"/>
        <color rgb="FF0000CC"/>
        <rFont val="Calibri"/>
        <family val="2"/>
        <scheme val="minor"/>
      </rPr>
      <t xml:space="preserve">तक </t>
    </r>
    <r>
      <rPr>
        <b/>
        <u/>
        <sz val="14"/>
        <color rgb="FFCC00CC"/>
        <rFont val="Calibri"/>
        <family val="2"/>
        <scheme val="minor"/>
      </rPr>
      <t>निजी विद्यालयों</t>
    </r>
    <r>
      <rPr>
        <b/>
        <sz val="14"/>
        <color rgb="FF0000CC"/>
        <rFont val="Calibri"/>
        <family val="2"/>
        <scheme val="minor"/>
      </rPr>
      <t xml:space="preserve"> के लिए रिजल्ट शीट  </t>
    </r>
  </si>
</sst>
</file>

<file path=xl/styles.xml><?xml version="1.0" encoding="utf-8"?>
<styleSheet xmlns="http://schemas.openxmlformats.org/spreadsheetml/2006/main">
  <numFmts count="4">
    <numFmt numFmtId="164" formatCode="dd/mm/yyyy"/>
    <numFmt numFmtId="165" formatCode="0.00\ &quot;%&quot;"/>
    <numFmt numFmtId="166" formatCode="0.0"/>
    <numFmt numFmtId="167" formatCode="0.00;[Red]0.00"/>
  </numFmts>
  <fonts count="162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9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0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6"/>
      <color rgb="FF0000CC"/>
      <name val="Cambria"/>
      <family val="1"/>
      <scheme val="major"/>
    </font>
    <font>
      <b/>
      <sz val="11"/>
      <color rgb="FF006600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2"/>
      <color rgb="FFCC00CC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u/>
      <sz val="14"/>
      <color rgb="FF0000CC"/>
      <name val="Calibri"/>
      <family val="2"/>
    </font>
    <font>
      <sz val="14"/>
      <color theme="0"/>
      <name val="Kruti Dev 010"/>
    </font>
    <font>
      <b/>
      <sz val="16"/>
      <color theme="0"/>
      <name val="Kruti Dev 010"/>
    </font>
    <font>
      <b/>
      <sz val="14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rgb="FFFF0000"/>
      <name val="Kruti Dev 010"/>
    </font>
    <font>
      <sz val="12"/>
      <color rgb="FFFF0000"/>
      <name val="Calibri"/>
      <family val="2"/>
      <scheme val="minor"/>
    </font>
    <font>
      <b/>
      <sz val="14"/>
      <color theme="0"/>
      <name val="Kruti Dev 010"/>
    </font>
    <font>
      <sz val="11"/>
      <name val="Calibri"/>
      <family val="2"/>
      <scheme val="minor"/>
    </font>
    <font>
      <b/>
      <sz val="11"/>
      <color theme="1"/>
      <name val="Kruti Dev 010"/>
    </font>
    <font>
      <sz val="16"/>
      <color theme="1"/>
      <name val="DevLys 010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DevLys 010"/>
    </font>
    <font>
      <sz val="11"/>
      <name val="Kruti Dev 010"/>
    </font>
    <font>
      <b/>
      <sz val="11"/>
      <color rgb="FF022DFE"/>
      <name val="Cambria"/>
      <family val="1"/>
      <scheme val="major"/>
    </font>
    <font>
      <b/>
      <sz val="14"/>
      <color rgb="FF006600"/>
      <name val="Calibri"/>
      <family val="2"/>
      <scheme val="minor"/>
    </font>
    <font>
      <b/>
      <sz val="12"/>
      <color rgb="FFFF0000"/>
      <name val="Cambria"/>
      <family val="1"/>
      <scheme val="major"/>
    </font>
    <font>
      <b/>
      <sz val="14"/>
      <name val="Kruti Dev 010"/>
    </font>
    <font>
      <b/>
      <sz val="14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Kruti Dev 010"/>
    </font>
    <font>
      <b/>
      <sz val="9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1"/>
      <color indexed="10"/>
      <name val="Kruti Dev 010"/>
    </font>
    <font>
      <b/>
      <sz val="10.5"/>
      <color rgb="FF0000CC"/>
      <name val="Cambria"/>
      <family val="1"/>
      <scheme val="major"/>
    </font>
    <font>
      <b/>
      <sz val="10"/>
      <color rgb="FF022DFE"/>
      <name val="Cambria"/>
      <family val="1"/>
      <scheme val="major"/>
    </font>
    <font>
      <b/>
      <sz val="10"/>
      <color rgb="FF0000CC"/>
      <name val="Cambria"/>
      <family val="1"/>
      <scheme val="major"/>
    </font>
    <font>
      <b/>
      <sz val="12"/>
      <color rgb="FF00660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rgb="FFCC00CC"/>
      <name val="Cambria"/>
      <family val="1"/>
      <scheme val="major"/>
    </font>
    <font>
      <b/>
      <sz val="10.5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.5"/>
      <color theme="1"/>
      <name val="Kruti Dev 010"/>
    </font>
    <font>
      <sz val="10.5"/>
      <name val="Calibri"/>
      <family val="2"/>
      <scheme val="minor"/>
    </font>
    <font>
      <b/>
      <sz val="1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b/>
      <sz val="18"/>
      <color rgb="FF00FF00"/>
      <name val="Kruti Dev 010"/>
    </font>
    <font>
      <b/>
      <i/>
      <sz val="13"/>
      <name val="Cambria"/>
      <family val="1"/>
      <scheme val="major"/>
    </font>
    <font>
      <b/>
      <i/>
      <sz val="16"/>
      <color rgb="FF0000CC"/>
      <name val="Calibri"/>
      <family val="2"/>
      <scheme val="minor"/>
    </font>
    <font>
      <b/>
      <i/>
      <sz val="16"/>
      <color rgb="FF0070C0"/>
      <name val="Calibri"/>
      <family val="2"/>
    </font>
    <font>
      <b/>
      <i/>
      <u/>
      <sz val="18"/>
      <color theme="9" tint="-0.499984740745262"/>
      <name val="Calibri"/>
      <family val="2"/>
    </font>
    <font>
      <b/>
      <sz val="11"/>
      <color theme="0" tint="-0.1499984740745262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.5"/>
      <color rgb="FFFF0000"/>
      <name val="Cambria"/>
      <family val="1"/>
      <scheme val="major"/>
    </font>
    <font>
      <b/>
      <sz val="9.5"/>
      <color rgb="FF0000CC"/>
      <name val="Cambria"/>
      <family val="1"/>
      <scheme val="major"/>
    </font>
    <font>
      <b/>
      <sz val="10.5"/>
      <color rgb="FFCC00CC"/>
      <name val="Calibri"/>
      <family val="2"/>
      <scheme val="minor"/>
    </font>
    <font>
      <b/>
      <i/>
      <sz val="18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0"/>
      <name val="Wingdings"/>
      <charset val="2"/>
    </font>
    <font>
      <b/>
      <sz val="12"/>
      <name val="Calibri"/>
      <family val="2"/>
    </font>
    <font>
      <b/>
      <sz val="10"/>
      <color rgb="FFFF0000"/>
      <name val="Kruti Dev 010"/>
    </font>
    <font>
      <b/>
      <sz val="10"/>
      <name val="Times New Roman"/>
      <family val="1"/>
    </font>
    <font>
      <b/>
      <sz val="10"/>
      <name val="Cambria"/>
      <family val="1"/>
      <scheme val="major"/>
    </font>
    <font>
      <b/>
      <sz val="11"/>
      <name val="Calibri"/>
      <family val="2"/>
    </font>
    <font>
      <b/>
      <sz val="10"/>
      <color rgb="FFFF0000"/>
      <name val="Calibri"/>
      <family val="2"/>
    </font>
    <font>
      <b/>
      <sz val="12"/>
      <color indexed="10"/>
      <name val="Calibri"/>
      <family val="2"/>
    </font>
    <font>
      <b/>
      <sz val="12"/>
      <color rgb="FFD60093"/>
      <name val="Calibri"/>
      <family val="2"/>
    </font>
    <font>
      <b/>
      <sz val="12"/>
      <color rgb="FF0000CC"/>
      <name val="Calibri"/>
      <family val="2"/>
    </font>
    <font>
      <b/>
      <sz val="12"/>
      <color rgb="FF9900FF"/>
      <name val="Calibri"/>
      <family val="2"/>
    </font>
    <font>
      <b/>
      <sz val="12"/>
      <color indexed="10"/>
      <name val="Calibri"/>
      <family val="2"/>
      <scheme val="minor"/>
    </font>
    <font>
      <b/>
      <i/>
      <sz val="11"/>
      <color indexed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0.5"/>
      <name val="Calibri"/>
      <family val="2"/>
    </font>
    <font>
      <sz val="10"/>
      <name val="Kruti Dev 010"/>
    </font>
    <font>
      <b/>
      <sz val="16"/>
      <name val="Calibri"/>
      <family val="2"/>
      <scheme val="minor"/>
    </font>
    <font>
      <sz val="16"/>
      <name val="Kruti Dev 010"/>
    </font>
    <font>
      <b/>
      <sz val="12"/>
      <color rgb="FF9900FF"/>
      <name val="Calibri"/>
      <family val="2"/>
      <scheme val="minor"/>
    </font>
    <font>
      <b/>
      <i/>
      <sz val="10"/>
      <color rgb="FF9900FF"/>
      <name val="Calibri"/>
      <family val="2"/>
      <scheme val="minor"/>
    </font>
    <font>
      <b/>
      <i/>
      <sz val="12"/>
      <color rgb="FF9900FF"/>
      <name val="Calibri"/>
      <family val="2"/>
      <scheme val="minor"/>
    </font>
    <font>
      <b/>
      <sz val="11"/>
      <color rgb="FF9900FF"/>
      <name val="Calibri"/>
      <family val="2"/>
      <scheme val="minor"/>
    </font>
    <font>
      <b/>
      <sz val="10"/>
      <color rgb="FFCC0099"/>
      <name val="Calibri"/>
      <family val="2"/>
      <scheme val="minor"/>
    </font>
    <font>
      <b/>
      <sz val="12"/>
      <name val="Times New Roman"/>
      <family val="1"/>
    </font>
    <font>
      <b/>
      <sz val="8"/>
      <color rgb="FFCC0099"/>
      <name val="Calibri"/>
      <family val="2"/>
      <scheme val="minor"/>
    </font>
    <font>
      <b/>
      <sz val="11"/>
      <name val="Kruti Dev 010"/>
    </font>
    <font>
      <b/>
      <sz val="10"/>
      <name val="Kruti Dev 010"/>
    </font>
    <font>
      <b/>
      <i/>
      <sz val="12"/>
      <color rgb="FF0000CC"/>
      <name val="Calibri"/>
      <family val="2"/>
      <scheme val="minor"/>
    </font>
    <font>
      <b/>
      <sz val="9"/>
      <name val="Calibri"/>
      <family val="2"/>
      <scheme val="minor"/>
    </font>
    <font>
      <b/>
      <i/>
      <sz val="12"/>
      <color rgb="FF0000FF"/>
      <name val="Calibri"/>
      <family val="2"/>
      <scheme val="minor"/>
    </font>
    <font>
      <b/>
      <sz val="9"/>
      <name val="Kruti Dev 010"/>
    </font>
    <font>
      <b/>
      <sz val="12"/>
      <color rgb="FF0000FF"/>
      <name val="Kruti Dev 010"/>
    </font>
    <font>
      <sz val="8"/>
      <color theme="1"/>
      <name val="Cambria"/>
      <family val="1"/>
      <scheme val="major"/>
    </font>
    <font>
      <b/>
      <i/>
      <sz val="14"/>
      <name val="Calibri"/>
      <family val="2"/>
      <scheme val="minor"/>
    </font>
    <font>
      <b/>
      <sz val="9"/>
      <name val="Cambria"/>
      <family val="1"/>
    </font>
    <font>
      <b/>
      <sz val="20"/>
      <color indexed="10"/>
      <name val="Kruti Dev 010"/>
    </font>
    <font>
      <b/>
      <sz val="8"/>
      <color indexed="10"/>
      <name val="Calibri"/>
      <family val="2"/>
    </font>
    <font>
      <b/>
      <sz val="14"/>
      <name val="Calibri"/>
      <family val="2"/>
    </font>
    <font>
      <b/>
      <sz val="14"/>
      <color indexed="14"/>
      <name val="Calibri"/>
      <family val="2"/>
    </font>
    <font>
      <b/>
      <sz val="14"/>
      <color indexed="10"/>
      <name val="Calibri"/>
      <family val="2"/>
    </font>
    <font>
      <sz val="10"/>
      <name val="Arial"/>
      <family val="2"/>
    </font>
    <font>
      <b/>
      <u val="double"/>
      <sz val="16"/>
      <color rgb="FFFF0000"/>
      <name val="Calibri"/>
      <family val="2"/>
      <scheme val="minor"/>
    </font>
    <font>
      <b/>
      <sz val="26"/>
      <color indexed="10"/>
      <name val="Kruti Dev 010"/>
    </font>
    <font>
      <b/>
      <sz val="8"/>
      <name val="Calibri"/>
      <family val="2"/>
      <scheme val="minor"/>
    </font>
    <font>
      <sz val="14"/>
      <name val="Arial"/>
      <family val="2"/>
    </font>
    <font>
      <b/>
      <sz val="9"/>
      <color indexed="10"/>
      <name val="Cambria"/>
      <family val="1"/>
    </font>
    <font>
      <b/>
      <sz val="10"/>
      <name val="Cambria"/>
      <family val="1"/>
    </font>
    <font>
      <b/>
      <sz val="9"/>
      <color rgb="FFFF0000"/>
      <name val="Cambria"/>
      <family val="1"/>
    </font>
    <font>
      <b/>
      <sz val="9"/>
      <color rgb="FF004620"/>
      <name val="Cambria"/>
      <family val="1"/>
    </font>
    <font>
      <b/>
      <sz val="8"/>
      <name val="Cambria"/>
      <family val="1"/>
    </font>
    <font>
      <b/>
      <sz val="14"/>
      <color indexed="12"/>
      <name val="Kruti Dev 010"/>
    </font>
    <font>
      <b/>
      <sz val="14"/>
      <color theme="0"/>
      <name val="Cambria"/>
      <family val="1"/>
    </font>
    <font>
      <b/>
      <sz val="11"/>
      <color indexed="12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6"/>
      <color indexed="10"/>
      <name val="Kruti Dev 010"/>
    </font>
    <font>
      <b/>
      <sz val="12"/>
      <color rgb="FF0000FF"/>
      <name val="Calibri"/>
      <family val="2"/>
      <scheme val="minor"/>
    </font>
    <font>
      <b/>
      <sz val="8"/>
      <color indexed="10"/>
      <name val="Cambria"/>
      <family val="1"/>
    </font>
    <font>
      <b/>
      <sz val="8"/>
      <color indexed="12"/>
      <name val="Cambria"/>
      <family val="1"/>
    </font>
    <font>
      <b/>
      <sz val="12"/>
      <color indexed="12"/>
      <name val="Kruti Dev 010"/>
    </font>
    <font>
      <b/>
      <sz val="12"/>
      <color theme="0"/>
      <name val="Cambria"/>
      <family val="2"/>
    </font>
    <font>
      <b/>
      <sz val="10"/>
      <color indexed="12"/>
      <name val="Cambria"/>
      <family val="1"/>
    </font>
    <font>
      <b/>
      <sz val="9"/>
      <name val="Calibri"/>
      <family val="2"/>
    </font>
    <font>
      <b/>
      <sz val="10"/>
      <color rgb="FFCC00CC"/>
      <name val="Cambria"/>
      <family val="1"/>
      <scheme val="major"/>
    </font>
    <font>
      <b/>
      <u val="double"/>
      <sz val="12"/>
      <color rgb="FF0000CC"/>
      <name val="Calibri"/>
      <family val="2"/>
      <scheme val="minor"/>
    </font>
    <font>
      <b/>
      <u val="double"/>
      <sz val="11"/>
      <color rgb="FF0000CC"/>
      <name val="Cambria"/>
      <family val="1"/>
      <scheme val="major"/>
    </font>
    <font>
      <b/>
      <u/>
      <sz val="14"/>
      <name val="Cambria"/>
      <family val="1"/>
      <scheme val="major"/>
    </font>
    <font>
      <sz val="11"/>
      <color theme="0" tint="-0.34998626667073579"/>
      <name val="Calibri"/>
      <family val="2"/>
      <scheme val="minor"/>
    </font>
    <font>
      <b/>
      <sz val="16"/>
      <color rgb="FF0000CC"/>
      <name val="Calibri"/>
      <family val="2"/>
      <scheme val="minor"/>
    </font>
    <font>
      <b/>
      <sz val="11"/>
      <color rgb="FFFF0000"/>
      <name val="Calibri"/>
      <family val="2"/>
    </font>
    <font>
      <b/>
      <sz val="14"/>
      <color theme="9" tint="-0.499984740745262"/>
      <name val="Cambria"/>
      <family val="1"/>
      <scheme val="major"/>
    </font>
    <font>
      <b/>
      <sz val="10"/>
      <color rgb="FF006600"/>
      <name val="Cambria"/>
      <family val="1"/>
    </font>
    <font>
      <b/>
      <sz val="13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4"/>
      <color rgb="FFCC00CC"/>
      <name val="Calibri"/>
      <family val="2"/>
      <scheme val="minor"/>
    </font>
    <font>
      <b/>
      <sz val="9"/>
      <color rgb="FF0066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gradientFill type="path">
        <stop position="0">
          <color theme="0"/>
        </stop>
        <stop position="1">
          <color rgb="FF7030A0"/>
        </stop>
      </gradientFill>
    </fill>
    <fill>
      <gradientFill degree="90">
        <stop position="0">
          <color theme="5" tint="0.59999389629810485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rgb="FFFFFF0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C9E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5" tint="0.40000610370189521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1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/>
      <right/>
      <top style="medium">
        <color rgb="FF0000CC"/>
      </top>
      <bottom style="medium">
        <color rgb="FF0000CC"/>
      </bottom>
      <diagonal/>
    </border>
    <border>
      <left/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rgb="FF0000CC"/>
      </left>
      <right/>
      <top style="medium">
        <color rgb="FF0000CC"/>
      </top>
      <bottom style="medium">
        <color rgb="FF0000CC"/>
      </bottom>
      <diagonal/>
    </border>
    <border>
      <left style="thin">
        <color rgb="FF0000CC"/>
      </left>
      <right style="thin">
        <color rgb="FF0000CC"/>
      </right>
      <top style="thin">
        <color rgb="FF0000CC"/>
      </top>
      <bottom style="thin">
        <color rgb="FF0000CC"/>
      </bottom>
      <diagonal/>
    </border>
    <border>
      <left style="medium">
        <color rgb="FF0000CC"/>
      </left>
      <right/>
      <top style="medium">
        <color rgb="FF0000CC"/>
      </top>
      <bottom/>
      <diagonal/>
    </border>
    <border>
      <left style="medium">
        <color rgb="FF0000CC"/>
      </left>
      <right/>
      <top/>
      <bottom/>
      <diagonal/>
    </border>
    <border>
      <left style="medium">
        <color rgb="FF0000CC"/>
      </left>
      <right/>
      <top/>
      <bottom style="medium">
        <color rgb="FF0000CC"/>
      </bottom>
      <diagonal/>
    </border>
    <border>
      <left/>
      <right/>
      <top style="medium">
        <color rgb="FF0000CC"/>
      </top>
      <bottom/>
      <diagonal/>
    </border>
    <border>
      <left/>
      <right style="medium">
        <color rgb="FF0000CC"/>
      </right>
      <top style="medium">
        <color rgb="FF0000CC"/>
      </top>
      <bottom/>
      <diagonal/>
    </border>
    <border>
      <left/>
      <right style="medium">
        <color rgb="FF0000CC"/>
      </right>
      <top/>
      <bottom/>
      <diagonal/>
    </border>
    <border>
      <left/>
      <right style="medium">
        <color rgb="FF0000CC"/>
      </right>
      <top/>
      <bottom style="medium">
        <color rgb="FF0000CC"/>
      </bottom>
      <diagonal/>
    </border>
    <border>
      <left/>
      <right/>
      <top/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double">
        <color theme="5" tint="-0.499984740745262"/>
      </bottom>
      <diagonal/>
    </border>
    <border>
      <left style="medium">
        <color rgb="FFFF0000"/>
      </left>
      <right/>
      <top/>
      <bottom style="medium">
        <color rgb="FF0000CC"/>
      </bottom>
      <diagonal/>
    </border>
    <border>
      <left/>
      <right/>
      <top/>
      <bottom style="medium">
        <color rgb="FF0000CC"/>
      </bottom>
      <diagonal/>
    </border>
    <border>
      <left style="double">
        <color theme="9" tint="-0.499984740745262"/>
      </left>
      <right/>
      <top style="double">
        <color theme="9" tint="-0.499984740745262"/>
      </top>
      <bottom style="double">
        <color theme="9" tint="-0.499984740745262"/>
      </bottom>
      <diagonal/>
    </border>
    <border>
      <left/>
      <right/>
      <top style="double">
        <color theme="9" tint="-0.499984740745262"/>
      </top>
      <bottom style="double">
        <color theme="9" tint="-0.499984740745262"/>
      </bottom>
      <diagonal/>
    </border>
    <border>
      <left/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/>
      <diagonal/>
    </border>
    <border>
      <left/>
      <right/>
      <top style="thin">
        <color rgb="FF3F3F3F"/>
      </top>
      <bottom style="double">
        <color theme="9" tint="-0.499984740745262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rgb="FFFF0000"/>
      </right>
      <top style="thin">
        <color indexed="64"/>
      </top>
      <bottom/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rgb="FF00B050"/>
      </bottom>
      <diagonal/>
    </border>
    <border>
      <left style="medium">
        <color indexed="64"/>
      </left>
      <right style="medium">
        <color indexed="64"/>
      </right>
      <top style="double">
        <color rgb="FF00B05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57"/>
      </left>
      <right/>
      <top style="double">
        <color indexed="57"/>
      </top>
      <bottom/>
      <diagonal/>
    </border>
    <border>
      <left/>
      <right/>
      <top style="double">
        <color indexed="57"/>
      </top>
      <bottom/>
      <diagonal/>
    </border>
    <border>
      <left/>
      <right style="double">
        <color indexed="57"/>
      </right>
      <top style="double">
        <color indexed="57"/>
      </top>
      <bottom/>
      <diagonal/>
    </border>
    <border>
      <left style="thin">
        <color rgb="FFCC0099"/>
      </left>
      <right/>
      <top style="thin">
        <color rgb="FFCC0099"/>
      </top>
      <bottom style="thin">
        <color rgb="FFCC0099"/>
      </bottom>
      <diagonal/>
    </border>
    <border>
      <left/>
      <right/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 style="thin">
        <color rgb="FFCC0099"/>
      </top>
      <bottom style="thin">
        <color rgb="FFCC0099"/>
      </bottom>
      <diagonal/>
    </border>
    <border>
      <left/>
      <right style="thin">
        <color rgb="FFD60093"/>
      </right>
      <top style="thin">
        <color rgb="FFD60093"/>
      </top>
      <bottom style="thin">
        <color rgb="FFD60093"/>
      </bottom>
      <diagonal/>
    </border>
    <border>
      <left style="thin">
        <color rgb="FFD60093"/>
      </left>
      <right style="thin">
        <color rgb="FFD60093"/>
      </right>
      <top style="thin">
        <color rgb="FFD60093"/>
      </top>
      <bottom style="thin">
        <color rgb="FFD60093"/>
      </bottom>
      <diagonal/>
    </border>
    <border>
      <left style="thin">
        <color rgb="FFD60093"/>
      </left>
      <right/>
      <top style="thin">
        <color rgb="FFD60093"/>
      </top>
      <bottom style="thin">
        <color rgb="FFD60093"/>
      </bottom>
      <diagonal/>
    </border>
    <border>
      <left style="double">
        <color indexed="57"/>
      </left>
      <right/>
      <top/>
      <bottom style="thin">
        <color indexed="46"/>
      </bottom>
      <diagonal/>
    </border>
    <border>
      <left/>
      <right/>
      <top/>
      <bottom style="thin">
        <color indexed="46"/>
      </bottom>
      <diagonal/>
    </border>
    <border>
      <left/>
      <right style="double">
        <color indexed="57"/>
      </right>
      <top/>
      <bottom style="thin">
        <color indexed="46"/>
      </bottom>
      <diagonal/>
    </border>
    <border>
      <left style="thin">
        <color rgb="FFD60093"/>
      </left>
      <right style="thin">
        <color rgb="FFD60093"/>
      </right>
      <top/>
      <bottom style="thin">
        <color rgb="FFD60093"/>
      </bottom>
      <diagonal/>
    </border>
    <border>
      <left/>
      <right style="thin">
        <color rgb="FFD60093"/>
      </right>
      <top/>
      <bottom style="thin">
        <color rgb="FFD60093"/>
      </bottom>
      <diagonal/>
    </border>
    <border>
      <left style="double">
        <color indexed="57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6"/>
      </left>
      <right style="double">
        <color indexed="57"/>
      </right>
      <top style="thin">
        <color indexed="46"/>
      </top>
      <bottom style="thin">
        <color indexed="46"/>
      </bottom>
      <diagonal/>
    </border>
    <border>
      <left style="thin">
        <color rgb="FFCC99FF"/>
      </left>
      <right style="thin">
        <color rgb="FFCC99FF"/>
      </right>
      <top style="thin">
        <color rgb="FFCC99FF"/>
      </top>
      <bottom style="thin">
        <color rgb="FFCC99FF"/>
      </bottom>
      <diagonal/>
    </border>
    <border>
      <left style="thin">
        <color rgb="FFCC99FF"/>
      </left>
      <right style="double">
        <color indexed="57"/>
      </right>
      <top style="thin">
        <color rgb="FFCC99FF"/>
      </top>
      <bottom style="thin">
        <color rgb="FFCC99FF"/>
      </bottom>
      <diagonal/>
    </border>
    <border>
      <left style="double">
        <color indexed="17"/>
      </left>
      <right/>
      <top/>
      <bottom/>
      <diagonal/>
    </border>
    <border>
      <left/>
      <right style="double">
        <color indexed="17"/>
      </right>
      <top/>
      <bottom/>
      <diagonal/>
    </border>
    <border>
      <left style="double">
        <color indexed="57"/>
      </left>
      <right style="thin">
        <color indexed="46"/>
      </right>
      <top style="double">
        <color indexed="57"/>
      </top>
      <bottom style="thin">
        <color indexed="46"/>
      </bottom>
      <diagonal/>
    </border>
    <border>
      <left style="thin">
        <color indexed="46"/>
      </left>
      <right style="thin">
        <color indexed="46"/>
      </right>
      <top style="double">
        <color indexed="57"/>
      </top>
      <bottom style="thin">
        <color indexed="46"/>
      </bottom>
      <diagonal/>
    </border>
    <border>
      <left style="thin">
        <color indexed="46"/>
      </left>
      <right style="double">
        <color indexed="57"/>
      </right>
      <top style="double">
        <color indexed="57"/>
      </top>
      <bottom style="thin">
        <color indexed="46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double">
        <color indexed="57"/>
      </bottom>
      <diagonal/>
    </border>
    <border>
      <left style="thin">
        <color indexed="46"/>
      </left>
      <right style="double">
        <color indexed="57"/>
      </right>
      <top style="thin">
        <color indexed="46"/>
      </top>
      <bottom style="double">
        <color indexed="57"/>
      </bottom>
      <diagonal/>
    </border>
    <border>
      <left/>
      <right style="thin">
        <color rgb="FFD60093"/>
      </right>
      <top/>
      <bottom/>
      <diagonal/>
    </border>
    <border>
      <left/>
      <right style="double">
        <color indexed="57"/>
      </right>
      <top/>
      <bottom/>
      <diagonal/>
    </border>
    <border>
      <left style="thin">
        <color rgb="FFD60093"/>
      </left>
      <right style="thin">
        <color rgb="FFD60093"/>
      </right>
      <top style="thin">
        <color rgb="FFCC0099"/>
      </top>
      <bottom/>
      <diagonal/>
    </border>
    <border>
      <left/>
      <right style="thin">
        <color rgb="FFD60093"/>
      </right>
      <top style="thin">
        <color rgb="FFD60093"/>
      </top>
      <bottom/>
      <diagonal/>
    </border>
    <border>
      <left style="thin">
        <color rgb="FFD60093"/>
      </left>
      <right style="thin">
        <color rgb="FFD60093"/>
      </right>
      <top style="thin">
        <color rgb="FFD60093"/>
      </top>
      <bottom/>
      <diagonal/>
    </border>
    <border>
      <left style="thin">
        <color rgb="FFD60093"/>
      </left>
      <right style="thin">
        <color rgb="FFD60093"/>
      </right>
      <top/>
      <bottom/>
      <diagonal/>
    </border>
    <border>
      <left style="thin">
        <color rgb="FFD60093"/>
      </left>
      <right/>
      <top style="thin">
        <color rgb="FFD60093"/>
      </top>
      <bottom/>
      <diagonal/>
    </border>
    <border>
      <left style="thin">
        <color rgb="FFD60093"/>
      </left>
      <right/>
      <top/>
      <bottom style="thin">
        <color rgb="FFD60093"/>
      </bottom>
      <diagonal/>
    </border>
    <border>
      <left style="thin">
        <color rgb="FFCC00CC"/>
      </left>
      <right style="thin">
        <color rgb="FFCC00CC"/>
      </right>
      <top style="thin">
        <color rgb="FFCC00CC"/>
      </top>
      <bottom style="thin">
        <color rgb="FFCC00CC"/>
      </bottom>
      <diagonal/>
    </border>
    <border>
      <left style="thin">
        <color rgb="FFCC00CC"/>
      </left>
      <right style="thin">
        <color rgb="FFCC00CC"/>
      </right>
      <top/>
      <bottom style="thin">
        <color rgb="FFCC00CC"/>
      </bottom>
      <diagonal/>
    </border>
    <border>
      <left style="thin">
        <color rgb="FFCC00CC"/>
      </left>
      <right style="thin">
        <color rgb="FFCC00CC"/>
      </right>
      <top style="thin">
        <color rgb="FFCC00CC"/>
      </top>
      <bottom/>
      <diagonal/>
    </border>
    <border>
      <left style="thin">
        <color rgb="FFCC00CC"/>
      </left>
      <right/>
      <top style="thin">
        <color rgb="FFCC00CC"/>
      </top>
      <bottom/>
      <diagonal/>
    </border>
    <border>
      <left/>
      <right/>
      <top style="thin">
        <color rgb="FFCC00CC"/>
      </top>
      <bottom/>
      <diagonal/>
    </border>
    <border>
      <left/>
      <right style="thin">
        <color rgb="FFCC00CC"/>
      </right>
      <top style="thin">
        <color rgb="FFCC00CC"/>
      </top>
      <bottom/>
      <diagonal/>
    </border>
    <border>
      <left style="thin">
        <color rgb="FFCC00CC"/>
      </left>
      <right/>
      <top/>
      <bottom/>
      <diagonal/>
    </border>
    <border>
      <left/>
      <right style="thin">
        <color rgb="FFCC00CC"/>
      </right>
      <top/>
      <bottom/>
      <diagonal/>
    </border>
    <border>
      <left style="thin">
        <color rgb="FFCC00CC"/>
      </left>
      <right/>
      <top/>
      <bottom style="thin">
        <color rgb="FFCC00CC"/>
      </bottom>
      <diagonal/>
    </border>
    <border>
      <left/>
      <right/>
      <top/>
      <bottom style="thin">
        <color rgb="FFCC00CC"/>
      </bottom>
      <diagonal/>
    </border>
    <border>
      <left/>
      <right style="thin">
        <color rgb="FFCC00CC"/>
      </right>
      <top/>
      <bottom style="thin">
        <color rgb="FFCC00CC"/>
      </bottom>
      <diagonal/>
    </border>
    <border>
      <left/>
      <right style="thin">
        <color rgb="FF0000CC"/>
      </right>
      <top/>
      <bottom/>
      <diagonal/>
    </border>
    <border>
      <left style="thin">
        <color rgb="FF0000CC"/>
      </left>
      <right style="thin">
        <color rgb="FF0000CC"/>
      </right>
      <top style="thin">
        <color rgb="FF0000CC"/>
      </top>
      <bottom/>
      <diagonal/>
    </border>
    <border>
      <left/>
      <right/>
      <top style="thin">
        <color rgb="FFCC0099"/>
      </top>
      <bottom/>
      <diagonal/>
    </border>
    <border>
      <left/>
      <right/>
      <top/>
      <bottom style="thin">
        <color rgb="FFD60093"/>
      </bottom>
      <diagonal/>
    </border>
    <border>
      <left style="thin">
        <color rgb="FFCC0099"/>
      </left>
      <right/>
      <top style="thin">
        <color rgb="FFCC0099"/>
      </top>
      <bottom/>
      <diagonal/>
    </border>
    <border>
      <left/>
      <right style="thin">
        <color rgb="FFCC0099"/>
      </right>
      <top style="thin">
        <color rgb="FFCC0099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24" fillId="17" borderId="18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</cellStyleXfs>
  <cellXfs count="776">
    <xf numFmtId="0" fontId="0" fillId="0" borderId="0" xfId="0"/>
    <xf numFmtId="0" fontId="1" fillId="7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7" borderId="0" xfId="0" applyFont="1" applyFill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18" fillId="14" borderId="13" xfId="0" applyFont="1" applyFill="1" applyBorder="1" applyAlignment="1" applyProtection="1">
      <alignment horizontal="right" vertical="center" wrapText="1"/>
      <protection hidden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hidden="1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1" fillId="8" borderId="19" xfId="0" applyFont="1" applyFill="1" applyBorder="1" applyAlignment="1" applyProtection="1">
      <alignment horizontal="center" vertical="center" wrapText="1"/>
      <protection locked="0"/>
    </xf>
    <xf numFmtId="0" fontId="10" fillId="0" borderId="20" xfId="0" applyFont="1" applyFill="1" applyBorder="1" applyAlignment="1" applyProtection="1">
      <alignment horizontal="center" vertical="center" wrapText="1"/>
      <protection locked="0"/>
    </xf>
    <xf numFmtId="0" fontId="10" fillId="0" borderId="21" xfId="0" applyFont="1" applyFill="1" applyBorder="1" applyAlignment="1" applyProtection="1">
      <alignment horizontal="center" vertical="center" wrapText="1"/>
      <protection locked="0"/>
    </xf>
    <xf numFmtId="0" fontId="10" fillId="0" borderId="22" xfId="0" applyFont="1" applyFill="1" applyBorder="1" applyAlignment="1" applyProtection="1">
      <alignment horizontal="center" vertical="center" wrapText="1"/>
      <protection locked="0"/>
    </xf>
    <xf numFmtId="0" fontId="10" fillId="0" borderId="23" xfId="0" applyFont="1" applyFill="1" applyBorder="1" applyAlignment="1" applyProtection="1">
      <alignment horizontal="center" vertical="center" wrapText="1"/>
      <protection locked="0"/>
    </xf>
    <xf numFmtId="0" fontId="10" fillId="0" borderId="24" xfId="0" applyFont="1" applyFill="1" applyBorder="1" applyAlignment="1" applyProtection="1">
      <alignment horizontal="center" vertical="center" wrapText="1"/>
      <protection locked="0"/>
    </xf>
    <xf numFmtId="0" fontId="10" fillId="0" borderId="25" xfId="0" applyFont="1" applyFill="1" applyBorder="1" applyAlignment="1" applyProtection="1">
      <alignment horizontal="center" vertical="center" wrapText="1"/>
      <protection locked="0"/>
    </xf>
    <xf numFmtId="0" fontId="10" fillId="0" borderId="26" xfId="0" applyFont="1" applyFill="1" applyBorder="1" applyAlignment="1" applyProtection="1">
      <alignment horizontal="center" vertical="center" wrapText="1"/>
      <protection locked="0"/>
    </xf>
    <xf numFmtId="0" fontId="22" fillId="0" borderId="20" xfId="0" applyFont="1" applyFill="1" applyBorder="1" applyAlignment="1" applyProtection="1">
      <alignment horizontal="center" vertical="center" wrapText="1"/>
      <protection locked="0"/>
    </xf>
    <xf numFmtId="0" fontId="22" fillId="0" borderId="21" xfId="0" applyFont="1" applyFill="1" applyBorder="1" applyAlignment="1" applyProtection="1">
      <alignment horizontal="center" vertical="center" wrapText="1"/>
      <protection locked="0"/>
    </xf>
    <xf numFmtId="0" fontId="22" fillId="0" borderId="23" xfId="0" applyFont="1" applyFill="1" applyBorder="1" applyAlignment="1" applyProtection="1">
      <alignment horizontal="center" vertical="center" wrapText="1"/>
      <protection locked="0"/>
    </xf>
    <xf numFmtId="0" fontId="22" fillId="0" borderId="5" xfId="0" applyFont="1" applyFill="1" applyBorder="1" applyAlignment="1" applyProtection="1">
      <alignment horizontal="center" vertical="center" wrapText="1"/>
      <protection locked="0"/>
    </xf>
    <xf numFmtId="0" fontId="22" fillId="0" borderId="25" xfId="0" applyFont="1" applyFill="1" applyBorder="1" applyAlignment="1" applyProtection="1">
      <alignment horizontal="center" vertical="center" wrapText="1"/>
      <protection locked="0"/>
    </xf>
    <xf numFmtId="0" fontId="22" fillId="0" borderId="26" xfId="0" applyFont="1" applyFill="1" applyBorder="1" applyAlignment="1" applyProtection="1">
      <alignment horizontal="center" vertical="center" wrapText="1"/>
      <protection locked="0"/>
    </xf>
    <xf numFmtId="0" fontId="0" fillId="18" borderId="0" xfId="0" applyFill="1"/>
    <xf numFmtId="0" fontId="10" fillId="0" borderId="28" xfId="0" applyFont="1" applyFill="1" applyBorder="1" applyAlignment="1" applyProtection="1">
      <alignment horizontal="center" vertical="center" wrapText="1"/>
      <protection locked="0"/>
    </xf>
    <xf numFmtId="0" fontId="10" fillId="0" borderId="29" xfId="0" applyFont="1" applyFill="1" applyBorder="1" applyAlignment="1" applyProtection="1">
      <alignment horizontal="center" vertical="center" wrapText="1"/>
      <protection locked="0"/>
    </xf>
    <xf numFmtId="0" fontId="22" fillId="0" borderId="28" xfId="0" applyFont="1" applyFill="1" applyBorder="1" applyAlignment="1" applyProtection="1">
      <alignment horizontal="center" vertical="center" wrapText="1"/>
      <protection locked="0"/>
    </xf>
    <xf numFmtId="0" fontId="22" fillId="0" borderId="29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33" fillId="0" borderId="0" xfId="0" applyFont="1" applyAlignment="1" applyProtection="1">
      <alignment horizontal="center" vertical="center" wrapText="1"/>
      <protection hidden="1"/>
    </xf>
    <xf numFmtId="0" fontId="3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Border="1" applyAlignment="1">
      <alignment horizontal="justify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0" fillId="0" borderId="0" xfId="0" applyFill="1" applyAlignment="1">
      <alignment vertical="top"/>
    </xf>
    <xf numFmtId="0" fontId="4" fillId="0" borderId="34" xfId="0" applyFont="1" applyBorder="1" applyAlignment="1">
      <alignment horizontal="justify" vertical="center" wrapText="1"/>
    </xf>
    <xf numFmtId="0" fontId="4" fillId="0" borderId="35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38" fillId="0" borderId="0" xfId="0" applyFont="1" applyAlignment="1" applyProtection="1">
      <alignment horizontal="center" vertical="center" wrapText="1"/>
      <protection hidden="1"/>
    </xf>
    <xf numFmtId="0" fontId="7" fillId="4" borderId="13" xfId="0" applyFont="1" applyFill="1" applyBorder="1" applyAlignment="1" applyProtection="1">
      <alignment horizontal="center" vertical="center" textRotation="90" wrapText="1"/>
      <protection hidden="1"/>
    </xf>
    <xf numFmtId="0" fontId="7" fillId="6" borderId="13" xfId="0" applyFont="1" applyFill="1" applyBorder="1" applyAlignment="1" applyProtection="1">
      <alignment horizontal="center" vertical="center" textRotation="90" wrapText="1"/>
      <protection hidden="1"/>
    </xf>
    <xf numFmtId="0" fontId="7" fillId="5" borderId="13" xfId="0" applyFont="1" applyFill="1" applyBorder="1" applyAlignment="1" applyProtection="1">
      <alignment horizontal="center" vertical="center" textRotation="90" wrapText="1"/>
      <protection hidden="1"/>
    </xf>
    <xf numFmtId="0" fontId="7" fillId="2" borderId="13" xfId="0" applyFont="1" applyFill="1" applyBorder="1" applyAlignment="1" applyProtection="1">
      <alignment horizontal="center" vertical="center" textRotation="90" wrapText="1"/>
      <protection hidden="1"/>
    </xf>
    <xf numFmtId="0" fontId="33" fillId="7" borderId="0" xfId="0" applyFont="1" applyFill="1" applyAlignment="1">
      <alignment horizontal="center" vertical="center" wrapText="1"/>
    </xf>
    <xf numFmtId="0" fontId="39" fillId="0" borderId="0" xfId="0" applyFont="1" applyAlignment="1" applyProtection="1">
      <alignment horizontal="center" vertical="center" wrapText="1"/>
      <protection hidden="1"/>
    </xf>
    <xf numFmtId="0" fontId="40" fillId="0" borderId="0" xfId="0" applyFont="1" applyAlignment="1" applyProtection="1">
      <alignment horizontal="center" vertical="center" wrapText="1"/>
      <protection hidden="1"/>
    </xf>
    <xf numFmtId="0" fontId="41" fillId="7" borderId="0" xfId="0" applyFont="1" applyFill="1" applyBorder="1" applyAlignment="1">
      <alignment horizontal="center" vertical="center" wrapText="1"/>
    </xf>
    <xf numFmtId="0" fontId="33" fillId="7" borderId="0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 applyProtection="1">
      <alignment horizontal="center" vertical="center" textRotation="90" wrapText="1"/>
      <protection hidden="1"/>
    </xf>
    <xf numFmtId="0" fontId="7" fillId="6" borderId="13" xfId="0" applyFont="1" applyFill="1" applyBorder="1" applyAlignment="1" applyProtection="1">
      <alignment horizontal="center" vertical="center" textRotation="90" wrapText="1"/>
      <protection hidden="1"/>
    </xf>
    <xf numFmtId="0" fontId="7" fillId="2" borderId="13" xfId="0" applyFont="1" applyFill="1" applyBorder="1" applyAlignment="1" applyProtection="1">
      <alignment horizontal="center" vertical="center" textRotation="90" wrapText="1"/>
      <protection hidden="1"/>
    </xf>
    <xf numFmtId="0" fontId="7" fillId="5" borderId="13" xfId="0" applyFont="1" applyFill="1" applyBorder="1" applyAlignment="1" applyProtection="1">
      <alignment horizontal="center" vertical="center" textRotation="90" wrapText="1"/>
      <protection hidden="1"/>
    </xf>
    <xf numFmtId="0" fontId="18" fillId="14" borderId="49" xfId="0" applyFont="1" applyFill="1" applyBorder="1" applyAlignment="1" applyProtection="1">
      <alignment horizontal="right" vertical="center" wrapText="1"/>
      <protection hidden="1"/>
    </xf>
    <xf numFmtId="0" fontId="6" fillId="15" borderId="16" xfId="0" applyFont="1" applyFill="1" applyBorder="1" applyAlignment="1" applyProtection="1">
      <alignment horizontal="center" vertical="center" wrapText="1"/>
      <protection locked="0"/>
    </xf>
    <xf numFmtId="0" fontId="17" fillId="2" borderId="19" xfId="0" applyFont="1" applyFill="1" applyBorder="1" applyAlignment="1" applyProtection="1">
      <alignment vertical="center" textRotation="90" wrapText="1"/>
      <protection hidden="1"/>
    </xf>
    <xf numFmtId="0" fontId="10" fillId="0" borderId="51" xfId="0" applyFont="1" applyFill="1" applyBorder="1" applyAlignment="1" applyProtection="1">
      <alignment horizontal="center" vertical="center" wrapText="1"/>
      <protection locked="0"/>
    </xf>
    <xf numFmtId="0" fontId="10" fillId="0" borderId="52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Fill="1" applyBorder="1" applyAlignment="1" applyProtection="1">
      <alignment horizontal="center" vertical="center" wrapText="1"/>
      <protection locked="0"/>
    </xf>
    <xf numFmtId="0" fontId="10" fillId="0" borderId="53" xfId="0" applyFont="1" applyFill="1" applyBorder="1" applyAlignment="1" applyProtection="1">
      <alignment horizontal="center" vertical="center" wrapText="1"/>
      <protection locked="0"/>
    </xf>
    <xf numFmtId="0" fontId="10" fillId="0" borderId="54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22" fillId="0" borderId="51" xfId="0" applyFont="1" applyFill="1" applyBorder="1" applyAlignment="1" applyProtection="1">
      <alignment horizontal="center" vertical="center" wrapText="1"/>
      <protection locked="0"/>
    </xf>
    <xf numFmtId="0" fontId="22" fillId="0" borderId="52" xfId="0" applyFont="1" applyFill="1" applyBorder="1" applyAlignment="1" applyProtection="1">
      <alignment horizontal="center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53" xfId="0" applyFont="1" applyFill="1" applyBorder="1" applyAlignment="1" applyProtection="1">
      <alignment horizontal="center" vertical="center" wrapText="1"/>
      <protection locked="0"/>
    </xf>
    <xf numFmtId="0" fontId="17" fillId="5" borderId="19" xfId="0" applyFont="1" applyFill="1" applyBorder="1" applyAlignment="1" applyProtection="1">
      <alignment vertical="center" textRotation="90" wrapText="1"/>
      <protection hidden="1"/>
    </xf>
    <xf numFmtId="0" fontId="17" fillId="6" borderId="19" xfId="0" applyFont="1" applyFill="1" applyBorder="1" applyAlignment="1" applyProtection="1">
      <alignment vertical="center" textRotation="90" wrapText="1"/>
      <protection hidden="1"/>
    </xf>
    <xf numFmtId="0" fontId="17" fillId="4" borderId="19" xfId="0" applyFont="1" applyFill="1" applyBorder="1" applyAlignment="1" applyProtection="1">
      <alignment vertical="center" textRotation="90" wrapText="1"/>
      <protection hidden="1"/>
    </xf>
    <xf numFmtId="0" fontId="44" fillId="3" borderId="0" xfId="0" applyFont="1" applyFill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44" fillId="3" borderId="0" xfId="0" applyFont="1" applyFill="1" applyProtection="1">
      <protection hidden="1"/>
    </xf>
    <xf numFmtId="0" fontId="47" fillId="3" borderId="0" xfId="0" applyFont="1" applyFill="1" applyProtection="1"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6" fillId="3" borderId="1" xfId="0" applyFont="1" applyFill="1" applyBorder="1" applyAlignment="1" applyProtection="1">
      <alignment horizontal="center" vertical="center"/>
      <protection hidden="1"/>
    </xf>
    <xf numFmtId="0" fontId="23" fillId="3" borderId="1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7" fillId="2" borderId="13" xfId="0" applyFont="1" applyFill="1" applyBorder="1" applyAlignment="1" applyProtection="1">
      <alignment horizontal="center" vertical="center" textRotation="90" wrapText="1"/>
      <protection hidden="1"/>
    </xf>
    <xf numFmtId="0" fontId="7" fillId="5" borderId="13" xfId="0" applyFont="1" applyFill="1" applyBorder="1" applyAlignment="1" applyProtection="1">
      <alignment horizontal="center" vertical="center" textRotation="90" wrapText="1"/>
      <protection hidden="1"/>
    </xf>
    <xf numFmtId="0" fontId="7" fillId="4" borderId="13" xfId="0" applyFont="1" applyFill="1" applyBorder="1" applyAlignment="1" applyProtection="1">
      <alignment horizontal="center" vertical="center" textRotation="90" wrapText="1"/>
      <protection hidden="1"/>
    </xf>
    <xf numFmtId="0" fontId="7" fillId="6" borderId="13" xfId="0" applyFont="1" applyFill="1" applyBorder="1" applyAlignment="1" applyProtection="1">
      <alignment horizontal="center" vertical="center" textRotation="90" wrapText="1"/>
      <protection hidden="1"/>
    </xf>
    <xf numFmtId="0" fontId="15" fillId="13" borderId="58" xfId="0" applyFont="1" applyFill="1" applyBorder="1" applyAlignment="1" applyProtection="1">
      <alignment vertical="center" wrapText="1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8" fillId="14" borderId="48" xfId="0" applyFont="1" applyFill="1" applyBorder="1" applyAlignment="1" applyProtection="1">
      <alignment horizontal="center" vertical="center" wrapText="1"/>
      <protection hidden="1"/>
    </xf>
    <xf numFmtId="0" fontId="0" fillId="3" borderId="0" xfId="0" applyFont="1" applyFill="1" applyBorder="1" applyAlignment="1" applyProtection="1">
      <alignment vertical="center"/>
      <protection hidden="1"/>
    </xf>
    <xf numFmtId="0" fontId="44" fillId="3" borderId="0" xfId="0" applyFont="1" applyFill="1" applyBorder="1" applyAlignment="1" applyProtection="1">
      <protection hidden="1"/>
    </xf>
    <xf numFmtId="0" fontId="44" fillId="3" borderId="0" xfId="0" applyFont="1" applyFill="1" applyBorder="1" applyProtection="1">
      <protection hidden="1"/>
    </xf>
    <xf numFmtId="0" fontId="58" fillId="3" borderId="1" xfId="0" applyFont="1" applyFill="1" applyBorder="1" applyAlignment="1" applyProtection="1">
      <alignment horizontal="center" vertical="center" wrapText="1"/>
      <protection hidden="1"/>
    </xf>
    <xf numFmtId="0" fontId="54" fillId="3" borderId="0" xfId="0" applyFont="1" applyFill="1" applyBorder="1" applyAlignment="1" applyProtection="1">
      <alignment vertical="center"/>
      <protection hidden="1"/>
    </xf>
    <xf numFmtId="0" fontId="15" fillId="13" borderId="58" xfId="0" applyFont="1" applyFill="1" applyBorder="1" applyAlignment="1" applyProtection="1">
      <alignment horizontal="right" vertical="center" wrapText="1"/>
      <protection hidden="1"/>
    </xf>
    <xf numFmtId="0" fontId="17" fillId="3" borderId="1" xfId="0" applyFont="1" applyFill="1" applyBorder="1" applyAlignment="1" applyProtection="1">
      <alignment horizontal="left" vertical="center"/>
      <protection hidden="1"/>
    </xf>
    <xf numFmtId="0" fontId="61" fillId="3" borderId="1" xfId="0" applyFont="1" applyFill="1" applyBorder="1" applyAlignment="1" applyProtection="1">
      <alignment horizontal="center" vertical="center" wrapText="1"/>
      <protection hidden="1"/>
    </xf>
    <xf numFmtId="0" fontId="62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/>
      <protection hidden="1"/>
    </xf>
    <xf numFmtId="0" fontId="16" fillId="3" borderId="1" xfId="0" applyFont="1" applyFill="1" applyBorder="1" applyAlignment="1" applyProtection="1">
      <alignment horizontal="center"/>
      <protection hidden="1"/>
    </xf>
    <xf numFmtId="0" fontId="16" fillId="3" borderId="1" xfId="0" applyFont="1" applyFill="1" applyBorder="1" applyAlignment="1" applyProtection="1">
      <alignment horizontal="center" vertical="center"/>
      <protection hidden="1"/>
    </xf>
    <xf numFmtId="164" fontId="16" fillId="3" borderId="1" xfId="0" applyNumberFormat="1" applyFont="1" applyFill="1" applyBorder="1" applyAlignment="1" applyProtection="1">
      <alignment horizontal="center" vertical="center"/>
      <protection hidden="1"/>
    </xf>
    <xf numFmtId="0" fontId="10" fillId="0" borderId="61" xfId="0" applyFont="1" applyFill="1" applyBorder="1" applyAlignment="1" applyProtection="1">
      <alignment horizontal="center" vertical="center" wrapText="1"/>
      <protection locked="0"/>
    </xf>
    <xf numFmtId="0" fontId="10" fillId="0" borderId="62" xfId="0" applyFont="1" applyFill="1" applyBorder="1" applyAlignment="1" applyProtection="1">
      <alignment horizontal="center" vertical="center" wrapText="1"/>
      <protection locked="0"/>
    </xf>
    <xf numFmtId="0" fontId="10" fillId="24" borderId="2" xfId="0" applyFont="1" applyFill="1" applyBorder="1" applyAlignment="1" applyProtection="1">
      <alignment horizontal="center"/>
      <protection hidden="1"/>
    </xf>
    <xf numFmtId="0" fontId="50" fillId="24" borderId="4" xfId="0" applyFont="1" applyFill="1" applyBorder="1" applyAlignment="1" applyProtection="1">
      <alignment horizontal="center"/>
      <protection hidden="1"/>
    </xf>
    <xf numFmtId="0" fontId="5" fillId="24" borderId="1" xfId="0" applyFont="1" applyFill="1" applyBorder="1" applyAlignment="1" applyProtection="1">
      <alignment horizontal="center" vertical="center"/>
      <protection hidden="1"/>
    </xf>
    <xf numFmtId="0" fontId="10" fillId="24" borderId="1" xfId="0" applyFont="1" applyFill="1" applyBorder="1" applyAlignment="1" applyProtection="1">
      <alignment horizontal="center"/>
      <protection hidden="1"/>
    </xf>
    <xf numFmtId="0" fontId="64" fillId="24" borderId="3" xfId="0" applyFont="1" applyFill="1" applyBorder="1" applyAlignment="1" applyProtection="1">
      <alignment horizontal="center" vertical="center"/>
      <protection hidden="1"/>
    </xf>
    <xf numFmtId="0" fontId="51" fillId="3" borderId="1" xfId="0" applyFont="1" applyFill="1" applyBorder="1" applyAlignment="1" applyProtection="1">
      <alignment horizontal="center" vertical="center"/>
      <protection hidden="1"/>
    </xf>
    <xf numFmtId="165" fontId="63" fillId="3" borderId="1" xfId="0" applyNumberFormat="1" applyFont="1" applyFill="1" applyBorder="1" applyAlignment="1" applyProtection="1">
      <alignment horizontal="center" vertical="center"/>
      <protection hidden="1"/>
    </xf>
    <xf numFmtId="0" fontId="10" fillId="24" borderId="1" xfId="0" applyFont="1" applyFill="1" applyBorder="1" applyAlignment="1" applyProtection="1">
      <alignment horizontal="center" vertical="center"/>
      <protection hidden="1"/>
    </xf>
    <xf numFmtId="0" fontId="11" fillId="8" borderId="0" xfId="0" applyFont="1" applyFill="1" applyBorder="1" applyAlignment="1" applyProtection="1">
      <alignment horizontal="center" vertical="center" wrapText="1"/>
      <protection locked="0"/>
    </xf>
    <xf numFmtId="0" fontId="10" fillId="0" borderId="74" xfId="0" applyFont="1" applyFill="1" applyBorder="1" applyAlignment="1" applyProtection="1">
      <alignment horizontal="center" vertical="center" wrapText="1"/>
      <protection locked="0"/>
    </xf>
    <xf numFmtId="0" fontId="10" fillId="0" borderId="50" xfId="0" applyFont="1" applyFill="1" applyBorder="1" applyAlignment="1" applyProtection="1">
      <alignment horizontal="center" vertical="center" wrapText="1"/>
      <protection locked="0"/>
    </xf>
    <xf numFmtId="0" fontId="10" fillId="0" borderId="72" xfId="0" applyFont="1" applyFill="1" applyBorder="1" applyAlignment="1" applyProtection="1">
      <alignment horizontal="center" vertical="center" wrapText="1"/>
      <protection locked="0"/>
    </xf>
    <xf numFmtId="0" fontId="63" fillId="3" borderId="1" xfId="0" applyNumberFormat="1" applyFont="1" applyFill="1" applyBorder="1" applyAlignment="1" applyProtection="1">
      <alignment horizontal="center" vertical="center"/>
      <protection hidden="1"/>
    </xf>
    <xf numFmtId="0" fontId="65" fillId="3" borderId="1" xfId="0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68" fillId="0" borderId="1" xfId="0" applyFont="1" applyBorder="1" applyAlignment="1" applyProtection="1">
      <alignment horizontal="center" vertical="center"/>
      <protection hidden="1"/>
    </xf>
    <xf numFmtId="0" fontId="69" fillId="0" borderId="1" xfId="0" applyFont="1" applyBorder="1" applyAlignment="1" applyProtection="1">
      <alignment horizontal="center" vertical="center"/>
      <protection hidden="1"/>
    </xf>
    <xf numFmtId="0" fontId="28" fillId="0" borderId="1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protection hidden="1"/>
    </xf>
    <xf numFmtId="0" fontId="70" fillId="0" borderId="1" xfId="0" applyFont="1" applyBorder="1" applyAlignment="1" applyProtection="1">
      <alignment horizontal="center" vertical="center" wrapText="1"/>
      <protection hidden="1"/>
    </xf>
    <xf numFmtId="0" fontId="52" fillId="0" borderId="6" xfId="0" applyFont="1" applyFill="1" applyBorder="1" applyAlignment="1" applyProtection="1">
      <alignment vertical="center"/>
      <protection hidden="1"/>
    </xf>
    <xf numFmtId="0" fontId="53" fillId="0" borderId="6" xfId="0" applyFont="1" applyBorder="1" applyAlignment="1" applyProtection="1">
      <protection hidden="1"/>
    </xf>
    <xf numFmtId="0" fontId="6" fillId="0" borderId="6" xfId="0" applyFont="1" applyBorder="1" applyAlignme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19" borderId="0" xfId="0" applyFill="1" applyProtection="1">
      <protection hidden="1"/>
    </xf>
    <xf numFmtId="0" fontId="10" fillId="19" borderId="0" xfId="0" applyFont="1" applyFill="1" applyAlignment="1" applyProtection="1">
      <alignment horizontal="center" vertical="center"/>
      <protection hidden="1"/>
    </xf>
    <xf numFmtId="0" fontId="10" fillId="3" borderId="75" xfId="0" applyNumberFormat="1" applyFont="1" applyFill="1" applyBorder="1" applyAlignment="1" applyProtection="1">
      <alignment horizontal="center" vertical="center"/>
      <protection locked="0"/>
    </xf>
    <xf numFmtId="0" fontId="29" fillId="0" borderId="1" xfId="0" applyFont="1" applyBorder="1" applyAlignment="1" applyProtection="1">
      <alignment horizontal="center" vertical="center"/>
      <protection hidden="1"/>
    </xf>
    <xf numFmtId="0" fontId="0" fillId="26" borderId="0" xfId="0" applyFill="1" applyProtection="1">
      <protection hidden="1"/>
    </xf>
    <xf numFmtId="0" fontId="0" fillId="27" borderId="0" xfId="0" applyFill="1" applyProtection="1">
      <protection hidden="1"/>
    </xf>
    <xf numFmtId="0" fontId="74" fillId="27" borderId="0" xfId="0" applyFont="1" applyFill="1" applyAlignment="1" applyProtection="1">
      <alignment horizontal="center" vertical="center"/>
      <protection hidden="1"/>
    </xf>
    <xf numFmtId="0" fontId="43" fillId="26" borderId="0" xfId="0" applyFont="1" applyFill="1" applyAlignment="1" applyProtection="1">
      <alignment vertical="center" wrapText="1"/>
      <protection hidden="1"/>
    </xf>
    <xf numFmtId="0" fontId="43" fillId="27" borderId="0" xfId="0" applyFont="1" applyFill="1" applyAlignment="1" applyProtection="1">
      <alignment vertical="center" wrapText="1"/>
      <protection hidden="1"/>
    </xf>
    <xf numFmtId="0" fontId="2" fillId="27" borderId="0" xfId="0" applyFont="1" applyFill="1" applyBorder="1" applyAlignment="1" applyProtection="1">
      <alignment vertical="center"/>
      <protection hidden="1"/>
    </xf>
    <xf numFmtId="0" fontId="43" fillId="26" borderId="0" xfId="0" applyFont="1" applyFill="1" applyBorder="1" applyAlignment="1" applyProtection="1">
      <alignment vertical="center" wrapText="1"/>
      <protection hidden="1"/>
    </xf>
    <xf numFmtId="0" fontId="75" fillId="27" borderId="0" xfId="0" applyFont="1" applyFill="1" applyBorder="1" applyAlignment="1" applyProtection="1">
      <alignment vertical="center" wrapText="1"/>
      <protection hidden="1"/>
    </xf>
    <xf numFmtId="0" fontId="0" fillId="26" borderId="0" xfId="0" applyFill="1" applyBorder="1" applyProtection="1">
      <protection hidden="1"/>
    </xf>
    <xf numFmtId="0" fontId="76" fillId="27" borderId="0" xfId="0" applyFont="1" applyFill="1" applyBorder="1" applyAlignment="1" applyProtection="1">
      <alignment horizontal="right"/>
      <protection hidden="1"/>
    </xf>
    <xf numFmtId="0" fontId="35" fillId="27" borderId="0" xfId="0" applyFont="1" applyFill="1" applyBorder="1" applyAlignment="1" applyProtection="1">
      <alignment horizontal="center" vertical="center"/>
      <protection hidden="1"/>
    </xf>
    <xf numFmtId="0" fontId="76" fillId="27" borderId="0" xfId="0" applyFont="1" applyFill="1" applyBorder="1" applyAlignment="1" applyProtection="1">
      <alignment horizontal="right" vertical="center"/>
      <protection hidden="1"/>
    </xf>
    <xf numFmtId="0" fontId="80" fillId="10" borderId="0" xfId="0" applyFont="1" applyFill="1" applyBorder="1" applyAlignment="1" applyProtection="1">
      <alignment vertical="center"/>
      <protection hidden="1"/>
    </xf>
    <xf numFmtId="0" fontId="82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52" xfId="0" applyFont="1" applyFill="1" applyBorder="1" applyAlignment="1" applyProtection="1">
      <alignment vertical="center"/>
      <protection hidden="1"/>
    </xf>
    <xf numFmtId="0" fontId="4" fillId="3" borderId="5" xfId="0" applyFont="1" applyFill="1" applyBorder="1" applyAlignment="1" applyProtection="1">
      <alignment vertical="center"/>
      <protection hidden="1"/>
    </xf>
    <xf numFmtId="0" fontId="84" fillId="3" borderId="1" xfId="0" applyFont="1" applyFill="1" applyBorder="1" applyAlignment="1" applyProtection="1">
      <alignment horizontal="center" vertical="center"/>
      <protection hidden="1"/>
    </xf>
    <xf numFmtId="0" fontId="36" fillId="3" borderId="1" xfId="0" applyFont="1" applyFill="1" applyBorder="1" applyAlignment="1" applyProtection="1">
      <alignment horizontal="center" vertical="center"/>
      <protection hidden="1"/>
    </xf>
    <xf numFmtId="0" fontId="105" fillId="0" borderId="80" xfId="0" applyFont="1" applyBorder="1" applyAlignment="1" applyProtection="1">
      <alignment horizontal="center" vertical="center" wrapText="1"/>
      <protection hidden="1"/>
    </xf>
    <xf numFmtId="0" fontId="105" fillId="0" borderId="80" xfId="0" applyFont="1" applyFill="1" applyBorder="1" applyAlignment="1" applyProtection="1">
      <alignment horizontal="center" vertical="center" wrapText="1"/>
      <protection hidden="1"/>
    </xf>
    <xf numFmtId="0" fontId="106" fillId="0" borderId="80" xfId="0" applyFont="1" applyFill="1" applyBorder="1" applyAlignment="1" applyProtection="1">
      <alignment horizontal="center" vertical="center" wrapText="1"/>
      <protection hidden="1"/>
    </xf>
    <xf numFmtId="0" fontId="107" fillId="0" borderId="80" xfId="0" applyFont="1" applyFill="1" applyBorder="1" applyAlignment="1" applyProtection="1">
      <alignment horizontal="center" vertical="center" wrapText="1"/>
      <protection hidden="1"/>
    </xf>
    <xf numFmtId="0" fontId="107" fillId="0" borderId="80" xfId="0" applyFont="1" applyFill="1" applyBorder="1" applyAlignment="1" applyProtection="1">
      <alignment horizontal="center" vertical="center" textRotation="90" wrapText="1"/>
      <protection hidden="1"/>
    </xf>
    <xf numFmtId="0" fontId="108" fillId="0" borderId="80" xfId="0" applyFont="1" applyFill="1" applyBorder="1" applyAlignment="1" applyProtection="1">
      <alignment horizontal="center" vertical="center" textRotation="90" wrapText="1"/>
      <protection hidden="1"/>
    </xf>
    <xf numFmtId="0" fontId="108" fillId="0" borderId="80" xfId="0" applyFont="1" applyFill="1" applyBorder="1" applyAlignment="1" applyProtection="1">
      <alignment horizontal="center" vertical="center" wrapText="1"/>
      <protection hidden="1"/>
    </xf>
    <xf numFmtId="0" fontId="22" fillId="0" borderId="102" xfId="0" applyFont="1" applyBorder="1" applyAlignment="1" applyProtection="1">
      <alignment horizontal="left" vertical="center"/>
      <protection hidden="1"/>
    </xf>
    <xf numFmtId="0" fontId="116" fillId="0" borderId="134" xfId="0" applyFont="1" applyFill="1" applyBorder="1" applyAlignment="1" applyProtection="1">
      <alignment horizont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16" fillId="3" borderId="60" xfId="0" applyFont="1" applyFill="1" applyBorder="1" applyAlignment="1" applyProtection="1">
      <alignment horizontal="center" vertical="center" wrapText="1"/>
      <protection hidden="1"/>
    </xf>
    <xf numFmtId="164" fontId="10" fillId="0" borderId="0" xfId="0" applyNumberFormat="1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66" fillId="0" borderId="0" xfId="0" applyFont="1" applyFill="1" applyBorder="1" applyAlignment="1" applyProtection="1">
      <alignment horizontal="right" vertical="center" wrapText="1"/>
      <protection hidden="1"/>
    </xf>
    <xf numFmtId="0" fontId="153" fillId="0" borderId="0" xfId="0" applyFont="1" applyBorder="1" applyProtection="1">
      <protection hidden="1"/>
    </xf>
    <xf numFmtId="0" fontId="153" fillId="0" borderId="0" xfId="0" applyFont="1" applyProtection="1">
      <protection hidden="1"/>
    </xf>
    <xf numFmtId="0" fontId="15" fillId="8" borderId="0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hidden="1"/>
    </xf>
    <xf numFmtId="0" fontId="5" fillId="0" borderId="52" xfId="0" applyFont="1" applyBorder="1" applyAlignment="1" applyProtection="1">
      <protection hidden="1"/>
    </xf>
    <xf numFmtId="0" fontId="5" fillId="0" borderId="5" xfId="0" applyFont="1" applyBorder="1" applyAlignment="1" applyProtection="1">
      <protection hidden="1"/>
    </xf>
    <xf numFmtId="0" fontId="55" fillId="3" borderId="1" xfId="0" applyFont="1" applyFill="1" applyBorder="1" applyAlignment="1" applyProtection="1">
      <alignment horizontal="center" vertical="center" textRotation="90" wrapText="1"/>
      <protection hidden="1"/>
    </xf>
    <xf numFmtId="0" fontId="48" fillId="3" borderId="1" xfId="0" applyFont="1" applyFill="1" applyBorder="1" applyAlignment="1" applyProtection="1">
      <alignment horizontal="center" vertical="center" textRotation="90" wrapText="1"/>
      <protection hidden="1"/>
    </xf>
    <xf numFmtId="0" fontId="56" fillId="3" borderId="1" xfId="0" applyFont="1" applyFill="1" applyBorder="1" applyAlignment="1" applyProtection="1">
      <alignment horizontal="center" vertical="center" textRotation="90" wrapText="1"/>
      <protection hidden="1"/>
    </xf>
    <xf numFmtId="0" fontId="57" fillId="24" borderId="1" xfId="0" applyFont="1" applyFill="1" applyBorder="1" applyAlignment="1" applyProtection="1">
      <alignment horizontal="center" vertical="center" wrapText="1"/>
      <protection hidden="1"/>
    </xf>
    <xf numFmtId="0" fontId="58" fillId="24" borderId="1" xfId="0" applyFont="1" applyFill="1" applyBorder="1" applyAlignment="1" applyProtection="1">
      <alignment horizontal="center" vertical="center" wrapText="1"/>
      <protection hidden="1"/>
    </xf>
    <xf numFmtId="0" fontId="49" fillId="24" borderId="1" xfId="0" applyFont="1" applyFill="1" applyBorder="1" applyAlignment="1" applyProtection="1">
      <alignment horizontal="center" vertical="center" wrapText="1"/>
      <protection hidden="1"/>
    </xf>
    <xf numFmtId="0" fontId="60" fillId="24" borderId="1" xfId="0" applyFont="1" applyFill="1" applyBorder="1" applyAlignment="1" applyProtection="1">
      <alignment horizontal="center" vertical="center" wrapText="1"/>
      <protection hidden="1"/>
    </xf>
    <xf numFmtId="0" fontId="58" fillId="24" borderId="2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Protection="1">
      <protection hidden="1"/>
    </xf>
    <xf numFmtId="0" fontId="57" fillId="3" borderId="1" xfId="0" applyFont="1" applyFill="1" applyBorder="1" applyAlignment="1" applyProtection="1">
      <alignment horizontal="center" vertical="center" wrapText="1"/>
      <protection hidden="1"/>
    </xf>
    <xf numFmtId="0" fontId="60" fillId="0" borderId="1" xfId="0" applyFont="1" applyFill="1" applyBorder="1" applyAlignment="1" applyProtection="1">
      <alignment horizontal="center" vertical="center" wrapText="1"/>
      <protection hidden="1"/>
    </xf>
    <xf numFmtId="0" fontId="83" fillId="0" borderId="1" xfId="0" applyFont="1" applyFill="1" applyBorder="1" applyAlignment="1" applyProtection="1">
      <alignment horizontal="center" vertical="center" wrapText="1"/>
      <protection hidden="1"/>
    </xf>
    <xf numFmtId="0" fontId="87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7" xfId="0" applyBorder="1" applyProtection="1">
      <protection hidden="1"/>
    </xf>
    <xf numFmtId="0" fontId="89" fillId="33" borderId="1" xfId="0" applyNumberFormat="1" applyFont="1" applyFill="1" applyBorder="1" applyAlignment="1" applyProtection="1">
      <alignment vertical="center" wrapText="1"/>
      <protection hidden="1"/>
    </xf>
    <xf numFmtId="0" fontId="93" fillId="0" borderId="1" xfId="0" applyFont="1" applyFill="1" applyBorder="1" applyAlignment="1" applyProtection="1">
      <alignment horizontal="center" vertical="center" wrapText="1"/>
      <protection hidden="1"/>
    </xf>
    <xf numFmtId="0" fontId="91" fillId="33" borderId="1" xfId="0" applyFont="1" applyFill="1" applyBorder="1" applyAlignment="1" applyProtection="1">
      <alignment horizontal="center" vertical="center" wrapText="1"/>
      <protection hidden="1"/>
    </xf>
    <xf numFmtId="0" fontId="90" fillId="33" borderId="1" xfId="0" applyFont="1" applyFill="1" applyBorder="1" applyAlignment="1" applyProtection="1">
      <alignment wrapText="1"/>
      <protection hidden="1"/>
    </xf>
    <xf numFmtId="0" fontId="73" fillId="0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Protection="1">
      <protection hidden="1"/>
    </xf>
    <xf numFmtId="0" fontId="102" fillId="0" borderId="0" xfId="0" applyFont="1" applyFill="1" applyBorder="1" applyAlignment="1" applyProtection="1">
      <alignment horizontal="center" wrapText="1"/>
      <protection hidden="1"/>
    </xf>
    <xf numFmtId="0" fontId="104" fillId="0" borderId="0" xfId="0" applyFont="1" applyFill="1" applyBorder="1" applyAlignment="1" applyProtection="1">
      <alignment horizontal="center" wrapText="1"/>
      <protection hidden="1"/>
    </xf>
    <xf numFmtId="0" fontId="28" fillId="0" borderId="88" xfId="0" applyFont="1" applyBorder="1" applyAlignment="1" applyProtection="1">
      <alignment horizontal="left" vertical="center" wrapText="1"/>
      <protection hidden="1"/>
    </xf>
    <xf numFmtId="0" fontId="109" fillId="0" borderId="3" xfId="0" applyFont="1" applyBorder="1" applyAlignment="1" applyProtection="1">
      <alignment horizontal="left" vertical="center" wrapText="1"/>
      <protection hidden="1"/>
    </xf>
    <xf numFmtId="0" fontId="37" fillId="0" borderId="3" xfId="0" applyFont="1" applyBorder="1" applyAlignment="1" applyProtection="1">
      <alignment horizontal="center" vertical="center" wrapText="1"/>
      <protection hidden="1"/>
    </xf>
    <xf numFmtId="2" fontId="37" fillId="0" borderId="3" xfId="0" applyNumberFormat="1" applyFont="1" applyBorder="1" applyAlignment="1" applyProtection="1">
      <alignment horizontal="center" vertical="center" wrapText="1"/>
      <protection hidden="1"/>
    </xf>
    <xf numFmtId="0" fontId="37" fillId="0" borderId="3" xfId="0" applyFont="1" applyFill="1" applyBorder="1" applyAlignment="1" applyProtection="1">
      <alignment horizontal="center" vertical="center" wrapText="1"/>
      <protection hidden="1"/>
    </xf>
    <xf numFmtId="0" fontId="37" fillId="0" borderId="7" xfId="0" applyFont="1" applyFill="1" applyBorder="1" applyAlignment="1" applyProtection="1">
      <alignment horizontal="center" vertical="center" wrapText="1"/>
      <protection hidden="1"/>
    </xf>
    <xf numFmtId="0" fontId="37" fillId="0" borderId="89" xfId="0" applyFont="1" applyFill="1" applyBorder="1" applyAlignment="1" applyProtection="1">
      <alignment horizontal="center" vertical="center" wrapText="1"/>
      <protection hidden="1"/>
    </xf>
    <xf numFmtId="0" fontId="110" fillId="0" borderId="0" xfId="0" applyFont="1" applyFill="1" applyBorder="1" applyAlignment="1" applyProtection="1">
      <alignment horizontal="center" wrapText="1"/>
      <protection hidden="1"/>
    </xf>
    <xf numFmtId="0" fontId="28" fillId="0" borderId="90" xfId="0" applyFont="1" applyBorder="1" applyAlignment="1" applyProtection="1">
      <alignment horizontal="left" vertical="center" wrapText="1"/>
      <protection hidden="1"/>
    </xf>
    <xf numFmtId="0" fontId="109" fillId="0" borderId="1" xfId="0" applyFont="1" applyBorder="1" applyAlignment="1" applyProtection="1">
      <alignment horizontal="left" vertical="center" wrapText="1"/>
      <protection hidden="1"/>
    </xf>
    <xf numFmtId="0" fontId="37" fillId="0" borderId="1" xfId="0" applyFont="1" applyBorder="1" applyAlignment="1" applyProtection="1">
      <alignment horizontal="center" vertical="center" wrapText="1"/>
      <protection hidden="1"/>
    </xf>
    <xf numFmtId="2" fontId="37" fillId="0" borderId="1" xfId="0" applyNumberFormat="1" applyFont="1" applyBorder="1" applyAlignment="1" applyProtection="1">
      <alignment horizontal="center" vertical="center" wrapText="1"/>
      <protection hidden="1"/>
    </xf>
    <xf numFmtId="0" fontId="37" fillId="0" borderId="1" xfId="0" applyFont="1" applyFill="1" applyBorder="1" applyAlignment="1" applyProtection="1">
      <alignment horizontal="center" vertical="center" wrapText="1"/>
      <protection hidden="1"/>
    </xf>
    <xf numFmtId="0" fontId="28" fillId="0" borderId="90" xfId="0" applyFont="1" applyFill="1" applyBorder="1" applyAlignment="1" applyProtection="1">
      <alignment horizontal="left" vertical="center" wrapText="1"/>
      <protection hidden="1"/>
    </xf>
    <xf numFmtId="0" fontId="109" fillId="0" borderId="1" xfId="0" applyFont="1" applyFill="1" applyBorder="1" applyAlignment="1" applyProtection="1">
      <alignment horizontal="left" vertical="center" wrapText="1"/>
      <protection hidden="1"/>
    </xf>
    <xf numFmtId="1" fontId="37" fillId="0" borderId="1" xfId="0" applyNumberFormat="1" applyFont="1" applyFill="1" applyBorder="1" applyAlignment="1" applyProtection="1">
      <alignment horizontal="center" vertical="center" wrapText="1"/>
      <protection hidden="1"/>
    </xf>
    <xf numFmtId="1" fontId="37" fillId="0" borderId="1" xfId="0" applyNumberFormat="1" applyFont="1" applyBorder="1" applyAlignment="1" applyProtection="1">
      <alignment horizontal="center" vertical="center" wrapText="1"/>
      <protection hidden="1"/>
    </xf>
    <xf numFmtId="0" fontId="37" fillId="0" borderId="2" xfId="0" applyFont="1" applyFill="1" applyBorder="1" applyAlignment="1" applyProtection="1">
      <alignment horizontal="center" vertical="center" wrapText="1"/>
      <protection hidden="1"/>
    </xf>
    <xf numFmtId="0" fontId="28" fillId="0" borderId="91" xfId="0" applyFont="1" applyBorder="1" applyAlignment="1" applyProtection="1">
      <alignment horizontal="left" vertical="center" wrapText="1"/>
      <protection hidden="1"/>
    </xf>
    <xf numFmtId="0" fontId="111" fillId="0" borderId="92" xfId="0" applyFont="1" applyBorder="1" applyAlignment="1" applyProtection="1">
      <alignment horizontal="left" vertical="center" wrapText="1"/>
      <protection hidden="1"/>
    </xf>
    <xf numFmtId="0" fontId="37" fillId="0" borderId="92" xfId="0" applyFont="1" applyBorder="1" applyAlignment="1" applyProtection="1">
      <alignment horizontal="center" vertical="center" wrapText="1"/>
      <protection hidden="1"/>
    </xf>
    <xf numFmtId="1" fontId="37" fillId="0" borderId="92" xfId="0" applyNumberFormat="1" applyFont="1" applyBorder="1" applyAlignment="1" applyProtection="1">
      <alignment horizontal="center" vertical="center" wrapText="1"/>
      <protection hidden="1"/>
    </xf>
    <xf numFmtId="2" fontId="37" fillId="0" borderId="92" xfId="0" applyNumberFormat="1" applyFont="1" applyBorder="1" applyAlignment="1" applyProtection="1">
      <alignment horizontal="center" vertical="center" wrapText="1"/>
      <protection hidden="1"/>
    </xf>
    <xf numFmtId="0" fontId="37" fillId="0" borderId="92" xfId="0" applyFont="1" applyFill="1" applyBorder="1" applyAlignment="1" applyProtection="1">
      <alignment horizontal="center" vertical="center" wrapText="1"/>
      <protection hidden="1"/>
    </xf>
    <xf numFmtId="0" fontId="37" fillId="0" borderId="93" xfId="0" applyFont="1" applyFill="1" applyBorder="1" applyAlignment="1" applyProtection="1">
      <alignment horizontal="center" vertical="center" wrapText="1"/>
      <protection hidden="1"/>
    </xf>
    <xf numFmtId="0" fontId="112" fillId="0" borderId="0" xfId="0" applyFont="1" applyBorder="1" applyAlignment="1" applyProtection="1">
      <alignment horizontal="left" vertical="center" wrapText="1"/>
      <protection hidden="1"/>
    </xf>
    <xf numFmtId="0" fontId="113" fillId="0" borderId="0" xfId="0" applyFont="1" applyBorder="1" applyAlignment="1" applyProtection="1">
      <alignment horizontal="left" vertical="center" wrapText="1"/>
      <protection hidden="1"/>
    </xf>
    <xf numFmtId="0" fontId="37" fillId="0" borderId="0" xfId="0" applyFont="1" applyBorder="1" applyAlignment="1" applyProtection="1">
      <alignment horizontal="center" vertical="center" wrapText="1"/>
      <protection hidden="1"/>
    </xf>
    <xf numFmtId="1" fontId="37" fillId="0" borderId="0" xfId="0" applyNumberFormat="1" applyFont="1" applyBorder="1" applyAlignment="1" applyProtection="1">
      <alignment horizontal="center" vertical="center" wrapText="1"/>
      <protection hidden="1"/>
    </xf>
    <xf numFmtId="2" fontId="37" fillId="0" borderId="0" xfId="0" applyNumberFormat="1" applyFont="1" applyBorder="1" applyAlignment="1" applyProtection="1">
      <alignment horizontal="center" vertical="center" wrapText="1"/>
      <protection hidden="1"/>
    </xf>
    <xf numFmtId="0" fontId="37" fillId="0" borderId="0" xfId="0" applyFont="1" applyFill="1" applyBorder="1" applyAlignment="1" applyProtection="1">
      <alignment horizontal="center" vertical="center" wrapText="1"/>
      <protection hidden="1"/>
    </xf>
    <xf numFmtId="1" fontId="115" fillId="0" borderId="0" xfId="0" applyNumberFormat="1" applyFont="1" applyBorder="1" applyAlignment="1" applyProtection="1">
      <alignment horizontal="center" vertical="center" wrapText="1"/>
      <protection hidden="1"/>
    </xf>
    <xf numFmtId="2" fontId="115" fillId="0" borderId="0" xfId="0" applyNumberFormat="1" applyFont="1" applyBorder="1" applyAlignment="1" applyProtection="1">
      <alignment horizontal="center" vertical="center" wrapText="1"/>
      <protection hidden="1"/>
    </xf>
    <xf numFmtId="0" fontId="115" fillId="0" borderId="0" xfId="0" applyFont="1" applyFill="1" applyBorder="1" applyAlignment="1" applyProtection="1">
      <alignment horizontal="center" vertical="center" wrapText="1"/>
      <protection hidden="1"/>
    </xf>
    <xf numFmtId="0" fontId="115" fillId="0" borderId="0" xfId="0" applyFont="1" applyBorder="1" applyAlignment="1" applyProtection="1">
      <alignment horizontal="center" vertical="center" wrapText="1"/>
      <protection hidden="1"/>
    </xf>
    <xf numFmtId="0" fontId="117" fillId="0" borderId="0" xfId="0" applyFont="1" applyBorder="1" applyAlignment="1" applyProtection="1">
      <alignment horizontal="left" wrapText="1"/>
      <protection hidden="1"/>
    </xf>
    <xf numFmtId="0" fontId="118" fillId="0" borderId="0" xfId="0" applyFont="1" applyFill="1" applyBorder="1" applyAlignment="1" applyProtection="1">
      <alignment vertical="center" wrapText="1"/>
      <protection hidden="1"/>
    </xf>
    <xf numFmtId="0" fontId="119" fillId="0" borderId="0" xfId="0" applyFont="1" applyAlignment="1" applyProtection="1">
      <alignment vertical="center"/>
      <protection hidden="1"/>
    </xf>
    <xf numFmtId="0" fontId="119" fillId="0" borderId="0" xfId="0" applyFont="1" applyBorder="1" applyAlignment="1" applyProtection="1">
      <alignment vertical="center"/>
      <protection hidden="1"/>
    </xf>
    <xf numFmtId="0" fontId="121" fillId="0" borderId="96" xfId="0" applyFont="1" applyFill="1" applyBorder="1" applyAlignment="1" applyProtection="1">
      <alignment horizontal="center" vertical="center" wrapText="1"/>
      <protection hidden="1"/>
    </xf>
    <xf numFmtId="0" fontId="121" fillId="0" borderId="96" xfId="0" applyFont="1" applyFill="1" applyBorder="1" applyAlignment="1" applyProtection="1">
      <alignment horizontal="center" vertical="center"/>
      <protection hidden="1"/>
    </xf>
    <xf numFmtId="0" fontId="92" fillId="0" borderId="3" xfId="0" applyFont="1" applyFill="1" applyBorder="1" applyAlignment="1" applyProtection="1">
      <alignment horizontal="center" vertical="center"/>
      <protection hidden="1"/>
    </xf>
    <xf numFmtId="0" fontId="122" fillId="0" borderId="0" xfId="0" applyFont="1" applyFill="1" applyBorder="1" applyAlignment="1" applyProtection="1">
      <alignment horizontal="center" vertical="center"/>
      <protection hidden="1"/>
    </xf>
    <xf numFmtId="0" fontId="123" fillId="0" borderId="0" xfId="0" applyFont="1" applyFill="1" applyBorder="1" applyAlignment="1" applyProtection="1">
      <alignment horizontal="center" vertical="center" wrapText="1"/>
      <protection hidden="1"/>
    </xf>
    <xf numFmtId="0" fontId="124" fillId="0" borderId="0" xfId="0" applyFont="1" applyFill="1" applyBorder="1" applyAlignment="1" applyProtection="1">
      <alignment horizontal="center" vertical="center"/>
      <protection hidden="1"/>
    </xf>
    <xf numFmtId="0" fontId="125" fillId="0" borderId="0" xfId="0" applyFont="1" applyFill="1" applyBorder="1" applyAlignment="1" applyProtection="1">
      <alignment horizontal="center" vertical="center"/>
      <protection hidden="1"/>
    </xf>
    <xf numFmtId="0" fontId="126" fillId="0" borderId="0" xfId="0" applyFont="1" applyFill="1" applyBorder="1" applyAlignment="1" applyProtection="1">
      <alignment horizontal="center" vertical="center"/>
      <protection hidden="1"/>
    </xf>
    <xf numFmtId="166" fontId="94" fillId="0" borderId="0" xfId="0" applyNumberFormat="1" applyFont="1" applyFill="1" applyBorder="1" applyAlignment="1" applyProtection="1">
      <alignment horizontal="center" vertical="center"/>
      <protection hidden="1"/>
    </xf>
    <xf numFmtId="0" fontId="127" fillId="0" borderId="0" xfId="0" applyFont="1" applyBorder="1" applyAlignment="1" applyProtection="1">
      <alignment horizontal="center" wrapText="1"/>
      <protection hidden="1"/>
    </xf>
    <xf numFmtId="0" fontId="127" fillId="0" borderId="0" xfId="0" applyFont="1" applyBorder="1" applyAlignment="1" applyProtection="1">
      <alignment horizontal="left" wrapText="1"/>
      <protection hidden="1"/>
    </xf>
    <xf numFmtId="0" fontId="131" fillId="0" borderId="0" xfId="0" applyFont="1" applyAlignment="1" applyProtection="1">
      <alignment vertical="center"/>
      <protection hidden="1"/>
    </xf>
    <xf numFmtId="0" fontId="113" fillId="0" borderId="111" xfId="0" applyFont="1" applyFill="1" applyBorder="1" applyAlignment="1" applyProtection="1">
      <alignment horizontal="left" vertical="center" wrapText="1"/>
      <protection hidden="1"/>
    </xf>
    <xf numFmtId="0" fontId="132" fillId="0" borderId="112" xfId="0" applyFont="1" applyFill="1" applyBorder="1" applyAlignment="1" applyProtection="1">
      <alignment horizontal="center" vertical="center" wrapText="1"/>
      <protection hidden="1"/>
    </xf>
    <xf numFmtId="0" fontId="132" fillId="0" borderId="113" xfId="0" applyFont="1" applyFill="1" applyBorder="1" applyAlignment="1" applyProtection="1">
      <alignment horizontal="center" vertical="center"/>
      <protection hidden="1"/>
    </xf>
    <xf numFmtId="0" fontId="130" fillId="0" borderId="104" xfId="0" applyFont="1" applyFill="1" applyBorder="1" applyAlignment="1" applyProtection="1">
      <alignment horizontal="center" vertical="center" wrapText="1"/>
      <protection hidden="1"/>
    </xf>
    <xf numFmtId="0" fontId="73" fillId="0" borderId="104" xfId="0" applyFont="1" applyFill="1" applyBorder="1" applyAlignment="1" applyProtection="1">
      <alignment horizontal="center" vertical="center" textRotation="90" wrapText="1"/>
      <protection hidden="1"/>
    </xf>
    <xf numFmtId="0" fontId="132" fillId="0" borderId="0" xfId="0" applyFont="1" applyFill="1" applyBorder="1" applyAlignment="1" applyProtection="1">
      <alignment horizontal="center" vertical="center" wrapText="1"/>
      <protection hidden="1"/>
    </xf>
    <xf numFmtId="0" fontId="132" fillId="0" borderId="124" xfId="0" applyFont="1" applyFill="1" applyBorder="1" applyAlignment="1" applyProtection="1">
      <alignment horizontal="center" vertical="center"/>
      <protection hidden="1"/>
    </xf>
    <xf numFmtId="0" fontId="133" fillId="0" borderId="104" xfId="0" applyFont="1" applyFill="1" applyBorder="1" applyAlignment="1" applyProtection="1">
      <alignment horizontal="center" vertical="center" wrapText="1"/>
      <protection hidden="1"/>
    </xf>
    <xf numFmtId="0" fontId="134" fillId="0" borderId="104" xfId="0" applyFont="1" applyFill="1" applyBorder="1" applyAlignment="1" applyProtection="1">
      <alignment horizontal="center" vertical="center" wrapText="1"/>
      <protection hidden="1"/>
    </xf>
    <xf numFmtId="0" fontId="135" fillId="0" borderId="104" xfId="0" applyFont="1" applyFill="1" applyBorder="1" applyAlignment="1" applyProtection="1">
      <alignment horizontal="center" vertical="center" wrapText="1"/>
      <protection hidden="1"/>
    </xf>
    <xf numFmtId="14" fontId="134" fillId="0" borderId="104" xfId="0" applyNumberFormat="1" applyFont="1" applyFill="1" applyBorder="1" applyAlignment="1" applyProtection="1">
      <alignment horizontal="center" vertical="center" wrapText="1"/>
      <protection hidden="1"/>
    </xf>
    <xf numFmtId="0" fontId="136" fillId="0" borderId="104" xfId="0" applyFont="1" applyFill="1" applyBorder="1" applyAlignment="1" applyProtection="1">
      <alignment horizontal="left" vertical="center" wrapText="1"/>
      <protection hidden="1"/>
    </xf>
    <xf numFmtId="0" fontId="136" fillId="0" borderId="109" xfId="0" applyFont="1" applyFill="1" applyBorder="1" applyAlignment="1" applyProtection="1">
      <alignment horizontal="center" vertical="center" wrapText="1"/>
      <protection hidden="1"/>
    </xf>
    <xf numFmtId="1" fontId="121" fillId="0" borderId="104" xfId="0" applyNumberFormat="1" applyFont="1" applyFill="1" applyBorder="1" applyAlignment="1" applyProtection="1">
      <alignment horizontal="center" vertical="center" wrapText="1"/>
      <protection hidden="1"/>
    </xf>
    <xf numFmtId="165" fontId="136" fillId="0" borderId="104" xfId="0" applyNumberFormat="1" applyFont="1" applyFill="1" applyBorder="1" applyAlignment="1" applyProtection="1">
      <alignment horizontal="center" vertical="center" wrapText="1"/>
      <protection hidden="1"/>
    </xf>
    <xf numFmtId="2" fontId="62" fillId="0" borderId="104" xfId="0" applyNumberFormat="1" applyFont="1" applyFill="1" applyBorder="1" applyAlignment="1" applyProtection="1">
      <alignment horizontal="center" vertical="center" wrapText="1"/>
      <protection hidden="1"/>
    </xf>
    <xf numFmtId="2" fontId="149" fillId="0" borderId="104" xfId="0" applyNumberFormat="1" applyFont="1" applyFill="1" applyBorder="1" applyAlignment="1" applyProtection="1">
      <alignment horizontal="center" vertical="center" wrapText="1"/>
      <protection hidden="1"/>
    </xf>
    <xf numFmtId="0" fontId="121" fillId="0" borderId="104" xfId="0" applyFont="1" applyFill="1" applyBorder="1" applyAlignment="1" applyProtection="1">
      <alignment horizontal="center" vertical="center" wrapText="1"/>
      <protection hidden="1"/>
    </xf>
    <xf numFmtId="0" fontId="73" fillId="0" borderId="111" xfId="0" applyFont="1" applyFill="1" applyBorder="1" applyAlignment="1" applyProtection="1">
      <alignment horizontal="left" vertical="center" wrapText="1"/>
      <protection hidden="1"/>
    </xf>
    <xf numFmtId="0" fontId="121" fillId="0" borderId="114" xfId="0" applyFont="1" applyBorder="1" applyAlignment="1" applyProtection="1">
      <alignment horizontal="center" vertical="center" wrapText="1"/>
      <protection hidden="1"/>
    </xf>
    <xf numFmtId="0" fontId="121" fillId="0" borderId="115" xfId="0" applyFont="1" applyBorder="1" applyAlignment="1" applyProtection="1">
      <alignment horizontal="center" vertical="center" wrapText="1"/>
      <protection hidden="1"/>
    </xf>
    <xf numFmtId="0" fontId="127" fillId="0" borderId="0" xfId="0" applyFont="1" applyAlignment="1" applyProtection="1">
      <alignment vertical="center"/>
      <protection hidden="1"/>
    </xf>
    <xf numFmtId="0" fontId="133" fillId="0" borderId="127" xfId="0" applyFont="1" applyFill="1" applyBorder="1" applyAlignment="1" applyProtection="1">
      <alignment horizontal="center" vertical="center" wrapText="1"/>
      <protection hidden="1"/>
    </xf>
    <xf numFmtId="0" fontId="134" fillId="0" borderId="127" xfId="0" applyFont="1" applyFill="1" applyBorder="1" applyAlignment="1" applyProtection="1">
      <alignment horizontal="center" vertical="center" wrapText="1"/>
      <protection hidden="1"/>
    </xf>
    <xf numFmtId="0" fontId="135" fillId="0" borderId="127" xfId="0" applyFont="1" applyFill="1" applyBorder="1" applyAlignment="1" applyProtection="1">
      <alignment horizontal="center" vertical="center" wrapText="1"/>
      <protection hidden="1"/>
    </xf>
    <xf numFmtId="14" fontId="134" fillId="0" borderId="127" xfId="0" applyNumberFormat="1" applyFont="1" applyFill="1" applyBorder="1" applyAlignment="1" applyProtection="1">
      <alignment horizontal="center" vertical="center" wrapText="1"/>
      <protection hidden="1"/>
    </xf>
    <xf numFmtId="0" fontId="136" fillId="0" borderId="127" xfId="0" applyFont="1" applyFill="1" applyBorder="1" applyAlignment="1" applyProtection="1">
      <alignment horizontal="left" vertical="center" wrapText="1"/>
      <protection hidden="1"/>
    </xf>
    <xf numFmtId="0" fontId="136" fillId="0" borderId="128" xfId="0" applyFont="1" applyFill="1" applyBorder="1" applyAlignment="1" applyProtection="1">
      <alignment horizontal="center" vertical="center" wrapText="1"/>
      <protection hidden="1"/>
    </xf>
    <xf numFmtId="1" fontId="121" fillId="0" borderId="127" xfId="0" applyNumberFormat="1" applyFont="1" applyFill="1" applyBorder="1" applyAlignment="1" applyProtection="1">
      <alignment horizontal="center" vertical="center" wrapText="1"/>
      <protection hidden="1"/>
    </xf>
    <xf numFmtId="165" fontId="136" fillId="0" borderId="127" xfId="0" applyNumberFormat="1" applyFont="1" applyFill="1" applyBorder="1" applyAlignment="1" applyProtection="1">
      <alignment horizontal="center" vertical="center" wrapText="1"/>
      <protection hidden="1"/>
    </xf>
    <xf numFmtId="2" fontId="62" fillId="0" borderId="127" xfId="0" applyNumberFormat="1" applyFont="1" applyFill="1" applyBorder="1" applyAlignment="1" applyProtection="1">
      <alignment horizontal="center" vertical="center" wrapText="1"/>
      <protection hidden="1"/>
    </xf>
    <xf numFmtId="2" fontId="149" fillId="0" borderId="127" xfId="0" applyNumberFormat="1" applyFont="1" applyFill="1" applyBorder="1" applyAlignment="1" applyProtection="1">
      <alignment horizontal="center" vertical="center" wrapText="1"/>
      <protection hidden="1"/>
    </xf>
    <xf numFmtId="0" fontId="121" fillId="0" borderId="127" xfId="0" applyFont="1" applyFill="1" applyBorder="1" applyAlignment="1" applyProtection="1">
      <alignment horizontal="center" vertical="center" wrapText="1"/>
      <protection hidden="1"/>
    </xf>
    <xf numFmtId="0" fontId="137" fillId="0" borderId="0" xfId="0" applyFont="1" applyFill="1" applyBorder="1" applyAlignment="1" applyProtection="1">
      <alignment horizontal="center" vertical="center" wrapText="1"/>
      <protection hidden="1"/>
    </xf>
    <xf numFmtId="0" fontId="138" fillId="0" borderId="0" xfId="0" applyFont="1" applyFill="1" applyBorder="1" applyAlignment="1" applyProtection="1">
      <alignment horizontal="center" wrapText="1"/>
      <protection hidden="1"/>
    </xf>
    <xf numFmtId="0" fontId="55" fillId="0" borderId="118" xfId="0" applyFont="1" applyBorder="1" applyAlignment="1" applyProtection="1">
      <alignment vertical="center"/>
      <protection hidden="1"/>
    </xf>
    <xf numFmtId="0" fontId="142" fillId="0" borderId="105" xfId="0" applyFont="1" applyBorder="1" applyAlignment="1" applyProtection="1">
      <alignment horizontal="center" vertical="center" wrapText="1"/>
      <protection hidden="1"/>
    </xf>
    <xf numFmtId="0" fontId="142" fillId="0" borderId="137" xfId="0" applyFont="1" applyFill="1" applyBorder="1" applyAlignment="1" applyProtection="1">
      <alignment horizontal="center" vertical="center" wrapText="1"/>
      <protection hidden="1"/>
    </xf>
    <xf numFmtId="0" fontId="102" fillId="0" borderId="111" xfId="0" applyFont="1" applyBorder="1" applyAlignment="1" applyProtection="1">
      <alignment vertical="center"/>
      <protection hidden="1"/>
    </xf>
    <xf numFmtId="0" fontId="143" fillId="0" borderId="112" xfId="0" applyFont="1" applyFill="1" applyBorder="1" applyAlignment="1" applyProtection="1">
      <alignment horizontal="center" vertical="center" wrapText="1"/>
      <protection hidden="1"/>
    </xf>
    <xf numFmtId="0" fontId="144" fillId="0" borderId="113" xfId="0" applyFont="1" applyBorder="1" applyAlignment="1" applyProtection="1">
      <alignment horizontal="center" vertical="center" wrapText="1"/>
      <protection hidden="1"/>
    </xf>
    <xf numFmtId="1" fontId="142" fillId="0" borderId="105" xfId="0" applyNumberFormat="1" applyFont="1" applyBorder="1" applyAlignment="1" applyProtection="1">
      <alignment horizontal="center" vertical="center"/>
      <protection hidden="1"/>
    </xf>
    <xf numFmtId="1" fontId="142" fillId="0" borderId="137" xfId="0" applyNumberFormat="1" applyFont="1" applyBorder="1" applyAlignment="1" applyProtection="1">
      <alignment horizontal="center" vertical="center"/>
      <protection hidden="1"/>
    </xf>
    <xf numFmtId="0" fontId="22" fillId="0" borderId="111" xfId="0" applyFont="1" applyBorder="1" applyAlignment="1" applyProtection="1">
      <alignment vertical="center"/>
      <protection hidden="1"/>
    </xf>
    <xf numFmtId="0" fontId="133" fillId="0" borderId="112" xfId="0" applyFont="1" applyFill="1" applyBorder="1" applyAlignment="1" applyProtection="1">
      <alignment horizontal="center" vertical="center"/>
      <protection hidden="1"/>
    </xf>
    <xf numFmtId="0" fontId="133" fillId="0" borderId="113" xfId="0" applyFont="1" applyBorder="1" applyAlignment="1" applyProtection="1">
      <alignment horizontal="center" vertical="center"/>
      <protection hidden="1"/>
    </xf>
    <xf numFmtId="1" fontId="142" fillId="0" borderId="105" xfId="0" applyNumberFormat="1" applyFont="1" applyFill="1" applyBorder="1" applyAlignment="1" applyProtection="1">
      <alignment horizontal="center" vertical="center" wrapText="1"/>
      <protection hidden="1"/>
    </xf>
    <xf numFmtId="1" fontId="142" fillId="0" borderId="137" xfId="0" applyNumberFormat="1" applyFont="1" applyFill="1" applyBorder="1" applyAlignment="1" applyProtection="1">
      <alignment horizontal="center" vertical="center" wrapText="1"/>
      <protection hidden="1"/>
    </xf>
    <xf numFmtId="0" fontId="142" fillId="0" borderId="105" xfId="0" applyFont="1" applyFill="1" applyBorder="1" applyAlignment="1" applyProtection="1">
      <alignment horizontal="center" vertical="center" wrapText="1"/>
      <protection hidden="1"/>
    </xf>
    <xf numFmtId="0" fontId="142" fillId="0" borderId="137" xfId="0" applyFont="1" applyBorder="1" applyAlignment="1" applyProtection="1">
      <alignment horizontal="center" vertical="center"/>
      <protection hidden="1"/>
    </xf>
    <xf numFmtId="0" fontId="145" fillId="0" borderId="0" xfId="0" applyFont="1" applyFill="1" applyBorder="1" applyAlignment="1" applyProtection="1">
      <alignment horizontal="center" vertical="center" wrapText="1"/>
      <protection hidden="1"/>
    </xf>
    <xf numFmtId="0" fontId="146" fillId="0" borderId="0" xfId="0" applyFont="1" applyFill="1" applyBorder="1" applyAlignment="1" applyProtection="1">
      <alignment horizontal="center" wrapText="1"/>
      <protection hidden="1"/>
    </xf>
    <xf numFmtId="167" fontId="142" fillId="0" borderId="137" xfId="0" applyNumberFormat="1" applyFont="1" applyBorder="1" applyAlignment="1" applyProtection="1">
      <alignment horizontal="center" vertical="center"/>
      <protection hidden="1"/>
    </xf>
    <xf numFmtId="0" fontId="142" fillId="0" borderId="139" xfId="0" applyFont="1" applyFill="1" applyBorder="1" applyAlignment="1" applyProtection="1">
      <alignment horizontal="center" vertical="center" wrapText="1"/>
      <protection hidden="1"/>
    </xf>
    <xf numFmtId="0" fontId="147" fillId="0" borderId="112" xfId="0" applyFont="1" applyFill="1" applyBorder="1" applyAlignment="1" applyProtection="1">
      <alignment horizontal="center" vertical="center"/>
      <protection hidden="1"/>
    </xf>
    <xf numFmtId="0" fontId="55" fillId="0" borderId="0" xfId="0" applyFont="1" applyAlignment="1" applyProtection="1">
      <alignment vertical="center"/>
      <protection hidden="1"/>
    </xf>
    <xf numFmtId="2" fontId="121" fillId="0" borderId="112" xfId="0" applyNumberFormat="1" applyFont="1" applyFill="1" applyBorder="1" applyAlignment="1" applyProtection="1">
      <alignment horizontal="center" vertical="center"/>
      <protection hidden="1"/>
    </xf>
    <xf numFmtId="0" fontId="147" fillId="0" borderId="121" xfId="0" applyFont="1" applyFill="1" applyBorder="1" applyAlignment="1" applyProtection="1">
      <alignment horizontal="center" vertical="center"/>
      <protection hidden="1"/>
    </xf>
    <xf numFmtId="0" fontId="133" fillId="0" borderId="122" xfId="0" applyFont="1" applyBorder="1" applyAlignment="1" applyProtection="1">
      <alignment horizontal="center" vertical="center"/>
      <protection hidden="1"/>
    </xf>
    <xf numFmtId="0" fontId="67" fillId="3" borderId="1" xfId="0" applyFont="1" applyFill="1" applyBorder="1" applyAlignment="1" applyProtection="1">
      <alignment horizontal="center" vertical="center" textRotation="90" wrapText="1"/>
      <protection hidden="1"/>
    </xf>
    <xf numFmtId="0" fontId="76" fillId="27" borderId="0" xfId="0" applyFont="1" applyFill="1" applyBorder="1" applyAlignment="1" applyProtection="1">
      <alignment horizontal="right" vertical="center"/>
      <protection hidden="1"/>
    </xf>
    <xf numFmtId="0" fontId="54" fillId="3" borderId="35" xfId="0" applyFont="1" applyFill="1" applyBorder="1" applyAlignment="1" applyProtection="1">
      <alignment vertical="center"/>
      <protection locked="0"/>
    </xf>
    <xf numFmtId="0" fontId="54" fillId="3" borderId="35" xfId="0" applyFont="1" applyFill="1" applyBorder="1" applyAlignment="1" applyProtection="1">
      <alignment horizontal="left" vertical="center"/>
      <protection locked="0"/>
    </xf>
    <xf numFmtId="164" fontId="54" fillId="3" borderId="35" xfId="0" applyNumberFormat="1" applyFont="1" applyFill="1" applyBorder="1" applyAlignment="1" applyProtection="1">
      <alignment horizontal="left" vertical="center"/>
      <protection locked="0"/>
    </xf>
    <xf numFmtId="0" fontId="8" fillId="5" borderId="52" xfId="0" applyFont="1" applyFill="1" applyBorder="1" applyAlignment="1" applyProtection="1">
      <alignment vertical="center"/>
      <protection hidden="1"/>
    </xf>
    <xf numFmtId="0" fontId="10" fillId="28" borderId="35" xfId="0" applyFont="1" applyFill="1" applyBorder="1" applyAlignment="1" applyProtection="1">
      <alignment horizontal="left" vertical="center"/>
      <protection locked="0"/>
    </xf>
    <xf numFmtId="0" fontId="76" fillId="27" borderId="142" xfId="0" applyFont="1" applyFill="1" applyBorder="1" applyAlignment="1" applyProtection="1">
      <alignment horizontal="right" vertical="center"/>
      <protection hidden="1"/>
    </xf>
    <xf numFmtId="0" fontId="54" fillId="3" borderId="143" xfId="0" applyFont="1" applyFill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164" fontId="10" fillId="0" borderId="0" xfId="0" applyNumberFormat="1" applyFont="1" applyBorder="1" applyAlignment="1" applyProtection="1">
      <alignment horizontal="center" vertical="center"/>
      <protection hidden="1"/>
    </xf>
    <xf numFmtId="0" fontId="37" fillId="0" borderId="147" xfId="0" applyFont="1" applyBorder="1" applyAlignment="1" applyProtection="1">
      <alignment horizontal="left" vertical="center"/>
      <protection hidden="1"/>
    </xf>
    <xf numFmtId="0" fontId="7" fillId="22" borderId="19" xfId="0" applyFont="1" applyFill="1" applyBorder="1" applyAlignment="1" applyProtection="1">
      <alignment vertical="center" textRotation="90" wrapText="1"/>
      <protection hidden="1"/>
    </xf>
    <xf numFmtId="0" fontId="4" fillId="0" borderId="35" xfId="0" applyFont="1" applyBorder="1" applyAlignment="1">
      <alignment horizontal="center" vertical="center" wrapText="1"/>
    </xf>
    <xf numFmtId="0" fontId="58" fillId="33" borderId="1" xfId="0" applyFont="1" applyFill="1" applyBorder="1" applyAlignment="1" applyProtection="1">
      <alignment horizontal="center" vertical="center" wrapText="1"/>
      <protection hidden="1"/>
    </xf>
    <xf numFmtId="0" fontId="50" fillId="0" borderId="1" xfId="0" applyFont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horizontal="right" vertical="center"/>
      <protection hidden="1"/>
    </xf>
    <xf numFmtId="0" fontId="20" fillId="0" borderId="0" xfId="0" applyFont="1" applyFill="1" applyBorder="1" applyAlignment="1" applyProtection="1">
      <alignment horizontal="center" vertical="center"/>
      <protection hidden="1"/>
    </xf>
    <xf numFmtId="0" fontId="35" fillId="0" borderId="1" xfId="0" applyFont="1" applyBorder="1" applyAlignment="1" applyProtection="1">
      <alignment horizontal="center" vertical="center"/>
      <protection hidden="1"/>
    </xf>
    <xf numFmtId="0" fontId="155" fillId="0" borderId="1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165" fontId="142" fillId="0" borderId="105" xfId="0" applyNumberFormat="1" applyFont="1" applyBorder="1" applyAlignment="1" applyProtection="1">
      <alignment horizontal="center" vertical="center" wrapText="1"/>
      <protection hidden="1"/>
    </xf>
    <xf numFmtId="1" fontId="157" fillId="0" borderId="104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textRotation="90" wrapText="1"/>
      <protection hidden="1"/>
    </xf>
    <xf numFmtId="0" fontId="7" fillId="5" borderId="13" xfId="0" applyFont="1" applyFill="1" applyBorder="1" applyAlignment="1" applyProtection="1">
      <alignment horizontal="center" vertical="center" textRotation="90" wrapText="1"/>
      <protection hidden="1"/>
    </xf>
    <xf numFmtId="0" fontId="7" fillId="6" borderId="13" xfId="0" applyFont="1" applyFill="1" applyBorder="1" applyAlignment="1" applyProtection="1">
      <alignment horizontal="center" vertical="center" textRotation="90" wrapText="1"/>
      <protection hidden="1"/>
    </xf>
    <xf numFmtId="0" fontId="7" fillId="4" borderId="13" xfId="0" applyFont="1" applyFill="1" applyBorder="1" applyAlignment="1" applyProtection="1">
      <alignment horizontal="center" vertical="center" textRotation="90" wrapText="1"/>
      <protection hidden="1"/>
    </xf>
    <xf numFmtId="0" fontId="10" fillId="0" borderId="33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justify" vertical="center" wrapText="1"/>
    </xf>
    <xf numFmtId="0" fontId="37" fillId="0" borderId="31" xfId="0" applyFont="1" applyBorder="1" applyAlignment="1">
      <alignment horizontal="justify" vertical="center" wrapText="1"/>
    </xf>
    <xf numFmtId="0" fontId="4" fillId="0" borderId="31" xfId="0" applyFont="1" applyBorder="1" applyAlignment="1">
      <alignment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7" fillId="22" borderId="63" xfId="0" applyFont="1" applyFill="1" applyBorder="1" applyAlignment="1" applyProtection="1">
      <alignment horizontal="center" vertical="center" wrapText="1"/>
      <protection locked="0"/>
    </xf>
    <xf numFmtId="0" fontId="7" fillId="22" borderId="64" xfId="0" applyFont="1" applyFill="1" applyBorder="1" applyAlignment="1" applyProtection="1">
      <alignment horizontal="center" vertical="center" wrapText="1"/>
      <protection locked="0"/>
    </xf>
    <xf numFmtId="0" fontId="4" fillId="22" borderId="64" xfId="0" applyFont="1" applyFill="1" applyBorder="1" applyAlignment="1" applyProtection="1">
      <alignment horizontal="center" vertical="center" wrapText="1"/>
      <protection locked="0"/>
    </xf>
    <xf numFmtId="0" fontId="19" fillId="22" borderId="64" xfId="0" applyFont="1" applyFill="1" applyBorder="1" applyAlignment="1" applyProtection="1">
      <alignment horizontal="center" vertical="center" wrapText="1"/>
      <protection locked="0"/>
    </xf>
    <xf numFmtId="164" fontId="20" fillId="22" borderId="64" xfId="0" applyNumberFormat="1" applyFont="1" applyFill="1" applyBorder="1" applyAlignment="1" applyProtection="1">
      <alignment horizontal="center" vertical="center" wrapText="1"/>
      <protection locked="0"/>
    </xf>
    <xf numFmtId="0" fontId="3" fillId="22" borderId="54" xfId="0" applyFont="1" applyFill="1" applyBorder="1" applyAlignment="1" applyProtection="1">
      <alignment horizontal="left" vertical="center" wrapText="1"/>
      <protection locked="0"/>
    </xf>
    <xf numFmtId="0" fontId="3" fillId="22" borderId="64" xfId="0" applyFont="1" applyFill="1" applyBorder="1" applyAlignment="1" applyProtection="1">
      <alignment horizontal="left" vertical="center" wrapText="1"/>
      <protection locked="0"/>
    </xf>
    <xf numFmtId="0" fontId="29" fillId="22" borderId="64" xfId="0" applyFont="1" applyFill="1" applyBorder="1" applyAlignment="1" applyProtection="1">
      <alignment horizontal="center" vertical="center" wrapText="1"/>
      <protection locked="0"/>
    </xf>
    <xf numFmtId="0" fontId="9" fillId="22" borderId="65" xfId="0" applyFont="1" applyFill="1" applyBorder="1" applyAlignment="1" applyProtection="1">
      <alignment horizontal="center" vertical="center"/>
      <protection locked="0"/>
    </xf>
    <xf numFmtId="0" fontId="37" fillId="22" borderId="66" xfId="0" applyFont="1" applyFill="1" applyBorder="1" applyAlignment="1" applyProtection="1">
      <alignment horizontal="center" vertical="center"/>
      <protection locked="0"/>
    </xf>
    <xf numFmtId="0" fontId="7" fillId="22" borderId="67" xfId="0" applyFont="1" applyFill="1" applyBorder="1" applyAlignment="1" applyProtection="1">
      <alignment horizontal="center" vertical="center" wrapText="1"/>
      <protection locked="0"/>
    </xf>
    <xf numFmtId="0" fontId="7" fillId="22" borderId="10" xfId="0" applyFont="1" applyFill="1" applyBorder="1" applyAlignment="1" applyProtection="1">
      <alignment horizontal="center" vertical="center" wrapText="1"/>
      <protection locked="0"/>
    </xf>
    <xf numFmtId="0" fontId="4" fillId="22" borderId="10" xfId="0" applyFont="1" applyFill="1" applyBorder="1" applyAlignment="1" applyProtection="1">
      <alignment horizontal="center" vertical="center" wrapText="1"/>
      <protection locked="0"/>
    </xf>
    <xf numFmtId="0" fontId="19" fillId="22" borderId="10" xfId="0" applyFont="1" applyFill="1" applyBorder="1" applyAlignment="1" applyProtection="1">
      <alignment horizontal="center" vertical="center" wrapText="1"/>
      <protection locked="0"/>
    </xf>
    <xf numFmtId="164" fontId="20" fillId="22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22" borderId="3" xfId="0" applyFont="1" applyFill="1" applyBorder="1" applyAlignment="1" applyProtection="1">
      <alignment horizontal="left" vertical="center" wrapText="1"/>
      <protection locked="0"/>
    </xf>
    <xf numFmtId="0" fontId="3" fillId="22" borderId="10" xfId="0" applyFont="1" applyFill="1" applyBorder="1" applyAlignment="1" applyProtection="1">
      <alignment horizontal="left" vertical="center" wrapText="1"/>
      <protection locked="0"/>
    </xf>
    <xf numFmtId="0" fontId="29" fillId="22" borderId="10" xfId="0" applyFont="1" applyFill="1" applyBorder="1" applyAlignment="1" applyProtection="1">
      <alignment horizontal="center" vertical="center" wrapText="1"/>
      <protection locked="0"/>
    </xf>
    <xf numFmtId="0" fontId="9" fillId="22" borderId="1" xfId="0" applyFont="1" applyFill="1" applyBorder="1" applyAlignment="1" applyProtection="1">
      <alignment horizontal="center" vertical="center"/>
      <protection locked="0"/>
    </xf>
    <xf numFmtId="0" fontId="37" fillId="22" borderId="50" xfId="0" applyFont="1" applyFill="1" applyBorder="1" applyAlignment="1" applyProtection="1">
      <alignment horizontal="center" vertical="center"/>
      <protection locked="0"/>
    </xf>
    <xf numFmtId="0" fontId="7" fillId="22" borderId="68" xfId="0" applyFont="1" applyFill="1" applyBorder="1" applyAlignment="1" applyProtection="1">
      <alignment horizontal="center" vertical="center" wrapText="1"/>
      <protection locked="0"/>
    </xf>
    <xf numFmtId="0" fontId="7" fillId="22" borderId="69" xfId="0" applyFont="1" applyFill="1" applyBorder="1" applyAlignment="1" applyProtection="1">
      <alignment horizontal="center" vertical="center" wrapText="1"/>
      <protection locked="0"/>
    </xf>
    <xf numFmtId="0" fontId="4" fillId="22" borderId="69" xfId="0" applyFont="1" applyFill="1" applyBorder="1" applyAlignment="1" applyProtection="1">
      <alignment horizontal="center" vertical="center" wrapText="1"/>
      <protection locked="0"/>
    </xf>
    <xf numFmtId="0" fontId="19" fillId="22" borderId="69" xfId="0" applyFont="1" applyFill="1" applyBorder="1" applyAlignment="1" applyProtection="1">
      <alignment horizontal="center" vertical="center" wrapText="1"/>
      <protection locked="0"/>
    </xf>
    <xf numFmtId="164" fontId="20" fillId="22" borderId="69" xfId="0" applyNumberFormat="1" applyFont="1" applyFill="1" applyBorder="1" applyAlignment="1" applyProtection="1">
      <alignment horizontal="center" vertical="center" wrapText="1"/>
      <protection locked="0"/>
    </xf>
    <xf numFmtId="0" fontId="3" fillId="22" borderId="70" xfId="0" applyFont="1" applyFill="1" applyBorder="1" applyAlignment="1" applyProtection="1">
      <alignment horizontal="left" vertical="center" wrapText="1"/>
      <protection locked="0"/>
    </xf>
    <xf numFmtId="0" fontId="3" fillId="22" borderId="69" xfId="0" applyFont="1" applyFill="1" applyBorder="1" applyAlignment="1" applyProtection="1">
      <alignment horizontal="left" vertical="center" wrapText="1"/>
      <protection locked="0"/>
    </xf>
    <xf numFmtId="0" fontId="29" fillId="22" borderId="69" xfId="0" applyFont="1" applyFill="1" applyBorder="1" applyAlignment="1" applyProtection="1">
      <alignment horizontal="center" vertical="center" wrapText="1"/>
      <protection locked="0"/>
    </xf>
    <xf numFmtId="0" fontId="9" fillId="22" borderId="71" xfId="0" applyFont="1" applyFill="1" applyBorder="1" applyAlignment="1" applyProtection="1">
      <alignment horizontal="center" vertical="center"/>
      <protection locked="0"/>
    </xf>
    <xf numFmtId="0" fontId="37" fillId="22" borderId="72" xfId="0" applyFont="1" applyFill="1" applyBorder="1" applyAlignment="1" applyProtection="1">
      <alignment horizontal="center" vertical="center"/>
      <protection locked="0"/>
    </xf>
    <xf numFmtId="0" fontId="7" fillId="22" borderId="73" xfId="0" applyFont="1" applyFill="1" applyBorder="1" applyAlignment="1" applyProtection="1">
      <alignment horizontal="center" vertical="center" wrapText="1"/>
      <protection locked="0"/>
    </xf>
    <xf numFmtId="0" fontId="17" fillId="3" borderId="1" xfId="0" applyFont="1" applyFill="1" applyBorder="1" applyAlignment="1" applyProtection="1">
      <alignment horizontal="center" vertical="center"/>
      <protection hidden="1"/>
    </xf>
    <xf numFmtId="0" fontId="64" fillId="3" borderId="1" xfId="0" applyFont="1" applyFill="1" applyBorder="1" applyAlignment="1" applyProtection="1">
      <alignment horizontal="center" vertical="center"/>
      <protection hidden="1"/>
    </xf>
    <xf numFmtId="0" fontId="31" fillId="27" borderId="0" xfId="2" applyFont="1" applyFill="1" applyAlignment="1" applyProtection="1">
      <alignment horizontal="center"/>
      <protection hidden="1"/>
    </xf>
    <xf numFmtId="0" fontId="6" fillId="27" borderId="0" xfId="0" applyFont="1" applyFill="1" applyAlignment="1" applyProtection="1">
      <alignment horizontal="center" vertical="center"/>
      <protection hidden="1"/>
    </xf>
    <xf numFmtId="0" fontId="92" fillId="0" borderId="89" xfId="0" applyFont="1" applyFill="1" applyBorder="1" applyAlignment="1" applyProtection="1">
      <alignment horizontal="center" vertical="center"/>
      <protection hidden="1"/>
    </xf>
    <xf numFmtId="165" fontId="148" fillId="0" borderId="149" xfId="0" applyNumberFormat="1" applyFont="1" applyFill="1" applyBorder="1" applyAlignment="1" applyProtection="1">
      <alignment horizontal="center" vertical="center"/>
      <protection hidden="1"/>
    </xf>
    <xf numFmtId="165" fontId="148" fillId="0" borderId="93" xfId="0" applyNumberFormat="1" applyFont="1" applyFill="1" applyBorder="1" applyAlignment="1" applyProtection="1">
      <alignment horizontal="center" vertical="center"/>
      <protection hidden="1"/>
    </xf>
    <xf numFmtId="0" fontId="4" fillId="3" borderId="4" xfId="0" applyNumberFormat="1" applyFont="1" applyFill="1" applyBorder="1" applyAlignment="1" applyProtection="1">
      <alignment horizontal="center" vertical="center"/>
      <protection hidden="1"/>
    </xf>
    <xf numFmtId="0" fontId="73" fillId="0" borderId="109" xfId="0" applyFont="1" applyFill="1" applyBorder="1" applyAlignment="1" applyProtection="1">
      <alignment horizontal="center" vertical="center" wrapText="1"/>
      <protection hidden="1"/>
    </xf>
    <xf numFmtId="0" fontId="73" fillId="0" borderId="104" xfId="0" applyFont="1" applyFill="1" applyBorder="1" applyAlignment="1" applyProtection="1">
      <alignment horizontal="center" vertical="center" wrapText="1"/>
      <protection hidden="1"/>
    </xf>
    <xf numFmtId="0" fontId="73" fillId="0" borderId="127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32" fillId="0" borderId="0" xfId="2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31" fillId="0" borderId="0" xfId="2" applyFont="1" applyAlignment="1" applyProtection="1">
      <alignment horizontal="center" vertical="center"/>
    </xf>
    <xf numFmtId="0" fontId="9" fillId="21" borderId="30" xfId="0" applyFont="1" applyFill="1" applyBorder="1" applyAlignment="1">
      <alignment horizontal="left" vertical="center" wrapText="1"/>
    </xf>
    <xf numFmtId="0" fontId="9" fillId="21" borderId="0" xfId="0" applyFont="1" applyFill="1" applyBorder="1" applyAlignment="1">
      <alignment horizontal="left" vertical="center" wrapText="1"/>
    </xf>
    <xf numFmtId="0" fontId="6" fillId="22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7" fillId="0" borderId="34" xfId="0" applyFont="1" applyBorder="1" applyAlignment="1">
      <alignment horizontal="left" vertical="center" wrapText="1"/>
    </xf>
    <xf numFmtId="0" fontId="37" fillId="0" borderId="33" xfId="0" applyFont="1" applyBorder="1" applyAlignment="1">
      <alignment horizontal="left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37" fillId="0" borderId="34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36" fillId="0" borderId="45" xfId="0" applyFont="1" applyBorder="1" applyAlignment="1">
      <alignment horizontal="left" vertical="center" wrapText="1"/>
    </xf>
    <xf numFmtId="0" fontId="36" fillId="0" borderId="46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0" fillId="16" borderId="0" xfId="0" applyFont="1" applyFill="1" applyAlignment="1">
      <alignment horizontal="center" vertical="center"/>
    </xf>
    <xf numFmtId="0" fontId="4" fillId="0" borderId="3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9" fillId="20" borderId="0" xfId="0" applyFont="1" applyFill="1" applyAlignment="1">
      <alignment horizontal="center" vertical="center" wrapText="1"/>
    </xf>
    <xf numFmtId="0" fontId="35" fillId="19" borderId="0" xfId="0" applyFont="1" applyFill="1" applyAlignment="1">
      <alignment horizontal="center" vertical="center" wrapText="1"/>
    </xf>
    <xf numFmtId="0" fontId="31" fillId="27" borderId="0" xfId="2" applyFont="1" applyFill="1" applyAlignment="1" applyProtection="1">
      <alignment horizontal="center"/>
      <protection hidden="1"/>
    </xf>
    <xf numFmtId="0" fontId="6" fillId="27" borderId="0" xfId="0" applyFont="1" applyFill="1" applyAlignment="1" applyProtection="1">
      <alignment horizontal="center" vertical="center"/>
      <protection hidden="1"/>
    </xf>
    <xf numFmtId="0" fontId="78" fillId="11" borderId="78" xfId="0" applyFont="1" applyFill="1" applyBorder="1" applyAlignment="1" applyProtection="1">
      <alignment horizontal="center" vertical="center"/>
      <protection hidden="1"/>
    </xf>
    <xf numFmtId="0" fontId="78" fillId="11" borderId="77" xfId="0" applyFont="1" applyFill="1" applyBorder="1" applyAlignment="1" applyProtection="1">
      <alignment horizontal="center" vertical="center"/>
      <protection hidden="1"/>
    </xf>
    <xf numFmtId="0" fontId="79" fillId="11" borderId="78" xfId="2" applyFont="1" applyFill="1" applyBorder="1" applyAlignment="1" applyProtection="1">
      <alignment horizontal="center" vertical="center"/>
      <protection hidden="1"/>
    </xf>
    <xf numFmtId="0" fontId="79" fillId="11" borderId="79" xfId="2" applyFont="1" applyFill="1" applyBorder="1" applyAlignment="1" applyProtection="1">
      <alignment horizontal="center" vertical="center"/>
      <protection hidden="1"/>
    </xf>
    <xf numFmtId="0" fontId="12" fillId="11" borderId="76" xfId="0" applyFont="1" applyFill="1" applyBorder="1" applyAlignment="1" applyProtection="1">
      <alignment horizontal="center" vertical="center"/>
      <protection hidden="1"/>
    </xf>
    <xf numFmtId="0" fontId="12" fillId="11" borderId="77" xfId="0" applyFont="1" applyFill="1" applyBorder="1" applyAlignment="1" applyProtection="1">
      <alignment horizontal="center" vertical="center"/>
      <protection hidden="1"/>
    </xf>
    <xf numFmtId="0" fontId="77" fillId="11" borderId="78" xfId="0" applyFont="1" applyFill="1" applyBorder="1" applyAlignment="1" applyProtection="1">
      <alignment horizontal="center" vertical="center"/>
      <protection hidden="1"/>
    </xf>
    <xf numFmtId="0" fontId="77" fillId="11" borderId="77" xfId="0" applyFont="1" applyFill="1" applyBorder="1" applyAlignment="1" applyProtection="1">
      <alignment horizontal="center" vertical="center"/>
      <protection hidden="1"/>
    </xf>
    <xf numFmtId="0" fontId="13" fillId="11" borderId="78" xfId="0" applyFont="1" applyFill="1" applyBorder="1" applyAlignment="1" applyProtection="1">
      <alignment horizontal="center" vertical="center"/>
      <protection hidden="1"/>
    </xf>
    <xf numFmtId="0" fontId="13" fillId="11" borderId="77" xfId="0" applyFont="1" applyFill="1" applyBorder="1" applyAlignment="1" applyProtection="1">
      <alignment horizontal="center" vertical="center"/>
      <protection hidden="1"/>
    </xf>
    <xf numFmtId="0" fontId="14" fillId="11" borderId="78" xfId="0" applyFont="1" applyFill="1" applyBorder="1" applyAlignment="1" applyProtection="1">
      <alignment horizontal="center" vertical="center"/>
      <protection hidden="1"/>
    </xf>
    <xf numFmtId="0" fontId="14" fillId="11" borderId="77" xfId="0" applyFont="1" applyFill="1" applyBorder="1" applyAlignment="1" applyProtection="1">
      <alignment horizontal="center" vertical="center"/>
      <protection hidden="1"/>
    </xf>
    <xf numFmtId="0" fontId="4" fillId="2" borderId="44" xfId="0" applyFont="1" applyFill="1" applyBorder="1" applyAlignment="1" applyProtection="1">
      <alignment horizontal="center" vertical="center" wrapText="1"/>
      <protection hidden="1"/>
    </xf>
    <xf numFmtId="0" fontId="4" fillId="2" borderId="13" xfId="0" applyFont="1" applyFill="1" applyBorder="1" applyAlignment="1" applyProtection="1">
      <alignment horizontal="center" vertical="center" wrapText="1"/>
      <protection hidden="1"/>
    </xf>
    <xf numFmtId="0" fontId="4" fillId="2" borderId="19" xfId="0" applyFont="1" applyFill="1" applyBorder="1" applyAlignment="1" applyProtection="1">
      <alignment horizontal="center" vertical="center" wrapText="1"/>
      <protection hidden="1"/>
    </xf>
    <xf numFmtId="0" fontId="10" fillId="2" borderId="44" xfId="0" applyFont="1" applyFill="1" applyBorder="1" applyAlignment="1" applyProtection="1">
      <alignment horizontal="center" vertical="center" textRotation="90" wrapText="1"/>
      <protection hidden="1"/>
    </xf>
    <xf numFmtId="0" fontId="10" fillId="2" borderId="13" xfId="0" applyFont="1" applyFill="1" applyBorder="1" applyAlignment="1" applyProtection="1">
      <alignment horizontal="center" vertical="center" textRotation="90" wrapText="1"/>
      <protection hidden="1"/>
    </xf>
    <xf numFmtId="0" fontId="10" fillId="2" borderId="19" xfId="0" applyFont="1" applyFill="1" applyBorder="1" applyAlignment="1" applyProtection="1">
      <alignment horizontal="center" vertical="center" textRotation="90" wrapText="1"/>
      <protection hidden="1"/>
    </xf>
    <xf numFmtId="0" fontId="7" fillId="2" borderId="15" xfId="0" applyFont="1" applyFill="1" applyBorder="1" applyAlignment="1" applyProtection="1">
      <alignment horizontal="center" vertical="center" wrapText="1"/>
      <protection hidden="1"/>
    </xf>
    <xf numFmtId="0" fontId="7" fillId="2" borderId="16" xfId="0" applyFont="1" applyFill="1" applyBorder="1" applyAlignment="1" applyProtection="1">
      <alignment horizontal="center" vertical="center" wrapText="1"/>
      <protection hidden="1"/>
    </xf>
    <xf numFmtId="0" fontId="7" fillId="2" borderId="17" xfId="0" applyFont="1" applyFill="1" applyBorder="1" applyAlignment="1" applyProtection="1">
      <alignment horizontal="center" vertical="center" wrapText="1"/>
      <protection hidden="1"/>
    </xf>
    <xf numFmtId="0" fontId="4" fillId="2" borderId="15" xfId="0" applyFont="1" applyFill="1" applyBorder="1" applyAlignment="1" applyProtection="1">
      <alignment horizontal="center" vertical="center" wrapText="1"/>
      <protection hidden="1"/>
    </xf>
    <xf numFmtId="0" fontId="4" fillId="2" borderId="17" xfId="0" applyFont="1" applyFill="1" applyBorder="1" applyAlignment="1" applyProtection="1">
      <alignment horizontal="center" vertical="center" wrapText="1"/>
      <protection hidden="1"/>
    </xf>
    <xf numFmtId="0" fontId="7" fillId="2" borderId="13" xfId="0" applyFont="1" applyFill="1" applyBorder="1" applyAlignment="1" applyProtection="1">
      <alignment horizontal="center" vertical="center" textRotation="90" wrapText="1"/>
      <protection hidden="1"/>
    </xf>
    <xf numFmtId="0" fontId="10" fillId="29" borderId="15" xfId="0" applyFont="1" applyFill="1" applyBorder="1" applyAlignment="1" applyProtection="1">
      <alignment horizontal="center" vertical="center" wrapText="1"/>
      <protection hidden="1"/>
    </xf>
    <xf numFmtId="0" fontId="10" fillId="29" borderId="16" xfId="0" applyFont="1" applyFill="1" applyBorder="1" applyAlignment="1" applyProtection="1">
      <alignment horizontal="center" vertical="center" wrapText="1"/>
      <protection hidden="1"/>
    </xf>
    <xf numFmtId="0" fontId="10" fillId="29" borderId="17" xfId="0" applyFont="1" applyFill="1" applyBorder="1" applyAlignment="1" applyProtection="1">
      <alignment horizontal="center" vertical="center" wrapText="1"/>
      <protection hidden="1"/>
    </xf>
    <xf numFmtId="0" fontId="14" fillId="11" borderId="11" xfId="0" applyFont="1" applyFill="1" applyBorder="1" applyAlignment="1" applyProtection="1">
      <alignment horizontal="center" vertical="center" wrapText="1"/>
      <protection hidden="1"/>
    </xf>
    <xf numFmtId="0" fontId="14" fillId="11" borderId="0" xfId="0" applyFont="1" applyFill="1" applyBorder="1" applyAlignment="1" applyProtection="1">
      <alignment horizontal="center" vertical="center" wrapText="1"/>
      <protection hidden="1"/>
    </xf>
    <xf numFmtId="0" fontId="25" fillId="10" borderId="9" xfId="0" applyFont="1" applyFill="1" applyBorder="1" applyAlignment="1" applyProtection="1">
      <alignment horizontal="center" vertical="center"/>
      <protection hidden="1"/>
    </xf>
    <xf numFmtId="0" fontId="25" fillId="10" borderId="0" xfId="0" applyFont="1" applyFill="1" applyBorder="1" applyAlignment="1" applyProtection="1">
      <alignment horizontal="center" vertical="center"/>
      <protection hidden="1"/>
    </xf>
    <xf numFmtId="0" fontId="31" fillId="7" borderId="0" xfId="2" applyFont="1" applyFill="1" applyAlignment="1" applyProtection="1">
      <alignment horizontal="center" vertical="center" wrapText="1"/>
      <protection hidden="1"/>
    </xf>
    <xf numFmtId="0" fontId="13" fillId="11" borderId="11" xfId="0" applyFont="1" applyFill="1" applyBorder="1" applyAlignment="1" applyProtection="1">
      <alignment horizontal="center" vertical="center" wrapText="1"/>
      <protection hidden="1"/>
    </xf>
    <xf numFmtId="0" fontId="13" fillId="11" borderId="0" xfId="0" applyFont="1" applyFill="1" applyBorder="1" applyAlignment="1" applyProtection="1">
      <alignment horizontal="center" vertical="center" wrapText="1"/>
      <protection hidden="1"/>
    </xf>
    <xf numFmtId="0" fontId="26" fillId="11" borderId="11" xfId="0" applyFont="1" applyFill="1" applyBorder="1" applyAlignment="1" applyProtection="1">
      <alignment horizontal="center" vertical="center"/>
      <protection hidden="1"/>
    </xf>
    <xf numFmtId="0" fontId="26" fillId="11" borderId="0" xfId="0" applyFont="1" applyFill="1" applyBorder="1" applyAlignment="1" applyProtection="1">
      <alignment horizontal="center" vertical="center"/>
      <protection hidden="1"/>
    </xf>
    <xf numFmtId="0" fontId="7" fillId="25" borderId="13" xfId="0" applyFont="1" applyFill="1" applyBorder="1" applyAlignment="1" applyProtection="1">
      <alignment horizontal="center" vertical="center" textRotation="90" wrapText="1"/>
      <protection hidden="1"/>
    </xf>
    <xf numFmtId="0" fontId="12" fillId="11" borderId="11" xfId="0" applyFont="1" applyFill="1" applyBorder="1" applyAlignment="1" applyProtection="1">
      <alignment horizontal="center"/>
      <protection hidden="1"/>
    </xf>
    <xf numFmtId="0" fontId="12" fillId="11" borderId="0" xfId="0" applyFont="1" applyFill="1" applyBorder="1" applyAlignment="1" applyProtection="1">
      <alignment horizontal="center"/>
      <protection hidden="1"/>
    </xf>
    <xf numFmtId="0" fontId="7" fillId="5" borderId="13" xfId="0" applyFont="1" applyFill="1" applyBorder="1" applyAlignment="1" applyProtection="1">
      <alignment horizontal="center" vertical="center" textRotation="90" wrapText="1"/>
      <protection hidden="1"/>
    </xf>
    <xf numFmtId="0" fontId="7" fillId="4" borderId="15" xfId="0" applyFont="1" applyFill="1" applyBorder="1" applyAlignment="1" applyProtection="1">
      <alignment horizontal="center" vertical="center" wrapText="1"/>
      <protection hidden="1"/>
    </xf>
    <xf numFmtId="0" fontId="7" fillId="4" borderId="16" xfId="0" applyFont="1" applyFill="1" applyBorder="1" applyAlignment="1" applyProtection="1">
      <alignment horizontal="center" vertical="center" wrapText="1"/>
      <protection hidden="1"/>
    </xf>
    <xf numFmtId="0" fontId="7" fillId="4" borderId="17" xfId="0" applyFont="1" applyFill="1" applyBorder="1" applyAlignment="1" applyProtection="1">
      <alignment horizontal="center" vertical="center" wrapText="1"/>
      <protection hidden="1"/>
    </xf>
    <xf numFmtId="0" fontId="7" fillId="6" borderId="13" xfId="0" applyFont="1" applyFill="1" applyBorder="1" applyAlignment="1" applyProtection="1">
      <alignment horizontal="center" vertical="center" textRotation="90" wrapText="1"/>
      <protection hidden="1"/>
    </xf>
    <xf numFmtId="0" fontId="7" fillId="4" borderId="13" xfId="0" applyFont="1" applyFill="1" applyBorder="1" applyAlignment="1" applyProtection="1">
      <alignment horizontal="center" vertical="center" textRotation="90" wrapText="1"/>
      <protection hidden="1"/>
    </xf>
    <xf numFmtId="0" fontId="7" fillId="6" borderId="15" xfId="0" applyFont="1" applyFill="1" applyBorder="1" applyAlignment="1" applyProtection="1">
      <alignment horizontal="center" vertical="center" wrapText="1"/>
      <protection hidden="1"/>
    </xf>
    <xf numFmtId="0" fontId="7" fillId="6" borderId="16" xfId="0" applyFont="1" applyFill="1" applyBorder="1" applyAlignment="1" applyProtection="1">
      <alignment horizontal="center" vertical="center" wrapText="1"/>
      <protection hidden="1"/>
    </xf>
    <xf numFmtId="0" fontId="7" fillId="6" borderId="17" xfId="0" applyFont="1" applyFill="1" applyBorder="1" applyAlignment="1" applyProtection="1">
      <alignment horizontal="center" vertical="center" wrapText="1"/>
      <protection hidden="1"/>
    </xf>
    <xf numFmtId="0" fontId="7" fillId="5" borderId="15" xfId="0" applyFont="1" applyFill="1" applyBorder="1" applyAlignment="1" applyProtection="1">
      <alignment horizontal="center" vertical="center" wrapText="1"/>
      <protection hidden="1"/>
    </xf>
    <xf numFmtId="0" fontId="7" fillId="5" borderId="16" xfId="0" applyFont="1" applyFill="1" applyBorder="1" applyAlignment="1" applyProtection="1">
      <alignment horizontal="center" vertical="center" wrapText="1"/>
      <protection hidden="1"/>
    </xf>
    <xf numFmtId="0" fontId="7" fillId="5" borderId="17" xfId="0" applyFont="1" applyFill="1" applyBorder="1" applyAlignment="1" applyProtection="1">
      <alignment horizontal="center" vertical="center" wrapText="1"/>
      <protection hidden="1"/>
    </xf>
    <xf numFmtId="0" fontId="10" fillId="23" borderId="0" xfId="0" applyFont="1" applyFill="1" applyAlignment="1" applyProtection="1">
      <alignment horizontal="center" vertical="center" wrapText="1"/>
      <protection hidden="1"/>
    </xf>
    <xf numFmtId="0" fontId="10" fillId="23" borderId="43" xfId="0" applyFont="1" applyFill="1" applyBorder="1" applyAlignment="1" applyProtection="1">
      <alignment horizontal="center" vertical="center" wrapText="1"/>
      <protection hidden="1"/>
    </xf>
    <xf numFmtId="0" fontId="4" fillId="35" borderId="15" xfId="0" applyFont="1" applyFill="1" applyBorder="1" applyAlignment="1" applyProtection="1">
      <alignment horizontal="center" vertical="center" wrapText="1"/>
      <protection hidden="1"/>
    </xf>
    <xf numFmtId="0" fontId="4" fillId="35" borderId="16" xfId="0" applyFont="1" applyFill="1" applyBorder="1" applyAlignment="1" applyProtection="1">
      <alignment horizontal="center" vertical="center" wrapText="1"/>
      <protection hidden="1"/>
    </xf>
    <xf numFmtId="0" fontId="4" fillId="35" borderId="17" xfId="0" applyFont="1" applyFill="1" applyBorder="1" applyAlignment="1" applyProtection="1">
      <alignment horizontal="center" vertical="center" wrapText="1"/>
      <protection hidden="1"/>
    </xf>
    <xf numFmtId="0" fontId="10" fillId="30" borderId="15" xfId="0" applyFont="1" applyFill="1" applyBorder="1" applyAlignment="1" applyProtection="1">
      <alignment horizontal="center" vertical="center" wrapText="1"/>
      <protection hidden="1"/>
    </xf>
    <xf numFmtId="0" fontId="10" fillId="30" borderId="16" xfId="0" applyFont="1" applyFill="1" applyBorder="1" applyAlignment="1" applyProtection="1">
      <alignment horizontal="center" vertical="center" wrapText="1"/>
      <protection hidden="1"/>
    </xf>
    <xf numFmtId="0" fontId="10" fillId="30" borderId="17" xfId="0" applyFont="1" applyFill="1" applyBorder="1" applyAlignment="1" applyProtection="1">
      <alignment horizontal="center" vertical="center" wrapText="1"/>
      <protection hidden="1"/>
    </xf>
    <xf numFmtId="0" fontId="15" fillId="13" borderId="59" xfId="0" applyFont="1" applyFill="1" applyBorder="1" applyAlignment="1" applyProtection="1">
      <alignment horizontal="right" vertical="center" wrapText="1"/>
      <protection hidden="1"/>
    </xf>
    <xf numFmtId="0" fontId="15" fillId="13" borderId="58" xfId="0" applyFont="1" applyFill="1" applyBorder="1" applyAlignment="1" applyProtection="1">
      <alignment horizontal="left" vertical="center" wrapText="1"/>
      <protection hidden="1"/>
    </xf>
    <xf numFmtId="0" fontId="23" fillId="17" borderId="55" xfId="1" applyFont="1" applyBorder="1" applyAlignment="1" applyProtection="1">
      <alignment horizontal="center" vertical="center" wrapText="1"/>
      <protection locked="0"/>
    </xf>
    <xf numFmtId="0" fontId="23" fillId="17" borderId="56" xfId="1" applyFont="1" applyBorder="1" applyAlignment="1" applyProtection="1">
      <alignment horizontal="center" vertical="center" wrapText="1"/>
      <protection locked="0"/>
    </xf>
    <xf numFmtId="0" fontId="23" fillId="17" borderId="57" xfId="1" applyFont="1" applyBorder="1" applyAlignment="1" applyProtection="1">
      <alignment horizontal="center" vertical="center" wrapText="1"/>
      <protection locked="0"/>
    </xf>
    <xf numFmtId="0" fontId="4" fillId="22" borderId="15" xfId="0" applyFont="1" applyFill="1" applyBorder="1" applyAlignment="1" applyProtection="1">
      <alignment horizontal="center" vertical="center" wrapText="1"/>
      <protection hidden="1"/>
    </xf>
    <xf numFmtId="0" fontId="4" fillId="22" borderId="16" xfId="0" applyFont="1" applyFill="1" applyBorder="1" applyAlignment="1" applyProtection="1">
      <alignment horizontal="center" vertical="center" wrapText="1"/>
      <protection hidden="1"/>
    </xf>
    <xf numFmtId="0" fontId="4" fillId="22" borderId="17" xfId="0" applyFont="1" applyFill="1" applyBorder="1" applyAlignment="1" applyProtection="1">
      <alignment horizontal="center" vertical="center" wrapText="1"/>
      <protection hidden="1"/>
    </xf>
    <xf numFmtId="0" fontId="7" fillId="22" borderId="15" xfId="0" applyFont="1" applyFill="1" applyBorder="1" applyAlignment="1" applyProtection="1">
      <alignment horizontal="center" vertical="center" wrapText="1"/>
      <protection hidden="1"/>
    </xf>
    <xf numFmtId="0" fontId="7" fillId="22" borderId="16" xfId="0" applyFont="1" applyFill="1" applyBorder="1" applyAlignment="1" applyProtection="1">
      <alignment horizontal="center" vertical="center" wrapText="1"/>
      <protection hidden="1"/>
    </xf>
    <xf numFmtId="0" fontId="4" fillId="25" borderId="15" xfId="0" applyFont="1" applyFill="1" applyBorder="1" applyAlignment="1" applyProtection="1">
      <alignment horizontal="center" vertical="center" wrapText="1"/>
      <protection hidden="1"/>
    </xf>
    <xf numFmtId="0" fontId="4" fillId="25" borderId="16" xfId="0" applyFont="1" applyFill="1" applyBorder="1" applyAlignment="1" applyProtection="1">
      <alignment horizontal="center" vertical="center" wrapText="1"/>
      <protection hidden="1"/>
    </xf>
    <xf numFmtId="0" fontId="16" fillId="32" borderId="15" xfId="0" applyFont="1" applyFill="1" applyBorder="1" applyAlignment="1" applyProtection="1">
      <alignment horizontal="center" vertical="center" wrapText="1"/>
      <protection hidden="1"/>
    </xf>
    <xf numFmtId="0" fontId="16" fillId="32" borderId="16" xfId="0" applyFont="1" applyFill="1" applyBorder="1" applyAlignment="1" applyProtection="1">
      <alignment horizontal="center" vertical="center" wrapText="1"/>
      <protection hidden="1"/>
    </xf>
    <xf numFmtId="0" fontId="16" fillId="32" borderId="17" xfId="0" applyFont="1" applyFill="1" applyBorder="1" applyAlignment="1" applyProtection="1">
      <alignment horizontal="center" vertical="center" wrapText="1"/>
      <protection hidden="1"/>
    </xf>
    <xf numFmtId="0" fontId="6" fillId="12" borderId="0" xfId="0" applyFont="1" applyFill="1" applyBorder="1" applyAlignment="1" applyProtection="1">
      <alignment horizontal="left" vertical="center" wrapText="1"/>
      <protection hidden="1"/>
    </xf>
    <xf numFmtId="0" fontId="6" fillId="12" borderId="43" xfId="0" applyFont="1" applyFill="1" applyBorder="1" applyAlignment="1" applyProtection="1">
      <alignment horizontal="left" vertical="center" wrapText="1"/>
      <protection hidden="1"/>
    </xf>
    <xf numFmtId="0" fontId="10" fillId="9" borderId="0" xfId="0" applyFont="1" applyFill="1" applyAlignment="1" applyProtection="1">
      <alignment horizontal="center" vertical="center" wrapText="1"/>
      <protection hidden="1"/>
    </xf>
    <xf numFmtId="0" fontId="4" fillId="6" borderId="15" xfId="0" applyFont="1" applyFill="1" applyBorder="1" applyAlignment="1" applyProtection="1">
      <alignment horizontal="center" vertical="center" wrapText="1"/>
      <protection hidden="1"/>
    </xf>
    <xf numFmtId="0" fontId="4" fillId="6" borderId="17" xfId="0" applyFont="1" applyFill="1" applyBorder="1" applyAlignment="1" applyProtection="1">
      <alignment horizontal="center" vertical="center" wrapText="1"/>
      <protection hidden="1"/>
    </xf>
    <xf numFmtId="0" fontId="10" fillId="31" borderId="15" xfId="0" applyFont="1" applyFill="1" applyBorder="1" applyAlignment="1" applyProtection="1">
      <alignment horizontal="center" vertical="center" wrapText="1"/>
      <protection hidden="1"/>
    </xf>
    <xf numFmtId="0" fontId="10" fillId="31" borderId="16" xfId="0" applyFont="1" applyFill="1" applyBorder="1" applyAlignment="1" applyProtection="1">
      <alignment horizontal="center" vertical="center" wrapText="1"/>
      <protection hidden="1"/>
    </xf>
    <xf numFmtId="0" fontId="10" fillId="31" borderId="17" xfId="0" applyFont="1" applyFill="1" applyBorder="1" applyAlignment="1" applyProtection="1">
      <alignment horizontal="center" vertical="center" wrapText="1"/>
      <protection hidden="1"/>
    </xf>
    <xf numFmtId="0" fontId="4" fillId="5" borderId="15" xfId="0" applyFont="1" applyFill="1" applyBorder="1" applyAlignment="1" applyProtection="1">
      <alignment horizontal="center" vertical="center" wrapText="1"/>
      <protection hidden="1"/>
    </xf>
    <xf numFmtId="0" fontId="4" fillId="5" borderId="17" xfId="0" applyFont="1" applyFill="1" applyBorder="1" applyAlignment="1" applyProtection="1">
      <alignment horizontal="center" vertical="center" wrapText="1"/>
      <protection hidden="1"/>
    </xf>
    <xf numFmtId="0" fontId="8" fillId="14" borderId="47" xfId="0" applyFont="1" applyFill="1" applyBorder="1" applyAlignment="1" applyProtection="1">
      <alignment horizontal="center" vertical="center" wrapText="1"/>
      <protection hidden="1"/>
    </xf>
    <xf numFmtId="0" fontId="8" fillId="14" borderId="48" xfId="0" applyFont="1" applyFill="1" applyBorder="1" applyAlignment="1" applyProtection="1">
      <alignment horizontal="center" vertical="center" wrapText="1"/>
      <protection hidden="1"/>
    </xf>
    <xf numFmtId="0" fontId="16" fillId="2" borderId="15" xfId="0" applyFont="1" applyFill="1" applyBorder="1" applyAlignment="1" applyProtection="1">
      <alignment horizontal="center" vertical="center" wrapText="1"/>
      <protection hidden="1"/>
    </xf>
    <xf numFmtId="0" fontId="16" fillId="2" borderId="16" xfId="0" applyFont="1" applyFill="1" applyBorder="1" applyAlignment="1" applyProtection="1">
      <alignment horizontal="center" vertical="center" wrapText="1"/>
      <protection hidden="1"/>
    </xf>
    <xf numFmtId="0" fontId="16" fillId="2" borderId="17" xfId="0" applyFont="1" applyFill="1" applyBorder="1" applyAlignment="1" applyProtection="1">
      <alignment horizontal="center" vertical="center" wrapText="1"/>
      <protection hidden="1"/>
    </xf>
    <xf numFmtId="0" fontId="4" fillId="30" borderId="15" xfId="0" applyFont="1" applyFill="1" applyBorder="1" applyAlignment="1" applyProtection="1">
      <alignment horizontal="center" vertical="center" wrapText="1"/>
      <protection hidden="1"/>
    </xf>
    <xf numFmtId="0" fontId="4" fillId="30" borderId="16" xfId="0" applyFont="1" applyFill="1" applyBorder="1" applyAlignment="1" applyProtection="1">
      <alignment horizontal="center" vertical="center" wrapText="1"/>
      <protection hidden="1"/>
    </xf>
    <xf numFmtId="0" fontId="4" fillId="30" borderId="17" xfId="0" applyFont="1" applyFill="1" applyBorder="1" applyAlignment="1" applyProtection="1">
      <alignment horizontal="center" vertical="center" wrapText="1"/>
      <protection hidden="1"/>
    </xf>
    <xf numFmtId="0" fontId="10" fillId="2" borderId="44" xfId="0" applyFont="1" applyFill="1" applyBorder="1" applyAlignment="1" applyProtection="1">
      <alignment horizontal="center" vertical="center" wrapText="1"/>
      <protection hidden="1"/>
    </xf>
    <xf numFmtId="0" fontId="10" fillId="2" borderId="13" xfId="0" applyFont="1" applyFill="1" applyBorder="1" applyAlignment="1" applyProtection="1">
      <alignment horizontal="center" vertical="center" wrapText="1"/>
      <protection hidden="1"/>
    </xf>
    <xf numFmtId="0" fontId="10" fillId="2" borderId="19" xfId="0" applyFont="1" applyFill="1" applyBorder="1" applyAlignment="1" applyProtection="1">
      <alignment horizontal="center" vertical="center" wrapText="1"/>
      <protection hidden="1"/>
    </xf>
    <xf numFmtId="0" fontId="4" fillId="31" borderId="15" xfId="0" applyFont="1" applyFill="1" applyBorder="1" applyAlignment="1" applyProtection="1">
      <alignment horizontal="center" vertical="center" wrapText="1"/>
      <protection hidden="1"/>
    </xf>
    <xf numFmtId="0" fontId="4" fillId="31" borderId="16" xfId="0" applyFont="1" applyFill="1" applyBorder="1" applyAlignment="1" applyProtection="1">
      <alignment horizontal="center" vertical="center" wrapText="1"/>
      <protection hidden="1"/>
    </xf>
    <xf numFmtId="0" fontId="4" fillId="31" borderId="17" xfId="0" applyFont="1" applyFill="1" applyBorder="1" applyAlignment="1" applyProtection="1">
      <alignment horizontal="center" vertical="center" wrapText="1"/>
      <protection hidden="1"/>
    </xf>
    <xf numFmtId="0" fontId="4" fillId="29" borderId="15" xfId="0" applyFont="1" applyFill="1" applyBorder="1" applyAlignment="1" applyProtection="1">
      <alignment horizontal="center" vertical="center" wrapText="1"/>
      <protection hidden="1"/>
    </xf>
    <xf numFmtId="0" fontId="4" fillId="29" borderId="16" xfId="0" applyFont="1" applyFill="1" applyBorder="1" applyAlignment="1" applyProtection="1">
      <alignment horizontal="center" vertical="center" wrapText="1"/>
      <protection hidden="1"/>
    </xf>
    <xf numFmtId="0" fontId="4" fillId="29" borderId="17" xfId="0" applyFont="1" applyFill="1" applyBorder="1" applyAlignment="1" applyProtection="1">
      <alignment horizontal="center" vertical="center" wrapText="1"/>
      <protection hidden="1"/>
    </xf>
    <xf numFmtId="0" fontId="100" fillId="0" borderId="1" xfId="0" applyFont="1" applyFill="1" applyBorder="1" applyAlignment="1" applyProtection="1">
      <alignment horizontal="center" vertical="center" wrapText="1"/>
      <protection hidden="1"/>
    </xf>
    <xf numFmtId="0" fontId="101" fillId="0" borderId="14" xfId="0" applyFont="1" applyFill="1" applyBorder="1" applyAlignment="1" applyProtection="1">
      <alignment horizontal="center" wrapText="1"/>
      <protection hidden="1"/>
    </xf>
    <xf numFmtId="0" fontId="101" fillId="0" borderId="8" xfId="0" applyFont="1" applyFill="1" applyBorder="1" applyAlignment="1" applyProtection="1">
      <alignment horizontal="center" wrapText="1"/>
      <protection hidden="1"/>
    </xf>
    <xf numFmtId="0" fontId="101" fillId="0" borderId="29" xfId="0" applyFont="1" applyFill="1" applyBorder="1" applyAlignment="1" applyProtection="1">
      <alignment horizontal="center" wrapText="1"/>
      <protection hidden="1"/>
    </xf>
    <xf numFmtId="0" fontId="101" fillId="0" borderId="10" xfId="0" applyFont="1" applyFill="1" applyBorder="1" applyAlignment="1" applyProtection="1">
      <alignment horizontal="center" wrapText="1"/>
      <protection hidden="1"/>
    </xf>
    <xf numFmtId="0" fontId="101" fillId="0" borderId="6" xfId="0" applyFont="1" applyFill="1" applyBorder="1" applyAlignment="1" applyProtection="1">
      <alignment horizontal="center" wrapText="1"/>
      <protection hidden="1"/>
    </xf>
    <xf numFmtId="0" fontId="101" fillId="0" borderId="12" xfId="0" applyFont="1" applyFill="1" applyBorder="1" applyAlignment="1" applyProtection="1">
      <alignment horizont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8" fillId="0" borderId="52" xfId="0" applyFont="1" applyFill="1" applyBorder="1" applyAlignment="1" applyProtection="1">
      <alignment horizontal="center" vertical="center" wrapText="1"/>
      <protection hidden="1"/>
    </xf>
    <xf numFmtId="0" fontId="22" fillId="0" borderId="4" xfId="0" applyFont="1" applyFill="1" applyBorder="1" applyAlignment="1" applyProtection="1">
      <alignment horizontal="center" vertical="center" wrapText="1"/>
      <protection hidden="1"/>
    </xf>
    <xf numFmtId="0" fontId="22" fillId="0" borderId="52" xfId="0" applyFont="1" applyFill="1" applyBorder="1" applyAlignment="1" applyProtection="1">
      <alignment horizontal="center" vertical="center" wrapText="1"/>
      <protection hidden="1"/>
    </xf>
    <xf numFmtId="0" fontId="94" fillId="0" borderId="1" xfId="0" applyFont="1" applyFill="1" applyBorder="1" applyAlignment="1" applyProtection="1">
      <alignment horizontal="center" vertical="center" wrapText="1"/>
      <protection hidden="1"/>
    </xf>
    <xf numFmtId="0" fontId="88" fillId="0" borderId="1" xfId="0" applyFont="1" applyFill="1" applyBorder="1" applyAlignment="1" applyProtection="1">
      <alignment horizontal="center" vertical="center" wrapText="1"/>
      <protection hidden="1"/>
    </xf>
    <xf numFmtId="0" fontId="22" fillId="0" borderId="1" xfId="0" applyFont="1" applyFill="1" applyBorder="1" applyAlignment="1" applyProtection="1">
      <alignment horizontal="center" vertical="center" wrapText="1"/>
      <protection hidden="1"/>
    </xf>
    <xf numFmtId="0" fontId="22" fillId="33" borderId="1" xfId="0" applyFont="1" applyFill="1" applyBorder="1" applyAlignment="1" applyProtection="1">
      <alignment horizontal="center" vertical="center" wrapText="1"/>
      <protection hidden="1"/>
    </xf>
    <xf numFmtId="0" fontId="88" fillId="33" borderId="1" xfId="0" applyFont="1" applyFill="1" applyBorder="1" applyAlignment="1" applyProtection="1">
      <alignment horizontal="center" vertical="center" wrapText="1"/>
      <protection hidden="1"/>
    </xf>
    <xf numFmtId="0" fontId="58" fillId="33" borderId="1" xfId="0" applyFont="1" applyFill="1" applyBorder="1" applyAlignment="1" applyProtection="1">
      <alignment horizontal="center" vertical="center" wrapText="1"/>
      <protection hidden="1"/>
    </xf>
    <xf numFmtId="0" fontId="98" fillId="0" borderId="1" xfId="0" applyFont="1" applyFill="1" applyBorder="1" applyAlignment="1" applyProtection="1">
      <alignment horizontal="center" vertical="center" wrapText="1"/>
      <protection hidden="1"/>
    </xf>
    <xf numFmtId="0" fontId="98" fillId="0" borderId="1" xfId="0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hidden="1"/>
    </xf>
    <xf numFmtId="0" fontId="10" fillId="0" borderId="52" xfId="0" applyFont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alignment horizontal="center" vertical="center"/>
      <protection hidden="1"/>
    </xf>
    <xf numFmtId="165" fontId="10" fillId="0" borderId="4" xfId="0" applyNumberFormat="1" applyFont="1" applyBorder="1" applyAlignment="1" applyProtection="1">
      <alignment horizontal="center" vertical="center"/>
      <protection hidden="1"/>
    </xf>
    <xf numFmtId="165" fontId="10" fillId="0" borderId="52" xfId="0" applyNumberFormat="1" applyFont="1" applyBorder="1" applyAlignment="1" applyProtection="1">
      <alignment horizontal="center" vertical="center"/>
      <protection hidden="1"/>
    </xf>
    <xf numFmtId="165" fontId="10" fillId="0" borderId="5" xfId="0" applyNumberFormat="1" applyFont="1" applyBorder="1" applyAlignment="1" applyProtection="1">
      <alignment horizontal="center" vertical="center"/>
      <protection hidden="1"/>
    </xf>
    <xf numFmtId="164" fontId="94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99" fillId="0" borderId="1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95" fillId="0" borderId="1" xfId="0" applyFont="1" applyFill="1" applyBorder="1" applyAlignment="1" applyProtection="1">
      <alignment horizontal="center" vertical="center" wrapText="1"/>
      <protection hidden="1"/>
    </xf>
    <xf numFmtId="165" fontId="96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97" fillId="0" borderId="1" xfId="0" applyFont="1" applyFill="1" applyBorder="1" applyAlignment="1" applyProtection="1">
      <alignment horizontal="center" vertical="center" wrapText="1"/>
      <protection hidden="1"/>
    </xf>
    <xf numFmtId="0" fontId="89" fillId="33" borderId="1" xfId="0" applyNumberFormat="1" applyFont="1" applyFill="1" applyBorder="1" applyAlignment="1" applyProtection="1">
      <alignment horizontal="center" vertical="center" wrapText="1"/>
      <protection hidden="1"/>
    </xf>
    <xf numFmtId="0" fontId="91" fillId="33" borderId="1" xfId="0" applyFont="1" applyFill="1" applyBorder="1" applyAlignment="1" applyProtection="1">
      <alignment horizontal="center" vertical="center" wrapText="1"/>
      <protection hidden="1"/>
    </xf>
    <xf numFmtId="0" fontId="91" fillId="33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33" borderId="1" xfId="0" applyFont="1" applyFill="1" applyBorder="1" applyAlignment="1" applyProtection="1">
      <alignment horizontal="center" vertical="center" wrapText="1"/>
      <protection hidden="1"/>
    </xf>
    <xf numFmtId="0" fontId="90" fillId="33" borderId="1" xfId="0" applyFont="1" applyFill="1" applyBorder="1" applyAlignment="1" applyProtection="1">
      <alignment horizontal="center" wrapText="1"/>
      <protection hidden="1"/>
    </xf>
    <xf numFmtId="0" fontId="86" fillId="0" borderId="1" xfId="0" applyFont="1" applyFill="1" applyBorder="1" applyAlignment="1" applyProtection="1">
      <alignment horizontal="right" vertical="top" wrapText="1"/>
      <protection hidden="1"/>
    </xf>
    <xf numFmtId="0" fontId="92" fillId="33" borderId="1" xfId="0" applyFont="1" applyFill="1" applyBorder="1" applyAlignment="1" applyProtection="1">
      <alignment horizontal="center" vertical="center" wrapText="1"/>
      <protection hidden="1"/>
    </xf>
    <xf numFmtId="165" fontId="92" fillId="33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1" xfId="0" applyFont="1" applyFill="1" applyBorder="1" applyAlignment="1" applyProtection="1">
      <alignment horizontal="right" vertical="top" wrapText="1"/>
      <protection hidden="1"/>
    </xf>
    <xf numFmtId="0" fontId="85" fillId="0" borderId="1" xfId="0" applyFont="1" applyFill="1" applyBorder="1" applyAlignment="1" applyProtection="1">
      <alignment horizontal="center" vertical="center" textRotation="45" wrapText="1"/>
      <protection hidden="1"/>
    </xf>
    <xf numFmtId="0" fontId="86" fillId="0" borderId="1" xfId="0" applyFont="1" applyFill="1" applyBorder="1" applyAlignment="1" applyProtection="1">
      <alignment horizontal="right" vertical="center" wrapText="1"/>
      <protection hidden="1"/>
    </xf>
    <xf numFmtId="0" fontId="7" fillId="0" borderId="1" xfId="0" applyFont="1" applyFill="1" applyBorder="1" applyAlignment="1" applyProtection="1">
      <alignment horizontal="center" vertical="center" textRotation="90" wrapText="1"/>
      <protection hidden="1"/>
    </xf>
    <xf numFmtId="0" fontId="59" fillId="3" borderId="1" xfId="0" applyFont="1" applyFill="1" applyBorder="1" applyAlignment="1" applyProtection="1">
      <alignment horizontal="center" vertical="center" textRotation="90" wrapText="1"/>
      <protection hidden="1"/>
    </xf>
    <xf numFmtId="0" fontId="4" fillId="3" borderId="2" xfId="0" applyFont="1" applyFill="1" applyBorder="1" applyAlignment="1" applyProtection="1">
      <alignment horizontal="center" vertical="center" textRotation="90"/>
      <protection hidden="1"/>
    </xf>
    <xf numFmtId="0" fontId="4" fillId="3" borderId="3" xfId="0" applyFont="1" applyFill="1" applyBorder="1" applyAlignment="1" applyProtection="1">
      <alignment vertical="center"/>
      <protection hidden="1"/>
    </xf>
    <xf numFmtId="0" fontId="73" fillId="3" borderId="2" xfId="0" applyFont="1" applyFill="1" applyBorder="1" applyAlignment="1" applyProtection="1">
      <alignment horizontal="center" vertical="center" textRotation="90" wrapText="1"/>
      <protection hidden="1"/>
    </xf>
    <xf numFmtId="0" fontId="73" fillId="3" borderId="3" xfId="0" applyFont="1" applyFill="1" applyBorder="1" applyAlignment="1" applyProtection="1">
      <alignment horizontal="center" vertical="center" textRotation="90" wrapText="1"/>
      <protection hidden="1"/>
    </xf>
    <xf numFmtId="0" fontId="0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0" fillId="0" borderId="7" xfId="0" applyFont="1" applyBorder="1" applyAlignment="1" applyProtection="1">
      <alignment wrapText="1"/>
      <protection hidden="1"/>
    </xf>
    <xf numFmtId="0" fontId="0" fillId="0" borderId="3" xfId="0" applyFont="1" applyBorder="1" applyAlignment="1" applyProtection="1">
      <alignment wrapText="1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 applyProtection="1">
      <alignment horizontal="center" vertical="center"/>
      <protection hidden="1"/>
    </xf>
    <xf numFmtId="0" fontId="4" fillId="3" borderId="52" xfId="0" applyFont="1" applyFill="1" applyBorder="1" applyAlignment="1" applyProtection="1">
      <alignment horizontal="center" vertical="center"/>
      <protection hidden="1"/>
    </xf>
    <xf numFmtId="0" fontId="4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9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textRotation="1"/>
      <protection hidden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10" fillId="0" borderId="2" xfId="0" applyFont="1" applyFill="1" applyBorder="1" applyAlignment="1" applyProtection="1">
      <alignment horizontal="center" vertical="center" textRotation="90" wrapText="1"/>
      <protection hidden="1"/>
    </xf>
    <xf numFmtId="0" fontId="10" fillId="0" borderId="7" xfId="0" applyFont="1" applyFill="1" applyBorder="1" applyAlignment="1" applyProtection="1">
      <alignment horizontal="center" vertical="center" textRotation="90" wrapText="1"/>
      <protection hidden="1"/>
    </xf>
    <xf numFmtId="0" fontId="10" fillId="0" borderId="3" xfId="0" applyFont="1" applyFill="1" applyBorder="1" applyAlignment="1" applyProtection="1">
      <alignment horizontal="center" vertical="center" textRotation="90" wrapText="1"/>
      <protection hidden="1"/>
    </xf>
    <xf numFmtId="0" fontId="22" fillId="3" borderId="0" xfId="0" applyFont="1" applyFill="1" applyBorder="1" applyAlignment="1" applyProtection="1">
      <alignment horizontal="right" vertical="center"/>
      <protection hidden="1"/>
    </xf>
    <xf numFmtId="0" fontId="54" fillId="3" borderId="0" xfId="0" applyFont="1" applyFill="1" applyBorder="1" applyAlignment="1" applyProtection="1">
      <alignment horizontal="left" vertical="center"/>
      <protection hidden="1"/>
    </xf>
    <xf numFmtId="0" fontId="4" fillId="3" borderId="2" xfId="0" applyFont="1" applyFill="1" applyBorder="1" applyAlignment="1" applyProtection="1">
      <alignment horizontal="center" vertical="center" textRotation="90" wrapText="1"/>
      <protection hidden="1"/>
    </xf>
    <xf numFmtId="0" fontId="4" fillId="3" borderId="7" xfId="0" applyFont="1" applyFill="1" applyBorder="1" applyAlignment="1" applyProtection="1">
      <alignment horizontal="center" vertical="center" textRotation="90" wrapText="1"/>
      <protection hidden="1"/>
    </xf>
    <xf numFmtId="0" fontId="4" fillId="3" borderId="3" xfId="0" applyFont="1" applyFill="1" applyBorder="1" applyAlignment="1" applyProtection="1">
      <alignment horizontal="center" vertical="center" textRotation="90" wrapText="1"/>
      <protection hidden="1"/>
    </xf>
    <xf numFmtId="0" fontId="16" fillId="3" borderId="2" xfId="0" applyFont="1" applyFill="1" applyBorder="1" applyAlignment="1" applyProtection="1">
      <alignment horizontal="center" vertical="center" wrapText="1"/>
      <protection hidden="1"/>
    </xf>
    <xf numFmtId="0" fontId="16" fillId="3" borderId="7" xfId="0" applyFont="1" applyFill="1" applyBorder="1" applyAlignment="1" applyProtection="1">
      <alignment horizontal="center" vertical="center" wrapText="1"/>
      <protection hidden="1"/>
    </xf>
    <xf numFmtId="0" fontId="16" fillId="3" borderId="3" xfId="0" applyFont="1" applyFill="1" applyBorder="1" applyAlignment="1" applyProtection="1">
      <alignment horizontal="center" vertical="center" wrapText="1"/>
      <protection hidden="1"/>
    </xf>
    <xf numFmtId="0" fontId="10" fillId="3" borderId="1" xfId="0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Border="1" applyAlignment="1" applyProtection="1">
      <alignment horizontal="left" vertical="center"/>
      <protection hidden="1"/>
    </xf>
    <xf numFmtId="0" fontId="6" fillId="3" borderId="6" xfId="0" applyFont="1" applyFill="1" applyBorder="1" applyAlignment="1" applyProtection="1">
      <alignment horizontal="left" vertical="center"/>
      <protection hidden="1"/>
    </xf>
    <xf numFmtId="0" fontId="42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 applyProtection="1">
      <alignment horizontal="center" vertical="center" wrapText="1"/>
      <protection hidden="1"/>
    </xf>
    <xf numFmtId="0" fontId="21" fillId="3" borderId="1" xfId="0" applyFont="1" applyFill="1" applyBorder="1" applyAlignment="1" applyProtection="1">
      <alignment horizontal="center" vertical="center" textRotation="90" wrapText="1"/>
      <protection hidden="1"/>
    </xf>
    <xf numFmtId="0" fontId="48" fillId="3" borderId="4" xfId="0" applyFont="1" applyFill="1" applyBorder="1" applyAlignment="1" applyProtection="1">
      <alignment horizontal="center" vertical="center" wrapText="1"/>
      <protection hidden="1"/>
    </xf>
    <xf numFmtId="0" fontId="48" fillId="3" borderId="52" xfId="0" applyFont="1" applyFill="1" applyBorder="1" applyAlignment="1" applyProtection="1">
      <alignment horizontal="center" vertical="center" wrapText="1"/>
      <protection hidden="1"/>
    </xf>
    <xf numFmtId="0" fontId="48" fillId="3" borderId="5" xfId="0" applyFont="1" applyFill="1" applyBorder="1" applyAlignment="1" applyProtection="1">
      <alignment horizontal="center" vertical="center" wrapText="1"/>
      <protection hidden="1"/>
    </xf>
    <xf numFmtId="0" fontId="54" fillId="3" borderId="0" xfId="0" applyFont="1" applyFill="1" applyBorder="1" applyAlignment="1" applyProtection="1">
      <alignment horizontal="right" vertical="center"/>
      <protection hidden="1"/>
    </xf>
    <xf numFmtId="0" fontId="46" fillId="0" borderId="0" xfId="0" applyFont="1" applyBorder="1" applyProtection="1"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60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16" fillId="3" borderId="29" xfId="0" applyFont="1" applyFill="1" applyBorder="1" applyAlignment="1" applyProtection="1">
      <alignment horizontal="center" vertical="center" wrapText="1"/>
      <protection hidden="1"/>
    </xf>
    <xf numFmtId="0" fontId="16" fillId="3" borderId="60" xfId="0" applyFont="1" applyFill="1" applyBorder="1" applyAlignment="1" applyProtection="1">
      <alignment horizontal="center" vertical="center" wrapText="1"/>
      <protection hidden="1"/>
    </xf>
    <xf numFmtId="0" fontId="16" fillId="3" borderId="12" xfId="0" applyFont="1" applyFill="1" applyBorder="1" applyAlignment="1" applyProtection="1">
      <alignment horizontal="center" vertical="center" wrapText="1"/>
      <protection hidden="1"/>
    </xf>
    <xf numFmtId="0" fontId="54" fillId="3" borderId="4" xfId="0" applyFont="1" applyFill="1" applyBorder="1" applyAlignment="1" applyProtection="1">
      <alignment horizontal="center" vertical="center"/>
      <protection hidden="1"/>
    </xf>
    <xf numFmtId="0" fontId="54" fillId="3" borderId="52" xfId="0" applyFont="1" applyFill="1" applyBorder="1" applyAlignment="1" applyProtection="1">
      <alignment horizontal="center" vertical="center"/>
      <protection hidden="1"/>
    </xf>
    <xf numFmtId="0" fontId="54" fillId="3" borderId="5" xfId="0" applyFont="1" applyFill="1" applyBorder="1" applyAlignment="1" applyProtection="1">
      <alignment horizontal="center" vertical="center"/>
      <protection hidden="1"/>
    </xf>
    <xf numFmtId="0" fontId="10" fillId="3" borderId="4" xfId="0" applyFont="1" applyFill="1" applyBorder="1" applyAlignment="1" applyProtection="1">
      <alignment horizontal="center" vertical="center" wrapText="1"/>
      <protection hidden="1"/>
    </xf>
    <xf numFmtId="0" fontId="10" fillId="3" borderId="52" xfId="0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horizontal="left" vertical="center"/>
      <protection hidden="1"/>
    </xf>
    <xf numFmtId="0" fontId="45" fillId="3" borderId="0" xfId="0" applyFont="1" applyFill="1" applyBorder="1" applyAlignment="1" applyProtection="1">
      <alignment horizontal="center" vertical="center"/>
      <protection hidden="1"/>
    </xf>
    <xf numFmtId="0" fontId="128" fillId="0" borderId="0" xfId="0" applyFont="1" applyFill="1" applyBorder="1" applyAlignment="1" applyProtection="1">
      <alignment horizontal="center" vertical="center" wrapText="1"/>
      <protection hidden="1"/>
    </xf>
    <xf numFmtId="0" fontId="23" fillId="0" borderId="80" xfId="0" applyFont="1" applyBorder="1" applyAlignment="1" applyProtection="1">
      <alignment horizontal="center" vertical="center" wrapText="1"/>
      <protection hidden="1"/>
    </xf>
    <xf numFmtId="0" fontId="23" fillId="0" borderId="81" xfId="0" applyFont="1" applyBorder="1" applyAlignment="1" applyProtection="1">
      <alignment horizontal="center" vertical="center" wrapText="1"/>
      <protection hidden="1"/>
    </xf>
    <xf numFmtId="0" fontId="23" fillId="0" borderId="82" xfId="0" applyFont="1" applyBorder="1" applyAlignment="1" applyProtection="1">
      <alignment horizontal="right" vertical="center" wrapText="1"/>
      <protection hidden="1"/>
    </xf>
    <xf numFmtId="0" fontId="23" fillId="0" borderId="83" xfId="0" applyFont="1" applyBorder="1" applyAlignment="1" applyProtection="1">
      <alignment horizontal="right" vertical="center" wrapText="1"/>
      <protection hidden="1"/>
    </xf>
    <xf numFmtId="0" fontId="23" fillId="0" borderId="85" xfId="0" applyFont="1" applyBorder="1" applyAlignment="1" applyProtection="1">
      <alignment horizontal="right" vertical="center" wrapText="1"/>
      <protection hidden="1"/>
    </xf>
    <xf numFmtId="0" fontId="23" fillId="0" borderId="86" xfId="0" applyFont="1" applyBorder="1" applyAlignment="1" applyProtection="1">
      <alignment horizontal="right" vertical="center" wrapText="1"/>
      <protection hidden="1"/>
    </xf>
    <xf numFmtId="0" fontId="23" fillId="0" borderId="83" xfId="0" applyFont="1" applyBorder="1" applyAlignment="1" applyProtection="1">
      <alignment horizontal="left" vertical="center" wrapText="1"/>
      <protection hidden="1"/>
    </xf>
    <xf numFmtId="0" fontId="23" fillId="0" borderId="84" xfId="0" applyFont="1" applyBorder="1" applyAlignment="1" applyProtection="1">
      <alignment horizontal="left" vertical="center" wrapText="1"/>
      <protection hidden="1"/>
    </xf>
    <xf numFmtId="0" fontId="23" fillId="0" borderId="86" xfId="0" applyFont="1" applyBorder="1" applyAlignment="1" applyProtection="1">
      <alignment horizontal="left" vertical="center" wrapText="1"/>
      <protection hidden="1"/>
    </xf>
    <xf numFmtId="0" fontId="23" fillId="0" borderId="87" xfId="0" applyFont="1" applyBorder="1" applyAlignment="1" applyProtection="1">
      <alignment horizontal="left" vertical="center" wrapText="1"/>
      <protection hidden="1"/>
    </xf>
    <xf numFmtId="0" fontId="103" fillId="0" borderId="82" xfId="0" applyFont="1" applyBorder="1" applyAlignment="1" applyProtection="1">
      <alignment horizontal="right" vertical="center" wrapText="1"/>
      <protection hidden="1"/>
    </xf>
    <xf numFmtId="0" fontId="103" fillId="0" borderId="83" xfId="0" applyFont="1" applyBorder="1" applyAlignment="1" applyProtection="1">
      <alignment horizontal="right" vertical="center" wrapText="1"/>
      <protection hidden="1"/>
    </xf>
    <xf numFmtId="0" fontId="103" fillId="0" borderId="85" xfId="0" applyFont="1" applyBorder="1" applyAlignment="1" applyProtection="1">
      <alignment horizontal="right" vertical="center" wrapText="1"/>
      <protection hidden="1"/>
    </xf>
    <xf numFmtId="0" fontId="103" fillId="0" borderId="86" xfId="0" applyFont="1" applyBorder="1" applyAlignment="1" applyProtection="1">
      <alignment horizontal="right" vertical="center" wrapText="1"/>
      <protection hidden="1"/>
    </xf>
    <xf numFmtId="0" fontId="23" fillId="0" borderId="94" xfId="0" applyFont="1" applyFill="1" applyBorder="1" applyAlignment="1" applyProtection="1">
      <alignment horizontal="left" vertical="center" wrapText="1"/>
      <protection hidden="1"/>
    </xf>
    <xf numFmtId="0" fontId="23" fillId="0" borderId="95" xfId="0" applyFont="1" applyFill="1" applyBorder="1" applyAlignment="1" applyProtection="1">
      <alignment horizontal="left" vertical="center" wrapText="1"/>
      <protection hidden="1"/>
    </xf>
    <xf numFmtId="0" fontId="120" fillId="0" borderId="96" xfId="0" applyFont="1" applyBorder="1" applyAlignment="1" applyProtection="1">
      <alignment horizontal="center" vertical="center" wrapText="1"/>
      <protection hidden="1"/>
    </xf>
    <xf numFmtId="0" fontId="37" fillId="0" borderId="0" xfId="0" applyFont="1" applyBorder="1" applyAlignment="1" applyProtection="1">
      <alignment horizontal="center" wrapText="1"/>
      <protection hidden="1"/>
    </xf>
    <xf numFmtId="0" fontId="37" fillId="0" borderId="0" xfId="0" applyFont="1" applyFill="1" applyBorder="1" applyAlignment="1" applyProtection="1">
      <alignment horizontal="center" wrapText="1"/>
      <protection hidden="1"/>
    </xf>
    <xf numFmtId="0" fontId="114" fillId="0" borderId="0" xfId="0" applyFont="1" applyFill="1" applyBorder="1" applyAlignment="1" applyProtection="1">
      <alignment horizontal="center" vertical="center" wrapText="1"/>
      <protection hidden="1"/>
    </xf>
    <xf numFmtId="0" fontId="116" fillId="0" borderId="0" xfId="0" applyFont="1" applyFill="1" applyBorder="1" applyAlignment="1" applyProtection="1">
      <alignment horizontal="center" vertical="center" wrapText="1"/>
      <protection hidden="1"/>
    </xf>
    <xf numFmtId="0" fontId="151" fillId="0" borderId="0" xfId="0" applyFont="1" applyAlignment="1" applyProtection="1">
      <alignment horizontal="center" vertical="center"/>
      <protection hidden="1"/>
    </xf>
    <xf numFmtId="0" fontId="152" fillId="0" borderId="0" xfId="0" applyFont="1" applyFill="1" applyBorder="1" applyAlignment="1" applyProtection="1">
      <alignment horizontal="center" vertical="center" wrapText="1"/>
      <protection hidden="1"/>
    </xf>
    <xf numFmtId="0" fontId="120" fillId="0" borderId="90" xfId="0" applyFont="1" applyBorder="1" applyAlignment="1" applyProtection="1">
      <alignment horizontal="center" vertical="center"/>
      <protection hidden="1"/>
    </xf>
    <xf numFmtId="0" fontId="120" fillId="0" borderId="1" xfId="0" applyFont="1" applyBorder="1" applyAlignment="1" applyProtection="1">
      <alignment horizontal="center" vertical="center"/>
      <protection hidden="1"/>
    </xf>
    <xf numFmtId="0" fontId="23" fillId="0" borderId="81" xfId="0" applyFont="1" applyFill="1" applyBorder="1" applyAlignment="1" applyProtection="1">
      <alignment horizontal="center" vertical="center"/>
      <protection hidden="1"/>
    </xf>
    <xf numFmtId="0" fontId="23" fillId="0" borderId="94" xfId="0" applyFont="1" applyFill="1" applyBorder="1" applyAlignment="1" applyProtection="1">
      <alignment horizontal="center" vertical="center"/>
      <protection hidden="1"/>
    </xf>
    <xf numFmtId="0" fontId="23" fillId="0" borderId="94" xfId="0" applyFont="1" applyFill="1" applyBorder="1" applyAlignment="1" applyProtection="1">
      <alignment horizontal="right" vertical="center"/>
      <protection hidden="1"/>
    </xf>
    <xf numFmtId="0" fontId="120" fillId="0" borderId="88" xfId="0" applyFont="1" applyBorder="1" applyAlignment="1" applyProtection="1">
      <alignment horizontal="center" vertical="center"/>
      <protection hidden="1"/>
    </xf>
    <xf numFmtId="0" fontId="120" fillId="0" borderId="3" xfId="0" applyFont="1" applyBorder="1" applyAlignment="1" applyProtection="1">
      <alignment horizontal="center" vertical="center"/>
      <protection hidden="1"/>
    </xf>
    <xf numFmtId="0" fontId="120" fillId="0" borderId="148" xfId="0" applyFont="1" applyBorder="1" applyAlignment="1" applyProtection="1">
      <alignment horizontal="center" vertical="center"/>
      <protection hidden="1"/>
    </xf>
    <xf numFmtId="0" fontId="120" fillId="0" borderId="5" xfId="0" applyFont="1" applyBorder="1" applyAlignment="1" applyProtection="1">
      <alignment horizontal="center" vertical="center"/>
      <protection hidden="1"/>
    </xf>
    <xf numFmtId="0" fontId="120" fillId="0" borderId="91" xfId="0" applyFont="1" applyBorder="1" applyAlignment="1" applyProtection="1">
      <alignment horizontal="center" vertical="center"/>
      <protection hidden="1"/>
    </xf>
    <xf numFmtId="0" fontId="120" fillId="0" borderId="92" xfId="0" applyFont="1" applyBorder="1" applyAlignment="1" applyProtection="1">
      <alignment horizontal="center" vertical="center"/>
      <protection hidden="1"/>
    </xf>
    <xf numFmtId="0" fontId="150" fillId="0" borderId="0" xfId="0" applyFont="1" applyBorder="1" applyAlignment="1" applyProtection="1">
      <alignment horizontal="center" vertical="center"/>
      <protection hidden="1"/>
    </xf>
    <xf numFmtId="0" fontId="129" fillId="0" borderId="97" xfId="0" applyFont="1" applyFill="1" applyBorder="1" applyAlignment="1" applyProtection="1">
      <alignment horizontal="center" vertical="center" wrapText="1"/>
      <protection hidden="1"/>
    </xf>
    <xf numFmtId="0" fontId="129" fillId="0" borderId="98" xfId="0" applyFont="1" applyFill="1" applyBorder="1" applyAlignment="1" applyProtection="1">
      <alignment horizontal="center" vertical="center" wrapText="1"/>
      <protection hidden="1"/>
    </xf>
    <xf numFmtId="0" fontId="129" fillId="0" borderId="99" xfId="0" applyFont="1" applyFill="1" applyBorder="1" applyAlignment="1" applyProtection="1">
      <alignment horizontal="center" vertical="center" wrapText="1"/>
      <protection hidden="1"/>
    </xf>
    <xf numFmtId="0" fontId="129" fillId="0" borderId="106" xfId="0" applyFont="1" applyFill="1" applyBorder="1" applyAlignment="1" applyProtection="1">
      <alignment horizontal="center" vertical="center" wrapText="1"/>
      <protection hidden="1"/>
    </xf>
    <xf numFmtId="0" fontId="129" fillId="0" borderId="107" xfId="0" applyFont="1" applyFill="1" applyBorder="1" applyAlignment="1" applyProtection="1">
      <alignment horizontal="center" vertical="center" wrapText="1"/>
      <protection hidden="1"/>
    </xf>
    <xf numFmtId="0" fontId="129" fillId="0" borderId="108" xfId="0" applyFont="1" applyFill="1" applyBorder="1" applyAlignment="1" applyProtection="1">
      <alignment horizontal="center" vertical="center" wrapText="1"/>
      <protection hidden="1"/>
    </xf>
    <xf numFmtId="0" fontId="37" fillId="0" borderId="146" xfId="0" applyFont="1" applyBorder="1" applyAlignment="1" applyProtection="1">
      <alignment horizontal="right" vertical="center" wrapText="1"/>
      <protection hidden="1"/>
    </xf>
    <xf numFmtId="0" fontId="37" fillId="0" borderId="144" xfId="0" applyFont="1" applyBorder="1" applyAlignment="1" applyProtection="1">
      <alignment horizontal="right" vertical="center" wrapText="1"/>
      <protection hidden="1"/>
    </xf>
    <xf numFmtId="0" fontId="73" fillId="0" borderId="104" xfId="0" applyFont="1" applyFill="1" applyBorder="1" applyAlignment="1" applyProtection="1">
      <alignment horizontal="center" vertical="center" textRotation="90" wrapText="1"/>
      <protection hidden="1"/>
    </xf>
    <xf numFmtId="0" fontId="73" fillId="0" borderId="126" xfId="0" applyFont="1" applyFill="1" applyBorder="1" applyAlignment="1" applyProtection="1">
      <alignment horizontal="center" vertical="center" wrapText="1"/>
      <protection hidden="1"/>
    </xf>
    <xf numFmtId="0" fontId="73" fillId="0" borderId="123" xfId="0" applyFont="1" applyFill="1" applyBorder="1" applyAlignment="1" applyProtection="1">
      <alignment horizontal="center" vertical="center" wrapText="1"/>
      <protection hidden="1"/>
    </xf>
    <xf numFmtId="0" fontId="73" fillId="0" borderId="110" xfId="0" applyFont="1" applyFill="1" applyBorder="1" applyAlignment="1" applyProtection="1">
      <alignment horizontal="center" vertical="center" wrapText="1"/>
      <protection hidden="1"/>
    </xf>
    <xf numFmtId="0" fontId="73" fillId="0" borderId="0" xfId="0" applyFont="1" applyFill="1" applyBorder="1" applyAlignment="1" applyProtection="1">
      <alignment horizontal="center" vertical="center" wrapText="1"/>
      <protection hidden="1"/>
    </xf>
    <xf numFmtId="0" fontId="73" fillId="0" borderId="145" xfId="0" applyFont="1" applyFill="1" applyBorder="1" applyAlignment="1" applyProtection="1">
      <alignment horizontal="center" vertical="center" wrapText="1"/>
      <protection hidden="1"/>
    </xf>
    <xf numFmtId="0" fontId="73" fillId="0" borderId="131" xfId="0" applyFont="1" applyBorder="1" applyAlignment="1" applyProtection="1">
      <alignment horizontal="center" vertical="center" textRotation="90" wrapText="1"/>
      <protection hidden="1"/>
    </xf>
    <xf numFmtId="0" fontId="22" fillId="0" borderId="131" xfId="0" applyFont="1" applyFill="1" applyBorder="1" applyAlignment="1" applyProtection="1">
      <alignment horizontal="center" vertical="center" wrapText="1"/>
      <protection hidden="1"/>
    </xf>
    <xf numFmtId="0" fontId="73" fillId="0" borderId="129" xfId="0" applyFont="1" applyFill="1" applyBorder="1" applyAlignment="1" applyProtection="1">
      <alignment horizontal="center" vertical="center" textRotation="90" wrapText="1"/>
      <protection hidden="1"/>
    </xf>
    <xf numFmtId="0" fontId="73" fillId="0" borderId="126" xfId="0" applyFont="1" applyFill="1" applyBorder="1" applyAlignment="1" applyProtection="1">
      <alignment horizontal="center" vertical="center" textRotation="90" wrapText="1"/>
      <protection hidden="1"/>
    </xf>
    <xf numFmtId="0" fontId="73" fillId="0" borderId="130" xfId="0" applyFont="1" applyFill="1" applyBorder="1" applyAlignment="1" applyProtection="1">
      <alignment horizontal="center" vertical="center" textRotation="90" wrapText="1"/>
      <protection hidden="1"/>
    </xf>
    <xf numFmtId="0" fontId="73" fillId="0" borderId="110" xfId="0" applyFont="1" applyFill="1" applyBorder="1" applyAlignment="1" applyProtection="1">
      <alignment horizontal="center" vertical="center" textRotation="90" wrapText="1"/>
      <protection hidden="1"/>
    </xf>
    <xf numFmtId="0" fontId="22" fillId="0" borderId="127" xfId="0" applyFont="1" applyFill="1" applyBorder="1" applyAlignment="1" applyProtection="1">
      <alignment horizontal="center" vertical="center" textRotation="90" wrapText="1"/>
      <protection hidden="1"/>
    </xf>
    <xf numFmtId="0" fontId="22" fillId="0" borderId="128" xfId="0" applyFont="1" applyFill="1" applyBorder="1" applyAlignment="1" applyProtection="1">
      <alignment horizontal="center" vertical="center" textRotation="90" wrapText="1"/>
      <protection hidden="1"/>
    </xf>
    <xf numFmtId="0" fontId="22" fillId="0" borderId="109" xfId="0" applyFont="1" applyFill="1" applyBorder="1" applyAlignment="1" applyProtection="1">
      <alignment horizontal="center" vertical="center" textRotation="90" wrapText="1"/>
      <protection hidden="1"/>
    </xf>
    <xf numFmtId="0" fontId="115" fillId="0" borderId="125" xfId="0" applyFont="1" applyFill="1" applyBorder="1" applyAlignment="1" applyProtection="1">
      <alignment horizontal="center" vertical="center" wrapText="1"/>
      <protection hidden="1"/>
    </xf>
    <xf numFmtId="0" fontId="115" fillId="0" borderId="109" xfId="0" applyFont="1" applyFill="1" applyBorder="1" applyAlignment="1" applyProtection="1">
      <alignment horizontal="center" vertical="center" wrapText="1"/>
      <protection hidden="1"/>
    </xf>
    <xf numFmtId="0" fontId="73" fillId="0" borderId="123" xfId="0" applyFont="1" applyFill="1" applyBorder="1" applyAlignment="1" applyProtection="1">
      <alignment horizontal="center" vertical="center" textRotation="90" wrapText="1"/>
      <protection hidden="1"/>
    </xf>
    <xf numFmtId="0" fontId="130" fillId="0" borderId="127" xfId="0" applyFont="1" applyFill="1" applyBorder="1" applyAlignment="1" applyProtection="1">
      <alignment horizontal="center" vertical="center" wrapText="1"/>
      <protection hidden="1"/>
    </xf>
    <xf numFmtId="0" fontId="130" fillId="0" borderId="128" xfId="0" applyFont="1" applyFill="1" applyBorder="1" applyAlignment="1" applyProtection="1">
      <alignment horizontal="center" vertical="center" wrapText="1"/>
      <protection hidden="1"/>
    </xf>
    <xf numFmtId="0" fontId="130" fillId="0" borderId="109" xfId="0" applyFont="1" applyFill="1" applyBorder="1" applyAlignment="1" applyProtection="1">
      <alignment horizontal="center" vertical="center" wrapText="1"/>
      <protection hidden="1"/>
    </xf>
    <xf numFmtId="0" fontId="73" fillId="34" borderId="116" xfId="0" applyFont="1" applyFill="1" applyBorder="1" applyAlignment="1" applyProtection="1">
      <alignment horizontal="center" vertical="center" wrapText="1"/>
      <protection hidden="1"/>
    </xf>
    <xf numFmtId="0" fontId="73" fillId="34" borderId="0" xfId="0" applyFont="1" applyFill="1" applyBorder="1" applyAlignment="1" applyProtection="1">
      <alignment horizontal="center" vertical="center" wrapText="1"/>
      <protection hidden="1"/>
    </xf>
    <xf numFmtId="0" fontId="73" fillId="34" borderId="117" xfId="0" applyFont="1" applyFill="1" applyBorder="1" applyAlignment="1" applyProtection="1">
      <alignment horizontal="center" vertical="center" wrapText="1"/>
      <protection hidden="1"/>
    </xf>
    <xf numFmtId="0" fontId="139" fillId="0" borderId="109" xfId="0" applyFont="1" applyFill="1" applyBorder="1" applyAlignment="1" applyProtection="1">
      <alignment horizontal="right" vertical="center" wrapText="1"/>
      <protection hidden="1"/>
    </xf>
    <xf numFmtId="0" fontId="116" fillId="0" borderId="135" xfId="0" applyFont="1" applyFill="1" applyBorder="1" applyAlignment="1" applyProtection="1">
      <alignment horizontal="center" wrapText="1"/>
      <protection hidden="1"/>
    </xf>
    <xf numFmtId="0" fontId="116" fillId="0" borderId="136" xfId="0" applyFont="1" applyFill="1" applyBorder="1" applyAlignment="1" applyProtection="1">
      <alignment horizontal="center" wrapText="1"/>
      <protection hidden="1"/>
    </xf>
    <xf numFmtId="0" fontId="140" fillId="0" borderId="110" xfId="0" applyFont="1" applyFill="1" applyBorder="1" applyAlignment="1" applyProtection="1">
      <alignment horizontal="center" wrapText="1"/>
      <protection hidden="1"/>
    </xf>
    <xf numFmtId="0" fontId="140" fillId="0" borderId="109" xfId="0" applyFont="1" applyFill="1" applyBorder="1" applyAlignment="1" applyProtection="1">
      <alignment horizontal="center" wrapText="1"/>
      <protection hidden="1"/>
    </xf>
    <xf numFmtId="0" fontId="140" fillId="0" borderId="130" xfId="0" applyFont="1" applyFill="1" applyBorder="1" applyAlignment="1" applyProtection="1">
      <alignment horizontal="center" wrapText="1"/>
      <protection hidden="1"/>
    </xf>
    <xf numFmtId="0" fontId="140" fillId="0" borderId="103" xfId="0" applyFont="1" applyFill="1" applyBorder="1" applyAlignment="1" applyProtection="1">
      <alignment horizontal="center" wrapText="1"/>
      <protection hidden="1"/>
    </xf>
    <xf numFmtId="0" fontId="140" fillId="0" borderId="104" xfId="0" applyFont="1" applyFill="1" applyBorder="1" applyAlignment="1" applyProtection="1">
      <alignment horizontal="center" wrapText="1"/>
      <protection hidden="1"/>
    </xf>
    <xf numFmtId="0" fontId="140" fillId="0" borderId="105" xfId="0" applyFont="1" applyFill="1" applyBorder="1" applyAlignment="1" applyProtection="1">
      <alignment horizontal="center" wrapText="1"/>
      <protection hidden="1"/>
    </xf>
    <xf numFmtId="0" fontId="7" fillId="0" borderId="132" xfId="0" applyFont="1" applyBorder="1" applyAlignment="1" applyProtection="1">
      <alignment horizontal="center"/>
      <protection hidden="1"/>
    </xf>
    <xf numFmtId="0" fontId="7" fillId="0" borderId="131" xfId="0" applyFont="1" applyBorder="1" applyAlignment="1" applyProtection="1">
      <alignment horizontal="center"/>
      <protection hidden="1"/>
    </xf>
    <xf numFmtId="0" fontId="141" fillId="0" borderId="119" xfId="0" applyFont="1" applyFill="1" applyBorder="1" applyAlignment="1" applyProtection="1">
      <alignment horizontal="center" vertical="center"/>
      <protection hidden="1"/>
    </xf>
    <xf numFmtId="0" fontId="141" fillId="0" borderId="120" xfId="0" applyFont="1" applyFill="1" applyBorder="1" applyAlignment="1" applyProtection="1">
      <alignment horizontal="center" vertical="center"/>
      <protection hidden="1"/>
    </xf>
    <xf numFmtId="0" fontId="139" fillId="0" borderId="104" xfId="0" applyFont="1" applyFill="1" applyBorder="1" applyAlignment="1" applyProtection="1">
      <alignment horizontal="right" vertical="center" wrapText="1"/>
      <protection hidden="1"/>
    </xf>
    <xf numFmtId="1" fontId="142" fillId="0" borderId="0" xfId="0" applyNumberFormat="1" applyFont="1" applyBorder="1" applyAlignment="1" applyProtection="1">
      <alignment horizontal="center" vertical="center"/>
      <protection hidden="1"/>
    </xf>
    <xf numFmtId="1" fontId="142" fillId="0" borderId="138" xfId="0" applyNumberFormat="1" applyFont="1" applyBorder="1" applyAlignment="1" applyProtection="1">
      <alignment horizontal="center" vertical="center"/>
      <protection hidden="1"/>
    </xf>
    <xf numFmtId="0" fontId="142" fillId="0" borderId="0" xfId="0" applyFont="1" applyBorder="1" applyAlignment="1" applyProtection="1">
      <alignment horizontal="center" vertical="center" wrapText="1"/>
      <protection hidden="1"/>
    </xf>
    <xf numFmtId="0" fontId="142" fillId="0" borderId="138" xfId="0" applyFont="1" applyBorder="1" applyAlignment="1" applyProtection="1">
      <alignment horizontal="center" vertical="center" wrapText="1"/>
      <protection hidden="1"/>
    </xf>
    <xf numFmtId="0" fontId="37" fillId="0" borderId="100" xfId="0" applyFont="1" applyBorder="1" applyAlignment="1" applyProtection="1">
      <alignment horizontal="right" vertical="center"/>
      <protection hidden="1"/>
    </xf>
    <xf numFmtId="0" fontId="37" fillId="0" borderId="101" xfId="0" applyFont="1" applyBorder="1" applyAlignment="1" applyProtection="1">
      <alignment horizontal="right" vertical="center"/>
      <protection hidden="1"/>
    </xf>
    <xf numFmtId="0" fontId="156" fillId="0" borderId="145" xfId="0" applyFont="1" applyBorder="1" applyAlignment="1" applyProtection="1">
      <alignment horizontal="center" vertical="center" wrapText="1"/>
      <protection hidden="1"/>
    </xf>
    <xf numFmtId="0" fontId="158" fillId="0" borderId="127" xfId="0" applyFont="1" applyFill="1" applyBorder="1" applyAlignment="1" applyProtection="1">
      <alignment horizontal="center" vertical="center" textRotation="90" wrapText="1"/>
      <protection hidden="1"/>
    </xf>
    <xf numFmtId="0" fontId="158" fillId="0" borderId="128" xfId="0" applyFont="1" applyFill="1" applyBorder="1" applyAlignment="1" applyProtection="1">
      <alignment horizontal="center" vertical="center" textRotation="90" wrapText="1"/>
      <protection hidden="1"/>
    </xf>
    <xf numFmtId="0" fontId="158" fillId="0" borderId="109" xfId="0" applyFont="1" applyFill="1" applyBorder="1" applyAlignment="1" applyProtection="1">
      <alignment horizontal="center" vertical="center" textRotation="90" wrapText="1"/>
      <protection hidden="1"/>
    </xf>
    <xf numFmtId="0" fontId="88" fillId="34" borderId="131" xfId="0" applyFont="1" applyFill="1" applyBorder="1" applyAlignment="1" applyProtection="1">
      <alignment horizontal="center" vertical="center" wrapText="1"/>
      <protection hidden="1"/>
    </xf>
    <xf numFmtId="0" fontId="88" fillId="34" borderId="133" xfId="0" applyFont="1" applyFill="1" applyBorder="1" applyAlignment="1" applyProtection="1">
      <alignment horizontal="center" vertical="center" wrapText="1"/>
      <protection hidden="1"/>
    </xf>
    <xf numFmtId="0" fontId="140" fillId="0" borderId="131" xfId="0" applyFont="1" applyFill="1" applyBorder="1" applyAlignment="1" applyProtection="1">
      <alignment horizontal="center" wrapText="1"/>
      <protection hidden="1"/>
    </xf>
    <xf numFmtId="0" fontId="142" fillId="0" borderId="140" xfId="0" applyFont="1" applyBorder="1" applyAlignment="1" applyProtection="1">
      <alignment horizontal="center" vertical="center" wrapText="1"/>
      <protection hidden="1"/>
    </xf>
    <xf numFmtId="0" fontId="142" fillId="0" borderId="141" xfId="0" applyFont="1" applyBorder="1" applyAlignment="1" applyProtection="1">
      <alignment horizontal="center" vertical="center" wrapText="1"/>
      <protection hidden="1"/>
    </xf>
    <xf numFmtId="167" fontId="142" fillId="0" borderId="0" xfId="0" applyNumberFormat="1" applyFont="1" applyBorder="1" applyAlignment="1" applyProtection="1">
      <alignment horizontal="center" vertical="center" wrapText="1"/>
      <protection hidden="1"/>
    </xf>
    <xf numFmtId="167" fontId="142" fillId="0" borderId="138" xfId="0" applyNumberFormat="1" applyFont="1" applyBorder="1" applyAlignment="1" applyProtection="1">
      <alignment horizontal="center" vertical="center" wrapText="1"/>
      <protection hidden="1"/>
    </xf>
    <xf numFmtId="1" fontId="142" fillId="0" borderId="0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right" vertical="center"/>
      <protection hidden="1"/>
    </xf>
    <xf numFmtId="165" fontId="63" fillId="3" borderId="0" xfId="0" applyNumberFormat="1" applyFont="1" applyFill="1" applyBorder="1" applyAlignment="1" applyProtection="1">
      <alignment horizontal="center" vertical="center"/>
      <protection hidden="1"/>
    </xf>
    <xf numFmtId="0" fontId="53" fillId="0" borderId="0" xfId="0" applyFont="1" applyFill="1" applyBorder="1" applyAlignment="1" applyProtection="1">
      <alignment horizontal="left" vertical="center"/>
      <protection hidden="1"/>
    </xf>
    <xf numFmtId="164" fontId="10" fillId="0" borderId="0" xfId="0" applyNumberFormat="1" applyFont="1" applyBorder="1" applyAlignment="1" applyProtection="1">
      <alignment horizontal="center" vertical="center"/>
      <protection hidden="1"/>
    </xf>
    <xf numFmtId="0" fontId="4" fillId="3" borderId="7" xfId="0" applyFont="1" applyFill="1" applyBorder="1" applyAlignment="1" applyProtection="1">
      <alignment horizontal="center" vertical="center" textRotation="90"/>
      <protection hidden="1"/>
    </xf>
    <xf numFmtId="0" fontId="0" fillId="0" borderId="8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right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0" fillId="0" borderId="10" xfId="0" applyFont="1" applyBorder="1" applyAlignment="1" applyProtection="1">
      <alignment horizontal="center" vertical="center" wrapText="1"/>
      <protection hidden="1"/>
    </xf>
    <xf numFmtId="0" fontId="0" fillId="0" borderId="6" xfId="0" applyFont="1" applyBorder="1" applyAlignment="1" applyProtection="1">
      <alignment horizontal="center" vertical="center" wrapText="1"/>
      <protection hidden="1"/>
    </xf>
    <xf numFmtId="0" fontId="72" fillId="0" borderId="10" xfId="0" applyFont="1" applyBorder="1" applyAlignment="1" applyProtection="1">
      <alignment horizontal="center" vertical="center"/>
      <protection hidden="1"/>
    </xf>
    <xf numFmtId="0" fontId="72" fillId="0" borderId="6" xfId="0" applyFont="1" applyBorder="1" applyAlignment="1" applyProtection="1">
      <alignment horizontal="center" vertical="center"/>
      <protection hidden="1"/>
    </xf>
    <xf numFmtId="0" fontId="72" fillId="0" borderId="1" xfId="0" applyFont="1" applyBorder="1" applyAlignment="1" applyProtection="1">
      <alignment horizontal="center" vertical="center"/>
      <protection hidden="1"/>
    </xf>
    <xf numFmtId="0" fontId="20" fillId="0" borderId="0" xfId="0" applyFont="1" applyBorder="1" applyAlignment="1" applyProtection="1">
      <alignment horizontal="center" vertical="center"/>
      <protection hidden="1"/>
    </xf>
    <xf numFmtId="0" fontId="29" fillId="0" borderId="0" xfId="0" applyFont="1" applyBorder="1" applyAlignment="1" applyProtection="1">
      <alignment horizontal="center" vertical="center"/>
      <protection hidden="1"/>
    </xf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right" vertical="center" wrapText="1"/>
      <protection hidden="1"/>
    </xf>
    <xf numFmtId="0" fontId="8" fillId="0" borderId="0" xfId="0" applyFont="1" applyFill="1" applyBorder="1" applyAlignment="1" applyProtection="1">
      <alignment horizontal="left" vertical="center" wrapText="1"/>
      <protection hidden="1"/>
    </xf>
    <xf numFmtId="0" fontId="66" fillId="0" borderId="0" xfId="0" applyFont="1" applyFill="1" applyBorder="1" applyAlignment="1" applyProtection="1">
      <alignment horizontal="right" vertical="center"/>
      <protection hidden="1"/>
    </xf>
    <xf numFmtId="0" fontId="73" fillId="0" borderId="0" xfId="0" applyFont="1" applyFill="1" applyBorder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horizontal="right"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159" fillId="0" borderId="0" xfId="0" applyFont="1" applyBorder="1" applyAlignment="1" applyProtection="1">
      <alignment horizontal="center"/>
      <protection hidden="1"/>
    </xf>
    <xf numFmtId="0" fontId="81" fillId="0" borderId="0" xfId="0" applyFont="1" applyBorder="1" applyAlignment="1" applyProtection="1">
      <alignment horizontal="center"/>
      <protection hidden="1"/>
    </xf>
    <xf numFmtId="0" fontId="16" fillId="0" borderId="0" xfId="0" applyFont="1" applyBorder="1" applyAlignment="1" applyProtection="1">
      <alignment horizontal="center" vertical="center" wrapText="1"/>
      <protection hidden="1"/>
    </xf>
    <xf numFmtId="0" fontId="71" fillId="0" borderId="0" xfId="0" applyFont="1" applyBorder="1" applyAlignment="1" applyProtection="1">
      <alignment horizontal="center" vertical="center" wrapText="1"/>
      <protection hidden="1"/>
    </xf>
    <xf numFmtId="0" fontId="28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8" fillId="0" borderId="0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42" fillId="3" borderId="4" xfId="0" applyFont="1" applyFill="1" applyBorder="1" applyAlignment="1" applyProtection="1">
      <alignment horizontal="center" vertical="center" wrapText="1"/>
      <protection hidden="1"/>
    </xf>
    <xf numFmtId="0" fontId="42" fillId="3" borderId="52" xfId="0" applyFont="1" applyFill="1" applyBorder="1" applyAlignment="1" applyProtection="1">
      <alignment horizontal="center" vertical="center" wrapText="1"/>
      <protection hidden="1"/>
    </xf>
    <xf numFmtId="0" fontId="42" fillId="3" borderId="5" xfId="0" applyFont="1" applyFill="1" applyBorder="1" applyAlignment="1" applyProtection="1">
      <alignment horizontal="center" vertical="center" wrapText="1"/>
      <protection hidden="1"/>
    </xf>
    <xf numFmtId="0" fontId="66" fillId="0" borderId="0" xfId="0" applyFont="1" applyFill="1" applyBorder="1" applyAlignment="1" applyProtection="1">
      <alignment horizontal="right" vertical="center" wrapText="1"/>
      <protection hidden="1"/>
    </xf>
    <xf numFmtId="164" fontId="4" fillId="0" borderId="0" xfId="0" applyNumberFormat="1" applyFont="1" applyBorder="1" applyAlignment="1" applyProtection="1">
      <alignment horizontal="left" vertical="center"/>
      <protection hidden="1"/>
    </xf>
    <xf numFmtId="0" fontId="70" fillId="0" borderId="0" xfId="0" applyFont="1" applyBorder="1" applyAlignment="1" applyProtection="1">
      <alignment horizontal="right" vertical="center"/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textRotation="90"/>
      <protection hidden="1"/>
    </xf>
    <xf numFmtId="0" fontId="27" fillId="0" borderId="0" xfId="0" applyFont="1" applyFill="1" applyBorder="1" applyAlignment="1" applyProtection="1">
      <alignment horizontal="center" vertical="center" wrapText="1"/>
      <protection hidden="1"/>
    </xf>
    <xf numFmtId="0" fontId="37" fillId="0" borderId="0" xfId="0" applyFont="1" applyFill="1" applyBorder="1" applyAlignment="1" applyProtection="1">
      <alignment horizontal="right" vertical="center" wrapText="1"/>
      <protection hidden="1"/>
    </xf>
    <xf numFmtId="0" fontId="37" fillId="0" borderId="0" xfId="0" applyFont="1" applyFill="1" applyBorder="1" applyAlignment="1" applyProtection="1">
      <alignment horizontal="left" vertical="center" wrapText="1"/>
      <protection hidden="1"/>
    </xf>
    <xf numFmtId="0" fontId="37" fillId="0" borderId="0" xfId="0" applyFont="1" applyFill="1" applyBorder="1" applyAlignment="1" applyProtection="1">
      <alignment horizontal="center" vertical="center"/>
      <protection hidden="1"/>
    </xf>
    <xf numFmtId="0" fontId="161" fillId="3" borderId="3" xfId="0" applyFont="1" applyFill="1" applyBorder="1" applyAlignment="1" applyProtection="1">
      <alignment horizontal="center" vertical="center"/>
      <protection hidden="1"/>
    </xf>
  </cellXfs>
  <cellStyles count="3">
    <cellStyle name="Hyperlink" xfId="2" builtinId="8"/>
    <cellStyle name="Normal" xfId="0" builtinId="0"/>
    <cellStyle name="Output" xfId="1" builtinId="21"/>
  </cellStyles>
  <dxfs count="60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0000FF"/>
      </font>
    </dxf>
    <dxf>
      <font>
        <color rgb="FFFF0000"/>
      </font>
    </dxf>
    <dxf>
      <font>
        <color rgb="FF008000"/>
      </font>
    </dxf>
    <dxf>
      <font>
        <color theme="0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0000CC"/>
      </font>
      <fill>
        <patternFill>
          <bgColor theme="8" tint="0.59996337778862885"/>
        </patternFill>
      </fill>
    </dxf>
    <dxf>
      <font>
        <b/>
        <i val="0"/>
        <color rgb="FF0000CC"/>
      </font>
      <fill>
        <patternFill>
          <bgColor theme="8" tint="0.59996337778862885"/>
        </patternFill>
      </fill>
    </dxf>
    <dxf>
      <fill>
        <patternFill>
          <bgColor theme="0"/>
        </patternFill>
      </fill>
    </dxf>
    <dxf>
      <font>
        <b/>
        <i val="0"/>
        <color rgb="FF0000CC"/>
      </font>
    </dxf>
    <dxf>
      <font>
        <b/>
        <i val="0"/>
        <color rgb="FFD60093"/>
      </font>
    </dxf>
    <dxf>
      <font>
        <b/>
        <i val="0"/>
        <color theme="6" tint="-0.499984740745262"/>
      </font>
      <fill>
        <patternFill patternType="none">
          <fgColor indexed="64"/>
          <bgColor auto="1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ill>
        <patternFill>
          <bgColor rgb="FFFFD5FF"/>
        </patternFill>
      </fill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b/>
        <i val="0"/>
        <color rgb="FFCC0099"/>
      </font>
    </dxf>
    <dxf>
      <fill>
        <patternFill>
          <bgColor rgb="FFE0C1FF"/>
        </patternFill>
      </fill>
    </dxf>
    <dxf>
      <fill>
        <patternFill>
          <bgColor rgb="FFFFD3A7"/>
        </patternFill>
      </fill>
    </dxf>
    <dxf>
      <fill>
        <patternFill>
          <bgColor rgb="FFFFFF9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  <fill>
        <patternFill>
          <bgColor rgb="FFFFFF66"/>
        </patternFill>
      </fill>
    </dxf>
    <dxf>
      <font>
        <color rgb="FFFF0000"/>
      </font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0000FF"/>
      </font>
      <fill>
        <patternFill>
          <bgColor theme="8" tint="0.79998168889431442"/>
        </patternFill>
      </fill>
    </dxf>
    <dxf>
      <font>
        <color rgb="FF0000FF"/>
      </font>
      <fill>
        <patternFill>
          <bgColor rgb="FFFFFF99"/>
        </patternFill>
      </fill>
    </dxf>
    <dxf>
      <font>
        <color rgb="FFFF3399"/>
      </font>
      <fill>
        <patternFill>
          <bgColor theme="9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FF66"/>
        </patternFill>
      </fill>
    </dxf>
    <dxf>
      <font>
        <color rgb="FFFF0000"/>
      </font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0000FF"/>
      </font>
      <fill>
        <patternFill>
          <bgColor theme="8" tint="0.79998168889431442"/>
        </patternFill>
      </fill>
    </dxf>
    <dxf>
      <font>
        <color rgb="FF0000FF"/>
      </font>
      <fill>
        <patternFill>
          <bgColor rgb="FFFFFF99"/>
        </patternFill>
      </fill>
    </dxf>
    <dxf>
      <font>
        <color rgb="FFFF3399"/>
      </font>
      <fill>
        <patternFill>
          <bgColor theme="9" tint="0.79998168889431442"/>
        </patternFill>
      </fill>
    </dxf>
    <dxf>
      <font>
        <b/>
        <i val="0"/>
        <color rgb="FFFF0000"/>
      </font>
      <fill>
        <patternFill>
          <bgColor theme="8" tint="0.7999816888943144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0000CC"/>
      </font>
      <fill>
        <patternFill>
          <bgColor rgb="FFFFFF00"/>
        </patternFill>
      </fill>
    </dxf>
    <dxf>
      <font>
        <b/>
        <i val="0"/>
        <color rgb="FF006600"/>
      </font>
      <fill>
        <patternFill>
          <bgColor theme="9" tint="0.79998168889431442"/>
        </patternFill>
      </fill>
    </dxf>
    <dxf>
      <font>
        <color theme="0"/>
      </font>
    </dxf>
  </dxfs>
  <tableStyles count="1" defaultTableStyle="TableStyleMedium9" defaultPivotStyle="PivotStyleLight16">
    <tableStyle name="Table Style 1" pivot="0" count="0"/>
  </tableStyles>
  <colors>
    <mruColors>
      <color rgb="FF006600"/>
      <color rgb="FFCC00CC"/>
      <color rgb="FF0000CC"/>
      <color rgb="FFECFC9E"/>
      <color rgb="FF123A24"/>
      <color rgb="FFB8E08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ll student Report Card'!AH6"/><Relationship Id="rId2" Type="http://schemas.openxmlformats.org/officeDocument/2006/relationships/hyperlink" Target="#'Result Sheet'!A222"/><Relationship Id="rId1" Type="http://schemas.openxmlformats.org/officeDocument/2006/relationships/hyperlink" Target="#'Result Sheet'!A1"/></Relationships>
</file>

<file path=xl/drawings/_rels/drawing8.xml.rels><?xml version="1.0" encoding="UTF-8" standalone="yes"?>
<Relationships xmlns="http://schemas.openxmlformats.org/package/2006/relationships"><Relationship Id="rId117" Type="http://schemas.openxmlformats.org/officeDocument/2006/relationships/hyperlink" Target="#'Result Sheet'!A1"/><Relationship Id="rId299" Type="http://schemas.openxmlformats.org/officeDocument/2006/relationships/hyperlink" Target="#'Result Sheet'!A1"/><Relationship Id="rId21" Type="http://schemas.openxmlformats.org/officeDocument/2006/relationships/hyperlink" Target="#'Result Sheet'!A1"/><Relationship Id="rId63" Type="http://schemas.openxmlformats.org/officeDocument/2006/relationships/hyperlink" Target="#'Result Sheet'!A1"/><Relationship Id="rId159" Type="http://schemas.openxmlformats.org/officeDocument/2006/relationships/hyperlink" Target="#'Result Sheet'!A1"/><Relationship Id="rId324" Type="http://schemas.openxmlformats.org/officeDocument/2006/relationships/hyperlink" Target="#'Result Sheet'!A1"/><Relationship Id="rId366" Type="http://schemas.openxmlformats.org/officeDocument/2006/relationships/hyperlink" Target="#'Result Sheet'!A1"/><Relationship Id="rId170" Type="http://schemas.openxmlformats.org/officeDocument/2006/relationships/hyperlink" Target="#'Result Sheet'!A1"/><Relationship Id="rId226" Type="http://schemas.openxmlformats.org/officeDocument/2006/relationships/hyperlink" Target="#'Result Sheet'!A1"/><Relationship Id="rId433" Type="http://schemas.openxmlformats.org/officeDocument/2006/relationships/hyperlink" Target="#'Result Sheet'!A1"/><Relationship Id="rId268" Type="http://schemas.openxmlformats.org/officeDocument/2006/relationships/hyperlink" Target="#'Result Sheet'!A1"/><Relationship Id="rId475" Type="http://schemas.openxmlformats.org/officeDocument/2006/relationships/hyperlink" Target="#'Result Sheet'!A1"/><Relationship Id="rId32" Type="http://schemas.openxmlformats.org/officeDocument/2006/relationships/hyperlink" Target="#'Result Sheet'!A1"/><Relationship Id="rId74" Type="http://schemas.openxmlformats.org/officeDocument/2006/relationships/hyperlink" Target="#'Result Sheet'!A1"/><Relationship Id="rId128" Type="http://schemas.openxmlformats.org/officeDocument/2006/relationships/hyperlink" Target="#'Result Sheet'!A1"/><Relationship Id="rId335" Type="http://schemas.openxmlformats.org/officeDocument/2006/relationships/hyperlink" Target="#'Result Sheet'!A1"/><Relationship Id="rId377" Type="http://schemas.openxmlformats.org/officeDocument/2006/relationships/hyperlink" Target="#'Result Sheet'!A1"/><Relationship Id="rId500" Type="http://schemas.openxmlformats.org/officeDocument/2006/relationships/hyperlink" Target="#'Result Sheet'!A1"/><Relationship Id="rId5" Type="http://schemas.openxmlformats.org/officeDocument/2006/relationships/hyperlink" Target="#'Result Sheet'!A1"/><Relationship Id="rId181" Type="http://schemas.openxmlformats.org/officeDocument/2006/relationships/hyperlink" Target="#'Result Sheet'!A1"/><Relationship Id="rId237" Type="http://schemas.openxmlformats.org/officeDocument/2006/relationships/hyperlink" Target="#'Result Sheet'!A1"/><Relationship Id="rId402" Type="http://schemas.openxmlformats.org/officeDocument/2006/relationships/hyperlink" Target="#'Result Sheet'!A1"/><Relationship Id="rId279" Type="http://schemas.openxmlformats.org/officeDocument/2006/relationships/hyperlink" Target="#'Result Sheet'!A1"/><Relationship Id="rId444" Type="http://schemas.openxmlformats.org/officeDocument/2006/relationships/hyperlink" Target="#'Result Sheet'!A1"/><Relationship Id="rId486" Type="http://schemas.openxmlformats.org/officeDocument/2006/relationships/hyperlink" Target="#'Result Sheet'!A1"/><Relationship Id="rId43" Type="http://schemas.openxmlformats.org/officeDocument/2006/relationships/hyperlink" Target="#'Result Sheet'!A1"/><Relationship Id="rId139" Type="http://schemas.openxmlformats.org/officeDocument/2006/relationships/hyperlink" Target="#'Result Sheet'!A1"/><Relationship Id="rId290" Type="http://schemas.openxmlformats.org/officeDocument/2006/relationships/hyperlink" Target="#'Result Sheet'!A1"/><Relationship Id="rId304" Type="http://schemas.openxmlformats.org/officeDocument/2006/relationships/hyperlink" Target="#'Result Sheet'!A1"/><Relationship Id="rId346" Type="http://schemas.openxmlformats.org/officeDocument/2006/relationships/hyperlink" Target="#'Result Sheet'!A1"/><Relationship Id="rId388" Type="http://schemas.openxmlformats.org/officeDocument/2006/relationships/hyperlink" Target="#'Result Sheet'!A1"/><Relationship Id="rId511" Type="http://schemas.openxmlformats.org/officeDocument/2006/relationships/hyperlink" Target="#'Result Sheet'!A1"/><Relationship Id="rId85" Type="http://schemas.openxmlformats.org/officeDocument/2006/relationships/hyperlink" Target="#'Result Sheet'!A1"/><Relationship Id="rId150" Type="http://schemas.openxmlformats.org/officeDocument/2006/relationships/hyperlink" Target="#'Result Sheet'!A1"/><Relationship Id="rId192" Type="http://schemas.openxmlformats.org/officeDocument/2006/relationships/hyperlink" Target="#'Result Sheet'!A1"/><Relationship Id="rId206" Type="http://schemas.openxmlformats.org/officeDocument/2006/relationships/hyperlink" Target="#'Result Sheet'!A1"/><Relationship Id="rId413" Type="http://schemas.openxmlformats.org/officeDocument/2006/relationships/hyperlink" Target="#'Result Sheet'!A1"/><Relationship Id="rId248" Type="http://schemas.openxmlformats.org/officeDocument/2006/relationships/hyperlink" Target="#'Result Sheet'!A1"/><Relationship Id="rId455" Type="http://schemas.openxmlformats.org/officeDocument/2006/relationships/hyperlink" Target="#'Result Sheet'!A1"/><Relationship Id="rId497" Type="http://schemas.openxmlformats.org/officeDocument/2006/relationships/hyperlink" Target="#'Result Sheet'!A1"/><Relationship Id="rId12" Type="http://schemas.openxmlformats.org/officeDocument/2006/relationships/hyperlink" Target="#'Result Sheet'!A1"/><Relationship Id="rId108" Type="http://schemas.openxmlformats.org/officeDocument/2006/relationships/hyperlink" Target="#'Result Sheet'!A1"/><Relationship Id="rId315" Type="http://schemas.openxmlformats.org/officeDocument/2006/relationships/hyperlink" Target="#'Result Sheet'!A1"/><Relationship Id="rId357" Type="http://schemas.openxmlformats.org/officeDocument/2006/relationships/hyperlink" Target="#'Result Sheet'!A1"/><Relationship Id="rId522" Type="http://schemas.openxmlformats.org/officeDocument/2006/relationships/hyperlink" Target="#'Result Sheet'!A1"/><Relationship Id="rId54" Type="http://schemas.openxmlformats.org/officeDocument/2006/relationships/hyperlink" Target="#'Result Sheet'!A1"/><Relationship Id="rId96" Type="http://schemas.openxmlformats.org/officeDocument/2006/relationships/hyperlink" Target="#'Result Sheet'!A1"/><Relationship Id="rId161" Type="http://schemas.openxmlformats.org/officeDocument/2006/relationships/hyperlink" Target="#'Result Sheet'!A1"/><Relationship Id="rId217" Type="http://schemas.openxmlformats.org/officeDocument/2006/relationships/hyperlink" Target="#'Result Sheet'!A1"/><Relationship Id="rId399" Type="http://schemas.openxmlformats.org/officeDocument/2006/relationships/hyperlink" Target="#'Result Sheet'!A1"/><Relationship Id="rId259" Type="http://schemas.openxmlformats.org/officeDocument/2006/relationships/hyperlink" Target="#'Result Sheet'!A1"/><Relationship Id="rId424" Type="http://schemas.openxmlformats.org/officeDocument/2006/relationships/hyperlink" Target="#'Result Sheet'!A1"/><Relationship Id="rId466" Type="http://schemas.openxmlformats.org/officeDocument/2006/relationships/hyperlink" Target="#'Result Sheet'!A1"/><Relationship Id="rId23" Type="http://schemas.openxmlformats.org/officeDocument/2006/relationships/hyperlink" Target="#'Result Sheet'!A1"/><Relationship Id="rId119" Type="http://schemas.openxmlformats.org/officeDocument/2006/relationships/hyperlink" Target="#'Result Sheet'!A1"/><Relationship Id="rId270" Type="http://schemas.openxmlformats.org/officeDocument/2006/relationships/hyperlink" Target="#'Result Sheet'!A1"/><Relationship Id="rId326" Type="http://schemas.openxmlformats.org/officeDocument/2006/relationships/hyperlink" Target="#'Result Sheet'!A1"/><Relationship Id="rId65" Type="http://schemas.openxmlformats.org/officeDocument/2006/relationships/hyperlink" Target="#'Result Sheet'!A1"/><Relationship Id="rId130" Type="http://schemas.openxmlformats.org/officeDocument/2006/relationships/hyperlink" Target="#'Result Sheet'!A1"/><Relationship Id="rId368" Type="http://schemas.openxmlformats.org/officeDocument/2006/relationships/hyperlink" Target="#'Result Sheet'!A1"/><Relationship Id="rId172" Type="http://schemas.openxmlformats.org/officeDocument/2006/relationships/hyperlink" Target="#'Result Sheet'!A1"/><Relationship Id="rId228" Type="http://schemas.openxmlformats.org/officeDocument/2006/relationships/hyperlink" Target="#'Result Sheet'!A1"/><Relationship Id="rId435" Type="http://schemas.openxmlformats.org/officeDocument/2006/relationships/hyperlink" Target="#'Result Sheet'!A1"/><Relationship Id="rId477" Type="http://schemas.openxmlformats.org/officeDocument/2006/relationships/hyperlink" Target="#'Result Sheet'!A1"/><Relationship Id="rId281" Type="http://schemas.openxmlformats.org/officeDocument/2006/relationships/hyperlink" Target="#'Result Sheet'!A1"/><Relationship Id="rId337" Type="http://schemas.openxmlformats.org/officeDocument/2006/relationships/hyperlink" Target="#'Result Sheet'!A1"/><Relationship Id="rId502" Type="http://schemas.openxmlformats.org/officeDocument/2006/relationships/hyperlink" Target="#'Result Sheet'!A1"/><Relationship Id="rId34" Type="http://schemas.openxmlformats.org/officeDocument/2006/relationships/hyperlink" Target="#'Result Sheet'!A1"/><Relationship Id="rId76" Type="http://schemas.openxmlformats.org/officeDocument/2006/relationships/hyperlink" Target="#'Result Sheet'!A1"/><Relationship Id="rId141" Type="http://schemas.openxmlformats.org/officeDocument/2006/relationships/hyperlink" Target="#'Result Sheet'!A1"/><Relationship Id="rId379" Type="http://schemas.openxmlformats.org/officeDocument/2006/relationships/hyperlink" Target="#'Result Sheet'!A1"/><Relationship Id="rId7" Type="http://schemas.openxmlformats.org/officeDocument/2006/relationships/hyperlink" Target="#'Result Sheet'!A1"/><Relationship Id="rId183" Type="http://schemas.openxmlformats.org/officeDocument/2006/relationships/hyperlink" Target="#'Result Sheet'!A1"/><Relationship Id="rId239" Type="http://schemas.openxmlformats.org/officeDocument/2006/relationships/hyperlink" Target="#'Result Sheet'!A1"/><Relationship Id="rId390" Type="http://schemas.openxmlformats.org/officeDocument/2006/relationships/hyperlink" Target="#'Result Sheet'!A1"/><Relationship Id="rId404" Type="http://schemas.openxmlformats.org/officeDocument/2006/relationships/hyperlink" Target="#'Result Sheet'!A1"/><Relationship Id="rId446" Type="http://schemas.openxmlformats.org/officeDocument/2006/relationships/hyperlink" Target="#'Result Sheet'!A1"/><Relationship Id="rId250" Type="http://schemas.openxmlformats.org/officeDocument/2006/relationships/hyperlink" Target="#'Result Sheet'!A1"/><Relationship Id="rId292" Type="http://schemas.openxmlformats.org/officeDocument/2006/relationships/hyperlink" Target="#'Result Sheet'!A1"/><Relationship Id="rId306" Type="http://schemas.openxmlformats.org/officeDocument/2006/relationships/hyperlink" Target="#'Result Sheet'!A1"/><Relationship Id="rId488" Type="http://schemas.openxmlformats.org/officeDocument/2006/relationships/hyperlink" Target="#'Result Sheet'!A1"/><Relationship Id="rId45" Type="http://schemas.openxmlformats.org/officeDocument/2006/relationships/hyperlink" Target="#'Result Sheet'!A1"/><Relationship Id="rId87" Type="http://schemas.openxmlformats.org/officeDocument/2006/relationships/hyperlink" Target="#'Result Sheet'!A1"/><Relationship Id="rId110" Type="http://schemas.openxmlformats.org/officeDocument/2006/relationships/hyperlink" Target="#'Result Sheet'!A1"/><Relationship Id="rId348" Type="http://schemas.openxmlformats.org/officeDocument/2006/relationships/hyperlink" Target="#'Result Sheet'!A1"/><Relationship Id="rId513" Type="http://schemas.openxmlformats.org/officeDocument/2006/relationships/hyperlink" Target="#'Result Sheet'!A1"/><Relationship Id="rId152" Type="http://schemas.openxmlformats.org/officeDocument/2006/relationships/hyperlink" Target="#'Result Sheet'!A1"/><Relationship Id="rId194" Type="http://schemas.openxmlformats.org/officeDocument/2006/relationships/hyperlink" Target="#'Result Sheet'!A1"/><Relationship Id="rId208" Type="http://schemas.openxmlformats.org/officeDocument/2006/relationships/hyperlink" Target="#'Result Sheet'!A1"/><Relationship Id="rId415" Type="http://schemas.openxmlformats.org/officeDocument/2006/relationships/hyperlink" Target="#'Result Sheet'!A1"/><Relationship Id="rId457" Type="http://schemas.openxmlformats.org/officeDocument/2006/relationships/hyperlink" Target="#'Result Sheet'!A1"/><Relationship Id="rId261" Type="http://schemas.openxmlformats.org/officeDocument/2006/relationships/hyperlink" Target="#'Result Sheet'!A1"/><Relationship Id="rId499" Type="http://schemas.openxmlformats.org/officeDocument/2006/relationships/hyperlink" Target="#'Result Sheet'!A1"/><Relationship Id="rId14" Type="http://schemas.openxmlformats.org/officeDocument/2006/relationships/hyperlink" Target="#'Result Sheet'!A1"/><Relationship Id="rId56" Type="http://schemas.openxmlformats.org/officeDocument/2006/relationships/hyperlink" Target="#'Result Sheet'!A1"/><Relationship Id="rId317" Type="http://schemas.openxmlformats.org/officeDocument/2006/relationships/hyperlink" Target="#'Result Sheet'!A1"/><Relationship Id="rId359" Type="http://schemas.openxmlformats.org/officeDocument/2006/relationships/hyperlink" Target="#'Result Sheet'!A1"/><Relationship Id="rId524" Type="http://schemas.openxmlformats.org/officeDocument/2006/relationships/hyperlink" Target="#'Result Sheet'!A1"/><Relationship Id="rId8" Type="http://schemas.openxmlformats.org/officeDocument/2006/relationships/hyperlink" Target="#'Result Sheet'!A1"/><Relationship Id="rId98" Type="http://schemas.openxmlformats.org/officeDocument/2006/relationships/hyperlink" Target="#'Result Sheet'!A1"/><Relationship Id="rId121" Type="http://schemas.openxmlformats.org/officeDocument/2006/relationships/hyperlink" Target="#'Result Sheet'!A1"/><Relationship Id="rId142" Type="http://schemas.openxmlformats.org/officeDocument/2006/relationships/hyperlink" Target="#'Result Sheet'!A1"/><Relationship Id="rId163" Type="http://schemas.openxmlformats.org/officeDocument/2006/relationships/hyperlink" Target="#'Result Sheet'!A1"/><Relationship Id="rId184" Type="http://schemas.openxmlformats.org/officeDocument/2006/relationships/hyperlink" Target="#'Result Sheet'!A1"/><Relationship Id="rId219" Type="http://schemas.openxmlformats.org/officeDocument/2006/relationships/hyperlink" Target="#'Result Sheet'!A1"/><Relationship Id="rId370" Type="http://schemas.openxmlformats.org/officeDocument/2006/relationships/hyperlink" Target="#'Result Sheet'!A1"/><Relationship Id="rId391" Type="http://schemas.openxmlformats.org/officeDocument/2006/relationships/hyperlink" Target="#'Result Sheet'!A1"/><Relationship Id="rId405" Type="http://schemas.openxmlformats.org/officeDocument/2006/relationships/hyperlink" Target="#'Result Sheet'!A1"/><Relationship Id="rId426" Type="http://schemas.openxmlformats.org/officeDocument/2006/relationships/hyperlink" Target="#'Result Sheet'!A1"/><Relationship Id="rId447" Type="http://schemas.openxmlformats.org/officeDocument/2006/relationships/hyperlink" Target="#'Result Sheet'!A1"/><Relationship Id="rId230" Type="http://schemas.openxmlformats.org/officeDocument/2006/relationships/hyperlink" Target="#'Result Sheet'!A1"/><Relationship Id="rId251" Type="http://schemas.openxmlformats.org/officeDocument/2006/relationships/hyperlink" Target="#'Result Sheet'!A1"/><Relationship Id="rId468" Type="http://schemas.openxmlformats.org/officeDocument/2006/relationships/hyperlink" Target="#'Result Sheet'!A1"/><Relationship Id="rId489" Type="http://schemas.openxmlformats.org/officeDocument/2006/relationships/hyperlink" Target="#'Result Sheet'!A1"/><Relationship Id="rId25" Type="http://schemas.openxmlformats.org/officeDocument/2006/relationships/hyperlink" Target="#'Result Sheet'!A1"/><Relationship Id="rId46" Type="http://schemas.openxmlformats.org/officeDocument/2006/relationships/hyperlink" Target="#'Result Sheet'!A1"/><Relationship Id="rId67" Type="http://schemas.openxmlformats.org/officeDocument/2006/relationships/hyperlink" Target="#'Result Sheet'!A1"/><Relationship Id="rId272" Type="http://schemas.openxmlformats.org/officeDocument/2006/relationships/hyperlink" Target="#'Result Sheet'!A1"/><Relationship Id="rId293" Type="http://schemas.openxmlformats.org/officeDocument/2006/relationships/hyperlink" Target="#'Result Sheet'!A1"/><Relationship Id="rId307" Type="http://schemas.openxmlformats.org/officeDocument/2006/relationships/hyperlink" Target="#'Result Sheet'!A1"/><Relationship Id="rId328" Type="http://schemas.openxmlformats.org/officeDocument/2006/relationships/hyperlink" Target="#'Result Sheet'!A1"/><Relationship Id="rId349" Type="http://schemas.openxmlformats.org/officeDocument/2006/relationships/hyperlink" Target="#'Result Sheet'!A1"/><Relationship Id="rId514" Type="http://schemas.openxmlformats.org/officeDocument/2006/relationships/hyperlink" Target="#'Result Sheet'!A1"/><Relationship Id="rId88" Type="http://schemas.openxmlformats.org/officeDocument/2006/relationships/hyperlink" Target="#'Result Sheet'!A1"/><Relationship Id="rId111" Type="http://schemas.openxmlformats.org/officeDocument/2006/relationships/hyperlink" Target="#'Result Sheet'!A1"/><Relationship Id="rId132" Type="http://schemas.openxmlformats.org/officeDocument/2006/relationships/hyperlink" Target="#'Result Sheet'!A1"/><Relationship Id="rId153" Type="http://schemas.openxmlformats.org/officeDocument/2006/relationships/hyperlink" Target="#'Result Sheet'!A1"/><Relationship Id="rId174" Type="http://schemas.openxmlformats.org/officeDocument/2006/relationships/hyperlink" Target="#'Result Sheet'!A1"/><Relationship Id="rId195" Type="http://schemas.openxmlformats.org/officeDocument/2006/relationships/hyperlink" Target="#'Result Sheet'!A1"/><Relationship Id="rId209" Type="http://schemas.openxmlformats.org/officeDocument/2006/relationships/hyperlink" Target="#'Result Sheet'!A1"/><Relationship Id="rId360" Type="http://schemas.openxmlformats.org/officeDocument/2006/relationships/hyperlink" Target="#'Result Sheet'!A1"/><Relationship Id="rId381" Type="http://schemas.openxmlformats.org/officeDocument/2006/relationships/hyperlink" Target="#'Result Sheet'!A1"/><Relationship Id="rId416" Type="http://schemas.openxmlformats.org/officeDocument/2006/relationships/hyperlink" Target="#'Result Sheet'!A1"/><Relationship Id="rId220" Type="http://schemas.openxmlformats.org/officeDocument/2006/relationships/hyperlink" Target="#'Result Sheet'!A1"/><Relationship Id="rId241" Type="http://schemas.openxmlformats.org/officeDocument/2006/relationships/hyperlink" Target="#'Result Sheet'!A1"/><Relationship Id="rId437" Type="http://schemas.openxmlformats.org/officeDocument/2006/relationships/hyperlink" Target="#'Result Sheet'!A1"/><Relationship Id="rId458" Type="http://schemas.openxmlformats.org/officeDocument/2006/relationships/hyperlink" Target="#'Result Sheet'!A1"/><Relationship Id="rId479" Type="http://schemas.openxmlformats.org/officeDocument/2006/relationships/hyperlink" Target="#'Result Sheet'!A1"/><Relationship Id="rId15" Type="http://schemas.openxmlformats.org/officeDocument/2006/relationships/hyperlink" Target="#'Result Sheet'!A1"/><Relationship Id="rId36" Type="http://schemas.openxmlformats.org/officeDocument/2006/relationships/hyperlink" Target="#'Result Sheet'!A1"/><Relationship Id="rId57" Type="http://schemas.openxmlformats.org/officeDocument/2006/relationships/hyperlink" Target="#'Result Sheet'!A1"/><Relationship Id="rId262" Type="http://schemas.openxmlformats.org/officeDocument/2006/relationships/hyperlink" Target="#'Result Sheet'!A1"/><Relationship Id="rId283" Type="http://schemas.openxmlformats.org/officeDocument/2006/relationships/hyperlink" Target="#'Result Sheet'!A1"/><Relationship Id="rId318" Type="http://schemas.openxmlformats.org/officeDocument/2006/relationships/hyperlink" Target="#'Result Sheet'!A1"/><Relationship Id="rId339" Type="http://schemas.openxmlformats.org/officeDocument/2006/relationships/hyperlink" Target="#'Result Sheet'!A1"/><Relationship Id="rId490" Type="http://schemas.openxmlformats.org/officeDocument/2006/relationships/hyperlink" Target="#'Result Sheet'!A1"/><Relationship Id="rId504" Type="http://schemas.openxmlformats.org/officeDocument/2006/relationships/hyperlink" Target="#'Result Sheet'!A1"/><Relationship Id="rId525" Type="http://schemas.openxmlformats.org/officeDocument/2006/relationships/hyperlink" Target="#'Result Sheet'!A1"/><Relationship Id="rId78" Type="http://schemas.openxmlformats.org/officeDocument/2006/relationships/hyperlink" Target="#'Result Sheet'!A1"/><Relationship Id="rId99" Type="http://schemas.openxmlformats.org/officeDocument/2006/relationships/hyperlink" Target="#'Result Sheet'!A1"/><Relationship Id="rId101" Type="http://schemas.openxmlformats.org/officeDocument/2006/relationships/hyperlink" Target="#'Result Sheet'!A1"/><Relationship Id="rId122" Type="http://schemas.openxmlformats.org/officeDocument/2006/relationships/hyperlink" Target="#'Result Sheet'!A1"/><Relationship Id="rId143" Type="http://schemas.openxmlformats.org/officeDocument/2006/relationships/hyperlink" Target="#'Result Sheet'!A1"/><Relationship Id="rId164" Type="http://schemas.openxmlformats.org/officeDocument/2006/relationships/hyperlink" Target="#'Result Sheet'!A1"/><Relationship Id="rId185" Type="http://schemas.openxmlformats.org/officeDocument/2006/relationships/hyperlink" Target="#'Result Sheet'!A1"/><Relationship Id="rId350" Type="http://schemas.openxmlformats.org/officeDocument/2006/relationships/hyperlink" Target="#'Result Sheet'!A1"/><Relationship Id="rId371" Type="http://schemas.openxmlformats.org/officeDocument/2006/relationships/hyperlink" Target="#'Result Sheet'!A1"/><Relationship Id="rId406" Type="http://schemas.openxmlformats.org/officeDocument/2006/relationships/hyperlink" Target="#'Result Sheet'!A1"/><Relationship Id="rId9" Type="http://schemas.openxmlformats.org/officeDocument/2006/relationships/hyperlink" Target="#'Result Sheet'!A1"/><Relationship Id="rId210" Type="http://schemas.openxmlformats.org/officeDocument/2006/relationships/hyperlink" Target="#'Result Sheet'!A1"/><Relationship Id="rId392" Type="http://schemas.openxmlformats.org/officeDocument/2006/relationships/hyperlink" Target="#'Result Sheet'!A1"/><Relationship Id="rId427" Type="http://schemas.openxmlformats.org/officeDocument/2006/relationships/hyperlink" Target="#'Result Sheet'!A1"/><Relationship Id="rId448" Type="http://schemas.openxmlformats.org/officeDocument/2006/relationships/hyperlink" Target="#'Result Sheet'!A1"/><Relationship Id="rId469" Type="http://schemas.openxmlformats.org/officeDocument/2006/relationships/hyperlink" Target="#'Result Sheet'!A1"/><Relationship Id="rId26" Type="http://schemas.openxmlformats.org/officeDocument/2006/relationships/hyperlink" Target="#'Result Sheet'!A1"/><Relationship Id="rId231" Type="http://schemas.openxmlformats.org/officeDocument/2006/relationships/hyperlink" Target="#'Result Sheet'!A1"/><Relationship Id="rId252" Type="http://schemas.openxmlformats.org/officeDocument/2006/relationships/hyperlink" Target="#'Result Sheet'!A1"/><Relationship Id="rId273" Type="http://schemas.openxmlformats.org/officeDocument/2006/relationships/hyperlink" Target="#'Result Sheet'!A1"/><Relationship Id="rId294" Type="http://schemas.openxmlformats.org/officeDocument/2006/relationships/hyperlink" Target="#'Result Sheet'!A1"/><Relationship Id="rId308" Type="http://schemas.openxmlformats.org/officeDocument/2006/relationships/hyperlink" Target="#'Result Sheet'!A1"/><Relationship Id="rId329" Type="http://schemas.openxmlformats.org/officeDocument/2006/relationships/hyperlink" Target="#'Result Sheet'!A1"/><Relationship Id="rId480" Type="http://schemas.openxmlformats.org/officeDocument/2006/relationships/hyperlink" Target="#'Result Sheet'!A1"/><Relationship Id="rId515" Type="http://schemas.openxmlformats.org/officeDocument/2006/relationships/hyperlink" Target="#'Result Sheet'!A1"/><Relationship Id="rId47" Type="http://schemas.openxmlformats.org/officeDocument/2006/relationships/hyperlink" Target="#'Result Sheet'!A1"/><Relationship Id="rId68" Type="http://schemas.openxmlformats.org/officeDocument/2006/relationships/hyperlink" Target="#'Result Sheet'!A1"/><Relationship Id="rId89" Type="http://schemas.openxmlformats.org/officeDocument/2006/relationships/hyperlink" Target="#'Result Sheet'!A1"/><Relationship Id="rId112" Type="http://schemas.openxmlformats.org/officeDocument/2006/relationships/hyperlink" Target="#'Result Sheet'!A1"/><Relationship Id="rId133" Type="http://schemas.openxmlformats.org/officeDocument/2006/relationships/hyperlink" Target="#'Result Sheet'!A1"/><Relationship Id="rId154" Type="http://schemas.openxmlformats.org/officeDocument/2006/relationships/hyperlink" Target="#'Result Sheet'!A1"/><Relationship Id="rId175" Type="http://schemas.openxmlformats.org/officeDocument/2006/relationships/hyperlink" Target="#'Result Sheet'!A1"/><Relationship Id="rId340" Type="http://schemas.openxmlformats.org/officeDocument/2006/relationships/hyperlink" Target="#'Result Sheet'!A1"/><Relationship Id="rId361" Type="http://schemas.openxmlformats.org/officeDocument/2006/relationships/hyperlink" Target="#'Result Sheet'!A1"/><Relationship Id="rId196" Type="http://schemas.openxmlformats.org/officeDocument/2006/relationships/hyperlink" Target="#'Result Sheet'!A1"/><Relationship Id="rId200" Type="http://schemas.openxmlformats.org/officeDocument/2006/relationships/hyperlink" Target="#'Result Sheet'!A1"/><Relationship Id="rId382" Type="http://schemas.openxmlformats.org/officeDocument/2006/relationships/hyperlink" Target="#'Result Sheet'!A1"/><Relationship Id="rId417" Type="http://schemas.openxmlformats.org/officeDocument/2006/relationships/hyperlink" Target="#'Result Sheet'!A1"/><Relationship Id="rId438" Type="http://schemas.openxmlformats.org/officeDocument/2006/relationships/hyperlink" Target="#'Result Sheet'!A1"/><Relationship Id="rId459" Type="http://schemas.openxmlformats.org/officeDocument/2006/relationships/hyperlink" Target="#'Result Sheet'!A1"/><Relationship Id="rId16" Type="http://schemas.openxmlformats.org/officeDocument/2006/relationships/hyperlink" Target="#'Result Sheet'!A1"/><Relationship Id="rId221" Type="http://schemas.openxmlformats.org/officeDocument/2006/relationships/hyperlink" Target="#'Result Sheet'!A1"/><Relationship Id="rId242" Type="http://schemas.openxmlformats.org/officeDocument/2006/relationships/hyperlink" Target="#'Result Sheet'!A1"/><Relationship Id="rId263" Type="http://schemas.openxmlformats.org/officeDocument/2006/relationships/hyperlink" Target="#'Result Sheet'!A1"/><Relationship Id="rId284" Type="http://schemas.openxmlformats.org/officeDocument/2006/relationships/hyperlink" Target="#'Result Sheet'!A1"/><Relationship Id="rId319" Type="http://schemas.openxmlformats.org/officeDocument/2006/relationships/hyperlink" Target="#'Result Sheet'!A1"/><Relationship Id="rId470" Type="http://schemas.openxmlformats.org/officeDocument/2006/relationships/hyperlink" Target="#'Result Sheet'!A1"/><Relationship Id="rId491" Type="http://schemas.openxmlformats.org/officeDocument/2006/relationships/hyperlink" Target="#'Result Sheet'!A1"/><Relationship Id="rId505" Type="http://schemas.openxmlformats.org/officeDocument/2006/relationships/hyperlink" Target="#'Result Sheet'!A1"/><Relationship Id="rId37" Type="http://schemas.openxmlformats.org/officeDocument/2006/relationships/hyperlink" Target="#'Result Sheet'!A1"/><Relationship Id="rId58" Type="http://schemas.openxmlformats.org/officeDocument/2006/relationships/hyperlink" Target="#'Result Sheet'!A1"/><Relationship Id="rId79" Type="http://schemas.openxmlformats.org/officeDocument/2006/relationships/hyperlink" Target="#'Result Sheet'!A1"/><Relationship Id="rId102" Type="http://schemas.openxmlformats.org/officeDocument/2006/relationships/hyperlink" Target="#'Result Sheet'!A1"/><Relationship Id="rId123" Type="http://schemas.openxmlformats.org/officeDocument/2006/relationships/hyperlink" Target="#'Result Sheet'!A1"/><Relationship Id="rId144" Type="http://schemas.openxmlformats.org/officeDocument/2006/relationships/hyperlink" Target="#'Result Sheet'!A1"/><Relationship Id="rId330" Type="http://schemas.openxmlformats.org/officeDocument/2006/relationships/hyperlink" Target="#'Result Sheet'!A1"/><Relationship Id="rId90" Type="http://schemas.openxmlformats.org/officeDocument/2006/relationships/hyperlink" Target="#'Result Sheet'!A1"/><Relationship Id="rId165" Type="http://schemas.openxmlformats.org/officeDocument/2006/relationships/hyperlink" Target="#'Result Sheet'!A1"/><Relationship Id="rId186" Type="http://schemas.openxmlformats.org/officeDocument/2006/relationships/hyperlink" Target="#'Result Sheet'!A1"/><Relationship Id="rId351" Type="http://schemas.openxmlformats.org/officeDocument/2006/relationships/hyperlink" Target="#'Result Sheet'!A1"/><Relationship Id="rId372" Type="http://schemas.openxmlformats.org/officeDocument/2006/relationships/hyperlink" Target="#'Result Sheet'!A1"/><Relationship Id="rId393" Type="http://schemas.openxmlformats.org/officeDocument/2006/relationships/hyperlink" Target="#'Result Sheet'!A1"/><Relationship Id="rId407" Type="http://schemas.openxmlformats.org/officeDocument/2006/relationships/hyperlink" Target="#'Result Sheet'!A1"/><Relationship Id="rId428" Type="http://schemas.openxmlformats.org/officeDocument/2006/relationships/hyperlink" Target="#'Result Sheet'!A1"/><Relationship Id="rId449" Type="http://schemas.openxmlformats.org/officeDocument/2006/relationships/hyperlink" Target="#'Result Sheet'!A1"/><Relationship Id="rId211" Type="http://schemas.openxmlformats.org/officeDocument/2006/relationships/hyperlink" Target="#'Result Sheet'!A1"/><Relationship Id="rId232" Type="http://schemas.openxmlformats.org/officeDocument/2006/relationships/hyperlink" Target="#'Result Sheet'!A1"/><Relationship Id="rId253" Type="http://schemas.openxmlformats.org/officeDocument/2006/relationships/hyperlink" Target="#'Result Sheet'!A1"/><Relationship Id="rId274" Type="http://schemas.openxmlformats.org/officeDocument/2006/relationships/hyperlink" Target="#'Result Sheet'!A1"/><Relationship Id="rId295" Type="http://schemas.openxmlformats.org/officeDocument/2006/relationships/hyperlink" Target="#'Result Sheet'!A1"/><Relationship Id="rId309" Type="http://schemas.openxmlformats.org/officeDocument/2006/relationships/hyperlink" Target="#'Result Sheet'!A1"/><Relationship Id="rId460" Type="http://schemas.openxmlformats.org/officeDocument/2006/relationships/hyperlink" Target="#'Result Sheet'!A1"/><Relationship Id="rId481" Type="http://schemas.openxmlformats.org/officeDocument/2006/relationships/hyperlink" Target="#'Result Sheet'!A1"/><Relationship Id="rId516" Type="http://schemas.openxmlformats.org/officeDocument/2006/relationships/hyperlink" Target="#'Result Sheet'!A1"/><Relationship Id="rId27" Type="http://schemas.openxmlformats.org/officeDocument/2006/relationships/hyperlink" Target="#'Result Sheet'!A1"/><Relationship Id="rId48" Type="http://schemas.openxmlformats.org/officeDocument/2006/relationships/hyperlink" Target="#'Result Sheet'!A1"/><Relationship Id="rId69" Type="http://schemas.openxmlformats.org/officeDocument/2006/relationships/hyperlink" Target="#'Result Sheet'!A1"/><Relationship Id="rId113" Type="http://schemas.openxmlformats.org/officeDocument/2006/relationships/hyperlink" Target="#'Result Sheet'!A1"/><Relationship Id="rId134" Type="http://schemas.openxmlformats.org/officeDocument/2006/relationships/hyperlink" Target="#'Result Sheet'!A1"/><Relationship Id="rId320" Type="http://schemas.openxmlformats.org/officeDocument/2006/relationships/hyperlink" Target="#'Result Sheet'!A1"/><Relationship Id="rId80" Type="http://schemas.openxmlformats.org/officeDocument/2006/relationships/hyperlink" Target="#'Result Sheet'!A1"/><Relationship Id="rId155" Type="http://schemas.openxmlformats.org/officeDocument/2006/relationships/hyperlink" Target="#'Result Sheet'!A1"/><Relationship Id="rId176" Type="http://schemas.openxmlformats.org/officeDocument/2006/relationships/hyperlink" Target="#'Result Sheet'!A1"/><Relationship Id="rId197" Type="http://schemas.openxmlformats.org/officeDocument/2006/relationships/hyperlink" Target="#'Result Sheet'!A1"/><Relationship Id="rId341" Type="http://schemas.openxmlformats.org/officeDocument/2006/relationships/hyperlink" Target="#'Result Sheet'!A1"/><Relationship Id="rId362" Type="http://schemas.openxmlformats.org/officeDocument/2006/relationships/hyperlink" Target="#'Result Sheet'!A1"/><Relationship Id="rId383" Type="http://schemas.openxmlformats.org/officeDocument/2006/relationships/hyperlink" Target="#'Result Sheet'!A1"/><Relationship Id="rId418" Type="http://schemas.openxmlformats.org/officeDocument/2006/relationships/hyperlink" Target="#'Result Sheet'!A1"/><Relationship Id="rId439" Type="http://schemas.openxmlformats.org/officeDocument/2006/relationships/hyperlink" Target="#'Result Sheet'!A1"/><Relationship Id="rId201" Type="http://schemas.openxmlformats.org/officeDocument/2006/relationships/hyperlink" Target="#'Result Sheet'!A1"/><Relationship Id="rId222" Type="http://schemas.openxmlformats.org/officeDocument/2006/relationships/hyperlink" Target="#'Result Sheet'!A1"/><Relationship Id="rId243" Type="http://schemas.openxmlformats.org/officeDocument/2006/relationships/hyperlink" Target="#'Result Sheet'!A1"/><Relationship Id="rId264" Type="http://schemas.openxmlformats.org/officeDocument/2006/relationships/hyperlink" Target="#'Result Sheet'!A1"/><Relationship Id="rId285" Type="http://schemas.openxmlformats.org/officeDocument/2006/relationships/hyperlink" Target="#'Result Sheet'!A1"/><Relationship Id="rId450" Type="http://schemas.openxmlformats.org/officeDocument/2006/relationships/hyperlink" Target="#'Result Sheet'!A1"/><Relationship Id="rId471" Type="http://schemas.openxmlformats.org/officeDocument/2006/relationships/hyperlink" Target="#'Result Sheet'!A1"/><Relationship Id="rId506" Type="http://schemas.openxmlformats.org/officeDocument/2006/relationships/hyperlink" Target="#'Result Sheet'!A1"/><Relationship Id="rId17" Type="http://schemas.openxmlformats.org/officeDocument/2006/relationships/hyperlink" Target="#'Result Sheet'!A1"/><Relationship Id="rId38" Type="http://schemas.openxmlformats.org/officeDocument/2006/relationships/hyperlink" Target="#'Result Sheet'!A1"/><Relationship Id="rId59" Type="http://schemas.openxmlformats.org/officeDocument/2006/relationships/hyperlink" Target="#'Result Sheet'!A1"/><Relationship Id="rId103" Type="http://schemas.openxmlformats.org/officeDocument/2006/relationships/hyperlink" Target="#'Result Sheet'!A1"/><Relationship Id="rId124" Type="http://schemas.openxmlformats.org/officeDocument/2006/relationships/hyperlink" Target="#'Result Sheet'!A1"/><Relationship Id="rId310" Type="http://schemas.openxmlformats.org/officeDocument/2006/relationships/hyperlink" Target="#'Result Sheet'!A1"/><Relationship Id="rId492" Type="http://schemas.openxmlformats.org/officeDocument/2006/relationships/hyperlink" Target="#'Result Sheet'!A1"/><Relationship Id="rId70" Type="http://schemas.openxmlformats.org/officeDocument/2006/relationships/hyperlink" Target="#'Result Sheet'!A1"/><Relationship Id="rId91" Type="http://schemas.openxmlformats.org/officeDocument/2006/relationships/hyperlink" Target="#'Result Sheet'!A1"/><Relationship Id="rId145" Type="http://schemas.openxmlformats.org/officeDocument/2006/relationships/hyperlink" Target="#'Result Sheet'!A1"/><Relationship Id="rId166" Type="http://schemas.openxmlformats.org/officeDocument/2006/relationships/hyperlink" Target="#'Result Sheet'!A1"/><Relationship Id="rId187" Type="http://schemas.openxmlformats.org/officeDocument/2006/relationships/hyperlink" Target="#'Result Sheet'!A1"/><Relationship Id="rId331" Type="http://schemas.openxmlformats.org/officeDocument/2006/relationships/hyperlink" Target="#'Result Sheet'!A1"/><Relationship Id="rId352" Type="http://schemas.openxmlformats.org/officeDocument/2006/relationships/hyperlink" Target="#'Result Sheet'!A1"/><Relationship Id="rId373" Type="http://schemas.openxmlformats.org/officeDocument/2006/relationships/hyperlink" Target="#'Result Sheet'!A1"/><Relationship Id="rId394" Type="http://schemas.openxmlformats.org/officeDocument/2006/relationships/hyperlink" Target="#'Result Sheet'!A1"/><Relationship Id="rId408" Type="http://schemas.openxmlformats.org/officeDocument/2006/relationships/hyperlink" Target="#'Result Sheet'!A1"/><Relationship Id="rId429" Type="http://schemas.openxmlformats.org/officeDocument/2006/relationships/hyperlink" Target="#'Result Sheet'!A1"/><Relationship Id="rId1" Type="http://schemas.openxmlformats.org/officeDocument/2006/relationships/image" Target="../media/image7.jpeg"/><Relationship Id="rId212" Type="http://schemas.openxmlformats.org/officeDocument/2006/relationships/hyperlink" Target="#'Result Sheet'!A1"/><Relationship Id="rId233" Type="http://schemas.openxmlformats.org/officeDocument/2006/relationships/hyperlink" Target="#'Result Sheet'!A1"/><Relationship Id="rId254" Type="http://schemas.openxmlformats.org/officeDocument/2006/relationships/hyperlink" Target="#'Result Sheet'!A1"/><Relationship Id="rId440" Type="http://schemas.openxmlformats.org/officeDocument/2006/relationships/hyperlink" Target="#'Result Sheet'!A1"/><Relationship Id="rId28" Type="http://schemas.openxmlformats.org/officeDocument/2006/relationships/hyperlink" Target="#'Result Sheet'!A1"/><Relationship Id="rId49" Type="http://schemas.openxmlformats.org/officeDocument/2006/relationships/hyperlink" Target="#'Result Sheet'!A1"/><Relationship Id="rId114" Type="http://schemas.openxmlformats.org/officeDocument/2006/relationships/hyperlink" Target="#'Result Sheet'!A1"/><Relationship Id="rId275" Type="http://schemas.openxmlformats.org/officeDocument/2006/relationships/hyperlink" Target="#'Result Sheet'!A1"/><Relationship Id="rId296" Type="http://schemas.openxmlformats.org/officeDocument/2006/relationships/hyperlink" Target="#'Result Sheet'!A1"/><Relationship Id="rId300" Type="http://schemas.openxmlformats.org/officeDocument/2006/relationships/hyperlink" Target="#'Result Sheet'!A1"/><Relationship Id="rId461" Type="http://schemas.openxmlformats.org/officeDocument/2006/relationships/hyperlink" Target="#'Result Sheet'!A1"/><Relationship Id="rId482" Type="http://schemas.openxmlformats.org/officeDocument/2006/relationships/hyperlink" Target="#'Result Sheet'!A1"/><Relationship Id="rId517" Type="http://schemas.openxmlformats.org/officeDocument/2006/relationships/hyperlink" Target="#'Result Sheet'!A1"/><Relationship Id="rId60" Type="http://schemas.openxmlformats.org/officeDocument/2006/relationships/hyperlink" Target="#'Result Sheet'!A1"/><Relationship Id="rId81" Type="http://schemas.openxmlformats.org/officeDocument/2006/relationships/hyperlink" Target="#'Result Sheet'!A1"/><Relationship Id="rId135" Type="http://schemas.openxmlformats.org/officeDocument/2006/relationships/hyperlink" Target="#'Result Sheet'!A1"/><Relationship Id="rId156" Type="http://schemas.openxmlformats.org/officeDocument/2006/relationships/hyperlink" Target="#'Result Sheet'!A1"/><Relationship Id="rId177" Type="http://schemas.openxmlformats.org/officeDocument/2006/relationships/hyperlink" Target="#'Result Sheet'!A1"/><Relationship Id="rId198" Type="http://schemas.openxmlformats.org/officeDocument/2006/relationships/hyperlink" Target="#'Result Sheet'!A1"/><Relationship Id="rId321" Type="http://schemas.openxmlformats.org/officeDocument/2006/relationships/hyperlink" Target="#'Result Sheet'!A1"/><Relationship Id="rId342" Type="http://schemas.openxmlformats.org/officeDocument/2006/relationships/hyperlink" Target="#'Result Sheet'!A1"/><Relationship Id="rId363" Type="http://schemas.openxmlformats.org/officeDocument/2006/relationships/hyperlink" Target="#'Result Sheet'!A1"/><Relationship Id="rId384" Type="http://schemas.openxmlformats.org/officeDocument/2006/relationships/hyperlink" Target="#'Result Sheet'!A1"/><Relationship Id="rId419" Type="http://schemas.openxmlformats.org/officeDocument/2006/relationships/hyperlink" Target="#'Result Sheet'!A1"/><Relationship Id="rId202" Type="http://schemas.openxmlformats.org/officeDocument/2006/relationships/hyperlink" Target="#'Result Sheet'!A1"/><Relationship Id="rId223" Type="http://schemas.openxmlformats.org/officeDocument/2006/relationships/hyperlink" Target="#'Result Sheet'!A1"/><Relationship Id="rId244" Type="http://schemas.openxmlformats.org/officeDocument/2006/relationships/hyperlink" Target="#'Result Sheet'!A1"/><Relationship Id="rId430" Type="http://schemas.openxmlformats.org/officeDocument/2006/relationships/hyperlink" Target="#'Result Sheet'!A1"/><Relationship Id="rId18" Type="http://schemas.openxmlformats.org/officeDocument/2006/relationships/hyperlink" Target="#'Result Sheet'!A1"/><Relationship Id="rId39" Type="http://schemas.openxmlformats.org/officeDocument/2006/relationships/hyperlink" Target="#'Result Sheet'!A1"/><Relationship Id="rId265" Type="http://schemas.openxmlformats.org/officeDocument/2006/relationships/hyperlink" Target="#'Result Sheet'!A1"/><Relationship Id="rId286" Type="http://schemas.openxmlformats.org/officeDocument/2006/relationships/hyperlink" Target="#'Result Sheet'!A1"/><Relationship Id="rId451" Type="http://schemas.openxmlformats.org/officeDocument/2006/relationships/hyperlink" Target="#'Result Sheet'!A1"/><Relationship Id="rId472" Type="http://schemas.openxmlformats.org/officeDocument/2006/relationships/hyperlink" Target="#'Result Sheet'!A1"/><Relationship Id="rId493" Type="http://schemas.openxmlformats.org/officeDocument/2006/relationships/hyperlink" Target="#'Result Sheet'!A1"/><Relationship Id="rId507" Type="http://schemas.openxmlformats.org/officeDocument/2006/relationships/hyperlink" Target="#'Result Sheet'!A1"/><Relationship Id="rId50" Type="http://schemas.openxmlformats.org/officeDocument/2006/relationships/hyperlink" Target="#'Result Sheet'!A1"/><Relationship Id="rId104" Type="http://schemas.openxmlformats.org/officeDocument/2006/relationships/hyperlink" Target="#'Result Sheet'!A1"/><Relationship Id="rId125" Type="http://schemas.openxmlformats.org/officeDocument/2006/relationships/hyperlink" Target="#'Result Sheet'!A1"/><Relationship Id="rId146" Type="http://schemas.openxmlformats.org/officeDocument/2006/relationships/hyperlink" Target="#'Result Sheet'!A1"/><Relationship Id="rId167" Type="http://schemas.openxmlformats.org/officeDocument/2006/relationships/hyperlink" Target="#'Result Sheet'!A1"/><Relationship Id="rId188" Type="http://schemas.openxmlformats.org/officeDocument/2006/relationships/hyperlink" Target="#'Result Sheet'!A1"/><Relationship Id="rId311" Type="http://schemas.openxmlformats.org/officeDocument/2006/relationships/hyperlink" Target="#'Result Sheet'!A1"/><Relationship Id="rId332" Type="http://schemas.openxmlformats.org/officeDocument/2006/relationships/hyperlink" Target="#'Result Sheet'!A1"/><Relationship Id="rId353" Type="http://schemas.openxmlformats.org/officeDocument/2006/relationships/hyperlink" Target="#'Result Sheet'!A1"/><Relationship Id="rId374" Type="http://schemas.openxmlformats.org/officeDocument/2006/relationships/hyperlink" Target="#'Result Sheet'!A1"/><Relationship Id="rId395" Type="http://schemas.openxmlformats.org/officeDocument/2006/relationships/hyperlink" Target="#'Result Sheet'!A1"/><Relationship Id="rId409" Type="http://schemas.openxmlformats.org/officeDocument/2006/relationships/hyperlink" Target="#'Result Sheet'!A1"/><Relationship Id="rId71" Type="http://schemas.openxmlformats.org/officeDocument/2006/relationships/hyperlink" Target="#'Result Sheet'!A1"/><Relationship Id="rId92" Type="http://schemas.openxmlformats.org/officeDocument/2006/relationships/hyperlink" Target="#'Result Sheet'!A1"/><Relationship Id="rId213" Type="http://schemas.openxmlformats.org/officeDocument/2006/relationships/hyperlink" Target="#'Result Sheet'!A1"/><Relationship Id="rId234" Type="http://schemas.openxmlformats.org/officeDocument/2006/relationships/hyperlink" Target="#'Result Sheet'!A1"/><Relationship Id="rId420" Type="http://schemas.openxmlformats.org/officeDocument/2006/relationships/hyperlink" Target="#'Result Sheet'!A1"/><Relationship Id="rId2" Type="http://schemas.openxmlformats.org/officeDocument/2006/relationships/hyperlink" Target="#'Result Sheet'!A1"/><Relationship Id="rId29" Type="http://schemas.openxmlformats.org/officeDocument/2006/relationships/hyperlink" Target="#'Result Sheet'!A1"/><Relationship Id="rId255" Type="http://schemas.openxmlformats.org/officeDocument/2006/relationships/hyperlink" Target="#'Result Sheet'!A1"/><Relationship Id="rId276" Type="http://schemas.openxmlformats.org/officeDocument/2006/relationships/hyperlink" Target="#'Result Sheet'!A1"/><Relationship Id="rId297" Type="http://schemas.openxmlformats.org/officeDocument/2006/relationships/hyperlink" Target="#'Result Sheet'!A1"/><Relationship Id="rId441" Type="http://schemas.openxmlformats.org/officeDocument/2006/relationships/hyperlink" Target="#'Result Sheet'!A1"/><Relationship Id="rId462" Type="http://schemas.openxmlformats.org/officeDocument/2006/relationships/hyperlink" Target="#'Result Sheet'!A1"/><Relationship Id="rId483" Type="http://schemas.openxmlformats.org/officeDocument/2006/relationships/hyperlink" Target="#'Result Sheet'!A1"/><Relationship Id="rId518" Type="http://schemas.openxmlformats.org/officeDocument/2006/relationships/hyperlink" Target="#'Result Sheet'!A1"/><Relationship Id="rId40" Type="http://schemas.openxmlformats.org/officeDocument/2006/relationships/hyperlink" Target="#'Result Sheet'!A1"/><Relationship Id="rId115" Type="http://schemas.openxmlformats.org/officeDocument/2006/relationships/hyperlink" Target="#'Result Sheet'!A1"/><Relationship Id="rId136" Type="http://schemas.openxmlformats.org/officeDocument/2006/relationships/hyperlink" Target="#'Result Sheet'!A1"/><Relationship Id="rId157" Type="http://schemas.openxmlformats.org/officeDocument/2006/relationships/hyperlink" Target="#'Result Sheet'!A1"/><Relationship Id="rId178" Type="http://schemas.openxmlformats.org/officeDocument/2006/relationships/hyperlink" Target="#'Result Sheet'!A1"/><Relationship Id="rId301" Type="http://schemas.openxmlformats.org/officeDocument/2006/relationships/hyperlink" Target="#'Result Sheet'!A1"/><Relationship Id="rId322" Type="http://schemas.openxmlformats.org/officeDocument/2006/relationships/hyperlink" Target="#'Result Sheet'!A1"/><Relationship Id="rId343" Type="http://schemas.openxmlformats.org/officeDocument/2006/relationships/hyperlink" Target="#'Result Sheet'!A1"/><Relationship Id="rId364" Type="http://schemas.openxmlformats.org/officeDocument/2006/relationships/hyperlink" Target="#'Result Sheet'!A1"/><Relationship Id="rId61" Type="http://schemas.openxmlformats.org/officeDocument/2006/relationships/hyperlink" Target="#'Result Sheet'!A1"/><Relationship Id="rId82" Type="http://schemas.openxmlformats.org/officeDocument/2006/relationships/hyperlink" Target="#'Result Sheet'!A1"/><Relationship Id="rId199" Type="http://schemas.openxmlformats.org/officeDocument/2006/relationships/hyperlink" Target="#'Result Sheet'!A1"/><Relationship Id="rId203" Type="http://schemas.openxmlformats.org/officeDocument/2006/relationships/hyperlink" Target="#'Result Sheet'!A1"/><Relationship Id="rId385" Type="http://schemas.openxmlformats.org/officeDocument/2006/relationships/hyperlink" Target="#'Result Sheet'!A1"/><Relationship Id="rId19" Type="http://schemas.openxmlformats.org/officeDocument/2006/relationships/hyperlink" Target="#'Result Sheet'!A1"/><Relationship Id="rId224" Type="http://schemas.openxmlformats.org/officeDocument/2006/relationships/hyperlink" Target="#'Result Sheet'!A1"/><Relationship Id="rId245" Type="http://schemas.openxmlformats.org/officeDocument/2006/relationships/hyperlink" Target="#'Result Sheet'!A1"/><Relationship Id="rId266" Type="http://schemas.openxmlformats.org/officeDocument/2006/relationships/hyperlink" Target="#'Result Sheet'!A1"/><Relationship Id="rId287" Type="http://schemas.openxmlformats.org/officeDocument/2006/relationships/hyperlink" Target="#'Result Sheet'!A1"/><Relationship Id="rId410" Type="http://schemas.openxmlformats.org/officeDocument/2006/relationships/hyperlink" Target="#'Result Sheet'!A1"/><Relationship Id="rId431" Type="http://schemas.openxmlformats.org/officeDocument/2006/relationships/hyperlink" Target="#'Result Sheet'!A1"/><Relationship Id="rId452" Type="http://schemas.openxmlformats.org/officeDocument/2006/relationships/hyperlink" Target="#'Result Sheet'!A1"/><Relationship Id="rId473" Type="http://schemas.openxmlformats.org/officeDocument/2006/relationships/hyperlink" Target="#'Result Sheet'!A1"/><Relationship Id="rId494" Type="http://schemas.openxmlformats.org/officeDocument/2006/relationships/hyperlink" Target="#'Result Sheet'!A1"/><Relationship Id="rId508" Type="http://schemas.openxmlformats.org/officeDocument/2006/relationships/hyperlink" Target="#'Result Sheet'!A1"/><Relationship Id="rId30" Type="http://schemas.openxmlformats.org/officeDocument/2006/relationships/hyperlink" Target="#'Result Sheet'!A1"/><Relationship Id="rId105" Type="http://schemas.openxmlformats.org/officeDocument/2006/relationships/hyperlink" Target="#'Result Sheet'!A1"/><Relationship Id="rId126" Type="http://schemas.openxmlformats.org/officeDocument/2006/relationships/hyperlink" Target="#'Result Sheet'!A1"/><Relationship Id="rId147" Type="http://schemas.openxmlformats.org/officeDocument/2006/relationships/hyperlink" Target="#'Result Sheet'!A1"/><Relationship Id="rId168" Type="http://schemas.openxmlformats.org/officeDocument/2006/relationships/hyperlink" Target="#'Result Sheet'!A1"/><Relationship Id="rId312" Type="http://schemas.openxmlformats.org/officeDocument/2006/relationships/hyperlink" Target="#'Result Sheet'!A1"/><Relationship Id="rId333" Type="http://schemas.openxmlformats.org/officeDocument/2006/relationships/hyperlink" Target="#'Result Sheet'!A1"/><Relationship Id="rId354" Type="http://schemas.openxmlformats.org/officeDocument/2006/relationships/hyperlink" Target="#'Result Sheet'!A1"/><Relationship Id="rId51" Type="http://schemas.openxmlformats.org/officeDocument/2006/relationships/hyperlink" Target="#'Result Sheet'!A1"/><Relationship Id="rId72" Type="http://schemas.openxmlformats.org/officeDocument/2006/relationships/hyperlink" Target="#'Result Sheet'!A1"/><Relationship Id="rId93" Type="http://schemas.openxmlformats.org/officeDocument/2006/relationships/hyperlink" Target="#'Result Sheet'!A1"/><Relationship Id="rId189" Type="http://schemas.openxmlformats.org/officeDocument/2006/relationships/hyperlink" Target="#'Result Sheet'!A1"/><Relationship Id="rId375" Type="http://schemas.openxmlformats.org/officeDocument/2006/relationships/hyperlink" Target="#'Result Sheet'!A1"/><Relationship Id="rId396" Type="http://schemas.openxmlformats.org/officeDocument/2006/relationships/hyperlink" Target="#'Result Sheet'!A1"/><Relationship Id="rId3" Type="http://schemas.openxmlformats.org/officeDocument/2006/relationships/hyperlink" Target="#'Result Sheet'!A1"/><Relationship Id="rId214" Type="http://schemas.openxmlformats.org/officeDocument/2006/relationships/hyperlink" Target="#'Result Sheet'!A1"/><Relationship Id="rId235" Type="http://schemas.openxmlformats.org/officeDocument/2006/relationships/hyperlink" Target="#'Result Sheet'!A1"/><Relationship Id="rId256" Type="http://schemas.openxmlformats.org/officeDocument/2006/relationships/hyperlink" Target="#'Result Sheet'!A1"/><Relationship Id="rId277" Type="http://schemas.openxmlformats.org/officeDocument/2006/relationships/hyperlink" Target="#'Result Sheet'!A1"/><Relationship Id="rId298" Type="http://schemas.openxmlformats.org/officeDocument/2006/relationships/hyperlink" Target="#'Result Sheet'!A1"/><Relationship Id="rId400" Type="http://schemas.openxmlformats.org/officeDocument/2006/relationships/hyperlink" Target="#'Result Sheet'!A1"/><Relationship Id="rId421" Type="http://schemas.openxmlformats.org/officeDocument/2006/relationships/hyperlink" Target="#'Result Sheet'!A1"/><Relationship Id="rId442" Type="http://schemas.openxmlformats.org/officeDocument/2006/relationships/hyperlink" Target="#'Result Sheet'!A1"/><Relationship Id="rId463" Type="http://schemas.openxmlformats.org/officeDocument/2006/relationships/hyperlink" Target="#'Result Sheet'!A1"/><Relationship Id="rId484" Type="http://schemas.openxmlformats.org/officeDocument/2006/relationships/hyperlink" Target="#'Result Sheet'!A1"/><Relationship Id="rId519" Type="http://schemas.openxmlformats.org/officeDocument/2006/relationships/hyperlink" Target="#'Result Sheet'!A1"/><Relationship Id="rId116" Type="http://schemas.openxmlformats.org/officeDocument/2006/relationships/hyperlink" Target="#'Result Sheet'!A1"/><Relationship Id="rId137" Type="http://schemas.openxmlformats.org/officeDocument/2006/relationships/hyperlink" Target="#'Result Sheet'!A1"/><Relationship Id="rId158" Type="http://schemas.openxmlformats.org/officeDocument/2006/relationships/hyperlink" Target="#'Result Sheet'!A1"/><Relationship Id="rId302" Type="http://schemas.openxmlformats.org/officeDocument/2006/relationships/hyperlink" Target="#'Result Sheet'!A1"/><Relationship Id="rId323" Type="http://schemas.openxmlformats.org/officeDocument/2006/relationships/hyperlink" Target="#'Result Sheet'!A1"/><Relationship Id="rId344" Type="http://schemas.openxmlformats.org/officeDocument/2006/relationships/hyperlink" Target="#'Result Sheet'!A1"/><Relationship Id="rId20" Type="http://schemas.openxmlformats.org/officeDocument/2006/relationships/hyperlink" Target="#'Result Sheet'!A1"/><Relationship Id="rId41" Type="http://schemas.openxmlformats.org/officeDocument/2006/relationships/hyperlink" Target="#'Result Sheet'!A1"/><Relationship Id="rId62" Type="http://schemas.openxmlformats.org/officeDocument/2006/relationships/hyperlink" Target="#'Result Sheet'!A1"/><Relationship Id="rId83" Type="http://schemas.openxmlformats.org/officeDocument/2006/relationships/hyperlink" Target="#'Result Sheet'!A1"/><Relationship Id="rId179" Type="http://schemas.openxmlformats.org/officeDocument/2006/relationships/hyperlink" Target="#'Result Sheet'!A1"/><Relationship Id="rId365" Type="http://schemas.openxmlformats.org/officeDocument/2006/relationships/hyperlink" Target="#'Result Sheet'!A1"/><Relationship Id="rId386" Type="http://schemas.openxmlformats.org/officeDocument/2006/relationships/hyperlink" Target="#'Result Sheet'!A1"/><Relationship Id="rId190" Type="http://schemas.openxmlformats.org/officeDocument/2006/relationships/hyperlink" Target="#'Result Sheet'!A1"/><Relationship Id="rId204" Type="http://schemas.openxmlformats.org/officeDocument/2006/relationships/hyperlink" Target="#'Result Sheet'!A1"/><Relationship Id="rId225" Type="http://schemas.openxmlformats.org/officeDocument/2006/relationships/hyperlink" Target="#'Result Sheet'!A1"/><Relationship Id="rId246" Type="http://schemas.openxmlformats.org/officeDocument/2006/relationships/hyperlink" Target="#'Result Sheet'!A1"/><Relationship Id="rId267" Type="http://schemas.openxmlformats.org/officeDocument/2006/relationships/hyperlink" Target="#'Result Sheet'!A1"/><Relationship Id="rId288" Type="http://schemas.openxmlformats.org/officeDocument/2006/relationships/hyperlink" Target="#'Result Sheet'!A1"/><Relationship Id="rId411" Type="http://schemas.openxmlformats.org/officeDocument/2006/relationships/hyperlink" Target="#'Result Sheet'!A1"/><Relationship Id="rId432" Type="http://schemas.openxmlformats.org/officeDocument/2006/relationships/hyperlink" Target="#'Result Sheet'!A1"/><Relationship Id="rId453" Type="http://schemas.openxmlformats.org/officeDocument/2006/relationships/hyperlink" Target="#'Result Sheet'!A1"/><Relationship Id="rId474" Type="http://schemas.openxmlformats.org/officeDocument/2006/relationships/hyperlink" Target="#'Result Sheet'!A1"/><Relationship Id="rId509" Type="http://schemas.openxmlformats.org/officeDocument/2006/relationships/hyperlink" Target="#'Result Sheet'!A1"/><Relationship Id="rId106" Type="http://schemas.openxmlformats.org/officeDocument/2006/relationships/hyperlink" Target="#'Result Sheet'!A1"/><Relationship Id="rId127" Type="http://schemas.openxmlformats.org/officeDocument/2006/relationships/hyperlink" Target="#'Result Sheet'!A1"/><Relationship Id="rId313" Type="http://schemas.openxmlformats.org/officeDocument/2006/relationships/hyperlink" Target="#'Result Sheet'!A1"/><Relationship Id="rId495" Type="http://schemas.openxmlformats.org/officeDocument/2006/relationships/hyperlink" Target="#'Result Sheet'!A1"/><Relationship Id="rId10" Type="http://schemas.openxmlformats.org/officeDocument/2006/relationships/hyperlink" Target="#'Result Sheet'!A1"/><Relationship Id="rId31" Type="http://schemas.openxmlformats.org/officeDocument/2006/relationships/hyperlink" Target="#'Result Sheet'!A1"/><Relationship Id="rId52" Type="http://schemas.openxmlformats.org/officeDocument/2006/relationships/hyperlink" Target="#'Result Sheet'!A1"/><Relationship Id="rId73" Type="http://schemas.openxmlformats.org/officeDocument/2006/relationships/hyperlink" Target="#'Result Sheet'!A1"/><Relationship Id="rId94" Type="http://schemas.openxmlformats.org/officeDocument/2006/relationships/hyperlink" Target="#'Result Sheet'!A1"/><Relationship Id="rId148" Type="http://schemas.openxmlformats.org/officeDocument/2006/relationships/hyperlink" Target="#'Result Sheet'!A1"/><Relationship Id="rId169" Type="http://schemas.openxmlformats.org/officeDocument/2006/relationships/hyperlink" Target="#'Result Sheet'!A1"/><Relationship Id="rId334" Type="http://schemas.openxmlformats.org/officeDocument/2006/relationships/hyperlink" Target="#'Result Sheet'!A1"/><Relationship Id="rId355" Type="http://schemas.openxmlformats.org/officeDocument/2006/relationships/hyperlink" Target="#'Result Sheet'!A1"/><Relationship Id="rId376" Type="http://schemas.openxmlformats.org/officeDocument/2006/relationships/hyperlink" Target="#'Result Sheet'!A1"/><Relationship Id="rId397" Type="http://schemas.openxmlformats.org/officeDocument/2006/relationships/hyperlink" Target="#'Result Sheet'!A1"/><Relationship Id="rId520" Type="http://schemas.openxmlformats.org/officeDocument/2006/relationships/hyperlink" Target="#'Result Sheet'!A1"/><Relationship Id="rId4" Type="http://schemas.openxmlformats.org/officeDocument/2006/relationships/hyperlink" Target="#'Result Sheet'!A1"/><Relationship Id="rId180" Type="http://schemas.openxmlformats.org/officeDocument/2006/relationships/hyperlink" Target="#'Result Sheet'!A1"/><Relationship Id="rId215" Type="http://schemas.openxmlformats.org/officeDocument/2006/relationships/hyperlink" Target="#'Result Sheet'!A1"/><Relationship Id="rId236" Type="http://schemas.openxmlformats.org/officeDocument/2006/relationships/hyperlink" Target="#'Result Sheet'!A1"/><Relationship Id="rId257" Type="http://schemas.openxmlformats.org/officeDocument/2006/relationships/hyperlink" Target="#'Result Sheet'!A1"/><Relationship Id="rId278" Type="http://schemas.openxmlformats.org/officeDocument/2006/relationships/hyperlink" Target="#'Result Sheet'!A1"/><Relationship Id="rId401" Type="http://schemas.openxmlformats.org/officeDocument/2006/relationships/hyperlink" Target="#'Result Sheet'!A1"/><Relationship Id="rId422" Type="http://schemas.openxmlformats.org/officeDocument/2006/relationships/hyperlink" Target="#'Result Sheet'!A1"/><Relationship Id="rId443" Type="http://schemas.openxmlformats.org/officeDocument/2006/relationships/hyperlink" Target="#'Result Sheet'!A1"/><Relationship Id="rId464" Type="http://schemas.openxmlformats.org/officeDocument/2006/relationships/hyperlink" Target="#'Result Sheet'!A1"/><Relationship Id="rId303" Type="http://schemas.openxmlformats.org/officeDocument/2006/relationships/hyperlink" Target="#'Result Sheet'!A1"/><Relationship Id="rId485" Type="http://schemas.openxmlformats.org/officeDocument/2006/relationships/hyperlink" Target="#'Result Sheet'!A1"/><Relationship Id="rId42" Type="http://schemas.openxmlformats.org/officeDocument/2006/relationships/hyperlink" Target="#'Result Sheet'!A1"/><Relationship Id="rId84" Type="http://schemas.openxmlformats.org/officeDocument/2006/relationships/hyperlink" Target="#'Result Sheet'!A1"/><Relationship Id="rId138" Type="http://schemas.openxmlformats.org/officeDocument/2006/relationships/hyperlink" Target="#'Result Sheet'!A1"/><Relationship Id="rId345" Type="http://schemas.openxmlformats.org/officeDocument/2006/relationships/hyperlink" Target="#'Result Sheet'!A1"/><Relationship Id="rId387" Type="http://schemas.openxmlformats.org/officeDocument/2006/relationships/hyperlink" Target="#'Result Sheet'!A1"/><Relationship Id="rId510" Type="http://schemas.openxmlformats.org/officeDocument/2006/relationships/hyperlink" Target="#'Result Sheet'!A1"/><Relationship Id="rId191" Type="http://schemas.openxmlformats.org/officeDocument/2006/relationships/hyperlink" Target="#'Result Sheet'!A1"/><Relationship Id="rId205" Type="http://schemas.openxmlformats.org/officeDocument/2006/relationships/hyperlink" Target="#'Result Sheet'!A1"/><Relationship Id="rId247" Type="http://schemas.openxmlformats.org/officeDocument/2006/relationships/hyperlink" Target="#'Result Sheet'!A1"/><Relationship Id="rId412" Type="http://schemas.openxmlformats.org/officeDocument/2006/relationships/hyperlink" Target="#'Result Sheet'!A1"/><Relationship Id="rId107" Type="http://schemas.openxmlformats.org/officeDocument/2006/relationships/hyperlink" Target="#'Result Sheet'!A1"/><Relationship Id="rId289" Type="http://schemas.openxmlformats.org/officeDocument/2006/relationships/hyperlink" Target="#'Result Sheet'!A1"/><Relationship Id="rId454" Type="http://schemas.openxmlformats.org/officeDocument/2006/relationships/hyperlink" Target="#'Result Sheet'!A1"/><Relationship Id="rId496" Type="http://schemas.openxmlformats.org/officeDocument/2006/relationships/hyperlink" Target="#'Result Sheet'!A1"/><Relationship Id="rId11" Type="http://schemas.openxmlformats.org/officeDocument/2006/relationships/hyperlink" Target="#'Result Sheet'!A1"/><Relationship Id="rId53" Type="http://schemas.openxmlformats.org/officeDocument/2006/relationships/hyperlink" Target="#'Result Sheet'!A1"/><Relationship Id="rId149" Type="http://schemas.openxmlformats.org/officeDocument/2006/relationships/hyperlink" Target="#'Result Sheet'!A1"/><Relationship Id="rId314" Type="http://schemas.openxmlformats.org/officeDocument/2006/relationships/hyperlink" Target="#'Result Sheet'!A1"/><Relationship Id="rId356" Type="http://schemas.openxmlformats.org/officeDocument/2006/relationships/hyperlink" Target="#'Result Sheet'!A1"/><Relationship Id="rId398" Type="http://schemas.openxmlformats.org/officeDocument/2006/relationships/hyperlink" Target="#'Result Sheet'!A1"/><Relationship Id="rId521" Type="http://schemas.openxmlformats.org/officeDocument/2006/relationships/hyperlink" Target="#'Result Sheet'!A1"/><Relationship Id="rId95" Type="http://schemas.openxmlformats.org/officeDocument/2006/relationships/hyperlink" Target="#'Result Sheet'!A1"/><Relationship Id="rId160" Type="http://schemas.openxmlformats.org/officeDocument/2006/relationships/hyperlink" Target="#'Result Sheet'!A1"/><Relationship Id="rId216" Type="http://schemas.openxmlformats.org/officeDocument/2006/relationships/hyperlink" Target="#'Result Sheet'!A1"/><Relationship Id="rId423" Type="http://schemas.openxmlformats.org/officeDocument/2006/relationships/hyperlink" Target="#'Result Sheet'!A1"/><Relationship Id="rId258" Type="http://schemas.openxmlformats.org/officeDocument/2006/relationships/hyperlink" Target="#'Result Sheet'!A1"/><Relationship Id="rId465" Type="http://schemas.openxmlformats.org/officeDocument/2006/relationships/hyperlink" Target="#'Result Sheet'!A1"/><Relationship Id="rId22" Type="http://schemas.openxmlformats.org/officeDocument/2006/relationships/hyperlink" Target="#'Result Sheet'!A1"/><Relationship Id="rId64" Type="http://schemas.openxmlformats.org/officeDocument/2006/relationships/hyperlink" Target="#'Result Sheet'!A1"/><Relationship Id="rId118" Type="http://schemas.openxmlformats.org/officeDocument/2006/relationships/hyperlink" Target="#'Result Sheet'!A1"/><Relationship Id="rId325" Type="http://schemas.openxmlformats.org/officeDocument/2006/relationships/hyperlink" Target="#'Result Sheet'!A1"/><Relationship Id="rId367" Type="http://schemas.openxmlformats.org/officeDocument/2006/relationships/hyperlink" Target="#'Result Sheet'!A1"/><Relationship Id="rId171" Type="http://schemas.openxmlformats.org/officeDocument/2006/relationships/hyperlink" Target="#'Result Sheet'!A1"/><Relationship Id="rId227" Type="http://schemas.openxmlformats.org/officeDocument/2006/relationships/hyperlink" Target="#'Result Sheet'!A1"/><Relationship Id="rId269" Type="http://schemas.openxmlformats.org/officeDocument/2006/relationships/hyperlink" Target="#'Result Sheet'!A1"/><Relationship Id="rId434" Type="http://schemas.openxmlformats.org/officeDocument/2006/relationships/hyperlink" Target="#'Result Sheet'!A1"/><Relationship Id="rId476" Type="http://schemas.openxmlformats.org/officeDocument/2006/relationships/hyperlink" Target="#'Result Sheet'!A1"/><Relationship Id="rId33" Type="http://schemas.openxmlformats.org/officeDocument/2006/relationships/hyperlink" Target="#'Result Sheet'!A1"/><Relationship Id="rId129" Type="http://schemas.openxmlformats.org/officeDocument/2006/relationships/hyperlink" Target="#'Result Sheet'!A1"/><Relationship Id="rId280" Type="http://schemas.openxmlformats.org/officeDocument/2006/relationships/hyperlink" Target="#'Result Sheet'!A1"/><Relationship Id="rId336" Type="http://schemas.openxmlformats.org/officeDocument/2006/relationships/hyperlink" Target="#'Result Sheet'!A1"/><Relationship Id="rId501" Type="http://schemas.openxmlformats.org/officeDocument/2006/relationships/hyperlink" Target="#'Result Sheet'!A1"/><Relationship Id="rId75" Type="http://schemas.openxmlformats.org/officeDocument/2006/relationships/hyperlink" Target="#'Result Sheet'!A1"/><Relationship Id="rId140" Type="http://schemas.openxmlformats.org/officeDocument/2006/relationships/hyperlink" Target="#'Result Sheet'!A1"/><Relationship Id="rId182" Type="http://schemas.openxmlformats.org/officeDocument/2006/relationships/hyperlink" Target="#'Result Sheet'!A1"/><Relationship Id="rId378" Type="http://schemas.openxmlformats.org/officeDocument/2006/relationships/hyperlink" Target="#'Result Sheet'!A1"/><Relationship Id="rId403" Type="http://schemas.openxmlformats.org/officeDocument/2006/relationships/hyperlink" Target="#'Result Sheet'!A1"/><Relationship Id="rId6" Type="http://schemas.openxmlformats.org/officeDocument/2006/relationships/hyperlink" Target="#'Result Sheet'!A1"/><Relationship Id="rId238" Type="http://schemas.openxmlformats.org/officeDocument/2006/relationships/hyperlink" Target="#'Result Sheet'!A1"/><Relationship Id="rId445" Type="http://schemas.openxmlformats.org/officeDocument/2006/relationships/hyperlink" Target="#'Result Sheet'!A1"/><Relationship Id="rId487" Type="http://schemas.openxmlformats.org/officeDocument/2006/relationships/hyperlink" Target="#'Result Sheet'!A1"/><Relationship Id="rId291" Type="http://schemas.openxmlformats.org/officeDocument/2006/relationships/hyperlink" Target="#'Result Sheet'!A1"/><Relationship Id="rId305" Type="http://schemas.openxmlformats.org/officeDocument/2006/relationships/hyperlink" Target="#'Result Sheet'!A1"/><Relationship Id="rId347" Type="http://schemas.openxmlformats.org/officeDocument/2006/relationships/hyperlink" Target="#'Result Sheet'!A1"/><Relationship Id="rId512" Type="http://schemas.openxmlformats.org/officeDocument/2006/relationships/hyperlink" Target="#'Result Sheet'!A1"/><Relationship Id="rId44" Type="http://schemas.openxmlformats.org/officeDocument/2006/relationships/hyperlink" Target="#'Result Sheet'!A1"/><Relationship Id="rId86" Type="http://schemas.openxmlformats.org/officeDocument/2006/relationships/hyperlink" Target="#'Result Sheet'!A1"/><Relationship Id="rId151" Type="http://schemas.openxmlformats.org/officeDocument/2006/relationships/hyperlink" Target="#'Result Sheet'!A1"/><Relationship Id="rId389" Type="http://schemas.openxmlformats.org/officeDocument/2006/relationships/hyperlink" Target="#'Result Sheet'!A1"/><Relationship Id="rId193" Type="http://schemas.openxmlformats.org/officeDocument/2006/relationships/hyperlink" Target="#'Result Sheet'!A1"/><Relationship Id="rId207" Type="http://schemas.openxmlformats.org/officeDocument/2006/relationships/hyperlink" Target="#'Result Sheet'!A1"/><Relationship Id="rId249" Type="http://schemas.openxmlformats.org/officeDocument/2006/relationships/hyperlink" Target="#'Result Sheet'!A1"/><Relationship Id="rId414" Type="http://schemas.openxmlformats.org/officeDocument/2006/relationships/hyperlink" Target="#'Result Sheet'!A1"/><Relationship Id="rId456" Type="http://schemas.openxmlformats.org/officeDocument/2006/relationships/hyperlink" Target="#'Result Sheet'!A1"/><Relationship Id="rId498" Type="http://schemas.openxmlformats.org/officeDocument/2006/relationships/hyperlink" Target="#'Result Sheet'!A1"/><Relationship Id="rId13" Type="http://schemas.openxmlformats.org/officeDocument/2006/relationships/hyperlink" Target="#'Result Sheet'!A1"/><Relationship Id="rId109" Type="http://schemas.openxmlformats.org/officeDocument/2006/relationships/hyperlink" Target="#'Result Sheet'!A1"/><Relationship Id="rId260" Type="http://schemas.openxmlformats.org/officeDocument/2006/relationships/hyperlink" Target="#'Result Sheet'!A1"/><Relationship Id="rId316" Type="http://schemas.openxmlformats.org/officeDocument/2006/relationships/hyperlink" Target="#'Result Sheet'!A1"/><Relationship Id="rId523" Type="http://schemas.openxmlformats.org/officeDocument/2006/relationships/hyperlink" Target="#'Result Sheet'!A1"/><Relationship Id="rId55" Type="http://schemas.openxmlformats.org/officeDocument/2006/relationships/hyperlink" Target="#'Result Sheet'!A1"/><Relationship Id="rId97" Type="http://schemas.openxmlformats.org/officeDocument/2006/relationships/hyperlink" Target="#'Result Sheet'!A1"/><Relationship Id="rId120" Type="http://schemas.openxmlformats.org/officeDocument/2006/relationships/hyperlink" Target="#'Result Sheet'!A1"/><Relationship Id="rId358" Type="http://schemas.openxmlformats.org/officeDocument/2006/relationships/hyperlink" Target="#'Result Sheet'!A1"/><Relationship Id="rId162" Type="http://schemas.openxmlformats.org/officeDocument/2006/relationships/hyperlink" Target="#'Result Sheet'!A1"/><Relationship Id="rId218" Type="http://schemas.openxmlformats.org/officeDocument/2006/relationships/hyperlink" Target="#'Result Sheet'!A1"/><Relationship Id="rId425" Type="http://schemas.openxmlformats.org/officeDocument/2006/relationships/hyperlink" Target="#'Result Sheet'!A1"/><Relationship Id="rId467" Type="http://schemas.openxmlformats.org/officeDocument/2006/relationships/hyperlink" Target="#'Result Sheet'!A1"/><Relationship Id="rId271" Type="http://schemas.openxmlformats.org/officeDocument/2006/relationships/hyperlink" Target="#'Result Sheet'!A1"/><Relationship Id="rId24" Type="http://schemas.openxmlformats.org/officeDocument/2006/relationships/hyperlink" Target="#'Result Sheet'!A1"/><Relationship Id="rId66" Type="http://schemas.openxmlformats.org/officeDocument/2006/relationships/hyperlink" Target="#'Result Sheet'!A1"/><Relationship Id="rId131" Type="http://schemas.openxmlformats.org/officeDocument/2006/relationships/hyperlink" Target="#'Result Sheet'!A1"/><Relationship Id="rId327" Type="http://schemas.openxmlformats.org/officeDocument/2006/relationships/hyperlink" Target="#'Result Sheet'!A1"/><Relationship Id="rId369" Type="http://schemas.openxmlformats.org/officeDocument/2006/relationships/hyperlink" Target="#'Result Sheet'!A1"/><Relationship Id="rId173" Type="http://schemas.openxmlformats.org/officeDocument/2006/relationships/hyperlink" Target="#'Result Sheet'!A1"/><Relationship Id="rId229" Type="http://schemas.openxmlformats.org/officeDocument/2006/relationships/hyperlink" Target="#'Result Sheet'!A1"/><Relationship Id="rId380" Type="http://schemas.openxmlformats.org/officeDocument/2006/relationships/hyperlink" Target="#'Result Sheet'!A1"/><Relationship Id="rId436" Type="http://schemas.openxmlformats.org/officeDocument/2006/relationships/hyperlink" Target="#'Result Sheet'!A1"/><Relationship Id="rId240" Type="http://schemas.openxmlformats.org/officeDocument/2006/relationships/hyperlink" Target="#'Result Sheet'!A1"/><Relationship Id="rId478" Type="http://schemas.openxmlformats.org/officeDocument/2006/relationships/hyperlink" Target="#'Result Sheet'!A1"/><Relationship Id="rId35" Type="http://schemas.openxmlformats.org/officeDocument/2006/relationships/hyperlink" Target="#'Result Sheet'!A1"/><Relationship Id="rId77" Type="http://schemas.openxmlformats.org/officeDocument/2006/relationships/hyperlink" Target="#'Result Sheet'!A1"/><Relationship Id="rId100" Type="http://schemas.openxmlformats.org/officeDocument/2006/relationships/hyperlink" Target="#'Result Sheet'!A1"/><Relationship Id="rId282" Type="http://schemas.openxmlformats.org/officeDocument/2006/relationships/hyperlink" Target="#'Result Sheet'!A1"/><Relationship Id="rId338" Type="http://schemas.openxmlformats.org/officeDocument/2006/relationships/hyperlink" Target="#'Result Sheet'!A1"/><Relationship Id="rId503" Type="http://schemas.openxmlformats.org/officeDocument/2006/relationships/hyperlink" Target="#'Result Shee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43</xdr:row>
      <xdr:rowOff>161925</xdr:rowOff>
    </xdr:from>
    <xdr:to>
      <xdr:col>3</xdr:col>
      <xdr:colOff>554320</xdr:colOff>
      <xdr:row>54</xdr:row>
      <xdr:rowOff>9525</xdr:rowOff>
    </xdr:to>
    <xdr:pic>
      <xdr:nvPicPr>
        <xdr:cNvPr id="5" name="Picture 4" descr="WhatsApp Image 2021-09-09 at 5.56.17 AM.jpe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8594" y="11782425"/>
          <a:ext cx="1899726" cy="20859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7</xdr:col>
      <xdr:colOff>171450</xdr:colOff>
      <xdr:row>44</xdr:row>
      <xdr:rowOff>142875</xdr:rowOff>
    </xdr:from>
    <xdr:to>
      <xdr:col>8</xdr:col>
      <xdr:colOff>76200</xdr:colOff>
      <xdr:row>54</xdr:row>
      <xdr:rowOff>27983</xdr:rowOff>
    </xdr:to>
    <xdr:pic>
      <xdr:nvPicPr>
        <xdr:cNvPr id="6" name="Picture 5" descr="hlj 21-11-21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91425" y="11953875"/>
          <a:ext cx="1419225" cy="1932983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3</xdr:row>
      <xdr:rowOff>114300</xdr:rowOff>
    </xdr:from>
    <xdr:to>
      <xdr:col>11</xdr:col>
      <xdr:colOff>0</xdr:colOff>
      <xdr:row>6</xdr:row>
      <xdr:rowOff>276225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155899" y="990600"/>
          <a:ext cx="1162051" cy="15240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114300</xdr:rowOff>
    </xdr:from>
    <xdr:to>
      <xdr:col>11</xdr:col>
      <xdr:colOff>0</xdr:colOff>
      <xdr:row>4</xdr:row>
      <xdr:rowOff>200025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5860375" y="609600"/>
          <a:ext cx="0" cy="12382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114300</xdr:rowOff>
    </xdr:from>
    <xdr:to>
      <xdr:col>11</xdr:col>
      <xdr:colOff>0</xdr:colOff>
      <xdr:row>4</xdr:row>
      <xdr:rowOff>228600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755099" y="609600"/>
          <a:ext cx="0" cy="12668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1095375</xdr:colOff>
      <xdr:row>3</xdr:row>
      <xdr:rowOff>9525</xdr:rowOff>
    </xdr:from>
    <xdr:to>
      <xdr:col>2</xdr:col>
      <xdr:colOff>3905251</xdr:colOff>
      <xdr:row>4</xdr:row>
      <xdr:rowOff>209550</xdr:rowOff>
    </xdr:to>
    <xdr:sp macro="" textlink="">
      <xdr:nvSpPr>
        <xdr:cNvPr id="8" name="Rectangle 7"/>
        <xdr:cNvSpPr/>
      </xdr:nvSpPr>
      <xdr:spPr>
        <a:xfrm>
          <a:off x="4895850" y="723900"/>
          <a:ext cx="2809876" cy="457200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800" b="1">
              <a:solidFill>
                <a:srgbClr val="FFFF00"/>
              </a:solidFill>
              <a:latin typeface="+mj-lt"/>
            </a:rPr>
            <a:t>SCHOOL  DETAIL</a:t>
          </a:r>
        </a:p>
      </xdr:txBody>
    </xdr:sp>
    <xdr:clientData/>
  </xdr:twoCellAnchor>
  <xdr:twoCellAnchor>
    <xdr:from>
      <xdr:col>4</xdr:col>
      <xdr:colOff>295276</xdr:colOff>
      <xdr:row>3</xdr:row>
      <xdr:rowOff>66675</xdr:rowOff>
    </xdr:from>
    <xdr:to>
      <xdr:col>5</xdr:col>
      <xdr:colOff>1476375</xdr:colOff>
      <xdr:row>4</xdr:row>
      <xdr:rowOff>161925</xdr:rowOff>
    </xdr:to>
    <xdr:sp macro="" textlink="">
      <xdr:nvSpPr>
        <xdr:cNvPr id="9" name="Rectangle 8"/>
        <xdr:cNvSpPr/>
      </xdr:nvSpPr>
      <xdr:spPr>
        <a:xfrm>
          <a:off x="9544051" y="781050"/>
          <a:ext cx="3162299" cy="35242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i="1">
              <a:solidFill>
                <a:srgbClr val="FFFF00"/>
              </a:solidFill>
              <a:latin typeface="+mn-lt"/>
            </a:rPr>
            <a:t>Class 1st Subject Teacher Name</a:t>
          </a:r>
        </a:p>
      </xdr:txBody>
    </xdr:sp>
    <xdr:clientData/>
  </xdr:twoCellAnchor>
  <xdr:twoCellAnchor>
    <xdr:from>
      <xdr:col>2</xdr:col>
      <xdr:colOff>2105026</xdr:colOff>
      <xdr:row>1</xdr:row>
      <xdr:rowOff>76200</xdr:rowOff>
    </xdr:from>
    <xdr:to>
      <xdr:col>2</xdr:col>
      <xdr:colOff>4200526</xdr:colOff>
      <xdr:row>2</xdr:row>
      <xdr:rowOff>257175</xdr:rowOff>
    </xdr:to>
    <xdr:sp macro="" textlink="">
      <xdr:nvSpPr>
        <xdr:cNvPr id="10" name="Rectangle 9"/>
        <xdr:cNvSpPr/>
      </xdr:nvSpPr>
      <xdr:spPr>
        <a:xfrm>
          <a:off x="5905501" y="266700"/>
          <a:ext cx="2095500" cy="371475"/>
        </a:xfrm>
        <a:prstGeom prst="rect">
          <a:avLst/>
        </a:prstGeom>
        <a:solidFill>
          <a:srgbClr val="660033"/>
        </a:solidFill>
        <a:ln>
          <a:solidFill>
            <a:srgbClr val="00B050"/>
          </a:solidFill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u="none">
              <a:solidFill>
                <a:srgbClr val="FFFF00"/>
              </a:solidFill>
              <a:latin typeface="+mj-lt"/>
            </a:rPr>
            <a:t>SCHOOL PROFILE</a:t>
          </a:r>
        </a:p>
      </xdr:txBody>
    </xdr:sp>
    <xdr:clientData/>
  </xdr:twoCellAnchor>
  <xdr:twoCellAnchor>
    <xdr:from>
      <xdr:col>4</xdr:col>
      <xdr:colOff>371476</xdr:colOff>
      <xdr:row>11</xdr:row>
      <xdr:rowOff>47625</xdr:rowOff>
    </xdr:from>
    <xdr:to>
      <xdr:col>5</xdr:col>
      <xdr:colOff>1476375</xdr:colOff>
      <xdr:row>12</xdr:row>
      <xdr:rowOff>152400</xdr:rowOff>
    </xdr:to>
    <xdr:sp macro="" textlink="">
      <xdr:nvSpPr>
        <xdr:cNvPr id="11" name="Rectangle 10"/>
        <xdr:cNvSpPr/>
      </xdr:nvSpPr>
      <xdr:spPr>
        <a:xfrm>
          <a:off x="9620251" y="3143250"/>
          <a:ext cx="3086099" cy="40957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i="1">
              <a:solidFill>
                <a:srgbClr val="FFFF00"/>
              </a:solidFill>
              <a:latin typeface="+mn-lt"/>
            </a:rPr>
            <a:t>Class 2nd Subject Teacher Name</a:t>
          </a:r>
        </a:p>
      </xdr:txBody>
    </xdr:sp>
    <xdr:clientData/>
  </xdr:twoCellAnchor>
  <xdr:twoCellAnchor>
    <xdr:from>
      <xdr:col>8</xdr:col>
      <xdr:colOff>352426</xdr:colOff>
      <xdr:row>3</xdr:row>
      <xdr:rowOff>57150</xdr:rowOff>
    </xdr:from>
    <xdr:to>
      <xdr:col>9</xdr:col>
      <xdr:colOff>1600200</xdr:colOff>
      <xdr:row>4</xdr:row>
      <xdr:rowOff>152400</xdr:rowOff>
    </xdr:to>
    <xdr:sp macro="" textlink="">
      <xdr:nvSpPr>
        <xdr:cNvPr id="12" name="Rectangle 11"/>
        <xdr:cNvSpPr/>
      </xdr:nvSpPr>
      <xdr:spPr>
        <a:xfrm>
          <a:off x="14144626" y="771525"/>
          <a:ext cx="3162299" cy="35242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i="1">
              <a:solidFill>
                <a:srgbClr val="FFFF00"/>
              </a:solidFill>
              <a:latin typeface="+mn-lt"/>
            </a:rPr>
            <a:t>Class 3rd Subject Teacher Name</a:t>
          </a:r>
        </a:p>
      </xdr:txBody>
    </xdr:sp>
    <xdr:clientData/>
  </xdr:twoCellAnchor>
  <xdr:twoCellAnchor>
    <xdr:from>
      <xdr:col>8</xdr:col>
      <xdr:colOff>342901</xdr:colOff>
      <xdr:row>11</xdr:row>
      <xdr:rowOff>66675</xdr:rowOff>
    </xdr:from>
    <xdr:to>
      <xdr:col>9</xdr:col>
      <xdr:colOff>1514475</xdr:colOff>
      <xdr:row>12</xdr:row>
      <xdr:rowOff>171450</xdr:rowOff>
    </xdr:to>
    <xdr:sp macro="" textlink="">
      <xdr:nvSpPr>
        <xdr:cNvPr id="13" name="Rectangle 12"/>
        <xdr:cNvSpPr/>
      </xdr:nvSpPr>
      <xdr:spPr>
        <a:xfrm>
          <a:off x="14135101" y="3162300"/>
          <a:ext cx="3086099" cy="40957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i="1">
              <a:solidFill>
                <a:srgbClr val="FFFF00"/>
              </a:solidFill>
              <a:latin typeface="+mn-lt"/>
            </a:rPr>
            <a:t>Class 4th Subject Teacher Name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123825</xdr:colOff>
      <xdr:row>1</xdr:row>
      <xdr:rowOff>66675</xdr:rowOff>
    </xdr:from>
    <xdr:to>
      <xdr:col>56</xdr:col>
      <xdr:colOff>1828800</xdr:colOff>
      <xdr:row>4</xdr:row>
      <xdr:rowOff>1114425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76025" y="381000"/>
          <a:ext cx="1704975" cy="20574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38100</xdr:colOff>
      <xdr:row>0</xdr:row>
      <xdr:rowOff>19050</xdr:rowOff>
    </xdr:from>
    <xdr:to>
      <xdr:col>56</xdr:col>
      <xdr:colOff>38100</xdr:colOff>
      <xdr:row>2</xdr:row>
      <xdr:rowOff>323850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632775" y="19050"/>
          <a:ext cx="1704975" cy="2057400"/>
        </a:xfrm>
        <a:prstGeom prst="rect">
          <a:avLst/>
        </a:prstGeom>
        <a:noFill/>
      </xdr:spPr>
    </xdr:pic>
    <xdr:clientData/>
  </xdr:twoCellAnchor>
  <xdr:twoCellAnchor editAs="oneCell">
    <xdr:from>
      <xdr:col>56</xdr:col>
      <xdr:colOff>352425</xdr:colOff>
      <xdr:row>1</xdr:row>
      <xdr:rowOff>66675</xdr:rowOff>
    </xdr:from>
    <xdr:to>
      <xdr:col>56</xdr:col>
      <xdr:colOff>2057400</xdr:colOff>
      <xdr:row>4</xdr:row>
      <xdr:rowOff>1133475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860875" y="381000"/>
          <a:ext cx="1704975" cy="20574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123825</xdr:colOff>
      <xdr:row>1</xdr:row>
      <xdr:rowOff>66675</xdr:rowOff>
    </xdr:from>
    <xdr:to>
      <xdr:col>56</xdr:col>
      <xdr:colOff>123825</xdr:colOff>
      <xdr:row>3</xdr:row>
      <xdr:rowOff>38100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765625" y="381000"/>
          <a:ext cx="1704975" cy="2057400"/>
        </a:xfrm>
        <a:prstGeom prst="rect">
          <a:avLst/>
        </a:prstGeom>
        <a:noFill/>
      </xdr:spPr>
    </xdr:pic>
    <xdr:clientData/>
  </xdr:twoCellAnchor>
  <xdr:twoCellAnchor editAs="oneCell">
    <xdr:from>
      <xdr:col>56</xdr:col>
      <xdr:colOff>342900</xdr:colOff>
      <xdr:row>0</xdr:row>
      <xdr:rowOff>276225</xdr:rowOff>
    </xdr:from>
    <xdr:to>
      <xdr:col>56</xdr:col>
      <xdr:colOff>2047875</xdr:colOff>
      <xdr:row>4</xdr:row>
      <xdr:rowOff>990600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84700" y="276225"/>
          <a:ext cx="1704975" cy="20574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123825</xdr:colOff>
      <xdr:row>1</xdr:row>
      <xdr:rowOff>66675</xdr:rowOff>
    </xdr:from>
    <xdr:to>
      <xdr:col>56</xdr:col>
      <xdr:colOff>123825</xdr:colOff>
      <xdr:row>2</xdr:row>
      <xdr:rowOff>57150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822775" y="428625"/>
          <a:ext cx="0" cy="695325"/>
        </a:xfrm>
        <a:prstGeom prst="rect">
          <a:avLst/>
        </a:prstGeom>
        <a:noFill/>
      </xdr:spPr>
    </xdr:pic>
    <xdr:clientData/>
  </xdr:twoCellAnchor>
  <xdr:twoCellAnchor editAs="oneCell">
    <xdr:from>
      <xdr:col>56</xdr:col>
      <xdr:colOff>342900</xdr:colOff>
      <xdr:row>0</xdr:row>
      <xdr:rowOff>276225</xdr:rowOff>
    </xdr:from>
    <xdr:to>
      <xdr:col>56</xdr:col>
      <xdr:colOff>342900</xdr:colOff>
      <xdr:row>2</xdr:row>
      <xdr:rowOff>314325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041850" y="276225"/>
          <a:ext cx="1704975" cy="2057400"/>
        </a:xfrm>
        <a:prstGeom prst="rect">
          <a:avLst/>
        </a:prstGeom>
        <a:noFill/>
      </xdr:spPr>
    </xdr:pic>
    <xdr:clientData/>
  </xdr:twoCellAnchor>
  <xdr:twoCellAnchor editAs="oneCell">
    <xdr:from>
      <xdr:col>56</xdr:col>
      <xdr:colOff>304800</xdr:colOff>
      <xdr:row>0</xdr:row>
      <xdr:rowOff>238125</xdr:rowOff>
    </xdr:from>
    <xdr:to>
      <xdr:col>56</xdr:col>
      <xdr:colOff>2009775</xdr:colOff>
      <xdr:row>4</xdr:row>
      <xdr:rowOff>952500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003750" y="238125"/>
          <a:ext cx="1704975" cy="20574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220</xdr:row>
      <xdr:rowOff>0</xdr:rowOff>
    </xdr:from>
    <xdr:to>
      <xdr:col>8</xdr:col>
      <xdr:colOff>1028700</xdr:colOff>
      <xdr:row>222</xdr:row>
      <xdr:rowOff>47625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4848225" y="53949600"/>
          <a:ext cx="2647950" cy="428625"/>
        </a:xfrm>
        <a:prstGeom prst="roundRect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/>
            <a:t>GO  TO  THE  FIRST  ROW</a:t>
          </a:r>
        </a:p>
      </xdr:txBody>
    </xdr:sp>
    <xdr:clientData/>
  </xdr:twoCellAnchor>
  <xdr:twoCellAnchor>
    <xdr:from>
      <xdr:col>1</xdr:col>
      <xdr:colOff>447675</xdr:colOff>
      <xdr:row>0</xdr:row>
      <xdr:rowOff>47625</xdr:rowOff>
    </xdr:from>
    <xdr:to>
      <xdr:col>5</xdr:col>
      <xdr:colOff>504825</xdr:colOff>
      <xdr:row>0</xdr:row>
      <xdr:rowOff>409575</xdr:rowOff>
    </xdr:to>
    <xdr:sp macro="" textlink="">
      <xdr:nvSpPr>
        <xdr:cNvPr id="3" name="Rounded Rectangle 2">
          <a:hlinkClick xmlns:r="http://schemas.openxmlformats.org/officeDocument/2006/relationships" r:id="rId2"/>
        </xdr:cNvPr>
        <xdr:cNvSpPr/>
      </xdr:nvSpPr>
      <xdr:spPr>
        <a:xfrm>
          <a:off x="838200" y="47625"/>
          <a:ext cx="2066925" cy="361950"/>
        </a:xfrm>
        <a:prstGeom prst="roundRect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/>
            <a:t>GO TO THE LAST ROW</a:t>
          </a:r>
        </a:p>
      </xdr:txBody>
    </xdr:sp>
    <xdr:clientData/>
  </xdr:twoCellAnchor>
  <xdr:twoCellAnchor>
    <xdr:from>
      <xdr:col>0</xdr:col>
      <xdr:colOff>219075</xdr:colOff>
      <xdr:row>0</xdr:row>
      <xdr:rowOff>95250</xdr:rowOff>
    </xdr:from>
    <xdr:to>
      <xdr:col>1</xdr:col>
      <xdr:colOff>180975</xdr:colOff>
      <xdr:row>0</xdr:row>
      <xdr:rowOff>333375</xdr:rowOff>
    </xdr:to>
    <xdr:sp macro="" textlink="">
      <xdr:nvSpPr>
        <xdr:cNvPr id="4" name="Right Arrow 3">
          <a:hlinkClick xmlns:r="http://schemas.openxmlformats.org/officeDocument/2006/relationships" r:id="rId3"/>
        </xdr:cNvPr>
        <xdr:cNvSpPr/>
      </xdr:nvSpPr>
      <xdr:spPr>
        <a:xfrm>
          <a:off x="219075" y="95250"/>
          <a:ext cx="352425" cy="238125"/>
        </a:xfrm>
        <a:prstGeom prst="righ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1</xdr:row>
      <xdr:rowOff>64558</xdr:rowOff>
    </xdr:from>
    <xdr:to>
      <xdr:col>18</xdr:col>
      <xdr:colOff>1059</xdr:colOff>
      <xdr:row>2</xdr:row>
      <xdr:rowOff>49184</xdr:rowOff>
    </xdr:to>
    <xdr:pic>
      <xdr:nvPicPr>
        <xdr:cNvPr id="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59284" y="1036108"/>
          <a:ext cx="1059" cy="270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333375</xdr:colOff>
      <xdr:row>8</xdr:row>
      <xdr:rowOff>76199</xdr:rowOff>
    </xdr:from>
    <xdr:to>
      <xdr:col>37</xdr:col>
      <xdr:colOff>342900</xdr:colOff>
      <xdr:row>9</xdr:row>
      <xdr:rowOff>266700</xdr:rowOff>
    </xdr:to>
    <xdr:sp macro="" textlink="">
      <xdr:nvSpPr>
        <xdr:cNvPr id="7" name="Rounded Rectangle 6">
          <a:hlinkClick xmlns:r="http://schemas.openxmlformats.org/officeDocument/2006/relationships" r:id="rId2"/>
        </xdr:cNvPr>
        <xdr:cNvSpPr/>
      </xdr:nvSpPr>
      <xdr:spPr>
        <a:xfrm>
          <a:off x="14716125" y="20192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 editAs="oneCell">
    <xdr:from>
      <xdr:col>18</xdr:col>
      <xdr:colOff>0</xdr:colOff>
      <xdr:row>27</xdr:row>
      <xdr:rowOff>64558</xdr:rowOff>
    </xdr:from>
    <xdr:to>
      <xdr:col>18</xdr:col>
      <xdr:colOff>1059</xdr:colOff>
      <xdr:row>27</xdr:row>
      <xdr:rowOff>239684</xdr:rowOff>
    </xdr:to>
    <xdr:pic>
      <xdr:nvPicPr>
        <xdr:cNvPr id="1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78883"/>
          <a:ext cx="1059" cy="270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53</xdr:row>
      <xdr:rowOff>64558</xdr:rowOff>
    </xdr:from>
    <xdr:to>
      <xdr:col>18</xdr:col>
      <xdr:colOff>1059</xdr:colOff>
      <xdr:row>53</xdr:row>
      <xdr:rowOff>239684</xdr:rowOff>
    </xdr:to>
    <xdr:pic>
      <xdr:nvPicPr>
        <xdr:cNvPr id="1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85608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79</xdr:row>
      <xdr:rowOff>64558</xdr:rowOff>
    </xdr:from>
    <xdr:to>
      <xdr:col>18</xdr:col>
      <xdr:colOff>1059</xdr:colOff>
      <xdr:row>79</xdr:row>
      <xdr:rowOff>239684</xdr:rowOff>
    </xdr:to>
    <xdr:pic>
      <xdr:nvPicPr>
        <xdr:cNvPr id="2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85608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105</xdr:row>
      <xdr:rowOff>64558</xdr:rowOff>
    </xdr:from>
    <xdr:to>
      <xdr:col>18</xdr:col>
      <xdr:colOff>1059</xdr:colOff>
      <xdr:row>105</xdr:row>
      <xdr:rowOff>239684</xdr:rowOff>
    </xdr:to>
    <xdr:pic>
      <xdr:nvPicPr>
        <xdr:cNvPr id="2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85608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53</xdr:row>
      <xdr:rowOff>64558</xdr:rowOff>
    </xdr:from>
    <xdr:to>
      <xdr:col>18</xdr:col>
      <xdr:colOff>1059</xdr:colOff>
      <xdr:row>53</xdr:row>
      <xdr:rowOff>239684</xdr:rowOff>
    </xdr:to>
    <xdr:pic>
      <xdr:nvPicPr>
        <xdr:cNvPr id="2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85608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79</xdr:row>
      <xdr:rowOff>64558</xdr:rowOff>
    </xdr:from>
    <xdr:to>
      <xdr:col>18</xdr:col>
      <xdr:colOff>1059</xdr:colOff>
      <xdr:row>79</xdr:row>
      <xdr:rowOff>239684</xdr:rowOff>
    </xdr:to>
    <xdr:pic>
      <xdr:nvPicPr>
        <xdr:cNvPr id="2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85608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105</xdr:row>
      <xdr:rowOff>64558</xdr:rowOff>
    </xdr:from>
    <xdr:to>
      <xdr:col>18</xdr:col>
      <xdr:colOff>1059</xdr:colOff>
      <xdr:row>105</xdr:row>
      <xdr:rowOff>239684</xdr:rowOff>
    </xdr:to>
    <xdr:pic>
      <xdr:nvPicPr>
        <xdr:cNvPr id="3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856085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131</xdr:row>
      <xdr:rowOff>64558</xdr:rowOff>
    </xdr:from>
    <xdr:to>
      <xdr:col>18</xdr:col>
      <xdr:colOff>1059</xdr:colOff>
      <xdr:row>131</xdr:row>
      <xdr:rowOff>239684</xdr:rowOff>
    </xdr:to>
    <xdr:pic>
      <xdr:nvPicPr>
        <xdr:cNvPr id="3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131</xdr:row>
      <xdr:rowOff>64558</xdr:rowOff>
    </xdr:from>
    <xdr:to>
      <xdr:col>18</xdr:col>
      <xdr:colOff>1059</xdr:colOff>
      <xdr:row>131</xdr:row>
      <xdr:rowOff>239684</xdr:rowOff>
    </xdr:to>
    <xdr:pic>
      <xdr:nvPicPr>
        <xdr:cNvPr id="3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157</xdr:row>
      <xdr:rowOff>64558</xdr:rowOff>
    </xdr:from>
    <xdr:to>
      <xdr:col>18</xdr:col>
      <xdr:colOff>1059</xdr:colOff>
      <xdr:row>157</xdr:row>
      <xdr:rowOff>239684</xdr:rowOff>
    </xdr:to>
    <xdr:pic>
      <xdr:nvPicPr>
        <xdr:cNvPr id="3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157</xdr:row>
      <xdr:rowOff>64558</xdr:rowOff>
    </xdr:from>
    <xdr:to>
      <xdr:col>18</xdr:col>
      <xdr:colOff>1059</xdr:colOff>
      <xdr:row>157</xdr:row>
      <xdr:rowOff>239684</xdr:rowOff>
    </xdr:to>
    <xdr:pic>
      <xdr:nvPicPr>
        <xdr:cNvPr id="4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183</xdr:row>
      <xdr:rowOff>64558</xdr:rowOff>
    </xdr:from>
    <xdr:to>
      <xdr:col>18</xdr:col>
      <xdr:colOff>1059</xdr:colOff>
      <xdr:row>183</xdr:row>
      <xdr:rowOff>239684</xdr:rowOff>
    </xdr:to>
    <xdr:pic>
      <xdr:nvPicPr>
        <xdr:cNvPr id="4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183</xdr:row>
      <xdr:rowOff>64558</xdr:rowOff>
    </xdr:from>
    <xdr:to>
      <xdr:col>18</xdr:col>
      <xdr:colOff>1059</xdr:colOff>
      <xdr:row>183</xdr:row>
      <xdr:rowOff>239684</xdr:rowOff>
    </xdr:to>
    <xdr:pic>
      <xdr:nvPicPr>
        <xdr:cNvPr id="4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209</xdr:row>
      <xdr:rowOff>64558</xdr:rowOff>
    </xdr:from>
    <xdr:to>
      <xdr:col>18</xdr:col>
      <xdr:colOff>1059</xdr:colOff>
      <xdr:row>209</xdr:row>
      <xdr:rowOff>239684</xdr:rowOff>
    </xdr:to>
    <xdr:pic>
      <xdr:nvPicPr>
        <xdr:cNvPr id="4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209</xdr:row>
      <xdr:rowOff>64558</xdr:rowOff>
    </xdr:from>
    <xdr:to>
      <xdr:col>18</xdr:col>
      <xdr:colOff>1059</xdr:colOff>
      <xdr:row>209</xdr:row>
      <xdr:rowOff>239684</xdr:rowOff>
    </xdr:to>
    <xdr:pic>
      <xdr:nvPicPr>
        <xdr:cNvPr id="4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235</xdr:row>
      <xdr:rowOff>64558</xdr:rowOff>
    </xdr:from>
    <xdr:to>
      <xdr:col>18</xdr:col>
      <xdr:colOff>1059</xdr:colOff>
      <xdr:row>235</xdr:row>
      <xdr:rowOff>239684</xdr:rowOff>
    </xdr:to>
    <xdr:pic>
      <xdr:nvPicPr>
        <xdr:cNvPr id="5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235</xdr:row>
      <xdr:rowOff>64558</xdr:rowOff>
    </xdr:from>
    <xdr:to>
      <xdr:col>18</xdr:col>
      <xdr:colOff>1059</xdr:colOff>
      <xdr:row>235</xdr:row>
      <xdr:rowOff>239684</xdr:rowOff>
    </xdr:to>
    <xdr:pic>
      <xdr:nvPicPr>
        <xdr:cNvPr id="5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261</xdr:row>
      <xdr:rowOff>64558</xdr:rowOff>
    </xdr:from>
    <xdr:to>
      <xdr:col>18</xdr:col>
      <xdr:colOff>1059</xdr:colOff>
      <xdr:row>261</xdr:row>
      <xdr:rowOff>239684</xdr:rowOff>
    </xdr:to>
    <xdr:pic>
      <xdr:nvPicPr>
        <xdr:cNvPr id="5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261</xdr:row>
      <xdr:rowOff>64558</xdr:rowOff>
    </xdr:from>
    <xdr:to>
      <xdr:col>18</xdr:col>
      <xdr:colOff>1059</xdr:colOff>
      <xdr:row>261</xdr:row>
      <xdr:rowOff>239684</xdr:rowOff>
    </xdr:to>
    <xdr:pic>
      <xdr:nvPicPr>
        <xdr:cNvPr id="5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287</xdr:row>
      <xdr:rowOff>64558</xdr:rowOff>
    </xdr:from>
    <xdr:to>
      <xdr:col>18</xdr:col>
      <xdr:colOff>1059</xdr:colOff>
      <xdr:row>287</xdr:row>
      <xdr:rowOff>239684</xdr:rowOff>
    </xdr:to>
    <xdr:pic>
      <xdr:nvPicPr>
        <xdr:cNvPr id="5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287</xdr:row>
      <xdr:rowOff>64558</xdr:rowOff>
    </xdr:from>
    <xdr:to>
      <xdr:col>18</xdr:col>
      <xdr:colOff>1059</xdr:colOff>
      <xdr:row>287</xdr:row>
      <xdr:rowOff>239684</xdr:rowOff>
    </xdr:to>
    <xdr:pic>
      <xdr:nvPicPr>
        <xdr:cNvPr id="6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313</xdr:row>
      <xdr:rowOff>64558</xdr:rowOff>
    </xdr:from>
    <xdr:to>
      <xdr:col>18</xdr:col>
      <xdr:colOff>1059</xdr:colOff>
      <xdr:row>313</xdr:row>
      <xdr:rowOff>239684</xdr:rowOff>
    </xdr:to>
    <xdr:pic>
      <xdr:nvPicPr>
        <xdr:cNvPr id="6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313</xdr:row>
      <xdr:rowOff>64558</xdr:rowOff>
    </xdr:from>
    <xdr:to>
      <xdr:col>18</xdr:col>
      <xdr:colOff>1059</xdr:colOff>
      <xdr:row>313</xdr:row>
      <xdr:rowOff>239684</xdr:rowOff>
    </xdr:to>
    <xdr:pic>
      <xdr:nvPicPr>
        <xdr:cNvPr id="6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339</xdr:row>
      <xdr:rowOff>64558</xdr:rowOff>
    </xdr:from>
    <xdr:to>
      <xdr:col>18</xdr:col>
      <xdr:colOff>1059</xdr:colOff>
      <xdr:row>339</xdr:row>
      <xdr:rowOff>239684</xdr:rowOff>
    </xdr:to>
    <xdr:pic>
      <xdr:nvPicPr>
        <xdr:cNvPr id="6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339</xdr:row>
      <xdr:rowOff>64558</xdr:rowOff>
    </xdr:from>
    <xdr:to>
      <xdr:col>18</xdr:col>
      <xdr:colOff>1059</xdr:colOff>
      <xdr:row>339</xdr:row>
      <xdr:rowOff>239684</xdr:rowOff>
    </xdr:to>
    <xdr:pic>
      <xdr:nvPicPr>
        <xdr:cNvPr id="6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365</xdr:row>
      <xdr:rowOff>64558</xdr:rowOff>
    </xdr:from>
    <xdr:to>
      <xdr:col>18</xdr:col>
      <xdr:colOff>1059</xdr:colOff>
      <xdr:row>365</xdr:row>
      <xdr:rowOff>239684</xdr:rowOff>
    </xdr:to>
    <xdr:pic>
      <xdr:nvPicPr>
        <xdr:cNvPr id="7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365</xdr:row>
      <xdr:rowOff>64558</xdr:rowOff>
    </xdr:from>
    <xdr:to>
      <xdr:col>18</xdr:col>
      <xdr:colOff>1059</xdr:colOff>
      <xdr:row>365</xdr:row>
      <xdr:rowOff>239684</xdr:rowOff>
    </xdr:to>
    <xdr:pic>
      <xdr:nvPicPr>
        <xdr:cNvPr id="7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391</xdr:row>
      <xdr:rowOff>64558</xdr:rowOff>
    </xdr:from>
    <xdr:to>
      <xdr:col>18</xdr:col>
      <xdr:colOff>1059</xdr:colOff>
      <xdr:row>391</xdr:row>
      <xdr:rowOff>239684</xdr:rowOff>
    </xdr:to>
    <xdr:pic>
      <xdr:nvPicPr>
        <xdr:cNvPr id="7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391</xdr:row>
      <xdr:rowOff>64558</xdr:rowOff>
    </xdr:from>
    <xdr:to>
      <xdr:col>18</xdr:col>
      <xdr:colOff>1059</xdr:colOff>
      <xdr:row>391</xdr:row>
      <xdr:rowOff>239684</xdr:rowOff>
    </xdr:to>
    <xdr:pic>
      <xdr:nvPicPr>
        <xdr:cNvPr id="7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417</xdr:row>
      <xdr:rowOff>64558</xdr:rowOff>
    </xdr:from>
    <xdr:to>
      <xdr:col>18</xdr:col>
      <xdr:colOff>1059</xdr:colOff>
      <xdr:row>417</xdr:row>
      <xdr:rowOff>239684</xdr:rowOff>
    </xdr:to>
    <xdr:pic>
      <xdr:nvPicPr>
        <xdr:cNvPr id="7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417</xdr:row>
      <xdr:rowOff>64558</xdr:rowOff>
    </xdr:from>
    <xdr:to>
      <xdr:col>18</xdr:col>
      <xdr:colOff>1059</xdr:colOff>
      <xdr:row>417</xdr:row>
      <xdr:rowOff>239684</xdr:rowOff>
    </xdr:to>
    <xdr:pic>
      <xdr:nvPicPr>
        <xdr:cNvPr id="8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443</xdr:row>
      <xdr:rowOff>64558</xdr:rowOff>
    </xdr:from>
    <xdr:to>
      <xdr:col>18</xdr:col>
      <xdr:colOff>1059</xdr:colOff>
      <xdr:row>443</xdr:row>
      <xdr:rowOff>239684</xdr:rowOff>
    </xdr:to>
    <xdr:pic>
      <xdr:nvPicPr>
        <xdr:cNvPr id="8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443</xdr:row>
      <xdr:rowOff>64558</xdr:rowOff>
    </xdr:from>
    <xdr:to>
      <xdr:col>18</xdr:col>
      <xdr:colOff>1059</xdr:colOff>
      <xdr:row>443</xdr:row>
      <xdr:rowOff>239684</xdr:rowOff>
    </xdr:to>
    <xdr:pic>
      <xdr:nvPicPr>
        <xdr:cNvPr id="8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469</xdr:row>
      <xdr:rowOff>64558</xdr:rowOff>
    </xdr:from>
    <xdr:to>
      <xdr:col>18</xdr:col>
      <xdr:colOff>1059</xdr:colOff>
      <xdr:row>469</xdr:row>
      <xdr:rowOff>239684</xdr:rowOff>
    </xdr:to>
    <xdr:pic>
      <xdr:nvPicPr>
        <xdr:cNvPr id="8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469</xdr:row>
      <xdr:rowOff>64558</xdr:rowOff>
    </xdr:from>
    <xdr:to>
      <xdr:col>18</xdr:col>
      <xdr:colOff>1059</xdr:colOff>
      <xdr:row>469</xdr:row>
      <xdr:rowOff>239684</xdr:rowOff>
    </xdr:to>
    <xdr:pic>
      <xdr:nvPicPr>
        <xdr:cNvPr id="8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495</xdr:row>
      <xdr:rowOff>64558</xdr:rowOff>
    </xdr:from>
    <xdr:to>
      <xdr:col>18</xdr:col>
      <xdr:colOff>1059</xdr:colOff>
      <xdr:row>495</xdr:row>
      <xdr:rowOff>239684</xdr:rowOff>
    </xdr:to>
    <xdr:pic>
      <xdr:nvPicPr>
        <xdr:cNvPr id="9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495</xdr:row>
      <xdr:rowOff>64558</xdr:rowOff>
    </xdr:from>
    <xdr:to>
      <xdr:col>18</xdr:col>
      <xdr:colOff>1059</xdr:colOff>
      <xdr:row>495</xdr:row>
      <xdr:rowOff>239684</xdr:rowOff>
    </xdr:to>
    <xdr:pic>
      <xdr:nvPicPr>
        <xdr:cNvPr id="9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521</xdr:row>
      <xdr:rowOff>64558</xdr:rowOff>
    </xdr:from>
    <xdr:to>
      <xdr:col>18</xdr:col>
      <xdr:colOff>1059</xdr:colOff>
      <xdr:row>521</xdr:row>
      <xdr:rowOff>239684</xdr:rowOff>
    </xdr:to>
    <xdr:pic>
      <xdr:nvPicPr>
        <xdr:cNvPr id="9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521</xdr:row>
      <xdr:rowOff>64558</xdr:rowOff>
    </xdr:from>
    <xdr:to>
      <xdr:col>18</xdr:col>
      <xdr:colOff>1059</xdr:colOff>
      <xdr:row>521</xdr:row>
      <xdr:rowOff>239684</xdr:rowOff>
    </xdr:to>
    <xdr:pic>
      <xdr:nvPicPr>
        <xdr:cNvPr id="9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547</xdr:row>
      <xdr:rowOff>64558</xdr:rowOff>
    </xdr:from>
    <xdr:to>
      <xdr:col>18</xdr:col>
      <xdr:colOff>1059</xdr:colOff>
      <xdr:row>547</xdr:row>
      <xdr:rowOff>239684</xdr:rowOff>
    </xdr:to>
    <xdr:pic>
      <xdr:nvPicPr>
        <xdr:cNvPr id="9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547</xdr:row>
      <xdr:rowOff>64558</xdr:rowOff>
    </xdr:from>
    <xdr:to>
      <xdr:col>18</xdr:col>
      <xdr:colOff>1059</xdr:colOff>
      <xdr:row>547</xdr:row>
      <xdr:rowOff>239684</xdr:rowOff>
    </xdr:to>
    <xdr:pic>
      <xdr:nvPicPr>
        <xdr:cNvPr id="10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573</xdr:row>
      <xdr:rowOff>64558</xdr:rowOff>
    </xdr:from>
    <xdr:to>
      <xdr:col>18</xdr:col>
      <xdr:colOff>1059</xdr:colOff>
      <xdr:row>573</xdr:row>
      <xdr:rowOff>239684</xdr:rowOff>
    </xdr:to>
    <xdr:pic>
      <xdr:nvPicPr>
        <xdr:cNvPr id="10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573</xdr:row>
      <xdr:rowOff>64558</xdr:rowOff>
    </xdr:from>
    <xdr:to>
      <xdr:col>18</xdr:col>
      <xdr:colOff>1059</xdr:colOff>
      <xdr:row>573</xdr:row>
      <xdr:rowOff>239684</xdr:rowOff>
    </xdr:to>
    <xdr:pic>
      <xdr:nvPicPr>
        <xdr:cNvPr id="10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599</xdr:row>
      <xdr:rowOff>64558</xdr:rowOff>
    </xdr:from>
    <xdr:to>
      <xdr:col>18</xdr:col>
      <xdr:colOff>1059</xdr:colOff>
      <xdr:row>599</xdr:row>
      <xdr:rowOff>239684</xdr:rowOff>
    </xdr:to>
    <xdr:pic>
      <xdr:nvPicPr>
        <xdr:cNvPr id="10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599</xdr:row>
      <xdr:rowOff>64558</xdr:rowOff>
    </xdr:from>
    <xdr:to>
      <xdr:col>18</xdr:col>
      <xdr:colOff>1059</xdr:colOff>
      <xdr:row>599</xdr:row>
      <xdr:rowOff>239684</xdr:rowOff>
    </xdr:to>
    <xdr:pic>
      <xdr:nvPicPr>
        <xdr:cNvPr id="10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625</xdr:row>
      <xdr:rowOff>64558</xdr:rowOff>
    </xdr:from>
    <xdr:to>
      <xdr:col>18</xdr:col>
      <xdr:colOff>1059</xdr:colOff>
      <xdr:row>625</xdr:row>
      <xdr:rowOff>239684</xdr:rowOff>
    </xdr:to>
    <xdr:pic>
      <xdr:nvPicPr>
        <xdr:cNvPr id="11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625</xdr:row>
      <xdr:rowOff>64558</xdr:rowOff>
    </xdr:from>
    <xdr:to>
      <xdr:col>18</xdr:col>
      <xdr:colOff>1059</xdr:colOff>
      <xdr:row>625</xdr:row>
      <xdr:rowOff>239684</xdr:rowOff>
    </xdr:to>
    <xdr:pic>
      <xdr:nvPicPr>
        <xdr:cNvPr id="11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650</xdr:row>
      <xdr:rowOff>57150</xdr:rowOff>
    </xdr:from>
    <xdr:to>
      <xdr:col>15</xdr:col>
      <xdr:colOff>200024</xdr:colOff>
      <xdr:row>651</xdr:row>
      <xdr:rowOff>161925</xdr:rowOff>
    </xdr:to>
    <xdr:pic>
      <xdr:nvPicPr>
        <xdr:cNvPr id="11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651</xdr:row>
      <xdr:rowOff>64558</xdr:rowOff>
    </xdr:from>
    <xdr:to>
      <xdr:col>18</xdr:col>
      <xdr:colOff>1059</xdr:colOff>
      <xdr:row>651</xdr:row>
      <xdr:rowOff>239684</xdr:rowOff>
    </xdr:to>
    <xdr:pic>
      <xdr:nvPicPr>
        <xdr:cNvPr id="11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650</xdr:row>
      <xdr:rowOff>47623</xdr:rowOff>
    </xdr:from>
    <xdr:to>
      <xdr:col>31</xdr:col>
      <xdr:colOff>257613</xdr:colOff>
      <xdr:row>651</xdr:row>
      <xdr:rowOff>152399</xdr:rowOff>
    </xdr:to>
    <xdr:pic>
      <xdr:nvPicPr>
        <xdr:cNvPr id="11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651</xdr:row>
      <xdr:rowOff>64558</xdr:rowOff>
    </xdr:from>
    <xdr:to>
      <xdr:col>18</xdr:col>
      <xdr:colOff>1059</xdr:colOff>
      <xdr:row>651</xdr:row>
      <xdr:rowOff>239684</xdr:rowOff>
    </xdr:to>
    <xdr:pic>
      <xdr:nvPicPr>
        <xdr:cNvPr id="11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676</xdr:row>
      <xdr:rowOff>57150</xdr:rowOff>
    </xdr:from>
    <xdr:to>
      <xdr:col>15</xdr:col>
      <xdr:colOff>200024</xdr:colOff>
      <xdr:row>677</xdr:row>
      <xdr:rowOff>161925</xdr:rowOff>
    </xdr:to>
    <xdr:pic>
      <xdr:nvPicPr>
        <xdr:cNvPr id="11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677</xdr:row>
      <xdr:rowOff>64558</xdr:rowOff>
    </xdr:from>
    <xdr:to>
      <xdr:col>18</xdr:col>
      <xdr:colOff>1059</xdr:colOff>
      <xdr:row>677</xdr:row>
      <xdr:rowOff>239684</xdr:rowOff>
    </xdr:to>
    <xdr:pic>
      <xdr:nvPicPr>
        <xdr:cNvPr id="11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676</xdr:row>
      <xdr:rowOff>47623</xdr:rowOff>
    </xdr:from>
    <xdr:to>
      <xdr:col>31</xdr:col>
      <xdr:colOff>257613</xdr:colOff>
      <xdr:row>677</xdr:row>
      <xdr:rowOff>152399</xdr:rowOff>
    </xdr:to>
    <xdr:pic>
      <xdr:nvPicPr>
        <xdr:cNvPr id="12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677</xdr:row>
      <xdr:rowOff>64558</xdr:rowOff>
    </xdr:from>
    <xdr:to>
      <xdr:col>18</xdr:col>
      <xdr:colOff>1059</xdr:colOff>
      <xdr:row>677</xdr:row>
      <xdr:rowOff>239684</xdr:rowOff>
    </xdr:to>
    <xdr:pic>
      <xdr:nvPicPr>
        <xdr:cNvPr id="12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702</xdr:row>
      <xdr:rowOff>57150</xdr:rowOff>
    </xdr:from>
    <xdr:to>
      <xdr:col>15</xdr:col>
      <xdr:colOff>200024</xdr:colOff>
      <xdr:row>703</xdr:row>
      <xdr:rowOff>161925</xdr:rowOff>
    </xdr:to>
    <xdr:pic>
      <xdr:nvPicPr>
        <xdr:cNvPr id="12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703</xdr:row>
      <xdr:rowOff>64558</xdr:rowOff>
    </xdr:from>
    <xdr:to>
      <xdr:col>18</xdr:col>
      <xdr:colOff>1059</xdr:colOff>
      <xdr:row>703</xdr:row>
      <xdr:rowOff>239684</xdr:rowOff>
    </xdr:to>
    <xdr:pic>
      <xdr:nvPicPr>
        <xdr:cNvPr id="12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702</xdr:row>
      <xdr:rowOff>47623</xdr:rowOff>
    </xdr:from>
    <xdr:to>
      <xdr:col>31</xdr:col>
      <xdr:colOff>257613</xdr:colOff>
      <xdr:row>703</xdr:row>
      <xdr:rowOff>152399</xdr:rowOff>
    </xdr:to>
    <xdr:pic>
      <xdr:nvPicPr>
        <xdr:cNvPr id="12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703</xdr:row>
      <xdr:rowOff>64558</xdr:rowOff>
    </xdr:from>
    <xdr:to>
      <xdr:col>18</xdr:col>
      <xdr:colOff>1059</xdr:colOff>
      <xdr:row>703</xdr:row>
      <xdr:rowOff>239684</xdr:rowOff>
    </xdr:to>
    <xdr:pic>
      <xdr:nvPicPr>
        <xdr:cNvPr id="12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728</xdr:row>
      <xdr:rowOff>57150</xdr:rowOff>
    </xdr:from>
    <xdr:to>
      <xdr:col>15</xdr:col>
      <xdr:colOff>200024</xdr:colOff>
      <xdr:row>729</xdr:row>
      <xdr:rowOff>161925</xdr:rowOff>
    </xdr:to>
    <xdr:pic>
      <xdr:nvPicPr>
        <xdr:cNvPr id="12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729</xdr:row>
      <xdr:rowOff>64558</xdr:rowOff>
    </xdr:from>
    <xdr:to>
      <xdr:col>18</xdr:col>
      <xdr:colOff>1059</xdr:colOff>
      <xdr:row>729</xdr:row>
      <xdr:rowOff>239684</xdr:rowOff>
    </xdr:to>
    <xdr:pic>
      <xdr:nvPicPr>
        <xdr:cNvPr id="12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728</xdr:row>
      <xdr:rowOff>47623</xdr:rowOff>
    </xdr:from>
    <xdr:to>
      <xdr:col>31</xdr:col>
      <xdr:colOff>257613</xdr:colOff>
      <xdr:row>729</xdr:row>
      <xdr:rowOff>152399</xdr:rowOff>
    </xdr:to>
    <xdr:pic>
      <xdr:nvPicPr>
        <xdr:cNvPr id="12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729</xdr:row>
      <xdr:rowOff>64558</xdr:rowOff>
    </xdr:from>
    <xdr:to>
      <xdr:col>18</xdr:col>
      <xdr:colOff>1059</xdr:colOff>
      <xdr:row>729</xdr:row>
      <xdr:rowOff>239684</xdr:rowOff>
    </xdr:to>
    <xdr:pic>
      <xdr:nvPicPr>
        <xdr:cNvPr id="12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754</xdr:row>
      <xdr:rowOff>57150</xdr:rowOff>
    </xdr:from>
    <xdr:to>
      <xdr:col>15</xdr:col>
      <xdr:colOff>200024</xdr:colOff>
      <xdr:row>755</xdr:row>
      <xdr:rowOff>161925</xdr:rowOff>
    </xdr:to>
    <xdr:pic>
      <xdr:nvPicPr>
        <xdr:cNvPr id="13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755</xdr:row>
      <xdr:rowOff>64558</xdr:rowOff>
    </xdr:from>
    <xdr:to>
      <xdr:col>18</xdr:col>
      <xdr:colOff>1059</xdr:colOff>
      <xdr:row>755</xdr:row>
      <xdr:rowOff>239684</xdr:rowOff>
    </xdr:to>
    <xdr:pic>
      <xdr:nvPicPr>
        <xdr:cNvPr id="13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754</xdr:row>
      <xdr:rowOff>47623</xdr:rowOff>
    </xdr:from>
    <xdr:to>
      <xdr:col>31</xdr:col>
      <xdr:colOff>257613</xdr:colOff>
      <xdr:row>755</xdr:row>
      <xdr:rowOff>152399</xdr:rowOff>
    </xdr:to>
    <xdr:pic>
      <xdr:nvPicPr>
        <xdr:cNvPr id="13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755</xdr:row>
      <xdr:rowOff>64558</xdr:rowOff>
    </xdr:from>
    <xdr:to>
      <xdr:col>18</xdr:col>
      <xdr:colOff>1059</xdr:colOff>
      <xdr:row>755</xdr:row>
      <xdr:rowOff>239684</xdr:rowOff>
    </xdr:to>
    <xdr:pic>
      <xdr:nvPicPr>
        <xdr:cNvPr id="13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780</xdr:row>
      <xdr:rowOff>57150</xdr:rowOff>
    </xdr:from>
    <xdr:to>
      <xdr:col>15</xdr:col>
      <xdr:colOff>200024</xdr:colOff>
      <xdr:row>781</xdr:row>
      <xdr:rowOff>161925</xdr:rowOff>
    </xdr:to>
    <xdr:pic>
      <xdr:nvPicPr>
        <xdr:cNvPr id="13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781</xdr:row>
      <xdr:rowOff>64558</xdr:rowOff>
    </xdr:from>
    <xdr:to>
      <xdr:col>18</xdr:col>
      <xdr:colOff>1059</xdr:colOff>
      <xdr:row>781</xdr:row>
      <xdr:rowOff>239684</xdr:rowOff>
    </xdr:to>
    <xdr:pic>
      <xdr:nvPicPr>
        <xdr:cNvPr id="13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780</xdr:row>
      <xdr:rowOff>47623</xdr:rowOff>
    </xdr:from>
    <xdr:to>
      <xdr:col>31</xdr:col>
      <xdr:colOff>257613</xdr:colOff>
      <xdr:row>781</xdr:row>
      <xdr:rowOff>152399</xdr:rowOff>
    </xdr:to>
    <xdr:pic>
      <xdr:nvPicPr>
        <xdr:cNvPr id="13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781</xdr:row>
      <xdr:rowOff>64558</xdr:rowOff>
    </xdr:from>
    <xdr:to>
      <xdr:col>18</xdr:col>
      <xdr:colOff>1059</xdr:colOff>
      <xdr:row>781</xdr:row>
      <xdr:rowOff>239684</xdr:rowOff>
    </xdr:to>
    <xdr:pic>
      <xdr:nvPicPr>
        <xdr:cNvPr id="13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806</xdr:row>
      <xdr:rowOff>57150</xdr:rowOff>
    </xdr:from>
    <xdr:to>
      <xdr:col>15</xdr:col>
      <xdr:colOff>200024</xdr:colOff>
      <xdr:row>807</xdr:row>
      <xdr:rowOff>161925</xdr:rowOff>
    </xdr:to>
    <xdr:pic>
      <xdr:nvPicPr>
        <xdr:cNvPr id="13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807</xdr:row>
      <xdr:rowOff>64558</xdr:rowOff>
    </xdr:from>
    <xdr:to>
      <xdr:col>18</xdr:col>
      <xdr:colOff>1059</xdr:colOff>
      <xdr:row>807</xdr:row>
      <xdr:rowOff>239684</xdr:rowOff>
    </xdr:to>
    <xdr:pic>
      <xdr:nvPicPr>
        <xdr:cNvPr id="13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806</xdr:row>
      <xdr:rowOff>47623</xdr:rowOff>
    </xdr:from>
    <xdr:to>
      <xdr:col>31</xdr:col>
      <xdr:colOff>257613</xdr:colOff>
      <xdr:row>807</xdr:row>
      <xdr:rowOff>152399</xdr:rowOff>
    </xdr:to>
    <xdr:pic>
      <xdr:nvPicPr>
        <xdr:cNvPr id="14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807</xdr:row>
      <xdr:rowOff>64558</xdr:rowOff>
    </xdr:from>
    <xdr:to>
      <xdr:col>18</xdr:col>
      <xdr:colOff>1059</xdr:colOff>
      <xdr:row>807</xdr:row>
      <xdr:rowOff>239684</xdr:rowOff>
    </xdr:to>
    <xdr:pic>
      <xdr:nvPicPr>
        <xdr:cNvPr id="14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832</xdr:row>
      <xdr:rowOff>57150</xdr:rowOff>
    </xdr:from>
    <xdr:to>
      <xdr:col>15</xdr:col>
      <xdr:colOff>200024</xdr:colOff>
      <xdr:row>833</xdr:row>
      <xdr:rowOff>161925</xdr:rowOff>
    </xdr:to>
    <xdr:pic>
      <xdr:nvPicPr>
        <xdr:cNvPr id="14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833</xdr:row>
      <xdr:rowOff>64558</xdr:rowOff>
    </xdr:from>
    <xdr:to>
      <xdr:col>18</xdr:col>
      <xdr:colOff>1059</xdr:colOff>
      <xdr:row>833</xdr:row>
      <xdr:rowOff>239684</xdr:rowOff>
    </xdr:to>
    <xdr:pic>
      <xdr:nvPicPr>
        <xdr:cNvPr id="14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832</xdr:row>
      <xdr:rowOff>47623</xdr:rowOff>
    </xdr:from>
    <xdr:to>
      <xdr:col>31</xdr:col>
      <xdr:colOff>257613</xdr:colOff>
      <xdr:row>833</xdr:row>
      <xdr:rowOff>152399</xdr:rowOff>
    </xdr:to>
    <xdr:pic>
      <xdr:nvPicPr>
        <xdr:cNvPr id="14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833</xdr:row>
      <xdr:rowOff>64558</xdr:rowOff>
    </xdr:from>
    <xdr:to>
      <xdr:col>18</xdr:col>
      <xdr:colOff>1059</xdr:colOff>
      <xdr:row>833</xdr:row>
      <xdr:rowOff>239684</xdr:rowOff>
    </xdr:to>
    <xdr:pic>
      <xdr:nvPicPr>
        <xdr:cNvPr id="14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858</xdr:row>
      <xdr:rowOff>57150</xdr:rowOff>
    </xdr:from>
    <xdr:to>
      <xdr:col>15</xdr:col>
      <xdr:colOff>200024</xdr:colOff>
      <xdr:row>859</xdr:row>
      <xdr:rowOff>161925</xdr:rowOff>
    </xdr:to>
    <xdr:pic>
      <xdr:nvPicPr>
        <xdr:cNvPr id="14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859</xdr:row>
      <xdr:rowOff>64558</xdr:rowOff>
    </xdr:from>
    <xdr:to>
      <xdr:col>18</xdr:col>
      <xdr:colOff>1059</xdr:colOff>
      <xdr:row>859</xdr:row>
      <xdr:rowOff>239684</xdr:rowOff>
    </xdr:to>
    <xdr:pic>
      <xdr:nvPicPr>
        <xdr:cNvPr id="14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858</xdr:row>
      <xdr:rowOff>47623</xdr:rowOff>
    </xdr:from>
    <xdr:to>
      <xdr:col>31</xdr:col>
      <xdr:colOff>257613</xdr:colOff>
      <xdr:row>859</xdr:row>
      <xdr:rowOff>152399</xdr:rowOff>
    </xdr:to>
    <xdr:pic>
      <xdr:nvPicPr>
        <xdr:cNvPr id="14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859</xdr:row>
      <xdr:rowOff>64558</xdr:rowOff>
    </xdr:from>
    <xdr:to>
      <xdr:col>18</xdr:col>
      <xdr:colOff>1059</xdr:colOff>
      <xdr:row>859</xdr:row>
      <xdr:rowOff>239684</xdr:rowOff>
    </xdr:to>
    <xdr:pic>
      <xdr:nvPicPr>
        <xdr:cNvPr id="14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884</xdr:row>
      <xdr:rowOff>57150</xdr:rowOff>
    </xdr:from>
    <xdr:to>
      <xdr:col>15</xdr:col>
      <xdr:colOff>200024</xdr:colOff>
      <xdr:row>885</xdr:row>
      <xdr:rowOff>161925</xdr:rowOff>
    </xdr:to>
    <xdr:pic>
      <xdr:nvPicPr>
        <xdr:cNvPr id="15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885</xdr:row>
      <xdr:rowOff>64558</xdr:rowOff>
    </xdr:from>
    <xdr:to>
      <xdr:col>18</xdr:col>
      <xdr:colOff>1059</xdr:colOff>
      <xdr:row>885</xdr:row>
      <xdr:rowOff>239684</xdr:rowOff>
    </xdr:to>
    <xdr:pic>
      <xdr:nvPicPr>
        <xdr:cNvPr id="15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884</xdr:row>
      <xdr:rowOff>47623</xdr:rowOff>
    </xdr:from>
    <xdr:to>
      <xdr:col>31</xdr:col>
      <xdr:colOff>257613</xdr:colOff>
      <xdr:row>885</xdr:row>
      <xdr:rowOff>152399</xdr:rowOff>
    </xdr:to>
    <xdr:pic>
      <xdr:nvPicPr>
        <xdr:cNvPr id="15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885</xdr:row>
      <xdr:rowOff>64558</xdr:rowOff>
    </xdr:from>
    <xdr:to>
      <xdr:col>18</xdr:col>
      <xdr:colOff>1059</xdr:colOff>
      <xdr:row>885</xdr:row>
      <xdr:rowOff>239684</xdr:rowOff>
    </xdr:to>
    <xdr:pic>
      <xdr:nvPicPr>
        <xdr:cNvPr id="15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910</xdr:row>
      <xdr:rowOff>57150</xdr:rowOff>
    </xdr:from>
    <xdr:to>
      <xdr:col>15</xdr:col>
      <xdr:colOff>200024</xdr:colOff>
      <xdr:row>911</xdr:row>
      <xdr:rowOff>161925</xdr:rowOff>
    </xdr:to>
    <xdr:pic>
      <xdr:nvPicPr>
        <xdr:cNvPr id="15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33566100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911</xdr:row>
      <xdr:rowOff>64558</xdr:rowOff>
    </xdr:from>
    <xdr:to>
      <xdr:col>18</xdr:col>
      <xdr:colOff>1059</xdr:colOff>
      <xdr:row>911</xdr:row>
      <xdr:rowOff>239684</xdr:rowOff>
    </xdr:to>
    <xdr:pic>
      <xdr:nvPicPr>
        <xdr:cNvPr id="15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910</xdr:row>
      <xdr:rowOff>47623</xdr:rowOff>
    </xdr:from>
    <xdr:to>
      <xdr:col>31</xdr:col>
      <xdr:colOff>257613</xdr:colOff>
      <xdr:row>911</xdr:row>
      <xdr:rowOff>152399</xdr:rowOff>
    </xdr:to>
    <xdr:pic>
      <xdr:nvPicPr>
        <xdr:cNvPr id="15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33556573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911</xdr:row>
      <xdr:rowOff>64558</xdr:rowOff>
    </xdr:from>
    <xdr:to>
      <xdr:col>18</xdr:col>
      <xdr:colOff>1059</xdr:colOff>
      <xdr:row>911</xdr:row>
      <xdr:rowOff>239684</xdr:rowOff>
    </xdr:to>
    <xdr:pic>
      <xdr:nvPicPr>
        <xdr:cNvPr id="15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33849733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936</xdr:row>
      <xdr:rowOff>57150</xdr:rowOff>
    </xdr:from>
    <xdr:to>
      <xdr:col>15</xdr:col>
      <xdr:colOff>200024</xdr:colOff>
      <xdr:row>937</xdr:row>
      <xdr:rowOff>161925</xdr:rowOff>
    </xdr:to>
    <xdr:pic>
      <xdr:nvPicPr>
        <xdr:cNvPr id="15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937</xdr:row>
      <xdr:rowOff>64558</xdr:rowOff>
    </xdr:from>
    <xdr:to>
      <xdr:col>18</xdr:col>
      <xdr:colOff>1059</xdr:colOff>
      <xdr:row>937</xdr:row>
      <xdr:rowOff>239684</xdr:rowOff>
    </xdr:to>
    <xdr:pic>
      <xdr:nvPicPr>
        <xdr:cNvPr id="15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936</xdr:row>
      <xdr:rowOff>47623</xdr:rowOff>
    </xdr:from>
    <xdr:to>
      <xdr:col>31</xdr:col>
      <xdr:colOff>257613</xdr:colOff>
      <xdr:row>937</xdr:row>
      <xdr:rowOff>152399</xdr:rowOff>
    </xdr:to>
    <xdr:pic>
      <xdr:nvPicPr>
        <xdr:cNvPr id="16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937</xdr:row>
      <xdr:rowOff>64558</xdr:rowOff>
    </xdr:from>
    <xdr:to>
      <xdr:col>18</xdr:col>
      <xdr:colOff>1059</xdr:colOff>
      <xdr:row>937</xdr:row>
      <xdr:rowOff>239684</xdr:rowOff>
    </xdr:to>
    <xdr:pic>
      <xdr:nvPicPr>
        <xdr:cNvPr id="16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962</xdr:row>
      <xdr:rowOff>57150</xdr:rowOff>
    </xdr:from>
    <xdr:to>
      <xdr:col>15</xdr:col>
      <xdr:colOff>200024</xdr:colOff>
      <xdr:row>963</xdr:row>
      <xdr:rowOff>161925</xdr:rowOff>
    </xdr:to>
    <xdr:pic>
      <xdr:nvPicPr>
        <xdr:cNvPr id="16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963</xdr:row>
      <xdr:rowOff>64558</xdr:rowOff>
    </xdr:from>
    <xdr:to>
      <xdr:col>18</xdr:col>
      <xdr:colOff>1059</xdr:colOff>
      <xdr:row>963</xdr:row>
      <xdr:rowOff>239684</xdr:rowOff>
    </xdr:to>
    <xdr:pic>
      <xdr:nvPicPr>
        <xdr:cNvPr id="16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962</xdr:row>
      <xdr:rowOff>47623</xdr:rowOff>
    </xdr:from>
    <xdr:to>
      <xdr:col>31</xdr:col>
      <xdr:colOff>257613</xdr:colOff>
      <xdr:row>963</xdr:row>
      <xdr:rowOff>152399</xdr:rowOff>
    </xdr:to>
    <xdr:pic>
      <xdr:nvPicPr>
        <xdr:cNvPr id="16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963</xdr:row>
      <xdr:rowOff>64558</xdr:rowOff>
    </xdr:from>
    <xdr:to>
      <xdr:col>18</xdr:col>
      <xdr:colOff>1059</xdr:colOff>
      <xdr:row>963</xdr:row>
      <xdr:rowOff>239684</xdr:rowOff>
    </xdr:to>
    <xdr:pic>
      <xdr:nvPicPr>
        <xdr:cNvPr id="16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988</xdr:row>
      <xdr:rowOff>57150</xdr:rowOff>
    </xdr:from>
    <xdr:to>
      <xdr:col>15</xdr:col>
      <xdr:colOff>200024</xdr:colOff>
      <xdr:row>989</xdr:row>
      <xdr:rowOff>161925</xdr:rowOff>
    </xdr:to>
    <xdr:pic>
      <xdr:nvPicPr>
        <xdr:cNvPr id="16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989</xdr:row>
      <xdr:rowOff>64558</xdr:rowOff>
    </xdr:from>
    <xdr:to>
      <xdr:col>18</xdr:col>
      <xdr:colOff>1059</xdr:colOff>
      <xdr:row>989</xdr:row>
      <xdr:rowOff>239684</xdr:rowOff>
    </xdr:to>
    <xdr:pic>
      <xdr:nvPicPr>
        <xdr:cNvPr id="16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988</xdr:row>
      <xdr:rowOff>47623</xdr:rowOff>
    </xdr:from>
    <xdr:to>
      <xdr:col>31</xdr:col>
      <xdr:colOff>257613</xdr:colOff>
      <xdr:row>989</xdr:row>
      <xdr:rowOff>152399</xdr:rowOff>
    </xdr:to>
    <xdr:pic>
      <xdr:nvPicPr>
        <xdr:cNvPr id="16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989</xdr:row>
      <xdr:rowOff>64558</xdr:rowOff>
    </xdr:from>
    <xdr:to>
      <xdr:col>18</xdr:col>
      <xdr:colOff>1059</xdr:colOff>
      <xdr:row>989</xdr:row>
      <xdr:rowOff>239684</xdr:rowOff>
    </xdr:to>
    <xdr:pic>
      <xdr:nvPicPr>
        <xdr:cNvPr id="16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1014</xdr:row>
      <xdr:rowOff>57150</xdr:rowOff>
    </xdr:from>
    <xdr:to>
      <xdr:col>15</xdr:col>
      <xdr:colOff>200024</xdr:colOff>
      <xdr:row>1015</xdr:row>
      <xdr:rowOff>161925</xdr:rowOff>
    </xdr:to>
    <xdr:pic>
      <xdr:nvPicPr>
        <xdr:cNvPr id="17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1015</xdr:row>
      <xdr:rowOff>64558</xdr:rowOff>
    </xdr:from>
    <xdr:to>
      <xdr:col>18</xdr:col>
      <xdr:colOff>1059</xdr:colOff>
      <xdr:row>1015</xdr:row>
      <xdr:rowOff>239684</xdr:rowOff>
    </xdr:to>
    <xdr:pic>
      <xdr:nvPicPr>
        <xdr:cNvPr id="17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1014</xdr:row>
      <xdr:rowOff>47623</xdr:rowOff>
    </xdr:from>
    <xdr:to>
      <xdr:col>31</xdr:col>
      <xdr:colOff>257613</xdr:colOff>
      <xdr:row>1015</xdr:row>
      <xdr:rowOff>152399</xdr:rowOff>
    </xdr:to>
    <xdr:pic>
      <xdr:nvPicPr>
        <xdr:cNvPr id="17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1015</xdr:row>
      <xdr:rowOff>64558</xdr:rowOff>
    </xdr:from>
    <xdr:to>
      <xdr:col>18</xdr:col>
      <xdr:colOff>1059</xdr:colOff>
      <xdr:row>1015</xdr:row>
      <xdr:rowOff>239684</xdr:rowOff>
    </xdr:to>
    <xdr:pic>
      <xdr:nvPicPr>
        <xdr:cNvPr id="17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1040</xdr:row>
      <xdr:rowOff>57150</xdr:rowOff>
    </xdr:from>
    <xdr:to>
      <xdr:col>15</xdr:col>
      <xdr:colOff>200024</xdr:colOff>
      <xdr:row>1041</xdr:row>
      <xdr:rowOff>161925</xdr:rowOff>
    </xdr:to>
    <xdr:pic>
      <xdr:nvPicPr>
        <xdr:cNvPr id="17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1041</xdr:row>
      <xdr:rowOff>64558</xdr:rowOff>
    </xdr:from>
    <xdr:to>
      <xdr:col>18</xdr:col>
      <xdr:colOff>1059</xdr:colOff>
      <xdr:row>1041</xdr:row>
      <xdr:rowOff>239684</xdr:rowOff>
    </xdr:to>
    <xdr:pic>
      <xdr:nvPicPr>
        <xdr:cNvPr id="17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1040</xdr:row>
      <xdr:rowOff>47623</xdr:rowOff>
    </xdr:from>
    <xdr:to>
      <xdr:col>31</xdr:col>
      <xdr:colOff>257613</xdr:colOff>
      <xdr:row>1041</xdr:row>
      <xdr:rowOff>152399</xdr:rowOff>
    </xdr:to>
    <xdr:pic>
      <xdr:nvPicPr>
        <xdr:cNvPr id="17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1041</xdr:row>
      <xdr:rowOff>64558</xdr:rowOff>
    </xdr:from>
    <xdr:to>
      <xdr:col>18</xdr:col>
      <xdr:colOff>1059</xdr:colOff>
      <xdr:row>1041</xdr:row>
      <xdr:rowOff>239684</xdr:rowOff>
    </xdr:to>
    <xdr:pic>
      <xdr:nvPicPr>
        <xdr:cNvPr id="17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1066</xdr:row>
      <xdr:rowOff>57150</xdr:rowOff>
    </xdr:from>
    <xdr:to>
      <xdr:col>15</xdr:col>
      <xdr:colOff>200024</xdr:colOff>
      <xdr:row>1067</xdr:row>
      <xdr:rowOff>161925</xdr:rowOff>
    </xdr:to>
    <xdr:pic>
      <xdr:nvPicPr>
        <xdr:cNvPr id="17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1067</xdr:row>
      <xdr:rowOff>64558</xdr:rowOff>
    </xdr:from>
    <xdr:to>
      <xdr:col>18</xdr:col>
      <xdr:colOff>1059</xdr:colOff>
      <xdr:row>1067</xdr:row>
      <xdr:rowOff>239684</xdr:rowOff>
    </xdr:to>
    <xdr:pic>
      <xdr:nvPicPr>
        <xdr:cNvPr id="17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1066</xdr:row>
      <xdr:rowOff>47623</xdr:rowOff>
    </xdr:from>
    <xdr:to>
      <xdr:col>31</xdr:col>
      <xdr:colOff>257613</xdr:colOff>
      <xdr:row>1067</xdr:row>
      <xdr:rowOff>152399</xdr:rowOff>
    </xdr:to>
    <xdr:pic>
      <xdr:nvPicPr>
        <xdr:cNvPr id="18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1067</xdr:row>
      <xdr:rowOff>64558</xdr:rowOff>
    </xdr:from>
    <xdr:to>
      <xdr:col>18</xdr:col>
      <xdr:colOff>1059</xdr:colOff>
      <xdr:row>1067</xdr:row>
      <xdr:rowOff>239684</xdr:rowOff>
    </xdr:to>
    <xdr:pic>
      <xdr:nvPicPr>
        <xdr:cNvPr id="18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1092</xdr:row>
      <xdr:rowOff>57150</xdr:rowOff>
    </xdr:from>
    <xdr:to>
      <xdr:col>15</xdr:col>
      <xdr:colOff>200024</xdr:colOff>
      <xdr:row>1093</xdr:row>
      <xdr:rowOff>161925</xdr:rowOff>
    </xdr:to>
    <xdr:pic>
      <xdr:nvPicPr>
        <xdr:cNvPr id="18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1093</xdr:row>
      <xdr:rowOff>64558</xdr:rowOff>
    </xdr:from>
    <xdr:to>
      <xdr:col>18</xdr:col>
      <xdr:colOff>1059</xdr:colOff>
      <xdr:row>1093</xdr:row>
      <xdr:rowOff>239684</xdr:rowOff>
    </xdr:to>
    <xdr:pic>
      <xdr:nvPicPr>
        <xdr:cNvPr id="18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1092</xdr:row>
      <xdr:rowOff>47623</xdr:rowOff>
    </xdr:from>
    <xdr:to>
      <xdr:col>31</xdr:col>
      <xdr:colOff>257613</xdr:colOff>
      <xdr:row>1093</xdr:row>
      <xdr:rowOff>152399</xdr:rowOff>
    </xdr:to>
    <xdr:pic>
      <xdr:nvPicPr>
        <xdr:cNvPr id="18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1093</xdr:row>
      <xdr:rowOff>64558</xdr:rowOff>
    </xdr:from>
    <xdr:to>
      <xdr:col>18</xdr:col>
      <xdr:colOff>1059</xdr:colOff>
      <xdr:row>1093</xdr:row>
      <xdr:rowOff>239684</xdr:rowOff>
    </xdr:to>
    <xdr:pic>
      <xdr:nvPicPr>
        <xdr:cNvPr id="18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1118</xdr:row>
      <xdr:rowOff>57150</xdr:rowOff>
    </xdr:from>
    <xdr:to>
      <xdr:col>15</xdr:col>
      <xdr:colOff>200024</xdr:colOff>
      <xdr:row>1119</xdr:row>
      <xdr:rowOff>161925</xdr:rowOff>
    </xdr:to>
    <xdr:pic>
      <xdr:nvPicPr>
        <xdr:cNvPr id="18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1119</xdr:row>
      <xdr:rowOff>64558</xdr:rowOff>
    </xdr:from>
    <xdr:to>
      <xdr:col>18</xdr:col>
      <xdr:colOff>1059</xdr:colOff>
      <xdr:row>1119</xdr:row>
      <xdr:rowOff>239684</xdr:rowOff>
    </xdr:to>
    <xdr:pic>
      <xdr:nvPicPr>
        <xdr:cNvPr id="18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1118</xdr:row>
      <xdr:rowOff>47623</xdr:rowOff>
    </xdr:from>
    <xdr:to>
      <xdr:col>31</xdr:col>
      <xdr:colOff>257613</xdr:colOff>
      <xdr:row>1119</xdr:row>
      <xdr:rowOff>152399</xdr:rowOff>
    </xdr:to>
    <xdr:pic>
      <xdr:nvPicPr>
        <xdr:cNvPr id="18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1119</xdr:row>
      <xdr:rowOff>64558</xdr:rowOff>
    </xdr:from>
    <xdr:to>
      <xdr:col>18</xdr:col>
      <xdr:colOff>1059</xdr:colOff>
      <xdr:row>1119</xdr:row>
      <xdr:rowOff>239684</xdr:rowOff>
    </xdr:to>
    <xdr:pic>
      <xdr:nvPicPr>
        <xdr:cNvPr id="18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1144</xdr:row>
      <xdr:rowOff>57150</xdr:rowOff>
    </xdr:from>
    <xdr:to>
      <xdr:col>15</xdr:col>
      <xdr:colOff>200024</xdr:colOff>
      <xdr:row>1145</xdr:row>
      <xdr:rowOff>161925</xdr:rowOff>
    </xdr:to>
    <xdr:pic>
      <xdr:nvPicPr>
        <xdr:cNvPr id="19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1145</xdr:row>
      <xdr:rowOff>64558</xdr:rowOff>
    </xdr:from>
    <xdr:to>
      <xdr:col>18</xdr:col>
      <xdr:colOff>1059</xdr:colOff>
      <xdr:row>1145</xdr:row>
      <xdr:rowOff>239684</xdr:rowOff>
    </xdr:to>
    <xdr:pic>
      <xdr:nvPicPr>
        <xdr:cNvPr id="19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1144</xdr:row>
      <xdr:rowOff>47623</xdr:rowOff>
    </xdr:from>
    <xdr:to>
      <xdr:col>31</xdr:col>
      <xdr:colOff>257613</xdr:colOff>
      <xdr:row>1145</xdr:row>
      <xdr:rowOff>152399</xdr:rowOff>
    </xdr:to>
    <xdr:pic>
      <xdr:nvPicPr>
        <xdr:cNvPr id="19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1145</xdr:row>
      <xdr:rowOff>64558</xdr:rowOff>
    </xdr:from>
    <xdr:to>
      <xdr:col>18</xdr:col>
      <xdr:colOff>1059</xdr:colOff>
      <xdr:row>1145</xdr:row>
      <xdr:rowOff>239684</xdr:rowOff>
    </xdr:to>
    <xdr:pic>
      <xdr:nvPicPr>
        <xdr:cNvPr id="19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1170</xdr:row>
      <xdr:rowOff>57150</xdr:rowOff>
    </xdr:from>
    <xdr:to>
      <xdr:col>15</xdr:col>
      <xdr:colOff>200024</xdr:colOff>
      <xdr:row>1171</xdr:row>
      <xdr:rowOff>161925</xdr:rowOff>
    </xdr:to>
    <xdr:pic>
      <xdr:nvPicPr>
        <xdr:cNvPr id="19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1171</xdr:row>
      <xdr:rowOff>64558</xdr:rowOff>
    </xdr:from>
    <xdr:to>
      <xdr:col>18</xdr:col>
      <xdr:colOff>1059</xdr:colOff>
      <xdr:row>1171</xdr:row>
      <xdr:rowOff>239684</xdr:rowOff>
    </xdr:to>
    <xdr:pic>
      <xdr:nvPicPr>
        <xdr:cNvPr id="19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1170</xdr:row>
      <xdr:rowOff>47623</xdr:rowOff>
    </xdr:from>
    <xdr:to>
      <xdr:col>31</xdr:col>
      <xdr:colOff>257613</xdr:colOff>
      <xdr:row>1171</xdr:row>
      <xdr:rowOff>152399</xdr:rowOff>
    </xdr:to>
    <xdr:pic>
      <xdr:nvPicPr>
        <xdr:cNvPr id="19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1171</xdr:row>
      <xdr:rowOff>64558</xdr:rowOff>
    </xdr:from>
    <xdr:to>
      <xdr:col>18</xdr:col>
      <xdr:colOff>1059</xdr:colOff>
      <xdr:row>1171</xdr:row>
      <xdr:rowOff>239684</xdr:rowOff>
    </xdr:to>
    <xdr:pic>
      <xdr:nvPicPr>
        <xdr:cNvPr id="19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1196</xdr:row>
      <xdr:rowOff>57150</xdr:rowOff>
    </xdr:from>
    <xdr:to>
      <xdr:col>15</xdr:col>
      <xdr:colOff>200024</xdr:colOff>
      <xdr:row>1197</xdr:row>
      <xdr:rowOff>161925</xdr:rowOff>
    </xdr:to>
    <xdr:pic>
      <xdr:nvPicPr>
        <xdr:cNvPr id="19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1197</xdr:row>
      <xdr:rowOff>64558</xdr:rowOff>
    </xdr:from>
    <xdr:to>
      <xdr:col>18</xdr:col>
      <xdr:colOff>1059</xdr:colOff>
      <xdr:row>1197</xdr:row>
      <xdr:rowOff>239684</xdr:rowOff>
    </xdr:to>
    <xdr:pic>
      <xdr:nvPicPr>
        <xdr:cNvPr id="19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1196</xdr:row>
      <xdr:rowOff>47623</xdr:rowOff>
    </xdr:from>
    <xdr:to>
      <xdr:col>31</xdr:col>
      <xdr:colOff>257613</xdr:colOff>
      <xdr:row>1197</xdr:row>
      <xdr:rowOff>152399</xdr:rowOff>
    </xdr:to>
    <xdr:pic>
      <xdr:nvPicPr>
        <xdr:cNvPr id="20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1197</xdr:row>
      <xdr:rowOff>64558</xdr:rowOff>
    </xdr:from>
    <xdr:to>
      <xdr:col>18</xdr:col>
      <xdr:colOff>1059</xdr:colOff>
      <xdr:row>1197</xdr:row>
      <xdr:rowOff>239684</xdr:rowOff>
    </xdr:to>
    <xdr:pic>
      <xdr:nvPicPr>
        <xdr:cNvPr id="20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1222</xdr:row>
      <xdr:rowOff>57150</xdr:rowOff>
    </xdr:from>
    <xdr:to>
      <xdr:col>15</xdr:col>
      <xdr:colOff>200024</xdr:colOff>
      <xdr:row>1223</xdr:row>
      <xdr:rowOff>161925</xdr:rowOff>
    </xdr:to>
    <xdr:pic>
      <xdr:nvPicPr>
        <xdr:cNvPr id="20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1223</xdr:row>
      <xdr:rowOff>64558</xdr:rowOff>
    </xdr:from>
    <xdr:to>
      <xdr:col>18</xdr:col>
      <xdr:colOff>1059</xdr:colOff>
      <xdr:row>1223</xdr:row>
      <xdr:rowOff>239684</xdr:rowOff>
    </xdr:to>
    <xdr:pic>
      <xdr:nvPicPr>
        <xdr:cNvPr id="20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1222</xdr:row>
      <xdr:rowOff>47623</xdr:rowOff>
    </xdr:from>
    <xdr:to>
      <xdr:col>31</xdr:col>
      <xdr:colOff>257613</xdr:colOff>
      <xdr:row>1223</xdr:row>
      <xdr:rowOff>152399</xdr:rowOff>
    </xdr:to>
    <xdr:pic>
      <xdr:nvPicPr>
        <xdr:cNvPr id="20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1223</xdr:row>
      <xdr:rowOff>64558</xdr:rowOff>
    </xdr:from>
    <xdr:to>
      <xdr:col>18</xdr:col>
      <xdr:colOff>1059</xdr:colOff>
      <xdr:row>1223</xdr:row>
      <xdr:rowOff>239684</xdr:rowOff>
    </xdr:to>
    <xdr:pic>
      <xdr:nvPicPr>
        <xdr:cNvPr id="20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1248</xdr:row>
      <xdr:rowOff>57150</xdr:rowOff>
    </xdr:from>
    <xdr:to>
      <xdr:col>15</xdr:col>
      <xdr:colOff>200024</xdr:colOff>
      <xdr:row>1249</xdr:row>
      <xdr:rowOff>161925</xdr:rowOff>
    </xdr:to>
    <xdr:pic>
      <xdr:nvPicPr>
        <xdr:cNvPr id="20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1249</xdr:row>
      <xdr:rowOff>64558</xdr:rowOff>
    </xdr:from>
    <xdr:to>
      <xdr:col>18</xdr:col>
      <xdr:colOff>1059</xdr:colOff>
      <xdr:row>1249</xdr:row>
      <xdr:rowOff>239684</xdr:rowOff>
    </xdr:to>
    <xdr:pic>
      <xdr:nvPicPr>
        <xdr:cNvPr id="20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1248</xdr:row>
      <xdr:rowOff>47623</xdr:rowOff>
    </xdr:from>
    <xdr:to>
      <xdr:col>31</xdr:col>
      <xdr:colOff>257613</xdr:colOff>
      <xdr:row>1249</xdr:row>
      <xdr:rowOff>152399</xdr:rowOff>
    </xdr:to>
    <xdr:pic>
      <xdr:nvPicPr>
        <xdr:cNvPr id="20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1249</xdr:row>
      <xdr:rowOff>64558</xdr:rowOff>
    </xdr:from>
    <xdr:to>
      <xdr:col>18</xdr:col>
      <xdr:colOff>1059</xdr:colOff>
      <xdr:row>1249</xdr:row>
      <xdr:rowOff>239684</xdr:rowOff>
    </xdr:to>
    <xdr:pic>
      <xdr:nvPicPr>
        <xdr:cNvPr id="20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1274</xdr:row>
      <xdr:rowOff>57150</xdr:rowOff>
    </xdr:from>
    <xdr:to>
      <xdr:col>15</xdr:col>
      <xdr:colOff>200024</xdr:colOff>
      <xdr:row>1275</xdr:row>
      <xdr:rowOff>161925</xdr:rowOff>
    </xdr:to>
    <xdr:pic>
      <xdr:nvPicPr>
        <xdr:cNvPr id="21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1275</xdr:row>
      <xdr:rowOff>64558</xdr:rowOff>
    </xdr:from>
    <xdr:to>
      <xdr:col>18</xdr:col>
      <xdr:colOff>1059</xdr:colOff>
      <xdr:row>1275</xdr:row>
      <xdr:rowOff>239684</xdr:rowOff>
    </xdr:to>
    <xdr:pic>
      <xdr:nvPicPr>
        <xdr:cNvPr id="21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1274</xdr:row>
      <xdr:rowOff>47623</xdr:rowOff>
    </xdr:from>
    <xdr:to>
      <xdr:col>31</xdr:col>
      <xdr:colOff>257613</xdr:colOff>
      <xdr:row>1275</xdr:row>
      <xdr:rowOff>152399</xdr:rowOff>
    </xdr:to>
    <xdr:pic>
      <xdr:nvPicPr>
        <xdr:cNvPr id="21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1275</xdr:row>
      <xdr:rowOff>64558</xdr:rowOff>
    </xdr:from>
    <xdr:to>
      <xdr:col>18</xdr:col>
      <xdr:colOff>1059</xdr:colOff>
      <xdr:row>1275</xdr:row>
      <xdr:rowOff>239684</xdr:rowOff>
    </xdr:to>
    <xdr:pic>
      <xdr:nvPicPr>
        <xdr:cNvPr id="21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1300</xdr:row>
      <xdr:rowOff>57150</xdr:rowOff>
    </xdr:from>
    <xdr:to>
      <xdr:col>15</xdr:col>
      <xdr:colOff>200024</xdr:colOff>
      <xdr:row>1301</xdr:row>
      <xdr:rowOff>161925</xdr:rowOff>
    </xdr:to>
    <xdr:pic>
      <xdr:nvPicPr>
        <xdr:cNvPr id="21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1301</xdr:row>
      <xdr:rowOff>64558</xdr:rowOff>
    </xdr:from>
    <xdr:to>
      <xdr:col>18</xdr:col>
      <xdr:colOff>1059</xdr:colOff>
      <xdr:row>1301</xdr:row>
      <xdr:rowOff>239684</xdr:rowOff>
    </xdr:to>
    <xdr:pic>
      <xdr:nvPicPr>
        <xdr:cNvPr id="21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1300</xdr:row>
      <xdr:rowOff>47623</xdr:rowOff>
    </xdr:from>
    <xdr:to>
      <xdr:col>31</xdr:col>
      <xdr:colOff>257613</xdr:colOff>
      <xdr:row>1301</xdr:row>
      <xdr:rowOff>152399</xdr:rowOff>
    </xdr:to>
    <xdr:pic>
      <xdr:nvPicPr>
        <xdr:cNvPr id="21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1301</xdr:row>
      <xdr:rowOff>64558</xdr:rowOff>
    </xdr:from>
    <xdr:to>
      <xdr:col>18</xdr:col>
      <xdr:colOff>1059</xdr:colOff>
      <xdr:row>1301</xdr:row>
      <xdr:rowOff>239684</xdr:rowOff>
    </xdr:to>
    <xdr:pic>
      <xdr:nvPicPr>
        <xdr:cNvPr id="21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1326</xdr:row>
      <xdr:rowOff>57150</xdr:rowOff>
    </xdr:from>
    <xdr:to>
      <xdr:col>15</xdr:col>
      <xdr:colOff>200024</xdr:colOff>
      <xdr:row>1327</xdr:row>
      <xdr:rowOff>161925</xdr:rowOff>
    </xdr:to>
    <xdr:pic>
      <xdr:nvPicPr>
        <xdr:cNvPr id="21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1327</xdr:row>
      <xdr:rowOff>64558</xdr:rowOff>
    </xdr:from>
    <xdr:to>
      <xdr:col>18</xdr:col>
      <xdr:colOff>1059</xdr:colOff>
      <xdr:row>1327</xdr:row>
      <xdr:rowOff>239684</xdr:rowOff>
    </xdr:to>
    <xdr:pic>
      <xdr:nvPicPr>
        <xdr:cNvPr id="21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1326</xdr:row>
      <xdr:rowOff>47623</xdr:rowOff>
    </xdr:from>
    <xdr:to>
      <xdr:col>31</xdr:col>
      <xdr:colOff>257613</xdr:colOff>
      <xdr:row>1327</xdr:row>
      <xdr:rowOff>152399</xdr:rowOff>
    </xdr:to>
    <xdr:pic>
      <xdr:nvPicPr>
        <xdr:cNvPr id="22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1327</xdr:row>
      <xdr:rowOff>64558</xdr:rowOff>
    </xdr:from>
    <xdr:to>
      <xdr:col>18</xdr:col>
      <xdr:colOff>1059</xdr:colOff>
      <xdr:row>1327</xdr:row>
      <xdr:rowOff>239684</xdr:rowOff>
    </xdr:to>
    <xdr:pic>
      <xdr:nvPicPr>
        <xdr:cNvPr id="22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1352</xdr:row>
      <xdr:rowOff>57150</xdr:rowOff>
    </xdr:from>
    <xdr:to>
      <xdr:col>15</xdr:col>
      <xdr:colOff>200024</xdr:colOff>
      <xdr:row>1353</xdr:row>
      <xdr:rowOff>161925</xdr:rowOff>
    </xdr:to>
    <xdr:pic>
      <xdr:nvPicPr>
        <xdr:cNvPr id="22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1353</xdr:row>
      <xdr:rowOff>64558</xdr:rowOff>
    </xdr:from>
    <xdr:to>
      <xdr:col>18</xdr:col>
      <xdr:colOff>1059</xdr:colOff>
      <xdr:row>1353</xdr:row>
      <xdr:rowOff>239684</xdr:rowOff>
    </xdr:to>
    <xdr:pic>
      <xdr:nvPicPr>
        <xdr:cNvPr id="22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1352</xdr:row>
      <xdr:rowOff>47623</xdr:rowOff>
    </xdr:from>
    <xdr:to>
      <xdr:col>31</xdr:col>
      <xdr:colOff>257613</xdr:colOff>
      <xdr:row>1353</xdr:row>
      <xdr:rowOff>152399</xdr:rowOff>
    </xdr:to>
    <xdr:pic>
      <xdr:nvPicPr>
        <xdr:cNvPr id="22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1353</xdr:row>
      <xdr:rowOff>64558</xdr:rowOff>
    </xdr:from>
    <xdr:to>
      <xdr:col>18</xdr:col>
      <xdr:colOff>1059</xdr:colOff>
      <xdr:row>1353</xdr:row>
      <xdr:rowOff>239684</xdr:rowOff>
    </xdr:to>
    <xdr:pic>
      <xdr:nvPicPr>
        <xdr:cNvPr id="22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1378</xdr:row>
      <xdr:rowOff>57150</xdr:rowOff>
    </xdr:from>
    <xdr:to>
      <xdr:col>15</xdr:col>
      <xdr:colOff>200024</xdr:colOff>
      <xdr:row>1379</xdr:row>
      <xdr:rowOff>161925</xdr:rowOff>
    </xdr:to>
    <xdr:pic>
      <xdr:nvPicPr>
        <xdr:cNvPr id="22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1379</xdr:row>
      <xdr:rowOff>64558</xdr:rowOff>
    </xdr:from>
    <xdr:to>
      <xdr:col>18</xdr:col>
      <xdr:colOff>1059</xdr:colOff>
      <xdr:row>1379</xdr:row>
      <xdr:rowOff>239684</xdr:rowOff>
    </xdr:to>
    <xdr:pic>
      <xdr:nvPicPr>
        <xdr:cNvPr id="22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1378</xdr:row>
      <xdr:rowOff>47623</xdr:rowOff>
    </xdr:from>
    <xdr:to>
      <xdr:col>31</xdr:col>
      <xdr:colOff>257613</xdr:colOff>
      <xdr:row>1379</xdr:row>
      <xdr:rowOff>152399</xdr:rowOff>
    </xdr:to>
    <xdr:pic>
      <xdr:nvPicPr>
        <xdr:cNvPr id="22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1379</xdr:row>
      <xdr:rowOff>64558</xdr:rowOff>
    </xdr:from>
    <xdr:to>
      <xdr:col>18</xdr:col>
      <xdr:colOff>1059</xdr:colOff>
      <xdr:row>1379</xdr:row>
      <xdr:rowOff>239684</xdr:rowOff>
    </xdr:to>
    <xdr:pic>
      <xdr:nvPicPr>
        <xdr:cNvPr id="22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1404</xdr:row>
      <xdr:rowOff>57150</xdr:rowOff>
    </xdr:from>
    <xdr:to>
      <xdr:col>15</xdr:col>
      <xdr:colOff>200024</xdr:colOff>
      <xdr:row>1405</xdr:row>
      <xdr:rowOff>161925</xdr:rowOff>
    </xdr:to>
    <xdr:pic>
      <xdr:nvPicPr>
        <xdr:cNvPr id="23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1405</xdr:row>
      <xdr:rowOff>64558</xdr:rowOff>
    </xdr:from>
    <xdr:to>
      <xdr:col>18</xdr:col>
      <xdr:colOff>1059</xdr:colOff>
      <xdr:row>1405</xdr:row>
      <xdr:rowOff>239684</xdr:rowOff>
    </xdr:to>
    <xdr:pic>
      <xdr:nvPicPr>
        <xdr:cNvPr id="23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1404</xdr:row>
      <xdr:rowOff>47623</xdr:rowOff>
    </xdr:from>
    <xdr:to>
      <xdr:col>31</xdr:col>
      <xdr:colOff>257613</xdr:colOff>
      <xdr:row>1405</xdr:row>
      <xdr:rowOff>152399</xdr:rowOff>
    </xdr:to>
    <xdr:pic>
      <xdr:nvPicPr>
        <xdr:cNvPr id="23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1405</xdr:row>
      <xdr:rowOff>64558</xdr:rowOff>
    </xdr:from>
    <xdr:to>
      <xdr:col>18</xdr:col>
      <xdr:colOff>1059</xdr:colOff>
      <xdr:row>1405</xdr:row>
      <xdr:rowOff>239684</xdr:rowOff>
    </xdr:to>
    <xdr:pic>
      <xdr:nvPicPr>
        <xdr:cNvPr id="23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1430</xdr:row>
      <xdr:rowOff>57150</xdr:rowOff>
    </xdr:from>
    <xdr:to>
      <xdr:col>15</xdr:col>
      <xdr:colOff>200024</xdr:colOff>
      <xdr:row>1431</xdr:row>
      <xdr:rowOff>161925</xdr:rowOff>
    </xdr:to>
    <xdr:pic>
      <xdr:nvPicPr>
        <xdr:cNvPr id="23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1431</xdr:row>
      <xdr:rowOff>64558</xdr:rowOff>
    </xdr:from>
    <xdr:to>
      <xdr:col>18</xdr:col>
      <xdr:colOff>1059</xdr:colOff>
      <xdr:row>1431</xdr:row>
      <xdr:rowOff>239684</xdr:rowOff>
    </xdr:to>
    <xdr:pic>
      <xdr:nvPicPr>
        <xdr:cNvPr id="23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1430</xdr:row>
      <xdr:rowOff>47623</xdr:rowOff>
    </xdr:from>
    <xdr:to>
      <xdr:col>31</xdr:col>
      <xdr:colOff>257613</xdr:colOff>
      <xdr:row>1431</xdr:row>
      <xdr:rowOff>152399</xdr:rowOff>
    </xdr:to>
    <xdr:pic>
      <xdr:nvPicPr>
        <xdr:cNvPr id="23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1431</xdr:row>
      <xdr:rowOff>64558</xdr:rowOff>
    </xdr:from>
    <xdr:to>
      <xdr:col>18</xdr:col>
      <xdr:colOff>1059</xdr:colOff>
      <xdr:row>1431</xdr:row>
      <xdr:rowOff>239684</xdr:rowOff>
    </xdr:to>
    <xdr:pic>
      <xdr:nvPicPr>
        <xdr:cNvPr id="23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1456</xdr:row>
      <xdr:rowOff>57150</xdr:rowOff>
    </xdr:from>
    <xdr:to>
      <xdr:col>15</xdr:col>
      <xdr:colOff>200024</xdr:colOff>
      <xdr:row>1457</xdr:row>
      <xdr:rowOff>161925</xdr:rowOff>
    </xdr:to>
    <xdr:pic>
      <xdr:nvPicPr>
        <xdr:cNvPr id="23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1457</xdr:row>
      <xdr:rowOff>64558</xdr:rowOff>
    </xdr:from>
    <xdr:to>
      <xdr:col>18</xdr:col>
      <xdr:colOff>1059</xdr:colOff>
      <xdr:row>1457</xdr:row>
      <xdr:rowOff>239684</xdr:rowOff>
    </xdr:to>
    <xdr:pic>
      <xdr:nvPicPr>
        <xdr:cNvPr id="23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1456</xdr:row>
      <xdr:rowOff>47623</xdr:rowOff>
    </xdr:from>
    <xdr:to>
      <xdr:col>31</xdr:col>
      <xdr:colOff>257613</xdr:colOff>
      <xdr:row>1457</xdr:row>
      <xdr:rowOff>152399</xdr:rowOff>
    </xdr:to>
    <xdr:pic>
      <xdr:nvPicPr>
        <xdr:cNvPr id="24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1457</xdr:row>
      <xdr:rowOff>64558</xdr:rowOff>
    </xdr:from>
    <xdr:to>
      <xdr:col>18</xdr:col>
      <xdr:colOff>1059</xdr:colOff>
      <xdr:row>1457</xdr:row>
      <xdr:rowOff>239684</xdr:rowOff>
    </xdr:to>
    <xdr:pic>
      <xdr:nvPicPr>
        <xdr:cNvPr id="24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1482</xdr:row>
      <xdr:rowOff>57150</xdr:rowOff>
    </xdr:from>
    <xdr:to>
      <xdr:col>15</xdr:col>
      <xdr:colOff>200024</xdr:colOff>
      <xdr:row>1483</xdr:row>
      <xdr:rowOff>161925</xdr:rowOff>
    </xdr:to>
    <xdr:pic>
      <xdr:nvPicPr>
        <xdr:cNvPr id="24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1483</xdr:row>
      <xdr:rowOff>64558</xdr:rowOff>
    </xdr:from>
    <xdr:to>
      <xdr:col>18</xdr:col>
      <xdr:colOff>1059</xdr:colOff>
      <xdr:row>1483</xdr:row>
      <xdr:rowOff>239684</xdr:rowOff>
    </xdr:to>
    <xdr:pic>
      <xdr:nvPicPr>
        <xdr:cNvPr id="24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1482</xdr:row>
      <xdr:rowOff>47623</xdr:rowOff>
    </xdr:from>
    <xdr:to>
      <xdr:col>31</xdr:col>
      <xdr:colOff>257613</xdr:colOff>
      <xdr:row>1483</xdr:row>
      <xdr:rowOff>152399</xdr:rowOff>
    </xdr:to>
    <xdr:pic>
      <xdr:nvPicPr>
        <xdr:cNvPr id="24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1483</xdr:row>
      <xdr:rowOff>64558</xdr:rowOff>
    </xdr:from>
    <xdr:to>
      <xdr:col>18</xdr:col>
      <xdr:colOff>1059</xdr:colOff>
      <xdr:row>1483</xdr:row>
      <xdr:rowOff>239684</xdr:rowOff>
    </xdr:to>
    <xdr:pic>
      <xdr:nvPicPr>
        <xdr:cNvPr id="24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1508</xdr:row>
      <xdr:rowOff>57150</xdr:rowOff>
    </xdr:from>
    <xdr:to>
      <xdr:col>15</xdr:col>
      <xdr:colOff>200024</xdr:colOff>
      <xdr:row>1509</xdr:row>
      <xdr:rowOff>161925</xdr:rowOff>
    </xdr:to>
    <xdr:pic>
      <xdr:nvPicPr>
        <xdr:cNvPr id="24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1509</xdr:row>
      <xdr:rowOff>64558</xdr:rowOff>
    </xdr:from>
    <xdr:to>
      <xdr:col>18</xdr:col>
      <xdr:colOff>1059</xdr:colOff>
      <xdr:row>1509</xdr:row>
      <xdr:rowOff>239684</xdr:rowOff>
    </xdr:to>
    <xdr:pic>
      <xdr:nvPicPr>
        <xdr:cNvPr id="24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1508</xdr:row>
      <xdr:rowOff>47623</xdr:rowOff>
    </xdr:from>
    <xdr:to>
      <xdr:col>31</xdr:col>
      <xdr:colOff>257613</xdr:colOff>
      <xdr:row>1509</xdr:row>
      <xdr:rowOff>152399</xdr:rowOff>
    </xdr:to>
    <xdr:pic>
      <xdr:nvPicPr>
        <xdr:cNvPr id="24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1509</xdr:row>
      <xdr:rowOff>64558</xdr:rowOff>
    </xdr:from>
    <xdr:to>
      <xdr:col>18</xdr:col>
      <xdr:colOff>1059</xdr:colOff>
      <xdr:row>1509</xdr:row>
      <xdr:rowOff>239684</xdr:rowOff>
    </xdr:to>
    <xdr:pic>
      <xdr:nvPicPr>
        <xdr:cNvPr id="24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1534</xdr:row>
      <xdr:rowOff>57150</xdr:rowOff>
    </xdr:from>
    <xdr:to>
      <xdr:col>15</xdr:col>
      <xdr:colOff>200024</xdr:colOff>
      <xdr:row>1535</xdr:row>
      <xdr:rowOff>161925</xdr:rowOff>
    </xdr:to>
    <xdr:pic>
      <xdr:nvPicPr>
        <xdr:cNvPr id="25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1535</xdr:row>
      <xdr:rowOff>64558</xdr:rowOff>
    </xdr:from>
    <xdr:to>
      <xdr:col>18</xdr:col>
      <xdr:colOff>1059</xdr:colOff>
      <xdr:row>1535</xdr:row>
      <xdr:rowOff>239684</xdr:rowOff>
    </xdr:to>
    <xdr:pic>
      <xdr:nvPicPr>
        <xdr:cNvPr id="25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1534</xdr:row>
      <xdr:rowOff>47623</xdr:rowOff>
    </xdr:from>
    <xdr:to>
      <xdr:col>31</xdr:col>
      <xdr:colOff>257613</xdr:colOff>
      <xdr:row>1535</xdr:row>
      <xdr:rowOff>152399</xdr:rowOff>
    </xdr:to>
    <xdr:pic>
      <xdr:nvPicPr>
        <xdr:cNvPr id="25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1535</xdr:row>
      <xdr:rowOff>64558</xdr:rowOff>
    </xdr:from>
    <xdr:to>
      <xdr:col>18</xdr:col>
      <xdr:colOff>1059</xdr:colOff>
      <xdr:row>1535</xdr:row>
      <xdr:rowOff>239684</xdr:rowOff>
    </xdr:to>
    <xdr:pic>
      <xdr:nvPicPr>
        <xdr:cNvPr id="25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1560</xdr:row>
      <xdr:rowOff>57150</xdr:rowOff>
    </xdr:from>
    <xdr:to>
      <xdr:col>15</xdr:col>
      <xdr:colOff>200024</xdr:colOff>
      <xdr:row>1561</xdr:row>
      <xdr:rowOff>161925</xdr:rowOff>
    </xdr:to>
    <xdr:pic>
      <xdr:nvPicPr>
        <xdr:cNvPr id="25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1561</xdr:row>
      <xdr:rowOff>64558</xdr:rowOff>
    </xdr:from>
    <xdr:to>
      <xdr:col>18</xdr:col>
      <xdr:colOff>1059</xdr:colOff>
      <xdr:row>1561</xdr:row>
      <xdr:rowOff>239684</xdr:rowOff>
    </xdr:to>
    <xdr:pic>
      <xdr:nvPicPr>
        <xdr:cNvPr id="25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1560</xdr:row>
      <xdr:rowOff>47623</xdr:rowOff>
    </xdr:from>
    <xdr:to>
      <xdr:col>31</xdr:col>
      <xdr:colOff>257613</xdr:colOff>
      <xdr:row>1561</xdr:row>
      <xdr:rowOff>152399</xdr:rowOff>
    </xdr:to>
    <xdr:pic>
      <xdr:nvPicPr>
        <xdr:cNvPr id="25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1561</xdr:row>
      <xdr:rowOff>64558</xdr:rowOff>
    </xdr:from>
    <xdr:to>
      <xdr:col>18</xdr:col>
      <xdr:colOff>1059</xdr:colOff>
      <xdr:row>1561</xdr:row>
      <xdr:rowOff>239684</xdr:rowOff>
    </xdr:to>
    <xdr:pic>
      <xdr:nvPicPr>
        <xdr:cNvPr id="25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1586</xdr:row>
      <xdr:rowOff>57150</xdr:rowOff>
    </xdr:from>
    <xdr:to>
      <xdr:col>15</xdr:col>
      <xdr:colOff>200024</xdr:colOff>
      <xdr:row>1587</xdr:row>
      <xdr:rowOff>161925</xdr:rowOff>
    </xdr:to>
    <xdr:pic>
      <xdr:nvPicPr>
        <xdr:cNvPr id="25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1587</xdr:row>
      <xdr:rowOff>64558</xdr:rowOff>
    </xdr:from>
    <xdr:to>
      <xdr:col>18</xdr:col>
      <xdr:colOff>1059</xdr:colOff>
      <xdr:row>1587</xdr:row>
      <xdr:rowOff>239684</xdr:rowOff>
    </xdr:to>
    <xdr:pic>
      <xdr:nvPicPr>
        <xdr:cNvPr id="25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1586</xdr:row>
      <xdr:rowOff>47623</xdr:rowOff>
    </xdr:from>
    <xdr:to>
      <xdr:col>31</xdr:col>
      <xdr:colOff>257613</xdr:colOff>
      <xdr:row>1587</xdr:row>
      <xdr:rowOff>152399</xdr:rowOff>
    </xdr:to>
    <xdr:pic>
      <xdr:nvPicPr>
        <xdr:cNvPr id="26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1587</xdr:row>
      <xdr:rowOff>64558</xdr:rowOff>
    </xdr:from>
    <xdr:to>
      <xdr:col>18</xdr:col>
      <xdr:colOff>1059</xdr:colOff>
      <xdr:row>1587</xdr:row>
      <xdr:rowOff>239684</xdr:rowOff>
    </xdr:to>
    <xdr:pic>
      <xdr:nvPicPr>
        <xdr:cNvPr id="26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1612</xdr:row>
      <xdr:rowOff>57150</xdr:rowOff>
    </xdr:from>
    <xdr:to>
      <xdr:col>15</xdr:col>
      <xdr:colOff>200024</xdr:colOff>
      <xdr:row>1613</xdr:row>
      <xdr:rowOff>161925</xdr:rowOff>
    </xdr:to>
    <xdr:pic>
      <xdr:nvPicPr>
        <xdr:cNvPr id="26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1613</xdr:row>
      <xdr:rowOff>64558</xdr:rowOff>
    </xdr:from>
    <xdr:to>
      <xdr:col>18</xdr:col>
      <xdr:colOff>1059</xdr:colOff>
      <xdr:row>1613</xdr:row>
      <xdr:rowOff>239684</xdr:rowOff>
    </xdr:to>
    <xdr:pic>
      <xdr:nvPicPr>
        <xdr:cNvPr id="26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1612</xdr:row>
      <xdr:rowOff>47623</xdr:rowOff>
    </xdr:from>
    <xdr:to>
      <xdr:col>31</xdr:col>
      <xdr:colOff>257613</xdr:colOff>
      <xdr:row>1613</xdr:row>
      <xdr:rowOff>152399</xdr:rowOff>
    </xdr:to>
    <xdr:pic>
      <xdr:nvPicPr>
        <xdr:cNvPr id="26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1613</xdr:row>
      <xdr:rowOff>64558</xdr:rowOff>
    </xdr:from>
    <xdr:to>
      <xdr:col>18</xdr:col>
      <xdr:colOff>1059</xdr:colOff>
      <xdr:row>1613</xdr:row>
      <xdr:rowOff>239684</xdr:rowOff>
    </xdr:to>
    <xdr:pic>
      <xdr:nvPicPr>
        <xdr:cNvPr id="26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1638</xdr:row>
      <xdr:rowOff>57150</xdr:rowOff>
    </xdr:from>
    <xdr:to>
      <xdr:col>15</xdr:col>
      <xdr:colOff>200024</xdr:colOff>
      <xdr:row>1639</xdr:row>
      <xdr:rowOff>161925</xdr:rowOff>
    </xdr:to>
    <xdr:pic>
      <xdr:nvPicPr>
        <xdr:cNvPr id="26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1639</xdr:row>
      <xdr:rowOff>64558</xdr:rowOff>
    </xdr:from>
    <xdr:to>
      <xdr:col>18</xdr:col>
      <xdr:colOff>1059</xdr:colOff>
      <xdr:row>1639</xdr:row>
      <xdr:rowOff>239684</xdr:rowOff>
    </xdr:to>
    <xdr:pic>
      <xdr:nvPicPr>
        <xdr:cNvPr id="26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1638</xdr:row>
      <xdr:rowOff>47623</xdr:rowOff>
    </xdr:from>
    <xdr:to>
      <xdr:col>31</xdr:col>
      <xdr:colOff>257613</xdr:colOff>
      <xdr:row>1639</xdr:row>
      <xdr:rowOff>152399</xdr:rowOff>
    </xdr:to>
    <xdr:pic>
      <xdr:nvPicPr>
        <xdr:cNvPr id="26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1639</xdr:row>
      <xdr:rowOff>64558</xdr:rowOff>
    </xdr:from>
    <xdr:to>
      <xdr:col>18</xdr:col>
      <xdr:colOff>1059</xdr:colOff>
      <xdr:row>1639</xdr:row>
      <xdr:rowOff>239684</xdr:rowOff>
    </xdr:to>
    <xdr:pic>
      <xdr:nvPicPr>
        <xdr:cNvPr id="26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1664</xdr:row>
      <xdr:rowOff>57150</xdr:rowOff>
    </xdr:from>
    <xdr:to>
      <xdr:col>15</xdr:col>
      <xdr:colOff>200024</xdr:colOff>
      <xdr:row>1665</xdr:row>
      <xdr:rowOff>161925</xdr:rowOff>
    </xdr:to>
    <xdr:pic>
      <xdr:nvPicPr>
        <xdr:cNvPr id="27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1665</xdr:row>
      <xdr:rowOff>64558</xdr:rowOff>
    </xdr:from>
    <xdr:to>
      <xdr:col>18</xdr:col>
      <xdr:colOff>1059</xdr:colOff>
      <xdr:row>1665</xdr:row>
      <xdr:rowOff>239684</xdr:rowOff>
    </xdr:to>
    <xdr:pic>
      <xdr:nvPicPr>
        <xdr:cNvPr id="27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1664</xdr:row>
      <xdr:rowOff>47623</xdr:rowOff>
    </xdr:from>
    <xdr:to>
      <xdr:col>31</xdr:col>
      <xdr:colOff>257613</xdr:colOff>
      <xdr:row>1665</xdr:row>
      <xdr:rowOff>152399</xdr:rowOff>
    </xdr:to>
    <xdr:pic>
      <xdr:nvPicPr>
        <xdr:cNvPr id="27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1665</xdr:row>
      <xdr:rowOff>64558</xdr:rowOff>
    </xdr:from>
    <xdr:to>
      <xdr:col>18</xdr:col>
      <xdr:colOff>1059</xdr:colOff>
      <xdr:row>1665</xdr:row>
      <xdr:rowOff>239684</xdr:rowOff>
    </xdr:to>
    <xdr:pic>
      <xdr:nvPicPr>
        <xdr:cNvPr id="27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1690</xdr:row>
      <xdr:rowOff>57150</xdr:rowOff>
    </xdr:from>
    <xdr:to>
      <xdr:col>15</xdr:col>
      <xdr:colOff>200024</xdr:colOff>
      <xdr:row>1691</xdr:row>
      <xdr:rowOff>161925</xdr:rowOff>
    </xdr:to>
    <xdr:pic>
      <xdr:nvPicPr>
        <xdr:cNvPr id="27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1691</xdr:row>
      <xdr:rowOff>64558</xdr:rowOff>
    </xdr:from>
    <xdr:to>
      <xdr:col>18</xdr:col>
      <xdr:colOff>1059</xdr:colOff>
      <xdr:row>1691</xdr:row>
      <xdr:rowOff>239684</xdr:rowOff>
    </xdr:to>
    <xdr:pic>
      <xdr:nvPicPr>
        <xdr:cNvPr id="27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1690</xdr:row>
      <xdr:rowOff>47623</xdr:rowOff>
    </xdr:from>
    <xdr:to>
      <xdr:col>31</xdr:col>
      <xdr:colOff>257613</xdr:colOff>
      <xdr:row>1691</xdr:row>
      <xdr:rowOff>152399</xdr:rowOff>
    </xdr:to>
    <xdr:pic>
      <xdr:nvPicPr>
        <xdr:cNvPr id="27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1691</xdr:row>
      <xdr:rowOff>64558</xdr:rowOff>
    </xdr:from>
    <xdr:to>
      <xdr:col>18</xdr:col>
      <xdr:colOff>1059</xdr:colOff>
      <xdr:row>1691</xdr:row>
      <xdr:rowOff>239684</xdr:rowOff>
    </xdr:to>
    <xdr:pic>
      <xdr:nvPicPr>
        <xdr:cNvPr id="27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1716</xdr:row>
      <xdr:rowOff>57150</xdr:rowOff>
    </xdr:from>
    <xdr:to>
      <xdr:col>15</xdr:col>
      <xdr:colOff>200024</xdr:colOff>
      <xdr:row>1717</xdr:row>
      <xdr:rowOff>161925</xdr:rowOff>
    </xdr:to>
    <xdr:pic>
      <xdr:nvPicPr>
        <xdr:cNvPr id="27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1717</xdr:row>
      <xdr:rowOff>64558</xdr:rowOff>
    </xdr:from>
    <xdr:to>
      <xdr:col>18</xdr:col>
      <xdr:colOff>1059</xdr:colOff>
      <xdr:row>1717</xdr:row>
      <xdr:rowOff>239684</xdr:rowOff>
    </xdr:to>
    <xdr:pic>
      <xdr:nvPicPr>
        <xdr:cNvPr id="27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1716</xdr:row>
      <xdr:rowOff>47623</xdr:rowOff>
    </xdr:from>
    <xdr:to>
      <xdr:col>31</xdr:col>
      <xdr:colOff>257613</xdr:colOff>
      <xdr:row>1717</xdr:row>
      <xdr:rowOff>152399</xdr:rowOff>
    </xdr:to>
    <xdr:pic>
      <xdr:nvPicPr>
        <xdr:cNvPr id="28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1717</xdr:row>
      <xdr:rowOff>64558</xdr:rowOff>
    </xdr:from>
    <xdr:to>
      <xdr:col>18</xdr:col>
      <xdr:colOff>1059</xdr:colOff>
      <xdr:row>1717</xdr:row>
      <xdr:rowOff>239684</xdr:rowOff>
    </xdr:to>
    <xdr:pic>
      <xdr:nvPicPr>
        <xdr:cNvPr id="28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1742</xdr:row>
      <xdr:rowOff>57150</xdr:rowOff>
    </xdr:from>
    <xdr:to>
      <xdr:col>15</xdr:col>
      <xdr:colOff>200024</xdr:colOff>
      <xdr:row>1743</xdr:row>
      <xdr:rowOff>161925</xdr:rowOff>
    </xdr:to>
    <xdr:pic>
      <xdr:nvPicPr>
        <xdr:cNvPr id="28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1743</xdr:row>
      <xdr:rowOff>64558</xdr:rowOff>
    </xdr:from>
    <xdr:to>
      <xdr:col>18</xdr:col>
      <xdr:colOff>1059</xdr:colOff>
      <xdr:row>1743</xdr:row>
      <xdr:rowOff>239684</xdr:rowOff>
    </xdr:to>
    <xdr:pic>
      <xdr:nvPicPr>
        <xdr:cNvPr id="28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1742</xdr:row>
      <xdr:rowOff>47623</xdr:rowOff>
    </xdr:from>
    <xdr:to>
      <xdr:col>31</xdr:col>
      <xdr:colOff>257613</xdr:colOff>
      <xdr:row>1743</xdr:row>
      <xdr:rowOff>152399</xdr:rowOff>
    </xdr:to>
    <xdr:pic>
      <xdr:nvPicPr>
        <xdr:cNvPr id="28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1743</xdr:row>
      <xdr:rowOff>64558</xdr:rowOff>
    </xdr:from>
    <xdr:to>
      <xdr:col>18</xdr:col>
      <xdr:colOff>1059</xdr:colOff>
      <xdr:row>1743</xdr:row>
      <xdr:rowOff>239684</xdr:rowOff>
    </xdr:to>
    <xdr:pic>
      <xdr:nvPicPr>
        <xdr:cNvPr id="28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1768</xdr:row>
      <xdr:rowOff>57150</xdr:rowOff>
    </xdr:from>
    <xdr:to>
      <xdr:col>15</xdr:col>
      <xdr:colOff>200024</xdr:colOff>
      <xdr:row>1769</xdr:row>
      <xdr:rowOff>161925</xdr:rowOff>
    </xdr:to>
    <xdr:pic>
      <xdr:nvPicPr>
        <xdr:cNvPr id="28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1769</xdr:row>
      <xdr:rowOff>64558</xdr:rowOff>
    </xdr:from>
    <xdr:to>
      <xdr:col>18</xdr:col>
      <xdr:colOff>1059</xdr:colOff>
      <xdr:row>1769</xdr:row>
      <xdr:rowOff>239684</xdr:rowOff>
    </xdr:to>
    <xdr:pic>
      <xdr:nvPicPr>
        <xdr:cNvPr id="28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1768</xdr:row>
      <xdr:rowOff>47623</xdr:rowOff>
    </xdr:from>
    <xdr:to>
      <xdr:col>31</xdr:col>
      <xdr:colOff>257613</xdr:colOff>
      <xdr:row>1769</xdr:row>
      <xdr:rowOff>152399</xdr:rowOff>
    </xdr:to>
    <xdr:pic>
      <xdr:nvPicPr>
        <xdr:cNvPr id="28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1769</xdr:row>
      <xdr:rowOff>64558</xdr:rowOff>
    </xdr:from>
    <xdr:to>
      <xdr:col>18</xdr:col>
      <xdr:colOff>1059</xdr:colOff>
      <xdr:row>1769</xdr:row>
      <xdr:rowOff>239684</xdr:rowOff>
    </xdr:to>
    <xdr:pic>
      <xdr:nvPicPr>
        <xdr:cNvPr id="28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1794</xdr:row>
      <xdr:rowOff>57150</xdr:rowOff>
    </xdr:from>
    <xdr:to>
      <xdr:col>15</xdr:col>
      <xdr:colOff>200024</xdr:colOff>
      <xdr:row>1795</xdr:row>
      <xdr:rowOff>161925</xdr:rowOff>
    </xdr:to>
    <xdr:pic>
      <xdr:nvPicPr>
        <xdr:cNvPr id="29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1795</xdr:row>
      <xdr:rowOff>64558</xdr:rowOff>
    </xdr:from>
    <xdr:to>
      <xdr:col>18</xdr:col>
      <xdr:colOff>1059</xdr:colOff>
      <xdr:row>1795</xdr:row>
      <xdr:rowOff>239684</xdr:rowOff>
    </xdr:to>
    <xdr:pic>
      <xdr:nvPicPr>
        <xdr:cNvPr id="29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1794</xdr:row>
      <xdr:rowOff>47623</xdr:rowOff>
    </xdr:from>
    <xdr:to>
      <xdr:col>31</xdr:col>
      <xdr:colOff>257613</xdr:colOff>
      <xdr:row>1795</xdr:row>
      <xdr:rowOff>152399</xdr:rowOff>
    </xdr:to>
    <xdr:pic>
      <xdr:nvPicPr>
        <xdr:cNvPr id="29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1795</xdr:row>
      <xdr:rowOff>64558</xdr:rowOff>
    </xdr:from>
    <xdr:to>
      <xdr:col>18</xdr:col>
      <xdr:colOff>1059</xdr:colOff>
      <xdr:row>1795</xdr:row>
      <xdr:rowOff>239684</xdr:rowOff>
    </xdr:to>
    <xdr:pic>
      <xdr:nvPicPr>
        <xdr:cNvPr id="29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1820</xdr:row>
      <xdr:rowOff>57150</xdr:rowOff>
    </xdr:from>
    <xdr:to>
      <xdr:col>15</xdr:col>
      <xdr:colOff>200024</xdr:colOff>
      <xdr:row>1821</xdr:row>
      <xdr:rowOff>161925</xdr:rowOff>
    </xdr:to>
    <xdr:pic>
      <xdr:nvPicPr>
        <xdr:cNvPr id="29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1821</xdr:row>
      <xdr:rowOff>64558</xdr:rowOff>
    </xdr:from>
    <xdr:to>
      <xdr:col>18</xdr:col>
      <xdr:colOff>1059</xdr:colOff>
      <xdr:row>1821</xdr:row>
      <xdr:rowOff>239684</xdr:rowOff>
    </xdr:to>
    <xdr:pic>
      <xdr:nvPicPr>
        <xdr:cNvPr id="29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1820</xdr:row>
      <xdr:rowOff>47623</xdr:rowOff>
    </xdr:from>
    <xdr:to>
      <xdr:col>31</xdr:col>
      <xdr:colOff>257613</xdr:colOff>
      <xdr:row>1821</xdr:row>
      <xdr:rowOff>152399</xdr:rowOff>
    </xdr:to>
    <xdr:pic>
      <xdr:nvPicPr>
        <xdr:cNvPr id="29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1821</xdr:row>
      <xdr:rowOff>64558</xdr:rowOff>
    </xdr:from>
    <xdr:to>
      <xdr:col>18</xdr:col>
      <xdr:colOff>1059</xdr:colOff>
      <xdr:row>1821</xdr:row>
      <xdr:rowOff>239684</xdr:rowOff>
    </xdr:to>
    <xdr:pic>
      <xdr:nvPicPr>
        <xdr:cNvPr id="29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1846</xdr:row>
      <xdr:rowOff>57150</xdr:rowOff>
    </xdr:from>
    <xdr:to>
      <xdr:col>15</xdr:col>
      <xdr:colOff>200024</xdr:colOff>
      <xdr:row>1847</xdr:row>
      <xdr:rowOff>161925</xdr:rowOff>
    </xdr:to>
    <xdr:pic>
      <xdr:nvPicPr>
        <xdr:cNvPr id="29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1847</xdr:row>
      <xdr:rowOff>64558</xdr:rowOff>
    </xdr:from>
    <xdr:to>
      <xdr:col>18</xdr:col>
      <xdr:colOff>1059</xdr:colOff>
      <xdr:row>1847</xdr:row>
      <xdr:rowOff>239684</xdr:rowOff>
    </xdr:to>
    <xdr:pic>
      <xdr:nvPicPr>
        <xdr:cNvPr id="29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1846</xdr:row>
      <xdr:rowOff>47623</xdr:rowOff>
    </xdr:from>
    <xdr:to>
      <xdr:col>31</xdr:col>
      <xdr:colOff>257613</xdr:colOff>
      <xdr:row>1847</xdr:row>
      <xdr:rowOff>152399</xdr:rowOff>
    </xdr:to>
    <xdr:pic>
      <xdr:nvPicPr>
        <xdr:cNvPr id="30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1847</xdr:row>
      <xdr:rowOff>64558</xdr:rowOff>
    </xdr:from>
    <xdr:to>
      <xdr:col>18</xdr:col>
      <xdr:colOff>1059</xdr:colOff>
      <xdr:row>1847</xdr:row>
      <xdr:rowOff>239684</xdr:rowOff>
    </xdr:to>
    <xdr:pic>
      <xdr:nvPicPr>
        <xdr:cNvPr id="30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1872</xdr:row>
      <xdr:rowOff>57150</xdr:rowOff>
    </xdr:from>
    <xdr:to>
      <xdr:col>15</xdr:col>
      <xdr:colOff>200024</xdr:colOff>
      <xdr:row>1873</xdr:row>
      <xdr:rowOff>161925</xdr:rowOff>
    </xdr:to>
    <xdr:pic>
      <xdr:nvPicPr>
        <xdr:cNvPr id="30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1873</xdr:row>
      <xdr:rowOff>64558</xdr:rowOff>
    </xdr:from>
    <xdr:to>
      <xdr:col>18</xdr:col>
      <xdr:colOff>1059</xdr:colOff>
      <xdr:row>1873</xdr:row>
      <xdr:rowOff>239684</xdr:rowOff>
    </xdr:to>
    <xdr:pic>
      <xdr:nvPicPr>
        <xdr:cNvPr id="30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1872</xdr:row>
      <xdr:rowOff>47623</xdr:rowOff>
    </xdr:from>
    <xdr:to>
      <xdr:col>31</xdr:col>
      <xdr:colOff>257613</xdr:colOff>
      <xdr:row>1873</xdr:row>
      <xdr:rowOff>152399</xdr:rowOff>
    </xdr:to>
    <xdr:pic>
      <xdr:nvPicPr>
        <xdr:cNvPr id="30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1873</xdr:row>
      <xdr:rowOff>64558</xdr:rowOff>
    </xdr:from>
    <xdr:to>
      <xdr:col>18</xdr:col>
      <xdr:colOff>1059</xdr:colOff>
      <xdr:row>1873</xdr:row>
      <xdr:rowOff>239684</xdr:rowOff>
    </xdr:to>
    <xdr:pic>
      <xdr:nvPicPr>
        <xdr:cNvPr id="30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1898</xdr:row>
      <xdr:rowOff>57150</xdr:rowOff>
    </xdr:from>
    <xdr:to>
      <xdr:col>15</xdr:col>
      <xdr:colOff>200024</xdr:colOff>
      <xdr:row>1899</xdr:row>
      <xdr:rowOff>161925</xdr:rowOff>
    </xdr:to>
    <xdr:pic>
      <xdr:nvPicPr>
        <xdr:cNvPr id="30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1899</xdr:row>
      <xdr:rowOff>64558</xdr:rowOff>
    </xdr:from>
    <xdr:to>
      <xdr:col>18</xdr:col>
      <xdr:colOff>1059</xdr:colOff>
      <xdr:row>1899</xdr:row>
      <xdr:rowOff>239684</xdr:rowOff>
    </xdr:to>
    <xdr:pic>
      <xdr:nvPicPr>
        <xdr:cNvPr id="30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1898</xdr:row>
      <xdr:rowOff>47623</xdr:rowOff>
    </xdr:from>
    <xdr:to>
      <xdr:col>31</xdr:col>
      <xdr:colOff>257613</xdr:colOff>
      <xdr:row>1899</xdr:row>
      <xdr:rowOff>152399</xdr:rowOff>
    </xdr:to>
    <xdr:pic>
      <xdr:nvPicPr>
        <xdr:cNvPr id="30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1899</xdr:row>
      <xdr:rowOff>64558</xdr:rowOff>
    </xdr:from>
    <xdr:to>
      <xdr:col>18</xdr:col>
      <xdr:colOff>1059</xdr:colOff>
      <xdr:row>1899</xdr:row>
      <xdr:rowOff>239684</xdr:rowOff>
    </xdr:to>
    <xdr:pic>
      <xdr:nvPicPr>
        <xdr:cNvPr id="30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1924</xdr:row>
      <xdr:rowOff>57150</xdr:rowOff>
    </xdr:from>
    <xdr:to>
      <xdr:col>15</xdr:col>
      <xdr:colOff>200024</xdr:colOff>
      <xdr:row>1925</xdr:row>
      <xdr:rowOff>161925</xdr:rowOff>
    </xdr:to>
    <xdr:pic>
      <xdr:nvPicPr>
        <xdr:cNvPr id="31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1925</xdr:row>
      <xdr:rowOff>64558</xdr:rowOff>
    </xdr:from>
    <xdr:to>
      <xdr:col>18</xdr:col>
      <xdr:colOff>1059</xdr:colOff>
      <xdr:row>1925</xdr:row>
      <xdr:rowOff>239684</xdr:rowOff>
    </xdr:to>
    <xdr:pic>
      <xdr:nvPicPr>
        <xdr:cNvPr id="31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1924</xdr:row>
      <xdr:rowOff>47623</xdr:rowOff>
    </xdr:from>
    <xdr:to>
      <xdr:col>31</xdr:col>
      <xdr:colOff>257613</xdr:colOff>
      <xdr:row>1925</xdr:row>
      <xdr:rowOff>152399</xdr:rowOff>
    </xdr:to>
    <xdr:pic>
      <xdr:nvPicPr>
        <xdr:cNvPr id="31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1925</xdr:row>
      <xdr:rowOff>64558</xdr:rowOff>
    </xdr:from>
    <xdr:to>
      <xdr:col>18</xdr:col>
      <xdr:colOff>1059</xdr:colOff>
      <xdr:row>1925</xdr:row>
      <xdr:rowOff>239684</xdr:rowOff>
    </xdr:to>
    <xdr:pic>
      <xdr:nvPicPr>
        <xdr:cNvPr id="31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1950</xdr:row>
      <xdr:rowOff>57150</xdr:rowOff>
    </xdr:from>
    <xdr:to>
      <xdr:col>15</xdr:col>
      <xdr:colOff>200024</xdr:colOff>
      <xdr:row>1951</xdr:row>
      <xdr:rowOff>161925</xdr:rowOff>
    </xdr:to>
    <xdr:pic>
      <xdr:nvPicPr>
        <xdr:cNvPr id="31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1951</xdr:row>
      <xdr:rowOff>64558</xdr:rowOff>
    </xdr:from>
    <xdr:to>
      <xdr:col>18</xdr:col>
      <xdr:colOff>1059</xdr:colOff>
      <xdr:row>1951</xdr:row>
      <xdr:rowOff>239684</xdr:rowOff>
    </xdr:to>
    <xdr:pic>
      <xdr:nvPicPr>
        <xdr:cNvPr id="31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1950</xdr:row>
      <xdr:rowOff>47623</xdr:rowOff>
    </xdr:from>
    <xdr:to>
      <xdr:col>31</xdr:col>
      <xdr:colOff>257613</xdr:colOff>
      <xdr:row>1951</xdr:row>
      <xdr:rowOff>152399</xdr:rowOff>
    </xdr:to>
    <xdr:pic>
      <xdr:nvPicPr>
        <xdr:cNvPr id="31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1951</xdr:row>
      <xdr:rowOff>64558</xdr:rowOff>
    </xdr:from>
    <xdr:to>
      <xdr:col>18</xdr:col>
      <xdr:colOff>1059</xdr:colOff>
      <xdr:row>1951</xdr:row>
      <xdr:rowOff>239684</xdr:rowOff>
    </xdr:to>
    <xdr:pic>
      <xdr:nvPicPr>
        <xdr:cNvPr id="31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1976</xdr:row>
      <xdr:rowOff>57150</xdr:rowOff>
    </xdr:from>
    <xdr:to>
      <xdr:col>15</xdr:col>
      <xdr:colOff>200024</xdr:colOff>
      <xdr:row>1977</xdr:row>
      <xdr:rowOff>161925</xdr:rowOff>
    </xdr:to>
    <xdr:pic>
      <xdr:nvPicPr>
        <xdr:cNvPr id="31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1977</xdr:row>
      <xdr:rowOff>64558</xdr:rowOff>
    </xdr:from>
    <xdr:to>
      <xdr:col>18</xdr:col>
      <xdr:colOff>1059</xdr:colOff>
      <xdr:row>1977</xdr:row>
      <xdr:rowOff>239684</xdr:rowOff>
    </xdr:to>
    <xdr:pic>
      <xdr:nvPicPr>
        <xdr:cNvPr id="31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1976</xdr:row>
      <xdr:rowOff>47623</xdr:rowOff>
    </xdr:from>
    <xdr:to>
      <xdr:col>31</xdr:col>
      <xdr:colOff>257613</xdr:colOff>
      <xdr:row>1977</xdr:row>
      <xdr:rowOff>152399</xdr:rowOff>
    </xdr:to>
    <xdr:pic>
      <xdr:nvPicPr>
        <xdr:cNvPr id="32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1977</xdr:row>
      <xdr:rowOff>64558</xdr:rowOff>
    </xdr:from>
    <xdr:to>
      <xdr:col>18</xdr:col>
      <xdr:colOff>1059</xdr:colOff>
      <xdr:row>1977</xdr:row>
      <xdr:rowOff>239684</xdr:rowOff>
    </xdr:to>
    <xdr:pic>
      <xdr:nvPicPr>
        <xdr:cNvPr id="32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2002</xdr:row>
      <xdr:rowOff>57150</xdr:rowOff>
    </xdr:from>
    <xdr:to>
      <xdr:col>15</xdr:col>
      <xdr:colOff>200024</xdr:colOff>
      <xdr:row>2003</xdr:row>
      <xdr:rowOff>161925</xdr:rowOff>
    </xdr:to>
    <xdr:pic>
      <xdr:nvPicPr>
        <xdr:cNvPr id="32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2003</xdr:row>
      <xdr:rowOff>64558</xdr:rowOff>
    </xdr:from>
    <xdr:to>
      <xdr:col>18</xdr:col>
      <xdr:colOff>1059</xdr:colOff>
      <xdr:row>2003</xdr:row>
      <xdr:rowOff>239684</xdr:rowOff>
    </xdr:to>
    <xdr:pic>
      <xdr:nvPicPr>
        <xdr:cNvPr id="32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2002</xdr:row>
      <xdr:rowOff>47623</xdr:rowOff>
    </xdr:from>
    <xdr:to>
      <xdr:col>31</xdr:col>
      <xdr:colOff>257613</xdr:colOff>
      <xdr:row>2003</xdr:row>
      <xdr:rowOff>152399</xdr:rowOff>
    </xdr:to>
    <xdr:pic>
      <xdr:nvPicPr>
        <xdr:cNvPr id="32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2003</xdr:row>
      <xdr:rowOff>64558</xdr:rowOff>
    </xdr:from>
    <xdr:to>
      <xdr:col>18</xdr:col>
      <xdr:colOff>1059</xdr:colOff>
      <xdr:row>2003</xdr:row>
      <xdr:rowOff>239684</xdr:rowOff>
    </xdr:to>
    <xdr:pic>
      <xdr:nvPicPr>
        <xdr:cNvPr id="32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2028</xdr:row>
      <xdr:rowOff>57150</xdr:rowOff>
    </xdr:from>
    <xdr:to>
      <xdr:col>15</xdr:col>
      <xdr:colOff>200024</xdr:colOff>
      <xdr:row>2029</xdr:row>
      <xdr:rowOff>161925</xdr:rowOff>
    </xdr:to>
    <xdr:pic>
      <xdr:nvPicPr>
        <xdr:cNvPr id="32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2029</xdr:row>
      <xdr:rowOff>64558</xdr:rowOff>
    </xdr:from>
    <xdr:to>
      <xdr:col>18</xdr:col>
      <xdr:colOff>1059</xdr:colOff>
      <xdr:row>2029</xdr:row>
      <xdr:rowOff>239684</xdr:rowOff>
    </xdr:to>
    <xdr:pic>
      <xdr:nvPicPr>
        <xdr:cNvPr id="32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2028</xdr:row>
      <xdr:rowOff>47623</xdr:rowOff>
    </xdr:from>
    <xdr:to>
      <xdr:col>31</xdr:col>
      <xdr:colOff>257613</xdr:colOff>
      <xdr:row>2029</xdr:row>
      <xdr:rowOff>152399</xdr:rowOff>
    </xdr:to>
    <xdr:pic>
      <xdr:nvPicPr>
        <xdr:cNvPr id="32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2029</xdr:row>
      <xdr:rowOff>64558</xdr:rowOff>
    </xdr:from>
    <xdr:to>
      <xdr:col>18</xdr:col>
      <xdr:colOff>1059</xdr:colOff>
      <xdr:row>2029</xdr:row>
      <xdr:rowOff>239684</xdr:rowOff>
    </xdr:to>
    <xdr:pic>
      <xdr:nvPicPr>
        <xdr:cNvPr id="32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2054</xdr:row>
      <xdr:rowOff>57150</xdr:rowOff>
    </xdr:from>
    <xdr:to>
      <xdr:col>15</xdr:col>
      <xdr:colOff>200024</xdr:colOff>
      <xdr:row>2055</xdr:row>
      <xdr:rowOff>161925</xdr:rowOff>
    </xdr:to>
    <xdr:pic>
      <xdr:nvPicPr>
        <xdr:cNvPr id="33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2055</xdr:row>
      <xdr:rowOff>64558</xdr:rowOff>
    </xdr:from>
    <xdr:to>
      <xdr:col>18</xdr:col>
      <xdr:colOff>1059</xdr:colOff>
      <xdr:row>2055</xdr:row>
      <xdr:rowOff>239684</xdr:rowOff>
    </xdr:to>
    <xdr:pic>
      <xdr:nvPicPr>
        <xdr:cNvPr id="33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2054</xdr:row>
      <xdr:rowOff>47623</xdr:rowOff>
    </xdr:from>
    <xdr:to>
      <xdr:col>31</xdr:col>
      <xdr:colOff>257613</xdr:colOff>
      <xdr:row>2055</xdr:row>
      <xdr:rowOff>152399</xdr:rowOff>
    </xdr:to>
    <xdr:pic>
      <xdr:nvPicPr>
        <xdr:cNvPr id="33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2055</xdr:row>
      <xdr:rowOff>64558</xdr:rowOff>
    </xdr:from>
    <xdr:to>
      <xdr:col>18</xdr:col>
      <xdr:colOff>1059</xdr:colOff>
      <xdr:row>2055</xdr:row>
      <xdr:rowOff>239684</xdr:rowOff>
    </xdr:to>
    <xdr:pic>
      <xdr:nvPicPr>
        <xdr:cNvPr id="33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2080</xdr:row>
      <xdr:rowOff>57150</xdr:rowOff>
    </xdr:from>
    <xdr:to>
      <xdr:col>15</xdr:col>
      <xdr:colOff>200024</xdr:colOff>
      <xdr:row>2081</xdr:row>
      <xdr:rowOff>161925</xdr:rowOff>
    </xdr:to>
    <xdr:pic>
      <xdr:nvPicPr>
        <xdr:cNvPr id="33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2081</xdr:row>
      <xdr:rowOff>64558</xdr:rowOff>
    </xdr:from>
    <xdr:to>
      <xdr:col>18</xdr:col>
      <xdr:colOff>1059</xdr:colOff>
      <xdr:row>2081</xdr:row>
      <xdr:rowOff>239684</xdr:rowOff>
    </xdr:to>
    <xdr:pic>
      <xdr:nvPicPr>
        <xdr:cNvPr id="33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2080</xdr:row>
      <xdr:rowOff>47623</xdr:rowOff>
    </xdr:from>
    <xdr:to>
      <xdr:col>31</xdr:col>
      <xdr:colOff>257613</xdr:colOff>
      <xdr:row>2081</xdr:row>
      <xdr:rowOff>152399</xdr:rowOff>
    </xdr:to>
    <xdr:pic>
      <xdr:nvPicPr>
        <xdr:cNvPr id="33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2081</xdr:row>
      <xdr:rowOff>64558</xdr:rowOff>
    </xdr:from>
    <xdr:to>
      <xdr:col>18</xdr:col>
      <xdr:colOff>1059</xdr:colOff>
      <xdr:row>2081</xdr:row>
      <xdr:rowOff>239684</xdr:rowOff>
    </xdr:to>
    <xdr:pic>
      <xdr:nvPicPr>
        <xdr:cNvPr id="33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2106</xdr:row>
      <xdr:rowOff>57150</xdr:rowOff>
    </xdr:from>
    <xdr:to>
      <xdr:col>15</xdr:col>
      <xdr:colOff>200024</xdr:colOff>
      <xdr:row>2107</xdr:row>
      <xdr:rowOff>161925</xdr:rowOff>
    </xdr:to>
    <xdr:pic>
      <xdr:nvPicPr>
        <xdr:cNvPr id="33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2107</xdr:row>
      <xdr:rowOff>64558</xdr:rowOff>
    </xdr:from>
    <xdr:to>
      <xdr:col>18</xdr:col>
      <xdr:colOff>1059</xdr:colOff>
      <xdr:row>2107</xdr:row>
      <xdr:rowOff>239684</xdr:rowOff>
    </xdr:to>
    <xdr:pic>
      <xdr:nvPicPr>
        <xdr:cNvPr id="33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2106</xdr:row>
      <xdr:rowOff>47623</xdr:rowOff>
    </xdr:from>
    <xdr:to>
      <xdr:col>31</xdr:col>
      <xdr:colOff>257613</xdr:colOff>
      <xdr:row>2107</xdr:row>
      <xdr:rowOff>152399</xdr:rowOff>
    </xdr:to>
    <xdr:pic>
      <xdr:nvPicPr>
        <xdr:cNvPr id="34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2107</xdr:row>
      <xdr:rowOff>64558</xdr:rowOff>
    </xdr:from>
    <xdr:to>
      <xdr:col>18</xdr:col>
      <xdr:colOff>1059</xdr:colOff>
      <xdr:row>2107</xdr:row>
      <xdr:rowOff>239684</xdr:rowOff>
    </xdr:to>
    <xdr:pic>
      <xdr:nvPicPr>
        <xdr:cNvPr id="34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2132</xdr:row>
      <xdr:rowOff>57150</xdr:rowOff>
    </xdr:from>
    <xdr:to>
      <xdr:col>15</xdr:col>
      <xdr:colOff>200024</xdr:colOff>
      <xdr:row>2133</xdr:row>
      <xdr:rowOff>161925</xdr:rowOff>
    </xdr:to>
    <xdr:pic>
      <xdr:nvPicPr>
        <xdr:cNvPr id="34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2133</xdr:row>
      <xdr:rowOff>64558</xdr:rowOff>
    </xdr:from>
    <xdr:to>
      <xdr:col>18</xdr:col>
      <xdr:colOff>1059</xdr:colOff>
      <xdr:row>2133</xdr:row>
      <xdr:rowOff>239684</xdr:rowOff>
    </xdr:to>
    <xdr:pic>
      <xdr:nvPicPr>
        <xdr:cNvPr id="34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2132</xdr:row>
      <xdr:rowOff>47623</xdr:rowOff>
    </xdr:from>
    <xdr:to>
      <xdr:col>31</xdr:col>
      <xdr:colOff>257613</xdr:colOff>
      <xdr:row>2133</xdr:row>
      <xdr:rowOff>152399</xdr:rowOff>
    </xdr:to>
    <xdr:pic>
      <xdr:nvPicPr>
        <xdr:cNvPr id="34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2133</xdr:row>
      <xdr:rowOff>64558</xdr:rowOff>
    </xdr:from>
    <xdr:to>
      <xdr:col>18</xdr:col>
      <xdr:colOff>1059</xdr:colOff>
      <xdr:row>2133</xdr:row>
      <xdr:rowOff>239684</xdr:rowOff>
    </xdr:to>
    <xdr:pic>
      <xdr:nvPicPr>
        <xdr:cNvPr id="34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2158</xdr:row>
      <xdr:rowOff>57150</xdr:rowOff>
    </xdr:from>
    <xdr:to>
      <xdr:col>15</xdr:col>
      <xdr:colOff>200024</xdr:colOff>
      <xdr:row>2159</xdr:row>
      <xdr:rowOff>161925</xdr:rowOff>
    </xdr:to>
    <xdr:pic>
      <xdr:nvPicPr>
        <xdr:cNvPr id="34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2159</xdr:row>
      <xdr:rowOff>64558</xdr:rowOff>
    </xdr:from>
    <xdr:to>
      <xdr:col>18</xdr:col>
      <xdr:colOff>1059</xdr:colOff>
      <xdr:row>2159</xdr:row>
      <xdr:rowOff>239684</xdr:rowOff>
    </xdr:to>
    <xdr:pic>
      <xdr:nvPicPr>
        <xdr:cNvPr id="34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2158</xdr:row>
      <xdr:rowOff>47623</xdr:rowOff>
    </xdr:from>
    <xdr:to>
      <xdr:col>31</xdr:col>
      <xdr:colOff>257613</xdr:colOff>
      <xdr:row>2159</xdr:row>
      <xdr:rowOff>152399</xdr:rowOff>
    </xdr:to>
    <xdr:pic>
      <xdr:nvPicPr>
        <xdr:cNvPr id="34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2159</xdr:row>
      <xdr:rowOff>64558</xdr:rowOff>
    </xdr:from>
    <xdr:to>
      <xdr:col>18</xdr:col>
      <xdr:colOff>1059</xdr:colOff>
      <xdr:row>2159</xdr:row>
      <xdr:rowOff>239684</xdr:rowOff>
    </xdr:to>
    <xdr:pic>
      <xdr:nvPicPr>
        <xdr:cNvPr id="34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2184</xdr:row>
      <xdr:rowOff>57150</xdr:rowOff>
    </xdr:from>
    <xdr:to>
      <xdr:col>15</xdr:col>
      <xdr:colOff>200024</xdr:colOff>
      <xdr:row>2185</xdr:row>
      <xdr:rowOff>161925</xdr:rowOff>
    </xdr:to>
    <xdr:pic>
      <xdr:nvPicPr>
        <xdr:cNvPr id="35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2185</xdr:row>
      <xdr:rowOff>64558</xdr:rowOff>
    </xdr:from>
    <xdr:to>
      <xdr:col>18</xdr:col>
      <xdr:colOff>1059</xdr:colOff>
      <xdr:row>2185</xdr:row>
      <xdr:rowOff>239684</xdr:rowOff>
    </xdr:to>
    <xdr:pic>
      <xdr:nvPicPr>
        <xdr:cNvPr id="35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2184</xdr:row>
      <xdr:rowOff>47623</xdr:rowOff>
    </xdr:from>
    <xdr:to>
      <xdr:col>31</xdr:col>
      <xdr:colOff>257613</xdr:colOff>
      <xdr:row>2185</xdr:row>
      <xdr:rowOff>152399</xdr:rowOff>
    </xdr:to>
    <xdr:pic>
      <xdr:nvPicPr>
        <xdr:cNvPr id="35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2185</xdr:row>
      <xdr:rowOff>64558</xdr:rowOff>
    </xdr:from>
    <xdr:to>
      <xdr:col>18</xdr:col>
      <xdr:colOff>1059</xdr:colOff>
      <xdr:row>2185</xdr:row>
      <xdr:rowOff>239684</xdr:rowOff>
    </xdr:to>
    <xdr:pic>
      <xdr:nvPicPr>
        <xdr:cNvPr id="35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2210</xdr:row>
      <xdr:rowOff>57150</xdr:rowOff>
    </xdr:from>
    <xdr:to>
      <xdr:col>15</xdr:col>
      <xdr:colOff>200024</xdr:colOff>
      <xdr:row>2211</xdr:row>
      <xdr:rowOff>161925</xdr:rowOff>
    </xdr:to>
    <xdr:pic>
      <xdr:nvPicPr>
        <xdr:cNvPr id="35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2211</xdr:row>
      <xdr:rowOff>64558</xdr:rowOff>
    </xdr:from>
    <xdr:to>
      <xdr:col>18</xdr:col>
      <xdr:colOff>1059</xdr:colOff>
      <xdr:row>2211</xdr:row>
      <xdr:rowOff>239684</xdr:rowOff>
    </xdr:to>
    <xdr:pic>
      <xdr:nvPicPr>
        <xdr:cNvPr id="35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2210</xdr:row>
      <xdr:rowOff>47623</xdr:rowOff>
    </xdr:from>
    <xdr:to>
      <xdr:col>31</xdr:col>
      <xdr:colOff>257613</xdr:colOff>
      <xdr:row>2211</xdr:row>
      <xdr:rowOff>152399</xdr:rowOff>
    </xdr:to>
    <xdr:pic>
      <xdr:nvPicPr>
        <xdr:cNvPr id="35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2211</xdr:row>
      <xdr:rowOff>64558</xdr:rowOff>
    </xdr:from>
    <xdr:to>
      <xdr:col>18</xdr:col>
      <xdr:colOff>1059</xdr:colOff>
      <xdr:row>2211</xdr:row>
      <xdr:rowOff>239684</xdr:rowOff>
    </xdr:to>
    <xdr:pic>
      <xdr:nvPicPr>
        <xdr:cNvPr id="35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2236</xdr:row>
      <xdr:rowOff>57150</xdr:rowOff>
    </xdr:from>
    <xdr:to>
      <xdr:col>15</xdr:col>
      <xdr:colOff>200024</xdr:colOff>
      <xdr:row>2237</xdr:row>
      <xdr:rowOff>161925</xdr:rowOff>
    </xdr:to>
    <xdr:pic>
      <xdr:nvPicPr>
        <xdr:cNvPr id="35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2237</xdr:row>
      <xdr:rowOff>64558</xdr:rowOff>
    </xdr:from>
    <xdr:to>
      <xdr:col>18</xdr:col>
      <xdr:colOff>1059</xdr:colOff>
      <xdr:row>2237</xdr:row>
      <xdr:rowOff>239684</xdr:rowOff>
    </xdr:to>
    <xdr:pic>
      <xdr:nvPicPr>
        <xdr:cNvPr id="35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2236</xdr:row>
      <xdr:rowOff>47623</xdr:rowOff>
    </xdr:from>
    <xdr:to>
      <xdr:col>31</xdr:col>
      <xdr:colOff>257613</xdr:colOff>
      <xdr:row>2237</xdr:row>
      <xdr:rowOff>152399</xdr:rowOff>
    </xdr:to>
    <xdr:pic>
      <xdr:nvPicPr>
        <xdr:cNvPr id="36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2237</xdr:row>
      <xdr:rowOff>64558</xdr:rowOff>
    </xdr:from>
    <xdr:to>
      <xdr:col>18</xdr:col>
      <xdr:colOff>1059</xdr:colOff>
      <xdr:row>2237</xdr:row>
      <xdr:rowOff>239684</xdr:rowOff>
    </xdr:to>
    <xdr:pic>
      <xdr:nvPicPr>
        <xdr:cNvPr id="36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2262</xdr:row>
      <xdr:rowOff>57150</xdr:rowOff>
    </xdr:from>
    <xdr:to>
      <xdr:col>15</xdr:col>
      <xdr:colOff>200024</xdr:colOff>
      <xdr:row>2263</xdr:row>
      <xdr:rowOff>161925</xdr:rowOff>
    </xdr:to>
    <xdr:pic>
      <xdr:nvPicPr>
        <xdr:cNvPr id="36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2263</xdr:row>
      <xdr:rowOff>64558</xdr:rowOff>
    </xdr:from>
    <xdr:to>
      <xdr:col>18</xdr:col>
      <xdr:colOff>1059</xdr:colOff>
      <xdr:row>2263</xdr:row>
      <xdr:rowOff>239684</xdr:rowOff>
    </xdr:to>
    <xdr:pic>
      <xdr:nvPicPr>
        <xdr:cNvPr id="36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2262</xdr:row>
      <xdr:rowOff>47623</xdr:rowOff>
    </xdr:from>
    <xdr:to>
      <xdr:col>31</xdr:col>
      <xdr:colOff>257613</xdr:colOff>
      <xdr:row>2263</xdr:row>
      <xdr:rowOff>152399</xdr:rowOff>
    </xdr:to>
    <xdr:pic>
      <xdr:nvPicPr>
        <xdr:cNvPr id="36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2263</xdr:row>
      <xdr:rowOff>64558</xdr:rowOff>
    </xdr:from>
    <xdr:to>
      <xdr:col>18</xdr:col>
      <xdr:colOff>1059</xdr:colOff>
      <xdr:row>2263</xdr:row>
      <xdr:rowOff>239684</xdr:rowOff>
    </xdr:to>
    <xdr:pic>
      <xdr:nvPicPr>
        <xdr:cNvPr id="36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2288</xdr:row>
      <xdr:rowOff>57150</xdr:rowOff>
    </xdr:from>
    <xdr:to>
      <xdr:col>15</xdr:col>
      <xdr:colOff>200024</xdr:colOff>
      <xdr:row>2289</xdr:row>
      <xdr:rowOff>161925</xdr:rowOff>
    </xdr:to>
    <xdr:pic>
      <xdr:nvPicPr>
        <xdr:cNvPr id="36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2289</xdr:row>
      <xdr:rowOff>64558</xdr:rowOff>
    </xdr:from>
    <xdr:to>
      <xdr:col>18</xdr:col>
      <xdr:colOff>1059</xdr:colOff>
      <xdr:row>2289</xdr:row>
      <xdr:rowOff>239684</xdr:rowOff>
    </xdr:to>
    <xdr:pic>
      <xdr:nvPicPr>
        <xdr:cNvPr id="36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2288</xdr:row>
      <xdr:rowOff>47623</xdr:rowOff>
    </xdr:from>
    <xdr:to>
      <xdr:col>31</xdr:col>
      <xdr:colOff>257613</xdr:colOff>
      <xdr:row>2289</xdr:row>
      <xdr:rowOff>152399</xdr:rowOff>
    </xdr:to>
    <xdr:pic>
      <xdr:nvPicPr>
        <xdr:cNvPr id="36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2289</xdr:row>
      <xdr:rowOff>64558</xdr:rowOff>
    </xdr:from>
    <xdr:to>
      <xdr:col>18</xdr:col>
      <xdr:colOff>1059</xdr:colOff>
      <xdr:row>2289</xdr:row>
      <xdr:rowOff>239684</xdr:rowOff>
    </xdr:to>
    <xdr:pic>
      <xdr:nvPicPr>
        <xdr:cNvPr id="36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2314</xdr:row>
      <xdr:rowOff>57150</xdr:rowOff>
    </xdr:from>
    <xdr:to>
      <xdr:col>15</xdr:col>
      <xdr:colOff>200024</xdr:colOff>
      <xdr:row>2315</xdr:row>
      <xdr:rowOff>161925</xdr:rowOff>
    </xdr:to>
    <xdr:pic>
      <xdr:nvPicPr>
        <xdr:cNvPr id="37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2315</xdr:row>
      <xdr:rowOff>64558</xdr:rowOff>
    </xdr:from>
    <xdr:to>
      <xdr:col>18</xdr:col>
      <xdr:colOff>1059</xdr:colOff>
      <xdr:row>2315</xdr:row>
      <xdr:rowOff>239684</xdr:rowOff>
    </xdr:to>
    <xdr:pic>
      <xdr:nvPicPr>
        <xdr:cNvPr id="37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2314</xdr:row>
      <xdr:rowOff>47623</xdr:rowOff>
    </xdr:from>
    <xdr:to>
      <xdr:col>31</xdr:col>
      <xdr:colOff>257613</xdr:colOff>
      <xdr:row>2315</xdr:row>
      <xdr:rowOff>152399</xdr:rowOff>
    </xdr:to>
    <xdr:pic>
      <xdr:nvPicPr>
        <xdr:cNvPr id="37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2315</xdr:row>
      <xdr:rowOff>64558</xdr:rowOff>
    </xdr:from>
    <xdr:to>
      <xdr:col>18</xdr:col>
      <xdr:colOff>1059</xdr:colOff>
      <xdr:row>2315</xdr:row>
      <xdr:rowOff>239684</xdr:rowOff>
    </xdr:to>
    <xdr:pic>
      <xdr:nvPicPr>
        <xdr:cNvPr id="37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2340</xdr:row>
      <xdr:rowOff>57150</xdr:rowOff>
    </xdr:from>
    <xdr:to>
      <xdr:col>15</xdr:col>
      <xdr:colOff>200024</xdr:colOff>
      <xdr:row>2341</xdr:row>
      <xdr:rowOff>161925</xdr:rowOff>
    </xdr:to>
    <xdr:pic>
      <xdr:nvPicPr>
        <xdr:cNvPr id="37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2341</xdr:row>
      <xdr:rowOff>64558</xdr:rowOff>
    </xdr:from>
    <xdr:to>
      <xdr:col>18</xdr:col>
      <xdr:colOff>1059</xdr:colOff>
      <xdr:row>2341</xdr:row>
      <xdr:rowOff>239684</xdr:rowOff>
    </xdr:to>
    <xdr:pic>
      <xdr:nvPicPr>
        <xdr:cNvPr id="37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2340</xdr:row>
      <xdr:rowOff>47623</xdr:rowOff>
    </xdr:from>
    <xdr:to>
      <xdr:col>31</xdr:col>
      <xdr:colOff>257613</xdr:colOff>
      <xdr:row>2341</xdr:row>
      <xdr:rowOff>152399</xdr:rowOff>
    </xdr:to>
    <xdr:pic>
      <xdr:nvPicPr>
        <xdr:cNvPr id="37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2341</xdr:row>
      <xdr:rowOff>64558</xdr:rowOff>
    </xdr:from>
    <xdr:to>
      <xdr:col>18</xdr:col>
      <xdr:colOff>1059</xdr:colOff>
      <xdr:row>2341</xdr:row>
      <xdr:rowOff>239684</xdr:rowOff>
    </xdr:to>
    <xdr:pic>
      <xdr:nvPicPr>
        <xdr:cNvPr id="37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2366</xdr:row>
      <xdr:rowOff>57150</xdr:rowOff>
    </xdr:from>
    <xdr:to>
      <xdr:col>15</xdr:col>
      <xdr:colOff>200024</xdr:colOff>
      <xdr:row>2367</xdr:row>
      <xdr:rowOff>161925</xdr:rowOff>
    </xdr:to>
    <xdr:pic>
      <xdr:nvPicPr>
        <xdr:cNvPr id="37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2367</xdr:row>
      <xdr:rowOff>64558</xdr:rowOff>
    </xdr:from>
    <xdr:to>
      <xdr:col>18</xdr:col>
      <xdr:colOff>1059</xdr:colOff>
      <xdr:row>2367</xdr:row>
      <xdr:rowOff>239684</xdr:rowOff>
    </xdr:to>
    <xdr:pic>
      <xdr:nvPicPr>
        <xdr:cNvPr id="37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2366</xdr:row>
      <xdr:rowOff>47623</xdr:rowOff>
    </xdr:from>
    <xdr:to>
      <xdr:col>31</xdr:col>
      <xdr:colOff>257613</xdr:colOff>
      <xdr:row>2367</xdr:row>
      <xdr:rowOff>152399</xdr:rowOff>
    </xdr:to>
    <xdr:pic>
      <xdr:nvPicPr>
        <xdr:cNvPr id="38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2367</xdr:row>
      <xdr:rowOff>64558</xdr:rowOff>
    </xdr:from>
    <xdr:to>
      <xdr:col>18</xdr:col>
      <xdr:colOff>1059</xdr:colOff>
      <xdr:row>2367</xdr:row>
      <xdr:rowOff>239684</xdr:rowOff>
    </xdr:to>
    <xdr:pic>
      <xdr:nvPicPr>
        <xdr:cNvPr id="38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2392</xdr:row>
      <xdr:rowOff>57150</xdr:rowOff>
    </xdr:from>
    <xdr:to>
      <xdr:col>15</xdr:col>
      <xdr:colOff>200024</xdr:colOff>
      <xdr:row>2393</xdr:row>
      <xdr:rowOff>161925</xdr:rowOff>
    </xdr:to>
    <xdr:pic>
      <xdr:nvPicPr>
        <xdr:cNvPr id="38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2393</xdr:row>
      <xdr:rowOff>64558</xdr:rowOff>
    </xdr:from>
    <xdr:to>
      <xdr:col>18</xdr:col>
      <xdr:colOff>1059</xdr:colOff>
      <xdr:row>2393</xdr:row>
      <xdr:rowOff>239684</xdr:rowOff>
    </xdr:to>
    <xdr:pic>
      <xdr:nvPicPr>
        <xdr:cNvPr id="38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2392</xdr:row>
      <xdr:rowOff>47623</xdr:rowOff>
    </xdr:from>
    <xdr:to>
      <xdr:col>31</xdr:col>
      <xdr:colOff>257613</xdr:colOff>
      <xdr:row>2393</xdr:row>
      <xdr:rowOff>152399</xdr:rowOff>
    </xdr:to>
    <xdr:pic>
      <xdr:nvPicPr>
        <xdr:cNvPr id="38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2393</xdr:row>
      <xdr:rowOff>64558</xdr:rowOff>
    </xdr:from>
    <xdr:to>
      <xdr:col>18</xdr:col>
      <xdr:colOff>1059</xdr:colOff>
      <xdr:row>2393</xdr:row>
      <xdr:rowOff>239684</xdr:rowOff>
    </xdr:to>
    <xdr:pic>
      <xdr:nvPicPr>
        <xdr:cNvPr id="38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2418</xdr:row>
      <xdr:rowOff>57150</xdr:rowOff>
    </xdr:from>
    <xdr:to>
      <xdr:col>15</xdr:col>
      <xdr:colOff>200024</xdr:colOff>
      <xdr:row>2419</xdr:row>
      <xdr:rowOff>161925</xdr:rowOff>
    </xdr:to>
    <xdr:pic>
      <xdr:nvPicPr>
        <xdr:cNvPr id="38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2419</xdr:row>
      <xdr:rowOff>64558</xdr:rowOff>
    </xdr:from>
    <xdr:to>
      <xdr:col>18</xdr:col>
      <xdr:colOff>1059</xdr:colOff>
      <xdr:row>2419</xdr:row>
      <xdr:rowOff>239684</xdr:rowOff>
    </xdr:to>
    <xdr:pic>
      <xdr:nvPicPr>
        <xdr:cNvPr id="38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2418</xdr:row>
      <xdr:rowOff>47623</xdr:rowOff>
    </xdr:from>
    <xdr:to>
      <xdr:col>31</xdr:col>
      <xdr:colOff>257613</xdr:colOff>
      <xdr:row>2419</xdr:row>
      <xdr:rowOff>152399</xdr:rowOff>
    </xdr:to>
    <xdr:pic>
      <xdr:nvPicPr>
        <xdr:cNvPr id="38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2419</xdr:row>
      <xdr:rowOff>64558</xdr:rowOff>
    </xdr:from>
    <xdr:to>
      <xdr:col>18</xdr:col>
      <xdr:colOff>1059</xdr:colOff>
      <xdr:row>2419</xdr:row>
      <xdr:rowOff>239684</xdr:rowOff>
    </xdr:to>
    <xdr:pic>
      <xdr:nvPicPr>
        <xdr:cNvPr id="38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2444</xdr:row>
      <xdr:rowOff>57150</xdr:rowOff>
    </xdr:from>
    <xdr:to>
      <xdr:col>15</xdr:col>
      <xdr:colOff>200024</xdr:colOff>
      <xdr:row>2445</xdr:row>
      <xdr:rowOff>161925</xdr:rowOff>
    </xdr:to>
    <xdr:pic>
      <xdr:nvPicPr>
        <xdr:cNvPr id="39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2445</xdr:row>
      <xdr:rowOff>64558</xdr:rowOff>
    </xdr:from>
    <xdr:to>
      <xdr:col>18</xdr:col>
      <xdr:colOff>1059</xdr:colOff>
      <xdr:row>2445</xdr:row>
      <xdr:rowOff>239684</xdr:rowOff>
    </xdr:to>
    <xdr:pic>
      <xdr:nvPicPr>
        <xdr:cNvPr id="39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2444</xdr:row>
      <xdr:rowOff>47623</xdr:rowOff>
    </xdr:from>
    <xdr:to>
      <xdr:col>31</xdr:col>
      <xdr:colOff>257613</xdr:colOff>
      <xdr:row>2445</xdr:row>
      <xdr:rowOff>152399</xdr:rowOff>
    </xdr:to>
    <xdr:pic>
      <xdr:nvPicPr>
        <xdr:cNvPr id="39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2445</xdr:row>
      <xdr:rowOff>64558</xdr:rowOff>
    </xdr:from>
    <xdr:to>
      <xdr:col>18</xdr:col>
      <xdr:colOff>1059</xdr:colOff>
      <xdr:row>2445</xdr:row>
      <xdr:rowOff>239684</xdr:rowOff>
    </xdr:to>
    <xdr:pic>
      <xdr:nvPicPr>
        <xdr:cNvPr id="39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2470</xdr:row>
      <xdr:rowOff>57150</xdr:rowOff>
    </xdr:from>
    <xdr:to>
      <xdr:col>15</xdr:col>
      <xdr:colOff>200024</xdr:colOff>
      <xdr:row>2471</xdr:row>
      <xdr:rowOff>161925</xdr:rowOff>
    </xdr:to>
    <xdr:pic>
      <xdr:nvPicPr>
        <xdr:cNvPr id="39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2471</xdr:row>
      <xdr:rowOff>64558</xdr:rowOff>
    </xdr:from>
    <xdr:to>
      <xdr:col>18</xdr:col>
      <xdr:colOff>1059</xdr:colOff>
      <xdr:row>2471</xdr:row>
      <xdr:rowOff>239684</xdr:rowOff>
    </xdr:to>
    <xdr:pic>
      <xdr:nvPicPr>
        <xdr:cNvPr id="39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2470</xdr:row>
      <xdr:rowOff>47623</xdr:rowOff>
    </xdr:from>
    <xdr:to>
      <xdr:col>31</xdr:col>
      <xdr:colOff>257613</xdr:colOff>
      <xdr:row>2471</xdr:row>
      <xdr:rowOff>152399</xdr:rowOff>
    </xdr:to>
    <xdr:pic>
      <xdr:nvPicPr>
        <xdr:cNvPr id="39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2471</xdr:row>
      <xdr:rowOff>64558</xdr:rowOff>
    </xdr:from>
    <xdr:to>
      <xdr:col>18</xdr:col>
      <xdr:colOff>1059</xdr:colOff>
      <xdr:row>2471</xdr:row>
      <xdr:rowOff>239684</xdr:rowOff>
    </xdr:to>
    <xdr:pic>
      <xdr:nvPicPr>
        <xdr:cNvPr id="39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2496</xdr:row>
      <xdr:rowOff>57150</xdr:rowOff>
    </xdr:from>
    <xdr:to>
      <xdr:col>15</xdr:col>
      <xdr:colOff>200024</xdr:colOff>
      <xdr:row>2497</xdr:row>
      <xdr:rowOff>161925</xdr:rowOff>
    </xdr:to>
    <xdr:pic>
      <xdr:nvPicPr>
        <xdr:cNvPr id="39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2497</xdr:row>
      <xdr:rowOff>64558</xdr:rowOff>
    </xdr:from>
    <xdr:to>
      <xdr:col>18</xdr:col>
      <xdr:colOff>1059</xdr:colOff>
      <xdr:row>2497</xdr:row>
      <xdr:rowOff>239684</xdr:rowOff>
    </xdr:to>
    <xdr:pic>
      <xdr:nvPicPr>
        <xdr:cNvPr id="39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2496</xdr:row>
      <xdr:rowOff>47623</xdr:rowOff>
    </xdr:from>
    <xdr:to>
      <xdr:col>31</xdr:col>
      <xdr:colOff>257613</xdr:colOff>
      <xdr:row>2497</xdr:row>
      <xdr:rowOff>152399</xdr:rowOff>
    </xdr:to>
    <xdr:pic>
      <xdr:nvPicPr>
        <xdr:cNvPr id="40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2497</xdr:row>
      <xdr:rowOff>64558</xdr:rowOff>
    </xdr:from>
    <xdr:to>
      <xdr:col>18</xdr:col>
      <xdr:colOff>1059</xdr:colOff>
      <xdr:row>2497</xdr:row>
      <xdr:rowOff>239684</xdr:rowOff>
    </xdr:to>
    <xdr:pic>
      <xdr:nvPicPr>
        <xdr:cNvPr id="40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2522</xdr:row>
      <xdr:rowOff>57150</xdr:rowOff>
    </xdr:from>
    <xdr:to>
      <xdr:col>15</xdr:col>
      <xdr:colOff>200024</xdr:colOff>
      <xdr:row>2523</xdr:row>
      <xdr:rowOff>161925</xdr:rowOff>
    </xdr:to>
    <xdr:pic>
      <xdr:nvPicPr>
        <xdr:cNvPr id="40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2523</xdr:row>
      <xdr:rowOff>64558</xdr:rowOff>
    </xdr:from>
    <xdr:to>
      <xdr:col>18</xdr:col>
      <xdr:colOff>1059</xdr:colOff>
      <xdr:row>2523</xdr:row>
      <xdr:rowOff>239684</xdr:rowOff>
    </xdr:to>
    <xdr:pic>
      <xdr:nvPicPr>
        <xdr:cNvPr id="40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2522</xdr:row>
      <xdr:rowOff>47623</xdr:rowOff>
    </xdr:from>
    <xdr:to>
      <xdr:col>31</xdr:col>
      <xdr:colOff>257613</xdr:colOff>
      <xdr:row>2523</xdr:row>
      <xdr:rowOff>152399</xdr:rowOff>
    </xdr:to>
    <xdr:pic>
      <xdr:nvPicPr>
        <xdr:cNvPr id="404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2523</xdr:row>
      <xdr:rowOff>64558</xdr:rowOff>
    </xdr:from>
    <xdr:to>
      <xdr:col>18</xdr:col>
      <xdr:colOff>1059</xdr:colOff>
      <xdr:row>2523</xdr:row>
      <xdr:rowOff>239684</xdr:rowOff>
    </xdr:to>
    <xdr:pic>
      <xdr:nvPicPr>
        <xdr:cNvPr id="405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2548</xdr:row>
      <xdr:rowOff>57150</xdr:rowOff>
    </xdr:from>
    <xdr:to>
      <xdr:col>15</xdr:col>
      <xdr:colOff>200024</xdr:colOff>
      <xdr:row>2549</xdr:row>
      <xdr:rowOff>161925</xdr:rowOff>
    </xdr:to>
    <xdr:pic>
      <xdr:nvPicPr>
        <xdr:cNvPr id="406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2549</xdr:row>
      <xdr:rowOff>64558</xdr:rowOff>
    </xdr:from>
    <xdr:to>
      <xdr:col>18</xdr:col>
      <xdr:colOff>1059</xdr:colOff>
      <xdr:row>2549</xdr:row>
      <xdr:rowOff>239684</xdr:rowOff>
    </xdr:to>
    <xdr:pic>
      <xdr:nvPicPr>
        <xdr:cNvPr id="407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2548</xdr:row>
      <xdr:rowOff>47623</xdr:rowOff>
    </xdr:from>
    <xdr:to>
      <xdr:col>31</xdr:col>
      <xdr:colOff>257613</xdr:colOff>
      <xdr:row>2549</xdr:row>
      <xdr:rowOff>152399</xdr:rowOff>
    </xdr:to>
    <xdr:pic>
      <xdr:nvPicPr>
        <xdr:cNvPr id="408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2549</xdr:row>
      <xdr:rowOff>64558</xdr:rowOff>
    </xdr:from>
    <xdr:to>
      <xdr:col>18</xdr:col>
      <xdr:colOff>1059</xdr:colOff>
      <xdr:row>2549</xdr:row>
      <xdr:rowOff>239684</xdr:rowOff>
    </xdr:to>
    <xdr:pic>
      <xdr:nvPicPr>
        <xdr:cNvPr id="409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180974</xdr:colOff>
      <xdr:row>2574</xdr:row>
      <xdr:rowOff>57150</xdr:rowOff>
    </xdr:from>
    <xdr:to>
      <xdr:col>15</xdr:col>
      <xdr:colOff>200024</xdr:colOff>
      <xdr:row>2575</xdr:row>
      <xdr:rowOff>161925</xdr:rowOff>
    </xdr:to>
    <xdr:pic>
      <xdr:nvPicPr>
        <xdr:cNvPr id="410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5924549" y="294884475"/>
          <a:ext cx="3905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2575</xdr:row>
      <xdr:rowOff>64558</xdr:rowOff>
    </xdr:from>
    <xdr:to>
      <xdr:col>18</xdr:col>
      <xdr:colOff>1059</xdr:colOff>
      <xdr:row>2575</xdr:row>
      <xdr:rowOff>239684</xdr:rowOff>
    </xdr:to>
    <xdr:pic>
      <xdr:nvPicPr>
        <xdr:cNvPr id="411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238124</xdr:colOff>
      <xdr:row>2574</xdr:row>
      <xdr:rowOff>47623</xdr:rowOff>
    </xdr:from>
    <xdr:to>
      <xdr:col>31</xdr:col>
      <xdr:colOff>257613</xdr:colOff>
      <xdr:row>2575</xdr:row>
      <xdr:rowOff>152399</xdr:rowOff>
    </xdr:to>
    <xdr:pic>
      <xdr:nvPicPr>
        <xdr:cNvPr id="412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12487274" y="294874948"/>
          <a:ext cx="390964" cy="38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0</xdr:colOff>
      <xdr:row>2575</xdr:row>
      <xdr:rowOff>64558</xdr:rowOff>
    </xdr:from>
    <xdr:to>
      <xdr:col>18</xdr:col>
      <xdr:colOff>1059</xdr:colOff>
      <xdr:row>2575</xdr:row>
      <xdr:rowOff>239684</xdr:rowOff>
    </xdr:to>
    <xdr:pic>
      <xdr:nvPicPr>
        <xdr:cNvPr id="413" name="Picture 77" descr="saraswati 2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91450" y="295168108"/>
          <a:ext cx="1059" cy="17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333375</xdr:colOff>
      <xdr:row>34</xdr:row>
      <xdr:rowOff>76199</xdr:rowOff>
    </xdr:from>
    <xdr:to>
      <xdr:col>37</xdr:col>
      <xdr:colOff>342900</xdr:colOff>
      <xdr:row>35</xdr:row>
      <xdr:rowOff>266700</xdr:rowOff>
    </xdr:to>
    <xdr:sp macro="" textlink="">
      <xdr:nvSpPr>
        <xdr:cNvPr id="414" name="Rounded Rectangle 413">
          <a:hlinkClick xmlns:r="http://schemas.openxmlformats.org/officeDocument/2006/relationships" r:id="rId3"/>
        </xdr:cNvPr>
        <xdr:cNvSpPr/>
      </xdr:nvSpPr>
      <xdr:spPr>
        <a:xfrm>
          <a:off x="14935200" y="20192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60</xdr:row>
      <xdr:rowOff>76199</xdr:rowOff>
    </xdr:from>
    <xdr:to>
      <xdr:col>37</xdr:col>
      <xdr:colOff>342900</xdr:colOff>
      <xdr:row>61</xdr:row>
      <xdr:rowOff>266700</xdr:rowOff>
    </xdr:to>
    <xdr:sp macro="" textlink="">
      <xdr:nvSpPr>
        <xdr:cNvPr id="415" name="Rounded Rectangle 414">
          <a:hlinkClick xmlns:r="http://schemas.openxmlformats.org/officeDocument/2006/relationships" r:id="rId4"/>
        </xdr:cNvPr>
        <xdr:cNvSpPr/>
      </xdr:nvSpPr>
      <xdr:spPr>
        <a:xfrm>
          <a:off x="14935200" y="981074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86</xdr:row>
      <xdr:rowOff>76199</xdr:rowOff>
    </xdr:from>
    <xdr:to>
      <xdr:col>37</xdr:col>
      <xdr:colOff>342900</xdr:colOff>
      <xdr:row>87</xdr:row>
      <xdr:rowOff>266700</xdr:rowOff>
    </xdr:to>
    <xdr:sp macro="" textlink="">
      <xdr:nvSpPr>
        <xdr:cNvPr id="416" name="Rounded Rectangle 415">
          <a:hlinkClick xmlns:r="http://schemas.openxmlformats.org/officeDocument/2006/relationships" r:id="rId5"/>
        </xdr:cNvPr>
        <xdr:cNvSpPr/>
      </xdr:nvSpPr>
      <xdr:spPr>
        <a:xfrm>
          <a:off x="14935200" y="18221324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112</xdr:row>
      <xdr:rowOff>76199</xdr:rowOff>
    </xdr:from>
    <xdr:to>
      <xdr:col>37</xdr:col>
      <xdr:colOff>342900</xdr:colOff>
      <xdr:row>113</xdr:row>
      <xdr:rowOff>266700</xdr:rowOff>
    </xdr:to>
    <xdr:sp macro="" textlink="">
      <xdr:nvSpPr>
        <xdr:cNvPr id="417" name="Rounded Rectangle 416">
          <a:hlinkClick xmlns:r="http://schemas.openxmlformats.org/officeDocument/2006/relationships" r:id="rId6"/>
        </xdr:cNvPr>
        <xdr:cNvSpPr/>
      </xdr:nvSpPr>
      <xdr:spPr>
        <a:xfrm>
          <a:off x="14935200" y="18221324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138</xdr:row>
      <xdr:rowOff>76199</xdr:rowOff>
    </xdr:from>
    <xdr:to>
      <xdr:col>37</xdr:col>
      <xdr:colOff>342900</xdr:colOff>
      <xdr:row>139</xdr:row>
      <xdr:rowOff>266700</xdr:rowOff>
    </xdr:to>
    <xdr:sp macro="" textlink="">
      <xdr:nvSpPr>
        <xdr:cNvPr id="418" name="Rounded Rectangle 417">
          <a:hlinkClick xmlns:r="http://schemas.openxmlformats.org/officeDocument/2006/relationships" r:id="rId7"/>
        </xdr:cNvPr>
        <xdr:cNvSpPr/>
      </xdr:nvSpPr>
      <xdr:spPr>
        <a:xfrm>
          <a:off x="14935200" y="18221324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164</xdr:row>
      <xdr:rowOff>76199</xdr:rowOff>
    </xdr:from>
    <xdr:to>
      <xdr:col>37</xdr:col>
      <xdr:colOff>342900</xdr:colOff>
      <xdr:row>165</xdr:row>
      <xdr:rowOff>266700</xdr:rowOff>
    </xdr:to>
    <xdr:sp macro="" textlink="">
      <xdr:nvSpPr>
        <xdr:cNvPr id="419" name="Rounded Rectangle 418">
          <a:hlinkClick xmlns:r="http://schemas.openxmlformats.org/officeDocument/2006/relationships" r:id="rId8"/>
        </xdr:cNvPr>
        <xdr:cNvSpPr/>
      </xdr:nvSpPr>
      <xdr:spPr>
        <a:xfrm>
          <a:off x="14935200" y="18221324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190</xdr:row>
      <xdr:rowOff>76199</xdr:rowOff>
    </xdr:from>
    <xdr:to>
      <xdr:col>37</xdr:col>
      <xdr:colOff>342900</xdr:colOff>
      <xdr:row>191</xdr:row>
      <xdr:rowOff>266700</xdr:rowOff>
    </xdr:to>
    <xdr:sp macro="" textlink="">
      <xdr:nvSpPr>
        <xdr:cNvPr id="420" name="Rounded Rectangle 419">
          <a:hlinkClick xmlns:r="http://schemas.openxmlformats.org/officeDocument/2006/relationships" r:id="rId9"/>
        </xdr:cNvPr>
        <xdr:cNvSpPr/>
      </xdr:nvSpPr>
      <xdr:spPr>
        <a:xfrm>
          <a:off x="14935200" y="18221324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216</xdr:row>
      <xdr:rowOff>76199</xdr:rowOff>
    </xdr:from>
    <xdr:to>
      <xdr:col>37</xdr:col>
      <xdr:colOff>342900</xdr:colOff>
      <xdr:row>217</xdr:row>
      <xdr:rowOff>266700</xdr:rowOff>
    </xdr:to>
    <xdr:sp macro="" textlink="">
      <xdr:nvSpPr>
        <xdr:cNvPr id="421" name="Rounded Rectangle 420">
          <a:hlinkClick xmlns:r="http://schemas.openxmlformats.org/officeDocument/2006/relationships" r:id="rId10"/>
        </xdr:cNvPr>
        <xdr:cNvSpPr/>
      </xdr:nvSpPr>
      <xdr:spPr>
        <a:xfrm>
          <a:off x="14935200" y="18221324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242</xdr:row>
      <xdr:rowOff>76199</xdr:rowOff>
    </xdr:from>
    <xdr:to>
      <xdr:col>37</xdr:col>
      <xdr:colOff>342900</xdr:colOff>
      <xdr:row>243</xdr:row>
      <xdr:rowOff>266700</xdr:rowOff>
    </xdr:to>
    <xdr:sp macro="" textlink="">
      <xdr:nvSpPr>
        <xdr:cNvPr id="422" name="Rounded Rectangle 421">
          <a:hlinkClick xmlns:r="http://schemas.openxmlformats.org/officeDocument/2006/relationships" r:id="rId11"/>
        </xdr:cNvPr>
        <xdr:cNvSpPr/>
      </xdr:nvSpPr>
      <xdr:spPr>
        <a:xfrm>
          <a:off x="14935200" y="18221324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268</xdr:row>
      <xdr:rowOff>76199</xdr:rowOff>
    </xdr:from>
    <xdr:to>
      <xdr:col>37</xdr:col>
      <xdr:colOff>342900</xdr:colOff>
      <xdr:row>269</xdr:row>
      <xdr:rowOff>266700</xdr:rowOff>
    </xdr:to>
    <xdr:sp macro="" textlink="">
      <xdr:nvSpPr>
        <xdr:cNvPr id="423" name="Rounded Rectangle 422">
          <a:hlinkClick xmlns:r="http://schemas.openxmlformats.org/officeDocument/2006/relationships" r:id="rId12"/>
        </xdr:cNvPr>
        <xdr:cNvSpPr/>
      </xdr:nvSpPr>
      <xdr:spPr>
        <a:xfrm>
          <a:off x="14935200" y="7267574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294</xdr:row>
      <xdr:rowOff>76199</xdr:rowOff>
    </xdr:from>
    <xdr:to>
      <xdr:col>37</xdr:col>
      <xdr:colOff>342900</xdr:colOff>
      <xdr:row>295</xdr:row>
      <xdr:rowOff>266700</xdr:rowOff>
    </xdr:to>
    <xdr:sp macro="" textlink="">
      <xdr:nvSpPr>
        <xdr:cNvPr id="424" name="Rounded Rectangle 423">
          <a:hlinkClick xmlns:r="http://schemas.openxmlformats.org/officeDocument/2006/relationships" r:id="rId13"/>
        </xdr:cNvPr>
        <xdr:cNvSpPr/>
      </xdr:nvSpPr>
      <xdr:spPr>
        <a:xfrm>
          <a:off x="14935200" y="7267574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320</xdr:row>
      <xdr:rowOff>76199</xdr:rowOff>
    </xdr:from>
    <xdr:to>
      <xdr:col>37</xdr:col>
      <xdr:colOff>342900</xdr:colOff>
      <xdr:row>321</xdr:row>
      <xdr:rowOff>266700</xdr:rowOff>
    </xdr:to>
    <xdr:sp macro="" textlink="">
      <xdr:nvSpPr>
        <xdr:cNvPr id="425" name="Rounded Rectangle 424">
          <a:hlinkClick xmlns:r="http://schemas.openxmlformats.org/officeDocument/2006/relationships" r:id="rId14"/>
        </xdr:cNvPr>
        <xdr:cNvSpPr/>
      </xdr:nvSpPr>
      <xdr:spPr>
        <a:xfrm>
          <a:off x="14935200" y="7267574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346</xdr:row>
      <xdr:rowOff>76199</xdr:rowOff>
    </xdr:from>
    <xdr:to>
      <xdr:col>37</xdr:col>
      <xdr:colOff>342900</xdr:colOff>
      <xdr:row>347</xdr:row>
      <xdr:rowOff>266700</xdr:rowOff>
    </xdr:to>
    <xdr:sp macro="" textlink="">
      <xdr:nvSpPr>
        <xdr:cNvPr id="426" name="Rounded Rectangle 425">
          <a:hlinkClick xmlns:r="http://schemas.openxmlformats.org/officeDocument/2006/relationships" r:id="rId15"/>
        </xdr:cNvPr>
        <xdr:cNvSpPr/>
      </xdr:nvSpPr>
      <xdr:spPr>
        <a:xfrm>
          <a:off x="14935200" y="7267574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372</xdr:row>
      <xdr:rowOff>76199</xdr:rowOff>
    </xdr:from>
    <xdr:to>
      <xdr:col>37</xdr:col>
      <xdr:colOff>342900</xdr:colOff>
      <xdr:row>373</xdr:row>
      <xdr:rowOff>266700</xdr:rowOff>
    </xdr:to>
    <xdr:sp macro="" textlink="">
      <xdr:nvSpPr>
        <xdr:cNvPr id="427" name="Rounded Rectangle 426">
          <a:hlinkClick xmlns:r="http://schemas.openxmlformats.org/officeDocument/2006/relationships" r:id="rId16"/>
        </xdr:cNvPr>
        <xdr:cNvSpPr/>
      </xdr:nvSpPr>
      <xdr:spPr>
        <a:xfrm>
          <a:off x="14935200" y="7267574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398</xdr:row>
      <xdr:rowOff>76199</xdr:rowOff>
    </xdr:from>
    <xdr:to>
      <xdr:col>37</xdr:col>
      <xdr:colOff>342900</xdr:colOff>
      <xdr:row>399</xdr:row>
      <xdr:rowOff>266700</xdr:rowOff>
    </xdr:to>
    <xdr:sp macro="" textlink="">
      <xdr:nvSpPr>
        <xdr:cNvPr id="428" name="Rounded Rectangle 427">
          <a:hlinkClick xmlns:r="http://schemas.openxmlformats.org/officeDocument/2006/relationships" r:id="rId17"/>
        </xdr:cNvPr>
        <xdr:cNvSpPr/>
      </xdr:nvSpPr>
      <xdr:spPr>
        <a:xfrm>
          <a:off x="14935200" y="7267574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424</xdr:row>
      <xdr:rowOff>76199</xdr:rowOff>
    </xdr:from>
    <xdr:to>
      <xdr:col>37</xdr:col>
      <xdr:colOff>342900</xdr:colOff>
      <xdr:row>425</xdr:row>
      <xdr:rowOff>266700</xdr:rowOff>
    </xdr:to>
    <xdr:sp macro="" textlink="">
      <xdr:nvSpPr>
        <xdr:cNvPr id="429" name="Rounded Rectangle 428">
          <a:hlinkClick xmlns:r="http://schemas.openxmlformats.org/officeDocument/2006/relationships" r:id="rId18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450</xdr:row>
      <xdr:rowOff>76199</xdr:rowOff>
    </xdr:from>
    <xdr:to>
      <xdr:col>37</xdr:col>
      <xdr:colOff>342900</xdr:colOff>
      <xdr:row>451</xdr:row>
      <xdr:rowOff>266700</xdr:rowOff>
    </xdr:to>
    <xdr:sp macro="" textlink="">
      <xdr:nvSpPr>
        <xdr:cNvPr id="430" name="Rounded Rectangle 429">
          <a:hlinkClick xmlns:r="http://schemas.openxmlformats.org/officeDocument/2006/relationships" r:id="rId19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476</xdr:row>
      <xdr:rowOff>76199</xdr:rowOff>
    </xdr:from>
    <xdr:to>
      <xdr:col>37</xdr:col>
      <xdr:colOff>342900</xdr:colOff>
      <xdr:row>477</xdr:row>
      <xdr:rowOff>266700</xdr:rowOff>
    </xdr:to>
    <xdr:sp macro="" textlink="">
      <xdr:nvSpPr>
        <xdr:cNvPr id="431" name="Rounded Rectangle 430">
          <a:hlinkClick xmlns:r="http://schemas.openxmlformats.org/officeDocument/2006/relationships" r:id="rId20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502</xdr:row>
      <xdr:rowOff>76199</xdr:rowOff>
    </xdr:from>
    <xdr:to>
      <xdr:col>37</xdr:col>
      <xdr:colOff>342900</xdr:colOff>
      <xdr:row>503</xdr:row>
      <xdr:rowOff>266700</xdr:rowOff>
    </xdr:to>
    <xdr:sp macro="" textlink="">
      <xdr:nvSpPr>
        <xdr:cNvPr id="432" name="Rounded Rectangle 431">
          <a:hlinkClick xmlns:r="http://schemas.openxmlformats.org/officeDocument/2006/relationships" r:id="rId21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528</xdr:row>
      <xdr:rowOff>76199</xdr:rowOff>
    </xdr:from>
    <xdr:to>
      <xdr:col>37</xdr:col>
      <xdr:colOff>342900</xdr:colOff>
      <xdr:row>529</xdr:row>
      <xdr:rowOff>266700</xdr:rowOff>
    </xdr:to>
    <xdr:sp macro="" textlink="">
      <xdr:nvSpPr>
        <xdr:cNvPr id="433" name="Rounded Rectangle 432">
          <a:hlinkClick xmlns:r="http://schemas.openxmlformats.org/officeDocument/2006/relationships" r:id="rId22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554</xdr:row>
      <xdr:rowOff>76199</xdr:rowOff>
    </xdr:from>
    <xdr:to>
      <xdr:col>37</xdr:col>
      <xdr:colOff>342900</xdr:colOff>
      <xdr:row>555</xdr:row>
      <xdr:rowOff>266700</xdr:rowOff>
    </xdr:to>
    <xdr:sp macro="" textlink="">
      <xdr:nvSpPr>
        <xdr:cNvPr id="434" name="Rounded Rectangle 433">
          <a:hlinkClick xmlns:r="http://schemas.openxmlformats.org/officeDocument/2006/relationships" r:id="rId23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580</xdr:row>
      <xdr:rowOff>76199</xdr:rowOff>
    </xdr:from>
    <xdr:to>
      <xdr:col>37</xdr:col>
      <xdr:colOff>342900</xdr:colOff>
      <xdr:row>581</xdr:row>
      <xdr:rowOff>266700</xdr:rowOff>
    </xdr:to>
    <xdr:sp macro="" textlink="">
      <xdr:nvSpPr>
        <xdr:cNvPr id="435" name="Rounded Rectangle 434">
          <a:hlinkClick xmlns:r="http://schemas.openxmlformats.org/officeDocument/2006/relationships" r:id="rId24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606</xdr:row>
      <xdr:rowOff>76199</xdr:rowOff>
    </xdr:from>
    <xdr:to>
      <xdr:col>37</xdr:col>
      <xdr:colOff>342900</xdr:colOff>
      <xdr:row>607</xdr:row>
      <xdr:rowOff>266700</xdr:rowOff>
    </xdr:to>
    <xdr:sp macro="" textlink="">
      <xdr:nvSpPr>
        <xdr:cNvPr id="436" name="Rounded Rectangle 435">
          <a:hlinkClick xmlns:r="http://schemas.openxmlformats.org/officeDocument/2006/relationships" r:id="rId25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632</xdr:row>
      <xdr:rowOff>76199</xdr:rowOff>
    </xdr:from>
    <xdr:to>
      <xdr:col>37</xdr:col>
      <xdr:colOff>342900</xdr:colOff>
      <xdr:row>633</xdr:row>
      <xdr:rowOff>266700</xdr:rowOff>
    </xdr:to>
    <xdr:sp macro="" textlink="">
      <xdr:nvSpPr>
        <xdr:cNvPr id="437" name="Rounded Rectangle 436">
          <a:hlinkClick xmlns:r="http://schemas.openxmlformats.org/officeDocument/2006/relationships" r:id="rId26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658</xdr:row>
      <xdr:rowOff>76199</xdr:rowOff>
    </xdr:from>
    <xdr:to>
      <xdr:col>37</xdr:col>
      <xdr:colOff>342900</xdr:colOff>
      <xdr:row>659</xdr:row>
      <xdr:rowOff>266700</xdr:rowOff>
    </xdr:to>
    <xdr:sp macro="" textlink="">
      <xdr:nvSpPr>
        <xdr:cNvPr id="438" name="Rounded Rectangle 437">
          <a:hlinkClick xmlns:r="http://schemas.openxmlformats.org/officeDocument/2006/relationships" r:id="rId27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684</xdr:row>
      <xdr:rowOff>76199</xdr:rowOff>
    </xdr:from>
    <xdr:to>
      <xdr:col>37</xdr:col>
      <xdr:colOff>342900</xdr:colOff>
      <xdr:row>685</xdr:row>
      <xdr:rowOff>266700</xdr:rowOff>
    </xdr:to>
    <xdr:sp macro="" textlink="">
      <xdr:nvSpPr>
        <xdr:cNvPr id="439" name="Rounded Rectangle 438">
          <a:hlinkClick xmlns:r="http://schemas.openxmlformats.org/officeDocument/2006/relationships" r:id="rId28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710</xdr:row>
      <xdr:rowOff>76199</xdr:rowOff>
    </xdr:from>
    <xdr:to>
      <xdr:col>37</xdr:col>
      <xdr:colOff>342900</xdr:colOff>
      <xdr:row>711</xdr:row>
      <xdr:rowOff>266700</xdr:rowOff>
    </xdr:to>
    <xdr:sp macro="" textlink="">
      <xdr:nvSpPr>
        <xdr:cNvPr id="440" name="Rounded Rectangle 439">
          <a:hlinkClick xmlns:r="http://schemas.openxmlformats.org/officeDocument/2006/relationships" r:id="rId29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736</xdr:row>
      <xdr:rowOff>76199</xdr:rowOff>
    </xdr:from>
    <xdr:to>
      <xdr:col>37</xdr:col>
      <xdr:colOff>342900</xdr:colOff>
      <xdr:row>737</xdr:row>
      <xdr:rowOff>266700</xdr:rowOff>
    </xdr:to>
    <xdr:sp macro="" textlink="">
      <xdr:nvSpPr>
        <xdr:cNvPr id="441" name="Rounded Rectangle 440">
          <a:hlinkClick xmlns:r="http://schemas.openxmlformats.org/officeDocument/2006/relationships" r:id="rId30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762</xdr:row>
      <xdr:rowOff>76199</xdr:rowOff>
    </xdr:from>
    <xdr:to>
      <xdr:col>37</xdr:col>
      <xdr:colOff>342900</xdr:colOff>
      <xdr:row>763</xdr:row>
      <xdr:rowOff>266700</xdr:rowOff>
    </xdr:to>
    <xdr:sp macro="" textlink="">
      <xdr:nvSpPr>
        <xdr:cNvPr id="442" name="Rounded Rectangle 441">
          <a:hlinkClick xmlns:r="http://schemas.openxmlformats.org/officeDocument/2006/relationships" r:id="rId31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788</xdr:row>
      <xdr:rowOff>76199</xdr:rowOff>
    </xdr:from>
    <xdr:to>
      <xdr:col>37</xdr:col>
      <xdr:colOff>342900</xdr:colOff>
      <xdr:row>789</xdr:row>
      <xdr:rowOff>266700</xdr:rowOff>
    </xdr:to>
    <xdr:sp macro="" textlink="">
      <xdr:nvSpPr>
        <xdr:cNvPr id="443" name="Rounded Rectangle 442">
          <a:hlinkClick xmlns:r="http://schemas.openxmlformats.org/officeDocument/2006/relationships" r:id="rId32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814</xdr:row>
      <xdr:rowOff>76199</xdr:rowOff>
    </xdr:from>
    <xdr:to>
      <xdr:col>37</xdr:col>
      <xdr:colOff>342900</xdr:colOff>
      <xdr:row>815</xdr:row>
      <xdr:rowOff>266700</xdr:rowOff>
    </xdr:to>
    <xdr:sp macro="" textlink="">
      <xdr:nvSpPr>
        <xdr:cNvPr id="444" name="Rounded Rectangle 443">
          <a:hlinkClick xmlns:r="http://schemas.openxmlformats.org/officeDocument/2006/relationships" r:id="rId33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840</xdr:row>
      <xdr:rowOff>76199</xdr:rowOff>
    </xdr:from>
    <xdr:to>
      <xdr:col>37</xdr:col>
      <xdr:colOff>342900</xdr:colOff>
      <xdr:row>841</xdr:row>
      <xdr:rowOff>266700</xdr:rowOff>
    </xdr:to>
    <xdr:sp macro="" textlink="">
      <xdr:nvSpPr>
        <xdr:cNvPr id="445" name="Rounded Rectangle 444">
          <a:hlinkClick xmlns:r="http://schemas.openxmlformats.org/officeDocument/2006/relationships" r:id="rId34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866</xdr:row>
      <xdr:rowOff>76199</xdr:rowOff>
    </xdr:from>
    <xdr:to>
      <xdr:col>37</xdr:col>
      <xdr:colOff>342900</xdr:colOff>
      <xdr:row>867</xdr:row>
      <xdr:rowOff>266700</xdr:rowOff>
    </xdr:to>
    <xdr:sp macro="" textlink="">
      <xdr:nvSpPr>
        <xdr:cNvPr id="446" name="Rounded Rectangle 445">
          <a:hlinkClick xmlns:r="http://schemas.openxmlformats.org/officeDocument/2006/relationships" r:id="rId35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892</xdr:row>
      <xdr:rowOff>76199</xdr:rowOff>
    </xdr:from>
    <xdr:to>
      <xdr:col>37</xdr:col>
      <xdr:colOff>342900</xdr:colOff>
      <xdr:row>893</xdr:row>
      <xdr:rowOff>266700</xdr:rowOff>
    </xdr:to>
    <xdr:sp macro="" textlink="">
      <xdr:nvSpPr>
        <xdr:cNvPr id="447" name="Rounded Rectangle 446">
          <a:hlinkClick xmlns:r="http://schemas.openxmlformats.org/officeDocument/2006/relationships" r:id="rId36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918</xdr:row>
      <xdr:rowOff>76199</xdr:rowOff>
    </xdr:from>
    <xdr:to>
      <xdr:col>37</xdr:col>
      <xdr:colOff>342900</xdr:colOff>
      <xdr:row>919</xdr:row>
      <xdr:rowOff>266700</xdr:rowOff>
    </xdr:to>
    <xdr:sp macro="" textlink="">
      <xdr:nvSpPr>
        <xdr:cNvPr id="448" name="Rounded Rectangle 447">
          <a:hlinkClick xmlns:r="http://schemas.openxmlformats.org/officeDocument/2006/relationships" r:id="rId37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944</xdr:row>
      <xdr:rowOff>76199</xdr:rowOff>
    </xdr:from>
    <xdr:to>
      <xdr:col>37</xdr:col>
      <xdr:colOff>342900</xdr:colOff>
      <xdr:row>945</xdr:row>
      <xdr:rowOff>266700</xdr:rowOff>
    </xdr:to>
    <xdr:sp macro="" textlink="">
      <xdr:nvSpPr>
        <xdr:cNvPr id="449" name="Rounded Rectangle 448">
          <a:hlinkClick xmlns:r="http://schemas.openxmlformats.org/officeDocument/2006/relationships" r:id="rId38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970</xdr:row>
      <xdr:rowOff>76199</xdr:rowOff>
    </xdr:from>
    <xdr:to>
      <xdr:col>37</xdr:col>
      <xdr:colOff>342900</xdr:colOff>
      <xdr:row>971</xdr:row>
      <xdr:rowOff>266700</xdr:rowOff>
    </xdr:to>
    <xdr:sp macro="" textlink="">
      <xdr:nvSpPr>
        <xdr:cNvPr id="450" name="Rounded Rectangle 449">
          <a:hlinkClick xmlns:r="http://schemas.openxmlformats.org/officeDocument/2006/relationships" r:id="rId39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996</xdr:row>
      <xdr:rowOff>76199</xdr:rowOff>
    </xdr:from>
    <xdr:to>
      <xdr:col>37</xdr:col>
      <xdr:colOff>342900</xdr:colOff>
      <xdr:row>997</xdr:row>
      <xdr:rowOff>266700</xdr:rowOff>
    </xdr:to>
    <xdr:sp macro="" textlink="">
      <xdr:nvSpPr>
        <xdr:cNvPr id="451" name="Rounded Rectangle 450">
          <a:hlinkClick xmlns:r="http://schemas.openxmlformats.org/officeDocument/2006/relationships" r:id="rId40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1022</xdr:row>
      <xdr:rowOff>76199</xdr:rowOff>
    </xdr:from>
    <xdr:to>
      <xdr:col>37</xdr:col>
      <xdr:colOff>342900</xdr:colOff>
      <xdr:row>1023</xdr:row>
      <xdr:rowOff>266700</xdr:rowOff>
    </xdr:to>
    <xdr:sp macro="" textlink="">
      <xdr:nvSpPr>
        <xdr:cNvPr id="452" name="Rounded Rectangle 451">
          <a:hlinkClick xmlns:r="http://schemas.openxmlformats.org/officeDocument/2006/relationships" r:id="rId41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1048</xdr:row>
      <xdr:rowOff>76199</xdr:rowOff>
    </xdr:from>
    <xdr:to>
      <xdr:col>37</xdr:col>
      <xdr:colOff>342900</xdr:colOff>
      <xdr:row>1049</xdr:row>
      <xdr:rowOff>266700</xdr:rowOff>
    </xdr:to>
    <xdr:sp macro="" textlink="">
      <xdr:nvSpPr>
        <xdr:cNvPr id="453" name="Rounded Rectangle 452">
          <a:hlinkClick xmlns:r="http://schemas.openxmlformats.org/officeDocument/2006/relationships" r:id="rId42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1074</xdr:row>
      <xdr:rowOff>76199</xdr:rowOff>
    </xdr:from>
    <xdr:to>
      <xdr:col>37</xdr:col>
      <xdr:colOff>342900</xdr:colOff>
      <xdr:row>1075</xdr:row>
      <xdr:rowOff>266700</xdr:rowOff>
    </xdr:to>
    <xdr:sp macro="" textlink="">
      <xdr:nvSpPr>
        <xdr:cNvPr id="454" name="Rounded Rectangle 453">
          <a:hlinkClick xmlns:r="http://schemas.openxmlformats.org/officeDocument/2006/relationships" r:id="rId43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1100</xdr:row>
      <xdr:rowOff>76199</xdr:rowOff>
    </xdr:from>
    <xdr:to>
      <xdr:col>37</xdr:col>
      <xdr:colOff>342900</xdr:colOff>
      <xdr:row>1101</xdr:row>
      <xdr:rowOff>266700</xdr:rowOff>
    </xdr:to>
    <xdr:sp macro="" textlink="">
      <xdr:nvSpPr>
        <xdr:cNvPr id="455" name="Rounded Rectangle 454">
          <a:hlinkClick xmlns:r="http://schemas.openxmlformats.org/officeDocument/2006/relationships" r:id="rId44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1126</xdr:row>
      <xdr:rowOff>76199</xdr:rowOff>
    </xdr:from>
    <xdr:to>
      <xdr:col>37</xdr:col>
      <xdr:colOff>342900</xdr:colOff>
      <xdr:row>1127</xdr:row>
      <xdr:rowOff>266700</xdr:rowOff>
    </xdr:to>
    <xdr:sp macro="" textlink="">
      <xdr:nvSpPr>
        <xdr:cNvPr id="456" name="Rounded Rectangle 455">
          <a:hlinkClick xmlns:r="http://schemas.openxmlformats.org/officeDocument/2006/relationships" r:id="rId45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1152</xdr:row>
      <xdr:rowOff>76199</xdr:rowOff>
    </xdr:from>
    <xdr:to>
      <xdr:col>37</xdr:col>
      <xdr:colOff>342900</xdr:colOff>
      <xdr:row>1153</xdr:row>
      <xdr:rowOff>266700</xdr:rowOff>
    </xdr:to>
    <xdr:sp macro="" textlink="">
      <xdr:nvSpPr>
        <xdr:cNvPr id="457" name="Rounded Rectangle 456">
          <a:hlinkClick xmlns:r="http://schemas.openxmlformats.org/officeDocument/2006/relationships" r:id="rId46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1178</xdr:row>
      <xdr:rowOff>76199</xdr:rowOff>
    </xdr:from>
    <xdr:to>
      <xdr:col>37</xdr:col>
      <xdr:colOff>342900</xdr:colOff>
      <xdr:row>1179</xdr:row>
      <xdr:rowOff>266700</xdr:rowOff>
    </xdr:to>
    <xdr:sp macro="" textlink="">
      <xdr:nvSpPr>
        <xdr:cNvPr id="458" name="Rounded Rectangle 457">
          <a:hlinkClick xmlns:r="http://schemas.openxmlformats.org/officeDocument/2006/relationships" r:id="rId47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1204</xdr:row>
      <xdr:rowOff>76199</xdr:rowOff>
    </xdr:from>
    <xdr:to>
      <xdr:col>37</xdr:col>
      <xdr:colOff>342900</xdr:colOff>
      <xdr:row>1205</xdr:row>
      <xdr:rowOff>266700</xdr:rowOff>
    </xdr:to>
    <xdr:sp macro="" textlink="">
      <xdr:nvSpPr>
        <xdr:cNvPr id="459" name="Rounded Rectangle 458">
          <a:hlinkClick xmlns:r="http://schemas.openxmlformats.org/officeDocument/2006/relationships" r:id="rId48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1230</xdr:row>
      <xdr:rowOff>76199</xdr:rowOff>
    </xdr:from>
    <xdr:to>
      <xdr:col>37</xdr:col>
      <xdr:colOff>342900</xdr:colOff>
      <xdr:row>1231</xdr:row>
      <xdr:rowOff>266700</xdr:rowOff>
    </xdr:to>
    <xdr:sp macro="" textlink="">
      <xdr:nvSpPr>
        <xdr:cNvPr id="460" name="Rounded Rectangle 459">
          <a:hlinkClick xmlns:r="http://schemas.openxmlformats.org/officeDocument/2006/relationships" r:id="rId49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1256</xdr:row>
      <xdr:rowOff>76199</xdr:rowOff>
    </xdr:from>
    <xdr:to>
      <xdr:col>37</xdr:col>
      <xdr:colOff>342900</xdr:colOff>
      <xdr:row>1257</xdr:row>
      <xdr:rowOff>266700</xdr:rowOff>
    </xdr:to>
    <xdr:sp macro="" textlink="">
      <xdr:nvSpPr>
        <xdr:cNvPr id="461" name="Rounded Rectangle 460">
          <a:hlinkClick xmlns:r="http://schemas.openxmlformats.org/officeDocument/2006/relationships" r:id="rId50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1282</xdr:row>
      <xdr:rowOff>76199</xdr:rowOff>
    </xdr:from>
    <xdr:to>
      <xdr:col>37</xdr:col>
      <xdr:colOff>342900</xdr:colOff>
      <xdr:row>1283</xdr:row>
      <xdr:rowOff>266700</xdr:rowOff>
    </xdr:to>
    <xdr:sp macro="" textlink="">
      <xdr:nvSpPr>
        <xdr:cNvPr id="462" name="Rounded Rectangle 461">
          <a:hlinkClick xmlns:r="http://schemas.openxmlformats.org/officeDocument/2006/relationships" r:id="rId51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1308</xdr:row>
      <xdr:rowOff>76199</xdr:rowOff>
    </xdr:from>
    <xdr:to>
      <xdr:col>37</xdr:col>
      <xdr:colOff>342900</xdr:colOff>
      <xdr:row>1309</xdr:row>
      <xdr:rowOff>266700</xdr:rowOff>
    </xdr:to>
    <xdr:sp macro="" textlink="">
      <xdr:nvSpPr>
        <xdr:cNvPr id="463" name="Rounded Rectangle 462">
          <a:hlinkClick xmlns:r="http://schemas.openxmlformats.org/officeDocument/2006/relationships" r:id="rId52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1334</xdr:row>
      <xdr:rowOff>76199</xdr:rowOff>
    </xdr:from>
    <xdr:to>
      <xdr:col>37</xdr:col>
      <xdr:colOff>342900</xdr:colOff>
      <xdr:row>1335</xdr:row>
      <xdr:rowOff>266700</xdr:rowOff>
    </xdr:to>
    <xdr:sp macro="" textlink="">
      <xdr:nvSpPr>
        <xdr:cNvPr id="464" name="Rounded Rectangle 463">
          <a:hlinkClick xmlns:r="http://schemas.openxmlformats.org/officeDocument/2006/relationships" r:id="rId53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1360</xdr:row>
      <xdr:rowOff>76199</xdr:rowOff>
    </xdr:from>
    <xdr:to>
      <xdr:col>37</xdr:col>
      <xdr:colOff>342900</xdr:colOff>
      <xdr:row>1361</xdr:row>
      <xdr:rowOff>266700</xdr:rowOff>
    </xdr:to>
    <xdr:sp macro="" textlink="">
      <xdr:nvSpPr>
        <xdr:cNvPr id="465" name="Rounded Rectangle 464">
          <a:hlinkClick xmlns:r="http://schemas.openxmlformats.org/officeDocument/2006/relationships" r:id="rId54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1386</xdr:row>
      <xdr:rowOff>76199</xdr:rowOff>
    </xdr:from>
    <xdr:to>
      <xdr:col>37</xdr:col>
      <xdr:colOff>342900</xdr:colOff>
      <xdr:row>1387</xdr:row>
      <xdr:rowOff>266700</xdr:rowOff>
    </xdr:to>
    <xdr:sp macro="" textlink="">
      <xdr:nvSpPr>
        <xdr:cNvPr id="466" name="Rounded Rectangle 465">
          <a:hlinkClick xmlns:r="http://schemas.openxmlformats.org/officeDocument/2006/relationships" r:id="rId55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1412</xdr:row>
      <xdr:rowOff>76199</xdr:rowOff>
    </xdr:from>
    <xdr:to>
      <xdr:col>37</xdr:col>
      <xdr:colOff>342900</xdr:colOff>
      <xdr:row>1413</xdr:row>
      <xdr:rowOff>266700</xdr:rowOff>
    </xdr:to>
    <xdr:sp macro="" textlink="">
      <xdr:nvSpPr>
        <xdr:cNvPr id="467" name="Rounded Rectangle 466">
          <a:hlinkClick xmlns:r="http://schemas.openxmlformats.org/officeDocument/2006/relationships" r:id="rId56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1438</xdr:row>
      <xdr:rowOff>76199</xdr:rowOff>
    </xdr:from>
    <xdr:to>
      <xdr:col>37</xdr:col>
      <xdr:colOff>342900</xdr:colOff>
      <xdr:row>1439</xdr:row>
      <xdr:rowOff>266700</xdr:rowOff>
    </xdr:to>
    <xdr:sp macro="" textlink="">
      <xdr:nvSpPr>
        <xdr:cNvPr id="468" name="Rounded Rectangle 467">
          <a:hlinkClick xmlns:r="http://schemas.openxmlformats.org/officeDocument/2006/relationships" r:id="rId57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1464</xdr:row>
      <xdr:rowOff>76199</xdr:rowOff>
    </xdr:from>
    <xdr:to>
      <xdr:col>37</xdr:col>
      <xdr:colOff>342900</xdr:colOff>
      <xdr:row>1465</xdr:row>
      <xdr:rowOff>266700</xdr:rowOff>
    </xdr:to>
    <xdr:sp macro="" textlink="">
      <xdr:nvSpPr>
        <xdr:cNvPr id="469" name="Rounded Rectangle 468">
          <a:hlinkClick xmlns:r="http://schemas.openxmlformats.org/officeDocument/2006/relationships" r:id="rId58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1490</xdr:row>
      <xdr:rowOff>76199</xdr:rowOff>
    </xdr:from>
    <xdr:to>
      <xdr:col>37</xdr:col>
      <xdr:colOff>342900</xdr:colOff>
      <xdr:row>1491</xdr:row>
      <xdr:rowOff>266700</xdr:rowOff>
    </xdr:to>
    <xdr:sp macro="" textlink="">
      <xdr:nvSpPr>
        <xdr:cNvPr id="470" name="Rounded Rectangle 469">
          <a:hlinkClick xmlns:r="http://schemas.openxmlformats.org/officeDocument/2006/relationships" r:id="rId59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1516</xdr:row>
      <xdr:rowOff>76199</xdr:rowOff>
    </xdr:from>
    <xdr:to>
      <xdr:col>37</xdr:col>
      <xdr:colOff>342900</xdr:colOff>
      <xdr:row>1517</xdr:row>
      <xdr:rowOff>266700</xdr:rowOff>
    </xdr:to>
    <xdr:sp macro="" textlink="">
      <xdr:nvSpPr>
        <xdr:cNvPr id="471" name="Rounded Rectangle 470">
          <a:hlinkClick xmlns:r="http://schemas.openxmlformats.org/officeDocument/2006/relationships" r:id="rId60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1542</xdr:row>
      <xdr:rowOff>76199</xdr:rowOff>
    </xdr:from>
    <xdr:to>
      <xdr:col>37</xdr:col>
      <xdr:colOff>342900</xdr:colOff>
      <xdr:row>1543</xdr:row>
      <xdr:rowOff>266700</xdr:rowOff>
    </xdr:to>
    <xdr:sp macro="" textlink="">
      <xdr:nvSpPr>
        <xdr:cNvPr id="472" name="Rounded Rectangle 471">
          <a:hlinkClick xmlns:r="http://schemas.openxmlformats.org/officeDocument/2006/relationships" r:id="rId61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1568</xdr:row>
      <xdr:rowOff>76199</xdr:rowOff>
    </xdr:from>
    <xdr:to>
      <xdr:col>37</xdr:col>
      <xdr:colOff>342900</xdr:colOff>
      <xdr:row>1569</xdr:row>
      <xdr:rowOff>266700</xdr:rowOff>
    </xdr:to>
    <xdr:sp macro="" textlink="">
      <xdr:nvSpPr>
        <xdr:cNvPr id="473" name="Rounded Rectangle 472">
          <a:hlinkClick xmlns:r="http://schemas.openxmlformats.org/officeDocument/2006/relationships" r:id="rId62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1594</xdr:row>
      <xdr:rowOff>76199</xdr:rowOff>
    </xdr:from>
    <xdr:to>
      <xdr:col>37</xdr:col>
      <xdr:colOff>342900</xdr:colOff>
      <xdr:row>1595</xdr:row>
      <xdr:rowOff>266700</xdr:rowOff>
    </xdr:to>
    <xdr:sp macro="" textlink="">
      <xdr:nvSpPr>
        <xdr:cNvPr id="474" name="Rounded Rectangle 473">
          <a:hlinkClick xmlns:r="http://schemas.openxmlformats.org/officeDocument/2006/relationships" r:id="rId63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1620</xdr:row>
      <xdr:rowOff>76199</xdr:rowOff>
    </xdr:from>
    <xdr:to>
      <xdr:col>37</xdr:col>
      <xdr:colOff>342900</xdr:colOff>
      <xdr:row>1621</xdr:row>
      <xdr:rowOff>266700</xdr:rowOff>
    </xdr:to>
    <xdr:sp macro="" textlink="">
      <xdr:nvSpPr>
        <xdr:cNvPr id="475" name="Rounded Rectangle 474">
          <a:hlinkClick xmlns:r="http://schemas.openxmlformats.org/officeDocument/2006/relationships" r:id="rId64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1646</xdr:row>
      <xdr:rowOff>76199</xdr:rowOff>
    </xdr:from>
    <xdr:to>
      <xdr:col>37</xdr:col>
      <xdr:colOff>342900</xdr:colOff>
      <xdr:row>1647</xdr:row>
      <xdr:rowOff>266700</xdr:rowOff>
    </xdr:to>
    <xdr:sp macro="" textlink="">
      <xdr:nvSpPr>
        <xdr:cNvPr id="476" name="Rounded Rectangle 475">
          <a:hlinkClick xmlns:r="http://schemas.openxmlformats.org/officeDocument/2006/relationships" r:id="rId65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1672</xdr:row>
      <xdr:rowOff>76199</xdr:rowOff>
    </xdr:from>
    <xdr:to>
      <xdr:col>37</xdr:col>
      <xdr:colOff>342900</xdr:colOff>
      <xdr:row>1673</xdr:row>
      <xdr:rowOff>266700</xdr:rowOff>
    </xdr:to>
    <xdr:sp macro="" textlink="">
      <xdr:nvSpPr>
        <xdr:cNvPr id="477" name="Rounded Rectangle 476">
          <a:hlinkClick xmlns:r="http://schemas.openxmlformats.org/officeDocument/2006/relationships" r:id="rId66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1698</xdr:row>
      <xdr:rowOff>76199</xdr:rowOff>
    </xdr:from>
    <xdr:to>
      <xdr:col>37</xdr:col>
      <xdr:colOff>342900</xdr:colOff>
      <xdr:row>1699</xdr:row>
      <xdr:rowOff>266700</xdr:rowOff>
    </xdr:to>
    <xdr:sp macro="" textlink="">
      <xdr:nvSpPr>
        <xdr:cNvPr id="478" name="Rounded Rectangle 477">
          <a:hlinkClick xmlns:r="http://schemas.openxmlformats.org/officeDocument/2006/relationships" r:id="rId67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1724</xdr:row>
      <xdr:rowOff>76199</xdr:rowOff>
    </xdr:from>
    <xdr:to>
      <xdr:col>37</xdr:col>
      <xdr:colOff>342900</xdr:colOff>
      <xdr:row>1725</xdr:row>
      <xdr:rowOff>266700</xdr:rowOff>
    </xdr:to>
    <xdr:sp macro="" textlink="">
      <xdr:nvSpPr>
        <xdr:cNvPr id="479" name="Rounded Rectangle 478">
          <a:hlinkClick xmlns:r="http://schemas.openxmlformats.org/officeDocument/2006/relationships" r:id="rId68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1750</xdr:row>
      <xdr:rowOff>76199</xdr:rowOff>
    </xdr:from>
    <xdr:to>
      <xdr:col>37</xdr:col>
      <xdr:colOff>342900</xdr:colOff>
      <xdr:row>1751</xdr:row>
      <xdr:rowOff>266700</xdr:rowOff>
    </xdr:to>
    <xdr:sp macro="" textlink="">
      <xdr:nvSpPr>
        <xdr:cNvPr id="480" name="Rounded Rectangle 479">
          <a:hlinkClick xmlns:r="http://schemas.openxmlformats.org/officeDocument/2006/relationships" r:id="rId69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1776</xdr:row>
      <xdr:rowOff>76199</xdr:rowOff>
    </xdr:from>
    <xdr:to>
      <xdr:col>37</xdr:col>
      <xdr:colOff>342900</xdr:colOff>
      <xdr:row>1777</xdr:row>
      <xdr:rowOff>266700</xdr:rowOff>
    </xdr:to>
    <xdr:sp macro="" textlink="">
      <xdr:nvSpPr>
        <xdr:cNvPr id="481" name="Rounded Rectangle 480">
          <a:hlinkClick xmlns:r="http://schemas.openxmlformats.org/officeDocument/2006/relationships" r:id="rId70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1802</xdr:row>
      <xdr:rowOff>76199</xdr:rowOff>
    </xdr:from>
    <xdr:to>
      <xdr:col>37</xdr:col>
      <xdr:colOff>342900</xdr:colOff>
      <xdr:row>1803</xdr:row>
      <xdr:rowOff>266700</xdr:rowOff>
    </xdr:to>
    <xdr:sp macro="" textlink="">
      <xdr:nvSpPr>
        <xdr:cNvPr id="482" name="Rounded Rectangle 481">
          <a:hlinkClick xmlns:r="http://schemas.openxmlformats.org/officeDocument/2006/relationships" r:id="rId71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1828</xdr:row>
      <xdr:rowOff>76199</xdr:rowOff>
    </xdr:from>
    <xdr:to>
      <xdr:col>37</xdr:col>
      <xdr:colOff>342900</xdr:colOff>
      <xdr:row>1829</xdr:row>
      <xdr:rowOff>266700</xdr:rowOff>
    </xdr:to>
    <xdr:sp macro="" textlink="">
      <xdr:nvSpPr>
        <xdr:cNvPr id="483" name="Rounded Rectangle 482">
          <a:hlinkClick xmlns:r="http://schemas.openxmlformats.org/officeDocument/2006/relationships" r:id="rId72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1854</xdr:row>
      <xdr:rowOff>76199</xdr:rowOff>
    </xdr:from>
    <xdr:to>
      <xdr:col>37</xdr:col>
      <xdr:colOff>342900</xdr:colOff>
      <xdr:row>1855</xdr:row>
      <xdr:rowOff>266700</xdr:rowOff>
    </xdr:to>
    <xdr:sp macro="" textlink="">
      <xdr:nvSpPr>
        <xdr:cNvPr id="484" name="Rounded Rectangle 483">
          <a:hlinkClick xmlns:r="http://schemas.openxmlformats.org/officeDocument/2006/relationships" r:id="rId73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1880</xdr:row>
      <xdr:rowOff>76199</xdr:rowOff>
    </xdr:from>
    <xdr:to>
      <xdr:col>37</xdr:col>
      <xdr:colOff>342900</xdr:colOff>
      <xdr:row>1881</xdr:row>
      <xdr:rowOff>266700</xdr:rowOff>
    </xdr:to>
    <xdr:sp macro="" textlink="">
      <xdr:nvSpPr>
        <xdr:cNvPr id="485" name="Rounded Rectangle 484">
          <a:hlinkClick xmlns:r="http://schemas.openxmlformats.org/officeDocument/2006/relationships" r:id="rId74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1906</xdr:row>
      <xdr:rowOff>76199</xdr:rowOff>
    </xdr:from>
    <xdr:to>
      <xdr:col>37</xdr:col>
      <xdr:colOff>342900</xdr:colOff>
      <xdr:row>1907</xdr:row>
      <xdr:rowOff>266700</xdr:rowOff>
    </xdr:to>
    <xdr:sp macro="" textlink="">
      <xdr:nvSpPr>
        <xdr:cNvPr id="486" name="Rounded Rectangle 485">
          <a:hlinkClick xmlns:r="http://schemas.openxmlformats.org/officeDocument/2006/relationships" r:id="rId75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1932</xdr:row>
      <xdr:rowOff>76199</xdr:rowOff>
    </xdr:from>
    <xdr:to>
      <xdr:col>37</xdr:col>
      <xdr:colOff>342900</xdr:colOff>
      <xdr:row>1933</xdr:row>
      <xdr:rowOff>266700</xdr:rowOff>
    </xdr:to>
    <xdr:sp macro="" textlink="">
      <xdr:nvSpPr>
        <xdr:cNvPr id="487" name="Rounded Rectangle 486">
          <a:hlinkClick xmlns:r="http://schemas.openxmlformats.org/officeDocument/2006/relationships" r:id="rId76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1958</xdr:row>
      <xdr:rowOff>76199</xdr:rowOff>
    </xdr:from>
    <xdr:to>
      <xdr:col>37</xdr:col>
      <xdr:colOff>342900</xdr:colOff>
      <xdr:row>1959</xdr:row>
      <xdr:rowOff>266700</xdr:rowOff>
    </xdr:to>
    <xdr:sp macro="" textlink="">
      <xdr:nvSpPr>
        <xdr:cNvPr id="488" name="Rounded Rectangle 487">
          <a:hlinkClick xmlns:r="http://schemas.openxmlformats.org/officeDocument/2006/relationships" r:id="rId77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1984</xdr:row>
      <xdr:rowOff>76199</xdr:rowOff>
    </xdr:from>
    <xdr:to>
      <xdr:col>37</xdr:col>
      <xdr:colOff>342900</xdr:colOff>
      <xdr:row>1985</xdr:row>
      <xdr:rowOff>266700</xdr:rowOff>
    </xdr:to>
    <xdr:sp macro="" textlink="">
      <xdr:nvSpPr>
        <xdr:cNvPr id="489" name="Rounded Rectangle 488">
          <a:hlinkClick xmlns:r="http://schemas.openxmlformats.org/officeDocument/2006/relationships" r:id="rId78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2010</xdr:row>
      <xdr:rowOff>76199</xdr:rowOff>
    </xdr:from>
    <xdr:to>
      <xdr:col>37</xdr:col>
      <xdr:colOff>342900</xdr:colOff>
      <xdr:row>2011</xdr:row>
      <xdr:rowOff>266700</xdr:rowOff>
    </xdr:to>
    <xdr:sp macro="" textlink="">
      <xdr:nvSpPr>
        <xdr:cNvPr id="490" name="Rounded Rectangle 489">
          <a:hlinkClick xmlns:r="http://schemas.openxmlformats.org/officeDocument/2006/relationships" r:id="rId79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2036</xdr:row>
      <xdr:rowOff>76199</xdr:rowOff>
    </xdr:from>
    <xdr:to>
      <xdr:col>37</xdr:col>
      <xdr:colOff>342900</xdr:colOff>
      <xdr:row>2037</xdr:row>
      <xdr:rowOff>266700</xdr:rowOff>
    </xdr:to>
    <xdr:sp macro="" textlink="">
      <xdr:nvSpPr>
        <xdr:cNvPr id="491" name="Rounded Rectangle 490">
          <a:hlinkClick xmlns:r="http://schemas.openxmlformats.org/officeDocument/2006/relationships" r:id="rId80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2062</xdr:row>
      <xdr:rowOff>76199</xdr:rowOff>
    </xdr:from>
    <xdr:to>
      <xdr:col>37</xdr:col>
      <xdr:colOff>342900</xdr:colOff>
      <xdr:row>2063</xdr:row>
      <xdr:rowOff>266700</xdr:rowOff>
    </xdr:to>
    <xdr:sp macro="" textlink="">
      <xdr:nvSpPr>
        <xdr:cNvPr id="492" name="Rounded Rectangle 491">
          <a:hlinkClick xmlns:r="http://schemas.openxmlformats.org/officeDocument/2006/relationships" r:id="rId81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2088</xdr:row>
      <xdr:rowOff>76199</xdr:rowOff>
    </xdr:from>
    <xdr:to>
      <xdr:col>37</xdr:col>
      <xdr:colOff>342900</xdr:colOff>
      <xdr:row>2089</xdr:row>
      <xdr:rowOff>266700</xdr:rowOff>
    </xdr:to>
    <xdr:sp macro="" textlink="">
      <xdr:nvSpPr>
        <xdr:cNvPr id="493" name="Rounded Rectangle 492">
          <a:hlinkClick xmlns:r="http://schemas.openxmlformats.org/officeDocument/2006/relationships" r:id="rId82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2114</xdr:row>
      <xdr:rowOff>76199</xdr:rowOff>
    </xdr:from>
    <xdr:to>
      <xdr:col>37</xdr:col>
      <xdr:colOff>342900</xdr:colOff>
      <xdr:row>2115</xdr:row>
      <xdr:rowOff>266700</xdr:rowOff>
    </xdr:to>
    <xdr:sp macro="" textlink="">
      <xdr:nvSpPr>
        <xdr:cNvPr id="494" name="Rounded Rectangle 493">
          <a:hlinkClick xmlns:r="http://schemas.openxmlformats.org/officeDocument/2006/relationships" r:id="rId83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2140</xdr:row>
      <xdr:rowOff>76199</xdr:rowOff>
    </xdr:from>
    <xdr:to>
      <xdr:col>37</xdr:col>
      <xdr:colOff>342900</xdr:colOff>
      <xdr:row>2141</xdr:row>
      <xdr:rowOff>266700</xdr:rowOff>
    </xdr:to>
    <xdr:sp macro="" textlink="">
      <xdr:nvSpPr>
        <xdr:cNvPr id="495" name="Rounded Rectangle 494">
          <a:hlinkClick xmlns:r="http://schemas.openxmlformats.org/officeDocument/2006/relationships" r:id="rId84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2166</xdr:row>
      <xdr:rowOff>76199</xdr:rowOff>
    </xdr:from>
    <xdr:to>
      <xdr:col>37</xdr:col>
      <xdr:colOff>342900</xdr:colOff>
      <xdr:row>2167</xdr:row>
      <xdr:rowOff>266700</xdr:rowOff>
    </xdr:to>
    <xdr:sp macro="" textlink="">
      <xdr:nvSpPr>
        <xdr:cNvPr id="496" name="Rounded Rectangle 495">
          <a:hlinkClick xmlns:r="http://schemas.openxmlformats.org/officeDocument/2006/relationships" r:id="rId85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2192</xdr:row>
      <xdr:rowOff>76199</xdr:rowOff>
    </xdr:from>
    <xdr:to>
      <xdr:col>37</xdr:col>
      <xdr:colOff>342900</xdr:colOff>
      <xdr:row>2193</xdr:row>
      <xdr:rowOff>266700</xdr:rowOff>
    </xdr:to>
    <xdr:sp macro="" textlink="">
      <xdr:nvSpPr>
        <xdr:cNvPr id="497" name="Rounded Rectangle 496">
          <a:hlinkClick xmlns:r="http://schemas.openxmlformats.org/officeDocument/2006/relationships" r:id="rId86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2218</xdr:row>
      <xdr:rowOff>76199</xdr:rowOff>
    </xdr:from>
    <xdr:to>
      <xdr:col>37</xdr:col>
      <xdr:colOff>342900</xdr:colOff>
      <xdr:row>2219</xdr:row>
      <xdr:rowOff>266700</xdr:rowOff>
    </xdr:to>
    <xdr:sp macro="" textlink="">
      <xdr:nvSpPr>
        <xdr:cNvPr id="498" name="Rounded Rectangle 497">
          <a:hlinkClick xmlns:r="http://schemas.openxmlformats.org/officeDocument/2006/relationships" r:id="rId87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2244</xdr:row>
      <xdr:rowOff>76199</xdr:rowOff>
    </xdr:from>
    <xdr:to>
      <xdr:col>37</xdr:col>
      <xdr:colOff>342900</xdr:colOff>
      <xdr:row>2245</xdr:row>
      <xdr:rowOff>266700</xdr:rowOff>
    </xdr:to>
    <xdr:sp macro="" textlink="">
      <xdr:nvSpPr>
        <xdr:cNvPr id="499" name="Rounded Rectangle 498">
          <a:hlinkClick xmlns:r="http://schemas.openxmlformats.org/officeDocument/2006/relationships" r:id="rId88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2270</xdr:row>
      <xdr:rowOff>76199</xdr:rowOff>
    </xdr:from>
    <xdr:to>
      <xdr:col>37</xdr:col>
      <xdr:colOff>342900</xdr:colOff>
      <xdr:row>2271</xdr:row>
      <xdr:rowOff>266700</xdr:rowOff>
    </xdr:to>
    <xdr:sp macro="" textlink="">
      <xdr:nvSpPr>
        <xdr:cNvPr id="500" name="Rounded Rectangle 499">
          <a:hlinkClick xmlns:r="http://schemas.openxmlformats.org/officeDocument/2006/relationships" r:id="rId89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2296</xdr:row>
      <xdr:rowOff>76199</xdr:rowOff>
    </xdr:from>
    <xdr:to>
      <xdr:col>37</xdr:col>
      <xdr:colOff>342900</xdr:colOff>
      <xdr:row>2297</xdr:row>
      <xdr:rowOff>266700</xdr:rowOff>
    </xdr:to>
    <xdr:sp macro="" textlink="">
      <xdr:nvSpPr>
        <xdr:cNvPr id="501" name="Rounded Rectangle 500">
          <a:hlinkClick xmlns:r="http://schemas.openxmlformats.org/officeDocument/2006/relationships" r:id="rId90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2322</xdr:row>
      <xdr:rowOff>76199</xdr:rowOff>
    </xdr:from>
    <xdr:to>
      <xdr:col>37</xdr:col>
      <xdr:colOff>342900</xdr:colOff>
      <xdr:row>2323</xdr:row>
      <xdr:rowOff>266700</xdr:rowOff>
    </xdr:to>
    <xdr:sp macro="" textlink="">
      <xdr:nvSpPr>
        <xdr:cNvPr id="502" name="Rounded Rectangle 501">
          <a:hlinkClick xmlns:r="http://schemas.openxmlformats.org/officeDocument/2006/relationships" r:id="rId91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2348</xdr:row>
      <xdr:rowOff>76199</xdr:rowOff>
    </xdr:from>
    <xdr:to>
      <xdr:col>37</xdr:col>
      <xdr:colOff>342900</xdr:colOff>
      <xdr:row>2349</xdr:row>
      <xdr:rowOff>266700</xdr:rowOff>
    </xdr:to>
    <xdr:sp macro="" textlink="">
      <xdr:nvSpPr>
        <xdr:cNvPr id="503" name="Rounded Rectangle 502">
          <a:hlinkClick xmlns:r="http://schemas.openxmlformats.org/officeDocument/2006/relationships" r:id="rId92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2374</xdr:row>
      <xdr:rowOff>76199</xdr:rowOff>
    </xdr:from>
    <xdr:to>
      <xdr:col>37</xdr:col>
      <xdr:colOff>342900</xdr:colOff>
      <xdr:row>2375</xdr:row>
      <xdr:rowOff>266700</xdr:rowOff>
    </xdr:to>
    <xdr:sp macro="" textlink="">
      <xdr:nvSpPr>
        <xdr:cNvPr id="504" name="Rounded Rectangle 503">
          <a:hlinkClick xmlns:r="http://schemas.openxmlformats.org/officeDocument/2006/relationships" r:id="rId93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2400</xdr:row>
      <xdr:rowOff>76199</xdr:rowOff>
    </xdr:from>
    <xdr:to>
      <xdr:col>37</xdr:col>
      <xdr:colOff>342900</xdr:colOff>
      <xdr:row>2401</xdr:row>
      <xdr:rowOff>266700</xdr:rowOff>
    </xdr:to>
    <xdr:sp macro="" textlink="">
      <xdr:nvSpPr>
        <xdr:cNvPr id="505" name="Rounded Rectangle 504">
          <a:hlinkClick xmlns:r="http://schemas.openxmlformats.org/officeDocument/2006/relationships" r:id="rId94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2426</xdr:row>
      <xdr:rowOff>76199</xdr:rowOff>
    </xdr:from>
    <xdr:to>
      <xdr:col>37</xdr:col>
      <xdr:colOff>342900</xdr:colOff>
      <xdr:row>2427</xdr:row>
      <xdr:rowOff>266700</xdr:rowOff>
    </xdr:to>
    <xdr:sp macro="" textlink="">
      <xdr:nvSpPr>
        <xdr:cNvPr id="506" name="Rounded Rectangle 505">
          <a:hlinkClick xmlns:r="http://schemas.openxmlformats.org/officeDocument/2006/relationships" r:id="rId95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2452</xdr:row>
      <xdr:rowOff>76199</xdr:rowOff>
    </xdr:from>
    <xdr:to>
      <xdr:col>37</xdr:col>
      <xdr:colOff>342900</xdr:colOff>
      <xdr:row>2453</xdr:row>
      <xdr:rowOff>266700</xdr:rowOff>
    </xdr:to>
    <xdr:sp macro="" textlink="">
      <xdr:nvSpPr>
        <xdr:cNvPr id="507" name="Rounded Rectangle 506">
          <a:hlinkClick xmlns:r="http://schemas.openxmlformats.org/officeDocument/2006/relationships" r:id="rId96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2478</xdr:row>
      <xdr:rowOff>76199</xdr:rowOff>
    </xdr:from>
    <xdr:to>
      <xdr:col>37</xdr:col>
      <xdr:colOff>342900</xdr:colOff>
      <xdr:row>2479</xdr:row>
      <xdr:rowOff>266700</xdr:rowOff>
    </xdr:to>
    <xdr:sp macro="" textlink="">
      <xdr:nvSpPr>
        <xdr:cNvPr id="508" name="Rounded Rectangle 507">
          <a:hlinkClick xmlns:r="http://schemas.openxmlformats.org/officeDocument/2006/relationships" r:id="rId97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2504</xdr:row>
      <xdr:rowOff>76199</xdr:rowOff>
    </xdr:from>
    <xdr:to>
      <xdr:col>37</xdr:col>
      <xdr:colOff>342900</xdr:colOff>
      <xdr:row>2505</xdr:row>
      <xdr:rowOff>266700</xdr:rowOff>
    </xdr:to>
    <xdr:sp macro="" textlink="">
      <xdr:nvSpPr>
        <xdr:cNvPr id="509" name="Rounded Rectangle 508">
          <a:hlinkClick xmlns:r="http://schemas.openxmlformats.org/officeDocument/2006/relationships" r:id="rId98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2530</xdr:row>
      <xdr:rowOff>76199</xdr:rowOff>
    </xdr:from>
    <xdr:to>
      <xdr:col>37</xdr:col>
      <xdr:colOff>342900</xdr:colOff>
      <xdr:row>2531</xdr:row>
      <xdr:rowOff>266700</xdr:rowOff>
    </xdr:to>
    <xdr:sp macro="" textlink="">
      <xdr:nvSpPr>
        <xdr:cNvPr id="510" name="Rounded Rectangle 509">
          <a:hlinkClick xmlns:r="http://schemas.openxmlformats.org/officeDocument/2006/relationships" r:id="rId99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2556</xdr:row>
      <xdr:rowOff>76199</xdr:rowOff>
    </xdr:from>
    <xdr:to>
      <xdr:col>37</xdr:col>
      <xdr:colOff>342900</xdr:colOff>
      <xdr:row>2557</xdr:row>
      <xdr:rowOff>266700</xdr:rowOff>
    </xdr:to>
    <xdr:sp macro="" textlink="">
      <xdr:nvSpPr>
        <xdr:cNvPr id="511" name="Rounded Rectangle 510">
          <a:hlinkClick xmlns:r="http://schemas.openxmlformats.org/officeDocument/2006/relationships" r:id="rId100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2582</xdr:row>
      <xdr:rowOff>76199</xdr:rowOff>
    </xdr:from>
    <xdr:to>
      <xdr:col>37</xdr:col>
      <xdr:colOff>342900</xdr:colOff>
      <xdr:row>2583</xdr:row>
      <xdr:rowOff>266700</xdr:rowOff>
    </xdr:to>
    <xdr:sp macro="" textlink="">
      <xdr:nvSpPr>
        <xdr:cNvPr id="512" name="Rounded Rectangle 511">
          <a:hlinkClick xmlns:r="http://schemas.openxmlformats.org/officeDocument/2006/relationships" r:id="rId101"/>
        </xdr:cNvPr>
        <xdr:cNvSpPr/>
      </xdr:nvSpPr>
      <xdr:spPr>
        <a:xfrm>
          <a:off x="14935200" y="119824499"/>
          <a:ext cx="2095500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60</xdr:row>
      <xdr:rowOff>76199</xdr:rowOff>
    </xdr:from>
    <xdr:to>
      <xdr:col>37</xdr:col>
      <xdr:colOff>342900</xdr:colOff>
      <xdr:row>61</xdr:row>
      <xdr:rowOff>266700</xdr:rowOff>
    </xdr:to>
    <xdr:sp macro="" textlink="">
      <xdr:nvSpPr>
        <xdr:cNvPr id="513" name="Rounded Rectangle 512">
          <a:hlinkClick xmlns:r="http://schemas.openxmlformats.org/officeDocument/2006/relationships" r:id="rId102"/>
        </xdr:cNvPr>
        <xdr:cNvSpPr/>
      </xdr:nvSpPr>
      <xdr:spPr>
        <a:xfrm>
          <a:off x="13493115" y="976883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86</xdr:row>
      <xdr:rowOff>76199</xdr:rowOff>
    </xdr:from>
    <xdr:to>
      <xdr:col>37</xdr:col>
      <xdr:colOff>342900</xdr:colOff>
      <xdr:row>87</xdr:row>
      <xdr:rowOff>266700</xdr:rowOff>
    </xdr:to>
    <xdr:sp macro="" textlink="">
      <xdr:nvSpPr>
        <xdr:cNvPr id="514" name="Rounded Rectangle 513">
          <a:hlinkClick xmlns:r="http://schemas.openxmlformats.org/officeDocument/2006/relationships" r:id="rId103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86</xdr:row>
      <xdr:rowOff>76199</xdr:rowOff>
    </xdr:from>
    <xdr:to>
      <xdr:col>37</xdr:col>
      <xdr:colOff>342900</xdr:colOff>
      <xdr:row>87</xdr:row>
      <xdr:rowOff>266700</xdr:rowOff>
    </xdr:to>
    <xdr:sp macro="" textlink="">
      <xdr:nvSpPr>
        <xdr:cNvPr id="515" name="Rounded Rectangle 514">
          <a:hlinkClick xmlns:r="http://schemas.openxmlformats.org/officeDocument/2006/relationships" r:id="rId104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112</xdr:row>
      <xdr:rowOff>76199</xdr:rowOff>
    </xdr:from>
    <xdr:to>
      <xdr:col>37</xdr:col>
      <xdr:colOff>342900</xdr:colOff>
      <xdr:row>113</xdr:row>
      <xdr:rowOff>266700</xdr:rowOff>
    </xdr:to>
    <xdr:sp macro="" textlink="">
      <xdr:nvSpPr>
        <xdr:cNvPr id="516" name="Rounded Rectangle 515">
          <a:hlinkClick xmlns:r="http://schemas.openxmlformats.org/officeDocument/2006/relationships" r:id="rId105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112</xdr:row>
      <xdr:rowOff>76199</xdr:rowOff>
    </xdr:from>
    <xdr:to>
      <xdr:col>37</xdr:col>
      <xdr:colOff>342900</xdr:colOff>
      <xdr:row>113</xdr:row>
      <xdr:rowOff>266700</xdr:rowOff>
    </xdr:to>
    <xdr:sp macro="" textlink="">
      <xdr:nvSpPr>
        <xdr:cNvPr id="517" name="Rounded Rectangle 516">
          <a:hlinkClick xmlns:r="http://schemas.openxmlformats.org/officeDocument/2006/relationships" r:id="rId106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138</xdr:row>
      <xdr:rowOff>76199</xdr:rowOff>
    </xdr:from>
    <xdr:to>
      <xdr:col>37</xdr:col>
      <xdr:colOff>342900</xdr:colOff>
      <xdr:row>139</xdr:row>
      <xdr:rowOff>266700</xdr:rowOff>
    </xdr:to>
    <xdr:sp macro="" textlink="">
      <xdr:nvSpPr>
        <xdr:cNvPr id="518" name="Rounded Rectangle 517">
          <a:hlinkClick xmlns:r="http://schemas.openxmlformats.org/officeDocument/2006/relationships" r:id="rId107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138</xdr:row>
      <xdr:rowOff>76199</xdr:rowOff>
    </xdr:from>
    <xdr:to>
      <xdr:col>37</xdr:col>
      <xdr:colOff>342900</xdr:colOff>
      <xdr:row>139</xdr:row>
      <xdr:rowOff>266700</xdr:rowOff>
    </xdr:to>
    <xdr:sp macro="" textlink="">
      <xdr:nvSpPr>
        <xdr:cNvPr id="519" name="Rounded Rectangle 518">
          <a:hlinkClick xmlns:r="http://schemas.openxmlformats.org/officeDocument/2006/relationships" r:id="rId108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164</xdr:row>
      <xdr:rowOff>76199</xdr:rowOff>
    </xdr:from>
    <xdr:to>
      <xdr:col>37</xdr:col>
      <xdr:colOff>342900</xdr:colOff>
      <xdr:row>165</xdr:row>
      <xdr:rowOff>266700</xdr:rowOff>
    </xdr:to>
    <xdr:sp macro="" textlink="">
      <xdr:nvSpPr>
        <xdr:cNvPr id="520" name="Rounded Rectangle 519">
          <a:hlinkClick xmlns:r="http://schemas.openxmlformats.org/officeDocument/2006/relationships" r:id="rId109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164</xdr:row>
      <xdr:rowOff>76199</xdr:rowOff>
    </xdr:from>
    <xdr:to>
      <xdr:col>37</xdr:col>
      <xdr:colOff>342900</xdr:colOff>
      <xdr:row>165</xdr:row>
      <xdr:rowOff>266700</xdr:rowOff>
    </xdr:to>
    <xdr:sp macro="" textlink="">
      <xdr:nvSpPr>
        <xdr:cNvPr id="521" name="Rounded Rectangle 520">
          <a:hlinkClick xmlns:r="http://schemas.openxmlformats.org/officeDocument/2006/relationships" r:id="rId110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190</xdr:row>
      <xdr:rowOff>76199</xdr:rowOff>
    </xdr:from>
    <xdr:to>
      <xdr:col>37</xdr:col>
      <xdr:colOff>342900</xdr:colOff>
      <xdr:row>191</xdr:row>
      <xdr:rowOff>266700</xdr:rowOff>
    </xdr:to>
    <xdr:sp macro="" textlink="">
      <xdr:nvSpPr>
        <xdr:cNvPr id="522" name="Rounded Rectangle 521">
          <a:hlinkClick xmlns:r="http://schemas.openxmlformats.org/officeDocument/2006/relationships" r:id="rId111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190</xdr:row>
      <xdr:rowOff>76199</xdr:rowOff>
    </xdr:from>
    <xdr:to>
      <xdr:col>37</xdr:col>
      <xdr:colOff>342900</xdr:colOff>
      <xdr:row>191</xdr:row>
      <xdr:rowOff>266700</xdr:rowOff>
    </xdr:to>
    <xdr:sp macro="" textlink="">
      <xdr:nvSpPr>
        <xdr:cNvPr id="523" name="Rounded Rectangle 522">
          <a:hlinkClick xmlns:r="http://schemas.openxmlformats.org/officeDocument/2006/relationships" r:id="rId112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216</xdr:row>
      <xdr:rowOff>76199</xdr:rowOff>
    </xdr:from>
    <xdr:to>
      <xdr:col>37</xdr:col>
      <xdr:colOff>342900</xdr:colOff>
      <xdr:row>217</xdr:row>
      <xdr:rowOff>266700</xdr:rowOff>
    </xdr:to>
    <xdr:sp macro="" textlink="">
      <xdr:nvSpPr>
        <xdr:cNvPr id="524" name="Rounded Rectangle 523">
          <a:hlinkClick xmlns:r="http://schemas.openxmlformats.org/officeDocument/2006/relationships" r:id="rId113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216</xdr:row>
      <xdr:rowOff>76199</xdr:rowOff>
    </xdr:from>
    <xdr:to>
      <xdr:col>37</xdr:col>
      <xdr:colOff>342900</xdr:colOff>
      <xdr:row>217</xdr:row>
      <xdr:rowOff>266700</xdr:rowOff>
    </xdr:to>
    <xdr:sp macro="" textlink="">
      <xdr:nvSpPr>
        <xdr:cNvPr id="525" name="Rounded Rectangle 524">
          <a:hlinkClick xmlns:r="http://schemas.openxmlformats.org/officeDocument/2006/relationships" r:id="rId114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242</xdr:row>
      <xdr:rowOff>76199</xdr:rowOff>
    </xdr:from>
    <xdr:to>
      <xdr:col>37</xdr:col>
      <xdr:colOff>342900</xdr:colOff>
      <xdr:row>243</xdr:row>
      <xdr:rowOff>266700</xdr:rowOff>
    </xdr:to>
    <xdr:sp macro="" textlink="">
      <xdr:nvSpPr>
        <xdr:cNvPr id="526" name="Rounded Rectangle 525">
          <a:hlinkClick xmlns:r="http://schemas.openxmlformats.org/officeDocument/2006/relationships" r:id="rId115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242</xdr:row>
      <xdr:rowOff>76199</xdr:rowOff>
    </xdr:from>
    <xdr:to>
      <xdr:col>37</xdr:col>
      <xdr:colOff>342900</xdr:colOff>
      <xdr:row>243</xdr:row>
      <xdr:rowOff>266700</xdr:rowOff>
    </xdr:to>
    <xdr:sp macro="" textlink="">
      <xdr:nvSpPr>
        <xdr:cNvPr id="527" name="Rounded Rectangle 526">
          <a:hlinkClick xmlns:r="http://schemas.openxmlformats.org/officeDocument/2006/relationships" r:id="rId116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268</xdr:row>
      <xdr:rowOff>76199</xdr:rowOff>
    </xdr:from>
    <xdr:to>
      <xdr:col>37</xdr:col>
      <xdr:colOff>342900</xdr:colOff>
      <xdr:row>269</xdr:row>
      <xdr:rowOff>266700</xdr:rowOff>
    </xdr:to>
    <xdr:sp macro="" textlink="">
      <xdr:nvSpPr>
        <xdr:cNvPr id="528" name="Rounded Rectangle 527">
          <a:hlinkClick xmlns:r="http://schemas.openxmlformats.org/officeDocument/2006/relationships" r:id="rId117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268</xdr:row>
      <xdr:rowOff>76199</xdr:rowOff>
    </xdr:from>
    <xdr:to>
      <xdr:col>37</xdr:col>
      <xdr:colOff>342900</xdr:colOff>
      <xdr:row>269</xdr:row>
      <xdr:rowOff>266700</xdr:rowOff>
    </xdr:to>
    <xdr:sp macro="" textlink="">
      <xdr:nvSpPr>
        <xdr:cNvPr id="529" name="Rounded Rectangle 528">
          <a:hlinkClick xmlns:r="http://schemas.openxmlformats.org/officeDocument/2006/relationships" r:id="rId118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294</xdr:row>
      <xdr:rowOff>76199</xdr:rowOff>
    </xdr:from>
    <xdr:to>
      <xdr:col>37</xdr:col>
      <xdr:colOff>342900</xdr:colOff>
      <xdr:row>295</xdr:row>
      <xdr:rowOff>266700</xdr:rowOff>
    </xdr:to>
    <xdr:sp macro="" textlink="">
      <xdr:nvSpPr>
        <xdr:cNvPr id="530" name="Rounded Rectangle 529">
          <a:hlinkClick xmlns:r="http://schemas.openxmlformats.org/officeDocument/2006/relationships" r:id="rId119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294</xdr:row>
      <xdr:rowOff>76199</xdr:rowOff>
    </xdr:from>
    <xdr:to>
      <xdr:col>37</xdr:col>
      <xdr:colOff>342900</xdr:colOff>
      <xdr:row>295</xdr:row>
      <xdr:rowOff>266700</xdr:rowOff>
    </xdr:to>
    <xdr:sp macro="" textlink="">
      <xdr:nvSpPr>
        <xdr:cNvPr id="531" name="Rounded Rectangle 530">
          <a:hlinkClick xmlns:r="http://schemas.openxmlformats.org/officeDocument/2006/relationships" r:id="rId120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320</xdr:row>
      <xdr:rowOff>76199</xdr:rowOff>
    </xdr:from>
    <xdr:to>
      <xdr:col>37</xdr:col>
      <xdr:colOff>342900</xdr:colOff>
      <xdr:row>321</xdr:row>
      <xdr:rowOff>266700</xdr:rowOff>
    </xdr:to>
    <xdr:sp macro="" textlink="">
      <xdr:nvSpPr>
        <xdr:cNvPr id="532" name="Rounded Rectangle 531">
          <a:hlinkClick xmlns:r="http://schemas.openxmlformats.org/officeDocument/2006/relationships" r:id="rId121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320</xdr:row>
      <xdr:rowOff>76199</xdr:rowOff>
    </xdr:from>
    <xdr:to>
      <xdr:col>37</xdr:col>
      <xdr:colOff>342900</xdr:colOff>
      <xdr:row>321</xdr:row>
      <xdr:rowOff>266700</xdr:rowOff>
    </xdr:to>
    <xdr:sp macro="" textlink="">
      <xdr:nvSpPr>
        <xdr:cNvPr id="533" name="Rounded Rectangle 532">
          <a:hlinkClick xmlns:r="http://schemas.openxmlformats.org/officeDocument/2006/relationships" r:id="rId122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346</xdr:row>
      <xdr:rowOff>76199</xdr:rowOff>
    </xdr:from>
    <xdr:to>
      <xdr:col>37</xdr:col>
      <xdr:colOff>342900</xdr:colOff>
      <xdr:row>347</xdr:row>
      <xdr:rowOff>266700</xdr:rowOff>
    </xdr:to>
    <xdr:sp macro="" textlink="">
      <xdr:nvSpPr>
        <xdr:cNvPr id="534" name="Rounded Rectangle 533">
          <a:hlinkClick xmlns:r="http://schemas.openxmlformats.org/officeDocument/2006/relationships" r:id="rId123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346</xdr:row>
      <xdr:rowOff>76199</xdr:rowOff>
    </xdr:from>
    <xdr:to>
      <xdr:col>37</xdr:col>
      <xdr:colOff>342900</xdr:colOff>
      <xdr:row>347</xdr:row>
      <xdr:rowOff>266700</xdr:rowOff>
    </xdr:to>
    <xdr:sp macro="" textlink="">
      <xdr:nvSpPr>
        <xdr:cNvPr id="535" name="Rounded Rectangle 534">
          <a:hlinkClick xmlns:r="http://schemas.openxmlformats.org/officeDocument/2006/relationships" r:id="rId124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372</xdr:row>
      <xdr:rowOff>76199</xdr:rowOff>
    </xdr:from>
    <xdr:to>
      <xdr:col>37</xdr:col>
      <xdr:colOff>342900</xdr:colOff>
      <xdr:row>373</xdr:row>
      <xdr:rowOff>266700</xdr:rowOff>
    </xdr:to>
    <xdr:sp macro="" textlink="">
      <xdr:nvSpPr>
        <xdr:cNvPr id="536" name="Rounded Rectangle 535">
          <a:hlinkClick xmlns:r="http://schemas.openxmlformats.org/officeDocument/2006/relationships" r:id="rId125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372</xdr:row>
      <xdr:rowOff>76199</xdr:rowOff>
    </xdr:from>
    <xdr:to>
      <xdr:col>37</xdr:col>
      <xdr:colOff>342900</xdr:colOff>
      <xdr:row>373</xdr:row>
      <xdr:rowOff>266700</xdr:rowOff>
    </xdr:to>
    <xdr:sp macro="" textlink="">
      <xdr:nvSpPr>
        <xdr:cNvPr id="537" name="Rounded Rectangle 536">
          <a:hlinkClick xmlns:r="http://schemas.openxmlformats.org/officeDocument/2006/relationships" r:id="rId126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398</xdr:row>
      <xdr:rowOff>76199</xdr:rowOff>
    </xdr:from>
    <xdr:to>
      <xdr:col>37</xdr:col>
      <xdr:colOff>342900</xdr:colOff>
      <xdr:row>399</xdr:row>
      <xdr:rowOff>266700</xdr:rowOff>
    </xdr:to>
    <xdr:sp macro="" textlink="">
      <xdr:nvSpPr>
        <xdr:cNvPr id="538" name="Rounded Rectangle 537">
          <a:hlinkClick xmlns:r="http://schemas.openxmlformats.org/officeDocument/2006/relationships" r:id="rId127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398</xdr:row>
      <xdr:rowOff>76199</xdr:rowOff>
    </xdr:from>
    <xdr:to>
      <xdr:col>37</xdr:col>
      <xdr:colOff>342900</xdr:colOff>
      <xdr:row>399</xdr:row>
      <xdr:rowOff>266700</xdr:rowOff>
    </xdr:to>
    <xdr:sp macro="" textlink="">
      <xdr:nvSpPr>
        <xdr:cNvPr id="539" name="Rounded Rectangle 538">
          <a:hlinkClick xmlns:r="http://schemas.openxmlformats.org/officeDocument/2006/relationships" r:id="rId128"/>
        </xdr:cNvPr>
        <xdr:cNvSpPr/>
      </xdr:nvSpPr>
      <xdr:spPr>
        <a:xfrm>
          <a:off x="13493115" y="175869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424</xdr:row>
      <xdr:rowOff>76199</xdr:rowOff>
    </xdr:from>
    <xdr:to>
      <xdr:col>37</xdr:col>
      <xdr:colOff>342900</xdr:colOff>
      <xdr:row>425</xdr:row>
      <xdr:rowOff>266700</xdr:rowOff>
    </xdr:to>
    <xdr:sp macro="" textlink="">
      <xdr:nvSpPr>
        <xdr:cNvPr id="540" name="Rounded Rectangle 539">
          <a:hlinkClick xmlns:r="http://schemas.openxmlformats.org/officeDocument/2006/relationships" r:id="rId129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424</xdr:row>
      <xdr:rowOff>76199</xdr:rowOff>
    </xdr:from>
    <xdr:to>
      <xdr:col>37</xdr:col>
      <xdr:colOff>342900</xdr:colOff>
      <xdr:row>425</xdr:row>
      <xdr:rowOff>266700</xdr:rowOff>
    </xdr:to>
    <xdr:sp macro="" textlink="">
      <xdr:nvSpPr>
        <xdr:cNvPr id="541" name="Rounded Rectangle 540">
          <a:hlinkClick xmlns:r="http://schemas.openxmlformats.org/officeDocument/2006/relationships" r:id="rId130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424</xdr:row>
      <xdr:rowOff>76199</xdr:rowOff>
    </xdr:from>
    <xdr:to>
      <xdr:col>37</xdr:col>
      <xdr:colOff>342900</xdr:colOff>
      <xdr:row>425</xdr:row>
      <xdr:rowOff>266700</xdr:rowOff>
    </xdr:to>
    <xdr:sp macro="" textlink="">
      <xdr:nvSpPr>
        <xdr:cNvPr id="542" name="Rounded Rectangle 541">
          <a:hlinkClick xmlns:r="http://schemas.openxmlformats.org/officeDocument/2006/relationships" r:id="rId131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450</xdr:row>
      <xdr:rowOff>76199</xdr:rowOff>
    </xdr:from>
    <xdr:to>
      <xdr:col>37</xdr:col>
      <xdr:colOff>342900</xdr:colOff>
      <xdr:row>451</xdr:row>
      <xdr:rowOff>266700</xdr:rowOff>
    </xdr:to>
    <xdr:sp macro="" textlink="">
      <xdr:nvSpPr>
        <xdr:cNvPr id="543" name="Rounded Rectangle 542">
          <a:hlinkClick xmlns:r="http://schemas.openxmlformats.org/officeDocument/2006/relationships" r:id="rId132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450</xdr:row>
      <xdr:rowOff>76199</xdr:rowOff>
    </xdr:from>
    <xdr:to>
      <xdr:col>37</xdr:col>
      <xdr:colOff>342900</xdr:colOff>
      <xdr:row>451</xdr:row>
      <xdr:rowOff>266700</xdr:rowOff>
    </xdr:to>
    <xdr:sp macro="" textlink="">
      <xdr:nvSpPr>
        <xdr:cNvPr id="544" name="Rounded Rectangle 543">
          <a:hlinkClick xmlns:r="http://schemas.openxmlformats.org/officeDocument/2006/relationships" r:id="rId133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450</xdr:row>
      <xdr:rowOff>76199</xdr:rowOff>
    </xdr:from>
    <xdr:to>
      <xdr:col>37</xdr:col>
      <xdr:colOff>342900</xdr:colOff>
      <xdr:row>451</xdr:row>
      <xdr:rowOff>266700</xdr:rowOff>
    </xdr:to>
    <xdr:sp macro="" textlink="">
      <xdr:nvSpPr>
        <xdr:cNvPr id="545" name="Rounded Rectangle 544">
          <a:hlinkClick xmlns:r="http://schemas.openxmlformats.org/officeDocument/2006/relationships" r:id="rId134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476</xdr:row>
      <xdr:rowOff>76199</xdr:rowOff>
    </xdr:from>
    <xdr:to>
      <xdr:col>37</xdr:col>
      <xdr:colOff>342900</xdr:colOff>
      <xdr:row>477</xdr:row>
      <xdr:rowOff>266700</xdr:rowOff>
    </xdr:to>
    <xdr:sp macro="" textlink="">
      <xdr:nvSpPr>
        <xdr:cNvPr id="546" name="Rounded Rectangle 545">
          <a:hlinkClick xmlns:r="http://schemas.openxmlformats.org/officeDocument/2006/relationships" r:id="rId135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476</xdr:row>
      <xdr:rowOff>76199</xdr:rowOff>
    </xdr:from>
    <xdr:to>
      <xdr:col>37</xdr:col>
      <xdr:colOff>342900</xdr:colOff>
      <xdr:row>477</xdr:row>
      <xdr:rowOff>266700</xdr:rowOff>
    </xdr:to>
    <xdr:sp macro="" textlink="">
      <xdr:nvSpPr>
        <xdr:cNvPr id="547" name="Rounded Rectangle 546">
          <a:hlinkClick xmlns:r="http://schemas.openxmlformats.org/officeDocument/2006/relationships" r:id="rId136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476</xdr:row>
      <xdr:rowOff>76199</xdr:rowOff>
    </xdr:from>
    <xdr:to>
      <xdr:col>37</xdr:col>
      <xdr:colOff>342900</xdr:colOff>
      <xdr:row>477</xdr:row>
      <xdr:rowOff>266700</xdr:rowOff>
    </xdr:to>
    <xdr:sp macro="" textlink="">
      <xdr:nvSpPr>
        <xdr:cNvPr id="548" name="Rounded Rectangle 547">
          <a:hlinkClick xmlns:r="http://schemas.openxmlformats.org/officeDocument/2006/relationships" r:id="rId137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502</xdr:row>
      <xdr:rowOff>76199</xdr:rowOff>
    </xdr:from>
    <xdr:to>
      <xdr:col>37</xdr:col>
      <xdr:colOff>342900</xdr:colOff>
      <xdr:row>503</xdr:row>
      <xdr:rowOff>266700</xdr:rowOff>
    </xdr:to>
    <xdr:sp macro="" textlink="">
      <xdr:nvSpPr>
        <xdr:cNvPr id="549" name="Rounded Rectangle 548">
          <a:hlinkClick xmlns:r="http://schemas.openxmlformats.org/officeDocument/2006/relationships" r:id="rId138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502</xdr:row>
      <xdr:rowOff>76199</xdr:rowOff>
    </xdr:from>
    <xdr:to>
      <xdr:col>37</xdr:col>
      <xdr:colOff>342900</xdr:colOff>
      <xdr:row>503</xdr:row>
      <xdr:rowOff>266700</xdr:rowOff>
    </xdr:to>
    <xdr:sp macro="" textlink="">
      <xdr:nvSpPr>
        <xdr:cNvPr id="550" name="Rounded Rectangle 549">
          <a:hlinkClick xmlns:r="http://schemas.openxmlformats.org/officeDocument/2006/relationships" r:id="rId139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502</xdr:row>
      <xdr:rowOff>76199</xdr:rowOff>
    </xdr:from>
    <xdr:to>
      <xdr:col>37</xdr:col>
      <xdr:colOff>342900</xdr:colOff>
      <xdr:row>503</xdr:row>
      <xdr:rowOff>266700</xdr:rowOff>
    </xdr:to>
    <xdr:sp macro="" textlink="">
      <xdr:nvSpPr>
        <xdr:cNvPr id="551" name="Rounded Rectangle 550">
          <a:hlinkClick xmlns:r="http://schemas.openxmlformats.org/officeDocument/2006/relationships" r:id="rId140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528</xdr:row>
      <xdr:rowOff>76199</xdr:rowOff>
    </xdr:from>
    <xdr:to>
      <xdr:col>37</xdr:col>
      <xdr:colOff>342900</xdr:colOff>
      <xdr:row>529</xdr:row>
      <xdr:rowOff>266700</xdr:rowOff>
    </xdr:to>
    <xdr:sp macro="" textlink="">
      <xdr:nvSpPr>
        <xdr:cNvPr id="552" name="Rounded Rectangle 551">
          <a:hlinkClick xmlns:r="http://schemas.openxmlformats.org/officeDocument/2006/relationships" r:id="rId141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528</xdr:row>
      <xdr:rowOff>76199</xdr:rowOff>
    </xdr:from>
    <xdr:to>
      <xdr:col>37</xdr:col>
      <xdr:colOff>342900</xdr:colOff>
      <xdr:row>529</xdr:row>
      <xdr:rowOff>266700</xdr:rowOff>
    </xdr:to>
    <xdr:sp macro="" textlink="">
      <xdr:nvSpPr>
        <xdr:cNvPr id="553" name="Rounded Rectangle 552">
          <a:hlinkClick xmlns:r="http://schemas.openxmlformats.org/officeDocument/2006/relationships" r:id="rId142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528</xdr:row>
      <xdr:rowOff>76199</xdr:rowOff>
    </xdr:from>
    <xdr:to>
      <xdr:col>37</xdr:col>
      <xdr:colOff>342900</xdr:colOff>
      <xdr:row>529</xdr:row>
      <xdr:rowOff>266700</xdr:rowOff>
    </xdr:to>
    <xdr:sp macro="" textlink="">
      <xdr:nvSpPr>
        <xdr:cNvPr id="554" name="Rounded Rectangle 553">
          <a:hlinkClick xmlns:r="http://schemas.openxmlformats.org/officeDocument/2006/relationships" r:id="rId143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554</xdr:row>
      <xdr:rowOff>76199</xdr:rowOff>
    </xdr:from>
    <xdr:to>
      <xdr:col>37</xdr:col>
      <xdr:colOff>342900</xdr:colOff>
      <xdr:row>555</xdr:row>
      <xdr:rowOff>266700</xdr:rowOff>
    </xdr:to>
    <xdr:sp macro="" textlink="">
      <xdr:nvSpPr>
        <xdr:cNvPr id="555" name="Rounded Rectangle 554">
          <a:hlinkClick xmlns:r="http://schemas.openxmlformats.org/officeDocument/2006/relationships" r:id="rId144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554</xdr:row>
      <xdr:rowOff>76199</xdr:rowOff>
    </xdr:from>
    <xdr:to>
      <xdr:col>37</xdr:col>
      <xdr:colOff>342900</xdr:colOff>
      <xdr:row>555</xdr:row>
      <xdr:rowOff>266700</xdr:rowOff>
    </xdr:to>
    <xdr:sp macro="" textlink="">
      <xdr:nvSpPr>
        <xdr:cNvPr id="556" name="Rounded Rectangle 555">
          <a:hlinkClick xmlns:r="http://schemas.openxmlformats.org/officeDocument/2006/relationships" r:id="rId145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554</xdr:row>
      <xdr:rowOff>76199</xdr:rowOff>
    </xdr:from>
    <xdr:to>
      <xdr:col>37</xdr:col>
      <xdr:colOff>342900</xdr:colOff>
      <xdr:row>555</xdr:row>
      <xdr:rowOff>266700</xdr:rowOff>
    </xdr:to>
    <xdr:sp macro="" textlink="">
      <xdr:nvSpPr>
        <xdr:cNvPr id="557" name="Rounded Rectangle 556">
          <a:hlinkClick xmlns:r="http://schemas.openxmlformats.org/officeDocument/2006/relationships" r:id="rId146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580</xdr:row>
      <xdr:rowOff>76199</xdr:rowOff>
    </xdr:from>
    <xdr:to>
      <xdr:col>37</xdr:col>
      <xdr:colOff>342900</xdr:colOff>
      <xdr:row>581</xdr:row>
      <xdr:rowOff>266700</xdr:rowOff>
    </xdr:to>
    <xdr:sp macro="" textlink="">
      <xdr:nvSpPr>
        <xdr:cNvPr id="558" name="Rounded Rectangle 557">
          <a:hlinkClick xmlns:r="http://schemas.openxmlformats.org/officeDocument/2006/relationships" r:id="rId147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580</xdr:row>
      <xdr:rowOff>76199</xdr:rowOff>
    </xdr:from>
    <xdr:to>
      <xdr:col>37</xdr:col>
      <xdr:colOff>342900</xdr:colOff>
      <xdr:row>581</xdr:row>
      <xdr:rowOff>266700</xdr:rowOff>
    </xdr:to>
    <xdr:sp macro="" textlink="">
      <xdr:nvSpPr>
        <xdr:cNvPr id="559" name="Rounded Rectangle 558">
          <a:hlinkClick xmlns:r="http://schemas.openxmlformats.org/officeDocument/2006/relationships" r:id="rId148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580</xdr:row>
      <xdr:rowOff>76199</xdr:rowOff>
    </xdr:from>
    <xdr:to>
      <xdr:col>37</xdr:col>
      <xdr:colOff>342900</xdr:colOff>
      <xdr:row>581</xdr:row>
      <xdr:rowOff>266700</xdr:rowOff>
    </xdr:to>
    <xdr:sp macro="" textlink="">
      <xdr:nvSpPr>
        <xdr:cNvPr id="560" name="Rounded Rectangle 559">
          <a:hlinkClick xmlns:r="http://schemas.openxmlformats.org/officeDocument/2006/relationships" r:id="rId149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606</xdr:row>
      <xdr:rowOff>76199</xdr:rowOff>
    </xdr:from>
    <xdr:to>
      <xdr:col>37</xdr:col>
      <xdr:colOff>342900</xdr:colOff>
      <xdr:row>607</xdr:row>
      <xdr:rowOff>266700</xdr:rowOff>
    </xdr:to>
    <xdr:sp macro="" textlink="">
      <xdr:nvSpPr>
        <xdr:cNvPr id="561" name="Rounded Rectangle 560">
          <a:hlinkClick xmlns:r="http://schemas.openxmlformats.org/officeDocument/2006/relationships" r:id="rId150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606</xdr:row>
      <xdr:rowOff>76199</xdr:rowOff>
    </xdr:from>
    <xdr:to>
      <xdr:col>37</xdr:col>
      <xdr:colOff>342900</xdr:colOff>
      <xdr:row>607</xdr:row>
      <xdr:rowOff>266700</xdr:rowOff>
    </xdr:to>
    <xdr:sp macro="" textlink="">
      <xdr:nvSpPr>
        <xdr:cNvPr id="562" name="Rounded Rectangle 561">
          <a:hlinkClick xmlns:r="http://schemas.openxmlformats.org/officeDocument/2006/relationships" r:id="rId151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606</xdr:row>
      <xdr:rowOff>76199</xdr:rowOff>
    </xdr:from>
    <xdr:to>
      <xdr:col>37</xdr:col>
      <xdr:colOff>342900</xdr:colOff>
      <xdr:row>607</xdr:row>
      <xdr:rowOff>266700</xdr:rowOff>
    </xdr:to>
    <xdr:sp macro="" textlink="">
      <xdr:nvSpPr>
        <xdr:cNvPr id="563" name="Rounded Rectangle 562">
          <a:hlinkClick xmlns:r="http://schemas.openxmlformats.org/officeDocument/2006/relationships" r:id="rId152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606</xdr:row>
      <xdr:rowOff>76199</xdr:rowOff>
    </xdr:from>
    <xdr:to>
      <xdr:col>37</xdr:col>
      <xdr:colOff>342900</xdr:colOff>
      <xdr:row>607</xdr:row>
      <xdr:rowOff>266700</xdr:rowOff>
    </xdr:to>
    <xdr:sp macro="" textlink="">
      <xdr:nvSpPr>
        <xdr:cNvPr id="564" name="Rounded Rectangle 563">
          <a:hlinkClick xmlns:r="http://schemas.openxmlformats.org/officeDocument/2006/relationships" r:id="rId153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606</xdr:row>
      <xdr:rowOff>76199</xdr:rowOff>
    </xdr:from>
    <xdr:to>
      <xdr:col>37</xdr:col>
      <xdr:colOff>342900</xdr:colOff>
      <xdr:row>607</xdr:row>
      <xdr:rowOff>266700</xdr:rowOff>
    </xdr:to>
    <xdr:sp macro="" textlink="">
      <xdr:nvSpPr>
        <xdr:cNvPr id="565" name="Rounded Rectangle 564">
          <a:hlinkClick xmlns:r="http://schemas.openxmlformats.org/officeDocument/2006/relationships" r:id="rId154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606</xdr:row>
      <xdr:rowOff>76199</xdr:rowOff>
    </xdr:from>
    <xdr:to>
      <xdr:col>37</xdr:col>
      <xdr:colOff>342900</xdr:colOff>
      <xdr:row>607</xdr:row>
      <xdr:rowOff>266700</xdr:rowOff>
    </xdr:to>
    <xdr:sp macro="" textlink="">
      <xdr:nvSpPr>
        <xdr:cNvPr id="566" name="Rounded Rectangle 565">
          <a:hlinkClick xmlns:r="http://schemas.openxmlformats.org/officeDocument/2006/relationships" r:id="rId155"/>
        </xdr:cNvPr>
        <xdr:cNvSpPr/>
      </xdr:nvSpPr>
      <xdr:spPr>
        <a:xfrm>
          <a:off x="13493115" y="11922251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606</xdr:row>
      <xdr:rowOff>76199</xdr:rowOff>
    </xdr:from>
    <xdr:to>
      <xdr:col>37</xdr:col>
      <xdr:colOff>342900</xdr:colOff>
      <xdr:row>607</xdr:row>
      <xdr:rowOff>266700</xdr:rowOff>
    </xdr:to>
    <xdr:sp macro="" textlink="">
      <xdr:nvSpPr>
        <xdr:cNvPr id="567" name="Rounded Rectangle 566">
          <a:hlinkClick xmlns:r="http://schemas.openxmlformats.org/officeDocument/2006/relationships" r:id="rId156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606</xdr:row>
      <xdr:rowOff>76199</xdr:rowOff>
    </xdr:from>
    <xdr:to>
      <xdr:col>37</xdr:col>
      <xdr:colOff>342900</xdr:colOff>
      <xdr:row>607</xdr:row>
      <xdr:rowOff>266700</xdr:rowOff>
    </xdr:to>
    <xdr:sp macro="" textlink="">
      <xdr:nvSpPr>
        <xdr:cNvPr id="568" name="Rounded Rectangle 567">
          <a:hlinkClick xmlns:r="http://schemas.openxmlformats.org/officeDocument/2006/relationships" r:id="rId157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606</xdr:row>
      <xdr:rowOff>76199</xdr:rowOff>
    </xdr:from>
    <xdr:to>
      <xdr:col>37</xdr:col>
      <xdr:colOff>342900</xdr:colOff>
      <xdr:row>607</xdr:row>
      <xdr:rowOff>266700</xdr:rowOff>
    </xdr:to>
    <xdr:sp macro="" textlink="">
      <xdr:nvSpPr>
        <xdr:cNvPr id="569" name="Rounded Rectangle 568">
          <a:hlinkClick xmlns:r="http://schemas.openxmlformats.org/officeDocument/2006/relationships" r:id="rId158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606</xdr:row>
      <xdr:rowOff>76199</xdr:rowOff>
    </xdr:from>
    <xdr:to>
      <xdr:col>37</xdr:col>
      <xdr:colOff>342900</xdr:colOff>
      <xdr:row>607</xdr:row>
      <xdr:rowOff>266700</xdr:rowOff>
    </xdr:to>
    <xdr:sp macro="" textlink="">
      <xdr:nvSpPr>
        <xdr:cNvPr id="570" name="Rounded Rectangle 569">
          <a:hlinkClick xmlns:r="http://schemas.openxmlformats.org/officeDocument/2006/relationships" r:id="rId159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632</xdr:row>
      <xdr:rowOff>76199</xdr:rowOff>
    </xdr:from>
    <xdr:to>
      <xdr:col>37</xdr:col>
      <xdr:colOff>342900</xdr:colOff>
      <xdr:row>633</xdr:row>
      <xdr:rowOff>266700</xdr:rowOff>
    </xdr:to>
    <xdr:sp macro="" textlink="">
      <xdr:nvSpPr>
        <xdr:cNvPr id="571" name="Rounded Rectangle 570">
          <a:hlinkClick xmlns:r="http://schemas.openxmlformats.org/officeDocument/2006/relationships" r:id="rId160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632</xdr:row>
      <xdr:rowOff>76199</xdr:rowOff>
    </xdr:from>
    <xdr:to>
      <xdr:col>37</xdr:col>
      <xdr:colOff>342900</xdr:colOff>
      <xdr:row>633</xdr:row>
      <xdr:rowOff>266700</xdr:rowOff>
    </xdr:to>
    <xdr:sp macro="" textlink="">
      <xdr:nvSpPr>
        <xdr:cNvPr id="572" name="Rounded Rectangle 571">
          <a:hlinkClick xmlns:r="http://schemas.openxmlformats.org/officeDocument/2006/relationships" r:id="rId161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632</xdr:row>
      <xdr:rowOff>76199</xdr:rowOff>
    </xdr:from>
    <xdr:to>
      <xdr:col>37</xdr:col>
      <xdr:colOff>342900</xdr:colOff>
      <xdr:row>633</xdr:row>
      <xdr:rowOff>266700</xdr:rowOff>
    </xdr:to>
    <xdr:sp macro="" textlink="">
      <xdr:nvSpPr>
        <xdr:cNvPr id="573" name="Rounded Rectangle 572">
          <a:hlinkClick xmlns:r="http://schemas.openxmlformats.org/officeDocument/2006/relationships" r:id="rId162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632</xdr:row>
      <xdr:rowOff>76199</xdr:rowOff>
    </xdr:from>
    <xdr:to>
      <xdr:col>37</xdr:col>
      <xdr:colOff>342900</xdr:colOff>
      <xdr:row>633</xdr:row>
      <xdr:rowOff>266700</xdr:rowOff>
    </xdr:to>
    <xdr:sp macro="" textlink="">
      <xdr:nvSpPr>
        <xdr:cNvPr id="574" name="Rounded Rectangle 573">
          <a:hlinkClick xmlns:r="http://schemas.openxmlformats.org/officeDocument/2006/relationships" r:id="rId163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658</xdr:row>
      <xdr:rowOff>76199</xdr:rowOff>
    </xdr:from>
    <xdr:to>
      <xdr:col>37</xdr:col>
      <xdr:colOff>342900</xdr:colOff>
      <xdr:row>659</xdr:row>
      <xdr:rowOff>266700</xdr:rowOff>
    </xdr:to>
    <xdr:sp macro="" textlink="">
      <xdr:nvSpPr>
        <xdr:cNvPr id="575" name="Rounded Rectangle 574">
          <a:hlinkClick xmlns:r="http://schemas.openxmlformats.org/officeDocument/2006/relationships" r:id="rId164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658</xdr:row>
      <xdr:rowOff>76199</xdr:rowOff>
    </xdr:from>
    <xdr:to>
      <xdr:col>37</xdr:col>
      <xdr:colOff>342900</xdr:colOff>
      <xdr:row>659</xdr:row>
      <xdr:rowOff>266700</xdr:rowOff>
    </xdr:to>
    <xdr:sp macro="" textlink="">
      <xdr:nvSpPr>
        <xdr:cNvPr id="576" name="Rounded Rectangle 575">
          <a:hlinkClick xmlns:r="http://schemas.openxmlformats.org/officeDocument/2006/relationships" r:id="rId165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658</xdr:row>
      <xdr:rowOff>76199</xdr:rowOff>
    </xdr:from>
    <xdr:to>
      <xdr:col>37</xdr:col>
      <xdr:colOff>342900</xdr:colOff>
      <xdr:row>659</xdr:row>
      <xdr:rowOff>266700</xdr:rowOff>
    </xdr:to>
    <xdr:sp macro="" textlink="">
      <xdr:nvSpPr>
        <xdr:cNvPr id="577" name="Rounded Rectangle 576">
          <a:hlinkClick xmlns:r="http://schemas.openxmlformats.org/officeDocument/2006/relationships" r:id="rId166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658</xdr:row>
      <xdr:rowOff>76199</xdr:rowOff>
    </xdr:from>
    <xdr:to>
      <xdr:col>37</xdr:col>
      <xdr:colOff>342900</xdr:colOff>
      <xdr:row>659</xdr:row>
      <xdr:rowOff>266700</xdr:rowOff>
    </xdr:to>
    <xdr:sp macro="" textlink="">
      <xdr:nvSpPr>
        <xdr:cNvPr id="578" name="Rounded Rectangle 577">
          <a:hlinkClick xmlns:r="http://schemas.openxmlformats.org/officeDocument/2006/relationships" r:id="rId167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684</xdr:row>
      <xdr:rowOff>76199</xdr:rowOff>
    </xdr:from>
    <xdr:to>
      <xdr:col>37</xdr:col>
      <xdr:colOff>342900</xdr:colOff>
      <xdr:row>685</xdr:row>
      <xdr:rowOff>266700</xdr:rowOff>
    </xdr:to>
    <xdr:sp macro="" textlink="">
      <xdr:nvSpPr>
        <xdr:cNvPr id="579" name="Rounded Rectangle 578">
          <a:hlinkClick xmlns:r="http://schemas.openxmlformats.org/officeDocument/2006/relationships" r:id="rId168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684</xdr:row>
      <xdr:rowOff>76199</xdr:rowOff>
    </xdr:from>
    <xdr:to>
      <xdr:col>37</xdr:col>
      <xdr:colOff>342900</xdr:colOff>
      <xdr:row>685</xdr:row>
      <xdr:rowOff>266700</xdr:rowOff>
    </xdr:to>
    <xdr:sp macro="" textlink="">
      <xdr:nvSpPr>
        <xdr:cNvPr id="580" name="Rounded Rectangle 579">
          <a:hlinkClick xmlns:r="http://schemas.openxmlformats.org/officeDocument/2006/relationships" r:id="rId169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684</xdr:row>
      <xdr:rowOff>76199</xdr:rowOff>
    </xdr:from>
    <xdr:to>
      <xdr:col>37</xdr:col>
      <xdr:colOff>342900</xdr:colOff>
      <xdr:row>685</xdr:row>
      <xdr:rowOff>266700</xdr:rowOff>
    </xdr:to>
    <xdr:sp macro="" textlink="">
      <xdr:nvSpPr>
        <xdr:cNvPr id="581" name="Rounded Rectangle 580">
          <a:hlinkClick xmlns:r="http://schemas.openxmlformats.org/officeDocument/2006/relationships" r:id="rId170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684</xdr:row>
      <xdr:rowOff>76199</xdr:rowOff>
    </xdr:from>
    <xdr:to>
      <xdr:col>37</xdr:col>
      <xdr:colOff>342900</xdr:colOff>
      <xdr:row>685</xdr:row>
      <xdr:rowOff>266700</xdr:rowOff>
    </xdr:to>
    <xdr:sp macro="" textlink="">
      <xdr:nvSpPr>
        <xdr:cNvPr id="582" name="Rounded Rectangle 581">
          <a:hlinkClick xmlns:r="http://schemas.openxmlformats.org/officeDocument/2006/relationships" r:id="rId171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710</xdr:row>
      <xdr:rowOff>76199</xdr:rowOff>
    </xdr:from>
    <xdr:to>
      <xdr:col>37</xdr:col>
      <xdr:colOff>342900</xdr:colOff>
      <xdr:row>711</xdr:row>
      <xdr:rowOff>266700</xdr:rowOff>
    </xdr:to>
    <xdr:sp macro="" textlink="">
      <xdr:nvSpPr>
        <xdr:cNvPr id="583" name="Rounded Rectangle 582">
          <a:hlinkClick xmlns:r="http://schemas.openxmlformats.org/officeDocument/2006/relationships" r:id="rId172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710</xdr:row>
      <xdr:rowOff>76199</xdr:rowOff>
    </xdr:from>
    <xdr:to>
      <xdr:col>37</xdr:col>
      <xdr:colOff>342900</xdr:colOff>
      <xdr:row>711</xdr:row>
      <xdr:rowOff>266700</xdr:rowOff>
    </xdr:to>
    <xdr:sp macro="" textlink="">
      <xdr:nvSpPr>
        <xdr:cNvPr id="584" name="Rounded Rectangle 583">
          <a:hlinkClick xmlns:r="http://schemas.openxmlformats.org/officeDocument/2006/relationships" r:id="rId173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710</xdr:row>
      <xdr:rowOff>76199</xdr:rowOff>
    </xdr:from>
    <xdr:to>
      <xdr:col>37</xdr:col>
      <xdr:colOff>342900</xdr:colOff>
      <xdr:row>711</xdr:row>
      <xdr:rowOff>266700</xdr:rowOff>
    </xdr:to>
    <xdr:sp macro="" textlink="">
      <xdr:nvSpPr>
        <xdr:cNvPr id="585" name="Rounded Rectangle 584">
          <a:hlinkClick xmlns:r="http://schemas.openxmlformats.org/officeDocument/2006/relationships" r:id="rId174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710</xdr:row>
      <xdr:rowOff>76199</xdr:rowOff>
    </xdr:from>
    <xdr:to>
      <xdr:col>37</xdr:col>
      <xdr:colOff>342900</xdr:colOff>
      <xdr:row>711</xdr:row>
      <xdr:rowOff>266700</xdr:rowOff>
    </xdr:to>
    <xdr:sp macro="" textlink="">
      <xdr:nvSpPr>
        <xdr:cNvPr id="586" name="Rounded Rectangle 585">
          <a:hlinkClick xmlns:r="http://schemas.openxmlformats.org/officeDocument/2006/relationships" r:id="rId175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736</xdr:row>
      <xdr:rowOff>76199</xdr:rowOff>
    </xdr:from>
    <xdr:to>
      <xdr:col>37</xdr:col>
      <xdr:colOff>342900</xdr:colOff>
      <xdr:row>737</xdr:row>
      <xdr:rowOff>266700</xdr:rowOff>
    </xdr:to>
    <xdr:sp macro="" textlink="">
      <xdr:nvSpPr>
        <xdr:cNvPr id="587" name="Rounded Rectangle 586">
          <a:hlinkClick xmlns:r="http://schemas.openxmlformats.org/officeDocument/2006/relationships" r:id="rId176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736</xdr:row>
      <xdr:rowOff>76199</xdr:rowOff>
    </xdr:from>
    <xdr:to>
      <xdr:col>37</xdr:col>
      <xdr:colOff>342900</xdr:colOff>
      <xdr:row>737</xdr:row>
      <xdr:rowOff>266700</xdr:rowOff>
    </xdr:to>
    <xdr:sp macro="" textlink="">
      <xdr:nvSpPr>
        <xdr:cNvPr id="588" name="Rounded Rectangle 587">
          <a:hlinkClick xmlns:r="http://schemas.openxmlformats.org/officeDocument/2006/relationships" r:id="rId177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736</xdr:row>
      <xdr:rowOff>76199</xdr:rowOff>
    </xdr:from>
    <xdr:to>
      <xdr:col>37</xdr:col>
      <xdr:colOff>342900</xdr:colOff>
      <xdr:row>737</xdr:row>
      <xdr:rowOff>266700</xdr:rowOff>
    </xdr:to>
    <xdr:sp macro="" textlink="">
      <xdr:nvSpPr>
        <xdr:cNvPr id="589" name="Rounded Rectangle 588">
          <a:hlinkClick xmlns:r="http://schemas.openxmlformats.org/officeDocument/2006/relationships" r:id="rId178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736</xdr:row>
      <xdr:rowOff>76199</xdr:rowOff>
    </xdr:from>
    <xdr:to>
      <xdr:col>37</xdr:col>
      <xdr:colOff>342900</xdr:colOff>
      <xdr:row>737</xdr:row>
      <xdr:rowOff>266700</xdr:rowOff>
    </xdr:to>
    <xdr:sp macro="" textlink="">
      <xdr:nvSpPr>
        <xdr:cNvPr id="590" name="Rounded Rectangle 589">
          <a:hlinkClick xmlns:r="http://schemas.openxmlformats.org/officeDocument/2006/relationships" r:id="rId179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762</xdr:row>
      <xdr:rowOff>76199</xdr:rowOff>
    </xdr:from>
    <xdr:to>
      <xdr:col>37</xdr:col>
      <xdr:colOff>342900</xdr:colOff>
      <xdr:row>763</xdr:row>
      <xdr:rowOff>266700</xdr:rowOff>
    </xdr:to>
    <xdr:sp macro="" textlink="">
      <xdr:nvSpPr>
        <xdr:cNvPr id="591" name="Rounded Rectangle 590">
          <a:hlinkClick xmlns:r="http://schemas.openxmlformats.org/officeDocument/2006/relationships" r:id="rId180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762</xdr:row>
      <xdr:rowOff>76199</xdr:rowOff>
    </xdr:from>
    <xdr:to>
      <xdr:col>37</xdr:col>
      <xdr:colOff>342900</xdr:colOff>
      <xdr:row>763</xdr:row>
      <xdr:rowOff>266700</xdr:rowOff>
    </xdr:to>
    <xdr:sp macro="" textlink="">
      <xdr:nvSpPr>
        <xdr:cNvPr id="592" name="Rounded Rectangle 591">
          <a:hlinkClick xmlns:r="http://schemas.openxmlformats.org/officeDocument/2006/relationships" r:id="rId181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762</xdr:row>
      <xdr:rowOff>76199</xdr:rowOff>
    </xdr:from>
    <xdr:to>
      <xdr:col>37</xdr:col>
      <xdr:colOff>342900</xdr:colOff>
      <xdr:row>763</xdr:row>
      <xdr:rowOff>266700</xdr:rowOff>
    </xdr:to>
    <xdr:sp macro="" textlink="">
      <xdr:nvSpPr>
        <xdr:cNvPr id="593" name="Rounded Rectangle 592">
          <a:hlinkClick xmlns:r="http://schemas.openxmlformats.org/officeDocument/2006/relationships" r:id="rId182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762</xdr:row>
      <xdr:rowOff>76199</xdr:rowOff>
    </xdr:from>
    <xdr:to>
      <xdr:col>37</xdr:col>
      <xdr:colOff>342900</xdr:colOff>
      <xdr:row>763</xdr:row>
      <xdr:rowOff>266700</xdr:rowOff>
    </xdr:to>
    <xdr:sp macro="" textlink="">
      <xdr:nvSpPr>
        <xdr:cNvPr id="594" name="Rounded Rectangle 593">
          <a:hlinkClick xmlns:r="http://schemas.openxmlformats.org/officeDocument/2006/relationships" r:id="rId183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788</xdr:row>
      <xdr:rowOff>76199</xdr:rowOff>
    </xdr:from>
    <xdr:to>
      <xdr:col>37</xdr:col>
      <xdr:colOff>342900</xdr:colOff>
      <xdr:row>789</xdr:row>
      <xdr:rowOff>266700</xdr:rowOff>
    </xdr:to>
    <xdr:sp macro="" textlink="">
      <xdr:nvSpPr>
        <xdr:cNvPr id="595" name="Rounded Rectangle 594">
          <a:hlinkClick xmlns:r="http://schemas.openxmlformats.org/officeDocument/2006/relationships" r:id="rId184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788</xdr:row>
      <xdr:rowOff>76199</xdr:rowOff>
    </xdr:from>
    <xdr:to>
      <xdr:col>37</xdr:col>
      <xdr:colOff>342900</xdr:colOff>
      <xdr:row>789</xdr:row>
      <xdr:rowOff>266700</xdr:rowOff>
    </xdr:to>
    <xdr:sp macro="" textlink="">
      <xdr:nvSpPr>
        <xdr:cNvPr id="596" name="Rounded Rectangle 595">
          <a:hlinkClick xmlns:r="http://schemas.openxmlformats.org/officeDocument/2006/relationships" r:id="rId185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788</xdr:row>
      <xdr:rowOff>76199</xdr:rowOff>
    </xdr:from>
    <xdr:to>
      <xdr:col>37</xdr:col>
      <xdr:colOff>342900</xdr:colOff>
      <xdr:row>789</xdr:row>
      <xdr:rowOff>266700</xdr:rowOff>
    </xdr:to>
    <xdr:sp macro="" textlink="">
      <xdr:nvSpPr>
        <xdr:cNvPr id="597" name="Rounded Rectangle 596">
          <a:hlinkClick xmlns:r="http://schemas.openxmlformats.org/officeDocument/2006/relationships" r:id="rId186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788</xdr:row>
      <xdr:rowOff>76199</xdr:rowOff>
    </xdr:from>
    <xdr:to>
      <xdr:col>37</xdr:col>
      <xdr:colOff>342900</xdr:colOff>
      <xdr:row>789</xdr:row>
      <xdr:rowOff>266700</xdr:rowOff>
    </xdr:to>
    <xdr:sp macro="" textlink="">
      <xdr:nvSpPr>
        <xdr:cNvPr id="598" name="Rounded Rectangle 597">
          <a:hlinkClick xmlns:r="http://schemas.openxmlformats.org/officeDocument/2006/relationships" r:id="rId187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814</xdr:row>
      <xdr:rowOff>76199</xdr:rowOff>
    </xdr:from>
    <xdr:to>
      <xdr:col>37</xdr:col>
      <xdr:colOff>342900</xdr:colOff>
      <xdr:row>815</xdr:row>
      <xdr:rowOff>266700</xdr:rowOff>
    </xdr:to>
    <xdr:sp macro="" textlink="">
      <xdr:nvSpPr>
        <xdr:cNvPr id="599" name="Rounded Rectangle 598">
          <a:hlinkClick xmlns:r="http://schemas.openxmlformats.org/officeDocument/2006/relationships" r:id="rId188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814</xdr:row>
      <xdr:rowOff>76199</xdr:rowOff>
    </xdr:from>
    <xdr:to>
      <xdr:col>37</xdr:col>
      <xdr:colOff>342900</xdr:colOff>
      <xdr:row>815</xdr:row>
      <xdr:rowOff>266700</xdr:rowOff>
    </xdr:to>
    <xdr:sp macro="" textlink="">
      <xdr:nvSpPr>
        <xdr:cNvPr id="600" name="Rounded Rectangle 599">
          <a:hlinkClick xmlns:r="http://schemas.openxmlformats.org/officeDocument/2006/relationships" r:id="rId189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814</xdr:row>
      <xdr:rowOff>76199</xdr:rowOff>
    </xdr:from>
    <xdr:to>
      <xdr:col>37</xdr:col>
      <xdr:colOff>342900</xdr:colOff>
      <xdr:row>815</xdr:row>
      <xdr:rowOff>266700</xdr:rowOff>
    </xdr:to>
    <xdr:sp macro="" textlink="">
      <xdr:nvSpPr>
        <xdr:cNvPr id="601" name="Rounded Rectangle 600">
          <a:hlinkClick xmlns:r="http://schemas.openxmlformats.org/officeDocument/2006/relationships" r:id="rId190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814</xdr:row>
      <xdr:rowOff>76199</xdr:rowOff>
    </xdr:from>
    <xdr:to>
      <xdr:col>37</xdr:col>
      <xdr:colOff>342900</xdr:colOff>
      <xdr:row>815</xdr:row>
      <xdr:rowOff>266700</xdr:rowOff>
    </xdr:to>
    <xdr:sp macro="" textlink="">
      <xdr:nvSpPr>
        <xdr:cNvPr id="602" name="Rounded Rectangle 601">
          <a:hlinkClick xmlns:r="http://schemas.openxmlformats.org/officeDocument/2006/relationships" r:id="rId191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840</xdr:row>
      <xdr:rowOff>76199</xdr:rowOff>
    </xdr:from>
    <xdr:to>
      <xdr:col>37</xdr:col>
      <xdr:colOff>342900</xdr:colOff>
      <xdr:row>841</xdr:row>
      <xdr:rowOff>266700</xdr:rowOff>
    </xdr:to>
    <xdr:sp macro="" textlink="">
      <xdr:nvSpPr>
        <xdr:cNvPr id="603" name="Rounded Rectangle 602">
          <a:hlinkClick xmlns:r="http://schemas.openxmlformats.org/officeDocument/2006/relationships" r:id="rId192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840</xdr:row>
      <xdr:rowOff>76199</xdr:rowOff>
    </xdr:from>
    <xdr:to>
      <xdr:col>37</xdr:col>
      <xdr:colOff>342900</xdr:colOff>
      <xdr:row>841</xdr:row>
      <xdr:rowOff>266700</xdr:rowOff>
    </xdr:to>
    <xdr:sp macro="" textlink="">
      <xdr:nvSpPr>
        <xdr:cNvPr id="604" name="Rounded Rectangle 603">
          <a:hlinkClick xmlns:r="http://schemas.openxmlformats.org/officeDocument/2006/relationships" r:id="rId193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840</xdr:row>
      <xdr:rowOff>76199</xdr:rowOff>
    </xdr:from>
    <xdr:to>
      <xdr:col>37</xdr:col>
      <xdr:colOff>342900</xdr:colOff>
      <xdr:row>841</xdr:row>
      <xdr:rowOff>266700</xdr:rowOff>
    </xdr:to>
    <xdr:sp macro="" textlink="">
      <xdr:nvSpPr>
        <xdr:cNvPr id="605" name="Rounded Rectangle 604">
          <a:hlinkClick xmlns:r="http://schemas.openxmlformats.org/officeDocument/2006/relationships" r:id="rId194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840</xdr:row>
      <xdr:rowOff>76199</xdr:rowOff>
    </xdr:from>
    <xdr:to>
      <xdr:col>37</xdr:col>
      <xdr:colOff>342900</xdr:colOff>
      <xdr:row>841</xdr:row>
      <xdr:rowOff>266700</xdr:rowOff>
    </xdr:to>
    <xdr:sp macro="" textlink="">
      <xdr:nvSpPr>
        <xdr:cNvPr id="606" name="Rounded Rectangle 605">
          <a:hlinkClick xmlns:r="http://schemas.openxmlformats.org/officeDocument/2006/relationships" r:id="rId195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866</xdr:row>
      <xdr:rowOff>76199</xdr:rowOff>
    </xdr:from>
    <xdr:to>
      <xdr:col>37</xdr:col>
      <xdr:colOff>342900</xdr:colOff>
      <xdr:row>867</xdr:row>
      <xdr:rowOff>266700</xdr:rowOff>
    </xdr:to>
    <xdr:sp macro="" textlink="">
      <xdr:nvSpPr>
        <xdr:cNvPr id="607" name="Rounded Rectangle 606">
          <a:hlinkClick xmlns:r="http://schemas.openxmlformats.org/officeDocument/2006/relationships" r:id="rId196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866</xdr:row>
      <xdr:rowOff>76199</xdr:rowOff>
    </xdr:from>
    <xdr:to>
      <xdr:col>37</xdr:col>
      <xdr:colOff>342900</xdr:colOff>
      <xdr:row>867</xdr:row>
      <xdr:rowOff>266700</xdr:rowOff>
    </xdr:to>
    <xdr:sp macro="" textlink="">
      <xdr:nvSpPr>
        <xdr:cNvPr id="608" name="Rounded Rectangle 607">
          <a:hlinkClick xmlns:r="http://schemas.openxmlformats.org/officeDocument/2006/relationships" r:id="rId197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866</xdr:row>
      <xdr:rowOff>76199</xdr:rowOff>
    </xdr:from>
    <xdr:to>
      <xdr:col>37</xdr:col>
      <xdr:colOff>342900</xdr:colOff>
      <xdr:row>867</xdr:row>
      <xdr:rowOff>266700</xdr:rowOff>
    </xdr:to>
    <xdr:sp macro="" textlink="">
      <xdr:nvSpPr>
        <xdr:cNvPr id="609" name="Rounded Rectangle 608">
          <a:hlinkClick xmlns:r="http://schemas.openxmlformats.org/officeDocument/2006/relationships" r:id="rId198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866</xdr:row>
      <xdr:rowOff>76199</xdr:rowOff>
    </xdr:from>
    <xdr:to>
      <xdr:col>37</xdr:col>
      <xdr:colOff>342900</xdr:colOff>
      <xdr:row>867</xdr:row>
      <xdr:rowOff>266700</xdr:rowOff>
    </xdr:to>
    <xdr:sp macro="" textlink="">
      <xdr:nvSpPr>
        <xdr:cNvPr id="610" name="Rounded Rectangle 609">
          <a:hlinkClick xmlns:r="http://schemas.openxmlformats.org/officeDocument/2006/relationships" r:id="rId199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892</xdr:row>
      <xdr:rowOff>76199</xdr:rowOff>
    </xdr:from>
    <xdr:to>
      <xdr:col>37</xdr:col>
      <xdr:colOff>342900</xdr:colOff>
      <xdr:row>893</xdr:row>
      <xdr:rowOff>266700</xdr:rowOff>
    </xdr:to>
    <xdr:sp macro="" textlink="">
      <xdr:nvSpPr>
        <xdr:cNvPr id="611" name="Rounded Rectangle 610">
          <a:hlinkClick xmlns:r="http://schemas.openxmlformats.org/officeDocument/2006/relationships" r:id="rId200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892</xdr:row>
      <xdr:rowOff>76199</xdr:rowOff>
    </xdr:from>
    <xdr:to>
      <xdr:col>37</xdr:col>
      <xdr:colOff>342900</xdr:colOff>
      <xdr:row>893</xdr:row>
      <xdr:rowOff>266700</xdr:rowOff>
    </xdr:to>
    <xdr:sp macro="" textlink="">
      <xdr:nvSpPr>
        <xdr:cNvPr id="612" name="Rounded Rectangle 611">
          <a:hlinkClick xmlns:r="http://schemas.openxmlformats.org/officeDocument/2006/relationships" r:id="rId201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892</xdr:row>
      <xdr:rowOff>76199</xdr:rowOff>
    </xdr:from>
    <xdr:to>
      <xdr:col>37</xdr:col>
      <xdr:colOff>342900</xdr:colOff>
      <xdr:row>893</xdr:row>
      <xdr:rowOff>266700</xdr:rowOff>
    </xdr:to>
    <xdr:sp macro="" textlink="">
      <xdr:nvSpPr>
        <xdr:cNvPr id="613" name="Rounded Rectangle 612">
          <a:hlinkClick xmlns:r="http://schemas.openxmlformats.org/officeDocument/2006/relationships" r:id="rId202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892</xdr:row>
      <xdr:rowOff>76199</xdr:rowOff>
    </xdr:from>
    <xdr:to>
      <xdr:col>37</xdr:col>
      <xdr:colOff>342900</xdr:colOff>
      <xdr:row>893</xdr:row>
      <xdr:rowOff>266700</xdr:rowOff>
    </xdr:to>
    <xdr:sp macro="" textlink="">
      <xdr:nvSpPr>
        <xdr:cNvPr id="614" name="Rounded Rectangle 613">
          <a:hlinkClick xmlns:r="http://schemas.openxmlformats.org/officeDocument/2006/relationships" r:id="rId203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918</xdr:row>
      <xdr:rowOff>76199</xdr:rowOff>
    </xdr:from>
    <xdr:to>
      <xdr:col>37</xdr:col>
      <xdr:colOff>342900</xdr:colOff>
      <xdr:row>919</xdr:row>
      <xdr:rowOff>266700</xdr:rowOff>
    </xdr:to>
    <xdr:sp macro="" textlink="">
      <xdr:nvSpPr>
        <xdr:cNvPr id="615" name="Rounded Rectangle 614">
          <a:hlinkClick xmlns:r="http://schemas.openxmlformats.org/officeDocument/2006/relationships" r:id="rId204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918</xdr:row>
      <xdr:rowOff>76199</xdr:rowOff>
    </xdr:from>
    <xdr:to>
      <xdr:col>37</xdr:col>
      <xdr:colOff>342900</xdr:colOff>
      <xdr:row>919</xdr:row>
      <xdr:rowOff>266700</xdr:rowOff>
    </xdr:to>
    <xdr:sp macro="" textlink="">
      <xdr:nvSpPr>
        <xdr:cNvPr id="616" name="Rounded Rectangle 615">
          <a:hlinkClick xmlns:r="http://schemas.openxmlformats.org/officeDocument/2006/relationships" r:id="rId205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918</xdr:row>
      <xdr:rowOff>76199</xdr:rowOff>
    </xdr:from>
    <xdr:to>
      <xdr:col>37</xdr:col>
      <xdr:colOff>342900</xdr:colOff>
      <xdr:row>919</xdr:row>
      <xdr:rowOff>266700</xdr:rowOff>
    </xdr:to>
    <xdr:sp macro="" textlink="">
      <xdr:nvSpPr>
        <xdr:cNvPr id="617" name="Rounded Rectangle 616">
          <a:hlinkClick xmlns:r="http://schemas.openxmlformats.org/officeDocument/2006/relationships" r:id="rId206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918</xdr:row>
      <xdr:rowOff>76199</xdr:rowOff>
    </xdr:from>
    <xdr:to>
      <xdr:col>37</xdr:col>
      <xdr:colOff>342900</xdr:colOff>
      <xdr:row>919</xdr:row>
      <xdr:rowOff>266700</xdr:rowOff>
    </xdr:to>
    <xdr:sp macro="" textlink="">
      <xdr:nvSpPr>
        <xdr:cNvPr id="618" name="Rounded Rectangle 617">
          <a:hlinkClick xmlns:r="http://schemas.openxmlformats.org/officeDocument/2006/relationships" r:id="rId207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944</xdr:row>
      <xdr:rowOff>76199</xdr:rowOff>
    </xdr:from>
    <xdr:to>
      <xdr:col>37</xdr:col>
      <xdr:colOff>342900</xdr:colOff>
      <xdr:row>945</xdr:row>
      <xdr:rowOff>266700</xdr:rowOff>
    </xdr:to>
    <xdr:sp macro="" textlink="">
      <xdr:nvSpPr>
        <xdr:cNvPr id="619" name="Rounded Rectangle 618">
          <a:hlinkClick xmlns:r="http://schemas.openxmlformats.org/officeDocument/2006/relationships" r:id="rId208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944</xdr:row>
      <xdr:rowOff>76199</xdr:rowOff>
    </xdr:from>
    <xdr:to>
      <xdr:col>37</xdr:col>
      <xdr:colOff>342900</xdr:colOff>
      <xdr:row>945</xdr:row>
      <xdr:rowOff>266700</xdr:rowOff>
    </xdr:to>
    <xdr:sp macro="" textlink="">
      <xdr:nvSpPr>
        <xdr:cNvPr id="620" name="Rounded Rectangle 619">
          <a:hlinkClick xmlns:r="http://schemas.openxmlformats.org/officeDocument/2006/relationships" r:id="rId209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944</xdr:row>
      <xdr:rowOff>76199</xdr:rowOff>
    </xdr:from>
    <xdr:to>
      <xdr:col>37</xdr:col>
      <xdr:colOff>342900</xdr:colOff>
      <xdr:row>945</xdr:row>
      <xdr:rowOff>266700</xdr:rowOff>
    </xdr:to>
    <xdr:sp macro="" textlink="">
      <xdr:nvSpPr>
        <xdr:cNvPr id="621" name="Rounded Rectangle 620">
          <a:hlinkClick xmlns:r="http://schemas.openxmlformats.org/officeDocument/2006/relationships" r:id="rId210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944</xdr:row>
      <xdr:rowOff>76199</xdr:rowOff>
    </xdr:from>
    <xdr:to>
      <xdr:col>37</xdr:col>
      <xdr:colOff>342900</xdr:colOff>
      <xdr:row>945</xdr:row>
      <xdr:rowOff>266700</xdr:rowOff>
    </xdr:to>
    <xdr:sp macro="" textlink="">
      <xdr:nvSpPr>
        <xdr:cNvPr id="622" name="Rounded Rectangle 621">
          <a:hlinkClick xmlns:r="http://schemas.openxmlformats.org/officeDocument/2006/relationships" r:id="rId211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970</xdr:row>
      <xdr:rowOff>76199</xdr:rowOff>
    </xdr:from>
    <xdr:to>
      <xdr:col>37</xdr:col>
      <xdr:colOff>342900</xdr:colOff>
      <xdr:row>971</xdr:row>
      <xdr:rowOff>266700</xdr:rowOff>
    </xdr:to>
    <xdr:sp macro="" textlink="">
      <xdr:nvSpPr>
        <xdr:cNvPr id="623" name="Rounded Rectangle 622">
          <a:hlinkClick xmlns:r="http://schemas.openxmlformats.org/officeDocument/2006/relationships" r:id="rId212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970</xdr:row>
      <xdr:rowOff>76199</xdr:rowOff>
    </xdr:from>
    <xdr:to>
      <xdr:col>37</xdr:col>
      <xdr:colOff>342900</xdr:colOff>
      <xdr:row>971</xdr:row>
      <xdr:rowOff>266700</xdr:rowOff>
    </xdr:to>
    <xdr:sp macro="" textlink="">
      <xdr:nvSpPr>
        <xdr:cNvPr id="624" name="Rounded Rectangle 623">
          <a:hlinkClick xmlns:r="http://schemas.openxmlformats.org/officeDocument/2006/relationships" r:id="rId213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970</xdr:row>
      <xdr:rowOff>76199</xdr:rowOff>
    </xdr:from>
    <xdr:to>
      <xdr:col>37</xdr:col>
      <xdr:colOff>342900</xdr:colOff>
      <xdr:row>971</xdr:row>
      <xdr:rowOff>266700</xdr:rowOff>
    </xdr:to>
    <xdr:sp macro="" textlink="">
      <xdr:nvSpPr>
        <xdr:cNvPr id="625" name="Rounded Rectangle 624">
          <a:hlinkClick xmlns:r="http://schemas.openxmlformats.org/officeDocument/2006/relationships" r:id="rId214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970</xdr:row>
      <xdr:rowOff>76199</xdr:rowOff>
    </xdr:from>
    <xdr:to>
      <xdr:col>37</xdr:col>
      <xdr:colOff>342900</xdr:colOff>
      <xdr:row>971</xdr:row>
      <xdr:rowOff>266700</xdr:rowOff>
    </xdr:to>
    <xdr:sp macro="" textlink="">
      <xdr:nvSpPr>
        <xdr:cNvPr id="626" name="Rounded Rectangle 625">
          <a:hlinkClick xmlns:r="http://schemas.openxmlformats.org/officeDocument/2006/relationships" r:id="rId215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996</xdr:row>
      <xdr:rowOff>76199</xdr:rowOff>
    </xdr:from>
    <xdr:to>
      <xdr:col>37</xdr:col>
      <xdr:colOff>342900</xdr:colOff>
      <xdr:row>997</xdr:row>
      <xdr:rowOff>266700</xdr:rowOff>
    </xdr:to>
    <xdr:sp macro="" textlink="">
      <xdr:nvSpPr>
        <xdr:cNvPr id="627" name="Rounded Rectangle 626">
          <a:hlinkClick xmlns:r="http://schemas.openxmlformats.org/officeDocument/2006/relationships" r:id="rId216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996</xdr:row>
      <xdr:rowOff>76199</xdr:rowOff>
    </xdr:from>
    <xdr:to>
      <xdr:col>37</xdr:col>
      <xdr:colOff>342900</xdr:colOff>
      <xdr:row>997</xdr:row>
      <xdr:rowOff>266700</xdr:rowOff>
    </xdr:to>
    <xdr:sp macro="" textlink="">
      <xdr:nvSpPr>
        <xdr:cNvPr id="628" name="Rounded Rectangle 627">
          <a:hlinkClick xmlns:r="http://schemas.openxmlformats.org/officeDocument/2006/relationships" r:id="rId217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996</xdr:row>
      <xdr:rowOff>76199</xdr:rowOff>
    </xdr:from>
    <xdr:to>
      <xdr:col>37</xdr:col>
      <xdr:colOff>342900</xdr:colOff>
      <xdr:row>997</xdr:row>
      <xdr:rowOff>266700</xdr:rowOff>
    </xdr:to>
    <xdr:sp macro="" textlink="">
      <xdr:nvSpPr>
        <xdr:cNvPr id="629" name="Rounded Rectangle 628">
          <a:hlinkClick xmlns:r="http://schemas.openxmlformats.org/officeDocument/2006/relationships" r:id="rId218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996</xdr:row>
      <xdr:rowOff>76199</xdr:rowOff>
    </xdr:from>
    <xdr:to>
      <xdr:col>37</xdr:col>
      <xdr:colOff>342900</xdr:colOff>
      <xdr:row>997</xdr:row>
      <xdr:rowOff>266700</xdr:rowOff>
    </xdr:to>
    <xdr:sp macro="" textlink="">
      <xdr:nvSpPr>
        <xdr:cNvPr id="630" name="Rounded Rectangle 629">
          <a:hlinkClick xmlns:r="http://schemas.openxmlformats.org/officeDocument/2006/relationships" r:id="rId219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1022</xdr:row>
      <xdr:rowOff>76199</xdr:rowOff>
    </xdr:from>
    <xdr:to>
      <xdr:col>37</xdr:col>
      <xdr:colOff>342900</xdr:colOff>
      <xdr:row>1023</xdr:row>
      <xdr:rowOff>266700</xdr:rowOff>
    </xdr:to>
    <xdr:sp macro="" textlink="">
      <xdr:nvSpPr>
        <xdr:cNvPr id="631" name="Rounded Rectangle 630">
          <a:hlinkClick xmlns:r="http://schemas.openxmlformats.org/officeDocument/2006/relationships" r:id="rId220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1022</xdr:row>
      <xdr:rowOff>76199</xdr:rowOff>
    </xdr:from>
    <xdr:to>
      <xdr:col>37</xdr:col>
      <xdr:colOff>342900</xdr:colOff>
      <xdr:row>1023</xdr:row>
      <xdr:rowOff>266700</xdr:rowOff>
    </xdr:to>
    <xdr:sp macro="" textlink="">
      <xdr:nvSpPr>
        <xdr:cNvPr id="632" name="Rounded Rectangle 631">
          <a:hlinkClick xmlns:r="http://schemas.openxmlformats.org/officeDocument/2006/relationships" r:id="rId221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1022</xdr:row>
      <xdr:rowOff>76199</xdr:rowOff>
    </xdr:from>
    <xdr:to>
      <xdr:col>37</xdr:col>
      <xdr:colOff>342900</xdr:colOff>
      <xdr:row>1023</xdr:row>
      <xdr:rowOff>266700</xdr:rowOff>
    </xdr:to>
    <xdr:sp macro="" textlink="">
      <xdr:nvSpPr>
        <xdr:cNvPr id="633" name="Rounded Rectangle 632">
          <a:hlinkClick xmlns:r="http://schemas.openxmlformats.org/officeDocument/2006/relationships" r:id="rId222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1022</xdr:row>
      <xdr:rowOff>76199</xdr:rowOff>
    </xdr:from>
    <xdr:to>
      <xdr:col>37</xdr:col>
      <xdr:colOff>342900</xdr:colOff>
      <xdr:row>1023</xdr:row>
      <xdr:rowOff>266700</xdr:rowOff>
    </xdr:to>
    <xdr:sp macro="" textlink="">
      <xdr:nvSpPr>
        <xdr:cNvPr id="634" name="Rounded Rectangle 633">
          <a:hlinkClick xmlns:r="http://schemas.openxmlformats.org/officeDocument/2006/relationships" r:id="rId223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1048</xdr:row>
      <xdr:rowOff>76199</xdr:rowOff>
    </xdr:from>
    <xdr:to>
      <xdr:col>37</xdr:col>
      <xdr:colOff>342900</xdr:colOff>
      <xdr:row>1049</xdr:row>
      <xdr:rowOff>266700</xdr:rowOff>
    </xdr:to>
    <xdr:sp macro="" textlink="">
      <xdr:nvSpPr>
        <xdr:cNvPr id="635" name="Rounded Rectangle 634">
          <a:hlinkClick xmlns:r="http://schemas.openxmlformats.org/officeDocument/2006/relationships" r:id="rId224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1048</xdr:row>
      <xdr:rowOff>76199</xdr:rowOff>
    </xdr:from>
    <xdr:to>
      <xdr:col>37</xdr:col>
      <xdr:colOff>342900</xdr:colOff>
      <xdr:row>1049</xdr:row>
      <xdr:rowOff>266700</xdr:rowOff>
    </xdr:to>
    <xdr:sp macro="" textlink="">
      <xdr:nvSpPr>
        <xdr:cNvPr id="636" name="Rounded Rectangle 635">
          <a:hlinkClick xmlns:r="http://schemas.openxmlformats.org/officeDocument/2006/relationships" r:id="rId225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1048</xdr:row>
      <xdr:rowOff>76199</xdr:rowOff>
    </xdr:from>
    <xdr:to>
      <xdr:col>37</xdr:col>
      <xdr:colOff>342900</xdr:colOff>
      <xdr:row>1049</xdr:row>
      <xdr:rowOff>266700</xdr:rowOff>
    </xdr:to>
    <xdr:sp macro="" textlink="">
      <xdr:nvSpPr>
        <xdr:cNvPr id="637" name="Rounded Rectangle 636">
          <a:hlinkClick xmlns:r="http://schemas.openxmlformats.org/officeDocument/2006/relationships" r:id="rId226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1048</xdr:row>
      <xdr:rowOff>76199</xdr:rowOff>
    </xdr:from>
    <xdr:to>
      <xdr:col>37</xdr:col>
      <xdr:colOff>342900</xdr:colOff>
      <xdr:row>1049</xdr:row>
      <xdr:rowOff>266700</xdr:rowOff>
    </xdr:to>
    <xdr:sp macro="" textlink="">
      <xdr:nvSpPr>
        <xdr:cNvPr id="638" name="Rounded Rectangle 637">
          <a:hlinkClick xmlns:r="http://schemas.openxmlformats.org/officeDocument/2006/relationships" r:id="rId227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1074</xdr:row>
      <xdr:rowOff>76199</xdr:rowOff>
    </xdr:from>
    <xdr:to>
      <xdr:col>37</xdr:col>
      <xdr:colOff>342900</xdr:colOff>
      <xdr:row>1075</xdr:row>
      <xdr:rowOff>266700</xdr:rowOff>
    </xdr:to>
    <xdr:sp macro="" textlink="">
      <xdr:nvSpPr>
        <xdr:cNvPr id="639" name="Rounded Rectangle 638">
          <a:hlinkClick xmlns:r="http://schemas.openxmlformats.org/officeDocument/2006/relationships" r:id="rId228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1074</xdr:row>
      <xdr:rowOff>76199</xdr:rowOff>
    </xdr:from>
    <xdr:to>
      <xdr:col>37</xdr:col>
      <xdr:colOff>342900</xdr:colOff>
      <xdr:row>1075</xdr:row>
      <xdr:rowOff>266700</xdr:rowOff>
    </xdr:to>
    <xdr:sp macro="" textlink="">
      <xdr:nvSpPr>
        <xdr:cNvPr id="640" name="Rounded Rectangle 639">
          <a:hlinkClick xmlns:r="http://schemas.openxmlformats.org/officeDocument/2006/relationships" r:id="rId229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1074</xdr:row>
      <xdr:rowOff>76199</xdr:rowOff>
    </xdr:from>
    <xdr:to>
      <xdr:col>37</xdr:col>
      <xdr:colOff>342900</xdr:colOff>
      <xdr:row>1075</xdr:row>
      <xdr:rowOff>266700</xdr:rowOff>
    </xdr:to>
    <xdr:sp macro="" textlink="">
      <xdr:nvSpPr>
        <xdr:cNvPr id="641" name="Rounded Rectangle 640">
          <a:hlinkClick xmlns:r="http://schemas.openxmlformats.org/officeDocument/2006/relationships" r:id="rId230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1074</xdr:row>
      <xdr:rowOff>76199</xdr:rowOff>
    </xdr:from>
    <xdr:to>
      <xdr:col>37</xdr:col>
      <xdr:colOff>342900</xdr:colOff>
      <xdr:row>1075</xdr:row>
      <xdr:rowOff>266700</xdr:rowOff>
    </xdr:to>
    <xdr:sp macro="" textlink="">
      <xdr:nvSpPr>
        <xdr:cNvPr id="642" name="Rounded Rectangle 641">
          <a:hlinkClick xmlns:r="http://schemas.openxmlformats.org/officeDocument/2006/relationships" r:id="rId231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1100</xdr:row>
      <xdr:rowOff>76199</xdr:rowOff>
    </xdr:from>
    <xdr:to>
      <xdr:col>37</xdr:col>
      <xdr:colOff>342900</xdr:colOff>
      <xdr:row>1101</xdr:row>
      <xdr:rowOff>266700</xdr:rowOff>
    </xdr:to>
    <xdr:sp macro="" textlink="">
      <xdr:nvSpPr>
        <xdr:cNvPr id="643" name="Rounded Rectangle 642">
          <a:hlinkClick xmlns:r="http://schemas.openxmlformats.org/officeDocument/2006/relationships" r:id="rId232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1100</xdr:row>
      <xdr:rowOff>76199</xdr:rowOff>
    </xdr:from>
    <xdr:to>
      <xdr:col>37</xdr:col>
      <xdr:colOff>342900</xdr:colOff>
      <xdr:row>1101</xdr:row>
      <xdr:rowOff>266700</xdr:rowOff>
    </xdr:to>
    <xdr:sp macro="" textlink="">
      <xdr:nvSpPr>
        <xdr:cNvPr id="644" name="Rounded Rectangle 643">
          <a:hlinkClick xmlns:r="http://schemas.openxmlformats.org/officeDocument/2006/relationships" r:id="rId233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1100</xdr:row>
      <xdr:rowOff>76199</xdr:rowOff>
    </xdr:from>
    <xdr:to>
      <xdr:col>37</xdr:col>
      <xdr:colOff>342900</xdr:colOff>
      <xdr:row>1101</xdr:row>
      <xdr:rowOff>266700</xdr:rowOff>
    </xdr:to>
    <xdr:sp macro="" textlink="">
      <xdr:nvSpPr>
        <xdr:cNvPr id="645" name="Rounded Rectangle 644">
          <a:hlinkClick xmlns:r="http://schemas.openxmlformats.org/officeDocument/2006/relationships" r:id="rId234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1100</xdr:row>
      <xdr:rowOff>76199</xdr:rowOff>
    </xdr:from>
    <xdr:to>
      <xdr:col>37</xdr:col>
      <xdr:colOff>342900</xdr:colOff>
      <xdr:row>1101</xdr:row>
      <xdr:rowOff>266700</xdr:rowOff>
    </xdr:to>
    <xdr:sp macro="" textlink="">
      <xdr:nvSpPr>
        <xdr:cNvPr id="646" name="Rounded Rectangle 645">
          <a:hlinkClick xmlns:r="http://schemas.openxmlformats.org/officeDocument/2006/relationships" r:id="rId235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1126</xdr:row>
      <xdr:rowOff>76199</xdr:rowOff>
    </xdr:from>
    <xdr:to>
      <xdr:col>37</xdr:col>
      <xdr:colOff>342900</xdr:colOff>
      <xdr:row>1127</xdr:row>
      <xdr:rowOff>266700</xdr:rowOff>
    </xdr:to>
    <xdr:sp macro="" textlink="">
      <xdr:nvSpPr>
        <xdr:cNvPr id="647" name="Rounded Rectangle 646">
          <a:hlinkClick xmlns:r="http://schemas.openxmlformats.org/officeDocument/2006/relationships" r:id="rId236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1126</xdr:row>
      <xdr:rowOff>76199</xdr:rowOff>
    </xdr:from>
    <xdr:to>
      <xdr:col>37</xdr:col>
      <xdr:colOff>342900</xdr:colOff>
      <xdr:row>1127</xdr:row>
      <xdr:rowOff>266700</xdr:rowOff>
    </xdr:to>
    <xdr:sp macro="" textlink="">
      <xdr:nvSpPr>
        <xdr:cNvPr id="648" name="Rounded Rectangle 647">
          <a:hlinkClick xmlns:r="http://schemas.openxmlformats.org/officeDocument/2006/relationships" r:id="rId237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1126</xdr:row>
      <xdr:rowOff>76199</xdr:rowOff>
    </xdr:from>
    <xdr:to>
      <xdr:col>37</xdr:col>
      <xdr:colOff>342900</xdr:colOff>
      <xdr:row>1127</xdr:row>
      <xdr:rowOff>266700</xdr:rowOff>
    </xdr:to>
    <xdr:sp macro="" textlink="">
      <xdr:nvSpPr>
        <xdr:cNvPr id="649" name="Rounded Rectangle 648">
          <a:hlinkClick xmlns:r="http://schemas.openxmlformats.org/officeDocument/2006/relationships" r:id="rId238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1126</xdr:row>
      <xdr:rowOff>76199</xdr:rowOff>
    </xdr:from>
    <xdr:to>
      <xdr:col>37</xdr:col>
      <xdr:colOff>342900</xdr:colOff>
      <xdr:row>1127</xdr:row>
      <xdr:rowOff>266700</xdr:rowOff>
    </xdr:to>
    <xdr:sp macro="" textlink="">
      <xdr:nvSpPr>
        <xdr:cNvPr id="650" name="Rounded Rectangle 649">
          <a:hlinkClick xmlns:r="http://schemas.openxmlformats.org/officeDocument/2006/relationships" r:id="rId239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1152</xdr:row>
      <xdr:rowOff>76199</xdr:rowOff>
    </xdr:from>
    <xdr:to>
      <xdr:col>37</xdr:col>
      <xdr:colOff>342900</xdr:colOff>
      <xdr:row>1153</xdr:row>
      <xdr:rowOff>266700</xdr:rowOff>
    </xdr:to>
    <xdr:sp macro="" textlink="">
      <xdr:nvSpPr>
        <xdr:cNvPr id="651" name="Rounded Rectangle 650">
          <a:hlinkClick xmlns:r="http://schemas.openxmlformats.org/officeDocument/2006/relationships" r:id="rId240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1152</xdr:row>
      <xdr:rowOff>76199</xdr:rowOff>
    </xdr:from>
    <xdr:to>
      <xdr:col>37</xdr:col>
      <xdr:colOff>342900</xdr:colOff>
      <xdr:row>1153</xdr:row>
      <xdr:rowOff>266700</xdr:rowOff>
    </xdr:to>
    <xdr:sp macro="" textlink="">
      <xdr:nvSpPr>
        <xdr:cNvPr id="652" name="Rounded Rectangle 651">
          <a:hlinkClick xmlns:r="http://schemas.openxmlformats.org/officeDocument/2006/relationships" r:id="rId241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1152</xdr:row>
      <xdr:rowOff>76199</xdr:rowOff>
    </xdr:from>
    <xdr:to>
      <xdr:col>37</xdr:col>
      <xdr:colOff>342900</xdr:colOff>
      <xdr:row>1153</xdr:row>
      <xdr:rowOff>266700</xdr:rowOff>
    </xdr:to>
    <xdr:sp macro="" textlink="">
      <xdr:nvSpPr>
        <xdr:cNvPr id="653" name="Rounded Rectangle 652">
          <a:hlinkClick xmlns:r="http://schemas.openxmlformats.org/officeDocument/2006/relationships" r:id="rId242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1152</xdr:row>
      <xdr:rowOff>76199</xdr:rowOff>
    </xdr:from>
    <xdr:to>
      <xdr:col>37</xdr:col>
      <xdr:colOff>342900</xdr:colOff>
      <xdr:row>1153</xdr:row>
      <xdr:rowOff>266700</xdr:rowOff>
    </xdr:to>
    <xdr:sp macro="" textlink="">
      <xdr:nvSpPr>
        <xdr:cNvPr id="654" name="Rounded Rectangle 653">
          <a:hlinkClick xmlns:r="http://schemas.openxmlformats.org/officeDocument/2006/relationships" r:id="rId243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1178</xdr:row>
      <xdr:rowOff>76199</xdr:rowOff>
    </xdr:from>
    <xdr:to>
      <xdr:col>37</xdr:col>
      <xdr:colOff>342900</xdr:colOff>
      <xdr:row>1179</xdr:row>
      <xdr:rowOff>266700</xdr:rowOff>
    </xdr:to>
    <xdr:sp macro="" textlink="">
      <xdr:nvSpPr>
        <xdr:cNvPr id="655" name="Rounded Rectangle 654">
          <a:hlinkClick xmlns:r="http://schemas.openxmlformats.org/officeDocument/2006/relationships" r:id="rId244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1178</xdr:row>
      <xdr:rowOff>76199</xdr:rowOff>
    </xdr:from>
    <xdr:to>
      <xdr:col>37</xdr:col>
      <xdr:colOff>342900</xdr:colOff>
      <xdr:row>1179</xdr:row>
      <xdr:rowOff>266700</xdr:rowOff>
    </xdr:to>
    <xdr:sp macro="" textlink="">
      <xdr:nvSpPr>
        <xdr:cNvPr id="656" name="Rounded Rectangle 655">
          <a:hlinkClick xmlns:r="http://schemas.openxmlformats.org/officeDocument/2006/relationships" r:id="rId245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1178</xdr:row>
      <xdr:rowOff>76199</xdr:rowOff>
    </xdr:from>
    <xdr:to>
      <xdr:col>37</xdr:col>
      <xdr:colOff>342900</xdr:colOff>
      <xdr:row>1179</xdr:row>
      <xdr:rowOff>266700</xdr:rowOff>
    </xdr:to>
    <xdr:sp macro="" textlink="">
      <xdr:nvSpPr>
        <xdr:cNvPr id="657" name="Rounded Rectangle 656">
          <a:hlinkClick xmlns:r="http://schemas.openxmlformats.org/officeDocument/2006/relationships" r:id="rId246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1178</xdr:row>
      <xdr:rowOff>76199</xdr:rowOff>
    </xdr:from>
    <xdr:to>
      <xdr:col>37</xdr:col>
      <xdr:colOff>342900</xdr:colOff>
      <xdr:row>1179</xdr:row>
      <xdr:rowOff>266700</xdr:rowOff>
    </xdr:to>
    <xdr:sp macro="" textlink="">
      <xdr:nvSpPr>
        <xdr:cNvPr id="658" name="Rounded Rectangle 657">
          <a:hlinkClick xmlns:r="http://schemas.openxmlformats.org/officeDocument/2006/relationships" r:id="rId247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1204</xdr:row>
      <xdr:rowOff>76199</xdr:rowOff>
    </xdr:from>
    <xdr:to>
      <xdr:col>37</xdr:col>
      <xdr:colOff>342900</xdr:colOff>
      <xdr:row>1205</xdr:row>
      <xdr:rowOff>266700</xdr:rowOff>
    </xdr:to>
    <xdr:sp macro="" textlink="">
      <xdr:nvSpPr>
        <xdr:cNvPr id="659" name="Rounded Rectangle 658">
          <a:hlinkClick xmlns:r="http://schemas.openxmlformats.org/officeDocument/2006/relationships" r:id="rId248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1204</xdr:row>
      <xdr:rowOff>76199</xdr:rowOff>
    </xdr:from>
    <xdr:to>
      <xdr:col>37</xdr:col>
      <xdr:colOff>342900</xdr:colOff>
      <xdr:row>1205</xdr:row>
      <xdr:rowOff>266700</xdr:rowOff>
    </xdr:to>
    <xdr:sp macro="" textlink="">
      <xdr:nvSpPr>
        <xdr:cNvPr id="660" name="Rounded Rectangle 659">
          <a:hlinkClick xmlns:r="http://schemas.openxmlformats.org/officeDocument/2006/relationships" r:id="rId249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1204</xdr:row>
      <xdr:rowOff>76199</xdr:rowOff>
    </xdr:from>
    <xdr:to>
      <xdr:col>37</xdr:col>
      <xdr:colOff>342900</xdr:colOff>
      <xdr:row>1205</xdr:row>
      <xdr:rowOff>266700</xdr:rowOff>
    </xdr:to>
    <xdr:sp macro="" textlink="">
      <xdr:nvSpPr>
        <xdr:cNvPr id="661" name="Rounded Rectangle 660">
          <a:hlinkClick xmlns:r="http://schemas.openxmlformats.org/officeDocument/2006/relationships" r:id="rId250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1204</xdr:row>
      <xdr:rowOff>76199</xdr:rowOff>
    </xdr:from>
    <xdr:to>
      <xdr:col>37</xdr:col>
      <xdr:colOff>342900</xdr:colOff>
      <xdr:row>1205</xdr:row>
      <xdr:rowOff>266700</xdr:rowOff>
    </xdr:to>
    <xdr:sp macro="" textlink="">
      <xdr:nvSpPr>
        <xdr:cNvPr id="662" name="Rounded Rectangle 661">
          <a:hlinkClick xmlns:r="http://schemas.openxmlformats.org/officeDocument/2006/relationships" r:id="rId251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1230</xdr:row>
      <xdr:rowOff>76199</xdr:rowOff>
    </xdr:from>
    <xdr:to>
      <xdr:col>37</xdr:col>
      <xdr:colOff>342900</xdr:colOff>
      <xdr:row>1231</xdr:row>
      <xdr:rowOff>266700</xdr:rowOff>
    </xdr:to>
    <xdr:sp macro="" textlink="">
      <xdr:nvSpPr>
        <xdr:cNvPr id="663" name="Rounded Rectangle 662">
          <a:hlinkClick xmlns:r="http://schemas.openxmlformats.org/officeDocument/2006/relationships" r:id="rId252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1230</xdr:row>
      <xdr:rowOff>76199</xdr:rowOff>
    </xdr:from>
    <xdr:to>
      <xdr:col>37</xdr:col>
      <xdr:colOff>342900</xdr:colOff>
      <xdr:row>1231</xdr:row>
      <xdr:rowOff>266700</xdr:rowOff>
    </xdr:to>
    <xdr:sp macro="" textlink="">
      <xdr:nvSpPr>
        <xdr:cNvPr id="664" name="Rounded Rectangle 663">
          <a:hlinkClick xmlns:r="http://schemas.openxmlformats.org/officeDocument/2006/relationships" r:id="rId253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1230</xdr:row>
      <xdr:rowOff>76199</xdr:rowOff>
    </xdr:from>
    <xdr:to>
      <xdr:col>37</xdr:col>
      <xdr:colOff>342900</xdr:colOff>
      <xdr:row>1231</xdr:row>
      <xdr:rowOff>266700</xdr:rowOff>
    </xdr:to>
    <xdr:sp macro="" textlink="">
      <xdr:nvSpPr>
        <xdr:cNvPr id="665" name="Rounded Rectangle 664">
          <a:hlinkClick xmlns:r="http://schemas.openxmlformats.org/officeDocument/2006/relationships" r:id="rId254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1230</xdr:row>
      <xdr:rowOff>76199</xdr:rowOff>
    </xdr:from>
    <xdr:to>
      <xdr:col>37</xdr:col>
      <xdr:colOff>342900</xdr:colOff>
      <xdr:row>1231</xdr:row>
      <xdr:rowOff>266700</xdr:rowOff>
    </xdr:to>
    <xdr:sp macro="" textlink="">
      <xdr:nvSpPr>
        <xdr:cNvPr id="666" name="Rounded Rectangle 665">
          <a:hlinkClick xmlns:r="http://schemas.openxmlformats.org/officeDocument/2006/relationships" r:id="rId255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1256</xdr:row>
      <xdr:rowOff>76199</xdr:rowOff>
    </xdr:from>
    <xdr:to>
      <xdr:col>37</xdr:col>
      <xdr:colOff>342900</xdr:colOff>
      <xdr:row>1257</xdr:row>
      <xdr:rowOff>266700</xdr:rowOff>
    </xdr:to>
    <xdr:sp macro="" textlink="">
      <xdr:nvSpPr>
        <xdr:cNvPr id="667" name="Rounded Rectangle 666">
          <a:hlinkClick xmlns:r="http://schemas.openxmlformats.org/officeDocument/2006/relationships" r:id="rId256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1256</xdr:row>
      <xdr:rowOff>76199</xdr:rowOff>
    </xdr:from>
    <xdr:to>
      <xdr:col>37</xdr:col>
      <xdr:colOff>342900</xdr:colOff>
      <xdr:row>1257</xdr:row>
      <xdr:rowOff>266700</xdr:rowOff>
    </xdr:to>
    <xdr:sp macro="" textlink="">
      <xdr:nvSpPr>
        <xdr:cNvPr id="668" name="Rounded Rectangle 667">
          <a:hlinkClick xmlns:r="http://schemas.openxmlformats.org/officeDocument/2006/relationships" r:id="rId257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1256</xdr:row>
      <xdr:rowOff>76199</xdr:rowOff>
    </xdr:from>
    <xdr:to>
      <xdr:col>37</xdr:col>
      <xdr:colOff>342900</xdr:colOff>
      <xdr:row>1257</xdr:row>
      <xdr:rowOff>266700</xdr:rowOff>
    </xdr:to>
    <xdr:sp macro="" textlink="">
      <xdr:nvSpPr>
        <xdr:cNvPr id="669" name="Rounded Rectangle 668">
          <a:hlinkClick xmlns:r="http://schemas.openxmlformats.org/officeDocument/2006/relationships" r:id="rId258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1256</xdr:row>
      <xdr:rowOff>76199</xdr:rowOff>
    </xdr:from>
    <xdr:to>
      <xdr:col>37</xdr:col>
      <xdr:colOff>342900</xdr:colOff>
      <xdr:row>1257</xdr:row>
      <xdr:rowOff>266700</xdr:rowOff>
    </xdr:to>
    <xdr:sp macro="" textlink="">
      <xdr:nvSpPr>
        <xdr:cNvPr id="670" name="Rounded Rectangle 669">
          <a:hlinkClick xmlns:r="http://schemas.openxmlformats.org/officeDocument/2006/relationships" r:id="rId259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1282</xdr:row>
      <xdr:rowOff>76199</xdr:rowOff>
    </xdr:from>
    <xdr:to>
      <xdr:col>37</xdr:col>
      <xdr:colOff>342900</xdr:colOff>
      <xdr:row>1283</xdr:row>
      <xdr:rowOff>266700</xdr:rowOff>
    </xdr:to>
    <xdr:sp macro="" textlink="">
      <xdr:nvSpPr>
        <xdr:cNvPr id="671" name="Rounded Rectangle 670">
          <a:hlinkClick xmlns:r="http://schemas.openxmlformats.org/officeDocument/2006/relationships" r:id="rId260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1282</xdr:row>
      <xdr:rowOff>76199</xdr:rowOff>
    </xdr:from>
    <xdr:to>
      <xdr:col>37</xdr:col>
      <xdr:colOff>342900</xdr:colOff>
      <xdr:row>1283</xdr:row>
      <xdr:rowOff>266700</xdr:rowOff>
    </xdr:to>
    <xdr:sp macro="" textlink="">
      <xdr:nvSpPr>
        <xdr:cNvPr id="672" name="Rounded Rectangle 671">
          <a:hlinkClick xmlns:r="http://schemas.openxmlformats.org/officeDocument/2006/relationships" r:id="rId261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1282</xdr:row>
      <xdr:rowOff>76199</xdr:rowOff>
    </xdr:from>
    <xdr:to>
      <xdr:col>37</xdr:col>
      <xdr:colOff>342900</xdr:colOff>
      <xdr:row>1283</xdr:row>
      <xdr:rowOff>266700</xdr:rowOff>
    </xdr:to>
    <xdr:sp macro="" textlink="">
      <xdr:nvSpPr>
        <xdr:cNvPr id="673" name="Rounded Rectangle 672">
          <a:hlinkClick xmlns:r="http://schemas.openxmlformats.org/officeDocument/2006/relationships" r:id="rId262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1282</xdr:row>
      <xdr:rowOff>76199</xdr:rowOff>
    </xdr:from>
    <xdr:to>
      <xdr:col>37</xdr:col>
      <xdr:colOff>342900</xdr:colOff>
      <xdr:row>1283</xdr:row>
      <xdr:rowOff>266700</xdr:rowOff>
    </xdr:to>
    <xdr:sp macro="" textlink="">
      <xdr:nvSpPr>
        <xdr:cNvPr id="674" name="Rounded Rectangle 673">
          <a:hlinkClick xmlns:r="http://schemas.openxmlformats.org/officeDocument/2006/relationships" r:id="rId263"/>
        </xdr:cNvPr>
        <xdr:cNvSpPr/>
      </xdr:nvSpPr>
      <xdr:spPr>
        <a:xfrm>
          <a:off x="13493115" y="1739493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1308</xdr:row>
      <xdr:rowOff>76199</xdr:rowOff>
    </xdr:from>
    <xdr:to>
      <xdr:col>37</xdr:col>
      <xdr:colOff>342900</xdr:colOff>
      <xdr:row>1309</xdr:row>
      <xdr:rowOff>266700</xdr:rowOff>
    </xdr:to>
    <xdr:sp macro="" textlink="">
      <xdr:nvSpPr>
        <xdr:cNvPr id="675" name="Rounded Rectangle 674">
          <a:hlinkClick xmlns:r="http://schemas.openxmlformats.org/officeDocument/2006/relationships" r:id="rId264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1308</xdr:row>
      <xdr:rowOff>76199</xdr:rowOff>
    </xdr:from>
    <xdr:to>
      <xdr:col>37</xdr:col>
      <xdr:colOff>342900</xdr:colOff>
      <xdr:row>1309</xdr:row>
      <xdr:rowOff>266700</xdr:rowOff>
    </xdr:to>
    <xdr:sp macro="" textlink="">
      <xdr:nvSpPr>
        <xdr:cNvPr id="676" name="Rounded Rectangle 675">
          <a:hlinkClick xmlns:r="http://schemas.openxmlformats.org/officeDocument/2006/relationships" r:id="rId265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1308</xdr:row>
      <xdr:rowOff>76199</xdr:rowOff>
    </xdr:from>
    <xdr:to>
      <xdr:col>37</xdr:col>
      <xdr:colOff>342900</xdr:colOff>
      <xdr:row>1309</xdr:row>
      <xdr:rowOff>266700</xdr:rowOff>
    </xdr:to>
    <xdr:sp macro="" textlink="">
      <xdr:nvSpPr>
        <xdr:cNvPr id="677" name="Rounded Rectangle 676">
          <a:hlinkClick xmlns:r="http://schemas.openxmlformats.org/officeDocument/2006/relationships" r:id="rId266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1308</xdr:row>
      <xdr:rowOff>76199</xdr:rowOff>
    </xdr:from>
    <xdr:to>
      <xdr:col>37</xdr:col>
      <xdr:colOff>342900</xdr:colOff>
      <xdr:row>1309</xdr:row>
      <xdr:rowOff>266700</xdr:rowOff>
    </xdr:to>
    <xdr:sp macro="" textlink="">
      <xdr:nvSpPr>
        <xdr:cNvPr id="678" name="Rounded Rectangle 677">
          <a:hlinkClick xmlns:r="http://schemas.openxmlformats.org/officeDocument/2006/relationships" r:id="rId267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1308</xdr:row>
      <xdr:rowOff>76199</xdr:rowOff>
    </xdr:from>
    <xdr:to>
      <xdr:col>37</xdr:col>
      <xdr:colOff>342900</xdr:colOff>
      <xdr:row>1309</xdr:row>
      <xdr:rowOff>266700</xdr:rowOff>
    </xdr:to>
    <xdr:sp macro="" textlink="">
      <xdr:nvSpPr>
        <xdr:cNvPr id="679" name="Rounded Rectangle 678">
          <a:hlinkClick xmlns:r="http://schemas.openxmlformats.org/officeDocument/2006/relationships" r:id="rId268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1334</xdr:row>
      <xdr:rowOff>76199</xdr:rowOff>
    </xdr:from>
    <xdr:to>
      <xdr:col>37</xdr:col>
      <xdr:colOff>342900</xdr:colOff>
      <xdr:row>1335</xdr:row>
      <xdr:rowOff>266700</xdr:rowOff>
    </xdr:to>
    <xdr:sp macro="" textlink="">
      <xdr:nvSpPr>
        <xdr:cNvPr id="680" name="Rounded Rectangle 679">
          <a:hlinkClick xmlns:r="http://schemas.openxmlformats.org/officeDocument/2006/relationships" r:id="rId269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1334</xdr:row>
      <xdr:rowOff>76199</xdr:rowOff>
    </xdr:from>
    <xdr:to>
      <xdr:col>37</xdr:col>
      <xdr:colOff>342900</xdr:colOff>
      <xdr:row>1335</xdr:row>
      <xdr:rowOff>266700</xdr:rowOff>
    </xdr:to>
    <xdr:sp macro="" textlink="">
      <xdr:nvSpPr>
        <xdr:cNvPr id="681" name="Rounded Rectangle 680">
          <a:hlinkClick xmlns:r="http://schemas.openxmlformats.org/officeDocument/2006/relationships" r:id="rId270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1334</xdr:row>
      <xdr:rowOff>76199</xdr:rowOff>
    </xdr:from>
    <xdr:to>
      <xdr:col>37</xdr:col>
      <xdr:colOff>342900</xdr:colOff>
      <xdr:row>1335</xdr:row>
      <xdr:rowOff>266700</xdr:rowOff>
    </xdr:to>
    <xdr:sp macro="" textlink="">
      <xdr:nvSpPr>
        <xdr:cNvPr id="682" name="Rounded Rectangle 681">
          <a:hlinkClick xmlns:r="http://schemas.openxmlformats.org/officeDocument/2006/relationships" r:id="rId271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1334</xdr:row>
      <xdr:rowOff>76199</xdr:rowOff>
    </xdr:from>
    <xdr:to>
      <xdr:col>37</xdr:col>
      <xdr:colOff>342900</xdr:colOff>
      <xdr:row>1335</xdr:row>
      <xdr:rowOff>266700</xdr:rowOff>
    </xdr:to>
    <xdr:sp macro="" textlink="">
      <xdr:nvSpPr>
        <xdr:cNvPr id="683" name="Rounded Rectangle 682">
          <a:hlinkClick xmlns:r="http://schemas.openxmlformats.org/officeDocument/2006/relationships" r:id="rId272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1334</xdr:row>
      <xdr:rowOff>76199</xdr:rowOff>
    </xdr:from>
    <xdr:to>
      <xdr:col>37</xdr:col>
      <xdr:colOff>342900</xdr:colOff>
      <xdr:row>1335</xdr:row>
      <xdr:rowOff>266700</xdr:rowOff>
    </xdr:to>
    <xdr:sp macro="" textlink="">
      <xdr:nvSpPr>
        <xdr:cNvPr id="684" name="Rounded Rectangle 683">
          <a:hlinkClick xmlns:r="http://schemas.openxmlformats.org/officeDocument/2006/relationships" r:id="rId273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1360</xdr:row>
      <xdr:rowOff>76199</xdr:rowOff>
    </xdr:from>
    <xdr:to>
      <xdr:col>37</xdr:col>
      <xdr:colOff>342900</xdr:colOff>
      <xdr:row>1361</xdr:row>
      <xdr:rowOff>266700</xdr:rowOff>
    </xdr:to>
    <xdr:sp macro="" textlink="">
      <xdr:nvSpPr>
        <xdr:cNvPr id="685" name="Rounded Rectangle 684">
          <a:hlinkClick xmlns:r="http://schemas.openxmlformats.org/officeDocument/2006/relationships" r:id="rId274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1360</xdr:row>
      <xdr:rowOff>76199</xdr:rowOff>
    </xdr:from>
    <xdr:to>
      <xdr:col>37</xdr:col>
      <xdr:colOff>342900</xdr:colOff>
      <xdr:row>1361</xdr:row>
      <xdr:rowOff>266700</xdr:rowOff>
    </xdr:to>
    <xdr:sp macro="" textlink="">
      <xdr:nvSpPr>
        <xdr:cNvPr id="686" name="Rounded Rectangle 685">
          <a:hlinkClick xmlns:r="http://schemas.openxmlformats.org/officeDocument/2006/relationships" r:id="rId275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1360</xdr:row>
      <xdr:rowOff>76199</xdr:rowOff>
    </xdr:from>
    <xdr:to>
      <xdr:col>37</xdr:col>
      <xdr:colOff>342900</xdr:colOff>
      <xdr:row>1361</xdr:row>
      <xdr:rowOff>266700</xdr:rowOff>
    </xdr:to>
    <xdr:sp macro="" textlink="">
      <xdr:nvSpPr>
        <xdr:cNvPr id="687" name="Rounded Rectangle 686">
          <a:hlinkClick xmlns:r="http://schemas.openxmlformats.org/officeDocument/2006/relationships" r:id="rId276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1360</xdr:row>
      <xdr:rowOff>76199</xdr:rowOff>
    </xdr:from>
    <xdr:to>
      <xdr:col>37</xdr:col>
      <xdr:colOff>342900</xdr:colOff>
      <xdr:row>1361</xdr:row>
      <xdr:rowOff>266700</xdr:rowOff>
    </xdr:to>
    <xdr:sp macro="" textlink="">
      <xdr:nvSpPr>
        <xdr:cNvPr id="688" name="Rounded Rectangle 687">
          <a:hlinkClick xmlns:r="http://schemas.openxmlformats.org/officeDocument/2006/relationships" r:id="rId277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1360</xdr:row>
      <xdr:rowOff>76199</xdr:rowOff>
    </xdr:from>
    <xdr:to>
      <xdr:col>37</xdr:col>
      <xdr:colOff>342900</xdr:colOff>
      <xdr:row>1361</xdr:row>
      <xdr:rowOff>266700</xdr:rowOff>
    </xdr:to>
    <xdr:sp macro="" textlink="">
      <xdr:nvSpPr>
        <xdr:cNvPr id="689" name="Rounded Rectangle 688">
          <a:hlinkClick xmlns:r="http://schemas.openxmlformats.org/officeDocument/2006/relationships" r:id="rId278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1386</xdr:row>
      <xdr:rowOff>76199</xdr:rowOff>
    </xdr:from>
    <xdr:to>
      <xdr:col>37</xdr:col>
      <xdr:colOff>342900</xdr:colOff>
      <xdr:row>1387</xdr:row>
      <xdr:rowOff>266700</xdr:rowOff>
    </xdr:to>
    <xdr:sp macro="" textlink="">
      <xdr:nvSpPr>
        <xdr:cNvPr id="690" name="Rounded Rectangle 689">
          <a:hlinkClick xmlns:r="http://schemas.openxmlformats.org/officeDocument/2006/relationships" r:id="rId279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1386</xdr:row>
      <xdr:rowOff>76199</xdr:rowOff>
    </xdr:from>
    <xdr:to>
      <xdr:col>37</xdr:col>
      <xdr:colOff>342900</xdr:colOff>
      <xdr:row>1387</xdr:row>
      <xdr:rowOff>266700</xdr:rowOff>
    </xdr:to>
    <xdr:sp macro="" textlink="">
      <xdr:nvSpPr>
        <xdr:cNvPr id="691" name="Rounded Rectangle 690">
          <a:hlinkClick xmlns:r="http://schemas.openxmlformats.org/officeDocument/2006/relationships" r:id="rId280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1386</xdr:row>
      <xdr:rowOff>76199</xdr:rowOff>
    </xdr:from>
    <xdr:to>
      <xdr:col>37</xdr:col>
      <xdr:colOff>342900</xdr:colOff>
      <xdr:row>1387</xdr:row>
      <xdr:rowOff>266700</xdr:rowOff>
    </xdr:to>
    <xdr:sp macro="" textlink="">
      <xdr:nvSpPr>
        <xdr:cNvPr id="692" name="Rounded Rectangle 691">
          <a:hlinkClick xmlns:r="http://schemas.openxmlformats.org/officeDocument/2006/relationships" r:id="rId281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1386</xdr:row>
      <xdr:rowOff>76199</xdr:rowOff>
    </xdr:from>
    <xdr:to>
      <xdr:col>37</xdr:col>
      <xdr:colOff>342900</xdr:colOff>
      <xdr:row>1387</xdr:row>
      <xdr:rowOff>266700</xdr:rowOff>
    </xdr:to>
    <xdr:sp macro="" textlink="">
      <xdr:nvSpPr>
        <xdr:cNvPr id="693" name="Rounded Rectangle 692">
          <a:hlinkClick xmlns:r="http://schemas.openxmlformats.org/officeDocument/2006/relationships" r:id="rId282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1386</xdr:row>
      <xdr:rowOff>76199</xdr:rowOff>
    </xdr:from>
    <xdr:to>
      <xdr:col>37</xdr:col>
      <xdr:colOff>342900</xdr:colOff>
      <xdr:row>1387</xdr:row>
      <xdr:rowOff>266700</xdr:rowOff>
    </xdr:to>
    <xdr:sp macro="" textlink="">
      <xdr:nvSpPr>
        <xdr:cNvPr id="694" name="Rounded Rectangle 693">
          <a:hlinkClick xmlns:r="http://schemas.openxmlformats.org/officeDocument/2006/relationships" r:id="rId283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1412</xdr:row>
      <xdr:rowOff>76199</xdr:rowOff>
    </xdr:from>
    <xdr:to>
      <xdr:col>37</xdr:col>
      <xdr:colOff>342900</xdr:colOff>
      <xdr:row>1413</xdr:row>
      <xdr:rowOff>266700</xdr:rowOff>
    </xdr:to>
    <xdr:sp macro="" textlink="">
      <xdr:nvSpPr>
        <xdr:cNvPr id="695" name="Rounded Rectangle 694">
          <a:hlinkClick xmlns:r="http://schemas.openxmlformats.org/officeDocument/2006/relationships" r:id="rId284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1412</xdr:row>
      <xdr:rowOff>76199</xdr:rowOff>
    </xdr:from>
    <xdr:to>
      <xdr:col>37</xdr:col>
      <xdr:colOff>342900</xdr:colOff>
      <xdr:row>1413</xdr:row>
      <xdr:rowOff>266700</xdr:rowOff>
    </xdr:to>
    <xdr:sp macro="" textlink="">
      <xdr:nvSpPr>
        <xdr:cNvPr id="696" name="Rounded Rectangle 695">
          <a:hlinkClick xmlns:r="http://schemas.openxmlformats.org/officeDocument/2006/relationships" r:id="rId285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1412</xdr:row>
      <xdr:rowOff>76199</xdr:rowOff>
    </xdr:from>
    <xdr:to>
      <xdr:col>37</xdr:col>
      <xdr:colOff>342900</xdr:colOff>
      <xdr:row>1413</xdr:row>
      <xdr:rowOff>266700</xdr:rowOff>
    </xdr:to>
    <xdr:sp macro="" textlink="">
      <xdr:nvSpPr>
        <xdr:cNvPr id="697" name="Rounded Rectangle 696">
          <a:hlinkClick xmlns:r="http://schemas.openxmlformats.org/officeDocument/2006/relationships" r:id="rId286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1412</xdr:row>
      <xdr:rowOff>76199</xdr:rowOff>
    </xdr:from>
    <xdr:to>
      <xdr:col>37</xdr:col>
      <xdr:colOff>342900</xdr:colOff>
      <xdr:row>1413</xdr:row>
      <xdr:rowOff>266700</xdr:rowOff>
    </xdr:to>
    <xdr:sp macro="" textlink="">
      <xdr:nvSpPr>
        <xdr:cNvPr id="698" name="Rounded Rectangle 697">
          <a:hlinkClick xmlns:r="http://schemas.openxmlformats.org/officeDocument/2006/relationships" r:id="rId287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1412</xdr:row>
      <xdr:rowOff>76199</xdr:rowOff>
    </xdr:from>
    <xdr:to>
      <xdr:col>37</xdr:col>
      <xdr:colOff>342900</xdr:colOff>
      <xdr:row>1413</xdr:row>
      <xdr:rowOff>266700</xdr:rowOff>
    </xdr:to>
    <xdr:sp macro="" textlink="">
      <xdr:nvSpPr>
        <xdr:cNvPr id="699" name="Rounded Rectangle 698">
          <a:hlinkClick xmlns:r="http://schemas.openxmlformats.org/officeDocument/2006/relationships" r:id="rId288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1438</xdr:row>
      <xdr:rowOff>76199</xdr:rowOff>
    </xdr:from>
    <xdr:to>
      <xdr:col>37</xdr:col>
      <xdr:colOff>342900</xdr:colOff>
      <xdr:row>1439</xdr:row>
      <xdr:rowOff>266700</xdr:rowOff>
    </xdr:to>
    <xdr:sp macro="" textlink="">
      <xdr:nvSpPr>
        <xdr:cNvPr id="700" name="Rounded Rectangle 699">
          <a:hlinkClick xmlns:r="http://schemas.openxmlformats.org/officeDocument/2006/relationships" r:id="rId289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1438</xdr:row>
      <xdr:rowOff>76199</xdr:rowOff>
    </xdr:from>
    <xdr:to>
      <xdr:col>37</xdr:col>
      <xdr:colOff>342900</xdr:colOff>
      <xdr:row>1439</xdr:row>
      <xdr:rowOff>266700</xdr:rowOff>
    </xdr:to>
    <xdr:sp macro="" textlink="">
      <xdr:nvSpPr>
        <xdr:cNvPr id="701" name="Rounded Rectangle 700">
          <a:hlinkClick xmlns:r="http://schemas.openxmlformats.org/officeDocument/2006/relationships" r:id="rId290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1438</xdr:row>
      <xdr:rowOff>76199</xdr:rowOff>
    </xdr:from>
    <xdr:to>
      <xdr:col>37</xdr:col>
      <xdr:colOff>342900</xdr:colOff>
      <xdr:row>1439</xdr:row>
      <xdr:rowOff>266700</xdr:rowOff>
    </xdr:to>
    <xdr:sp macro="" textlink="">
      <xdr:nvSpPr>
        <xdr:cNvPr id="702" name="Rounded Rectangle 701">
          <a:hlinkClick xmlns:r="http://schemas.openxmlformats.org/officeDocument/2006/relationships" r:id="rId291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1438</xdr:row>
      <xdr:rowOff>76199</xdr:rowOff>
    </xdr:from>
    <xdr:to>
      <xdr:col>37</xdr:col>
      <xdr:colOff>342900</xdr:colOff>
      <xdr:row>1439</xdr:row>
      <xdr:rowOff>266700</xdr:rowOff>
    </xdr:to>
    <xdr:sp macro="" textlink="">
      <xdr:nvSpPr>
        <xdr:cNvPr id="703" name="Rounded Rectangle 702">
          <a:hlinkClick xmlns:r="http://schemas.openxmlformats.org/officeDocument/2006/relationships" r:id="rId292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1438</xdr:row>
      <xdr:rowOff>76199</xdr:rowOff>
    </xdr:from>
    <xdr:to>
      <xdr:col>37</xdr:col>
      <xdr:colOff>342900</xdr:colOff>
      <xdr:row>1439</xdr:row>
      <xdr:rowOff>266700</xdr:rowOff>
    </xdr:to>
    <xdr:sp macro="" textlink="">
      <xdr:nvSpPr>
        <xdr:cNvPr id="704" name="Rounded Rectangle 703">
          <a:hlinkClick xmlns:r="http://schemas.openxmlformats.org/officeDocument/2006/relationships" r:id="rId293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1464</xdr:row>
      <xdr:rowOff>76199</xdr:rowOff>
    </xdr:from>
    <xdr:to>
      <xdr:col>37</xdr:col>
      <xdr:colOff>342900</xdr:colOff>
      <xdr:row>1465</xdr:row>
      <xdr:rowOff>266700</xdr:rowOff>
    </xdr:to>
    <xdr:sp macro="" textlink="">
      <xdr:nvSpPr>
        <xdr:cNvPr id="705" name="Rounded Rectangle 704">
          <a:hlinkClick xmlns:r="http://schemas.openxmlformats.org/officeDocument/2006/relationships" r:id="rId294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1464</xdr:row>
      <xdr:rowOff>76199</xdr:rowOff>
    </xdr:from>
    <xdr:to>
      <xdr:col>37</xdr:col>
      <xdr:colOff>342900</xdr:colOff>
      <xdr:row>1465</xdr:row>
      <xdr:rowOff>266700</xdr:rowOff>
    </xdr:to>
    <xdr:sp macro="" textlink="">
      <xdr:nvSpPr>
        <xdr:cNvPr id="706" name="Rounded Rectangle 705">
          <a:hlinkClick xmlns:r="http://schemas.openxmlformats.org/officeDocument/2006/relationships" r:id="rId295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1464</xdr:row>
      <xdr:rowOff>76199</xdr:rowOff>
    </xdr:from>
    <xdr:to>
      <xdr:col>37</xdr:col>
      <xdr:colOff>342900</xdr:colOff>
      <xdr:row>1465</xdr:row>
      <xdr:rowOff>266700</xdr:rowOff>
    </xdr:to>
    <xdr:sp macro="" textlink="">
      <xdr:nvSpPr>
        <xdr:cNvPr id="707" name="Rounded Rectangle 706">
          <a:hlinkClick xmlns:r="http://schemas.openxmlformats.org/officeDocument/2006/relationships" r:id="rId296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1464</xdr:row>
      <xdr:rowOff>76199</xdr:rowOff>
    </xdr:from>
    <xdr:to>
      <xdr:col>37</xdr:col>
      <xdr:colOff>342900</xdr:colOff>
      <xdr:row>1465</xdr:row>
      <xdr:rowOff>266700</xdr:rowOff>
    </xdr:to>
    <xdr:sp macro="" textlink="">
      <xdr:nvSpPr>
        <xdr:cNvPr id="708" name="Rounded Rectangle 707">
          <a:hlinkClick xmlns:r="http://schemas.openxmlformats.org/officeDocument/2006/relationships" r:id="rId297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1464</xdr:row>
      <xdr:rowOff>76199</xdr:rowOff>
    </xdr:from>
    <xdr:to>
      <xdr:col>37</xdr:col>
      <xdr:colOff>342900</xdr:colOff>
      <xdr:row>1465</xdr:row>
      <xdr:rowOff>266700</xdr:rowOff>
    </xdr:to>
    <xdr:sp macro="" textlink="">
      <xdr:nvSpPr>
        <xdr:cNvPr id="709" name="Rounded Rectangle 708">
          <a:hlinkClick xmlns:r="http://schemas.openxmlformats.org/officeDocument/2006/relationships" r:id="rId298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1490</xdr:row>
      <xdr:rowOff>76199</xdr:rowOff>
    </xdr:from>
    <xdr:to>
      <xdr:col>37</xdr:col>
      <xdr:colOff>342900</xdr:colOff>
      <xdr:row>1491</xdr:row>
      <xdr:rowOff>266700</xdr:rowOff>
    </xdr:to>
    <xdr:sp macro="" textlink="">
      <xdr:nvSpPr>
        <xdr:cNvPr id="710" name="Rounded Rectangle 709">
          <a:hlinkClick xmlns:r="http://schemas.openxmlformats.org/officeDocument/2006/relationships" r:id="rId299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1490</xdr:row>
      <xdr:rowOff>76199</xdr:rowOff>
    </xdr:from>
    <xdr:to>
      <xdr:col>37</xdr:col>
      <xdr:colOff>342900</xdr:colOff>
      <xdr:row>1491</xdr:row>
      <xdr:rowOff>266700</xdr:rowOff>
    </xdr:to>
    <xdr:sp macro="" textlink="">
      <xdr:nvSpPr>
        <xdr:cNvPr id="711" name="Rounded Rectangle 710">
          <a:hlinkClick xmlns:r="http://schemas.openxmlformats.org/officeDocument/2006/relationships" r:id="rId300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1490</xdr:row>
      <xdr:rowOff>76199</xdr:rowOff>
    </xdr:from>
    <xdr:to>
      <xdr:col>37</xdr:col>
      <xdr:colOff>342900</xdr:colOff>
      <xdr:row>1491</xdr:row>
      <xdr:rowOff>266700</xdr:rowOff>
    </xdr:to>
    <xdr:sp macro="" textlink="">
      <xdr:nvSpPr>
        <xdr:cNvPr id="712" name="Rounded Rectangle 711">
          <a:hlinkClick xmlns:r="http://schemas.openxmlformats.org/officeDocument/2006/relationships" r:id="rId301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1490</xdr:row>
      <xdr:rowOff>76199</xdr:rowOff>
    </xdr:from>
    <xdr:to>
      <xdr:col>37</xdr:col>
      <xdr:colOff>342900</xdr:colOff>
      <xdr:row>1491</xdr:row>
      <xdr:rowOff>266700</xdr:rowOff>
    </xdr:to>
    <xdr:sp macro="" textlink="">
      <xdr:nvSpPr>
        <xdr:cNvPr id="713" name="Rounded Rectangle 712">
          <a:hlinkClick xmlns:r="http://schemas.openxmlformats.org/officeDocument/2006/relationships" r:id="rId302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1490</xdr:row>
      <xdr:rowOff>76199</xdr:rowOff>
    </xdr:from>
    <xdr:to>
      <xdr:col>37</xdr:col>
      <xdr:colOff>342900</xdr:colOff>
      <xdr:row>1491</xdr:row>
      <xdr:rowOff>266700</xdr:rowOff>
    </xdr:to>
    <xdr:sp macro="" textlink="">
      <xdr:nvSpPr>
        <xdr:cNvPr id="714" name="Rounded Rectangle 713">
          <a:hlinkClick xmlns:r="http://schemas.openxmlformats.org/officeDocument/2006/relationships" r:id="rId303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1516</xdr:row>
      <xdr:rowOff>76199</xdr:rowOff>
    </xdr:from>
    <xdr:to>
      <xdr:col>37</xdr:col>
      <xdr:colOff>342900</xdr:colOff>
      <xdr:row>1517</xdr:row>
      <xdr:rowOff>266700</xdr:rowOff>
    </xdr:to>
    <xdr:sp macro="" textlink="">
      <xdr:nvSpPr>
        <xdr:cNvPr id="715" name="Rounded Rectangle 714">
          <a:hlinkClick xmlns:r="http://schemas.openxmlformats.org/officeDocument/2006/relationships" r:id="rId304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1516</xdr:row>
      <xdr:rowOff>76199</xdr:rowOff>
    </xdr:from>
    <xdr:to>
      <xdr:col>37</xdr:col>
      <xdr:colOff>342900</xdr:colOff>
      <xdr:row>1517</xdr:row>
      <xdr:rowOff>266700</xdr:rowOff>
    </xdr:to>
    <xdr:sp macro="" textlink="">
      <xdr:nvSpPr>
        <xdr:cNvPr id="716" name="Rounded Rectangle 715">
          <a:hlinkClick xmlns:r="http://schemas.openxmlformats.org/officeDocument/2006/relationships" r:id="rId305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1516</xdr:row>
      <xdr:rowOff>76199</xdr:rowOff>
    </xdr:from>
    <xdr:to>
      <xdr:col>37</xdr:col>
      <xdr:colOff>342900</xdr:colOff>
      <xdr:row>1517</xdr:row>
      <xdr:rowOff>266700</xdr:rowOff>
    </xdr:to>
    <xdr:sp macro="" textlink="">
      <xdr:nvSpPr>
        <xdr:cNvPr id="717" name="Rounded Rectangle 716">
          <a:hlinkClick xmlns:r="http://schemas.openxmlformats.org/officeDocument/2006/relationships" r:id="rId306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1516</xdr:row>
      <xdr:rowOff>76199</xdr:rowOff>
    </xdr:from>
    <xdr:to>
      <xdr:col>37</xdr:col>
      <xdr:colOff>342900</xdr:colOff>
      <xdr:row>1517</xdr:row>
      <xdr:rowOff>266700</xdr:rowOff>
    </xdr:to>
    <xdr:sp macro="" textlink="">
      <xdr:nvSpPr>
        <xdr:cNvPr id="718" name="Rounded Rectangle 717">
          <a:hlinkClick xmlns:r="http://schemas.openxmlformats.org/officeDocument/2006/relationships" r:id="rId307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1516</xdr:row>
      <xdr:rowOff>76199</xdr:rowOff>
    </xdr:from>
    <xdr:to>
      <xdr:col>37</xdr:col>
      <xdr:colOff>342900</xdr:colOff>
      <xdr:row>1517</xdr:row>
      <xdr:rowOff>266700</xdr:rowOff>
    </xdr:to>
    <xdr:sp macro="" textlink="">
      <xdr:nvSpPr>
        <xdr:cNvPr id="719" name="Rounded Rectangle 718">
          <a:hlinkClick xmlns:r="http://schemas.openxmlformats.org/officeDocument/2006/relationships" r:id="rId308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1542</xdr:row>
      <xdr:rowOff>76199</xdr:rowOff>
    </xdr:from>
    <xdr:to>
      <xdr:col>37</xdr:col>
      <xdr:colOff>342900</xdr:colOff>
      <xdr:row>1543</xdr:row>
      <xdr:rowOff>266700</xdr:rowOff>
    </xdr:to>
    <xdr:sp macro="" textlink="">
      <xdr:nvSpPr>
        <xdr:cNvPr id="720" name="Rounded Rectangle 719">
          <a:hlinkClick xmlns:r="http://schemas.openxmlformats.org/officeDocument/2006/relationships" r:id="rId309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1542</xdr:row>
      <xdr:rowOff>76199</xdr:rowOff>
    </xdr:from>
    <xdr:to>
      <xdr:col>37</xdr:col>
      <xdr:colOff>342900</xdr:colOff>
      <xdr:row>1543</xdr:row>
      <xdr:rowOff>266700</xdr:rowOff>
    </xdr:to>
    <xdr:sp macro="" textlink="">
      <xdr:nvSpPr>
        <xdr:cNvPr id="721" name="Rounded Rectangle 720">
          <a:hlinkClick xmlns:r="http://schemas.openxmlformats.org/officeDocument/2006/relationships" r:id="rId310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1542</xdr:row>
      <xdr:rowOff>76199</xdr:rowOff>
    </xdr:from>
    <xdr:to>
      <xdr:col>37</xdr:col>
      <xdr:colOff>342900</xdr:colOff>
      <xdr:row>1543</xdr:row>
      <xdr:rowOff>266700</xdr:rowOff>
    </xdr:to>
    <xdr:sp macro="" textlink="">
      <xdr:nvSpPr>
        <xdr:cNvPr id="722" name="Rounded Rectangle 721">
          <a:hlinkClick xmlns:r="http://schemas.openxmlformats.org/officeDocument/2006/relationships" r:id="rId311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1542</xdr:row>
      <xdr:rowOff>76199</xdr:rowOff>
    </xdr:from>
    <xdr:to>
      <xdr:col>37</xdr:col>
      <xdr:colOff>342900</xdr:colOff>
      <xdr:row>1543</xdr:row>
      <xdr:rowOff>266700</xdr:rowOff>
    </xdr:to>
    <xdr:sp macro="" textlink="">
      <xdr:nvSpPr>
        <xdr:cNvPr id="723" name="Rounded Rectangle 722">
          <a:hlinkClick xmlns:r="http://schemas.openxmlformats.org/officeDocument/2006/relationships" r:id="rId312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1542</xdr:row>
      <xdr:rowOff>76199</xdr:rowOff>
    </xdr:from>
    <xdr:to>
      <xdr:col>37</xdr:col>
      <xdr:colOff>342900</xdr:colOff>
      <xdr:row>1543</xdr:row>
      <xdr:rowOff>266700</xdr:rowOff>
    </xdr:to>
    <xdr:sp macro="" textlink="">
      <xdr:nvSpPr>
        <xdr:cNvPr id="724" name="Rounded Rectangle 723">
          <a:hlinkClick xmlns:r="http://schemas.openxmlformats.org/officeDocument/2006/relationships" r:id="rId313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1568</xdr:row>
      <xdr:rowOff>76199</xdr:rowOff>
    </xdr:from>
    <xdr:to>
      <xdr:col>37</xdr:col>
      <xdr:colOff>342900</xdr:colOff>
      <xdr:row>1569</xdr:row>
      <xdr:rowOff>266700</xdr:rowOff>
    </xdr:to>
    <xdr:sp macro="" textlink="">
      <xdr:nvSpPr>
        <xdr:cNvPr id="725" name="Rounded Rectangle 724">
          <a:hlinkClick xmlns:r="http://schemas.openxmlformats.org/officeDocument/2006/relationships" r:id="rId314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1568</xdr:row>
      <xdr:rowOff>76199</xdr:rowOff>
    </xdr:from>
    <xdr:to>
      <xdr:col>37</xdr:col>
      <xdr:colOff>342900</xdr:colOff>
      <xdr:row>1569</xdr:row>
      <xdr:rowOff>266700</xdr:rowOff>
    </xdr:to>
    <xdr:sp macro="" textlink="">
      <xdr:nvSpPr>
        <xdr:cNvPr id="726" name="Rounded Rectangle 725">
          <a:hlinkClick xmlns:r="http://schemas.openxmlformats.org/officeDocument/2006/relationships" r:id="rId315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1568</xdr:row>
      <xdr:rowOff>76199</xdr:rowOff>
    </xdr:from>
    <xdr:to>
      <xdr:col>37</xdr:col>
      <xdr:colOff>342900</xdr:colOff>
      <xdr:row>1569</xdr:row>
      <xdr:rowOff>266700</xdr:rowOff>
    </xdr:to>
    <xdr:sp macro="" textlink="">
      <xdr:nvSpPr>
        <xdr:cNvPr id="727" name="Rounded Rectangle 726">
          <a:hlinkClick xmlns:r="http://schemas.openxmlformats.org/officeDocument/2006/relationships" r:id="rId316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1568</xdr:row>
      <xdr:rowOff>76199</xdr:rowOff>
    </xdr:from>
    <xdr:to>
      <xdr:col>37</xdr:col>
      <xdr:colOff>342900</xdr:colOff>
      <xdr:row>1569</xdr:row>
      <xdr:rowOff>266700</xdr:rowOff>
    </xdr:to>
    <xdr:sp macro="" textlink="">
      <xdr:nvSpPr>
        <xdr:cNvPr id="728" name="Rounded Rectangle 727">
          <a:hlinkClick xmlns:r="http://schemas.openxmlformats.org/officeDocument/2006/relationships" r:id="rId317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1568</xdr:row>
      <xdr:rowOff>76199</xdr:rowOff>
    </xdr:from>
    <xdr:to>
      <xdr:col>37</xdr:col>
      <xdr:colOff>342900</xdr:colOff>
      <xdr:row>1569</xdr:row>
      <xdr:rowOff>266700</xdr:rowOff>
    </xdr:to>
    <xdr:sp macro="" textlink="">
      <xdr:nvSpPr>
        <xdr:cNvPr id="729" name="Rounded Rectangle 728">
          <a:hlinkClick xmlns:r="http://schemas.openxmlformats.org/officeDocument/2006/relationships" r:id="rId318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1594</xdr:row>
      <xdr:rowOff>76199</xdr:rowOff>
    </xdr:from>
    <xdr:to>
      <xdr:col>37</xdr:col>
      <xdr:colOff>342900</xdr:colOff>
      <xdr:row>1595</xdr:row>
      <xdr:rowOff>266700</xdr:rowOff>
    </xdr:to>
    <xdr:sp macro="" textlink="">
      <xdr:nvSpPr>
        <xdr:cNvPr id="730" name="Rounded Rectangle 729">
          <a:hlinkClick xmlns:r="http://schemas.openxmlformats.org/officeDocument/2006/relationships" r:id="rId319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1594</xdr:row>
      <xdr:rowOff>76199</xdr:rowOff>
    </xdr:from>
    <xdr:to>
      <xdr:col>37</xdr:col>
      <xdr:colOff>342900</xdr:colOff>
      <xdr:row>1595</xdr:row>
      <xdr:rowOff>266700</xdr:rowOff>
    </xdr:to>
    <xdr:sp macro="" textlink="">
      <xdr:nvSpPr>
        <xdr:cNvPr id="731" name="Rounded Rectangle 730">
          <a:hlinkClick xmlns:r="http://schemas.openxmlformats.org/officeDocument/2006/relationships" r:id="rId320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1594</xdr:row>
      <xdr:rowOff>76199</xdr:rowOff>
    </xdr:from>
    <xdr:to>
      <xdr:col>37</xdr:col>
      <xdr:colOff>342900</xdr:colOff>
      <xdr:row>1595</xdr:row>
      <xdr:rowOff>266700</xdr:rowOff>
    </xdr:to>
    <xdr:sp macro="" textlink="">
      <xdr:nvSpPr>
        <xdr:cNvPr id="732" name="Rounded Rectangle 731">
          <a:hlinkClick xmlns:r="http://schemas.openxmlformats.org/officeDocument/2006/relationships" r:id="rId321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1594</xdr:row>
      <xdr:rowOff>76199</xdr:rowOff>
    </xdr:from>
    <xdr:to>
      <xdr:col>37</xdr:col>
      <xdr:colOff>342900</xdr:colOff>
      <xdr:row>1595</xdr:row>
      <xdr:rowOff>266700</xdr:rowOff>
    </xdr:to>
    <xdr:sp macro="" textlink="">
      <xdr:nvSpPr>
        <xdr:cNvPr id="733" name="Rounded Rectangle 732">
          <a:hlinkClick xmlns:r="http://schemas.openxmlformats.org/officeDocument/2006/relationships" r:id="rId322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1594</xdr:row>
      <xdr:rowOff>76199</xdr:rowOff>
    </xdr:from>
    <xdr:to>
      <xdr:col>37</xdr:col>
      <xdr:colOff>342900</xdr:colOff>
      <xdr:row>1595</xdr:row>
      <xdr:rowOff>266700</xdr:rowOff>
    </xdr:to>
    <xdr:sp macro="" textlink="">
      <xdr:nvSpPr>
        <xdr:cNvPr id="734" name="Rounded Rectangle 733">
          <a:hlinkClick xmlns:r="http://schemas.openxmlformats.org/officeDocument/2006/relationships" r:id="rId323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1620</xdr:row>
      <xdr:rowOff>76199</xdr:rowOff>
    </xdr:from>
    <xdr:to>
      <xdr:col>37</xdr:col>
      <xdr:colOff>342900</xdr:colOff>
      <xdr:row>1621</xdr:row>
      <xdr:rowOff>266700</xdr:rowOff>
    </xdr:to>
    <xdr:sp macro="" textlink="">
      <xdr:nvSpPr>
        <xdr:cNvPr id="735" name="Rounded Rectangle 734">
          <a:hlinkClick xmlns:r="http://schemas.openxmlformats.org/officeDocument/2006/relationships" r:id="rId324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1620</xdr:row>
      <xdr:rowOff>76199</xdr:rowOff>
    </xdr:from>
    <xdr:to>
      <xdr:col>37</xdr:col>
      <xdr:colOff>342900</xdr:colOff>
      <xdr:row>1621</xdr:row>
      <xdr:rowOff>266700</xdr:rowOff>
    </xdr:to>
    <xdr:sp macro="" textlink="">
      <xdr:nvSpPr>
        <xdr:cNvPr id="736" name="Rounded Rectangle 735">
          <a:hlinkClick xmlns:r="http://schemas.openxmlformats.org/officeDocument/2006/relationships" r:id="rId325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1620</xdr:row>
      <xdr:rowOff>76199</xdr:rowOff>
    </xdr:from>
    <xdr:to>
      <xdr:col>37</xdr:col>
      <xdr:colOff>342900</xdr:colOff>
      <xdr:row>1621</xdr:row>
      <xdr:rowOff>266700</xdr:rowOff>
    </xdr:to>
    <xdr:sp macro="" textlink="">
      <xdr:nvSpPr>
        <xdr:cNvPr id="737" name="Rounded Rectangle 736">
          <a:hlinkClick xmlns:r="http://schemas.openxmlformats.org/officeDocument/2006/relationships" r:id="rId326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1620</xdr:row>
      <xdr:rowOff>76199</xdr:rowOff>
    </xdr:from>
    <xdr:to>
      <xdr:col>37</xdr:col>
      <xdr:colOff>342900</xdr:colOff>
      <xdr:row>1621</xdr:row>
      <xdr:rowOff>266700</xdr:rowOff>
    </xdr:to>
    <xdr:sp macro="" textlink="">
      <xdr:nvSpPr>
        <xdr:cNvPr id="738" name="Rounded Rectangle 737">
          <a:hlinkClick xmlns:r="http://schemas.openxmlformats.org/officeDocument/2006/relationships" r:id="rId327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1620</xdr:row>
      <xdr:rowOff>76199</xdr:rowOff>
    </xdr:from>
    <xdr:to>
      <xdr:col>37</xdr:col>
      <xdr:colOff>342900</xdr:colOff>
      <xdr:row>1621</xdr:row>
      <xdr:rowOff>266700</xdr:rowOff>
    </xdr:to>
    <xdr:sp macro="" textlink="">
      <xdr:nvSpPr>
        <xdr:cNvPr id="739" name="Rounded Rectangle 738">
          <a:hlinkClick xmlns:r="http://schemas.openxmlformats.org/officeDocument/2006/relationships" r:id="rId328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1646</xdr:row>
      <xdr:rowOff>76199</xdr:rowOff>
    </xdr:from>
    <xdr:to>
      <xdr:col>37</xdr:col>
      <xdr:colOff>342900</xdr:colOff>
      <xdr:row>1647</xdr:row>
      <xdr:rowOff>266700</xdr:rowOff>
    </xdr:to>
    <xdr:sp macro="" textlink="">
      <xdr:nvSpPr>
        <xdr:cNvPr id="740" name="Rounded Rectangle 739">
          <a:hlinkClick xmlns:r="http://schemas.openxmlformats.org/officeDocument/2006/relationships" r:id="rId329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1646</xdr:row>
      <xdr:rowOff>76199</xdr:rowOff>
    </xdr:from>
    <xdr:to>
      <xdr:col>37</xdr:col>
      <xdr:colOff>342900</xdr:colOff>
      <xdr:row>1647</xdr:row>
      <xdr:rowOff>266700</xdr:rowOff>
    </xdr:to>
    <xdr:sp macro="" textlink="">
      <xdr:nvSpPr>
        <xdr:cNvPr id="741" name="Rounded Rectangle 740">
          <a:hlinkClick xmlns:r="http://schemas.openxmlformats.org/officeDocument/2006/relationships" r:id="rId330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1646</xdr:row>
      <xdr:rowOff>76199</xdr:rowOff>
    </xdr:from>
    <xdr:to>
      <xdr:col>37</xdr:col>
      <xdr:colOff>342900</xdr:colOff>
      <xdr:row>1647</xdr:row>
      <xdr:rowOff>266700</xdr:rowOff>
    </xdr:to>
    <xdr:sp macro="" textlink="">
      <xdr:nvSpPr>
        <xdr:cNvPr id="742" name="Rounded Rectangle 741">
          <a:hlinkClick xmlns:r="http://schemas.openxmlformats.org/officeDocument/2006/relationships" r:id="rId331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1646</xdr:row>
      <xdr:rowOff>76199</xdr:rowOff>
    </xdr:from>
    <xdr:to>
      <xdr:col>37</xdr:col>
      <xdr:colOff>342900</xdr:colOff>
      <xdr:row>1647</xdr:row>
      <xdr:rowOff>266700</xdr:rowOff>
    </xdr:to>
    <xdr:sp macro="" textlink="">
      <xdr:nvSpPr>
        <xdr:cNvPr id="743" name="Rounded Rectangle 742">
          <a:hlinkClick xmlns:r="http://schemas.openxmlformats.org/officeDocument/2006/relationships" r:id="rId332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1646</xdr:row>
      <xdr:rowOff>76199</xdr:rowOff>
    </xdr:from>
    <xdr:to>
      <xdr:col>37</xdr:col>
      <xdr:colOff>342900</xdr:colOff>
      <xdr:row>1647</xdr:row>
      <xdr:rowOff>266700</xdr:rowOff>
    </xdr:to>
    <xdr:sp macro="" textlink="">
      <xdr:nvSpPr>
        <xdr:cNvPr id="744" name="Rounded Rectangle 743">
          <a:hlinkClick xmlns:r="http://schemas.openxmlformats.org/officeDocument/2006/relationships" r:id="rId333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1672</xdr:row>
      <xdr:rowOff>76199</xdr:rowOff>
    </xdr:from>
    <xdr:to>
      <xdr:col>37</xdr:col>
      <xdr:colOff>342900</xdr:colOff>
      <xdr:row>1673</xdr:row>
      <xdr:rowOff>266700</xdr:rowOff>
    </xdr:to>
    <xdr:sp macro="" textlink="">
      <xdr:nvSpPr>
        <xdr:cNvPr id="745" name="Rounded Rectangle 744">
          <a:hlinkClick xmlns:r="http://schemas.openxmlformats.org/officeDocument/2006/relationships" r:id="rId334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1672</xdr:row>
      <xdr:rowOff>76199</xdr:rowOff>
    </xdr:from>
    <xdr:to>
      <xdr:col>37</xdr:col>
      <xdr:colOff>342900</xdr:colOff>
      <xdr:row>1673</xdr:row>
      <xdr:rowOff>266700</xdr:rowOff>
    </xdr:to>
    <xdr:sp macro="" textlink="">
      <xdr:nvSpPr>
        <xdr:cNvPr id="746" name="Rounded Rectangle 745">
          <a:hlinkClick xmlns:r="http://schemas.openxmlformats.org/officeDocument/2006/relationships" r:id="rId335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1672</xdr:row>
      <xdr:rowOff>76199</xdr:rowOff>
    </xdr:from>
    <xdr:to>
      <xdr:col>37</xdr:col>
      <xdr:colOff>342900</xdr:colOff>
      <xdr:row>1673</xdr:row>
      <xdr:rowOff>266700</xdr:rowOff>
    </xdr:to>
    <xdr:sp macro="" textlink="">
      <xdr:nvSpPr>
        <xdr:cNvPr id="747" name="Rounded Rectangle 746">
          <a:hlinkClick xmlns:r="http://schemas.openxmlformats.org/officeDocument/2006/relationships" r:id="rId336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1672</xdr:row>
      <xdr:rowOff>76199</xdr:rowOff>
    </xdr:from>
    <xdr:to>
      <xdr:col>37</xdr:col>
      <xdr:colOff>342900</xdr:colOff>
      <xdr:row>1673</xdr:row>
      <xdr:rowOff>266700</xdr:rowOff>
    </xdr:to>
    <xdr:sp macro="" textlink="">
      <xdr:nvSpPr>
        <xdr:cNvPr id="748" name="Rounded Rectangle 747">
          <a:hlinkClick xmlns:r="http://schemas.openxmlformats.org/officeDocument/2006/relationships" r:id="rId337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1672</xdr:row>
      <xdr:rowOff>76199</xdr:rowOff>
    </xdr:from>
    <xdr:to>
      <xdr:col>37</xdr:col>
      <xdr:colOff>342900</xdr:colOff>
      <xdr:row>1673</xdr:row>
      <xdr:rowOff>266700</xdr:rowOff>
    </xdr:to>
    <xdr:sp macro="" textlink="">
      <xdr:nvSpPr>
        <xdr:cNvPr id="749" name="Rounded Rectangle 748">
          <a:hlinkClick xmlns:r="http://schemas.openxmlformats.org/officeDocument/2006/relationships" r:id="rId338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1698</xdr:row>
      <xdr:rowOff>76199</xdr:rowOff>
    </xdr:from>
    <xdr:to>
      <xdr:col>37</xdr:col>
      <xdr:colOff>342900</xdr:colOff>
      <xdr:row>1699</xdr:row>
      <xdr:rowOff>266700</xdr:rowOff>
    </xdr:to>
    <xdr:sp macro="" textlink="">
      <xdr:nvSpPr>
        <xdr:cNvPr id="750" name="Rounded Rectangle 749">
          <a:hlinkClick xmlns:r="http://schemas.openxmlformats.org/officeDocument/2006/relationships" r:id="rId339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1698</xdr:row>
      <xdr:rowOff>76199</xdr:rowOff>
    </xdr:from>
    <xdr:to>
      <xdr:col>37</xdr:col>
      <xdr:colOff>342900</xdr:colOff>
      <xdr:row>1699</xdr:row>
      <xdr:rowOff>266700</xdr:rowOff>
    </xdr:to>
    <xdr:sp macro="" textlink="">
      <xdr:nvSpPr>
        <xdr:cNvPr id="751" name="Rounded Rectangle 750">
          <a:hlinkClick xmlns:r="http://schemas.openxmlformats.org/officeDocument/2006/relationships" r:id="rId340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1698</xdr:row>
      <xdr:rowOff>76199</xdr:rowOff>
    </xdr:from>
    <xdr:to>
      <xdr:col>37</xdr:col>
      <xdr:colOff>342900</xdr:colOff>
      <xdr:row>1699</xdr:row>
      <xdr:rowOff>266700</xdr:rowOff>
    </xdr:to>
    <xdr:sp macro="" textlink="">
      <xdr:nvSpPr>
        <xdr:cNvPr id="752" name="Rounded Rectangle 751">
          <a:hlinkClick xmlns:r="http://schemas.openxmlformats.org/officeDocument/2006/relationships" r:id="rId341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1698</xdr:row>
      <xdr:rowOff>76199</xdr:rowOff>
    </xdr:from>
    <xdr:to>
      <xdr:col>37</xdr:col>
      <xdr:colOff>342900</xdr:colOff>
      <xdr:row>1699</xdr:row>
      <xdr:rowOff>266700</xdr:rowOff>
    </xdr:to>
    <xdr:sp macro="" textlink="">
      <xdr:nvSpPr>
        <xdr:cNvPr id="753" name="Rounded Rectangle 752">
          <a:hlinkClick xmlns:r="http://schemas.openxmlformats.org/officeDocument/2006/relationships" r:id="rId342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1698</xdr:row>
      <xdr:rowOff>76199</xdr:rowOff>
    </xdr:from>
    <xdr:to>
      <xdr:col>37</xdr:col>
      <xdr:colOff>342900</xdr:colOff>
      <xdr:row>1699</xdr:row>
      <xdr:rowOff>266700</xdr:rowOff>
    </xdr:to>
    <xdr:sp macro="" textlink="">
      <xdr:nvSpPr>
        <xdr:cNvPr id="754" name="Rounded Rectangle 753">
          <a:hlinkClick xmlns:r="http://schemas.openxmlformats.org/officeDocument/2006/relationships" r:id="rId343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1724</xdr:row>
      <xdr:rowOff>76199</xdr:rowOff>
    </xdr:from>
    <xdr:to>
      <xdr:col>37</xdr:col>
      <xdr:colOff>342900</xdr:colOff>
      <xdr:row>1725</xdr:row>
      <xdr:rowOff>266700</xdr:rowOff>
    </xdr:to>
    <xdr:sp macro="" textlink="">
      <xdr:nvSpPr>
        <xdr:cNvPr id="755" name="Rounded Rectangle 754">
          <a:hlinkClick xmlns:r="http://schemas.openxmlformats.org/officeDocument/2006/relationships" r:id="rId344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1724</xdr:row>
      <xdr:rowOff>76199</xdr:rowOff>
    </xdr:from>
    <xdr:to>
      <xdr:col>37</xdr:col>
      <xdr:colOff>342900</xdr:colOff>
      <xdr:row>1725</xdr:row>
      <xdr:rowOff>266700</xdr:rowOff>
    </xdr:to>
    <xdr:sp macro="" textlink="">
      <xdr:nvSpPr>
        <xdr:cNvPr id="756" name="Rounded Rectangle 755">
          <a:hlinkClick xmlns:r="http://schemas.openxmlformats.org/officeDocument/2006/relationships" r:id="rId345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1724</xdr:row>
      <xdr:rowOff>76199</xdr:rowOff>
    </xdr:from>
    <xdr:to>
      <xdr:col>37</xdr:col>
      <xdr:colOff>342900</xdr:colOff>
      <xdr:row>1725</xdr:row>
      <xdr:rowOff>266700</xdr:rowOff>
    </xdr:to>
    <xdr:sp macro="" textlink="">
      <xdr:nvSpPr>
        <xdr:cNvPr id="757" name="Rounded Rectangle 756">
          <a:hlinkClick xmlns:r="http://schemas.openxmlformats.org/officeDocument/2006/relationships" r:id="rId346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1724</xdr:row>
      <xdr:rowOff>76199</xdr:rowOff>
    </xdr:from>
    <xdr:to>
      <xdr:col>37</xdr:col>
      <xdr:colOff>342900</xdr:colOff>
      <xdr:row>1725</xdr:row>
      <xdr:rowOff>266700</xdr:rowOff>
    </xdr:to>
    <xdr:sp macro="" textlink="">
      <xdr:nvSpPr>
        <xdr:cNvPr id="758" name="Rounded Rectangle 757">
          <a:hlinkClick xmlns:r="http://schemas.openxmlformats.org/officeDocument/2006/relationships" r:id="rId347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1724</xdr:row>
      <xdr:rowOff>76199</xdr:rowOff>
    </xdr:from>
    <xdr:to>
      <xdr:col>37</xdr:col>
      <xdr:colOff>342900</xdr:colOff>
      <xdr:row>1725</xdr:row>
      <xdr:rowOff>266700</xdr:rowOff>
    </xdr:to>
    <xdr:sp macro="" textlink="">
      <xdr:nvSpPr>
        <xdr:cNvPr id="759" name="Rounded Rectangle 758">
          <a:hlinkClick xmlns:r="http://schemas.openxmlformats.org/officeDocument/2006/relationships" r:id="rId348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1750</xdr:row>
      <xdr:rowOff>76199</xdr:rowOff>
    </xdr:from>
    <xdr:to>
      <xdr:col>37</xdr:col>
      <xdr:colOff>342900</xdr:colOff>
      <xdr:row>1751</xdr:row>
      <xdr:rowOff>266700</xdr:rowOff>
    </xdr:to>
    <xdr:sp macro="" textlink="">
      <xdr:nvSpPr>
        <xdr:cNvPr id="760" name="Rounded Rectangle 759">
          <a:hlinkClick xmlns:r="http://schemas.openxmlformats.org/officeDocument/2006/relationships" r:id="rId349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1750</xdr:row>
      <xdr:rowOff>76199</xdr:rowOff>
    </xdr:from>
    <xdr:to>
      <xdr:col>37</xdr:col>
      <xdr:colOff>342900</xdr:colOff>
      <xdr:row>1751</xdr:row>
      <xdr:rowOff>266700</xdr:rowOff>
    </xdr:to>
    <xdr:sp macro="" textlink="">
      <xdr:nvSpPr>
        <xdr:cNvPr id="761" name="Rounded Rectangle 760">
          <a:hlinkClick xmlns:r="http://schemas.openxmlformats.org/officeDocument/2006/relationships" r:id="rId350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1750</xdr:row>
      <xdr:rowOff>76199</xdr:rowOff>
    </xdr:from>
    <xdr:to>
      <xdr:col>37</xdr:col>
      <xdr:colOff>342900</xdr:colOff>
      <xdr:row>1751</xdr:row>
      <xdr:rowOff>266700</xdr:rowOff>
    </xdr:to>
    <xdr:sp macro="" textlink="">
      <xdr:nvSpPr>
        <xdr:cNvPr id="762" name="Rounded Rectangle 761">
          <a:hlinkClick xmlns:r="http://schemas.openxmlformats.org/officeDocument/2006/relationships" r:id="rId351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1750</xdr:row>
      <xdr:rowOff>76199</xdr:rowOff>
    </xdr:from>
    <xdr:to>
      <xdr:col>37</xdr:col>
      <xdr:colOff>342900</xdr:colOff>
      <xdr:row>1751</xdr:row>
      <xdr:rowOff>266700</xdr:rowOff>
    </xdr:to>
    <xdr:sp macro="" textlink="">
      <xdr:nvSpPr>
        <xdr:cNvPr id="763" name="Rounded Rectangle 762">
          <a:hlinkClick xmlns:r="http://schemas.openxmlformats.org/officeDocument/2006/relationships" r:id="rId352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1750</xdr:row>
      <xdr:rowOff>76199</xdr:rowOff>
    </xdr:from>
    <xdr:to>
      <xdr:col>37</xdr:col>
      <xdr:colOff>342900</xdr:colOff>
      <xdr:row>1751</xdr:row>
      <xdr:rowOff>266700</xdr:rowOff>
    </xdr:to>
    <xdr:sp macro="" textlink="">
      <xdr:nvSpPr>
        <xdr:cNvPr id="764" name="Rounded Rectangle 763">
          <a:hlinkClick xmlns:r="http://schemas.openxmlformats.org/officeDocument/2006/relationships" r:id="rId353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1776</xdr:row>
      <xdr:rowOff>76199</xdr:rowOff>
    </xdr:from>
    <xdr:to>
      <xdr:col>37</xdr:col>
      <xdr:colOff>342900</xdr:colOff>
      <xdr:row>1777</xdr:row>
      <xdr:rowOff>266700</xdr:rowOff>
    </xdr:to>
    <xdr:sp macro="" textlink="">
      <xdr:nvSpPr>
        <xdr:cNvPr id="765" name="Rounded Rectangle 764">
          <a:hlinkClick xmlns:r="http://schemas.openxmlformats.org/officeDocument/2006/relationships" r:id="rId354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1776</xdr:row>
      <xdr:rowOff>76199</xdr:rowOff>
    </xdr:from>
    <xdr:to>
      <xdr:col>37</xdr:col>
      <xdr:colOff>342900</xdr:colOff>
      <xdr:row>1777</xdr:row>
      <xdr:rowOff>266700</xdr:rowOff>
    </xdr:to>
    <xdr:sp macro="" textlink="">
      <xdr:nvSpPr>
        <xdr:cNvPr id="766" name="Rounded Rectangle 765">
          <a:hlinkClick xmlns:r="http://schemas.openxmlformats.org/officeDocument/2006/relationships" r:id="rId355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1776</xdr:row>
      <xdr:rowOff>76199</xdr:rowOff>
    </xdr:from>
    <xdr:to>
      <xdr:col>37</xdr:col>
      <xdr:colOff>342900</xdr:colOff>
      <xdr:row>1777</xdr:row>
      <xdr:rowOff>266700</xdr:rowOff>
    </xdr:to>
    <xdr:sp macro="" textlink="">
      <xdr:nvSpPr>
        <xdr:cNvPr id="767" name="Rounded Rectangle 766">
          <a:hlinkClick xmlns:r="http://schemas.openxmlformats.org/officeDocument/2006/relationships" r:id="rId356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1776</xdr:row>
      <xdr:rowOff>76199</xdr:rowOff>
    </xdr:from>
    <xdr:to>
      <xdr:col>37</xdr:col>
      <xdr:colOff>342900</xdr:colOff>
      <xdr:row>1777</xdr:row>
      <xdr:rowOff>266700</xdr:rowOff>
    </xdr:to>
    <xdr:sp macro="" textlink="">
      <xdr:nvSpPr>
        <xdr:cNvPr id="768" name="Rounded Rectangle 767">
          <a:hlinkClick xmlns:r="http://schemas.openxmlformats.org/officeDocument/2006/relationships" r:id="rId357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1776</xdr:row>
      <xdr:rowOff>76199</xdr:rowOff>
    </xdr:from>
    <xdr:to>
      <xdr:col>37</xdr:col>
      <xdr:colOff>342900</xdr:colOff>
      <xdr:row>1777</xdr:row>
      <xdr:rowOff>266700</xdr:rowOff>
    </xdr:to>
    <xdr:sp macro="" textlink="">
      <xdr:nvSpPr>
        <xdr:cNvPr id="769" name="Rounded Rectangle 768">
          <a:hlinkClick xmlns:r="http://schemas.openxmlformats.org/officeDocument/2006/relationships" r:id="rId358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1802</xdr:row>
      <xdr:rowOff>76199</xdr:rowOff>
    </xdr:from>
    <xdr:to>
      <xdr:col>37</xdr:col>
      <xdr:colOff>342900</xdr:colOff>
      <xdr:row>1803</xdr:row>
      <xdr:rowOff>266700</xdr:rowOff>
    </xdr:to>
    <xdr:sp macro="" textlink="">
      <xdr:nvSpPr>
        <xdr:cNvPr id="770" name="Rounded Rectangle 769">
          <a:hlinkClick xmlns:r="http://schemas.openxmlformats.org/officeDocument/2006/relationships" r:id="rId359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1802</xdr:row>
      <xdr:rowOff>76199</xdr:rowOff>
    </xdr:from>
    <xdr:to>
      <xdr:col>37</xdr:col>
      <xdr:colOff>342900</xdr:colOff>
      <xdr:row>1803</xdr:row>
      <xdr:rowOff>266700</xdr:rowOff>
    </xdr:to>
    <xdr:sp macro="" textlink="">
      <xdr:nvSpPr>
        <xdr:cNvPr id="771" name="Rounded Rectangle 770">
          <a:hlinkClick xmlns:r="http://schemas.openxmlformats.org/officeDocument/2006/relationships" r:id="rId360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1802</xdr:row>
      <xdr:rowOff>76199</xdr:rowOff>
    </xdr:from>
    <xdr:to>
      <xdr:col>37</xdr:col>
      <xdr:colOff>342900</xdr:colOff>
      <xdr:row>1803</xdr:row>
      <xdr:rowOff>266700</xdr:rowOff>
    </xdr:to>
    <xdr:sp macro="" textlink="">
      <xdr:nvSpPr>
        <xdr:cNvPr id="772" name="Rounded Rectangle 771">
          <a:hlinkClick xmlns:r="http://schemas.openxmlformats.org/officeDocument/2006/relationships" r:id="rId361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1802</xdr:row>
      <xdr:rowOff>76199</xdr:rowOff>
    </xdr:from>
    <xdr:to>
      <xdr:col>37</xdr:col>
      <xdr:colOff>342900</xdr:colOff>
      <xdr:row>1803</xdr:row>
      <xdr:rowOff>266700</xdr:rowOff>
    </xdr:to>
    <xdr:sp macro="" textlink="">
      <xdr:nvSpPr>
        <xdr:cNvPr id="773" name="Rounded Rectangle 772">
          <a:hlinkClick xmlns:r="http://schemas.openxmlformats.org/officeDocument/2006/relationships" r:id="rId362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1802</xdr:row>
      <xdr:rowOff>76199</xdr:rowOff>
    </xdr:from>
    <xdr:to>
      <xdr:col>37</xdr:col>
      <xdr:colOff>342900</xdr:colOff>
      <xdr:row>1803</xdr:row>
      <xdr:rowOff>266700</xdr:rowOff>
    </xdr:to>
    <xdr:sp macro="" textlink="">
      <xdr:nvSpPr>
        <xdr:cNvPr id="774" name="Rounded Rectangle 773">
          <a:hlinkClick xmlns:r="http://schemas.openxmlformats.org/officeDocument/2006/relationships" r:id="rId363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1828</xdr:row>
      <xdr:rowOff>76199</xdr:rowOff>
    </xdr:from>
    <xdr:to>
      <xdr:col>37</xdr:col>
      <xdr:colOff>342900</xdr:colOff>
      <xdr:row>1829</xdr:row>
      <xdr:rowOff>266700</xdr:rowOff>
    </xdr:to>
    <xdr:sp macro="" textlink="">
      <xdr:nvSpPr>
        <xdr:cNvPr id="775" name="Rounded Rectangle 774">
          <a:hlinkClick xmlns:r="http://schemas.openxmlformats.org/officeDocument/2006/relationships" r:id="rId364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1828</xdr:row>
      <xdr:rowOff>76199</xdr:rowOff>
    </xdr:from>
    <xdr:to>
      <xdr:col>37</xdr:col>
      <xdr:colOff>342900</xdr:colOff>
      <xdr:row>1829</xdr:row>
      <xdr:rowOff>266700</xdr:rowOff>
    </xdr:to>
    <xdr:sp macro="" textlink="">
      <xdr:nvSpPr>
        <xdr:cNvPr id="776" name="Rounded Rectangle 775">
          <a:hlinkClick xmlns:r="http://schemas.openxmlformats.org/officeDocument/2006/relationships" r:id="rId365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1828</xdr:row>
      <xdr:rowOff>76199</xdr:rowOff>
    </xdr:from>
    <xdr:to>
      <xdr:col>37</xdr:col>
      <xdr:colOff>342900</xdr:colOff>
      <xdr:row>1829</xdr:row>
      <xdr:rowOff>266700</xdr:rowOff>
    </xdr:to>
    <xdr:sp macro="" textlink="">
      <xdr:nvSpPr>
        <xdr:cNvPr id="777" name="Rounded Rectangle 776">
          <a:hlinkClick xmlns:r="http://schemas.openxmlformats.org/officeDocument/2006/relationships" r:id="rId366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1828</xdr:row>
      <xdr:rowOff>76199</xdr:rowOff>
    </xdr:from>
    <xdr:to>
      <xdr:col>37</xdr:col>
      <xdr:colOff>342900</xdr:colOff>
      <xdr:row>1829</xdr:row>
      <xdr:rowOff>266700</xdr:rowOff>
    </xdr:to>
    <xdr:sp macro="" textlink="">
      <xdr:nvSpPr>
        <xdr:cNvPr id="778" name="Rounded Rectangle 777">
          <a:hlinkClick xmlns:r="http://schemas.openxmlformats.org/officeDocument/2006/relationships" r:id="rId367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1828</xdr:row>
      <xdr:rowOff>76199</xdr:rowOff>
    </xdr:from>
    <xdr:to>
      <xdr:col>37</xdr:col>
      <xdr:colOff>342900</xdr:colOff>
      <xdr:row>1829</xdr:row>
      <xdr:rowOff>266700</xdr:rowOff>
    </xdr:to>
    <xdr:sp macro="" textlink="">
      <xdr:nvSpPr>
        <xdr:cNvPr id="779" name="Rounded Rectangle 778">
          <a:hlinkClick xmlns:r="http://schemas.openxmlformats.org/officeDocument/2006/relationships" r:id="rId368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1854</xdr:row>
      <xdr:rowOff>76199</xdr:rowOff>
    </xdr:from>
    <xdr:to>
      <xdr:col>37</xdr:col>
      <xdr:colOff>342900</xdr:colOff>
      <xdr:row>1855</xdr:row>
      <xdr:rowOff>266700</xdr:rowOff>
    </xdr:to>
    <xdr:sp macro="" textlink="">
      <xdr:nvSpPr>
        <xdr:cNvPr id="780" name="Rounded Rectangle 779">
          <a:hlinkClick xmlns:r="http://schemas.openxmlformats.org/officeDocument/2006/relationships" r:id="rId369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1854</xdr:row>
      <xdr:rowOff>76199</xdr:rowOff>
    </xdr:from>
    <xdr:to>
      <xdr:col>37</xdr:col>
      <xdr:colOff>342900</xdr:colOff>
      <xdr:row>1855</xdr:row>
      <xdr:rowOff>266700</xdr:rowOff>
    </xdr:to>
    <xdr:sp macro="" textlink="">
      <xdr:nvSpPr>
        <xdr:cNvPr id="781" name="Rounded Rectangle 780">
          <a:hlinkClick xmlns:r="http://schemas.openxmlformats.org/officeDocument/2006/relationships" r:id="rId370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1854</xdr:row>
      <xdr:rowOff>76199</xdr:rowOff>
    </xdr:from>
    <xdr:to>
      <xdr:col>37</xdr:col>
      <xdr:colOff>342900</xdr:colOff>
      <xdr:row>1855</xdr:row>
      <xdr:rowOff>266700</xdr:rowOff>
    </xdr:to>
    <xdr:sp macro="" textlink="">
      <xdr:nvSpPr>
        <xdr:cNvPr id="782" name="Rounded Rectangle 781">
          <a:hlinkClick xmlns:r="http://schemas.openxmlformats.org/officeDocument/2006/relationships" r:id="rId371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1854</xdr:row>
      <xdr:rowOff>76199</xdr:rowOff>
    </xdr:from>
    <xdr:to>
      <xdr:col>37</xdr:col>
      <xdr:colOff>342900</xdr:colOff>
      <xdr:row>1855</xdr:row>
      <xdr:rowOff>266700</xdr:rowOff>
    </xdr:to>
    <xdr:sp macro="" textlink="">
      <xdr:nvSpPr>
        <xdr:cNvPr id="783" name="Rounded Rectangle 782">
          <a:hlinkClick xmlns:r="http://schemas.openxmlformats.org/officeDocument/2006/relationships" r:id="rId372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1854</xdr:row>
      <xdr:rowOff>76199</xdr:rowOff>
    </xdr:from>
    <xdr:to>
      <xdr:col>37</xdr:col>
      <xdr:colOff>342900</xdr:colOff>
      <xdr:row>1855</xdr:row>
      <xdr:rowOff>266700</xdr:rowOff>
    </xdr:to>
    <xdr:sp macro="" textlink="">
      <xdr:nvSpPr>
        <xdr:cNvPr id="784" name="Rounded Rectangle 783">
          <a:hlinkClick xmlns:r="http://schemas.openxmlformats.org/officeDocument/2006/relationships" r:id="rId373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1880</xdr:row>
      <xdr:rowOff>76199</xdr:rowOff>
    </xdr:from>
    <xdr:to>
      <xdr:col>37</xdr:col>
      <xdr:colOff>342900</xdr:colOff>
      <xdr:row>1881</xdr:row>
      <xdr:rowOff>266700</xdr:rowOff>
    </xdr:to>
    <xdr:sp macro="" textlink="">
      <xdr:nvSpPr>
        <xdr:cNvPr id="785" name="Rounded Rectangle 784">
          <a:hlinkClick xmlns:r="http://schemas.openxmlformats.org/officeDocument/2006/relationships" r:id="rId374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1880</xdr:row>
      <xdr:rowOff>76199</xdr:rowOff>
    </xdr:from>
    <xdr:to>
      <xdr:col>37</xdr:col>
      <xdr:colOff>342900</xdr:colOff>
      <xdr:row>1881</xdr:row>
      <xdr:rowOff>266700</xdr:rowOff>
    </xdr:to>
    <xdr:sp macro="" textlink="">
      <xdr:nvSpPr>
        <xdr:cNvPr id="786" name="Rounded Rectangle 785">
          <a:hlinkClick xmlns:r="http://schemas.openxmlformats.org/officeDocument/2006/relationships" r:id="rId375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1880</xdr:row>
      <xdr:rowOff>76199</xdr:rowOff>
    </xdr:from>
    <xdr:to>
      <xdr:col>37</xdr:col>
      <xdr:colOff>342900</xdr:colOff>
      <xdr:row>1881</xdr:row>
      <xdr:rowOff>266700</xdr:rowOff>
    </xdr:to>
    <xdr:sp macro="" textlink="">
      <xdr:nvSpPr>
        <xdr:cNvPr id="787" name="Rounded Rectangle 786">
          <a:hlinkClick xmlns:r="http://schemas.openxmlformats.org/officeDocument/2006/relationships" r:id="rId376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1880</xdr:row>
      <xdr:rowOff>76199</xdr:rowOff>
    </xdr:from>
    <xdr:to>
      <xdr:col>37</xdr:col>
      <xdr:colOff>342900</xdr:colOff>
      <xdr:row>1881</xdr:row>
      <xdr:rowOff>266700</xdr:rowOff>
    </xdr:to>
    <xdr:sp macro="" textlink="">
      <xdr:nvSpPr>
        <xdr:cNvPr id="788" name="Rounded Rectangle 787">
          <a:hlinkClick xmlns:r="http://schemas.openxmlformats.org/officeDocument/2006/relationships" r:id="rId377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1880</xdr:row>
      <xdr:rowOff>76199</xdr:rowOff>
    </xdr:from>
    <xdr:to>
      <xdr:col>37</xdr:col>
      <xdr:colOff>342900</xdr:colOff>
      <xdr:row>1881</xdr:row>
      <xdr:rowOff>266700</xdr:rowOff>
    </xdr:to>
    <xdr:sp macro="" textlink="">
      <xdr:nvSpPr>
        <xdr:cNvPr id="789" name="Rounded Rectangle 788">
          <a:hlinkClick xmlns:r="http://schemas.openxmlformats.org/officeDocument/2006/relationships" r:id="rId378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1906</xdr:row>
      <xdr:rowOff>76199</xdr:rowOff>
    </xdr:from>
    <xdr:to>
      <xdr:col>37</xdr:col>
      <xdr:colOff>342900</xdr:colOff>
      <xdr:row>1907</xdr:row>
      <xdr:rowOff>266700</xdr:rowOff>
    </xdr:to>
    <xdr:sp macro="" textlink="">
      <xdr:nvSpPr>
        <xdr:cNvPr id="790" name="Rounded Rectangle 789">
          <a:hlinkClick xmlns:r="http://schemas.openxmlformats.org/officeDocument/2006/relationships" r:id="rId379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1906</xdr:row>
      <xdr:rowOff>76199</xdr:rowOff>
    </xdr:from>
    <xdr:to>
      <xdr:col>37</xdr:col>
      <xdr:colOff>342900</xdr:colOff>
      <xdr:row>1907</xdr:row>
      <xdr:rowOff>266700</xdr:rowOff>
    </xdr:to>
    <xdr:sp macro="" textlink="">
      <xdr:nvSpPr>
        <xdr:cNvPr id="791" name="Rounded Rectangle 790">
          <a:hlinkClick xmlns:r="http://schemas.openxmlformats.org/officeDocument/2006/relationships" r:id="rId380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1906</xdr:row>
      <xdr:rowOff>76199</xdr:rowOff>
    </xdr:from>
    <xdr:to>
      <xdr:col>37</xdr:col>
      <xdr:colOff>342900</xdr:colOff>
      <xdr:row>1907</xdr:row>
      <xdr:rowOff>266700</xdr:rowOff>
    </xdr:to>
    <xdr:sp macro="" textlink="">
      <xdr:nvSpPr>
        <xdr:cNvPr id="792" name="Rounded Rectangle 791">
          <a:hlinkClick xmlns:r="http://schemas.openxmlformats.org/officeDocument/2006/relationships" r:id="rId381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1906</xdr:row>
      <xdr:rowOff>76199</xdr:rowOff>
    </xdr:from>
    <xdr:to>
      <xdr:col>37</xdr:col>
      <xdr:colOff>342900</xdr:colOff>
      <xdr:row>1907</xdr:row>
      <xdr:rowOff>266700</xdr:rowOff>
    </xdr:to>
    <xdr:sp macro="" textlink="">
      <xdr:nvSpPr>
        <xdr:cNvPr id="793" name="Rounded Rectangle 792">
          <a:hlinkClick xmlns:r="http://schemas.openxmlformats.org/officeDocument/2006/relationships" r:id="rId382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1906</xdr:row>
      <xdr:rowOff>76199</xdr:rowOff>
    </xdr:from>
    <xdr:to>
      <xdr:col>37</xdr:col>
      <xdr:colOff>342900</xdr:colOff>
      <xdr:row>1907</xdr:row>
      <xdr:rowOff>266700</xdr:rowOff>
    </xdr:to>
    <xdr:sp macro="" textlink="">
      <xdr:nvSpPr>
        <xdr:cNvPr id="794" name="Rounded Rectangle 793">
          <a:hlinkClick xmlns:r="http://schemas.openxmlformats.org/officeDocument/2006/relationships" r:id="rId383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1932</xdr:row>
      <xdr:rowOff>76199</xdr:rowOff>
    </xdr:from>
    <xdr:to>
      <xdr:col>37</xdr:col>
      <xdr:colOff>342900</xdr:colOff>
      <xdr:row>1933</xdr:row>
      <xdr:rowOff>266700</xdr:rowOff>
    </xdr:to>
    <xdr:sp macro="" textlink="">
      <xdr:nvSpPr>
        <xdr:cNvPr id="795" name="Rounded Rectangle 794">
          <a:hlinkClick xmlns:r="http://schemas.openxmlformats.org/officeDocument/2006/relationships" r:id="rId384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1932</xdr:row>
      <xdr:rowOff>76199</xdr:rowOff>
    </xdr:from>
    <xdr:to>
      <xdr:col>37</xdr:col>
      <xdr:colOff>342900</xdr:colOff>
      <xdr:row>1933</xdr:row>
      <xdr:rowOff>266700</xdr:rowOff>
    </xdr:to>
    <xdr:sp macro="" textlink="">
      <xdr:nvSpPr>
        <xdr:cNvPr id="796" name="Rounded Rectangle 795">
          <a:hlinkClick xmlns:r="http://schemas.openxmlformats.org/officeDocument/2006/relationships" r:id="rId385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1932</xdr:row>
      <xdr:rowOff>76199</xdr:rowOff>
    </xdr:from>
    <xdr:to>
      <xdr:col>37</xdr:col>
      <xdr:colOff>342900</xdr:colOff>
      <xdr:row>1933</xdr:row>
      <xdr:rowOff>266700</xdr:rowOff>
    </xdr:to>
    <xdr:sp macro="" textlink="">
      <xdr:nvSpPr>
        <xdr:cNvPr id="797" name="Rounded Rectangle 796">
          <a:hlinkClick xmlns:r="http://schemas.openxmlformats.org/officeDocument/2006/relationships" r:id="rId386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1932</xdr:row>
      <xdr:rowOff>76199</xdr:rowOff>
    </xdr:from>
    <xdr:to>
      <xdr:col>37</xdr:col>
      <xdr:colOff>342900</xdr:colOff>
      <xdr:row>1933</xdr:row>
      <xdr:rowOff>266700</xdr:rowOff>
    </xdr:to>
    <xdr:sp macro="" textlink="">
      <xdr:nvSpPr>
        <xdr:cNvPr id="798" name="Rounded Rectangle 797">
          <a:hlinkClick xmlns:r="http://schemas.openxmlformats.org/officeDocument/2006/relationships" r:id="rId387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1932</xdr:row>
      <xdr:rowOff>76199</xdr:rowOff>
    </xdr:from>
    <xdr:to>
      <xdr:col>37</xdr:col>
      <xdr:colOff>342900</xdr:colOff>
      <xdr:row>1933</xdr:row>
      <xdr:rowOff>266700</xdr:rowOff>
    </xdr:to>
    <xdr:sp macro="" textlink="">
      <xdr:nvSpPr>
        <xdr:cNvPr id="799" name="Rounded Rectangle 798">
          <a:hlinkClick xmlns:r="http://schemas.openxmlformats.org/officeDocument/2006/relationships" r:id="rId388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1958</xdr:row>
      <xdr:rowOff>76199</xdr:rowOff>
    </xdr:from>
    <xdr:to>
      <xdr:col>37</xdr:col>
      <xdr:colOff>342900</xdr:colOff>
      <xdr:row>1959</xdr:row>
      <xdr:rowOff>266700</xdr:rowOff>
    </xdr:to>
    <xdr:sp macro="" textlink="">
      <xdr:nvSpPr>
        <xdr:cNvPr id="800" name="Rounded Rectangle 799">
          <a:hlinkClick xmlns:r="http://schemas.openxmlformats.org/officeDocument/2006/relationships" r:id="rId389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1958</xdr:row>
      <xdr:rowOff>76199</xdr:rowOff>
    </xdr:from>
    <xdr:to>
      <xdr:col>37</xdr:col>
      <xdr:colOff>342900</xdr:colOff>
      <xdr:row>1959</xdr:row>
      <xdr:rowOff>266700</xdr:rowOff>
    </xdr:to>
    <xdr:sp macro="" textlink="">
      <xdr:nvSpPr>
        <xdr:cNvPr id="801" name="Rounded Rectangle 800">
          <a:hlinkClick xmlns:r="http://schemas.openxmlformats.org/officeDocument/2006/relationships" r:id="rId390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1958</xdr:row>
      <xdr:rowOff>76199</xdr:rowOff>
    </xdr:from>
    <xdr:to>
      <xdr:col>37</xdr:col>
      <xdr:colOff>342900</xdr:colOff>
      <xdr:row>1959</xdr:row>
      <xdr:rowOff>266700</xdr:rowOff>
    </xdr:to>
    <xdr:sp macro="" textlink="">
      <xdr:nvSpPr>
        <xdr:cNvPr id="802" name="Rounded Rectangle 801">
          <a:hlinkClick xmlns:r="http://schemas.openxmlformats.org/officeDocument/2006/relationships" r:id="rId391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1958</xdr:row>
      <xdr:rowOff>76199</xdr:rowOff>
    </xdr:from>
    <xdr:to>
      <xdr:col>37</xdr:col>
      <xdr:colOff>342900</xdr:colOff>
      <xdr:row>1959</xdr:row>
      <xdr:rowOff>266700</xdr:rowOff>
    </xdr:to>
    <xdr:sp macro="" textlink="">
      <xdr:nvSpPr>
        <xdr:cNvPr id="803" name="Rounded Rectangle 802">
          <a:hlinkClick xmlns:r="http://schemas.openxmlformats.org/officeDocument/2006/relationships" r:id="rId392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1958</xdr:row>
      <xdr:rowOff>76199</xdr:rowOff>
    </xdr:from>
    <xdr:to>
      <xdr:col>37</xdr:col>
      <xdr:colOff>342900</xdr:colOff>
      <xdr:row>1959</xdr:row>
      <xdr:rowOff>266700</xdr:rowOff>
    </xdr:to>
    <xdr:sp macro="" textlink="">
      <xdr:nvSpPr>
        <xdr:cNvPr id="804" name="Rounded Rectangle 803">
          <a:hlinkClick xmlns:r="http://schemas.openxmlformats.org/officeDocument/2006/relationships" r:id="rId393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1984</xdr:row>
      <xdr:rowOff>76199</xdr:rowOff>
    </xdr:from>
    <xdr:to>
      <xdr:col>37</xdr:col>
      <xdr:colOff>342900</xdr:colOff>
      <xdr:row>1985</xdr:row>
      <xdr:rowOff>266700</xdr:rowOff>
    </xdr:to>
    <xdr:sp macro="" textlink="">
      <xdr:nvSpPr>
        <xdr:cNvPr id="805" name="Rounded Rectangle 804">
          <a:hlinkClick xmlns:r="http://schemas.openxmlformats.org/officeDocument/2006/relationships" r:id="rId394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1984</xdr:row>
      <xdr:rowOff>76199</xdr:rowOff>
    </xdr:from>
    <xdr:to>
      <xdr:col>37</xdr:col>
      <xdr:colOff>342900</xdr:colOff>
      <xdr:row>1985</xdr:row>
      <xdr:rowOff>266700</xdr:rowOff>
    </xdr:to>
    <xdr:sp macro="" textlink="">
      <xdr:nvSpPr>
        <xdr:cNvPr id="806" name="Rounded Rectangle 805">
          <a:hlinkClick xmlns:r="http://schemas.openxmlformats.org/officeDocument/2006/relationships" r:id="rId395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1984</xdr:row>
      <xdr:rowOff>76199</xdr:rowOff>
    </xdr:from>
    <xdr:to>
      <xdr:col>37</xdr:col>
      <xdr:colOff>342900</xdr:colOff>
      <xdr:row>1985</xdr:row>
      <xdr:rowOff>266700</xdr:rowOff>
    </xdr:to>
    <xdr:sp macro="" textlink="">
      <xdr:nvSpPr>
        <xdr:cNvPr id="807" name="Rounded Rectangle 806">
          <a:hlinkClick xmlns:r="http://schemas.openxmlformats.org/officeDocument/2006/relationships" r:id="rId396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1984</xdr:row>
      <xdr:rowOff>76199</xdr:rowOff>
    </xdr:from>
    <xdr:to>
      <xdr:col>37</xdr:col>
      <xdr:colOff>342900</xdr:colOff>
      <xdr:row>1985</xdr:row>
      <xdr:rowOff>266700</xdr:rowOff>
    </xdr:to>
    <xdr:sp macro="" textlink="">
      <xdr:nvSpPr>
        <xdr:cNvPr id="808" name="Rounded Rectangle 807">
          <a:hlinkClick xmlns:r="http://schemas.openxmlformats.org/officeDocument/2006/relationships" r:id="rId397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1984</xdr:row>
      <xdr:rowOff>76199</xdr:rowOff>
    </xdr:from>
    <xdr:to>
      <xdr:col>37</xdr:col>
      <xdr:colOff>342900</xdr:colOff>
      <xdr:row>1985</xdr:row>
      <xdr:rowOff>266700</xdr:rowOff>
    </xdr:to>
    <xdr:sp macro="" textlink="">
      <xdr:nvSpPr>
        <xdr:cNvPr id="809" name="Rounded Rectangle 808">
          <a:hlinkClick xmlns:r="http://schemas.openxmlformats.org/officeDocument/2006/relationships" r:id="rId398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2010</xdr:row>
      <xdr:rowOff>76199</xdr:rowOff>
    </xdr:from>
    <xdr:to>
      <xdr:col>37</xdr:col>
      <xdr:colOff>342900</xdr:colOff>
      <xdr:row>2011</xdr:row>
      <xdr:rowOff>266700</xdr:rowOff>
    </xdr:to>
    <xdr:sp macro="" textlink="">
      <xdr:nvSpPr>
        <xdr:cNvPr id="810" name="Rounded Rectangle 809">
          <a:hlinkClick xmlns:r="http://schemas.openxmlformats.org/officeDocument/2006/relationships" r:id="rId399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2010</xdr:row>
      <xdr:rowOff>76199</xdr:rowOff>
    </xdr:from>
    <xdr:to>
      <xdr:col>37</xdr:col>
      <xdr:colOff>342900</xdr:colOff>
      <xdr:row>2011</xdr:row>
      <xdr:rowOff>266700</xdr:rowOff>
    </xdr:to>
    <xdr:sp macro="" textlink="">
      <xdr:nvSpPr>
        <xdr:cNvPr id="811" name="Rounded Rectangle 810">
          <a:hlinkClick xmlns:r="http://schemas.openxmlformats.org/officeDocument/2006/relationships" r:id="rId400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2010</xdr:row>
      <xdr:rowOff>76199</xdr:rowOff>
    </xdr:from>
    <xdr:to>
      <xdr:col>37</xdr:col>
      <xdr:colOff>342900</xdr:colOff>
      <xdr:row>2011</xdr:row>
      <xdr:rowOff>266700</xdr:rowOff>
    </xdr:to>
    <xdr:sp macro="" textlink="">
      <xdr:nvSpPr>
        <xdr:cNvPr id="812" name="Rounded Rectangle 811">
          <a:hlinkClick xmlns:r="http://schemas.openxmlformats.org/officeDocument/2006/relationships" r:id="rId401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2010</xdr:row>
      <xdr:rowOff>76199</xdr:rowOff>
    </xdr:from>
    <xdr:to>
      <xdr:col>37</xdr:col>
      <xdr:colOff>342900</xdr:colOff>
      <xdr:row>2011</xdr:row>
      <xdr:rowOff>266700</xdr:rowOff>
    </xdr:to>
    <xdr:sp macro="" textlink="">
      <xdr:nvSpPr>
        <xdr:cNvPr id="813" name="Rounded Rectangle 812">
          <a:hlinkClick xmlns:r="http://schemas.openxmlformats.org/officeDocument/2006/relationships" r:id="rId402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2010</xdr:row>
      <xdr:rowOff>76199</xdr:rowOff>
    </xdr:from>
    <xdr:to>
      <xdr:col>37</xdr:col>
      <xdr:colOff>342900</xdr:colOff>
      <xdr:row>2011</xdr:row>
      <xdr:rowOff>266700</xdr:rowOff>
    </xdr:to>
    <xdr:sp macro="" textlink="">
      <xdr:nvSpPr>
        <xdr:cNvPr id="814" name="Rounded Rectangle 813">
          <a:hlinkClick xmlns:r="http://schemas.openxmlformats.org/officeDocument/2006/relationships" r:id="rId403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2036</xdr:row>
      <xdr:rowOff>76199</xdr:rowOff>
    </xdr:from>
    <xdr:to>
      <xdr:col>37</xdr:col>
      <xdr:colOff>342900</xdr:colOff>
      <xdr:row>2037</xdr:row>
      <xdr:rowOff>266700</xdr:rowOff>
    </xdr:to>
    <xdr:sp macro="" textlink="">
      <xdr:nvSpPr>
        <xdr:cNvPr id="815" name="Rounded Rectangle 814">
          <a:hlinkClick xmlns:r="http://schemas.openxmlformats.org/officeDocument/2006/relationships" r:id="rId404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2036</xdr:row>
      <xdr:rowOff>76199</xdr:rowOff>
    </xdr:from>
    <xdr:to>
      <xdr:col>37</xdr:col>
      <xdr:colOff>342900</xdr:colOff>
      <xdr:row>2037</xdr:row>
      <xdr:rowOff>266700</xdr:rowOff>
    </xdr:to>
    <xdr:sp macro="" textlink="">
      <xdr:nvSpPr>
        <xdr:cNvPr id="816" name="Rounded Rectangle 815">
          <a:hlinkClick xmlns:r="http://schemas.openxmlformats.org/officeDocument/2006/relationships" r:id="rId405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2036</xdr:row>
      <xdr:rowOff>76199</xdr:rowOff>
    </xdr:from>
    <xdr:to>
      <xdr:col>37</xdr:col>
      <xdr:colOff>342900</xdr:colOff>
      <xdr:row>2037</xdr:row>
      <xdr:rowOff>266700</xdr:rowOff>
    </xdr:to>
    <xdr:sp macro="" textlink="">
      <xdr:nvSpPr>
        <xdr:cNvPr id="817" name="Rounded Rectangle 816">
          <a:hlinkClick xmlns:r="http://schemas.openxmlformats.org/officeDocument/2006/relationships" r:id="rId406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2036</xdr:row>
      <xdr:rowOff>76199</xdr:rowOff>
    </xdr:from>
    <xdr:to>
      <xdr:col>37</xdr:col>
      <xdr:colOff>342900</xdr:colOff>
      <xdr:row>2037</xdr:row>
      <xdr:rowOff>266700</xdr:rowOff>
    </xdr:to>
    <xdr:sp macro="" textlink="">
      <xdr:nvSpPr>
        <xdr:cNvPr id="818" name="Rounded Rectangle 817">
          <a:hlinkClick xmlns:r="http://schemas.openxmlformats.org/officeDocument/2006/relationships" r:id="rId407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2036</xdr:row>
      <xdr:rowOff>76199</xdr:rowOff>
    </xdr:from>
    <xdr:to>
      <xdr:col>37</xdr:col>
      <xdr:colOff>342900</xdr:colOff>
      <xdr:row>2037</xdr:row>
      <xdr:rowOff>266700</xdr:rowOff>
    </xdr:to>
    <xdr:sp macro="" textlink="">
      <xdr:nvSpPr>
        <xdr:cNvPr id="819" name="Rounded Rectangle 818">
          <a:hlinkClick xmlns:r="http://schemas.openxmlformats.org/officeDocument/2006/relationships" r:id="rId408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2062</xdr:row>
      <xdr:rowOff>76199</xdr:rowOff>
    </xdr:from>
    <xdr:to>
      <xdr:col>37</xdr:col>
      <xdr:colOff>342900</xdr:colOff>
      <xdr:row>2063</xdr:row>
      <xdr:rowOff>266700</xdr:rowOff>
    </xdr:to>
    <xdr:sp macro="" textlink="">
      <xdr:nvSpPr>
        <xdr:cNvPr id="820" name="Rounded Rectangle 819">
          <a:hlinkClick xmlns:r="http://schemas.openxmlformats.org/officeDocument/2006/relationships" r:id="rId409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2062</xdr:row>
      <xdr:rowOff>76199</xdr:rowOff>
    </xdr:from>
    <xdr:to>
      <xdr:col>37</xdr:col>
      <xdr:colOff>342900</xdr:colOff>
      <xdr:row>2063</xdr:row>
      <xdr:rowOff>266700</xdr:rowOff>
    </xdr:to>
    <xdr:sp macro="" textlink="">
      <xdr:nvSpPr>
        <xdr:cNvPr id="821" name="Rounded Rectangle 820">
          <a:hlinkClick xmlns:r="http://schemas.openxmlformats.org/officeDocument/2006/relationships" r:id="rId410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2062</xdr:row>
      <xdr:rowOff>76199</xdr:rowOff>
    </xdr:from>
    <xdr:to>
      <xdr:col>37</xdr:col>
      <xdr:colOff>342900</xdr:colOff>
      <xdr:row>2063</xdr:row>
      <xdr:rowOff>266700</xdr:rowOff>
    </xdr:to>
    <xdr:sp macro="" textlink="">
      <xdr:nvSpPr>
        <xdr:cNvPr id="822" name="Rounded Rectangle 821">
          <a:hlinkClick xmlns:r="http://schemas.openxmlformats.org/officeDocument/2006/relationships" r:id="rId411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2062</xdr:row>
      <xdr:rowOff>76199</xdr:rowOff>
    </xdr:from>
    <xdr:to>
      <xdr:col>37</xdr:col>
      <xdr:colOff>342900</xdr:colOff>
      <xdr:row>2063</xdr:row>
      <xdr:rowOff>266700</xdr:rowOff>
    </xdr:to>
    <xdr:sp macro="" textlink="">
      <xdr:nvSpPr>
        <xdr:cNvPr id="823" name="Rounded Rectangle 822">
          <a:hlinkClick xmlns:r="http://schemas.openxmlformats.org/officeDocument/2006/relationships" r:id="rId412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2062</xdr:row>
      <xdr:rowOff>76199</xdr:rowOff>
    </xdr:from>
    <xdr:to>
      <xdr:col>37</xdr:col>
      <xdr:colOff>342900</xdr:colOff>
      <xdr:row>2063</xdr:row>
      <xdr:rowOff>266700</xdr:rowOff>
    </xdr:to>
    <xdr:sp macro="" textlink="">
      <xdr:nvSpPr>
        <xdr:cNvPr id="824" name="Rounded Rectangle 823">
          <a:hlinkClick xmlns:r="http://schemas.openxmlformats.org/officeDocument/2006/relationships" r:id="rId413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2088</xdr:row>
      <xdr:rowOff>76199</xdr:rowOff>
    </xdr:from>
    <xdr:to>
      <xdr:col>37</xdr:col>
      <xdr:colOff>342900</xdr:colOff>
      <xdr:row>2089</xdr:row>
      <xdr:rowOff>266700</xdr:rowOff>
    </xdr:to>
    <xdr:sp macro="" textlink="">
      <xdr:nvSpPr>
        <xdr:cNvPr id="825" name="Rounded Rectangle 824">
          <a:hlinkClick xmlns:r="http://schemas.openxmlformats.org/officeDocument/2006/relationships" r:id="rId414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2088</xdr:row>
      <xdr:rowOff>76199</xdr:rowOff>
    </xdr:from>
    <xdr:to>
      <xdr:col>37</xdr:col>
      <xdr:colOff>342900</xdr:colOff>
      <xdr:row>2089</xdr:row>
      <xdr:rowOff>266700</xdr:rowOff>
    </xdr:to>
    <xdr:sp macro="" textlink="">
      <xdr:nvSpPr>
        <xdr:cNvPr id="826" name="Rounded Rectangle 825">
          <a:hlinkClick xmlns:r="http://schemas.openxmlformats.org/officeDocument/2006/relationships" r:id="rId415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2088</xdr:row>
      <xdr:rowOff>76199</xdr:rowOff>
    </xdr:from>
    <xdr:to>
      <xdr:col>37</xdr:col>
      <xdr:colOff>342900</xdr:colOff>
      <xdr:row>2089</xdr:row>
      <xdr:rowOff>266700</xdr:rowOff>
    </xdr:to>
    <xdr:sp macro="" textlink="">
      <xdr:nvSpPr>
        <xdr:cNvPr id="827" name="Rounded Rectangle 826">
          <a:hlinkClick xmlns:r="http://schemas.openxmlformats.org/officeDocument/2006/relationships" r:id="rId416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2088</xdr:row>
      <xdr:rowOff>76199</xdr:rowOff>
    </xdr:from>
    <xdr:to>
      <xdr:col>37</xdr:col>
      <xdr:colOff>342900</xdr:colOff>
      <xdr:row>2089</xdr:row>
      <xdr:rowOff>266700</xdr:rowOff>
    </xdr:to>
    <xdr:sp macro="" textlink="">
      <xdr:nvSpPr>
        <xdr:cNvPr id="828" name="Rounded Rectangle 827">
          <a:hlinkClick xmlns:r="http://schemas.openxmlformats.org/officeDocument/2006/relationships" r:id="rId417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2088</xdr:row>
      <xdr:rowOff>76199</xdr:rowOff>
    </xdr:from>
    <xdr:to>
      <xdr:col>37</xdr:col>
      <xdr:colOff>342900</xdr:colOff>
      <xdr:row>2089</xdr:row>
      <xdr:rowOff>266700</xdr:rowOff>
    </xdr:to>
    <xdr:sp macro="" textlink="">
      <xdr:nvSpPr>
        <xdr:cNvPr id="829" name="Rounded Rectangle 828">
          <a:hlinkClick xmlns:r="http://schemas.openxmlformats.org/officeDocument/2006/relationships" r:id="rId418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2114</xdr:row>
      <xdr:rowOff>76199</xdr:rowOff>
    </xdr:from>
    <xdr:to>
      <xdr:col>37</xdr:col>
      <xdr:colOff>342900</xdr:colOff>
      <xdr:row>2115</xdr:row>
      <xdr:rowOff>266700</xdr:rowOff>
    </xdr:to>
    <xdr:sp macro="" textlink="">
      <xdr:nvSpPr>
        <xdr:cNvPr id="830" name="Rounded Rectangle 829">
          <a:hlinkClick xmlns:r="http://schemas.openxmlformats.org/officeDocument/2006/relationships" r:id="rId419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2114</xdr:row>
      <xdr:rowOff>76199</xdr:rowOff>
    </xdr:from>
    <xdr:to>
      <xdr:col>37</xdr:col>
      <xdr:colOff>342900</xdr:colOff>
      <xdr:row>2115</xdr:row>
      <xdr:rowOff>266700</xdr:rowOff>
    </xdr:to>
    <xdr:sp macro="" textlink="">
      <xdr:nvSpPr>
        <xdr:cNvPr id="831" name="Rounded Rectangle 830">
          <a:hlinkClick xmlns:r="http://schemas.openxmlformats.org/officeDocument/2006/relationships" r:id="rId420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2114</xdr:row>
      <xdr:rowOff>76199</xdr:rowOff>
    </xdr:from>
    <xdr:to>
      <xdr:col>37</xdr:col>
      <xdr:colOff>342900</xdr:colOff>
      <xdr:row>2115</xdr:row>
      <xdr:rowOff>266700</xdr:rowOff>
    </xdr:to>
    <xdr:sp macro="" textlink="">
      <xdr:nvSpPr>
        <xdr:cNvPr id="832" name="Rounded Rectangle 831">
          <a:hlinkClick xmlns:r="http://schemas.openxmlformats.org/officeDocument/2006/relationships" r:id="rId421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2114</xdr:row>
      <xdr:rowOff>76199</xdr:rowOff>
    </xdr:from>
    <xdr:to>
      <xdr:col>37</xdr:col>
      <xdr:colOff>342900</xdr:colOff>
      <xdr:row>2115</xdr:row>
      <xdr:rowOff>266700</xdr:rowOff>
    </xdr:to>
    <xdr:sp macro="" textlink="">
      <xdr:nvSpPr>
        <xdr:cNvPr id="833" name="Rounded Rectangle 832">
          <a:hlinkClick xmlns:r="http://schemas.openxmlformats.org/officeDocument/2006/relationships" r:id="rId422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2114</xdr:row>
      <xdr:rowOff>76199</xdr:rowOff>
    </xdr:from>
    <xdr:to>
      <xdr:col>37</xdr:col>
      <xdr:colOff>342900</xdr:colOff>
      <xdr:row>2115</xdr:row>
      <xdr:rowOff>266700</xdr:rowOff>
    </xdr:to>
    <xdr:sp macro="" textlink="">
      <xdr:nvSpPr>
        <xdr:cNvPr id="834" name="Rounded Rectangle 833">
          <a:hlinkClick xmlns:r="http://schemas.openxmlformats.org/officeDocument/2006/relationships" r:id="rId423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2140</xdr:row>
      <xdr:rowOff>76199</xdr:rowOff>
    </xdr:from>
    <xdr:to>
      <xdr:col>37</xdr:col>
      <xdr:colOff>342900</xdr:colOff>
      <xdr:row>2141</xdr:row>
      <xdr:rowOff>266700</xdr:rowOff>
    </xdr:to>
    <xdr:sp macro="" textlink="">
      <xdr:nvSpPr>
        <xdr:cNvPr id="835" name="Rounded Rectangle 834">
          <a:hlinkClick xmlns:r="http://schemas.openxmlformats.org/officeDocument/2006/relationships" r:id="rId424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2140</xdr:row>
      <xdr:rowOff>76199</xdr:rowOff>
    </xdr:from>
    <xdr:to>
      <xdr:col>37</xdr:col>
      <xdr:colOff>342900</xdr:colOff>
      <xdr:row>2141</xdr:row>
      <xdr:rowOff>266700</xdr:rowOff>
    </xdr:to>
    <xdr:sp macro="" textlink="">
      <xdr:nvSpPr>
        <xdr:cNvPr id="836" name="Rounded Rectangle 835">
          <a:hlinkClick xmlns:r="http://schemas.openxmlformats.org/officeDocument/2006/relationships" r:id="rId425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2140</xdr:row>
      <xdr:rowOff>76199</xdr:rowOff>
    </xdr:from>
    <xdr:to>
      <xdr:col>37</xdr:col>
      <xdr:colOff>342900</xdr:colOff>
      <xdr:row>2141</xdr:row>
      <xdr:rowOff>266700</xdr:rowOff>
    </xdr:to>
    <xdr:sp macro="" textlink="">
      <xdr:nvSpPr>
        <xdr:cNvPr id="837" name="Rounded Rectangle 836">
          <a:hlinkClick xmlns:r="http://schemas.openxmlformats.org/officeDocument/2006/relationships" r:id="rId426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2140</xdr:row>
      <xdr:rowOff>76199</xdr:rowOff>
    </xdr:from>
    <xdr:to>
      <xdr:col>37</xdr:col>
      <xdr:colOff>342900</xdr:colOff>
      <xdr:row>2141</xdr:row>
      <xdr:rowOff>266700</xdr:rowOff>
    </xdr:to>
    <xdr:sp macro="" textlink="">
      <xdr:nvSpPr>
        <xdr:cNvPr id="838" name="Rounded Rectangle 837">
          <a:hlinkClick xmlns:r="http://schemas.openxmlformats.org/officeDocument/2006/relationships" r:id="rId427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2140</xdr:row>
      <xdr:rowOff>76199</xdr:rowOff>
    </xdr:from>
    <xdr:to>
      <xdr:col>37</xdr:col>
      <xdr:colOff>342900</xdr:colOff>
      <xdr:row>2141</xdr:row>
      <xdr:rowOff>266700</xdr:rowOff>
    </xdr:to>
    <xdr:sp macro="" textlink="">
      <xdr:nvSpPr>
        <xdr:cNvPr id="839" name="Rounded Rectangle 838">
          <a:hlinkClick xmlns:r="http://schemas.openxmlformats.org/officeDocument/2006/relationships" r:id="rId428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2166</xdr:row>
      <xdr:rowOff>76199</xdr:rowOff>
    </xdr:from>
    <xdr:to>
      <xdr:col>37</xdr:col>
      <xdr:colOff>342900</xdr:colOff>
      <xdr:row>2167</xdr:row>
      <xdr:rowOff>266700</xdr:rowOff>
    </xdr:to>
    <xdr:sp macro="" textlink="">
      <xdr:nvSpPr>
        <xdr:cNvPr id="840" name="Rounded Rectangle 839">
          <a:hlinkClick xmlns:r="http://schemas.openxmlformats.org/officeDocument/2006/relationships" r:id="rId429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2166</xdr:row>
      <xdr:rowOff>76199</xdr:rowOff>
    </xdr:from>
    <xdr:to>
      <xdr:col>37</xdr:col>
      <xdr:colOff>342900</xdr:colOff>
      <xdr:row>2167</xdr:row>
      <xdr:rowOff>266700</xdr:rowOff>
    </xdr:to>
    <xdr:sp macro="" textlink="">
      <xdr:nvSpPr>
        <xdr:cNvPr id="841" name="Rounded Rectangle 840">
          <a:hlinkClick xmlns:r="http://schemas.openxmlformats.org/officeDocument/2006/relationships" r:id="rId430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2166</xdr:row>
      <xdr:rowOff>76199</xdr:rowOff>
    </xdr:from>
    <xdr:to>
      <xdr:col>37</xdr:col>
      <xdr:colOff>342900</xdr:colOff>
      <xdr:row>2167</xdr:row>
      <xdr:rowOff>266700</xdr:rowOff>
    </xdr:to>
    <xdr:sp macro="" textlink="">
      <xdr:nvSpPr>
        <xdr:cNvPr id="842" name="Rounded Rectangle 841">
          <a:hlinkClick xmlns:r="http://schemas.openxmlformats.org/officeDocument/2006/relationships" r:id="rId431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2166</xdr:row>
      <xdr:rowOff>76199</xdr:rowOff>
    </xdr:from>
    <xdr:to>
      <xdr:col>37</xdr:col>
      <xdr:colOff>342900</xdr:colOff>
      <xdr:row>2167</xdr:row>
      <xdr:rowOff>266700</xdr:rowOff>
    </xdr:to>
    <xdr:sp macro="" textlink="">
      <xdr:nvSpPr>
        <xdr:cNvPr id="843" name="Rounded Rectangle 842">
          <a:hlinkClick xmlns:r="http://schemas.openxmlformats.org/officeDocument/2006/relationships" r:id="rId432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2166</xdr:row>
      <xdr:rowOff>76199</xdr:rowOff>
    </xdr:from>
    <xdr:to>
      <xdr:col>37</xdr:col>
      <xdr:colOff>342900</xdr:colOff>
      <xdr:row>2167</xdr:row>
      <xdr:rowOff>266700</xdr:rowOff>
    </xdr:to>
    <xdr:sp macro="" textlink="">
      <xdr:nvSpPr>
        <xdr:cNvPr id="844" name="Rounded Rectangle 843">
          <a:hlinkClick xmlns:r="http://schemas.openxmlformats.org/officeDocument/2006/relationships" r:id="rId433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2192</xdr:row>
      <xdr:rowOff>76199</xdr:rowOff>
    </xdr:from>
    <xdr:to>
      <xdr:col>37</xdr:col>
      <xdr:colOff>342900</xdr:colOff>
      <xdr:row>2193</xdr:row>
      <xdr:rowOff>266700</xdr:rowOff>
    </xdr:to>
    <xdr:sp macro="" textlink="">
      <xdr:nvSpPr>
        <xdr:cNvPr id="845" name="Rounded Rectangle 844">
          <a:hlinkClick xmlns:r="http://schemas.openxmlformats.org/officeDocument/2006/relationships" r:id="rId434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2192</xdr:row>
      <xdr:rowOff>76199</xdr:rowOff>
    </xdr:from>
    <xdr:to>
      <xdr:col>37</xdr:col>
      <xdr:colOff>342900</xdr:colOff>
      <xdr:row>2193</xdr:row>
      <xdr:rowOff>266700</xdr:rowOff>
    </xdr:to>
    <xdr:sp macro="" textlink="">
      <xdr:nvSpPr>
        <xdr:cNvPr id="846" name="Rounded Rectangle 845">
          <a:hlinkClick xmlns:r="http://schemas.openxmlformats.org/officeDocument/2006/relationships" r:id="rId435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2192</xdr:row>
      <xdr:rowOff>76199</xdr:rowOff>
    </xdr:from>
    <xdr:to>
      <xdr:col>37</xdr:col>
      <xdr:colOff>342900</xdr:colOff>
      <xdr:row>2193</xdr:row>
      <xdr:rowOff>266700</xdr:rowOff>
    </xdr:to>
    <xdr:sp macro="" textlink="">
      <xdr:nvSpPr>
        <xdr:cNvPr id="847" name="Rounded Rectangle 846">
          <a:hlinkClick xmlns:r="http://schemas.openxmlformats.org/officeDocument/2006/relationships" r:id="rId436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2192</xdr:row>
      <xdr:rowOff>76199</xdr:rowOff>
    </xdr:from>
    <xdr:to>
      <xdr:col>37</xdr:col>
      <xdr:colOff>342900</xdr:colOff>
      <xdr:row>2193</xdr:row>
      <xdr:rowOff>266700</xdr:rowOff>
    </xdr:to>
    <xdr:sp macro="" textlink="">
      <xdr:nvSpPr>
        <xdr:cNvPr id="848" name="Rounded Rectangle 847">
          <a:hlinkClick xmlns:r="http://schemas.openxmlformats.org/officeDocument/2006/relationships" r:id="rId437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2192</xdr:row>
      <xdr:rowOff>76199</xdr:rowOff>
    </xdr:from>
    <xdr:to>
      <xdr:col>37</xdr:col>
      <xdr:colOff>342900</xdr:colOff>
      <xdr:row>2193</xdr:row>
      <xdr:rowOff>266700</xdr:rowOff>
    </xdr:to>
    <xdr:sp macro="" textlink="">
      <xdr:nvSpPr>
        <xdr:cNvPr id="849" name="Rounded Rectangle 848">
          <a:hlinkClick xmlns:r="http://schemas.openxmlformats.org/officeDocument/2006/relationships" r:id="rId438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2218</xdr:row>
      <xdr:rowOff>76199</xdr:rowOff>
    </xdr:from>
    <xdr:to>
      <xdr:col>37</xdr:col>
      <xdr:colOff>342900</xdr:colOff>
      <xdr:row>2219</xdr:row>
      <xdr:rowOff>266700</xdr:rowOff>
    </xdr:to>
    <xdr:sp macro="" textlink="">
      <xdr:nvSpPr>
        <xdr:cNvPr id="850" name="Rounded Rectangle 849">
          <a:hlinkClick xmlns:r="http://schemas.openxmlformats.org/officeDocument/2006/relationships" r:id="rId439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2218</xdr:row>
      <xdr:rowOff>76199</xdr:rowOff>
    </xdr:from>
    <xdr:to>
      <xdr:col>37</xdr:col>
      <xdr:colOff>342900</xdr:colOff>
      <xdr:row>2219</xdr:row>
      <xdr:rowOff>266700</xdr:rowOff>
    </xdr:to>
    <xdr:sp macro="" textlink="">
      <xdr:nvSpPr>
        <xdr:cNvPr id="851" name="Rounded Rectangle 850">
          <a:hlinkClick xmlns:r="http://schemas.openxmlformats.org/officeDocument/2006/relationships" r:id="rId440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2218</xdr:row>
      <xdr:rowOff>76199</xdr:rowOff>
    </xdr:from>
    <xdr:to>
      <xdr:col>37</xdr:col>
      <xdr:colOff>342900</xdr:colOff>
      <xdr:row>2219</xdr:row>
      <xdr:rowOff>266700</xdr:rowOff>
    </xdr:to>
    <xdr:sp macro="" textlink="">
      <xdr:nvSpPr>
        <xdr:cNvPr id="852" name="Rounded Rectangle 851">
          <a:hlinkClick xmlns:r="http://schemas.openxmlformats.org/officeDocument/2006/relationships" r:id="rId441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2218</xdr:row>
      <xdr:rowOff>76199</xdr:rowOff>
    </xdr:from>
    <xdr:to>
      <xdr:col>37</xdr:col>
      <xdr:colOff>342900</xdr:colOff>
      <xdr:row>2219</xdr:row>
      <xdr:rowOff>266700</xdr:rowOff>
    </xdr:to>
    <xdr:sp macro="" textlink="">
      <xdr:nvSpPr>
        <xdr:cNvPr id="853" name="Rounded Rectangle 852">
          <a:hlinkClick xmlns:r="http://schemas.openxmlformats.org/officeDocument/2006/relationships" r:id="rId442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2218</xdr:row>
      <xdr:rowOff>76199</xdr:rowOff>
    </xdr:from>
    <xdr:to>
      <xdr:col>37</xdr:col>
      <xdr:colOff>342900</xdr:colOff>
      <xdr:row>2219</xdr:row>
      <xdr:rowOff>266700</xdr:rowOff>
    </xdr:to>
    <xdr:sp macro="" textlink="">
      <xdr:nvSpPr>
        <xdr:cNvPr id="854" name="Rounded Rectangle 853">
          <a:hlinkClick xmlns:r="http://schemas.openxmlformats.org/officeDocument/2006/relationships" r:id="rId443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2244</xdr:row>
      <xdr:rowOff>76199</xdr:rowOff>
    </xdr:from>
    <xdr:to>
      <xdr:col>37</xdr:col>
      <xdr:colOff>342900</xdr:colOff>
      <xdr:row>2245</xdr:row>
      <xdr:rowOff>266700</xdr:rowOff>
    </xdr:to>
    <xdr:sp macro="" textlink="">
      <xdr:nvSpPr>
        <xdr:cNvPr id="855" name="Rounded Rectangle 854">
          <a:hlinkClick xmlns:r="http://schemas.openxmlformats.org/officeDocument/2006/relationships" r:id="rId444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2244</xdr:row>
      <xdr:rowOff>76199</xdr:rowOff>
    </xdr:from>
    <xdr:to>
      <xdr:col>37</xdr:col>
      <xdr:colOff>342900</xdr:colOff>
      <xdr:row>2245</xdr:row>
      <xdr:rowOff>266700</xdr:rowOff>
    </xdr:to>
    <xdr:sp macro="" textlink="">
      <xdr:nvSpPr>
        <xdr:cNvPr id="856" name="Rounded Rectangle 855">
          <a:hlinkClick xmlns:r="http://schemas.openxmlformats.org/officeDocument/2006/relationships" r:id="rId445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2244</xdr:row>
      <xdr:rowOff>76199</xdr:rowOff>
    </xdr:from>
    <xdr:to>
      <xdr:col>37</xdr:col>
      <xdr:colOff>342900</xdr:colOff>
      <xdr:row>2245</xdr:row>
      <xdr:rowOff>266700</xdr:rowOff>
    </xdr:to>
    <xdr:sp macro="" textlink="">
      <xdr:nvSpPr>
        <xdr:cNvPr id="857" name="Rounded Rectangle 856">
          <a:hlinkClick xmlns:r="http://schemas.openxmlformats.org/officeDocument/2006/relationships" r:id="rId446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2244</xdr:row>
      <xdr:rowOff>76199</xdr:rowOff>
    </xdr:from>
    <xdr:to>
      <xdr:col>37</xdr:col>
      <xdr:colOff>342900</xdr:colOff>
      <xdr:row>2245</xdr:row>
      <xdr:rowOff>266700</xdr:rowOff>
    </xdr:to>
    <xdr:sp macro="" textlink="">
      <xdr:nvSpPr>
        <xdr:cNvPr id="858" name="Rounded Rectangle 857">
          <a:hlinkClick xmlns:r="http://schemas.openxmlformats.org/officeDocument/2006/relationships" r:id="rId447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2244</xdr:row>
      <xdr:rowOff>76199</xdr:rowOff>
    </xdr:from>
    <xdr:to>
      <xdr:col>37</xdr:col>
      <xdr:colOff>342900</xdr:colOff>
      <xdr:row>2245</xdr:row>
      <xdr:rowOff>266700</xdr:rowOff>
    </xdr:to>
    <xdr:sp macro="" textlink="">
      <xdr:nvSpPr>
        <xdr:cNvPr id="859" name="Rounded Rectangle 858">
          <a:hlinkClick xmlns:r="http://schemas.openxmlformats.org/officeDocument/2006/relationships" r:id="rId448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2270</xdr:row>
      <xdr:rowOff>76199</xdr:rowOff>
    </xdr:from>
    <xdr:to>
      <xdr:col>37</xdr:col>
      <xdr:colOff>342900</xdr:colOff>
      <xdr:row>2271</xdr:row>
      <xdr:rowOff>266700</xdr:rowOff>
    </xdr:to>
    <xdr:sp macro="" textlink="">
      <xdr:nvSpPr>
        <xdr:cNvPr id="860" name="Rounded Rectangle 859">
          <a:hlinkClick xmlns:r="http://schemas.openxmlformats.org/officeDocument/2006/relationships" r:id="rId449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2270</xdr:row>
      <xdr:rowOff>76199</xdr:rowOff>
    </xdr:from>
    <xdr:to>
      <xdr:col>37</xdr:col>
      <xdr:colOff>342900</xdr:colOff>
      <xdr:row>2271</xdr:row>
      <xdr:rowOff>266700</xdr:rowOff>
    </xdr:to>
    <xdr:sp macro="" textlink="">
      <xdr:nvSpPr>
        <xdr:cNvPr id="861" name="Rounded Rectangle 860">
          <a:hlinkClick xmlns:r="http://schemas.openxmlformats.org/officeDocument/2006/relationships" r:id="rId450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2270</xdr:row>
      <xdr:rowOff>76199</xdr:rowOff>
    </xdr:from>
    <xdr:to>
      <xdr:col>37</xdr:col>
      <xdr:colOff>342900</xdr:colOff>
      <xdr:row>2271</xdr:row>
      <xdr:rowOff>266700</xdr:rowOff>
    </xdr:to>
    <xdr:sp macro="" textlink="">
      <xdr:nvSpPr>
        <xdr:cNvPr id="862" name="Rounded Rectangle 861">
          <a:hlinkClick xmlns:r="http://schemas.openxmlformats.org/officeDocument/2006/relationships" r:id="rId451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2270</xdr:row>
      <xdr:rowOff>76199</xdr:rowOff>
    </xdr:from>
    <xdr:to>
      <xdr:col>37</xdr:col>
      <xdr:colOff>342900</xdr:colOff>
      <xdr:row>2271</xdr:row>
      <xdr:rowOff>266700</xdr:rowOff>
    </xdr:to>
    <xdr:sp macro="" textlink="">
      <xdr:nvSpPr>
        <xdr:cNvPr id="863" name="Rounded Rectangle 862">
          <a:hlinkClick xmlns:r="http://schemas.openxmlformats.org/officeDocument/2006/relationships" r:id="rId452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2270</xdr:row>
      <xdr:rowOff>76199</xdr:rowOff>
    </xdr:from>
    <xdr:to>
      <xdr:col>37</xdr:col>
      <xdr:colOff>342900</xdr:colOff>
      <xdr:row>2271</xdr:row>
      <xdr:rowOff>266700</xdr:rowOff>
    </xdr:to>
    <xdr:sp macro="" textlink="">
      <xdr:nvSpPr>
        <xdr:cNvPr id="864" name="Rounded Rectangle 863">
          <a:hlinkClick xmlns:r="http://schemas.openxmlformats.org/officeDocument/2006/relationships" r:id="rId453"/>
        </xdr:cNvPr>
        <xdr:cNvSpPr/>
      </xdr:nvSpPr>
      <xdr:spPr>
        <a:xfrm>
          <a:off x="13493115" y="38503859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2296</xdr:row>
      <xdr:rowOff>76199</xdr:rowOff>
    </xdr:from>
    <xdr:to>
      <xdr:col>37</xdr:col>
      <xdr:colOff>342900</xdr:colOff>
      <xdr:row>2297</xdr:row>
      <xdr:rowOff>266700</xdr:rowOff>
    </xdr:to>
    <xdr:sp macro="" textlink="">
      <xdr:nvSpPr>
        <xdr:cNvPr id="865" name="Rounded Rectangle 864">
          <a:hlinkClick xmlns:r="http://schemas.openxmlformats.org/officeDocument/2006/relationships" r:id="rId454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2296</xdr:row>
      <xdr:rowOff>76199</xdr:rowOff>
    </xdr:from>
    <xdr:to>
      <xdr:col>37</xdr:col>
      <xdr:colOff>342900</xdr:colOff>
      <xdr:row>2297</xdr:row>
      <xdr:rowOff>266700</xdr:rowOff>
    </xdr:to>
    <xdr:sp macro="" textlink="">
      <xdr:nvSpPr>
        <xdr:cNvPr id="866" name="Rounded Rectangle 865">
          <a:hlinkClick xmlns:r="http://schemas.openxmlformats.org/officeDocument/2006/relationships" r:id="rId455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2296</xdr:row>
      <xdr:rowOff>76199</xdr:rowOff>
    </xdr:from>
    <xdr:to>
      <xdr:col>37</xdr:col>
      <xdr:colOff>342900</xdr:colOff>
      <xdr:row>2297</xdr:row>
      <xdr:rowOff>266700</xdr:rowOff>
    </xdr:to>
    <xdr:sp macro="" textlink="">
      <xdr:nvSpPr>
        <xdr:cNvPr id="867" name="Rounded Rectangle 866">
          <a:hlinkClick xmlns:r="http://schemas.openxmlformats.org/officeDocument/2006/relationships" r:id="rId456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2296</xdr:row>
      <xdr:rowOff>76199</xdr:rowOff>
    </xdr:from>
    <xdr:to>
      <xdr:col>37</xdr:col>
      <xdr:colOff>342900</xdr:colOff>
      <xdr:row>2297</xdr:row>
      <xdr:rowOff>266700</xdr:rowOff>
    </xdr:to>
    <xdr:sp macro="" textlink="">
      <xdr:nvSpPr>
        <xdr:cNvPr id="868" name="Rounded Rectangle 867">
          <a:hlinkClick xmlns:r="http://schemas.openxmlformats.org/officeDocument/2006/relationships" r:id="rId457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2296</xdr:row>
      <xdr:rowOff>76199</xdr:rowOff>
    </xdr:from>
    <xdr:to>
      <xdr:col>37</xdr:col>
      <xdr:colOff>342900</xdr:colOff>
      <xdr:row>2297</xdr:row>
      <xdr:rowOff>266700</xdr:rowOff>
    </xdr:to>
    <xdr:sp macro="" textlink="">
      <xdr:nvSpPr>
        <xdr:cNvPr id="869" name="Rounded Rectangle 868">
          <a:hlinkClick xmlns:r="http://schemas.openxmlformats.org/officeDocument/2006/relationships" r:id="rId458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2296</xdr:row>
      <xdr:rowOff>76199</xdr:rowOff>
    </xdr:from>
    <xdr:to>
      <xdr:col>37</xdr:col>
      <xdr:colOff>342900</xdr:colOff>
      <xdr:row>2297</xdr:row>
      <xdr:rowOff>266700</xdr:rowOff>
    </xdr:to>
    <xdr:sp macro="" textlink="">
      <xdr:nvSpPr>
        <xdr:cNvPr id="870" name="Rounded Rectangle 869">
          <a:hlinkClick xmlns:r="http://schemas.openxmlformats.org/officeDocument/2006/relationships" r:id="rId459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2322</xdr:row>
      <xdr:rowOff>76199</xdr:rowOff>
    </xdr:from>
    <xdr:to>
      <xdr:col>37</xdr:col>
      <xdr:colOff>342900</xdr:colOff>
      <xdr:row>2323</xdr:row>
      <xdr:rowOff>266700</xdr:rowOff>
    </xdr:to>
    <xdr:sp macro="" textlink="">
      <xdr:nvSpPr>
        <xdr:cNvPr id="871" name="Rounded Rectangle 870">
          <a:hlinkClick xmlns:r="http://schemas.openxmlformats.org/officeDocument/2006/relationships" r:id="rId460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2322</xdr:row>
      <xdr:rowOff>76199</xdr:rowOff>
    </xdr:from>
    <xdr:to>
      <xdr:col>37</xdr:col>
      <xdr:colOff>342900</xdr:colOff>
      <xdr:row>2323</xdr:row>
      <xdr:rowOff>266700</xdr:rowOff>
    </xdr:to>
    <xdr:sp macro="" textlink="">
      <xdr:nvSpPr>
        <xdr:cNvPr id="872" name="Rounded Rectangle 871">
          <a:hlinkClick xmlns:r="http://schemas.openxmlformats.org/officeDocument/2006/relationships" r:id="rId461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2322</xdr:row>
      <xdr:rowOff>76199</xdr:rowOff>
    </xdr:from>
    <xdr:to>
      <xdr:col>37</xdr:col>
      <xdr:colOff>342900</xdr:colOff>
      <xdr:row>2323</xdr:row>
      <xdr:rowOff>266700</xdr:rowOff>
    </xdr:to>
    <xdr:sp macro="" textlink="">
      <xdr:nvSpPr>
        <xdr:cNvPr id="873" name="Rounded Rectangle 872">
          <a:hlinkClick xmlns:r="http://schemas.openxmlformats.org/officeDocument/2006/relationships" r:id="rId462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2322</xdr:row>
      <xdr:rowOff>76199</xdr:rowOff>
    </xdr:from>
    <xdr:to>
      <xdr:col>37</xdr:col>
      <xdr:colOff>342900</xdr:colOff>
      <xdr:row>2323</xdr:row>
      <xdr:rowOff>266700</xdr:rowOff>
    </xdr:to>
    <xdr:sp macro="" textlink="">
      <xdr:nvSpPr>
        <xdr:cNvPr id="874" name="Rounded Rectangle 873">
          <a:hlinkClick xmlns:r="http://schemas.openxmlformats.org/officeDocument/2006/relationships" r:id="rId463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2322</xdr:row>
      <xdr:rowOff>76199</xdr:rowOff>
    </xdr:from>
    <xdr:to>
      <xdr:col>37</xdr:col>
      <xdr:colOff>342900</xdr:colOff>
      <xdr:row>2323</xdr:row>
      <xdr:rowOff>266700</xdr:rowOff>
    </xdr:to>
    <xdr:sp macro="" textlink="">
      <xdr:nvSpPr>
        <xdr:cNvPr id="875" name="Rounded Rectangle 874">
          <a:hlinkClick xmlns:r="http://schemas.openxmlformats.org/officeDocument/2006/relationships" r:id="rId464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2322</xdr:row>
      <xdr:rowOff>76199</xdr:rowOff>
    </xdr:from>
    <xdr:to>
      <xdr:col>37</xdr:col>
      <xdr:colOff>342900</xdr:colOff>
      <xdr:row>2323</xdr:row>
      <xdr:rowOff>266700</xdr:rowOff>
    </xdr:to>
    <xdr:sp macro="" textlink="">
      <xdr:nvSpPr>
        <xdr:cNvPr id="876" name="Rounded Rectangle 875">
          <a:hlinkClick xmlns:r="http://schemas.openxmlformats.org/officeDocument/2006/relationships" r:id="rId465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2348</xdr:row>
      <xdr:rowOff>76199</xdr:rowOff>
    </xdr:from>
    <xdr:to>
      <xdr:col>37</xdr:col>
      <xdr:colOff>342900</xdr:colOff>
      <xdr:row>2349</xdr:row>
      <xdr:rowOff>266700</xdr:rowOff>
    </xdr:to>
    <xdr:sp macro="" textlink="">
      <xdr:nvSpPr>
        <xdr:cNvPr id="877" name="Rounded Rectangle 876">
          <a:hlinkClick xmlns:r="http://schemas.openxmlformats.org/officeDocument/2006/relationships" r:id="rId466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2348</xdr:row>
      <xdr:rowOff>76199</xdr:rowOff>
    </xdr:from>
    <xdr:to>
      <xdr:col>37</xdr:col>
      <xdr:colOff>342900</xdr:colOff>
      <xdr:row>2349</xdr:row>
      <xdr:rowOff>266700</xdr:rowOff>
    </xdr:to>
    <xdr:sp macro="" textlink="">
      <xdr:nvSpPr>
        <xdr:cNvPr id="878" name="Rounded Rectangle 877">
          <a:hlinkClick xmlns:r="http://schemas.openxmlformats.org/officeDocument/2006/relationships" r:id="rId467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2348</xdr:row>
      <xdr:rowOff>76199</xdr:rowOff>
    </xdr:from>
    <xdr:to>
      <xdr:col>37</xdr:col>
      <xdr:colOff>342900</xdr:colOff>
      <xdr:row>2349</xdr:row>
      <xdr:rowOff>266700</xdr:rowOff>
    </xdr:to>
    <xdr:sp macro="" textlink="">
      <xdr:nvSpPr>
        <xdr:cNvPr id="879" name="Rounded Rectangle 878">
          <a:hlinkClick xmlns:r="http://schemas.openxmlformats.org/officeDocument/2006/relationships" r:id="rId468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2348</xdr:row>
      <xdr:rowOff>76199</xdr:rowOff>
    </xdr:from>
    <xdr:to>
      <xdr:col>37</xdr:col>
      <xdr:colOff>342900</xdr:colOff>
      <xdr:row>2349</xdr:row>
      <xdr:rowOff>266700</xdr:rowOff>
    </xdr:to>
    <xdr:sp macro="" textlink="">
      <xdr:nvSpPr>
        <xdr:cNvPr id="880" name="Rounded Rectangle 879">
          <a:hlinkClick xmlns:r="http://schemas.openxmlformats.org/officeDocument/2006/relationships" r:id="rId469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2348</xdr:row>
      <xdr:rowOff>76199</xdr:rowOff>
    </xdr:from>
    <xdr:to>
      <xdr:col>37</xdr:col>
      <xdr:colOff>342900</xdr:colOff>
      <xdr:row>2349</xdr:row>
      <xdr:rowOff>266700</xdr:rowOff>
    </xdr:to>
    <xdr:sp macro="" textlink="">
      <xdr:nvSpPr>
        <xdr:cNvPr id="881" name="Rounded Rectangle 880">
          <a:hlinkClick xmlns:r="http://schemas.openxmlformats.org/officeDocument/2006/relationships" r:id="rId470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2348</xdr:row>
      <xdr:rowOff>76199</xdr:rowOff>
    </xdr:from>
    <xdr:to>
      <xdr:col>37</xdr:col>
      <xdr:colOff>342900</xdr:colOff>
      <xdr:row>2349</xdr:row>
      <xdr:rowOff>266700</xdr:rowOff>
    </xdr:to>
    <xdr:sp macro="" textlink="">
      <xdr:nvSpPr>
        <xdr:cNvPr id="882" name="Rounded Rectangle 881">
          <a:hlinkClick xmlns:r="http://schemas.openxmlformats.org/officeDocument/2006/relationships" r:id="rId471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2374</xdr:row>
      <xdr:rowOff>76199</xdr:rowOff>
    </xdr:from>
    <xdr:to>
      <xdr:col>37</xdr:col>
      <xdr:colOff>342900</xdr:colOff>
      <xdr:row>2375</xdr:row>
      <xdr:rowOff>266700</xdr:rowOff>
    </xdr:to>
    <xdr:sp macro="" textlink="">
      <xdr:nvSpPr>
        <xdr:cNvPr id="883" name="Rounded Rectangle 882">
          <a:hlinkClick xmlns:r="http://schemas.openxmlformats.org/officeDocument/2006/relationships" r:id="rId472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2374</xdr:row>
      <xdr:rowOff>76199</xdr:rowOff>
    </xdr:from>
    <xdr:to>
      <xdr:col>37</xdr:col>
      <xdr:colOff>342900</xdr:colOff>
      <xdr:row>2375</xdr:row>
      <xdr:rowOff>266700</xdr:rowOff>
    </xdr:to>
    <xdr:sp macro="" textlink="">
      <xdr:nvSpPr>
        <xdr:cNvPr id="884" name="Rounded Rectangle 883">
          <a:hlinkClick xmlns:r="http://schemas.openxmlformats.org/officeDocument/2006/relationships" r:id="rId473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2374</xdr:row>
      <xdr:rowOff>76199</xdr:rowOff>
    </xdr:from>
    <xdr:to>
      <xdr:col>37</xdr:col>
      <xdr:colOff>342900</xdr:colOff>
      <xdr:row>2375</xdr:row>
      <xdr:rowOff>266700</xdr:rowOff>
    </xdr:to>
    <xdr:sp macro="" textlink="">
      <xdr:nvSpPr>
        <xdr:cNvPr id="885" name="Rounded Rectangle 884">
          <a:hlinkClick xmlns:r="http://schemas.openxmlformats.org/officeDocument/2006/relationships" r:id="rId474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2374</xdr:row>
      <xdr:rowOff>76199</xdr:rowOff>
    </xdr:from>
    <xdr:to>
      <xdr:col>37</xdr:col>
      <xdr:colOff>342900</xdr:colOff>
      <xdr:row>2375</xdr:row>
      <xdr:rowOff>266700</xdr:rowOff>
    </xdr:to>
    <xdr:sp macro="" textlink="">
      <xdr:nvSpPr>
        <xdr:cNvPr id="886" name="Rounded Rectangle 885">
          <a:hlinkClick xmlns:r="http://schemas.openxmlformats.org/officeDocument/2006/relationships" r:id="rId475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2374</xdr:row>
      <xdr:rowOff>76199</xdr:rowOff>
    </xdr:from>
    <xdr:to>
      <xdr:col>37</xdr:col>
      <xdr:colOff>342900</xdr:colOff>
      <xdr:row>2375</xdr:row>
      <xdr:rowOff>266700</xdr:rowOff>
    </xdr:to>
    <xdr:sp macro="" textlink="">
      <xdr:nvSpPr>
        <xdr:cNvPr id="887" name="Rounded Rectangle 886">
          <a:hlinkClick xmlns:r="http://schemas.openxmlformats.org/officeDocument/2006/relationships" r:id="rId476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2374</xdr:row>
      <xdr:rowOff>76199</xdr:rowOff>
    </xdr:from>
    <xdr:to>
      <xdr:col>37</xdr:col>
      <xdr:colOff>342900</xdr:colOff>
      <xdr:row>2375</xdr:row>
      <xdr:rowOff>266700</xdr:rowOff>
    </xdr:to>
    <xdr:sp macro="" textlink="">
      <xdr:nvSpPr>
        <xdr:cNvPr id="888" name="Rounded Rectangle 887">
          <a:hlinkClick xmlns:r="http://schemas.openxmlformats.org/officeDocument/2006/relationships" r:id="rId477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2400</xdr:row>
      <xdr:rowOff>76199</xdr:rowOff>
    </xdr:from>
    <xdr:to>
      <xdr:col>37</xdr:col>
      <xdr:colOff>342900</xdr:colOff>
      <xdr:row>2401</xdr:row>
      <xdr:rowOff>266700</xdr:rowOff>
    </xdr:to>
    <xdr:sp macro="" textlink="">
      <xdr:nvSpPr>
        <xdr:cNvPr id="889" name="Rounded Rectangle 888">
          <a:hlinkClick xmlns:r="http://schemas.openxmlformats.org/officeDocument/2006/relationships" r:id="rId478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2400</xdr:row>
      <xdr:rowOff>76199</xdr:rowOff>
    </xdr:from>
    <xdr:to>
      <xdr:col>37</xdr:col>
      <xdr:colOff>342900</xdr:colOff>
      <xdr:row>2401</xdr:row>
      <xdr:rowOff>266700</xdr:rowOff>
    </xdr:to>
    <xdr:sp macro="" textlink="">
      <xdr:nvSpPr>
        <xdr:cNvPr id="890" name="Rounded Rectangle 889">
          <a:hlinkClick xmlns:r="http://schemas.openxmlformats.org/officeDocument/2006/relationships" r:id="rId479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2400</xdr:row>
      <xdr:rowOff>76199</xdr:rowOff>
    </xdr:from>
    <xdr:to>
      <xdr:col>37</xdr:col>
      <xdr:colOff>342900</xdr:colOff>
      <xdr:row>2401</xdr:row>
      <xdr:rowOff>266700</xdr:rowOff>
    </xdr:to>
    <xdr:sp macro="" textlink="">
      <xdr:nvSpPr>
        <xdr:cNvPr id="891" name="Rounded Rectangle 890">
          <a:hlinkClick xmlns:r="http://schemas.openxmlformats.org/officeDocument/2006/relationships" r:id="rId480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2400</xdr:row>
      <xdr:rowOff>76199</xdr:rowOff>
    </xdr:from>
    <xdr:to>
      <xdr:col>37</xdr:col>
      <xdr:colOff>342900</xdr:colOff>
      <xdr:row>2401</xdr:row>
      <xdr:rowOff>266700</xdr:rowOff>
    </xdr:to>
    <xdr:sp macro="" textlink="">
      <xdr:nvSpPr>
        <xdr:cNvPr id="892" name="Rounded Rectangle 891">
          <a:hlinkClick xmlns:r="http://schemas.openxmlformats.org/officeDocument/2006/relationships" r:id="rId481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2400</xdr:row>
      <xdr:rowOff>76199</xdr:rowOff>
    </xdr:from>
    <xdr:to>
      <xdr:col>37</xdr:col>
      <xdr:colOff>342900</xdr:colOff>
      <xdr:row>2401</xdr:row>
      <xdr:rowOff>266700</xdr:rowOff>
    </xdr:to>
    <xdr:sp macro="" textlink="">
      <xdr:nvSpPr>
        <xdr:cNvPr id="893" name="Rounded Rectangle 892">
          <a:hlinkClick xmlns:r="http://schemas.openxmlformats.org/officeDocument/2006/relationships" r:id="rId482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2400</xdr:row>
      <xdr:rowOff>76199</xdr:rowOff>
    </xdr:from>
    <xdr:to>
      <xdr:col>37</xdr:col>
      <xdr:colOff>342900</xdr:colOff>
      <xdr:row>2401</xdr:row>
      <xdr:rowOff>266700</xdr:rowOff>
    </xdr:to>
    <xdr:sp macro="" textlink="">
      <xdr:nvSpPr>
        <xdr:cNvPr id="894" name="Rounded Rectangle 893">
          <a:hlinkClick xmlns:r="http://schemas.openxmlformats.org/officeDocument/2006/relationships" r:id="rId483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2426</xdr:row>
      <xdr:rowOff>76199</xdr:rowOff>
    </xdr:from>
    <xdr:to>
      <xdr:col>37</xdr:col>
      <xdr:colOff>342900</xdr:colOff>
      <xdr:row>2427</xdr:row>
      <xdr:rowOff>266700</xdr:rowOff>
    </xdr:to>
    <xdr:sp macro="" textlink="">
      <xdr:nvSpPr>
        <xdr:cNvPr id="895" name="Rounded Rectangle 894">
          <a:hlinkClick xmlns:r="http://schemas.openxmlformats.org/officeDocument/2006/relationships" r:id="rId484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2426</xdr:row>
      <xdr:rowOff>76199</xdr:rowOff>
    </xdr:from>
    <xdr:to>
      <xdr:col>37</xdr:col>
      <xdr:colOff>342900</xdr:colOff>
      <xdr:row>2427</xdr:row>
      <xdr:rowOff>266700</xdr:rowOff>
    </xdr:to>
    <xdr:sp macro="" textlink="">
      <xdr:nvSpPr>
        <xdr:cNvPr id="896" name="Rounded Rectangle 895">
          <a:hlinkClick xmlns:r="http://schemas.openxmlformats.org/officeDocument/2006/relationships" r:id="rId485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2426</xdr:row>
      <xdr:rowOff>76199</xdr:rowOff>
    </xdr:from>
    <xdr:to>
      <xdr:col>37</xdr:col>
      <xdr:colOff>342900</xdr:colOff>
      <xdr:row>2427</xdr:row>
      <xdr:rowOff>266700</xdr:rowOff>
    </xdr:to>
    <xdr:sp macro="" textlink="">
      <xdr:nvSpPr>
        <xdr:cNvPr id="897" name="Rounded Rectangle 896">
          <a:hlinkClick xmlns:r="http://schemas.openxmlformats.org/officeDocument/2006/relationships" r:id="rId486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2426</xdr:row>
      <xdr:rowOff>76199</xdr:rowOff>
    </xdr:from>
    <xdr:to>
      <xdr:col>37</xdr:col>
      <xdr:colOff>342900</xdr:colOff>
      <xdr:row>2427</xdr:row>
      <xdr:rowOff>266700</xdr:rowOff>
    </xdr:to>
    <xdr:sp macro="" textlink="">
      <xdr:nvSpPr>
        <xdr:cNvPr id="898" name="Rounded Rectangle 897">
          <a:hlinkClick xmlns:r="http://schemas.openxmlformats.org/officeDocument/2006/relationships" r:id="rId487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2426</xdr:row>
      <xdr:rowOff>76199</xdr:rowOff>
    </xdr:from>
    <xdr:to>
      <xdr:col>37</xdr:col>
      <xdr:colOff>342900</xdr:colOff>
      <xdr:row>2427</xdr:row>
      <xdr:rowOff>266700</xdr:rowOff>
    </xdr:to>
    <xdr:sp macro="" textlink="">
      <xdr:nvSpPr>
        <xdr:cNvPr id="899" name="Rounded Rectangle 898">
          <a:hlinkClick xmlns:r="http://schemas.openxmlformats.org/officeDocument/2006/relationships" r:id="rId488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2426</xdr:row>
      <xdr:rowOff>76199</xdr:rowOff>
    </xdr:from>
    <xdr:to>
      <xdr:col>37</xdr:col>
      <xdr:colOff>342900</xdr:colOff>
      <xdr:row>2427</xdr:row>
      <xdr:rowOff>266700</xdr:rowOff>
    </xdr:to>
    <xdr:sp macro="" textlink="">
      <xdr:nvSpPr>
        <xdr:cNvPr id="900" name="Rounded Rectangle 899">
          <a:hlinkClick xmlns:r="http://schemas.openxmlformats.org/officeDocument/2006/relationships" r:id="rId489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2452</xdr:row>
      <xdr:rowOff>76199</xdr:rowOff>
    </xdr:from>
    <xdr:to>
      <xdr:col>37</xdr:col>
      <xdr:colOff>342900</xdr:colOff>
      <xdr:row>2453</xdr:row>
      <xdr:rowOff>266700</xdr:rowOff>
    </xdr:to>
    <xdr:sp macro="" textlink="">
      <xdr:nvSpPr>
        <xdr:cNvPr id="901" name="Rounded Rectangle 900">
          <a:hlinkClick xmlns:r="http://schemas.openxmlformats.org/officeDocument/2006/relationships" r:id="rId490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2452</xdr:row>
      <xdr:rowOff>76199</xdr:rowOff>
    </xdr:from>
    <xdr:to>
      <xdr:col>37</xdr:col>
      <xdr:colOff>342900</xdr:colOff>
      <xdr:row>2453</xdr:row>
      <xdr:rowOff>266700</xdr:rowOff>
    </xdr:to>
    <xdr:sp macro="" textlink="">
      <xdr:nvSpPr>
        <xdr:cNvPr id="902" name="Rounded Rectangle 901">
          <a:hlinkClick xmlns:r="http://schemas.openxmlformats.org/officeDocument/2006/relationships" r:id="rId491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2452</xdr:row>
      <xdr:rowOff>76199</xdr:rowOff>
    </xdr:from>
    <xdr:to>
      <xdr:col>37</xdr:col>
      <xdr:colOff>342900</xdr:colOff>
      <xdr:row>2453</xdr:row>
      <xdr:rowOff>266700</xdr:rowOff>
    </xdr:to>
    <xdr:sp macro="" textlink="">
      <xdr:nvSpPr>
        <xdr:cNvPr id="903" name="Rounded Rectangle 902">
          <a:hlinkClick xmlns:r="http://schemas.openxmlformats.org/officeDocument/2006/relationships" r:id="rId492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2452</xdr:row>
      <xdr:rowOff>76199</xdr:rowOff>
    </xdr:from>
    <xdr:to>
      <xdr:col>37</xdr:col>
      <xdr:colOff>342900</xdr:colOff>
      <xdr:row>2453</xdr:row>
      <xdr:rowOff>266700</xdr:rowOff>
    </xdr:to>
    <xdr:sp macro="" textlink="">
      <xdr:nvSpPr>
        <xdr:cNvPr id="904" name="Rounded Rectangle 903">
          <a:hlinkClick xmlns:r="http://schemas.openxmlformats.org/officeDocument/2006/relationships" r:id="rId493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2452</xdr:row>
      <xdr:rowOff>76199</xdr:rowOff>
    </xdr:from>
    <xdr:to>
      <xdr:col>37</xdr:col>
      <xdr:colOff>342900</xdr:colOff>
      <xdr:row>2453</xdr:row>
      <xdr:rowOff>266700</xdr:rowOff>
    </xdr:to>
    <xdr:sp macro="" textlink="">
      <xdr:nvSpPr>
        <xdr:cNvPr id="905" name="Rounded Rectangle 904">
          <a:hlinkClick xmlns:r="http://schemas.openxmlformats.org/officeDocument/2006/relationships" r:id="rId494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2452</xdr:row>
      <xdr:rowOff>76199</xdr:rowOff>
    </xdr:from>
    <xdr:to>
      <xdr:col>37</xdr:col>
      <xdr:colOff>342900</xdr:colOff>
      <xdr:row>2453</xdr:row>
      <xdr:rowOff>266700</xdr:rowOff>
    </xdr:to>
    <xdr:sp macro="" textlink="">
      <xdr:nvSpPr>
        <xdr:cNvPr id="906" name="Rounded Rectangle 905">
          <a:hlinkClick xmlns:r="http://schemas.openxmlformats.org/officeDocument/2006/relationships" r:id="rId495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2478</xdr:row>
      <xdr:rowOff>76199</xdr:rowOff>
    </xdr:from>
    <xdr:to>
      <xdr:col>37</xdr:col>
      <xdr:colOff>342900</xdr:colOff>
      <xdr:row>2479</xdr:row>
      <xdr:rowOff>266700</xdr:rowOff>
    </xdr:to>
    <xdr:sp macro="" textlink="">
      <xdr:nvSpPr>
        <xdr:cNvPr id="907" name="Rounded Rectangle 906">
          <a:hlinkClick xmlns:r="http://schemas.openxmlformats.org/officeDocument/2006/relationships" r:id="rId496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2478</xdr:row>
      <xdr:rowOff>76199</xdr:rowOff>
    </xdr:from>
    <xdr:to>
      <xdr:col>37</xdr:col>
      <xdr:colOff>342900</xdr:colOff>
      <xdr:row>2479</xdr:row>
      <xdr:rowOff>266700</xdr:rowOff>
    </xdr:to>
    <xdr:sp macro="" textlink="">
      <xdr:nvSpPr>
        <xdr:cNvPr id="908" name="Rounded Rectangle 907">
          <a:hlinkClick xmlns:r="http://schemas.openxmlformats.org/officeDocument/2006/relationships" r:id="rId497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2478</xdr:row>
      <xdr:rowOff>76199</xdr:rowOff>
    </xdr:from>
    <xdr:to>
      <xdr:col>37</xdr:col>
      <xdr:colOff>342900</xdr:colOff>
      <xdr:row>2479</xdr:row>
      <xdr:rowOff>266700</xdr:rowOff>
    </xdr:to>
    <xdr:sp macro="" textlink="">
      <xdr:nvSpPr>
        <xdr:cNvPr id="909" name="Rounded Rectangle 908">
          <a:hlinkClick xmlns:r="http://schemas.openxmlformats.org/officeDocument/2006/relationships" r:id="rId498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2478</xdr:row>
      <xdr:rowOff>76199</xdr:rowOff>
    </xdr:from>
    <xdr:to>
      <xdr:col>37</xdr:col>
      <xdr:colOff>342900</xdr:colOff>
      <xdr:row>2479</xdr:row>
      <xdr:rowOff>266700</xdr:rowOff>
    </xdr:to>
    <xdr:sp macro="" textlink="">
      <xdr:nvSpPr>
        <xdr:cNvPr id="910" name="Rounded Rectangle 909">
          <a:hlinkClick xmlns:r="http://schemas.openxmlformats.org/officeDocument/2006/relationships" r:id="rId499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2478</xdr:row>
      <xdr:rowOff>76199</xdr:rowOff>
    </xdr:from>
    <xdr:to>
      <xdr:col>37</xdr:col>
      <xdr:colOff>342900</xdr:colOff>
      <xdr:row>2479</xdr:row>
      <xdr:rowOff>266700</xdr:rowOff>
    </xdr:to>
    <xdr:sp macro="" textlink="">
      <xdr:nvSpPr>
        <xdr:cNvPr id="911" name="Rounded Rectangle 910">
          <a:hlinkClick xmlns:r="http://schemas.openxmlformats.org/officeDocument/2006/relationships" r:id="rId500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2478</xdr:row>
      <xdr:rowOff>76199</xdr:rowOff>
    </xdr:from>
    <xdr:to>
      <xdr:col>37</xdr:col>
      <xdr:colOff>342900</xdr:colOff>
      <xdr:row>2479</xdr:row>
      <xdr:rowOff>266700</xdr:rowOff>
    </xdr:to>
    <xdr:sp macro="" textlink="">
      <xdr:nvSpPr>
        <xdr:cNvPr id="912" name="Rounded Rectangle 911">
          <a:hlinkClick xmlns:r="http://schemas.openxmlformats.org/officeDocument/2006/relationships" r:id="rId501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2504</xdr:row>
      <xdr:rowOff>76199</xdr:rowOff>
    </xdr:from>
    <xdr:to>
      <xdr:col>37</xdr:col>
      <xdr:colOff>342900</xdr:colOff>
      <xdr:row>2505</xdr:row>
      <xdr:rowOff>266700</xdr:rowOff>
    </xdr:to>
    <xdr:sp macro="" textlink="">
      <xdr:nvSpPr>
        <xdr:cNvPr id="913" name="Rounded Rectangle 912">
          <a:hlinkClick xmlns:r="http://schemas.openxmlformats.org/officeDocument/2006/relationships" r:id="rId502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2504</xdr:row>
      <xdr:rowOff>76199</xdr:rowOff>
    </xdr:from>
    <xdr:to>
      <xdr:col>37</xdr:col>
      <xdr:colOff>342900</xdr:colOff>
      <xdr:row>2505</xdr:row>
      <xdr:rowOff>266700</xdr:rowOff>
    </xdr:to>
    <xdr:sp macro="" textlink="">
      <xdr:nvSpPr>
        <xdr:cNvPr id="914" name="Rounded Rectangle 913">
          <a:hlinkClick xmlns:r="http://schemas.openxmlformats.org/officeDocument/2006/relationships" r:id="rId503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2504</xdr:row>
      <xdr:rowOff>76199</xdr:rowOff>
    </xdr:from>
    <xdr:to>
      <xdr:col>37</xdr:col>
      <xdr:colOff>342900</xdr:colOff>
      <xdr:row>2505</xdr:row>
      <xdr:rowOff>266700</xdr:rowOff>
    </xdr:to>
    <xdr:sp macro="" textlink="">
      <xdr:nvSpPr>
        <xdr:cNvPr id="915" name="Rounded Rectangle 914">
          <a:hlinkClick xmlns:r="http://schemas.openxmlformats.org/officeDocument/2006/relationships" r:id="rId504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2504</xdr:row>
      <xdr:rowOff>76199</xdr:rowOff>
    </xdr:from>
    <xdr:to>
      <xdr:col>37</xdr:col>
      <xdr:colOff>342900</xdr:colOff>
      <xdr:row>2505</xdr:row>
      <xdr:rowOff>266700</xdr:rowOff>
    </xdr:to>
    <xdr:sp macro="" textlink="">
      <xdr:nvSpPr>
        <xdr:cNvPr id="916" name="Rounded Rectangle 915">
          <a:hlinkClick xmlns:r="http://schemas.openxmlformats.org/officeDocument/2006/relationships" r:id="rId505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2504</xdr:row>
      <xdr:rowOff>76199</xdr:rowOff>
    </xdr:from>
    <xdr:to>
      <xdr:col>37</xdr:col>
      <xdr:colOff>342900</xdr:colOff>
      <xdr:row>2505</xdr:row>
      <xdr:rowOff>266700</xdr:rowOff>
    </xdr:to>
    <xdr:sp macro="" textlink="">
      <xdr:nvSpPr>
        <xdr:cNvPr id="917" name="Rounded Rectangle 916">
          <a:hlinkClick xmlns:r="http://schemas.openxmlformats.org/officeDocument/2006/relationships" r:id="rId506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2504</xdr:row>
      <xdr:rowOff>76199</xdr:rowOff>
    </xdr:from>
    <xdr:to>
      <xdr:col>37</xdr:col>
      <xdr:colOff>342900</xdr:colOff>
      <xdr:row>2505</xdr:row>
      <xdr:rowOff>266700</xdr:rowOff>
    </xdr:to>
    <xdr:sp macro="" textlink="">
      <xdr:nvSpPr>
        <xdr:cNvPr id="918" name="Rounded Rectangle 917">
          <a:hlinkClick xmlns:r="http://schemas.openxmlformats.org/officeDocument/2006/relationships" r:id="rId507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2530</xdr:row>
      <xdr:rowOff>76199</xdr:rowOff>
    </xdr:from>
    <xdr:to>
      <xdr:col>37</xdr:col>
      <xdr:colOff>342900</xdr:colOff>
      <xdr:row>2531</xdr:row>
      <xdr:rowOff>266700</xdr:rowOff>
    </xdr:to>
    <xdr:sp macro="" textlink="">
      <xdr:nvSpPr>
        <xdr:cNvPr id="919" name="Rounded Rectangle 918">
          <a:hlinkClick xmlns:r="http://schemas.openxmlformats.org/officeDocument/2006/relationships" r:id="rId508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2530</xdr:row>
      <xdr:rowOff>76199</xdr:rowOff>
    </xdr:from>
    <xdr:to>
      <xdr:col>37</xdr:col>
      <xdr:colOff>342900</xdr:colOff>
      <xdr:row>2531</xdr:row>
      <xdr:rowOff>266700</xdr:rowOff>
    </xdr:to>
    <xdr:sp macro="" textlink="">
      <xdr:nvSpPr>
        <xdr:cNvPr id="920" name="Rounded Rectangle 919">
          <a:hlinkClick xmlns:r="http://schemas.openxmlformats.org/officeDocument/2006/relationships" r:id="rId509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2530</xdr:row>
      <xdr:rowOff>76199</xdr:rowOff>
    </xdr:from>
    <xdr:to>
      <xdr:col>37</xdr:col>
      <xdr:colOff>342900</xdr:colOff>
      <xdr:row>2531</xdr:row>
      <xdr:rowOff>266700</xdr:rowOff>
    </xdr:to>
    <xdr:sp macro="" textlink="">
      <xdr:nvSpPr>
        <xdr:cNvPr id="921" name="Rounded Rectangle 920">
          <a:hlinkClick xmlns:r="http://schemas.openxmlformats.org/officeDocument/2006/relationships" r:id="rId510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2530</xdr:row>
      <xdr:rowOff>76199</xdr:rowOff>
    </xdr:from>
    <xdr:to>
      <xdr:col>37</xdr:col>
      <xdr:colOff>342900</xdr:colOff>
      <xdr:row>2531</xdr:row>
      <xdr:rowOff>266700</xdr:rowOff>
    </xdr:to>
    <xdr:sp macro="" textlink="">
      <xdr:nvSpPr>
        <xdr:cNvPr id="922" name="Rounded Rectangle 921">
          <a:hlinkClick xmlns:r="http://schemas.openxmlformats.org/officeDocument/2006/relationships" r:id="rId511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2530</xdr:row>
      <xdr:rowOff>76199</xdr:rowOff>
    </xdr:from>
    <xdr:to>
      <xdr:col>37</xdr:col>
      <xdr:colOff>342900</xdr:colOff>
      <xdr:row>2531</xdr:row>
      <xdr:rowOff>266700</xdr:rowOff>
    </xdr:to>
    <xdr:sp macro="" textlink="">
      <xdr:nvSpPr>
        <xdr:cNvPr id="923" name="Rounded Rectangle 922">
          <a:hlinkClick xmlns:r="http://schemas.openxmlformats.org/officeDocument/2006/relationships" r:id="rId512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2530</xdr:row>
      <xdr:rowOff>76199</xdr:rowOff>
    </xdr:from>
    <xdr:to>
      <xdr:col>37</xdr:col>
      <xdr:colOff>342900</xdr:colOff>
      <xdr:row>2531</xdr:row>
      <xdr:rowOff>266700</xdr:rowOff>
    </xdr:to>
    <xdr:sp macro="" textlink="">
      <xdr:nvSpPr>
        <xdr:cNvPr id="924" name="Rounded Rectangle 923">
          <a:hlinkClick xmlns:r="http://schemas.openxmlformats.org/officeDocument/2006/relationships" r:id="rId513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2556</xdr:row>
      <xdr:rowOff>76199</xdr:rowOff>
    </xdr:from>
    <xdr:to>
      <xdr:col>37</xdr:col>
      <xdr:colOff>342900</xdr:colOff>
      <xdr:row>2557</xdr:row>
      <xdr:rowOff>266700</xdr:rowOff>
    </xdr:to>
    <xdr:sp macro="" textlink="">
      <xdr:nvSpPr>
        <xdr:cNvPr id="925" name="Rounded Rectangle 924">
          <a:hlinkClick xmlns:r="http://schemas.openxmlformats.org/officeDocument/2006/relationships" r:id="rId514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2556</xdr:row>
      <xdr:rowOff>76199</xdr:rowOff>
    </xdr:from>
    <xdr:to>
      <xdr:col>37</xdr:col>
      <xdr:colOff>342900</xdr:colOff>
      <xdr:row>2557</xdr:row>
      <xdr:rowOff>266700</xdr:rowOff>
    </xdr:to>
    <xdr:sp macro="" textlink="">
      <xdr:nvSpPr>
        <xdr:cNvPr id="926" name="Rounded Rectangle 925">
          <a:hlinkClick xmlns:r="http://schemas.openxmlformats.org/officeDocument/2006/relationships" r:id="rId515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2556</xdr:row>
      <xdr:rowOff>76199</xdr:rowOff>
    </xdr:from>
    <xdr:to>
      <xdr:col>37</xdr:col>
      <xdr:colOff>342900</xdr:colOff>
      <xdr:row>2557</xdr:row>
      <xdr:rowOff>266700</xdr:rowOff>
    </xdr:to>
    <xdr:sp macro="" textlink="">
      <xdr:nvSpPr>
        <xdr:cNvPr id="927" name="Rounded Rectangle 926">
          <a:hlinkClick xmlns:r="http://schemas.openxmlformats.org/officeDocument/2006/relationships" r:id="rId516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2556</xdr:row>
      <xdr:rowOff>76199</xdr:rowOff>
    </xdr:from>
    <xdr:to>
      <xdr:col>37</xdr:col>
      <xdr:colOff>342900</xdr:colOff>
      <xdr:row>2557</xdr:row>
      <xdr:rowOff>266700</xdr:rowOff>
    </xdr:to>
    <xdr:sp macro="" textlink="">
      <xdr:nvSpPr>
        <xdr:cNvPr id="928" name="Rounded Rectangle 927">
          <a:hlinkClick xmlns:r="http://schemas.openxmlformats.org/officeDocument/2006/relationships" r:id="rId517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2556</xdr:row>
      <xdr:rowOff>76199</xdr:rowOff>
    </xdr:from>
    <xdr:to>
      <xdr:col>37</xdr:col>
      <xdr:colOff>342900</xdr:colOff>
      <xdr:row>2557</xdr:row>
      <xdr:rowOff>266700</xdr:rowOff>
    </xdr:to>
    <xdr:sp macro="" textlink="">
      <xdr:nvSpPr>
        <xdr:cNvPr id="929" name="Rounded Rectangle 928">
          <a:hlinkClick xmlns:r="http://schemas.openxmlformats.org/officeDocument/2006/relationships" r:id="rId518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2556</xdr:row>
      <xdr:rowOff>76199</xdr:rowOff>
    </xdr:from>
    <xdr:to>
      <xdr:col>37</xdr:col>
      <xdr:colOff>342900</xdr:colOff>
      <xdr:row>2557</xdr:row>
      <xdr:rowOff>266700</xdr:rowOff>
    </xdr:to>
    <xdr:sp macro="" textlink="">
      <xdr:nvSpPr>
        <xdr:cNvPr id="930" name="Rounded Rectangle 929">
          <a:hlinkClick xmlns:r="http://schemas.openxmlformats.org/officeDocument/2006/relationships" r:id="rId519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2582</xdr:row>
      <xdr:rowOff>76199</xdr:rowOff>
    </xdr:from>
    <xdr:to>
      <xdr:col>37</xdr:col>
      <xdr:colOff>342900</xdr:colOff>
      <xdr:row>2583</xdr:row>
      <xdr:rowOff>266700</xdr:rowOff>
    </xdr:to>
    <xdr:sp macro="" textlink="">
      <xdr:nvSpPr>
        <xdr:cNvPr id="931" name="Rounded Rectangle 930">
          <a:hlinkClick xmlns:r="http://schemas.openxmlformats.org/officeDocument/2006/relationships" r:id="rId520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2582</xdr:row>
      <xdr:rowOff>76199</xdr:rowOff>
    </xdr:from>
    <xdr:to>
      <xdr:col>37</xdr:col>
      <xdr:colOff>342900</xdr:colOff>
      <xdr:row>2583</xdr:row>
      <xdr:rowOff>266700</xdr:rowOff>
    </xdr:to>
    <xdr:sp macro="" textlink="">
      <xdr:nvSpPr>
        <xdr:cNvPr id="932" name="Rounded Rectangle 931">
          <a:hlinkClick xmlns:r="http://schemas.openxmlformats.org/officeDocument/2006/relationships" r:id="rId521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2582</xdr:row>
      <xdr:rowOff>76199</xdr:rowOff>
    </xdr:from>
    <xdr:to>
      <xdr:col>37</xdr:col>
      <xdr:colOff>342900</xdr:colOff>
      <xdr:row>2583</xdr:row>
      <xdr:rowOff>266700</xdr:rowOff>
    </xdr:to>
    <xdr:sp macro="" textlink="">
      <xdr:nvSpPr>
        <xdr:cNvPr id="933" name="Rounded Rectangle 932">
          <a:hlinkClick xmlns:r="http://schemas.openxmlformats.org/officeDocument/2006/relationships" r:id="rId522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2582</xdr:row>
      <xdr:rowOff>76199</xdr:rowOff>
    </xdr:from>
    <xdr:to>
      <xdr:col>37</xdr:col>
      <xdr:colOff>342900</xdr:colOff>
      <xdr:row>2583</xdr:row>
      <xdr:rowOff>266700</xdr:rowOff>
    </xdr:to>
    <xdr:sp macro="" textlink="">
      <xdr:nvSpPr>
        <xdr:cNvPr id="934" name="Rounded Rectangle 933">
          <a:hlinkClick xmlns:r="http://schemas.openxmlformats.org/officeDocument/2006/relationships" r:id="rId523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2582</xdr:row>
      <xdr:rowOff>76199</xdr:rowOff>
    </xdr:from>
    <xdr:to>
      <xdr:col>37</xdr:col>
      <xdr:colOff>342900</xdr:colOff>
      <xdr:row>2583</xdr:row>
      <xdr:rowOff>266700</xdr:rowOff>
    </xdr:to>
    <xdr:sp macro="" textlink="">
      <xdr:nvSpPr>
        <xdr:cNvPr id="935" name="Rounded Rectangle 934">
          <a:hlinkClick xmlns:r="http://schemas.openxmlformats.org/officeDocument/2006/relationships" r:id="rId524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  <xdr:twoCellAnchor>
    <xdr:from>
      <xdr:col>34</xdr:col>
      <xdr:colOff>333375</xdr:colOff>
      <xdr:row>2582</xdr:row>
      <xdr:rowOff>76199</xdr:rowOff>
    </xdr:from>
    <xdr:to>
      <xdr:col>37</xdr:col>
      <xdr:colOff>342900</xdr:colOff>
      <xdr:row>2583</xdr:row>
      <xdr:rowOff>266700</xdr:rowOff>
    </xdr:to>
    <xdr:sp macro="" textlink="">
      <xdr:nvSpPr>
        <xdr:cNvPr id="936" name="Rounded Rectangle 935">
          <a:hlinkClick xmlns:r="http://schemas.openxmlformats.org/officeDocument/2006/relationships" r:id="rId525"/>
        </xdr:cNvPr>
        <xdr:cNvSpPr/>
      </xdr:nvSpPr>
      <xdr:spPr>
        <a:xfrm>
          <a:off x="13493115" y="682127159"/>
          <a:ext cx="1884045" cy="457201"/>
        </a:xfrm>
        <a:prstGeom prst="roundRect">
          <a:avLst/>
        </a:prstGeom>
        <a:solidFill>
          <a:srgbClr val="C00000"/>
        </a:solidFill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bevelB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FFFF00"/>
              </a:solidFill>
            </a:rPr>
            <a:t>Back to Result sheet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xam%202021-22/Class%2011th%20Result%20Sheet%202021-22%20-%20In%20English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"/>
      <sheetName val="Master Sheet"/>
      <sheetName val="S.D. Data Sheet"/>
      <sheetName val="Sheet2"/>
      <sheetName val="Student DATA Entry"/>
      <sheetName val="Marks Entry"/>
      <sheetName val="Statement of Marks"/>
      <sheetName val="Supp. Result Entry"/>
      <sheetName val="Teacher &amp; Cat. Wise Result"/>
      <sheetName val="Result Aggregate"/>
      <sheetName val="Result Subject-wise"/>
      <sheetName val="MARKSHEET"/>
      <sheetName val="All Students Report Card"/>
    </sheetNames>
    <sheetDataSet>
      <sheetData sheetId="0"/>
      <sheetData sheetId="1">
        <row r="8">
          <cell r="C8" t="str">
            <v>Mahatma Gandhi Government School (English Medium) Bar, PALI</v>
          </cell>
        </row>
      </sheetData>
      <sheetData sheetId="2"/>
      <sheetData sheetId="3"/>
      <sheetData sheetId="4"/>
      <sheetData sheetId="5">
        <row r="1">
          <cell r="G1" t="str">
            <v>2021-2022</v>
          </cell>
        </row>
      </sheetData>
      <sheetData sheetId="6">
        <row r="8">
          <cell r="A8">
            <v>1</v>
          </cell>
        </row>
        <row r="9">
          <cell r="A9">
            <v>2</v>
          </cell>
        </row>
        <row r="10">
          <cell r="A10">
            <v>3</v>
          </cell>
        </row>
        <row r="11">
          <cell r="A11">
            <v>4</v>
          </cell>
        </row>
        <row r="12">
          <cell r="A12">
            <v>5</v>
          </cell>
        </row>
        <row r="13">
          <cell r="A13">
            <v>6</v>
          </cell>
        </row>
        <row r="14">
          <cell r="A14">
            <v>7</v>
          </cell>
        </row>
        <row r="15">
          <cell r="A15">
            <v>8</v>
          </cell>
        </row>
        <row r="16">
          <cell r="A16">
            <v>9</v>
          </cell>
        </row>
        <row r="17">
          <cell r="A17">
            <v>10</v>
          </cell>
        </row>
        <row r="18">
          <cell r="A18">
            <v>11</v>
          </cell>
        </row>
        <row r="19">
          <cell r="A19">
            <v>12</v>
          </cell>
        </row>
        <row r="20">
          <cell r="A20">
            <v>13</v>
          </cell>
        </row>
        <row r="21">
          <cell r="A21">
            <v>14</v>
          </cell>
        </row>
        <row r="22">
          <cell r="A22">
            <v>15</v>
          </cell>
        </row>
        <row r="23">
          <cell r="A23">
            <v>16</v>
          </cell>
        </row>
        <row r="24">
          <cell r="A24">
            <v>17</v>
          </cell>
        </row>
        <row r="25">
          <cell r="A25">
            <v>18</v>
          </cell>
        </row>
        <row r="26">
          <cell r="A26">
            <v>19</v>
          </cell>
        </row>
        <row r="27">
          <cell r="A27">
            <v>20</v>
          </cell>
        </row>
        <row r="28">
          <cell r="A28">
            <v>21</v>
          </cell>
        </row>
        <row r="29">
          <cell r="A29">
            <v>22</v>
          </cell>
        </row>
        <row r="30">
          <cell r="A30">
            <v>23</v>
          </cell>
        </row>
        <row r="31">
          <cell r="A31">
            <v>24</v>
          </cell>
        </row>
        <row r="32">
          <cell r="A32">
            <v>25</v>
          </cell>
        </row>
        <row r="33">
          <cell r="A33">
            <v>26</v>
          </cell>
        </row>
        <row r="34">
          <cell r="A34">
            <v>27</v>
          </cell>
        </row>
        <row r="35">
          <cell r="A35">
            <v>28</v>
          </cell>
        </row>
        <row r="36">
          <cell r="A36">
            <v>29</v>
          </cell>
        </row>
        <row r="37">
          <cell r="A37">
            <v>30</v>
          </cell>
        </row>
        <row r="38">
          <cell r="A38">
            <v>31</v>
          </cell>
        </row>
        <row r="39">
          <cell r="A39">
            <v>32</v>
          </cell>
        </row>
        <row r="40">
          <cell r="A40">
            <v>33</v>
          </cell>
        </row>
        <row r="41">
          <cell r="A41">
            <v>34</v>
          </cell>
        </row>
        <row r="42">
          <cell r="A42">
            <v>35</v>
          </cell>
        </row>
        <row r="43">
          <cell r="A43">
            <v>36</v>
          </cell>
        </row>
        <row r="44">
          <cell r="A44">
            <v>37</v>
          </cell>
        </row>
        <row r="45">
          <cell r="A45">
            <v>38</v>
          </cell>
        </row>
        <row r="46">
          <cell r="A46">
            <v>39</v>
          </cell>
        </row>
        <row r="47">
          <cell r="A47">
            <v>40</v>
          </cell>
        </row>
        <row r="48">
          <cell r="A48">
            <v>41</v>
          </cell>
        </row>
        <row r="49">
          <cell r="A49">
            <v>42</v>
          </cell>
        </row>
        <row r="50">
          <cell r="A50">
            <v>43</v>
          </cell>
        </row>
        <row r="51">
          <cell r="A51">
            <v>44</v>
          </cell>
        </row>
        <row r="52">
          <cell r="A52">
            <v>45</v>
          </cell>
        </row>
        <row r="53">
          <cell r="A53">
            <v>46</v>
          </cell>
        </row>
        <row r="54">
          <cell r="A54">
            <v>47</v>
          </cell>
        </row>
        <row r="55">
          <cell r="A55">
            <v>48</v>
          </cell>
        </row>
        <row r="56">
          <cell r="A56">
            <v>49</v>
          </cell>
        </row>
        <row r="57">
          <cell r="A57">
            <v>50</v>
          </cell>
        </row>
        <row r="58">
          <cell r="A58">
            <v>51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54</v>
          </cell>
        </row>
        <row r="62">
          <cell r="A62">
            <v>55</v>
          </cell>
        </row>
        <row r="63">
          <cell r="A63">
            <v>56</v>
          </cell>
        </row>
        <row r="64">
          <cell r="A64">
            <v>57</v>
          </cell>
        </row>
        <row r="65">
          <cell r="A65">
            <v>58</v>
          </cell>
        </row>
        <row r="66">
          <cell r="A66">
            <v>59</v>
          </cell>
        </row>
        <row r="67">
          <cell r="A67">
            <v>60</v>
          </cell>
        </row>
        <row r="68">
          <cell r="A68">
            <v>61</v>
          </cell>
        </row>
        <row r="69">
          <cell r="A69">
            <v>62</v>
          </cell>
        </row>
        <row r="70">
          <cell r="A70">
            <v>63</v>
          </cell>
        </row>
        <row r="71">
          <cell r="A71">
            <v>64</v>
          </cell>
        </row>
        <row r="72">
          <cell r="A72">
            <v>65</v>
          </cell>
        </row>
        <row r="73">
          <cell r="A73">
            <v>66</v>
          </cell>
        </row>
        <row r="74">
          <cell r="A74">
            <v>67</v>
          </cell>
        </row>
        <row r="75">
          <cell r="A75">
            <v>68</v>
          </cell>
        </row>
        <row r="76">
          <cell r="A76">
            <v>69</v>
          </cell>
        </row>
        <row r="77">
          <cell r="A77">
            <v>70</v>
          </cell>
        </row>
        <row r="78">
          <cell r="A78">
            <v>71</v>
          </cell>
        </row>
        <row r="79">
          <cell r="A79">
            <v>72</v>
          </cell>
        </row>
        <row r="80">
          <cell r="A80">
            <v>73</v>
          </cell>
        </row>
        <row r="81">
          <cell r="A81">
            <v>74</v>
          </cell>
        </row>
        <row r="82">
          <cell r="A82">
            <v>75</v>
          </cell>
        </row>
        <row r="83">
          <cell r="A83">
            <v>76</v>
          </cell>
        </row>
        <row r="84">
          <cell r="A84">
            <v>77</v>
          </cell>
        </row>
        <row r="85">
          <cell r="A85">
            <v>78</v>
          </cell>
        </row>
        <row r="86">
          <cell r="A86">
            <v>79</v>
          </cell>
        </row>
        <row r="87">
          <cell r="A87">
            <v>80</v>
          </cell>
        </row>
        <row r="88">
          <cell r="A88">
            <v>81</v>
          </cell>
        </row>
        <row r="89">
          <cell r="A89">
            <v>82</v>
          </cell>
        </row>
        <row r="90">
          <cell r="A90">
            <v>83</v>
          </cell>
        </row>
        <row r="91">
          <cell r="A91">
            <v>84</v>
          </cell>
        </row>
        <row r="92">
          <cell r="A92">
            <v>85</v>
          </cell>
        </row>
        <row r="93">
          <cell r="A93">
            <v>86</v>
          </cell>
        </row>
        <row r="94">
          <cell r="A94">
            <v>87</v>
          </cell>
        </row>
        <row r="95">
          <cell r="A95">
            <v>88</v>
          </cell>
        </row>
        <row r="96">
          <cell r="A96">
            <v>89</v>
          </cell>
        </row>
        <row r="97">
          <cell r="A97">
            <v>90</v>
          </cell>
        </row>
        <row r="98">
          <cell r="A98">
            <v>91</v>
          </cell>
        </row>
        <row r="99">
          <cell r="A99">
            <v>92</v>
          </cell>
        </row>
        <row r="100">
          <cell r="A100">
            <v>93</v>
          </cell>
        </row>
        <row r="101">
          <cell r="A101">
            <v>94</v>
          </cell>
        </row>
        <row r="102">
          <cell r="A102">
            <v>95</v>
          </cell>
        </row>
        <row r="103">
          <cell r="A103">
            <v>96</v>
          </cell>
        </row>
        <row r="104">
          <cell r="A104">
            <v>97</v>
          </cell>
        </row>
        <row r="105">
          <cell r="A105">
            <v>98</v>
          </cell>
        </row>
        <row r="106">
          <cell r="A106">
            <v>99</v>
          </cell>
        </row>
        <row r="107">
          <cell r="A107">
            <v>100</v>
          </cell>
        </row>
        <row r="108">
          <cell r="A108">
            <v>101</v>
          </cell>
        </row>
        <row r="109">
          <cell r="A109">
            <v>102</v>
          </cell>
        </row>
        <row r="110">
          <cell r="A110">
            <v>103</v>
          </cell>
        </row>
        <row r="111">
          <cell r="A111">
            <v>104</v>
          </cell>
        </row>
        <row r="112">
          <cell r="A112">
            <v>105</v>
          </cell>
        </row>
        <row r="113">
          <cell r="A113">
            <v>106</v>
          </cell>
        </row>
        <row r="114">
          <cell r="A114">
            <v>107</v>
          </cell>
        </row>
        <row r="115">
          <cell r="A115">
            <v>108</v>
          </cell>
        </row>
        <row r="116">
          <cell r="A116">
            <v>109</v>
          </cell>
        </row>
        <row r="117">
          <cell r="A117">
            <v>110</v>
          </cell>
        </row>
        <row r="118">
          <cell r="A118">
            <v>111</v>
          </cell>
        </row>
        <row r="119">
          <cell r="A119">
            <v>112</v>
          </cell>
        </row>
        <row r="120">
          <cell r="A120">
            <v>113</v>
          </cell>
        </row>
        <row r="121">
          <cell r="A121">
            <v>114</v>
          </cell>
        </row>
        <row r="122">
          <cell r="A122">
            <v>115</v>
          </cell>
        </row>
        <row r="123">
          <cell r="A123">
            <v>116</v>
          </cell>
        </row>
        <row r="124">
          <cell r="A124">
            <v>117</v>
          </cell>
        </row>
        <row r="125">
          <cell r="A125">
            <v>118</v>
          </cell>
        </row>
        <row r="126">
          <cell r="A126">
            <v>119</v>
          </cell>
        </row>
        <row r="127">
          <cell r="A127">
            <v>120</v>
          </cell>
        </row>
        <row r="128">
          <cell r="A128">
            <v>121</v>
          </cell>
        </row>
        <row r="129">
          <cell r="A129">
            <v>122</v>
          </cell>
        </row>
        <row r="130">
          <cell r="A130">
            <v>123</v>
          </cell>
        </row>
        <row r="131">
          <cell r="A131">
            <v>124</v>
          </cell>
        </row>
        <row r="132">
          <cell r="A132">
            <v>125</v>
          </cell>
        </row>
        <row r="133">
          <cell r="A133">
            <v>126</v>
          </cell>
        </row>
        <row r="134">
          <cell r="A134">
            <v>127</v>
          </cell>
        </row>
        <row r="135">
          <cell r="A135">
            <v>128</v>
          </cell>
        </row>
        <row r="136">
          <cell r="A136">
            <v>129</v>
          </cell>
        </row>
        <row r="137">
          <cell r="A137">
            <v>130</v>
          </cell>
        </row>
        <row r="138">
          <cell r="A138">
            <v>131</v>
          </cell>
        </row>
        <row r="139">
          <cell r="A139">
            <v>132</v>
          </cell>
        </row>
        <row r="140">
          <cell r="A140">
            <v>133</v>
          </cell>
        </row>
        <row r="141">
          <cell r="A141">
            <v>134</v>
          </cell>
        </row>
        <row r="142">
          <cell r="A142">
            <v>135</v>
          </cell>
        </row>
        <row r="143">
          <cell r="A143">
            <v>136</v>
          </cell>
        </row>
        <row r="144">
          <cell r="A144">
            <v>137</v>
          </cell>
        </row>
        <row r="145">
          <cell r="A145">
            <v>138</v>
          </cell>
        </row>
        <row r="146">
          <cell r="A146">
            <v>139</v>
          </cell>
        </row>
        <row r="147">
          <cell r="A147">
            <v>140</v>
          </cell>
        </row>
        <row r="148">
          <cell r="A148">
            <v>141</v>
          </cell>
        </row>
        <row r="149">
          <cell r="A149">
            <v>142</v>
          </cell>
        </row>
        <row r="150">
          <cell r="A150">
            <v>143</v>
          </cell>
        </row>
        <row r="151">
          <cell r="A151">
            <v>144</v>
          </cell>
        </row>
        <row r="152">
          <cell r="A152">
            <v>145</v>
          </cell>
        </row>
        <row r="153">
          <cell r="A153">
            <v>146</v>
          </cell>
        </row>
        <row r="154">
          <cell r="A154">
            <v>147</v>
          </cell>
        </row>
        <row r="155">
          <cell r="A155">
            <v>148</v>
          </cell>
        </row>
        <row r="156">
          <cell r="A156">
            <v>149</v>
          </cell>
        </row>
        <row r="157">
          <cell r="A157">
            <v>150</v>
          </cell>
        </row>
        <row r="158">
          <cell r="A158">
            <v>151</v>
          </cell>
        </row>
        <row r="159">
          <cell r="A159">
            <v>152</v>
          </cell>
        </row>
        <row r="160">
          <cell r="A160">
            <v>153</v>
          </cell>
        </row>
        <row r="161">
          <cell r="A161">
            <v>154</v>
          </cell>
        </row>
        <row r="162">
          <cell r="A162">
            <v>155</v>
          </cell>
        </row>
        <row r="163">
          <cell r="A163">
            <v>156</v>
          </cell>
        </row>
        <row r="164">
          <cell r="A164">
            <v>157</v>
          </cell>
        </row>
        <row r="165">
          <cell r="A165">
            <v>158</v>
          </cell>
        </row>
        <row r="166">
          <cell r="A166">
            <v>159</v>
          </cell>
        </row>
        <row r="167">
          <cell r="A167">
            <v>160</v>
          </cell>
        </row>
        <row r="168">
          <cell r="A168">
            <v>161</v>
          </cell>
        </row>
        <row r="169">
          <cell r="A169">
            <v>162</v>
          </cell>
        </row>
        <row r="170">
          <cell r="A170">
            <v>163</v>
          </cell>
        </row>
        <row r="171">
          <cell r="A171">
            <v>164</v>
          </cell>
        </row>
        <row r="172">
          <cell r="A172">
            <v>165</v>
          </cell>
        </row>
        <row r="173">
          <cell r="A173">
            <v>166</v>
          </cell>
        </row>
        <row r="174">
          <cell r="A174">
            <v>167</v>
          </cell>
        </row>
        <row r="175">
          <cell r="A175">
            <v>168</v>
          </cell>
        </row>
        <row r="176">
          <cell r="A176">
            <v>169</v>
          </cell>
        </row>
        <row r="177">
          <cell r="A177">
            <v>170</v>
          </cell>
        </row>
        <row r="178">
          <cell r="A178">
            <v>171</v>
          </cell>
        </row>
        <row r="179">
          <cell r="A179">
            <v>172</v>
          </cell>
        </row>
        <row r="180">
          <cell r="A180">
            <v>173</v>
          </cell>
        </row>
        <row r="181">
          <cell r="A181">
            <v>174</v>
          </cell>
        </row>
        <row r="182">
          <cell r="A182">
            <v>175</v>
          </cell>
        </row>
        <row r="183">
          <cell r="A183">
            <v>176</v>
          </cell>
        </row>
        <row r="184">
          <cell r="A184">
            <v>177</v>
          </cell>
        </row>
        <row r="185">
          <cell r="A185">
            <v>178</v>
          </cell>
        </row>
        <row r="186">
          <cell r="A186">
            <v>179</v>
          </cell>
        </row>
        <row r="187">
          <cell r="A187">
            <v>180</v>
          </cell>
        </row>
        <row r="188">
          <cell r="A188">
            <v>181</v>
          </cell>
        </row>
        <row r="189">
          <cell r="A189">
            <v>182</v>
          </cell>
        </row>
        <row r="190">
          <cell r="A190">
            <v>183</v>
          </cell>
        </row>
        <row r="191">
          <cell r="A191">
            <v>184</v>
          </cell>
        </row>
        <row r="192">
          <cell r="A192">
            <v>185</v>
          </cell>
        </row>
        <row r="193">
          <cell r="A193">
            <v>186</v>
          </cell>
        </row>
        <row r="194">
          <cell r="A194">
            <v>187</v>
          </cell>
        </row>
        <row r="195">
          <cell r="A195">
            <v>188</v>
          </cell>
        </row>
        <row r="196">
          <cell r="A196">
            <v>189</v>
          </cell>
        </row>
        <row r="197">
          <cell r="A197">
            <v>190</v>
          </cell>
        </row>
        <row r="198">
          <cell r="A198">
            <v>191</v>
          </cell>
        </row>
        <row r="199">
          <cell r="A199">
            <v>192</v>
          </cell>
        </row>
        <row r="200">
          <cell r="A200">
            <v>193</v>
          </cell>
        </row>
        <row r="201">
          <cell r="A201">
            <v>194</v>
          </cell>
        </row>
        <row r="202">
          <cell r="A202">
            <v>195</v>
          </cell>
        </row>
        <row r="203">
          <cell r="A203">
            <v>196</v>
          </cell>
        </row>
        <row r="204">
          <cell r="A204">
            <v>197</v>
          </cell>
        </row>
        <row r="205">
          <cell r="A205">
            <v>198</v>
          </cell>
        </row>
        <row r="206">
          <cell r="A206">
            <v>199</v>
          </cell>
        </row>
        <row r="207">
          <cell r="A207">
            <v>200</v>
          </cell>
        </row>
      </sheetData>
      <sheetData sheetId="7">
        <row r="7">
          <cell r="AR7" t="str">
            <v/>
          </cell>
        </row>
      </sheetData>
      <sheetData sheetId="8"/>
      <sheetData sheetId="9">
        <row r="207">
          <cell r="BM207">
            <v>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PUpjWw15n78" TargetMode="External"/><Relationship Id="rId2" Type="http://schemas.openxmlformats.org/officeDocument/2006/relationships/hyperlink" Target="https://youtu.be/PUpjWw15n78" TargetMode="External"/><Relationship Id="rId1" Type="http://schemas.openxmlformats.org/officeDocument/2006/relationships/hyperlink" Target="https://youtube.com/c/Heeralaljat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youtu.be/PUpjWw15n78" TargetMode="External"/><Relationship Id="rId1" Type="http://schemas.openxmlformats.org/officeDocument/2006/relationships/hyperlink" Target="mailto:heeralaljatchandawal@gmail.com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youtu.be/SrOW86gd-HE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youtu.be/SrOW86gd-H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youtu.be/SrOW86gd-HE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youtu.be/SrOW86gd-HE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47"/>
  <sheetViews>
    <sheetView showGridLines="0" tabSelected="1" topLeftCell="C1" workbookViewId="0">
      <selection activeCell="L9" sqref="L9"/>
    </sheetView>
  </sheetViews>
  <sheetFormatPr defaultRowHeight="14.4"/>
  <cols>
    <col min="1" max="1" width="5.33203125" customWidth="1"/>
    <col min="2" max="2" width="3.21875" customWidth="1"/>
    <col min="3" max="3" width="14.109375" customWidth="1"/>
    <col min="4" max="6" width="25.77734375" customWidth="1"/>
    <col min="7" max="7" width="11.21875" customWidth="1"/>
    <col min="8" max="8" width="22.77734375" customWidth="1"/>
    <col min="9" max="9" width="4.109375" customWidth="1"/>
    <col min="12" max="12" width="13.77734375" customWidth="1"/>
    <col min="13" max="13" width="13.6640625" customWidth="1"/>
    <col min="14" max="14" width="14.33203125" customWidth="1"/>
  </cols>
  <sheetData>
    <row r="2" spans="2:14">
      <c r="B2" s="23"/>
      <c r="C2" s="23"/>
      <c r="D2" s="23"/>
      <c r="E2" s="23"/>
      <c r="F2" s="23"/>
      <c r="G2" s="23"/>
      <c r="H2" s="23"/>
      <c r="I2" s="23"/>
    </row>
    <row r="3" spans="2:14" ht="31.5" customHeight="1">
      <c r="B3" s="23"/>
      <c r="C3" s="432" t="s">
        <v>539</v>
      </c>
      <c r="D3" s="432"/>
      <c r="E3" s="432"/>
      <c r="F3" s="432"/>
      <c r="G3" s="432"/>
      <c r="H3" s="432"/>
      <c r="I3" s="23"/>
      <c r="L3" s="428" t="s">
        <v>90</v>
      </c>
      <c r="M3" s="428"/>
      <c r="N3" s="428"/>
    </row>
    <row r="4" spans="2:14" ht="21" customHeight="1">
      <c r="B4" s="23"/>
      <c r="C4" s="431" t="s">
        <v>158</v>
      </c>
      <c r="D4" s="431"/>
      <c r="E4" s="431"/>
      <c r="F4" s="431"/>
      <c r="G4" s="431"/>
      <c r="H4" s="431"/>
      <c r="I4" s="23"/>
      <c r="L4" s="428"/>
      <c r="M4" s="428"/>
      <c r="N4" s="428"/>
    </row>
    <row r="5" spans="2:14" ht="39.9" customHeight="1">
      <c r="B5" s="23"/>
      <c r="C5" s="429" t="s">
        <v>159</v>
      </c>
      <c r="D5" s="430"/>
      <c r="E5" s="430"/>
      <c r="F5" s="430"/>
      <c r="G5" s="430"/>
      <c r="H5" s="430"/>
      <c r="I5" s="23"/>
      <c r="L5" s="396" t="s">
        <v>361</v>
      </c>
      <c r="M5" s="396"/>
      <c r="N5" s="396"/>
    </row>
    <row r="6" spans="2:14" ht="47.25" customHeight="1">
      <c r="B6" s="23"/>
      <c r="C6" s="422" t="s">
        <v>160</v>
      </c>
      <c r="D6" s="423"/>
      <c r="E6" s="423"/>
      <c r="F6" s="423"/>
      <c r="G6" s="423"/>
      <c r="H6" s="423"/>
      <c r="I6" s="23"/>
    </row>
    <row r="7" spans="2:14" ht="46.5" customHeight="1" thickBot="1">
      <c r="B7" s="23"/>
      <c r="C7" s="424" t="s">
        <v>161</v>
      </c>
      <c r="D7" s="425"/>
      <c r="E7" s="425"/>
      <c r="F7" s="425"/>
      <c r="G7" s="425"/>
      <c r="H7" s="425"/>
      <c r="I7" s="23"/>
      <c r="L7" s="34"/>
      <c r="M7" s="28"/>
      <c r="N7" s="28"/>
    </row>
    <row r="8" spans="2:14" ht="29.25" customHeight="1" thickBot="1">
      <c r="B8" s="23"/>
      <c r="C8" s="35" t="s">
        <v>92</v>
      </c>
      <c r="D8" s="343" t="s">
        <v>93</v>
      </c>
      <c r="E8" s="346" t="s">
        <v>362</v>
      </c>
      <c r="F8" s="334" t="s">
        <v>375</v>
      </c>
      <c r="G8" s="426" t="s">
        <v>162</v>
      </c>
      <c r="H8" s="427"/>
      <c r="I8" s="23"/>
    </row>
    <row r="9" spans="2:14" ht="21" customHeight="1" thickBot="1">
      <c r="B9" s="23"/>
      <c r="C9" s="340">
        <v>1</v>
      </c>
      <c r="D9" s="344" t="s">
        <v>94</v>
      </c>
      <c r="E9" s="339" t="s">
        <v>363</v>
      </c>
      <c r="F9" s="37" t="s">
        <v>364</v>
      </c>
      <c r="G9" s="407" t="s">
        <v>365</v>
      </c>
      <c r="H9" s="408"/>
      <c r="I9" s="23"/>
    </row>
    <row r="10" spans="2:14" ht="21" customHeight="1" thickBot="1">
      <c r="B10" s="23"/>
      <c r="C10" s="341">
        <v>2</v>
      </c>
      <c r="D10" s="345" t="s">
        <v>95</v>
      </c>
      <c r="E10" s="339" t="s">
        <v>363</v>
      </c>
      <c r="F10" s="37" t="s">
        <v>364</v>
      </c>
      <c r="G10" s="407" t="s">
        <v>365</v>
      </c>
      <c r="H10" s="408"/>
      <c r="I10" s="23"/>
    </row>
    <row r="11" spans="2:14" ht="18.75" customHeight="1" thickBot="1">
      <c r="B11" s="23"/>
      <c r="C11" s="340">
        <v>3</v>
      </c>
      <c r="D11" s="345" t="s">
        <v>96</v>
      </c>
      <c r="E11" s="339" t="s">
        <v>363</v>
      </c>
      <c r="F11" s="37" t="s">
        <v>364</v>
      </c>
      <c r="G11" s="407" t="s">
        <v>365</v>
      </c>
      <c r="H11" s="408"/>
      <c r="I11" s="23"/>
    </row>
    <row r="12" spans="2:14" ht="21" customHeight="1" thickBot="1">
      <c r="B12" s="23"/>
      <c r="C12" s="342">
        <v>4</v>
      </c>
      <c r="D12" s="345" t="s">
        <v>334</v>
      </c>
      <c r="E12" s="339" t="s">
        <v>363</v>
      </c>
      <c r="F12" s="37" t="s">
        <v>364</v>
      </c>
      <c r="G12" s="420" t="s">
        <v>365</v>
      </c>
      <c r="H12" s="421"/>
      <c r="I12" s="23"/>
    </row>
    <row r="13" spans="2:14" ht="21" customHeight="1">
      <c r="B13" s="23"/>
      <c r="C13" s="413" t="s">
        <v>353</v>
      </c>
      <c r="D13" s="414"/>
      <c r="E13" s="414"/>
      <c r="F13" s="414"/>
      <c r="G13" s="414"/>
      <c r="H13" s="415"/>
      <c r="I13" s="23"/>
    </row>
    <row r="14" spans="2:14" ht="21" customHeight="1">
      <c r="B14" s="23"/>
      <c r="C14" s="413"/>
      <c r="D14" s="414"/>
      <c r="E14" s="414"/>
      <c r="F14" s="414"/>
      <c r="G14" s="414"/>
      <c r="H14" s="415"/>
      <c r="I14" s="23"/>
    </row>
    <row r="15" spans="2:14" ht="21" customHeight="1">
      <c r="B15" s="23"/>
      <c r="C15" s="33"/>
      <c r="D15" s="403" t="s">
        <v>99</v>
      </c>
      <c r="E15" s="403"/>
      <c r="F15" s="321" t="s">
        <v>100</v>
      </c>
      <c r="G15" s="331"/>
      <c r="H15" s="332"/>
      <c r="I15" s="23"/>
    </row>
    <row r="16" spans="2:14" ht="21" customHeight="1">
      <c r="B16" s="23"/>
      <c r="C16" s="33"/>
      <c r="D16" s="403" t="s">
        <v>366</v>
      </c>
      <c r="E16" s="403"/>
      <c r="F16" s="321" t="s">
        <v>101</v>
      </c>
      <c r="G16" s="331"/>
      <c r="H16" s="332"/>
      <c r="I16" s="23"/>
    </row>
    <row r="17" spans="2:9" ht="21" customHeight="1">
      <c r="B17" s="23"/>
      <c r="C17" s="33"/>
      <c r="D17" s="403" t="s">
        <v>367</v>
      </c>
      <c r="E17" s="403"/>
      <c r="F17" s="321" t="s">
        <v>102</v>
      </c>
      <c r="G17" s="331"/>
      <c r="H17" s="332"/>
      <c r="I17" s="23"/>
    </row>
    <row r="18" spans="2:9" ht="21" customHeight="1">
      <c r="B18" s="23"/>
      <c r="C18" s="33"/>
      <c r="D18" s="403" t="s">
        <v>368</v>
      </c>
      <c r="E18" s="403"/>
      <c r="F18" s="321" t="s">
        <v>103</v>
      </c>
      <c r="G18" s="331"/>
      <c r="H18" s="332"/>
      <c r="I18" s="23"/>
    </row>
    <row r="19" spans="2:9" ht="21" customHeight="1">
      <c r="B19" s="23"/>
      <c r="C19" s="33"/>
      <c r="D19" s="403" t="s">
        <v>369</v>
      </c>
      <c r="E19" s="403"/>
      <c r="F19" s="321" t="s">
        <v>104</v>
      </c>
      <c r="G19" s="331"/>
      <c r="H19" s="332"/>
      <c r="I19" s="23"/>
    </row>
    <row r="20" spans="2:9" ht="21" customHeight="1">
      <c r="B20" s="23"/>
      <c r="C20" s="33"/>
      <c r="D20" s="403" t="s">
        <v>370</v>
      </c>
      <c r="E20" s="403"/>
      <c r="F20" s="321" t="s">
        <v>105</v>
      </c>
      <c r="G20" s="331"/>
      <c r="H20" s="332"/>
      <c r="I20" s="23"/>
    </row>
    <row r="21" spans="2:9" ht="21" customHeight="1" thickBot="1">
      <c r="B21" s="23"/>
      <c r="C21" s="33"/>
      <c r="D21" s="6"/>
      <c r="E21" s="6"/>
      <c r="F21" s="6"/>
      <c r="G21" s="331"/>
      <c r="H21" s="332"/>
      <c r="I21" s="23"/>
    </row>
    <row r="22" spans="2:9" ht="21" customHeight="1" thickBot="1">
      <c r="B22" s="23"/>
      <c r="C22" s="33"/>
      <c r="D22" s="417" t="s">
        <v>163</v>
      </c>
      <c r="E22" s="418"/>
      <c r="F22" s="418"/>
      <c r="G22" s="418"/>
      <c r="H22" s="419"/>
      <c r="I22" s="23"/>
    </row>
    <row r="23" spans="2:9" ht="21" customHeight="1" thickBot="1">
      <c r="B23" s="23"/>
      <c r="C23" s="33">
        <v>81</v>
      </c>
      <c r="D23" s="405" t="s">
        <v>97</v>
      </c>
      <c r="E23" s="406"/>
      <c r="F23" s="37">
        <v>100</v>
      </c>
      <c r="G23" s="407" t="s">
        <v>98</v>
      </c>
      <c r="H23" s="408"/>
      <c r="I23" s="23"/>
    </row>
    <row r="24" spans="2:9" ht="21" customHeight="1" thickBot="1">
      <c r="B24" s="23"/>
      <c r="C24" s="33">
        <v>82</v>
      </c>
      <c r="D24" s="405" t="s">
        <v>114</v>
      </c>
      <c r="E24" s="406"/>
      <c r="F24" s="37">
        <v>100</v>
      </c>
      <c r="G24" s="409"/>
      <c r="H24" s="410"/>
      <c r="I24" s="23"/>
    </row>
    <row r="25" spans="2:9" ht="21" customHeight="1" thickBot="1">
      <c r="B25" s="23"/>
      <c r="C25" s="32">
        <v>83</v>
      </c>
      <c r="D25" s="405" t="s">
        <v>111</v>
      </c>
      <c r="E25" s="406"/>
      <c r="F25" s="37">
        <v>100</v>
      </c>
      <c r="G25" s="411"/>
      <c r="H25" s="412"/>
      <c r="I25" s="23"/>
    </row>
    <row r="26" spans="2:9" ht="31.5" customHeight="1">
      <c r="B26" s="23"/>
      <c r="C26" s="33"/>
      <c r="D26" s="416" t="s">
        <v>164</v>
      </c>
      <c r="E26" s="416"/>
      <c r="F26" s="416"/>
      <c r="G26" s="416"/>
      <c r="H26" s="416"/>
      <c r="I26" s="23"/>
    </row>
    <row r="27" spans="2:9" ht="21" customHeight="1">
      <c r="B27" s="23"/>
      <c r="C27" s="33"/>
      <c r="D27" s="403" t="s">
        <v>99</v>
      </c>
      <c r="E27" s="403"/>
      <c r="F27" s="36" t="s">
        <v>100</v>
      </c>
      <c r="G27" s="31"/>
      <c r="H27" s="31"/>
      <c r="I27" s="23"/>
    </row>
    <row r="28" spans="2:9" ht="21" customHeight="1">
      <c r="B28" s="23"/>
      <c r="C28" s="33"/>
      <c r="D28" s="403" t="s">
        <v>356</v>
      </c>
      <c r="E28" s="403"/>
      <c r="F28" s="333" t="s">
        <v>355</v>
      </c>
      <c r="G28" s="31"/>
      <c r="H28" s="31"/>
      <c r="I28" s="23"/>
    </row>
    <row r="29" spans="2:9" ht="21" customHeight="1">
      <c r="B29" s="23"/>
      <c r="C29" s="33"/>
      <c r="D29" s="403" t="s">
        <v>357</v>
      </c>
      <c r="E29" s="403"/>
      <c r="F29" s="333" t="s">
        <v>101</v>
      </c>
      <c r="G29" s="31"/>
      <c r="H29" s="31"/>
      <c r="I29" s="23"/>
    </row>
    <row r="30" spans="2:9" ht="21" customHeight="1">
      <c r="B30" s="23"/>
      <c r="C30" s="33"/>
      <c r="D30" s="403" t="s">
        <v>358</v>
      </c>
      <c r="E30" s="403"/>
      <c r="F30" s="333" t="s">
        <v>102</v>
      </c>
      <c r="G30" s="31"/>
      <c r="H30" s="31"/>
      <c r="I30" s="23"/>
    </row>
    <row r="31" spans="2:9" ht="21" customHeight="1">
      <c r="B31" s="23"/>
      <c r="C31" s="33"/>
      <c r="D31" s="403" t="s">
        <v>359</v>
      </c>
      <c r="E31" s="403"/>
      <c r="F31" s="333" t="s">
        <v>103</v>
      </c>
      <c r="G31" s="31"/>
      <c r="H31" s="31"/>
      <c r="I31" s="23"/>
    </row>
    <row r="32" spans="2:9" ht="21" customHeight="1">
      <c r="B32" s="23"/>
      <c r="C32" s="33"/>
      <c r="D32" s="403" t="s">
        <v>360</v>
      </c>
      <c r="E32" s="403"/>
      <c r="F32" s="333" t="s">
        <v>104</v>
      </c>
      <c r="G32" s="31"/>
      <c r="H32" s="31"/>
      <c r="I32" s="23"/>
    </row>
    <row r="33" spans="2:9" ht="21" customHeight="1">
      <c r="B33" s="23"/>
      <c r="C33" s="33"/>
      <c r="D33" s="31"/>
      <c r="E33" s="31"/>
      <c r="F33" s="31"/>
      <c r="G33" s="31"/>
      <c r="H33" s="31"/>
      <c r="I33" s="23"/>
    </row>
    <row r="34" spans="2:9" ht="39.9" customHeight="1">
      <c r="B34" s="23"/>
      <c r="C34" s="397" t="s">
        <v>83</v>
      </c>
      <c r="D34" s="398"/>
      <c r="E34" s="398"/>
      <c r="F34" s="398"/>
      <c r="G34" s="398"/>
      <c r="H34" s="398"/>
      <c r="I34" s="23"/>
    </row>
    <row r="35" spans="2:9">
      <c r="B35" s="23"/>
      <c r="C35" s="23"/>
      <c r="D35" s="23"/>
      <c r="E35" s="23"/>
      <c r="F35" s="23"/>
      <c r="G35" s="23"/>
      <c r="H35" s="23"/>
      <c r="I35" s="23"/>
    </row>
    <row r="37" spans="2:9" ht="26.25" customHeight="1">
      <c r="C37" s="399" t="s">
        <v>331</v>
      </c>
      <c r="D37" s="399"/>
      <c r="E37" s="399"/>
      <c r="F37" s="399"/>
      <c r="G37" s="399"/>
      <c r="H37" s="399"/>
    </row>
    <row r="39" spans="2:9" ht="24.9" customHeight="1">
      <c r="C39" s="400" t="s">
        <v>84</v>
      </c>
      <c r="D39" s="400"/>
      <c r="E39" s="400"/>
      <c r="F39" s="400"/>
      <c r="G39" s="400"/>
      <c r="H39" s="400"/>
    </row>
    <row r="40" spans="2:9" ht="24.9" customHeight="1">
      <c r="C40" s="401" t="s">
        <v>85</v>
      </c>
      <c r="D40" s="401"/>
      <c r="E40" s="401"/>
      <c r="F40" s="401"/>
      <c r="G40" s="401"/>
      <c r="H40" s="401"/>
    </row>
    <row r="41" spans="2:9" ht="24.9" customHeight="1">
      <c r="C41" s="402" t="s">
        <v>86</v>
      </c>
      <c r="D41" s="402"/>
      <c r="E41" s="402"/>
      <c r="F41" s="402"/>
      <c r="G41" s="402"/>
      <c r="H41" s="402"/>
    </row>
    <row r="42" spans="2:9" ht="24.9" customHeight="1">
      <c r="C42" s="404" t="s">
        <v>87</v>
      </c>
      <c r="D42" s="404"/>
      <c r="E42" s="404"/>
      <c r="F42" s="404"/>
      <c r="G42" s="404"/>
      <c r="H42" s="404"/>
    </row>
    <row r="43" spans="2:9" ht="23.25" customHeight="1">
      <c r="C43" s="394" t="s">
        <v>88</v>
      </c>
      <c r="D43" s="394"/>
      <c r="E43" s="394"/>
      <c r="F43" s="394"/>
      <c r="G43" s="394"/>
      <c r="H43" s="394"/>
    </row>
    <row r="46" spans="2:9" ht="22.5" customHeight="1">
      <c r="C46" s="395" t="s">
        <v>91</v>
      </c>
      <c r="D46" s="395"/>
      <c r="E46" s="395"/>
      <c r="F46" s="395"/>
      <c r="G46" s="395"/>
      <c r="H46" s="395"/>
    </row>
    <row r="47" spans="2:9" ht="18">
      <c r="C47" s="396" t="s">
        <v>361</v>
      </c>
      <c r="D47" s="394"/>
      <c r="E47" s="394"/>
      <c r="F47" s="394"/>
      <c r="G47" s="394"/>
      <c r="H47" s="394"/>
    </row>
  </sheetData>
  <sheetProtection password="C1FB" sheet="1" objects="1" scenarios="1" selectLockedCells="1"/>
  <mergeCells count="40">
    <mergeCell ref="L5:N5"/>
    <mergeCell ref="L3:N4"/>
    <mergeCell ref="C5:H5"/>
    <mergeCell ref="C4:H4"/>
    <mergeCell ref="C3:H3"/>
    <mergeCell ref="G10:H10"/>
    <mergeCell ref="G11:H11"/>
    <mergeCell ref="G12:H12"/>
    <mergeCell ref="C6:H6"/>
    <mergeCell ref="C7:H7"/>
    <mergeCell ref="G8:H8"/>
    <mergeCell ref="G9:H9"/>
    <mergeCell ref="C13:H14"/>
    <mergeCell ref="D15:E15"/>
    <mergeCell ref="D16:E16"/>
    <mergeCell ref="D26:H26"/>
    <mergeCell ref="D27:E27"/>
    <mergeCell ref="D17:E17"/>
    <mergeCell ref="D18:E18"/>
    <mergeCell ref="D19:E19"/>
    <mergeCell ref="D20:E20"/>
    <mergeCell ref="D22:H22"/>
    <mergeCell ref="D28:E28"/>
    <mergeCell ref="D25:E25"/>
    <mergeCell ref="D23:E23"/>
    <mergeCell ref="D24:E24"/>
    <mergeCell ref="G23:H25"/>
    <mergeCell ref="D29:E29"/>
    <mergeCell ref="D32:E32"/>
    <mergeCell ref="D30:E30"/>
    <mergeCell ref="D31:E31"/>
    <mergeCell ref="C42:H42"/>
    <mergeCell ref="C43:H43"/>
    <mergeCell ref="C46:H46"/>
    <mergeCell ref="C47:H47"/>
    <mergeCell ref="C34:H34"/>
    <mergeCell ref="C37:H37"/>
    <mergeCell ref="C39:H39"/>
    <mergeCell ref="C40:H40"/>
    <mergeCell ref="C41:H41"/>
  </mergeCells>
  <hyperlinks>
    <hyperlink ref="C43" r:id="rId1"/>
    <hyperlink ref="L5" r:id="rId2"/>
    <hyperlink ref="C47" r:id="rId3"/>
  </hyperlinks>
  <pageMargins left="0.7" right="0.7" top="0.75" bottom="0.75" header="0.3" footer="0.3"/>
  <pageSetup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2599"/>
  <sheetViews>
    <sheetView showGridLines="0" view="pageBreakPreview" zoomScaleSheetLayoutView="100" workbookViewId="0">
      <selection activeCell="AG9" sqref="AG9"/>
    </sheetView>
  </sheetViews>
  <sheetFormatPr defaultColWidth="9.109375" defaultRowHeight="14.4"/>
  <cols>
    <col min="1" max="1" width="3.88671875" style="166" customWidth="1"/>
    <col min="2" max="2" width="13" style="75" customWidth="1"/>
    <col min="3" max="15" width="4.88671875" style="75" customWidth="1"/>
    <col min="16" max="16" width="5.77734375" style="75" customWidth="1"/>
    <col min="17" max="17" width="4.109375" style="75" customWidth="1"/>
    <col min="18" max="18" width="13" style="75" customWidth="1"/>
    <col min="19" max="31" width="4.88671875" style="75" customWidth="1"/>
    <col min="32" max="32" width="6.44140625" style="75" customWidth="1"/>
    <col min="33" max="33" width="13.21875" style="75" customWidth="1"/>
    <col min="34" max="34" width="5.33203125" style="75" customWidth="1"/>
    <col min="35" max="37" width="9.109375" style="75"/>
    <col min="38" max="38" width="6.33203125" style="75" customWidth="1"/>
    <col min="39" max="39" width="12.77734375" style="75" customWidth="1"/>
    <col min="40" max="40" width="9.109375" style="75" hidden="1" customWidth="1"/>
    <col min="41" max="16384" width="9.109375" style="75"/>
  </cols>
  <sheetData>
    <row r="1" spans="1:40" ht="24.75" customHeight="1">
      <c r="A1" s="165"/>
      <c r="B1" s="759" t="s">
        <v>203</v>
      </c>
      <c r="C1" s="759"/>
      <c r="D1" s="759"/>
      <c r="E1" s="759"/>
      <c r="F1" s="759"/>
      <c r="G1" s="759"/>
      <c r="H1" s="759"/>
      <c r="I1" s="759"/>
      <c r="J1" s="759"/>
      <c r="K1" s="759"/>
      <c r="L1" s="759"/>
      <c r="M1" s="759"/>
      <c r="N1" s="759"/>
      <c r="O1" s="759"/>
      <c r="P1" s="759"/>
      <c r="Q1" s="770" t="s">
        <v>249</v>
      </c>
      <c r="R1" s="759" t="s">
        <v>203</v>
      </c>
      <c r="S1" s="759"/>
      <c r="T1" s="759"/>
      <c r="U1" s="759"/>
      <c r="V1" s="759"/>
      <c r="W1" s="759"/>
      <c r="X1" s="759"/>
      <c r="Y1" s="759"/>
      <c r="Z1" s="759"/>
      <c r="AA1" s="759"/>
      <c r="AB1" s="759"/>
      <c r="AC1" s="759"/>
      <c r="AD1" s="759"/>
      <c r="AE1" s="759"/>
      <c r="AF1" s="759"/>
      <c r="AH1" s="127"/>
      <c r="AI1" s="127"/>
      <c r="AJ1" s="127"/>
      <c r="AK1" s="127"/>
      <c r="AL1" s="127"/>
    </row>
    <row r="2" spans="1:40" ht="22.5" customHeight="1" thickBot="1">
      <c r="A2" s="165"/>
      <c r="B2" s="771" t="s">
        <v>204</v>
      </c>
      <c r="C2" s="771"/>
      <c r="D2" s="771"/>
      <c r="E2" s="771"/>
      <c r="F2" s="771"/>
      <c r="G2" s="771"/>
      <c r="H2" s="771"/>
      <c r="I2" s="771"/>
      <c r="J2" s="771"/>
      <c r="K2" s="771"/>
      <c r="L2" s="771"/>
      <c r="M2" s="771"/>
      <c r="N2" s="771"/>
      <c r="O2" s="771"/>
      <c r="P2" s="771"/>
      <c r="Q2" s="770"/>
      <c r="R2" s="771" t="s">
        <v>204</v>
      </c>
      <c r="S2" s="771"/>
      <c r="T2" s="771"/>
      <c r="U2" s="771"/>
      <c r="V2" s="771"/>
      <c r="W2" s="771"/>
      <c r="X2" s="771"/>
      <c r="Y2" s="771"/>
      <c r="Z2" s="771"/>
      <c r="AA2" s="771"/>
      <c r="AB2" s="771"/>
      <c r="AC2" s="771"/>
      <c r="AD2" s="771"/>
      <c r="AE2" s="771"/>
      <c r="AF2" s="771"/>
      <c r="AH2" s="127"/>
      <c r="AI2" s="127"/>
      <c r="AJ2" s="128" t="s">
        <v>226</v>
      </c>
      <c r="AK2" s="127"/>
      <c r="AL2" s="127"/>
    </row>
    <row r="3" spans="1:40" ht="24" customHeight="1" thickBot="1">
      <c r="A3" s="165"/>
      <c r="B3" s="772" t="s">
        <v>168</v>
      </c>
      <c r="C3" s="772"/>
      <c r="D3" s="772"/>
      <c r="E3" s="773" t="str">
        <f>IF(AND(N7=""),"",'Result Sheet'!$F$2)</f>
        <v xml:space="preserve">महात्मा गाँधी राजकीय विद्यालय (अंग्रेजी माध्यम) बर, पाली </v>
      </c>
      <c r="F3" s="773"/>
      <c r="G3" s="773"/>
      <c r="H3" s="773"/>
      <c r="I3" s="773"/>
      <c r="J3" s="773"/>
      <c r="K3" s="773"/>
      <c r="L3" s="773"/>
      <c r="M3" s="773"/>
      <c r="N3" s="773"/>
      <c r="O3" s="773"/>
      <c r="P3" s="773"/>
      <c r="Q3" s="770"/>
      <c r="R3" s="772" t="s">
        <v>168</v>
      </c>
      <c r="S3" s="772"/>
      <c r="T3" s="772"/>
      <c r="U3" s="773" t="str">
        <f>IF(AND(AD7=""),"",'Result Sheet'!$F$2)</f>
        <v xml:space="preserve">महात्मा गाँधी राजकीय विद्यालय (अंग्रेजी माध्यम) बर, पाली </v>
      </c>
      <c r="V3" s="773"/>
      <c r="W3" s="773"/>
      <c r="X3" s="773"/>
      <c r="Y3" s="773"/>
      <c r="Z3" s="773"/>
      <c r="AA3" s="773"/>
      <c r="AB3" s="773"/>
      <c r="AC3" s="773"/>
      <c r="AD3" s="773"/>
      <c r="AE3" s="773"/>
      <c r="AF3" s="773"/>
      <c r="AH3" s="127"/>
      <c r="AI3" s="129">
        <f>MIN('Result Sheet'!B8:B207)</f>
        <v>101</v>
      </c>
      <c r="AJ3" s="128" t="s">
        <v>227</v>
      </c>
      <c r="AK3" s="129"/>
      <c r="AL3" s="127"/>
    </row>
    <row r="4" spans="1:40" ht="18" customHeight="1">
      <c r="A4" s="165"/>
      <c r="B4" s="164" t="s">
        <v>169</v>
      </c>
      <c r="C4" s="748">
        <f>IFERROR(VLOOKUP(N7,Marks,2,0),"")</f>
        <v>1</v>
      </c>
      <c r="D4" s="748"/>
      <c r="E4" s="766" t="s">
        <v>212</v>
      </c>
      <c r="F4" s="766"/>
      <c r="G4" s="766"/>
      <c r="H4" s="748" t="str">
        <f>IFERROR(VLOOKUP(N7,Marks,3,0),"")</f>
        <v>A</v>
      </c>
      <c r="I4" s="748"/>
      <c r="J4" s="749" t="s">
        <v>205</v>
      </c>
      <c r="K4" s="749"/>
      <c r="L4" s="749"/>
      <c r="M4" s="749"/>
      <c r="N4" s="750" t="str">
        <f>IF(AND(N7=""),"",'Marks Entry 1st'!$I$2)</f>
        <v xml:space="preserve"> 2021-2022</v>
      </c>
      <c r="O4" s="750"/>
      <c r="P4" s="750"/>
      <c r="Q4" s="770"/>
      <c r="R4" s="164" t="s">
        <v>169</v>
      </c>
      <c r="S4" s="748">
        <f>IFERROR(VLOOKUP(AD7,Marks,2,0),"")</f>
        <v>1</v>
      </c>
      <c r="T4" s="748"/>
      <c r="U4" s="766" t="s">
        <v>212</v>
      </c>
      <c r="V4" s="766"/>
      <c r="W4" s="766"/>
      <c r="X4" s="748" t="str">
        <f>IFERROR(VLOOKUP(AD7,Marks,3,0),"")</f>
        <v>A</v>
      </c>
      <c r="Y4" s="748"/>
      <c r="Z4" s="749" t="s">
        <v>205</v>
      </c>
      <c r="AA4" s="749"/>
      <c r="AB4" s="749"/>
      <c r="AC4" s="749"/>
      <c r="AD4" s="750" t="str">
        <f>IF(AND(AD7=""),"",'Marks Entry 1st'!$I$2)</f>
        <v xml:space="preserve"> 2021-2022</v>
      </c>
      <c r="AE4" s="750"/>
      <c r="AF4" s="750"/>
      <c r="AH4" s="127"/>
      <c r="AI4" s="127"/>
      <c r="AJ4" s="127"/>
      <c r="AK4" s="127"/>
      <c r="AL4" s="127"/>
      <c r="AN4" s="126">
        <f>MIN('Result Sheet'!B8:B207)</f>
        <v>101</v>
      </c>
    </row>
    <row r="5" spans="1:40" ht="18" customHeight="1">
      <c r="A5" s="165"/>
      <c r="B5" s="751" t="s">
        <v>206</v>
      </c>
      <c r="C5" s="751"/>
      <c r="D5" s="751"/>
      <c r="E5" s="752" t="str">
        <f>IFERROR(VLOOKUP(N7,Marks,6,0),"")</f>
        <v>AAKIFA BANO</v>
      </c>
      <c r="F5" s="752"/>
      <c r="G5" s="752"/>
      <c r="H5" s="752"/>
      <c r="I5" s="752"/>
      <c r="J5" s="753" t="s">
        <v>209</v>
      </c>
      <c r="K5" s="753"/>
      <c r="L5" s="753"/>
      <c r="M5" s="753"/>
      <c r="N5" s="754">
        <f>IFERROR(VLOOKUP(N7,Marks,5,0),"")</f>
        <v>936</v>
      </c>
      <c r="O5" s="754"/>
      <c r="P5" s="754"/>
      <c r="Q5" s="770"/>
      <c r="R5" s="751" t="s">
        <v>206</v>
      </c>
      <c r="S5" s="751"/>
      <c r="T5" s="751"/>
      <c r="U5" s="752" t="str">
        <f>IFERROR(VLOOKUP(AD7,Marks,6,0),"")</f>
        <v>ANUJ GIRI</v>
      </c>
      <c r="V5" s="752"/>
      <c r="W5" s="752"/>
      <c r="X5" s="752"/>
      <c r="Y5" s="752"/>
      <c r="Z5" s="753" t="s">
        <v>209</v>
      </c>
      <c r="AA5" s="753"/>
      <c r="AB5" s="753"/>
      <c r="AC5" s="753"/>
      <c r="AD5" s="754">
        <f>IFERROR(VLOOKUP(AD7,Marks,5,0),"")</f>
        <v>944</v>
      </c>
      <c r="AE5" s="754"/>
      <c r="AF5" s="754"/>
      <c r="AH5" s="127"/>
      <c r="AI5" s="127"/>
      <c r="AJ5" s="127"/>
      <c r="AK5" s="127"/>
      <c r="AL5" s="127"/>
    </row>
    <row r="6" spans="1:40" ht="18" customHeight="1">
      <c r="A6" s="165"/>
      <c r="B6" s="751" t="s">
        <v>207</v>
      </c>
      <c r="C6" s="751"/>
      <c r="D6" s="751"/>
      <c r="E6" s="752" t="str">
        <f>IFERROR(VLOOKUP(N7,Marks,7,0),"")</f>
        <v>SHABBIR MOHAMMAD</v>
      </c>
      <c r="F6" s="752"/>
      <c r="G6" s="752"/>
      <c r="H6" s="752"/>
      <c r="I6" s="752"/>
      <c r="J6" s="753" t="s">
        <v>210</v>
      </c>
      <c r="K6" s="753"/>
      <c r="L6" s="753"/>
      <c r="M6" s="753"/>
      <c r="N6" s="767" t="str">
        <f>IFERROR(VLOOKUP(N7,Marks,4,0),"")</f>
        <v>28-10-2014</v>
      </c>
      <c r="O6" s="767"/>
      <c r="P6" s="767"/>
      <c r="Q6" s="770"/>
      <c r="R6" s="751" t="s">
        <v>207</v>
      </c>
      <c r="S6" s="751"/>
      <c r="T6" s="751"/>
      <c r="U6" s="752" t="str">
        <f>IFERROR(VLOOKUP(AD7,Marks,7,0),"")</f>
        <v>BHAGWAT GIRI</v>
      </c>
      <c r="V6" s="752"/>
      <c r="W6" s="752"/>
      <c r="X6" s="752"/>
      <c r="Y6" s="752"/>
      <c r="Z6" s="753" t="s">
        <v>210</v>
      </c>
      <c r="AA6" s="753"/>
      <c r="AB6" s="753"/>
      <c r="AC6" s="753"/>
      <c r="AD6" s="767">
        <f>IFERROR(VLOOKUP(AD7,Marks,4,0),"")</f>
        <v>42005</v>
      </c>
      <c r="AE6" s="767"/>
      <c r="AF6" s="767"/>
      <c r="AN6" s="126">
        <f>IF(AK3="",MAX('Result Sheet'!B8:B207),AK3)</f>
        <v>132</v>
      </c>
    </row>
    <row r="7" spans="1:40" ht="18" customHeight="1">
      <c r="A7" s="165"/>
      <c r="B7" s="751" t="s">
        <v>208</v>
      </c>
      <c r="C7" s="751"/>
      <c r="D7" s="751"/>
      <c r="E7" s="752" t="str">
        <f>IFERROR(VLOOKUP(N7,Marks,8,0),"")</f>
        <v>HEENA KOUSER</v>
      </c>
      <c r="F7" s="752"/>
      <c r="G7" s="752"/>
      <c r="H7" s="752"/>
      <c r="I7" s="752"/>
      <c r="J7" s="753" t="s">
        <v>211</v>
      </c>
      <c r="K7" s="753"/>
      <c r="L7" s="753"/>
      <c r="M7" s="753"/>
      <c r="N7" s="760">
        <f>AI3</f>
        <v>101</v>
      </c>
      <c r="O7" s="760"/>
      <c r="P7" s="760"/>
      <c r="Q7" s="770"/>
      <c r="R7" s="751" t="s">
        <v>208</v>
      </c>
      <c r="S7" s="751"/>
      <c r="T7" s="751"/>
      <c r="U7" s="752" t="str">
        <f>IFERROR(VLOOKUP(AD7,Marks,8,0),"")</f>
        <v>KANTA DEVI</v>
      </c>
      <c r="V7" s="752"/>
      <c r="W7" s="752"/>
      <c r="X7" s="752"/>
      <c r="Y7" s="752"/>
      <c r="Z7" s="753" t="s">
        <v>211</v>
      </c>
      <c r="AA7" s="753"/>
      <c r="AB7" s="753"/>
      <c r="AC7" s="753"/>
      <c r="AD7" s="761">
        <f>IF(N7="","",IF(AND(N7+1&gt;$AN$6),"",N7+1))</f>
        <v>102</v>
      </c>
      <c r="AE7" s="761"/>
      <c r="AF7" s="761"/>
    </row>
    <row r="8" spans="1:40" ht="9.75" customHeight="1">
      <c r="A8" s="165"/>
      <c r="B8" s="123"/>
      <c r="C8" s="123"/>
      <c r="D8" s="123"/>
      <c r="E8" s="124"/>
      <c r="F8" s="124"/>
      <c r="G8" s="124"/>
      <c r="H8" s="123"/>
      <c r="I8" s="123"/>
      <c r="J8" s="125"/>
      <c r="K8" s="125"/>
      <c r="L8" s="125"/>
      <c r="M8" s="76"/>
      <c r="N8" s="76"/>
      <c r="O8" s="76"/>
      <c r="P8" s="76"/>
      <c r="Q8" s="770"/>
      <c r="R8" s="123"/>
      <c r="S8" s="123"/>
      <c r="T8" s="123"/>
      <c r="U8" s="124"/>
      <c r="V8" s="124"/>
      <c r="W8" s="124"/>
      <c r="X8" s="123"/>
      <c r="Y8" s="123"/>
      <c r="Z8" s="125"/>
      <c r="AA8" s="125"/>
      <c r="AB8" s="125"/>
      <c r="AC8" s="76"/>
      <c r="AD8" s="76"/>
      <c r="AE8" s="76"/>
      <c r="AF8" s="76"/>
    </row>
    <row r="9" spans="1:40" ht="21" customHeight="1">
      <c r="A9" s="165"/>
      <c r="B9" s="762" t="s">
        <v>213</v>
      </c>
      <c r="C9" s="610" t="s">
        <v>214</v>
      </c>
      <c r="D9" s="610"/>
      <c r="E9" s="610"/>
      <c r="F9" s="763" t="s">
        <v>13</v>
      </c>
      <c r="G9" s="764"/>
      <c r="H9" s="764"/>
      <c r="I9" s="765"/>
      <c r="J9" s="613" t="s">
        <v>184</v>
      </c>
      <c r="K9" s="614" t="s">
        <v>167</v>
      </c>
      <c r="L9" s="615"/>
      <c r="M9" s="615"/>
      <c r="N9" s="616"/>
      <c r="O9" s="580" t="s">
        <v>185</v>
      </c>
      <c r="P9" s="581" t="s">
        <v>186</v>
      </c>
      <c r="Q9" s="770"/>
      <c r="R9" s="762" t="s">
        <v>213</v>
      </c>
      <c r="S9" s="610" t="s">
        <v>214</v>
      </c>
      <c r="T9" s="610"/>
      <c r="U9" s="610"/>
      <c r="V9" s="763" t="s">
        <v>13</v>
      </c>
      <c r="W9" s="764"/>
      <c r="X9" s="764"/>
      <c r="Y9" s="765"/>
      <c r="Z9" s="613" t="s">
        <v>184</v>
      </c>
      <c r="AA9" s="614" t="s">
        <v>167</v>
      </c>
      <c r="AB9" s="615"/>
      <c r="AC9" s="615"/>
      <c r="AD9" s="616"/>
      <c r="AE9" s="580" t="s">
        <v>185</v>
      </c>
      <c r="AF9" s="581" t="s">
        <v>186</v>
      </c>
    </row>
    <row r="10" spans="1:40" ht="90.75" customHeight="1">
      <c r="A10" s="165"/>
      <c r="B10" s="762"/>
      <c r="C10" s="171" t="s">
        <v>11</v>
      </c>
      <c r="D10" s="171" t="s">
        <v>180</v>
      </c>
      <c r="E10" s="171" t="s">
        <v>108</v>
      </c>
      <c r="F10" s="171" t="s">
        <v>182</v>
      </c>
      <c r="G10" s="171" t="s">
        <v>183</v>
      </c>
      <c r="H10" s="305" t="s">
        <v>10</v>
      </c>
      <c r="I10" s="171" t="s">
        <v>108</v>
      </c>
      <c r="J10" s="613"/>
      <c r="K10" s="172" t="s">
        <v>182</v>
      </c>
      <c r="L10" s="172" t="s">
        <v>183</v>
      </c>
      <c r="M10" s="173" t="s">
        <v>10</v>
      </c>
      <c r="N10" s="171" t="s">
        <v>108</v>
      </c>
      <c r="O10" s="580"/>
      <c r="P10" s="736"/>
      <c r="Q10" s="770"/>
      <c r="R10" s="762"/>
      <c r="S10" s="171" t="s">
        <v>11</v>
      </c>
      <c r="T10" s="171" t="s">
        <v>180</v>
      </c>
      <c r="U10" s="171" t="s">
        <v>108</v>
      </c>
      <c r="V10" s="171" t="s">
        <v>182</v>
      </c>
      <c r="W10" s="171" t="s">
        <v>183</v>
      </c>
      <c r="X10" s="305" t="s">
        <v>10</v>
      </c>
      <c r="Y10" s="171" t="s">
        <v>108</v>
      </c>
      <c r="Z10" s="613"/>
      <c r="AA10" s="172" t="s">
        <v>182</v>
      </c>
      <c r="AB10" s="172" t="s">
        <v>183</v>
      </c>
      <c r="AC10" s="173" t="s">
        <v>10</v>
      </c>
      <c r="AD10" s="171" t="s">
        <v>108</v>
      </c>
      <c r="AE10" s="580"/>
      <c r="AF10" s="736">
        <v>0</v>
      </c>
    </row>
    <row r="11" spans="1:40" ht="18.75" customHeight="1">
      <c r="A11" s="165"/>
      <c r="B11" s="762"/>
      <c r="C11" s="115">
        <v>20</v>
      </c>
      <c r="D11" s="115">
        <v>20</v>
      </c>
      <c r="E11" s="116">
        <v>40</v>
      </c>
      <c r="F11" s="115">
        <v>30</v>
      </c>
      <c r="G11" s="115">
        <v>18</v>
      </c>
      <c r="H11" s="115">
        <v>12</v>
      </c>
      <c r="I11" s="116">
        <v>60</v>
      </c>
      <c r="J11" s="118">
        <v>100</v>
      </c>
      <c r="K11" s="115">
        <v>50</v>
      </c>
      <c r="L11" s="115">
        <v>30</v>
      </c>
      <c r="M11" s="115">
        <v>20</v>
      </c>
      <c r="N11" s="116">
        <v>100</v>
      </c>
      <c r="O11" s="118">
        <v>200</v>
      </c>
      <c r="P11" s="775">
        <f>IF(AND(N7="",C4="",E5="",N5=""),"",IF(OR(C4=1,C4=2),600,800))</f>
        <v>600</v>
      </c>
      <c r="Q11" s="770"/>
      <c r="R11" s="762"/>
      <c r="S11" s="315">
        <v>20</v>
      </c>
      <c r="T11" s="315">
        <v>20</v>
      </c>
      <c r="U11" s="116">
        <v>40</v>
      </c>
      <c r="V11" s="315">
        <v>30</v>
      </c>
      <c r="W11" s="315">
        <v>18</v>
      </c>
      <c r="X11" s="315">
        <v>12</v>
      </c>
      <c r="Y11" s="116">
        <v>60</v>
      </c>
      <c r="Z11" s="118">
        <v>100</v>
      </c>
      <c r="AA11" s="315">
        <v>50</v>
      </c>
      <c r="AB11" s="315">
        <v>30</v>
      </c>
      <c r="AC11" s="315">
        <v>20</v>
      </c>
      <c r="AD11" s="116">
        <v>100</v>
      </c>
      <c r="AE11" s="118">
        <v>200</v>
      </c>
      <c r="AF11" s="775">
        <f>IF(AND(AD7="",S4="",U5="",AD5=""),"",IF(OR(S4=1,S4=2),600,800))</f>
        <v>600</v>
      </c>
    </row>
    <row r="12" spans="1:40" ht="21" customHeight="1">
      <c r="A12" s="165"/>
      <c r="B12" s="122" t="str">
        <f>'Result Sheet'!$L$4</f>
        <v xml:space="preserve">हिन्दी </v>
      </c>
      <c r="C12" s="114">
        <f>IFERROR(VLOOKUP(N7,Marks,11,0),"")</f>
        <v>9</v>
      </c>
      <c r="D12" s="114">
        <f>IFERROR(VLOOKUP(N7,Marks,12,0),"")</f>
        <v>9</v>
      </c>
      <c r="E12" s="117">
        <f>IFERROR(VLOOKUP(N7,Marks,13,0),"")</f>
        <v>18</v>
      </c>
      <c r="F12" s="114">
        <f>IFERROR(VLOOKUP(N7,Marks,14,0),"")</f>
        <v>18</v>
      </c>
      <c r="G12" s="114">
        <f>IFERROR(VLOOKUP(N7,Marks,15,0),"")</f>
        <v>5</v>
      </c>
      <c r="H12" s="114">
        <f>IFERROR(VLOOKUP(N7,Marks,16,0),"")</f>
        <v>10</v>
      </c>
      <c r="I12" s="117">
        <f>IFERROR(VLOOKUP(N7,Marks,17,0),"")</f>
        <v>33</v>
      </c>
      <c r="J12" s="119">
        <f>IFERROR(VLOOKUP(N7,Marks,18,0),"")</f>
        <v>51</v>
      </c>
      <c r="K12" s="114">
        <f>IFERROR(VLOOKUP(N7,Marks,19,0),"")</f>
        <v>39</v>
      </c>
      <c r="L12" s="114">
        <f>IFERROR(VLOOKUP(N7,Marks,20,0),"")</f>
        <v>5</v>
      </c>
      <c r="M12" s="114">
        <f>IFERROR(VLOOKUP(N7,Marks,21,0),"")</f>
        <v>10</v>
      </c>
      <c r="N12" s="117">
        <f>IFERROR(VLOOKUP(N7,Marks,22,0),"")</f>
        <v>54</v>
      </c>
      <c r="O12" s="119">
        <f>IFERROR(VLOOKUP(N7,Marks,23,0),"")</f>
        <v>105</v>
      </c>
      <c r="P12" s="323" t="str">
        <f>IFERROR(VLOOKUP(N7,Marks,29,0),"")</f>
        <v>C</v>
      </c>
      <c r="Q12" s="770"/>
      <c r="R12" s="122" t="str">
        <f>'Result Sheet'!$L$4</f>
        <v xml:space="preserve">हिन्दी </v>
      </c>
      <c r="S12" s="114">
        <f>IFERROR(VLOOKUP(AD7,Marks,11,0),"")</f>
        <v>9</v>
      </c>
      <c r="T12" s="114">
        <f>IFERROR(VLOOKUP(AD7,Marks,12,0),"")</f>
        <v>9</v>
      </c>
      <c r="U12" s="117">
        <f>IFERROR(VLOOKUP(AD7,Marks,13,0),"")</f>
        <v>18</v>
      </c>
      <c r="V12" s="114">
        <f>IFERROR(VLOOKUP(AD7,Marks,14,0),"")</f>
        <v>27</v>
      </c>
      <c r="W12" s="114">
        <f>IFERROR(VLOOKUP(AD7,Marks,15,0),"")</f>
        <v>4</v>
      </c>
      <c r="X12" s="114">
        <f>IFERROR(VLOOKUP(AD7,Marks,16,0),"")</f>
        <v>11</v>
      </c>
      <c r="Y12" s="117">
        <f>IFERROR(VLOOKUP(AD7,Marks,17,0),"")</f>
        <v>42</v>
      </c>
      <c r="Z12" s="119">
        <f>IFERROR(VLOOKUP(AD7,Marks,18,0),"")</f>
        <v>60</v>
      </c>
      <c r="AA12" s="114">
        <f>IFERROR(VLOOKUP(AD7,Marks,19,0),"")</f>
        <v>37</v>
      </c>
      <c r="AB12" s="114">
        <f>IFERROR(VLOOKUP(AD7,Marks,20,0),"")</f>
        <v>4</v>
      </c>
      <c r="AC12" s="114">
        <f>IFERROR(VLOOKUP(AD7,Marks,21,0),"")</f>
        <v>11</v>
      </c>
      <c r="AD12" s="117">
        <f>IFERROR(VLOOKUP(AD7,Marks,22,0),"")</f>
        <v>52</v>
      </c>
      <c r="AE12" s="119">
        <f>IFERROR(VLOOKUP(AD7,Marks,23,0),"")</f>
        <v>112</v>
      </c>
      <c r="AF12" s="323" t="str">
        <f>IFERROR(VLOOKUP(AD7,Marks,29,0),"")</f>
        <v>C</v>
      </c>
    </row>
    <row r="13" spans="1:40" ht="21" customHeight="1">
      <c r="A13" s="165"/>
      <c r="B13" s="122" t="str">
        <f>'Result Sheet'!$AE$4</f>
        <v xml:space="preserve">अंग्रेजी </v>
      </c>
      <c r="C13" s="114">
        <f>IFERROR(VLOOKUP(N7,Marks,30,0),"")</f>
        <v>1</v>
      </c>
      <c r="D13" s="114">
        <f>IFERROR(VLOOKUP(N7,Marks,31,0),"")</f>
        <v>9</v>
      </c>
      <c r="E13" s="117">
        <f>IFERROR(VLOOKUP(N7,Marks,32,0),"")</f>
        <v>10</v>
      </c>
      <c r="F13" s="114">
        <f>IFERROR(VLOOKUP(N7,Marks,33,0),"")</f>
        <v>29</v>
      </c>
      <c r="G13" s="114">
        <f>IFERROR(VLOOKUP(N7,Marks,34,0),"")</f>
        <v>5</v>
      </c>
      <c r="H13" s="114">
        <f>IFERROR(VLOOKUP(N7,Marks,35,0),"")</f>
        <v>11</v>
      </c>
      <c r="I13" s="117">
        <f>IFERROR(VLOOKUP(N7,Marks,36,0),"")</f>
        <v>45</v>
      </c>
      <c r="J13" s="119">
        <f>IFERROR(VLOOKUP(N7,Marks,37,0),"")</f>
        <v>55</v>
      </c>
      <c r="K13" s="114">
        <f>IFERROR(VLOOKUP(N7,Marks,38,0),"")</f>
        <v>50</v>
      </c>
      <c r="L13" s="114">
        <f>IFERROR(VLOOKUP(N7,Marks,39,0),"")</f>
        <v>5</v>
      </c>
      <c r="M13" s="114">
        <f>IFERROR(VLOOKUP(N7,Marks,40,0),"")</f>
        <v>10</v>
      </c>
      <c r="N13" s="117">
        <f>IFERROR(VLOOKUP(N7,Marks,41,0),"")</f>
        <v>65</v>
      </c>
      <c r="O13" s="119">
        <f>IFERROR(VLOOKUP(N7,Marks,42,0),"")</f>
        <v>120</v>
      </c>
      <c r="P13" s="323" t="str">
        <f>IFERROR(VLOOKUP(N7,Marks,48,0),"")</f>
        <v>C</v>
      </c>
      <c r="Q13" s="770"/>
      <c r="R13" s="122" t="str">
        <f>'Result Sheet'!$AE$4</f>
        <v xml:space="preserve">अंग्रेजी </v>
      </c>
      <c r="S13" s="114">
        <f>IFERROR(VLOOKUP(AD7,Marks,30,0),"")</f>
        <v>2</v>
      </c>
      <c r="T13" s="114">
        <f>IFERROR(VLOOKUP(AD7,Marks,31,0),"")</f>
        <v>9</v>
      </c>
      <c r="U13" s="117">
        <f>IFERROR(VLOOKUP(AD7,Marks,32,0),"")</f>
        <v>11</v>
      </c>
      <c r="V13" s="114">
        <f>IFERROR(VLOOKUP(AD7,Marks,33,0),"")</f>
        <v>24</v>
      </c>
      <c r="W13" s="114">
        <f>IFERROR(VLOOKUP(AD7,Marks,34,0),"")</f>
        <v>4</v>
      </c>
      <c r="X13" s="114">
        <f>IFERROR(VLOOKUP(AD7,Marks,35,0),"")</f>
        <v>12</v>
      </c>
      <c r="Y13" s="117">
        <f>IFERROR(VLOOKUP(AD7,Marks,36,0),"")</f>
        <v>40</v>
      </c>
      <c r="Z13" s="119">
        <f>IFERROR(VLOOKUP(AD7,Marks,37,0),"")</f>
        <v>51</v>
      </c>
      <c r="AA13" s="114">
        <f>IFERROR(VLOOKUP(AD7,Marks,38,0),"")</f>
        <v>37</v>
      </c>
      <c r="AB13" s="114">
        <f>IFERROR(VLOOKUP(AD7,Marks,39,0),"")</f>
        <v>4</v>
      </c>
      <c r="AC13" s="114">
        <f>IFERROR(VLOOKUP(AD7,Marks,40,0),"")</f>
        <v>9</v>
      </c>
      <c r="AD13" s="117">
        <f>IFERROR(VLOOKUP(AD7,Marks,41,0),"")</f>
        <v>50</v>
      </c>
      <c r="AE13" s="119">
        <f>IFERROR(VLOOKUP(AD7,Marks,42,0),"")</f>
        <v>101</v>
      </c>
      <c r="AF13" s="323" t="str">
        <f>IFERROR(VLOOKUP(AD7,Marks,48,0),"")</f>
        <v>C</v>
      </c>
    </row>
    <row r="14" spans="1:40" ht="21" customHeight="1">
      <c r="A14" s="165"/>
      <c r="B14" s="122" t="str">
        <f>'Result Sheet'!$AX$4</f>
        <v xml:space="preserve">गणित </v>
      </c>
      <c r="C14" s="114">
        <f>IFERROR(VLOOKUP(N7,Marks,49,0),"")</f>
        <v>9</v>
      </c>
      <c r="D14" s="114">
        <f>IFERROR(VLOOKUP(N7,Marks,50,0),"")</f>
        <v>6</v>
      </c>
      <c r="E14" s="117">
        <f>IFERROR(VLOOKUP(N7,Marks,51,0),"")</f>
        <v>15</v>
      </c>
      <c r="F14" s="114">
        <f>IFERROR(VLOOKUP(N7,Marks,52,0),"")</f>
        <v>22</v>
      </c>
      <c r="G14" s="114">
        <f>IFERROR(VLOOKUP(N7,Marks,53,0),"")</f>
        <v>6</v>
      </c>
      <c r="H14" s="114">
        <f>IFERROR(VLOOKUP(N7,Marks,54,0),"")</f>
        <v>10</v>
      </c>
      <c r="I14" s="117">
        <f>IFERROR(VLOOKUP(N7,Marks,55,0),"")</f>
        <v>38</v>
      </c>
      <c r="J14" s="119">
        <f>IFERROR(VLOOKUP(N7,Marks,56,0),"")</f>
        <v>53</v>
      </c>
      <c r="K14" s="114">
        <f>IFERROR(VLOOKUP(N7,Marks,57,0),"")</f>
        <v>31</v>
      </c>
      <c r="L14" s="114">
        <f>IFERROR(VLOOKUP(N7,Marks,58,0),"")</f>
        <v>6</v>
      </c>
      <c r="M14" s="114">
        <f>IFERROR(VLOOKUP(N7,Marks,59,0),"")</f>
        <v>4</v>
      </c>
      <c r="N14" s="117">
        <f>IFERROR(VLOOKUP(N7,Marks,60,0),"")</f>
        <v>41</v>
      </c>
      <c r="O14" s="119">
        <f>IFERROR(VLOOKUP(N7,Marks,61,0),"")</f>
        <v>94</v>
      </c>
      <c r="P14" s="323" t="str">
        <f>IFERROR(VLOOKUP(N7,Marks,67,0),"")</f>
        <v>D</v>
      </c>
      <c r="Q14" s="770"/>
      <c r="R14" s="122" t="str">
        <f>'Result Sheet'!$AX$4</f>
        <v xml:space="preserve">गणित </v>
      </c>
      <c r="S14" s="114">
        <f>IFERROR(VLOOKUP(AD7,Marks,49,0),"")</f>
        <v>9</v>
      </c>
      <c r="T14" s="114">
        <f>IFERROR(VLOOKUP(AD7,Marks,50,0),"")</f>
        <v>6</v>
      </c>
      <c r="U14" s="117">
        <f>IFERROR(VLOOKUP(AD7,Marks,51,0),"")</f>
        <v>15</v>
      </c>
      <c r="V14" s="114">
        <f>IFERROR(VLOOKUP(AD7,Marks,52,0),"")</f>
        <v>23</v>
      </c>
      <c r="W14" s="114">
        <f>IFERROR(VLOOKUP(AD7,Marks,53,0),"")</f>
        <v>3</v>
      </c>
      <c r="X14" s="114">
        <f>IFERROR(VLOOKUP(AD7,Marks,54,0),"")</f>
        <v>11</v>
      </c>
      <c r="Y14" s="117">
        <f>IFERROR(VLOOKUP(AD7,Marks,55,0),"")</f>
        <v>37</v>
      </c>
      <c r="Z14" s="119">
        <f>IFERROR(VLOOKUP(AD7,Marks,56,0),"")</f>
        <v>52</v>
      </c>
      <c r="AA14" s="114">
        <f>IFERROR(VLOOKUP(AD7,Marks,57,0),"")</f>
        <v>31</v>
      </c>
      <c r="AB14" s="114">
        <f>IFERROR(VLOOKUP(AD7,Marks,58,0),"")</f>
        <v>3</v>
      </c>
      <c r="AC14" s="114">
        <f>IFERROR(VLOOKUP(AD7,Marks,59,0),"")</f>
        <v>4</v>
      </c>
      <c r="AD14" s="117">
        <f>IFERROR(VLOOKUP(AD7,Marks,60,0),"")</f>
        <v>38</v>
      </c>
      <c r="AE14" s="119">
        <f>IFERROR(VLOOKUP(AD7,Marks,61,0),"")</f>
        <v>90</v>
      </c>
      <c r="AF14" s="323" t="str">
        <f>IFERROR(VLOOKUP(AD7,Marks,67,0),"")</f>
        <v>D</v>
      </c>
    </row>
    <row r="15" spans="1:40" ht="21" customHeight="1">
      <c r="A15" s="165"/>
      <c r="B15" s="122" t="str">
        <f>'Result Sheet'!$BQ$4</f>
        <v xml:space="preserve">पर्यावरण अध्ययन </v>
      </c>
      <c r="C15" s="114">
        <f>IFERROR(VLOOKUP(N7,Marks,68,0),"")</f>
        <v>9</v>
      </c>
      <c r="D15" s="114">
        <f>IFERROR(VLOOKUP(N7,Marks,69,0),"")</f>
        <v>7</v>
      </c>
      <c r="E15" s="117">
        <f>IFERROR(VLOOKUP(N7,Marks,70,0),"")</f>
        <v>16</v>
      </c>
      <c r="F15" s="114">
        <f>IFERROR(VLOOKUP(N7,Marks,71,0),"")</f>
        <v>22</v>
      </c>
      <c r="G15" s="114">
        <f>IFERROR(VLOOKUP(N7,Marks,72,0),"")</f>
        <v>6</v>
      </c>
      <c r="H15" s="114">
        <f>IFERROR(VLOOKUP(N7,Marks,73,0),"")</f>
        <v>8</v>
      </c>
      <c r="I15" s="117">
        <f>IFERROR(VLOOKUP(N7,Marks,74,0),"")</f>
        <v>36</v>
      </c>
      <c r="J15" s="119">
        <f>IFERROR(VLOOKUP(N7,Marks,75,0),"")</f>
        <v>52</v>
      </c>
      <c r="K15" s="114">
        <f>IFERROR(VLOOKUP(N7,Marks,76,0),"")</f>
        <v>45</v>
      </c>
      <c r="L15" s="114">
        <f>IFERROR(VLOOKUP(N7,Marks,77,0),"")</f>
        <v>6</v>
      </c>
      <c r="M15" s="114">
        <f>IFERROR(VLOOKUP(N7,Marks,78,0),"")</f>
        <v>4</v>
      </c>
      <c r="N15" s="117">
        <f>IFERROR(VLOOKUP(N7,Marks,79,0),"")</f>
        <v>55</v>
      </c>
      <c r="O15" s="119">
        <f>IFERROR(VLOOKUP(N7,Marks,80,0),"")</f>
        <v>107</v>
      </c>
      <c r="P15" s="323" t="str">
        <f>IFERROR(VLOOKUP(N7,Marks,86,0),"")</f>
        <v>C</v>
      </c>
      <c r="Q15" s="770"/>
      <c r="R15" s="122" t="str">
        <f>'Result Sheet'!$BQ$4</f>
        <v xml:space="preserve">पर्यावरण अध्ययन </v>
      </c>
      <c r="S15" s="114">
        <f>IFERROR(VLOOKUP(AD7,Marks,68,0),"")</f>
        <v>9</v>
      </c>
      <c r="T15" s="114">
        <f>IFERROR(VLOOKUP(AD7,Marks,69,0),"")</f>
        <v>7</v>
      </c>
      <c r="U15" s="117">
        <f>IFERROR(VLOOKUP(AD7,Marks,70,0),"")</f>
        <v>16</v>
      </c>
      <c r="V15" s="114">
        <f>IFERROR(VLOOKUP(AD7,Marks,71,0),"")</f>
        <v>14</v>
      </c>
      <c r="W15" s="114">
        <f>IFERROR(VLOOKUP(AD7,Marks,72,0),"")</f>
        <v>4</v>
      </c>
      <c r="X15" s="114">
        <f>IFERROR(VLOOKUP(AD7,Marks,73,0),"")</f>
        <v>9</v>
      </c>
      <c r="Y15" s="117">
        <f>IFERROR(VLOOKUP(AD7,Marks,74,0),"")</f>
        <v>27</v>
      </c>
      <c r="Z15" s="119">
        <f>IFERROR(VLOOKUP(AD7,Marks,75,0),"")</f>
        <v>43</v>
      </c>
      <c r="AA15" s="114">
        <f>IFERROR(VLOOKUP(AD7,Marks,76,0),"")</f>
        <v>14</v>
      </c>
      <c r="AB15" s="114">
        <f>IFERROR(VLOOKUP(AD7,Marks,77,0),"")</f>
        <v>4</v>
      </c>
      <c r="AC15" s="114">
        <f>IFERROR(VLOOKUP(AD7,Marks,78,0),"")</f>
        <v>4</v>
      </c>
      <c r="AD15" s="117">
        <f>IFERROR(VLOOKUP(AD7,Marks,79,0),"")</f>
        <v>22</v>
      </c>
      <c r="AE15" s="119">
        <f>IFERROR(VLOOKUP(AD7,Marks,80,0),"")</f>
        <v>65</v>
      </c>
      <c r="AF15" s="323" t="str">
        <f>IFERROR(VLOOKUP(AD7,Marks,86,0),"")</f>
        <v>D</v>
      </c>
    </row>
    <row r="16" spans="1:40" ht="25.5" customHeight="1">
      <c r="A16" s="165"/>
      <c r="B16" s="162" t="s">
        <v>215</v>
      </c>
      <c r="C16" s="120">
        <f>IF(AND(C12="",C13="",C14="",C15=""),"",IF(OR(C4=1,C4=2),SUM(C12:C14),SUM(C12:C15)))</f>
        <v>19</v>
      </c>
      <c r="D16" s="120">
        <f>IF(AND(D12="",D13="",D14="",D15=""),"",IF(OR(C4=1,C4=2),SUM(D12:D14),SUM(D12:D15)))</f>
        <v>24</v>
      </c>
      <c r="E16" s="120">
        <f>IF(AND(E12="",E13="",E14="",E15=""),"",IF(OR(C4=1,C4=2),SUM(E12:E14),SUM(E12:E15)))</f>
        <v>43</v>
      </c>
      <c r="F16" s="120">
        <f>IF(AND(F12="",F13="",F14="",F15=""),"",IF(OR(C4=1,C4=2),SUM(F12:F14),SUM(F12:F15)))</f>
        <v>69</v>
      </c>
      <c r="G16" s="120">
        <f>IF(AND(G12="",G13="",G14="",G15=""),"",IF(OR(C4=1,C4=2),SUM(G12:G14),SUM(G12:G15)))</f>
        <v>16</v>
      </c>
      <c r="H16" s="120">
        <f>IF(AND(H12="",H13="",H14="",H15=""),"",IF(OR(C4=1,C4=2),SUM(H12:H14),SUM(H12:H15)))</f>
        <v>31</v>
      </c>
      <c r="I16" s="120">
        <f>IF(AND(I12="",I13="",I14="",I15=""),"",IF(OR(C4=1,C4=2),SUM(I12:I14),SUM(I12:I15)))</f>
        <v>116</v>
      </c>
      <c r="J16" s="120">
        <f>IF(AND(J12="",J13="",J14="",J15=""),"",IF(OR(C4=1,C4=2),SUM(J12:J14),SUM(J12:J15)))</f>
        <v>159</v>
      </c>
      <c r="K16" s="120">
        <f>IF(AND(K12="",K13="",K14="",K15=""),"",IF(OR(C4=1,C4=2),SUM(K12:K14),SUM(K12:K15)))</f>
        <v>120</v>
      </c>
      <c r="L16" s="120">
        <f>IF(AND(L12="",L13="",L14="",L15=""),"",IF(OR(C4=1,C4=2),SUM(L12:L14),SUM(L12:L15)))</f>
        <v>16</v>
      </c>
      <c r="M16" s="120">
        <f>IF(AND(M12="",M13="",M14="",M15=""),"",IF(OR(C4=1,C4=2),SUM(M12:M14),SUM(M12:M15)))</f>
        <v>24</v>
      </c>
      <c r="N16" s="120">
        <f>IF(AND(N12="",N13="",N14="",N15=""),"",IF(OR(C4=1,C4=2),SUM(N12:N14),SUM(N12:N15)))</f>
        <v>160</v>
      </c>
      <c r="O16" s="120">
        <f>IF(AND(O12="",O13="",O14="",O15=""),"",IF(OR(C4=1,C4=2),SUM(O12:O14),SUM(O12:O15)))</f>
        <v>319</v>
      </c>
      <c r="P16" s="326" t="str">
        <f>IF(OR(N7="",E5="",O16=""),"",IF(O16&gt;=81%*P11,"A",IF(O16&gt;=61%*P11,"B",IF(O16&gt;=41%*P11,"C",IF(O16&gt;=21%*P11,"D","E")))))</f>
        <v>C</v>
      </c>
      <c r="Q16" s="770"/>
      <c r="R16" s="162" t="s">
        <v>215</v>
      </c>
      <c r="S16" s="120">
        <f>IF(AND(S12="",S13="",S14="",S15=""),"",IF(OR(S4=1,S4=2),SUM(S12:S14),SUM(S12:S15)))</f>
        <v>20</v>
      </c>
      <c r="T16" s="120">
        <f>IF(AND(T12="",T13="",T14="",T15=""),"",IF(OR(S4=1,S4=2),SUM(T12:T14),SUM(T12:T15)))</f>
        <v>24</v>
      </c>
      <c r="U16" s="120">
        <f>IF(AND(U12="",U13="",U14="",U15=""),"",IF(OR(S4=1,S4=2),SUM(U12:U14),SUM(U12:U15)))</f>
        <v>44</v>
      </c>
      <c r="V16" s="120">
        <f>IF(AND(V12="",V13="",V14="",V15=""),"",IF(OR(S4=1,S4=2),SUM(V12:V14),SUM(V12:V15)))</f>
        <v>74</v>
      </c>
      <c r="W16" s="120">
        <f>IF(AND(W12="",W13="",W14="",W15=""),"",IF(OR(S4=1,S4=2),SUM(W12:W14),SUM(W12:W15)))</f>
        <v>11</v>
      </c>
      <c r="X16" s="120">
        <f>IF(AND(X12="",X13="",X14="",X15=""),"",IF(OR(S4=1,S4=2),SUM(X12:X14),SUM(X12:X15)))</f>
        <v>34</v>
      </c>
      <c r="Y16" s="120">
        <f>IF(AND(Y12="",Y13="",Y14="",Y15=""),"",IF(OR(S4=1,S4=2),SUM(Y12:Y14),SUM(Y12:Y15)))</f>
        <v>119</v>
      </c>
      <c r="Z16" s="120">
        <f>IF(AND(Z12="",Z13="",Z14="",Z15=""),"",IF(OR(S4=1,S4=2),SUM(Z12:Z14),SUM(Z12:Z15)))</f>
        <v>163</v>
      </c>
      <c r="AA16" s="120">
        <f>IF(AND(AA12="",AA13="",AA14="",AA15=""),"",IF(OR(S4=1,S4=2),SUM(AA12:AA14),SUM(AA12:AA15)))</f>
        <v>105</v>
      </c>
      <c r="AB16" s="120">
        <f>IF(AND(AB12="",AB13="",AB14="",AB15=""),"",IF(OR(S4=1,S4=2),SUM(AB12:AB14),SUM(AB12:AB15)))</f>
        <v>11</v>
      </c>
      <c r="AC16" s="120">
        <f>IF(AND(AC12="",AC13="",AC14="",AC15=""),"",IF(OR(S4=1,S4=2),SUM(AC12:AC14),SUM(AC12:AC15)))</f>
        <v>24</v>
      </c>
      <c r="AD16" s="120">
        <f>IF(AND(AD12="",AD13="",AD14="",AD15=""),"",IF(OR(S4=1,S4=2),SUM(AD12:AD14),SUM(AD12:AD15)))</f>
        <v>140</v>
      </c>
      <c r="AE16" s="120">
        <f>IF(AND(AE12="",AE13="",AE14="",AE15=""),"",IF(OR(S4=1,S4=2),SUM(AE12:AE14),SUM(AE12:AE15)))</f>
        <v>303</v>
      </c>
      <c r="AF16" s="326" t="str">
        <f>IF(OR(AD7="",U5="",AE16=""),"",IF(AE16&gt;=81%*AF11,"A",IF(AE16&gt;=61%*AF11,"B",IF(AE16&gt;=41%*AF11,"C",IF(AE16&gt;=21%*AF11,"D","E")))))</f>
        <v>C</v>
      </c>
    </row>
    <row r="17" spans="1:32" ht="9" customHeight="1">
      <c r="A17" s="165"/>
      <c r="B17" s="737"/>
      <c r="C17" s="737"/>
      <c r="D17" s="737"/>
      <c r="E17" s="737"/>
      <c r="F17" s="737"/>
      <c r="G17" s="737"/>
      <c r="H17" s="737"/>
      <c r="I17" s="737"/>
      <c r="J17" s="737"/>
      <c r="K17" s="737"/>
      <c r="L17" s="737"/>
      <c r="M17" s="737"/>
      <c r="N17" s="737"/>
      <c r="O17" s="737"/>
      <c r="P17" s="737"/>
      <c r="Q17" s="770"/>
      <c r="R17" s="737"/>
      <c r="S17" s="737"/>
      <c r="T17" s="737"/>
      <c r="U17" s="737"/>
      <c r="V17" s="737"/>
      <c r="W17" s="737"/>
      <c r="X17" s="737"/>
      <c r="Y17" s="737"/>
      <c r="Z17" s="737"/>
      <c r="AA17" s="737"/>
      <c r="AB17" s="737"/>
      <c r="AC17" s="737"/>
      <c r="AD17" s="737"/>
      <c r="AE17" s="737"/>
      <c r="AF17" s="737"/>
    </row>
    <row r="18" spans="1:32" ht="22.5" customHeight="1">
      <c r="A18" s="165"/>
      <c r="B18" s="738" t="s">
        <v>213</v>
      </c>
      <c r="C18" s="738"/>
      <c r="D18" s="739" t="s">
        <v>229</v>
      </c>
      <c r="E18" s="740"/>
      <c r="F18" s="163" t="s">
        <v>186</v>
      </c>
      <c r="G18" s="738" t="s">
        <v>213</v>
      </c>
      <c r="H18" s="738"/>
      <c r="I18" s="739" t="s">
        <v>229</v>
      </c>
      <c r="J18" s="740"/>
      <c r="K18" s="163" t="s">
        <v>186</v>
      </c>
      <c r="L18" s="738" t="s">
        <v>213</v>
      </c>
      <c r="M18" s="738"/>
      <c r="N18" s="739" t="s">
        <v>229</v>
      </c>
      <c r="O18" s="740"/>
      <c r="P18" s="163" t="s">
        <v>186</v>
      </c>
      <c r="Q18" s="770"/>
      <c r="R18" s="738" t="s">
        <v>213</v>
      </c>
      <c r="S18" s="738"/>
      <c r="T18" s="739" t="s">
        <v>229</v>
      </c>
      <c r="U18" s="740"/>
      <c r="V18" s="163" t="s">
        <v>186</v>
      </c>
      <c r="W18" s="738" t="s">
        <v>213</v>
      </c>
      <c r="X18" s="738"/>
      <c r="Y18" s="739" t="s">
        <v>229</v>
      </c>
      <c r="Z18" s="740"/>
      <c r="AA18" s="163" t="s">
        <v>186</v>
      </c>
      <c r="AB18" s="738" t="s">
        <v>213</v>
      </c>
      <c r="AC18" s="738"/>
      <c r="AD18" s="739" t="s">
        <v>229</v>
      </c>
      <c r="AE18" s="740"/>
      <c r="AF18" s="163" t="s">
        <v>186</v>
      </c>
    </row>
    <row r="19" spans="1:32" ht="21.75" customHeight="1">
      <c r="A19" s="165"/>
      <c r="B19" s="741" t="s">
        <v>221</v>
      </c>
      <c r="C19" s="742"/>
      <c r="D19" s="742"/>
      <c r="E19" s="119">
        <f>IFERROR(VLOOKUP(N7,Marks,90,0),"")</f>
        <v>86</v>
      </c>
      <c r="F19" s="130" t="str">
        <f>IFERROR(VLOOKUP(N7,Marks,94,0),"")</f>
        <v>A</v>
      </c>
      <c r="G19" s="741" t="s">
        <v>192</v>
      </c>
      <c r="H19" s="742"/>
      <c r="I19" s="742"/>
      <c r="J19" s="119">
        <f>IFERROR(VLOOKUP(N7,Marks,98,0),"")</f>
        <v>71</v>
      </c>
      <c r="K19" s="130" t="str">
        <f>IFERROR(VLOOKUP(N7,Marks,102,0),"")</f>
        <v>B</v>
      </c>
      <c r="L19" s="743" t="s">
        <v>193</v>
      </c>
      <c r="M19" s="744"/>
      <c r="N19" s="744"/>
      <c r="O19" s="119">
        <f>IFERROR(VLOOKUP(N7,Marks,106,0),"")</f>
        <v>73</v>
      </c>
      <c r="P19" s="130" t="str">
        <f>IFERROR(VLOOKUP(N7,Marks,110,0),"")</f>
        <v>B</v>
      </c>
      <c r="Q19" s="770"/>
      <c r="R19" s="740" t="s">
        <v>221</v>
      </c>
      <c r="S19" s="740"/>
      <c r="T19" s="740"/>
      <c r="U19" s="119">
        <f>IFERROR(VLOOKUP(AD7,Marks,90,0),"")</f>
        <v>92</v>
      </c>
      <c r="V19" s="130" t="str">
        <f>IFERROR(VLOOKUP(AD7,Marks,94,0),"")</f>
        <v>A+</v>
      </c>
      <c r="W19" s="740" t="s">
        <v>192</v>
      </c>
      <c r="X19" s="740"/>
      <c r="Y19" s="740"/>
      <c r="Z19" s="119">
        <f>IFERROR(VLOOKUP(AD7,Marks,98,0),"")</f>
        <v>68</v>
      </c>
      <c r="AA19" s="130" t="str">
        <f>IFERROR(VLOOKUP(AD7,Marks,102,0),"")</f>
        <v>B</v>
      </c>
      <c r="AB19" s="745" t="s">
        <v>193</v>
      </c>
      <c r="AC19" s="745"/>
      <c r="AD19" s="745"/>
      <c r="AE19" s="119">
        <f>IFERROR(VLOOKUP(AD7,Marks,106,0),"")</f>
        <v>74</v>
      </c>
      <c r="AF19" s="130" t="str">
        <f>IFERROR(VLOOKUP(AD7,Marks,110,0),"")</f>
        <v>B</v>
      </c>
    </row>
    <row r="20" spans="1:32" ht="21" customHeight="1">
      <c r="A20" s="165"/>
      <c r="B20" s="732" t="s">
        <v>216</v>
      </c>
      <c r="C20" s="732"/>
      <c r="D20" s="732"/>
      <c r="E20" s="746">
        <f>IFERROR(VLOOKUP(N7,Marks,116,0),"")</f>
        <v>220</v>
      </c>
      <c r="F20" s="746"/>
      <c r="G20" s="746"/>
      <c r="H20" s="746"/>
      <c r="I20" s="732" t="s">
        <v>217</v>
      </c>
      <c r="J20" s="732"/>
      <c r="K20" s="732"/>
      <c r="L20" s="732"/>
      <c r="M20" s="747">
        <f>IFERROR(VLOOKUP(N7,Marks,117,0),"")</f>
        <v>28</v>
      </c>
      <c r="N20" s="747"/>
      <c r="O20" s="747"/>
      <c r="P20" s="747"/>
      <c r="Q20" s="770"/>
      <c r="R20" s="732" t="s">
        <v>216</v>
      </c>
      <c r="S20" s="732"/>
      <c r="T20" s="732"/>
      <c r="U20" s="746">
        <f>IFERROR(VLOOKUP(AD7,Marks,116,0),"")</f>
        <v>220</v>
      </c>
      <c r="V20" s="746"/>
      <c r="W20" s="746"/>
      <c r="X20" s="746"/>
      <c r="Y20" s="732" t="s">
        <v>217</v>
      </c>
      <c r="Z20" s="732"/>
      <c r="AA20" s="732"/>
      <c r="AB20" s="732"/>
      <c r="AC20" s="747">
        <f>IFERROR(VLOOKUP(AD7,Marks,117,0),"")</f>
        <v>24</v>
      </c>
      <c r="AD20" s="747"/>
      <c r="AE20" s="747"/>
      <c r="AF20" s="747"/>
    </row>
    <row r="21" spans="1:32" ht="21" customHeight="1">
      <c r="A21" s="165"/>
      <c r="B21" s="732" t="s">
        <v>218</v>
      </c>
      <c r="C21" s="732"/>
      <c r="D21" s="732"/>
      <c r="E21" s="774" t="str">
        <f>IFERROR(VLOOKUP(N7,Marks,115,0),"")</f>
        <v>Promoted</v>
      </c>
      <c r="F21" s="774"/>
      <c r="G21" s="774"/>
      <c r="H21" s="774"/>
      <c r="I21" s="732" t="s">
        <v>219</v>
      </c>
      <c r="J21" s="732"/>
      <c r="K21" s="732"/>
      <c r="L21" s="732"/>
      <c r="M21" s="733">
        <f>IFERROR(VLOOKUP(N7,Marks,112,0),"")</f>
        <v>53.166666666666664</v>
      </c>
      <c r="N21" s="733"/>
      <c r="O21" s="733"/>
      <c r="P21" s="733"/>
      <c r="Q21" s="770"/>
      <c r="R21" s="732" t="s">
        <v>218</v>
      </c>
      <c r="S21" s="732"/>
      <c r="T21" s="732"/>
      <c r="U21" s="774" t="str">
        <f>IFERROR(VLOOKUP(AD7,Marks,115,0),"")</f>
        <v>Promoted</v>
      </c>
      <c r="V21" s="774"/>
      <c r="W21" s="774"/>
      <c r="X21" s="774"/>
      <c r="Y21" s="732" t="s">
        <v>219</v>
      </c>
      <c r="Z21" s="732"/>
      <c r="AA21" s="732"/>
      <c r="AB21" s="732"/>
      <c r="AC21" s="733">
        <f>IFERROR(VLOOKUP(AD7,Marks,112,0),"")</f>
        <v>50.5</v>
      </c>
      <c r="AD21" s="733"/>
      <c r="AE21" s="733"/>
      <c r="AF21" s="733"/>
    </row>
    <row r="22" spans="1:32" ht="21" customHeight="1">
      <c r="A22" s="165"/>
      <c r="B22" s="732" t="s">
        <v>220</v>
      </c>
      <c r="C22" s="732"/>
      <c r="D22" s="732"/>
      <c r="E22" s="324" t="str">
        <f>IFERROR(VLOOKUP(N7,Marks,113,0),"")</f>
        <v>II</v>
      </c>
      <c r="F22" s="325" t="s">
        <v>341</v>
      </c>
      <c r="G22" s="734" t="str">
        <f>IF(OR(N7="",E5="",O16=""),"",IF(O16&gt;=81%*P11,"A",IF(O16&gt;=61%*P11,"B",IF(O16&gt;=41%*P11,"C",IF(O16&gt;=21%*P11,"D","E")))))</f>
        <v>C</v>
      </c>
      <c r="H22" s="734"/>
      <c r="I22" s="732" t="s">
        <v>222</v>
      </c>
      <c r="J22" s="732"/>
      <c r="K22" s="732"/>
      <c r="L22" s="732"/>
      <c r="M22" s="769">
        <f>IFERROR(VLOOKUP(N7,Marks,114,0),"")</f>
        <v>18.000000000000298</v>
      </c>
      <c r="N22" s="769"/>
      <c r="O22" s="769"/>
      <c r="P22" s="769"/>
      <c r="Q22" s="770"/>
      <c r="R22" s="732" t="s">
        <v>220</v>
      </c>
      <c r="S22" s="732"/>
      <c r="T22" s="732"/>
      <c r="U22" s="324" t="str">
        <f>IFERROR(VLOOKUP(AD7,Marks,113,0),"")</f>
        <v>II</v>
      </c>
      <c r="V22" s="325" t="s">
        <v>341</v>
      </c>
      <c r="W22" s="734" t="str">
        <f>IF(OR(AD7="",U5="",AE16=""),"",IF(AE16&gt;=81%*AF11,"A",IF(AE16&gt;=61%*AF11,"B",IF(AE16&gt;=41%*AF11,"C",IF(AE16&gt;=21%*AF11,"D","E")))))</f>
        <v>C</v>
      </c>
      <c r="X22" s="734"/>
      <c r="Y22" s="732" t="s">
        <v>222</v>
      </c>
      <c r="Z22" s="732"/>
      <c r="AA22" s="732"/>
      <c r="AB22" s="732"/>
      <c r="AC22" s="769">
        <f>IFERROR(VLOOKUP(AD7,Marks,114,0),"")</f>
        <v>19.000000000000295</v>
      </c>
      <c r="AD22" s="769"/>
      <c r="AE22" s="769"/>
      <c r="AF22" s="769"/>
    </row>
    <row r="23" spans="1:32" ht="21" customHeight="1">
      <c r="A23" s="165"/>
      <c r="B23" s="768" t="s">
        <v>228</v>
      </c>
      <c r="C23" s="768"/>
      <c r="D23" s="768"/>
      <c r="E23" s="735">
        <f>'Master sheet'!$C$10</f>
        <v>44697</v>
      </c>
      <c r="F23" s="735"/>
      <c r="G23" s="735"/>
      <c r="H23" s="161"/>
      <c r="I23" s="121"/>
      <c r="J23" s="121"/>
      <c r="K23" s="76"/>
      <c r="L23" s="121"/>
      <c r="M23" s="121"/>
      <c r="N23" s="121"/>
      <c r="O23" s="121"/>
      <c r="P23" s="121"/>
      <c r="Q23" s="770"/>
      <c r="R23" s="768" t="s">
        <v>228</v>
      </c>
      <c r="S23" s="768"/>
      <c r="T23" s="768"/>
      <c r="U23" s="735">
        <f>'Master sheet'!$C$10</f>
        <v>44697</v>
      </c>
      <c r="V23" s="735"/>
      <c r="W23" s="735"/>
      <c r="X23" s="121"/>
      <c r="Y23" s="121"/>
      <c r="Z23" s="121"/>
      <c r="AA23" s="76"/>
      <c r="AB23" s="121"/>
      <c r="AC23" s="121"/>
      <c r="AD23" s="121"/>
      <c r="AE23" s="121"/>
      <c r="AF23" s="121"/>
    </row>
    <row r="24" spans="1:32" ht="39" customHeight="1">
      <c r="A24" s="165"/>
      <c r="B24" s="755" t="str">
        <f>IF(AND(C4=1),CONCATENATE("( ",UPPER('Master sheet'!F10)," )"),IF(AND(C4=2),CONCATENATE("( ",UPPER('Master sheet'!F18)," )"),IF(AND(C4=3),CONCATENATE("( ",UPPER('Master sheet'!J10)," )"),IF(AND(C4=4),CONCATENATE("( ",UPPER('Master sheet'!J18)," )"),""))))</f>
        <v>( PRADIP SINGH RAJAWAT )</v>
      </c>
      <c r="C24" s="755"/>
      <c r="D24" s="755"/>
      <c r="E24" s="755"/>
      <c r="F24" s="756" t="str">
        <f>IF(AND(N7=""),"",CONCATENATE("(",'Master sheet'!$C$14," )"))</f>
        <v>(Suresh Kumar )</v>
      </c>
      <c r="G24" s="756"/>
      <c r="H24" s="756"/>
      <c r="I24" s="756"/>
      <c r="J24" s="756"/>
      <c r="K24" s="756" t="str">
        <f>IF(AND(N7=""),"",CONCATENATE("(",'Master sheet'!$C$12," )"))</f>
        <v>(USHA PALIYA )</v>
      </c>
      <c r="L24" s="756"/>
      <c r="M24" s="756"/>
      <c r="N24" s="756"/>
      <c r="O24" s="756"/>
      <c r="P24" s="756"/>
      <c r="Q24" s="770"/>
      <c r="R24" s="755" t="str">
        <f>IF(AND(S4=1),CONCATENATE("( ",UPPER('Master sheet'!F10)," )"),IF(AND(S4=2),CONCATENATE("( ",UPPER('Master sheet'!F18)," )"),IF(AND(S4=3),CONCATENATE("( ",UPPER('Master sheet'!J10)," )"),IF(AND(S4=4),CONCATENATE("( ",UPPER('Master sheet'!J18)," )"),""))))</f>
        <v>( PRADIP SINGH RAJAWAT )</v>
      </c>
      <c r="S24" s="755"/>
      <c r="T24" s="755"/>
      <c r="U24" s="755"/>
      <c r="V24" s="756" t="str">
        <f>IF(AND(AD7=""),"",CONCATENATE("(",'Master sheet'!$C$14," )"))</f>
        <v>(Suresh Kumar )</v>
      </c>
      <c r="W24" s="756"/>
      <c r="X24" s="756"/>
      <c r="Y24" s="756"/>
      <c r="Z24" s="756"/>
      <c r="AA24" s="756" t="str">
        <f>IF(AND(AD7=""),"",CONCATENATE("(",'Master sheet'!$C$12," )"))</f>
        <v>(USHA PALIYA )</v>
      </c>
      <c r="AB24" s="756"/>
      <c r="AC24" s="756"/>
      <c r="AD24" s="756"/>
      <c r="AE24" s="756"/>
      <c r="AF24" s="756"/>
    </row>
    <row r="25" spans="1:32" ht="21" customHeight="1">
      <c r="A25" s="165"/>
      <c r="B25" s="757" t="s">
        <v>223</v>
      </c>
      <c r="C25" s="757"/>
      <c r="D25" s="757"/>
      <c r="E25" s="757"/>
      <c r="F25" s="758" t="s">
        <v>224</v>
      </c>
      <c r="G25" s="758"/>
      <c r="H25" s="758"/>
      <c r="I25" s="758"/>
      <c r="J25" s="758"/>
      <c r="K25" s="757" t="s">
        <v>225</v>
      </c>
      <c r="L25" s="757"/>
      <c r="M25" s="757"/>
      <c r="N25" s="757"/>
      <c r="O25" s="757"/>
      <c r="P25" s="757"/>
      <c r="Q25" s="770"/>
      <c r="R25" s="757" t="s">
        <v>223</v>
      </c>
      <c r="S25" s="757"/>
      <c r="T25" s="757"/>
      <c r="U25" s="757"/>
      <c r="V25" s="758" t="s">
        <v>224</v>
      </c>
      <c r="W25" s="758"/>
      <c r="X25" s="758"/>
      <c r="Y25" s="758"/>
      <c r="Z25" s="758"/>
      <c r="AA25" s="757" t="s">
        <v>225</v>
      </c>
      <c r="AB25" s="757"/>
      <c r="AC25" s="757"/>
      <c r="AD25" s="757"/>
      <c r="AE25" s="757"/>
      <c r="AF25" s="757"/>
    </row>
    <row r="26" spans="1:32">
      <c r="A26" s="165"/>
    </row>
    <row r="27" spans="1:32" ht="21.9" customHeight="1">
      <c r="A27" s="165">
        <f>IF(N33="","",1)</f>
        <v>1</v>
      </c>
      <c r="B27" s="759" t="s">
        <v>203</v>
      </c>
      <c r="C27" s="759"/>
      <c r="D27" s="759"/>
      <c r="E27" s="759"/>
      <c r="F27" s="759"/>
      <c r="G27" s="759"/>
      <c r="H27" s="759"/>
      <c r="I27" s="759"/>
      <c r="J27" s="759"/>
      <c r="K27" s="759"/>
      <c r="L27" s="759"/>
      <c r="M27" s="759"/>
      <c r="N27" s="759"/>
      <c r="O27" s="759"/>
      <c r="P27" s="759"/>
      <c r="Q27" s="770" t="s">
        <v>249</v>
      </c>
      <c r="R27" s="759" t="s">
        <v>203</v>
      </c>
      <c r="S27" s="759"/>
      <c r="T27" s="759"/>
      <c r="U27" s="759"/>
      <c r="V27" s="759"/>
      <c r="W27" s="759"/>
      <c r="X27" s="759"/>
      <c r="Y27" s="759"/>
      <c r="Z27" s="759"/>
      <c r="AA27" s="759"/>
      <c r="AB27" s="759"/>
      <c r="AC27" s="759"/>
      <c r="AD27" s="759"/>
      <c r="AE27" s="759"/>
      <c r="AF27" s="759"/>
    </row>
    <row r="28" spans="1:32" ht="21.9" customHeight="1">
      <c r="A28" s="166">
        <f>IF(N33="","",A27+1)</f>
        <v>2</v>
      </c>
      <c r="B28" s="771" t="s">
        <v>204</v>
      </c>
      <c r="C28" s="771"/>
      <c r="D28" s="771"/>
      <c r="E28" s="771"/>
      <c r="F28" s="771"/>
      <c r="G28" s="771"/>
      <c r="H28" s="771"/>
      <c r="I28" s="771"/>
      <c r="J28" s="771"/>
      <c r="K28" s="771"/>
      <c r="L28" s="771"/>
      <c r="M28" s="771"/>
      <c r="N28" s="771"/>
      <c r="O28" s="771"/>
      <c r="P28" s="771"/>
      <c r="Q28" s="770"/>
      <c r="R28" s="771" t="s">
        <v>204</v>
      </c>
      <c r="S28" s="771"/>
      <c r="T28" s="771"/>
      <c r="U28" s="771"/>
      <c r="V28" s="771"/>
      <c r="W28" s="771"/>
      <c r="X28" s="771"/>
      <c r="Y28" s="771"/>
      <c r="Z28" s="771"/>
      <c r="AA28" s="771"/>
      <c r="AB28" s="771"/>
      <c r="AC28" s="771"/>
      <c r="AD28" s="771"/>
      <c r="AE28" s="771"/>
      <c r="AF28" s="771"/>
    </row>
    <row r="29" spans="1:32" ht="21.9" customHeight="1">
      <c r="A29" s="166">
        <f>IF(N33="","",A28+1)</f>
        <v>3</v>
      </c>
      <c r="B29" s="772" t="s">
        <v>168</v>
      </c>
      <c r="C29" s="772"/>
      <c r="D29" s="772"/>
      <c r="E29" s="773" t="str">
        <f>IF(AND(N33=""),"",'Result Sheet'!$F$2)</f>
        <v xml:space="preserve">महात्मा गाँधी राजकीय विद्यालय (अंग्रेजी माध्यम) बर, पाली </v>
      </c>
      <c r="F29" s="773"/>
      <c r="G29" s="773"/>
      <c r="H29" s="773"/>
      <c r="I29" s="773"/>
      <c r="J29" s="773"/>
      <c r="K29" s="773"/>
      <c r="L29" s="773"/>
      <c r="M29" s="773"/>
      <c r="N29" s="773"/>
      <c r="O29" s="773"/>
      <c r="P29" s="773"/>
      <c r="Q29" s="770"/>
      <c r="R29" s="772" t="s">
        <v>168</v>
      </c>
      <c r="S29" s="772"/>
      <c r="T29" s="772"/>
      <c r="U29" s="773" t="str">
        <f>IF(AND(AD33=""),"",'Result Sheet'!$F$2)</f>
        <v xml:space="preserve">महात्मा गाँधी राजकीय विद्यालय (अंग्रेजी माध्यम) बर, पाली </v>
      </c>
      <c r="V29" s="773"/>
      <c r="W29" s="773"/>
      <c r="X29" s="773"/>
      <c r="Y29" s="773"/>
      <c r="Z29" s="773"/>
      <c r="AA29" s="773"/>
      <c r="AB29" s="773"/>
      <c r="AC29" s="773"/>
      <c r="AD29" s="773"/>
      <c r="AE29" s="773"/>
      <c r="AF29" s="773"/>
    </row>
    <row r="30" spans="1:32" ht="21.9" customHeight="1">
      <c r="A30" s="166">
        <f>IF(N33="","",A29+1)</f>
        <v>4</v>
      </c>
      <c r="B30" s="164" t="s">
        <v>169</v>
      </c>
      <c r="C30" s="748">
        <f>IFERROR(VLOOKUP(N33,Marks,2,0),"")</f>
        <v>1</v>
      </c>
      <c r="D30" s="748"/>
      <c r="E30" s="766" t="s">
        <v>212</v>
      </c>
      <c r="F30" s="766"/>
      <c r="G30" s="766"/>
      <c r="H30" s="748" t="str">
        <f>IFERROR(VLOOKUP(N33,Marks,3,0),"")</f>
        <v>A</v>
      </c>
      <c r="I30" s="748"/>
      <c r="J30" s="749" t="s">
        <v>205</v>
      </c>
      <c r="K30" s="749"/>
      <c r="L30" s="749"/>
      <c r="M30" s="749"/>
      <c r="N30" s="750" t="str">
        <f>IF(AND(N33=""),"",'Marks Entry 1st'!$I$2)</f>
        <v xml:space="preserve"> 2021-2022</v>
      </c>
      <c r="O30" s="750"/>
      <c r="P30" s="750"/>
      <c r="Q30" s="770"/>
      <c r="R30" s="164" t="s">
        <v>169</v>
      </c>
      <c r="S30" s="748">
        <f>IFERROR(VLOOKUP(AD33,Marks,2,0),"")</f>
        <v>1</v>
      </c>
      <c r="T30" s="748"/>
      <c r="U30" s="766" t="s">
        <v>212</v>
      </c>
      <c r="V30" s="766"/>
      <c r="W30" s="766"/>
      <c r="X30" s="748" t="str">
        <f>IFERROR(VLOOKUP(AD33,Marks,3,0),"")</f>
        <v>A</v>
      </c>
      <c r="Y30" s="748"/>
      <c r="Z30" s="749" t="s">
        <v>205</v>
      </c>
      <c r="AA30" s="749"/>
      <c r="AB30" s="749"/>
      <c r="AC30" s="749"/>
      <c r="AD30" s="750" t="str">
        <f>IF(AND(AD33=""),"",'Marks Entry 1st'!$I$2)</f>
        <v xml:space="preserve"> 2021-2022</v>
      </c>
      <c r="AE30" s="750"/>
      <c r="AF30" s="750"/>
    </row>
    <row r="31" spans="1:32" ht="21.9" customHeight="1">
      <c r="A31" s="166">
        <f>IF(N33="","",A30+1)</f>
        <v>5</v>
      </c>
      <c r="B31" s="751" t="s">
        <v>206</v>
      </c>
      <c r="C31" s="751"/>
      <c r="D31" s="751"/>
      <c r="E31" s="752" t="str">
        <f>IFERROR(VLOOKUP(N33,Marks,6,0),"")</f>
        <v>ARMAN HUSSAIN</v>
      </c>
      <c r="F31" s="752"/>
      <c r="G31" s="752"/>
      <c r="H31" s="752"/>
      <c r="I31" s="752"/>
      <c r="J31" s="753" t="s">
        <v>209</v>
      </c>
      <c r="K31" s="753"/>
      <c r="L31" s="753"/>
      <c r="M31" s="753"/>
      <c r="N31" s="754">
        <f>IFERROR(VLOOKUP(N33,Marks,5,0),"")</f>
        <v>934</v>
      </c>
      <c r="O31" s="754"/>
      <c r="P31" s="754"/>
      <c r="Q31" s="770"/>
      <c r="R31" s="751" t="s">
        <v>206</v>
      </c>
      <c r="S31" s="751"/>
      <c r="T31" s="751"/>
      <c r="U31" s="752" t="str">
        <f>IFERROR(VLOOKUP(AD33,Marks,6,0),"")</f>
        <v>ARMAN SHAH</v>
      </c>
      <c r="V31" s="752"/>
      <c r="W31" s="752"/>
      <c r="X31" s="752"/>
      <c r="Y31" s="752"/>
      <c r="Z31" s="753" t="s">
        <v>209</v>
      </c>
      <c r="AA31" s="753"/>
      <c r="AB31" s="753"/>
      <c r="AC31" s="753"/>
      <c r="AD31" s="754">
        <f>IFERROR(VLOOKUP(AD33,Marks,5,0),"")</f>
        <v>926</v>
      </c>
      <c r="AE31" s="754"/>
      <c r="AF31" s="754"/>
    </row>
    <row r="32" spans="1:32" ht="21.9" customHeight="1">
      <c r="A32" s="166">
        <f>IF(N33="","",A31+1)</f>
        <v>6</v>
      </c>
      <c r="B32" s="751" t="s">
        <v>207</v>
      </c>
      <c r="C32" s="751"/>
      <c r="D32" s="751"/>
      <c r="E32" s="752" t="str">
        <f>IFERROR(VLOOKUP(N33,Marks,7,0),"")</f>
        <v>AARIF HUSSAIN</v>
      </c>
      <c r="F32" s="752"/>
      <c r="G32" s="752"/>
      <c r="H32" s="752"/>
      <c r="I32" s="752"/>
      <c r="J32" s="753" t="s">
        <v>210</v>
      </c>
      <c r="K32" s="753"/>
      <c r="L32" s="753"/>
      <c r="M32" s="753"/>
      <c r="N32" s="767">
        <f>IFERROR(VLOOKUP(N33,Marks,4,0),"")</f>
        <v>42348</v>
      </c>
      <c r="O32" s="767"/>
      <c r="P32" s="767"/>
      <c r="Q32" s="770"/>
      <c r="R32" s="751" t="s">
        <v>207</v>
      </c>
      <c r="S32" s="751"/>
      <c r="T32" s="751"/>
      <c r="U32" s="752" t="str">
        <f>IFERROR(VLOOKUP(AD33,Marks,7,0),"")</f>
        <v>JAKIR SHAH</v>
      </c>
      <c r="V32" s="752"/>
      <c r="W32" s="752"/>
      <c r="X32" s="752"/>
      <c r="Y32" s="752"/>
      <c r="Z32" s="753" t="s">
        <v>210</v>
      </c>
      <c r="AA32" s="753"/>
      <c r="AB32" s="753"/>
      <c r="AC32" s="753"/>
      <c r="AD32" s="767">
        <f>IFERROR(VLOOKUP(AD33,Marks,4,0),"")</f>
        <v>42491</v>
      </c>
      <c r="AE32" s="767"/>
      <c r="AF32" s="767"/>
    </row>
    <row r="33" spans="1:32" ht="21.9" customHeight="1">
      <c r="A33" s="166">
        <f>IF(N33="","",A32+1)</f>
        <v>7</v>
      </c>
      <c r="B33" s="751" t="s">
        <v>208</v>
      </c>
      <c r="C33" s="751"/>
      <c r="D33" s="751"/>
      <c r="E33" s="752" t="str">
        <f>IFERROR(VLOOKUP(N33,Marks,8,0),"")</f>
        <v>SALMA BANO</v>
      </c>
      <c r="F33" s="752"/>
      <c r="G33" s="752"/>
      <c r="H33" s="752"/>
      <c r="I33" s="752"/>
      <c r="J33" s="753" t="s">
        <v>211</v>
      </c>
      <c r="K33" s="753"/>
      <c r="L33" s="753"/>
      <c r="M33" s="753"/>
      <c r="N33" s="760">
        <f>IF(AD7="","",IF(AND(AD7+1&gt;$AN$6),"",AD7+1))</f>
        <v>103</v>
      </c>
      <c r="O33" s="760"/>
      <c r="P33" s="760"/>
      <c r="Q33" s="770"/>
      <c r="R33" s="751" t="s">
        <v>208</v>
      </c>
      <c r="S33" s="751"/>
      <c r="T33" s="751"/>
      <c r="U33" s="752" t="str">
        <f>IFERROR(VLOOKUP(AD33,Marks,8,0),"")</f>
        <v>HEENA BANU</v>
      </c>
      <c r="V33" s="752"/>
      <c r="W33" s="752"/>
      <c r="X33" s="752"/>
      <c r="Y33" s="752"/>
      <c r="Z33" s="753" t="s">
        <v>211</v>
      </c>
      <c r="AA33" s="753"/>
      <c r="AB33" s="753"/>
      <c r="AC33" s="753"/>
      <c r="AD33" s="761">
        <f>IF(N33="","",IF(AND(N33+1&gt;$AN$6),"",N33+1))</f>
        <v>104</v>
      </c>
      <c r="AE33" s="761"/>
      <c r="AF33" s="761"/>
    </row>
    <row r="34" spans="1:32" ht="9" customHeight="1">
      <c r="A34" s="166">
        <f>IF(N33="","",A33+1)</f>
        <v>8</v>
      </c>
      <c r="B34" s="123"/>
      <c r="C34" s="123"/>
      <c r="D34" s="123"/>
      <c r="E34" s="124"/>
      <c r="F34" s="124"/>
      <c r="G34" s="124"/>
      <c r="H34" s="123"/>
      <c r="I34" s="123"/>
      <c r="J34" s="125"/>
      <c r="K34" s="125"/>
      <c r="L34" s="125"/>
      <c r="M34" s="76"/>
      <c r="N34" s="76"/>
      <c r="O34" s="76"/>
      <c r="P34" s="76"/>
      <c r="Q34" s="770"/>
      <c r="R34" s="123"/>
      <c r="S34" s="123"/>
      <c r="T34" s="123"/>
      <c r="U34" s="124"/>
      <c r="V34" s="124"/>
      <c r="W34" s="124"/>
      <c r="X34" s="123"/>
      <c r="Y34" s="123"/>
      <c r="Z34" s="125"/>
      <c r="AA34" s="125"/>
      <c r="AB34" s="125"/>
      <c r="AC34" s="76"/>
      <c r="AD34" s="76"/>
      <c r="AE34" s="76"/>
      <c r="AF34" s="76"/>
    </row>
    <row r="35" spans="1:32" ht="21" customHeight="1">
      <c r="A35" s="166">
        <f>IF(N33="","",A34+1)</f>
        <v>9</v>
      </c>
      <c r="B35" s="762" t="s">
        <v>213</v>
      </c>
      <c r="C35" s="610" t="s">
        <v>214</v>
      </c>
      <c r="D35" s="610"/>
      <c r="E35" s="610"/>
      <c r="F35" s="763" t="s">
        <v>13</v>
      </c>
      <c r="G35" s="764"/>
      <c r="H35" s="764"/>
      <c r="I35" s="765"/>
      <c r="J35" s="613" t="s">
        <v>184</v>
      </c>
      <c r="K35" s="614" t="s">
        <v>167</v>
      </c>
      <c r="L35" s="615"/>
      <c r="M35" s="615"/>
      <c r="N35" s="616"/>
      <c r="O35" s="580" t="s">
        <v>185</v>
      </c>
      <c r="P35" s="581" t="s">
        <v>186</v>
      </c>
      <c r="Q35" s="770"/>
      <c r="R35" s="762" t="s">
        <v>213</v>
      </c>
      <c r="S35" s="610" t="s">
        <v>214</v>
      </c>
      <c r="T35" s="610"/>
      <c r="U35" s="610"/>
      <c r="V35" s="763" t="s">
        <v>13</v>
      </c>
      <c r="W35" s="764"/>
      <c r="X35" s="764"/>
      <c r="Y35" s="765"/>
      <c r="Z35" s="613" t="s">
        <v>184</v>
      </c>
      <c r="AA35" s="614" t="s">
        <v>167</v>
      </c>
      <c r="AB35" s="615"/>
      <c r="AC35" s="615"/>
      <c r="AD35" s="616"/>
      <c r="AE35" s="580" t="s">
        <v>185</v>
      </c>
      <c r="AF35" s="581" t="s">
        <v>186</v>
      </c>
    </row>
    <row r="36" spans="1:32" ht="90.75" customHeight="1">
      <c r="A36" s="166">
        <f>IF(N33="","",A35+1)</f>
        <v>10</v>
      </c>
      <c r="B36" s="762"/>
      <c r="C36" s="171" t="s">
        <v>11</v>
      </c>
      <c r="D36" s="171" t="s">
        <v>180</v>
      </c>
      <c r="E36" s="171" t="s">
        <v>108</v>
      </c>
      <c r="F36" s="171" t="s">
        <v>182</v>
      </c>
      <c r="G36" s="171" t="s">
        <v>183</v>
      </c>
      <c r="H36" s="305" t="s">
        <v>10</v>
      </c>
      <c r="I36" s="171" t="s">
        <v>108</v>
      </c>
      <c r="J36" s="613"/>
      <c r="K36" s="172" t="s">
        <v>182</v>
      </c>
      <c r="L36" s="172" t="s">
        <v>183</v>
      </c>
      <c r="M36" s="173" t="s">
        <v>10</v>
      </c>
      <c r="N36" s="171" t="s">
        <v>108</v>
      </c>
      <c r="O36" s="580"/>
      <c r="P36" s="736"/>
      <c r="Q36" s="770"/>
      <c r="R36" s="762"/>
      <c r="S36" s="171" t="s">
        <v>11</v>
      </c>
      <c r="T36" s="171" t="s">
        <v>180</v>
      </c>
      <c r="U36" s="171" t="s">
        <v>108</v>
      </c>
      <c r="V36" s="171" t="s">
        <v>182</v>
      </c>
      <c r="W36" s="171" t="s">
        <v>183</v>
      </c>
      <c r="X36" s="305" t="s">
        <v>10</v>
      </c>
      <c r="Y36" s="171" t="s">
        <v>108</v>
      </c>
      <c r="Z36" s="613"/>
      <c r="AA36" s="172" t="s">
        <v>182</v>
      </c>
      <c r="AB36" s="172" t="s">
        <v>183</v>
      </c>
      <c r="AC36" s="173" t="s">
        <v>10</v>
      </c>
      <c r="AD36" s="171" t="s">
        <v>108</v>
      </c>
      <c r="AE36" s="580"/>
      <c r="AF36" s="736">
        <v>0</v>
      </c>
    </row>
    <row r="37" spans="1:32" ht="18.75" customHeight="1">
      <c r="A37" s="166">
        <f>IF(N33="","",A36+1)</f>
        <v>11</v>
      </c>
      <c r="B37" s="762"/>
      <c r="C37" s="315">
        <v>20</v>
      </c>
      <c r="D37" s="315">
        <v>20</v>
      </c>
      <c r="E37" s="116">
        <v>40</v>
      </c>
      <c r="F37" s="315">
        <v>30</v>
      </c>
      <c r="G37" s="315">
        <v>18</v>
      </c>
      <c r="H37" s="315">
        <v>12</v>
      </c>
      <c r="I37" s="116">
        <v>60</v>
      </c>
      <c r="J37" s="118">
        <v>100</v>
      </c>
      <c r="K37" s="315">
        <v>50</v>
      </c>
      <c r="L37" s="315">
        <v>30</v>
      </c>
      <c r="M37" s="315">
        <v>20</v>
      </c>
      <c r="N37" s="116">
        <v>100</v>
      </c>
      <c r="O37" s="118">
        <v>200</v>
      </c>
      <c r="P37" s="775">
        <f>IF(AND(N33="",C30="",E31="",N31=""),"",IF(OR(C30=1,C30=2),600,800))</f>
        <v>600</v>
      </c>
      <c r="Q37" s="770"/>
      <c r="R37" s="762"/>
      <c r="S37" s="315">
        <v>20</v>
      </c>
      <c r="T37" s="315">
        <v>20</v>
      </c>
      <c r="U37" s="116">
        <v>40</v>
      </c>
      <c r="V37" s="315">
        <v>30</v>
      </c>
      <c r="W37" s="315">
        <v>18</v>
      </c>
      <c r="X37" s="315">
        <v>12</v>
      </c>
      <c r="Y37" s="116">
        <v>60</v>
      </c>
      <c r="Z37" s="118">
        <v>100</v>
      </c>
      <c r="AA37" s="315">
        <v>50</v>
      </c>
      <c r="AB37" s="315">
        <v>30</v>
      </c>
      <c r="AC37" s="315">
        <v>20</v>
      </c>
      <c r="AD37" s="116">
        <v>100</v>
      </c>
      <c r="AE37" s="118">
        <v>200</v>
      </c>
      <c r="AF37" s="775">
        <f>IF(AND(AD33="",S30="",U31="",AD31=""),"",IF(OR(S30=1,S30=2),600,800))</f>
        <v>600</v>
      </c>
    </row>
    <row r="38" spans="1:32" ht="21" customHeight="1">
      <c r="A38" s="166">
        <f>IF(N33="","",A37+1)</f>
        <v>12</v>
      </c>
      <c r="B38" s="122" t="str">
        <f>'Result Sheet'!$L$4</f>
        <v xml:space="preserve">हिन्दी </v>
      </c>
      <c r="C38" s="314">
        <f>IFERROR(VLOOKUP(N33,Marks,11,0),"")</f>
        <v>9</v>
      </c>
      <c r="D38" s="314">
        <f>IFERROR(VLOOKUP(N33,Marks,12,0),"")</f>
        <v>9</v>
      </c>
      <c r="E38" s="117">
        <f>IFERROR(VLOOKUP(N33,Marks,13,0),"")</f>
        <v>18</v>
      </c>
      <c r="F38" s="314">
        <f>IFERROR(VLOOKUP(N33,Marks,14,0),"")</f>
        <v>25</v>
      </c>
      <c r="G38" s="314">
        <f>IFERROR(VLOOKUP(N33,Marks,15,0),"")</f>
        <v>3</v>
      </c>
      <c r="H38" s="314">
        <f>IFERROR(VLOOKUP(N33,Marks,16,0),"")</f>
        <v>12</v>
      </c>
      <c r="I38" s="117">
        <f>IFERROR(VLOOKUP(N33,Marks,17,0),"")</f>
        <v>40</v>
      </c>
      <c r="J38" s="119">
        <f>IFERROR(VLOOKUP(N33,Marks,18,0),"")</f>
        <v>58</v>
      </c>
      <c r="K38" s="314">
        <f>IFERROR(VLOOKUP(N33,Marks,19,0),"")</f>
        <v>37</v>
      </c>
      <c r="L38" s="314">
        <f>IFERROR(VLOOKUP(N33,Marks,20,0),"")</f>
        <v>4</v>
      </c>
      <c r="M38" s="314">
        <f>IFERROR(VLOOKUP(N33,Marks,21,0),"")</f>
        <v>11</v>
      </c>
      <c r="N38" s="117">
        <f>IFERROR(VLOOKUP(N33,Marks,22,0),"")</f>
        <v>52</v>
      </c>
      <c r="O38" s="119">
        <f>IFERROR(VLOOKUP(N33,Marks,23,0),"")</f>
        <v>110</v>
      </c>
      <c r="P38" s="323" t="str">
        <f>IFERROR(VLOOKUP(N33,Marks,29,0),"")</f>
        <v>C</v>
      </c>
      <c r="Q38" s="770"/>
      <c r="R38" s="122" t="str">
        <f>'Result Sheet'!$L$4</f>
        <v xml:space="preserve">हिन्दी </v>
      </c>
      <c r="S38" s="314">
        <f>IFERROR(VLOOKUP(AD33,Marks,11,0),"")</f>
        <v>9</v>
      </c>
      <c r="T38" s="314">
        <f>IFERROR(VLOOKUP(AD33,Marks,12,0),"")</f>
        <v>3</v>
      </c>
      <c r="U38" s="117">
        <f>IFERROR(VLOOKUP(AD33,Marks,13,0),"")</f>
        <v>12</v>
      </c>
      <c r="V38" s="314">
        <f>IFERROR(VLOOKUP(AD33,Marks,14,0),"")</f>
        <v>24</v>
      </c>
      <c r="W38" s="314">
        <f>IFERROR(VLOOKUP(AD33,Marks,15,0),"")</f>
        <v>5</v>
      </c>
      <c r="X38" s="314">
        <f>IFERROR(VLOOKUP(AD33,Marks,16,0),"")</f>
        <v>11</v>
      </c>
      <c r="Y38" s="117">
        <f>IFERROR(VLOOKUP(AD33,Marks,17,0),"")</f>
        <v>40</v>
      </c>
      <c r="Z38" s="119">
        <f>IFERROR(VLOOKUP(AD33,Marks,18,0),"")</f>
        <v>52</v>
      </c>
      <c r="AA38" s="314">
        <f>IFERROR(VLOOKUP(AD33,Marks,19,0),"")</f>
        <v>37</v>
      </c>
      <c r="AB38" s="314">
        <f>IFERROR(VLOOKUP(AD33,Marks,20,0),"")</f>
        <v>4</v>
      </c>
      <c r="AC38" s="314">
        <f>IFERROR(VLOOKUP(AD33,Marks,21,0),"")</f>
        <v>11</v>
      </c>
      <c r="AD38" s="117">
        <f>IFERROR(VLOOKUP(AD33,Marks,22,0),"")</f>
        <v>52</v>
      </c>
      <c r="AE38" s="119">
        <f>IFERROR(VLOOKUP(AD33,Marks,23,0),"")</f>
        <v>104</v>
      </c>
      <c r="AF38" s="323" t="str">
        <f>IFERROR(VLOOKUP(AD33,Marks,29,0),"")</f>
        <v>C</v>
      </c>
    </row>
    <row r="39" spans="1:32" ht="21" customHeight="1">
      <c r="A39" s="166">
        <f>IF(N33="","",A38+1)</f>
        <v>13</v>
      </c>
      <c r="B39" s="122" t="str">
        <f>'Result Sheet'!$AE$4</f>
        <v xml:space="preserve">अंग्रेजी </v>
      </c>
      <c r="C39" s="314">
        <f>IFERROR(VLOOKUP(N33,Marks,30,0),"")</f>
        <v>3</v>
      </c>
      <c r="D39" s="314">
        <f>IFERROR(VLOOKUP(N33,Marks,31,0),"")</f>
        <v>9</v>
      </c>
      <c r="E39" s="117">
        <f>IFERROR(VLOOKUP(N33,Marks,32,0),"")</f>
        <v>12</v>
      </c>
      <c r="F39" s="314">
        <f>IFERROR(VLOOKUP(N33,Marks,33,0),"")</f>
        <v>25</v>
      </c>
      <c r="G39" s="314">
        <f>IFERROR(VLOOKUP(N33,Marks,34,0),"")</f>
        <v>4</v>
      </c>
      <c r="H39" s="314">
        <f>IFERROR(VLOOKUP(N33,Marks,35,0),"")</f>
        <v>11</v>
      </c>
      <c r="I39" s="117">
        <f>IFERROR(VLOOKUP(N33,Marks,36,0),"")</f>
        <v>40</v>
      </c>
      <c r="J39" s="119">
        <f>IFERROR(VLOOKUP(N33,Marks,37,0),"")</f>
        <v>52</v>
      </c>
      <c r="K39" s="314">
        <f>IFERROR(VLOOKUP(N33,Marks,38,0),"")</f>
        <v>37</v>
      </c>
      <c r="L39" s="314">
        <f>IFERROR(VLOOKUP(N33,Marks,39,0),"")</f>
        <v>4</v>
      </c>
      <c r="M39" s="314">
        <f>IFERROR(VLOOKUP(N33,Marks,40,0),"")</f>
        <v>8</v>
      </c>
      <c r="N39" s="117">
        <f>IFERROR(VLOOKUP(N33,Marks,41,0),"")</f>
        <v>49</v>
      </c>
      <c r="O39" s="119">
        <f>IFERROR(VLOOKUP(N33,Marks,42,0),"")</f>
        <v>101</v>
      </c>
      <c r="P39" s="323" t="str">
        <f>IFERROR(VLOOKUP(N33,Marks,48,0),"")</f>
        <v>C</v>
      </c>
      <c r="Q39" s="770"/>
      <c r="R39" s="122" t="str">
        <f>'Result Sheet'!$AE$4</f>
        <v xml:space="preserve">अंग्रेजी </v>
      </c>
      <c r="S39" s="314">
        <f>IFERROR(VLOOKUP(AD33,Marks,30,0),"")</f>
        <v>4</v>
      </c>
      <c r="T39" s="314" t="str">
        <f>IFERROR(VLOOKUP(AD33,Marks,31,0),"")</f>
        <v>AB</v>
      </c>
      <c r="U39" s="117">
        <f>IFERROR(VLOOKUP(AD33,Marks,32,0),"")</f>
        <v>4</v>
      </c>
      <c r="V39" s="314">
        <f>IFERROR(VLOOKUP(AD33,Marks,33,0),"")</f>
        <v>26</v>
      </c>
      <c r="W39" s="314">
        <f>IFERROR(VLOOKUP(AD33,Marks,34,0),"")</f>
        <v>4</v>
      </c>
      <c r="X39" s="314">
        <f>IFERROR(VLOOKUP(AD33,Marks,35,0),"")</f>
        <v>10</v>
      </c>
      <c r="Y39" s="117">
        <f>IFERROR(VLOOKUP(AD33,Marks,36,0),"")</f>
        <v>40</v>
      </c>
      <c r="Z39" s="119">
        <f>IFERROR(VLOOKUP(AD33,Marks,37,0),"")</f>
        <v>44</v>
      </c>
      <c r="AA39" s="314">
        <f>IFERROR(VLOOKUP(AD33,Marks,38,0),"")</f>
        <v>37</v>
      </c>
      <c r="AB39" s="314">
        <f>IFERROR(VLOOKUP(AD33,Marks,39,0),"")</f>
        <v>4</v>
      </c>
      <c r="AC39" s="314">
        <f>IFERROR(VLOOKUP(AD33,Marks,40,0),"")</f>
        <v>7</v>
      </c>
      <c r="AD39" s="117">
        <f>IFERROR(VLOOKUP(AD33,Marks,41,0),"")</f>
        <v>48</v>
      </c>
      <c r="AE39" s="119">
        <f>IFERROR(VLOOKUP(AD33,Marks,42,0),"")</f>
        <v>92</v>
      </c>
      <c r="AF39" s="323" t="str">
        <f>IFERROR(VLOOKUP(AD33,Marks,48,0),"")</f>
        <v>D</v>
      </c>
    </row>
    <row r="40" spans="1:32" ht="21" customHeight="1">
      <c r="A40" s="166">
        <f>IF(N33="","",A39+1)</f>
        <v>14</v>
      </c>
      <c r="B40" s="122" t="str">
        <f>'Result Sheet'!$AX$4</f>
        <v xml:space="preserve">गणित </v>
      </c>
      <c r="C40" s="314">
        <f>IFERROR(VLOOKUP(N33,Marks,49,0),"")</f>
        <v>9</v>
      </c>
      <c r="D40" s="314">
        <f>IFERROR(VLOOKUP(N33,Marks,50,0),"")</f>
        <v>6</v>
      </c>
      <c r="E40" s="117">
        <f>IFERROR(VLOOKUP(N33,Marks,51,0),"")</f>
        <v>15</v>
      </c>
      <c r="F40" s="314">
        <f>IFERROR(VLOOKUP(N33,Marks,52,0),"")</f>
        <v>25</v>
      </c>
      <c r="G40" s="314">
        <f>IFERROR(VLOOKUP(N33,Marks,53,0),"")</f>
        <v>4</v>
      </c>
      <c r="H40" s="314">
        <f>IFERROR(VLOOKUP(N33,Marks,54,0),"")</f>
        <v>12</v>
      </c>
      <c r="I40" s="117">
        <f>IFERROR(VLOOKUP(N33,Marks,55,0),"")</f>
        <v>41</v>
      </c>
      <c r="J40" s="119">
        <f>IFERROR(VLOOKUP(N33,Marks,56,0),"")</f>
        <v>56</v>
      </c>
      <c r="K40" s="314">
        <f>IFERROR(VLOOKUP(N33,Marks,57,0),"")</f>
        <v>44</v>
      </c>
      <c r="L40" s="314">
        <f>IFERROR(VLOOKUP(N33,Marks,58,0),"")</f>
        <v>15</v>
      </c>
      <c r="M40" s="314">
        <f>IFERROR(VLOOKUP(N33,Marks,59,0),"")</f>
        <v>8</v>
      </c>
      <c r="N40" s="117">
        <f>IFERROR(VLOOKUP(N33,Marks,60,0),"")</f>
        <v>67</v>
      </c>
      <c r="O40" s="119">
        <f>IFERROR(VLOOKUP(N33,Marks,61,0),"")</f>
        <v>123</v>
      </c>
      <c r="P40" s="323" t="str">
        <f>IFERROR(VLOOKUP(N33,Marks,67,0),"")</f>
        <v>C</v>
      </c>
      <c r="Q40" s="770"/>
      <c r="R40" s="122" t="str">
        <f>'Result Sheet'!$AX$4</f>
        <v xml:space="preserve">गणित </v>
      </c>
      <c r="S40" s="314">
        <f>IFERROR(VLOOKUP(AD33,Marks,49,0),"")</f>
        <v>9</v>
      </c>
      <c r="T40" s="314">
        <f>IFERROR(VLOOKUP(AD33,Marks,50,0),"")</f>
        <v>6</v>
      </c>
      <c r="U40" s="117">
        <f>IFERROR(VLOOKUP(AD33,Marks,51,0),"")</f>
        <v>15</v>
      </c>
      <c r="V40" s="314">
        <f>IFERROR(VLOOKUP(AD33,Marks,52,0),"")</f>
        <v>26</v>
      </c>
      <c r="W40" s="314">
        <f>IFERROR(VLOOKUP(AD33,Marks,53,0),"")</f>
        <v>5</v>
      </c>
      <c r="X40" s="314">
        <f>IFERROR(VLOOKUP(AD33,Marks,54,0),"")</f>
        <v>10</v>
      </c>
      <c r="Y40" s="117">
        <f>IFERROR(VLOOKUP(AD33,Marks,55,0),"")</f>
        <v>41</v>
      </c>
      <c r="Z40" s="119">
        <f>IFERROR(VLOOKUP(AD33,Marks,56,0),"")</f>
        <v>56</v>
      </c>
      <c r="AA40" s="314">
        <f>IFERROR(VLOOKUP(AD33,Marks,57,0),"")</f>
        <v>48</v>
      </c>
      <c r="AB40" s="314">
        <f>IFERROR(VLOOKUP(AD33,Marks,58,0),"")</f>
        <v>15</v>
      </c>
      <c r="AC40" s="314">
        <f>IFERROR(VLOOKUP(AD33,Marks,59,0),"")</f>
        <v>8</v>
      </c>
      <c r="AD40" s="117">
        <f>IFERROR(VLOOKUP(AD33,Marks,60,0),"")</f>
        <v>71</v>
      </c>
      <c r="AE40" s="119">
        <f>IFERROR(VLOOKUP(AD33,Marks,61,0),"")</f>
        <v>127</v>
      </c>
      <c r="AF40" s="323" t="str">
        <f>IFERROR(VLOOKUP(AD33,Marks,67,0),"")</f>
        <v>C</v>
      </c>
    </row>
    <row r="41" spans="1:32" ht="21" customHeight="1">
      <c r="A41" s="166">
        <f>IF(N33="","",A40+1)</f>
        <v>15</v>
      </c>
      <c r="B41" s="122" t="str">
        <f>'Result Sheet'!$BQ$4</f>
        <v xml:space="preserve">पर्यावरण अध्ययन </v>
      </c>
      <c r="C41" s="314">
        <f>IFERROR(VLOOKUP(N33,Marks,68,0),"")</f>
        <v>9</v>
      </c>
      <c r="D41" s="314">
        <f>IFERROR(VLOOKUP(N33,Marks,69,0),"")</f>
        <v>7</v>
      </c>
      <c r="E41" s="117">
        <f>IFERROR(VLOOKUP(N33,Marks,70,0),"")</f>
        <v>16</v>
      </c>
      <c r="F41" s="314">
        <f>IFERROR(VLOOKUP(N33,Marks,71,0),"")</f>
        <v>23</v>
      </c>
      <c r="G41" s="314">
        <f>IFERROR(VLOOKUP(N33,Marks,72,0),"")</f>
        <v>5</v>
      </c>
      <c r="H41" s="314">
        <f>IFERROR(VLOOKUP(N33,Marks,73,0),"")</f>
        <v>10</v>
      </c>
      <c r="I41" s="117">
        <f>IFERROR(VLOOKUP(N33,Marks,74,0),"")</f>
        <v>38</v>
      </c>
      <c r="J41" s="119">
        <f>IFERROR(VLOOKUP(N33,Marks,75,0),"")</f>
        <v>54</v>
      </c>
      <c r="K41" s="314">
        <f>IFERROR(VLOOKUP(N33,Marks,76,0),"")</f>
        <v>45</v>
      </c>
      <c r="L41" s="314">
        <f>IFERROR(VLOOKUP(N33,Marks,77,0),"")</f>
        <v>16</v>
      </c>
      <c r="M41" s="314">
        <f>IFERROR(VLOOKUP(N33,Marks,78,0),"")</f>
        <v>8</v>
      </c>
      <c r="N41" s="117">
        <f>IFERROR(VLOOKUP(N33,Marks,79,0),"")</f>
        <v>69</v>
      </c>
      <c r="O41" s="119">
        <f>IFERROR(VLOOKUP(N33,Marks,80,0),"")</f>
        <v>123</v>
      </c>
      <c r="P41" s="323" t="str">
        <f>IFERROR(VLOOKUP(N33,Marks,86,0),"")</f>
        <v>C</v>
      </c>
      <c r="Q41" s="770"/>
      <c r="R41" s="122" t="str">
        <f>'Result Sheet'!$BQ$4</f>
        <v xml:space="preserve">पर्यावरण अध्ययन </v>
      </c>
      <c r="S41" s="314">
        <f>IFERROR(VLOOKUP(AD33,Marks,68,0),"")</f>
        <v>9</v>
      </c>
      <c r="T41" s="314">
        <f>IFERROR(VLOOKUP(AD33,Marks,69,0),"")</f>
        <v>7</v>
      </c>
      <c r="U41" s="117">
        <f>IFERROR(VLOOKUP(AD33,Marks,70,0),"")</f>
        <v>16</v>
      </c>
      <c r="V41" s="314">
        <f>IFERROR(VLOOKUP(AD33,Marks,71,0),"")</f>
        <v>25</v>
      </c>
      <c r="W41" s="314">
        <f>IFERROR(VLOOKUP(AD33,Marks,72,0),"")</f>
        <v>4</v>
      </c>
      <c r="X41" s="314">
        <f>IFERROR(VLOOKUP(AD33,Marks,73,0),"")</f>
        <v>11</v>
      </c>
      <c r="Y41" s="117">
        <f>IFERROR(VLOOKUP(AD33,Marks,74,0),"")</f>
        <v>40</v>
      </c>
      <c r="Z41" s="119">
        <f>IFERROR(VLOOKUP(AD33,Marks,75,0),"")</f>
        <v>56</v>
      </c>
      <c r="AA41" s="314">
        <f>IFERROR(VLOOKUP(AD33,Marks,76,0),"")</f>
        <v>48</v>
      </c>
      <c r="AB41" s="314">
        <f>IFERROR(VLOOKUP(AD33,Marks,77,0),"")</f>
        <v>16</v>
      </c>
      <c r="AC41" s="314">
        <f>IFERROR(VLOOKUP(AD33,Marks,78,0),"")</f>
        <v>8</v>
      </c>
      <c r="AD41" s="117">
        <f>IFERROR(VLOOKUP(AD33,Marks,79,0),"")</f>
        <v>72</v>
      </c>
      <c r="AE41" s="119">
        <f>IFERROR(VLOOKUP(AD33,Marks,80,0),"")</f>
        <v>128</v>
      </c>
      <c r="AF41" s="323" t="str">
        <f>IFERROR(VLOOKUP(AD33,Marks,86,0),"")</f>
        <v>C</v>
      </c>
    </row>
    <row r="42" spans="1:32" ht="25.5" customHeight="1">
      <c r="A42" s="166">
        <f>IF(N33="","",A41+1)</f>
        <v>16</v>
      </c>
      <c r="B42" s="317" t="s">
        <v>215</v>
      </c>
      <c r="C42" s="120">
        <f>IF(AND(C38="",C39="",C40="",C41=""),"",IF(OR(C30=1,C30=2),SUM(C38:C40),SUM(C38:C41)))</f>
        <v>21</v>
      </c>
      <c r="D42" s="120">
        <f>IF(AND(D38="",D39="",D40="",D41=""),"",IF(OR(C30=1,C30=2),SUM(D38:D40),SUM(D38:D41)))</f>
        <v>24</v>
      </c>
      <c r="E42" s="120">
        <f>IF(AND(E38="",E39="",E40="",E41=""),"",IF(OR(C30=1,C30=2),SUM(E38:E40),SUM(E38:E41)))</f>
        <v>45</v>
      </c>
      <c r="F42" s="120">
        <f>IF(AND(F38="",F39="",F40="",F41=""),"",IF(OR(C30=1,C30=2),SUM(F38:F40),SUM(F38:F41)))</f>
        <v>75</v>
      </c>
      <c r="G42" s="120">
        <f>IF(AND(G38="",G39="",G40="",G41=""),"",IF(OR(C30=1,C30=2),SUM(G38:G40),SUM(G38:G41)))</f>
        <v>11</v>
      </c>
      <c r="H42" s="120">
        <f>IF(AND(H38="",H39="",H40="",H41=""),"",IF(OR(C30=1,C30=2),SUM(H38:H40),SUM(H38:H41)))</f>
        <v>35</v>
      </c>
      <c r="I42" s="120">
        <f>IF(AND(I38="",I39="",I40="",I41=""),"",IF(OR(C30=1,C30=2),SUM(I38:I40),SUM(I38:I41)))</f>
        <v>121</v>
      </c>
      <c r="J42" s="120">
        <f>IF(AND(J38="",J39="",J40="",J41=""),"",IF(OR(C30=1,C30=2),SUM(J38:J40),SUM(J38:J41)))</f>
        <v>166</v>
      </c>
      <c r="K42" s="120">
        <f>IF(AND(K38="",K39="",K40="",K41=""),"",IF(OR(C30=1,C30=2),SUM(K38:K40),SUM(K38:K41)))</f>
        <v>118</v>
      </c>
      <c r="L42" s="120">
        <f>IF(AND(L38="",L39="",L40="",L41=""),"",IF(OR(C30=1,C30=2),SUM(L38:L40),SUM(L38:L41)))</f>
        <v>23</v>
      </c>
      <c r="M42" s="120">
        <f>IF(AND(M38="",M39="",M40="",M41=""),"",IF(OR(C30=1,C30=2),SUM(M38:M40),SUM(M38:M41)))</f>
        <v>27</v>
      </c>
      <c r="N42" s="120">
        <f>IF(AND(N38="",N39="",N40="",N41=""),"",IF(OR(C30=1,C30=2),SUM(N38:N40),SUM(N38:N41)))</f>
        <v>168</v>
      </c>
      <c r="O42" s="120">
        <f>IF(AND(O38="",O39="",O40="",O41=""),"",IF(OR(C30=1,C30=2),SUM(O38:O40),SUM(O38:O41)))</f>
        <v>334</v>
      </c>
      <c r="P42" s="326" t="str">
        <f>IF(OR(N33="",E31="",O42=""),"",IF(O42&gt;=81%*P37,"A",IF(O42&gt;=61%*P37,"B",IF(O42&gt;=41%*P37,"C",IF(O42&gt;=21%*P37,"D","E")))))</f>
        <v>C</v>
      </c>
      <c r="Q42" s="770"/>
      <c r="R42" s="317" t="s">
        <v>215</v>
      </c>
      <c r="S42" s="120">
        <f>IF(AND(S38="",S39="",S40="",S41=""),"",IF(OR(S30=1,S30=2),SUM(S38:S40),SUM(S38:S41)))</f>
        <v>22</v>
      </c>
      <c r="T42" s="120">
        <f>IF(AND(T38="",T39="",T40="",T41=""),"",IF(OR(S30=1,S30=2),SUM(T38:T40),SUM(T38:T41)))</f>
        <v>9</v>
      </c>
      <c r="U42" s="120">
        <f>IF(AND(U38="",U39="",U40="",U41=""),"",IF(OR(S30=1,S30=2),SUM(U38:U40),SUM(U38:U41)))</f>
        <v>31</v>
      </c>
      <c r="V42" s="120">
        <f>IF(AND(V38="",V39="",V40="",V41=""),"",IF(OR(S30=1,S30=2),SUM(V38:V40),SUM(V38:V41)))</f>
        <v>76</v>
      </c>
      <c r="W42" s="120">
        <f>IF(AND(W38="",W39="",W40="",W41=""),"",IF(OR(S30=1,S30=2),SUM(W38:W40),SUM(W38:W41)))</f>
        <v>14</v>
      </c>
      <c r="X42" s="120">
        <f>IF(AND(X38="",X39="",X40="",X41=""),"",IF(OR(S30=1,S30=2),SUM(X38:X40),SUM(X38:X41)))</f>
        <v>31</v>
      </c>
      <c r="Y42" s="120">
        <f>IF(AND(Y38="",Y39="",Y40="",Y41=""),"",IF(OR(S30=1,S30=2),SUM(Y38:Y40),SUM(Y38:Y41)))</f>
        <v>121</v>
      </c>
      <c r="Z42" s="120">
        <f>IF(AND(Z38="",Z39="",Z40="",Z41=""),"",IF(OR(S30=1,S30=2),SUM(Z38:Z40),SUM(Z38:Z41)))</f>
        <v>152</v>
      </c>
      <c r="AA42" s="120">
        <f>IF(AND(AA38="",AA39="",AA40="",AA41=""),"",IF(OR(S30=1,S30=2),SUM(AA38:AA40),SUM(AA38:AA41)))</f>
        <v>122</v>
      </c>
      <c r="AB42" s="120">
        <f>IF(AND(AB38="",AB39="",AB40="",AB41=""),"",IF(OR(S30=1,S30=2),SUM(AB38:AB40),SUM(AB38:AB41)))</f>
        <v>23</v>
      </c>
      <c r="AC42" s="120">
        <f>IF(AND(AC38="",AC39="",AC40="",AC41=""),"",IF(OR(S30=1,S30=2),SUM(AC38:AC40),SUM(AC38:AC41)))</f>
        <v>26</v>
      </c>
      <c r="AD42" s="120">
        <f>IF(AND(AD38="",AD39="",AD40="",AD41=""),"",IF(OR(S30=1,S30=2),SUM(AD38:AD40),SUM(AD38:AD41)))</f>
        <v>171</v>
      </c>
      <c r="AE42" s="120">
        <f>IF(AND(AE38="",AE39="",AE40="",AE41=""),"",IF(OR(S30=1,S30=2),SUM(AE38:AE40),SUM(AE38:AE41)))</f>
        <v>323</v>
      </c>
      <c r="AF42" s="326" t="str">
        <f>IF(OR(AD33="",U31="",AE42=""),"",IF(AE42&gt;=81%*AF37,"A",IF(AE42&gt;=61%*AF37,"B",IF(AE42&gt;=41%*AF37,"C",IF(AE42&gt;=21%*AF37,"D","E")))))</f>
        <v>C</v>
      </c>
    </row>
    <row r="43" spans="1:32" ht="9" customHeight="1">
      <c r="A43" s="166">
        <f>IF(N33="","",A42+1)</f>
        <v>17</v>
      </c>
      <c r="B43" s="737"/>
      <c r="C43" s="737"/>
      <c r="D43" s="737"/>
      <c r="E43" s="737"/>
      <c r="F43" s="737"/>
      <c r="G43" s="737"/>
      <c r="H43" s="737"/>
      <c r="I43" s="737"/>
      <c r="J43" s="737"/>
      <c r="K43" s="737"/>
      <c r="L43" s="737"/>
      <c r="M43" s="737"/>
      <c r="N43" s="737"/>
      <c r="O43" s="737"/>
      <c r="P43" s="737"/>
      <c r="Q43" s="770"/>
      <c r="R43" s="737"/>
      <c r="S43" s="737"/>
      <c r="T43" s="737"/>
      <c r="U43" s="737"/>
      <c r="V43" s="737"/>
      <c r="W43" s="737"/>
      <c r="X43" s="737"/>
      <c r="Y43" s="737"/>
      <c r="Z43" s="737"/>
      <c r="AA43" s="737"/>
      <c r="AB43" s="737"/>
      <c r="AC43" s="737"/>
      <c r="AD43" s="737"/>
      <c r="AE43" s="737"/>
      <c r="AF43" s="737"/>
    </row>
    <row r="44" spans="1:32" ht="22.5" customHeight="1">
      <c r="A44" s="166">
        <f>IF(N33="","",A43+1)</f>
        <v>18</v>
      </c>
      <c r="B44" s="738" t="s">
        <v>213</v>
      </c>
      <c r="C44" s="738"/>
      <c r="D44" s="739" t="s">
        <v>229</v>
      </c>
      <c r="E44" s="740"/>
      <c r="F44" s="316" t="s">
        <v>186</v>
      </c>
      <c r="G44" s="738" t="s">
        <v>213</v>
      </c>
      <c r="H44" s="738"/>
      <c r="I44" s="739" t="s">
        <v>229</v>
      </c>
      <c r="J44" s="740"/>
      <c r="K44" s="316" t="s">
        <v>186</v>
      </c>
      <c r="L44" s="738" t="s">
        <v>213</v>
      </c>
      <c r="M44" s="738"/>
      <c r="N44" s="739" t="s">
        <v>229</v>
      </c>
      <c r="O44" s="740"/>
      <c r="P44" s="316" t="s">
        <v>186</v>
      </c>
      <c r="Q44" s="770"/>
      <c r="R44" s="738" t="s">
        <v>213</v>
      </c>
      <c r="S44" s="738"/>
      <c r="T44" s="739" t="s">
        <v>229</v>
      </c>
      <c r="U44" s="740"/>
      <c r="V44" s="316" t="s">
        <v>186</v>
      </c>
      <c r="W44" s="738" t="s">
        <v>213</v>
      </c>
      <c r="X44" s="738"/>
      <c r="Y44" s="739" t="s">
        <v>229</v>
      </c>
      <c r="Z44" s="740"/>
      <c r="AA44" s="316" t="s">
        <v>186</v>
      </c>
      <c r="AB44" s="738" t="s">
        <v>213</v>
      </c>
      <c r="AC44" s="738"/>
      <c r="AD44" s="739" t="s">
        <v>229</v>
      </c>
      <c r="AE44" s="740"/>
      <c r="AF44" s="316" t="s">
        <v>186</v>
      </c>
    </row>
    <row r="45" spans="1:32" ht="21.75" customHeight="1">
      <c r="A45" s="166">
        <f>IF(N33="","",A44+1)</f>
        <v>19</v>
      </c>
      <c r="B45" s="741" t="s">
        <v>221</v>
      </c>
      <c r="C45" s="742"/>
      <c r="D45" s="742"/>
      <c r="E45" s="119">
        <f>IFERROR(VLOOKUP(N33,Marks,90,0),"")</f>
        <v>91</v>
      </c>
      <c r="F45" s="130" t="str">
        <f>IFERROR(VLOOKUP(N33,Marks,94,0),"")</f>
        <v>A+</v>
      </c>
      <c r="G45" s="741" t="s">
        <v>192</v>
      </c>
      <c r="H45" s="742"/>
      <c r="I45" s="742"/>
      <c r="J45" s="119">
        <f>IFERROR(VLOOKUP(N33,Marks,98,0),"")</f>
        <v>67</v>
      </c>
      <c r="K45" s="130" t="str">
        <f>IFERROR(VLOOKUP(N33,Marks,102,0),"")</f>
        <v>B</v>
      </c>
      <c r="L45" s="743" t="s">
        <v>193</v>
      </c>
      <c r="M45" s="744"/>
      <c r="N45" s="744"/>
      <c r="O45" s="119">
        <f>IFERROR(VLOOKUP(N33,Marks,106,0),"")</f>
        <v>74</v>
      </c>
      <c r="P45" s="130" t="str">
        <f>IFERROR(VLOOKUP(N33,Marks,110,0),"")</f>
        <v>B</v>
      </c>
      <c r="Q45" s="770"/>
      <c r="R45" s="740" t="s">
        <v>221</v>
      </c>
      <c r="S45" s="740"/>
      <c r="T45" s="740"/>
      <c r="U45" s="119">
        <f>IFERROR(VLOOKUP(AD33,Marks,90,0),"")</f>
        <v>84</v>
      </c>
      <c r="V45" s="130" t="str">
        <f>IFERROR(VLOOKUP(AD33,Marks,94,0),"")</f>
        <v>A</v>
      </c>
      <c r="W45" s="740" t="s">
        <v>192</v>
      </c>
      <c r="X45" s="740"/>
      <c r="Y45" s="740"/>
      <c r="Z45" s="119">
        <f>IFERROR(VLOOKUP(AD33,Marks,98,0),"")</f>
        <v>69</v>
      </c>
      <c r="AA45" s="130" t="str">
        <f>IFERROR(VLOOKUP(AD33,Marks,102,0),"")</f>
        <v>B</v>
      </c>
      <c r="AB45" s="745" t="s">
        <v>193</v>
      </c>
      <c r="AC45" s="745"/>
      <c r="AD45" s="745"/>
      <c r="AE45" s="119">
        <f>IFERROR(VLOOKUP(AD33,Marks,106,0),"")</f>
        <v>74</v>
      </c>
      <c r="AF45" s="130" t="str">
        <f>IFERROR(VLOOKUP(AD33,Marks,110,0),"")</f>
        <v>B</v>
      </c>
    </row>
    <row r="46" spans="1:32" ht="21" customHeight="1">
      <c r="A46" s="166">
        <f>IF(N33="","",A45+1)</f>
        <v>20</v>
      </c>
      <c r="B46" s="732" t="s">
        <v>216</v>
      </c>
      <c r="C46" s="732"/>
      <c r="D46" s="732"/>
      <c r="E46" s="746">
        <f>IFERROR(VLOOKUP(N33,Marks,116,0),"")</f>
        <v>220</v>
      </c>
      <c r="F46" s="746"/>
      <c r="G46" s="746"/>
      <c r="H46" s="746"/>
      <c r="I46" s="732" t="s">
        <v>217</v>
      </c>
      <c r="J46" s="732"/>
      <c r="K46" s="732"/>
      <c r="L46" s="732"/>
      <c r="M46" s="747">
        <f>IFERROR(VLOOKUP(N33,Marks,117,0),"")</f>
        <v>36</v>
      </c>
      <c r="N46" s="747"/>
      <c r="O46" s="747"/>
      <c r="P46" s="747"/>
      <c r="Q46" s="770"/>
      <c r="R46" s="732" t="s">
        <v>216</v>
      </c>
      <c r="S46" s="732"/>
      <c r="T46" s="732"/>
      <c r="U46" s="746">
        <f>IFERROR(VLOOKUP(AD33,Marks,116,0),"")</f>
        <v>220</v>
      </c>
      <c r="V46" s="746"/>
      <c r="W46" s="746"/>
      <c r="X46" s="746"/>
      <c r="Y46" s="732" t="s">
        <v>217</v>
      </c>
      <c r="Z46" s="732"/>
      <c r="AA46" s="732"/>
      <c r="AB46" s="732"/>
      <c r="AC46" s="747">
        <f>IFERROR(VLOOKUP(AD33,Marks,117,0),"")</f>
        <v>36</v>
      </c>
      <c r="AD46" s="747"/>
      <c r="AE46" s="747"/>
      <c r="AF46" s="747"/>
    </row>
    <row r="47" spans="1:32" ht="21" customHeight="1">
      <c r="A47" s="166">
        <f>IF(N33="","",A46+1)</f>
        <v>21</v>
      </c>
      <c r="B47" s="732" t="s">
        <v>218</v>
      </c>
      <c r="C47" s="732"/>
      <c r="D47" s="732"/>
      <c r="E47" s="774" t="str">
        <f>IFERROR(VLOOKUP(N33,Marks,115,0),"")</f>
        <v>Promoted</v>
      </c>
      <c r="F47" s="774"/>
      <c r="G47" s="774"/>
      <c r="H47" s="774"/>
      <c r="I47" s="732" t="s">
        <v>219</v>
      </c>
      <c r="J47" s="732"/>
      <c r="K47" s="732"/>
      <c r="L47" s="732"/>
      <c r="M47" s="733">
        <f>IFERROR(VLOOKUP(N33,Marks,112,0),"")</f>
        <v>55.666666666666664</v>
      </c>
      <c r="N47" s="733"/>
      <c r="O47" s="733"/>
      <c r="P47" s="733"/>
      <c r="Q47" s="770"/>
      <c r="R47" s="732" t="s">
        <v>218</v>
      </c>
      <c r="S47" s="732"/>
      <c r="T47" s="732"/>
      <c r="U47" s="774" t="str">
        <f>IFERROR(VLOOKUP(AD33,Marks,115,0),"")</f>
        <v>Promoted</v>
      </c>
      <c r="V47" s="774"/>
      <c r="W47" s="774"/>
      <c r="X47" s="774"/>
      <c r="Y47" s="732" t="s">
        <v>219</v>
      </c>
      <c r="Z47" s="732"/>
      <c r="AA47" s="732"/>
      <c r="AB47" s="732"/>
      <c r="AC47" s="733">
        <f>IFERROR(VLOOKUP(AD33,Marks,112,0),"")</f>
        <v>53.833333333333336</v>
      </c>
      <c r="AD47" s="733"/>
      <c r="AE47" s="733"/>
      <c r="AF47" s="733"/>
    </row>
    <row r="48" spans="1:32" ht="21" customHeight="1">
      <c r="A48" s="166">
        <f>IF(N33="","",A47+1)</f>
        <v>22</v>
      </c>
      <c r="B48" s="732" t="s">
        <v>220</v>
      </c>
      <c r="C48" s="732"/>
      <c r="D48" s="732"/>
      <c r="E48" s="324" t="str">
        <f>IFERROR(VLOOKUP(N33,Marks,113,0),"")</f>
        <v>II</v>
      </c>
      <c r="F48" s="325" t="s">
        <v>341</v>
      </c>
      <c r="G48" s="734" t="str">
        <f>IF(OR(N33="",E31="",O42=""),"",IF(O42&gt;=81%*P37,"A",IF(O42&gt;=61%*P37,"B",IF(O42&gt;=41%*P37,"C",IF(O42&gt;=21%*P37,"D","E")))))</f>
        <v>C</v>
      </c>
      <c r="H48" s="734"/>
      <c r="I48" s="732" t="s">
        <v>222</v>
      </c>
      <c r="J48" s="732"/>
      <c r="K48" s="732"/>
      <c r="L48" s="732"/>
      <c r="M48" s="769">
        <f>IFERROR(VLOOKUP(N33,Marks,114,0),"")</f>
        <v>12.999999999999998</v>
      </c>
      <c r="N48" s="769"/>
      <c r="O48" s="769"/>
      <c r="P48" s="769"/>
      <c r="Q48" s="770"/>
      <c r="R48" s="732" t="s">
        <v>220</v>
      </c>
      <c r="S48" s="732"/>
      <c r="T48" s="732"/>
      <c r="U48" s="324" t="str">
        <f>IFERROR(VLOOKUP(AD33,Marks,113,0),"")</f>
        <v>II</v>
      </c>
      <c r="V48" s="325" t="s">
        <v>341</v>
      </c>
      <c r="W48" s="734" t="str">
        <f>IF(OR(AD33="",U31="",AE42=""),"",IF(AE42&gt;=81%*AF37,"A",IF(AE42&gt;=61%*AF37,"B",IF(AE42&gt;=41%*AF37,"C",IF(AE42&gt;=21%*AF37,"D","E")))))</f>
        <v>C</v>
      </c>
      <c r="X48" s="734"/>
      <c r="Y48" s="732" t="s">
        <v>222</v>
      </c>
      <c r="Z48" s="732"/>
      <c r="AA48" s="732"/>
      <c r="AB48" s="732"/>
      <c r="AC48" s="769">
        <f>IFERROR(VLOOKUP(AD33,Marks,114,0),"")</f>
        <v>17.000000000000302</v>
      </c>
      <c r="AD48" s="769"/>
      <c r="AE48" s="769"/>
      <c r="AF48" s="769"/>
    </row>
    <row r="49" spans="1:32" ht="21" customHeight="1">
      <c r="A49" s="166">
        <f>IF(N33="","",A48+1)</f>
        <v>23</v>
      </c>
      <c r="B49" s="768" t="s">
        <v>228</v>
      </c>
      <c r="C49" s="768"/>
      <c r="D49" s="768"/>
      <c r="E49" s="735">
        <f>'Master sheet'!$C$10</f>
        <v>44697</v>
      </c>
      <c r="F49" s="735"/>
      <c r="G49" s="735"/>
      <c r="H49" s="318"/>
      <c r="I49" s="121"/>
      <c r="J49" s="121"/>
      <c r="K49" s="76"/>
      <c r="L49" s="121"/>
      <c r="M49" s="121"/>
      <c r="N49" s="121"/>
      <c r="O49" s="121"/>
      <c r="P49" s="121"/>
      <c r="Q49" s="770"/>
      <c r="R49" s="768" t="s">
        <v>228</v>
      </c>
      <c r="S49" s="768"/>
      <c r="T49" s="768"/>
      <c r="U49" s="735">
        <f>'Master sheet'!$C$10</f>
        <v>44697</v>
      </c>
      <c r="V49" s="735"/>
      <c r="W49" s="735"/>
      <c r="X49" s="121"/>
      <c r="Y49" s="121"/>
      <c r="Z49" s="121"/>
      <c r="AA49" s="76"/>
      <c r="AB49" s="121"/>
      <c r="AC49" s="121"/>
      <c r="AD49" s="121"/>
      <c r="AE49" s="121"/>
      <c r="AF49" s="121"/>
    </row>
    <row r="50" spans="1:32" ht="43.5" customHeight="1">
      <c r="A50" s="166">
        <f>IF(N33="","",A49+1)</f>
        <v>24</v>
      </c>
      <c r="B50" s="755" t="str">
        <f>IF(AND(C30=1),CONCATENATE("( ",UPPER('Master sheet'!$F$10)," )"),IF(AND(C30=2),CONCATENATE("( ",UPPER('Master sheet'!$F$18)," )"),IF(AND(C30=3),CONCATENATE("( ",UPPER('Master sheet'!$J$10)," )"),IF(AND(C30=4),CONCATENATE("( ",UPPER('Master sheet'!$J$18)," )"),""))))</f>
        <v>( PRADIP SINGH RAJAWAT )</v>
      </c>
      <c r="C50" s="755"/>
      <c r="D50" s="755"/>
      <c r="E50" s="755"/>
      <c r="F50" s="756" t="str">
        <f>IF(AND(N33=""),"",CONCATENATE("(",'Master sheet'!$C$14," )"))</f>
        <v>(Suresh Kumar )</v>
      </c>
      <c r="G50" s="756"/>
      <c r="H50" s="756"/>
      <c r="I50" s="756"/>
      <c r="J50" s="756"/>
      <c r="K50" s="756" t="str">
        <f>IF(AND(N33=""),"",CONCATENATE("(",'Master sheet'!$C$12," )"))</f>
        <v>(USHA PALIYA )</v>
      </c>
      <c r="L50" s="756"/>
      <c r="M50" s="756"/>
      <c r="N50" s="756"/>
      <c r="O50" s="756"/>
      <c r="P50" s="756"/>
      <c r="Q50" s="770"/>
      <c r="R50" s="755" t="str">
        <f>IF(AND(S30=1),CONCATENATE("( ",UPPER('Master sheet'!$F$10)," )"),IF(AND(S30=2),CONCATENATE("( ",UPPER('Master sheet'!$F$18)," )"),IF(AND(S30=3),CONCATENATE("( ",UPPER('Master sheet'!$J$10)," )"),IF(AND(S30=4),CONCATENATE("( ",UPPER('Master sheet'!$J$18)," )"),""))))</f>
        <v>( PRADIP SINGH RAJAWAT )</v>
      </c>
      <c r="S50" s="755"/>
      <c r="T50" s="755"/>
      <c r="U50" s="755"/>
      <c r="V50" s="756" t="str">
        <f>IF(AND(AD33=""),"",CONCATENATE("(",'Master sheet'!$C$14," )"))</f>
        <v>(Suresh Kumar )</v>
      </c>
      <c r="W50" s="756"/>
      <c r="X50" s="756"/>
      <c r="Y50" s="756"/>
      <c r="Z50" s="756"/>
      <c r="AA50" s="756" t="str">
        <f>IF(AND(AD33=""),"",CONCATENATE("(",'Master sheet'!$C$12," )"))</f>
        <v>(USHA PALIYA )</v>
      </c>
      <c r="AB50" s="756"/>
      <c r="AC50" s="756"/>
      <c r="AD50" s="756"/>
      <c r="AE50" s="756"/>
      <c r="AF50" s="756"/>
    </row>
    <row r="51" spans="1:32" ht="21.75" customHeight="1">
      <c r="A51" s="166">
        <f>IF(N33="","",A50+1)</f>
        <v>25</v>
      </c>
      <c r="B51" s="757" t="s">
        <v>223</v>
      </c>
      <c r="C51" s="757"/>
      <c r="D51" s="757"/>
      <c r="E51" s="757"/>
      <c r="F51" s="758" t="s">
        <v>224</v>
      </c>
      <c r="G51" s="758"/>
      <c r="H51" s="758"/>
      <c r="I51" s="758"/>
      <c r="J51" s="758"/>
      <c r="K51" s="757" t="s">
        <v>225</v>
      </c>
      <c r="L51" s="757"/>
      <c r="M51" s="757"/>
      <c r="N51" s="757"/>
      <c r="O51" s="757"/>
      <c r="P51" s="757"/>
      <c r="Q51" s="770"/>
      <c r="R51" s="757" t="s">
        <v>223</v>
      </c>
      <c r="S51" s="757"/>
      <c r="T51" s="757"/>
      <c r="U51" s="757"/>
      <c r="V51" s="758" t="s">
        <v>224</v>
      </c>
      <c r="W51" s="758"/>
      <c r="X51" s="758"/>
      <c r="Y51" s="758"/>
      <c r="Z51" s="758"/>
      <c r="AA51" s="757" t="s">
        <v>225</v>
      </c>
      <c r="AB51" s="757"/>
      <c r="AC51" s="757"/>
      <c r="AD51" s="757"/>
      <c r="AE51" s="757"/>
      <c r="AF51" s="757"/>
    </row>
    <row r="53" spans="1:32" ht="21.9" customHeight="1">
      <c r="A53" s="165">
        <f>IF(N59="","",1)</f>
        <v>1</v>
      </c>
      <c r="B53" s="759" t="s">
        <v>203</v>
      </c>
      <c r="C53" s="759"/>
      <c r="D53" s="759"/>
      <c r="E53" s="759"/>
      <c r="F53" s="759"/>
      <c r="G53" s="759"/>
      <c r="H53" s="759"/>
      <c r="I53" s="759"/>
      <c r="J53" s="759"/>
      <c r="K53" s="759"/>
      <c r="L53" s="759"/>
      <c r="M53" s="759"/>
      <c r="N53" s="759"/>
      <c r="O53" s="759"/>
      <c r="P53" s="759"/>
      <c r="Q53" s="770" t="s">
        <v>249</v>
      </c>
      <c r="R53" s="759" t="s">
        <v>203</v>
      </c>
      <c r="S53" s="759"/>
      <c r="T53" s="759"/>
      <c r="U53" s="759"/>
      <c r="V53" s="759"/>
      <c r="W53" s="759"/>
      <c r="X53" s="759"/>
      <c r="Y53" s="759"/>
      <c r="Z53" s="759"/>
      <c r="AA53" s="759"/>
      <c r="AB53" s="759"/>
      <c r="AC53" s="759"/>
      <c r="AD53" s="759"/>
      <c r="AE53" s="759"/>
      <c r="AF53" s="759"/>
    </row>
    <row r="54" spans="1:32" ht="21.9" customHeight="1">
      <c r="A54" s="166">
        <f>IF(N59="","",A53+1)</f>
        <v>2</v>
      </c>
      <c r="B54" s="771" t="s">
        <v>204</v>
      </c>
      <c r="C54" s="771"/>
      <c r="D54" s="771"/>
      <c r="E54" s="771"/>
      <c r="F54" s="771"/>
      <c r="G54" s="771"/>
      <c r="H54" s="771"/>
      <c r="I54" s="771"/>
      <c r="J54" s="771"/>
      <c r="K54" s="771"/>
      <c r="L54" s="771"/>
      <c r="M54" s="771"/>
      <c r="N54" s="771"/>
      <c r="O54" s="771"/>
      <c r="P54" s="771"/>
      <c r="Q54" s="770"/>
      <c r="R54" s="771" t="s">
        <v>204</v>
      </c>
      <c r="S54" s="771"/>
      <c r="T54" s="771"/>
      <c r="U54" s="771"/>
      <c r="V54" s="771"/>
      <c r="W54" s="771"/>
      <c r="X54" s="771"/>
      <c r="Y54" s="771"/>
      <c r="Z54" s="771"/>
      <c r="AA54" s="771"/>
      <c r="AB54" s="771"/>
      <c r="AC54" s="771"/>
      <c r="AD54" s="771"/>
      <c r="AE54" s="771"/>
      <c r="AF54" s="771"/>
    </row>
    <row r="55" spans="1:32" ht="21.9" customHeight="1">
      <c r="A55" s="166">
        <f>IF(N59="","",A54+1)</f>
        <v>3</v>
      </c>
      <c r="B55" s="772" t="s">
        <v>168</v>
      </c>
      <c r="C55" s="772"/>
      <c r="D55" s="772"/>
      <c r="E55" s="773" t="str">
        <f>IF(AND(N59=""),"",'Result Sheet'!$F$2)</f>
        <v xml:space="preserve">महात्मा गाँधी राजकीय विद्यालय (अंग्रेजी माध्यम) बर, पाली </v>
      </c>
      <c r="F55" s="773"/>
      <c r="G55" s="773"/>
      <c r="H55" s="773"/>
      <c r="I55" s="773"/>
      <c r="J55" s="773"/>
      <c r="K55" s="773"/>
      <c r="L55" s="773"/>
      <c r="M55" s="773"/>
      <c r="N55" s="773"/>
      <c r="O55" s="773"/>
      <c r="P55" s="773"/>
      <c r="Q55" s="770"/>
      <c r="R55" s="772" t="s">
        <v>168</v>
      </c>
      <c r="S55" s="772"/>
      <c r="T55" s="772"/>
      <c r="U55" s="773" t="str">
        <f>IF(AND(AD59=""),"",'Result Sheet'!$F$2)</f>
        <v xml:space="preserve">महात्मा गाँधी राजकीय विद्यालय (अंग्रेजी माध्यम) बर, पाली </v>
      </c>
      <c r="V55" s="773"/>
      <c r="W55" s="773"/>
      <c r="X55" s="773"/>
      <c r="Y55" s="773"/>
      <c r="Z55" s="773"/>
      <c r="AA55" s="773"/>
      <c r="AB55" s="773"/>
      <c r="AC55" s="773"/>
      <c r="AD55" s="773"/>
      <c r="AE55" s="773"/>
      <c r="AF55" s="773"/>
    </row>
    <row r="56" spans="1:32" ht="21.9" customHeight="1">
      <c r="A56" s="166">
        <f>IF(N59="","",A55+1)</f>
        <v>4</v>
      </c>
      <c r="B56" s="164" t="s">
        <v>169</v>
      </c>
      <c r="C56" s="748">
        <f>IFERROR(VLOOKUP(N59,Marks,2,0),"")</f>
        <v>1</v>
      </c>
      <c r="D56" s="748"/>
      <c r="E56" s="766" t="s">
        <v>212</v>
      </c>
      <c r="F56" s="766"/>
      <c r="G56" s="766"/>
      <c r="H56" s="748" t="str">
        <f>IFERROR(VLOOKUP(N59,Marks,3,0),"")</f>
        <v>A</v>
      </c>
      <c r="I56" s="748"/>
      <c r="J56" s="749" t="s">
        <v>205</v>
      </c>
      <c r="K56" s="749"/>
      <c r="L56" s="749"/>
      <c r="M56" s="749"/>
      <c r="N56" s="750" t="str">
        <f>IF(AND(N59=""),"",'Marks Entry 1st'!$I$2)</f>
        <v xml:space="preserve"> 2021-2022</v>
      </c>
      <c r="O56" s="750"/>
      <c r="P56" s="750"/>
      <c r="Q56" s="770"/>
      <c r="R56" s="164" t="s">
        <v>169</v>
      </c>
      <c r="S56" s="748">
        <f>IFERROR(VLOOKUP(AD59,Marks,2,0),"")</f>
        <v>1</v>
      </c>
      <c r="T56" s="748"/>
      <c r="U56" s="766" t="s">
        <v>212</v>
      </c>
      <c r="V56" s="766"/>
      <c r="W56" s="766"/>
      <c r="X56" s="748" t="str">
        <f>IFERROR(VLOOKUP(AD59,Marks,3,0),"")</f>
        <v>A</v>
      </c>
      <c r="Y56" s="748"/>
      <c r="Z56" s="749" t="s">
        <v>205</v>
      </c>
      <c r="AA56" s="749"/>
      <c r="AB56" s="749"/>
      <c r="AC56" s="749"/>
      <c r="AD56" s="750" t="str">
        <f>IF(AND(AD59=""),"",'Marks Entry 1st'!$I$2)</f>
        <v xml:space="preserve"> 2021-2022</v>
      </c>
      <c r="AE56" s="750"/>
      <c r="AF56" s="750"/>
    </row>
    <row r="57" spans="1:32" ht="21.9" customHeight="1">
      <c r="A57" s="166">
        <f>IF(N59="","",A56+1)</f>
        <v>5</v>
      </c>
      <c r="B57" s="751" t="s">
        <v>206</v>
      </c>
      <c r="C57" s="751"/>
      <c r="D57" s="751"/>
      <c r="E57" s="752" t="str">
        <f>IFERROR(VLOOKUP(N59,Marks,6,0),"")</f>
        <v>BHAVYANSH SINGH CHOUHAN</v>
      </c>
      <c r="F57" s="752"/>
      <c r="G57" s="752"/>
      <c r="H57" s="752"/>
      <c r="I57" s="752"/>
      <c r="J57" s="753" t="s">
        <v>209</v>
      </c>
      <c r="K57" s="753"/>
      <c r="L57" s="753"/>
      <c r="M57" s="753"/>
      <c r="N57" s="754">
        <f>IFERROR(VLOOKUP(N59,Marks,5,0),"")</f>
        <v>951</v>
      </c>
      <c r="O57" s="754"/>
      <c r="P57" s="754"/>
      <c r="Q57" s="770"/>
      <c r="R57" s="751" t="s">
        <v>206</v>
      </c>
      <c r="S57" s="751"/>
      <c r="T57" s="751"/>
      <c r="U57" s="752" t="str">
        <f>IFERROR(VLOOKUP(AD59,Marks,6,0),"")</f>
        <v>BHUMIKA BAGRI</v>
      </c>
      <c r="V57" s="752"/>
      <c r="W57" s="752"/>
      <c r="X57" s="752"/>
      <c r="Y57" s="752"/>
      <c r="Z57" s="753" t="s">
        <v>209</v>
      </c>
      <c r="AA57" s="753"/>
      <c r="AB57" s="753"/>
      <c r="AC57" s="753"/>
      <c r="AD57" s="754">
        <f>IFERROR(VLOOKUP(AD59,Marks,5,0),"")</f>
        <v>939</v>
      </c>
      <c r="AE57" s="754"/>
      <c r="AF57" s="754"/>
    </row>
    <row r="58" spans="1:32" ht="21.9" customHeight="1">
      <c r="A58" s="166">
        <f>IF(N59="","",A57+1)</f>
        <v>6</v>
      </c>
      <c r="B58" s="751" t="s">
        <v>207</v>
      </c>
      <c r="C58" s="751"/>
      <c r="D58" s="751"/>
      <c r="E58" s="752" t="str">
        <f>IFERROR(VLOOKUP(N59,Marks,7,0),"")</f>
        <v>AJIT SINGH</v>
      </c>
      <c r="F58" s="752"/>
      <c r="G58" s="752"/>
      <c r="H58" s="752"/>
      <c r="I58" s="752"/>
      <c r="J58" s="753" t="s">
        <v>210</v>
      </c>
      <c r="K58" s="753"/>
      <c r="L58" s="753"/>
      <c r="M58" s="753"/>
      <c r="N58" s="767" t="str">
        <f>IFERROR(VLOOKUP(N59,Marks,4,0),"")</f>
        <v>25-08-2015</v>
      </c>
      <c r="O58" s="767"/>
      <c r="P58" s="767"/>
      <c r="Q58" s="770"/>
      <c r="R58" s="751" t="s">
        <v>207</v>
      </c>
      <c r="S58" s="751"/>
      <c r="T58" s="751"/>
      <c r="U58" s="752" t="str">
        <f>IFERROR(VLOOKUP(AD59,Marks,7,0),"")</f>
        <v>MUKESH BAGRI</v>
      </c>
      <c r="V58" s="752"/>
      <c r="W58" s="752"/>
      <c r="X58" s="752"/>
      <c r="Y58" s="752"/>
      <c r="Z58" s="753" t="s">
        <v>210</v>
      </c>
      <c r="AA58" s="753"/>
      <c r="AB58" s="753"/>
      <c r="AC58" s="753"/>
      <c r="AD58" s="767" t="str">
        <f>IFERROR(VLOOKUP(AD59,Marks,4,0),"")</f>
        <v>16-06-2014</v>
      </c>
      <c r="AE58" s="767"/>
      <c r="AF58" s="767"/>
    </row>
    <row r="59" spans="1:32" ht="21.9" customHeight="1">
      <c r="A59" s="166">
        <f>IF(N59="","",A58+1)</f>
        <v>7</v>
      </c>
      <c r="B59" s="751" t="s">
        <v>208</v>
      </c>
      <c r="C59" s="751"/>
      <c r="D59" s="751"/>
      <c r="E59" s="752" t="str">
        <f>IFERROR(VLOOKUP(N59,Marks,8,0),"")</f>
        <v>MEENA</v>
      </c>
      <c r="F59" s="752"/>
      <c r="G59" s="752"/>
      <c r="H59" s="752"/>
      <c r="I59" s="752"/>
      <c r="J59" s="753" t="s">
        <v>211</v>
      </c>
      <c r="K59" s="753"/>
      <c r="L59" s="753"/>
      <c r="M59" s="753"/>
      <c r="N59" s="760">
        <f>IF(AD33="","",IF(AND(AD33+1&gt;$AN$6),"",AD33+1))</f>
        <v>105</v>
      </c>
      <c r="O59" s="760"/>
      <c r="P59" s="760"/>
      <c r="Q59" s="770"/>
      <c r="R59" s="751" t="s">
        <v>208</v>
      </c>
      <c r="S59" s="751"/>
      <c r="T59" s="751"/>
      <c r="U59" s="752" t="str">
        <f>IFERROR(VLOOKUP(AD59,Marks,8,0),"")</f>
        <v>SEEMA BAGRI</v>
      </c>
      <c r="V59" s="752"/>
      <c r="W59" s="752"/>
      <c r="X59" s="752"/>
      <c r="Y59" s="752"/>
      <c r="Z59" s="753" t="s">
        <v>211</v>
      </c>
      <c r="AA59" s="753"/>
      <c r="AB59" s="753"/>
      <c r="AC59" s="753"/>
      <c r="AD59" s="761">
        <f>IF(N59="","",IF(AND(N59+1&gt;$AN$6),"",N59+1))</f>
        <v>106</v>
      </c>
      <c r="AE59" s="761"/>
      <c r="AF59" s="761"/>
    </row>
    <row r="60" spans="1:32" ht="9" customHeight="1">
      <c r="A60" s="166">
        <f>IF(N59="","",A59+1)</f>
        <v>8</v>
      </c>
      <c r="B60" s="123"/>
      <c r="C60" s="123"/>
      <c r="D60" s="123"/>
      <c r="E60" s="124"/>
      <c r="F60" s="124"/>
      <c r="G60" s="124"/>
      <c r="H60" s="123"/>
      <c r="I60" s="123"/>
      <c r="J60" s="125"/>
      <c r="K60" s="125"/>
      <c r="L60" s="125"/>
      <c r="M60" s="76"/>
      <c r="N60" s="76"/>
      <c r="O60" s="76"/>
      <c r="P60" s="76"/>
      <c r="Q60" s="770"/>
      <c r="R60" s="123"/>
      <c r="S60" s="123"/>
      <c r="T60" s="123"/>
      <c r="U60" s="124"/>
      <c r="V60" s="124"/>
      <c r="W60" s="124"/>
      <c r="X60" s="123"/>
      <c r="Y60" s="123"/>
      <c r="Z60" s="125"/>
      <c r="AA60" s="125"/>
      <c r="AB60" s="125"/>
      <c r="AC60" s="76"/>
      <c r="AD60" s="76"/>
      <c r="AE60" s="76"/>
      <c r="AF60" s="76"/>
    </row>
    <row r="61" spans="1:32" ht="21" customHeight="1">
      <c r="A61" s="166">
        <f>IF(N59="","",A60+1)</f>
        <v>9</v>
      </c>
      <c r="B61" s="762" t="s">
        <v>213</v>
      </c>
      <c r="C61" s="610" t="s">
        <v>214</v>
      </c>
      <c r="D61" s="610"/>
      <c r="E61" s="610"/>
      <c r="F61" s="763" t="s">
        <v>13</v>
      </c>
      <c r="G61" s="764"/>
      <c r="H61" s="764"/>
      <c r="I61" s="765"/>
      <c r="J61" s="613" t="s">
        <v>184</v>
      </c>
      <c r="K61" s="614" t="s">
        <v>167</v>
      </c>
      <c r="L61" s="615"/>
      <c r="M61" s="615"/>
      <c r="N61" s="616"/>
      <c r="O61" s="580" t="s">
        <v>185</v>
      </c>
      <c r="P61" s="581" t="s">
        <v>186</v>
      </c>
      <c r="Q61" s="770"/>
      <c r="R61" s="762" t="s">
        <v>213</v>
      </c>
      <c r="S61" s="610" t="s">
        <v>214</v>
      </c>
      <c r="T61" s="610"/>
      <c r="U61" s="610"/>
      <c r="V61" s="763" t="s">
        <v>13</v>
      </c>
      <c r="W61" s="764"/>
      <c r="X61" s="764"/>
      <c r="Y61" s="765"/>
      <c r="Z61" s="613" t="s">
        <v>184</v>
      </c>
      <c r="AA61" s="614" t="s">
        <v>167</v>
      </c>
      <c r="AB61" s="615"/>
      <c r="AC61" s="615"/>
      <c r="AD61" s="616"/>
      <c r="AE61" s="580" t="s">
        <v>185</v>
      </c>
      <c r="AF61" s="581" t="s">
        <v>186</v>
      </c>
    </row>
    <row r="62" spans="1:32" ht="90.75" customHeight="1">
      <c r="A62" s="166">
        <f>IF(N59="","",A61+1)</f>
        <v>10</v>
      </c>
      <c r="B62" s="762"/>
      <c r="C62" s="171" t="s">
        <v>11</v>
      </c>
      <c r="D62" s="171" t="s">
        <v>180</v>
      </c>
      <c r="E62" s="171" t="s">
        <v>108</v>
      </c>
      <c r="F62" s="171" t="s">
        <v>182</v>
      </c>
      <c r="G62" s="171" t="s">
        <v>183</v>
      </c>
      <c r="H62" s="305" t="s">
        <v>10</v>
      </c>
      <c r="I62" s="171" t="s">
        <v>108</v>
      </c>
      <c r="J62" s="613"/>
      <c r="K62" s="172" t="s">
        <v>182</v>
      </c>
      <c r="L62" s="172" t="s">
        <v>183</v>
      </c>
      <c r="M62" s="173" t="s">
        <v>10</v>
      </c>
      <c r="N62" s="171" t="s">
        <v>108</v>
      </c>
      <c r="O62" s="580"/>
      <c r="P62" s="736"/>
      <c r="Q62" s="770"/>
      <c r="R62" s="762"/>
      <c r="S62" s="171" t="s">
        <v>11</v>
      </c>
      <c r="T62" s="171" t="s">
        <v>180</v>
      </c>
      <c r="U62" s="171" t="s">
        <v>108</v>
      </c>
      <c r="V62" s="171" t="s">
        <v>182</v>
      </c>
      <c r="W62" s="171" t="s">
        <v>183</v>
      </c>
      <c r="X62" s="305" t="s">
        <v>10</v>
      </c>
      <c r="Y62" s="171" t="s">
        <v>108</v>
      </c>
      <c r="Z62" s="613"/>
      <c r="AA62" s="172" t="s">
        <v>182</v>
      </c>
      <c r="AB62" s="172" t="s">
        <v>183</v>
      </c>
      <c r="AC62" s="173" t="s">
        <v>10</v>
      </c>
      <c r="AD62" s="171" t="s">
        <v>108</v>
      </c>
      <c r="AE62" s="580"/>
      <c r="AF62" s="736">
        <v>0</v>
      </c>
    </row>
    <row r="63" spans="1:32" ht="18.75" customHeight="1">
      <c r="A63" s="166">
        <f>IF(N59="","",A62+1)</f>
        <v>11</v>
      </c>
      <c r="B63" s="762"/>
      <c r="C63" s="390">
        <v>20</v>
      </c>
      <c r="D63" s="390">
        <v>20</v>
      </c>
      <c r="E63" s="116">
        <v>40</v>
      </c>
      <c r="F63" s="390">
        <v>30</v>
      </c>
      <c r="G63" s="390">
        <v>18</v>
      </c>
      <c r="H63" s="390">
        <v>12</v>
      </c>
      <c r="I63" s="116">
        <v>60</v>
      </c>
      <c r="J63" s="118">
        <v>100</v>
      </c>
      <c r="K63" s="390">
        <v>50</v>
      </c>
      <c r="L63" s="390">
        <v>30</v>
      </c>
      <c r="M63" s="390">
        <v>20</v>
      </c>
      <c r="N63" s="116">
        <v>100</v>
      </c>
      <c r="O63" s="118">
        <v>200</v>
      </c>
      <c r="P63" s="775">
        <f>IF(AND(N59="",C56="",E57="",N57=""),"",IF(OR(C56=1,C56=2),600,800))</f>
        <v>600</v>
      </c>
      <c r="Q63" s="770"/>
      <c r="R63" s="762"/>
      <c r="S63" s="390">
        <v>20</v>
      </c>
      <c r="T63" s="390">
        <v>20</v>
      </c>
      <c r="U63" s="116">
        <v>40</v>
      </c>
      <c r="V63" s="390">
        <v>30</v>
      </c>
      <c r="W63" s="390">
        <v>18</v>
      </c>
      <c r="X63" s="390">
        <v>12</v>
      </c>
      <c r="Y63" s="116">
        <v>60</v>
      </c>
      <c r="Z63" s="118">
        <v>100</v>
      </c>
      <c r="AA63" s="390">
        <v>50</v>
      </c>
      <c r="AB63" s="390">
        <v>30</v>
      </c>
      <c r="AC63" s="390">
        <v>20</v>
      </c>
      <c r="AD63" s="116">
        <v>100</v>
      </c>
      <c r="AE63" s="118">
        <v>200</v>
      </c>
      <c r="AF63" s="775">
        <f>IF(AND(AD59="",S56="",U57="",AD57=""),"",IF(OR(S56=1,S56=2),600,800))</f>
        <v>600</v>
      </c>
    </row>
    <row r="64" spans="1:32" ht="21" customHeight="1">
      <c r="A64" s="166">
        <f>IF(N59="","",A63+1)</f>
        <v>12</v>
      </c>
      <c r="B64" s="122" t="str">
        <f>'Result Sheet'!$L$4</f>
        <v xml:space="preserve">हिन्दी </v>
      </c>
      <c r="C64" s="391">
        <f>IFERROR(VLOOKUP(N59,Marks,11,0),"")</f>
        <v>9</v>
      </c>
      <c r="D64" s="391">
        <f>IFERROR(VLOOKUP(N59,Marks,12,0),"")</f>
        <v>4</v>
      </c>
      <c r="E64" s="117">
        <f>IFERROR(VLOOKUP(N59,Marks,13,0),"")</f>
        <v>13</v>
      </c>
      <c r="F64" s="391" t="str">
        <f>IFERROR(VLOOKUP(N59,Marks,14,0),"")</f>
        <v>ML</v>
      </c>
      <c r="G64" s="391">
        <f>IFERROR(VLOOKUP(N59,Marks,15,0),"")</f>
        <v>6</v>
      </c>
      <c r="H64" s="391">
        <f>IFERROR(VLOOKUP(N59,Marks,16,0),"")</f>
        <v>11</v>
      </c>
      <c r="I64" s="117">
        <f>IFERROR(VLOOKUP(N59,Marks,17,0),"")</f>
        <v>17</v>
      </c>
      <c r="J64" s="119">
        <f>IFERROR(VLOOKUP(N59,Marks,18,0),"")</f>
        <v>30</v>
      </c>
      <c r="K64" s="391">
        <f>IFERROR(VLOOKUP(N59,Marks,19,0),"")</f>
        <v>37</v>
      </c>
      <c r="L64" s="391">
        <f>IFERROR(VLOOKUP(N59,Marks,20,0),"")</f>
        <v>4</v>
      </c>
      <c r="M64" s="391">
        <f>IFERROR(VLOOKUP(N59,Marks,21,0),"")</f>
        <v>11</v>
      </c>
      <c r="N64" s="117">
        <f>IFERROR(VLOOKUP(N59,Marks,22,0),"")</f>
        <v>52</v>
      </c>
      <c r="O64" s="119">
        <f>IFERROR(VLOOKUP(N59,Marks,23,0),"")</f>
        <v>82</v>
      </c>
      <c r="P64" s="323" t="str">
        <f>IFERROR(VLOOKUP(N59,Marks,29,0),"")</f>
        <v>C</v>
      </c>
      <c r="Q64" s="770"/>
      <c r="R64" s="122" t="str">
        <f>'Result Sheet'!$L$4</f>
        <v xml:space="preserve">हिन्दी </v>
      </c>
      <c r="S64" s="391">
        <f>IFERROR(VLOOKUP(AD59,Marks,11,0),"")</f>
        <v>9</v>
      </c>
      <c r="T64" s="391">
        <f>IFERROR(VLOOKUP(AD59,Marks,12,0),"")</f>
        <v>5</v>
      </c>
      <c r="U64" s="117">
        <f>IFERROR(VLOOKUP(AD59,Marks,13,0),"")</f>
        <v>14</v>
      </c>
      <c r="V64" s="391">
        <f>IFERROR(VLOOKUP(AD59,Marks,14,0),"")</f>
        <v>25</v>
      </c>
      <c r="W64" s="391">
        <f>IFERROR(VLOOKUP(AD59,Marks,15,0),"")</f>
        <v>6</v>
      </c>
      <c r="X64" s="391">
        <f>IFERROR(VLOOKUP(AD59,Marks,16,0),"")</f>
        <v>11</v>
      </c>
      <c r="Y64" s="117">
        <f>IFERROR(VLOOKUP(AD59,Marks,17,0),"")</f>
        <v>42</v>
      </c>
      <c r="Z64" s="119">
        <f>IFERROR(VLOOKUP(AD59,Marks,18,0),"")</f>
        <v>56</v>
      </c>
      <c r="AA64" s="391">
        <f>IFERROR(VLOOKUP(AD59,Marks,19,0),"")</f>
        <v>37</v>
      </c>
      <c r="AB64" s="391">
        <f>IFERROR(VLOOKUP(AD59,Marks,20,0),"")</f>
        <v>4</v>
      </c>
      <c r="AC64" s="391">
        <f>IFERROR(VLOOKUP(AD59,Marks,21,0),"")</f>
        <v>11</v>
      </c>
      <c r="AD64" s="117">
        <f>IFERROR(VLOOKUP(AD59,Marks,22,0),"")</f>
        <v>52</v>
      </c>
      <c r="AE64" s="119">
        <f>IFERROR(VLOOKUP(AD59,Marks,23,0),"")</f>
        <v>108</v>
      </c>
      <c r="AF64" s="323" t="str">
        <f>IFERROR(VLOOKUP(AD59,Marks,29,0),"")</f>
        <v>C</v>
      </c>
    </row>
    <row r="65" spans="1:32" ht="21" customHeight="1">
      <c r="A65" s="166">
        <f>IF(N59="","",A64+1)</f>
        <v>13</v>
      </c>
      <c r="B65" s="122" t="str">
        <f>'Result Sheet'!$AE$4</f>
        <v xml:space="preserve">अंग्रेजी </v>
      </c>
      <c r="C65" s="391">
        <f>IFERROR(VLOOKUP(N59,Marks,30,0),"")</f>
        <v>5</v>
      </c>
      <c r="D65" s="391">
        <f>IFERROR(VLOOKUP(N59,Marks,31,0),"")</f>
        <v>9</v>
      </c>
      <c r="E65" s="117">
        <f>IFERROR(VLOOKUP(N59,Marks,32,0),"")</f>
        <v>14</v>
      </c>
      <c r="F65" s="391">
        <f>IFERROR(VLOOKUP(N59,Marks,33,0),"")</f>
        <v>21</v>
      </c>
      <c r="G65" s="391">
        <f>IFERROR(VLOOKUP(N59,Marks,34,0),"")</f>
        <v>4</v>
      </c>
      <c r="H65" s="391">
        <f>IFERROR(VLOOKUP(N59,Marks,35,0),"")</f>
        <v>10</v>
      </c>
      <c r="I65" s="117">
        <f>IFERROR(VLOOKUP(N59,Marks,36,0),"")</f>
        <v>35</v>
      </c>
      <c r="J65" s="119">
        <f>IFERROR(VLOOKUP(N59,Marks,37,0),"")</f>
        <v>49</v>
      </c>
      <c r="K65" s="391">
        <f>IFERROR(VLOOKUP(N59,Marks,38,0),"")</f>
        <v>37</v>
      </c>
      <c r="L65" s="391">
        <f>IFERROR(VLOOKUP(N59,Marks,39,0),"")</f>
        <v>4</v>
      </c>
      <c r="M65" s="391">
        <f>IFERROR(VLOOKUP(N59,Marks,40,0),"")</f>
        <v>6</v>
      </c>
      <c r="N65" s="117">
        <f>IFERROR(VLOOKUP(N59,Marks,41,0),"")</f>
        <v>47</v>
      </c>
      <c r="O65" s="119">
        <f>IFERROR(VLOOKUP(N59,Marks,42,0),"")</f>
        <v>96</v>
      </c>
      <c r="P65" s="323" t="str">
        <f>IFERROR(VLOOKUP(N59,Marks,48,0),"")</f>
        <v>D</v>
      </c>
      <c r="Q65" s="770"/>
      <c r="R65" s="122" t="str">
        <f>'Result Sheet'!$AE$4</f>
        <v xml:space="preserve">अंग्रेजी </v>
      </c>
      <c r="S65" s="391">
        <f>IFERROR(VLOOKUP(AD59,Marks,30,0),"")</f>
        <v>6</v>
      </c>
      <c r="T65" s="391">
        <f>IFERROR(VLOOKUP(AD59,Marks,31,0),"")</f>
        <v>7</v>
      </c>
      <c r="U65" s="117">
        <f>IFERROR(VLOOKUP(AD59,Marks,32,0),"")</f>
        <v>13</v>
      </c>
      <c r="V65" s="391">
        <f>IFERROR(VLOOKUP(AD59,Marks,33,0),"")</f>
        <v>23</v>
      </c>
      <c r="W65" s="391">
        <f>IFERROR(VLOOKUP(AD59,Marks,34,0),"")</f>
        <v>5</v>
      </c>
      <c r="X65" s="391">
        <f>IFERROR(VLOOKUP(AD59,Marks,35,0),"")</f>
        <v>11</v>
      </c>
      <c r="Y65" s="117">
        <f>IFERROR(VLOOKUP(AD59,Marks,36,0),"")</f>
        <v>39</v>
      </c>
      <c r="Z65" s="119">
        <f>IFERROR(VLOOKUP(AD59,Marks,37,0),"")</f>
        <v>52</v>
      </c>
      <c r="AA65" s="391">
        <f>IFERROR(VLOOKUP(AD59,Marks,38,0),"")</f>
        <v>37</v>
      </c>
      <c r="AB65" s="391">
        <f>IFERROR(VLOOKUP(AD59,Marks,39,0),"")</f>
        <v>4</v>
      </c>
      <c r="AC65" s="391">
        <f>IFERROR(VLOOKUP(AD59,Marks,40,0),"")</f>
        <v>9</v>
      </c>
      <c r="AD65" s="117">
        <f>IFERROR(VLOOKUP(AD59,Marks,41,0),"")</f>
        <v>50</v>
      </c>
      <c r="AE65" s="119">
        <f>IFERROR(VLOOKUP(AD59,Marks,42,0),"")</f>
        <v>102</v>
      </c>
      <c r="AF65" s="323" t="str">
        <f>IFERROR(VLOOKUP(AD59,Marks,48,0),"")</f>
        <v>C</v>
      </c>
    </row>
    <row r="66" spans="1:32" ht="21" customHeight="1">
      <c r="A66" s="166">
        <f>IF(N59="","",A65+1)</f>
        <v>14</v>
      </c>
      <c r="B66" s="122" t="str">
        <f>'Result Sheet'!$AX$4</f>
        <v xml:space="preserve">गणित </v>
      </c>
      <c r="C66" s="391">
        <f>IFERROR(VLOOKUP(N59,Marks,49,0),"")</f>
        <v>9</v>
      </c>
      <c r="D66" s="391">
        <f>IFERROR(VLOOKUP(N59,Marks,50,0),"")</f>
        <v>6</v>
      </c>
      <c r="E66" s="117">
        <f>IFERROR(VLOOKUP(N59,Marks,51,0),"")</f>
        <v>15</v>
      </c>
      <c r="F66" s="391">
        <f>IFERROR(VLOOKUP(N59,Marks,52,0),"")</f>
        <v>24</v>
      </c>
      <c r="G66" s="391">
        <f>IFERROR(VLOOKUP(N59,Marks,53,0),"")</f>
        <v>6</v>
      </c>
      <c r="H66" s="391">
        <f>IFERROR(VLOOKUP(N59,Marks,54,0),"")</f>
        <v>8</v>
      </c>
      <c r="I66" s="117">
        <f>IFERROR(VLOOKUP(N59,Marks,55,0),"")</f>
        <v>38</v>
      </c>
      <c r="J66" s="119">
        <f>IFERROR(VLOOKUP(N59,Marks,56,0),"")</f>
        <v>53</v>
      </c>
      <c r="K66" s="391">
        <f>IFERROR(VLOOKUP(N59,Marks,57,0),"")</f>
        <v>47</v>
      </c>
      <c r="L66" s="391">
        <f>IFERROR(VLOOKUP(N59,Marks,58,0),"")</f>
        <v>15</v>
      </c>
      <c r="M66" s="391">
        <f>IFERROR(VLOOKUP(N59,Marks,59,0),"")</f>
        <v>8</v>
      </c>
      <c r="N66" s="117">
        <f>IFERROR(VLOOKUP(N59,Marks,60,0),"")</f>
        <v>70</v>
      </c>
      <c r="O66" s="119">
        <f>IFERROR(VLOOKUP(N59,Marks,61,0),"")</f>
        <v>123</v>
      </c>
      <c r="P66" s="323" t="str">
        <f>IFERROR(VLOOKUP(N59,Marks,67,0),"")</f>
        <v>C</v>
      </c>
      <c r="Q66" s="770"/>
      <c r="R66" s="122" t="str">
        <f>'Result Sheet'!$AX$4</f>
        <v xml:space="preserve">गणित </v>
      </c>
      <c r="S66" s="391">
        <f>IFERROR(VLOOKUP(AD59,Marks,49,0),"")</f>
        <v>9</v>
      </c>
      <c r="T66" s="391">
        <f>IFERROR(VLOOKUP(AD59,Marks,50,0),"")</f>
        <v>6</v>
      </c>
      <c r="U66" s="117">
        <f>IFERROR(VLOOKUP(AD59,Marks,51,0),"")</f>
        <v>15</v>
      </c>
      <c r="V66" s="391">
        <f>IFERROR(VLOOKUP(AD59,Marks,52,0),"")</f>
        <v>21</v>
      </c>
      <c r="W66" s="391">
        <f>IFERROR(VLOOKUP(AD59,Marks,53,0),"")</f>
        <v>4</v>
      </c>
      <c r="X66" s="391">
        <f>IFERROR(VLOOKUP(AD59,Marks,54,0),"")</f>
        <v>9</v>
      </c>
      <c r="Y66" s="117">
        <f>IFERROR(VLOOKUP(AD59,Marks,55,0),"")</f>
        <v>34</v>
      </c>
      <c r="Z66" s="119">
        <f>IFERROR(VLOOKUP(AD59,Marks,56,0),"")</f>
        <v>49</v>
      </c>
      <c r="AA66" s="391">
        <f>IFERROR(VLOOKUP(AD59,Marks,57,0),"")</f>
        <v>48</v>
      </c>
      <c r="AB66" s="391">
        <f>IFERROR(VLOOKUP(AD59,Marks,58,0),"")</f>
        <v>15</v>
      </c>
      <c r="AC66" s="391">
        <f>IFERROR(VLOOKUP(AD59,Marks,59,0),"")</f>
        <v>8</v>
      </c>
      <c r="AD66" s="117">
        <f>IFERROR(VLOOKUP(AD59,Marks,60,0),"")</f>
        <v>71</v>
      </c>
      <c r="AE66" s="119">
        <f>IFERROR(VLOOKUP(AD59,Marks,61,0),"")</f>
        <v>120</v>
      </c>
      <c r="AF66" s="323" t="str">
        <f>IFERROR(VLOOKUP(AD59,Marks,67,0),"")</f>
        <v>C</v>
      </c>
    </row>
    <row r="67" spans="1:32" ht="21" customHeight="1">
      <c r="A67" s="166">
        <f>IF(N59="","",A66+1)</f>
        <v>15</v>
      </c>
      <c r="B67" s="122" t="str">
        <f>'Result Sheet'!$BQ$4</f>
        <v xml:space="preserve">पर्यावरण अध्ययन </v>
      </c>
      <c r="C67" s="391">
        <f>IFERROR(VLOOKUP(N59,Marks,68,0),"")</f>
        <v>9</v>
      </c>
      <c r="D67" s="391">
        <f>IFERROR(VLOOKUP(N59,Marks,69,0),"")</f>
        <v>7</v>
      </c>
      <c r="E67" s="117">
        <f>IFERROR(VLOOKUP(N59,Marks,70,0),"")</f>
        <v>16</v>
      </c>
      <c r="F67" s="391">
        <f>IFERROR(VLOOKUP(N59,Marks,71,0),"")</f>
        <v>26</v>
      </c>
      <c r="G67" s="391">
        <f>IFERROR(VLOOKUP(N59,Marks,72,0),"")</f>
        <v>3</v>
      </c>
      <c r="H67" s="391">
        <f>IFERROR(VLOOKUP(N59,Marks,73,0),"")</f>
        <v>11</v>
      </c>
      <c r="I67" s="117">
        <f>IFERROR(VLOOKUP(N59,Marks,74,0),"")</f>
        <v>40</v>
      </c>
      <c r="J67" s="119">
        <f>IFERROR(VLOOKUP(N59,Marks,75,0),"")</f>
        <v>56</v>
      </c>
      <c r="K67" s="391">
        <f>IFERROR(VLOOKUP(N59,Marks,76,0),"")</f>
        <v>48</v>
      </c>
      <c r="L67" s="391">
        <f>IFERROR(VLOOKUP(N59,Marks,77,0),"")</f>
        <v>16</v>
      </c>
      <c r="M67" s="391">
        <f>IFERROR(VLOOKUP(N59,Marks,78,0),"")</f>
        <v>8</v>
      </c>
      <c r="N67" s="117">
        <f>IFERROR(VLOOKUP(N59,Marks,79,0),"")</f>
        <v>72</v>
      </c>
      <c r="O67" s="119">
        <f>IFERROR(VLOOKUP(N59,Marks,80,0),"")</f>
        <v>128</v>
      </c>
      <c r="P67" s="323" t="str">
        <f>IFERROR(VLOOKUP(N59,Marks,86,0),"")</f>
        <v>C</v>
      </c>
      <c r="Q67" s="770"/>
      <c r="R67" s="122" t="str">
        <f>'Result Sheet'!$BQ$4</f>
        <v xml:space="preserve">पर्यावरण अध्ययन </v>
      </c>
      <c r="S67" s="391">
        <f>IFERROR(VLOOKUP(AD59,Marks,68,0),"")</f>
        <v>9</v>
      </c>
      <c r="T67" s="391">
        <f>IFERROR(VLOOKUP(AD59,Marks,69,0),"")</f>
        <v>7</v>
      </c>
      <c r="U67" s="117">
        <f>IFERROR(VLOOKUP(AD59,Marks,70,0),"")</f>
        <v>16</v>
      </c>
      <c r="V67" s="391">
        <f>IFERROR(VLOOKUP(AD59,Marks,71,0),"")</f>
        <v>28</v>
      </c>
      <c r="W67" s="391">
        <f>IFERROR(VLOOKUP(AD59,Marks,72,0),"")</f>
        <v>4</v>
      </c>
      <c r="X67" s="391">
        <f>IFERROR(VLOOKUP(AD59,Marks,73,0),"")</f>
        <v>11</v>
      </c>
      <c r="Y67" s="117">
        <f>IFERROR(VLOOKUP(AD59,Marks,74,0),"")</f>
        <v>43</v>
      </c>
      <c r="Z67" s="119">
        <f>IFERROR(VLOOKUP(AD59,Marks,75,0),"")</f>
        <v>59</v>
      </c>
      <c r="AA67" s="391">
        <f>IFERROR(VLOOKUP(AD59,Marks,76,0),"")</f>
        <v>47</v>
      </c>
      <c r="AB67" s="391">
        <f>IFERROR(VLOOKUP(AD59,Marks,77,0),"")</f>
        <v>16</v>
      </c>
      <c r="AC67" s="391">
        <f>IFERROR(VLOOKUP(AD59,Marks,78,0),"")</f>
        <v>8</v>
      </c>
      <c r="AD67" s="117">
        <f>IFERROR(VLOOKUP(AD59,Marks,79,0),"")</f>
        <v>71</v>
      </c>
      <c r="AE67" s="119">
        <f>IFERROR(VLOOKUP(AD59,Marks,80,0),"")</f>
        <v>130</v>
      </c>
      <c r="AF67" s="323" t="str">
        <f>IFERROR(VLOOKUP(AD59,Marks,86,0),"")</f>
        <v>C</v>
      </c>
    </row>
    <row r="68" spans="1:32" ht="25.5" customHeight="1">
      <c r="A68" s="166">
        <f>IF(N59="","",A67+1)</f>
        <v>16</v>
      </c>
      <c r="B68" s="392" t="s">
        <v>215</v>
      </c>
      <c r="C68" s="120">
        <f>IF(AND(C64="",C65="",C66="",C67=""),"",IF(OR(C56=1,C56=2),SUM(C64:C66),SUM(C64:C67)))</f>
        <v>23</v>
      </c>
      <c r="D68" s="120">
        <f>IF(AND(D64="",D65="",D66="",D67=""),"",IF(OR(C56=1,C56=2),SUM(D64:D66),SUM(D64:D67)))</f>
        <v>19</v>
      </c>
      <c r="E68" s="120">
        <f>IF(AND(E64="",E65="",E66="",E67=""),"",IF(OR(C56=1,C56=2),SUM(E64:E66),SUM(E64:E67)))</f>
        <v>42</v>
      </c>
      <c r="F68" s="120">
        <f>IF(AND(F64="",F65="",F66="",F67=""),"",IF(OR(C56=1,C56=2),SUM(F64:F66),SUM(F64:F67)))</f>
        <v>45</v>
      </c>
      <c r="G68" s="120">
        <f>IF(AND(G64="",G65="",G66="",G67=""),"",IF(OR(C56=1,C56=2),SUM(G64:G66),SUM(G64:G67)))</f>
        <v>16</v>
      </c>
      <c r="H68" s="120">
        <f>IF(AND(H64="",H65="",H66="",H67=""),"",IF(OR(C56=1,C56=2),SUM(H64:H66),SUM(H64:H67)))</f>
        <v>29</v>
      </c>
      <c r="I68" s="120">
        <f>IF(AND(I64="",I65="",I66="",I67=""),"",IF(OR(C56=1,C56=2),SUM(I64:I66),SUM(I64:I67)))</f>
        <v>90</v>
      </c>
      <c r="J68" s="120">
        <f>IF(AND(J64="",J65="",J66="",J67=""),"",IF(OR(C56=1,C56=2),SUM(J64:J66),SUM(J64:J67)))</f>
        <v>132</v>
      </c>
      <c r="K68" s="120">
        <f>IF(AND(K64="",K65="",K66="",K67=""),"",IF(OR(C56=1,C56=2),SUM(K64:K66),SUM(K64:K67)))</f>
        <v>121</v>
      </c>
      <c r="L68" s="120">
        <f>IF(AND(L64="",L65="",L66="",L67=""),"",IF(OR(C56=1,C56=2),SUM(L64:L66),SUM(L64:L67)))</f>
        <v>23</v>
      </c>
      <c r="M68" s="120">
        <f>IF(AND(M64="",M65="",M66="",M67=""),"",IF(OR(C56=1,C56=2),SUM(M64:M66),SUM(M64:M67)))</f>
        <v>25</v>
      </c>
      <c r="N68" s="120">
        <f>IF(AND(N64="",N65="",N66="",N67=""),"",IF(OR(C56=1,C56=2),SUM(N64:N66),SUM(N64:N67)))</f>
        <v>169</v>
      </c>
      <c r="O68" s="120">
        <f>IF(AND(O64="",O65="",O66="",O67=""),"",IF(OR(C56=1,C56=2),SUM(O64:O66),SUM(O64:O67)))</f>
        <v>301</v>
      </c>
      <c r="P68" s="326" t="str">
        <f>IF(OR(N59="",E57="",O68=""),"",IF(O68&gt;=81%*P63,"A",IF(O68&gt;=61%*P63,"B",IF(O68&gt;=41%*P63,"C",IF(O68&gt;=21%*P63,"D","E")))))</f>
        <v>C</v>
      </c>
      <c r="Q68" s="770"/>
      <c r="R68" s="392" t="s">
        <v>215</v>
      </c>
      <c r="S68" s="120">
        <f>IF(AND(S64="",S65="",S66="",S67=""),"",IF(OR(S56=1,S56=2),SUM(S64:S66),SUM(S64:S67)))</f>
        <v>24</v>
      </c>
      <c r="T68" s="120">
        <f>IF(AND(T64="",T65="",T66="",T67=""),"",IF(OR(S56=1,S56=2),SUM(T64:T66),SUM(T64:T67)))</f>
        <v>18</v>
      </c>
      <c r="U68" s="120">
        <f>IF(AND(U64="",U65="",U66="",U67=""),"",IF(OR(S56=1,S56=2),SUM(U64:U66),SUM(U64:U67)))</f>
        <v>42</v>
      </c>
      <c r="V68" s="120">
        <f>IF(AND(V64="",V65="",V66="",V67=""),"",IF(OR(S56=1,S56=2),SUM(V64:V66),SUM(V64:V67)))</f>
        <v>69</v>
      </c>
      <c r="W68" s="120">
        <f>IF(AND(W64="",W65="",W66="",W67=""),"",IF(OR(S56=1,S56=2),SUM(W64:W66),SUM(W64:W67)))</f>
        <v>15</v>
      </c>
      <c r="X68" s="120">
        <f>IF(AND(X64="",X65="",X66="",X67=""),"",IF(OR(S56=1,S56=2),SUM(X64:X66),SUM(X64:X67)))</f>
        <v>31</v>
      </c>
      <c r="Y68" s="120">
        <f>IF(AND(Y64="",Y65="",Y66="",Y67=""),"",IF(OR(S56=1,S56=2),SUM(Y64:Y66),SUM(Y64:Y67)))</f>
        <v>115</v>
      </c>
      <c r="Z68" s="120">
        <f>IF(AND(Z64="",Z65="",Z66="",Z67=""),"",IF(OR(S56=1,S56=2),SUM(Z64:Z66),SUM(Z64:Z67)))</f>
        <v>157</v>
      </c>
      <c r="AA68" s="120">
        <f>IF(AND(AA64="",AA65="",AA66="",AA67=""),"",IF(OR(S56=1,S56=2),SUM(AA64:AA66),SUM(AA64:AA67)))</f>
        <v>122</v>
      </c>
      <c r="AB68" s="120">
        <f>IF(AND(AB64="",AB65="",AB66="",AB67=""),"",IF(OR(S56=1,S56=2),SUM(AB64:AB66),SUM(AB64:AB67)))</f>
        <v>23</v>
      </c>
      <c r="AC68" s="120">
        <f>IF(AND(AC64="",AC65="",AC66="",AC67=""),"",IF(OR(S56=1,S56=2),SUM(AC64:AC66),SUM(AC64:AC67)))</f>
        <v>28</v>
      </c>
      <c r="AD68" s="120">
        <f>IF(AND(AD64="",AD65="",AD66="",AD67=""),"",IF(OR(S56=1,S56=2),SUM(AD64:AD66),SUM(AD64:AD67)))</f>
        <v>173</v>
      </c>
      <c r="AE68" s="120">
        <f>IF(AND(AE64="",AE65="",AE66="",AE67=""),"",IF(OR(S56=1,S56=2),SUM(AE64:AE66),SUM(AE64:AE67)))</f>
        <v>330</v>
      </c>
      <c r="AF68" s="326" t="str">
        <f>IF(OR(AD59="",U57="",AE68=""),"",IF(AE68&gt;=81%*AF63,"A",IF(AE68&gt;=61%*AF63,"B",IF(AE68&gt;=41%*AF63,"C",IF(AE68&gt;=21%*AF63,"D","E")))))</f>
        <v>C</v>
      </c>
    </row>
    <row r="69" spans="1:32" ht="9" customHeight="1">
      <c r="A69" s="166">
        <f>IF(N59="","",A68+1)</f>
        <v>17</v>
      </c>
      <c r="B69" s="737"/>
      <c r="C69" s="737"/>
      <c r="D69" s="737"/>
      <c r="E69" s="737"/>
      <c r="F69" s="737"/>
      <c r="G69" s="737"/>
      <c r="H69" s="737"/>
      <c r="I69" s="737"/>
      <c r="J69" s="737"/>
      <c r="K69" s="737"/>
      <c r="L69" s="737"/>
      <c r="M69" s="737"/>
      <c r="N69" s="737"/>
      <c r="O69" s="737"/>
      <c r="P69" s="737"/>
      <c r="Q69" s="770"/>
      <c r="R69" s="737"/>
      <c r="S69" s="737"/>
      <c r="T69" s="737"/>
      <c r="U69" s="737"/>
      <c r="V69" s="737"/>
      <c r="W69" s="737"/>
      <c r="X69" s="737"/>
      <c r="Y69" s="737"/>
      <c r="Z69" s="737"/>
      <c r="AA69" s="737"/>
      <c r="AB69" s="737"/>
      <c r="AC69" s="737"/>
      <c r="AD69" s="737"/>
      <c r="AE69" s="737"/>
      <c r="AF69" s="737"/>
    </row>
    <row r="70" spans="1:32" ht="22.5" customHeight="1">
      <c r="A70" s="166">
        <f>IF(N59="","",A69+1)</f>
        <v>18</v>
      </c>
      <c r="B70" s="738" t="s">
        <v>213</v>
      </c>
      <c r="C70" s="738"/>
      <c r="D70" s="739" t="s">
        <v>229</v>
      </c>
      <c r="E70" s="740"/>
      <c r="F70" s="393" t="s">
        <v>186</v>
      </c>
      <c r="G70" s="738" t="s">
        <v>213</v>
      </c>
      <c r="H70" s="738"/>
      <c r="I70" s="739" t="s">
        <v>229</v>
      </c>
      <c r="J70" s="740"/>
      <c r="K70" s="393" t="s">
        <v>186</v>
      </c>
      <c r="L70" s="738" t="s">
        <v>213</v>
      </c>
      <c r="M70" s="738"/>
      <c r="N70" s="739" t="s">
        <v>229</v>
      </c>
      <c r="O70" s="740"/>
      <c r="P70" s="393" t="s">
        <v>186</v>
      </c>
      <c r="Q70" s="770"/>
      <c r="R70" s="738" t="s">
        <v>213</v>
      </c>
      <c r="S70" s="738"/>
      <c r="T70" s="739" t="s">
        <v>229</v>
      </c>
      <c r="U70" s="740"/>
      <c r="V70" s="393" t="s">
        <v>186</v>
      </c>
      <c r="W70" s="738" t="s">
        <v>213</v>
      </c>
      <c r="X70" s="738"/>
      <c r="Y70" s="739" t="s">
        <v>229</v>
      </c>
      <c r="Z70" s="740"/>
      <c r="AA70" s="393" t="s">
        <v>186</v>
      </c>
      <c r="AB70" s="738" t="s">
        <v>213</v>
      </c>
      <c r="AC70" s="738"/>
      <c r="AD70" s="739" t="s">
        <v>229</v>
      </c>
      <c r="AE70" s="740"/>
      <c r="AF70" s="393" t="s">
        <v>186</v>
      </c>
    </row>
    <row r="71" spans="1:32" ht="21.75" customHeight="1">
      <c r="A71" s="166">
        <f>IF(N59="","",A70+1)</f>
        <v>19</v>
      </c>
      <c r="B71" s="741" t="s">
        <v>221</v>
      </c>
      <c r="C71" s="742"/>
      <c r="D71" s="742"/>
      <c r="E71" s="119">
        <f>IFERROR(VLOOKUP(N59,Marks,90,0),"")</f>
        <v>87</v>
      </c>
      <c r="F71" s="130" t="str">
        <f>IFERROR(VLOOKUP(N59,Marks,94,0),"")</f>
        <v>A</v>
      </c>
      <c r="G71" s="741" t="s">
        <v>192</v>
      </c>
      <c r="H71" s="742"/>
      <c r="I71" s="742"/>
      <c r="J71" s="119">
        <f>IFERROR(VLOOKUP(N59,Marks,98,0),"")</f>
        <v>67</v>
      </c>
      <c r="K71" s="130" t="str">
        <f>IFERROR(VLOOKUP(N59,Marks,102,0),"")</f>
        <v>B</v>
      </c>
      <c r="L71" s="743" t="s">
        <v>193</v>
      </c>
      <c r="M71" s="744"/>
      <c r="N71" s="744"/>
      <c r="O71" s="119">
        <f>IFERROR(VLOOKUP(N59,Marks,106,0),"")</f>
        <v>75</v>
      </c>
      <c r="P71" s="130" t="str">
        <f>IFERROR(VLOOKUP(N59,Marks,110,0),"")</f>
        <v>B</v>
      </c>
      <c r="Q71" s="770"/>
      <c r="R71" s="740" t="s">
        <v>221</v>
      </c>
      <c r="S71" s="740"/>
      <c r="T71" s="740"/>
      <c r="U71" s="119">
        <f>IFERROR(VLOOKUP(AD59,Marks,90,0),"")</f>
        <v>89</v>
      </c>
      <c r="V71" s="130" t="str">
        <f>IFERROR(VLOOKUP(AD59,Marks,94,0),"")</f>
        <v>A</v>
      </c>
      <c r="W71" s="740" t="s">
        <v>192</v>
      </c>
      <c r="X71" s="740"/>
      <c r="Y71" s="740"/>
      <c r="Z71" s="119">
        <f>IFERROR(VLOOKUP(AD59,Marks,98,0),"")</f>
        <v>68</v>
      </c>
      <c r="AA71" s="130" t="str">
        <f>IFERROR(VLOOKUP(AD59,Marks,102,0),"")</f>
        <v>B</v>
      </c>
      <c r="AB71" s="745" t="s">
        <v>193</v>
      </c>
      <c r="AC71" s="745"/>
      <c r="AD71" s="745"/>
      <c r="AE71" s="119">
        <f>IFERROR(VLOOKUP(AD59,Marks,106,0),"")</f>
        <v>75</v>
      </c>
      <c r="AF71" s="130" t="str">
        <f>IFERROR(VLOOKUP(AD59,Marks,110,0),"")</f>
        <v>B</v>
      </c>
    </row>
    <row r="72" spans="1:32" ht="21" customHeight="1">
      <c r="A72" s="166">
        <f>IF(N59="","",A71+1)</f>
        <v>20</v>
      </c>
      <c r="B72" s="732" t="s">
        <v>216</v>
      </c>
      <c r="C72" s="732"/>
      <c r="D72" s="732"/>
      <c r="E72" s="746">
        <f>IFERROR(VLOOKUP(N59,Marks,116,0),"")</f>
        <v>220</v>
      </c>
      <c r="F72" s="746"/>
      <c r="G72" s="746"/>
      <c r="H72" s="746"/>
      <c r="I72" s="732" t="s">
        <v>217</v>
      </c>
      <c r="J72" s="732"/>
      <c r="K72" s="732"/>
      <c r="L72" s="732"/>
      <c r="M72" s="747">
        <f>IFERROR(VLOOKUP(N59,Marks,117,0),"")</f>
        <v>0</v>
      </c>
      <c r="N72" s="747"/>
      <c r="O72" s="747"/>
      <c r="P72" s="747"/>
      <c r="Q72" s="770"/>
      <c r="R72" s="732" t="s">
        <v>216</v>
      </c>
      <c r="S72" s="732"/>
      <c r="T72" s="732"/>
      <c r="U72" s="746">
        <f>IFERROR(VLOOKUP(AD59,Marks,116,0),"")</f>
        <v>220</v>
      </c>
      <c r="V72" s="746"/>
      <c r="W72" s="746"/>
      <c r="X72" s="746"/>
      <c r="Y72" s="732" t="s">
        <v>217</v>
      </c>
      <c r="Z72" s="732"/>
      <c r="AA72" s="732"/>
      <c r="AB72" s="732"/>
      <c r="AC72" s="747">
        <f>IFERROR(VLOOKUP(AD59,Marks,117,0),"")</f>
        <v>26</v>
      </c>
      <c r="AD72" s="747"/>
      <c r="AE72" s="747"/>
      <c r="AF72" s="747"/>
    </row>
    <row r="73" spans="1:32" ht="21" customHeight="1">
      <c r="A73" s="166">
        <f>IF(N59="","",A72+1)</f>
        <v>21</v>
      </c>
      <c r="B73" s="732" t="s">
        <v>218</v>
      </c>
      <c r="C73" s="732"/>
      <c r="D73" s="732"/>
      <c r="E73" s="774" t="str">
        <f>IFERROR(VLOOKUP(N59,Marks,115,0),"")</f>
        <v>Promoted</v>
      </c>
      <c r="F73" s="774"/>
      <c r="G73" s="774"/>
      <c r="H73" s="774"/>
      <c r="I73" s="732" t="s">
        <v>219</v>
      </c>
      <c r="J73" s="732"/>
      <c r="K73" s="732"/>
      <c r="L73" s="732"/>
      <c r="M73" s="733">
        <f>IFERROR(VLOOKUP(N59,Marks,112,0),"")</f>
        <v>50.166666666666664</v>
      </c>
      <c r="N73" s="733"/>
      <c r="O73" s="733"/>
      <c r="P73" s="733"/>
      <c r="Q73" s="770"/>
      <c r="R73" s="732" t="s">
        <v>218</v>
      </c>
      <c r="S73" s="732"/>
      <c r="T73" s="732"/>
      <c r="U73" s="774" t="str">
        <f>IFERROR(VLOOKUP(AD59,Marks,115,0),"")</f>
        <v>Promoted</v>
      </c>
      <c r="V73" s="774"/>
      <c r="W73" s="774"/>
      <c r="X73" s="774"/>
      <c r="Y73" s="732" t="s">
        <v>219</v>
      </c>
      <c r="Z73" s="732"/>
      <c r="AA73" s="732"/>
      <c r="AB73" s="732"/>
      <c r="AC73" s="733">
        <f>IFERROR(VLOOKUP(AD59,Marks,112,0),"")</f>
        <v>55</v>
      </c>
      <c r="AD73" s="733"/>
      <c r="AE73" s="733"/>
      <c r="AF73" s="733"/>
    </row>
    <row r="74" spans="1:32" ht="21" customHeight="1">
      <c r="A74" s="166">
        <f>IF(N59="","",A73+1)</f>
        <v>22</v>
      </c>
      <c r="B74" s="732" t="s">
        <v>220</v>
      </c>
      <c r="C74" s="732"/>
      <c r="D74" s="732"/>
      <c r="E74" s="324" t="str">
        <f>IFERROR(VLOOKUP(N59,Marks,113,0),"")</f>
        <v>II</v>
      </c>
      <c r="F74" s="325" t="s">
        <v>341</v>
      </c>
      <c r="G74" s="734" t="str">
        <f>IF(OR(N59="",E57="",O68=""),"",IF(O68&gt;=81%*P63,"A",IF(O68&gt;=61%*P63,"B",IF(O68&gt;=41%*P63,"C",IF(O68&gt;=21%*P63,"D","E")))))</f>
        <v>C</v>
      </c>
      <c r="H74" s="734"/>
      <c r="I74" s="732" t="s">
        <v>222</v>
      </c>
      <c r="J74" s="732"/>
      <c r="K74" s="732"/>
      <c r="L74" s="732"/>
      <c r="M74" s="769">
        <f>IFERROR(VLOOKUP(N59,Marks,114,0),"")</f>
        <v>20.000000000000295</v>
      </c>
      <c r="N74" s="769"/>
      <c r="O74" s="769"/>
      <c r="P74" s="769"/>
      <c r="Q74" s="770"/>
      <c r="R74" s="732" t="s">
        <v>220</v>
      </c>
      <c r="S74" s="732"/>
      <c r="T74" s="732"/>
      <c r="U74" s="324" t="str">
        <f>IFERROR(VLOOKUP(AD59,Marks,113,0),"")</f>
        <v>II</v>
      </c>
      <c r="V74" s="325" t="s">
        <v>341</v>
      </c>
      <c r="W74" s="734" t="str">
        <f>IF(OR(AD59="",U57="",AE68=""),"",IF(AE68&gt;=81%*AF63,"A",IF(AE68&gt;=61%*AF63,"B",IF(AE68&gt;=41%*AF63,"C",IF(AE68&gt;=21%*AF63,"D","E")))))</f>
        <v>C</v>
      </c>
      <c r="X74" s="734"/>
      <c r="Y74" s="732" t="s">
        <v>222</v>
      </c>
      <c r="Z74" s="732"/>
      <c r="AA74" s="732"/>
      <c r="AB74" s="732"/>
      <c r="AC74" s="769">
        <f>IFERROR(VLOOKUP(AD59,Marks,114,0),"")</f>
        <v>15</v>
      </c>
      <c r="AD74" s="769"/>
      <c r="AE74" s="769"/>
      <c r="AF74" s="769"/>
    </row>
    <row r="75" spans="1:32" ht="21" customHeight="1">
      <c r="A75" s="166">
        <f>IF(N59="","",A74+1)</f>
        <v>23</v>
      </c>
      <c r="B75" s="768" t="s">
        <v>228</v>
      </c>
      <c r="C75" s="768"/>
      <c r="D75" s="768"/>
      <c r="E75" s="735">
        <f>'Master sheet'!$C$10</f>
        <v>44697</v>
      </c>
      <c r="F75" s="735"/>
      <c r="G75" s="735"/>
      <c r="H75" s="318"/>
      <c r="I75" s="121"/>
      <c r="J75" s="121"/>
      <c r="K75" s="76"/>
      <c r="L75" s="121"/>
      <c r="M75" s="121"/>
      <c r="N75" s="121"/>
      <c r="O75" s="121"/>
      <c r="P75" s="121"/>
      <c r="Q75" s="770"/>
      <c r="R75" s="768" t="s">
        <v>228</v>
      </c>
      <c r="S75" s="768"/>
      <c r="T75" s="768"/>
      <c r="U75" s="735">
        <f>'Master sheet'!$C$10</f>
        <v>44697</v>
      </c>
      <c r="V75" s="735"/>
      <c r="W75" s="735"/>
      <c r="X75" s="121"/>
      <c r="Y75" s="121"/>
      <c r="Z75" s="121"/>
      <c r="AA75" s="76"/>
      <c r="AB75" s="121"/>
      <c r="AC75" s="121"/>
      <c r="AD75" s="121"/>
      <c r="AE75" s="121"/>
      <c r="AF75" s="121"/>
    </row>
    <row r="76" spans="1:32" ht="43.5" customHeight="1">
      <c r="A76" s="166">
        <f>IF(N59="","",A75+1)</f>
        <v>24</v>
      </c>
      <c r="B76" s="755" t="str">
        <f>IF(AND(C56=1),CONCATENATE("( ",UPPER('Master sheet'!$F$10)," )"),IF(AND(C56=2),CONCATENATE("( ",UPPER('Master sheet'!$F$18)," )"),IF(AND(C56=3),CONCATENATE("( ",UPPER('Master sheet'!$J$10)," )"),IF(AND(C56=4),CONCATENATE("( ",UPPER('Master sheet'!$J$18)," )"),""))))</f>
        <v>( PRADIP SINGH RAJAWAT )</v>
      </c>
      <c r="C76" s="755"/>
      <c r="D76" s="755"/>
      <c r="E76" s="755"/>
      <c r="F76" s="756" t="str">
        <f>IF(AND(N59=""),"",CONCATENATE("(",'Master sheet'!$C$14," )"))</f>
        <v>(Suresh Kumar )</v>
      </c>
      <c r="G76" s="756"/>
      <c r="H76" s="756"/>
      <c r="I76" s="756"/>
      <c r="J76" s="756"/>
      <c r="K76" s="756" t="str">
        <f>IF(AND(N59=""),"",CONCATENATE("(",'Master sheet'!$C$12," )"))</f>
        <v>(USHA PALIYA )</v>
      </c>
      <c r="L76" s="756"/>
      <c r="M76" s="756"/>
      <c r="N76" s="756"/>
      <c r="O76" s="756"/>
      <c r="P76" s="756"/>
      <c r="Q76" s="770"/>
      <c r="R76" s="755" t="str">
        <f>IF(AND(S56=1),CONCATENATE("( ",UPPER('Master sheet'!$F$10)," )"),IF(AND(S56=2),CONCATENATE("( ",UPPER('Master sheet'!$F$18)," )"),IF(AND(S56=3),CONCATENATE("( ",UPPER('Master sheet'!$J$10)," )"),IF(AND(S56=4),CONCATENATE("( ",UPPER('Master sheet'!$J$18)," )"),""))))</f>
        <v>( PRADIP SINGH RAJAWAT )</v>
      </c>
      <c r="S76" s="755"/>
      <c r="T76" s="755"/>
      <c r="U76" s="755"/>
      <c r="V76" s="756" t="str">
        <f>IF(AND(AD59=""),"",CONCATENATE("(",'Master sheet'!$C$14," )"))</f>
        <v>(Suresh Kumar )</v>
      </c>
      <c r="W76" s="756"/>
      <c r="X76" s="756"/>
      <c r="Y76" s="756"/>
      <c r="Z76" s="756"/>
      <c r="AA76" s="756" t="str">
        <f>IF(AND(AD59=""),"",CONCATENATE("(",'Master sheet'!$C$12," )"))</f>
        <v>(USHA PALIYA )</v>
      </c>
      <c r="AB76" s="756"/>
      <c r="AC76" s="756"/>
      <c r="AD76" s="756"/>
      <c r="AE76" s="756"/>
      <c r="AF76" s="756"/>
    </row>
    <row r="77" spans="1:32" ht="21.75" customHeight="1">
      <c r="A77" s="166">
        <f>IF(N59="","",A76+1)</f>
        <v>25</v>
      </c>
      <c r="B77" s="757" t="s">
        <v>223</v>
      </c>
      <c r="C77" s="757"/>
      <c r="D77" s="757"/>
      <c r="E77" s="757"/>
      <c r="F77" s="758" t="s">
        <v>224</v>
      </c>
      <c r="G77" s="758"/>
      <c r="H77" s="758"/>
      <c r="I77" s="758"/>
      <c r="J77" s="758"/>
      <c r="K77" s="757" t="s">
        <v>225</v>
      </c>
      <c r="L77" s="757"/>
      <c r="M77" s="757"/>
      <c r="N77" s="757"/>
      <c r="O77" s="757"/>
      <c r="P77" s="757"/>
      <c r="Q77" s="770"/>
      <c r="R77" s="757" t="s">
        <v>223</v>
      </c>
      <c r="S77" s="757"/>
      <c r="T77" s="757"/>
      <c r="U77" s="757"/>
      <c r="V77" s="758" t="s">
        <v>224</v>
      </c>
      <c r="W77" s="758"/>
      <c r="X77" s="758"/>
      <c r="Y77" s="758"/>
      <c r="Z77" s="758"/>
      <c r="AA77" s="757" t="s">
        <v>225</v>
      </c>
      <c r="AB77" s="757"/>
      <c r="AC77" s="757"/>
      <c r="AD77" s="757"/>
      <c r="AE77" s="757"/>
      <c r="AF77" s="757"/>
    </row>
    <row r="79" spans="1:32" ht="21.9" customHeight="1">
      <c r="A79" s="165">
        <f>IF(N85="","",1)</f>
        <v>1</v>
      </c>
      <c r="B79" s="759" t="s">
        <v>203</v>
      </c>
      <c r="C79" s="759"/>
      <c r="D79" s="759"/>
      <c r="E79" s="759"/>
      <c r="F79" s="759"/>
      <c r="G79" s="759"/>
      <c r="H79" s="759"/>
      <c r="I79" s="759"/>
      <c r="J79" s="759"/>
      <c r="K79" s="759"/>
      <c r="L79" s="759"/>
      <c r="M79" s="759"/>
      <c r="N79" s="759"/>
      <c r="O79" s="759"/>
      <c r="P79" s="759"/>
      <c r="Q79" s="770" t="s">
        <v>249</v>
      </c>
      <c r="R79" s="759" t="s">
        <v>203</v>
      </c>
      <c r="S79" s="759"/>
      <c r="T79" s="759"/>
      <c r="U79" s="759"/>
      <c r="V79" s="759"/>
      <c r="W79" s="759"/>
      <c r="X79" s="759"/>
      <c r="Y79" s="759"/>
      <c r="Z79" s="759"/>
      <c r="AA79" s="759"/>
      <c r="AB79" s="759"/>
      <c r="AC79" s="759"/>
      <c r="AD79" s="759"/>
      <c r="AE79" s="759"/>
      <c r="AF79" s="759"/>
    </row>
    <row r="80" spans="1:32" ht="21.9" customHeight="1">
      <c r="A80" s="166">
        <f>IF(N85="","",A79+1)</f>
        <v>2</v>
      </c>
      <c r="B80" s="771" t="s">
        <v>204</v>
      </c>
      <c r="C80" s="771"/>
      <c r="D80" s="771"/>
      <c r="E80" s="771"/>
      <c r="F80" s="771"/>
      <c r="G80" s="771"/>
      <c r="H80" s="771"/>
      <c r="I80" s="771"/>
      <c r="J80" s="771"/>
      <c r="K80" s="771"/>
      <c r="L80" s="771"/>
      <c r="M80" s="771"/>
      <c r="N80" s="771"/>
      <c r="O80" s="771"/>
      <c r="P80" s="771"/>
      <c r="Q80" s="770"/>
      <c r="R80" s="771" t="s">
        <v>204</v>
      </c>
      <c r="S80" s="771"/>
      <c r="T80" s="771"/>
      <c r="U80" s="771"/>
      <c r="V80" s="771"/>
      <c r="W80" s="771"/>
      <c r="X80" s="771"/>
      <c r="Y80" s="771"/>
      <c r="Z80" s="771"/>
      <c r="AA80" s="771"/>
      <c r="AB80" s="771"/>
      <c r="AC80" s="771"/>
      <c r="AD80" s="771"/>
      <c r="AE80" s="771"/>
      <c r="AF80" s="771"/>
    </row>
    <row r="81" spans="1:32" ht="21.9" customHeight="1">
      <c r="A81" s="166">
        <f>IF(N85="","",A80+1)</f>
        <v>3</v>
      </c>
      <c r="B81" s="772" t="s">
        <v>168</v>
      </c>
      <c r="C81" s="772"/>
      <c r="D81" s="772"/>
      <c r="E81" s="773" t="str">
        <f>IF(AND(N85=""),"",'Result Sheet'!$F$2)</f>
        <v xml:space="preserve">महात्मा गाँधी राजकीय विद्यालय (अंग्रेजी माध्यम) बर, पाली </v>
      </c>
      <c r="F81" s="773"/>
      <c r="G81" s="773"/>
      <c r="H81" s="773"/>
      <c r="I81" s="773"/>
      <c r="J81" s="773"/>
      <c r="K81" s="773"/>
      <c r="L81" s="773"/>
      <c r="M81" s="773"/>
      <c r="N81" s="773"/>
      <c r="O81" s="773"/>
      <c r="P81" s="773"/>
      <c r="Q81" s="770"/>
      <c r="R81" s="772" t="s">
        <v>168</v>
      </c>
      <c r="S81" s="772"/>
      <c r="T81" s="772"/>
      <c r="U81" s="773" t="str">
        <f>IF(AND(AD85=""),"",'Result Sheet'!$F$2)</f>
        <v xml:space="preserve">महात्मा गाँधी राजकीय विद्यालय (अंग्रेजी माध्यम) बर, पाली </v>
      </c>
      <c r="V81" s="773"/>
      <c r="W81" s="773"/>
      <c r="X81" s="773"/>
      <c r="Y81" s="773"/>
      <c r="Z81" s="773"/>
      <c r="AA81" s="773"/>
      <c r="AB81" s="773"/>
      <c r="AC81" s="773"/>
      <c r="AD81" s="773"/>
      <c r="AE81" s="773"/>
      <c r="AF81" s="773"/>
    </row>
    <row r="82" spans="1:32" ht="21.9" customHeight="1">
      <c r="A82" s="166">
        <f>IF(N85="","",A81+1)</f>
        <v>4</v>
      </c>
      <c r="B82" s="164" t="s">
        <v>169</v>
      </c>
      <c r="C82" s="748" t="str">
        <f>IFERROR(VLOOKUP(N85,Marks,2,0),"")</f>
        <v/>
      </c>
      <c r="D82" s="748"/>
      <c r="E82" s="766" t="s">
        <v>212</v>
      </c>
      <c r="F82" s="766"/>
      <c r="G82" s="766"/>
      <c r="H82" s="748" t="str">
        <f>IFERROR(VLOOKUP(N85,Marks,3,0),"")</f>
        <v/>
      </c>
      <c r="I82" s="748"/>
      <c r="J82" s="749" t="s">
        <v>205</v>
      </c>
      <c r="K82" s="749"/>
      <c r="L82" s="749"/>
      <c r="M82" s="749"/>
      <c r="N82" s="750" t="str">
        <f>IF(AND(N85=""),"",'Marks Entry 1st'!$I$2)</f>
        <v xml:space="preserve"> 2021-2022</v>
      </c>
      <c r="O82" s="750"/>
      <c r="P82" s="750"/>
      <c r="Q82" s="770"/>
      <c r="R82" s="164" t="s">
        <v>169</v>
      </c>
      <c r="S82" s="748">
        <f>IFERROR(VLOOKUP(AD85,Marks,2,0),"")</f>
        <v>1</v>
      </c>
      <c r="T82" s="748"/>
      <c r="U82" s="766" t="s">
        <v>212</v>
      </c>
      <c r="V82" s="766"/>
      <c r="W82" s="766"/>
      <c r="X82" s="748" t="str">
        <f>IFERROR(VLOOKUP(AD85,Marks,3,0),"")</f>
        <v>A</v>
      </c>
      <c r="Y82" s="748"/>
      <c r="Z82" s="749" t="s">
        <v>205</v>
      </c>
      <c r="AA82" s="749"/>
      <c r="AB82" s="749"/>
      <c r="AC82" s="749"/>
      <c r="AD82" s="750" t="str">
        <f>IF(AND(AD85=""),"",'Marks Entry 1st'!$I$2)</f>
        <v xml:space="preserve"> 2021-2022</v>
      </c>
      <c r="AE82" s="750"/>
      <c r="AF82" s="750"/>
    </row>
    <row r="83" spans="1:32" ht="21.9" customHeight="1">
      <c r="A83" s="166">
        <f>IF(N85="","",A82+1)</f>
        <v>5</v>
      </c>
      <c r="B83" s="751" t="s">
        <v>206</v>
      </c>
      <c r="C83" s="751"/>
      <c r="D83" s="751"/>
      <c r="E83" s="752" t="str">
        <f>IFERROR(VLOOKUP(N85,Marks,6,0),"")</f>
        <v/>
      </c>
      <c r="F83" s="752"/>
      <c r="G83" s="752"/>
      <c r="H83" s="752"/>
      <c r="I83" s="752"/>
      <c r="J83" s="753" t="s">
        <v>209</v>
      </c>
      <c r="K83" s="753"/>
      <c r="L83" s="753"/>
      <c r="M83" s="753"/>
      <c r="N83" s="754" t="str">
        <f>IFERROR(VLOOKUP(N85,Marks,5,0),"")</f>
        <v/>
      </c>
      <c r="O83" s="754"/>
      <c r="P83" s="754"/>
      <c r="Q83" s="770"/>
      <c r="R83" s="751" t="s">
        <v>206</v>
      </c>
      <c r="S83" s="751"/>
      <c r="T83" s="751"/>
      <c r="U83" s="752" t="str">
        <f>IFERROR(VLOOKUP(AD85,Marks,6,0),"")</f>
        <v>DAKSH PRAJAPAT</v>
      </c>
      <c r="V83" s="752"/>
      <c r="W83" s="752"/>
      <c r="X83" s="752"/>
      <c r="Y83" s="752"/>
      <c r="Z83" s="753" t="s">
        <v>209</v>
      </c>
      <c r="AA83" s="753"/>
      <c r="AB83" s="753"/>
      <c r="AC83" s="753"/>
      <c r="AD83" s="754">
        <f>IFERROR(VLOOKUP(AD85,Marks,5,0),"")</f>
        <v>942</v>
      </c>
      <c r="AE83" s="754"/>
      <c r="AF83" s="754"/>
    </row>
    <row r="84" spans="1:32" ht="21.9" customHeight="1">
      <c r="A84" s="166">
        <f>IF(N85="","",A83+1)</f>
        <v>6</v>
      </c>
      <c r="B84" s="751" t="s">
        <v>207</v>
      </c>
      <c r="C84" s="751"/>
      <c r="D84" s="751"/>
      <c r="E84" s="752" t="str">
        <f>IFERROR(VLOOKUP(N85,Marks,7,0),"")</f>
        <v/>
      </c>
      <c r="F84" s="752"/>
      <c r="G84" s="752"/>
      <c r="H84" s="752"/>
      <c r="I84" s="752"/>
      <c r="J84" s="753" t="s">
        <v>210</v>
      </c>
      <c r="K84" s="753"/>
      <c r="L84" s="753"/>
      <c r="M84" s="753"/>
      <c r="N84" s="767" t="str">
        <f>IFERROR(VLOOKUP(N85,Marks,4,0),"")</f>
        <v/>
      </c>
      <c r="O84" s="767"/>
      <c r="P84" s="767"/>
      <c r="Q84" s="770"/>
      <c r="R84" s="751" t="s">
        <v>207</v>
      </c>
      <c r="S84" s="751"/>
      <c r="T84" s="751"/>
      <c r="U84" s="752" t="str">
        <f>IFERROR(VLOOKUP(AD85,Marks,7,0),"")</f>
        <v>PRAKASH PRAJAPAT</v>
      </c>
      <c r="V84" s="752"/>
      <c r="W84" s="752"/>
      <c r="X84" s="752"/>
      <c r="Y84" s="752"/>
      <c r="Z84" s="753" t="s">
        <v>210</v>
      </c>
      <c r="AA84" s="753"/>
      <c r="AB84" s="753"/>
      <c r="AC84" s="753"/>
      <c r="AD84" s="767" t="str">
        <f>IFERROR(VLOOKUP(AD85,Marks,4,0),"")</f>
        <v>28-09-2015</v>
      </c>
      <c r="AE84" s="767"/>
      <c r="AF84" s="767"/>
    </row>
    <row r="85" spans="1:32" ht="21.9" customHeight="1">
      <c r="A85" s="166">
        <f>IF(N85="","",A84+1)</f>
        <v>7</v>
      </c>
      <c r="B85" s="751" t="s">
        <v>208</v>
      </c>
      <c r="C85" s="751"/>
      <c r="D85" s="751"/>
      <c r="E85" s="752" t="str">
        <f>IFERROR(VLOOKUP(N85,Marks,8,0),"")</f>
        <v/>
      </c>
      <c r="F85" s="752"/>
      <c r="G85" s="752"/>
      <c r="H85" s="752"/>
      <c r="I85" s="752"/>
      <c r="J85" s="753" t="s">
        <v>211</v>
      </c>
      <c r="K85" s="753"/>
      <c r="L85" s="753"/>
      <c r="M85" s="753"/>
      <c r="N85" s="760">
        <f>IF(AD59="","",IF(AND(AD59+1&gt;$AN$6),"",AD59+1))</f>
        <v>107</v>
      </c>
      <c r="O85" s="760"/>
      <c r="P85" s="760"/>
      <c r="Q85" s="770"/>
      <c r="R85" s="751" t="s">
        <v>208</v>
      </c>
      <c r="S85" s="751"/>
      <c r="T85" s="751"/>
      <c r="U85" s="752" t="str">
        <f>IFERROR(VLOOKUP(AD85,Marks,8,0),"")</f>
        <v>REKHA PRAJAPATI</v>
      </c>
      <c r="V85" s="752"/>
      <c r="W85" s="752"/>
      <c r="X85" s="752"/>
      <c r="Y85" s="752"/>
      <c r="Z85" s="753" t="s">
        <v>211</v>
      </c>
      <c r="AA85" s="753"/>
      <c r="AB85" s="753"/>
      <c r="AC85" s="753"/>
      <c r="AD85" s="761">
        <f>IF(N85="","",IF(AND(N85+1&gt;$AN$6),"",N85+1))</f>
        <v>108</v>
      </c>
      <c r="AE85" s="761"/>
      <c r="AF85" s="761"/>
    </row>
    <row r="86" spans="1:32" ht="9" customHeight="1">
      <c r="A86" s="166">
        <f>IF(N85="","",A85+1)</f>
        <v>8</v>
      </c>
      <c r="B86" s="123"/>
      <c r="C86" s="123"/>
      <c r="D86" s="123"/>
      <c r="E86" s="124"/>
      <c r="F86" s="124"/>
      <c r="G86" s="124"/>
      <c r="H86" s="123"/>
      <c r="I86" s="123"/>
      <c r="J86" s="125"/>
      <c r="K86" s="125"/>
      <c r="L86" s="125"/>
      <c r="M86" s="76"/>
      <c r="N86" s="76"/>
      <c r="O86" s="76"/>
      <c r="P86" s="76"/>
      <c r="Q86" s="770"/>
      <c r="R86" s="123"/>
      <c r="S86" s="123"/>
      <c r="T86" s="123"/>
      <c r="U86" s="124"/>
      <c r="V86" s="124"/>
      <c r="W86" s="124"/>
      <c r="X86" s="123"/>
      <c r="Y86" s="123"/>
      <c r="Z86" s="125"/>
      <c r="AA86" s="125"/>
      <c r="AB86" s="125"/>
      <c r="AC86" s="76"/>
      <c r="AD86" s="76"/>
      <c r="AE86" s="76"/>
      <c r="AF86" s="76"/>
    </row>
    <row r="87" spans="1:32" ht="21" customHeight="1">
      <c r="A87" s="166">
        <f>IF(N85="","",A86+1)</f>
        <v>9</v>
      </c>
      <c r="B87" s="762" t="s">
        <v>213</v>
      </c>
      <c r="C87" s="610" t="s">
        <v>214</v>
      </c>
      <c r="D87" s="610"/>
      <c r="E87" s="610"/>
      <c r="F87" s="763" t="s">
        <v>13</v>
      </c>
      <c r="G87" s="764"/>
      <c r="H87" s="764"/>
      <c r="I87" s="765"/>
      <c r="J87" s="613" t="s">
        <v>184</v>
      </c>
      <c r="K87" s="614" t="s">
        <v>167</v>
      </c>
      <c r="L87" s="615"/>
      <c r="M87" s="615"/>
      <c r="N87" s="616"/>
      <c r="O87" s="580" t="s">
        <v>185</v>
      </c>
      <c r="P87" s="581" t="s">
        <v>186</v>
      </c>
      <c r="Q87" s="770"/>
      <c r="R87" s="762" t="s">
        <v>213</v>
      </c>
      <c r="S87" s="610" t="s">
        <v>214</v>
      </c>
      <c r="T87" s="610"/>
      <c r="U87" s="610"/>
      <c r="V87" s="763" t="s">
        <v>13</v>
      </c>
      <c r="W87" s="764"/>
      <c r="X87" s="764"/>
      <c r="Y87" s="765"/>
      <c r="Z87" s="613" t="s">
        <v>184</v>
      </c>
      <c r="AA87" s="614" t="s">
        <v>167</v>
      </c>
      <c r="AB87" s="615"/>
      <c r="AC87" s="615"/>
      <c r="AD87" s="616"/>
      <c r="AE87" s="580" t="s">
        <v>185</v>
      </c>
      <c r="AF87" s="581" t="s">
        <v>186</v>
      </c>
    </row>
    <row r="88" spans="1:32" ht="90.75" customHeight="1">
      <c r="A88" s="166">
        <f>IF(N85="","",A87+1)</f>
        <v>10</v>
      </c>
      <c r="B88" s="762"/>
      <c r="C88" s="171" t="s">
        <v>11</v>
      </c>
      <c r="D88" s="171" t="s">
        <v>180</v>
      </c>
      <c r="E88" s="171" t="s">
        <v>108</v>
      </c>
      <c r="F88" s="171" t="s">
        <v>182</v>
      </c>
      <c r="G88" s="171" t="s">
        <v>183</v>
      </c>
      <c r="H88" s="305" t="s">
        <v>10</v>
      </c>
      <c r="I88" s="171" t="s">
        <v>108</v>
      </c>
      <c r="J88" s="613"/>
      <c r="K88" s="172" t="s">
        <v>182</v>
      </c>
      <c r="L88" s="172" t="s">
        <v>183</v>
      </c>
      <c r="M88" s="173" t="s">
        <v>10</v>
      </c>
      <c r="N88" s="171" t="s">
        <v>108</v>
      </c>
      <c r="O88" s="580"/>
      <c r="P88" s="736"/>
      <c r="Q88" s="770"/>
      <c r="R88" s="762"/>
      <c r="S88" s="171" t="s">
        <v>11</v>
      </c>
      <c r="T88" s="171" t="s">
        <v>180</v>
      </c>
      <c r="U88" s="171" t="s">
        <v>108</v>
      </c>
      <c r="V88" s="171" t="s">
        <v>182</v>
      </c>
      <c r="W88" s="171" t="s">
        <v>183</v>
      </c>
      <c r="X88" s="305" t="s">
        <v>10</v>
      </c>
      <c r="Y88" s="171" t="s">
        <v>108</v>
      </c>
      <c r="Z88" s="613"/>
      <c r="AA88" s="172" t="s">
        <v>182</v>
      </c>
      <c r="AB88" s="172" t="s">
        <v>183</v>
      </c>
      <c r="AC88" s="173" t="s">
        <v>10</v>
      </c>
      <c r="AD88" s="171" t="s">
        <v>108</v>
      </c>
      <c r="AE88" s="580"/>
      <c r="AF88" s="736">
        <v>0</v>
      </c>
    </row>
    <row r="89" spans="1:32" ht="18.75" customHeight="1">
      <c r="A89" s="166">
        <f>IF(N85="","",A88+1)</f>
        <v>11</v>
      </c>
      <c r="B89" s="762"/>
      <c r="C89" s="390">
        <v>20</v>
      </c>
      <c r="D89" s="390">
        <v>20</v>
      </c>
      <c r="E89" s="116">
        <v>40</v>
      </c>
      <c r="F89" s="390">
        <v>30</v>
      </c>
      <c r="G89" s="390">
        <v>18</v>
      </c>
      <c r="H89" s="390">
        <v>12</v>
      </c>
      <c r="I89" s="116">
        <v>60</v>
      </c>
      <c r="J89" s="118">
        <v>100</v>
      </c>
      <c r="K89" s="390">
        <v>50</v>
      </c>
      <c r="L89" s="390">
        <v>30</v>
      </c>
      <c r="M89" s="390">
        <v>20</v>
      </c>
      <c r="N89" s="116">
        <v>100</v>
      </c>
      <c r="O89" s="118">
        <v>200</v>
      </c>
      <c r="P89" s="775">
        <f>IF(AND(N85="",C82="",E83="",N83=""),"",IF(OR(C82=1,C82=2),600,800))</f>
        <v>800</v>
      </c>
      <c r="Q89" s="770"/>
      <c r="R89" s="762"/>
      <c r="S89" s="390">
        <v>20</v>
      </c>
      <c r="T89" s="390">
        <v>20</v>
      </c>
      <c r="U89" s="116">
        <v>40</v>
      </c>
      <c r="V89" s="390">
        <v>30</v>
      </c>
      <c r="W89" s="390">
        <v>18</v>
      </c>
      <c r="X89" s="390">
        <v>12</v>
      </c>
      <c r="Y89" s="116">
        <v>60</v>
      </c>
      <c r="Z89" s="118">
        <v>100</v>
      </c>
      <c r="AA89" s="390">
        <v>50</v>
      </c>
      <c r="AB89" s="390">
        <v>30</v>
      </c>
      <c r="AC89" s="390">
        <v>20</v>
      </c>
      <c r="AD89" s="116">
        <v>100</v>
      </c>
      <c r="AE89" s="118">
        <v>200</v>
      </c>
      <c r="AF89" s="775">
        <f>IF(AND(AD85="",S82="",U83="",AD83=""),"",IF(OR(S82=1,S82=2),600,800))</f>
        <v>600</v>
      </c>
    </row>
    <row r="90" spans="1:32" ht="21" customHeight="1">
      <c r="A90" s="166">
        <f>IF(N85="","",A89+1)</f>
        <v>12</v>
      </c>
      <c r="B90" s="122" t="str">
        <f>'Result Sheet'!$L$4</f>
        <v xml:space="preserve">हिन्दी </v>
      </c>
      <c r="C90" s="391" t="str">
        <f>IFERROR(VLOOKUP(N85,Marks,11,0),"")</f>
        <v/>
      </c>
      <c r="D90" s="391" t="str">
        <f>IFERROR(VLOOKUP(N85,Marks,12,0),"")</f>
        <v/>
      </c>
      <c r="E90" s="117" t="str">
        <f>IFERROR(VLOOKUP(N85,Marks,13,0),"")</f>
        <v/>
      </c>
      <c r="F90" s="391" t="str">
        <f>IFERROR(VLOOKUP(N85,Marks,14,0),"")</f>
        <v/>
      </c>
      <c r="G90" s="391" t="str">
        <f>IFERROR(VLOOKUP(N85,Marks,15,0),"")</f>
        <v/>
      </c>
      <c r="H90" s="391" t="str">
        <f>IFERROR(VLOOKUP(N85,Marks,16,0),"")</f>
        <v/>
      </c>
      <c r="I90" s="117" t="str">
        <f>IFERROR(VLOOKUP(N85,Marks,17,0),"")</f>
        <v/>
      </c>
      <c r="J90" s="119" t="str">
        <f>IFERROR(VLOOKUP(N85,Marks,18,0),"")</f>
        <v/>
      </c>
      <c r="K90" s="391" t="str">
        <f>IFERROR(VLOOKUP(N85,Marks,19,0),"")</f>
        <v/>
      </c>
      <c r="L90" s="391" t="str">
        <f>IFERROR(VLOOKUP(N85,Marks,20,0),"")</f>
        <v/>
      </c>
      <c r="M90" s="391" t="str">
        <f>IFERROR(VLOOKUP(N85,Marks,21,0),"")</f>
        <v/>
      </c>
      <c r="N90" s="117" t="str">
        <f>IFERROR(VLOOKUP(N85,Marks,22,0),"")</f>
        <v/>
      </c>
      <c r="O90" s="119" t="str">
        <f>IFERROR(VLOOKUP(N85,Marks,23,0),"")</f>
        <v/>
      </c>
      <c r="P90" s="323" t="str">
        <f>IFERROR(VLOOKUP(N85,Marks,29,0),"")</f>
        <v/>
      </c>
      <c r="Q90" s="770"/>
      <c r="R90" s="122" t="str">
        <f>'Result Sheet'!$L$4</f>
        <v xml:space="preserve">हिन्दी </v>
      </c>
      <c r="S90" s="391">
        <f>IFERROR(VLOOKUP(AD85,Marks,11,0),"")</f>
        <v>9</v>
      </c>
      <c r="T90" s="391">
        <f>IFERROR(VLOOKUP(AD85,Marks,12,0),"")</f>
        <v>6</v>
      </c>
      <c r="U90" s="117">
        <f>IFERROR(VLOOKUP(AD85,Marks,13,0),"")</f>
        <v>15</v>
      </c>
      <c r="V90" s="391">
        <f>IFERROR(VLOOKUP(AD85,Marks,14,0),"")</f>
        <v>29</v>
      </c>
      <c r="W90" s="391">
        <f>IFERROR(VLOOKUP(AD85,Marks,15,0),"")</f>
        <v>6</v>
      </c>
      <c r="X90" s="391">
        <f>IFERROR(VLOOKUP(AD85,Marks,16,0),"")</f>
        <v>11</v>
      </c>
      <c r="Y90" s="117">
        <f>IFERROR(VLOOKUP(AD85,Marks,17,0),"")</f>
        <v>46</v>
      </c>
      <c r="Z90" s="119">
        <f>IFERROR(VLOOKUP(AD85,Marks,18,0),"")</f>
        <v>61</v>
      </c>
      <c r="AA90" s="391">
        <f>IFERROR(VLOOKUP(AD85,Marks,19,0),"")</f>
        <v>37</v>
      </c>
      <c r="AB90" s="391">
        <f>IFERROR(VLOOKUP(AD85,Marks,20,0),"")</f>
        <v>4</v>
      </c>
      <c r="AC90" s="391">
        <f>IFERROR(VLOOKUP(AD85,Marks,21,0),"")</f>
        <v>11</v>
      </c>
      <c r="AD90" s="117">
        <f>IFERROR(VLOOKUP(AD85,Marks,22,0),"")</f>
        <v>52</v>
      </c>
      <c r="AE90" s="119">
        <f>IFERROR(VLOOKUP(AD85,Marks,23,0),"")</f>
        <v>113</v>
      </c>
      <c r="AF90" s="323" t="str">
        <f>IFERROR(VLOOKUP(AD85,Marks,29,0),"")</f>
        <v>C</v>
      </c>
    </row>
    <row r="91" spans="1:32" ht="21" customHeight="1">
      <c r="A91" s="166">
        <f>IF(N85="","",A90+1)</f>
        <v>13</v>
      </c>
      <c r="B91" s="122" t="str">
        <f>'Result Sheet'!$AE$4</f>
        <v xml:space="preserve">अंग्रेजी </v>
      </c>
      <c r="C91" s="391" t="str">
        <f>IFERROR(VLOOKUP(N85,Marks,30,0),"")</f>
        <v/>
      </c>
      <c r="D91" s="391" t="str">
        <f>IFERROR(VLOOKUP(N85,Marks,31,0),"")</f>
        <v/>
      </c>
      <c r="E91" s="117" t="str">
        <f>IFERROR(VLOOKUP(N85,Marks,32,0),"")</f>
        <v/>
      </c>
      <c r="F91" s="391" t="str">
        <f>IFERROR(VLOOKUP(N85,Marks,33,0),"")</f>
        <v/>
      </c>
      <c r="G91" s="391" t="str">
        <f>IFERROR(VLOOKUP(N85,Marks,34,0),"")</f>
        <v/>
      </c>
      <c r="H91" s="391" t="str">
        <f>IFERROR(VLOOKUP(N85,Marks,35,0),"")</f>
        <v/>
      </c>
      <c r="I91" s="117" t="str">
        <f>IFERROR(VLOOKUP(N85,Marks,36,0),"")</f>
        <v/>
      </c>
      <c r="J91" s="119" t="str">
        <f>IFERROR(VLOOKUP(N85,Marks,37,0),"")</f>
        <v/>
      </c>
      <c r="K91" s="391" t="str">
        <f>IFERROR(VLOOKUP(N85,Marks,38,0),"")</f>
        <v/>
      </c>
      <c r="L91" s="391" t="str">
        <f>IFERROR(VLOOKUP(N85,Marks,39,0),"")</f>
        <v/>
      </c>
      <c r="M91" s="391" t="str">
        <f>IFERROR(VLOOKUP(N85,Marks,40,0),"")</f>
        <v/>
      </c>
      <c r="N91" s="117" t="str">
        <f>IFERROR(VLOOKUP(N85,Marks,41,0),"")</f>
        <v/>
      </c>
      <c r="O91" s="119" t="str">
        <f>IFERROR(VLOOKUP(N85,Marks,42,0),"")</f>
        <v/>
      </c>
      <c r="P91" s="323" t="str">
        <f>IFERROR(VLOOKUP(N85,Marks,48,0),"")</f>
        <v/>
      </c>
      <c r="Q91" s="770"/>
      <c r="R91" s="122" t="str">
        <f>'Result Sheet'!$AE$4</f>
        <v xml:space="preserve">अंग्रेजी </v>
      </c>
      <c r="S91" s="391">
        <f>IFERROR(VLOOKUP(AD85,Marks,30,0),"")</f>
        <v>7</v>
      </c>
      <c r="T91" s="391">
        <f>IFERROR(VLOOKUP(AD85,Marks,31,0),"")</f>
        <v>9</v>
      </c>
      <c r="U91" s="117">
        <f>IFERROR(VLOOKUP(AD85,Marks,32,0),"")</f>
        <v>16</v>
      </c>
      <c r="V91" s="391">
        <f>IFERROR(VLOOKUP(AD85,Marks,33,0),"")</f>
        <v>25</v>
      </c>
      <c r="W91" s="391">
        <f>IFERROR(VLOOKUP(AD85,Marks,34,0),"")</f>
        <v>6</v>
      </c>
      <c r="X91" s="391">
        <f>IFERROR(VLOOKUP(AD85,Marks,35,0),"")</f>
        <v>12</v>
      </c>
      <c r="Y91" s="117">
        <f>IFERROR(VLOOKUP(AD85,Marks,36,0),"")</f>
        <v>43</v>
      </c>
      <c r="Z91" s="119">
        <f>IFERROR(VLOOKUP(AD85,Marks,37,0),"")</f>
        <v>59</v>
      </c>
      <c r="AA91" s="391">
        <f>IFERROR(VLOOKUP(AD85,Marks,38,0),"")</f>
        <v>37</v>
      </c>
      <c r="AB91" s="391">
        <f>IFERROR(VLOOKUP(AD85,Marks,39,0),"")</f>
        <v>4</v>
      </c>
      <c r="AC91" s="391">
        <f>IFERROR(VLOOKUP(AD85,Marks,40,0),"")</f>
        <v>8</v>
      </c>
      <c r="AD91" s="117">
        <f>IFERROR(VLOOKUP(AD85,Marks,41,0),"")</f>
        <v>49</v>
      </c>
      <c r="AE91" s="119">
        <f>IFERROR(VLOOKUP(AD85,Marks,42,0),"")</f>
        <v>108</v>
      </c>
      <c r="AF91" s="323" t="str">
        <f>IFERROR(VLOOKUP(AD85,Marks,48,0),"")</f>
        <v>C</v>
      </c>
    </row>
    <row r="92" spans="1:32" ht="21" customHeight="1">
      <c r="A92" s="166">
        <f>IF(N85="","",A91+1)</f>
        <v>14</v>
      </c>
      <c r="B92" s="122" t="str">
        <f>'Result Sheet'!$AX$4</f>
        <v xml:space="preserve">गणित </v>
      </c>
      <c r="C92" s="391" t="str">
        <f>IFERROR(VLOOKUP(N85,Marks,49,0),"")</f>
        <v/>
      </c>
      <c r="D92" s="391" t="str">
        <f>IFERROR(VLOOKUP(N85,Marks,50,0),"")</f>
        <v/>
      </c>
      <c r="E92" s="117" t="str">
        <f>IFERROR(VLOOKUP(N85,Marks,51,0),"")</f>
        <v/>
      </c>
      <c r="F92" s="391" t="str">
        <f>IFERROR(VLOOKUP(N85,Marks,52,0),"")</f>
        <v/>
      </c>
      <c r="G92" s="391" t="str">
        <f>IFERROR(VLOOKUP(N85,Marks,53,0),"")</f>
        <v/>
      </c>
      <c r="H92" s="391" t="str">
        <f>IFERROR(VLOOKUP(N85,Marks,54,0),"")</f>
        <v/>
      </c>
      <c r="I92" s="117" t="str">
        <f>IFERROR(VLOOKUP(N85,Marks,55,0),"")</f>
        <v/>
      </c>
      <c r="J92" s="119" t="str">
        <f>IFERROR(VLOOKUP(N85,Marks,56,0),"")</f>
        <v/>
      </c>
      <c r="K92" s="391" t="str">
        <f>IFERROR(VLOOKUP(N85,Marks,57,0),"")</f>
        <v/>
      </c>
      <c r="L92" s="391" t="str">
        <f>IFERROR(VLOOKUP(N85,Marks,58,0),"")</f>
        <v/>
      </c>
      <c r="M92" s="391" t="str">
        <f>IFERROR(VLOOKUP(N85,Marks,59,0),"")</f>
        <v/>
      </c>
      <c r="N92" s="117" t="str">
        <f>IFERROR(VLOOKUP(N85,Marks,60,0),"")</f>
        <v/>
      </c>
      <c r="O92" s="119" t="str">
        <f>IFERROR(VLOOKUP(N85,Marks,61,0),"")</f>
        <v/>
      </c>
      <c r="P92" s="323" t="str">
        <f>IFERROR(VLOOKUP(N85,Marks,67,0),"")</f>
        <v/>
      </c>
      <c r="Q92" s="770"/>
      <c r="R92" s="122" t="str">
        <f>'Result Sheet'!$AX$4</f>
        <v xml:space="preserve">गणित </v>
      </c>
      <c r="S92" s="391">
        <f>IFERROR(VLOOKUP(AD85,Marks,49,0),"")</f>
        <v>9</v>
      </c>
      <c r="T92" s="391">
        <f>IFERROR(VLOOKUP(AD85,Marks,50,0),"")</f>
        <v>6</v>
      </c>
      <c r="U92" s="117">
        <f>IFERROR(VLOOKUP(AD85,Marks,51,0),"")</f>
        <v>15</v>
      </c>
      <c r="V92" s="391">
        <f>IFERROR(VLOOKUP(AD85,Marks,52,0),"")</f>
        <v>26</v>
      </c>
      <c r="W92" s="391">
        <f>IFERROR(VLOOKUP(AD85,Marks,53,0),"")</f>
        <v>5</v>
      </c>
      <c r="X92" s="391">
        <f>IFERROR(VLOOKUP(AD85,Marks,54,0),"")</f>
        <v>10</v>
      </c>
      <c r="Y92" s="117">
        <f>IFERROR(VLOOKUP(AD85,Marks,55,0),"")</f>
        <v>41</v>
      </c>
      <c r="Z92" s="119">
        <f>IFERROR(VLOOKUP(AD85,Marks,56,0),"")</f>
        <v>56</v>
      </c>
      <c r="AA92" s="391">
        <f>IFERROR(VLOOKUP(AD85,Marks,57,0),"")</f>
        <v>47</v>
      </c>
      <c r="AB92" s="391">
        <f>IFERROR(VLOOKUP(AD85,Marks,58,0),"")</f>
        <v>15</v>
      </c>
      <c r="AC92" s="391">
        <f>IFERROR(VLOOKUP(AD85,Marks,59,0),"")</f>
        <v>8</v>
      </c>
      <c r="AD92" s="117">
        <f>IFERROR(VLOOKUP(AD85,Marks,60,0),"")</f>
        <v>70</v>
      </c>
      <c r="AE92" s="119">
        <f>IFERROR(VLOOKUP(AD85,Marks,61,0),"")</f>
        <v>126</v>
      </c>
      <c r="AF92" s="323" t="str">
        <f>IFERROR(VLOOKUP(AD85,Marks,67,0),"")</f>
        <v>C</v>
      </c>
    </row>
    <row r="93" spans="1:32" ht="21" customHeight="1">
      <c r="A93" s="166">
        <f>IF(N85="","",A92+1)</f>
        <v>15</v>
      </c>
      <c r="B93" s="122" t="str">
        <f>'Result Sheet'!$BQ$4</f>
        <v xml:space="preserve">पर्यावरण अध्ययन </v>
      </c>
      <c r="C93" s="391" t="str">
        <f>IFERROR(VLOOKUP(N85,Marks,68,0),"")</f>
        <v/>
      </c>
      <c r="D93" s="391" t="str">
        <f>IFERROR(VLOOKUP(N85,Marks,69,0),"")</f>
        <v/>
      </c>
      <c r="E93" s="117" t="str">
        <f>IFERROR(VLOOKUP(N85,Marks,70,0),"")</f>
        <v/>
      </c>
      <c r="F93" s="391" t="str">
        <f>IFERROR(VLOOKUP(N85,Marks,71,0),"")</f>
        <v/>
      </c>
      <c r="G93" s="391" t="str">
        <f>IFERROR(VLOOKUP(N85,Marks,72,0),"")</f>
        <v/>
      </c>
      <c r="H93" s="391" t="str">
        <f>IFERROR(VLOOKUP(N85,Marks,73,0),"")</f>
        <v/>
      </c>
      <c r="I93" s="117" t="str">
        <f>IFERROR(VLOOKUP(N85,Marks,74,0),"")</f>
        <v/>
      </c>
      <c r="J93" s="119" t="str">
        <f>IFERROR(VLOOKUP(N85,Marks,75,0),"")</f>
        <v/>
      </c>
      <c r="K93" s="391" t="str">
        <f>IFERROR(VLOOKUP(N85,Marks,76,0),"")</f>
        <v/>
      </c>
      <c r="L93" s="391" t="str">
        <f>IFERROR(VLOOKUP(N85,Marks,77,0),"")</f>
        <v/>
      </c>
      <c r="M93" s="391" t="str">
        <f>IFERROR(VLOOKUP(N85,Marks,78,0),"")</f>
        <v/>
      </c>
      <c r="N93" s="117" t="str">
        <f>IFERROR(VLOOKUP(N85,Marks,79,0),"")</f>
        <v/>
      </c>
      <c r="O93" s="119" t="str">
        <f>IFERROR(VLOOKUP(N85,Marks,80,0),"")</f>
        <v/>
      </c>
      <c r="P93" s="323" t="str">
        <f>IFERROR(VLOOKUP(N85,Marks,86,0),"")</f>
        <v/>
      </c>
      <c r="Q93" s="770"/>
      <c r="R93" s="122" t="str">
        <f>'Result Sheet'!$BQ$4</f>
        <v xml:space="preserve">पर्यावरण अध्ययन </v>
      </c>
      <c r="S93" s="391">
        <f>IFERROR(VLOOKUP(AD85,Marks,68,0),"")</f>
        <v>9</v>
      </c>
      <c r="T93" s="391">
        <f>IFERROR(VLOOKUP(AD85,Marks,69,0),"")</f>
        <v>7</v>
      </c>
      <c r="U93" s="117">
        <f>IFERROR(VLOOKUP(AD85,Marks,70,0),"")</f>
        <v>16</v>
      </c>
      <c r="V93" s="391">
        <f>IFERROR(VLOOKUP(AD85,Marks,71,0),"")</f>
        <v>27</v>
      </c>
      <c r="W93" s="391">
        <f>IFERROR(VLOOKUP(AD85,Marks,72,0),"")</f>
        <v>5</v>
      </c>
      <c r="X93" s="391">
        <f>IFERROR(VLOOKUP(AD85,Marks,73,0),"")</f>
        <v>11</v>
      </c>
      <c r="Y93" s="117">
        <f>IFERROR(VLOOKUP(AD85,Marks,74,0),"")</f>
        <v>43</v>
      </c>
      <c r="Z93" s="119">
        <f>IFERROR(VLOOKUP(AD85,Marks,75,0),"")</f>
        <v>59</v>
      </c>
      <c r="AA93" s="391">
        <f>IFERROR(VLOOKUP(AD85,Marks,76,0),"")</f>
        <v>48</v>
      </c>
      <c r="AB93" s="391">
        <f>IFERROR(VLOOKUP(AD85,Marks,77,0),"")</f>
        <v>16</v>
      </c>
      <c r="AC93" s="391">
        <f>IFERROR(VLOOKUP(AD85,Marks,78,0),"")</f>
        <v>8</v>
      </c>
      <c r="AD93" s="117">
        <f>IFERROR(VLOOKUP(AD85,Marks,79,0),"")</f>
        <v>72</v>
      </c>
      <c r="AE93" s="119">
        <f>IFERROR(VLOOKUP(AD85,Marks,80,0),"")</f>
        <v>131</v>
      </c>
      <c r="AF93" s="323" t="str">
        <f>IFERROR(VLOOKUP(AD85,Marks,86,0),"")</f>
        <v>C</v>
      </c>
    </row>
    <row r="94" spans="1:32" ht="25.5" customHeight="1">
      <c r="A94" s="166">
        <f>IF(N85="","",A93+1)</f>
        <v>16</v>
      </c>
      <c r="B94" s="392" t="s">
        <v>215</v>
      </c>
      <c r="C94" s="120" t="str">
        <f>IF(AND(C90="",C91="",C92="",C93=""),"",IF(OR(C82=1,C82=2),SUM(C90:C92),SUM(C90:C93)))</f>
        <v/>
      </c>
      <c r="D94" s="120" t="str">
        <f>IF(AND(D90="",D91="",D92="",D93=""),"",IF(OR(C82=1,C82=2),SUM(D90:D92),SUM(D90:D93)))</f>
        <v/>
      </c>
      <c r="E94" s="120" t="str">
        <f>IF(AND(E90="",E91="",E92="",E93=""),"",IF(OR(C82=1,C82=2),SUM(E90:E92),SUM(E90:E93)))</f>
        <v/>
      </c>
      <c r="F94" s="120" t="str">
        <f>IF(AND(F90="",F91="",F92="",F93=""),"",IF(OR(C82=1,C82=2),SUM(F90:F92),SUM(F90:F93)))</f>
        <v/>
      </c>
      <c r="G94" s="120" t="str">
        <f>IF(AND(G90="",G91="",G92="",G93=""),"",IF(OR(C82=1,C82=2),SUM(G90:G92),SUM(G90:G93)))</f>
        <v/>
      </c>
      <c r="H94" s="120" t="str">
        <f>IF(AND(H90="",H91="",H92="",H93=""),"",IF(OR(C82=1,C82=2),SUM(H90:H92),SUM(H90:H93)))</f>
        <v/>
      </c>
      <c r="I94" s="120" t="str">
        <f>IF(AND(I90="",I91="",I92="",I93=""),"",IF(OR(C82=1,C82=2),SUM(I90:I92),SUM(I90:I93)))</f>
        <v/>
      </c>
      <c r="J94" s="120" t="str">
        <f>IF(AND(J90="",J91="",J92="",J93=""),"",IF(OR(C82=1,C82=2),SUM(J90:J92),SUM(J90:J93)))</f>
        <v/>
      </c>
      <c r="K94" s="120" t="str">
        <f>IF(AND(K90="",K91="",K92="",K93=""),"",IF(OR(C82=1,C82=2),SUM(K90:K92),SUM(K90:K93)))</f>
        <v/>
      </c>
      <c r="L94" s="120" t="str">
        <f>IF(AND(L90="",L91="",L92="",L93=""),"",IF(OR(C82=1,C82=2),SUM(L90:L92),SUM(L90:L93)))</f>
        <v/>
      </c>
      <c r="M94" s="120" t="str">
        <f>IF(AND(M90="",M91="",M92="",M93=""),"",IF(OR(C82=1,C82=2),SUM(M90:M92),SUM(M90:M93)))</f>
        <v/>
      </c>
      <c r="N94" s="120" t="str">
        <f>IF(AND(N90="",N91="",N92="",N93=""),"",IF(OR(C82=1,C82=2),SUM(N90:N92),SUM(N90:N93)))</f>
        <v/>
      </c>
      <c r="O94" s="120" t="str">
        <f>IF(AND(O90="",O91="",O92="",O93=""),"",IF(OR(C82=1,C82=2),SUM(O90:O92),SUM(O90:O93)))</f>
        <v/>
      </c>
      <c r="P94" s="326" t="str">
        <f>IF(OR(N85="",E83="",O94=""),"",IF(O94&gt;=81%*P89,"A",IF(O94&gt;=61%*P89,"B",IF(O94&gt;=41%*P89,"C",IF(O94&gt;=21%*P89,"D","E")))))</f>
        <v/>
      </c>
      <c r="Q94" s="770"/>
      <c r="R94" s="392" t="s">
        <v>215</v>
      </c>
      <c r="S94" s="120">
        <f>IF(AND(S90="",S91="",S92="",S93=""),"",IF(OR(S82=1,S82=2),SUM(S90:S92),SUM(S90:S93)))</f>
        <v>25</v>
      </c>
      <c r="T94" s="120">
        <f>IF(AND(T90="",T91="",T92="",T93=""),"",IF(OR(S82=1,S82=2),SUM(T90:T92),SUM(T90:T93)))</f>
        <v>21</v>
      </c>
      <c r="U94" s="120">
        <f>IF(AND(U90="",U91="",U92="",U93=""),"",IF(OR(S82=1,S82=2),SUM(U90:U92),SUM(U90:U93)))</f>
        <v>46</v>
      </c>
      <c r="V94" s="120">
        <f>IF(AND(V90="",V91="",V92="",V93=""),"",IF(OR(S82=1,S82=2),SUM(V90:V92),SUM(V90:V93)))</f>
        <v>80</v>
      </c>
      <c r="W94" s="120">
        <f>IF(AND(W90="",W91="",W92="",W93=""),"",IF(OR(S82=1,S82=2),SUM(W90:W92),SUM(W90:W93)))</f>
        <v>17</v>
      </c>
      <c r="X94" s="120">
        <f>IF(AND(X90="",X91="",X92="",X93=""),"",IF(OR(S82=1,S82=2),SUM(X90:X92),SUM(X90:X93)))</f>
        <v>33</v>
      </c>
      <c r="Y94" s="120">
        <f>IF(AND(Y90="",Y91="",Y92="",Y93=""),"",IF(OR(S82=1,S82=2),SUM(Y90:Y92),SUM(Y90:Y93)))</f>
        <v>130</v>
      </c>
      <c r="Z94" s="120">
        <f>IF(AND(Z90="",Z91="",Z92="",Z93=""),"",IF(OR(S82=1,S82=2),SUM(Z90:Z92),SUM(Z90:Z93)))</f>
        <v>176</v>
      </c>
      <c r="AA94" s="120">
        <f>IF(AND(AA90="",AA91="",AA92="",AA93=""),"",IF(OR(S82=1,S82=2),SUM(AA90:AA92),SUM(AA90:AA93)))</f>
        <v>121</v>
      </c>
      <c r="AB94" s="120">
        <f>IF(AND(AB90="",AB91="",AB92="",AB93=""),"",IF(OR(S82=1,S82=2),SUM(AB90:AB92),SUM(AB90:AB93)))</f>
        <v>23</v>
      </c>
      <c r="AC94" s="120">
        <f>IF(AND(AC90="",AC91="",AC92="",AC93=""),"",IF(OR(S82=1,S82=2),SUM(AC90:AC92),SUM(AC90:AC93)))</f>
        <v>27</v>
      </c>
      <c r="AD94" s="120">
        <f>IF(AND(AD90="",AD91="",AD92="",AD93=""),"",IF(OR(S82=1,S82=2),SUM(AD90:AD92),SUM(AD90:AD93)))</f>
        <v>171</v>
      </c>
      <c r="AE94" s="120">
        <f>IF(AND(AE90="",AE91="",AE92="",AE93=""),"",IF(OR(S82=1,S82=2),SUM(AE90:AE92),SUM(AE90:AE93)))</f>
        <v>347</v>
      </c>
      <c r="AF94" s="326" t="str">
        <f>IF(OR(AD85="",U83="",AE94=""),"",IF(AE94&gt;=81%*AF89,"A",IF(AE94&gt;=61%*AF89,"B",IF(AE94&gt;=41%*AF89,"C",IF(AE94&gt;=21%*AF89,"D","E")))))</f>
        <v>C</v>
      </c>
    </row>
    <row r="95" spans="1:32" ht="9" customHeight="1">
      <c r="A95" s="166">
        <f>IF(N85="","",A94+1)</f>
        <v>17</v>
      </c>
      <c r="B95" s="737"/>
      <c r="C95" s="737"/>
      <c r="D95" s="737"/>
      <c r="E95" s="737"/>
      <c r="F95" s="737"/>
      <c r="G95" s="737"/>
      <c r="H95" s="737"/>
      <c r="I95" s="737"/>
      <c r="J95" s="737"/>
      <c r="K95" s="737"/>
      <c r="L95" s="737"/>
      <c r="M95" s="737"/>
      <c r="N95" s="737"/>
      <c r="O95" s="737"/>
      <c r="P95" s="737"/>
      <c r="Q95" s="770"/>
      <c r="R95" s="737"/>
      <c r="S95" s="737"/>
      <c r="T95" s="737"/>
      <c r="U95" s="737"/>
      <c r="V95" s="737"/>
      <c r="W95" s="737"/>
      <c r="X95" s="737"/>
      <c r="Y95" s="737"/>
      <c r="Z95" s="737"/>
      <c r="AA95" s="737"/>
      <c r="AB95" s="737"/>
      <c r="AC95" s="737"/>
      <c r="AD95" s="737"/>
      <c r="AE95" s="737"/>
      <c r="AF95" s="737"/>
    </row>
    <row r="96" spans="1:32" ht="22.5" customHeight="1">
      <c r="A96" s="166">
        <f>IF(N85="","",A95+1)</f>
        <v>18</v>
      </c>
      <c r="B96" s="738" t="s">
        <v>213</v>
      </c>
      <c r="C96" s="738"/>
      <c r="D96" s="739" t="s">
        <v>229</v>
      </c>
      <c r="E96" s="740"/>
      <c r="F96" s="393" t="s">
        <v>186</v>
      </c>
      <c r="G96" s="738" t="s">
        <v>213</v>
      </c>
      <c r="H96" s="738"/>
      <c r="I96" s="739" t="s">
        <v>229</v>
      </c>
      <c r="J96" s="740"/>
      <c r="K96" s="393" t="s">
        <v>186</v>
      </c>
      <c r="L96" s="738" t="s">
        <v>213</v>
      </c>
      <c r="M96" s="738"/>
      <c r="N96" s="739" t="s">
        <v>229</v>
      </c>
      <c r="O96" s="740"/>
      <c r="P96" s="393" t="s">
        <v>186</v>
      </c>
      <c r="Q96" s="770"/>
      <c r="R96" s="738" t="s">
        <v>213</v>
      </c>
      <c r="S96" s="738"/>
      <c r="T96" s="739" t="s">
        <v>229</v>
      </c>
      <c r="U96" s="740"/>
      <c r="V96" s="393" t="s">
        <v>186</v>
      </c>
      <c r="W96" s="738" t="s">
        <v>213</v>
      </c>
      <c r="X96" s="738"/>
      <c r="Y96" s="739" t="s">
        <v>229</v>
      </c>
      <c r="Z96" s="740"/>
      <c r="AA96" s="393" t="s">
        <v>186</v>
      </c>
      <c r="AB96" s="738" t="s">
        <v>213</v>
      </c>
      <c r="AC96" s="738"/>
      <c r="AD96" s="739" t="s">
        <v>229</v>
      </c>
      <c r="AE96" s="740"/>
      <c r="AF96" s="393" t="s">
        <v>186</v>
      </c>
    </row>
    <row r="97" spans="1:32" ht="21.75" customHeight="1">
      <c r="A97" s="166">
        <f>IF(N85="","",A96+1)</f>
        <v>19</v>
      </c>
      <c r="B97" s="741" t="s">
        <v>221</v>
      </c>
      <c r="C97" s="742"/>
      <c r="D97" s="742"/>
      <c r="E97" s="119" t="str">
        <f>IFERROR(VLOOKUP(N85,Marks,90,0),"")</f>
        <v/>
      </c>
      <c r="F97" s="130" t="str">
        <f>IFERROR(VLOOKUP(N85,Marks,94,0),"")</f>
        <v/>
      </c>
      <c r="G97" s="741" t="s">
        <v>192</v>
      </c>
      <c r="H97" s="742"/>
      <c r="I97" s="742"/>
      <c r="J97" s="119" t="str">
        <f>IFERROR(VLOOKUP(N85,Marks,98,0),"")</f>
        <v/>
      </c>
      <c r="K97" s="130" t="str">
        <f>IFERROR(VLOOKUP(N85,Marks,102,0),"")</f>
        <v/>
      </c>
      <c r="L97" s="743" t="s">
        <v>193</v>
      </c>
      <c r="M97" s="744"/>
      <c r="N97" s="744"/>
      <c r="O97" s="119" t="str">
        <f>IFERROR(VLOOKUP(N85,Marks,106,0),"")</f>
        <v/>
      </c>
      <c r="P97" s="130" t="str">
        <f>IFERROR(VLOOKUP(N85,Marks,110,0),"")</f>
        <v/>
      </c>
      <c r="Q97" s="770"/>
      <c r="R97" s="740" t="s">
        <v>221</v>
      </c>
      <c r="S97" s="740"/>
      <c r="T97" s="740"/>
      <c r="U97" s="119">
        <f>IFERROR(VLOOKUP(AD85,Marks,90,0),"")</f>
        <v>89</v>
      </c>
      <c r="V97" s="130" t="str">
        <f>IFERROR(VLOOKUP(AD85,Marks,94,0),"")</f>
        <v>A</v>
      </c>
      <c r="W97" s="740" t="s">
        <v>192</v>
      </c>
      <c r="X97" s="740"/>
      <c r="Y97" s="740"/>
      <c r="Z97" s="119">
        <f>IFERROR(VLOOKUP(AD85,Marks,98,0),"")</f>
        <v>70</v>
      </c>
      <c r="AA97" s="130" t="str">
        <f>IFERROR(VLOOKUP(AD85,Marks,102,0),"")</f>
        <v>B</v>
      </c>
      <c r="AB97" s="745" t="s">
        <v>193</v>
      </c>
      <c r="AC97" s="745"/>
      <c r="AD97" s="745"/>
      <c r="AE97" s="119">
        <f>IFERROR(VLOOKUP(AD85,Marks,106,0),"")</f>
        <v>76</v>
      </c>
      <c r="AF97" s="130" t="str">
        <f>IFERROR(VLOOKUP(AD85,Marks,110,0),"")</f>
        <v>A</v>
      </c>
    </row>
    <row r="98" spans="1:32" ht="21" customHeight="1">
      <c r="A98" s="166">
        <f>IF(N85="","",A97+1)</f>
        <v>20</v>
      </c>
      <c r="B98" s="732" t="s">
        <v>216</v>
      </c>
      <c r="C98" s="732"/>
      <c r="D98" s="732"/>
      <c r="E98" s="746" t="str">
        <f>IFERROR(VLOOKUP(N85,Marks,116,0),"")</f>
        <v/>
      </c>
      <c r="F98" s="746"/>
      <c r="G98" s="746"/>
      <c r="H98" s="746"/>
      <c r="I98" s="732" t="s">
        <v>217</v>
      </c>
      <c r="J98" s="732"/>
      <c r="K98" s="732"/>
      <c r="L98" s="732"/>
      <c r="M98" s="747" t="str">
        <f>IFERROR(VLOOKUP(N85,Marks,117,0),"")</f>
        <v/>
      </c>
      <c r="N98" s="747"/>
      <c r="O98" s="747"/>
      <c r="P98" s="747"/>
      <c r="Q98" s="770"/>
      <c r="R98" s="732" t="s">
        <v>216</v>
      </c>
      <c r="S98" s="732"/>
      <c r="T98" s="732"/>
      <c r="U98" s="746">
        <f>IFERROR(VLOOKUP(AD85,Marks,116,0),"")</f>
        <v>220</v>
      </c>
      <c r="V98" s="746"/>
      <c r="W98" s="746"/>
      <c r="X98" s="746"/>
      <c r="Y98" s="732" t="s">
        <v>217</v>
      </c>
      <c r="Z98" s="732"/>
      <c r="AA98" s="732"/>
      <c r="AB98" s="732"/>
      <c r="AC98" s="747">
        <f>IFERROR(VLOOKUP(AD85,Marks,117,0),"")</f>
        <v>36</v>
      </c>
      <c r="AD98" s="747"/>
      <c r="AE98" s="747"/>
      <c r="AF98" s="747"/>
    </row>
    <row r="99" spans="1:32" ht="21" customHeight="1">
      <c r="A99" s="166">
        <f>IF(N85="","",A98+1)</f>
        <v>21</v>
      </c>
      <c r="B99" s="732" t="s">
        <v>218</v>
      </c>
      <c r="C99" s="732"/>
      <c r="D99" s="732"/>
      <c r="E99" s="774" t="str">
        <f>IFERROR(VLOOKUP(N85,Marks,115,0),"")</f>
        <v/>
      </c>
      <c r="F99" s="774"/>
      <c r="G99" s="774"/>
      <c r="H99" s="774"/>
      <c r="I99" s="732" t="s">
        <v>219</v>
      </c>
      <c r="J99" s="732"/>
      <c r="K99" s="732"/>
      <c r="L99" s="732"/>
      <c r="M99" s="733" t="str">
        <f>IFERROR(VLOOKUP(N85,Marks,112,0),"")</f>
        <v/>
      </c>
      <c r="N99" s="733"/>
      <c r="O99" s="733"/>
      <c r="P99" s="733"/>
      <c r="Q99" s="770"/>
      <c r="R99" s="732" t="s">
        <v>218</v>
      </c>
      <c r="S99" s="732"/>
      <c r="T99" s="732"/>
      <c r="U99" s="774" t="str">
        <f>IFERROR(VLOOKUP(AD85,Marks,115,0),"")</f>
        <v>Promoted</v>
      </c>
      <c r="V99" s="774"/>
      <c r="W99" s="774"/>
      <c r="X99" s="774"/>
      <c r="Y99" s="732" t="s">
        <v>219</v>
      </c>
      <c r="Z99" s="732"/>
      <c r="AA99" s="732"/>
      <c r="AB99" s="732"/>
      <c r="AC99" s="733">
        <f>IFERROR(VLOOKUP(AD85,Marks,112,0),"")</f>
        <v>57.833333333333336</v>
      </c>
      <c r="AD99" s="733"/>
      <c r="AE99" s="733"/>
      <c r="AF99" s="733"/>
    </row>
    <row r="100" spans="1:32" ht="21" customHeight="1">
      <c r="A100" s="166">
        <f>IF(N85="","",A99+1)</f>
        <v>22</v>
      </c>
      <c r="B100" s="732" t="s">
        <v>220</v>
      </c>
      <c r="C100" s="732"/>
      <c r="D100" s="732"/>
      <c r="E100" s="324" t="str">
        <f>IFERROR(VLOOKUP(N85,Marks,113,0),"")</f>
        <v/>
      </c>
      <c r="F100" s="325" t="s">
        <v>341</v>
      </c>
      <c r="G100" s="734" t="str">
        <f>IF(OR(N85="",E83="",O94=""),"",IF(O94&gt;=81%*P89,"A",IF(O94&gt;=61%*P89,"B",IF(O94&gt;=41%*P89,"C",IF(O94&gt;=21%*P89,"D","E")))))</f>
        <v/>
      </c>
      <c r="H100" s="734"/>
      <c r="I100" s="732" t="s">
        <v>222</v>
      </c>
      <c r="J100" s="732"/>
      <c r="K100" s="732"/>
      <c r="L100" s="732"/>
      <c r="M100" s="769" t="str">
        <f>IFERROR(VLOOKUP(N85,Marks,114,0),"")</f>
        <v/>
      </c>
      <c r="N100" s="769"/>
      <c r="O100" s="769"/>
      <c r="P100" s="769"/>
      <c r="Q100" s="770"/>
      <c r="R100" s="732" t="s">
        <v>220</v>
      </c>
      <c r="S100" s="732"/>
      <c r="T100" s="732"/>
      <c r="U100" s="324" t="str">
        <f>IFERROR(VLOOKUP(AD85,Marks,113,0),"")</f>
        <v>II</v>
      </c>
      <c r="V100" s="325" t="s">
        <v>341</v>
      </c>
      <c r="W100" s="734" t="str">
        <f>IF(OR(AD85="",U83="",AE94=""),"",IF(AE94&gt;=81%*AF89,"A",IF(AE94&gt;=61%*AF89,"B",IF(AE94&gt;=41%*AF89,"C",IF(AE94&gt;=21%*AF89,"D","E")))))</f>
        <v>C</v>
      </c>
      <c r="X100" s="734"/>
      <c r="Y100" s="732" t="s">
        <v>222</v>
      </c>
      <c r="Z100" s="732"/>
      <c r="AA100" s="732"/>
      <c r="AB100" s="732"/>
      <c r="AC100" s="769">
        <f>IFERROR(VLOOKUP(AD85,Marks,114,0),"")</f>
        <v>1.9999999999999964</v>
      </c>
      <c r="AD100" s="769"/>
      <c r="AE100" s="769"/>
      <c r="AF100" s="769"/>
    </row>
    <row r="101" spans="1:32" ht="21" customHeight="1">
      <c r="A101" s="166">
        <f>IF(N85="","",A100+1)</f>
        <v>23</v>
      </c>
      <c r="B101" s="768" t="s">
        <v>228</v>
      </c>
      <c r="C101" s="768"/>
      <c r="D101" s="768"/>
      <c r="E101" s="735">
        <f>'Master sheet'!$C$10</f>
        <v>44697</v>
      </c>
      <c r="F101" s="735"/>
      <c r="G101" s="735"/>
      <c r="H101" s="318"/>
      <c r="I101" s="121"/>
      <c r="J101" s="121"/>
      <c r="K101" s="76"/>
      <c r="L101" s="121"/>
      <c r="M101" s="121"/>
      <c r="N101" s="121"/>
      <c r="O101" s="121"/>
      <c r="P101" s="121"/>
      <c r="Q101" s="770"/>
      <c r="R101" s="768" t="s">
        <v>228</v>
      </c>
      <c r="S101" s="768"/>
      <c r="T101" s="768"/>
      <c r="U101" s="735">
        <f>'Master sheet'!$C$10</f>
        <v>44697</v>
      </c>
      <c r="V101" s="735"/>
      <c r="W101" s="735"/>
      <c r="X101" s="121"/>
      <c r="Y101" s="121"/>
      <c r="Z101" s="121"/>
      <c r="AA101" s="76"/>
      <c r="AB101" s="121"/>
      <c r="AC101" s="121"/>
      <c r="AD101" s="121"/>
      <c r="AE101" s="121"/>
      <c r="AF101" s="121"/>
    </row>
    <row r="102" spans="1:32" ht="43.5" customHeight="1">
      <c r="A102" s="166">
        <f>IF(N85="","",A101+1)</f>
        <v>24</v>
      </c>
      <c r="B102" s="755" t="str">
        <f>IF(AND(C82=1),CONCATENATE("( ",UPPER('Master sheet'!$F$10)," )"),IF(AND(C82=2),CONCATENATE("( ",UPPER('Master sheet'!$F$18)," )"),IF(AND(C82=3),CONCATENATE("( ",UPPER('Master sheet'!$J$10)," )"),IF(AND(C82=4),CONCATENATE("( ",UPPER('Master sheet'!$J$18)," )"),""))))</f>
        <v/>
      </c>
      <c r="C102" s="755"/>
      <c r="D102" s="755"/>
      <c r="E102" s="755"/>
      <c r="F102" s="756" t="str">
        <f>IF(AND(N85=""),"",CONCATENATE("(",'Master sheet'!$C$14," )"))</f>
        <v>(Suresh Kumar )</v>
      </c>
      <c r="G102" s="756"/>
      <c r="H102" s="756"/>
      <c r="I102" s="756"/>
      <c r="J102" s="756"/>
      <c r="K102" s="756" t="str">
        <f>IF(AND(N85=""),"",CONCATENATE("(",'Master sheet'!$C$12," )"))</f>
        <v>(USHA PALIYA )</v>
      </c>
      <c r="L102" s="756"/>
      <c r="M102" s="756"/>
      <c r="N102" s="756"/>
      <c r="O102" s="756"/>
      <c r="P102" s="756"/>
      <c r="Q102" s="770"/>
      <c r="R102" s="755" t="str">
        <f>IF(AND(S82=1),CONCATENATE("( ",UPPER('Master sheet'!$F$10)," )"),IF(AND(S82=2),CONCATENATE("( ",UPPER('Master sheet'!$F$18)," )"),IF(AND(S82=3),CONCATENATE("( ",UPPER('Master sheet'!$J$10)," )"),IF(AND(S82=4),CONCATENATE("( ",UPPER('Master sheet'!$J$18)," )"),""))))</f>
        <v>( PRADIP SINGH RAJAWAT )</v>
      </c>
      <c r="S102" s="755"/>
      <c r="T102" s="755"/>
      <c r="U102" s="755"/>
      <c r="V102" s="756" t="str">
        <f>IF(AND(AD85=""),"",CONCATENATE("(",'Master sheet'!$C$14," )"))</f>
        <v>(Suresh Kumar )</v>
      </c>
      <c r="W102" s="756"/>
      <c r="X102" s="756"/>
      <c r="Y102" s="756"/>
      <c r="Z102" s="756"/>
      <c r="AA102" s="756" t="str">
        <f>IF(AND(AD85=""),"",CONCATENATE("(",'Master sheet'!$C$12," )"))</f>
        <v>(USHA PALIYA )</v>
      </c>
      <c r="AB102" s="756"/>
      <c r="AC102" s="756"/>
      <c r="AD102" s="756"/>
      <c r="AE102" s="756"/>
      <c r="AF102" s="756"/>
    </row>
    <row r="103" spans="1:32" ht="21.75" customHeight="1">
      <c r="A103" s="166">
        <f>IF(N85="","",A102+1)</f>
        <v>25</v>
      </c>
      <c r="B103" s="757" t="s">
        <v>223</v>
      </c>
      <c r="C103" s="757"/>
      <c r="D103" s="757"/>
      <c r="E103" s="757"/>
      <c r="F103" s="758" t="s">
        <v>224</v>
      </c>
      <c r="G103" s="758"/>
      <c r="H103" s="758"/>
      <c r="I103" s="758"/>
      <c r="J103" s="758"/>
      <c r="K103" s="757" t="s">
        <v>225</v>
      </c>
      <c r="L103" s="757"/>
      <c r="M103" s="757"/>
      <c r="N103" s="757"/>
      <c r="O103" s="757"/>
      <c r="P103" s="757"/>
      <c r="Q103" s="770"/>
      <c r="R103" s="757" t="s">
        <v>223</v>
      </c>
      <c r="S103" s="757"/>
      <c r="T103" s="757"/>
      <c r="U103" s="757"/>
      <c r="V103" s="758" t="s">
        <v>224</v>
      </c>
      <c r="W103" s="758"/>
      <c r="X103" s="758"/>
      <c r="Y103" s="758"/>
      <c r="Z103" s="758"/>
      <c r="AA103" s="757" t="s">
        <v>225</v>
      </c>
      <c r="AB103" s="757"/>
      <c r="AC103" s="757"/>
      <c r="AD103" s="757"/>
      <c r="AE103" s="757"/>
      <c r="AF103" s="757"/>
    </row>
    <row r="105" spans="1:32" ht="21.9" customHeight="1">
      <c r="A105" s="165">
        <f>IF(N111="","",1)</f>
        <v>1</v>
      </c>
      <c r="B105" s="759" t="s">
        <v>203</v>
      </c>
      <c r="C105" s="759"/>
      <c r="D105" s="759"/>
      <c r="E105" s="759"/>
      <c r="F105" s="759"/>
      <c r="G105" s="759"/>
      <c r="H105" s="759"/>
      <c r="I105" s="759"/>
      <c r="J105" s="759"/>
      <c r="K105" s="759"/>
      <c r="L105" s="759"/>
      <c r="M105" s="759"/>
      <c r="N105" s="759"/>
      <c r="O105" s="759"/>
      <c r="P105" s="759"/>
      <c r="Q105" s="770" t="s">
        <v>249</v>
      </c>
      <c r="R105" s="759" t="s">
        <v>203</v>
      </c>
      <c r="S105" s="759"/>
      <c r="T105" s="759"/>
      <c r="U105" s="759"/>
      <c r="V105" s="759"/>
      <c r="W105" s="759"/>
      <c r="X105" s="759"/>
      <c r="Y105" s="759"/>
      <c r="Z105" s="759"/>
      <c r="AA105" s="759"/>
      <c r="AB105" s="759"/>
      <c r="AC105" s="759"/>
      <c r="AD105" s="759"/>
      <c r="AE105" s="759"/>
      <c r="AF105" s="759"/>
    </row>
    <row r="106" spans="1:32" ht="21.9" customHeight="1">
      <c r="A106" s="166">
        <f>IF(N111="","",A105+1)</f>
        <v>2</v>
      </c>
      <c r="B106" s="771" t="s">
        <v>204</v>
      </c>
      <c r="C106" s="771"/>
      <c r="D106" s="771"/>
      <c r="E106" s="771"/>
      <c r="F106" s="771"/>
      <c r="G106" s="771"/>
      <c r="H106" s="771"/>
      <c r="I106" s="771"/>
      <c r="J106" s="771"/>
      <c r="K106" s="771"/>
      <c r="L106" s="771"/>
      <c r="M106" s="771"/>
      <c r="N106" s="771"/>
      <c r="O106" s="771"/>
      <c r="P106" s="771"/>
      <c r="Q106" s="770"/>
      <c r="R106" s="771" t="s">
        <v>204</v>
      </c>
      <c r="S106" s="771"/>
      <c r="T106" s="771"/>
      <c r="U106" s="771"/>
      <c r="V106" s="771"/>
      <c r="W106" s="771"/>
      <c r="X106" s="771"/>
      <c r="Y106" s="771"/>
      <c r="Z106" s="771"/>
      <c r="AA106" s="771"/>
      <c r="AB106" s="771"/>
      <c r="AC106" s="771"/>
      <c r="AD106" s="771"/>
      <c r="AE106" s="771"/>
      <c r="AF106" s="771"/>
    </row>
    <row r="107" spans="1:32" ht="21.9" customHeight="1">
      <c r="A107" s="166">
        <f>IF(N111="","",A106+1)</f>
        <v>3</v>
      </c>
      <c r="B107" s="772" t="s">
        <v>168</v>
      </c>
      <c r="C107" s="772"/>
      <c r="D107" s="772"/>
      <c r="E107" s="773" t="str">
        <f>IF(AND(N111=""),"",'Result Sheet'!$F$2)</f>
        <v xml:space="preserve">महात्मा गाँधी राजकीय विद्यालय (अंग्रेजी माध्यम) बर, पाली </v>
      </c>
      <c r="F107" s="773"/>
      <c r="G107" s="773"/>
      <c r="H107" s="773"/>
      <c r="I107" s="773"/>
      <c r="J107" s="773"/>
      <c r="K107" s="773"/>
      <c r="L107" s="773"/>
      <c r="M107" s="773"/>
      <c r="N107" s="773"/>
      <c r="O107" s="773"/>
      <c r="P107" s="773"/>
      <c r="Q107" s="770"/>
      <c r="R107" s="772" t="s">
        <v>168</v>
      </c>
      <c r="S107" s="772"/>
      <c r="T107" s="772"/>
      <c r="U107" s="773" t="str">
        <f>IF(AND(AD111=""),"",'Result Sheet'!$F$2)</f>
        <v xml:space="preserve">महात्मा गाँधी राजकीय विद्यालय (अंग्रेजी माध्यम) बर, पाली </v>
      </c>
      <c r="V107" s="773"/>
      <c r="W107" s="773"/>
      <c r="X107" s="773"/>
      <c r="Y107" s="773"/>
      <c r="Z107" s="773"/>
      <c r="AA107" s="773"/>
      <c r="AB107" s="773"/>
      <c r="AC107" s="773"/>
      <c r="AD107" s="773"/>
      <c r="AE107" s="773"/>
      <c r="AF107" s="773"/>
    </row>
    <row r="108" spans="1:32" ht="21.9" customHeight="1">
      <c r="A108" s="166">
        <f>IF(N111="","",A107+1)</f>
        <v>4</v>
      </c>
      <c r="B108" s="164" t="s">
        <v>169</v>
      </c>
      <c r="C108" s="748">
        <f>IFERROR(VLOOKUP(N111,Marks,2,0),"")</f>
        <v>1</v>
      </c>
      <c r="D108" s="748"/>
      <c r="E108" s="766" t="s">
        <v>212</v>
      </c>
      <c r="F108" s="766"/>
      <c r="G108" s="766"/>
      <c r="H108" s="748" t="str">
        <f>IFERROR(VLOOKUP(N111,Marks,3,0),"")</f>
        <v>A</v>
      </c>
      <c r="I108" s="748"/>
      <c r="J108" s="749" t="s">
        <v>205</v>
      </c>
      <c r="K108" s="749"/>
      <c r="L108" s="749"/>
      <c r="M108" s="749"/>
      <c r="N108" s="750" t="str">
        <f>IF(AND(N111=""),"",'Marks Entry 1st'!$I$2)</f>
        <v xml:space="preserve"> 2021-2022</v>
      </c>
      <c r="O108" s="750"/>
      <c r="P108" s="750"/>
      <c r="Q108" s="770"/>
      <c r="R108" s="164" t="s">
        <v>169</v>
      </c>
      <c r="S108" s="748">
        <f>IFERROR(VLOOKUP(AD111,Marks,2,0),"")</f>
        <v>1</v>
      </c>
      <c r="T108" s="748"/>
      <c r="U108" s="766" t="s">
        <v>212</v>
      </c>
      <c r="V108" s="766"/>
      <c r="W108" s="766"/>
      <c r="X108" s="748" t="str">
        <f>IFERROR(VLOOKUP(AD111,Marks,3,0),"")</f>
        <v>A</v>
      </c>
      <c r="Y108" s="748"/>
      <c r="Z108" s="749" t="s">
        <v>205</v>
      </c>
      <c r="AA108" s="749"/>
      <c r="AB108" s="749"/>
      <c r="AC108" s="749"/>
      <c r="AD108" s="750" t="str">
        <f>IF(AND(AD111=""),"",'Marks Entry 1st'!$I$2)</f>
        <v xml:space="preserve"> 2021-2022</v>
      </c>
      <c r="AE108" s="750"/>
      <c r="AF108" s="750"/>
    </row>
    <row r="109" spans="1:32" ht="21.9" customHeight="1">
      <c r="A109" s="166">
        <f>IF(N111="","",A108+1)</f>
        <v>5</v>
      </c>
      <c r="B109" s="751" t="s">
        <v>206</v>
      </c>
      <c r="C109" s="751"/>
      <c r="D109" s="751"/>
      <c r="E109" s="752" t="str">
        <f>IFERROR(VLOOKUP(N111,Marks,6,0),"")</f>
        <v>DIVYA BAGRI</v>
      </c>
      <c r="F109" s="752"/>
      <c r="G109" s="752"/>
      <c r="H109" s="752"/>
      <c r="I109" s="752"/>
      <c r="J109" s="753" t="s">
        <v>209</v>
      </c>
      <c r="K109" s="753"/>
      <c r="L109" s="753"/>
      <c r="M109" s="753"/>
      <c r="N109" s="754">
        <f>IFERROR(VLOOKUP(N111,Marks,5,0),"")</f>
        <v>925</v>
      </c>
      <c r="O109" s="754"/>
      <c r="P109" s="754"/>
      <c r="Q109" s="770"/>
      <c r="R109" s="751" t="s">
        <v>206</v>
      </c>
      <c r="S109" s="751"/>
      <c r="T109" s="751"/>
      <c r="U109" s="752" t="str">
        <f>IFERROR(VLOOKUP(AD111,Marks,6,0),"")</f>
        <v>DUSHYANT DAYAMA</v>
      </c>
      <c r="V109" s="752"/>
      <c r="W109" s="752"/>
      <c r="X109" s="752"/>
      <c r="Y109" s="752"/>
      <c r="Z109" s="753" t="s">
        <v>209</v>
      </c>
      <c r="AA109" s="753"/>
      <c r="AB109" s="753"/>
      <c r="AC109" s="753"/>
      <c r="AD109" s="754">
        <f>IFERROR(VLOOKUP(AD111,Marks,5,0),"")</f>
        <v>952</v>
      </c>
      <c r="AE109" s="754"/>
      <c r="AF109" s="754"/>
    </row>
    <row r="110" spans="1:32" ht="21.9" customHeight="1">
      <c r="A110" s="166">
        <f>IF(N111="","",A109+1)</f>
        <v>6</v>
      </c>
      <c r="B110" s="751" t="s">
        <v>207</v>
      </c>
      <c r="C110" s="751"/>
      <c r="D110" s="751"/>
      <c r="E110" s="752" t="str">
        <f>IFERROR(VLOOKUP(N111,Marks,7,0),"")</f>
        <v>MUKESH</v>
      </c>
      <c r="F110" s="752"/>
      <c r="G110" s="752"/>
      <c r="H110" s="752"/>
      <c r="I110" s="752"/>
      <c r="J110" s="753" t="s">
        <v>210</v>
      </c>
      <c r="K110" s="753"/>
      <c r="L110" s="753"/>
      <c r="M110" s="753"/>
      <c r="N110" s="767" t="str">
        <f>IFERROR(VLOOKUP(N111,Marks,4,0),"")</f>
        <v>26-10-2015</v>
      </c>
      <c r="O110" s="767"/>
      <c r="P110" s="767"/>
      <c r="Q110" s="770"/>
      <c r="R110" s="751" t="s">
        <v>207</v>
      </c>
      <c r="S110" s="751"/>
      <c r="T110" s="751"/>
      <c r="U110" s="752" t="str">
        <f>IFERROR(VLOOKUP(AD111,Marks,7,0),"")</f>
        <v>BASANT KUMAR DAYAMA</v>
      </c>
      <c r="V110" s="752"/>
      <c r="W110" s="752"/>
      <c r="X110" s="752"/>
      <c r="Y110" s="752"/>
      <c r="Z110" s="753" t="s">
        <v>210</v>
      </c>
      <c r="AA110" s="753"/>
      <c r="AB110" s="753"/>
      <c r="AC110" s="753"/>
      <c r="AD110" s="767">
        <f>IFERROR(VLOOKUP(AD111,Marks,4,0),"")</f>
        <v>42047</v>
      </c>
      <c r="AE110" s="767"/>
      <c r="AF110" s="767"/>
    </row>
    <row r="111" spans="1:32" ht="21.9" customHeight="1">
      <c r="A111" s="166">
        <f>IF(N111="","",A110+1)</f>
        <v>7</v>
      </c>
      <c r="B111" s="751" t="s">
        <v>208</v>
      </c>
      <c r="C111" s="751"/>
      <c r="D111" s="751"/>
      <c r="E111" s="752" t="str">
        <f>IFERROR(VLOOKUP(N111,Marks,8,0),"")</f>
        <v>SEEMA</v>
      </c>
      <c r="F111" s="752"/>
      <c r="G111" s="752"/>
      <c r="H111" s="752"/>
      <c r="I111" s="752"/>
      <c r="J111" s="753" t="s">
        <v>211</v>
      </c>
      <c r="K111" s="753"/>
      <c r="L111" s="753"/>
      <c r="M111" s="753"/>
      <c r="N111" s="760">
        <f>IF(AD85="","",IF(AND(AD85+1&gt;$AN$6),"",AD85+1))</f>
        <v>109</v>
      </c>
      <c r="O111" s="760"/>
      <c r="P111" s="760"/>
      <c r="Q111" s="770"/>
      <c r="R111" s="751" t="s">
        <v>208</v>
      </c>
      <c r="S111" s="751"/>
      <c r="T111" s="751"/>
      <c r="U111" s="752" t="str">
        <f>IFERROR(VLOOKUP(AD111,Marks,8,0),"")</f>
        <v>PUSHPA DAYAMA</v>
      </c>
      <c r="V111" s="752"/>
      <c r="W111" s="752"/>
      <c r="X111" s="752"/>
      <c r="Y111" s="752"/>
      <c r="Z111" s="753" t="s">
        <v>211</v>
      </c>
      <c r="AA111" s="753"/>
      <c r="AB111" s="753"/>
      <c r="AC111" s="753"/>
      <c r="AD111" s="761">
        <f>IF(N111="","",IF(AND(N111+1&gt;$AN$6),"",N111+1))</f>
        <v>110</v>
      </c>
      <c r="AE111" s="761"/>
      <c r="AF111" s="761"/>
    </row>
    <row r="112" spans="1:32" ht="9" customHeight="1">
      <c r="A112" s="166">
        <f>IF(N111="","",A111+1)</f>
        <v>8</v>
      </c>
      <c r="B112" s="123"/>
      <c r="C112" s="123"/>
      <c r="D112" s="123"/>
      <c r="E112" s="124"/>
      <c r="F112" s="124"/>
      <c r="G112" s="124"/>
      <c r="H112" s="123"/>
      <c r="I112" s="123"/>
      <c r="J112" s="125"/>
      <c r="K112" s="125"/>
      <c r="L112" s="125"/>
      <c r="M112" s="76"/>
      <c r="N112" s="76"/>
      <c r="O112" s="76"/>
      <c r="P112" s="76"/>
      <c r="Q112" s="770"/>
      <c r="R112" s="123"/>
      <c r="S112" s="123"/>
      <c r="T112" s="123"/>
      <c r="U112" s="124"/>
      <c r="V112" s="124"/>
      <c r="W112" s="124"/>
      <c r="X112" s="123"/>
      <c r="Y112" s="123"/>
      <c r="Z112" s="125"/>
      <c r="AA112" s="125"/>
      <c r="AB112" s="125"/>
      <c r="AC112" s="76"/>
      <c r="AD112" s="76"/>
      <c r="AE112" s="76"/>
      <c r="AF112" s="76"/>
    </row>
    <row r="113" spans="1:32" ht="21" customHeight="1">
      <c r="A113" s="166">
        <f>IF(N111="","",A112+1)</f>
        <v>9</v>
      </c>
      <c r="B113" s="762" t="s">
        <v>213</v>
      </c>
      <c r="C113" s="610" t="s">
        <v>214</v>
      </c>
      <c r="D113" s="610"/>
      <c r="E113" s="610"/>
      <c r="F113" s="763" t="s">
        <v>13</v>
      </c>
      <c r="G113" s="764"/>
      <c r="H113" s="764"/>
      <c r="I113" s="765"/>
      <c r="J113" s="613" t="s">
        <v>184</v>
      </c>
      <c r="K113" s="614" t="s">
        <v>167</v>
      </c>
      <c r="L113" s="615"/>
      <c r="M113" s="615"/>
      <c r="N113" s="616"/>
      <c r="O113" s="580" t="s">
        <v>185</v>
      </c>
      <c r="P113" s="581" t="s">
        <v>186</v>
      </c>
      <c r="Q113" s="770"/>
      <c r="R113" s="762" t="s">
        <v>213</v>
      </c>
      <c r="S113" s="610" t="s">
        <v>214</v>
      </c>
      <c r="T113" s="610"/>
      <c r="U113" s="610"/>
      <c r="V113" s="763" t="s">
        <v>13</v>
      </c>
      <c r="W113" s="764"/>
      <c r="X113" s="764"/>
      <c r="Y113" s="765"/>
      <c r="Z113" s="613" t="s">
        <v>184</v>
      </c>
      <c r="AA113" s="614" t="s">
        <v>167</v>
      </c>
      <c r="AB113" s="615"/>
      <c r="AC113" s="615"/>
      <c r="AD113" s="616"/>
      <c r="AE113" s="580" t="s">
        <v>185</v>
      </c>
      <c r="AF113" s="581" t="s">
        <v>186</v>
      </c>
    </row>
    <row r="114" spans="1:32" ht="90.75" customHeight="1">
      <c r="A114" s="166">
        <f>IF(N111="","",A113+1)</f>
        <v>10</v>
      </c>
      <c r="B114" s="762"/>
      <c r="C114" s="171" t="s">
        <v>11</v>
      </c>
      <c r="D114" s="171" t="s">
        <v>180</v>
      </c>
      <c r="E114" s="171" t="s">
        <v>108</v>
      </c>
      <c r="F114" s="171" t="s">
        <v>182</v>
      </c>
      <c r="G114" s="171" t="s">
        <v>183</v>
      </c>
      <c r="H114" s="305" t="s">
        <v>10</v>
      </c>
      <c r="I114" s="171" t="s">
        <v>108</v>
      </c>
      <c r="J114" s="613"/>
      <c r="K114" s="172" t="s">
        <v>182</v>
      </c>
      <c r="L114" s="172" t="s">
        <v>183</v>
      </c>
      <c r="M114" s="173" t="s">
        <v>10</v>
      </c>
      <c r="N114" s="171" t="s">
        <v>108</v>
      </c>
      <c r="O114" s="580"/>
      <c r="P114" s="736"/>
      <c r="Q114" s="770"/>
      <c r="R114" s="762"/>
      <c r="S114" s="171" t="s">
        <v>11</v>
      </c>
      <c r="T114" s="171" t="s">
        <v>180</v>
      </c>
      <c r="U114" s="171" t="s">
        <v>108</v>
      </c>
      <c r="V114" s="171" t="s">
        <v>182</v>
      </c>
      <c r="W114" s="171" t="s">
        <v>183</v>
      </c>
      <c r="X114" s="305" t="s">
        <v>10</v>
      </c>
      <c r="Y114" s="171" t="s">
        <v>108</v>
      </c>
      <c r="Z114" s="613"/>
      <c r="AA114" s="172" t="s">
        <v>182</v>
      </c>
      <c r="AB114" s="172" t="s">
        <v>183</v>
      </c>
      <c r="AC114" s="173" t="s">
        <v>10</v>
      </c>
      <c r="AD114" s="171" t="s">
        <v>108</v>
      </c>
      <c r="AE114" s="580"/>
      <c r="AF114" s="736">
        <v>0</v>
      </c>
    </row>
    <row r="115" spans="1:32" ht="18.75" customHeight="1">
      <c r="A115" s="166">
        <f>IF(N111="","",A114+1)</f>
        <v>11</v>
      </c>
      <c r="B115" s="762"/>
      <c r="C115" s="390">
        <v>20</v>
      </c>
      <c r="D115" s="390">
        <v>20</v>
      </c>
      <c r="E115" s="116">
        <v>40</v>
      </c>
      <c r="F115" s="390">
        <v>30</v>
      </c>
      <c r="G115" s="390">
        <v>18</v>
      </c>
      <c r="H115" s="390">
        <v>12</v>
      </c>
      <c r="I115" s="116">
        <v>60</v>
      </c>
      <c r="J115" s="118">
        <v>100</v>
      </c>
      <c r="K115" s="390">
        <v>50</v>
      </c>
      <c r="L115" s="390">
        <v>30</v>
      </c>
      <c r="M115" s="390">
        <v>20</v>
      </c>
      <c r="N115" s="116">
        <v>100</v>
      </c>
      <c r="O115" s="118">
        <v>200</v>
      </c>
      <c r="P115" s="775">
        <f>IF(AND(N111="",C108="",E109="",N109=""),"",IF(OR(C108=1,C108=2),600,800))</f>
        <v>600</v>
      </c>
      <c r="Q115" s="770"/>
      <c r="R115" s="762"/>
      <c r="S115" s="390">
        <v>20</v>
      </c>
      <c r="T115" s="390">
        <v>20</v>
      </c>
      <c r="U115" s="116">
        <v>40</v>
      </c>
      <c r="V115" s="390">
        <v>30</v>
      </c>
      <c r="W115" s="390">
        <v>18</v>
      </c>
      <c r="X115" s="390">
        <v>12</v>
      </c>
      <c r="Y115" s="116">
        <v>60</v>
      </c>
      <c r="Z115" s="118">
        <v>100</v>
      </c>
      <c r="AA115" s="390">
        <v>50</v>
      </c>
      <c r="AB115" s="390">
        <v>30</v>
      </c>
      <c r="AC115" s="390">
        <v>20</v>
      </c>
      <c r="AD115" s="116">
        <v>100</v>
      </c>
      <c r="AE115" s="118">
        <v>200</v>
      </c>
      <c r="AF115" s="775">
        <f>IF(AND(AD111="",S108="",U109="",AD109=""),"",IF(OR(S108=1,S108=2),600,800))</f>
        <v>600</v>
      </c>
    </row>
    <row r="116" spans="1:32" ht="21" customHeight="1">
      <c r="A116" s="166">
        <f>IF(N111="","",A115+1)</f>
        <v>12</v>
      </c>
      <c r="B116" s="122" t="str">
        <f>'Result Sheet'!$L$4</f>
        <v xml:space="preserve">हिन्दी </v>
      </c>
      <c r="C116" s="391">
        <f>IFERROR(VLOOKUP(N111,Marks,11,0),"")</f>
        <v>9</v>
      </c>
      <c r="D116" s="391">
        <f>IFERROR(VLOOKUP(N111,Marks,12,0),"")</f>
        <v>7</v>
      </c>
      <c r="E116" s="117">
        <f>IFERROR(VLOOKUP(N111,Marks,13,0),"")</f>
        <v>16</v>
      </c>
      <c r="F116" s="391">
        <f>IFERROR(VLOOKUP(N111,Marks,14,0),"")</f>
        <v>27</v>
      </c>
      <c r="G116" s="391">
        <f>IFERROR(VLOOKUP(N111,Marks,15,0),"")</f>
        <v>6</v>
      </c>
      <c r="H116" s="391">
        <f>IFERROR(VLOOKUP(N111,Marks,16,0),"")</f>
        <v>11</v>
      </c>
      <c r="I116" s="117">
        <f>IFERROR(VLOOKUP(N111,Marks,17,0),"")</f>
        <v>44</v>
      </c>
      <c r="J116" s="119">
        <f>IFERROR(VLOOKUP(N111,Marks,18,0),"")</f>
        <v>60</v>
      </c>
      <c r="K116" s="391">
        <f>IFERROR(VLOOKUP(N111,Marks,19,0),"")</f>
        <v>37</v>
      </c>
      <c r="L116" s="391">
        <f>IFERROR(VLOOKUP(N111,Marks,20,0),"")</f>
        <v>4</v>
      </c>
      <c r="M116" s="391">
        <f>IFERROR(VLOOKUP(N111,Marks,21,0),"")</f>
        <v>11</v>
      </c>
      <c r="N116" s="117">
        <f>IFERROR(VLOOKUP(N111,Marks,22,0),"")</f>
        <v>52</v>
      </c>
      <c r="O116" s="119">
        <f>IFERROR(VLOOKUP(N111,Marks,23,0),"")</f>
        <v>112</v>
      </c>
      <c r="P116" s="323" t="str">
        <f>IFERROR(VLOOKUP(N111,Marks,29,0),"")</f>
        <v>C</v>
      </c>
      <c r="Q116" s="770"/>
      <c r="R116" s="122" t="str">
        <f>'Result Sheet'!$L$4</f>
        <v xml:space="preserve">हिन्दी </v>
      </c>
      <c r="S116" s="391">
        <f>IFERROR(VLOOKUP(AD111,Marks,11,0),"")</f>
        <v>9</v>
      </c>
      <c r="T116" s="391">
        <f>IFERROR(VLOOKUP(AD111,Marks,12,0),"")</f>
        <v>8</v>
      </c>
      <c r="U116" s="117">
        <f>IFERROR(VLOOKUP(AD111,Marks,13,0),"")</f>
        <v>17</v>
      </c>
      <c r="V116" s="391">
        <f>IFERROR(VLOOKUP(AD111,Marks,14,0),"")</f>
        <v>25</v>
      </c>
      <c r="W116" s="391">
        <f>IFERROR(VLOOKUP(AD111,Marks,15,0),"")</f>
        <v>6</v>
      </c>
      <c r="X116" s="391">
        <f>IFERROR(VLOOKUP(AD111,Marks,16,0),"")</f>
        <v>11</v>
      </c>
      <c r="Y116" s="117">
        <f>IFERROR(VLOOKUP(AD111,Marks,17,0),"")</f>
        <v>42</v>
      </c>
      <c r="Z116" s="119">
        <f>IFERROR(VLOOKUP(AD111,Marks,18,0),"")</f>
        <v>59</v>
      </c>
      <c r="AA116" s="391">
        <f>IFERROR(VLOOKUP(AD111,Marks,19,0),"")</f>
        <v>37</v>
      </c>
      <c r="AB116" s="391">
        <f>IFERROR(VLOOKUP(AD111,Marks,20,0),"")</f>
        <v>4</v>
      </c>
      <c r="AC116" s="391">
        <f>IFERROR(VLOOKUP(AD111,Marks,21,0),"")</f>
        <v>11</v>
      </c>
      <c r="AD116" s="117">
        <f>IFERROR(VLOOKUP(AD111,Marks,22,0),"")</f>
        <v>52</v>
      </c>
      <c r="AE116" s="119">
        <f>IFERROR(VLOOKUP(AD111,Marks,23,0),"")</f>
        <v>111</v>
      </c>
      <c r="AF116" s="323" t="str">
        <f>IFERROR(VLOOKUP(AD111,Marks,29,0),"")</f>
        <v>C</v>
      </c>
    </row>
    <row r="117" spans="1:32" ht="21" customHeight="1">
      <c r="A117" s="166">
        <f>IF(N111="","",A116+1)</f>
        <v>13</v>
      </c>
      <c r="B117" s="122" t="str">
        <f>'Result Sheet'!$AE$4</f>
        <v xml:space="preserve">अंग्रेजी </v>
      </c>
      <c r="C117" s="391">
        <f>IFERROR(VLOOKUP(N111,Marks,30,0),"")</f>
        <v>8</v>
      </c>
      <c r="D117" s="391">
        <f>IFERROR(VLOOKUP(N111,Marks,31,0),"")</f>
        <v>9</v>
      </c>
      <c r="E117" s="117">
        <f>IFERROR(VLOOKUP(N111,Marks,32,0),"")</f>
        <v>17</v>
      </c>
      <c r="F117" s="391">
        <f>IFERROR(VLOOKUP(N111,Marks,33,0),"")</f>
        <v>26</v>
      </c>
      <c r="G117" s="391">
        <f>IFERROR(VLOOKUP(N111,Marks,34,0),"")</f>
        <v>5</v>
      </c>
      <c r="H117" s="391">
        <f>IFERROR(VLOOKUP(N111,Marks,35,0),"")</f>
        <v>10</v>
      </c>
      <c r="I117" s="117">
        <f>IFERROR(VLOOKUP(N111,Marks,36,0),"")</f>
        <v>41</v>
      </c>
      <c r="J117" s="119">
        <f>IFERROR(VLOOKUP(N111,Marks,37,0),"")</f>
        <v>58</v>
      </c>
      <c r="K117" s="391">
        <f>IFERROR(VLOOKUP(N111,Marks,38,0),"")</f>
        <v>37</v>
      </c>
      <c r="L117" s="391">
        <f>IFERROR(VLOOKUP(N111,Marks,39,0),"")</f>
        <v>4</v>
      </c>
      <c r="M117" s="391">
        <f>IFERROR(VLOOKUP(N111,Marks,40,0),"")</f>
        <v>7</v>
      </c>
      <c r="N117" s="117">
        <f>IFERROR(VLOOKUP(N111,Marks,41,0),"")</f>
        <v>48</v>
      </c>
      <c r="O117" s="119">
        <f>IFERROR(VLOOKUP(N111,Marks,42,0),"")</f>
        <v>106</v>
      </c>
      <c r="P117" s="323" t="str">
        <f>IFERROR(VLOOKUP(N111,Marks,48,0),"")</f>
        <v>C</v>
      </c>
      <c r="Q117" s="770"/>
      <c r="R117" s="122" t="str">
        <f>'Result Sheet'!$AE$4</f>
        <v xml:space="preserve">अंग्रेजी </v>
      </c>
      <c r="S117" s="391">
        <f>IFERROR(VLOOKUP(AD111,Marks,30,0),"")</f>
        <v>9</v>
      </c>
      <c r="T117" s="391">
        <f>IFERROR(VLOOKUP(AD111,Marks,31,0),"")</f>
        <v>9</v>
      </c>
      <c r="U117" s="117">
        <f>IFERROR(VLOOKUP(AD111,Marks,32,0),"")</f>
        <v>18</v>
      </c>
      <c r="V117" s="391">
        <f>IFERROR(VLOOKUP(AD111,Marks,33,0),"")</f>
        <v>24</v>
      </c>
      <c r="W117" s="391">
        <f>IFERROR(VLOOKUP(AD111,Marks,34,0),"")</f>
        <v>6</v>
      </c>
      <c r="X117" s="391">
        <f>IFERROR(VLOOKUP(AD111,Marks,35,0),"")</f>
        <v>9</v>
      </c>
      <c r="Y117" s="117">
        <f>IFERROR(VLOOKUP(AD111,Marks,36,0),"")</f>
        <v>39</v>
      </c>
      <c r="Z117" s="119">
        <f>IFERROR(VLOOKUP(AD111,Marks,37,0),"")</f>
        <v>57</v>
      </c>
      <c r="AA117" s="391">
        <f>IFERROR(VLOOKUP(AD111,Marks,38,0),"")</f>
        <v>37</v>
      </c>
      <c r="AB117" s="391">
        <f>IFERROR(VLOOKUP(AD111,Marks,39,0),"")</f>
        <v>4</v>
      </c>
      <c r="AC117" s="391">
        <f>IFERROR(VLOOKUP(AD111,Marks,40,0),"")</f>
        <v>9</v>
      </c>
      <c r="AD117" s="117">
        <f>IFERROR(VLOOKUP(AD111,Marks,41,0),"")</f>
        <v>50</v>
      </c>
      <c r="AE117" s="119">
        <f>IFERROR(VLOOKUP(AD111,Marks,42,0),"")</f>
        <v>107</v>
      </c>
      <c r="AF117" s="323" t="str">
        <f>IFERROR(VLOOKUP(AD111,Marks,48,0),"")</f>
        <v>C</v>
      </c>
    </row>
    <row r="118" spans="1:32" ht="21" customHeight="1">
      <c r="A118" s="166">
        <f>IF(N111="","",A117+1)</f>
        <v>14</v>
      </c>
      <c r="B118" s="122" t="str">
        <f>'Result Sheet'!$AX$4</f>
        <v xml:space="preserve">गणित </v>
      </c>
      <c r="C118" s="391">
        <f>IFERROR(VLOOKUP(N111,Marks,49,0),"")</f>
        <v>9</v>
      </c>
      <c r="D118" s="391">
        <f>IFERROR(VLOOKUP(N111,Marks,50,0),"")</f>
        <v>6</v>
      </c>
      <c r="E118" s="117">
        <f>IFERROR(VLOOKUP(N111,Marks,51,0),"")</f>
        <v>15</v>
      </c>
      <c r="F118" s="391">
        <f>IFERROR(VLOOKUP(N111,Marks,52,0),"")</f>
        <v>25</v>
      </c>
      <c r="G118" s="391">
        <f>IFERROR(VLOOKUP(N111,Marks,53,0),"")</f>
        <v>4</v>
      </c>
      <c r="H118" s="391">
        <f>IFERROR(VLOOKUP(N111,Marks,54,0),"")</f>
        <v>11</v>
      </c>
      <c r="I118" s="117">
        <f>IFERROR(VLOOKUP(N111,Marks,55,0),"")</f>
        <v>40</v>
      </c>
      <c r="J118" s="119">
        <f>IFERROR(VLOOKUP(N111,Marks,56,0),"")</f>
        <v>55</v>
      </c>
      <c r="K118" s="391">
        <f>IFERROR(VLOOKUP(N111,Marks,57,0),"")</f>
        <v>46</v>
      </c>
      <c r="L118" s="391">
        <f>IFERROR(VLOOKUP(N111,Marks,58,0),"")</f>
        <v>15</v>
      </c>
      <c r="M118" s="391">
        <f>IFERROR(VLOOKUP(N111,Marks,59,0),"")</f>
        <v>8</v>
      </c>
      <c r="N118" s="117">
        <f>IFERROR(VLOOKUP(N111,Marks,60,0),"")</f>
        <v>69</v>
      </c>
      <c r="O118" s="119">
        <f>IFERROR(VLOOKUP(N111,Marks,61,0),"")</f>
        <v>124</v>
      </c>
      <c r="P118" s="323" t="str">
        <f>IFERROR(VLOOKUP(N111,Marks,67,0),"")</f>
        <v>C</v>
      </c>
      <c r="Q118" s="770"/>
      <c r="R118" s="122" t="str">
        <f>'Result Sheet'!$AX$4</f>
        <v xml:space="preserve">गणित </v>
      </c>
      <c r="S118" s="391">
        <f>IFERROR(VLOOKUP(AD111,Marks,49,0),"")</f>
        <v>9</v>
      </c>
      <c r="T118" s="391">
        <f>IFERROR(VLOOKUP(AD111,Marks,50,0),"")</f>
        <v>6</v>
      </c>
      <c r="U118" s="117">
        <f>IFERROR(VLOOKUP(AD111,Marks,51,0),"")</f>
        <v>15</v>
      </c>
      <c r="V118" s="391">
        <f>IFERROR(VLOOKUP(AD111,Marks,52,0),"")</f>
        <v>26</v>
      </c>
      <c r="W118" s="391">
        <f>IFERROR(VLOOKUP(AD111,Marks,53,0),"")</f>
        <v>5</v>
      </c>
      <c r="X118" s="391">
        <f>IFERROR(VLOOKUP(AD111,Marks,54,0),"")</f>
        <v>9</v>
      </c>
      <c r="Y118" s="117">
        <f>IFERROR(VLOOKUP(AD111,Marks,55,0),"")</f>
        <v>40</v>
      </c>
      <c r="Z118" s="119">
        <f>IFERROR(VLOOKUP(AD111,Marks,56,0),"")</f>
        <v>55</v>
      </c>
      <c r="AA118" s="391">
        <f>IFERROR(VLOOKUP(AD111,Marks,57,0),"")</f>
        <v>45</v>
      </c>
      <c r="AB118" s="391">
        <f>IFERROR(VLOOKUP(AD111,Marks,58,0),"")</f>
        <v>15</v>
      </c>
      <c r="AC118" s="391">
        <f>IFERROR(VLOOKUP(AD111,Marks,59,0),"")</f>
        <v>8</v>
      </c>
      <c r="AD118" s="117">
        <f>IFERROR(VLOOKUP(AD111,Marks,60,0),"")</f>
        <v>68</v>
      </c>
      <c r="AE118" s="119">
        <f>IFERROR(VLOOKUP(AD111,Marks,61,0),"")</f>
        <v>123</v>
      </c>
      <c r="AF118" s="323" t="str">
        <f>IFERROR(VLOOKUP(AD111,Marks,67,0),"")</f>
        <v>C</v>
      </c>
    </row>
    <row r="119" spans="1:32" ht="21" customHeight="1">
      <c r="A119" s="166">
        <f>IF(N111="","",A118+1)</f>
        <v>15</v>
      </c>
      <c r="B119" s="122" t="str">
        <f>'Result Sheet'!$BQ$4</f>
        <v xml:space="preserve">पर्यावरण अध्ययन </v>
      </c>
      <c r="C119" s="391">
        <f>IFERROR(VLOOKUP(N111,Marks,68,0),"")</f>
        <v>9</v>
      </c>
      <c r="D119" s="391">
        <f>IFERROR(VLOOKUP(N111,Marks,69,0),"")</f>
        <v>7</v>
      </c>
      <c r="E119" s="117">
        <f>IFERROR(VLOOKUP(N111,Marks,70,0),"")</f>
        <v>16</v>
      </c>
      <c r="F119" s="391">
        <f>IFERROR(VLOOKUP(N111,Marks,71,0),"")</f>
        <v>29</v>
      </c>
      <c r="G119" s="391">
        <f>IFERROR(VLOOKUP(N111,Marks,72,0),"")</f>
        <v>6</v>
      </c>
      <c r="H119" s="391">
        <f>IFERROR(VLOOKUP(N111,Marks,73,0),"")</f>
        <v>11</v>
      </c>
      <c r="I119" s="117">
        <f>IFERROR(VLOOKUP(N111,Marks,74,0),"")</f>
        <v>46</v>
      </c>
      <c r="J119" s="119">
        <f>IFERROR(VLOOKUP(N111,Marks,75,0),"")</f>
        <v>62</v>
      </c>
      <c r="K119" s="391">
        <f>IFERROR(VLOOKUP(N111,Marks,76,0),"")</f>
        <v>49</v>
      </c>
      <c r="L119" s="391">
        <f>IFERROR(VLOOKUP(N111,Marks,77,0),"")</f>
        <v>16</v>
      </c>
      <c r="M119" s="391">
        <f>IFERROR(VLOOKUP(N111,Marks,78,0),"")</f>
        <v>8</v>
      </c>
      <c r="N119" s="117">
        <f>IFERROR(VLOOKUP(N111,Marks,79,0),"")</f>
        <v>73</v>
      </c>
      <c r="O119" s="119">
        <f>IFERROR(VLOOKUP(N111,Marks,80,0),"")</f>
        <v>135</v>
      </c>
      <c r="P119" s="323" t="str">
        <f>IFERROR(VLOOKUP(N111,Marks,86,0),"")</f>
        <v>C</v>
      </c>
      <c r="Q119" s="770"/>
      <c r="R119" s="122" t="str">
        <f>'Result Sheet'!$BQ$4</f>
        <v xml:space="preserve">पर्यावरण अध्ययन </v>
      </c>
      <c r="S119" s="391">
        <f>IFERROR(VLOOKUP(AD111,Marks,68,0),"")</f>
        <v>9</v>
      </c>
      <c r="T119" s="391">
        <f>IFERROR(VLOOKUP(AD111,Marks,69,0),"")</f>
        <v>7</v>
      </c>
      <c r="U119" s="117">
        <f>IFERROR(VLOOKUP(AD111,Marks,70,0),"")</f>
        <v>16</v>
      </c>
      <c r="V119" s="391">
        <f>IFERROR(VLOOKUP(AD111,Marks,71,0),"")</f>
        <v>30</v>
      </c>
      <c r="W119" s="391">
        <f>IFERROR(VLOOKUP(AD111,Marks,72,0),"")</f>
        <v>4</v>
      </c>
      <c r="X119" s="391">
        <f>IFERROR(VLOOKUP(AD111,Marks,73,0),"")</f>
        <v>11</v>
      </c>
      <c r="Y119" s="117">
        <f>IFERROR(VLOOKUP(AD111,Marks,74,0),"")</f>
        <v>45</v>
      </c>
      <c r="Z119" s="119">
        <f>IFERROR(VLOOKUP(AD111,Marks,75,0),"")</f>
        <v>61</v>
      </c>
      <c r="AA119" s="391">
        <f>IFERROR(VLOOKUP(AD111,Marks,76,0),"")</f>
        <v>47</v>
      </c>
      <c r="AB119" s="391">
        <f>IFERROR(VLOOKUP(AD111,Marks,77,0),"")</f>
        <v>16</v>
      </c>
      <c r="AC119" s="391">
        <f>IFERROR(VLOOKUP(AD111,Marks,78,0),"")</f>
        <v>8</v>
      </c>
      <c r="AD119" s="117">
        <f>IFERROR(VLOOKUP(AD111,Marks,79,0),"")</f>
        <v>71</v>
      </c>
      <c r="AE119" s="119">
        <f>IFERROR(VLOOKUP(AD111,Marks,80,0),"")</f>
        <v>132</v>
      </c>
      <c r="AF119" s="323" t="str">
        <f>IFERROR(VLOOKUP(AD111,Marks,86,0),"")</f>
        <v>C</v>
      </c>
    </row>
    <row r="120" spans="1:32" ht="25.5" customHeight="1">
      <c r="A120" s="166">
        <f>IF(N111="","",A119+1)</f>
        <v>16</v>
      </c>
      <c r="B120" s="392" t="s">
        <v>215</v>
      </c>
      <c r="C120" s="120">
        <f>IF(AND(C116="",C117="",C118="",C119=""),"",IF(OR(C108=1,C108=2),SUM(C116:C118),SUM(C116:C119)))</f>
        <v>26</v>
      </c>
      <c r="D120" s="120">
        <f>IF(AND(D116="",D117="",D118="",D119=""),"",IF(OR(C108=1,C108=2),SUM(D116:D118),SUM(D116:D119)))</f>
        <v>22</v>
      </c>
      <c r="E120" s="120">
        <f>IF(AND(E116="",E117="",E118="",E119=""),"",IF(OR(C108=1,C108=2),SUM(E116:E118),SUM(E116:E119)))</f>
        <v>48</v>
      </c>
      <c r="F120" s="120">
        <f>IF(AND(F116="",F117="",F118="",F119=""),"",IF(OR(C108=1,C108=2),SUM(F116:F118),SUM(F116:F119)))</f>
        <v>78</v>
      </c>
      <c r="G120" s="120">
        <f>IF(AND(G116="",G117="",G118="",G119=""),"",IF(OR(C108=1,C108=2),SUM(G116:G118),SUM(G116:G119)))</f>
        <v>15</v>
      </c>
      <c r="H120" s="120">
        <f>IF(AND(H116="",H117="",H118="",H119=""),"",IF(OR(C108=1,C108=2),SUM(H116:H118),SUM(H116:H119)))</f>
        <v>32</v>
      </c>
      <c r="I120" s="120">
        <f>IF(AND(I116="",I117="",I118="",I119=""),"",IF(OR(C108=1,C108=2),SUM(I116:I118),SUM(I116:I119)))</f>
        <v>125</v>
      </c>
      <c r="J120" s="120">
        <f>IF(AND(J116="",J117="",J118="",J119=""),"",IF(OR(C108=1,C108=2),SUM(J116:J118),SUM(J116:J119)))</f>
        <v>173</v>
      </c>
      <c r="K120" s="120">
        <f>IF(AND(K116="",K117="",K118="",K119=""),"",IF(OR(C108=1,C108=2),SUM(K116:K118),SUM(K116:K119)))</f>
        <v>120</v>
      </c>
      <c r="L120" s="120">
        <f>IF(AND(L116="",L117="",L118="",L119=""),"",IF(OR(C108=1,C108=2),SUM(L116:L118),SUM(L116:L119)))</f>
        <v>23</v>
      </c>
      <c r="M120" s="120">
        <f>IF(AND(M116="",M117="",M118="",M119=""),"",IF(OR(C108=1,C108=2),SUM(M116:M118),SUM(M116:M119)))</f>
        <v>26</v>
      </c>
      <c r="N120" s="120">
        <f>IF(AND(N116="",N117="",N118="",N119=""),"",IF(OR(C108=1,C108=2),SUM(N116:N118),SUM(N116:N119)))</f>
        <v>169</v>
      </c>
      <c r="O120" s="120">
        <f>IF(AND(O116="",O117="",O118="",O119=""),"",IF(OR(C108=1,C108=2),SUM(O116:O118),SUM(O116:O119)))</f>
        <v>342</v>
      </c>
      <c r="P120" s="326" t="str">
        <f>IF(OR(N111="",E109="",O120=""),"",IF(O120&gt;=81%*P115,"A",IF(O120&gt;=61%*P115,"B",IF(O120&gt;=41%*P115,"C",IF(O120&gt;=21%*P115,"D","E")))))</f>
        <v>C</v>
      </c>
      <c r="Q120" s="770"/>
      <c r="R120" s="392" t="s">
        <v>215</v>
      </c>
      <c r="S120" s="120">
        <f>IF(AND(S116="",S117="",S118="",S119=""),"",IF(OR(S108=1,S108=2),SUM(S116:S118),SUM(S116:S119)))</f>
        <v>27</v>
      </c>
      <c r="T120" s="120">
        <f>IF(AND(T116="",T117="",T118="",T119=""),"",IF(OR(S108=1,S108=2),SUM(T116:T118),SUM(T116:T119)))</f>
        <v>23</v>
      </c>
      <c r="U120" s="120">
        <f>IF(AND(U116="",U117="",U118="",U119=""),"",IF(OR(S108=1,S108=2),SUM(U116:U118),SUM(U116:U119)))</f>
        <v>50</v>
      </c>
      <c r="V120" s="120">
        <f>IF(AND(V116="",V117="",V118="",V119=""),"",IF(OR(S108=1,S108=2),SUM(V116:V118),SUM(V116:V119)))</f>
        <v>75</v>
      </c>
      <c r="W120" s="120">
        <f>IF(AND(W116="",W117="",W118="",W119=""),"",IF(OR(S108=1,S108=2),SUM(W116:W118),SUM(W116:W119)))</f>
        <v>17</v>
      </c>
      <c r="X120" s="120">
        <f>IF(AND(X116="",X117="",X118="",X119=""),"",IF(OR(S108=1,S108=2),SUM(X116:X118),SUM(X116:X119)))</f>
        <v>29</v>
      </c>
      <c r="Y120" s="120">
        <f>IF(AND(Y116="",Y117="",Y118="",Y119=""),"",IF(OR(S108=1,S108=2),SUM(Y116:Y118),SUM(Y116:Y119)))</f>
        <v>121</v>
      </c>
      <c r="Z120" s="120">
        <f>IF(AND(Z116="",Z117="",Z118="",Z119=""),"",IF(OR(S108=1,S108=2),SUM(Z116:Z118),SUM(Z116:Z119)))</f>
        <v>171</v>
      </c>
      <c r="AA120" s="120">
        <f>IF(AND(AA116="",AA117="",AA118="",AA119=""),"",IF(OR(S108=1,S108=2),SUM(AA116:AA118),SUM(AA116:AA119)))</f>
        <v>119</v>
      </c>
      <c r="AB120" s="120">
        <f>IF(AND(AB116="",AB117="",AB118="",AB119=""),"",IF(OR(S108=1,S108=2),SUM(AB116:AB118),SUM(AB116:AB119)))</f>
        <v>23</v>
      </c>
      <c r="AC120" s="120">
        <f>IF(AND(AC116="",AC117="",AC118="",AC119=""),"",IF(OR(S108=1,S108=2),SUM(AC116:AC118),SUM(AC116:AC119)))</f>
        <v>28</v>
      </c>
      <c r="AD120" s="120">
        <f>IF(AND(AD116="",AD117="",AD118="",AD119=""),"",IF(OR(S108=1,S108=2),SUM(AD116:AD118),SUM(AD116:AD119)))</f>
        <v>170</v>
      </c>
      <c r="AE120" s="120">
        <f>IF(AND(AE116="",AE117="",AE118="",AE119=""),"",IF(OR(S108=1,S108=2),SUM(AE116:AE118),SUM(AE116:AE119)))</f>
        <v>341</v>
      </c>
      <c r="AF120" s="326" t="str">
        <f>IF(OR(AD111="",U109="",AE120=""),"",IF(AE120&gt;=81%*AF115,"A",IF(AE120&gt;=61%*AF115,"B",IF(AE120&gt;=41%*AF115,"C",IF(AE120&gt;=21%*AF115,"D","E")))))</f>
        <v>C</v>
      </c>
    </row>
    <row r="121" spans="1:32" ht="9" customHeight="1">
      <c r="A121" s="166">
        <f>IF(N111="","",A120+1)</f>
        <v>17</v>
      </c>
      <c r="B121" s="737"/>
      <c r="C121" s="737"/>
      <c r="D121" s="737"/>
      <c r="E121" s="737"/>
      <c r="F121" s="737"/>
      <c r="G121" s="737"/>
      <c r="H121" s="737"/>
      <c r="I121" s="737"/>
      <c r="J121" s="737"/>
      <c r="K121" s="737"/>
      <c r="L121" s="737"/>
      <c r="M121" s="737"/>
      <c r="N121" s="737"/>
      <c r="O121" s="737"/>
      <c r="P121" s="737"/>
      <c r="Q121" s="770"/>
      <c r="R121" s="737"/>
      <c r="S121" s="737"/>
      <c r="T121" s="737"/>
      <c r="U121" s="737"/>
      <c r="V121" s="737"/>
      <c r="W121" s="737"/>
      <c r="X121" s="737"/>
      <c r="Y121" s="737"/>
      <c r="Z121" s="737"/>
      <c r="AA121" s="737"/>
      <c r="AB121" s="737"/>
      <c r="AC121" s="737"/>
      <c r="AD121" s="737"/>
      <c r="AE121" s="737"/>
      <c r="AF121" s="737"/>
    </row>
    <row r="122" spans="1:32" ht="22.5" customHeight="1">
      <c r="A122" s="166">
        <f>IF(N111="","",A121+1)</f>
        <v>18</v>
      </c>
      <c r="B122" s="738" t="s">
        <v>213</v>
      </c>
      <c r="C122" s="738"/>
      <c r="D122" s="739" t="s">
        <v>229</v>
      </c>
      <c r="E122" s="740"/>
      <c r="F122" s="393" t="s">
        <v>186</v>
      </c>
      <c r="G122" s="738" t="s">
        <v>213</v>
      </c>
      <c r="H122" s="738"/>
      <c r="I122" s="739" t="s">
        <v>229</v>
      </c>
      <c r="J122" s="740"/>
      <c r="K122" s="393" t="s">
        <v>186</v>
      </c>
      <c r="L122" s="738" t="s">
        <v>213</v>
      </c>
      <c r="M122" s="738"/>
      <c r="N122" s="739" t="s">
        <v>229</v>
      </c>
      <c r="O122" s="740"/>
      <c r="P122" s="393" t="s">
        <v>186</v>
      </c>
      <c r="Q122" s="770"/>
      <c r="R122" s="738" t="s">
        <v>213</v>
      </c>
      <c r="S122" s="738"/>
      <c r="T122" s="739" t="s">
        <v>229</v>
      </c>
      <c r="U122" s="740"/>
      <c r="V122" s="393" t="s">
        <v>186</v>
      </c>
      <c r="W122" s="738" t="s">
        <v>213</v>
      </c>
      <c r="X122" s="738"/>
      <c r="Y122" s="739" t="s">
        <v>229</v>
      </c>
      <c r="Z122" s="740"/>
      <c r="AA122" s="393" t="s">
        <v>186</v>
      </c>
      <c r="AB122" s="738" t="s">
        <v>213</v>
      </c>
      <c r="AC122" s="738"/>
      <c r="AD122" s="739" t="s">
        <v>229</v>
      </c>
      <c r="AE122" s="740"/>
      <c r="AF122" s="393" t="s">
        <v>186</v>
      </c>
    </row>
    <row r="123" spans="1:32" ht="21.75" customHeight="1">
      <c r="A123" s="166">
        <f>IF(N111="","",A122+1)</f>
        <v>19</v>
      </c>
      <c r="B123" s="741" t="s">
        <v>221</v>
      </c>
      <c r="C123" s="742"/>
      <c r="D123" s="742"/>
      <c r="E123" s="119">
        <f>IFERROR(VLOOKUP(N111,Marks,90,0),"")</f>
        <v>89</v>
      </c>
      <c r="F123" s="130" t="str">
        <f>IFERROR(VLOOKUP(N111,Marks,94,0),"")</f>
        <v>A</v>
      </c>
      <c r="G123" s="741" t="s">
        <v>192</v>
      </c>
      <c r="H123" s="742"/>
      <c r="I123" s="742"/>
      <c r="J123" s="119">
        <f>IFERROR(VLOOKUP(N111,Marks,98,0),"")</f>
        <v>68</v>
      </c>
      <c r="K123" s="130" t="str">
        <f>IFERROR(VLOOKUP(N111,Marks,102,0),"")</f>
        <v>B</v>
      </c>
      <c r="L123" s="743" t="s">
        <v>193</v>
      </c>
      <c r="M123" s="744"/>
      <c r="N123" s="744"/>
      <c r="O123" s="119">
        <f>IFERROR(VLOOKUP(N111,Marks,106,0),"")</f>
        <v>74</v>
      </c>
      <c r="P123" s="130" t="str">
        <f>IFERROR(VLOOKUP(N111,Marks,110,0),"")</f>
        <v>B</v>
      </c>
      <c r="Q123" s="770"/>
      <c r="R123" s="740" t="s">
        <v>221</v>
      </c>
      <c r="S123" s="740"/>
      <c r="T123" s="740"/>
      <c r="U123" s="119">
        <f>IFERROR(VLOOKUP(AD111,Marks,90,0),"")</f>
        <v>89</v>
      </c>
      <c r="V123" s="130" t="str">
        <f>IFERROR(VLOOKUP(AD111,Marks,94,0),"")</f>
        <v>A</v>
      </c>
      <c r="W123" s="740" t="s">
        <v>192</v>
      </c>
      <c r="X123" s="740"/>
      <c r="Y123" s="740"/>
      <c r="Z123" s="119">
        <f>IFERROR(VLOOKUP(AD111,Marks,98,0),"")</f>
        <v>70</v>
      </c>
      <c r="AA123" s="130" t="str">
        <f>IFERROR(VLOOKUP(AD111,Marks,102,0),"")</f>
        <v>B</v>
      </c>
      <c r="AB123" s="745" t="s">
        <v>193</v>
      </c>
      <c r="AC123" s="745"/>
      <c r="AD123" s="745"/>
      <c r="AE123" s="119">
        <f>IFERROR(VLOOKUP(AD111,Marks,106,0),"")</f>
        <v>76</v>
      </c>
      <c r="AF123" s="130" t="str">
        <f>IFERROR(VLOOKUP(AD111,Marks,110,0),"")</f>
        <v>A</v>
      </c>
    </row>
    <row r="124" spans="1:32" ht="21" customHeight="1">
      <c r="A124" s="166">
        <f>IF(N111="","",A123+1)</f>
        <v>20</v>
      </c>
      <c r="B124" s="732" t="s">
        <v>216</v>
      </c>
      <c r="C124" s="732"/>
      <c r="D124" s="732"/>
      <c r="E124" s="746">
        <f>IFERROR(VLOOKUP(N111,Marks,116,0),"")</f>
        <v>220</v>
      </c>
      <c r="F124" s="746"/>
      <c r="G124" s="746"/>
      <c r="H124" s="746"/>
      <c r="I124" s="732" t="s">
        <v>217</v>
      </c>
      <c r="J124" s="732"/>
      <c r="K124" s="732"/>
      <c r="L124" s="732"/>
      <c r="M124" s="747">
        <f>IFERROR(VLOOKUP(N111,Marks,117,0),"")</f>
        <v>28</v>
      </c>
      <c r="N124" s="747"/>
      <c r="O124" s="747"/>
      <c r="P124" s="747"/>
      <c r="Q124" s="770"/>
      <c r="R124" s="732" t="s">
        <v>216</v>
      </c>
      <c r="S124" s="732"/>
      <c r="T124" s="732"/>
      <c r="U124" s="746">
        <f>IFERROR(VLOOKUP(AD111,Marks,116,0),"")</f>
        <v>220</v>
      </c>
      <c r="V124" s="746"/>
      <c r="W124" s="746"/>
      <c r="X124" s="746"/>
      <c r="Y124" s="732" t="s">
        <v>217</v>
      </c>
      <c r="Z124" s="732"/>
      <c r="AA124" s="732"/>
      <c r="AB124" s="732"/>
      <c r="AC124" s="747">
        <f>IFERROR(VLOOKUP(AD111,Marks,117,0),"")</f>
        <v>18</v>
      </c>
      <c r="AD124" s="747"/>
      <c r="AE124" s="747"/>
      <c r="AF124" s="747"/>
    </row>
    <row r="125" spans="1:32" ht="21" customHeight="1">
      <c r="A125" s="166">
        <f>IF(N111="","",A124+1)</f>
        <v>21</v>
      </c>
      <c r="B125" s="732" t="s">
        <v>218</v>
      </c>
      <c r="C125" s="732"/>
      <c r="D125" s="732"/>
      <c r="E125" s="774" t="str">
        <f>IFERROR(VLOOKUP(N111,Marks,115,0),"")</f>
        <v>Promoted</v>
      </c>
      <c r="F125" s="774"/>
      <c r="G125" s="774"/>
      <c r="H125" s="774"/>
      <c r="I125" s="732" t="s">
        <v>219</v>
      </c>
      <c r="J125" s="732"/>
      <c r="K125" s="732"/>
      <c r="L125" s="732"/>
      <c r="M125" s="733">
        <f>IFERROR(VLOOKUP(N111,Marks,112,0),"")</f>
        <v>57</v>
      </c>
      <c r="N125" s="733"/>
      <c r="O125" s="733"/>
      <c r="P125" s="733"/>
      <c r="Q125" s="770"/>
      <c r="R125" s="732" t="s">
        <v>218</v>
      </c>
      <c r="S125" s="732"/>
      <c r="T125" s="732"/>
      <c r="U125" s="774" t="str">
        <f>IFERROR(VLOOKUP(AD111,Marks,115,0),"")</f>
        <v>Promoted</v>
      </c>
      <c r="V125" s="774"/>
      <c r="W125" s="774"/>
      <c r="X125" s="774"/>
      <c r="Y125" s="732" t="s">
        <v>219</v>
      </c>
      <c r="Z125" s="732"/>
      <c r="AA125" s="732"/>
      <c r="AB125" s="732"/>
      <c r="AC125" s="733">
        <f>IFERROR(VLOOKUP(AD111,Marks,112,0),"")</f>
        <v>56.833333333333336</v>
      </c>
      <c r="AD125" s="733"/>
      <c r="AE125" s="733"/>
      <c r="AF125" s="733"/>
    </row>
    <row r="126" spans="1:32" ht="21" customHeight="1">
      <c r="A126" s="166">
        <f>IF(N111="","",A125+1)</f>
        <v>22</v>
      </c>
      <c r="B126" s="732" t="s">
        <v>220</v>
      </c>
      <c r="C126" s="732"/>
      <c r="D126" s="732"/>
      <c r="E126" s="324" t="str">
        <f>IFERROR(VLOOKUP(N111,Marks,113,0),"")</f>
        <v>II</v>
      </c>
      <c r="F126" s="325" t="s">
        <v>341</v>
      </c>
      <c r="G126" s="734" t="str">
        <f>IF(OR(N111="",E109="",O120=""),"",IF(O120&gt;=81%*P115,"A",IF(O120&gt;=61%*P115,"B",IF(O120&gt;=41%*P115,"C",IF(O120&gt;=21%*P115,"D","E")))))</f>
        <v>C</v>
      </c>
      <c r="H126" s="734"/>
      <c r="I126" s="732" t="s">
        <v>222</v>
      </c>
      <c r="J126" s="732"/>
      <c r="K126" s="732"/>
      <c r="L126" s="732"/>
      <c r="M126" s="769">
        <f>IFERROR(VLOOKUP(N111,Marks,114,0),"")</f>
        <v>6.9999999999999964</v>
      </c>
      <c r="N126" s="769"/>
      <c r="O126" s="769"/>
      <c r="P126" s="769"/>
      <c r="Q126" s="770"/>
      <c r="R126" s="732" t="s">
        <v>220</v>
      </c>
      <c r="S126" s="732"/>
      <c r="T126" s="732"/>
      <c r="U126" s="324" t="str">
        <f>IFERROR(VLOOKUP(AD111,Marks,113,0),"")</f>
        <v>II</v>
      </c>
      <c r="V126" s="325" t="s">
        <v>341</v>
      </c>
      <c r="W126" s="734" t="str">
        <f>IF(OR(AD111="",U109="",AE120=""),"",IF(AE120&gt;=81%*AF115,"A",IF(AE120&gt;=61%*AF115,"B",IF(AE120&gt;=41%*AF115,"C",IF(AE120&gt;=21%*AF115,"D","E")))))</f>
        <v>C</v>
      </c>
      <c r="X126" s="734"/>
      <c r="Y126" s="732" t="s">
        <v>222</v>
      </c>
      <c r="Z126" s="732"/>
      <c r="AA126" s="732"/>
      <c r="AB126" s="732"/>
      <c r="AC126" s="769">
        <f>IFERROR(VLOOKUP(AD111,Marks,114,0),"")</f>
        <v>7.9999999999999964</v>
      </c>
      <c r="AD126" s="769"/>
      <c r="AE126" s="769"/>
      <c r="AF126" s="769"/>
    </row>
    <row r="127" spans="1:32" ht="21" customHeight="1">
      <c r="A127" s="166">
        <f>IF(N111="","",A126+1)</f>
        <v>23</v>
      </c>
      <c r="B127" s="768" t="s">
        <v>228</v>
      </c>
      <c r="C127" s="768"/>
      <c r="D127" s="768"/>
      <c r="E127" s="735">
        <f>'Master sheet'!$C$10</f>
        <v>44697</v>
      </c>
      <c r="F127" s="735"/>
      <c r="G127" s="735"/>
      <c r="H127" s="318"/>
      <c r="I127" s="121"/>
      <c r="J127" s="121"/>
      <c r="K127" s="76"/>
      <c r="L127" s="121"/>
      <c r="M127" s="121"/>
      <c r="N127" s="121"/>
      <c r="O127" s="121"/>
      <c r="P127" s="121"/>
      <c r="Q127" s="770"/>
      <c r="R127" s="768" t="s">
        <v>228</v>
      </c>
      <c r="S127" s="768"/>
      <c r="T127" s="768"/>
      <c r="U127" s="735">
        <f>'Master sheet'!$C$10</f>
        <v>44697</v>
      </c>
      <c r="V127" s="735"/>
      <c r="W127" s="735"/>
      <c r="X127" s="121"/>
      <c r="Y127" s="121"/>
      <c r="Z127" s="121"/>
      <c r="AA127" s="76"/>
      <c r="AB127" s="121"/>
      <c r="AC127" s="121"/>
      <c r="AD127" s="121"/>
      <c r="AE127" s="121"/>
      <c r="AF127" s="121"/>
    </row>
    <row r="128" spans="1:32" ht="43.5" customHeight="1">
      <c r="A128" s="166">
        <f>IF(N111="","",A127+1)</f>
        <v>24</v>
      </c>
      <c r="B128" s="755" t="str">
        <f>IF(AND(C108=1),CONCATENATE("( ",UPPER('Master sheet'!$F$10)," )"),IF(AND(C108=2),CONCATENATE("( ",UPPER('Master sheet'!$F$18)," )"),IF(AND(C108=3),CONCATENATE("( ",UPPER('Master sheet'!$J$10)," )"),IF(AND(C108=4),CONCATENATE("( ",UPPER('Master sheet'!$J$18)," )"),""))))</f>
        <v>( PRADIP SINGH RAJAWAT )</v>
      </c>
      <c r="C128" s="755"/>
      <c r="D128" s="755"/>
      <c r="E128" s="755"/>
      <c r="F128" s="756" t="str">
        <f>IF(AND(N111=""),"",CONCATENATE("(",'Master sheet'!$C$14," )"))</f>
        <v>(Suresh Kumar )</v>
      </c>
      <c r="G128" s="756"/>
      <c r="H128" s="756"/>
      <c r="I128" s="756"/>
      <c r="J128" s="756"/>
      <c r="K128" s="756" t="str">
        <f>IF(AND(N111=""),"",CONCATENATE("(",'Master sheet'!$C$12," )"))</f>
        <v>(USHA PALIYA )</v>
      </c>
      <c r="L128" s="756"/>
      <c r="M128" s="756"/>
      <c r="N128" s="756"/>
      <c r="O128" s="756"/>
      <c r="P128" s="756"/>
      <c r="Q128" s="770"/>
      <c r="R128" s="755" t="str">
        <f>IF(AND(S108=1),CONCATENATE("( ",UPPER('Master sheet'!$F$10)," )"),IF(AND(S108=2),CONCATENATE("( ",UPPER('Master sheet'!$F$18)," )"),IF(AND(S108=3),CONCATENATE("( ",UPPER('Master sheet'!$J$10)," )"),IF(AND(S108=4),CONCATENATE("( ",UPPER('Master sheet'!$J$18)," )"),""))))</f>
        <v>( PRADIP SINGH RAJAWAT )</v>
      </c>
      <c r="S128" s="755"/>
      <c r="T128" s="755"/>
      <c r="U128" s="755"/>
      <c r="V128" s="756" t="str">
        <f>IF(AND(AD111=""),"",CONCATENATE("(",'Master sheet'!$C$14," )"))</f>
        <v>(Suresh Kumar )</v>
      </c>
      <c r="W128" s="756"/>
      <c r="X128" s="756"/>
      <c r="Y128" s="756"/>
      <c r="Z128" s="756"/>
      <c r="AA128" s="756" t="str">
        <f>IF(AND(AD111=""),"",CONCATENATE("(",'Master sheet'!$C$12," )"))</f>
        <v>(USHA PALIYA )</v>
      </c>
      <c r="AB128" s="756"/>
      <c r="AC128" s="756"/>
      <c r="AD128" s="756"/>
      <c r="AE128" s="756"/>
      <c r="AF128" s="756"/>
    </row>
    <row r="129" spans="1:32" ht="21.75" customHeight="1">
      <c r="A129" s="166">
        <f>IF(N111="","",A128+1)</f>
        <v>25</v>
      </c>
      <c r="B129" s="757" t="s">
        <v>223</v>
      </c>
      <c r="C129" s="757"/>
      <c r="D129" s="757"/>
      <c r="E129" s="757"/>
      <c r="F129" s="758" t="s">
        <v>224</v>
      </c>
      <c r="G129" s="758"/>
      <c r="H129" s="758"/>
      <c r="I129" s="758"/>
      <c r="J129" s="758"/>
      <c r="K129" s="757" t="s">
        <v>225</v>
      </c>
      <c r="L129" s="757"/>
      <c r="M129" s="757"/>
      <c r="N129" s="757"/>
      <c r="O129" s="757"/>
      <c r="P129" s="757"/>
      <c r="Q129" s="770"/>
      <c r="R129" s="757" t="s">
        <v>223</v>
      </c>
      <c r="S129" s="757"/>
      <c r="T129" s="757"/>
      <c r="U129" s="757"/>
      <c r="V129" s="758" t="s">
        <v>224</v>
      </c>
      <c r="W129" s="758"/>
      <c r="X129" s="758"/>
      <c r="Y129" s="758"/>
      <c r="Z129" s="758"/>
      <c r="AA129" s="757" t="s">
        <v>225</v>
      </c>
      <c r="AB129" s="757"/>
      <c r="AC129" s="757"/>
      <c r="AD129" s="757"/>
      <c r="AE129" s="757"/>
      <c r="AF129" s="757"/>
    </row>
    <row r="131" spans="1:32" ht="21.9" customHeight="1">
      <c r="A131" s="165">
        <f>IF(N137="","",1)</f>
        <v>1</v>
      </c>
      <c r="B131" s="759" t="s">
        <v>203</v>
      </c>
      <c r="C131" s="759"/>
      <c r="D131" s="759"/>
      <c r="E131" s="759"/>
      <c r="F131" s="759"/>
      <c r="G131" s="759"/>
      <c r="H131" s="759"/>
      <c r="I131" s="759"/>
      <c r="J131" s="759"/>
      <c r="K131" s="759"/>
      <c r="L131" s="759"/>
      <c r="M131" s="759"/>
      <c r="N131" s="759"/>
      <c r="O131" s="759"/>
      <c r="P131" s="759"/>
      <c r="Q131" s="770" t="s">
        <v>249</v>
      </c>
      <c r="R131" s="759" t="s">
        <v>203</v>
      </c>
      <c r="S131" s="759"/>
      <c r="T131" s="759"/>
      <c r="U131" s="759"/>
      <c r="V131" s="759"/>
      <c r="W131" s="759"/>
      <c r="X131" s="759"/>
      <c r="Y131" s="759"/>
      <c r="Z131" s="759"/>
      <c r="AA131" s="759"/>
      <c r="AB131" s="759"/>
      <c r="AC131" s="759"/>
      <c r="AD131" s="759"/>
      <c r="AE131" s="759"/>
      <c r="AF131" s="759"/>
    </row>
    <row r="132" spans="1:32" ht="21.9" customHeight="1">
      <c r="A132" s="166">
        <f>IF(N137="","",A131+1)</f>
        <v>2</v>
      </c>
      <c r="B132" s="771" t="s">
        <v>204</v>
      </c>
      <c r="C132" s="771"/>
      <c r="D132" s="771"/>
      <c r="E132" s="771"/>
      <c r="F132" s="771"/>
      <c r="G132" s="771"/>
      <c r="H132" s="771"/>
      <c r="I132" s="771"/>
      <c r="J132" s="771"/>
      <c r="K132" s="771"/>
      <c r="L132" s="771"/>
      <c r="M132" s="771"/>
      <c r="N132" s="771"/>
      <c r="O132" s="771"/>
      <c r="P132" s="771"/>
      <c r="Q132" s="770"/>
      <c r="R132" s="771" t="s">
        <v>204</v>
      </c>
      <c r="S132" s="771"/>
      <c r="T132" s="771"/>
      <c r="U132" s="771"/>
      <c r="V132" s="771"/>
      <c r="W132" s="771"/>
      <c r="X132" s="771"/>
      <c r="Y132" s="771"/>
      <c r="Z132" s="771"/>
      <c r="AA132" s="771"/>
      <c r="AB132" s="771"/>
      <c r="AC132" s="771"/>
      <c r="AD132" s="771"/>
      <c r="AE132" s="771"/>
      <c r="AF132" s="771"/>
    </row>
    <row r="133" spans="1:32" ht="21.9" customHeight="1">
      <c r="A133" s="166">
        <f>IF(N137="","",A132+1)</f>
        <v>3</v>
      </c>
      <c r="B133" s="772" t="s">
        <v>168</v>
      </c>
      <c r="C133" s="772"/>
      <c r="D133" s="772"/>
      <c r="E133" s="773" t="str">
        <f>IF(AND(N137=""),"",'Result Sheet'!$F$2)</f>
        <v xml:space="preserve">महात्मा गाँधी राजकीय विद्यालय (अंग्रेजी माध्यम) बर, पाली </v>
      </c>
      <c r="F133" s="773"/>
      <c r="G133" s="773"/>
      <c r="H133" s="773"/>
      <c r="I133" s="773"/>
      <c r="J133" s="773"/>
      <c r="K133" s="773"/>
      <c r="L133" s="773"/>
      <c r="M133" s="773"/>
      <c r="N133" s="773"/>
      <c r="O133" s="773"/>
      <c r="P133" s="773"/>
      <c r="Q133" s="770"/>
      <c r="R133" s="772" t="s">
        <v>168</v>
      </c>
      <c r="S133" s="772"/>
      <c r="T133" s="772"/>
      <c r="U133" s="773" t="str">
        <f>IF(AND(AD137=""),"",'Result Sheet'!$F$2)</f>
        <v xml:space="preserve">महात्मा गाँधी राजकीय विद्यालय (अंग्रेजी माध्यम) बर, पाली </v>
      </c>
      <c r="V133" s="773"/>
      <c r="W133" s="773"/>
      <c r="X133" s="773"/>
      <c r="Y133" s="773"/>
      <c r="Z133" s="773"/>
      <c r="AA133" s="773"/>
      <c r="AB133" s="773"/>
      <c r="AC133" s="773"/>
      <c r="AD133" s="773"/>
      <c r="AE133" s="773"/>
      <c r="AF133" s="773"/>
    </row>
    <row r="134" spans="1:32" ht="21.9" customHeight="1">
      <c r="A134" s="166">
        <f>IF(N137="","",A133+1)</f>
        <v>4</v>
      </c>
      <c r="B134" s="164" t="s">
        <v>169</v>
      </c>
      <c r="C134" s="748">
        <f>IFERROR(VLOOKUP(N137,Marks,2,0),"")</f>
        <v>1</v>
      </c>
      <c r="D134" s="748"/>
      <c r="E134" s="766" t="s">
        <v>212</v>
      </c>
      <c r="F134" s="766"/>
      <c r="G134" s="766"/>
      <c r="H134" s="748" t="str">
        <f>IFERROR(VLOOKUP(N137,Marks,3,0),"")</f>
        <v>A</v>
      </c>
      <c r="I134" s="748"/>
      <c r="J134" s="749" t="s">
        <v>205</v>
      </c>
      <c r="K134" s="749"/>
      <c r="L134" s="749"/>
      <c r="M134" s="749"/>
      <c r="N134" s="750" t="str">
        <f>IF(AND(N137=""),"",'Marks Entry 1st'!$I$2)</f>
        <v xml:space="preserve"> 2021-2022</v>
      </c>
      <c r="O134" s="750"/>
      <c r="P134" s="750"/>
      <c r="Q134" s="770"/>
      <c r="R134" s="164" t="s">
        <v>169</v>
      </c>
      <c r="S134" s="748">
        <f>IFERROR(VLOOKUP(AD137,Marks,2,0),"")</f>
        <v>1</v>
      </c>
      <c r="T134" s="748"/>
      <c r="U134" s="766" t="s">
        <v>212</v>
      </c>
      <c r="V134" s="766"/>
      <c r="W134" s="766"/>
      <c r="X134" s="748" t="str">
        <f>IFERROR(VLOOKUP(AD137,Marks,3,0),"")</f>
        <v>A</v>
      </c>
      <c r="Y134" s="748"/>
      <c r="Z134" s="749" t="s">
        <v>205</v>
      </c>
      <c r="AA134" s="749"/>
      <c r="AB134" s="749"/>
      <c r="AC134" s="749"/>
      <c r="AD134" s="750" t="str">
        <f>IF(AND(AD137=""),"",'Marks Entry 1st'!$I$2)</f>
        <v xml:space="preserve"> 2021-2022</v>
      </c>
      <c r="AE134" s="750"/>
      <c r="AF134" s="750"/>
    </row>
    <row r="135" spans="1:32" ht="21.9" customHeight="1">
      <c r="A135" s="166">
        <f>IF(N137="","",A134+1)</f>
        <v>5</v>
      </c>
      <c r="B135" s="751" t="s">
        <v>206</v>
      </c>
      <c r="C135" s="751"/>
      <c r="D135" s="751"/>
      <c r="E135" s="752" t="str">
        <f>IFERROR(VLOOKUP(N137,Marks,6,0),"")</f>
        <v>GUNEET CHOUHAN</v>
      </c>
      <c r="F135" s="752"/>
      <c r="G135" s="752"/>
      <c r="H135" s="752"/>
      <c r="I135" s="752"/>
      <c r="J135" s="753" t="s">
        <v>209</v>
      </c>
      <c r="K135" s="753"/>
      <c r="L135" s="753"/>
      <c r="M135" s="753"/>
      <c r="N135" s="754">
        <f>IFERROR(VLOOKUP(N137,Marks,5,0),"")</f>
        <v>931</v>
      </c>
      <c r="O135" s="754"/>
      <c r="P135" s="754"/>
      <c r="Q135" s="770"/>
      <c r="R135" s="751" t="s">
        <v>206</v>
      </c>
      <c r="S135" s="751"/>
      <c r="T135" s="751"/>
      <c r="U135" s="752" t="str">
        <f>IFERROR(VLOOKUP(AD137,Marks,6,0),"")</f>
        <v>GUNJAN TAK</v>
      </c>
      <c r="V135" s="752"/>
      <c r="W135" s="752"/>
      <c r="X135" s="752"/>
      <c r="Y135" s="752"/>
      <c r="Z135" s="753" t="s">
        <v>209</v>
      </c>
      <c r="AA135" s="753"/>
      <c r="AB135" s="753"/>
      <c r="AC135" s="753"/>
      <c r="AD135" s="754">
        <f>IFERROR(VLOOKUP(AD137,Marks,5,0),"")</f>
        <v>923</v>
      </c>
      <c r="AE135" s="754"/>
      <c r="AF135" s="754"/>
    </row>
    <row r="136" spans="1:32" ht="21.9" customHeight="1">
      <c r="A136" s="166">
        <f>IF(N137="","",A135+1)</f>
        <v>6</v>
      </c>
      <c r="B136" s="751" t="s">
        <v>207</v>
      </c>
      <c r="C136" s="751"/>
      <c r="D136" s="751"/>
      <c r="E136" s="752" t="str">
        <f>IFERROR(VLOOKUP(N137,Marks,7,0),"")</f>
        <v>KAILASH CHOUHAN</v>
      </c>
      <c r="F136" s="752"/>
      <c r="G136" s="752"/>
      <c r="H136" s="752"/>
      <c r="I136" s="752"/>
      <c r="J136" s="753" t="s">
        <v>210</v>
      </c>
      <c r="K136" s="753"/>
      <c r="L136" s="753"/>
      <c r="M136" s="753"/>
      <c r="N136" s="767" t="str">
        <f>IFERROR(VLOOKUP(N137,Marks,4,0),"")</f>
        <v>23-10-2015</v>
      </c>
      <c r="O136" s="767"/>
      <c r="P136" s="767"/>
      <c r="Q136" s="770"/>
      <c r="R136" s="751" t="s">
        <v>207</v>
      </c>
      <c r="S136" s="751"/>
      <c r="T136" s="751"/>
      <c r="U136" s="752" t="str">
        <f>IFERROR(VLOOKUP(AD137,Marks,7,0),"")</f>
        <v>DINESH KUMAR TAK</v>
      </c>
      <c r="V136" s="752"/>
      <c r="W136" s="752"/>
      <c r="X136" s="752"/>
      <c r="Y136" s="752"/>
      <c r="Z136" s="753" t="s">
        <v>210</v>
      </c>
      <c r="AA136" s="753"/>
      <c r="AB136" s="753"/>
      <c r="AC136" s="753"/>
      <c r="AD136" s="767" t="str">
        <f>IFERROR(VLOOKUP(AD137,Marks,4,0),"")</f>
        <v>23-10-2015</v>
      </c>
      <c r="AE136" s="767"/>
      <c r="AF136" s="767"/>
    </row>
    <row r="137" spans="1:32" ht="21.9" customHeight="1">
      <c r="A137" s="166">
        <f>IF(N137="","",A136+1)</f>
        <v>7</v>
      </c>
      <c r="B137" s="751" t="s">
        <v>208</v>
      </c>
      <c r="C137" s="751"/>
      <c r="D137" s="751"/>
      <c r="E137" s="752" t="str">
        <f>IFERROR(VLOOKUP(N137,Marks,8,0),"")</f>
        <v>PUSHPA DEVI</v>
      </c>
      <c r="F137" s="752"/>
      <c r="G137" s="752"/>
      <c r="H137" s="752"/>
      <c r="I137" s="752"/>
      <c r="J137" s="753" t="s">
        <v>211</v>
      </c>
      <c r="K137" s="753"/>
      <c r="L137" s="753"/>
      <c r="M137" s="753"/>
      <c r="N137" s="760">
        <f>IF(AD111="","",IF(AND(AD111+1&gt;$AN$6),"",AD111+1))</f>
        <v>111</v>
      </c>
      <c r="O137" s="760"/>
      <c r="P137" s="760"/>
      <c r="Q137" s="770"/>
      <c r="R137" s="751" t="s">
        <v>208</v>
      </c>
      <c r="S137" s="751"/>
      <c r="T137" s="751"/>
      <c r="U137" s="752" t="str">
        <f>IFERROR(VLOOKUP(AD137,Marks,8,0),"")</f>
        <v>SHARDA TAK</v>
      </c>
      <c r="V137" s="752"/>
      <c r="W137" s="752"/>
      <c r="X137" s="752"/>
      <c r="Y137" s="752"/>
      <c r="Z137" s="753" t="s">
        <v>211</v>
      </c>
      <c r="AA137" s="753"/>
      <c r="AB137" s="753"/>
      <c r="AC137" s="753"/>
      <c r="AD137" s="761">
        <f>IF(N137="","",IF(AND(N137+1&gt;$AN$6),"",N137+1))</f>
        <v>112</v>
      </c>
      <c r="AE137" s="761"/>
      <c r="AF137" s="761"/>
    </row>
    <row r="138" spans="1:32" ht="9" customHeight="1">
      <c r="A138" s="166">
        <f>IF(N137="","",A137+1)</f>
        <v>8</v>
      </c>
      <c r="B138" s="123"/>
      <c r="C138" s="123"/>
      <c r="D138" s="123"/>
      <c r="E138" s="124"/>
      <c r="F138" s="124"/>
      <c r="G138" s="124"/>
      <c r="H138" s="123"/>
      <c r="I138" s="123"/>
      <c r="J138" s="125"/>
      <c r="K138" s="125"/>
      <c r="L138" s="125"/>
      <c r="M138" s="76"/>
      <c r="N138" s="76"/>
      <c r="O138" s="76"/>
      <c r="P138" s="76"/>
      <c r="Q138" s="770"/>
      <c r="R138" s="123"/>
      <c r="S138" s="123"/>
      <c r="T138" s="123"/>
      <c r="U138" s="124"/>
      <c r="V138" s="124"/>
      <c r="W138" s="124"/>
      <c r="X138" s="123"/>
      <c r="Y138" s="123"/>
      <c r="Z138" s="125"/>
      <c r="AA138" s="125"/>
      <c r="AB138" s="125"/>
      <c r="AC138" s="76"/>
      <c r="AD138" s="76"/>
      <c r="AE138" s="76"/>
      <c r="AF138" s="76"/>
    </row>
    <row r="139" spans="1:32" ht="21" customHeight="1">
      <c r="A139" s="166">
        <f>IF(N137="","",A138+1)</f>
        <v>9</v>
      </c>
      <c r="B139" s="762" t="s">
        <v>213</v>
      </c>
      <c r="C139" s="610" t="s">
        <v>214</v>
      </c>
      <c r="D139" s="610"/>
      <c r="E139" s="610"/>
      <c r="F139" s="763" t="s">
        <v>13</v>
      </c>
      <c r="G139" s="764"/>
      <c r="H139" s="764"/>
      <c r="I139" s="765"/>
      <c r="J139" s="613" t="s">
        <v>184</v>
      </c>
      <c r="K139" s="614" t="s">
        <v>167</v>
      </c>
      <c r="L139" s="615"/>
      <c r="M139" s="615"/>
      <c r="N139" s="616"/>
      <c r="O139" s="580" t="s">
        <v>185</v>
      </c>
      <c r="P139" s="581" t="s">
        <v>186</v>
      </c>
      <c r="Q139" s="770"/>
      <c r="R139" s="762" t="s">
        <v>213</v>
      </c>
      <c r="S139" s="610" t="s">
        <v>214</v>
      </c>
      <c r="T139" s="610"/>
      <c r="U139" s="610"/>
      <c r="V139" s="763" t="s">
        <v>13</v>
      </c>
      <c r="W139" s="764"/>
      <c r="X139" s="764"/>
      <c r="Y139" s="765"/>
      <c r="Z139" s="613" t="s">
        <v>184</v>
      </c>
      <c r="AA139" s="614" t="s">
        <v>167</v>
      </c>
      <c r="AB139" s="615"/>
      <c r="AC139" s="615"/>
      <c r="AD139" s="616"/>
      <c r="AE139" s="580" t="s">
        <v>185</v>
      </c>
      <c r="AF139" s="581" t="s">
        <v>186</v>
      </c>
    </row>
    <row r="140" spans="1:32" ht="90.75" customHeight="1">
      <c r="A140" s="166">
        <f>IF(N137="","",A139+1)</f>
        <v>10</v>
      </c>
      <c r="B140" s="762"/>
      <c r="C140" s="171" t="s">
        <v>11</v>
      </c>
      <c r="D140" s="171" t="s">
        <v>180</v>
      </c>
      <c r="E140" s="171" t="s">
        <v>108</v>
      </c>
      <c r="F140" s="171" t="s">
        <v>182</v>
      </c>
      <c r="G140" s="171" t="s">
        <v>183</v>
      </c>
      <c r="H140" s="305" t="s">
        <v>10</v>
      </c>
      <c r="I140" s="171" t="s">
        <v>108</v>
      </c>
      <c r="J140" s="613"/>
      <c r="K140" s="172" t="s">
        <v>182</v>
      </c>
      <c r="L140" s="172" t="s">
        <v>183</v>
      </c>
      <c r="M140" s="173" t="s">
        <v>10</v>
      </c>
      <c r="N140" s="171" t="s">
        <v>108</v>
      </c>
      <c r="O140" s="580"/>
      <c r="P140" s="736"/>
      <c r="Q140" s="770"/>
      <c r="R140" s="762"/>
      <c r="S140" s="171" t="s">
        <v>11</v>
      </c>
      <c r="T140" s="171" t="s">
        <v>180</v>
      </c>
      <c r="U140" s="171" t="s">
        <v>108</v>
      </c>
      <c r="V140" s="171" t="s">
        <v>182</v>
      </c>
      <c r="W140" s="171" t="s">
        <v>183</v>
      </c>
      <c r="X140" s="305" t="s">
        <v>10</v>
      </c>
      <c r="Y140" s="171" t="s">
        <v>108</v>
      </c>
      <c r="Z140" s="613"/>
      <c r="AA140" s="172" t="s">
        <v>182</v>
      </c>
      <c r="AB140" s="172" t="s">
        <v>183</v>
      </c>
      <c r="AC140" s="173" t="s">
        <v>10</v>
      </c>
      <c r="AD140" s="171" t="s">
        <v>108</v>
      </c>
      <c r="AE140" s="580"/>
      <c r="AF140" s="736">
        <v>0</v>
      </c>
    </row>
    <row r="141" spans="1:32" ht="18.75" customHeight="1">
      <c r="A141" s="166">
        <f>IF(N137="","",A140+1)</f>
        <v>11</v>
      </c>
      <c r="B141" s="762"/>
      <c r="C141" s="390">
        <v>20</v>
      </c>
      <c r="D141" s="390">
        <v>20</v>
      </c>
      <c r="E141" s="116">
        <v>40</v>
      </c>
      <c r="F141" s="390">
        <v>30</v>
      </c>
      <c r="G141" s="390">
        <v>18</v>
      </c>
      <c r="H141" s="390">
        <v>12</v>
      </c>
      <c r="I141" s="116">
        <v>60</v>
      </c>
      <c r="J141" s="118">
        <v>100</v>
      </c>
      <c r="K141" s="390">
        <v>50</v>
      </c>
      <c r="L141" s="390">
        <v>30</v>
      </c>
      <c r="M141" s="390">
        <v>20</v>
      </c>
      <c r="N141" s="116">
        <v>100</v>
      </c>
      <c r="O141" s="118">
        <v>200</v>
      </c>
      <c r="P141" s="775">
        <f>IF(AND(N137="",C134="",E135="",N135=""),"",IF(OR(C134=1,C134=2),600,800))</f>
        <v>600</v>
      </c>
      <c r="Q141" s="770"/>
      <c r="R141" s="762"/>
      <c r="S141" s="390">
        <v>20</v>
      </c>
      <c r="T141" s="390">
        <v>20</v>
      </c>
      <c r="U141" s="116">
        <v>40</v>
      </c>
      <c r="V141" s="390">
        <v>30</v>
      </c>
      <c r="W141" s="390">
        <v>18</v>
      </c>
      <c r="X141" s="390">
        <v>12</v>
      </c>
      <c r="Y141" s="116">
        <v>60</v>
      </c>
      <c r="Z141" s="118">
        <v>100</v>
      </c>
      <c r="AA141" s="390">
        <v>50</v>
      </c>
      <c r="AB141" s="390">
        <v>30</v>
      </c>
      <c r="AC141" s="390">
        <v>20</v>
      </c>
      <c r="AD141" s="116">
        <v>100</v>
      </c>
      <c r="AE141" s="118">
        <v>200</v>
      </c>
      <c r="AF141" s="775">
        <f>IF(AND(AD137="",S134="",U135="",AD135=""),"",IF(OR(S134=1,S134=2),600,800))</f>
        <v>600</v>
      </c>
    </row>
    <row r="142" spans="1:32" ht="21" customHeight="1">
      <c r="A142" s="166">
        <f>IF(N137="","",A141+1)</f>
        <v>12</v>
      </c>
      <c r="B142" s="122" t="str">
        <f>'Result Sheet'!$L$4</f>
        <v xml:space="preserve">हिन्दी </v>
      </c>
      <c r="C142" s="391" t="str">
        <f>IFERROR(VLOOKUP(N137,Marks,11,0),"")</f>
        <v>AB</v>
      </c>
      <c r="D142" s="391">
        <f>IFERROR(VLOOKUP(N137,Marks,12,0),"")</f>
        <v>3</v>
      </c>
      <c r="E142" s="117">
        <f>IFERROR(VLOOKUP(N137,Marks,13,0),"")</f>
        <v>3</v>
      </c>
      <c r="F142" s="391">
        <f>IFERROR(VLOOKUP(N137,Marks,14,0),"")</f>
        <v>26</v>
      </c>
      <c r="G142" s="391">
        <f>IFERROR(VLOOKUP(N137,Marks,15,0),"")</f>
        <v>6</v>
      </c>
      <c r="H142" s="391">
        <f>IFERROR(VLOOKUP(N137,Marks,16,0),"")</f>
        <v>11</v>
      </c>
      <c r="I142" s="117">
        <f>IFERROR(VLOOKUP(N137,Marks,17,0),"")</f>
        <v>43</v>
      </c>
      <c r="J142" s="119">
        <f>IFERROR(VLOOKUP(N137,Marks,18,0),"")</f>
        <v>46</v>
      </c>
      <c r="K142" s="391">
        <f>IFERROR(VLOOKUP(N137,Marks,19,0),"")</f>
        <v>37</v>
      </c>
      <c r="L142" s="391">
        <f>IFERROR(VLOOKUP(N137,Marks,20,0),"")</f>
        <v>4</v>
      </c>
      <c r="M142" s="391">
        <f>IFERROR(VLOOKUP(N137,Marks,21,0),"")</f>
        <v>11</v>
      </c>
      <c r="N142" s="117">
        <f>IFERROR(VLOOKUP(N137,Marks,22,0),"")</f>
        <v>52</v>
      </c>
      <c r="O142" s="119">
        <f>IFERROR(VLOOKUP(N137,Marks,23,0),"")</f>
        <v>98</v>
      </c>
      <c r="P142" s="323" t="str">
        <f>IFERROR(VLOOKUP(N137,Marks,29,0),"")</f>
        <v>D</v>
      </c>
      <c r="Q142" s="770"/>
      <c r="R142" s="122" t="str">
        <f>'Result Sheet'!$L$4</f>
        <v xml:space="preserve">हिन्दी </v>
      </c>
      <c r="S142" s="391">
        <f>IFERROR(VLOOKUP(AD137,Marks,11,0),"")</f>
        <v>9</v>
      </c>
      <c r="T142" s="391">
        <f>IFERROR(VLOOKUP(AD137,Marks,12,0),"")</f>
        <v>9</v>
      </c>
      <c r="U142" s="117">
        <f>IFERROR(VLOOKUP(AD137,Marks,13,0),"")</f>
        <v>18</v>
      </c>
      <c r="V142" s="391">
        <f>IFERROR(VLOOKUP(AD137,Marks,14,0),"")</f>
        <v>29</v>
      </c>
      <c r="W142" s="391">
        <f>IFERROR(VLOOKUP(AD137,Marks,15,0),"")</f>
        <v>6</v>
      </c>
      <c r="X142" s="391">
        <f>IFERROR(VLOOKUP(AD137,Marks,16,0),"")</f>
        <v>11</v>
      </c>
      <c r="Y142" s="117">
        <f>IFERROR(VLOOKUP(AD137,Marks,17,0),"")</f>
        <v>46</v>
      </c>
      <c r="Z142" s="119">
        <f>IFERROR(VLOOKUP(AD137,Marks,18,0),"")</f>
        <v>64</v>
      </c>
      <c r="AA142" s="391">
        <f>IFERROR(VLOOKUP(AD137,Marks,19,0),"")</f>
        <v>37</v>
      </c>
      <c r="AB142" s="391">
        <f>IFERROR(VLOOKUP(AD137,Marks,20,0),"")</f>
        <v>4</v>
      </c>
      <c r="AC142" s="391">
        <f>IFERROR(VLOOKUP(AD137,Marks,21,0),"")</f>
        <v>11</v>
      </c>
      <c r="AD142" s="117">
        <f>IFERROR(VLOOKUP(AD137,Marks,22,0),"")</f>
        <v>52</v>
      </c>
      <c r="AE142" s="119">
        <f>IFERROR(VLOOKUP(AD137,Marks,23,0),"")</f>
        <v>116</v>
      </c>
      <c r="AF142" s="323" t="str">
        <f>IFERROR(VLOOKUP(AD137,Marks,29,0),"")</f>
        <v>C</v>
      </c>
    </row>
    <row r="143" spans="1:32" ht="21" customHeight="1">
      <c r="A143" s="166">
        <f>IF(N137="","",A142+1)</f>
        <v>13</v>
      </c>
      <c r="B143" s="122" t="str">
        <f>'Result Sheet'!$AE$4</f>
        <v xml:space="preserve">अंग्रेजी </v>
      </c>
      <c r="C143" s="391">
        <f>IFERROR(VLOOKUP(N137,Marks,30,0),"")</f>
        <v>10</v>
      </c>
      <c r="D143" s="391">
        <f>IFERROR(VLOOKUP(N137,Marks,31,0),"")</f>
        <v>9</v>
      </c>
      <c r="E143" s="117">
        <f>IFERROR(VLOOKUP(N137,Marks,32,0),"")</f>
        <v>19</v>
      </c>
      <c r="F143" s="391">
        <f>IFERROR(VLOOKUP(N137,Marks,33,0),"")</f>
        <v>25</v>
      </c>
      <c r="G143" s="391">
        <f>IFERROR(VLOOKUP(N137,Marks,34,0),"")</f>
        <v>5</v>
      </c>
      <c r="H143" s="391">
        <f>IFERROR(VLOOKUP(N137,Marks,35,0),"")</f>
        <v>8</v>
      </c>
      <c r="I143" s="117">
        <f>IFERROR(VLOOKUP(N137,Marks,36,0),"")</f>
        <v>38</v>
      </c>
      <c r="J143" s="119">
        <f>IFERROR(VLOOKUP(N137,Marks,37,0),"")</f>
        <v>57</v>
      </c>
      <c r="K143" s="391">
        <f>IFERROR(VLOOKUP(N137,Marks,38,0),"")</f>
        <v>45</v>
      </c>
      <c r="L143" s="391">
        <f>IFERROR(VLOOKUP(N137,Marks,39,0),"")</f>
        <v>4</v>
      </c>
      <c r="M143" s="391">
        <f>IFERROR(VLOOKUP(N137,Marks,40,0),"")</f>
        <v>8</v>
      </c>
      <c r="N143" s="117">
        <f>IFERROR(VLOOKUP(N137,Marks,41,0),"")</f>
        <v>57</v>
      </c>
      <c r="O143" s="119">
        <f>IFERROR(VLOOKUP(N137,Marks,42,0),"")</f>
        <v>114</v>
      </c>
      <c r="P143" s="323" t="str">
        <f>IFERROR(VLOOKUP(N137,Marks,48,0),"")</f>
        <v>C</v>
      </c>
      <c r="Q143" s="770"/>
      <c r="R143" s="122" t="str">
        <f>'Result Sheet'!$AE$4</f>
        <v xml:space="preserve">अंग्रेजी </v>
      </c>
      <c r="S143" s="391">
        <f>IFERROR(VLOOKUP(AD137,Marks,30,0),"")</f>
        <v>9</v>
      </c>
      <c r="T143" s="391">
        <f>IFERROR(VLOOKUP(AD137,Marks,31,0),"")</f>
        <v>9</v>
      </c>
      <c r="U143" s="117">
        <f>IFERROR(VLOOKUP(AD137,Marks,32,0),"")</f>
        <v>18</v>
      </c>
      <c r="V143" s="391">
        <f>IFERROR(VLOOKUP(AD137,Marks,33,0),"")</f>
        <v>26</v>
      </c>
      <c r="W143" s="391">
        <f>IFERROR(VLOOKUP(AD137,Marks,34,0),"")</f>
        <v>6</v>
      </c>
      <c r="X143" s="391">
        <f>IFERROR(VLOOKUP(AD137,Marks,35,0),"")</f>
        <v>9</v>
      </c>
      <c r="Y143" s="117">
        <f>IFERROR(VLOOKUP(AD137,Marks,36,0),"")</f>
        <v>41</v>
      </c>
      <c r="Z143" s="119">
        <f>IFERROR(VLOOKUP(AD137,Marks,37,0),"")</f>
        <v>59</v>
      </c>
      <c r="AA143" s="391">
        <f>IFERROR(VLOOKUP(AD137,Marks,38,0),"")</f>
        <v>46</v>
      </c>
      <c r="AB143" s="391">
        <f>IFERROR(VLOOKUP(AD137,Marks,39,0),"")</f>
        <v>4</v>
      </c>
      <c r="AC143" s="391">
        <f>IFERROR(VLOOKUP(AD137,Marks,40,0),"")</f>
        <v>7</v>
      </c>
      <c r="AD143" s="117">
        <f>IFERROR(VLOOKUP(AD137,Marks,41,0),"")</f>
        <v>57</v>
      </c>
      <c r="AE143" s="119">
        <f>IFERROR(VLOOKUP(AD137,Marks,42,0),"")</f>
        <v>116</v>
      </c>
      <c r="AF143" s="323" t="str">
        <f>IFERROR(VLOOKUP(AD137,Marks,48,0),"")</f>
        <v>C</v>
      </c>
    </row>
    <row r="144" spans="1:32" ht="21" customHeight="1">
      <c r="A144" s="166">
        <f>IF(N137="","",A143+1)</f>
        <v>14</v>
      </c>
      <c r="B144" s="122" t="str">
        <f>'Result Sheet'!$AX$4</f>
        <v xml:space="preserve">गणित </v>
      </c>
      <c r="C144" s="391">
        <f>IFERROR(VLOOKUP(N137,Marks,49,0),"")</f>
        <v>9</v>
      </c>
      <c r="D144" s="391">
        <f>IFERROR(VLOOKUP(N137,Marks,50,0),"")</f>
        <v>6</v>
      </c>
      <c r="E144" s="117">
        <f>IFERROR(VLOOKUP(N137,Marks,51,0),"")</f>
        <v>15</v>
      </c>
      <c r="F144" s="391">
        <f>IFERROR(VLOOKUP(N137,Marks,52,0),"")</f>
        <v>24</v>
      </c>
      <c r="G144" s="391">
        <f>IFERROR(VLOOKUP(N137,Marks,53,0),"")</f>
        <v>4</v>
      </c>
      <c r="H144" s="391">
        <f>IFERROR(VLOOKUP(N137,Marks,54,0),"")</f>
        <v>9</v>
      </c>
      <c r="I144" s="117">
        <f>IFERROR(VLOOKUP(N137,Marks,55,0),"")</f>
        <v>37</v>
      </c>
      <c r="J144" s="119">
        <f>IFERROR(VLOOKUP(N137,Marks,56,0),"")</f>
        <v>52</v>
      </c>
      <c r="K144" s="391">
        <f>IFERROR(VLOOKUP(N137,Marks,57,0),"")</f>
        <v>43</v>
      </c>
      <c r="L144" s="391">
        <f>IFERROR(VLOOKUP(N137,Marks,58,0),"")</f>
        <v>15</v>
      </c>
      <c r="M144" s="391">
        <f>IFERROR(VLOOKUP(N137,Marks,59,0),"")</f>
        <v>8</v>
      </c>
      <c r="N144" s="117">
        <f>IFERROR(VLOOKUP(N137,Marks,60,0),"")</f>
        <v>66</v>
      </c>
      <c r="O144" s="119">
        <f>IFERROR(VLOOKUP(N137,Marks,61,0),"")</f>
        <v>118</v>
      </c>
      <c r="P144" s="323" t="str">
        <f>IFERROR(VLOOKUP(N137,Marks,67,0),"")</f>
        <v>C</v>
      </c>
      <c r="Q144" s="770"/>
      <c r="R144" s="122" t="str">
        <f>'Result Sheet'!$AX$4</f>
        <v xml:space="preserve">गणित </v>
      </c>
      <c r="S144" s="391">
        <f>IFERROR(VLOOKUP(AD137,Marks,49,0),"")</f>
        <v>9</v>
      </c>
      <c r="T144" s="391">
        <f>IFERROR(VLOOKUP(AD137,Marks,50,0),"")</f>
        <v>6</v>
      </c>
      <c r="U144" s="117">
        <f>IFERROR(VLOOKUP(AD137,Marks,51,0),"")</f>
        <v>15</v>
      </c>
      <c r="V144" s="391">
        <f>IFERROR(VLOOKUP(AD137,Marks,52,0),"")</f>
        <v>25</v>
      </c>
      <c r="W144" s="391">
        <f>IFERROR(VLOOKUP(AD137,Marks,53,0),"")</f>
        <v>5</v>
      </c>
      <c r="X144" s="391">
        <f>IFERROR(VLOOKUP(AD137,Marks,54,0),"")</f>
        <v>9</v>
      </c>
      <c r="Y144" s="117">
        <f>IFERROR(VLOOKUP(AD137,Marks,55,0),"")</f>
        <v>39</v>
      </c>
      <c r="Z144" s="119">
        <f>IFERROR(VLOOKUP(AD137,Marks,56,0),"")</f>
        <v>54</v>
      </c>
      <c r="AA144" s="391">
        <f>IFERROR(VLOOKUP(AD137,Marks,57,0),"")</f>
        <v>42</v>
      </c>
      <c r="AB144" s="391">
        <f>IFERROR(VLOOKUP(AD137,Marks,58,0),"")</f>
        <v>15</v>
      </c>
      <c r="AC144" s="391">
        <f>IFERROR(VLOOKUP(AD137,Marks,59,0),"")</f>
        <v>8</v>
      </c>
      <c r="AD144" s="117">
        <f>IFERROR(VLOOKUP(AD137,Marks,60,0),"")</f>
        <v>65</v>
      </c>
      <c r="AE144" s="119">
        <f>IFERROR(VLOOKUP(AD137,Marks,61,0),"")</f>
        <v>119</v>
      </c>
      <c r="AF144" s="323" t="str">
        <f>IFERROR(VLOOKUP(AD137,Marks,67,0),"")</f>
        <v>C</v>
      </c>
    </row>
    <row r="145" spans="1:32" ht="21" customHeight="1">
      <c r="A145" s="166">
        <f>IF(N137="","",A144+1)</f>
        <v>15</v>
      </c>
      <c r="B145" s="122" t="str">
        <f>'Result Sheet'!$BQ$4</f>
        <v xml:space="preserve">पर्यावरण अध्ययन </v>
      </c>
      <c r="C145" s="391">
        <f>IFERROR(VLOOKUP(N137,Marks,68,0),"")</f>
        <v>9</v>
      </c>
      <c r="D145" s="391">
        <f>IFERROR(VLOOKUP(N137,Marks,69,0),"")</f>
        <v>7</v>
      </c>
      <c r="E145" s="117">
        <f>IFERROR(VLOOKUP(N137,Marks,70,0),"")</f>
        <v>16</v>
      </c>
      <c r="F145" s="391">
        <f>IFERROR(VLOOKUP(N137,Marks,71,0),"")</f>
        <v>32</v>
      </c>
      <c r="G145" s="391">
        <f>IFERROR(VLOOKUP(N137,Marks,72,0),"")</f>
        <v>6</v>
      </c>
      <c r="H145" s="391">
        <f>IFERROR(VLOOKUP(N137,Marks,73,0),"")</f>
        <v>11</v>
      </c>
      <c r="I145" s="117">
        <f>IFERROR(VLOOKUP(N137,Marks,74,0),"")</f>
        <v>49</v>
      </c>
      <c r="J145" s="119">
        <f>IFERROR(VLOOKUP(N137,Marks,75,0),"")</f>
        <v>65</v>
      </c>
      <c r="K145" s="391">
        <f>IFERROR(VLOOKUP(N137,Marks,76,0),"")</f>
        <v>48</v>
      </c>
      <c r="L145" s="391">
        <f>IFERROR(VLOOKUP(N137,Marks,77,0),"")</f>
        <v>16</v>
      </c>
      <c r="M145" s="391">
        <f>IFERROR(VLOOKUP(N137,Marks,78,0),"")</f>
        <v>8</v>
      </c>
      <c r="N145" s="117">
        <f>IFERROR(VLOOKUP(N137,Marks,79,0),"")</f>
        <v>72</v>
      </c>
      <c r="O145" s="119">
        <f>IFERROR(VLOOKUP(N137,Marks,80,0),"")</f>
        <v>137</v>
      </c>
      <c r="P145" s="323" t="str">
        <f>IFERROR(VLOOKUP(N137,Marks,86,0),"")</f>
        <v>C</v>
      </c>
      <c r="Q145" s="770"/>
      <c r="R145" s="122" t="str">
        <f>'Result Sheet'!$BQ$4</f>
        <v xml:space="preserve">पर्यावरण अध्ययन </v>
      </c>
      <c r="S145" s="391">
        <f>IFERROR(VLOOKUP(AD137,Marks,68,0),"")</f>
        <v>9</v>
      </c>
      <c r="T145" s="391">
        <f>IFERROR(VLOOKUP(AD137,Marks,69,0),"")</f>
        <v>7</v>
      </c>
      <c r="U145" s="117">
        <f>IFERROR(VLOOKUP(AD137,Marks,70,0),"")</f>
        <v>16</v>
      </c>
      <c r="V145" s="391">
        <f>IFERROR(VLOOKUP(AD137,Marks,71,0),"")</f>
        <v>25</v>
      </c>
      <c r="W145" s="391">
        <f>IFERROR(VLOOKUP(AD137,Marks,72,0),"")</f>
        <v>4</v>
      </c>
      <c r="X145" s="391">
        <f>IFERROR(VLOOKUP(AD137,Marks,73,0),"")</f>
        <v>11</v>
      </c>
      <c r="Y145" s="117">
        <f>IFERROR(VLOOKUP(AD137,Marks,74,0),"")</f>
        <v>40</v>
      </c>
      <c r="Z145" s="119">
        <f>IFERROR(VLOOKUP(AD137,Marks,75,0),"")</f>
        <v>56</v>
      </c>
      <c r="AA145" s="391">
        <f>IFERROR(VLOOKUP(AD137,Marks,76,0),"")</f>
        <v>45</v>
      </c>
      <c r="AB145" s="391">
        <f>IFERROR(VLOOKUP(AD137,Marks,77,0),"")</f>
        <v>16</v>
      </c>
      <c r="AC145" s="391">
        <f>IFERROR(VLOOKUP(AD137,Marks,78,0),"")</f>
        <v>8</v>
      </c>
      <c r="AD145" s="117">
        <f>IFERROR(VLOOKUP(AD137,Marks,79,0),"")</f>
        <v>69</v>
      </c>
      <c r="AE145" s="119">
        <f>IFERROR(VLOOKUP(AD137,Marks,80,0),"")</f>
        <v>125</v>
      </c>
      <c r="AF145" s="323" t="str">
        <f>IFERROR(VLOOKUP(AD137,Marks,86,0),"")</f>
        <v>C</v>
      </c>
    </row>
    <row r="146" spans="1:32" ht="25.5" customHeight="1">
      <c r="A146" s="166">
        <f>IF(N137="","",A145+1)</f>
        <v>16</v>
      </c>
      <c r="B146" s="392" t="s">
        <v>215</v>
      </c>
      <c r="C146" s="120">
        <f>IF(AND(C142="",C143="",C144="",C145=""),"",IF(OR(C134=1,C134=2),SUM(C142:C144),SUM(C142:C145)))</f>
        <v>19</v>
      </c>
      <c r="D146" s="120">
        <f>IF(AND(D142="",D143="",D144="",D145=""),"",IF(OR(C134=1,C134=2),SUM(D142:D144),SUM(D142:D145)))</f>
        <v>18</v>
      </c>
      <c r="E146" s="120">
        <f>IF(AND(E142="",E143="",E144="",E145=""),"",IF(OR(C134=1,C134=2),SUM(E142:E144),SUM(E142:E145)))</f>
        <v>37</v>
      </c>
      <c r="F146" s="120">
        <f>IF(AND(F142="",F143="",F144="",F145=""),"",IF(OR(C134=1,C134=2),SUM(F142:F144),SUM(F142:F145)))</f>
        <v>75</v>
      </c>
      <c r="G146" s="120">
        <f>IF(AND(G142="",G143="",G144="",G145=""),"",IF(OR(C134=1,C134=2),SUM(G142:G144),SUM(G142:G145)))</f>
        <v>15</v>
      </c>
      <c r="H146" s="120">
        <f>IF(AND(H142="",H143="",H144="",H145=""),"",IF(OR(C134=1,C134=2),SUM(H142:H144),SUM(H142:H145)))</f>
        <v>28</v>
      </c>
      <c r="I146" s="120">
        <f>IF(AND(I142="",I143="",I144="",I145=""),"",IF(OR(C134=1,C134=2),SUM(I142:I144),SUM(I142:I145)))</f>
        <v>118</v>
      </c>
      <c r="J146" s="120">
        <f>IF(AND(J142="",J143="",J144="",J145=""),"",IF(OR(C134=1,C134=2),SUM(J142:J144),SUM(J142:J145)))</f>
        <v>155</v>
      </c>
      <c r="K146" s="120">
        <f>IF(AND(K142="",K143="",K144="",K145=""),"",IF(OR(C134=1,C134=2),SUM(K142:K144),SUM(K142:K145)))</f>
        <v>125</v>
      </c>
      <c r="L146" s="120">
        <f>IF(AND(L142="",L143="",L144="",L145=""),"",IF(OR(C134=1,C134=2),SUM(L142:L144),SUM(L142:L145)))</f>
        <v>23</v>
      </c>
      <c r="M146" s="120">
        <f>IF(AND(M142="",M143="",M144="",M145=""),"",IF(OR(C134=1,C134=2),SUM(M142:M144),SUM(M142:M145)))</f>
        <v>27</v>
      </c>
      <c r="N146" s="120">
        <f>IF(AND(N142="",N143="",N144="",N145=""),"",IF(OR(C134=1,C134=2),SUM(N142:N144),SUM(N142:N145)))</f>
        <v>175</v>
      </c>
      <c r="O146" s="120">
        <f>IF(AND(O142="",O143="",O144="",O145=""),"",IF(OR(C134=1,C134=2),SUM(O142:O144),SUM(O142:O145)))</f>
        <v>330</v>
      </c>
      <c r="P146" s="326" t="str">
        <f>IF(OR(N137="",E135="",O146=""),"",IF(O146&gt;=81%*P141,"A",IF(O146&gt;=61%*P141,"B",IF(O146&gt;=41%*P141,"C",IF(O146&gt;=21%*P141,"D","E")))))</f>
        <v>C</v>
      </c>
      <c r="Q146" s="770"/>
      <c r="R146" s="392" t="s">
        <v>215</v>
      </c>
      <c r="S146" s="120">
        <f>IF(AND(S142="",S143="",S144="",S145=""),"",IF(OR(S134=1,S134=2),SUM(S142:S144),SUM(S142:S145)))</f>
        <v>27</v>
      </c>
      <c r="T146" s="120">
        <f>IF(AND(T142="",T143="",T144="",T145=""),"",IF(OR(S134=1,S134=2),SUM(T142:T144),SUM(T142:T145)))</f>
        <v>24</v>
      </c>
      <c r="U146" s="120">
        <f>IF(AND(U142="",U143="",U144="",U145=""),"",IF(OR(S134=1,S134=2),SUM(U142:U144),SUM(U142:U145)))</f>
        <v>51</v>
      </c>
      <c r="V146" s="120">
        <f>IF(AND(V142="",V143="",V144="",V145=""),"",IF(OR(S134=1,S134=2),SUM(V142:V144),SUM(V142:V145)))</f>
        <v>80</v>
      </c>
      <c r="W146" s="120">
        <f>IF(AND(W142="",W143="",W144="",W145=""),"",IF(OR(S134=1,S134=2),SUM(W142:W144),SUM(W142:W145)))</f>
        <v>17</v>
      </c>
      <c r="X146" s="120">
        <f>IF(AND(X142="",X143="",X144="",X145=""),"",IF(OR(S134=1,S134=2),SUM(X142:X144),SUM(X142:X145)))</f>
        <v>29</v>
      </c>
      <c r="Y146" s="120">
        <f>IF(AND(Y142="",Y143="",Y144="",Y145=""),"",IF(OR(S134=1,S134=2),SUM(Y142:Y144),SUM(Y142:Y145)))</f>
        <v>126</v>
      </c>
      <c r="Z146" s="120">
        <f>IF(AND(Z142="",Z143="",Z144="",Z145=""),"",IF(OR(S134=1,S134=2),SUM(Z142:Z144),SUM(Z142:Z145)))</f>
        <v>177</v>
      </c>
      <c r="AA146" s="120">
        <f>IF(AND(AA142="",AA143="",AA144="",AA145=""),"",IF(OR(S134=1,S134=2),SUM(AA142:AA144),SUM(AA142:AA145)))</f>
        <v>125</v>
      </c>
      <c r="AB146" s="120">
        <f>IF(AND(AB142="",AB143="",AB144="",AB145=""),"",IF(OR(S134=1,S134=2),SUM(AB142:AB144),SUM(AB142:AB145)))</f>
        <v>23</v>
      </c>
      <c r="AC146" s="120">
        <f>IF(AND(AC142="",AC143="",AC144="",AC145=""),"",IF(OR(S134=1,S134=2),SUM(AC142:AC144),SUM(AC142:AC145)))</f>
        <v>26</v>
      </c>
      <c r="AD146" s="120">
        <f>IF(AND(AD142="",AD143="",AD144="",AD145=""),"",IF(OR(S134=1,S134=2),SUM(AD142:AD144),SUM(AD142:AD145)))</f>
        <v>174</v>
      </c>
      <c r="AE146" s="120">
        <f>IF(AND(AE142="",AE143="",AE144="",AE145=""),"",IF(OR(S134=1,S134=2),SUM(AE142:AE144),SUM(AE142:AE145)))</f>
        <v>351</v>
      </c>
      <c r="AF146" s="326" t="str">
        <f>IF(OR(AD137="",U135="",AE146=""),"",IF(AE146&gt;=81%*AF141,"A",IF(AE146&gt;=61%*AF141,"B",IF(AE146&gt;=41%*AF141,"C",IF(AE146&gt;=21%*AF141,"D","E")))))</f>
        <v>C</v>
      </c>
    </row>
    <row r="147" spans="1:32" ht="9" customHeight="1">
      <c r="A147" s="166">
        <f>IF(N137="","",A146+1)</f>
        <v>17</v>
      </c>
      <c r="B147" s="737"/>
      <c r="C147" s="737"/>
      <c r="D147" s="737"/>
      <c r="E147" s="737"/>
      <c r="F147" s="737"/>
      <c r="G147" s="737"/>
      <c r="H147" s="737"/>
      <c r="I147" s="737"/>
      <c r="J147" s="737"/>
      <c r="K147" s="737"/>
      <c r="L147" s="737"/>
      <c r="M147" s="737"/>
      <c r="N147" s="737"/>
      <c r="O147" s="737"/>
      <c r="P147" s="737"/>
      <c r="Q147" s="770"/>
      <c r="R147" s="737"/>
      <c r="S147" s="737"/>
      <c r="T147" s="737"/>
      <c r="U147" s="737"/>
      <c r="V147" s="737"/>
      <c r="W147" s="737"/>
      <c r="X147" s="737"/>
      <c r="Y147" s="737"/>
      <c r="Z147" s="737"/>
      <c r="AA147" s="737"/>
      <c r="AB147" s="737"/>
      <c r="AC147" s="737"/>
      <c r="AD147" s="737"/>
      <c r="AE147" s="737"/>
      <c r="AF147" s="737"/>
    </row>
    <row r="148" spans="1:32" ht="22.5" customHeight="1">
      <c r="A148" s="166">
        <f>IF(N137="","",A147+1)</f>
        <v>18</v>
      </c>
      <c r="B148" s="738" t="s">
        <v>213</v>
      </c>
      <c r="C148" s="738"/>
      <c r="D148" s="739" t="s">
        <v>229</v>
      </c>
      <c r="E148" s="740"/>
      <c r="F148" s="393" t="s">
        <v>186</v>
      </c>
      <c r="G148" s="738" t="s">
        <v>213</v>
      </c>
      <c r="H148" s="738"/>
      <c r="I148" s="739" t="s">
        <v>229</v>
      </c>
      <c r="J148" s="740"/>
      <c r="K148" s="393" t="s">
        <v>186</v>
      </c>
      <c r="L148" s="738" t="s">
        <v>213</v>
      </c>
      <c r="M148" s="738"/>
      <c r="N148" s="739" t="s">
        <v>229</v>
      </c>
      <c r="O148" s="740"/>
      <c r="P148" s="393" t="s">
        <v>186</v>
      </c>
      <c r="Q148" s="770"/>
      <c r="R148" s="738" t="s">
        <v>213</v>
      </c>
      <c r="S148" s="738"/>
      <c r="T148" s="739" t="s">
        <v>229</v>
      </c>
      <c r="U148" s="740"/>
      <c r="V148" s="393" t="s">
        <v>186</v>
      </c>
      <c r="W148" s="738" t="s">
        <v>213</v>
      </c>
      <c r="X148" s="738"/>
      <c r="Y148" s="739" t="s">
        <v>229</v>
      </c>
      <c r="Z148" s="740"/>
      <c r="AA148" s="393" t="s">
        <v>186</v>
      </c>
      <c r="AB148" s="738" t="s">
        <v>213</v>
      </c>
      <c r="AC148" s="738"/>
      <c r="AD148" s="739" t="s">
        <v>229</v>
      </c>
      <c r="AE148" s="740"/>
      <c r="AF148" s="393" t="s">
        <v>186</v>
      </c>
    </row>
    <row r="149" spans="1:32" ht="21.75" customHeight="1">
      <c r="A149" s="166">
        <f>IF(N137="","",A148+1)</f>
        <v>19</v>
      </c>
      <c r="B149" s="741" t="s">
        <v>221</v>
      </c>
      <c r="C149" s="742"/>
      <c r="D149" s="742"/>
      <c r="E149" s="119">
        <f>IFERROR(VLOOKUP(N137,Marks,90,0),"")</f>
        <v>87</v>
      </c>
      <c r="F149" s="130" t="str">
        <f>IFERROR(VLOOKUP(N137,Marks,94,0),"")</f>
        <v>A</v>
      </c>
      <c r="G149" s="741" t="s">
        <v>192</v>
      </c>
      <c r="H149" s="742"/>
      <c r="I149" s="742"/>
      <c r="J149" s="119">
        <f>IFERROR(VLOOKUP(N137,Marks,98,0),"")</f>
        <v>73</v>
      </c>
      <c r="K149" s="130" t="str">
        <f>IFERROR(VLOOKUP(N137,Marks,102,0),"")</f>
        <v>B</v>
      </c>
      <c r="L149" s="743" t="s">
        <v>193</v>
      </c>
      <c r="M149" s="744"/>
      <c r="N149" s="744"/>
      <c r="O149" s="119">
        <f>IFERROR(VLOOKUP(N137,Marks,106,0),"")</f>
        <v>76</v>
      </c>
      <c r="P149" s="130" t="str">
        <f>IFERROR(VLOOKUP(N137,Marks,110,0),"")</f>
        <v>A</v>
      </c>
      <c r="Q149" s="770"/>
      <c r="R149" s="740" t="s">
        <v>221</v>
      </c>
      <c r="S149" s="740"/>
      <c r="T149" s="740"/>
      <c r="U149" s="119">
        <f>IFERROR(VLOOKUP(AD137,Marks,90,0),"")</f>
        <v>89</v>
      </c>
      <c r="V149" s="130" t="str">
        <f>IFERROR(VLOOKUP(AD137,Marks,94,0),"")</f>
        <v>A</v>
      </c>
      <c r="W149" s="740" t="s">
        <v>192</v>
      </c>
      <c r="X149" s="740"/>
      <c r="Y149" s="740"/>
      <c r="Z149" s="119">
        <f>IFERROR(VLOOKUP(AD137,Marks,98,0),"")</f>
        <v>75</v>
      </c>
      <c r="AA149" s="130" t="str">
        <f>IFERROR(VLOOKUP(AD137,Marks,102,0),"")</f>
        <v>B</v>
      </c>
      <c r="AB149" s="745" t="s">
        <v>193</v>
      </c>
      <c r="AC149" s="745"/>
      <c r="AD149" s="745"/>
      <c r="AE149" s="119">
        <f>IFERROR(VLOOKUP(AD137,Marks,106,0),"")</f>
        <v>76</v>
      </c>
      <c r="AF149" s="130" t="str">
        <f>IFERROR(VLOOKUP(AD137,Marks,110,0),"")</f>
        <v>A</v>
      </c>
    </row>
    <row r="150" spans="1:32" ht="21" customHeight="1">
      <c r="A150" s="166">
        <f>IF(N137="","",A149+1)</f>
        <v>20</v>
      </c>
      <c r="B150" s="732" t="s">
        <v>216</v>
      </c>
      <c r="C150" s="732"/>
      <c r="D150" s="732"/>
      <c r="E150" s="746">
        <f>IFERROR(VLOOKUP(N137,Marks,116,0),"")</f>
        <v>220</v>
      </c>
      <c r="F150" s="746"/>
      <c r="G150" s="746"/>
      <c r="H150" s="746"/>
      <c r="I150" s="732" t="s">
        <v>217</v>
      </c>
      <c r="J150" s="732"/>
      <c r="K150" s="732"/>
      <c r="L150" s="732"/>
      <c r="M150" s="747">
        <f>IFERROR(VLOOKUP(N137,Marks,117,0),"")</f>
        <v>36</v>
      </c>
      <c r="N150" s="747"/>
      <c r="O150" s="747"/>
      <c r="P150" s="747"/>
      <c r="Q150" s="770"/>
      <c r="R150" s="732" t="s">
        <v>216</v>
      </c>
      <c r="S150" s="732"/>
      <c r="T150" s="732"/>
      <c r="U150" s="746">
        <f>IFERROR(VLOOKUP(AD137,Marks,116,0),"")</f>
        <v>220</v>
      </c>
      <c r="V150" s="746"/>
      <c r="W150" s="746"/>
      <c r="X150" s="746"/>
      <c r="Y150" s="732" t="s">
        <v>217</v>
      </c>
      <c r="Z150" s="732"/>
      <c r="AA150" s="732"/>
      <c r="AB150" s="732"/>
      <c r="AC150" s="747">
        <f>IFERROR(VLOOKUP(AD137,Marks,117,0),"")</f>
        <v>28</v>
      </c>
      <c r="AD150" s="747"/>
      <c r="AE150" s="747"/>
      <c r="AF150" s="747"/>
    </row>
    <row r="151" spans="1:32" ht="21" customHeight="1">
      <c r="A151" s="166">
        <f>IF(N137="","",A150+1)</f>
        <v>21</v>
      </c>
      <c r="B151" s="732" t="s">
        <v>218</v>
      </c>
      <c r="C151" s="732"/>
      <c r="D151" s="732"/>
      <c r="E151" s="774" t="str">
        <f>IFERROR(VLOOKUP(N137,Marks,115,0),"")</f>
        <v>Promoted</v>
      </c>
      <c r="F151" s="774"/>
      <c r="G151" s="774"/>
      <c r="H151" s="774"/>
      <c r="I151" s="732" t="s">
        <v>219</v>
      </c>
      <c r="J151" s="732"/>
      <c r="K151" s="732"/>
      <c r="L151" s="732"/>
      <c r="M151" s="733">
        <f>IFERROR(VLOOKUP(N137,Marks,112,0),"")</f>
        <v>55</v>
      </c>
      <c r="N151" s="733"/>
      <c r="O151" s="733"/>
      <c r="P151" s="733"/>
      <c r="Q151" s="770"/>
      <c r="R151" s="732" t="s">
        <v>218</v>
      </c>
      <c r="S151" s="732"/>
      <c r="T151" s="732"/>
      <c r="U151" s="774" t="str">
        <f>IFERROR(VLOOKUP(AD137,Marks,115,0),"")</f>
        <v>Promoted</v>
      </c>
      <c r="V151" s="774"/>
      <c r="W151" s="774"/>
      <c r="X151" s="774"/>
      <c r="Y151" s="732" t="s">
        <v>219</v>
      </c>
      <c r="Z151" s="732"/>
      <c r="AA151" s="732"/>
      <c r="AB151" s="732"/>
      <c r="AC151" s="733">
        <f>IFERROR(VLOOKUP(AD137,Marks,112,0),"")</f>
        <v>58.5</v>
      </c>
      <c r="AD151" s="733"/>
      <c r="AE151" s="733"/>
      <c r="AF151" s="733"/>
    </row>
    <row r="152" spans="1:32" ht="21" customHeight="1">
      <c r="A152" s="166">
        <f>IF(N137="","",A151+1)</f>
        <v>22</v>
      </c>
      <c r="B152" s="732" t="s">
        <v>220</v>
      </c>
      <c r="C152" s="732"/>
      <c r="D152" s="732"/>
      <c r="E152" s="324" t="str">
        <f>IFERROR(VLOOKUP(N137,Marks,113,0),"")</f>
        <v>II</v>
      </c>
      <c r="F152" s="325" t="s">
        <v>341</v>
      </c>
      <c r="G152" s="734" t="str">
        <f>IF(OR(N137="",E135="",O146=""),"",IF(O146&gt;=81%*P141,"A",IF(O146&gt;=61%*P141,"B",IF(O146&gt;=41%*P141,"C",IF(O146&gt;=21%*P141,"D","E")))))</f>
        <v>C</v>
      </c>
      <c r="H152" s="734"/>
      <c r="I152" s="732" t="s">
        <v>222</v>
      </c>
      <c r="J152" s="732"/>
      <c r="K152" s="732"/>
      <c r="L152" s="732"/>
      <c r="M152" s="769">
        <f>IFERROR(VLOOKUP(N137,Marks,114,0),"")</f>
        <v>15</v>
      </c>
      <c r="N152" s="769"/>
      <c r="O152" s="769"/>
      <c r="P152" s="769"/>
      <c r="Q152" s="770"/>
      <c r="R152" s="732" t="s">
        <v>220</v>
      </c>
      <c r="S152" s="732"/>
      <c r="T152" s="732"/>
      <c r="U152" s="324" t="str">
        <f>IFERROR(VLOOKUP(AD137,Marks,113,0),"")</f>
        <v>II</v>
      </c>
      <c r="V152" s="325" t="s">
        <v>341</v>
      </c>
      <c r="W152" s="734" t="str">
        <f>IF(OR(AD137="",U135="",AE146=""),"",IF(AE146&gt;=81%*AF141,"A",IF(AE146&gt;=61%*AF141,"B",IF(AE146&gt;=41%*AF141,"C",IF(AE146&gt;=21%*AF141,"D","E")))))</f>
        <v>C</v>
      </c>
      <c r="X152" s="734"/>
      <c r="Y152" s="732" t="s">
        <v>222</v>
      </c>
      <c r="Z152" s="732"/>
      <c r="AA152" s="732"/>
      <c r="AB152" s="732"/>
      <c r="AC152" s="769">
        <f>IFERROR(VLOOKUP(AD137,Marks,114,0),"")</f>
        <v>0.99999999999999756</v>
      </c>
      <c r="AD152" s="769"/>
      <c r="AE152" s="769"/>
      <c r="AF152" s="769"/>
    </row>
    <row r="153" spans="1:32" ht="21" customHeight="1">
      <c r="A153" s="166">
        <f>IF(N137="","",A152+1)</f>
        <v>23</v>
      </c>
      <c r="B153" s="768" t="s">
        <v>228</v>
      </c>
      <c r="C153" s="768"/>
      <c r="D153" s="768"/>
      <c r="E153" s="735">
        <f>'Master sheet'!$C$10</f>
        <v>44697</v>
      </c>
      <c r="F153" s="735"/>
      <c r="G153" s="735"/>
      <c r="H153" s="318"/>
      <c r="I153" s="121"/>
      <c r="J153" s="121"/>
      <c r="K153" s="76"/>
      <c r="L153" s="121"/>
      <c r="M153" s="121"/>
      <c r="N153" s="121"/>
      <c r="O153" s="121"/>
      <c r="P153" s="121"/>
      <c r="Q153" s="770"/>
      <c r="R153" s="768" t="s">
        <v>228</v>
      </c>
      <c r="S153" s="768"/>
      <c r="T153" s="768"/>
      <c r="U153" s="735">
        <f>'Master sheet'!$C$10</f>
        <v>44697</v>
      </c>
      <c r="V153" s="735"/>
      <c r="W153" s="735"/>
      <c r="X153" s="121"/>
      <c r="Y153" s="121"/>
      <c r="Z153" s="121"/>
      <c r="AA153" s="76"/>
      <c r="AB153" s="121"/>
      <c r="AC153" s="121"/>
      <c r="AD153" s="121"/>
      <c r="AE153" s="121"/>
      <c r="AF153" s="121"/>
    </row>
    <row r="154" spans="1:32" ht="43.5" customHeight="1">
      <c r="A154" s="166">
        <f>IF(N137="","",A153+1)</f>
        <v>24</v>
      </c>
      <c r="B154" s="755" t="str">
        <f>IF(AND(C134=1),CONCATENATE("( ",UPPER('Master sheet'!$F$10)," )"),IF(AND(C134=2),CONCATENATE("( ",UPPER('Master sheet'!$F$18)," )"),IF(AND(C134=3),CONCATENATE("( ",UPPER('Master sheet'!$J$10)," )"),IF(AND(C134=4),CONCATENATE("( ",UPPER('Master sheet'!$J$18)," )"),""))))</f>
        <v>( PRADIP SINGH RAJAWAT )</v>
      </c>
      <c r="C154" s="755"/>
      <c r="D154" s="755"/>
      <c r="E154" s="755"/>
      <c r="F154" s="756" t="str">
        <f>IF(AND(N137=""),"",CONCATENATE("(",'Master sheet'!$C$14," )"))</f>
        <v>(Suresh Kumar )</v>
      </c>
      <c r="G154" s="756"/>
      <c r="H154" s="756"/>
      <c r="I154" s="756"/>
      <c r="J154" s="756"/>
      <c r="K154" s="756" t="str">
        <f>IF(AND(N137=""),"",CONCATENATE("(",'Master sheet'!$C$12," )"))</f>
        <v>(USHA PALIYA )</v>
      </c>
      <c r="L154" s="756"/>
      <c r="M154" s="756"/>
      <c r="N154" s="756"/>
      <c r="O154" s="756"/>
      <c r="P154" s="756"/>
      <c r="Q154" s="770"/>
      <c r="R154" s="755" t="str">
        <f>IF(AND(S134=1),CONCATENATE("( ",UPPER('Master sheet'!$F$10)," )"),IF(AND(S134=2),CONCATENATE("( ",UPPER('Master sheet'!$F$18)," )"),IF(AND(S134=3),CONCATENATE("( ",UPPER('Master sheet'!$J$10)," )"),IF(AND(S134=4),CONCATENATE("( ",UPPER('Master sheet'!$J$18)," )"),""))))</f>
        <v>( PRADIP SINGH RAJAWAT )</v>
      </c>
      <c r="S154" s="755"/>
      <c r="T154" s="755"/>
      <c r="U154" s="755"/>
      <c r="V154" s="756" t="str">
        <f>IF(AND(AD137=""),"",CONCATENATE("(",'Master sheet'!$C$14," )"))</f>
        <v>(Suresh Kumar )</v>
      </c>
      <c r="W154" s="756"/>
      <c r="X154" s="756"/>
      <c r="Y154" s="756"/>
      <c r="Z154" s="756"/>
      <c r="AA154" s="756" t="str">
        <f>IF(AND(AD137=""),"",CONCATENATE("(",'Master sheet'!$C$12," )"))</f>
        <v>(USHA PALIYA )</v>
      </c>
      <c r="AB154" s="756"/>
      <c r="AC154" s="756"/>
      <c r="AD154" s="756"/>
      <c r="AE154" s="756"/>
      <c r="AF154" s="756"/>
    </row>
    <row r="155" spans="1:32" ht="21.75" customHeight="1">
      <c r="A155" s="166">
        <f>IF(N137="","",A154+1)</f>
        <v>25</v>
      </c>
      <c r="B155" s="757" t="s">
        <v>223</v>
      </c>
      <c r="C155" s="757"/>
      <c r="D155" s="757"/>
      <c r="E155" s="757"/>
      <c r="F155" s="758" t="s">
        <v>224</v>
      </c>
      <c r="G155" s="758"/>
      <c r="H155" s="758"/>
      <c r="I155" s="758"/>
      <c r="J155" s="758"/>
      <c r="K155" s="757" t="s">
        <v>225</v>
      </c>
      <c r="L155" s="757"/>
      <c r="M155" s="757"/>
      <c r="N155" s="757"/>
      <c r="O155" s="757"/>
      <c r="P155" s="757"/>
      <c r="Q155" s="770"/>
      <c r="R155" s="757" t="s">
        <v>223</v>
      </c>
      <c r="S155" s="757"/>
      <c r="T155" s="757"/>
      <c r="U155" s="757"/>
      <c r="V155" s="758" t="s">
        <v>224</v>
      </c>
      <c r="W155" s="758"/>
      <c r="X155" s="758"/>
      <c r="Y155" s="758"/>
      <c r="Z155" s="758"/>
      <c r="AA155" s="757" t="s">
        <v>225</v>
      </c>
      <c r="AB155" s="757"/>
      <c r="AC155" s="757"/>
      <c r="AD155" s="757"/>
      <c r="AE155" s="757"/>
      <c r="AF155" s="757"/>
    </row>
    <row r="157" spans="1:32" ht="21.9" customHeight="1">
      <c r="A157" s="165">
        <f>IF(N163="","",1)</f>
        <v>1</v>
      </c>
      <c r="B157" s="759" t="s">
        <v>203</v>
      </c>
      <c r="C157" s="759"/>
      <c r="D157" s="759"/>
      <c r="E157" s="759"/>
      <c r="F157" s="759"/>
      <c r="G157" s="759"/>
      <c r="H157" s="759"/>
      <c r="I157" s="759"/>
      <c r="J157" s="759"/>
      <c r="K157" s="759"/>
      <c r="L157" s="759"/>
      <c r="M157" s="759"/>
      <c r="N157" s="759"/>
      <c r="O157" s="759"/>
      <c r="P157" s="759"/>
      <c r="Q157" s="770" t="s">
        <v>249</v>
      </c>
      <c r="R157" s="759" t="s">
        <v>203</v>
      </c>
      <c r="S157" s="759"/>
      <c r="T157" s="759"/>
      <c r="U157" s="759"/>
      <c r="V157" s="759"/>
      <c r="W157" s="759"/>
      <c r="X157" s="759"/>
      <c r="Y157" s="759"/>
      <c r="Z157" s="759"/>
      <c r="AA157" s="759"/>
      <c r="AB157" s="759"/>
      <c r="AC157" s="759"/>
      <c r="AD157" s="759"/>
      <c r="AE157" s="759"/>
      <c r="AF157" s="759"/>
    </row>
    <row r="158" spans="1:32" ht="21.9" customHeight="1">
      <c r="A158" s="166">
        <f>IF(N163="","",A157+1)</f>
        <v>2</v>
      </c>
      <c r="B158" s="771" t="s">
        <v>204</v>
      </c>
      <c r="C158" s="771"/>
      <c r="D158" s="771"/>
      <c r="E158" s="771"/>
      <c r="F158" s="771"/>
      <c r="G158" s="771"/>
      <c r="H158" s="771"/>
      <c r="I158" s="771"/>
      <c r="J158" s="771"/>
      <c r="K158" s="771"/>
      <c r="L158" s="771"/>
      <c r="M158" s="771"/>
      <c r="N158" s="771"/>
      <c r="O158" s="771"/>
      <c r="P158" s="771"/>
      <c r="Q158" s="770"/>
      <c r="R158" s="771" t="s">
        <v>204</v>
      </c>
      <c r="S158" s="771"/>
      <c r="T158" s="771"/>
      <c r="U158" s="771"/>
      <c r="V158" s="771"/>
      <c r="W158" s="771"/>
      <c r="X158" s="771"/>
      <c r="Y158" s="771"/>
      <c r="Z158" s="771"/>
      <c r="AA158" s="771"/>
      <c r="AB158" s="771"/>
      <c r="AC158" s="771"/>
      <c r="AD158" s="771"/>
      <c r="AE158" s="771"/>
      <c r="AF158" s="771"/>
    </row>
    <row r="159" spans="1:32" ht="21.9" customHeight="1">
      <c r="A159" s="166">
        <f>IF(N163="","",A158+1)</f>
        <v>3</v>
      </c>
      <c r="B159" s="772" t="s">
        <v>168</v>
      </c>
      <c r="C159" s="772"/>
      <c r="D159" s="772"/>
      <c r="E159" s="773" t="str">
        <f>IF(AND(N163=""),"",'Result Sheet'!$F$2)</f>
        <v xml:space="preserve">महात्मा गाँधी राजकीय विद्यालय (अंग्रेजी माध्यम) बर, पाली </v>
      </c>
      <c r="F159" s="773"/>
      <c r="G159" s="773"/>
      <c r="H159" s="773"/>
      <c r="I159" s="773"/>
      <c r="J159" s="773"/>
      <c r="K159" s="773"/>
      <c r="L159" s="773"/>
      <c r="M159" s="773"/>
      <c r="N159" s="773"/>
      <c r="O159" s="773"/>
      <c r="P159" s="773"/>
      <c r="Q159" s="770"/>
      <c r="R159" s="772" t="s">
        <v>168</v>
      </c>
      <c r="S159" s="772"/>
      <c r="T159" s="772"/>
      <c r="U159" s="773" t="str">
        <f>IF(AND(AD163=""),"",'Result Sheet'!$F$2)</f>
        <v xml:space="preserve">महात्मा गाँधी राजकीय विद्यालय (अंग्रेजी माध्यम) बर, पाली </v>
      </c>
      <c r="V159" s="773"/>
      <c r="W159" s="773"/>
      <c r="X159" s="773"/>
      <c r="Y159" s="773"/>
      <c r="Z159" s="773"/>
      <c r="AA159" s="773"/>
      <c r="AB159" s="773"/>
      <c r="AC159" s="773"/>
      <c r="AD159" s="773"/>
      <c r="AE159" s="773"/>
      <c r="AF159" s="773"/>
    </row>
    <row r="160" spans="1:32" ht="21.9" customHeight="1">
      <c r="A160" s="166">
        <f>IF(N163="","",A159+1)</f>
        <v>4</v>
      </c>
      <c r="B160" s="164" t="s">
        <v>169</v>
      </c>
      <c r="C160" s="748">
        <f>IFERROR(VLOOKUP(N163,Marks,2,0),"")</f>
        <v>1</v>
      </c>
      <c r="D160" s="748"/>
      <c r="E160" s="766" t="s">
        <v>212</v>
      </c>
      <c r="F160" s="766"/>
      <c r="G160" s="766"/>
      <c r="H160" s="748" t="str">
        <f>IFERROR(VLOOKUP(N163,Marks,3,0),"")</f>
        <v>A</v>
      </c>
      <c r="I160" s="748"/>
      <c r="J160" s="749" t="s">
        <v>205</v>
      </c>
      <c r="K160" s="749"/>
      <c r="L160" s="749"/>
      <c r="M160" s="749"/>
      <c r="N160" s="750" t="str">
        <f>IF(AND(N163=""),"",'Marks Entry 1st'!$I$2)</f>
        <v xml:space="preserve"> 2021-2022</v>
      </c>
      <c r="O160" s="750"/>
      <c r="P160" s="750"/>
      <c r="Q160" s="770"/>
      <c r="R160" s="164" t="s">
        <v>169</v>
      </c>
      <c r="S160" s="748">
        <f>IFERROR(VLOOKUP(AD163,Marks,2,0),"")</f>
        <v>1</v>
      </c>
      <c r="T160" s="748"/>
      <c r="U160" s="766" t="s">
        <v>212</v>
      </c>
      <c r="V160" s="766"/>
      <c r="W160" s="766"/>
      <c r="X160" s="748" t="str">
        <f>IFERROR(VLOOKUP(AD163,Marks,3,0),"")</f>
        <v>A</v>
      </c>
      <c r="Y160" s="748"/>
      <c r="Z160" s="749" t="s">
        <v>205</v>
      </c>
      <c r="AA160" s="749"/>
      <c r="AB160" s="749"/>
      <c r="AC160" s="749"/>
      <c r="AD160" s="750" t="str">
        <f>IF(AND(AD163=""),"",'Marks Entry 1st'!$I$2)</f>
        <v xml:space="preserve"> 2021-2022</v>
      </c>
      <c r="AE160" s="750"/>
      <c r="AF160" s="750"/>
    </row>
    <row r="161" spans="1:32" ht="21.9" customHeight="1">
      <c r="A161" s="166">
        <f>IF(N163="","",A160+1)</f>
        <v>5</v>
      </c>
      <c r="B161" s="751" t="s">
        <v>206</v>
      </c>
      <c r="C161" s="751"/>
      <c r="D161" s="751"/>
      <c r="E161" s="752" t="str">
        <f>IFERROR(VLOOKUP(N163,Marks,6,0),"")</f>
        <v>JAGRAT SOLANKI</v>
      </c>
      <c r="F161" s="752"/>
      <c r="G161" s="752"/>
      <c r="H161" s="752"/>
      <c r="I161" s="752"/>
      <c r="J161" s="753" t="s">
        <v>209</v>
      </c>
      <c r="K161" s="753"/>
      <c r="L161" s="753"/>
      <c r="M161" s="753"/>
      <c r="N161" s="754">
        <f>IFERROR(VLOOKUP(N163,Marks,5,0),"")</f>
        <v>949</v>
      </c>
      <c r="O161" s="754"/>
      <c r="P161" s="754"/>
      <c r="Q161" s="770"/>
      <c r="R161" s="751" t="s">
        <v>206</v>
      </c>
      <c r="S161" s="751"/>
      <c r="T161" s="751"/>
      <c r="U161" s="752" t="str">
        <f>IFERROR(VLOOKUP(AD163,Marks,6,0),"")</f>
        <v>JOYA KHAN</v>
      </c>
      <c r="V161" s="752"/>
      <c r="W161" s="752"/>
      <c r="X161" s="752"/>
      <c r="Y161" s="752"/>
      <c r="Z161" s="753" t="s">
        <v>209</v>
      </c>
      <c r="AA161" s="753"/>
      <c r="AB161" s="753"/>
      <c r="AC161" s="753"/>
      <c r="AD161" s="754">
        <f>IFERROR(VLOOKUP(AD163,Marks,5,0),"")</f>
        <v>933</v>
      </c>
      <c r="AE161" s="754"/>
      <c r="AF161" s="754"/>
    </row>
    <row r="162" spans="1:32" ht="21.9" customHeight="1">
      <c r="A162" s="166">
        <f>IF(N163="","",A161+1)</f>
        <v>6</v>
      </c>
      <c r="B162" s="751" t="s">
        <v>207</v>
      </c>
      <c r="C162" s="751"/>
      <c r="D162" s="751"/>
      <c r="E162" s="752" t="str">
        <f>IFERROR(VLOOKUP(N163,Marks,7,0),"")</f>
        <v>KRISHAN KAMAL SOLANKI</v>
      </c>
      <c r="F162" s="752"/>
      <c r="G162" s="752"/>
      <c r="H162" s="752"/>
      <c r="I162" s="752"/>
      <c r="J162" s="753" t="s">
        <v>210</v>
      </c>
      <c r="K162" s="753"/>
      <c r="L162" s="753"/>
      <c r="M162" s="753"/>
      <c r="N162" s="767" t="str">
        <f>IFERROR(VLOOKUP(N163,Marks,4,0),"")</f>
        <v>30-10-2014</v>
      </c>
      <c r="O162" s="767"/>
      <c r="P162" s="767"/>
      <c r="Q162" s="770"/>
      <c r="R162" s="751" t="s">
        <v>207</v>
      </c>
      <c r="S162" s="751"/>
      <c r="T162" s="751"/>
      <c r="U162" s="752" t="str">
        <f>IFERROR(VLOOKUP(AD163,Marks,7,0),"")</f>
        <v>BARGAT KHAN</v>
      </c>
      <c r="V162" s="752"/>
      <c r="W162" s="752"/>
      <c r="X162" s="752"/>
      <c r="Y162" s="752"/>
      <c r="Z162" s="753" t="s">
        <v>210</v>
      </c>
      <c r="AA162" s="753"/>
      <c r="AB162" s="753"/>
      <c r="AC162" s="753"/>
      <c r="AD162" s="767" t="str">
        <f>IFERROR(VLOOKUP(AD163,Marks,4,0),"")</f>
        <v>26-05-2014</v>
      </c>
      <c r="AE162" s="767"/>
      <c r="AF162" s="767"/>
    </row>
    <row r="163" spans="1:32" ht="21.9" customHeight="1">
      <c r="A163" s="166">
        <f>IF(N163="","",A162+1)</f>
        <v>7</v>
      </c>
      <c r="B163" s="751" t="s">
        <v>208</v>
      </c>
      <c r="C163" s="751"/>
      <c r="D163" s="751"/>
      <c r="E163" s="752" t="str">
        <f>IFERROR(VLOOKUP(N163,Marks,8,0),"")</f>
        <v>GEETA DEVI</v>
      </c>
      <c r="F163" s="752"/>
      <c r="G163" s="752"/>
      <c r="H163" s="752"/>
      <c r="I163" s="752"/>
      <c r="J163" s="753" t="s">
        <v>211</v>
      </c>
      <c r="K163" s="753"/>
      <c r="L163" s="753"/>
      <c r="M163" s="753"/>
      <c r="N163" s="760">
        <f>IF(AD137="","",IF(AND(AD137+1&gt;$AN$6),"",AD137+1))</f>
        <v>113</v>
      </c>
      <c r="O163" s="760"/>
      <c r="P163" s="760"/>
      <c r="Q163" s="770"/>
      <c r="R163" s="751" t="s">
        <v>208</v>
      </c>
      <c r="S163" s="751"/>
      <c r="T163" s="751"/>
      <c r="U163" s="752" t="str">
        <f>IFERROR(VLOOKUP(AD163,Marks,8,0),"")</f>
        <v>MADINA BANO</v>
      </c>
      <c r="V163" s="752"/>
      <c r="W163" s="752"/>
      <c r="X163" s="752"/>
      <c r="Y163" s="752"/>
      <c r="Z163" s="753" t="s">
        <v>211</v>
      </c>
      <c r="AA163" s="753"/>
      <c r="AB163" s="753"/>
      <c r="AC163" s="753"/>
      <c r="AD163" s="761">
        <f>IF(N163="","",IF(AND(N163+1&gt;$AN$6),"",N163+1))</f>
        <v>114</v>
      </c>
      <c r="AE163" s="761"/>
      <c r="AF163" s="761"/>
    </row>
    <row r="164" spans="1:32" ht="9" customHeight="1">
      <c r="A164" s="166">
        <f>IF(N163="","",A163+1)</f>
        <v>8</v>
      </c>
      <c r="B164" s="123"/>
      <c r="C164" s="123"/>
      <c r="D164" s="123"/>
      <c r="E164" s="124"/>
      <c r="F164" s="124"/>
      <c r="G164" s="124"/>
      <c r="H164" s="123"/>
      <c r="I164" s="123"/>
      <c r="J164" s="125"/>
      <c r="K164" s="125"/>
      <c r="L164" s="125"/>
      <c r="M164" s="76"/>
      <c r="N164" s="76"/>
      <c r="O164" s="76"/>
      <c r="P164" s="76"/>
      <c r="Q164" s="770"/>
      <c r="R164" s="123"/>
      <c r="S164" s="123"/>
      <c r="T164" s="123"/>
      <c r="U164" s="124"/>
      <c r="V164" s="124"/>
      <c r="W164" s="124"/>
      <c r="X164" s="123"/>
      <c r="Y164" s="123"/>
      <c r="Z164" s="125"/>
      <c r="AA164" s="125"/>
      <c r="AB164" s="125"/>
      <c r="AC164" s="76"/>
      <c r="AD164" s="76"/>
      <c r="AE164" s="76"/>
      <c r="AF164" s="76"/>
    </row>
    <row r="165" spans="1:32" ht="21" customHeight="1">
      <c r="A165" s="166">
        <f>IF(N163="","",A164+1)</f>
        <v>9</v>
      </c>
      <c r="B165" s="762" t="s">
        <v>213</v>
      </c>
      <c r="C165" s="610" t="s">
        <v>214</v>
      </c>
      <c r="D165" s="610"/>
      <c r="E165" s="610"/>
      <c r="F165" s="763" t="s">
        <v>13</v>
      </c>
      <c r="G165" s="764"/>
      <c r="H165" s="764"/>
      <c r="I165" s="765"/>
      <c r="J165" s="613" t="s">
        <v>184</v>
      </c>
      <c r="K165" s="614" t="s">
        <v>167</v>
      </c>
      <c r="L165" s="615"/>
      <c r="M165" s="615"/>
      <c r="N165" s="616"/>
      <c r="O165" s="580" t="s">
        <v>185</v>
      </c>
      <c r="P165" s="581" t="s">
        <v>186</v>
      </c>
      <c r="Q165" s="770"/>
      <c r="R165" s="762" t="s">
        <v>213</v>
      </c>
      <c r="S165" s="610" t="s">
        <v>214</v>
      </c>
      <c r="T165" s="610"/>
      <c r="U165" s="610"/>
      <c r="V165" s="763" t="s">
        <v>13</v>
      </c>
      <c r="W165" s="764"/>
      <c r="X165" s="764"/>
      <c r="Y165" s="765"/>
      <c r="Z165" s="613" t="s">
        <v>184</v>
      </c>
      <c r="AA165" s="614" t="s">
        <v>167</v>
      </c>
      <c r="AB165" s="615"/>
      <c r="AC165" s="615"/>
      <c r="AD165" s="616"/>
      <c r="AE165" s="580" t="s">
        <v>185</v>
      </c>
      <c r="AF165" s="581" t="s">
        <v>186</v>
      </c>
    </row>
    <row r="166" spans="1:32" ht="90.75" customHeight="1">
      <c r="A166" s="166">
        <f>IF(N163="","",A165+1)</f>
        <v>10</v>
      </c>
      <c r="B166" s="762"/>
      <c r="C166" s="171" t="s">
        <v>11</v>
      </c>
      <c r="D166" s="171" t="s">
        <v>180</v>
      </c>
      <c r="E166" s="171" t="s">
        <v>108</v>
      </c>
      <c r="F166" s="171" t="s">
        <v>182</v>
      </c>
      <c r="G166" s="171" t="s">
        <v>183</v>
      </c>
      <c r="H166" s="305" t="s">
        <v>10</v>
      </c>
      <c r="I166" s="171" t="s">
        <v>108</v>
      </c>
      <c r="J166" s="613"/>
      <c r="K166" s="172" t="s">
        <v>182</v>
      </c>
      <c r="L166" s="172" t="s">
        <v>183</v>
      </c>
      <c r="M166" s="173" t="s">
        <v>10</v>
      </c>
      <c r="N166" s="171" t="s">
        <v>108</v>
      </c>
      <c r="O166" s="580"/>
      <c r="P166" s="736"/>
      <c r="Q166" s="770"/>
      <c r="R166" s="762"/>
      <c r="S166" s="171" t="s">
        <v>11</v>
      </c>
      <c r="T166" s="171" t="s">
        <v>180</v>
      </c>
      <c r="U166" s="171" t="s">
        <v>108</v>
      </c>
      <c r="V166" s="171" t="s">
        <v>182</v>
      </c>
      <c r="W166" s="171" t="s">
        <v>183</v>
      </c>
      <c r="X166" s="305" t="s">
        <v>10</v>
      </c>
      <c r="Y166" s="171" t="s">
        <v>108</v>
      </c>
      <c r="Z166" s="613"/>
      <c r="AA166" s="172" t="s">
        <v>182</v>
      </c>
      <c r="AB166" s="172" t="s">
        <v>183</v>
      </c>
      <c r="AC166" s="173" t="s">
        <v>10</v>
      </c>
      <c r="AD166" s="171" t="s">
        <v>108</v>
      </c>
      <c r="AE166" s="580"/>
      <c r="AF166" s="736">
        <v>0</v>
      </c>
    </row>
    <row r="167" spans="1:32" ht="18.75" customHeight="1">
      <c r="A167" s="166">
        <f>IF(N163="","",A166+1)</f>
        <v>11</v>
      </c>
      <c r="B167" s="762"/>
      <c r="C167" s="390">
        <v>20</v>
      </c>
      <c r="D167" s="390">
        <v>20</v>
      </c>
      <c r="E167" s="116">
        <v>40</v>
      </c>
      <c r="F167" s="390">
        <v>30</v>
      </c>
      <c r="G167" s="390">
        <v>18</v>
      </c>
      <c r="H167" s="390">
        <v>12</v>
      </c>
      <c r="I167" s="116">
        <v>60</v>
      </c>
      <c r="J167" s="118">
        <v>100</v>
      </c>
      <c r="K167" s="390">
        <v>50</v>
      </c>
      <c r="L167" s="390">
        <v>30</v>
      </c>
      <c r="M167" s="390">
        <v>20</v>
      </c>
      <c r="N167" s="116">
        <v>100</v>
      </c>
      <c r="O167" s="118">
        <v>200</v>
      </c>
      <c r="P167" s="775">
        <f>IF(AND(N163="",C160="",E161="",N161=""),"",IF(OR(C160=1,C160=2),600,800))</f>
        <v>600</v>
      </c>
      <c r="Q167" s="770"/>
      <c r="R167" s="762"/>
      <c r="S167" s="390">
        <v>20</v>
      </c>
      <c r="T167" s="390">
        <v>20</v>
      </c>
      <c r="U167" s="116">
        <v>40</v>
      </c>
      <c r="V167" s="390">
        <v>30</v>
      </c>
      <c r="W167" s="390">
        <v>18</v>
      </c>
      <c r="X167" s="390">
        <v>12</v>
      </c>
      <c r="Y167" s="116">
        <v>60</v>
      </c>
      <c r="Z167" s="118">
        <v>100</v>
      </c>
      <c r="AA167" s="390">
        <v>50</v>
      </c>
      <c r="AB167" s="390">
        <v>30</v>
      </c>
      <c r="AC167" s="390">
        <v>20</v>
      </c>
      <c r="AD167" s="116">
        <v>100</v>
      </c>
      <c r="AE167" s="118">
        <v>200</v>
      </c>
      <c r="AF167" s="775">
        <f>IF(AND(AD163="",S160="",U161="",AD161=""),"",IF(OR(S160=1,S160=2),600,800))</f>
        <v>600</v>
      </c>
    </row>
    <row r="168" spans="1:32" ht="21" customHeight="1">
      <c r="A168" s="166">
        <f>IF(N163="","",A167+1)</f>
        <v>12</v>
      </c>
      <c r="B168" s="122" t="str">
        <f>'Result Sheet'!$L$4</f>
        <v xml:space="preserve">हिन्दी </v>
      </c>
      <c r="C168" s="391">
        <f>IFERROR(VLOOKUP(N163,Marks,11,0),"")</f>
        <v>9</v>
      </c>
      <c r="D168" s="391">
        <f>IFERROR(VLOOKUP(N163,Marks,12,0),"")</f>
        <v>9</v>
      </c>
      <c r="E168" s="117">
        <f>IFERROR(VLOOKUP(N163,Marks,13,0),"")</f>
        <v>18</v>
      </c>
      <c r="F168" s="391">
        <f>IFERROR(VLOOKUP(N163,Marks,14,0),"")</f>
        <v>20</v>
      </c>
      <c r="G168" s="391">
        <f>IFERROR(VLOOKUP(N163,Marks,15,0),"")</f>
        <v>6</v>
      </c>
      <c r="H168" s="391">
        <f>IFERROR(VLOOKUP(N163,Marks,16,0),"")</f>
        <v>11</v>
      </c>
      <c r="I168" s="117">
        <f>IFERROR(VLOOKUP(N163,Marks,17,0),"")</f>
        <v>37</v>
      </c>
      <c r="J168" s="119">
        <f>IFERROR(VLOOKUP(N163,Marks,18,0),"")</f>
        <v>55</v>
      </c>
      <c r="K168" s="391">
        <f>IFERROR(VLOOKUP(N163,Marks,19,0),"")</f>
        <v>37</v>
      </c>
      <c r="L168" s="391">
        <f>IFERROR(VLOOKUP(N163,Marks,20,0),"")</f>
        <v>4</v>
      </c>
      <c r="M168" s="391">
        <f>IFERROR(VLOOKUP(N163,Marks,21,0),"")</f>
        <v>11</v>
      </c>
      <c r="N168" s="117">
        <f>IFERROR(VLOOKUP(N163,Marks,22,0),"")</f>
        <v>52</v>
      </c>
      <c r="O168" s="119">
        <f>IFERROR(VLOOKUP(N163,Marks,23,0),"")</f>
        <v>107</v>
      </c>
      <c r="P168" s="323" t="str">
        <f>IFERROR(VLOOKUP(N163,Marks,29,0),"")</f>
        <v>C</v>
      </c>
      <c r="Q168" s="770"/>
      <c r="R168" s="122" t="str">
        <f>'Result Sheet'!$L$4</f>
        <v xml:space="preserve">हिन्दी </v>
      </c>
      <c r="S168" s="391">
        <f>IFERROR(VLOOKUP(AD163,Marks,11,0),"")</f>
        <v>5</v>
      </c>
      <c r="T168" s="391">
        <f>IFERROR(VLOOKUP(AD163,Marks,12,0),"")</f>
        <v>6</v>
      </c>
      <c r="U168" s="117">
        <f>IFERROR(VLOOKUP(AD163,Marks,13,0),"")</f>
        <v>11</v>
      </c>
      <c r="V168" s="391">
        <f>IFERROR(VLOOKUP(AD163,Marks,14,0),"")</f>
        <v>21</v>
      </c>
      <c r="W168" s="391">
        <f>IFERROR(VLOOKUP(AD163,Marks,15,0),"")</f>
        <v>6</v>
      </c>
      <c r="X168" s="391">
        <f>IFERROR(VLOOKUP(AD163,Marks,16,0),"")</f>
        <v>4</v>
      </c>
      <c r="Y168" s="117">
        <f>IFERROR(VLOOKUP(AD163,Marks,17,0),"")</f>
        <v>31</v>
      </c>
      <c r="Z168" s="119">
        <f>IFERROR(VLOOKUP(AD163,Marks,18,0),"")</f>
        <v>42</v>
      </c>
      <c r="AA168" s="391">
        <f>IFERROR(VLOOKUP(AD163,Marks,19,0),"")</f>
        <v>37</v>
      </c>
      <c r="AB168" s="391">
        <f>IFERROR(VLOOKUP(AD163,Marks,20,0),"")</f>
        <v>4</v>
      </c>
      <c r="AC168" s="391">
        <f>IFERROR(VLOOKUP(AD163,Marks,21,0),"")</f>
        <v>11</v>
      </c>
      <c r="AD168" s="117">
        <f>IFERROR(VLOOKUP(AD163,Marks,22,0),"")</f>
        <v>52</v>
      </c>
      <c r="AE168" s="119">
        <f>IFERROR(VLOOKUP(AD163,Marks,23,0),"")</f>
        <v>94</v>
      </c>
      <c r="AF168" s="323" t="str">
        <f>IFERROR(VLOOKUP(AD163,Marks,29,0),"")</f>
        <v>D</v>
      </c>
    </row>
    <row r="169" spans="1:32" ht="21" customHeight="1">
      <c r="A169" s="166">
        <f>IF(N163="","",A168+1)</f>
        <v>13</v>
      </c>
      <c r="B169" s="122" t="str">
        <f>'Result Sheet'!$AE$4</f>
        <v xml:space="preserve">अंग्रेजी </v>
      </c>
      <c r="C169" s="391">
        <f>IFERROR(VLOOKUP(N163,Marks,30,0),"")</f>
        <v>9</v>
      </c>
      <c r="D169" s="391">
        <f>IFERROR(VLOOKUP(N163,Marks,31,0),"")</f>
        <v>9</v>
      </c>
      <c r="E169" s="117">
        <f>IFERROR(VLOOKUP(N163,Marks,32,0),"")</f>
        <v>18</v>
      </c>
      <c r="F169" s="391">
        <f>IFERROR(VLOOKUP(N163,Marks,33,0),"")</f>
        <v>21</v>
      </c>
      <c r="G169" s="391">
        <f>IFERROR(VLOOKUP(N163,Marks,34,0),"")</f>
        <v>5</v>
      </c>
      <c r="H169" s="391">
        <f>IFERROR(VLOOKUP(N163,Marks,35,0),"")</f>
        <v>10</v>
      </c>
      <c r="I169" s="117">
        <f>IFERROR(VLOOKUP(N163,Marks,36,0),"")</f>
        <v>36</v>
      </c>
      <c r="J169" s="119">
        <f>IFERROR(VLOOKUP(N163,Marks,37,0),"")</f>
        <v>54</v>
      </c>
      <c r="K169" s="391">
        <f>IFERROR(VLOOKUP(N163,Marks,38,0),"")</f>
        <v>47</v>
      </c>
      <c r="L169" s="391">
        <f>IFERROR(VLOOKUP(N163,Marks,39,0),"")</f>
        <v>4</v>
      </c>
      <c r="M169" s="391">
        <f>IFERROR(VLOOKUP(N163,Marks,40,0),"")</f>
        <v>10</v>
      </c>
      <c r="N169" s="117">
        <f>IFERROR(VLOOKUP(N163,Marks,41,0),"")</f>
        <v>61</v>
      </c>
      <c r="O169" s="119">
        <f>IFERROR(VLOOKUP(N163,Marks,42,0),"")</f>
        <v>115</v>
      </c>
      <c r="P169" s="323" t="str">
        <f>IFERROR(VLOOKUP(N163,Marks,48,0),"")</f>
        <v>C</v>
      </c>
      <c r="Q169" s="770"/>
      <c r="R169" s="122" t="str">
        <f>'Result Sheet'!$AE$4</f>
        <v xml:space="preserve">अंग्रेजी </v>
      </c>
      <c r="S169" s="391">
        <f>IFERROR(VLOOKUP(AD163,Marks,30,0),"")</f>
        <v>9</v>
      </c>
      <c r="T169" s="391">
        <f>IFERROR(VLOOKUP(AD163,Marks,31,0),"")</f>
        <v>9</v>
      </c>
      <c r="U169" s="117">
        <f>IFERROR(VLOOKUP(AD163,Marks,32,0),"")</f>
        <v>18</v>
      </c>
      <c r="V169" s="391">
        <f>IFERROR(VLOOKUP(AD163,Marks,33,0),"")</f>
        <v>25</v>
      </c>
      <c r="W169" s="391">
        <f>IFERROR(VLOOKUP(AD163,Marks,34,0),"")</f>
        <v>6</v>
      </c>
      <c r="X169" s="391">
        <f>IFERROR(VLOOKUP(AD163,Marks,35,0),"")</f>
        <v>9</v>
      </c>
      <c r="Y169" s="117">
        <f>IFERROR(VLOOKUP(AD163,Marks,36,0),"")</f>
        <v>40</v>
      </c>
      <c r="Z169" s="119">
        <f>IFERROR(VLOOKUP(AD163,Marks,37,0),"")</f>
        <v>58</v>
      </c>
      <c r="AA169" s="391">
        <f>IFERROR(VLOOKUP(AD163,Marks,38,0),"")</f>
        <v>48</v>
      </c>
      <c r="AB169" s="391">
        <f>IFERROR(VLOOKUP(AD163,Marks,39,0),"")</f>
        <v>4</v>
      </c>
      <c r="AC169" s="391">
        <f>IFERROR(VLOOKUP(AD163,Marks,40,0),"")</f>
        <v>9</v>
      </c>
      <c r="AD169" s="117">
        <f>IFERROR(VLOOKUP(AD163,Marks,41,0),"")</f>
        <v>61</v>
      </c>
      <c r="AE169" s="119">
        <f>IFERROR(VLOOKUP(AD163,Marks,42,0),"")</f>
        <v>119</v>
      </c>
      <c r="AF169" s="323" t="str">
        <f>IFERROR(VLOOKUP(AD163,Marks,48,0),"")</f>
        <v>C</v>
      </c>
    </row>
    <row r="170" spans="1:32" ht="21" customHeight="1">
      <c r="A170" s="166">
        <f>IF(N163="","",A169+1)</f>
        <v>14</v>
      </c>
      <c r="B170" s="122" t="str">
        <f>'Result Sheet'!$AX$4</f>
        <v xml:space="preserve">गणित </v>
      </c>
      <c r="C170" s="391" t="str">
        <f>IFERROR(VLOOKUP(N163,Marks,49,0),"")</f>
        <v>NA</v>
      </c>
      <c r="D170" s="391">
        <f>IFERROR(VLOOKUP(N163,Marks,50,0),"")</f>
        <v>6</v>
      </c>
      <c r="E170" s="117">
        <f>IFERROR(VLOOKUP(N163,Marks,51,0),"")</f>
        <v>6</v>
      </c>
      <c r="F170" s="391">
        <f>IFERROR(VLOOKUP(N163,Marks,52,0),"")</f>
        <v>26</v>
      </c>
      <c r="G170" s="391">
        <f>IFERROR(VLOOKUP(N163,Marks,53,0),"")</f>
        <v>6</v>
      </c>
      <c r="H170" s="391">
        <f>IFERROR(VLOOKUP(N163,Marks,54,0),"")</f>
        <v>9</v>
      </c>
      <c r="I170" s="117">
        <f>IFERROR(VLOOKUP(N163,Marks,55,0),"")</f>
        <v>41</v>
      </c>
      <c r="J170" s="119">
        <f>IFERROR(VLOOKUP(N163,Marks,56,0),"")</f>
        <v>47</v>
      </c>
      <c r="K170" s="391">
        <f>IFERROR(VLOOKUP(N163,Marks,57,0),"")</f>
        <v>41</v>
      </c>
      <c r="L170" s="391">
        <f>IFERROR(VLOOKUP(N163,Marks,58,0),"")</f>
        <v>15</v>
      </c>
      <c r="M170" s="391">
        <f>IFERROR(VLOOKUP(N163,Marks,59,0),"")</f>
        <v>8</v>
      </c>
      <c r="N170" s="117">
        <f>IFERROR(VLOOKUP(N163,Marks,60,0),"")</f>
        <v>64</v>
      </c>
      <c r="O170" s="119">
        <f>IFERROR(VLOOKUP(N163,Marks,61,0),"")</f>
        <v>111</v>
      </c>
      <c r="P170" s="323" t="str">
        <f>IFERROR(VLOOKUP(N163,Marks,67,0),"")</f>
        <v>C</v>
      </c>
      <c r="Q170" s="770"/>
      <c r="R170" s="122" t="str">
        <f>'Result Sheet'!$AX$4</f>
        <v xml:space="preserve">गणित </v>
      </c>
      <c r="S170" s="391">
        <f>IFERROR(VLOOKUP(AD163,Marks,49,0),"")</f>
        <v>9</v>
      </c>
      <c r="T170" s="391">
        <f>IFERROR(VLOOKUP(AD163,Marks,50,0),"")</f>
        <v>6</v>
      </c>
      <c r="U170" s="117">
        <f>IFERROR(VLOOKUP(AD163,Marks,51,0),"")</f>
        <v>15</v>
      </c>
      <c r="V170" s="391">
        <f>IFERROR(VLOOKUP(AD163,Marks,52,0),"")</f>
        <v>21</v>
      </c>
      <c r="W170" s="391">
        <f>IFERROR(VLOOKUP(AD163,Marks,53,0),"")</f>
        <v>5</v>
      </c>
      <c r="X170" s="391">
        <f>IFERROR(VLOOKUP(AD163,Marks,54,0),"")</f>
        <v>9</v>
      </c>
      <c r="Y170" s="117">
        <f>IFERROR(VLOOKUP(AD163,Marks,55,0),"")</f>
        <v>35</v>
      </c>
      <c r="Z170" s="119">
        <f>IFERROR(VLOOKUP(AD163,Marks,56,0),"")</f>
        <v>50</v>
      </c>
      <c r="AA170" s="391">
        <f>IFERROR(VLOOKUP(AD163,Marks,57,0),"")</f>
        <v>41</v>
      </c>
      <c r="AB170" s="391">
        <f>IFERROR(VLOOKUP(AD163,Marks,58,0),"")</f>
        <v>15</v>
      </c>
      <c r="AC170" s="391">
        <f>IFERROR(VLOOKUP(AD163,Marks,59,0),"")</f>
        <v>8</v>
      </c>
      <c r="AD170" s="117">
        <f>IFERROR(VLOOKUP(AD163,Marks,60,0),"")</f>
        <v>64</v>
      </c>
      <c r="AE170" s="119">
        <f>IFERROR(VLOOKUP(AD163,Marks,61,0),"")</f>
        <v>114</v>
      </c>
      <c r="AF170" s="323" t="str">
        <f>IFERROR(VLOOKUP(AD163,Marks,67,0),"")</f>
        <v>C</v>
      </c>
    </row>
    <row r="171" spans="1:32" ht="21" customHeight="1">
      <c r="A171" s="166">
        <f>IF(N163="","",A170+1)</f>
        <v>15</v>
      </c>
      <c r="B171" s="122" t="str">
        <f>'Result Sheet'!$BQ$4</f>
        <v xml:space="preserve">पर्यावरण अध्ययन </v>
      </c>
      <c r="C171" s="391">
        <f>IFERROR(VLOOKUP(N163,Marks,68,0),"")</f>
        <v>9</v>
      </c>
      <c r="D171" s="391">
        <f>IFERROR(VLOOKUP(N163,Marks,69,0),"")</f>
        <v>7</v>
      </c>
      <c r="E171" s="117">
        <f>IFERROR(VLOOKUP(N163,Marks,70,0),"")</f>
        <v>16</v>
      </c>
      <c r="F171" s="391">
        <f>IFERROR(VLOOKUP(N163,Marks,71,0),"")</f>
        <v>29</v>
      </c>
      <c r="G171" s="391">
        <f>IFERROR(VLOOKUP(N163,Marks,72,0),"")</f>
        <v>4</v>
      </c>
      <c r="H171" s="391">
        <f>IFERROR(VLOOKUP(N163,Marks,73,0),"")</f>
        <v>11</v>
      </c>
      <c r="I171" s="117">
        <f>IFERROR(VLOOKUP(N163,Marks,74,0),"")</f>
        <v>44</v>
      </c>
      <c r="J171" s="119">
        <f>IFERROR(VLOOKUP(N163,Marks,75,0),"")</f>
        <v>60</v>
      </c>
      <c r="K171" s="391">
        <f>IFERROR(VLOOKUP(N163,Marks,76,0),"")</f>
        <v>49</v>
      </c>
      <c r="L171" s="391">
        <f>IFERROR(VLOOKUP(N163,Marks,77,0),"")</f>
        <v>16</v>
      </c>
      <c r="M171" s="391">
        <f>IFERROR(VLOOKUP(N163,Marks,78,0),"")</f>
        <v>8</v>
      </c>
      <c r="N171" s="117">
        <f>IFERROR(VLOOKUP(N163,Marks,79,0),"")</f>
        <v>73</v>
      </c>
      <c r="O171" s="119">
        <f>IFERROR(VLOOKUP(N163,Marks,80,0),"")</f>
        <v>133</v>
      </c>
      <c r="P171" s="323" t="str">
        <f>IFERROR(VLOOKUP(N163,Marks,86,0),"")</f>
        <v>C</v>
      </c>
      <c r="Q171" s="770"/>
      <c r="R171" s="122" t="str">
        <f>'Result Sheet'!$BQ$4</f>
        <v xml:space="preserve">पर्यावरण अध्ययन </v>
      </c>
      <c r="S171" s="391">
        <f>IFERROR(VLOOKUP(AD163,Marks,68,0),"")</f>
        <v>9</v>
      </c>
      <c r="T171" s="391">
        <f>IFERROR(VLOOKUP(AD163,Marks,69,0),"")</f>
        <v>7</v>
      </c>
      <c r="U171" s="117">
        <f>IFERROR(VLOOKUP(AD163,Marks,70,0),"")</f>
        <v>16</v>
      </c>
      <c r="V171" s="391">
        <f>IFERROR(VLOOKUP(AD163,Marks,71,0),"")</f>
        <v>28</v>
      </c>
      <c r="W171" s="391">
        <f>IFERROR(VLOOKUP(AD163,Marks,72,0),"")</f>
        <v>4</v>
      </c>
      <c r="X171" s="391">
        <f>IFERROR(VLOOKUP(AD163,Marks,73,0),"")</f>
        <v>11</v>
      </c>
      <c r="Y171" s="117">
        <f>IFERROR(VLOOKUP(AD163,Marks,74,0),"")</f>
        <v>43</v>
      </c>
      <c r="Z171" s="119">
        <f>IFERROR(VLOOKUP(AD163,Marks,75,0),"")</f>
        <v>59</v>
      </c>
      <c r="AA171" s="391">
        <f>IFERROR(VLOOKUP(AD163,Marks,76,0),"")</f>
        <v>47</v>
      </c>
      <c r="AB171" s="391">
        <f>IFERROR(VLOOKUP(AD163,Marks,77,0),"")</f>
        <v>16</v>
      </c>
      <c r="AC171" s="391">
        <f>IFERROR(VLOOKUP(AD163,Marks,78,0),"")</f>
        <v>8</v>
      </c>
      <c r="AD171" s="117">
        <f>IFERROR(VLOOKUP(AD163,Marks,79,0),"")</f>
        <v>71</v>
      </c>
      <c r="AE171" s="119">
        <f>IFERROR(VLOOKUP(AD163,Marks,80,0),"")</f>
        <v>130</v>
      </c>
      <c r="AF171" s="323" t="str">
        <f>IFERROR(VLOOKUP(AD163,Marks,86,0),"")</f>
        <v>C</v>
      </c>
    </row>
    <row r="172" spans="1:32" ht="25.5" customHeight="1">
      <c r="A172" s="166">
        <f>IF(N163="","",A171+1)</f>
        <v>16</v>
      </c>
      <c r="B172" s="392" t="s">
        <v>215</v>
      </c>
      <c r="C172" s="120">
        <f>IF(AND(C168="",C169="",C170="",C171=""),"",IF(OR(C160=1,C160=2),SUM(C168:C170),SUM(C168:C171)))</f>
        <v>18</v>
      </c>
      <c r="D172" s="120">
        <f>IF(AND(D168="",D169="",D170="",D171=""),"",IF(OR(C160=1,C160=2),SUM(D168:D170),SUM(D168:D171)))</f>
        <v>24</v>
      </c>
      <c r="E172" s="120">
        <f>IF(AND(E168="",E169="",E170="",E171=""),"",IF(OR(C160=1,C160=2),SUM(E168:E170),SUM(E168:E171)))</f>
        <v>42</v>
      </c>
      <c r="F172" s="120">
        <f>IF(AND(F168="",F169="",F170="",F171=""),"",IF(OR(C160=1,C160=2),SUM(F168:F170),SUM(F168:F171)))</f>
        <v>67</v>
      </c>
      <c r="G172" s="120">
        <f>IF(AND(G168="",G169="",G170="",G171=""),"",IF(OR(C160=1,C160=2),SUM(G168:G170),SUM(G168:G171)))</f>
        <v>17</v>
      </c>
      <c r="H172" s="120">
        <f>IF(AND(H168="",H169="",H170="",H171=""),"",IF(OR(C160=1,C160=2),SUM(H168:H170),SUM(H168:H171)))</f>
        <v>30</v>
      </c>
      <c r="I172" s="120">
        <f>IF(AND(I168="",I169="",I170="",I171=""),"",IF(OR(C160=1,C160=2),SUM(I168:I170),SUM(I168:I171)))</f>
        <v>114</v>
      </c>
      <c r="J172" s="120">
        <f>IF(AND(J168="",J169="",J170="",J171=""),"",IF(OR(C160=1,C160=2),SUM(J168:J170),SUM(J168:J171)))</f>
        <v>156</v>
      </c>
      <c r="K172" s="120">
        <f>IF(AND(K168="",K169="",K170="",K171=""),"",IF(OR(C160=1,C160=2),SUM(K168:K170),SUM(K168:K171)))</f>
        <v>125</v>
      </c>
      <c r="L172" s="120">
        <f>IF(AND(L168="",L169="",L170="",L171=""),"",IF(OR(C160=1,C160=2),SUM(L168:L170),SUM(L168:L171)))</f>
        <v>23</v>
      </c>
      <c r="M172" s="120">
        <f>IF(AND(M168="",M169="",M170="",M171=""),"",IF(OR(C160=1,C160=2),SUM(M168:M170),SUM(M168:M171)))</f>
        <v>29</v>
      </c>
      <c r="N172" s="120">
        <f>IF(AND(N168="",N169="",N170="",N171=""),"",IF(OR(C160=1,C160=2),SUM(N168:N170),SUM(N168:N171)))</f>
        <v>177</v>
      </c>
      <c r="O172" s="120">
        <f>IF(AND(O168="",O169="",O170="",O171=""),"",IF(OR(C160=1,C160=2),SUM(O168:O170),SUM(O168:O171)))</f>
        <v>333</v>
      </c>
      <c r="P172" s="326" t="str">
        <f>IF(OR(N163="",E161="",O172=""),"",IF(O172&gt;=81%*P167,"A",IF(O172&gt;=61%*P167,"B",IF(O172&gt;=41%*P167,"C",IF(O172&gt;=21%*P167,"D","E")))))</f>
        <v>C</v>
      </c>
      <c r="Q172" s="770"/>
      <c r="R172" s="392" t="s">
        <v>215</v>
      </c>
      <c r="S172" s="120">
        <f>IF(AND(S168="",S169="",S170="",S171=""),"",IF(OR(S160=1,S160=2),SUM(S168:S170),SUM(S168:S171)))</f>
        <v>23</v>
      </c>
      <c r="T172" s="120">
        <f>IF(AND(T168="",T169="",T170="",T171=""),"",IF(OR(S160=1,S160=2),SUM(T168:T170),SUM(T168:T171)))</f>
        <v>21</v>
      </c>
      <c r="U172" s="120">
        <f>IF(AND(U168="",U169="",U170="",U171=""),"",IF(OR(S160=1,S160=2),SUM(U168:U170),SUM(U168:U171)))</f>
        <v>44</v>
      </c>
      <c r="V172" s="120">
        <f>IF(AND(V168="",V169="",V170="",V171=""),"",IF(OR(S160=1,S160=2),SUM(V168:V170),SUM(V168:V171)))</f>
        <v>67</v>
      </c>
      <c r="W172" s="120">
        <f>IF(AND(W168="",W169="",W170="",W171=""),"",IF(OR(S160=1,S160=2),SUM(W168:W170),SUM(W168:W171)))</f>
        <v>17</v>
      </c>
      <c r="X172" s="120">
        <f>IF(AND(X168="",X169="",X170="",X171=""),"",IF(OR(S160=1,S160=2),SUM(X168:X170),SUM(X168:X171)))</f>
        <v>22</v>
      </c>
      <c r="Y172" s="120">
        <f>IF(AND(Y168="",Y169="",Y170="",Y171=""),"",IF(OR(S160=1,S160=2),SUM(Y168:Y170),SUM(Y168:Y171)))</f>
        <v>106</v>
      </c>
      <c r="Z172" s="120">
        <f>IF(AND(Z168="",Z169="",Z170="",Z171=""),"",IF(OR(S160=1,S160=2),SUM(Z168:Z170),SUM(Z168:Z171)))</f>
        <v>150</v>
      </c>
      <c r="AA172" s="120">
        <f>IF(AND(AA168="",AA169="",AA170="",AA171=""),"",IF(OR(S160=1,S160=2),SUM(AA168:AA170),SUM(AA168:AA171)))</f>
        <v>126</v>
      </c>
      <c r="AB172" s="120">
        <f>IF(AND(AB168="",AB169="",AB170="",AB171=""),"",IF(OR(S160=1,S160=2),SUM(AB168:AB170),SUM(AB168:AB171)))</f>
        <v>23</v>
      </c>
      <c r="AC172" s="120">
        <f>IF(AND(AC168="",AC169="",AC170="",AC171=""),"",IF(OR(S160=1,S160=2),SUM(AC168:AC170),SUM(AC168:AC171)))</f>
        <v>28</v>
      </c>
      <c r="AD172" s="120">
        <f>IF(AND(AD168="",AD169="",AD170="",AD171=""),"",IF(OR(S160=1,S160=2),SUM(AD168:AD170),SUM(AD168:AD171)))</f>
        <v>177</v>
      </c>
      <c r="AE172" s="120">
        <f>IF(AND(AE168="",AE169="",AE170="",AE171=""),"",IF(OR(S160=1,S160=2),SUM(AE168:AE170),SUM(AE168:AE171)))</f>
        <v>327</v>
      </c>
      <c r="AF172" s="326" t="str">
        <f>IF(OR(AD163="",U161="",AE172=""),"",IF(AE172&gt;=81%*AF167,"A",IF(AE172&gt;=61%*AF167,"B",IF(AE172&gt;=41%*AF167,"C",IF(AE172&gt;=21%*AF167,"D","E")))))</f>
        <v>C</v>
      </c>
    </row>
    <row r="173" spans="1:32" ht="9" customHeight="1">
      <c r="A173" s="166">
        <f>IF(N163="","",A172+1)</f>
        <v>17</v>
      </c>
      <c r="B173" s="737"/>
      <c r="C173" s="737"/>
      <c r="D173" s="737"/>
      <c r="E173" s="737"/>
      <c r="F173" s="737"/>
      <c r="G173" s="737"/>
      <c r="H173" s="737"/>
      <c r="I173" s="737"/>
      <c r="J173" s="737"/>
      <c r="K173" s="737"/>
      <c r="L173" s="737"/>
      <c r="M173" s="737"/>
      <c r="N173" s="737"/>
      <c r="O173" s="737"/>
      <c r="P173" s="737"/>
      <c r="Q173" s="770"/>
      <c r="R173" s="737"/>
      <c r="S173" s="737"/>
      <c r="T173" s="737"/>
      <c r="U173" s="737"/>
      <c r="V173" s="737"/>
      <c r="W173" s="737"/>
      <c r="X173" s="737"/>
      <c r="Y173" s="737"/>
      <c r="Z173" s="737"/>
      <c r="AA173" s="737"/>
      <c r="AB173" s="737"/>
      <c r="AC173" s="737"/>
      <c r="AD173" s="737"/>
      <c r="AE173" s="737"/>
      <c r="AF173" s="737"/>
    </row>
    <row r="174" spans="1:32" ht="22.5" customHeight="1">
      <c r="A174" s="166">
        <f>IF(N163="","",A173+1)</f>
        <v>18</v>
      </c>
      <c r="B174" s="738" t="s">
        <v>213</v>
      </c>
      <c r="C174" s="738"/>
      <c r="D174" s="739" t="s">
        <v>229</v>
      </c>
      <c r="E174" s="740"/>
      <c r="F174" s="393" t="s">
        <v>186</v>
      </c>
      <c r="G174" s="738" t="s">
        <v>213</v>
      </c>
      <c r="H174" s="738"/>
      <c r="I174" s="739" t="s">
        <v>229</v>
      </c>
      <c r="J174" s="740"/>
      <c r="K174" s="393" t="s">
        <v>186</v>
      </c>
      <c r="L174" s="738" t="s">
        <v>213</v>
      </c>
      <c r="M174" s="738"/>
      <c r="N174" s="739" t="s">
        <v>229</v>
      </c>
      <c r="O174" s="740"/>
      <c r="P174" s="393" t="s">
        <v>186</v>
      </c>
      <c r="Q174" s="770"/>
      <c r="R174" s="738" t="s">
        <v>213</v>
      </c>
      <c r="S174" s="738"/>
      <c r="T174" s="739" t="s">
        <v>229</v>
      </c>
      <c r="U174" s="740"/>
      <c r="V174" s="393" t="s">
        <v>186</v>
      </c>
      <c r="W174" s="738" t="s">
        <v>213</v>
      </c>
      <c r="X174" s="738"/>
      <c r="Y174" s="739" t="s">
        <v>229</v>
      </c>
      <c r="Z174" s="740"/>
      <c r="AA174" s="393" t="s">
        <v>186</v>
      </c>
      <c r="AB174" s="738" t="s">
        <v>213</v>
      </c>
      <c r="AC174" s="738"/>
      <c r="AD174" s="739" t="s">
        <v>229</v>
      </c>
      <c r="AE174" s="740"/>
      <c r="AF174" s="393" t="s">
        <v>186</v>
      </c>
    </row>
    <row r="175" spans="1:32" ht="21.75" customHeight="1">
      <c r="A175" s="166">
        <f>IF(N163="","",A174+1)</f>
        <v>19</v>
      </c>
      <c r="B175" s="741" t="s">
        <v>221</v>
      </c>
      <c r="C175" s="742"/>
      <c r="D175" s="742"/>
      <c r="E175" s="119">
        <f>IFERROR(VLOOKUP(N163,Marks,90,0),"")</f>
        <v>88</v>
      </c>
      <c r="F175" s="130" t="str">
        <f>IFERROR(VLOOKUP(N163,Marks,94,0),"")</f>
        <v>A</v>
      </c>
      <c r="G175" s="741" t="s">
        <v>192</v>
      </c>
      <c r="H175" s="742"/>
      <c r="I175" s="742"/>
      <c r="J175" s="119">
        <f>IFERROR(VLOOKUP(N163,Marks,98,0),"")</f>
        <v>76</v>
      </c>
      <c r="K175" s="130" t="str">
        <f>IFERROR(VLOOKUP(N163,Marks,102,0),"")</f>
        <v>A</v>
      </c>
      <c r="L175" s="743" t="s">
        <v>193</v>
      </c>
      <c r="M175" s="744"/>
      <c r="N175" s="744"/>
      <c r="O175" s="119">
        <f>IFERROR(VLOOKUP(N163,Marks,106,0),"")</f>
        <v>78</v>
      </c>
      <c r="P175" s="130" t="str">
        <f>IFERROR(VLOOKUP(N163,Marks,110,0),"")</f>
        <v>A</v>
      </c>
      <c r="Q175" s="770"/>
      <c r="R175" s="740" t="s">
        <v>221</v>
      </c>
      <c r="S175" s="740"/>
      <c r="T175" s="740"/>
      <c r="U175" s="119">
        <f>IFERROR(VLOOKUP(AD163,Marks,90,0),"")</f>
        <v>87</v>
      </c>
      <c r="V175" s="130" t="str">
        <f>IFERROR(VLOOKUP(AD163,Marks,94,0),"")</f>
        <v>A</v>
      </c>
      <c r="W175" s="740" t="s">
        <v>192</v>
      </c>
      <c r="X175" s="740"/>
      <c r="Y175" s="740"/>
      <c r="Z175" s="119">
        <f>IFERROR(VLOOKUP(AD163,Marks,98,0),"")</f>
        <v>76</v>
      </c>
      <c r="AA175" s="130" t="str">
        <f>IFERROR(VLOOKUP(AD163,Marks,102,0),"")</f>
        <v>A</v>
      </c>
      <c r="AB175" s="745" t="s">
        <v>193</v>
      </c>
      <c r="AC175" s="745"/>
      <c r="AD175" s="745"/>
      <c r="AE175" s="119">
        <f>IFERROR(VLOOKUP(AD163,Marks,106,0),"")</f>
        <v>74</v>
      </c>
      <c r="AF175" s="130" t="str">
        <f>IFERROR(VLOOKUP(AD163,Marks,110,0),"")</f>
        <v>B</v>
      </c>
    </row>
    <row r="176" spans="1:32" ht="21" customHeight="1">
      <c r="A176" s="166">
        <f>IF(N163="","",A175+1)</f>
        <v>20</v>
      </c>
      <c r="B176" s="732" t="s">
        <v>216</v>
      </c>
      <c r="C176" s="732"/>
      <c r="D176" s="732"/>
      <c r="E176" s="746">
        <f>IFERROR(VLOOKUP(N163,Marks,116,0),"")</f>
        <v>220</v>
      </c>
      <c r="F176" s="746"/>
      <c r="G176" s="746"/>
      <c r="H176" s="746"/>
      <c r="I176" s="732" t="s">
        <v>217</v>
      </c>
      <c r="J176" s="732"/>
      <c r="K176" s="732"/>
      <c r="L176" s="732"/>
      <c r="M176" s="747">
        <f>IFERROR(VLOOKUP(N163,Marks,117,0),"")</f>
        <v>12</v>
      </c>
      <c r="N176" s="747"/>
      <c r="O176" s="747"/>
      <c r="P176" s="747"/>
      <c r="Q176" s="770"/>
      <c r="R176" s="732" t="s">
        <v>216</v>
      </c>
      <c r="S176" s="732"/>
      <c r="T176" s="732"/>
      <c r="U176" s="746">
        <f>IFERROR(VLOOKUP(AD163,Marks,116,0),"")</f>
        <v>220</v>
      </c>
      <c r="V176" s="746"/>
      <c r="W176" s="746"/>
      <c r="X176" s="746"/>
      <c r="Y176" s="732" t="s">
        <v>217</v>
      </c>
      <c r="Z176" s="732"/>
      <c r="AA176" s="732"/>
      <c r="AB176" s="732"/>
      <c r="AC176" s="747">
        <f>IFERROR(VLOOKUP(AD163,Marks,117,0),"")</f>
        <v>22</v>
      </c>
      <c r="AD176" s="747"/>
      <c r="AE176" s="747"/>
      <c r="AF176" s="747"/>
    </row>
    <row r="177" spans="1:32" ht="21" customHeight="1">
      <c r="A177" s="166">
        <f>IF(N163="","",A176+1)</f>
        <v>21</v>
      </c>
      <c r="B177" s="732" t="s">
        <v>218</v>
      </c>
      <c r="C177" s="732"/>
      <c r="D177" s="732"/>
      <c r="E177" s="774" t="str">
        <f>IFERROR(VLOOKUP(N163,Marks,115,0),"")</f>
        <v>Promoted</v>
      </c>
      <c r="F177" s="774"/>
      <c r="G177" s="774"/>
      <c r="H177" s="774"/>
      <c r="I177" s="732" t="s">
        <v>219</v>
      </c>
      <c r="J177" s="732"/>
      <c r="K177" s="732"/>
      <c r="L177" s="732"/>
      <c r="M177" s="733">
        <f>IFERROR(VLOOKUP(N163,Marks,112,0),"")</f>
        <v>55.5</v>
      </c>
      <c r="N177" s="733"/>
      <c r="O177" s="733"/>
      <c r="P177" s="733"/>
      <c r="Q177" s="770"/>
      <c r="R177" s="732" t="s">
        <v>218</v>
      </c>
      <c r="S177" s="732"/>
      <c r="T177" s="732"/>
      <c r="U177" s="774" t="str">
        <f>IFERROR(VLOOKUP(AD163,Marks,115,0),"")</f>
        <v>Promoted</v>
      </c>
      <c r="V177" s="774"/>
      <c r="W177" s="774"/>
      <c r="X177" s="774"/>
      <c r="Y177" s="732" t="s">
        <v>219</v>
      </c>
      <c r="Z177" s="732"/>
      <c r="AA177" s="732"/>
      <c r="AB177" s="732"/>
      <c r="AC177" s="733">
        <f>IFERROR(VLOOKUP(AD163,Marks,112,0),"")</f>
        <v>54.5</v>
      </c>
      <c r="AD177" s="733"/>
      <c r="AE177" s="733"/>
      <c r="AF177" s="733"/>
    </row>
    <row r="178" spans="1:32" ht="21" customHeight="1">
      <c r="A178" s="166">
        <f>IF(N163="","",A177+1)</f>
        <v>22</v>
      </c>
      <c r="B178" s="732" t="s">
        <v>220</v>
      </c>
      <c r="C178" s="732"/>
      <c r="D178" s="732"/>
      <c r="E178" s="324" t="str">
        <f>IFERROR(VLOOKUP(N163,Marks,113,0),"")</f>
        <v>II</v>
      </c>
      <c r="F178" s="325" t="s">
        <v>341</v>
      </c>
      <c r="G178" s="734" t="str">
        <f>IF(OR(N163="",E161="",O172=""),"",IF(O172&gt;=81%*P167,"A",IF(O172&gt;=61%*P167,"B",IF(O172&gt;=41%*P167,"C",IF(O172&gt;=21%*P167,"D","E")))))</f>
        <v>C</v>
      </c>
      <c r="H178" s="734"/>
      <c r="I178" s="732" t="s">
        <v>222</v>
      </c>
      <c r="J178" s="732"/>
      <c r="K178" s="732"/>
      <c r="L178" s="732"/>
      <c r="M178" s="769">
        <f>IFERROR(VLOOKUP(N163,Marks,114,0),"")</f>
        <v>13.999999999999998</v>
      </c>
      <c r="N178" s="769"/>
      <c r="O178" s="769"/>
      <c r="P178" s="769"/>
      <c r="Q178" s="770"/>
      <c r="R178" s="732" t="s">
        <v>220</v>
      </c>
      <c r="S178" s="732"/>
      <c r="T178" s="732"/>
      <c r="U178" s="324" t="str">
        <f>IFERROR(VLOOKUP(AD163,Marks,113,0),"")</f>
        <v>II</v>
      </c>
      <c r="V178" s="325" t="s">
        <v>341</v>
      </c>
      <c r="W178" s="734" t="str">
        <f>IF(OR(AD163="",U161="",AE172=""),"",IF(AE172&gt;=81%*AF167,"A",IF(AE172&gt;=61%*AF167,"B",IF(AE172&gt;=41%*AF167,"C",IF(AE172&gt;=21%*AF167,"D","E")))))</f>
        <v>C</v>
      </c>
      <c r="X178" s="734"/>
      <c r="Y178" s="732" t="s">
        <v>222</v>
      </c>
      <c r="Z178" s="732"/>
      <c r="AA178" s="732"/>
      <c r="AB178" s="732"/>
      <c r="AC178" s="769">
        <f>IFERROR(VLOOKUP(AD163,Marks,114,0),"")</f>
        <v>16</v>
      </c>
      <c r="AD178" s="769"/>
      <c r="AE178" s="769"/>
      <c r="AF178" s="769"/>
    </row>
    <row r="179" spans="1:32" ht="21" customHeight="1">
      <c r="A179" s="166">
        <f>IF(N163="","",A178+1)</f>
        <v>23</v>
      </c>
      <c r="B179" s="768" t="s">
        <v>228</v>
      </c>
      <c r="C179" s="768"/>
      <c r="D179" s="768"/>
      <c r="E179" s="735">
        <f>'Master sheet'!$C$10</f>
        <v>44697</v>
      </c>
      <c r="F179" s="735"/>
      <c r="G179" s="735"/>
      <c r="H179" s="318"/>
      <c r="I179" s="121"/>
      <c r="J179" s="121"/>
      <c r="K179" s="76"/>
      <c r="L179" s="121"/>
      <c r="M179" s="121"/>
      <c r="N179" s="121"/>
      <c r="O179" s="121"/>
      <c r="P179" s="121"/>
      <c r="Q179" s="770"/>
      <c r="R179" s="768" t="s">
        <v>228</v>
      </c>
      <c r="S179" s="768"/>
      <c r="T179" s="768"/>
      <c r="U179" s="735">
        <f>'Master sheet'!$C$10</f>
        <v>44697</v>
      </c>
      <c r="V179" s="735"/>
      <c r="W179" s="735"/>
      <c r="X179" s="121"/>
      <c r="Y179" s="121"/>
      <c r="Z179" s="121"/>
      <c r="AA179" s="76"/>
      <c r="AB179" s="121"/>
      <c r="AC179" s="121"/>
      <c r="AD179" s="121"/>
      <c r="AE179" s="121"/>
      <c r="AF179" s="121"/>
    </row>
    <row r="180" spans="1:32" ht="43.5" customHeight="1">
      <c r="A180" s="166">
        <f>IF(N163="","",A179+1)</f>
        <v>24</v>
      </c>
      <c r="B180" s="755" t="str">
        <f>IF(AND(C160=1),CONCATENATE("( ",UPPER('Master sheet'!$F$10)," )"),IF(AND(C160=2),CONCATENATE("( ",UPPER('Master sheet'!$F$18)," )"),IF(AND(C160=3),CONCATENATE("( ",UPPER('Master sheet'!$J$10)," )"),IF(AND(C160=4),CONCATENATE("( ",UPPER('Master sheet'!$J$18)," )"),""))))</f>
        <v>( PRADIP SINGH RAJAWAT )</v>
      </c>
      <c r="C180" s="755"/>
      <c r="D180" s="755"/>
      <c r="E180" s="755"/>
      <c r="F180" s="756" t="str">
        <f>IF(AND(N163=""),"",CONCATENATE("(",'Master sheet'!$C$14," )"))</f>
        <v>(Suresh Kumar )</v>
      </c>
      <c r="G180" s="756"/>
      <c r="H180" s="756"/>
      <c r="I180" s="756"/>
      <c r="J180" s="756"/>
      <c r="K180" s="756" t="str">
        <f>IF(AND(N163=""),"",CONCATENATE("(",'Master sheet'!$C$12," )"))</f>
        <v>(USHA PALIYA )</v>
      </c>
      <c r="L180" s="756"/>
      <c r="M180" s="756"/>
      <c r="N180" s="756"/>
      <c r="O180" s="756"/>
      <c r="P180" s="756"/>
      <c r="Q180" s="770"/>
      <c r="R180" s="755" t="str">
        <f>IF(AND(S160=1),CONCATENATE("( ",UPPER('Master sheet'!$F$10)," )"),IF(AND(S160=2),CONCATENATE("( ",UPPER('Master sheet'!$F$18)," )"),IF(AND(S160=3),CONCATENATE("( ",UPPER('Master sheet'!$J$10)," )"),IF(AND(S160=4),CONCATENATE("( ",UPPER('Master sheet'!$J$18)," )"),""))))</f>
        <v>( PRADIP SINGH RAJAWAT )</v>
      </c>
      <c r="S180" s="755"/>
      <c r="T180" s="755"/>
      <c r="U180" s="755"/>
      <c r="V180" s="756" t="str">
        <f>IF(AND(AD163=""),"",CONCATENATE("(",'Master sheet'!$C$14," )"))</f>
        <v>(Suresh Kumar )</v>
      </c>
      <c r="W180" s="756"/>
      <c r="X180" s="756"/>
      <c r="Y180" s="756"/>
      <c r="Z180" s="756"/>
      <c r="AA180" s="756" t="str">
        <f>IF(AND(AD163=""),"",CONCATENATE("(",'Master sheet'!$C$12," )"))</f>
        <v>(USHA PALIYA )</v>
      </c>
      <c r="AB180" s="756"/>
      <c r="AC180" s="756"/>
      <c r="AD180" s="756"/>
      <c r="AE180" s="756"/>
      <c r="AF180" s="756"/>
    </row>
    <row r="181" spans="1:32" ht="21.75" customHeight="1">
      <c r="A181" s="166">
        <f>IF(N163="","",A180+1)</f>
        <v>25</v>
      </c>
      <c r="B181" s="757" t="s">
        <v>223</v>
      </c>
      <c r="C181" s="757"/>
      <c r="D181" s="757"/>
      <c r="E181" s="757"/>
      <c r="F181" s="758" t="s">
        <v>224</v>
      </c>
      <c r="G181" s="758"/>
      <c r="H181" s="758"/>
      <c r="I181" s="758"/>
      <c r="J181" s="758"/>
      <c r="K181" s="757" t="s">
        <v>225</v>
      </c>
      <c r="L181" s="757"/>
      <c r="M181" s="757"/>
      <c r="N181" s="757"/>
      <c r="O181" s="757"/>
      <c r="P181" s="757"/>
      <c r="Q181" s="770"/>
      <c r="R181" s="757" t="s">
        <v>223</v>
      </c>
      <c r="S181" s="757"/>
      <c r="T181" s="757"/>
      <c r="U181" s="757"/>
      <c r="V181" s="758" t="s">
        <v>224</v>
      </c>
      <c r="W181" s="758"/>
      <c r="X181" s="758"/>
      <c r="Y181" s="758"/>
      <c r="Z181" s="758"/>
      <c r="AA181" s="757" t="s">
        <v>225</v>
      </c>
      <c r="AB181" s="757"/>
      <c r="AC181" s="757"/>
      <c r="AD181" s="757"/>
      <c r="AE181" s="757"/>
      <c r="AF181" s="757"/>
    </row>
    <row r="183" spans="1:32" ht="21.9" customHeight="1">
      <c r="A183" s="165">
        <f>IF(N189="","",1)</f>
        <v>1</v>
      </c>
      <c r="B183" s="759" t="s">
        <v>203</v>
      </c>
      <c r="C183" s="759"/>
      <c r="D183" s="759"/>
      <c r="E183" s="759"/>
      <c r="F183" s="759"/>
      <c r="G183" s="759"/>
      <c r="H183" s="759"/>
      <c r="I183" s="759"/>
      <c r="J183" s="759"/>
      <c r="K183" s="759"/>
      <c r="L183" s="759"/>
      <c r="M183" s="759"/>
      <c r="N183" s="759"/>
      <c r="O183" s="759"/>
      <c r="P183" s="759"/>
      <c r="Q183" s="770" t="s">
        <v>249</v>
      </c>
      <c r="R183" s="759" t="s">
        <v>203</v>
      </c>
      <c r="S183" s="759"/>
      <c r="T183" s="759"/>
      <c r="U183" s="759"/>
      <c r="V183" s="759"/>
      <c r="W183" s="759"/>
      <c r="X183" s="759"/>
      <c r="Y183" s="759"/>
      <c r="Z183" s="759"/>
      <c r="AA183" s="759"/>
      <c r="AB183" s="759"/>
      <c r="AC183" s="759"/>
      <c r="AD183" s="759"/>
      <c r="AE183" s="759"/>
      <c r="AF183" s="759"/>
    </row>
    <row r="184" spans="1:32" ht="21.9" customHeight="1">
      <c r="A184" s="166">
        <f>IF(N189="","",A183+1)</f>
        <v>2</v>
      </c>
      <c r="B184" s="771" t="s">
        <v>204</v>
      </c>
      <c r="C184" s="771"/>
      <c r="D184" s="771"/>
      <c r="E184" s="771"/>
      <c r="F184" s="771"/>
      <c r="G184" s="771"/>
      <c r="H184" s="771"/>
      <c r="I184" s="771"/>
      <c r="J184" s="771"/>
      <c r="K184" s="771"/>
      <c r="L184" s="771"/>
      <c r="M184" s="771"/>
      <c r="N184" s="771"/>
      <c r="O184" s="771"/>
      <c r="P184" s="771"/>
      <c r="Q184" s="770"/>
      <c r="R184" s="771" t="s">
        <v>204</v>
      </c>
      <c r="S184" s="771"/>
      <c r="T184" s="771"/>
      <c r="U184" s="771"/>
      <c r="V184" s="771"/>
      <c r="W184" s="771"/>
      <c r="X184" s="771"/>
      <c r="Y184" s="771"/>
      <c r="Z184" s="771"/>
      <c r="AA184" s="771"/>
      <c r="AB184" s="771"/>
      <c r="AC184" s="771"/>
      <c r="AD184" s="771"/>
      <c r="AE184" s="771"/>
      <c r="AF184" s="771"/>
    </row>
    <row r="185" spans="1:32" ht="21.9" customHeight="1">
      <c r="A185" s="166">
        <f>IF(N189="","",A184+1)</f>
        <v>3</v>
      </c>
      <c r="B185" s="772" t="s">
        <v>168</v>
      </c>
      <c r="C185" s="772"/>
      <c r="D185" s="772"/>
      <c r="E185" s="773" t="str">
        <f>IF(AND(N189=""),"",'Result Sheet'!$F$2)</f>
        <v xml:space="preserve">महात्मा गाँधी राजकीय विद्यालय (अंग्रेजी माध्यम) बर, पाली </v>
      </c>
      <c r="F185" s="773"/>
      <c r="G185" s="773"/>
      <c r="H185" s="773"/>
      <c r="I185" s="773"/>
      <c r="J185" s="773"/>
      <c r="K185" s="773"/>
      <c r="L185" s="773"/>
      <c r="M185" s="773"/>
      <c r="N185" s="773"/>
      <c r="O185" s="773"/>
      <c r="P185" s="773"/>
      <c r="Q185" s="770"/>
      <c r="R185" s="772" t="s">
        <v>168</v>
      </c>
      <c r="S185" s="772"/>
      <c r="T185" s="772"/>
      <c r="U185" s="773" t="str">
        <f>IF(AND(AD189=""),"",'Result Sheet'!$F$2)</f>
        <v xml:space="preserve">महात्मा गाँधी राजकीय विद्यालय (अंग्रेजी माध्यम) बर, पाली </v>
      </c>
      <c r="V185" s="773"/>
      <c r="W185" s="773"/>
      <c r="X185" s="773"/>
      <c r="Y185" s="773"/>
      <c r="Z185" s="773"/>
      <c r="AA185" s="773"/>
      <c r="AB185" s="773"/>
      <c r="AC185" s="773"/>
      <c r="AD185" s="773"/>
      <c r="AE185" s="773"/>
      <c r="AF185" s="773"/>
    </row>
    <row r="186" spans="1:32" ht="21.9" customHeight="1">
      <c r="A186" s="166">
        <f>IF(N189="","",A185+1)</f>
        <v>4</v>
      </c>
      <c r="B186" s="164" t="s">
        <v>169</v>
      </c>
      <c r="C186" s="748">
        <f>IFERROR(VLOOKUP(N189,Marks,2,0),"")</f>
        <v>1</v>
      </c>
      <c r="D186" s="748"/>
      <c r="E186" s="766" t="s">
        <v>212</v>
      </c>
      <c r="F186" s="766"/>
      <c r="G186" s="766"/>
      <c r="H186" s="748" t="str">
        <f>IFERROR(VLOOKUP(N189,Marks,3,0),"")</f>
        <v>A</v>
      </c>
      <c r="I186" s="748"/>
      <c r="J186" s="749" t="s">
        <v>205</v>
      </c>
      <c r="K186" s="749"/>
      <c r="L186" s="749"/>
      <c r="M186" s="749"/>
      <c r="N186" s="750" t="str">
        <f>IF(AND(N189=""),"",'Marks Entry 1st'!$I$2)</f>
        <v xml:space="preserve"> 2021-2022</v>
      </c>
      <c r="O186" s="750"/>
      <c r="P186" s="750"/>
      <c r="Q186" s="770"/>
      <c r="R186" s="164" t="s">
        <v>169</v>
      </c>
      <c r="S186" s="748" t="str">
        <f>IFERROR(VLOOKUP(AD189,Marks,2,0),"")</f>
        <v/>
      </c>
      <c r="T186" s="748"/>
      <c r="U186" s="766" t="s">
        <v>212</v>
      </c>
      <c r="V186" s="766"/>
      <c r="W186" s="766"/>
      <c r="X186" s="748" t="str">
        <f>IFERROR(VLOOKUP(AD189,Marks,3,0),"")</f>
        <v/>
      </c>
      <c r="Y186" s="748"/>
      <c r="Z186" s="749" t="s">
        <v>205</v>
      </c>
      <c r="AA186" s="749"/>
      <c r="AB186" s="749"/>
      <c r="AC186" s="749"/>
      <c r="AD186" s="750" t="str">
        <f>IF(AND(AD189=""),"",'Marks Entry 1st'!$I$2)</f>
        <v xml:space="preserve"> 2021-2022</v>
      </c>
      <c r="AE186" s="750"/>
      <c r="AF186" s="750"/>
    </row>
    <row r="187" spans="1:32" ht="21.9" customHeight="1">
      <c r="A187" s="166">
        <f>IF(N189="","",A186+1)</f>
        <v>5</v>
      </c>
      <c r="B187" s="751" t="s">
        <v>206</v>
      </c>
      <c r="C187" s="751"/>
      <c r="D187" s="751"/>
      <c r="E187" s="752" t="str">
        <f>IFERROR(VLOOKUP(N189,Marks,6,0),"")</f>
        <v>JOYA KHAN</v>
      </c>
      <c r="F187" s="752"/>
      <c r="G187" s="752"/>
      <c r="H187" s="752"/>
      <c r="I187" s="752"/>
      <c r="J187" s="753" t="s">
        <v>209</v>
      </c>
      <c r="K187" s="753"/>
      <c r="L187" s="753"/>
      <c r="M187" s="753"/>
      <c r="N187" s="754">
        <f>IFERROR(VLOOKUP(N189,Marks,5,0),"")</f>
        <v>946</v>
      </c>
      <c r="O187" s="754"/>
      <c r="P187" s="754"/>
      <c r="Q187" s="770"/>
      <c r="R187" s="751" t="s">
        <v>206</v>
      </c>
      <c r="S187" s="751"/>
      <c r="T187" s="751"/>
      <c r="U187" s="752" t="str">
        <f>IFERROR(VLOOKUP(AD189,Marks,6,0),"")</f>
        <v/>
      </c>
      <c r="V187" s="752"/>
      <c r="W187" s="752"/>
      <c r="X187" s="752"/>
      <c r="Y187" s="752"/>
      <c r="Z187" s="753" t="s">
        <v>209</v>
      </c>
      <c r="AA187" s="753"/>
      <c r="AB187" s="753"/>
      <c r="AC187" s="753"/>
      <c r="AD187" s="754" t="str">
        <f>IFERROR(VLOOKUP(AD189,Marks,5,0),"")</f>
        <v/>
      </c>
      <c r="AE187" s="754"/>
      <c r="AF187" s="754"/>
    </row>
    <row r="188" spans="1:32" ht="21.9" customHeight="1">
      <c r="A188" s="166">
        <f>IF(N189="","",A187+1)</f>
        <v>6</v>
      </c>
      <c r="B188" s="751" t="s">
        <v>207</v>
      </c>
      <c r="C188" s="751"/>
      <c r="D188" s="751"/>
      <c r="E188" s="752" t="str">
        <f>IFERROR(VLOOKUP(N189,Marks,7,0),"")</f>
        <v>SAHIMAN LOHAR</v>
      </c>
      <c r="F188" s="752"/>
      <c r="G188" s="752"/>
      <c r="H188" s="752"/>
      <c r="I188" s="752"/>
      <c r="J188" s="753" t="s">
        <v>210</v>
      </c>
      <c r="K188" s="753"/>
      <c r="L188" s="753"/>
      <c r="M188" s="753"/>
      <c r="N188" s="767" t="str">
        <f>IFERROR(VLOOKUP(N189,Marks,4,0),"")</f>
        <v>18-02-2015</v>
      </c>
      <c r="O188" s="767"/>
      <c r="P188" s="767"/>
      <c r="Q188" s="770"/>
      <c r="R188" s="751" t="s">
        <v>207</v>
      </c>
      <c r="S188" s="751"/>
      <c r="T188" s="751"/>
      <c r="U188" s="752" t="str">
        <f>IFERROR(VLOOKUP(AD189,Marks,7,0),"")</f>
        <v/>
      </c>
      <c r="V188" s="752"/>
      <c r="W188" s="752"/>
      <c r="X188" s="752"/>
      <c r="Y188" s="752"/>
      <c r="Z188" s="753" t="s">
        <v>210</v>
      </c>
      <c r="AA188" s="753"/>
      <c r="AB188" s="753"/>
      <c r="AC188" s="753"/>
      <c r="AD188" s="767" t="str">
        <f>IFERROR(VLOOKUP(AD189,Marks,4,0),"")</f>
        <v/>
      </c>
      <c r="AE188" s="767"/>
      <c r="AF188" s="767"/>
    </row>
    <row r="189" spans="1:32" ht="21.9" customHeight="1">
      <c r="A189" s="166">
        <f>IF(N189="","",A188+1)</f>
        <v>7</v>
      </c>
      <c r="B189" s="751" t="s">
        <v>208</v>
      </c>
      <c r="C189" s="751"/>
      <c r="D189" s="751"/>
      <c r="E189" s="752" t="str">
        <f>IFERROR(VLOOKUP(N189,Marks,8,0),"")</f>
        <v>SABINA BANO</v>
      </c>
      <c r="F189" s="752"/>
      <c r="G189" s="752"/>
      <c r="H189" s="752"/>
      <c r="I189" s="752"/>
      <c r="J189" s="753" t="s">
        <v>211</v>
      </c>
      <c r="K189" s="753"/>
      <c r="L189" s="753"/>
      <c r="M189" s="753"/>
      <c r="N189" s="760">
        <f>IF(AD163="","",IF(AND(AD163+1&gt;$AN$6),"",AD163+1))</f>
        <v>115</v>
      </c>
      <c r="O189" s="760"/>
      <c r="P189" s="760"/>
      <c r="Q189" s="770"/>
      <c r="R189" s="751" t="s">
        <v>208</v>
      </c>
      <c r="S189" s="751"/>
      <c r="T189" s="751"/>
      <c r="U189" s="752" t="str">
        <f>IFERROR(VLOOKUP(AD189,Marks,8,0),"")</f>
        <v/>
      </c>
      <c r="V189" s="752"/>
      <c r="W189" s="752"/>
      <c r="X189" s="752"/>
      <c r="Y189" s="752"/>
      <c r="Z189" s="753" t="s">
        <v>211</v>
      </c>
      <c r="AA189" s="753"/>
      <c r="AB189" s="753"/>
      <c r="AC189" s="753"/>
      <c r="AD189" s="761">
        <f>IF(N189="","",IF(AND(N189+1&gt;$AN$6),"",N189+1))</f>
        <v>116</v>
      </c>
      <c r="AE189" s="761"/>
      <c r="AF189" s="761"/>
    </row>
    <row r="190" spans="1:32" ht="9" customHeight="1">
      <c r="A190" s="166">
        <f>IF(N189="","",A189+1)</f>
        <v>8</v>
      </c>
      <c r="B190" s="123"/>
      <c r="C190" s="123"/>
      <c r="D190" s="123"/>
      <c r="E190" s="124"/>
      <c r="F190" s="124"/>
      <c r="G190" s="124"/>
      <c r="H190" s="123"/>
      <c r="I190" s="123"/>
      <c r="J190" s="125"/>
      <c r="K190" s="125"/>
      <c r="L190" s="125"/>
      <c r="M190" s="76"/>
      <c r="N190" s="76"/>
      <c r="O190" s="76"/>
      <c r="P190" s="76"/>
      <c r="Q190" s="770"/>
      <c r="R190" s="123"/>
      <c r="S190" s="123"/>
      <c r="T190" s="123"/>
      <c r="U190" s="124"/>
      <c r="V190" s="124"/>
      <c r="W190" s="124"/>
      <c r="X190" s="123"/>
      <c r="Y190" s="123"/>
      <c r="Z190" s="125"/>
      <c r="AA190" s="125"/>
      <c r="AB190" s="125"/>
      <c r="AC190" s="76"/>
      <c r="AD190" s="76"/>
      <c r="AE190" s="76"/>
      <c r="AF190" s="76"/>
    </row>
    <row r="191" spans="1:32" ht="21" customHeight="1">
      <c r="A191" s="166">
        <f>IF(N189="","",A190+1)</f>
        <v>9</v>
      </c>
      <c r="B191" s="762" t="s">
        <v>213</v>
      </c>
      <c r="C191" s="610" t="s">
        <v>214</v>
      </c>
      <c r="D191" s="610"/>
      <c r="E191" s="610"/>
      <c r="F191" s="763" t="s">
        <v>13</v>
      </c>
      <c r="G191" s="764"/>
      <c r="H191" s="764"/>
      <c r="I191" s="765"/>
      <c r="J191" s="613" t="s">
        <v>184</v>
      </c>
      <c r="K191" s="614" t="s">
        <v>167</v>
      </c>
      <c r="L191" s="615"/>
      <c r="M191" s="615"/>
      <c r="N191" s="616"/>
      <c r="O191" s="580" t="s">
        <v>185</v>
      </c>
      <c r="P191" s="581" t="s">
        <v>186</v>
      </c>
      <c r="Q191" s="770"/>
      <c r="R191" s="762" t="s">
        <v>213</v>
      </c>
      <c r="S191" s="610" t="s">
        <v>214</v>
      </c>
      <c r="T191" s="610"/>
      <c r="U191" s="610"/>
      <c r="V191" s="763" t="s">
        <v>13</v>
      </c>
      <c r="W191" s="764"/>
      <c r="X191" s="764"/>
      <c r="Y191" s="765"/>
      <c r="Z191" s="613" t="s">
        <v>184</v>
      </c>
      <c r="AA191" s="614" t="s">
        <v>167</v>
      </c>
      <c r="AB191" s="615"/>
      <c r="AC191" s="615"/>
      <c r="AD191" s="616"/>
      <c r="AE191" s="580" t="s">
        <v>185</v>
      </c>
      <c r="AF191" s="581" t="s">
        <v>186</v>
      </c>
    </row>
    <row r="192" spans="1:32" ht="90.75" customHeight="1">
      <c r="A192" s="166">
        <f>IF(N189="","",A191+1)</f>
        <v>10</v>
      </c>
      <c r="B192" s="762"/>
      <c r="C192" s="171" t="s">
        <v>11</v>
      </c>
      <c r="D192" s="171" t="s">
        <v>180</v>
      </c>
      <c r="E192" s="171" t="s">
        <v>108</v>
      </c>
      <c r="F192" s="171" t="s">
        <v>182</v>
      </c>
      <c r="G192" s="171" t="s">
        <v>183</v>
      </c>
      <c r="H192" s="305" t="s">
        <v>10</v>
      </c>
      <c r="I192" s="171" t="s">
        <v>108</v>
      </c>
      <c r="J192" s="613"/>
      <c r="K192" s="172" t="s">
        <v>182</v>
      </c>
      <c r="L192" s="172" t="s">
        <v>183</v>
      </c>
      <c r="M192" s="173" t="s">
        <v>10</v>
      </c>
      <c r="N192" s="171" t="s">
        <v>108</v>
      </c>
      <c r="O192" s="580"/>
      <c r="P192" s="736"/>
      <c r="Q192" s="770"/>
      <c r="R192" s="762"/>
      <c r="S192" s="171" t="s">
        <v>11</v>
      </c>
      <c r="T192" s="171" t="s">
        <v>180</v>
      </c>
      <c r="U192" s="171" t="s">
        <v>108</v>
      </c>
      <c r="V192" s="171" t="s">
        <v>182</v>
      </c>
      <c r="W192" s="171" t="s">
        <v>183</v>
      </c>
      <c r="X192" s="305" t="s">
        <v>10</v>
      </c>
      <c r="Y192" s="171" t="s">
        <v>108</v>
      </c>
      <c r="Z192" s="613"/>
      <c r="AA192" s="172" t="s">
        <v>182</v>
      </c>
      <c r="AB192" s="172" t="s">
        <v>183</v>
      </c>
      <c r="AC192" s="173" t="s">
        <v>10</v>
      </c>
      <c r="AD192" s="171" t="s">
        <v>108</v>
      </c>
      <c r="AE192" s="580"/>
      <c r="AF192" s="736">
        <v>0</v>
      </c>
    </row>
    <row r="193" spans="1:32" ht="18.75" customHeight="1">
      <c r="A193" s="166">
        <f>IF(N189="","",A192+1)</f>
        <v>11</v>
      </c>
      <c r="B193" s="762"/>
      <c r="C193" s="390">
        <v>20</v>
      </c>
      <c r="D193" s="390">
        <v>20</v>
      </c>
      <c r="E193" s="116">
        <v>40</v>
      </c>
      <c r="F193" s="390">
        <v>30</v>
      </c>
      <c r="G193" s="390">
        <v>18</v>
      </c>
      <c r="H193" s="390">
        <v>12</v>
      </c>
      <c r="I193" s="116">
        <v>60</v>
      </c>
      <c r="J193" s="118">
        <v>100</v>
      </c>
      <c r="K193" s="390">
        <v>50</v>
      </c>
      <c r="L193" s="390">
        <v>30</v>
      </c>
      <c r="M193" s="390">
        <v>20</v>
      </c>
      <c r="N193" s="116">
        <v>100</v>
      </c>
      <c r="O193" s="118">
        <v>200</v>
      </c>
      <c r="P193" s="775">
        <f>IF(AND(N189="",C186="",E187="",N187=""),"",IF(OR(C186=1,C186=2),600,800))</f>
        <v>600</v>
      </c>
      <c r="Q193" s="770"/>
      <c r="R193" s="762"/>
      <c r="S193" s="390">
        <v>20</v>
      </c>
      <c r="T193" s="390">
        <v>20</v>
      </c>
      <c r="U193" s="116">
        <v>40</v>
      </c>
      <c r="V193" s="390">
        <v>30</v>
      </c>
      <c r="W193" s="390">
        <v>18</v>
      </c>
      <c r="X193" s="390">
        <v>12</v>
      </c>
      <c r="Y193" s="116">
        <v>60</v>
      </c>
      <c r="Z193" s="118">
        <v>100</v>
      </c>
      <c r="AA193" s="390">
        <v>50</v>
      </c>
      <c r="AB193" s="390">
        <v>30</v>
      </c>
      <c r="AC193" s="390">
        <v>20</v>
      </c>
      <c r="AD193" s="116">
        <v>100</v>
      </c>
      <c r="AE193" s="118">
        <v>200</v>
      </c>
      <c r="AF193" s="775">
        <f>IF(AND(AD189="",S186="",U187="",AD187=""),"",IF(OR(S186=1,S186=2),600,800))</f>
        <v>800</v>
      </c>
    </row>
    <row r="194" spans="1:32" ht="21" customHeight="1">
      <c r="A194" s="166">
        <f>IF(N189="","",A193+1)</f>
        <v>12</v>
      </c>
      <c r="B194" s="122" t="str">
        <f>'Result Sheet'!$L$4</f>
        <v xml:space="preserve">हिन्दी </v>
      </c>
      <c r="C194" s="391">
        <f>IFERROR(VLOOKUP(N189,Marks,11,0),"")</f>
        <v>9</v>
      </c>
      <c r="D194" s="391">
        <f>IFERROR(VLOOKUP(N189,Marks,12,0),"")</f>
        <v>9</v>
      </c>
      <c r="E194" s="117">
        <f>IFERROR(VLOOKUP(N189,Marks,13,0),"")</f>
        <v>18</v>
      </c>
      <c r="F194" s="391">
        <f>IFERROR(VLOOKUP(N189,Marks,14,0),"")</f>
        <v>26</v>
      </c>
      <c r="G194" s="391">
        <f>IFERROR(VLOOKUP(N189,Marks,15,0),"")</f>
        <v>6</v>
      </c>
      <c r="H194" s="391">
        <f>IFERROR(VLOOKUP(N189,Marks,16,0),"")</f>
        <v>0</v>
      </c>
      <c r="I194" s="117">
        <f>IFERROR(VLOOKUP(N189,Marks,17,0),"")</f>
        <v>32</v>
      </c>
      <c r="J194" s="119">
        <f>IFERROR(VLOOKUP(N189,Marks,18,0),"")</f>
        <v>50</v>
      </c>
      <c r="K194" s="391">
        <f>IFERROR(VLOOKUP(N189,Marks,19,0),"")</f>
        <v>37</v>
      </c>
      <c r="L194" s="391">
        <f>IFERROR(VLOOKUP(N189,Marks,20,0),"")</f>
        <v>4</v>
      </c>
      <c r="M194" s="391">
        <f>IFERROR(VLOOKUP(N189,Marks,21,0),"")</f>
        <v>11</v>
      </c>
      <c r="N194" s="117">
        <f>IFERROR(VLOOKUP(N189,Marks,22,0),"")</f>
        <v>52</v>
      </c>
      <c r="O194" s="119">
        <f>IFERROR(VLOOKUP(N189,Marks,23,0),"")</f>
        <v>102</v>
      </c>
      <c r="P194" s="323" t="str">
        <f>IFERROR(VLOOKUP(N189,Marks,29,0),"")</f>
        <v>C</v>
      </c>
      <c r="Q194" s="770"/>
      <c r="R194" s="122" t="str">
        <f>'Result Sheet'!$L$4</f>
        <v xml:space="preserve">हिन्दी </v>
      </c>
      <c r="S194" s="391" t="str">
        <f>IFERROR(VLOOKUP(AD189,Marks,11,0),"")</f>
        <v/>
      </c>
      <c r="T194" s="391" t="str">
        <f>IFERROR(VLOOKUP(AD189,Marks,12,0),"")</f>
        <v/>
      </c>
      <c r="U194" s="117" t="str">
        <f>IFERROR(VLOOKUP(AD189,Marks,13,0),"")</f>
        <v/>
      </c>
      <c r="V194" s="391" t="str">
        <f>IFERROR(VLOOKUP(AD189,Marks,14,0),"")</f>
        <v/>
      </c>
      <c r="W194" s="391" t="str">
        <f>IFERROR(VLOOKUP(AD189,Marks,15,0),"")</f>
        <v/>
      </c>
      <c r="X194" s="391" t="str">
        <f>IFERROR(VLOOKUP(AD189,Marks,16,0),"")</f>
        <v/>
      </c>
      <c r="Y194" s="117" t="str">
        <f>IFERROR(VLOOKUP(AD189,Marks,17,0),"")</f>
        <v/>
      </c>
      <c r="Z194" s="119" t="str">
        <f>IFERROR(VLOOKUP(AD189,Marks,18,0),"")</f>
        <v/>
      </c>
      <c r="AA194" s="391" t="str">
        <f>IFERROR(VLOOKUP(AD189,Marks,19,0),"")</f>
        <v/>
      </c>
      <c r="AB194" s="391" t="str">
        <f>IFERROR(VLOOKUP(AD189,Marks,20,0),"")</f>
        <v/>
      </c>
      <c r="AC194" s="391" t="str">
        <f>IFERROR(VLOOKUP(AD189,Marks,21,0),"")</f>
        <v/>
      </c>
      <c r="AD194" s="117" t="str">
        <f>IFERROR(VLOOKUP(AD189,Marks,22,0),"")</f>
        <v/>
      </c>
      <c r="AE194" s="119" t="str">
        <f>IFERROR(VLOOKUP(AD189,Marks,23,0),"")</f>
        <v/>
      </c>
      <c r="AF194" s="323" t="str">
        <f>IFERROR(VLOOKUP(AD189,Marks,29,0),"")</f>
        <v/>
      </c>
    </row>
    <row r="195" spans="1:32" ht="21" customHeight="1">
      <c r="A195" s="166">
        <f>IF(N189="","",A194+1)</f>
        <v>13</v>
      </c>
      <c r="B195" s="122" t="str">
        <f>'Result Sheet'!$AE$4</f>
        <v xml:space="preserve">अंग्रेजी </v>
      </c>
      <c r="C195" s="391">
        <f>IFERROR(VLOOKUP(N189,Marks,30,0),"")</f>
        <v>9</v>
      </c>
      <c r="D195" s="391">
        <f>IFERROR(VLOOKUP(N189,Marks,31,0),"")</f>
        <v>9</v>
      </c>
      <c r="E195" s="117">
        <f>IFERROR(VLOOKUP(N189,Marks,32,0),"")</f>
        <v>18</v>
      </c>
      <c r="F195" s="391">
        <f>IFERROR(VLOOKUP(N189,Marks,33,0),"")</f>
        <v>24</v>
      </c>
      <c r="G195" s="391">
        <f>IFERROR(VLOOKUP(N189,Marks,34,0),"")</f>
        <v>5</v>
      </c>
      <c r="H195" s="391">
        <f>IFERROR(VLOOKUP(N189,Marks,35,0),"")</f>
        <v>8</v>
      </c>
      <c r="I195" s="117">
        <f>IFERROR(VLOOKUP(N189,Marks,36,0),"")</f>
        <v>37</v>
      </c>
      <c r="J195" s="119">
        <f>IFERROR(VLOOKUP(N189,Marks,37,0),"")</f>
        <v>55</v>
      </c>
      <c r="K195" s="391">
        <f>IFERROR(VLOOKUP(N189,Marks,38,0),"")</f>
        <v>49</v>
      </c>
      <c r="L195" s="391">
        <f>IFERROR(VLOOKUP(N189,Marks,39,0),"")</f>
        <v>4</v>
      </c>
      <c r="M195" s="391">
        <f>IFERROR(VLOOKUP(N189,Marks,40,0),"")</f>
        <v>8</v>
      </c>
      <c r="N195" s="117">
        <f>IFERROR(VLOOKUP(N189,Marks,41,0),"")</f>
        <v>61</v>
      </c>
      <c r="O195" s="119">
        <f>IFERROR(VLOOKUP(N189,Marks,42,0),"")</f>
        <v>116</v>
      </c>
      <c r="P195" s="323" t="str">
        <f>IFERROR(VLOOKUP(N189,Marks,48,0),"")</f>
        <v>C</v>
      </c>
      <c r="Q195" s="770"/>
      <c r="R195" s="122" t="str">
        <f>'Result Sheet'!$AE$4</f>
        <v xml:space="preserve">अंग्रेजी </v>
      </c>
      <c r="S195" s="391" t="str">
        <f>IFERROR(VLOOKUP(AD189,Marks,30,0),"")</f>
        <v/>
      </c>
      <c r="T195" s="391" t="str">
        <f>IFERROR(VLOOKUP(AD189,Marks,31,0),"")</f>
        <v/>
      </c>
      <c r="U195" s="117" t="str">
        <f>IFERROR(VLOOKUP(AD189,Marks,32,0),"")</f>
        <v/>
      </c>
      <c r="V195" s="391" t="str">
        <f>IFERROR(VLOOKUP(AD189,Marks,33,0),"")</f>
        <v/>
      </c>
      <c r="W195" s="391" t="str">
        <f>IFERROR(VLOOKUP(AD189,Marks,34,0),"")</f>
        <v/>
      </c>
      <c r="X195" s="391" t="str">
        <f>IFERROR(VLOOKUP(AD189,Marks,35,0),"")</f>
        <v/>
      </c>
      <c r="Y195" s="117" t="str">
        <f>IFERROR(VLOOKUP(AD189,Marks,36,0),"")</f>
        <v/>
      </c>
      <c r="Z195" s="119" t="str">
        <f>IFERROR(VLOOKUP(AD189,Marks,37,0),"")</f>
        <v/>
      </c>
      <c r="AA195" s="391" t="str">
        <f>IFERROR(VLOOKUP(AD189,Marks,38,0),"")</f>
        <v/>
      </c>
      <c r="AB195" s="391" t="str">
        <f>IFERROR(VLOOKUP(AD189,Marks,39,0),"")</f>
        <v/>
      </c>
      <c r="AC195" s="391" t="str">
        <f>IFERROR(VLOOKUP(AD189,Marks,40,0),"")</f>
        <v/>
      </c>
      <c r="AD195" s="117" t="str">
        <f>IFERROR(VLOOKUP(AD189,Marks,41,0),"")</f>
        <v/>
      </c>
      <c r="AE195" s="119" t="str">
        <f>IFERROR(VLOOKUP(AD189,Marks,42,0),"")</f>
        <v/>
      </c>
      <c r="AF195" s="323" t="str">
        <f>IFERROR(VLOOKUP(AD189,Marks,48,0),"")</f>
        <v/>
      </c>
    </row>
    <row r="196" spans="1:32" ht="21" customHeight="1">
      <c r="A196" s="166">
        <f>IF(N189="","",A195+1)</f>
        <v>14</v>
      </c>
      <c r="B196" s="122" t="str">
        <f>'Result Sheet'!$AX$4</f>
        <v xml:space="preserve">गणित </v>
      </c>
      <c r="C196" s="391">
        <f>IFERROR(VLOOKUP(N189,Marks,49,0),"")</f>
        <v>9</v>
      </c>
      <c r="D196" s="391">
        <f>IFERROR(VLOOKUP(N189,Marks,50,0),"")</f>
        <v>6</v>
      </c>
      <c r="E196" s="117">
        <f>IFERROR(VLOOKUP(N189,Marks,51,0),"")</f>
        <v>15</v>
      </c>
      <c r="F196" s="391">
        <f>IFERROR(VLOOKUP(N189,Marks,52,0),"")</f>
        <v>23</v>
      </c>
      <c r="G196" s="391">
        <f>IFERROR(VLOOKUP(N189,Marks,53,0),"")</f>
        <v>5</v>
      </c>
      <c r="H196" s="391">
        <f>IFERROR(VLOOKUP(N189,Marks,54,0),"")</f>
        <v>9</v>
      </c>
      <c r="I196" s="117">
        <f>IFERROR(VLOOKUP(N189,Marks,55,0),"")</f>
        <v>37</v>
      </c>
      <c r="J196" s="119">
        <f>IFERROR(VLOOKUP(N189,Marks,56,0),"")</f>
        <v>52</v>
      </c>
      <c r="K196" s="391">
        <f>IFERROR(VLOOKUP(N189,Marks,57,0),"")</f>
        <v>41</v>
      </c>
      <c r="L196" s="391">
        <f>IFERROR(VLOOKUP(N189,Marks,58,0),"")</f>
        <v>15</v>
      </c>
      <c r="M196" s="391">
        <f>IFERROR(VLOOKUP(N189,Marks,59,0),"")</f>
        <v>8</v>
      </c>
      <c r="N196" s="117">
        <f>IFERROR(VLOOKUP(N189,Marks,60,0),"")</f>
        <v>64</v>
      </c>
      <c r="O196" s="119">
        <f>IFERROR(VLOOKUP(N189,Marks,61,0),"")</f>
        <v>116</v>
      </c>
      <c r="P196" s="323" t="str">
        <f>IFERROR(VLOOKUP(N189,Marks,67,0),"")</f>
        <v>C</v>
      </c>
      <c r="Q196" s="770"/>
      <c r="R196" s="122" t="str">
        <f>'Result Sheet'!$AX$4</f>
        <v xml:space="preserve">गणित </v>
      </c>
      <c r="S196" s="391" t="str">
        <f>IFERROR(VLOOKUP(AD189,Marks,49,0),"")</f>
        <v/>
      </c>
      <c r="T196" s="391" t="str">
        <f>IFERROR(VLOOKUP(AD189,Marks,50,0),"")</f>
        <v/>
      </c>
      <c r="U196" s="117" t="str">
        <f>IFERROR(VLOOKUP(AD189,Marks,51,0),"")</f>
        <v/>
      </c>
      <c r="V196" s="391" t="str">
        <f>IFERROR(VLOOKUP(AD189,Marks,52,0),"")</f>
        <v/>
      </c>
      <c r="W196" s="391" t="str">
        <f>IFERROR(VLOOKUP(AD189,Marks,53,0),"")</f>
        <v/>
      </c>
      <c r="X196" s="391" t="str">
        <f>IFERROR(VLOOKUP(AD189,Marks,54,0),"")</f>
        <v/>
      </c>
      <c r="Y196" s="117" t="str">
        <f>IFERROR(VLOOKUP(AD189,Marks,55,0),"")</f>
        <v/>
      </c>
      <c r="Z196" s="119" t="str">
        <f>IFERROR(VLOOKUP(AD189,Marks,56,0),"")</f>
        <v/>
      </c>
      <c r="AA196" s="391" t="str">
        <f>IFERROR(VLOOKUP(AD189,Marks,57,0),"")</f>
        <v/>
      </c>
      <c r="AB196" s="391" t="str">
        <f>IFERROR(VLOOKUP(AD189,Marks,58,0),"")</f>
        <v/>
      </c>
      <c r="AC196" s="391" t="str">
        <f>IFERROR(VLOOKUP(AD189,Marks,59,0),"")</f>
        <v/>
      </c>
      <c r="AD196" s="117" t="str">
        <f>IFERROR(VLOOKUP(AD189,Marks,60,0),"")</f>
        <v/>
      </c>
      <c r="AE196" s="119" t="str">
        <f>IFERROR(VLOOKUP(AD189,Marks,61,0),"")</f>
        <v/>
      </c>
      <c r="AF196" s="323" t="str">
        <f>IFERROR(VLOOKUP(AD189,Marks,67,0),"")</f>
        <v/>
      </c>
    </row>
    <row r="197" spans="1:32" ht="21" customHeight="1">
      <c r="A197" s="166">
        <f>IF(N189="","",A196+1)</f>
        <v>15</v>
      </c>
      <c r="B197" s="122" t="str">
        <f>'Result Sheet'!$BQ$4</f>
        <v xml:space="preserve">पर्यावरण अध्ययन </v>
      </c>
      <c r="C197" s="391">
        <f>IFERROR(VLOOKUP(N189,Marks,68,0),"")</f>
        <v>9</v>
      </c>
      <c r="D197" s="391">
        <f>IFERROR(VLOOKUP(N189,Marks,69,0),"")</f>
        <v>7</v>
      </c>
      <c r="E197" s="117">
        <f>IFERROR(VLOOKUP(N189,Marks,70,0),"")</f>
        <v>16</v>
      </c>
      <c r="F197" s="391">
        <f>IFERROR(VLOOKUP(N189,Marks,71,0),"")</f>
        <v>27</v>
      </c>
      <c r="G197" s="391">
        <f>IFERROR(VLOOKUP(N189,Marks,72,0),"")</f>
        <v>4</v>
      </c>
      <c r="H197" s="391">
        <f>IFERROR(VLOOKUP(N189,Marks,73,0),"")</f>
        <v>12</v>
      </c>
      <c r="I197" s="117">
        <f>IFERROR(VLOOKUP(N189,Marks,74,0),"")</f>
        <v>43</v>
      </c>
      <c r="J197" s="119">
        <f>IFERROR(VLOOKUP(N189,Marks,75,0),"")</f>
        <v>59</v>
      </c>
      <c r="K197" s="391">
        <f>IFERROR(VLOOKUP(N189,Marks,76,0),"")</f>
        <v>48</v>
      </c>
      <c r="L197" s="391">
        <f>IFERROR(VLOOKUP(N189,Marks,77,0),"")</f>
        <v>16</v>
      </c>
      <c r="M197" s="391">
        <f>IFERROR(VLOOKUP(N189,Marks,78,0),"")</f>
        <v>8</v>
      </c>
      <c r="N197" s="117">
        <f>IFERROR(VLOOKUP(N189,Marks,79,0),"")</f>
        <v>72</v>
      </c>
      <c r="O197" s="119">
        <f>IFERROR(VLOOKUP(N189,Marks,80,0),"")</f>
        <v>131</v>
      </c>
      <c r="P197" s="323" t="str">
        <f>IFERROR(VLOOKUP(N189,Marks,86,0),"")</f>
        <v>C</v>
      </c>
      <c r="Q197" s="770"/>
      <c r="R197" s="122" t="str">
        <f>'Result Sheet'!$BQ$4</f>
        <v xml:space="preserve">पर्यावरण अध्ययन </v>
      </c>
      <c r="S197" s="391" t="str">
        <f>IFERROR(VLOOKUP(AD189,Marks,68,0),"")</f>
        <v/>
      </c>
      <c r="T197" s="391" t="str">
        <f>IFERROR(VLOOKUP(AD189,Marks,69,0),"")</f>
        <v/>
      </c>
      <c r="U197" s="117" t="str">
        <f>IFERROR(VLOOKUP(AD189,Marks,70,0),"")</f>
        <v/>
      </c>
      <c r="V197" s="391" t="str">
        <f>IFERROR(VLOOKUP(AD189,Marks,71,0),"")</f>
        <v/>
      </c>
      <c r="W197" s="391" t="str">
        <f>IFERROR(VLOOKUP(AD189,Marks,72,0),"")</f>
        <v/>
      </c>
      <c r="X197" s="391" t="str">
        <f>IFERROR(VLOOKUP(AD189,Marks,73,0),"")</f>
        <v/>
      </c>
      <c r="Y197" s="117" t="str">
        <f>IFERROR(VLOOKUP(AD189,Marks,74,0),"")</f>
        <v/>
      </c>
      <c r="Z197" s="119" t="str">
        <f>IFERROR(VLOOKUP(AD189,Marks,75,0),"")</f>
        <v/>
      </c>
      <c r="AA197" s="391" t="str">
        <f>IFERROR(VLOOKUP(AD189,Marks,76,0),"")</f>
        <v/>
      </c>
      <c r="AB197" s="391" t="str">
        <f>IFERROR(VLOOKUP(AD189,Marks,77,0),"")</f>
        <v/>
      </c>
      <c r="AC197" s="391" t="str">
        <f>IFERROR(VLOOKUP(AD189,Marks,78,0),"")</f>
        <v/>
      </c>
      <c r="AD197" s="117" t="str">
        <f>IFERROR(VLOOKUP(AD189,Marks,79,0),"")</f>
        <v/>
      </c>
      <c r="AE197" s="119" t="str">
        <f>IFERROR(VLOOKUP(AD189,Marks,80,0),"")</f>
        <v/>
      </c>
      <c r="AF197" s="323" t="str">
        <f>IFERROR(VLOOKUP(AD189,Marks,86,0),"")</f>
        <v/>
      </c>
    </row>
    <row r="198" spans="1:32" ht="25.5" customHeight="1">
      <c r="A198" s="166">
        <f>IF(N189="","",A197+1)</f>
        <v>16</v>
      </c>
      <c r="B198" s="392" t="s">
        <v>215</v>
      </c>
      <c r="C198" s="120">
        <f>IF(AND(C194="",C195="",C196="",C197=""),"",IF(OR(C186=1,C186=2),SUM(C194:C196),SUM(C194:C197)))</f>
        <v>27</v>
      </c>
      <c r="D198" s="120">
        <f>IF(AND(D194="",D195="",D196="",D197=""),"",IF(OR(C186=1,C186=2),SUM(D194:D196),SUM(D194:D197)))</f>
        <v>24</v>
      </c>
      <c r="E198" s="120">
        <f>IF(AND(E194="",E195="",E196="",E197=""),"",IF(OR(C186=1,C186=2),SUM(E194:E196),SUM(E194:E197)))</f>
        <v>51</v>
      </c>
      <c r="F198" s="120">
        <f>IF(AND(F194="",F195="",F196="",F197=""),"",IF(OR(C186=1,C186=2),SUM(F194:F196),SUM(F194:F197)))</f>
        <v>73</v>
      </c>
      <c r="G198" s="120">
        <f>IF(AND(G194="",G195="",G196="",G197=""),"",IF(OR(C186=1,C186=2),SUM(G194:G196),SUM(G194:G197)))</f>
        <v>16</v>
      </c>
      <c r="H198" s="120">
        <f>IF(AND(H194="",H195="",H196="",H197=""),"",IF(OR(C186=1,C186=2),SUM(H194:H196),SUM(H194:H197)))</f>
        <v>17</v>
      </c>
      <c r="I198" s="120">
        <f>IF(AND(I194="",I195="",I196="",I197=""),"",IF(OR(C186=1,C186=2),SUM(I194:I196),SUM(I194:I197)))</f>
        <v>106</v>
      </c>
      <c r="J198" s="120">
        <f>IF(AND(J194="",J195="",J196="",J197=""),"",IF(OR(C186=1,C186=2),SUM(J194:J196),SUM(J194:J197)))</f>
        <v>157</v>
      </c>
      <c r="K198" s="120">
        <f>IF(AND(K194="",K195="",K196="",K197=""),"",IF(OR(C186=1,C186=2),SUM(K194:K196),SUM(K194:K197)))</f>
        <v>127</v>
      </c>
      <c r="L198" s="120">
        <f>IF(AND(L194="",L195="",L196="",L197=""),"",IF(OR(C186=1,C186=2),SUM(L194:L196),SUM(L194:L197)))</f>
        <v>23</v>
      </c>
      <c r="M198" s="120">
        <f>IF(AND(M194="",M195="",M196="",M197=""),"",IF(OR(C186=1,C186=2),SUM(M194:M196),SUM(M194:M197)))</f>
        <v>27</v>
      </c>
      <c r="N198" s="120">
        <f>IF(AND(N194="",N195="",N196="",N197=""),"",IF(OR(C186=1,C186=2),SUM(N194:N196),SUM(N194:N197)))</f>
        <v>177</v>
      </c>
      <c r="O198" s="120">
        <f>IF(AND(O194="",O195="",O196="",O197=""),"",IF(OR(C186=1,C186=2),SUM(O194:O196),SUM(O194:O197)))</f>
        <v>334</v>
      </c>
      <c r="P198" s="326" t="str">
        <f>IF(OR(N189="",E187="",O198=""),"",IF(O198&gt;=81%*P193,"A",IF(O198&gt;=61%*P193,"B",IF(O198&gt;=41%*P193,"C",IF(O198&gt;=21%*P193,"D","E")))))</f>
        <v>C</v>
      </c>
      <c r="Q198" s="770"/>
      <c r="R198" s="392" t="s">
        <v>215</v>
      </c>
      <c r="S198" s="120" t="str">
        <f>IF(AND(S194="",S195="",S196="",S197=""),"",IF(OR(S186=1,S186=2),SUM(S194:S196),SUM(S194:S197)))</f>
        <v/>
      </c>
      <c r="T198" s="120" t="str">
        <f>IF(AND(T194="",T195="",T196="",T197=""),"",IF(OR(S186=1,S186=2),SUM(T194:T196),SUM(T194:T197)))</f>
        <v/>
      </c>
      <c r="U198" s="120" t="str">
        <f>IF(AND(U194="",U195="",U196="",U197=""),"",IF(OR(S186=1,S186=2),SUM(U194:U196),SUM(U194:U197)))</f>
        <v/>
      </c>
      <c r="V198" s="120" t="str">
        <f>IF(AND(V194="",V195="",V196="",V197=""),"",IF(OR(S186=1,S186=2),SUM(V194:V196),SUM(V194:V197)))</f>
        <v/>
      </c>
      <c r="W198" s="120" t="str">
        <f>IF(AND(W194="",W195="",W196="",W197=""),"",IF(OR(S186=1,S186=2),SUM(W194:W196),SUM(W194:W197)))</f>
        <v/>
      </c>
      <c r="X198" s="120" t="str">
        <f>IF(AND(X194="",X195="",X196="",X197=""),"",IF(OR(S186=1,S186=2),SUM(X194:X196),SUM(X194:X197)))</f>
        <v/>
      </c>
      <c r="Y198" s="120" t="str">
        <f>IF(AND(Y194="",Y195="",Y196="",Y197=""),"",IF(OR(S186=1,S186=2),SUM(Y194:Y196),SUM(Y194:Y197)))</f>
        <v/>
      </c>
      <c r="Z198" s="120" t="str">
        <f>IF(AND(Z194="",Z195="",Z196="",Z197=""),"",IF(OR(S186=1,S186=2),SUM(Z194:Z196),SUM(Z194:Z197)))</f>
        <v/>
      </c>
      <c r="AA198" s="120" t="str">
        <f>IF(AND(AA194="",AA195="",AA196="",AA197=""),"",IF(OR(S186=1,S186=2),SUM(AA194:AA196),SUM(AA194:AA197)))</f>
        <v/>
      </c>
      <c r="AB198" s="120" t="str">
        <f>IF(AND(AB194="",AB195="",AB196="",AB197=""),"",IF(OR(S186=1,S186=2),SUM(AB194:AB196),SUM(AB194:AB197)))</f>
        <v/>
      </c>
      <c r="AC198" s="120" t="str">
        <f>IF(AND(AC194="",AC195="",AC196="",AC197=""),"",IF(OR(S186=1,S186=2),SUM(AC194:AC196),SUM(AC194:AC197)))</f>
        <v/>
      </c>
      <c r="AD198" s="120" t="str">
        <f>IF(AND(AD194="",AD195="",AD196="",AD197=""),"",IF(OR(S186=1,S186=2),SUM(AD194:AD196),SUM(AD194:AD197)))</f>
        <v/>
      </c>
      <c r="AE198" s="120" t="str">
        <f>IF(AND(AE194="",AE195="",AE196="",AE197=""),"",IF(OR(S186=1,S186=2),SUM(AE194:AE196),SUM(AE194:AE197)))</f>
        <v/>
      </c>
      <c r="AF198" s="326" t="str">
        <f>IF(OR(AD189="",U187="",AE198=""),"",IF(AE198&gt;=81%*AF193,"A",IF(AE198&gt;=61%*AF193,"B",IF(AE198&gt;=41%*AF193,"C",IF(AE198&gt;=21%*AF193,"D","E")))))</f>
        <v/>
      </c>
    </row>
    <row r="199" spans="1:32" ht="9" customHeight="1">
      <c r="A199" s="166">
        <f>IF(N189="","",A198+1)</f>
        <v>17</v>
      </c>
      <c r="B199" s="737"/>
      <c r="C199" s="737"/>
      <c r="D199" s="737"/>
      <c r="E199" s="737"/>
      <c r="F199" s="737"/>
      <c r="G199" s="737"/>
      <c r="H199" s="737"/>
      <c r="I199" s="737"/>
      <c r="J199" s="737"/>
      <c r="K199" s="737"/>
      <c r="L199" s="737"/>
      <c r="M199" s="737"/>
      <c r="N199" s="737"/>
      <c r="O199" s="737"/>
      <c r="P199" s="737"/>
      <c r="Q199" s="770"/>
      <c r="R199" s="737"/>
      <c r="S199" s="737"/>
      <c r="T199" s="737"/>
      <c r="U199" s="737"/>
      <c r="V199" s="737"/>
      <c r="W199" s="737"/>
      <c r="X199" s="737"/>
      <c r="Y199" s="737"/>
      <c r="Z199" s="737"/>
      <c r="AA199" s="737"/>
      <c r="AB199" s="737"/>
      <c r="AC199" s="737"/>
      <c r="AD199" s="737"/>
      <c r="AE199" s="737"/>
      <c r="AF199" s="737"/>
    </row>
    <row r="200" spans="1:32" ht="22.5" customHeight="1">
      <c r="A200" s="166">
        <f>IF(N189="","",A199+1)</f>
        <v>18</v>
      </c>
      <c r="B200" s="738" t="s">
        <v>213</v>
      </c>
      <c r="C200" s="738"/>
      <c r="D200" s="739" t="s">
        <v>229</v>
      </c>
      <c r="E200" s="740"/>
      <c r="F200" s="393" t="s">
        <v>186</v>
      </c>
      <c r="G200" s="738" t="s">
        <v>213</v>
      </c>
      <c r="H200" s="738"/>
      <c r="I200" s="739" t="s">
        <v>229</v>
      </c>
      <c r="J200" s="740"/>
      <c r="K200" s="393" t="s">
        <v>186</v>
      </c>
      <c r="L200" s="738" t="s">
        <v>213</v>
      </c>
      <c r="M200" s="738"/>
      <c r="N200" s="739" t="s">
        <v>229</v>
      </c>
      <c r="O200" s="740"/>
      <c r="P200" s="393" t="s">
        <v>186</v>
      </c>
      <c r="Q200" s="770"/>
      <c r="R200" s="738" t="s">
        <v>213</v>
      </c>
      <c r="S200" s="738"/>
      <c r="T200" s="739" t="s">
        <v>229</v>
      </c>
      <c r="U200" s="740"/>
      <c r="V200" s="393" t="s">
        <v>186</v>
      </c>
      <c r="W200" s="738" t="s">
        <v>213</v>
      </c>
      <c r="X200" s="738"/>
      <c r="Y200" s="739" t="s">
        <v>229</v>
      </c>
      <c r="Z200" s="740"/>
      <c r="AA200" s="393" t="s">
        <v>186</v>
      </c>
      <c r="AB200" s="738" t="s">
        <v>213</v>
      </c>
      <c r="AC200" s="738"/>
      <c r="AD200" s="739" t="s">
        <v>229</v>
      </c>
      <c r="AE200" s="740"/>
      <c r="AF200" s="393" t="s">
        <v>186</v>
      </c>
    </row>
    <row r="201" spans="1:32" ht="21.75" customHeight="1">
      <c r="A201" s="166">
        <f>IF(N189="","",A200+1)</f>
        <v>19</v>
      </c>
      <c r="B201" s="741" t="s">
        <v>221</v>
      </c>
      <c r="C201" s="742"/>
      <c r="D201" s="742"/>
      <c r="E201" s="119">
        <f>IFERROR(VLOOKUP(N189,Marks,90,0),"")</f>
        <v>0</v>
      </c>
      <c r="F201" s="130" t="str">
        <f>IFERROR(VLOOKUP(N189,Marks,94,0),"")</f>
        <v/>
      </c>
      <c r="G201" s="741" t="s">
        <v>192</v>
      </c>
      <c r="H201" s="742"/>
      <c r="I201" s="742"/>
      <c r="J201" s="119">
        <f>IFERROR(VLOOKUP(N189,Marks,98,0),"")</f>
        <v>0</v>
      </c>
      <c r="K201" s="130" t="str">
        <f>IFERROR(VLOOKUP(N189,Marks,102,0),"")</f>
        <v/>
      </c>
      <c r="L201" s="743" t="s">
        <v>193</v>
      </c>
      <c r="M201" s="744"/>
      <c r="N201" s="744"/>
      <c r="O201" s="119">
        <f>IFERROR(VLOOKUP(N189,Marks,106,0),"")</f>
        <v>0</v>
      </c>
      <c r="P201" s="130" t="str">
        <f>IFERROR(VLOOKUP(N189,Marks,110,0),"")</f>
        <v/>
      </c>
      <c r="Q201" s="770"/>
      <c r="R201" s="740" t="s">
        <v>221</v>
      </c>
      <c r="S201" s="740"/>
      <c r="T201" s="740"/>
      <c r="U201" s="119" t="str">
        <f>IFERROR(VLOOKUP(AD189,Marks,90,0),"")</f>
        <v/>
      </c>
      <c r="V201" s="130" t="str">
        <f>IFERROR(VLOOKUP(AD189,Marks,94,0),"")</f>
        <v/>
      </c>
      <c r="W201" s="740" t="s">
        <v>192</v>
      </c>
      <c r="X201" s="740"/>
      <c r="Y201" s="740"/>
      <c r="Z201" s="119" t="str">
        <f>IFERROR(VLOOKUP(AD189,Marks,98,0),"")</f>
        <v/>
      </c>
      <c r="AA201" s="130" t="str">
        <f>IFERROR(VLOOKUP(AD189,Marks,102,0),"")</f>
        <v/>
      </c>
      <c r="AB201" s="745" t="s">
        <v>193</v>
      </c>
      <c r="AC201" s="745"/>
      <c r="AD201" s="745"/>
      <c r="AE201" s="119" t="str">
        <f>IFERROR(VLOOKUP(AD189,Marks,106,0),"")</f>
        <v/>
      </c>
      <c r="AF201" s="130" t="str">
        <f>IFERROR(VLOOKUP(AD189,Marks,110,0),"")</f>
        <v/>
      </c>
    </row>
    <row r="202" spans="1:32" ht="21" customHeight="1">
      <c r="A202" s="166">
        <f>IF(N189="","",A201+1)</f>
        <v>20</v>
      </c>
      <c r="B202" s="732" t="s">
        <v>216</v>
      </c>
      <c r="C202" s="732"/>
      <c r="D202" s="732"/>
      <c r="E202" s="746">
        <f>IFERROR(VLOOKUP(N189,Marks,116,0),"")</f>
        <v>220</v>
      </c>
      <c r="F202" s="746"/>
      <c r="G202" s="746"/>
      <c r="H202" s="746"/>
      <c r="I202" s="732" t="s">
        <v>217</v>
      </c>
      <c r="J202" s="732"/>
      <c r="K202" s="732"/>
      <c r="L202" s="732"/>
      <c r="M202" s="747">
        <f>IFERROR(VLOOKUP(N189,Marks,117,0),"")</f>
        <v>40</v>
      </c>
      <c r="N202" s="747"/>
      <c r="O202" s="747"/>
      <c r="P202" s="747"/>
      <c r="Q202" s="770"/>
      <c r="R202" s="732" t="s">
        <v>216</v>
      </c>
      <c r="S202" s="732"/>
      <c r="T202" s="732"/>
      <c r="U202" s="746" t="str">
        <f>IFERROR(VLOOKUP(AD189,Marks,116,0),"")</f>
        <v/>
      </c>
      <c r="V202" s="746"/>
      <c r="W202" s="746"/>
      <c r="X202" s="746"/>
      <c r="Y202" s="732" t="s">
        <v>217</v>
      </c>
      <c r="Z202" s="732"/>
      <c r="AA202" s="732"/>
      <c r="AB202" s="732"/>
      <c r="AC202" s="747" t="str">
        <f>IFERROR(VLOOKUP(AD189,Marks,117,0),"")</f>
        <v/>
      </c>
      <c r="AD202" s="747"/>
      <c r="AE202" s="747"/>
      <c r="AF202" s="747"/>
    </row>
    <row r="203" spans="1:32" ht="21" customHeight="1">
      <c r="A203" s="166">
        <f>IF(N189="","",A202+1)</f>
        <v>21</v>
      </c>
      <c r="B203" s="732" t="s">
        <v>218</v>
      </c>
      <c r="C203" s="732"/>
      <c r="D203" s="732"/>
      <c r="E203" s="774" t="str">
        <f>IFERROR(VLOOKUP(N189,Marks,115,0),"")</f>
        <v>Promoted</v>
      </c>
      <c r="F203" s="774"/>
      <c r="G203" s="774"/>
      <c r="H203" s="774"/>
      <c r="I203" s="732" t="s">
        <v>219</v>
      </c>
      <c r="J203" s="732"/>
      <c r="K203" s="732"/>
      <c r="L203" s="732"/>
      <c r="M203" s="733">
        <f>IFERROR(VLOOKUP(N189,Marks,112,0),"")</f>
        <v>55.666666666666664</v>
      </c>
      <c r="N203" s="733"/>
      <c r="O203" s="733"/>
      <c r="P203" s="733"/>
      <c r="Q203" s="770"/>
      <c r="R203" s="732" t="s">
        <v>218</v>
      </c>
      <c r="S203" s="732"/>
      <c r="T203" s="732"/>
      <c r="U203" s="774" t="str">
        <f>IFERROR(VLOOKUP(AD189,Marks,115,0),"")</f>
        <v/>
      </c>
      <c r="V203" s="774"/>
      <c r="W203" s="774"/>
      <c r="X203" s="774"/>
      <c r="Y203" s="732" t="s">
        <v>219</v>
      </c>
      <c r="Z203" s="732"/>
      <c r="AA203" s="732"/>
      <c r="AB203" s="732"/>
      <c r="AC203" s="733" t="str">
        <f>IFERROR(VLOOKUP(AD189,Marks,112,0),"")</f>
        <v/>
      </c>
      <c r="AD203" s="733"/>
      <c r="AE203" s="733"/>
      <c r="AF203" s="733"/>
    </row>
    <row r="204" spans="1:32" ht="21" customHeight="1">
      <c r="A204" s="166">
        <f>IF(N189="","",A203+1)</f>
        <v>22</v>
      </c>
      <c r="B204" s="732" t="s">
        <v>220</v>
      </c>
      <c r="C204" s="732"/>
      <c r="D204" s="732"/>
      <c r="E204" s="324" t="str">
        <f>IFERROR(VLOOKUP(N189,Marks,113,0),"")</f>
        <v>II</v>
      </c>
      <c r="F204" s="325" t="s">
        <v>341</v>
      </c>
      <c r="G204" s="734" t="str">
        <f>IF(OR(N189="",E187="",O198=""),"",IF(O198&gt;=81%*P193,"A",IF(O198&gt;=61%*P193,"B",IF(O198&gt;=41%*P193,"C",IF(O198&gt;=21%*P193,"D","E")))))</f>
        <v>C</v>
      </c>
      <c r="H204" s="734"/>
      <c r="I204" s="732" t="s">
        <v>222</v>
      </c>
      <c r="J204" s="732"/>
      <c r="K204" s="732"/>
      <c r="L204" s="732"/>
      <c r="M204" s="769">
        <f>IFERROR(VLOOKUP(N189,Marks,114,0),"")</f>
        <v>12.999999999999998</v>
      </c>
      <c r="N204" s="769"/>
      <c r="O204" s="769"/>
      <c r="P204" s="769"/>
      <c r="Q204" s="770"/>
      <c r="R204" s="732" t="s">
        <v>220</v>
      </c>
      <c r="S204" s="732"/>
      <c r="T204" s="732"/>
      <c r="U204" s="324" t="str">
        <f>IFERROR(VLOOKUP(AD189,Marks,113,0),"")</f>
        <v/>
      </c>
      <c r="V204" s="325" t="s">
        <v>341</v>
      </c>
      <c r="W204" s="734" t="str">
        <f>IF(OR(AD189="",U187="",AE198=""),"",IF(AE198&gt;=81%*AF193,"A",IF(AE198&gt;=61%*AF193,"B",IF(AE198&gt;=41%*AF193,"C",IF(AE198&gt;=21%*AF193,"D","E")))))</f>
        <v/>
      </c>
      <c r="X204" s="734"/>
      <c r="Y204" s="732" t="s">
        <v>222</v>
      </c>
      <c r="Z204" s="732"/>
      <c r="AA204" s="732"/>
      <c r="AB204" s="732"/>
      <c r="AC204" s="769" t="str">
        <f>IFERROR(VLOOKUP(AD189,Marks,114,0),"")</f>
        <v/>
      </c>
      <c r="AD204" s="769"/>
      <c r="AE204" s="769"/>
      <c r="AF204" s="769"/>
    </row>
    <row r="205" spans="1:32" ht="21" customHeight="1">
      <c r="A205" s="166">
        <f>IF(N189="","",A204+1)</f>
        <v>23</v>
      </c>
      <c r="B205" s="768" t="s">
        <v>228</v>
      </c>
      <c r="C205" s="768"/>
      <c r="D205" s="768"/>
      <c r="E205" s="735">
        <f>'Master sheet'!$C$10</f>
        <v>44697</v>
      </c>
      <c r="F205" s="735"/>
      <c r="G205" s="735"/>
      <c r="H205" s="318"/>
      <c r="I205" s="121"/>
      <c r="J205" s="121"/>
      <c r="K205" s="76"/>
      <c r="L205" s="121"/>
      <c r="M205" s="121"/>
      <c r="N205" s="121"/>
      <c r="O205" s="121"/>
      <c r="P205" s="121"/>
      <c r="Q205" s="770"/>
      <c r="R205" s="768" t="s">
        <v>228</v>
      </c>
      <c r="S205" s="768"/>
      <c r="T205" s="768"/>
      <c r="U205" s="735">
        <f>'Master sheet'!$C$10</f>
        <v>44697</v>
      </c>
      <c r="V205" s="735"/>
      <c r="W205" s="735"/>
      <c r="X205" s="121"/>
      <c r="Y205" s="121"/>
      <c r="Z205" s="121"/>
      <c r="AA205" s="76"/>
      <c r="AB205" s="121"/>
      <c r="AC205" s="121"/>
      <c r="AD205" s="121"/>
      <c r="AE205" s="121"/>
      <c r="AF205" s="121"/>
    </row>
    <row r="206" spans="1:32" ht="43.5" customHeight="1">
      <c r="A206" s="166">
        <f>IF(N189="","",A205+1)</f>
        <v>24</v>
      </c>
      <c r="B206" s="755" t="str">
        <f>IF(AND(C186=1),CONCATENATE("( ",UPPER('Master sheet'!$F$10)," )"),IF(AND(C186=2),CONCATENATE("( ",UPPER('Master sheet'!$F$18)," )"),IF(AND(C186=3),CONCATENATE("( ",UPPER('Master sheet'!$J$10)," )"),IF(AND(C186=4),CONCATENATE("( ",UPPER('Master sheet'!$J$18)," )"),""))))</f>
        <v>( PRADIP SINGH RAJAWAT )</v>
      </c>
      <c r="C206" s="755"/>
      <c r="D206" s="755"/>
      <c r="E206" s="755"/>
      <c r="F206" s="756" t="str">
        <f>IF(AND(N189=""),"",CONCATENATE("(",'Master sheet'!$C$14," )"))</f>
        <v>(Suresh Kumar )</v>
      </c>
      <c r="G206" s="756"/>
      <c r="H206" s="756"/>
      <c r="I206" s="756"/>
      <c r="J206" s="756"/>
      <c r="K206" s="756" t="str">
        <f>IF(AND(N189=""),"",CONCATENATE("(",'Master sheet'!$C$12," )"))</f>
        <v>(USHA PALIYA )</v>
      </c>
      <c r="L206" s="756"/>
      <c r="M206" s="756"/>
      <c r="N206" s="756"/>
      <c r="O206" s="756"/>
      <c r="P206" s="756"/>
      <c r="Q206" s="770"/>
      <c r="R206" s="755" t="str">
        <f>IF(AND(S186=1),CONCATENATE("( ",UPPER('Master sheet'!$F$10)," )"),IF(AND(S186=2),CONCATENATE("( ",UPPER('Master sheet'!$F$18)," )"),IF(AND(S186=3),CONCATENATE("( ",UPPER('Master sheet'!$J$10)," )"),IF(AND(S186=4),CONCATENATE("( ",UPPER('Master sheet'!$J$18)," )"),""))))</f>
        <v/>
      </c>
      <c r="S206" s="755"/>
      <c r="T206" s="755"/>
      <c r="U206" s="755"/>
      <c r="V206" s="756" t="str">
        <f>IF(AND(AD189=""),"",CONCATENATE("(",'Master sheet'!$C$14," )"))</f>
        <v>(Suresh Kumar )</v>
      </c>
      <c r="W206" s="756"/>
      <c r="X206" s="756"/>
      <c r="Y206" s="756"/>
      <c r="Z206" s="756"/>
      <c r="AA206" s="756" t="str">
        <f>IF(AND(AD189=""),"",CONCATENATE("(",'Master sheet'!$C$12," )"))</f>
        <v>(USHA PALIYA )</v>
      </c>
      <c r="AB206" s="756"/>
      <c r="AC206" s="756"/>
      <c r="AD206" s="756"/>
      <c r="AE206" s="756"/>
      <c r="AF206" s="756"/>
    </row>
    <row r="207" spans="1:32" ht="21.75" customHeight="1">
      <c r="A207" s="166">
        <f>IF(N189="","",A206+1)</f>
        <v>25</v>
      </c>
      <c r="B207" s="757" t="s">
        <v>223</v>
      </c>
      <c r="C207" s="757"/>
      <c r="D207" s="757"/>
      <c r="E207" s="757"/>
      <c r="F207" s="758" t="s">
        <v>224</v>
      </c>
      <c r="G207" s="758"/>
      <c r="H207" s="758"/>
      <c r="I207" s="758"/>
      <c r="J207" s="758"/>
      <c r="K207" s="757" t="s">
        <v>225</v>
      </c>
      <c r="L207" s="757"/>
      <c r="M207" s="757"/>
      <c r="N207" s="757"/>
      <c r="O207" s="757"/>
      <c r="P207" s="757"/>
      <c r="Q207" s="770"/>
      <c r="R207" s="757" t="s">
        <v>223</v>
      </c>
      <c r="S207" s="757"/>
      <c r="T207" s="757"/>
      <c r="U207" s="757"/>
      <c r="V207" s="758" t="s">
        <v>224</v>
      </c>
      <c r="W207" s="758"/>
      <c r="X207" s="758"/>
      <c r="Y207" s="758"/>
      <c r="Z207" s="758"/>
      <c r="AA207" s="757" t="s">
        <v>225</v>
      </c>
      <c r="AB207" s="757"/>
      <c r="AC207" s="757"/>
      <c r="AD207" s="757"/>
      <c r="AE207" s="757"/>
      <c r="AF207" s="757"/>
    </row>
    <row r="209" spans="1:32" ht="21.9" customHeight="1">
      <c r="A209" s="165">
        <f>IF(N215="","",1)</f>
        <v>1</v>
      </c>
      <c r="B209" s="759" t="s">
        <v>203</v>
      </c>
      <c r="C209" s="759"/>
      <c r="D209" s="759"/>
      <c r="E209" s="759"/>
      <c r="F209" s="759"/>
      <c r="G209" s="759"/>
      <c r="H209" s="759"/>
      <c r="I209" s="759"/>
      <c r="J209" s="759"/>
      <c r="K209" s="759"/>
      <c r="L209" s="759"/>
      <c r="M209" s="759"/>
      <c r="N209" s="759"/>
      <c r="O209" s="759"/>
      <c r="P209" s="759"/>
      <c r="Q209" s="770" t="s">
        <v>249</v>
      </c>
      <c r="R209" s="759" t="s">
        <v>203</v>
      </c>
      <c r="S209" s="759"/>
      <c r="T209" s="759"/>
      <c r="U209" s="759"/>
      <c r="V209" s="759"/>
      <c r="W209" s="759"/>
      <c r="X209" s="759"/>
      <c r="Y209" s="759"/>
      <c r="Z209" s="759"/>
      <c r="AA209" s="759"/>
      <c r="AB209" s="759"/>
      <c r="AC209" s="759"/>
      <c r="AD209" s="759"/>
      <c r="AE209" s="759"/>
      <c r="AF209" s="759"/>
    </row>
    <row r="210" spans="1:32" ht="21.9" customHeight="1">
      <c r="A210" s="166">
        <f>IF(N215="","",A209+1)</f>
        <v>2</v>
      </c>
      <c r="B210" s="771" t="s">
        <v>204</v>
      </c>
      <c r="C210" s="771"/>
      <c r="D210" s="771"/>
      <c r="E210" s="771"/>
      <c r="F210" s="771"/>
      <c r="G210" s="771"/>
      <c r="H210" s="771"/>
      <c r="I210" s="771"/>
      <c r="J210" s="771"/>
      <c r="K210" s="771"/>
      <c r="L210" s="771"/>
      <c r="M210" s="771"/>
      <c r="N210" s="771"/>
      <c r="O210" s="771"/>
      <c r="P210" s="771"/>
      <c r="Q210" s="770"/>
      <c r="R210" s="771" t="s">
        <v>204</v>
      </c>
      <c r="S210" s="771"/>
      <c r="T210" s="771"/>
      <c r="U210" s="771"/>
      <c r="V210" s="771"/>
      <c r="W210" s="771"/>
      <c r="X210" s="771"/>
      <c r="Y210" s="771"/>
      <c r="Z210" s="771"/>
      <c r="AA210" s="771"/>
      <c r="AB210" s="771"/>
      <c r="AC210" s="771"/>
      <c r="AD210" s="771"/>
      <c r="AE210" s="771"/>
      <c r="AF210" s="771"/>
    </row>
    <row r="211" spans="1:32" ht="21.9" customHeight="1">
      <c r="A211" s="166">
        <f>IF(N215="","",A210+1)</f>
        <v>3</v>
      </c>
      <c r="B211" s="772" t="s">
        <v>168</v>
      </c>
      <c r="C211" s="772"/>
      <c r="D211" s="772"/>
      <c r="E211" s="773" t="str">
        <f>IF(AND(N215=""),"",'Result Sheet'!$F$2)</f>
        <v xml:space="preserve">महात्मा गाँधी राजकीय विद्यालय (अंग्रेजी माध्यम) बर, पाली </v>
      </c>
      <c r="F211" s="773"/>
      <c r="G211" s="773"/>
      <c r="H211" s="773"/>
      <c r="I211" s="773"/>
      <c r="J211" s="773"/>
      <c r="K211" s="773"/>
      <c r="L211" s="773"/>
      <c r="M211" s="773"/>
      <c r="N211" s="773"/>
      <c r="O211" s="773"/>
      <c r="P211" s="773"/>
      <c r="Q211" s="770"/>
      <c r="R211" s="772" t="s">
        <v>168</v>
      </c>
      <c r="S211" s="772"/>
      <c r="T211" s="772"/>
      <c r="U211" s="773" t="str">
        <f>IF(AND(AD215=""),"",'Result Sheet'!$F$2)</f>
        <v xml:space="preserve">महात्मा गाँधी राजकीय विद्यालय (अंग्रेजी माध्यम) बर, पाली </v>
      </c>
      <c r="V211" s="773"/>
      <c r="W211" s="773"/>
      <c r="X211" s="773"/>
      <c r="Y211" s="773"/>
      <c r="Z211" s="773"/>
      <c r="AA211" s="773"/>
      <c r="AB211" s="773"/>
      <c r="AC211" s="773"/>
      <c r="AD211" s="773"/>
      <c r="AE211" s="773"/>
      <c r="AF211" s="773"/>
    </row>
    <row r="212" spans="1:32" ht="21.9" customHeight="1">
      <c r="A212" s="166">
        <f>IF(N215="","",A211+1)</f>
        <v>4</v>
      </c>
      <c r="B212" s="164" t="s">
        <v>169</v>
      </c>
      <c r="C212" s="748">
        <f>IFERROR(VLOOKUP(N215,Marks,2,0),"")</f>
        <v>1</v>
      </c>
      <c r="D212" s="748"/>
      <c r="E212" s="766" t="s">
        <v>212</v>
      </c>
      <c r="F212" s="766"/>
      <c r="G212" s="766"/>
      <c r="H212" s="748" t="str">
        <f>IFERROR(VLOOKUP(N215,Marks,3,0),"")</f>
        <v>A</v>
      </c>
      <c r="I212" s="748"/>
      <c r="J212" s="749" t="s">
        <v>205</v>
      </c>
      <c r="K212" s="749"/>
      <c r="L212" s="749"/>
      <c r="M212" s="749"/>
      <c r="N212" s="750" t="str">
        <f>IF(AND(N215=""),"",'Marks Entry 1st'!$I$2)</f>
        <v xml:space="preserve"> 2021-2022</v>
      </c>
      <c r="O212" s="750"/>
      <c r="P212" s="750"/>
      <c r="Q212" s="770"/>
      <c r="R212" s="164" t="s">
        <v>169</v>
      </c>
      <c r="S212" s="748">
        <f>IFERROR(VLOOKUP(AD215,Marks,2,0),"")</f>
        <v>1</v>
      </c>
      <c r="T212" s="748"/>
      <c r="U212" s="766" t="s">
        <v>212</v>
      </c>
      <c r="V212" s="766"/>
      <c r="W212" s="766"/>
      <c r="X212" s="748" t="str">
        <f>IFERROR(VLOOKUP(AD215,Marks,3,0),"")</f>
        <v>A</v>
      </c>
      <c r="Y212" s="748"/>
      <c r="Z212" s="749" t="s">
        <v>205</v>
      </c>
      <c r="AA212" s="749"/>
      <c r="AB212" s="749"/>
      <c r="AC212" s="749"/>
      <c r="AD212" s="750" t="str">
        <f>IF(AND(AD215=""),"",'Marks Entry 1st'!$I$2)</f>
        <v xml:space="preserve"> 2021-2022</v>
      </c>
      <c r="AE212" s="750"/>
      <c r="AF212" s="750"/>
    </row>
    <row r="213" spans="1:32" ht="21.9" customHeight="1">
      <c r="A213" s="166">
        <f>IF(N215="","",A212+1)</f>
        <v>5</v>
      </c>
      <c r="B213" s="751" t="s">
        <v>206</v>
      </c>
      <c r="C213" s="751"/>
      <c r="D213" s="751"/>
      <c r="E213" s="752" t="str">
        <f>IFERROR(VLOOKUP(N215,Marks,6,0),"")</f>
        <v>KHUSHVEER SINGH</v>
      </c>
      <c r="F213" s="752"/>
      <c r="G213" s="752"/>
      <c r="H213" s="752"/>
      <c r="I213" s="752"/>
      <c r="J213" s="753" t="s">
        <v>209</v>
      </c>
      <c r="K213" s="753"/>
      <c r="L213" s="753"/>
      <c r="M213" s="753"/>
      <c r="N213" s="754">
        <f>IFERROR(VLOOKUP(N215,Marks,5,0),"")</f>
        <v>935</v>
      </c>
      <c r="O213" s="754"/>
      <c r="P213" s="754"/>
      <c r="Q213" s="770"/>
      <c r="R213" s="751" t="s">
        <v>206</v>
      </c>
      <c r="S213" s="751"/>
      <c r="T213" s="751"/>
      <c r="U213" s="752" t="str">
        <f>IFERROR(VLOOKUP(AD215,Marks,6,0),"")</f>
        <v>KINJAL SAINI</v>
      </c>
      <c r="V213" s="752"/>
      <c r="W213" s="752"/>
      <c r="X213" s="752"/>
      <c r="Y213" s="752"/>
      <c r="Z213" s="753" t="s">
        <v>209</v>
      </c>
      <c r="AA213" s="753"/>
      <c r="AB213" s="753"/>
      <c r="AC213" s="753"/>
      <c r="AD213" s="754">
        <f>IFERROR(VLOOKUP(AD215,Marks,5,0),"")</f>
        <v>940</v>
      </c>
      <c r="AE213" s="754"/>
      <c r="AF213" s="754"/>
    </row>
    <row r="214" spans="1:32" ht="21.9" customHeight="1">
      <c r="A214" s="166">
        <f>IF(N215="","",A213+1)</f>
        <v>6</v>
      </c>
      <c r="B214" s="751" t="s">
        <v>207</v>
      </c>
      <c r="C214" s="751"/>
      <c r="D214" s="751"/>
      <c r="E214" s="752" t="str">
        <f>IFERROR(VLOOKUP(N215,Marks,7,0),"")</f>
        <v>PUSA RAM</v>
      </c>
      <c r="F214" s="752"/>
      <c r="G214" s="752"/>
      <c r="H214" s="752"/>
      <c r="I214" s="752"/>
      <c r="J214" s="753" t="s">
        <v>210</v>
      </c>
      <c r="K214" s="753"/>
      <c r="L214" s="753"/>
      <c r="M214" s="753"/>
      <c r="N214" s="767" t="str">
        <f>IFERROR(VLOOKUP(N215,Marks,4,0),"")</f>
        <v>24-09-2015</v>
      </c>
      <c r="O214" s="767"/>
      <c r="P214" s="767"/>
      <c r="Q214" s="770"/>
      <c r="R214" s="751" t="s">
        <v>207</v>
      </c>
      <c r="S214" s="751"/>
      <c r="T214" s="751"/>
      <c r="U214" s="752" t="str">
        <f>IFERROR(VLOOKUP(AD215,Marks,7,0),"")</f>
        <v>DURGESH CHAND BAGRI</v>
      </c>
      <c r="V214" s="752"/>
      <c r="W214" s="752"/>
      <c r="X214" s="752"/>
      <c r="Y214" s="752"/>
      <c r="Z214" s="753" t="s">
        <v>210</v>
      </c>
      <c r="AA214" s="753"/>
      <c r="AB214" s="753"/>
      <c r="AC214" s="753"/>
      <c r="AD214" s="767" t="str">
        <f>IFERROR(VLOOKUP(AD215,Marks,4,0),"")</f>
        <v>21-01-2016</v>
      </c>
      <c r="AE214" s="767"/>
      <c r="AF214" s="767"/>
    </row>
    <row r="215" spans="1:32" ht="21.9" customHeight="1">
      <c r="A215" s="166">
        <f>IF(N215="","",A214+1)</f>
        <v>7</v>
      </c>
      <c r="B215" s="751" t="s">
        <v>208</v>
      </c>
      <c r="C215" s="751"/>
      <c r="D215" s="751"/>
      <c r="E215" s="752" t="str">
        <f>IFERROR(VLOOKUP(N215,Marks,8,0),"")</f>
        <v>POOJA</v>
      </c>
      <c r="F215" s="752"/>
      <c r="G215" s="752"/>
      <c r="H215" s="752"/>
      <c r="I215" s="752"/>
      <c r="J215" s="753" t="s">
        <v>211</v>
      </c>
      <c r="K215" s="753"/>
      <c r="L215" s="753"/>
      <c r="M215" s="753"/>
      <c r="N215" s="760">
        <f>IF(AD189="","",IF(AND(AD189+1&gt;$AN$6),"",AD189+1))</f>
        <v>117</v>
      </c>
      <c r="O215" s="760"/>
      <c r="P215" s="760"/>
      <c r="Q215" s="770"/>
      <c r="R215" s="751" t="s">
        <v>208</v>
      </c>
      <c r="S215" s="751"/>
      <c r="T215" s="751"/>
      <c r="U215" s="752" t="str">
        <f>IFERROR(VLOOKUP(AD215,Marks,8,0),"")</f>
        <v>PUSHPA DEVI</v>
      </c>
      <c r="V215" s="752"/>
      <c r="W215" s="752"/>
      <c r="X215" s="752"/>
      <c r="Y215" s="752"/>
      <c r="Z215" s="753" t="s">
        <v>211</v>
      </c>
      <c r="AA215" s="753"/>
      <c r="AB215" s="753"/>
      <c r="AC215" s="753"/>
      <c r="AD215" s="761">
        <f>IF(N215="","",IF(AND(N215+1&gt;$AN$6),"",N215+1))</f>
        <v>118</v>
      </c>
      <c r="AE215" s="761"/>
      <c r="AF215" s="761"/>
    </row>
    <row r="216" spans="1:32" ht="9" customHeight="1">
      <c r="A216" s="166">
        <f>IF(N215="","",A215+1)</f>
        <v>8</v>
      </c>
      <c r="B216" s="123"/>
      <c r="C216" s="123"/>
      <c r="D216" s="123"/>
      <c r="E216" s="124"/>
      <c r="F216" s="124"/>
      <c r="G216" s="124"/>
      <c r="H216" s="123"/>
      <c r="I216" s="123"/>
      <c r="J216" s="125"/>
      <c r="K216" s="125"/>
      <c r="L216" s="125"/>
      <c r="M216" s="76"/>
      <c r="N216" s="76"/>
      <c r="O216" s="76"/>
      <c r="P216" s="76"/>
      <c r="Q216" s="770"/>
      <c r="R216" s="123"/>
      <c r="S216" s="123"/>
      <c r="T216" s="123"/>
      <c r="U216" s="124"/>
      <c r="V216" s="124"/>
      <c r="W216" s="124"/>
      <c r="X216" s="123"/>
      <c r="Y216" s="123"/>
      <c r="Z216" s="125"/>
      <c r="AA216" s="125"/>
      <c r="AB216" s="125"/>
      <c r="AC216" s="76"/>
      <c r="AD216" s="76"/>
      <c r="AE216" s="76"/>
      <c r="AF216" s="76"/>
    </row>
    <row r="217" spans="1:32" ht="21" customHeight="1">
      <c r="A217" s="166">
        <f>IF(N215="","",A216+1)</f>
        <v>9</v>
      </c>
      <c r="B217" s="762" t="s">
        <v>213</v>
      </c>
      <c r="C217" s="610" t="s">
        <v>214</v>
      </c>
      <c r="D217" s="610"/>
      <c r="E217" s="610"/>
      <c r="F217" s="763" t="s">
        <v>13</v>
      </c>
      <c r="G217" s="764"/>
      <c r="H217" s="764"/>
      <c r="I217" s="765"/>
      <c r="J217" s="613" t="s">
        <v>184</v>
      </c>
      <c r="K217" s="614" t="s">
        <v>167</v>
      </c>
      <c r="L217" s="615"/>
      <c r="M217" s="615"/>
      <c r="N217" s="616"/>
      <c r="O217" s="580" t="s">
        <v>185</v>
      </c>
      <c r="P217" s="581" t="s">
        <v>186</v>
      </c>
      <c r="Q217" s="770"/>
      <c r="R217" s="762" t="s">
        <v>213</v>
      </c>
      <c r="S217" s="610" t="s">
        <v>214</v>
      </c>
      <c r="T217" s="610"/>
      <c r="U217" s="610"/>
      <c r="V217" s="763" t="s">
        <v>13</v>
      </c>
      <c r="W217" s="764"/>
      <c r="X217" s="764"/>
      <c r="Y217" s="765"/>
      <c r="Z217" s="613" t="s">
        <v>184</v>
      </c>
      <c r="AA217" s="614" t="s">
        <v>167</v>
      </c>
      <c r="AB217" s="615"/>
      <c r="AC217" s="615"/>
      <c r="AD217" s="616"/>
      <c r="AE217" s="580" t="s">
        <v>185</v>
      </c>
      <c r="AF217" s="581" t="s">
        <v>186</v>
      </c>
    </row>
    <row r="218" spans="1:32" ht="90.75" customHeight="1">
      <c r="A218" s="166">
        <f>IF(N215="","",A217+1)</f>
        <v>10</v>
      </c>
      <c r="B218" s="762"/>
      <c r="C218" s="171" t="s">
        <v>11</v>
      </c>
      <c r="D218" s="171" t="s">
        <v>180</v>
      </c>
      <c r="E218" s="171" t="s">
        <v>108</v>
      </c>
      <c r="F218" s="171" t="s">
        <v>182</v>
      </c>
      <c r="G218" s="171" t="s">
        <v>183</v>
      </c>
      <c r="H218" s="305" t="s">
        <v>10</v>
      </c>
      <c r="I218" s="171" t="s">
        <v>108</v>
      </c>
      <c r="J218" s="613"/>
      <c r="K218" s="172" t="s">
        <v>182</v>
      </c>
      <c r="L218" s="172" t="s">
        <v>183</v>
      </c>
      <c r="M218" s="173" t="s">
        <v>10</v>
      </c>
      <c r="N218" s="171" t="s">
        <v>108</v>
      </c>
      <c r="O218" s="580"/>
      <c r="P218" s="736"/>
      <c r="Q218" s="770"/>
      <c r="R218" s="762"/>
      <c r="S218" s="171" t="s">
        <v>11</v>
      </c>
      <c r="T218" s="171" t="s">
        <v>180</v>
      </c>
      <c r="U218" s="171" t="s">
        <v>108</v>
      </c>
      <c r="V218" s="171" t="s">
        <v>182</v>
      </c>
      <c r="W218" s="171" t="s">
        <v>183</v>
      </c>
      <c r="X218" s="305" t="s">
        <v>10</v>
      </c>
      <c r="Y218" s="171" t="s">
        <v>108</v>
      </c>
      <c r="Z218" s="613"/>
      <c r="AA218" s="172" t="s">
        <v>182</v>
      </c>
      <c r="AB218" s="172" t="s">
        <v>183</v>
      </c>
      <c r="AC218" s="173" t="s">
        <v>10</v>
      </c>
      <c r="AD218" s="171" t="s">
        <v>108</v>
      </c>
      <c r="AE218" s="580"/>
      <c r="AF218" s="736">
        <v>0</v>
      </c>
    </row>
    <row r="219" spans="1:32" ht="18.75" customHeight="1">
      <c r="A219" s="166">
        <f>IF(N215="","",A218+1)</f>
        <v>11</v>
      </c>
      <c r="B219" s="762"/>
      <c r="C219" s="390">
        <v>20</v>
      </c>
      <c r="D219" s="390">
        <v>20</v>
      </c>
      <c r="E219" s="116">
        <v>40</v>
      </c>
      <c r="F219" s="390">
        <v>30</v>
      </c>
      <c r="G219" s="390">
        <v>18</v>
      </c>
      <c r="H219" s="390">
        <v>12</v>
      </c>
      <c r="I219" s="116">
        <v>60</v>
      </c>
      <c r="J219" s="118">
        <v>100</v>
      </c>
      <c r="K219" s="390">
        <v>50</v>
      </c>
      <c r="L219" s="390">
        <v>30</v>
      </c>
      <c r="M219" s="390">
        <v>20</v>
      </c>
      <c r="N219" s="116">
        <v>100</v>
      </c>
      <c r="O219" s="118">
        <v>200</v>
      </c>
      <c r="P219" s="775">
        <f>IF(AND(N215="",C212="",E213="",N213=""),"",IF(OR(C212=1,C212=2),600,800))</f>
        <v>600</v>
      </c>
      <c r="Q219" s="770"/>
      <c r="R219" s="762"/>
      <c r="S219" s="390">
        <v>20</v>
      </c>
      <c r="T219" s="390">
        <v>20</v>
      </c>
      <c r="U219" s="116">
        <v>40</v>
      </c>
      <c r="V219" s="390">
        <v>30</v>
      </c>
      <c r="W219" s="390">
        <v>18</v>
      </c>
      <c r="X219" s="390">
        <v>12</v>
      </c>
      <c r="Y219" s="116">
        <v>60</v>
      </c>
      <c r="Z219" s="118">
        <v>100</v>
      </c>
      <c r="AA219" s="390">
        <v>50</v>
      </c>
      <c r="AB219" s="390">
        <v>30</v>
      </c>
      <c r="AC219" s="390">
        <v>20</v>
      </c>
      <c r="AD219" s="116">
        <v>100</v>
      </c>
      <c r="AE219" s="118">
        <v>200</v>
      </c>
      <c r="AF219" s="775">
        <f>IF(AND(AD215="",S212="",U213="",AD213=""),"",IF(OR(S212=1,S212=2),600,800))</f>
        <v>600</v>
      </c>
    </row>
    <row r="220" spans="1:32" ht="21" customHeight="1">
      <c r="A220" s="166">
        <f>IF(N215="","",A219+1)</f>
        <v>12</v>
      </c>
      <c r="B220" s="122" t="str">
        <f>'Result Sheet'!$L$4</f>
        <v xml:space="preserve">हिन्दी </v>
      </c>
      <c r="C220" s="391">
        <f>IFERROR(VLOOKUP(N215,Marks,11,0),"")</f>
        <v>9</v>
      </c>
      <c r="D220" s="391">
        <f>IFERROR(VLOOKUP(N215,Marks,12,0),"")</f>
        <v>9</v>
      </c>
      <c r="E220" s="117">
        <f>IFERROR(VLOOKUP(N215,Marks,13,0),"")</f>
        <v>18</v>
      </c>
      <c r="F220" s="391">
        <f>IFERROR(VLOOKUP(N215,Marks,14,0),"")</f>
        <v>29</v>
      </c>
      <c r="G220" s="391">
        <f>IFERROR(VLOOKUP(N215,Marks,15,0),"")</f>
        <v>6</v>
      </c>
      <c r="H220" s="391">
        <f>IFERROR(VLOOKUP(N215,Marks,16,0),"")</f>
        <v>0</v>
      </c>
      <c r="I220" s="117">
        <f>IFERROR(VLOOKUP(N215,Marks,17,0),"")</f>
        <v>35</v>
      </c>
      <c r="J220" s="119">
        <f>IFERROR(VLOOKUP(N215,Marks,18,0),"")</f>
        <v>53</v>
      </c>
      <c r="K220" s="391">
        <f>IFERROR(VLOOKUP(N215,Marks,19,0),"")</f>
        <v>37</v>
      </c>
      <c r="L220" s="391">
        <f>IFERROR(VLOOKUP(N215,Marks,20,0),"")</f>
        <v>4</v>
      </c>
      <c r="M220" s="391">
        <f>IFERROR(VLOOKUP(N215,Marks,21,0),"")</f>
        <v>11</v>
      </c>
      <c r="N220" s="117">
        <f>IFERROR(VLOOKUP(N215,Marks,22,0),"")</f>
        <v>52</v>
      </c>
      <c r="O220" s="119">
        <f>IFERROR(VLOOKUP(N215,Marks,23,0),"")</f>
        <v>105</v>
      </c>
      <c r="P220" s="323" t="str">
        <f>IFERROR(VLOOKUP(N215,Marks,29,0),"")</f>
        <v>C</v>
      </c>
      <c r="Q220" s="770"/>
      <c r="R220" s="122" t="str">
        <f>'Result Sheet'!$L$4</f>
        <v xml:space="preserve">हिन्दी </v>
      </c>
      <c r="S220" s="391">
        <f>IFERROR(VLOOKUP(AD215,Marks,11,0),"")</f>
        <v>9</v>
      </c>
      <c r="T220" s="391">
        <f>IFERROR(VLOOKUP(AD215,Marks,12,0),"")</f>
        <v>9</v>
      </c>
      <c r="U220" s="117">
        <f>IFERROR(VLOOKUP(AD215,Marks,13,0),"")</f>
        <v>18</v>
      </c>
      <c r="V220" s="391">
        <f>IFERROR(VLOOKUP(AD215,Marks,14,0),"")</f>
        <v>27</v>
      </c>
      <c r="W220" s="391">
        <f>IFERROR(VLOOKUP(AD215,Marks,15,0),"")</f>
        <v>6</v>
      </c>
      <c r="X220" s="391">
        <f>IFERROR(VLOOKUP(AD215,Marks,16,0),"")</f>
        <v>0</v>
      </c>
      <c r="Y220" s="117">
        <f>IFERROR(VLOOKUP(AD215,Marks,17,0),"")</f>
        <v>33</v>
      </c>
      <c r="Z220" s="119">
        <f>IFERROR(VLOOKUP(AD215,Marks,18,0),"")</f>
        <v>51</v>
      </c>
      <c r="AA220" s="391">
        <f>IFERROR(VLOOKUP(AD215,Marks,19,0),"")</f>
        <v>37</v>
      </c>
      <c r="AB220" s="391">
        <f>IFERROR(VLOOKUP(AD215,Marks,20,0),"")</f>
        <v>4</v>
      </c>
      <c r="AC220" s="391">
        <f>IFERROR(VLOOKUP(AD215,Marks,21,0),"")</f>
        <v>11</v>
      </c>
      <c r="AD220" s="117">
        <f>IFERROR(VLOOKUP(AD215,Marks,22,0),"")</f>
        <v>52</v>
      </c>
      <c r="AE220" s="119">
        <f>IFERROR(VLOOKUP(AD215,Marks,23,0),"")</f>
        <v>103</v>
      </c>
      <c r="AF220" s="323" t="str">
        <f>IFERROR(VLOOKUP(AD215,Marks,29,0),"")</f>
        <v>C</v>
      </c>
    </row>
    <row r="221" spans="1:32" ht="21" customHeight="1">
      <c r="A221" s="166">
        <f>IF(N215="","",A220+1)</f>
        <v>13</v>
      </c>
      <c r="B221" s="122" t="str">
        <f>'Result Sheet'!$AE$4</f>
        <v xml:space="preserve">अंग्रेजी </v>
      </c>
      <c r="C221" s="391">
        <f>IFERROR(VLOOKUP(N215,Marks,30,0),"")</f>
        <v>9</v>
      </c>
      <c r="D221" s="391">
        <f>IFERROR(VLOOKUP(N215,Marks,31,0),"")</f>
        <v>9</v>
      </c>
      <c r="E221" s="117">
        <f>IFERROR(VLOOKUP(N215,Marks,32,0),"")</f>
        <v>18</v>
      </c>
      <c r="F221" s="391">
        <f>IFERROR(VLOOKUP(N215,Marks,33,0),"")</f>
        <v>26</v>
      </c>
      <c r="G221" s="391">
        <f>IFERROR(VLOOKUP(N215,Marks,34,0),"")</f>
        <v>6</v>
      </c>
      <c r="H221" s="391">
        <f>IFERROR(VLOOKUP(N215,Marks,35,0),"")</f>
        <v>9</v>
      </c>
      <c r="I221" s="117">
        <f>IFERROR(VLOOKUP(N215,Marks,36,0),"")</f>
        <v>41</v>
      </c>
      <c r="J221" s="119">
        <f>IFERROR(VLOOKUP(N215,Marks,37,0),"")</f>
        <v>59</v>
      </c>
      <c r="K221" s="391">
        <f>IFERROR(VLOOKUP(N215,Marks,38,0),"")</f>
        <v>44</v>
      </c>
      <c r="L221" s="391">
        <f>IFERROR(VLOOKUP(N215,Marks,39,0),"")</f>
        <v>4</v>
      </c>
      <c r="M221" s="391">
        <f>IFERROR(VLOOKUP(N215,Marks,40,0),"")</f>
        <v>9</v>
      </c>
      <c r="N221" s="117">
        <f>IFERROR(VLOOKUP(N215,Marks,41,0),"")</f>
        <v>57</v>
      </c>
      <c r="O221" s="119">
        <f>IFERROR(VLOOKUP(N215,Marks,42,0),"")</f>
        <v>116</v>
      </c>
      <c r="P221" s="323" t="str">
        <f>IFERROR(VLOOKUP(N215,Marks,48,0),"")</f>
        <v>C</v>
      </c>
      <c r="Q221" s="770"/>
      <c r="R221" s="122" t="str">
        <f>'Result Sheet'!$AE$4</f>
        <v xml:space="preserve">अंग्रेजी </v>
      </c>
      <c r="S221" s="391">
        <f>IFERROR(VLOOKUP(AD215,Marks,30,0),"")</f>
        <v>9</v>
      </c>
      <c r="T221" s="391">
        <f>IFERROR(VLOOKUP(AD215,Marks,31,0),"")</f>
        <v>9</v>
      </c>
      <c r="U221" s="117">
        <f>IFERROR(VLOOKUP(AD215,Marks,32,0),"")</f>
        <v>18</v>
      </c>
      <c r="V221" s="391">
        <f>IFERROR(VLOOKUP(AD215,Marks,33,0),"")</f>
        <v>28</v>
      </c>
      <c r="W221" s="391">
        <f>IFERROR(VLOOKUP(AD215,Marks,34,0),"")</f>
        <v>4</v>
      </c>
      <c r="X221" s="391">
        <f>IFERROR(VLOOKUP(AD215,Marks,35,0),"")</f>
        <v>9</v>
      </c>
      <c r="Y221" s="117">
        <f>IFERROR(VLOOKUP(AD215,Marks,36,0),"")</f>
        <v>41</v>
      </c>
      <c r="Z221" s="119">
        <f>IFERROR(VLOOKUP(AD215,Marks,37,0),"")</f>
        <v>59</v>
      </c>
      <c r="AA221" s="391">
        <f>IFERROR(VLOOKUP(AD215,Marks,38,0),"")</f>
        <v>45</v>
      </c>
      <c r="AB221" s="391">
        <f>IFERROR(VLOOKUP(AD215,Marks,39,0),"")</f>
        <v>4</v>
      </c>
      <c r="AC221" s="391">
        <f>IFERROR(VLOOKUP(AD215,Marks,40,0),"")</f>
        <v>8</v>
      </c>
      <c r="AD221" s="117">
        <f>IFERROR(VLOOKUP(AD215,Marks,41,0),"")</f>
        <v>57</v>
      </c>
      <c r="AE221" s="119">
        <f>IFERROR(VLOOKUP(AD215,Marks,42,0),"")</f>
        <v>116</v>
      </c>
      <c r="AF221" s="323" t="str">
        <f>IFERROR(VLOOKUP(AD215,Marks,48,0),"")</f>
        <v>C</v>
      </c>
    </row>
    <row r="222" spans="1:32" ht="21" customHeight="1">
      <c r="A222" s="166">
        <f>IF(N215="","",A221+1)</f>
        <v>14</v>
      </c>
      <c r="B222" s="122" t="str">
        <f>'Result Sheet'!$AX$4</f>
        <v xml:space="preserve">गणित </v>
      </c>
      <c r="C222" s="391">
        <f>IFERROR(VLOOKUP(N215,Marks,49,0),"")</f>
        <v>9</v>
      </c>
      <c r="D222" s="391">
        <f>IFERROR(VLOOKUP(N215,Marks,50,0),"")</f>
        <v>6</v>
      </c>
      <c r="E222" s="117">
        <f>IFERROR(VLOOKUP(N215,Marks,51,0),"")</f>
        <v>15</v>
      </c>
      <c r="F222" s="391">
        <f>IFERROR(VLOOKUP(N215,Marks,52,0),"")</f>
        <v>26</v>
      </c>
      <c r="G222" s="391">
        <f>IFERROR(VLOOKUP(N215,Marks,53,0),"")</f>
        <v>5</v>
      </c>
      <c r="H222" s="391">
        <f>IFERROR(VLOOKUP(N215,Marks,54,0),"")</f>
        <v>9</v>
      </c>
      <c r="I222" s="117">
        <f>IFERROR(VLOOKUP(N215,Marks,55,0),"")</f>
        <v>40</v>
      </c>
      <c r="J222" s="119">
        <f>IFERROR(VLOOKUP(N215,Marks,56,0),"")</f>
        <v>55</v>
      </c>
      <c r="K222" s="391">
        <f>IFERROR(VLOOKUP(N215,Marks,57,0),"")</f>
        <v>44</v>
      </c>
      <c r="L222" s="391">
        <f>IFERROR(VLOOKUP(N215,Marks,58,0),"")</f>
        <v>15</v>
      </c>
      <c r="M222" s="391">
        <f>IFERROR(VLOOKUP(N215,Marks,59,0),"")</f>
        <v>8</v>
      </c>
      <c r="N222" s="117">
        <f>IFERROR(VLOOKUP(N215,Marks,60,0),"")</f>
        <v>67</v>
      </c>
      <c r="O222" s="119">
        <f>IFERROR(VLOOKUP(N215,Marks,61,0),"")</f>
        <v>122</v>
      </c>
      <c r="P222" s="323" t="str">
        <f>IFERROR(VLOOKUP(N215,Marks,67,0),"")</f>
        <v>C</v>
      </c>
      <c r="Q222" s="770"/>
      <c r="R222" s="122" t="str">
        <f>'Result Sheet'!$AX$4</f>
        <v xml:space="preserve">गणित </v>
      </c>
      <c r="S222" s="391">
        <f>IFERROR(VLOOKUP(AD215,Marks,49,0),"")</f>
        <v>9</v>
      </c>
      <c r="T222" s="391">
        <f>IFERROR(VLOOKUP(AD215,Marks,50,0),"")</f>
        <v>6</v>
      </c>
      <c r="U222" s="117">
        <f>IFERROR(VLOOKUP(AD215,Marks,51,0),"")</f>
        <v>15</v>
      </c>
      <c r="V222" s="391">
        <f>IFERROR(VLOOKUP(AD215,Marks,52,0),"")</f>
        <v>25</v>
      </c>
      <c r="W222" s="391">
        <f>IFERROR(VLOOKUP(AD215,Marks,53,0),"")</f>
        <v>5</v>
      </c>
      <c r="X222" s="391">
        <f>IFERROR(VLOOKUP(AD215,Marks,54,0),"")</f>
        <v>9</v>
      </c>
      <c r="Y222" s="117">
        <f>IFERROR(VLOOKUP(AD215,Marks,55,0),"")</f>
        <v>39</v>
      </c>
      <c r="Z222" s="119">
        <f>IFERROR(VLOOKUP(AD215,Marks,56,0),"")</f>
        <v>54</v>
      </c>
      <c r="AA222" s="391">
        <f>IFERROR(VLOOKUP(AD215,Marks,57,0),"")</f>
        <v>48</v>
      </c>
      <c r="AB222" s="391">
        <f>IFERROR(VLOOKUP(AD215,Marks,58,0),"")</f>
        <v>15</v>
      </c>
      <c r="AC222" s="391">
        <f>IFERROR(VLOOKUP(AD215,Marks,59,0),"")</f>
        <v>8</v>
      </c>
      <c r="AD222" s="117">
        <f>IFERROR(VLOOKUP(AD215,Marks,60,0),"")</f>
        <v>71</v>
      </c>
      <c r="AE222" s="119">
        <f>IFERROR(VLOOKUP(AD215,Marks,61,0),"")</f>
        <v>125</v>
      </c>
      <c r="AF222" s="323" t="str">
        <f>IFERROR(VLOOKUP(AD215,Marks,67,0),"")</f>
        <v>C</v>
      </c>
    </row>
    <row r="223" spans="1:32" ht="21" customHeight="1">
      <c r="A223" s="166">
        <f>IF(N215="","",A222+1)</f>
        <v>15</v>
      </c>
      <c r="B223" s="122" t="str">
        <f>'Result Sheet'!$BQ$4</f>
        <v xml:space="preserve">पर्यावरण अध्ययन </v>
      </c>
      <c r="C223" s="391">
        <f>IFERROR(VLOOKUP(N215,Marks,68,0),"")</f>
        <v>9</v>
      </c>
      <c r="D223" s="391">
        <f>IFERROR(VLOOKUP(N215,Marks,69,0),"")</f>
        <v>7</v>
      </c>
      <c r="E223" s="117">
        <f>IFERROR(VLOOKUP(N215,Marks,70,0),"")</f>
        <v>16</v>
      </c>
      <c r="F223" s="391">
        <f>IFERROR(VLOOKUP(N215,Marks,71,0),"")</f>
        <v>24</v>
      </c>
      <c r="G223" s="391">
        <f>IFERROR(VLOOKUP(N215,Marks,72,0),"")</f>
        <v>4</v>
      </c>
      <c r="H223" s="391">
        <f>IFERROR(VLOOKUP(N215,Marks,73,0),"")</f>
        <v>12</v>
      </c>
      <c r="I223" s="117">
        <f>IFERROR(VLOOKUP(N215,Marks,74,0),"")</f>
        <v>40</v>
      </c>
      <c r="J223" s="119">
        <f>IFERROR(VLOOKUP(N215,Marks,75,0),"")</f>
        <v>56</v>
      </c>
      <c r="K223" s="391">
        <f>IFERROR(VLOOKUP(N215,Marks,76,0),"")</f>
        <v>49</v>
      </c>
      <c r="L223" s="391">
        <f>IFERROR(VLOOKUP(N215,Marks,77,0),"")</f>
        <v>16</v>
      </c>
      <c r="M223" s="391">
        <f>IFERROR(VLOOKUP(N215,Marks,78,0),"")</f>
        <v>8</v>
      </c>
      <c r="N223" s="117">
        <f>IFERROR(VLOOKUP(N215,Marks,79,0),"")</f>
        <v>73</v>
      </c>
      <c r="O223" s="119">
        <f>IFERROR(VLOOKUP(N215,Marks,80,0),"")</f>
        <v>129</v>
      </c>
      <c r="P223" s="323" t="str">
        <f>IFERROR(VLOOKUP(N215,Marks,86,0),"")</f>
        <v>C</v>
      </c>
      <c r="Q223" s="770"/>
      <c r="R223" s="122" t="str">
        <f>'Result Sheet'!$BQ$4</f>
        <v xml:space="preserve">पर्यावरण अध्ययन </v>
      </c>
      <c r="S223" s="391">
        <f>IFERROR(VLOOKUP(AD215,Marks,68,0),"")</f>
        <v>9</v>
      </c>
      <c r="T223" s="391">
        <f>IFERROR(VLOOKUP(AD215,Marks,69,0),"")</f>
        <v>7</v>
      </c>
      <c r="U223" s="117">
        <f>IFERROR(VLOOKUP(AD215,Marks,70,0),"")</f>
        <v>16</v>
      </c>
      <c r="V223" s="391">
        <f>IFERROR(VLOOKUP(AD215,Marks,71,0),"")</f>
        <v>21</v>
      </c>
      <c r="W223" s="391">
        <f>IFERROR(VLOOKUP(AD215,Marks,72,0),"")</f>
        <v>4</v>
      </c>
      <c r="X223" s="391">
        <f>IFERROR(VLOOKUP(AD215,Marks,73,0),"")</f>
        <v>12</v>
      </c>
      <c r="Y223" s="117">
        <f>IFERROR(VLOOKUP(AD215,Marks,74,0),"")</f>
        <v>37</v>
      </c>
      <c r="Z223" s="119">
        <f>IFERROR(VLOOKUP(AD215,Marks,75,0),"")</f>
        <v>53</v>
      </c>
      <c r="AA223" s="391">
        <f>IFERROR(VLOOKUP(AD215,Marks,76,0),"")</f>
        <v>48</v>
      </c>
      <c r="AB223" s="391">
        <f>IFERROR(VLOOKUP(AD215,Marks,77,0),"")</f>
        <v>16</v>
      </c>
      <c r="AC223" s="391">
        <f>IFERROR(VLOOKUP(AD215,Marks,78,0),"")</f>
        <v>8</v>
      </c>
      <c r="AD223" s="117">
        <f>IFERROR(VLOOKUP(AD215,Marks,79,0),"")</f>
        <v>72</v>
      </c>
      <c r="AE223" s="119">
        <f>IFERROR(VLOOKUP(AD215,Marks,80,0),"")</f>
        <v>125</v>
      </c>
      <c r="AF223" s="323" t="str">
        <f>IFERROR(VLOOKUP(AD215,Marks,86,0),"")</f>
        <v>C</v>
      </c>
    </row>
    <row r="224" spans="1:32" ht="25.5" customHeight="1">
      <c r="A224" s="166">
        <f>IF(N215="","",A223+1)</f>
        <v>16</v>
      </c>
      <c r="B224" s="392" t="s">
        <v>215</v>
      </c>
      <c r="C224" s="120">
        <f>IF(AND(C220="",C221="",C222="",C223=""),"",IF(OR(C212=1,C212=2),SUM(C220:C222),SUM(C220:C223)))</f>
        <v>27</v>
      </c>
      <c r="D224" s="120">
        <f>IF(AND(D220="",D221="",D222="",D223=""),"",IF(OR(C212=1,C212=2),SUM(D220:D222),SUM(D220:D223)))</f>
        <v>24</v>
      </c>
      <c r="E224" s="120">
        <f>IF(AND(E220="",E221="",E222="",E223=""),"",IF(OR(C212=1,C212=2),SUM(E220:E222),SUM(E220:E223)))</f>
        <v>51</v>
      </c>
      <c r="F224" s="120">
        <f>IF(AND(F220="",F221="",F222="",F223=""),"",IF(OR(C212=1,C212=2),SUM(F220:F222),SUM(F220:F223)))</f>
        <v>81</v>
      </c>
      <c r="G224" s="120">
        <f>IF(AND(G220="",G221="",G222="",G223=""),"",IF(OR(C212=1,C212=2),SUM(G220:G222),SUM(G220:G223)))</f>
        <v>17</v>
      </c>
      <c r="H224" s="120">
        <f>IF(AND(H220="",H221="",H222="",H223=""),"",IF(OR(C212=1,C212=2),SUM(H220:H222),SUM(H220:H223)))</f>
        <v>18</v>
      </c>
      <c r="I224" s="120">
        <f>IF(AND(I220="",I221="",I222="",I223=""),"",IF(OR(C212=1,C212=2),SUM(I220:I222),SUM(I220:I223)))</f>
        <v>116</v>
      </c>
      <c r="J224" s="120">
        <f>IF(AND(J220="",J221="",J222="",J223=""),"",IF(OR(C212=1,C212=2),SUM(J220:J222),SUM(J220:J223)))</f>
        <v>167</v>
      </c>
      <c r="K224" s="120">
        <f>IF(AND(K220="",K221="",K222="",K223=""),"",IF(OR(C212=1,C212=2),SUM(K220:K222),SUM(K220:K223)))</f>
        <v>125</v>
      </c>
      <c r="L224" s="120">
        <f>IF(AND(L220="",L221="",L222="",L223=""),"",IF(OR(C212=1,C212=2),SUM(L220:L222),SUM(L220:L223)))</f>
        <v>23</v>
      </c>
      <c r="M224" s="120">
        <f>IF(AND(M220="",M221="",M222="",M223=""),"",IF(OR(C212=1,C212=2),SUM(M220:M222),SUM(M220:M223)))</f>
        <v>28</v>
      </c>
      <c r="N224" s="120">
        <f>IF(AND(N220="",N221="",N222="",N223=""),"",IF(OR(C212=1,C212=2),SUM(N220:N222),SUM(N220:N223)))</f>
        <v>176</v>
      </c>
      <c r="O224" s="120">
        <f>IF(AND(O220="",O221="",O222="",O223=""),"",IF(OR(C212=1,C212=2),SUM(O220:O222),SUM(O220:O223)))</f>
        <v>343</v>
      </c>
      <c r="P224" s="326" t="str">
        <f>IF(OR(N215="",E213="",O224=""),"",IF(O224&gt;=81%*P219,"A",IF(O224&gt;=61%*P219,"B",IF(O224&gt;=41%*P219,"C",IF(O224&gt;=21%*P219,"D","E")))))</f>
        <v>C</v>
      </c>
      <c r="Q224" s="770"/>
      <c r="R224" s="392" t="s">
        <v>215</v>
      </c>
      <c r="S224" s="120">
        <f>IF(AND(S220="",S221="",S222="",S223=""),"",IF(OR(S212=1,S212=2),SUM(S220:S222),SUM(S220:S223)))</f>
        <v>27</v>
      </c>
      <c r="T224" s="120">
        <f>IF(AND(T220="",T221="",T222="",T223=""),"",IF(OR(S212=1,S212=2),SUM(T220:T222),SUM(T220:T223)))</f>
        <v>24</v>
      </c>
      <c r="U224" s="120">
        <f>IF(AND(U220="",U221="",U222="",U223=""),"",IF(OR(S212=1,S212=2),SUM(U220:U222),SUM(U220:U223)))</f>
        <v>51</v>
      </c>
      <c r="V224" s="120">
        <f>IF(AND(V220="",V221="",V222="",V223=""),"",IF(OR(S212=1,S212=2),SUM(V220:V222),SUM(V220:V223)))</f>
        <v>80</v>
      </c>
      <c r="W224" s="120">
        <f>IF(AND(W220="",W221="",W222="",W223=""),"",IF(OR(S212=1,S212=2),SUM(W220:W222),SUM(W220:W223)))</f>
        <v>15</v>
      </c>
      <c r="X224" s="120">
        <f>IF(AND(X220="",X221="",X222="",X223=""),"",IF(OR(S212=1,S212=2),SUM(X220:X222),SUM(X220:X223)))</f>
        <v>18</v>
      </c>
      <c r="Y224" s="120">
        <f>IF(AND(Y220="",Y221="",Y222="",Y223=""),"",IF(OR(S212=1,S212=2),SUM(Y220:Y222),SUM(Y220:Y223)))</f>
        <v>113</v>
      </c>
      <c r="Z224" s="120">
        <f>IF(AND(Z220="",Z221="",Z222="",Z223=""),"",IF(OR(S212=1,S212=2),SUM(Z220:Z222),SUM(Z220:Z223)))</f>
        <v>164</v>
      </c>
      <c r="AA224" s="120">
        <f>IF(AND(AA220="",AA221="",AA222="",AA223=""),"",IF(OR(S212=1,S212=2),SUM(AA220:AA222),SUM(AA220:AA223)))</f>
        <v>130</v>
      </c>
      <c r="AB224" s="120">
        <f>IF(AND(AB220="",AB221="",AB222="",AB223=""),"",IF(OR(S212=1,S212=2),SUM(AB220:AB222),SUM(AB220:AB223)))</f>
        <v>23</v>
      </c>
      <c r="AC224" s="120">
        <f>IF(AND(AC220="",AC221="",AC222="",AC223=""),"",IF(OR(S212=1,S212=2),SUM(AC220:AC222),SUM(AC220:AC223)))</f>
        <v>27</v>
      </c>
      <c r="AD224" s="120">
        <f>IF(AND(AD220="",AD221="",AD222="",AD223=""),"",IF(OR(S212=1,S212=2),SUM(AD220:AD222),SUM(AD220:AD223)))</f>
        <v>180</v>
      </c>
      <c r="AE224" s="120">
        <f>IF(AND(AE220="",AE221="",AE222="",AE223=""),"",IF(OR(S212=1,S212=2),SUM(AE220:AE222),SUM(AE220:AE223)))</f>
        <v>344</v>
      </c>
      <c r="AF224" s="326" t="str">
        <f>IF(OR(AD215="",U213="",AE224=""),"",IF(AE224&gt;=81%*AF219,"A",IF(AE224&gt;=61%*AF219,"B",IF(AE224&gt;=41%*AF219,"C",IF(AE224&gt;=21%*AF219,"D","E")))))</f>
        <v>C</v>
      </c>
    </row>
    <row r="225" spans="1:32" ht="9" customHeight="1">
      <c r="A225" s="166">
        <f>IF(N215="","",A224+1)</f>
        <v>17</v>
      </c>
      <c r="B225" s="737"/>
      <c r="C225" s="737"/>
      <c r="D225" s="737"/>
      <c r="E225" s="737"/>
      <c r="F225" s="737"/>
      <c r="G225" s="737"/>
      <c r="H225" s="737"/>
      <c r="I225" s="737"/>
      <c r="J225" s="737"/>
      <c r="K225" s="737"/>
      <c r="L225" s="737"/>
      <c r="M225" s="737"/>
      <c r="N225" s="737"/>
      <c r="O225" s="737"/>
      <c r="P225" s="737"/>
      <c r="Q225" s="770"/>
      <c r="R225" s="737"/>
      <c r="S225" s="737"/>
      <c r="T225" s="737"/>
      <c r="U225" s="737"/>
      <c r="V225" s="737"/>
      <c r="W225" s="737"/>
      <c r="X225" s="737"/>
      <c r="Y225" s="737"/>
      <c r="Z225" s="737"/>
      <c r="AA225" s="737"/>
      <c r="AB225" s="737"/>
      <c r="AC225" s="737"/>
      <c r="AD225" s="737"/>
      <c r="AE225" s="737"/>
      <c r="AF225" s="737"/>
    </row>
    <row r="226" spans="1:32" ht="22.5" customHeight="1">
      <c r="A226" s="166">
        <f>IF(N215="","",A225+1)</f>
        <v>18</v>
      </c>
      <c r="B226" s="738" t="s">
        <v>213</v>
      </c>
      <c r="C226" s="738"/>
      <c r="D226" s="739" t="s">
        <v>229</v>
      </c>
      <c r="E226" s="740"/>
      <c r="F226" s="393" t="s">
        <v>186</v>
      </c>
      <c r="G226" s="738" t="s">
        <v>213</v>
      </c>
      <c r="H226" s="738"/>
      <c r="I226" s="739" t="s">
        <v>229</v>
      </c>
      <c r="J226" s="740"/>
      <c r="K226" s="393" t="s">
        <v>186</v>
      </c>
      <c r="L226" s="738" t="s">
        <v>213</v>
      </c>
      <c r="M226" s="738"/>
      <c r="N226" s="739" t="s">
        <v>229</v>
      </c>
      <c r="O226" s="740"/>
      <c r="P226" s="393" t="s">
        <v>186</v>
      </c>
      <c r="Q226" s="770"/>
      <c r="R226" s="738" t="s">
        <v>213</v>
      </c>
      <c r="S226" s="738"/>
      <c r="T226" s="739" t="s">
        <v>229</v>
      </c>
      <c r="U226" s="740"/>
      <c r="V226" s="393" t="s">
        <v>186</v>
      </c>
      <c r="W226" s="738" t="s">
        <v>213</v>
      </c>
      <c r="X226" s="738"/>
      <c r="Y226" s="739" t="s">
        <v>229</v>
      </c>
      <c r="Z226" s="740"/>
      <c r="AA226" s="393" t="s">
        <v>186</v>
      </c>
      <c r="AB226" s="738" t="s">
        <v>213</v>
      </c>
      <c r="AC226" s="738"/>
      <c r="AD226" s="739" t="s">
        <v>229</v>
      </c>
      <c r="AE226" s="740"/>
      <c r="AF226" s="393" t="s">
        <v>186</v>
      </c>
    </row>
    <row r="227" spans="1:32" ht="21.75" customHeight="1">
      <c r="A227" s="166">
        <f>IF(N215="","",A226+1)</f>
        <v>19</v>
      </c>
      <c r="B227" s="741" t="s">
        <v>221</v>
      </c>
      <c r="C227" s="742"/>
      <c r="D227" s="742"/>
      <c r="E227" s="119">
        <f>IFERROR(VLOOKUP(N215,Marks,90,0),"")</f>
        <v>0</v>
      </c>
      <c r="F227" s="130" t="str">
        <f>IFERROR(VLOOKUP(N215,Marks,94,0),"")</f>
        <v/>
      </c>
      <c r="G227" s="741" t="s">
        <v>192</v>
      </c>
      <c r="H227" s="742"/>
      <c r="I227" s="742"/>
      <c r="J227" s="119">
        <f>IFERROR(VLOOKUP(N215,Marks,98,0),"")</f>
        <v>0</v>
      </c>
      <c r="K227" s="130" t="str">
        <f>IFERROR(VLOOKUP(N215,Marks,102,0),"")</f>
        <v/>
      </c>
      <c r="L227" s="743" t="s">
        <v>193</v>
      </c>
      <c r="M227" s="744"/>
      <c r="N227" s="744"/>
      <c r="O227" s="119">
        <f>IFERROR(VLOOKUP(N215,Marks,106,0),"")</f>
        <v>0</v>
      </c>
      <c r="P227" s="130" t="str">
        <f>IFERROR(VLOOKUP(N215,Marks,110,0),"")</f>
        <v/>
      </c>
      <c r="Q227" s="770"/>
      <c r="R227" s="740" t="s">
        <v>221</v>
      </c>
      <c r="S227" s="740"/>
      <c r="T227" s="740"/>
      <c r="U227" s="119">
        <f>IFERROR(VLOOKUP(AD215,Marks,90,0),"")</f>
        <v>0</v>
      </c>
      <c r="V227" s="130" t="str">
        <f>IFERROR(VLOOKUP(AD215,Marks,94,0),"")</f>
        <v/>
      </c>
      <c r="W227" s="740" t="s">
        <v>192</v>
      </c>
      <c r="X227" s="740"/>
      <c r="Y227" s="740"/>
      <c r="Z227" s="119">
        <f>IFERROR(VLOOKUP(AD215,Marks,98,0),"")</f>
        <v>0</v>
      </c>
      <c r="AA227" s="130" t="str">
        <f>IFERROR(VLOOKUP(AD215,Marks,102,0),"")</f>
        <v/>
      </c>
      <c r="AB227" s="745" t="s">
        <v>193</v>
      </c>
      <c r="AC227" s="745"/>
      <c r="AD227" s="745"/>
      <c r="AE227" s="119">
        <f>IFERROR(VLOOKUP(AD215,Marks,106,0),"")</f>
        <v>0</v>
      </c>
      <c r="AF227" s="130" t="str">
        <f>IFERROR(VLOOKUP(AD215,Marks,110,0),"")</f>
        <v/>
      </c>
    </row>
    <row r="228" spans="1:32" ht="21" customHeight="1">
      <c r="A228" s="166">
        <f>IF(N215="","",A227+1)</f>
        <v>20</v>
      </c>
      <c r="B228" s="732" t="s">
        <v>216</v>
      </c>
      <c r="C228" s="732"/>
      <c r="D228" s="732"/>
      <c r="E228" s="746">
        <f>IFERROR(VLOOKUP(N215,Marks,116,0),"")</f>
        <v>220</v>
      </c>
      <c r="F228" s="746"/>
      <c r="G228" s="746"/>
      <c r="H228" s="746"/>
      <c r="I228" s="732" t="s">
        <v>217</v>
      </c>
      <c r="J228" s="732"/>
      <c r="K228" s="732"/>
      <c r="L228" s="732"/>
      <c r="M228" s="747">
        <f>IFERROR(VLOOKUP(N215,Marks,117,0),"")</f>
        <v>4</v>
      </c>
      <c r="N228" s="747"/>
      <c r="O228" s="747"/>
      <c r="P228" s="747"/>
      <c r="Q228" s="770"/>
      <c r="R228" s="732" t="s">
        <v>216</v>
      </c>
      <c r="S228" s="732"/>
      <c r="T228" s="732"/>
      <c r="U228" s="746">
        <f>IFERROR(VLOOKUP(AD215,Marks,116,0),"")</f>
        <v>220</v>
      </c>
      <c r="V228" s="746"/>
      <c r="W228" s="746"/>
      <c r="X228" s="746"/>
      <c r="Y228" s="732" t="s">
        <v>217</v>
      </c>
      <c r="Z228" s="732"/>
      <c r="AA228" s="732"/>
      <c r="AB228" s="732"/>
      <c r="AC228" s="747">
        <f>IFERROR(VLOOKUP(AD215,Marks,117,0),"")</f>
        <v>26</v>
      </c>
      <c r="AD228" s="747"/>
      <c r="AE228" s="747"/>
      <c r="AF228" s="747"/>
    </row>
    <row r="229" spans="1:32" ht="21" customHeight="1">
      <c r="A229" s="166">
        <f>IF(N215="","",A228+1)</f>
        <v>21</v>
      </c>
      <c r="B229" s="732" t="s">
        <v>218</v>
      </c>
      <c r="C229" s="732"/>
      <c r="D229" s="732"/>
      <c r="E229" s="774" t="str">
        <f>IFERROR(VLOOKUP(N215,Marks,115,0),"")</f>
        <v>Promoted</v>
      </c>
      <c r="F229" s="774"/>
      <c r="G229" s="774"/>
      <c r="H229" s="774"/>
      <c r="I229" s="732" t="s">
        <v>219</v>
      </c>
      <c r="J229" s="732"/>
      <c r="K229" s="732"/>
      <c r="L229" s="732"/>
      <c r="M229" s="733">
        <f>IFERROR(VLOOKUP(N215,Marks,112,0),"")</f>
        <v>57.166666666666664</v>
      </c>
      <c r="N229" s="733"/>
      <c r="O229" s="733"/>
      <c r="P229" s="733"/>
      <c r="Q229" s="770"/>
      <c r="R229" s="732" t="s">
        <v>218</v>
      </c>
      <c r="S229" s="732"/>
      <c r="T229" s="732"/>
      <c r="U229" s="774" t="str">
        <f>IFERROR(VLOOKUP(AD215,Marks,115,0),"")</f>
        <v>Promoted</v>
      </c>
      <c r="V229" s="774"/>
      <c r="W229" s="774"/>
      <c r="X229" s="774"/>
      <c r="Y229" s="732" t="s">
        <v>219</v>
      </c>
      <c r="Z229" s="732"/>
      <c r="AA229" s="732"/>
      <c r="AB229" s="732"/>
      <c r="AC229" s="733">
        <f>IFERROR(VLOOKUP(AD215,Marks,112,0),"")</f>
        <v>57.333333333333336</v>
      </c>
      <c r="AD229" s="733"/>
      <c r="AE229" s="733"/>
      <c r="AF229" s="733"/>
    </row>
    <row r="230" spans="1:32" ht="21" customHeight="1">
      <c r="A230" s="166">
        <f>IF(N215="","",A229+1)</f>
        <v>22</v>
      </c>
      <c r="B230" s="732" t="s">
        <v>220</v>
      </c>
      <c r="C230" s="732"/>
      <c r="D230" s="732"/>
      <c r="E230" s="324" t="str">
        <f>IFERROR(VLOOKUP(N215,Marks,113,0),"")</f>
        <v>II</v>
      </c>
      <c r="F230" s="325" t="s">
        <v>341</v>
      </c>
      <c r="G230" s="734" t="str">
        <f>IF(OR(N215="",E213="",O224=""),"",IF(O224&gt;=81%*P219,"A",IF(O224&gt;=61%*P219,"B",IF(O224&gt;=41%*P219,"C",IF(O224&gt;=21%*P219,"D","E")))))</f>
        <v>C</v>
      </c>
      <c r="H230" s="734"/>
      <c r="I230" s="732" t="s">
        <v>222</v>
      </c>
      <c r="J230" s="732"/>
      <c r="K230" s="732"/>
      <c r="L230" s="732"/>
      <c r="M230" s="769">
        <f>IFERROR(VLOOKUP(N215,Marks,114,0),"")</f>
        <v>5.9999999999999964</v>
      </c>
      <c r="N230" s="769"/>
      <c r="O230" s="769"/>
      <c r="P230" s="769"/>
      <c r="Q230" s="770"/>
      <c r="R230" s="732" t="s">
        <v>220</v>
      </c>
      <c r="S230" s="732"/>
      <c r="T230" s="732"/>
      <c r="U230" s="324" t="str">
        <f>IFERROR(VLOOKUP(AD215,Marks,113,0),"")</f>
        <v>II</v>
      </c>
      <c r="V230" s="325" t="s">
        <v>341</v>
      </c>
      <c r="W230" s="734" t="str">
        <f>IF(OR(AD215="",U213="",AE224=""),"",IF(AE224&gt;=81%*AF219,"A",IF(AE224&gt;=61%*AF219,"B",IF(AE224&gt;=41%*AF219,"C",IF(AE224&gt;=21%*AF219,"D","E")))))</f>
        <v>C</v>
      </c>
      <c r="X230" s="734"/>
      <c r="Y230" s="732" t="s">
        <v>222</v>
      </c>
      <c r="Z230" s="732"/>
      <c r="AA230" s="732"/>
      <c r="AB230" s="732"/>
      <c r="AC230" s="769">
        <f>IFERROR(VLOOKUP(AD215,Marks,114,0),"")</f>
        <v>4.9999999999999964</v>
      </c>
      <c r="AD230" s="769"/>
      <c r="AE230" s="769"/>
      <c r="AF230" s="769"/>
    </row>
    <row r="231" spans="1:32" ht="21" customHeight="1">
      <c r="A231" s="166">
        <f>IF(N215="","",A230+1)</f>
        <v>23</v>
      </c>
      <c r="B231" s="768" t="s">
        <v>228</v>
      </c>
      <c r="C231" s="768"/>
      <c r="D231" s="768"/>
      <c r="E231" s="735">
        <f>'Master sheet'!$C$10</f>
        <v>44697</v>
      </c>
      <c r="F231" s="735"/>
      <c r="G231" s="735"/>
      <c r="H231" s="318"/>
      <c r="I231" s="121"/>
      <c r="J231" s="121"/>
      <c r="K231" s="76"/>
      <c r="L231" s="121"/>
      <c r="M231" s="121"/>
      <c r="N231" s="121"/>
      <c r="O231" s="121"/>
      <c r="P231" s="121"/>
      <c r="Q231" s="770"/>
      <c r="R231" s="768" t="s">
        <v>228</v>
      </c>
      <c r="S231" s="768"/>
      <c r="T231" s="768"/>
      <c r="U231" s="735">
        <f>'Master sheet'!$C$10</f>
        <v>44697</v>
      </c>
      <c r="V231" s="735"/>
      <c r="W231" s="735"/>
      <c r="X231" s="121"/>
      <c r="Y231" s="121"/>
      <c r="Z231" s="121"/>
      <c r="AA231" s="76"/>
      <c r="AB231" s="121"/>
      <c r="AC231" s="121"/>
      <c r="AD231" s="121"/>
      <c r="AE231" s="121"/>
      <c r="AF231" s="121"/>
    </row>
    <row r="232" spans="1:32" ht="43.5" customHeight="1">
      <c r="A232" s="166">
        <f>IF(N215="","",A231+1)</f>
        <v>24</v>
      </c>
      <c r="B232" s="755" t="str">
        <f>IF(AND(C212=1),CONCATENATE("( ",UPPER('Master sheet'!$F$10)," )"),IF(AND(C212=2),CONCATENATE("( ",UPPER('Master sheet'!$F$18)," )"),IF(AND(C212=3),CONCATENATE("( ",UPPER('Master sheet'!$J$10)," )"),IF(AND(C212=4),CONCATENATE("( ",UPPER('Master sheet'!$J$18)," )"),""))))</f>
        <v>( PRADIP SINGH RAJAWAT )</v>
      </c>
      <c r="C232" s="755"/>
      <c r="D232" s="755"/>
      <c r="E232" s="755"/>
      <c r="F232" s="756" t="str">
        <f>IF(AND(N215=""),"",CONCATENATE("(",'Master sheet'!$C$14," )"))</f>
        <v>(Suresh Kumar )</v>
      </c>
      <c r="G232" s="756"/>
      <c r="H232" s="756"/>
      <c r="I232" s="756"/>
      <c r="J232" s="756"/>
      <c r="K232" s="756" t="str">
        <f>IF(AND(N215=""),"",CONCATENATE("(",'Master sheet'!$C$12," )"))</f>
        <v>(USHA PALIYA )</v>
      </c>
      <c r="L232" s="756"/>
      <c r="M232" s="756"/>
      <c r="N232" s="756"/>
      <c r="O232" s="756"/>
      <c r="P232" s="756"/>
      <c r="Q232" s="770"/>
      <c r="R232" s="755" t="str">
        <f>IF(AND(S212=1),CONCATENATE("( ",UPPER('Master sheet'!$F$10)," )"),IF(AND(S212=2),CONCATENATE("( ",UPPER('Master sheet'!$F$18)," )"),IF(AND(S212=3),CONCATENATE("( ",UPPER('Master sheet'!$J$10)," )"),IF(AND(S212=4),CONCATENATE("( ",UPPER('Master sheet'!$J$18)," )"),""))))</f>
        <v>( PRADIP SINGH RAJAWAT )</v>
      </c>
      <c r="S232" s="755"/>
      <c r="T232" s="755"/>
      <c r="U232" s="755"/>
      <c r="V232" s="756" t="str">
        <f>IF(AND(AD215=""),"",CONCATENATE("(",'Master sheet'!$C$14," )"))</f>
        <v>(Suresh Kumar )</v>
      </c>
      <c r="W232" s="756"/>
      <c r="X232" s="756"/>
      <c r="Y232" s="756"/>
      <c r="Z232" s="756"/>
      <c r="AA232" s="756" t="str">
        <f>IF(AND(AD215=""),"",CONCATENATE("(",'Master sheet'!$C$12," )"))</f>
        <v>(USHA PALIYA )</v>
      </c>
      <c r="AB232" s="756"/>
      <c r="AC232" s="756"/>
      <c r="AD232" s="756"/>
      <c r="AE232" s="756"/>
      <c r="AF232" s="756"/>
    </row>
    <row r="233" spans="1:32" ht="21.75" customHeight="1">
      <c r="A233" s="166">
        <f>IF(N215="","",A232+1)</f>
        <v>25</v>
      </c>
      <c r="B233" s="757" t="s">
        <v>223</v>
      </c>
      <c r="C233" s="757"/>
      <c r="D233" s="757"/>
      <c r="E233" s="757"/>
      <c r="F233" s="758" t="s">
        <v>224</v>
      </c>
      <c r="G233" s="758"/>
      <c r="H233" s="758"/>
      <c r="I233" s="758"/>
      <c r="J233" s="758"/>
      <c r="K233" s="757" t="s">
        <v>225</v>
      </c>
      <c r="L233" s="757"/>
      <c r="M233" s="757"/>
      <c r="N233" s="757"/>
      <c r="O233" s="757"/>
      <c r="P233" s="757"/>
      <c r="Q233" s="770"/>
      <c r="R233" s="757" t="s">
        <v>223</v>
      </c>
      <c r="S233" s="757"/>
      <c r="T233" s="757"/>
      <c r="U233" s="757"/>
      <c r="V233" s="758" t="s">
        <v>224</v>
      </c>
      <c r="W233" s="758"/>
      <c r="X233" s="758"/>
      <c r="Y233" s="758"/>
      <c r="Z233" s="758"/>
      <c r="AA233" s="757" t="s">
        <v>225</v>
      </c>
      <c r="AB233" s="757"/>
      <c r="AC233" s="757"/>
      <c r="AD233" s="757"/>
      <c r="AE233" s="757"/>
      <c r="AF233" s="757"/>
    </row>
    <row r="235" spans="1:32" ht="21.9" customHeight="1">
      <c r="A235" s="165">
        <f>IF(N241="","",1)</f>
        <v>1</v>
      </c>
      <c r="B235" s="759" t="s">
        <v>203</v>
      </c>
      <c r="C235" s="759"/>
      <c r="D235" s="759"/>
      <c r="E235" s="759"/>
      <c r="F235" s="759"/>
      <c r="G235" s="759"/>
      <c r="H235" s="759"/>
      <c r="I235" s="759"/>
      <c r="J235" s="759"/>
      <c r="K235" s="759"/>
      <c r="L235" s="759"/>
      <c r="M235" s="759"/>
      <c r="N235" s="759"/>
      <c r="O235" s="759"/>
      <c r="P235" s="759"/>
      <c r="Q235" s="770" t="s">
        <v>249</v>
      </c>
      <c r="R235" s="759" t="s">
        <v>203</v>
      </c>
      <c r="S235" s="759"/>
      <c r="T235" s="759"/>
      <c r="U235" s="759"/>
      <c r="V235" s="759"/>
      <c r="W235" s="759"/>
      <c r="X235" s="759"/>
      <c r="Y235" s="759"/>
      <c r="Z235" s="759"/>
      <c r="AA235" s="759"/>
      <c r="AB235" s="759"/>
      <c r="AC235" s="759"/>
      <c r="AD235" s="759"/>
      <c r="AE235" s="759"/>
      <c r="AF235" s="759"/>
    </row>
    <row r="236" spans="1:32" ht="21.9" customHeight="1">
      <c r="A236" s="166">
        <f>IF(N241="","",A235+1)</f>
        <v>2</v>
      </c>
      <c r="B236" s="771" t="s">
        <v>204</v>
      </c>
      <c r="C236" s="771"/>
      <c r="D236" s="771"/>
      <c r="E236" s="771"/>
      <c r="F236" s="771"/>
      <c r="G236" s="771"/>
      <c r="H236" s="771"/>
      <c r="I236" s="771"/>
      <c r="J236" s="771"/>
      <c r="K236" s="771"/>
      <c r="L236" s="771"/>
      <c r="M236" s="771"/>
      <c r="N236" s="771"/>
      <c r="O236" s="771"/>
      <c r="P236" s="771"/>
      <c r="Q236" s="770"/>
      <c r="R236" s="771" t="s">
        <v>204</v>
      </c>
      <c r="S236" s="771"/>
      <c r="T236" s="771"/>
      <c r="U236" s="771"/>
      <c r="V236" s="771"/>
      <c r="W236" s="771"/>
      <c r="X236" s="771"/>
      <c r="Y236" s="771"/>
      <c r="Z236" s="771"/>
      <c r="AA236" s="771"/>
      <c r="AB236" s="771"/>
      <c r="AC236" s="771"/>
      <c r="AD236" s="771"/>
      <c r="AE236" s="771"/>
      <c r="AF236" s="771"/>
    </row>
    <row r="237" spans="1:32" ht="21.9" customHeight="1">
      <c r="A237" s="166">
        <f>IF(N241="","",A236+1)</f>
        <v>3</v>
      </c>
      <c r="B237" s="772" t="s">
        <v>168</v>
      </c>
      <c r="C237" s="772"/>
      <c r="D237" s="772"/>
      <c r="E237" s="773" t="str">
        <f>IF(AND(N241=""),"",'Result Sheet'!$F$2)</f>
        <v xml:space="preserve">महात्मा गाँधी राजकीय विद्यालय (अंग्रेजी माध्यम) बर, पाली </v>
      </c>
      <c r="F237" s="773"/>
      <c r="G237" s="773"/>
      <c r="H237" s="773"/>
      <c r="I237" s="773"/>
      <c r="J237" s="773"/>
      <c r="K237" s="773"/>
      <c r="L237" s="773"/>
      <c r="M237" s="773"/>
      <c r="N237" s="773"/>
      <c r="O237" s="773"/>
      <c r="P237" s="773"/>
      <c r="Q237" s="770"/>
      <c r="R237" s="772" t="s">
        <v>168</v>
      </c>
      <c r="S237" s="772"/>
      <c r="T237" s="772"/>
      <c r="U237" s="773" t="str">
        <f>IF(AND(AD241=""),"",'Result Sheet'!$F$2)</f>
        <v xml:space="preserve">महात्मा गाँधी राजकीय विद्यालय (अंग्रेजी माध्यम) बर, पाली </v>
      </c>
      <c r="V237" s="773"/>
      <c r="W237" s="773"/>
      <c r="X237" s="773"/>
      <c r="Y237" s="773"/>
      <c r="Z237" s="773"/>
      <c r="AA237" s="773"/>
      <c r="AB237" s="773"/>
      <c r="AC237" s="773"/>
      <c r="AD237" s="773"/>
      <c r="AE237" s="773"/>
      <c r="AF237" s="773"/>
    </row>
    <row r="238" spans="1:32" ht="21.9" customHeight="1">
      <c r="A238" s="166">
        <f>IF(N241="","",A237+1)</f>
        <v>4</v>
      </c>
      <c r="B238" s="164" t="s">
        <v>169</v>
      </c>
      <c r="C238" s="748">
        <f>IFERROR(VLOOKUP(N241,Marks,2,0),"")</f>
        <v>1</v>
      </c>
      <c r="D238" s="748"/>
      <c r="E238" s="766" t="s">
        <v>212</v>
      </c>
      <c r="F238" s="766"/>
      <c r="G238" s="766"/>
      <c r="H238" s="748" t="str">
        <f>IFERROR(VLOOKUP(N241,Marks,3,0),"")</f>
        <v>A</v>
      </c>
      <c r="I238" s="748"/>
      <c r="J238" s="749" t="s">
        <v>205</v>
      </c>
      <c r="K238" s="749"/>
      <c r="L238" s="749"/>
      <c r="M238" s="749"/>
      <c r="N238" s="750" t="str">
        <f>IF(AND(N241=""),"",'Marks Entry 1st'!$I$2)</f>
        <v xml:space="preserve"> 2021-2022</v>
      </c>
      <c r="O238" s="750"/>
      <c r="P238" s="750"/>
      <c r="Q238" s="770"/>
      <c r="R238" s="164" t="s">
        <v>169</v>
      </c>
      <c r="S238" s="748">
        <f>IFERROR(VLOOKUP(AD241,Marks,2,0),"")</f>
        <v>1</v>
      </c>
      <c r="T238" s="748"/>
      <c r="U238" s="766" t="s">
        <v>212</v>
      </c>
      <c r="V238" s="766"/>
      <c r="W238" s="766"/>
      <c r="X238" s="748" t="str">
        <f>IFERROR(VLOOKUP(AD241,Marks,3,0),"")</f>
        <v>A</v>
      </c>
      <c r="Y238" s="748"/>
      <c r="Z238" s="749" t="s">
        <v>205</v>
      </c>
      <c r="AA238" s="749"/>
      <c r="AB238" s="749"/>
      <c r="AC238" s="749"/>
      <c r="AD238" s="750" t="str">
        <f>IF(AND(AD241=""),"",'Marks Entry 1st'!$I$2)</f>
        <v xml:space="preserve"> 2021-2022</v>
      </c>
      <c r="AE238" s="750"/>
      <c r="AF238" s="750"/>
    </row>
    <row r="239" spans="1:32" ht="21.9" customHeight="1">
      <c r="A239" s="166">
        <f>IF(N241="","",A238+1)</f>
        <v>5</v>
      </c>
      <c r="B239" s="751" t="s">
        <v>206</v>
      </c>
      <c r="C239" s="751"/>
      <c r="D239" s="751"/>
      <c r="E239" s="752" t="str">
        <f>IFERROR(VLOOKUP(N241,Marks,6,0),"")</f>
        <v>LUCKY PRAJAPATI</v>
      </c>
      <c r="F239" s="752"/>
      <c r="G239" s="752"/>
      <c r="H239" s="752"/>
      <c r="I239" s="752"/>
      <c r="J239" s="753" t="s">
        <v>209</v>
      </c>
      <c r="K239" s="753"/>
      <c r="L239" s="753"/>
      <c r="M239" s="753"/>
      <c r="N239" s="754">
        <f>IFERROR(VLOOKUP(N241,Marks,5,0),"")</f>
        <v>924</v>
      </c>
      <c r="O239" s="754"/>
      <c r="P239" s="754"/>
      <c r="Q239" s="770"/>
      <c r="R239" s="751" t="s">
        <v>206</v>
      </c>
      <c r="S239" s="751"/>
      <c r="T239" s="751"/>
      <c r="U239" s="752" t="str">
        <f>IFERROR(VLOOKUP(AD241,Marks,6,0),"")</f>
        <v>MAHENDRA PARTAP SINGH CHUNDAWAT</v>
      </c>
      <c r="V239" s="752"/>
      <c r="W239" s="752"/>
      <c r="X239" s="752"/>
      <c r="Y239" s="752"/>
      <c r="Z239" s="753" t="s">
        <v>209</v>
      </c>
      <c r="AA239" s="753"/>
      <c r="AB239" s="753"/>
      <c r="AC239" s="753"/>
      <c r="AD239" s="754">
        <f>IFERROR(VLOOKUP(AD241,Marks,5,0),"")</f>
        <v>921</v>
      </c>
      <c r="AE239" s="754"/>
      <c r="AF239" s="754"/>
    </row>
    <row r="240" spans="1:32" ht="21.9" customHeight="1">
      <c r="A240" s="166">
        <f>IF(N241="","",A239+1)</f>
        <v>6</v>
      </c>
      <c r="B240" s="751" t="s">
        <v>207</v>
      </c>
      <c r="C240" s="751"/>
      <c r="D240" s="751"/>
      <c r="E240" s="752" t="str">
        <f>IFERROR(VLOOKUP(N241,Marks,7,0),"")</f>
        <v>NAR SINGH</v>
      </c>
      <c r="F240" s="752"/>
      <c r="G240" s="752"/>
      <c r="H240" s="752"/>
      <c r="I240" s="752"/>
      <c r="J240" s="753" t="s">
        <v>210</v>
      </c>
      <c r="K240" s="753"/>
      <c r="L240" s="753"/>
      <c r="M240" s="753"/>
      <c r="N240" s="767" t="str">
        <f>IFERROR(VLOOKUP(N241,Marks,4,0),"")</f>
        <v>14-02-2016</v>
      </c>
      <c r="O240" s="767"/>
      <c r="P240" s="767"/>
      <c r="Q240" s="770"/>
      <c r="R240" s="751" t="s">
        <v>207</v>
      </c>
      <c r="S240" s="751"/>
      <c r="T240" s="751"/>
      <c r="U240" s="752" t="str">
        <f>IFERROR(VLOOKUP(AD241,Marks,7,0),"")</f>
        <v>CHANDRA SINGH CHUNDAWAT</v>
      </c>
      <c r="V240" s="752"/>
      <c r="W240" s="752"/>
      <c r="X240" s="752"/>
      <c r="Y240" s="752"/>
      <c r="Z240" s="753" t="s">
        <v>210</v>
      </c>
      <c r="AA240" s="753"/>
      <c r="AB240" s="753"/>
      <c r="AC240" s="753"/>
      <c r="AD240" s="767">
        <f>IFERROR(VLOOKUP(AD241,Marks,4,0),"")</f>
        <v>42008</v>
      </c>
      <c r="AE240" s="767"/>
      <c r="AF240" s="767"/>
    </row>
    <row r="241" spans="1:32" ht="21.9" customHeight="1">
      <c r="A241" s="166">
        <f>IF(N241="","",A240+1)</f>
        <v>7</v>
      </c>
      <c r="B241" s="751" t="s">
        <v>208</v>
      </c>
      <c r="C241" s="751"/>
      <c r="D241" s="751"/>
      <c r="E241" s="752" t="str">
        <f>IFERROR(VLOOKUP(N241,Marks,8,0),"")</f>
        <v>BHAWNA</v>
      </c>
      <c r="F241" s="752"/>
      <c r="G241" s="752"/>
      <c r="H241" s="752"/>
      <c r="I241" s="752"/>
      <c r="J241" s="753" t="s">
        <v>211</v>
      </c>
      <c r="K241" s="753"/>
      <c r="L241" s="753"/>
      <c r="M241" s="753"/>
      <c r="N241" s="760">
        <f>IF(AD215="","",IF(AND(AD215+1&gt;$AN$6),"",AD215+1))</f>
        <v>119</v>
      </c>
      <c r="O241" s="760"/>
      <c r="P241" s="760"/>
      <c r="Q241" s="770"/>
      <c r="R241" s="751" t="s">
        <v>208</v>
      </c>
      <c r="S241" s="751"/>
      <c r="T241" s="751"/>
      <c r="U241" s="752" t="str">
        <f>IFERROR(VLOOKUP(AD241,Marks,8,0),"")</f>
        <v>RITU KANWAR</v>
      </c>
      <c r="V241" s="752"/>
      <c r="W241" s="752"/>
      <c r="X241" s="752"/>
      <c r="Y241" s="752"/>
      <c r="Z241" s="753" t="s">
        <v>211</v>
      </c>
      <c r="AA241" s="753"/>
      <c r="AB241" s="753"/>
      <c r="AC241" s="753"/>
      <c r="AD241" s="761">
        <f>IF(N241="","",IF(AND(N241+1&gt;$AN$6),"",N241+1))</f>
        <v>120</v>
      </c>
      <c r="AE241" s="761"/>
      <c r="AF241" s="761"/>
    </row>
    <row r="242" spans="1:32" ht="9" customHeight="1">
      <c r="A242" s="166">
        <f>IF(N241="","",A241+1)</f>
        <v>8</v>
      </c>
      <c r="B242" s="123"/>
      <c r="C242" s="123"/>
      <c r="D242" s="123"/>
      <c r="E242" s="124"/>
      <c r="F242" s="124"/>
      <c r="G242" s="124"/>
      <c r="H242" s="123"/>
      <c r="I242" s="123"/>
      <c r="J242" s="125"/>
      <c r="K242" s="125"/>
      <c r="L242" s="125"/>
      <c r="M242" s="76"/>
      <c r="N242" s="76"/>
      <c r="O242" s="76"/>
      <c r="P242" s="76"/>
      <c r="Q242" s="770"/>
      <c r="R242" s="123"/>
      <c r="S242" s="123"/>
      <c r="T242" s="123"/>
      <c r="U242" s="124"/>
      <c r="V242" s="124"/>
      <c r="W242" s="124"/>
      <c r="X242" s="123"/>
      <c r="Y242" s="123"/>
      <c r="Z242" s="125"/>
      <c r="AA242" s="125"/>
      <c r="AB242" s="125"/>
      <c r="AC242" s="76"/>
      <c r="AD242" s="76"/>
      <c r="AE242" s="76"/>
      <c r="AF242" s="76"/>
    </row>
    <row r="243" spans="1:32" ht="21" customHeight="1">
      <c r="A243" s="166">
        <f>IF(N241="","",A242+1)</f>
        <v>9</v>
      </c>
      <c r="B243" s="762" t="s">
        <v>213</v>
      </c>
      <c r="C243" s="610" t="s">
        <v>214</v>
      </c>
      <c r="D243" s="610"/>
      <c r="E243" s="610"/>
      <c r="F243" s="763" t="s">
        <v>13</v>
      </c>
      <c r="G243" s="764"/>
      <c r="H243" s="764"/>
      <c r="I243" s="765"/>
      <c r="J243" s="613" t="s">
        <v>184</v>
      </c>
      <c r="K243" s="614" t="s">
        <v>167</v>
      </c>
      <c r="L243" s="615"/>
      <c r="M243" s="615"/>
      <c r="N243" s="616"/>
      <c r="O243" s="580" t="s">
        <v>185</v>
      </c>
      <c r="P243" s="581" t="s">
        <v>186</v>
      </c>
      <c r="Q243" s="770"/>
      <c r="R243" s="762" t="s">
        <v>213</v>
      </c>
      <c r="S243" s="610" t="s">
        <v>214</v>
      </c>
      <c r="T243" s="610"/>
      <c r="U243" s="610"/>
      <c r="V243" s="763" t="s">
        <v>13</v>
      </c>
      <c r="W243" s="764"/>
      <c r="X243" s="764"/>
      <c r="Y243" s="765"/>
      <c r="Z243" s="613" t="s">
        <v>184</v>
      </c>
      <c r="AA243" s="614" t="s">
        <v>167</v>
      </c>
      <c r="AB243" s="615"/>
      <c r="AC243" s="615"/>
      <c r="AD243" s="616"/>
      <c r="AE243" s="580" t="s">
        <v>185</v>
      </c>
      <c r="AF243" s="581" t="s">
        <v>186</v>
      </c>
    </row>
    <row r="244" spans="1:32" ht="90.75" customHeight="1">
      <c r="A244" s="166">
        <f>IF(N241="","",A243+1)</f>
        <v>10</v>
      </c>
      <c r="B244" s="762"/>
      <c r="C244" s="171" t="s">
        <v>11</v>
      </c>
      <c r="D244" s="171" t="s">
        <v>180</v>
      </c>
      <c r="E244" s="171" t="s">
        <v>108</v>
      </c>
      <c r="F244" s="171" t="s">
        <v>182</v>
      </c>
      <c r="G244" s="171" t="s">
        <v>183</v>
      </c>
      <c r="H244" s="305" t="s">
        <v>10</v>
      </c>
      <c r="I244" s="171" t="s">
        <v>108</v>
      </c>
      <c r="J244" s="613"/>
      <c r="K244" s="172" t="s">
        <v>182</v>
      </c>
      <c r="L244" s="172" t="s">
        <v>183</v>
      </c>
      <c r="M244" s="173" t="s">
        <v>10</v>
      </c>
      <c r="N244" s="171" t="s">
        <v>108</v>
      </c>
      <c r="O244" s="580"/>
      <c r="P244" s="736"/>
      <c r="Q244" s="770"/>
      <c r="R244" s="762"/>
      <c r="S244" s="171" t="s">
        <v>11</v>
      </c>
      <c r="T244" s="171" t="s">
        <v>180</v>
      </c>
      <c r="U244" s="171" t="s">
        <v>108</v>
      </c>
      <c r="V244" s="171" t="s">
        <v>182</v>
      </c>
      <c r="W244" s="171" t="s">
        <v>183</v>
      </c>
      <c r="X244" s="305" t="s">
        <v>10</v>
      </c>
      <c r="Y244" s="171" t="s">
        <v>108</v>
      </c>
      <c r="Z244" s="613"/>
      <c r="AA244" s="172" t="s">
        <v>182</v>
      </c>
      <c r="AB244" s="172" t="s">
        <v>183</v>
      </c>
      <c r="AC244" s="173" t="s">
        <v>10</v>
      </c>
      <c r="AD244" s="171" t="s">
        <v>108</v>
      </c>
      <c r="AE244" s="580"/>
      <c r="AF244" s="736">
        <v>0</v>
      </c>
    </row>
    <row r="245" spans="1:32" ht="18.75" customHeight="1">
      <c r="A245" s="166">
        <f>IF(N241="","",A244+1)</f>
        <v>11</v>
      </c>
      <c r="B245" s="762"/>
      <c r="C245" s="390">
        <v>20</v>
      </c>
      <c r="D245" s="390">
        <v>20</v>
      </c>
      <c r="E245" s="116">
        <v>40</v>
      </c>
      <c r="F245" s="390">
        <v>30</v>
      </c>
      <c r="G245" s="390">
        <v>18</v>
      </c>
      <c r="H245" s="390">
        <v>12</v>
      </c>
      <c r="I245" s="116">
        <v>60</v>
      </c>
      <c r="J245" s="118">
        <v>100</v>
      </c>
      <c r="K245" s="390">
        <v>50</v>
      </c>
      <c r="L245" s="390">
        <v>30</v>
      </c>
      <c r="M245" s="390">
        <v>20</v>
      </c>
      <c r="N245" s="116">
        <v>100</v>
      </c>
      <c r="O245" s="118">
        <v>200</v>
      </c>
      <c r="P245" s="775">
        <f>IF(AND(N241="",C238="",E239="",N239=""),"",IF(OR(C238=1,C238=2),600,800))</f>
        <v>600</v>
      </c>
      <c r="Q245" s="770"/>
      <c r="R245" s="762"/>
      <c r="S245" s="390">
        <v>20</v>
      </c>
      <c r="T245" s="390">
        <v>20</v>
      </c>
      <c r="U245" s="116">
        <v>40</v>
      </c>
      <c r="V245" s="390">
        <v>30</v>
      </c>
      <c r="W245" s="390">
        <v>18</v>
      </c>
      <c r="X245" s="390">
        <v>12</v>
      </c>
      <c r="Y245" s="116">
        <v>60</v>
      </c>
      <c r="Z245" s="118">
        <v>100</v>
      </c>
      <c r="AA245" s="390">
        <v>50</v>
      </c>
      <c r="AB245" s="390">
        <v>30</v>
      </c>
      <c r="AC245" s="390">
        <v>20</v>
      </c>
      <c r="AD245" s="116">
        <v>100</v>
      </c>
      <c r="AE245" s="118">
        <v>200</v>
      </c>
      <c r="AF245" s="775">
        <f>IF(AND(AD241="",S238="",U239="",AD239=""),"",IF(OR(S238=1,S238=2),600,800))</f>
        <v>600</v>
      </c>
    </row>
    <row r="246" spans="1:32" ht="21" customHeight="1">
      <c r="A246" s="166">
        <f>IF(N241="","",A245+1)</f>
        <v>12</v>
      </c>
      <c r="B246" s="122" t="str">
        <f>'Result Sheet'!$L$4</f>
        <v xml:space="preserve">हिन्दी </v>
      </c>
      <c r="C246" s="391">
        <f>IFERROR(VLOOKUP(N241,Marks,11,0),"")</f>
        <v>9</v>
      </c>
      <c r="D246" s="391">
        <f>IFERROR(VLOOKUP(N241,Marks,12,0),"")</f>
        <v>9</v>
      </c>
      <c r="E246" s="117">
        <f>IFERROR(VLOOKUP(N241,Marks,13,0),"")</f>
        <v>18</v>
      </c>
      <c r="F246" s="391">
        <f>IFERROR(VLOOKUP(N241,Marks,14,0),"")</f>
        <v>28</v>
      </c>
      <c r="G246" s="391">
        <f>IFERROR(VLOOKUP(N241,Marks,15,0),"")</f>
        <v>6</v>
      </c>
      <c r="H246" s="391">
        <f>IFERROR(VLOOKUP(N241,Marks,16,0),"")</f>
        <v>0</v>
      </c>
      <c r="I246" s="117">
        <f>IFERROR(VLOOKUP(N241,Marks,17,0),"")</f>
        <v>34</v>
      </c>
      <c r="J246" s="119">
        <f>IFERROR(VLOOKUP(N241,Marks,18,0),"")</f>
        <v>52</v>
      </c>
      <c r="K246" s="391">
        <f>IFERROR(VLOOKUP(N241,Marks,19,0),"")</f>
        <v>37</v>
      </c>
      <c r="L246" s="391">
        <f>IFERROR(VLOOKUP(N241,Marks,20,0),"")</f>
        <v>4</v>
      </c>
      <c r="M246" s="391">
        <f>IFERROR(VLOOKUP(N241,Marks,21,0),"")</f>
        <v>11</v>
      </c>
      <c r="N246" s="117">
        <f>IFERROR(VLOOKUP(N241,Marks,22,0),"")</f>
        <v>52</v>
      </c>
      <c r="O246" s="119">
        <f>IFERROR(VLOOKUP(N241,Marks,23,0),"")</f>
        <v>104</v>
      </c>
      <c r="P246" s="323" t="str">
        <f>IFERROR(VLOOKUP(N241,Marks,29,0),"")</f>
        <v>C</v>
      </c>
      <c r="Q246" s="770"/>
      <c r="R246" s="122" t="str">
        <f>'Result Sheet'!$L$4</f>
        <v xml:space="preserve">हिन्दी </v>
      </c>
      <c r="S246" s="391">
        <f>IFERROR(VLOOKUP(AD241,Marks,11,0),"")</f>
        <v>9</v>
      </c>
      <c r="T246" s="391">
        <f>IFERROR(VLOOKUP(AD241,Marks,12,0),"")</f>
        <v>9</v>
      </c>
      <c r="U246" s="117">
        <f>IFERROR(VLOOKUP(AD241,Marks,13,0),"")</f>
        <v>18</v>
      </c>
      <c r="V246" s="391">
        <f>IFERROR(VLOOKUP(AD241,Marks,14,0),"")</f>
        <v>26</v>
      </c>
      <c r="W246" s="391">
        <f>IFERROR(VLOOKUP(AD241,Marks,15,0),"")</f>
        <v>6</v>
      </c>
      <c r="X246" s="391">
        <f>IFERROR(VLOOKUP(AD241,Marks,16,0),"")</f>
        <v>0</v>
      </c>
      <c r="Y246" s="117">
        <f>IFERROR(VLOOKUP(AD241,Marks,17,0),"")</f>
        <v>32</v>
      </c>
      <c r="Z246" s="119">
        <f>IFERROR(VLOOKUP(AD241,Marks,18,0),"")</f>
        <v>50</v>
      </c>
      <c r="AA246" s="391">
        <f>IFERROR(VLOOKUP(AD241,Marks,19,0),"")</f>
        <v>37</v>
      </c>
      <c r="AB246" s="391">
        <f>IFERROR(VLOOKUP(AD241,Marks,20,0),"")</f>
        <v>4</v>
      </c>
      <c r="AC246" s="391">
        <f>IFERROR(VLOOKUP(AD241,Marks,21,0),"")</f>
        <v>11</v>
      </c>
      <c r="AD246" s="117">
        <f>IFERROR(VLOOKUP(AD241,Marks,22,0),"")</f>
        <v>52</v>
      </c>
      <c r="AE246" s="119">
        <f>IFERROR(VLOOKUP(AD241,Marks,23,0),"")</f>
        <v>102</v>
      </c>
      <c r="AF246" s="323" t="str">
        <f>IFERROR(VLOOKUP(AD241,Marks,29,0),"")</f>
        <v>C</v>
      </c>
    </row>
    <row r="247" spans="1:32" ht="21" customHeight="1">
      <c r="A247" s="166">
        <f>IF(N241="","",A246+1)</f>
        <v>13</v>
      </c>
      <c r="B247" s="122" t="str">
        <f>'Result Sheet'!$AE$4</f>
        <v xml:space="preserve">अंग्रेजी </v>
      </c>
      <c r="C247" s="391">
        <f>IFERROR(VLOOKUP(N241,Marks,30,0),"")</f>
        <v>9</v>
      </c>
      <c r="D247" s="391">
        <f>IFERROR(VLOOKUP(N241,Marks,31,0),"")</f>
        <v>9</v>
      </c>
      <c r="E247" s="117">
        <f>IFERROR(VLOOKUP(N241,Marks,32,0),"")</f>
        <v>18</v>
      </c>
      <c r="F247" s="391">
        <f>IFERROR(VLOOKUP(N241,Marks,33,0),"")</f>
        <v>29</v>
      </c>
      <c r="G247" s="391">
        <f>IFERROR(VLOOKUP(N241,Marks,34,0),"")</f>
        <v>4</v>
      </c>
      <c r="H247" s="391">
        <f>IFERROR(VLOOKUP(N241,Marks,35,0),"")</f>
        <v>9</v>
      </c>
      <c r="I247" s="117">
        <f>IFERROR(VLOOKUP(N241,Marks,36,0),"")</f>
        <v>42</v>
      </c>
      <c r="J247" s="119">
        <f>IFERROR(VLOOKUP(N241,Marks,37,0),"")</f>
        <v>60</v>
      </c>
      <c r="K247" s="391">
        <f>IFERROR(VLOOKUP(N241,Marks,38,0),"")</f>
        <v>46</v>
      </c>
      <c r="L247" s="391">
        <f>IFERROR(VLOOKUP(N241,Marks,39,0),"")</f>
        <v>4</v>
      </c>
      <c r="M247" s="391">
        <f>IFERROR(VLOOKUP(N241,Marks,40,0),"")</f>
        <v>9</v>
      </c>
      <c r="N247" s="117">
        <f>IFERROR(VLOOKUP(N241,Marks,41,0),"")</f>
        <v>59</v>
      </c>
      <c r="O247" s="119">
        <f>IFERROR(VLOOKUP(N241,Marks,42,0),"")</f>
        <v>119</v>
      </c>
      <c r="P247" s="323" t="str">
        <f>IFERROR(VLOOKUP(N241,Marks,48,0),"")</f>
        <v>C</v>
      </c>
      <c r="Q247" s="770"/>
      <c r="R247" s="122" t="str">
        <f>'Result Sheet'!$AE$4</f>
        <v xml:space="preserve">अंग्रेजी </v>
      </c>
      <c r="S247" s="391">
        <f>IFERROR(VLOOKUP(AD241,Marks,30,0),"")</f>
        <v>9</v>
      </c>
      <c r="T247" s="391">
        <f>IFERROR(VLOOKUP(AD241,Marks,31,0),"")</f>
        <v>9</v>
      </c>
      <c r="U247" s="117">
        <f>IFERROR(VLOOKUP(AD241,Marks,32,0),"")</f>
        <v>18</v>
      </c>
      <c r="V247" s="391">
        <f>IFERROR(VLOOKUP(AD241,Marks,33,0),"")</f>
        <v>27</v>
      </c>
      <c r="W247" s="391">
        <f>IFERROR(VLOOKUP(AD241,Marks,34,0),"")</f>
        <v>4</v>
      </c>
      <c r="X247" s="391">
        <f>IFERROR(VLOOKUP(AD241,Marks,35,0),"")</f>
        <v>9</v>
      </c>
      <c r="Y247" s="117">
        <f>IFERROR(VLOOKUP(AD241,Marks,36,0),"")</f>
        <v>40</v>
      </c>
      <c r="Z247" s="119">
        <f>IFERROR(VLOOKUP(AD241,Marks,37,0),"")</f>
        <v>58</v>
      </c>
      <c r="AA247" s="391">
        <f>IFERROR(VLOOKUP(AD241,Marks,38,0),"")</f>
        <v>47</v>
      </c>
      <c r="AB247" s="391">
        <f>IFERROR(VLOOKUP(AD241,Marks,39,0),"")</f>
        <v>4</v>
      </c>
      <c r="AC247" s="391">
        <f>IFERROR(VLOOKUP(AD241,Marks,40,0),"")</f>
        <v>8</v>
      </c>
      <c r="AD247" s="117">
        <f>IFERROR(VLOOKUP(AD241,Marks,41,0),"")</f>
        <v>59</v>
      </c>
      <c r="AE247" s="119">
        <f>IFERROR(VLOOKUP(AD241,Marks,42,0),"")</f>
        <v>117</v>
      </c>
      <c r="AF247" s="323" t="str">
        <f>IFERROR(VLOOKUP(AD241,Marks,48,0),"")</f>
        <v>C</v>
      </c>
    </row>
    <row r="248" spans="1:32" ht="21" customHeight="1">
      <c r="A248" s="166">
        <f>IF(N241="","",A247+1)</f>
        <v>14</v>
      </c>
      <c r="B248" s="122" t="str">
        <f>'Result Sheet'!$AX$4</f>
        <v xml:space="preserve">गणित </v>
      </c>
      <c r="C248" s="391">
        <f>IFERROR(VLOOKUP(N241,Marks,49,0),"")</f>
        <v>9</v>
      </c>
      <c r="D248" s="391">
        <f>IFERROR(VLOOKUP(N241,Marks,50,0),"")</f>
        <v>6</v>
      </c>
      <c r="E248" s="117">
        <f>IFERROR(VLOOKUP(N241,Marks,51,0),"")</f>
        <v>15</v>
      </c>
      <c r="F248" s="391">
        <f>IFERROR(VLOOKUP(N241,Marks,52,0),"")</f>
        <v>24</v>
      </c>
      <c r="G248" s="391">
        <f>IFERROR(VLOOKUP(N241,Marks,53,0),"")</f>
        <v>5</v>
      </c>
      <c r="H248" s="391">
        <f>IFERROR(VLOOKUP(N241,Marks,54,0),"")</f>
        <v>9</v>
      </c>
      <c r="I248" s="117">
        <f>IFERROR(VLOOKUP(N241,Marks,55,0),"")</f>
        <v>38</v>
      </c>
      <c r="J248" s="119">
        <f>IFERROR(VLOOKUP(N241,Marks,56,0),"")</f>
        <v>53</v>
      </c>
      <c r="K248" s="391">
        <f>IFERROR(VLOOKUP(N241,Marks,57,0),"")</f>
        <v>47</v>
      </c>
      <c r="L248" s="391">
        <f>IFERROR(VLOOKUP(N241,Marks,58,0),"")</f>
        <v>15</v>
      </c>
      <c r="M248" s="391">
        <f>IFERROR(VLOOKUP(N241,Marks,59,0),"")</f>
        <v>8</v>
      </c>
      <c r="N248" s="117">
        <f>IFERROR(VLOOKUP(N241,Marks,60,0),"")</f>
        <v>70</v>
      </c>
      <c r="O248" s="119">
        <f>IFERROR(VLOOKUP(N241,Marks,61,0),"")</f>
        <v>123</v>
      </c>
      <c r="P248" s="323" t="str">
        <f>IFERROR(VLOOKUP(N241,Marks,67,0),"")</f>
        <v>C</v>
      </c>
      <c r="Q248" s="770"/>
      <c r="R248" s="122" t="str">
        <f>'Result Sheet'!$AX$4</f>
        <v xml:space="preserve">गणित </v>
      </c>
      <c r="S248" s="391">
        <f>IFERROR(VLOOKUP(AD241,Marks,49,0),"")</f>
        <v>9</v>
      </c>
      <c r="T248" s="391">
        <f>IFERROR(VLOOKUP(AD241,Marks,50,0),"")</f>
        <v>6</v>
      </c>
      <c r="U248" s="117">
        <f>IFERROR(VLOOKUP(AD241,Marks,51,0),"")</f>
        <v>15</v>
      </c>
      <c r="V248" s="391">
        <f>IFERROR(VLOOKUP(AD241,Marks,52,0),"")</f>
        <v>28</v>
      </c>
      <c r="W248" s="391">
        <f>IFERROR(VLOOKUP(AD241,Marks,53,0),"")</f>
        <v>5</v>
      </c>
      <c r="X248" s="391">
        <f>IFERROR(VLOOKUP(AD241,Marks,54,0),"")</f>
        <v>8</v>
      </c>
      <c r="Y248" s="117">
        <f>IFERROR(VLOOKUP(AD241,Marks,55,0),"")</f>
        <v>41</v>
      </c>
      <c r="Z248" s="119">
        <f>IFERROR(VLOOKUP(AD241,Marks,56,0),"")</f>
        <v>56</v>
      </c>
      <c r="AA248" s="391">
        <f>IFERROR(VLOOKUP(AD241,Marks,57,0),"")</f>
        <v>45</v>
      </c>
      <c r="AB248" s="391">
        <f>IFERROR(VLOOKUP(AD241,Marks,58,0),"")</f>
        <v>15</v>
      </c>
      <c r="AC248" s="391">
        <f>IFERROR(VLOOKUP(AD241,Marks,59,0),"")</f>
        <v>8</v>
      </c>
      <c r="AD248" s="117">
        <f>IFERROR(VLOOKUP(AD241,Marks,60,0),"")</f>
        <v>68</v>
      </c>
      <c r="AE248" s="119">
        <f>IFERROR(VLOOKUP(AD241,Marks,61,0),"")</f>
        <v>124</v>
      </c>
      <c r="AF248" s="323" t="str">
        <f>IFERROR(VLOOKUP(AD241,Marks,67,0),"")</f>
        <v>C</v>
      </c>
    </row>
    <row r="249" spans="1:32" ht="21" customHeight="1">
      <c r="A249" s="166">
        <f>IF(N241="","",A248+1)</f>
        <v>15</v>
      </c>
      <c r="B249" s="122" t="str">
        <f>'Result Sheet'!$BQ$4</f>
        <v xml:space="preserve">पर्यावरण अध्ययन </v>
      </c>
      <c r="C249" s="391">
        <f>IFERROR(VLOOKUP(N241,Marks,68,0),"")</f>
        <v>9</v>
      </c>
      <c r="D249" s="391">
        <f>IFERROR(VLOOKUP(N241,Marks,69,0),"")</f>
        <v>7</v>
      </c>
      <c r="E249" s="117">
        <f>IFERROR(VLOOKUP(N241,Marks,70,0),"")</f>
        <v>16</v>
      </c>
      <c r="F249" s="391">
        <f>IFERROR(VLOOKUP(N241,Marks,71,0),"")</f>
        <v>32</v>
      </c>
      <c r="G249" s="391">
        <f>IFERROR(VLOOKUP(N241,Marks,72,0),"")</f>
        <v>4</v>
      </c>
      <c r="H249" s="391">
        <f>IFERROR(VLOOKUP(N241,Marks,73,0),"")</f>
        <v>12</v>
      </c>
      <c r="I249" s="117">
        <f>IFERROR(VLOOKUP(N241,Marks,74,0),"")</f>
        <v>48</v>
      </c>
      <c r="J249" s="119">
        <f>IFERROR(VLOOKUP(N241,Marks,75,0),"")</f>
        <v>64</v>
      </c>
      <c r="K249" s="391">
        <f>IFERROR(VLOOKUP(N241,Marks,76,0),"")</f>
        <v>47</v>
      </c>
      <c r="L249" s="391">
        <f>IFERROR(VLOOKUP(N241,Marks,77,0),"")</f>
        <v>16</v>
      </c>
      <c r="M249" s="391">
        <f>IFERROR(VLOOKUP(N241,Marks,78,0),"")</f>
        <v>8</v>
      </c>
      <c r="N249" s="117">
        <f>IFERROR(VLOOKUP(N241,Marks,79,0),"")</f>
        <v>71</v>
      </c>
      <c r="O249" s="119">
        <f>IFERROR(VLOOKUP(N241,Marks,80,0),"")</f>
        <v>135</v>
      </c>
      <c r="P249" s="323" t="str">
        <f>IFERROR(VLOOKUP(N241,Marks,86,0),"")</f>
        <v>C</v>
      </c>
      <c r="Q249" s="770"/>
      <c r="R249" s="122" t="str">
        <f>'Result Sheet'!$BQ$4</f>
        <v xml:space="preserve">पर्यावरण अध्ययन </v>
      </c>
      <c r="S249" s="391">
        <f>IFERROR(VLOOKUP(AD241,Marks,68,0),"")</f>
        <v>9</v>
      </c>
      <c r="T249" s="391">
        <f>IFERROR(VLOOKUP(AD241,Marks,69,0),"")</f>
        <v>7</v>
      </c>
      <c r="U249" s="117">
        <f>IFERROR(VLOOKUP(AD241,Marks,70,0),"")</f>
        <v>16</v>
      </c>
      <c r="V249" s="391">
        <f>IFERROR(VLOOKUP(AD241,Marks,71,0),"")</f>
        <v>30</v>
      </c>
      <c r="W249" s="391">
        <f>IFERROR(VLOOKUP(AD241,Marks,72,0),"")</f>
        <v>4</v>
      </c>
      <c r="X249" s="391">
        <f>IFERROR(VLOOKUP(AD241,Marks,73,0),"")</f>
        <v>12</v>
      </c>
      <c r="Y249" s="117">
        <f>IFERROR(VLOOKUP(AD241,Marks,74,0),"")</f>
        <v>46</v>
      </c>
      <c r="Z249" s="119">
        <f>IFERROR(VLOOKUP(AD241,Marks,75,0),"")</f>
        <v>62</v>
      </c>
      <c r="AA249" s="391">
        <f>IFERROR(VLOOKUP(AD241,Marks,76,0),"")</f>
        <v>49</v>
      </c>
      <c r="AB249" s="391">
        <f>IFERROR(VLOOKUP(AD241,Marks,77,0),"")</f>
        <v>16</v>
      </c>
      <c r="AC249" s="391">
        <f>IFERROR(VLOOKUP(AD241,Marks,78,0),"")</f>
        <v>8</v>
      </c>
      <c r="AD249" s="117">
        <f>IFERROR(VLOOKUP(AD241,Marks,79,0),"")</f>
        <v>73</v>
      </c>
      <c r="AE249" s="119">
        <f>IFERROR(VLOOKUP(AD241,Marks,80,0),"")</f>
        <v>135</v>
      </c>
      <c r="AF249" s="323" t="str">
        <f>IFERROR(VLOOKUP(AD241,Marks,86,0),"")</f>
        <v>C</v>
      </c>
    </row>
    <row r="250" spans="1:32" ht="25.5" customHeight="1">
      <c r="A250" s="166">
        <f>IF(N241="","",A249+1)</f>
        <v>16</v>
      </c>
      <c r="B250" s="392" t="s">
        <v>215</v>
      </c>
      <c r="C250" s="120">
        <f>IF(AND(C246="",C247="",C248="",C249=""),"",IF(OR(C238=1,C238=2),SUM(C246:C248),SUM(C246:C249)))</f>
        <v>27</v>
      </c>
      <c r="D250" s="120">
        <f>IF(AND(D246="",D247="",D248="",D249=""),"",IF(OR(C238=1,C238=2),SUM(D246:D248),SUM(D246:D249)))</f>
        <v>24</v>
      </c>
      <c r="E250" s="120">
        <f>IF(AND(E246="",E247="",E248="",E249=""),"",IF(OR(C238=1,C238=2),SUM(E246:E248),SUM(E246:E249)))</f>
        <v>51</v>
      </c>
      <c r="F250" s="120">
        <f>IF(AND(F246="",F247="",F248="",F249=""),"",IF(OR(C238=1,C238=2),SUM(F246:F248),SUM(F246:F249)))</f>
        <v>81</v>
      </c>
      <c r="G250" s="120">
        <f>IF(AND(G246="",G247="",G248="",G249=""),"",IF(OR(C238=1,C238=2),SUM(G246:G248),SUM(G246:G249)))</f>
        <v>15</v>
      </c>
      <c r="H250" s="120">
        <f>IF(AND(H246="",H247="",H248="",H249=""),"",IF(OR(C238=1,C238=2),SUM(H246:H248),SUM(H246:H249)))</f>
        <v>18</v>
      </c>
      <c r="I250" s="120">
        <f>IF(AND(I246="",I247="",I248="",I249=""),"",IF(OR(C238=1,C238=2),SUM(I246:I248),SUM(I246:I249)))</f>
        <v>114</v>
      </c>
      <c r="J250" s="120">
        <f>IF(AND(J246="",J247="",J248="",J249=""),"",IF(OR(C238=1,C238=2),SUM(J246:J248),SUM(J246:J249)))</f>
        <v>165</v>
      </c>
      <c r="K250" s="120">
        <f>IF(AND(K246="",K247="",K248="",K249=""),"",IF(OR(C238=1,C238=2),SUM(K246:K248),SUM(K246:K249)))</f>
        <v>130</v>
      </c>
      <c r="L250" s="120">
        <f>IF(AND(L246="",L247="",L248="",L249=""),"",IF(OR(C238=1,C238=2),SUM(L246:L248),SUM(L246:L249)))</f>
        <v>23</v>
      </c>
      <c r="M250" s="120">
        <f>IF(AND(M246="",M247="",M248="",M249=""),"",IF(OR(C238=1,C238=2),SUM(M246:M248),SUM(M246:M249)))</f>
        <v>28</v>
      </c>
      <c r="N250" s="120">
        <f>IF(AND(N246="",N247="",N248="",N249=""),"",IF(OR(C238=1,C238=2),SUM(N246:N248),SUM(N246:N249)))</f>
        <v>181</v>
      </c>
      <c r="O250" s="120">
        <f>IF(AND(O246="",O247="",O248="",O249=""),"",IF(OR(C238=1,C238=2),SUM(O246:O248),SUM(O246:O249)))</f>
        <v>346</v>
      </c>
      <c r="P250" s="326" t="str">
        <f>IF(OR(N241="",E239="",O250=""),"",IF(O250&gt;=81%*P245,"A",IF(O250&gt;=61%*P245,"B",IF(O250&gt;=41%*P245,"C",IF(O250&gt;=21%*P245,"D","E")))))</f>
        <v>C</v>
      </c>
      <c r="Q250" s="770"/>
      <c r="R250" s="392" t="s">
        <v>215</v>
      </c>
      <c r="S250" s="120">
        <f>IF(AND(S246="",S247="",S248="",S249=""),"",IF(OR(S238=1,S238=2),SUM(S246:S248),SUM(S246:S249)))</f>
        <v>27</v>
      </c>
      <c r="T250" s="120">
        <f>IF(AND(T246="",T247="",T248="",T249=""),"",IF(OR(S238=1,S238=2),SUM(T246:T248),SUM(T246:T249)))</f>
        <v>24</v>
      </c>
      <c r="U250" s="120">
        <f>IF(AND(U246="",U247="",U248="",U249=""),"",IF(OR(S238=1,S238=2),SUM(U246:U248),SUM(U246:U249)))</f>
        <v>51</v>
      </c>
      <c r="V250" s="120">
        <f>IF(AND(V246="",V247="",V248="",V249=""),"",IF(OR(S238=1,S238=2),SUM(V246:V248),SUM(V246:V249)))</f>
        <v>81</v>
      </c>
      <c r="W250" s="120">
        <f>IF(AND(W246="",W247="",W248="",W249=""),"",IF(OR(S238=1,S238=2),SUM(W246:W248),SUM(W246:W249)))</f>
        <v>15</v>
      </c>
      <c r="X250" s="120">
        <f>IF(AND(X246="",X247="",X248="",X249=""),"",IF(OR(S238=1,S238=2),SUM(X246:X248),SUM(X246:X249)))</f>
        <v>17</v>
      </c>
      <c r="Y250" s="120">
        <f>IF(AND(Y246="",Y247="",Y248="",Y249=""),"",IF(OR(S238=1,S238=2),SUM(Y246:Y248),SUM(Y246:Y249)))</f>
        <v>113</v>
      </c>
      <c r="Z250" s="120">
        <f>IF(AND(Z246="",Z247="",Z248="",Z249=""),"",IF(OR(S238=1,S238=2),SUM(Z246:Z248),SUM(Z246:Z249)))</f>
        <v>164</v>
      </c>
      <c r="AA250" s="120">
        <f>IF(AND(AA246="",AA247="",AA248="",AA249=""),"",IF(OR(S238=1,S238=2),SUM(AA246:AA248),SUM(AA246:AA249)))</f>
        <v>129</v>
      </c>
      <c r="AB250" s="120">
        <f>IF(AND(AB246="",AB247="",AB248="",AB249=""),"",IF(OR(S238=1,S238=2),SUM(AB246:AB248),SUM(AB246:AB249)))</f>
        <v>23</v>
      </c>
      <c r="AC250" s="120">
        <f>IF(AND(AC246="",AC247="",AC248="",AC249=""),"",IF(OR(S238=1,S238=2),SUM(AC246:AC248),SUM(AC246:AC249)))</f>
        <v>27</v>
      </c>
      <c r="AD250" s="120">
        <f>IF(AND(AD246="",AD247="",AD248="",AD249=""),"",IF(OR(S238=1,S238=2),SUM(AD246:AD248),SUM(AD246:AD249)))</f>
        <v>179</v>
      </c>
      <c r="AE250" s="120">
        <f>IF(AND(AE246="",AE247="",AE248="",AE249=""),"",IF(OR(S238=1,S238=2),SUM(AE246:AE248),SUM(AE246:AE249)))</f>
        <v>343</v>
      </c>
      <c r="AF250" s="326" t="str">
        <f>IF(OR(AD241="",U239="",AE250=""),"",IF(AE250&gt;=81%*AF245,"A",IF(AE250&gt;=61%*AF245,"B",IF(AE250&gt;=41%*AF245,"C",IF(AE250&gt;=21%*AF245,"D","E")))))</f>
        <v>C</v>
      </c>
    </row>
    <row r="251" spans="1:32" ht="9" customHeight="1">
      <c r="A251" s="166">
        <f>IF(N241="","",A250+1)</f>
        <v>17</v>
      </c>
      <c r="B251" s="737"/>
      <c r="C251" s="737"/>
      <c r="D251" s="737"/>
      <c r="E251" s="737"/>
      <c r="F251" s="737"/>
      <c r="G251" s="737"/>
      <c r="H251" s="737"/>
      <c r="I251" s="737"/>
      <c r="J251" s="737"/>
      <c r="K251" s="737"/>
      <c r="L251" s="737"/>
      <c r="M251" s="737"/>
      <c r="N251" s="737"/>
      <c r="O251" s="737"/>
      <c r="P251" s="737"/>
      <c r="Q251" s="770"/>
      <c r="R251" s="737"/>
      <c r="S251" s="737"/>
      <c r="T251" s="737"/>
      <c r="U251" s="737"/>
      <c r="V251" s="737"/>
      <c r="W251" s="737"/>
      <c r="X251" s="737"/>
      <c r="Y251" s="737"/>
      <c r="Z251" s="737"/>
      <c r="AA251" s="737"/>
      <c r="AB251" s="737"/>
      <c r="AC251" s="737"/>
      <c r="AD251" s="737"/>
      <c r="AE251" s="737"/>
      <c r="AF251" s="737"/>
    </row>
    <row r="252" spans="1:32" ht="22.5" customHeight="1">
      <c r="A252" s="166">
        <f>IF(N241="","",A251+1)</f>
        <v>18</v>
      </c>
      <c r="B252" s="738" t="s">
        <v>213</v>
      </c>
      <c r="C252" s="738"/>
      <c r="D252" s="739" t="s">
        <v>229</v>
      </c>
      <c r="E252" s="740"/>
      <c r="F252" s="393" t="s">
        <v>186</v>
      </c>
      <c r="G252" s="738" t="s">
        <v>213</v>
      </c>
      <c r="H252" s="738"/>
      <c r="I252" s="739" t="s">
        <v>229</v>
      </c>
      <c r="J252" s="740"/>
      <c r="K252" s="393" t="s">
        <v>186</v>
      </c>
      <c r="L252" s="738" t="s">
        <v>213</v>
      </c>
      <c r="M252" s="738"/>
      <c r="N252" s="739" t="s">
        <v>229</v>
      </c>
      <c r="O252" s="740"/>
      <c r="P252" s="393" t="s">
        <v>186</v>
      </c>
      <c r="Q252" s="770"/>
      <c r="R252" s="738" t="s">
        <v>213</v>
      </c>
      <c r="S252" s="738"/>
      <c r="T252" s="739" t="s">
        <v>229</v>
      </c>
      <c r="U252" s="740"/>
      <c r="V252" s="393" t="s">
        <v>186</v>
      </c>
      <c r="W252" s="738" t="s">
        <v>213</v>
      </c>
      <c r="X252" s="738"/>
      <c r="Y252" s="739" t="s">
        <v>229</v>
      </c>
      <c r="Z252" s="740"/>
      <c r="AA252" s="393" t="s">
        <v>186</v>
      </c>
      <c r="AB252" s="738" t="s">
        <v>213</v>
      </c>
      <c r="AC252" s="738"/>
      <c r="AD252" s="739" t="s">
        <v>229</v>
      </c>
      <c r="AE252" s="740"/>
      <c r="AF252" s="393" t="s">
        <v>186</v>
      </c>
    </row>
    <row r="253" spans="1:32" ht="21.75" customHeight="1">
      <c r="A253" s="166">
        <f>IF(N241="","",A252+1)</f>
        <v>19</v>
      </c>
      <c r="B253" s="741" t="s">
        <v>221</v>
      </c>
      <c r="C253" s="742"/>
      <c r="D253" s="742"/>
      <c r="E253" s="119">
        <f>IFERROR(VLOOKUP(N241,Marks,90,0),"")</f>
        <v>0</v>
      </c>
      <c r="F253" s="130" t="str">
        <f>IFERROR(VLOOKUP(N241,Marks,94,0),"")</f>
        <v/>
      </c>
      <c r="G253" s="741" t="s">
        <v>192</v>
      </c>
      <c r="H253" s="742"/>
      <c r="I253" s="742"/>
      <c r="J253" s="119">
        <f>IFERROR(VLOOKUP(N241,Marks,98,0),"")</f>
        <v>0</v>
      </c>
      <c r="K253" s="130" t="str">
        <f>IFERROR(VLOOKUP(N241,Marks,102,0),"")</f>
        <v/>
      </c>
      <c r="L253" s="743" t="s">
        <v>193</v>
      </c>
      <c r="M253" s="744"/>
      <c r="N253" s="744"/>
      <c r="O253" s="119">
        <f>IFERROR(VLOOKUP(N241,Marks,106,0),"")</f>
        <v>0</v>
      </c>
      <c r="P253" s="130" t="str">
        <f>IFERROR(VLOOKUP(N241,Marks,110,0),"")</f>
        <v/>
      </c>
      <c r="Q253" s="770"/>
      <c r="R253" s="740" t="s">
        <v>221</v>
      </c>
      <c r="S253" s="740"/>
      <c r="T253" s="740"/>
      <c r="U253" s="119">
        <f>IFERROR(VLOOKUP(AD241,Marks,90,0),"")</f>
        <v>0</v>
      </c>
      <c r="V253" s="130" t="str">
        <f>IFERROR(VLOOKUP(AD241,Marks,94,0),"")</f>
        <v/>
      </c>
      <c r="W253" s="740" t="s">
        <v>192</v>
      </c>
      <c r="X253" s="740"/>
      <c r="Y253" s="740"/>
      <c r="Z253" s="119">
        <f>IFERROR(VLOOKUP(AD241,Marks,98,0),"")</f>
        <v>0</v>
      </c>
      <c r="AA253" s="130" t="str">
        <f>IFERROR(VLOOKUP(AD241,Marks,102,0),"")</f>
        <v/>
      </c>
      <c r="AB253" s="745" t="s">
        <v>193</v>
      </c>
      <c r="AC253" s="745"/>
      <c r="AD253" s="745"/>
      <c r="AE253" s="119">
        <f>IFERROR(VLOOKUP(AD241,Marks,106,0),"")</f>
        <v>0</v>
      </c>
      <c r="AF253" s="130" t="str">
        <f>IFERROR(VLOOKUP(AD241,Marks,110,0),"")</f>
        <v/>
      </c>
    </row>
    <row r="254" spans="1:32" ht="21" customHeight="1">
      <c r="A254" s="166">
        <f>IF(N241="","",A253+1)</f>
        <v>20</v>
      </c>
      <c r="B254" s="732" t="s">
        <v>216</v>
      </c>
      <c r="C254" s="732"/>
      <c r="D254" s="732"/>
      <c r="E254" s="746">
        <f>IFERROR(VLOOKUP(N241,Marks,116,0),"")</f>
        <v>220</v>
      </c>
      <c r="F254" s="746"/>
      <c r="G254" s="746"/>
      <c r="H254" s="746"/>
      <c r="I254" s="732" t="s">
        <v>217</v>
      </c>
      <c r="J254" s="732"/>
      <c r="K254" s="732"/>
      <c r="L254" s="732"/>
      <c r="M254" s="747">
        <f>IFERROR(VLOOKUP(N241,Marks,117,0),"")</f>
        <v>38</v>
      </c>
      <c r="N254" s="747"/>
      <c r="O254" s="747"/>
      <c r="P254" s="747"/>
      <c r="Q254" s="770"/>
      <c r="R254" s="732" t="s">
        <v>216</v>
      </c>
      <c r="S254" s="732"/>
      <c r="T254" s="732"/>
      <c r="U254" s="746">
        <f>IFERROR(VLOOKUP(AD241,Marks,116,0),"")</f>
        <v>220</v>
      </c>
      <c r="V254" s="746"/>
      <c r="W254" s="746"/>
      <c r="X254" s="746"/>
      <c r="Y254" s="732" t="s">
        <v>217</v>
      </c>
      <c r="Z254" s="732"/>
      <c r="AA254" s="732"/>
      <c r="AB254" s="732"/>
      <c r="AC254" s="747">
        <f>IFERROR(VLOOKUP(AD241,Marks,117,0),"")</f>
        <v>22</v>
      </c>
      <c r="AD254" s="747"/>
      <c r="AE254" s="747"/>
      <c r="AF254" s="747"/>
    </row>
    <row r="255" spans="1:32" ht="21" customHeight="1">
      <c r="A255" s="166">
        <f>IF(N241="","",A254+1)</f>
        <v>21</v>
      </c>
      <c r="B255" s="732" t="s">
        <v>218</v>
      </c>
      <c r="C255" s="732"/>
      <c r="D255" s="732"/>
      <c r="E255" s="774" t="str">
        <f>IFERROR(VLOOKUP(N241,Marks,115,0),"")</f>
        <v>Promoted</v>
      </c>
      <c r="F255" s="774"/>
      <c r="G255" s="774"/>
      <c r="H255" s="774"/>
      <c r="I255" s="732" t="s">
        <v>219</v>
      </c>
      <c r="J255" s="732"/>
      <c r="K255" s="732"/>
      <c r="L255" s="732"/>
      <c r="M255" s="733">
        <f>IFERROR(VLOOKUP(N241,Marks,112,0),"")</f>
        <v>57.666666666666664</v>
      </c>
      <c r="N255" s="733"/>
      <c r="O255" s="733"/>
      <c r="P255" s="733"/>
      <c r="Q255" s="770"/>
      <c r="R255" s="732" t="s">
        <v>218</v>
      </c>
      <c r="S255" s="732"/>
      <c r="T255" s="732"/>
      <c r="U255" s="774" t="str">
        <f>IFERROR(VLOOKUP(AD241,Marks,115,0),"")</f>
        <v>Promoted</v>
      </c>
      <c r="V255" s="774"/>
      <c r="W255" s="774"/>
      <c r="X255" s="774"/>
      <c r="Y255" s="732" t="s">
        <v>219</v>
      </c>
      <c r="Z255" s="732"/>
      <c r="AA255" s="732"/>
      <c r="AB255" s="732"/>
      <c r="AC255" s="733">
        <f>IFERROR(VLOOKUP(AD241,Marks,112,0),"")</f>
        <v>57.166666666666664</v>
      </c>
      <c r="AD255" s="733"/>
      <c r="AE255" s="733"/>
      <c r="AF255" s="733"/>
    </row>
    <row r="256" spans="1:32" ht="21" customHeight="1">
      <c r="A256" s="166">
        <f>IF(N241="","",A255+1)</f>
        <v>22</v>
      </c>
      <c r="B256" s="732" t="s">
        <v>220</v>
      </c>
      <c r="C256" s="732"/>
      <c r="D256" s="732"/>
      <c r="E256" s="324" t="str">
        <f>IFERROR(VLOOKUP(N241,Marks,113,0),"")</f>
        <v>II</v>
      </c>
      <c r="F256" s="325" t="s">
        <v>341</v>
      </c>
      <c r="G256" s="734" t="str">
        <f>IF(OR(N241="",E239="",O250=""),"",IF(O250&gt;=81%*P245,"A",IF(O250&gt;=61%*P245,"B",IF(O250&gt;=41%*P245,"C",IF(O250&gt;=21%*P245,"D","E")))))</f>
        <v>C</v>
      </c>
      <c r="H256" s="734"/>
      <c r="I256" s="732" t="s">
        <v>222</v>
      </c>
      <c r="J256" s="732"/>
      <c r="K256" s="732"/>
      <c r="L256" s="732"/>
      <c r="M256" s="769">
        <f>IFERROR(VLOOKUP(N241,Marks,114,0),"")</f>
        <v>2.9999999999999964</v>
      </c>
      <c r="N256" s="769"/>
      <c r="O256" s="769"/>
      <c r="P256" s="769"/>
      <c r="Q256" s="770"/>
      <c r="R256" s="732" t="s">
        <v>220</v>
      </c>
      <c r="S256" s="732"/>
      <c r="T256" s="732"/>
      <c r="U256" s="324" t="str">
        <f>IFERROR(VLOOKUP(AD241,Marks,113,0),"")</f>
        <v>II</v>
      </c>
      <c r="V256" s="325" t="s">
        <v>341</v>
      </c>
      <c r="W256" s="734" t="str">
        <f>IF(OR(AD241="",U239="",AE250=""),"",IF(AE250&gt;=81%*AF245,"A",IF(AE250&gt;=61%*AF245,"B",IF(AE250&gt;=41%*AF245,"C",IF(AE250&gt;=21%*AF245,"D","E")))))</f>
        <v>C</v>
      </c>
      <c r="X256" s="734"/>
      <c r="Y256" s="732" t="s">
        <v>222</v>
      </c>
      <c r="Z256" s="732"/>
      <c r="AA256" s="732"/>
      <c r="AB256" s="732"/>
      <c r="AC256" s="769">
        <f>IFERROR(VLOOKUP(AD241,Marks,114,0),"")</f>
        <v>5.9999999999999964</v>
      </c>
      <c r="AD256" s="769"/>
      <c r="AE256" s="769"/>
      <c r="AF256" s="769"/>
    </row>
    <row r="257" spans="1:32" ht="21" customHeight="1">
      <c r="A257" s="166">
        <f>IF(N241="","",A256+1)</f>
        <v>23</v>
      </c>
      <c r="B257" s="768" t="s">
        <v>228</v>
      </c>
      <c r="C257" s="768"/>
      <c r="D257" s="768"/>
      <c r="E257" s="735">
        <f>'Master sheet'!$C$10</f>
        <v>44697</v>
      </c>
      <c r="F257" s="735"/>
      <c r="G257" s="735"/>
      <c r="H257" s="318"/>
      <c r="I257" s="121"/>
      <c r="J257" s="121"/>
      <c r="K257" s="76"/>
      <c r="L257" s="121"/>
      <c r="M257" s="121"/>
      <c r="N257" s="121"/>
      <c r="O257" s="121"/>
      <c r="P257" s="121"/>
      <c r="Q257" s="770"/>
      <c r="R257" s="768" t="s">
        <v>228</v>
      </c>
      <c r="S257" s="768"/>
      <c r="T257" s="768"/>
      <c r="U257" s="735">
        <f>'Master sheet'!$C$10</f>
        <v>44697</v>
      </c>
      <c r="V257" s="735"/>
      <c r="W257" s="735"/>
      <c r="X257" s="121"/>
      <c r="Y257" s="121"/>
      <c r="Z257" s="121"/>
      <c r="AA257" s="76"/>
      <c r="AB257" s="121"/>
      <c r="AC257" s="121"/>
      <c r="AD257" s="121"/>
      <c r="AE257" s="121"/>
      <c r="AF257" s="121"/>
    </row>
    <row r="258" spans="1:32" ht="43.5" customHeight="1">
      <c r="A258" s="166">
        <f>IF(N241="","",A257+1)</f>
        <v>24</v>
      </c>
      <c r="B258" s="755" t="str">
        <f>IF(AND(C238=1),CONCATENATE("( ",UPPER('Master sheet'!$F$10)," )"),IF(AND(C238=2),CONCATENATE("( ",UPPER('Master sheet'!$F$18)," )"),IF(AND(C238=3),CONCATENATE("( ",UPPER('Master sheet'!$J$10)," )"),IF(AND(C238=4),CONCATENATE("( ",UPPER('Master sheet'!$J$18)," )"),""))))</f>
        <v>( PRADIP SINGH RAJAWAT )</v>
      </c>
      <c r="C258" s="755"/>
      <c r="D258" s="755"/>
      <c r="E258" s="755"/>
      <c r="F258" s="756" t="str">
        <f>IF(AND(N241=""),"",CONCATENATE("(",'Master sheet'!$C$14," )"))</f>
        <v>(Suresh Kumar )</v>
      </c>
      <c r="G258" s="756"/>
      <c r="H258" s="756"/>
      <c r="I258" s="756"/>
      <c r="J258" s="756"/>
      <c r="K258" s="756" t="str">
        <f>IF(AND(N241=""),"",CONCATENATE("(",'Master sheet'!$C$12," )"))</f>
        <v>(USHA PALIYA )</v>
      </c>
      <c r="L258" s="756"/>
      <c r="M258" s="756"/>
      <c r="N258" s="756"/>
      <c r="O258" s="756"/>
      <c r="P258" s="756"/>
      <c r="Q258" s="770"/>
      <c r="R258" s="755" t="str">
        <f>IF(AND(S238=1),CONCATENATE("( ",UPPER('Master sheet'!$F$10)," )"),IF(AND(S238=2),CONCATENATE("( ",UPPER('Master sheet'!$F$18)," )"),IF(AND(S238=3),CONCATENATE("( ",UPPER('Master sheet'!$J$10)," )"),IF(AND(S238=4),CONCATENATE("( ",UPPER('Master sheet'!$J$18)," )"),""))))</f>
        <v>( PRADIP SINGH RAJAWAT )</v>
      </c>
      <c r="S258" s="755"/>
      <c r="T258" s="755"/>
      <c r="U258" s="755"/>
      <c r="V258" s="756" t="str">
        <f>IF(AND(AD241=""),"",CONCATENATE("(",'Master sheet'!$C$14," )"))</f>
        <v>(Suresh Kumar )</v>
      </c>
      <c r="W258" s="756"/>
      <c r="X258" s="756"/>
      <c r="Y258" s="756"/>
      <c r="Z258" s="756"/>
      <c r="AA258" s="756" t="str">
        <f>IF(AND(AD241=""),"",CONCATENATE("(",'Master sheet'!$C$12," )"))</f>
        <v>(USHA PALIYA )</v>
      </c>
      <c r="AB258" s="756"/>
      <c r="AC258" s="756"/>
      <c r="AD258" s="756"/>
      <c r="AE258" s="756"/>
      <c r="AF258" s="756"/>
    </row>
    <row r="259" spans="1:32" ht="21.75" customHeight="1">
      <c r="A259" s="166">
        <f>IF(N241="","",A258+1)</f>
        <v>25</v>
      </c>
      <c r="B259" s="757" t="s">
        <v>223</v>
      </c>
      <c r="C259" s="757"/>
      <c r="D259" s="757"/>
      <c r="E259" s="757"/>
      <c r="F259" s="758" t="s">
        <v>224</v>
      </c>
      <c r="G259" s="758"/>
      <c r="H259" s="758"/>
      <c r="I259" s="758"/>
      <c r="J259" s="758"/>
      <c r="K259" s="757" t="s">
        <v>225</v>
      </c>
      <c r="L259" s="757"/>
      <c r="M259" s="757"/>
      <c r="N259" s="757"/>
      <c r="O259" s="757"/>
      <c r="P259" s="757"/>
      <c r="Q259" s="770"/>
      <c r="R259" s="757" t="s">
        <v>223</v>
      </c>
      <c r="S259" s="757"/>
      <c r="T259" s="757"/>
      <c r="U259" s="757"/>
      <c r="V259" s="758" t="s">
        <v>224</v>
      </c>
      <c r="W259" s="758"/>
      <c r="X259" s="758"/>
      <c r="Y259" s="758"/>
      <c r="Z259" s="758"/>
      <c r="AA259" s="757" t="s">
        <v>225</v>
      </c>
      <c r="AB259" s="757"/>
      <c r="AC259" s="757"/>
      <c r="AD259" s="757"/>
      <c r="AE259" s="757"/>
      <c r="AF259" s="757"/>
    </row>
    <row r="261" spans="1:32" ht="21.9" customHeight="1">
      <c r="A261" s="165">
        <f>IF(N267="","",1)</f>
        <v>1</v>
      </c>
      <c r="B261" s="759" t="s">
        <v>203</v>
      </c>
      <c r="C261" s="759"/>
      <c r="D261" s="759"/>
      <c r="E261" s="759"/>
      <c r="F261" s="759"/>
      <c r="G261" s="759"/>
      <c r="H261" s="759"/>
      <c r="I261" s="759"/>
      <c r="J261" s="759"/>
      <c r="K261" s="759"/>
      <c r="L261" s="759"/>
      <c r="M261" s="759"/>
      <c r="N261" s="759"/>
      <c r="O261" s="759"/>
      <c r="P261" s="759"/>
      <c r="Q261" s="770" t="s">
        <v>249</v>
      </c>
      <c r="R261" s="759" t="s">
        <v>203</v>
      </c>
      <c r="S261" s="759"/>
      <c r="T261" s="759"/>
      <c r="U261" s="759"/>
      <c r="V261" s="759"/>
      <c r="W261" s="759"/>
      <c r="X261" s="759"/>
      <c r="Y261" s="759"/>
      <c r="Z261" s="759"/>
      <c r="AA261" s="759"/>
      <c r="AB261" s="759"/>
      <c r="AC261" s="759"/>
      <c r="AD261" s="759"/>
      <c r="AE261" s="759"/>
      <c r="AF261" s="759"/>
    </row>
    <row r="262" spans="1:32" ht="21.9" customHeight="1">
      <c r="A262" s="166">
        <f>IF(N267="","",A261+1)</f>
        <v>2</v>
      </c>
      <c r="B262" s="771" t="s">
        <v>204</v>
      </c>
      <c r="C262" s="771"/>
      <c r="D262" s="771"/>
      <c r="E262" s="771"/>
      <c r="F262" s="771"/>
      <c r="G262" s="771"/>
      <c r="H262" s="771"/>
      <c r="I262" s="771"/>
      <c r="J262" s="771"/>
      <c r="K262" s="771"/>
      <c r="L262" s="771"/>
      <c r="M262" s="771"/>
      <c r="N262" s="771"/>
      <c r="O262" s="771"/>
      <c r="P262" s="771"/>
      <c r="Q262" s="770"/>
      <c r="R262" s="771" t="s">
        <v>204</v>
      </c>
      <c r="S262" s="771"/>
      <c r="T262" s="771"/>
      <c r="U262" s="771"/>
      <c r="V262" s="771"/>
      <c r="W262" s="771"/>
      <c r="X262" s="771"/>
      <c r="Y262" s="771"/>
      <c r="Z262" s="771"/>
      <c r="AA262" s="771"/>
      <c r="AB262" s="771"/>
      <c r="AC262" s="771"/>
      <c r="AD262" s="771"/>
      <c r="AE262" s="771"/>
      <c r="AF262" s="771"/>
    </row>
    <row r="263" spans="1:32" ht="21.9" customHeight="1">
      <c r="A263" s="166">
        <f>IF(N267="","",A262+1)</f>
        <v>3</v>
      </c>
      <c r="B263" s="772" t="s">
        <v>168</v>
      </c>
      <c r="C263" s="772"/>
      <c r="D263" s="772"/>
      <c r="E263" s="773" t="str">
        <f>IF(AND(N267=""),"",'Result Sheet'!$F$2)</f>
        <v xml:space="preserve">महात्मा गाँधी राजकीय विद्यालय (अंग्रेजी माध्यम) बर, पाली </v>
      </c>
      <c r="F263" s="773"/>
      <c r="G263" s="773"/>
      <c r="H263" s="773"/>
      <c r="I263" s="773"/>
      <c r="J263" s="773"/>
      <c r="K263" s="773"/>
      <c r="L263" s="773"/>
      <c r="M263" s="773"/>
      <c r="N263" s="773"/>
      <c r="O263" s="773"/>
      <c r="P263" s="773"/>
      <c r="Q263" s="770"/>
      <c r="R263" s="772" t="s">
        <v>168</v>
      </c>
      <c r="S263" s="772"/>
      <c r="T263" s="772"/>
      <c r="U263" s="773" t="str">
        <f>IF(AND(AD267=""),"",'Result Sheet'!$F$2)</f>
        <v xml:space="preserve">महात्मा गाँधी राजकीय विद्यालय (अंग्रेजी माध्यम) बर, पाली </v>
      </c>
      <c r="V263" s="773"/>
      <c r="W263" s="773"/>
      <c r="X263" s="773"/>
      <c r="Y263" s="773"/>
      <c r="Z263" s="773"/>
      <c r="AA263" s="773"/>
      <c r="AB263" s="773"/>
      <c r="AC263" s="773"/>
      <c r="AD263" s="773"/>
      <c r="AE263" s="773"/>
      <c r="AF263" s="773"/>
    </row>
    <row r="264" spans="1:32" ht="21.9" customHeight="1">
      <c r="A264" s="166">
        <f>IF(N267="","",A263+1)</f>
        <v>4</v>
      </c>
      <c r="B264" s="164" t="s">
        <v>169</v>
      </c>
      <c r="C264" s="748">
        <f>IFERROR(VLOOKUP(N267,Marks,2,0),"")</f>
        <v>1</v>
      </c>
      <c r="D264" s="748"/>
      <c r="E264" s="766" t="s">
        <v>212</v>
      </c>
      <c r="F264" s="766"/>
      <c r="G264" s="766"/>
      <c r="H264" s="748" t="str">
        <f>IFERROR(VLOOKUP(N267,Marks,3,0),"")</f>
        <v>A</v>
      </c>
      <c r="I264" s="748"/>
      <c r="J264" s="749" t="s">
        <v>205</v>
      </c>
      <c r="K264" s="749"/>
      <c r="L264" s="749"/>
      <c r="M264" s="749"/>
      <c r="N264" s="750" t="str">
        <f>IF(AND(N267=""),"",'Marks Entry 1st'!$I$2)</f>
        <v xml:space="preserve"> 2021-2022</v>
      </c>
      <c r="O264" s="750"/>
      <c r="P264" s="750"/>
      <c r="Q264" s="770"/>
      <c r="R264" s="164" t="s">
        <v>169</v>
      </c>
      <c r="S264" s="748">
        <f>IFERROR(VLOOKUP(AD267,Marks,2,0),"")</f>
        <v>1</v>
      </c>
      <c r="T264" s="748"/>
      <c r="U264" s="766" t="s">
        <v>212</v>
      </c>
      <c r="V264" s="766"/>
      <c r="W264" s="766"/>
      <c r="X264" s="748" t="str">
        <f>IFERROR(VLOOKUP(AD267,Marks,3,0),"")</f>
        <v>A</v>
      </c>
      <c r="Y264" s="748"/>
      <c r="Z264" s="749" t="s">
        <v>205</v>
      </c>
      <c r="AA264" s="749"/>
      <c r="AB264" s="749"/>
      <c r="AC264" s="749"/>
      <c r="AD264" s="750" t="str">
        <f>IF(AND(AD267=""),"",'Marks Entry 1st'!$I$2)</f>
        <v xml:space="preserve"> 2021-2022</v>
      </c>
      <c r="AE264" s="750"/>
      <c r="AF264" s="750"/>
    </row>
    <row r="265" spans="1:32" ht="21.9" customHeight="1">
      <c r="A265" s="166">
        <f>IF(N267="","",A264+1)</f>
        <v>5</v>
      </c>
      <c r="B265" s="751" t="s">
        <v>206</v>
      </c>
      <c r="C265" s="751"/>
      <c r="D265" s="751"/>
      <c r="E265" s="752" t="str">
        <f>IFERROR(VLOOKUP(N267,Marks,6,0),"")</f>
        <v>MANVEER GURJAR</v>
      </c>
      <c r="F265" s="752"/>
      <c r="G265" s="752"/>
      <c r="H265" s="752"/>
      <c r="I265" s="752"/>
      <c r="J265" s="753" t="s">
        <v>209</v>
      </c>
      <c r="K265" s="753"/>
      <c r="L265" s="753"/>
      <c r="M265" s="753"/>
      <c r="N265" s="754">
        <f>IFERROR(VLOOKUP(N267,Marks,5,0),"")</f>
        <v>948</v>
      </c>
      <c r="O265" s="754"/>
      <c r="P265" s="754"/>
      <c r="Q265" s="770"/>
      <c r="R265" s="751" t="s">
        <v>206</v>
      </c>
      <c r="S265" s="751"/>
      <c r="T265" s="751"/>
      <c r="U265" s="752" t="str">
        <f>IFERROR(VLOOKUP(AD267,Marks,6,0),"")</f>
        <v>PALAK DAMER</v>
      </c>
      <c r="V265" s="752"/>
      <c r="W265" s="752"/>
      <c r="X265" s="752"/>
      <c r="Y265" s="752"/>
      <c r="Z265" s="753" t="s">
        <v>209</v>
      </c>
      <c r="AA265" s="753"/>
      <c r="AB265" s="753"/>
      <c r="AC265" s="753"/>
      <c r="AD265" s="754">
        <f>IFERROR(VLOOKUP(AD267,Marks,5,0),"")</f>
        <v>943</v>
      </c>
      <c r="AE265" s="754"/>
      <c r="AF265" s="754"/>
    </row>
    <row r="266" spans="1:32" ht="21.9" customHeight="1">
      <c r="A266" s="166">
        <f>IF(N267="","",A265+1)</f>
        <v>6</v>
      </c>
      <c r="B266" s="751" t="s">
        <v>207</v>
      </c>
      <c r="C266" s="751"/>
      <c r="D266" s="751"/>
      <c r="E266" s="752" t="str">
        <f>IFERROR(VLOOKUP(N267,Marks,7,0),"")</f>
        <v>VIKRAM SINGH</v>
      </c>
      <c r="F266" s="752"/>
      <c r="G266" s="752"/>
      <c r="H266" s="752"/>
      <c r="I266" s="752"/>
      <c r="J266" s="753" t="s">
        <v>210</v>
      </c>
      <c r="K266" s="753"/>
      <c r="L266" s="753"/>
      <c r="M266" s="753"/>
      <c r="N266" s="767">
        <f>IFERROR(VLOOKUP(N267,Marks,4,0),"")</f>
        <v>42257</v>
      </c>
      <c r="O266" s="767"/>
      <c r="P266" s="767"/>
      <c r="Q266" s="770"/>
      <c r="R266" s="751" t="s">
        <v>207</v>
      </c>
      <c r="S266" s="751"/>
      <c r="T266" s="751"/>
      <c r="U266" s="752" t="str">
        <f>IFERROR(VLOOKUP(AD267,Marks,7,0),"")</f>
        <v>GOVIND LAL</v>
      </c>
      <c r="V266" s="752"/>
      <c r="W266" s="752"/>
      <c r="X266" s="752"/>
      <c r="Y266" s="752"/>
      <c r="Z266" s="753" t="s">
        <v>210</v>
      </c>
      <c r="AA266" s="753"/>
      <c r="AB266" s="753"/>
      <c r="AC266" s="753"/>
      <c r="AD266" s="767" t="str">
        <f>IFERROR(VLOOKUP(AD267,Marks,4,0),"")</f>
        <v>13-01-2015</v>
      </c>
      <c r="AE266" s="767"/>
      <c r="AF266" s="767"/>
    </row>
    <row r="267" spans="1:32" ht="21.9" customHeight="1">
      <c r="A267" s="166">
        <f>IF(N267="","",A266+1)</f>
        <v>7</v>
      </c>
      <c r="B267" s="751" t="s">
        <v>208</v>
      </c>
      <c r="C267" s="751"/>
      <c r="D267" s="751"/>
      <c r="E267" s="752" t="str">
        <f>IFERROR(VLOOKUP(N267,Marks,8,0),"")</f>
        <v>BARKHA</v>
      </c>
      <c r="F267" s="752"/>
      <c r="G267" s="752"/>
      <c r="H267" s="752"/>
      <c r="I267" s="752"/>
      <c r="J267" s="753" t="s">
        <v>211</v>
      </c>
      <c r="K267" s="753"/>
      <c r="L267" s="753"/>
      <c r="M267" s="753"/>
      <c r="N267" s="760">
        <f>IF(AD241="","",IF(AND(AD241+1&gt;$AN$6),"",AD241+1))</f>
        <v>121</v>
      </c>
      <c r="O267" s="760"/>
      <c r="P267" s="760"/>
      <c r="Q267" s="770"/>
      <c r="R267" s="751" t="s">
        <v>208</v>
      </c>
      <c r="S267" s="751"/>
      <c r="T267" s="751"/>
      <c r="U267" s="752" t="str">
        <f>IFERROR(VLOOKUP(AD267,Marks,8,0),"")</f>
        <v>LEELA</v>
      </c>
      <c r="V267" s="752"/>
      <c r="W267" s="752"/>
      <c r="X267" s="752"/>
      <c r="Y267" s="752"/>
      <c r="Z267" s="753" t="s">
        <v>211</v>
      </c>
      <c r="AA267" s="753"/>
      <c r="AB267" s="753"/>
      <c r="AC267" s="753"/>
      <c r="AD267" s="761">
        <f>IF(N267="","",IF(AND(N267+1&gt;$AN$6),"",N267+1))</f>
        <v>122</v>
      </c>
      <c r="AE267" s="761"/>
      <c r="AF267" s="761"/>
    </row>
    <row r="268" spans="1:32" ht="9" customHeight="1">
      <c r="A268" s="166">
        <f>IF(N267="","",A267+1)</f>
        <v>8</v>
      </c>
      <c r="B268" s="123"/>
      <c r="C268" s="123"/>
      <c r="D268" s="123"/>
      <c r="E268" s="124"/>
      <c r="F268" s="124"/>
      <c r="G268" s="124"/>
      <c r="H268" s="123"/>
      <c r="I268" s="123"/>
      <c r="J268" s="125"/>
      <c r="K268" s="125"/>
      <c r="L268" s="125"/>
      <c r="M268" s="76"/>
      <c r="N268" s="76"/>
      <c r="O268" s="76"/>
      <c r="P268" s="76"/>
      <c r="Q268" s="770"/>
      <c r="R268" s="123"/>
      <c r="S268" s="123"/>
      <c r="T268" s="123"/>
      <c r="U268" s="124"/>
      <c r="V268" s="124"/>
      <c r="W268" s="124"/>
      <c r="X268" s="123"/>
      <c r="Y268" s="123"/>
      <c r="Z268" s="125"/>
      <c r="AA268" s="125"/>
      <c r="AB268" s="125"/>
      <c r="AC268" s="76"/>
      <c r="AD268" s="76"/>
      <c r="AE268" s="76"/>
      <c r="AF268" s="76"/>
    </row>
    <row r="269" spans="1:32" ht="21" customHeight="1">
      <c r="A269" s="166">
        <f>IF(N267="","",A268+1)</f>
        <v>9</v>
      </c>
      <c r="B269" s="762" t="s">
        <v>213</v>
      </c>
      <c r="C269" s="610" t="s">
        <v>214</v>
      </c>
      <c r="D269" s="610"/>
      <c r="E269" s="610"/>
      <c r="F269" s="763" t="s">
        <v>13</v>
      </c>
      <c r="G269" s="764"/>
      <c r="H269" s="764"/>
      <c r="I269" s="765"/>
      <c r="J269" s="613" t="s">
        <v>184</v>
      </c>
      <c r="K269" s="614" t="s">
        <v>167</v>
      </c>
      <c r="L269" s="615"/>
      <c r="M269" s="615"/>
      <c r="N269" s="616"/>
      <c r="O269" s="580" t="s">
        <v>185</v>
      </c>
      <c r="P269" s="581" t="s">
        <v>186</v>
      </c>
      <c r="Q269" s="770"/>
      <c r="R269" s="762" t="s">
        <v>213</v>
      </c>
      <c r="S269" s="610" t="s">
        <v>214</v>
      </c>
      <c r="T269" s="610"/>
      <c r="U269" s="610"/>
      <c r="V269" s="763" t="s">
        <v>13</v>
      </c>
      <c r="W269" s="764"/>
      <c r="X269" s="764"/>
      <c r="Y269" s="765"/>
      <c r="Z269" s="613" t="s">
        <v>184</v>
      </c>
      <c r="AA269" s="614" t="s">
        <v>167</v>
      </c>
      <c r="AB269" s="615"/>
      <c r="AC269" s="615"/>
      <c r="AD269" s="616"/>
      <c r="AE269" s="580" t="s">
        <v>185</v>
      </c>
      <c r="AF269" s="581" t="s">
        <v>186</v>
      </c>
    </row>
    <row r="270" spans="1:32" ht="90.75" customHeight="1">
      <c r="A270" s="166">
        <f>IF(N267="","",A269+1)</f>
        <v>10</v>
      </c>
      <c r="B270" s="762"/>
      <c r="C270" s="171" t="s">
        <v>11</v>
      </c>
      <c r="D270" s="171" t="s">
        <v>180</v>
      </c>
      <c r="E270" s="171" t="s">
        <v>108</v>
      </c>
      <c r="F270" s="171" t="s">
        <v>182</v>
      </c>
      <c r="G270" s="171" t="s">
        <v>183</v>
      </c>
      <c r="H270" s="305" t="s">
        <v>10</v>
      </c>
      <c r="I270" s="171" t="s">
        <v>108</v>
      </c>
      <c r="J270" s="613"/>
      <c r="K270" s="172" t="s">
        <v>182</v>
      </c>
      <c r="L270" s="172" t="s">
        <v>183</v>
      </c>
      <c r="M270" s="173" t="s">
        <v>10</v>
      </c>
      <c r="N270" s="171" t="s">
        <v>108</v>
      </c>
      <c r="O270" s="580"/>
      <c r="P270" s="736"/>
      <c r="Q270" s="770"/>
      <c r="R270" s="762"/>
      <c r="S270" s="171" t="s">
        <v>11</v>
      </c>
      <c r="T270" s="171" t="s">
        <v>180</v>
      </c>
      <c r="U270" s="171" t="s">
        <v>108</v>
      </c>
      <c r="V270" s="171" t="s">
        <v>182</v>
      </c>
      <c r="W270" s="171" t="s">
        <v>183</v>
      </c>
      <c r="X270" s="305" t="s">
        <v>10</v>
      </c>
      <c r="Y270" s="171" t="s">
        <v>108</v>
      </c>
      <c r="Z270" s="613"/>
      <c r="AA270" s="172" t="s">
        <v>182</v>
      </c>
      <c r="AB270" s="172" t="s">
        <v>183</v>
      </c>
      <c r="AC270" s="173" t="s">
        <v>10</v>
      </c>
      <c r="AD270" s="171" t="s">
        <v>108</v>
      </c>
      <c r="AE270" s="580"/>
      <c r="AF270" s="736">
        <v>0</v>
      </c>
    </row>
    <row r="271" spans="1:32" ht="18.75" customHeight="1">
      <c r="A271" s="166">
        <f>IF(N267="","",A270+1)</f>
        <v>11</v>
      </c>
      <c r="B271" s="762"/>
      <c r="C271" s="390">
        <v>20</v>
      </c>
      <c r="D271" s="390">
        <v>20</v>
      </c>
      <c r="E271" s="116">
        <v>40</v>
      </c>
      <c r="F271" s="390">
        <v>30</v>
      </c>
      <c r="G271" s="390">
        <v>18</v>
      </c>
      <c r="H271" s="390">
        <v>12</v>
      </c>
      <c r="I271" s="116">
        <v>60</v>
      </c>
      <c r="J271" s="118">
        <v>100</v>
      </c>
      <c r="K271" s="390">
        <v>50</v>
      </c>
      <c r="L271" s="390">
        <v>30</v>
      </c>
      <c r="M271" s="390">
        <v>20</v>
      </c>
      <c r="N271" s="116">
        <v>100</v>
      </c>
      <c r="O271" s="118">
        <v>200</v>
      </c>
      <c r="P271" s="775">
        <f>IF(AND(N267="",C264="",E265="",N265=""),"",IF(OR(C264=1,C264=2),600,800))</f>
        <v>600</v>
      </c>
      <c r="Q271" s="770"/>
      <c r="R271" s="762"/>
      <c r="S271" s="390">
        <v>20</v>
      </c>
      <c r="T271" s="390">
        <v>20</v>
      </c>
      <c r="U271" s="116">
        <v>40</v>
      </c>
      <c r="V271" s="390">
        <v>30</v>
      </c>
      <c r="W271" s="390">
        <v>18</v>
      </c>
      <c r="X271" s="390">
        <v>12</v>
      </c>
      <c r="Y271" s="116">
        <v>60</v>
      </c>
      <c r="Z271" s="118">
        <v>100</v>
      </c>
      <c r="AA271" s="390">
        <v>50</v>
      </c>
      <c r="AB271" s="390">
        <v>30</v>
      </c>
      <c r="AC271" s="390">
        <v>20</v>
      </c>
      <c r="AD271" s="116">
        <v>100</v>
      </c>
      <c r="AE271" s="118">
        <v>200</v>
      </c>
      <c r="AF271" s="775">
        <f>IF(AND(AD267="",S264="",U265="",AD265=""),"",IF(OR(S264=1,S264=2),600,800))</f>
        <v>600</v>
      </c>
    </row>
    <row r="272" spans="1:32" ht="21" customHeight="1">
      <c r="A272" s="166">
        <f>IF(N267="","",A271+1)</f>
        <v>12</v>
      </c>
      <c r="B272" s="122" t="str">
        <f>'Result Sheet'!$L$4</f>
        <v xml:space="preserve">हिन्दी </v>
      </c>
      <c r="C272" s="391">
        <f>IFERROR(VLOOKUP(N267,Marks,11,0),"")</f>
        <v>9</v>
      </c>
      <c r="D272" s="391">
        <f>IFERROR(VLOOKUP(N267,Marks,12,0),"")</f>
        <v>9</v>
      </c>
      <c r="E272" s="117">
        <f>IFERROR(VLOOKUP(N267,Marks,13,0),"")</f>
        <v>18</v>
      </c>
      <c r="F272" s="391">
        <f>IFERROR(VLOOKUP(N267,Marks,14,0),"")</f>
        <v>23</v>
      </c>
      <c r="G272" s="391">
        <f>IFERROR(VLOOKUP(N267,Marks,15,0),"")</f>
        <v>6</v>
      </c>
      <c r="H272" s="391">
        <f>IFERROR(VLOOKUP(N267,Marks,16,0),"")</f>
        <v>0</v>
      </c>
      <c r="I272" s="117">
        <f>IFERROR(VLOOKUP(N267,Marks,17,0),"")</f>
        <v>29</v>
      </c>
      <c r="J272" s="119">
        <f>IFERROR(VLOOKUP(N267,Marks,18,0),"")</f>
        <v>47</v>
      </c>
      <c r="K272" s="391">
        <f>IFERROR(VLOOKUP(N267,Marks,19,0),"")</f>
        <v>37</v>
      </c>
      <c r="L272" s="391">
        <f>IFERROR(VLOOKUP(N267,Marks,20,0),"")</f>
        <v>4</v>
      </c>
      <c r="M272" s="391">
        <f>IFERROR(VLOOKUP(N267,Marks,21,0),"")</f>
        <v>11</v>
      </c>
      <c r="N272" s="117">
        <f>IFERROR(VLOOKUP(N267,Marks,22,0),"")</f>
        <v>52</v>
      </c>
      <c r="O272" s="119">
        <f>IFERROR(VLOOKUP(N267,Marks,23,0),"")</f>
        <v>99</v>
      </c>
      <c r="P272" s="323" t="str">
        <f>IFERROR(VLOOKUP(N267,Marks,29,0),"")</f>
        <v>D</v>
      </c>
      <c r="Q272" s="770"/>
      <c r="R272" s="122" t="str">
        <f>'Result Sheet'!$L$4</f>
        <v xml:space="preserve">हिन्दी </v>
      </c>
      <c r="S272" s="391">
        <f>IFERROR(VLOOKUP(AD267,Marks,11,0),"")</f>
        <v>9</v>
      </c>
      <c r="T272" s="391">
        <f>IFERROR(VLOOKUP(AD267,Marks,12,0),"")</f>
        <v>9</v>
      </c>
      <c r="U272" s="117">
        <f>IFERROR(VLOOKUP(AD267,Marks,13,0),"")</f>
        <v>18</v>
      </c>
      <c r="V272" s="391">
        <f>IFERROR(VLOOKUP(AD267,Marks,14,0),"")</f>
        <v>25</v>
      </c>
      <c r="W272" s="391">
        <f>IFERROR(VLOOKUP(AD267,Marks,15,0),"")</f>
        <v>6</v>
      </c>
      <c r="X272" s="391">
        <f>IFERROR(VLOOKUP(AD267,Marks,16,0),"")</f>
        <v>0</v>
      </c>
      <c r="Y272" s="117">
        <f>IFERROR(VLOOKUP(AD267,Marks,17,0),"")</f>
        <v>31</v>
      </c>
      <c r="Z272" s="119">
        <f>IFERROR(VLOOKUP(AD267,Marks,18,0),"")</f>
        <v>49</v>
      </c>
      <c r="AA272" s="391">
        <f>IFERROR(VLOOKUP(AD267,Marks,19,0),"")</f>
        <v>37</v>
      </c>
      <c r="AB272" s="391">
        <f>IFERROR(VLOOKUP(AD267,Marks,20,0),"")</f>
        <v>4</v>
      </c>
      <c r="AC272" s="391">
        <f>IFERROR(VLOOKUP(AD267,Marks,21,0),"")</f>
        <v>11</v>
      </c>
      <c r="AD272" s="117">
        <f>IFERROR(VLOOKUP(AD267,Marks,22,0),"")</f>
        <v>52</v>
      </c>
      <c r="AE272" s="119">
        <f>IFERROR(VLOOKUP(AD267,Marks,23,0),"")</f>
        <v>101</v>
      </c>
      <c r="AF272" s="323" t="str">
        <f>IFERROR(VLOOKUP(AD267,Marks,29,0),"")</f>
        <v>C</v>
      </c>
    </row>
    <row r="273" spans="1:32" ht="21" customHeight="1">
      <c r="A273" s="166">
        <f>IF(N267="","",A272+1)</f>
        <v>13</v>
      </c>
      <c r="B273" s="122" t="str">
        <f>'Result Sheet'!$AE$4</f>
        <v xml:space="preserve">अंग्रेजी </v>
      </c>
      <c r="C273" s="391">
        <f>IFERROR(VLOOKUP(N267,Marks,30,0),"")</f>
        <v>9</v>
      </c>
      <c r="D273" s="391">
        <f>IFERROR(VLOOKUP(N267,Marks,31,0),"")</f>
        <v>9</v>
      </c>
      <c r="E273" s="117">
        <f>IFERROR(VLOOKUP(N267,Marks,32,0),"")</f>
        <v>18</v>
      </c>
      <c r="F273" s="391">
        <f>IFERROR(VLOOKUP(N267,Marks,33,0),"")</f>
        <v>23</v>
      </c>
      <c r="G273" s="391">
        <f>IFERROR(VLOOKUP(N267,Marks,34,0),"")</f>
        <v>4</v>
      </c>
      <c r="H273" s="391">
        <f>IFERROR(VLOOKUP(N267,Marks,35,0),"")</f>
        <v>9</v>
      </c>
      <c r="I273" s="117">
        <f>IFERROR(VLOOKUP(N267,Marks,36,0),"")</f>
        <v>36</v>
      </c>
      <c r="J273" s="119">
        <f>IFERROR(VLOOKUP(N267,Marks,37,0),"")</f>
        <v>54</v>
      </c>
      <c r="K273" s="391">
        <f>IFERROR(VLOOKUP(N267,Marks,38,0),"")</f>
        <v>48</v>
      </c>
      <c r="L273" s="391">
        <f>IFERROR(VLOOKUP(N267,Marks,39,0),"")</f>
        <v>4</v>
      </c>
      <c r="M273" s="391">
        <f>IFERROR(VLOOKUP(N267,Marks,40,0),"")</f>
        <v>9</v>
      </c>
      <c r="N273" s="117">
        <f>IFERROR(VLOOKUP(N267,Marks,41,0),"")</f>
        <v>61</v>
      </c>
      <c r="O273" s="119">
        <f>IFERROR(VLOOKUP(N267,Marks,42,0),"")</f>
        <v>115</v>
      </c>
      <c r="P273" s="323" t="str">
        <f>IFERROR(VLOOKUP(N267,Marks,48,0),"")</f>
        <v>C</v>
      </c>
      <c r="Q273" s="770"/>
      <c r="R273" s="122" t="str">
        <f>'Result Sheet'!$AE$4</f>
        <v xml:space="preserve">अंग्रेजी </v>
      </c>
      <c r="S273" s="391">
        <f>IFERROR(VLOOKUP(AD267,Marks,30,0),"")</f>
        <v>9</v>
      </c>
      <c r="T273" s="391">
        <f>IFERROR(VLOOKUP(AD267,Marks,31,0),"")</f>
        <v>9</v>
      </c>
      <c r="U273" s="117">
        <f>IFERROR(VLOOKUP(AD267,Marks,32,0),"")</f>
        <v>18</v>
      </c>
      <c r="V273" s="391">
        <f>IFERROR(VLOOKUP(AD267,Marks,33,0),"")</f>
        <v>26</v>
      </c>
      <c r="W273" s="391">
        <f>IFERROR(VLOOKUP(AD267,Marks,34,0),"")</f>
        <v>5</v>
      </c>
      <c r="X273" s="391">
        <f>IFERROR(VLOOKUP(AD267,Marks,35,0),"")</f>
        <v>9</v>
      </c>
      <c r="Y273" s="117">
        <f>IFERROR(VLOOKUP(AD267,Marks,36,0),"")</f>
        <v>40</v>
      </c>
      <c r="Z273" s="119">
        <f>IFERROR(VLOOKUP(AD267,Marks,37,0),"")</f>
        <v>58</v>
      </c>
      <c r="AA273" s="391">
        <f>IFERROR(VLOOKUP(AD267,Marks,38,0),"")</f>
        <v>41</v>
      </c>
      <c r="AB273" s="391">
        <f>IFERROR(VLOOKUP(AD267,Marks,39,0),"")</f>
        <v>4</v>
      </c>
      <c r="AC273" s="391">
        <f>IFERROR(VLOOKUP(AD267,Marks,40,0),"")</f>
        <v>9</v>
      </c>
      <c r="AD273" s="117">
        <f>IFERROR(VLOOKUP(AD267,Marks,41,0),"")</f>
        <v>54</v>
      </c>
      <c r="AE273" s="119">
        <f>IFERROR(VLOOKUP(AD267,Marks,42,0),"")</f>
        <v>112</v>
      </c>
      <c r="AF273" s="323" t="str">
        <f>IFERROR(VLOOKUP(AD267,Marks,48,0),"")</f>
        <v>C</v>
      </c>
    </row>
    <row r="274" spans="1:32" ht="21" customHeight="1">
      <c r="A274" s="166">
        <f>IF(N267="","",A273+1)</f>
        <v>14</v>
      </c>
      <c r="B274" s="122" t="str">
        <f>'Result Sheet'!$AX$4</f>
        <v xml:space="preserve">गणित </v>
      </c>
      <c r="C274" s="391">
        <f>IFERROR(VLOOKUP(N267,Marks,49,0),"")</f>
        <v>9</v>
      </c>
      <c r="D274" s="391">
        <f>IFERROR(VLOOKUP(N267,Marks,50,0),"")</f>
        <v>6</v>
      </c>
      <c r="E274" s="117">
        <f>IFERROR(VLOOKUP(N267,Marks,51,0),"")</f>
        <v>15</v>
      </c>
      <c r="F274" s="391">
        <f>IFERROR(VLOOKUP(N267,Marks,52,0),"")</f>
        <v>27</v>
      </c>
      <c r="G274" s="391">
        <f>IFERROR(VLOOKUP(N267,Marks,53,0),"")</f>
        <v>5</v>
      </c>
      <c r="H274" s="391">
        <f>IFERROR(VLOOKUP(N267,Marks,54,0),"")</f>
        <v>9</v>
      </c>
      <c r="I274" s="117">
        <f>IFERROR(VLOOKUP(N267,Marks,55,0),"")</f>
        <v>41</v>
      </c>
      <c r="J274" s="119">
        <f>IFERROR(VLOOKUP(N267,Marks,56,0),"")</f>
        <v>56</v>
      </c>
      <c r="K274" s="391">
        <f>IFERROR(VLOOKUP(N267,Marks,57,0),"")</f>
        <v>45</v>
      </c>
      <c r="L274" s="391">
        <f>IFERROR(VLOOKUP(N267,Marks,58,0),"")</f>
        <v>15</v>
      </c>
      <c r="M274" s="391">
        <f>IFERROR(VLOOKUP(N267,Marks,59,0),"")</f>
        <v>8</v>
      </c>
      <c r="N274" s="117">
        <f>IFERROR(VLOOKUP(N267,Marks,60,0),"")</f>
        <v>68</v>
      </c>
      <c r="O274" s="119">
        <f>IFERROR(VLOOKUP(N267,Marks,61,0),"")</f>
        <v>124</v>
      </c>
      <c r="P274" s="323" t="str">
        <f>IFERROR(VLOOKUP(N267,Marks,67,0),"")</f>
        <v>C</v>
      </c>
      <c r="Q274" s="770"/>
      <c r="R274" s="122" t="str">
        <f>'Result Sheet'!$AX$4</f>
        <v xml:space="preserve">गणित </v>
      </c>
      <c r="S274" s="391">
        <f>IFERROR(VLOOKUP(AD267,Marks,49,0),"")</f>
        <v>9</v>
      </c>
      <c r="T274" s="391">
        <f>IFERROR(VLOOKUP(AD267,Marks,50,0),"")</f>
        <v>6</v>
      </c>
      <c r="U274" s="117">
        <f>IFERROR(VLOOKUP(AD267,Marks,51,0),"")</f>
        <v>15</v>
      </c>
      <c r="V274" s="391">
        <f>IFERROR(VLOOKUP(AD267,Marks,52,0),"")</f>
        <v>28</v>
      </c>
      <c r="W274" s="391">
        <f>IFERROR(VLOOKUP(AD267,Marks,53,0),"")</f>
        <v>5</v>
      </c>
      <c r="X274" s="391">
        <f>IFERROR(VLOOKUP(AD267,Marks,54,0),"")</f>
        <v>8</v>
      </c>
      <c r="Y274" s="117">
        <f>IFERROR(VLOOKUP(AD267,Marks,55,0),"")</f>
        <v>41</v>
      </c>
      <c r="Z274" s="119">
        <f>IFERROR(VLOOKUP(AD267,Marks,56,0),"")</f>
        <v>56</v>
      </c>
      <c r="AA274" s="391">
        <f>IFERROR(VLOOKUP(AD267,Marks,57,0),"")</f>
        <v>44</v>
      </c>
      <c r="AB274" s="391">
        <f>IFERROR(VLOOKUP(AD267,Marks,58,0),"")</f>
        <v>15</v>
      </c>
      <c r="AC274" s="391">
        <f>IFERROR(VLOOKUP(AD267,Marks,59,0),"")</f>
        <v>8</v>
      </c>
      <c r="AD274" s="117">
        <f>IFERROR(VLOOKUP(AD267,Marks,60,0),"")</f>
        <v>67</v>
      </c>
      <c r="AE274" s="119">
        <f>IFERROR(VLOOKUP(AD267,Marks,61,0),"")</f>
        <v>123</v>
      </c>
      <c r="AF274" s="323" t="str">
        <f>IFERROR(VLOOKUP(AD267,Marks,67,0),"")</f>
        <v>C</v>
      </c>
    </row>
    <row r="275" spans="1:32" ht="21" customHeight="1">
      <c r="A275" s="166">
        <f>IF(N267="","",A274+1)</f>
        <v>15</v>
      </c>
      <c r="B275" s="122" t="str">
        <f>'Result Sheet'!$BQ$4</f>
        <v xml:space="preserve">पर्यावरण अध्ययन </v>
      </c>
      <c r="C275" s="391">
        <f>IFERROR(VLOOKUP(N267,Marks,68,0),"")</f>
        <v>9</v>
      </c>
      <c r="D275" s="391">
        <f>IFERROR(VLOOKUP(N267,Marks,69,0),"")</f>
        <v>7</v>
      </c>
      <c r="E275" s="117">
        <f>IFERROR(VLOOKUP(N267,Marks,70,0),"")</f>
        <v>16</v>
      </c>
      <c r="F275" s="391">
        <f>IFERROR(VLOOKUP(N267,Marks,71,0),"")</f>
        <v>31</v>
      </c>
      <c r="G275" s="391">
        <f>IFERROR(VLOOKUP(N267,Marks,72,0),"")</f>
        <v>4</v>
      </c>
      <c r="H275" s="391">
        <f>IFERROR(VLOOKUP(N267,Marks,73,0),"")</f>
        <v>10</v>
      </c>
      <c r="I275" s="117">
        <f>IFERROR(VLOOKUP(N267,Marks,74,0),"")</f>
        <v>45</v>
      </c>
      <c r="J275" s="119">
        <f>IFERROR(VLOOKUP(N267,Marks,75,0),"")</f>
        <v>61</v>
      </c>
      <c r="K275" s="391">
        <f>IFERROR(VLOOKUP(N267,Marks,76,0),"")</f>
        <v>41</v>
      </c>
      <c r="L275" s="391">
        <f>IFERROR(VLOOKUP(N267,Marks,77,0),"")</f>
        <v>16</v>
      </c>
      <c r="M275" s="391">
        <f>IFERROR(VLOOKUP(N267,Marks,78,0),"")</f>
        <v>8</v>
      </c>
      <c r="N275" s="117">
        <f>IFERROR(VLOOKUP(N267,Marks,79,0),"")</f>
        <v>65</v>
      </c>
      <c r="O275" s="119">
        <f>IFERROR(VLOOKUP(N267,Marks,80,0),"")</f>
        <v>126</v>
      </c>
      <c r="P275" s="323" t="str">
        <f>IFERROR(VLOOKUP(N267,Marks,86,0),"")</f>
        <v>C</v>
      </c>
      <c r="Q275" s="770"/>
      <c r="R275" s="122" t="str">
        <f>'Result Sheet'!$BQ$4</f>
        <v xml:space="preserve">पर्यावरण अध्ययन </v>
      </c>
      <c r="S275" s="391">
        <f>IFERROR(VLOOKUP(AD267,Marks,68,0),"")</f>
        <v>9</v>
      </c>
      <c r="T275" s="391">
        <f>IFERROR(VLOOKUP(AD267,Marks,69,0),"")</f>
        <v>7</v>
      </c>
      <c r="U275" s="117">
        <f>IFERROR(VLOOKUP(AD267,Marks,70,0),"")</f>
        <v>16</v>
      </c>
      <c r="V275" s="391">
        <f>IFERROR(VLOOKUP(AD267,Marks,71,0),"")</f>
        <v>32</v>
      </c>
      <c r="W275" s="391">
        <f>IFERROR(VLOOKUP(AD267,Marks,72,0),"")</f>
        <v>4</v>
      </c>
      <c r="X275" s="391">
        <f>IFERROR(VLOOKUP(AD267,Marks,73,0),"")</f>
        <v>10</v>
      </c>
      <c r="Y275" s="117">
        <f>IFERROR(VLOOKUP(AD267,Marks,74,0),"")</f>
        <v>46</v>
      </c>
      <c r="Z275" s="119">
        <f>IFERROR(VLOOKUP(AD267,Marks,75,0),"")</f>
        <v>62</v>
      </c>
      <c r="AA275" s="391">
        <f>IFERROR(VLOOKUP(AD267,Marks,76,0),"")</f>
        <v>44</v>
      </c>
      <c r="AB275" s="391">
        <f>IFERROR(VLOOKUP(AD267,Marks,77,0),"")</f>
        <v>16</v>
      </c>
      <c r="AC275" s="391">
        <f>IFERROR(VLOOKUP(AD267,Marks,78,0),"")</f>
        <v>8</v>
      </c>
      <c r="AD275" s="117">
        <f>IFERROR(VLOOKUP(AD267,Marks,79,0),"")</f>
        <v>68</v>
      </c>
      <c r="AE275" s="119">
        <f>IFERROR(VLOOKUP(AD267,Marks,80,0),"")</f>
        <v>130</v>
      </c>
      <c r="AF275" s="323" t="str">
        <f>IFERROR(VLOOKUP(AD267,Marks,86,0),"")</f>
        <v>C</v>
      </c>
    </row>
    <row r="276" spans="1:32" ht="25.5" customHeight="1">
      <c r="A276" s="166">
        <f>IF(N267="","",A275+1)</f>
        <v>16</v>
      </c>
      <c r="B276" s="392" t="s">
        <v>215</v>
      </c>
      <c r="C276" s="120">
        <f>IF(AND(C272="",C273="",C274="",C275=""),"",IF(OR(C264=1,C264=2),SUM(C272:C274),SUM(C272:C275)))</f>
        <v>27</v>
      </c>
      <c r="D276" s="120">
        <f>IF(AND(D272="",D273="",D274="",D275=""),"",IF(OR(C264=1,C264=2),SUM(D272:D274),SUM(D272:D275)))</f>
        <v>24</v>
      </c>
      <c r="E276" s="120">
        <f>IF(AND(E272="",E273="",E274="",E275=""),"",IF(OR(C264=1,C264=2),SUM(E272:E274),SUM(E272:E275)))</f>
        <v>51</v>
      </c>
      <c r="F276" s="120">
        <f>IF(AND(F272="",F273="",F274="",F275=""),"",IF(OR(C264=1,C264=2),SUM(F272:F274),SUM(F272:F275)))</f>
        <v>73</v>
      </c>
      <c r="G276" s="120">
        <f>IF(AND(G272="",G273="",G274="",G275=""),"",IF(OR(C264=1,C264=2),SUM(G272:G274),SUM(G272:G275)))</f>
        <v>15</v>
      </c>
      <c r="H276" s="120">
        <f>IF(AND(H272="",H273="",H274="",H275=""),"",IF(OR(C264=1,C264=2),SUM(H272:H274),SUM(H272:H275)))</f>
        <v>18</v>
      </c>
      <c r="I276" s="120">
        <f>IF(AND(I272="",I273="",I274="",I275=""),"",IF(OR(C264=1,C264=2),SUM(I272:I274),SUM(I272:I275)))</f>
        <v>106</v>
      </c>
      <c r="J276" s="120">
        <f>IF(AND(J272="",J273="",J274="",J275=""),"",IF(OR(C264=1,C264=2),SUM(J272:J274),SUM(J272:J275)))</f>
        <v>157</v>
      </c>
      <c r="K276" s="120">
        <f>IF(AND(K272="",K273="",K274="",K275=""),"",IF(OR(C264=1,C264=2),SUM(K272:K274),SUM(K272:K275)))</f>
        <v>130</v>
      </c>
      <c r="L276" s="120">
        <f>IF(AND(L272="",L273="",L274="",L275=""),"",IF(OR(C264=1,C264=2),SUM(L272:L274),SUM(L272:L275)))</f>
        <v>23</v>
      </c>
      <c r="M276" s="120">
        <f>IF(AND(M272="",M273="",M274="",M275=""),"",IF(OR(C264=1,C264=2),SUM(M272:M274),SUM(M272:M275)))</f>
        <v>28</v>
      </c>
      <c r="N276" s="120">
        <f>IF(AND(N272="",N273="",N274="",N275=""),"",IF(OR(C264=1,C264=2),SUM(N272:N274),SUM(N272:N275)))</f>
        <v>181</v>
      </c>
      <c r="O276" s="120">
        <f>IF(AND(O272="",O273="",O274="",O275=""),"",IF(OR(C264=1,C264=2),SUM(O272:O274),SUM(O272:O275)))</f>
        <v>338</v>
      </c>
      <c r="P276" s="326" t="str">
        <f>IF(OR(N267="",E265="",O276=""),"",IF(O276&gt;=81%*P271,"A",IF(O276&gt;=61%*P271,"B",IF(O276&gt;=41%*P271,"C",IF(O276&gt;=21%*P271,"D","E")))))</f>
        <v>C</v>
      </c>
      <c r="Q276" s="770"/>
      <c r="R276" s="392" t="s">
        <v>215</v>
      </c>
      <c r="S276" s="120">
        <f>IF(AND(S272="",S273="",S274="",S275=""),"",IF(OR(S264=1,S264=2),SUM(S272:S274),SUM(S272:S275)))</f>
        <v>27</v>
      </c>
      <c r="T276" s="120">
        <f>IF(AND(T272="",T273="",T274="",T275=""),"",IF(OR(S264=1,S264=2),SUM(T272:T274),SUM(T272:T275)))</f>
        <v>24</v>
      </c>
      <c r="U276" s="120">
        <f>IF(AND(U272="",U273="",U274="",U275=""),"",IF(OR(S264=1,S264=2),SUM(U272:U274),SUM(U272:U275)))</f>
        <v>51</v>
      </c>
      <c r="V276" s="120">
        <f>IF(AND(V272="",V273="",V274="",V275=""),"",IF(OR(S264=1,S264=2),SUM(V272:V274),SUM(V272:V275)))</f>
        <v>79</v>
      </c>
      <c r="W276" s="120">
        <f>IF(AND(W272="",W273="",W274="",W275=""),"",IF(OR(S264=1,S264=2),SUM(W272:W274),SUM(W272:W275)))</f>
        <v>16</v>
      </c>
      <c r="X276" s="120">
        <f>IF(AND(X272="",X273="",X274="",X275=""),"",IF(OR(S264=1,S264=2),SUM(X272:X274),SUM(X272:X275)))</f>
        <v>17</v>
      </c>
      <c r="Y276" s="120">
        <f>IF(AND(Y272="",Y273="",Y274="",Y275=""),"",IF(OR(S264=1,S264=2),SUM(Y272:Y274),SUM(Y272:Y275)))</f>
        <v>112</v>
      </c>
      <c r="Z276" s="120">
        <f>IF(AND(Z272="",Z273="",Z274="",Z275=""),"",IF(OR(S264=1,S264=2),SUM(Z272:Z274),SUM(Z272:Z275)))</f>
        <v>163</v>
      </c>
      <c r="AA276" s="120">
        <f>IF(AND(AA272="",AA273="",AA274="",AA275=""),"",IF(OR(S264=1,S264=2),SUM(AA272:AA274),SUM(AA272:AA275)))</f>
        <v>122</v>
      </c>
      <c r="AB276" s="120">
        <f>IF(AND(AB272="",AB273="",AB274="",AB275=""),"",IF(OR(S264=1,S264=2),SUM(AB272:AB274),SUM(AB272:AB275)))</f>
        <v>23</v>
      </c>
      <c r="AC276" s="120">
        <f>IF(AND(AC272="",AC273="",AC274="",AC275=""),"",IF(OR(S264=1,S264=2),SUM(AC272:AC274),SUM(AC272:AC275)))</f>
        <v>28</v>
      </c>
      <c r="AD276" s="120">
        <f>IF(AND(AD272="",AD273="",AD274="",AD275=""),"",IF(OR(S264=1,S264=2),SUM(AD272:AD274),SUM(AD272:AD275)))</f>
        <v>173</v>
      </c>
      <c r="AE276" s="120">
        <f>IF(AND(AE272="",AE273="",AE274="",AE275=""),"",IF(OR(S264=1,S264=2),SUM(AE272:AE274),SUM(AE272:AE275)))</f>
        <v>336</v>
      </c>
      <c r="AF276" s="326" t="str">
        <f>IF(OR(AD267="",U265="",AE276=""),"",IF(AE276&gt;=81%*AF271,"A",IF(AE276&gt;=61%*AF271,"B",IF(AE276&gt;=41%*AF271,"C",IF(AE276&gt;=21%*AF271,"D","E")))))</f>
        <v>C</v>
      </c>
    </row>
    <row r="277" spans="1:32" ht="9" customHeight="1">
      <c r="A277" s="166">
        <f>IF(N267="","",A276+1)</f>
        <v>17</v>
      </c>
      <c r="B277" s="737"/>
      <c r="C277" s="737"/>
      <c r="D277" s="737"/>
      <c r="E277" s="737"/>
      <c r="F277" s="737"/>
      <c r="G277" s="737"/>
      <c r="H277" s="737"/>
      <c r="I277" s="737"/>
      <c r="J277" s="737"/>
      <c r="K277" s="737"/>
      <c r="L277" s="737"/>
      <c r="M277" s="737"/>
      <c r="N277" s="737"/>
      <c r="O277" s="737"/>
      <c r="P277" s="737"/>
      <c r="Q277" s="770"/>
      <c r="R277" s="737"/>
      <c r="S277" s="737"/>
      <c r="T277" s="737"/>
      <c r="U277" s="737"/>
      <c r="V277" s="737"/>
      <c r="W277" s="737"/>
      <c r="X277" s="737"/>
      <c r="Y277" s="737"/>
      <c r="Z277" s="737"/>
      <c r="AA277" s="737"/>
      <c r="AB277" s="737"/>
      <c r="AC277" s="737"/>
      <c r="AD277" s="737"/>
      <c r="AE277" s="737"/>
      <c r="AF277" s="737"/>
    </row>
    <row r="278" spans="1:32" ht="22.5" customHeight="1">
      <c r="A278" s="166">
        <f>IF(N267="","",A277+1)</f>
        <v>18</v>
      </c>
      <c r="B278" s="738" t="s">
        <v>213</v>
      </c>
      <c r="C278" s="738"/>
      <c r="D278" s="739" t="s">
        <v>229</v>
      </c>
      <c r="E278" s="740"/>
      <c r="F278" s="393" t="s">
        <v>186</v>
      </c>
      <c r="G278" s="738" t="s">
        <v>213</v>
      </c>
      <c r="H278" s="738"/>
      <c r="I278" s="739" t="s">
        <v>229</v>
      </c>
      <c r="J278" s="740"/>
      <c r="K278" s="393" t="s">
        <v>186</v>
      </c>
      <c r="L278" s="738" t="s">
        <v>213</v>
      </c>
      <c r="M278" s="738"/>
      <c r="N278" s="739" t="s">
        <v>229</v>
      </c>
      <c r="O278" s="740"/>
      <c r="P278" s="393" t="s">
        <v>186</v>
      </c>
      <c r="Q278" s="770"/>
      <c r="R278" s="738" t="s">
        <v>213</v>
      </c>
      <c r="S278" s="738"/>
      <c r="T278" s="739" t="s">
        <v>229</v>
      </c>
      <c r="U278" s="740"/>
      <c r="V278" s="393" t="s">
        <v>186</v>
      </c>
      <c r="W278" s="738" t="s">
        <v>213</v>
      </c>
      <c r="X278" s="738"/>
      <c r="Y278" s="739" t="s">
        <v>229</v>
      </c>
      <c r="Z278" s="740"/>
      <c r="AA278" s="393" t="s">
        <v>186</v>
      </c>
      <c r="AB278" s="738" t="s">
        <v>213</v>
      </c>
      <c r="AC278" s="738"/>
      <c r="AD278" s="739" t="s">
        <v>229</v>
      </c>
      <c r="AE278" s="740"/>
      <c r="AF278" s="393" t="s">
        <v>186</v>
      </c>
    </row>
    <row r="279" spans="1:32" ht="21.75" customHeight="1">
      <c r="A279" s="166">
        <f>IF(N267="","",A278+1)</f>
        <v>19</v>
      </c>
      <c r="B279" s="741" t="s">
        <v>221</v>
      </c>
      <c r="C279" s="742"/>
      <c r="D279" s="742"/>
      <c r="E279" s="119">
        <f>IFERROR(VLOOKUP(N267,Marks,90,0),"")</f>
        <v>0</v>
      </c>
      <c r="F279" s="130" t="str">
        <f>IFERROR(VLOOKUP(N267,Marks,94,0),"")</f>
        <v/>
      </c>
      <c r="G279" s="741" t="s">
        <v>192</v>
      </c>
      <c r="H279" s="742"/>
      <c r="I279" s="742"/>
      <c r="J279" s="119">
        <f>IFERROR(VLOOKUP(N267,Marks,98,0),"")</f>
        <v>0</v>
      </c>
      <c r="K279" s="130" t="str">
        <f>IFERROR(VLOOKUP(N267,Marks,102,0),"")</f>
        <v/>
      </c>
      <c r="L279" s="743" t="s">
        <v>193</v>
      </c>
      <c r="M279" s="744"/>
      <c r="N279" s="744"/>
      <c r="O279" s="119">
        <f>IFERROR(VLOOKUP(N267,Marks,106,0),"")</f>
        <v>0</v>
      </c>
      <c r="P279" s="130" t="str">
        <f>IFERROR(VLOOKUP(N267,Marks,110,0),"")</f>
        <v/>
      </c>
      <c r="Q279" s="770"/>
      <c r="R279" s="740" t="s">
        <v>221</v>
      </c>
      <c r="S279" s="740"/>
      <c r="T279" s="740"/>
      <c r="U279" s="119">
        <f>IFERROR(VLOOKUP(AD267,Marks,90,0),"")</f>
        <v>0</v>
      </c>
      <c r="V279" s="130" t="str">
        <f>IFERROR(VLOOKUP(AD267,Marks,94,0),"")</f>
        <v/>
      </c>
      <c r="W279" s="740" t="s">
        <v>192</v>
      </c>
      <c r="X279" s="740"/>
      <c r="Y279" s="740"/>
      <c r="Z279" s="119">
        <f>IFERROR(VLOOKUP(AD267,Marks,98,0),"")</f>
        <v>0</v>
      </c>
      <c r="AA279" s="130" t="str">
        <f>IFERROR(VLOOKUP(AD267,Marks,102,0),"")</f>
        <v/>
      </c>
      <c r="AB279" s="745" t="s">
        <v>193</v>
      </c>
      <c r="AC279" s="745"/>
      <c r="AD279" s="745"/>
      <c r="AE279" s="119">
        <f>IFERROR(VLOOKUP(AD267,Marks,106,0),"")</f>
        <v>0</v>
      </c>
      <c r="AF279" s="130" t="str">
        <f>IFERROR(VLOOKUP(AD267,Marks,110,0),"")</f>
        <v/>
      </c>
    </row>
    <row r="280" spans="1:32" ht="21" customHeight="1">
      <c r="A280" s="166">
        <f>IF(N267="","",A279+1)</f>
        <v>20</v>
      </c>
      <c r="B280" s="732" t="s">
        <v>216</v>
      </c>
      <c r="C280" s="732"/>
      <c r="D280" s="732"/>
      <c r="E280" s="746">
        <f>IFERROR(VLOOKUP(N267,Marks,116,0),"")</f>
        <v>220</v>
      </c>
      <c r="F280" s="746"/>
      <c r="G280" s="746"/>
      <c r="H280" s="746"/>
      <c r="I280" s="732" t="s">
        <v>217</v>
      </c>
      <c r="J280" s="732"/>
      <c r="K280" s="732"/>
      <c r="L280" s="732"/>
      <c r="M280" s="747">
        <f>IFERROR(VLOOKUP(N267,Marks,117,0),"")</f>
        <v>24</v>
      </c>
      <c r="N280" s="747"/>
      <c r="O280" s="747"/>
      <c r="P280" s="747"/>
      <c r="Q280" s="770"/>
      <c r="R280" s="732" t="s">
        <v>216</v>
      </c>
      <c r="S280" s="732"/>
      <c r="T280" s="732"/>
      <c r="U280" s="746">
        <f>IFERROR(VLOOKUP(AD267,Marks,116,0),"")</f>
        <v>220</v>
      </c>
      <c r="V280" s="746"/>
      <c r="W280" s="746"/>
      <c r="X280" s="746"/>
      <c r="Y280" s="732" t="s">
        <v>217</v>
      </c>
      <c r="Z280" s="732"/>
      <c r="AA280" s="732"/>
      <c r="AB280" s="732"/>
      <c r="AC280" s="747">
        <f>IFERROR(VLOOKUP(AD267,Marks,117,0),"")</f>
        <v>16</v>
      </c>
      <c r="AD280" s="747"/>
      <c r="AE280" s="747"/>
      <c r="AF280" s="747"/>
    </row>
    <row r="281" spans="1:32" ht="21" customHeight="1">
      <c r="A281" s="166">
        <f>IF(N267="","",A280+1)</f>
        <v>21</v>
      </c>
      <c r="B281" s="732" t="s">
        <v>218</v>
      </c>
      <c r="C281" s="732"/>
      <c r="D281" s="732"/>
      <c r="E281" s="774" t="str">
        <f>IFERROR(VLOOKUP(N267,Marks,115,0),"")</f>
        <v>Promoted</v>
      </c>
      <c r="F281" s="774"/>
      <c r="G281" s="774"/>
      <c r="H281" s="774"/>
      <c r="I281" s="732" t="s">
        <v>219</v>
      </c>
      <c r="J281" s="732"/>
      <c r="K281" s="732"/>
      <c r="L281" s="732"/>
      <c r="M281" s="733">
        <f>IFERROR(VLOOKUP(N267,Marks,112,0),"")</f>
        <v>56.333333333333336</v>
      </c>
      <c r="N281" s="733"/>
      <c r="O281" s="733"/>
      <c r="P281" s="733"/>
      <c r="Q281" s="770"/>
      <c r="R281" s="732" t="s">
        <v>218</v>
      </c>
      <c r="S281" s="732"/>
      <c r="T281" s="732"/>
      <c r="U281" s="774" t="str">
        <f>IFERROR(VLOOKUP(AD267,Marks,115,0),"")</f>
        <v>Promoted</v>
      </c>
      <c r="V281" s="774"/>
      <c r="W281" s="774"/>
      <c r="X281" s="774"/>
      <c r="Y281" s="732" t="s">
        <v>219</v>
      </c>
      <c r="Z281" s="732"/>
      <c r="AA281" s="732"/>
      <c r="AB281" s="732"/>
      <c r="AC281" s="733">
        <f>IFERROR(VLOOKUP(AD267,Marks,112,0),"")</f>
        <v>56</v>
      </c>
      <c r="AD281" s="733"/>
      <c r="AE281" s="733"/>
      <c r="AF281" s="733"/>
    </row>
    <row r="282" spans="1:32" ht="21" customHeight="1">
      <c r="A282" s="166">
        <f>IF(N267="","",A281+1)</f>
        <v>22</v>
      </c>
      <c r="B282" s="732" t="s">
        <v>220</v>
      </c>
      <c r="C282" s="732"/>
      <c r="D282" s="732"/>
      <c r="E282" s="324" t="str">
        <f>IFERROR(VLOOKUP(N267,Marks,113,0),"")</f>
        <v>II</v>
      </c>
      <c r="F282" s="325" t="s">
        <v>341</v>
      </c>
      <c r="G282" s="734" t="str">
        <f>IF(OR(N267="",E265="",O276=""),"",IF(O276&gt;=81%*P271,"A",IF(O276&gt;=61%*P271,"B",IF(O276&gt;=41%*P271,"C",IF(O276&gt;=21%*P271,"D","E")))))</f>
        <v>C</v>
      </c>
      <c r="H282" s="734"/>
      <c r="I282" s="732" t="s">
        <v>222</v>
      </c>
      <c r="J282" s="732"/>
      <c r="K282" s="732"/>
      <c r="L282" s="732"/>
      <c r="M282" s="769">
        <f>IFERROR(VLOOKUP(N267,Marks,114,0),"")</f>
        <v>9.9999999999999964</v>
      </c>
      <c r="N282" s="769"/>
      <c r="O282" s="769"/>
      <c r="P282" s="769"/>
      <c r="Q282" s="770"/>
      <c r="R282" s="732" t="s">
        <v>220</v>
      </c>
      <c r="S282" s="732"/>
      <c r="T282" s="732"/>
      <c r="U282" s="324" t="str">
        <f>IFERROR(VLOOKUP(AD267,Marks,113,0),"")</f>
        <v>II</v>
      </c>
      <c r="V282" s="325" t="s">
        <v>341</v>
      </c>
      <c r="W282" s="734" t="str">
        <f>IF(OR(AD267="",U265="",AE276=""),"",IF(AE276&gt;=81%*AF271,"A",IF(AE276&gt;=61%*AF271,"B",IF(AE276&gt;=41%*AF271,"C",IF(AE276&gt;=21%*AF271,"D","E")))))</f>
        <v>C</v>
      </c>
      <c r="X282" s="734"/>
      <c r="Y282" s="732" t="s">
        <v>222</v>
      </c>
      <c r="Z282" s="732"/>
      <c r="AA282" s="732"/>
      <c r="AB282" s="732"/>
      <c r="AC282" s="769">
        <f>IFERROR(VLOOKUP(AD267,Marks,114,0),"")</f>
        <v>10.999999999999998</v>
      </c>
      <c r="AD282" s="769"/>
      <c r="AE282" s="769"/>
      <c r="AF282" s="769"/>
    </row>
    <row r="283" spans="1:32" ht="21" customHeight="1">
      <c r="A283" s="166">
        <f>IF(N267="","",A282+1)</f>
        <v>23</v>
      </c>
      <c r="B283" s="768" t="s">
        <v>228</v>
      </c>
      <c r="C283" s="768"/>
      <c r="D283" s="768"/>
      <c r="E283" s="735">
        <f>'Master sheet'!$C$10</f>
        <v>44697</v>
      </c>
      <c r="F283" s="735"/>
      <c r="G283" s="735"/>
      <c r="H283" s="318"/>
      <c r="I283" s="121"/>
      <c r="J283" s="121"/>
      <c r="K283" s="76"/>
      <c r="L283" s="121"/>
      <c r="M283" s="121"/>
      <c r="N283" s="121"/>
      <c r="O283" s="121"/>
      <c r="P283" s="121"/>
      <c r="Q283" s="770"/>
      <c r="R283" s="768" t="s">
        <v>228</v>
      </c>
      <c r="S283" s="768"/>
      <c r="T283" s="768"/>
      <c r="U283" s="735">
        <f>'Master sheet'!$C$10</f>
        <v>44697</v>
      </c>
      <c r="V283" s="735"/>
      <c r="W283" s="735"/>
      <c r="X283" s="121"/>
      <c r="Y283" s="121"/>
      <c r="Z283" s="121"/>
      <c r="AA283" s="76"/>
      <c r="AB283" s="121"/>
      <c r="AC283" s="121"/>
      <c r="AD283" s="121"/>
      <c r="AE283" s="121"/>
      <c r="AF283" s="121"/>
    </row>
    <row r="284" spans="1:32" ht="43.5" customHeight="1">
      <c r="A284" s="166">
        <f>IF(N267="","",A283+1)</f>
        <v>24</v>
      </c>
      <c r="B284" s="755" t="str">
        <f>IF(AND(C264=1),CONCATENATE("( ",UPPER('Master sheet'!$F$10)," )"),IF(AND(C264=2),CONCATENATE("( ",UPPER('Master sheet'!$F$18)," )"),IF(AND(C264=3),CONCATENATE("( ",UPPER('Master sheet'!$J$10)," )"),IF(AND(C264=4),CONCATENATE("( ",UPPER('Master sheet'!$J$18)," )"),""))))</f>
        <v>( PRADIP SINGH RAJAWAT )</v>
      </c>
      <c r="C284" s="755"/>
      <c r="D284" s="755"/>
      <c r="E284" s="755"/>
      <c r="F284" s="756" t="str">
        <f>IF(AND(N267=""),"",CONCATENATE("(",'Master sheet'!$C$14," )"))</f>
        <v>(Suresh Kumar )</v>
      </c>
      <c r="G284" s="756"/>
      <c r="H284" s="756"/>
      <c r="I284" s="756"/>
      <c r="J284" s="756"/>
      <c r="K284" s="756" t="str">
        <f>IF(AND(N267=""),"",CONCATENATE("(",'Master sheet'!$C$12," )"))</f>
        <v>(USHA PALIYA )</v>
      </c>
      <c r="L284" s="756"/>
      <c r="M284" s="756"/>
      <c r="N284" s="756"/>
      <c r="O284" s="756"/>
      <c r="P284" s="756"/>
      <c r="Q284" s="770"/>
      <c r="R284" s="755" t="str">
        <f>IF(AND(S264=1),CONCATENATE("( ",UPPER('Master sheet'!$F$10)," )"),IF(AND(S264=2),CONCATENATE("( ",UPPER('Master sheet'!$F$18)," )"),IF(AND(S264=3),CONCATENATE("( ",UPPER('Master sheet'!$J$10)," )"),IF(AND(S264=4),CONCATENATE("( ",UPPER('Master sheet'!$J$18)," )"),""))))</f>
        <v>( PRADIP SINGH RAJAWAT )</v>
      </c>
      <c r="S284" s="755"/>
      <c r="T284" s="755"/>
      <c r="U284" s="755"/>
      <c r="V284" s="756" t="str">
        <f>IF(AND(AD267=""),"",CONCATENATE("(",'Master sheet'!$C$14," )"))</f>
        <v>(Suresh Kumar )</v>
      </c>
      <c r="W284" s="756"/>
      <c r="X284" s="756"/>
      <c r="Y284" s="756"/>
      <c r="Z284" s="756"/>
      <c r="AA284" s="756" t="str">
        <f>IF(AND(AD267=""),"",CONCATENATE("(",'Master sheet'!$C$12," )"))</f>
        <v>(USHA PALIYA )</v>
      </c>
      <c r="AB284" s="756"/>
      <c r="AC284" s="756"/>
      <c r="AD284" s="756"/>
      <c r="AE284" s="756"/>
      <c r="AF284" s="756"/>
    </row>
    <row r="285" spans="1:32" ht="21.75" customHeight="1">
      <c r="A285" s="166">
        <f>IF(N267="","",A284+1)</f>
        <v>25</v>
      </c>
      <c r="B285" s="757" t="s">
        <v>223</v>
      </c>
      <c r="C285" s="757"/>
      <c r="D285" s="757"/>
      <c r="E285" s="757"/>
      <c r="F285" s="758" t="s">
        <v>224</v>
      </c>
      <c r="G285" s="758"/>
      <c r="H285" s="758"/>
      <c r="I285" s="758"/>
      <c r="J285" s="758"/>
      <c r="K285" s="757" t="s">
        <v>225</v>
      </c>
      <c r="L285" s="757"/>
      <c r="M285" s="757"/>
      <c r="N285" s="757"/>
      <c r="O285" s="757"/>
      <c r="P285" s="757"/>
      <c r="Q285" s="770"/>
      <c r="R285" s="757" t="s">
        <v>223</v>
      </c>
      <c r="S285" s="757"/>
      <c r="T285" s="757"/>
      <c r="U285" s="757"/>
      <c r="V285" s="758" t="s">
        <v>224</v>
      </c>
      <c r="W285" s="758"/>
      <c r="X285" s="758"/>
      <c r="Y285" s="758"/>
      <c r="Z285" s="758"/>
      <c r="AA285" s="757" t="s">
        <v>225</v>
      </c>
      <c r="AB285" s="757"/>
      <c r="AC285" s="757"/>
      <c r="AD285" s="757"/>
      <c r="AE285" s="757"/>
      <c r="AF285" s="757"/>
    </row>
    <row r="287" spans="1:32" ht="21.9" customHeight="1">
      <c r="A287" s="165">
        <f>IF(N293="","",1)</f>
        <v>1</v>
      </c>
      <c r="B287" s="759" t="s">
        <v>203</v>
      </c>
      <c r="C287" s="759"/>
      <c r="D287" s="759"/>
      <c r="E287" s="759"/>
      <c r="F287" s="759"/>
      <c r="G287" s="759"/>
      <c r="H287" s="759"/>
      <c r="I287" s="759"/>
      <c r="J287" s="759"/>
      <c r="K287" s="759"/>
      <c r="L287" s="759"/>
      <c r="M287" s="759"/>
      <c r="N287" s="759"/>
      <c r="O287" s="759"/>
      <c r="P287" s="759"/>
      <c r="Q287" s="770" t="s">
        <v>249</v>
      </c>
      <c r="R287" s="759" t="s">
        <v>203</v>
      </c>
      <c r="S287" s="759"/>
      <c r="T287" s="759"/>
      <c r="U287" s="759"/>
      <c r="V287" s="759"/>
      <c r="W287" s="759"/>
      <c r="X287" s="759"/>
      <c r="Y287" s="759"/>
      <c r="Z287" s="759"/>
      <c r="AA287" s="759"/>
      <c r="AB287" s="759"/>
      <c r="AC287" s="759"/>
      <c r="AD287" s="759"/>
      <c r="AE287" s="759"/>
      <c r="AF287" s="759"/>
    </row>
    <row r="288" spans="1:32" ht="21.9" customHeight="1">
      <c r="A288" s="166">
        <f>IF(N293="","",A287+1)</f>
        <v>2</v>
      </c>
      <c r="B288" s="771" t="s">
        <v>204</v>
      </c>
      <c r="C288" s="771"/>
      <c r="D288" s="771"/>
      <c r="E288" s="771"/>
      <c r="F288" s="771"/>
      <c r="G288" s="771"/>
      <c r="H288" s="771"/>
      <c r="I288" s="771"/>
      <c r="J288" s="771"/>
      <c r="K288" s="771"/>
      <c r="L288" s="771"/>
      <c r="M288" s="771"/>
      <c r="N288" s="771"/>
      <c r="O288" s="771"/>
      <c r="P288" s="771"/>
      <c r="Q288" s="770"/>
      <c r="R288" s="771" t="s">
        <v>204</v>
      </c>
      <c r="S288" s="771"/>
      <c r="T288" s="771"/>
      <c r="U288" s="771"/>
      <c r="V288" s="771"/>
      <c r="W288" s="771"/>
      <c r="X288" s="771"/>
      <c r="Y288" s="771"/>
      <c r="Z288" s="771"/>
      <c r="AA288" s="771"/>
      <c r="AB288" s="771"/>
      <c r="AC288" s="771"/>
      <c r="AD288" s="771"/>
      <c r="AE288" s="771"/>
      <c r="AF288" s="771"/>
    </row>
    <row r="289" spans="1:32" ht="21.9" customHeight="1">
      <c r="A289" s="166">
        <f>IF(N293="","",A288+1)</f>
        <v>3</v>
      </c>
      <c r="B289" s="772" t="s">
        <v>168</v>
      </c>
      <c r="C289" s="772"/>
      <c r="D289" s="772"/>
      <c r="E289" s="773" t="str">
        <f>IF(AND(N293=""),"",'Result Sheet'!$F$2)</f>
        <v xml:space="preserve">महात्मा गाँधी राजकीय विद्यालय (अंग्रेजी माध्यम) बर, पाली </v>
      </c>
      <c r="F289" s="773"/>
      <c r="G289" s="773"/>
      <c r="H289" s="773"/>
      <c r="I289" s="773"/>
      <c r="J289" s="773"/>
      <c r="K289" s="773"/>
      <c r="L289" s="773"/>
      <c r="M289" s="773"/>
      <c r="N289" s="773"/>
      <c r="O289" s="773"/>
      <c r="P289" s="773"/>
      <c r="Q289" s="770"/>
      <c r="R289" s="772" t="s">
        <v>168</v>
      </c>
      <c r="S289" s="772"/>
      <c r="T289" s="772"/>
      <c r="U289" s="773" t="str">
        <f>IF(AND(AD293=""),"",'Result Sheet'!$F$2)</f>
        <v xml:space="preserve">महात्मा गाँधी राजकीय विद्यालय (अंग्रेजी माध्यम) बर, पाली </v>
      </c>
      <c r="V289" s="773"/>
      <c r="W289" s="773"/>
      <c r="X289" s="773"/>
      <c r="Y289" s="773"/>
      <c r="Z289" s="773"/>
      <c r="AA289" s="773"/>
      <c r="AB289" s="773"/>
      <c r="AC289" s="773"/>
      <c r="AD289" s="773"/>
      <c r="AE289" s="773"/>
      <c r="AF289" s="773"/>
    </row>
    <row r="290" spans="1:32" ht="21.9" customHeight="1">
      <c r="A290" s="166">
        <f>IF(N293="","",A289+1)</f>
        <v>4</v>
      </c>
      <c r="B290" s="164" t="s">
        <v>169</v>
      </c>
      <c r="C290" s="748">
        <f>IFERROR(VLOOKUP(N293,Marks,2,0),"")</f>
        <v>1</v>
      </c>
      <c r="D290" s="748"/>
      <c r="E290" s="766" t="s">
        <v>212</v>
      </c>
      <c r="F290" s="766"/>
      <c r="G290" s="766"/>
      <c r="H290" s="748" t="str">
        <f>IFERROR(VLOOKUP(N293,Marks,3,0),"")</f>
        <v>A</v>
      </c>
      <c r="I290" s="748"/>
      <c r="J290" s="749" t="s">
        <v>205</v>
      </c>
      <c r="K290" s="749"/>
      <c r="L290" s="749"/>
      <c r="M290" s="749"/>
      <c r="N290" s="750" t="str">
        <f>IF(AND(N293=""),"",'Marks Entry 1st'!$I$2)</f>
        <v xml:space="preserve"> 2021-2022</v>
      </c>
      <c r="O290" s="750"/>
      <c r="P290" s="750"/>
      <c r="Q290" s="770"/>
      <c r="R290" s="164" t="s">
        <v>169</v>
      </c>
      <c r="S290" s="748">
        <f>IFERROR(VLOOKUP(AD293,Marks,2,0),"")</f>
        <v>1</v>
      </c>
      <c r="T290" s="748"/>
      <c r="U290" s="766" t="s">
        <v>212</v>
      </c>
      <c r="V290" s="766"/>
      <c r="W290" s="766"/>
      <c r="X290" s="748" t="str">
        <f>IFERROR(VLOOKUP(AD293,Marks,3,0),"")</f>
        <v>A</v>
      </c>
      <c r="Y290" s="748"/>
      <c r="Z290" s="749" t="s">
        <v>205</v>
      </c>
      <c r="AA290" s="749"/>
      <c r="AB290" s="749"/>
      <c r="AC290" s="749"/>
      <c r="AD290" s="750" t="str">
        <f>IF(AND(AD293=""),"",'Marks Entry 1st'!$I$2)</f>
        <v xml:space="preserve"> 2021-2022</v>
      </c>
      <c r="AE290" s="750"/>
      <c r="AF290" s="750"/>
    </row>
    <row r="291" spans="1:32" ht="21.9" customHeight="1">
      <c r="A291" s="166">
        <f>IF(N293="","",A290+1)</f>
        <v>5</v>
      </c>
      <c r="B291" s="751" t="s">
        <v>206</v>
      </c>
      <c r="C291" s="751"/>
      <c r="D291" s="751"/>
      <c r="E291" s="752" t="str">
        <f>IFERROR(VLOOKUP(N293,Marks,6,0),"")</f>
        <v>PAWAN CHOUHAN</v>
      </c>
      <c r="F291" s="752"/>
      <c r="G291" s="752"/>
      <c r="H291" s="752"/>
      <c r="I291" s="752"/>
      <c r="J291" s="753" t="s">
        <v>209</v>
      </c>
      <c r="K291" s="753"/>
      <c r="L291" s="753"/>
      <c r="M291" s="753"/>
      <c r="N291" s="754">
        <f>IFERROR(VLOOKUP(N293,Marks,5,0),"")</f>
        <v>929</v>
      </c>
      <c r="O291" s="754"/>
      <c r="P291" s="754"/>
      <c r="Q291" s="770"/>
      <c r="R291" s="751" t="s">
        <v>206</v>
      </c>
      <c r="S291" s="751"/>
      <c r="T291" s="751"/>
      <c r="U291" s="752" t="str">
        <f>IFERROR(VLOOKUP(AD293,Marks,6,0),"")</f>
        <v>PRAGYA</v>
      </c>
      <c r="V291" s="752"/>
      <c r="W291" s="752"/>
      <c r="X291" s="752"/>
      <c r="Y291" s="752"/>
      <c r="Z291" s="753" t="s">
        <v>209</v>
      </c>
      <c r="AA291" s="753"/>
      <c r="AB291" s="753"/>
      <c r="AC291" s="753"/>
      <c r="AD291" s="754">
        <f>IFERROR(VLOOKUP(AD293,Marks,5,0),"")</f>
        <v>932</v>
      </c>
      <c r="AE291" s="754"/>
      <c r="AF291" s="754"/>
    </row>
    <row r="292" spans="1:32" ht="21.9" customHeight="1">
      <c r="A292" s="166">
        <f>IF(N293="","",A291+1)</f>
        <v>6</v>
      </c>
      <c r="B292" s="751" t="s">
        <v>207</v>
      </c>
      <c r="C292" s="751"/>
      <c r="D292" s="751"/>
      <c r="E292" s="752" t="str">
        <f>IFERROR(VLOOKUP(N293,Marks,7,0),"")</f>
        <v>NARENDRA SINGH</v>
      </c>
      <c r="F292" s="752"/>
      <c r="G292" s="752"/>
      <c r="H292" s="752"/>
      <c r="I292" s="752"/>
      <c r="J292" s="753" t="s">
        <v>210</v>
      </c>
      <c r="K292" s="753"/>
      <c r="L292" s="753"/>
      <c r="M292" s="753"/>
      <c r="N292" s="767" t="str">
        <f>IFERROR(VLOOKUP(N293,Marks,4,0),"")</f>
        <v>21-10-2014</v>
      </c>
      <c r="O292" s="767"/>
      <c r="P292" s="767"/>
      <c r="Q292" s="770"/>
      <c r="R292" s="751" t="s">
        <v>207</v>
      </c>
      <c r="S292" s="751"/>
      <c r="T292" s="751"/>
      <c r="U292" s="752" t="str">
        <f>IFERROR(VLOOKUP(AD293,Marks,7,0),"")</f>
        <v>SUGANDAS</v>
      </c>
      <c r="V292" s="752"/>
      <c r="W292" s="752"/>
      <c r="X292" s="752"/>
      <c r="Y292" s="752"/>
      <c r="Z292" s="753" t="s">
        <v>210</v>
      </c>
      <c r="AA292" s="753"/>
      <c r="AB292" s="753"/>
      <c r="AC292" s="753"/>
      <c r="AD292" s="767" t="str">
        <f>IFERROR(VLOOKUP(AD293,Marks,4,0),"")</f>
        <v>15-11-2014</v>
      </c>
      <c r="AE292" s="767"/>
      <c r="AF292" s="767"/>
    </row>
    <row r="293" spans="1:32" ht="21.9" customHeight="1">
      <c r="A293" s="166">
        <f>IF(N293="","",A292+1)</f>
        <v>7</v>
      </c>
      <c r="B293" s="751" t="s">
        <v>208</v>
      </c>
      <c r="C293" s="751"/>
      <c r="D293" s="751"/>
      <c r="E293" s="752" t="str">
        <f>IFERROR(VLOOKUP(N293,Marks,8,0),"")</f>
        <v>SHOBHA</v>
      </c>
      <c r="F293" s="752"/>
      <c r="G293" s="752"/>
      <c r="H293" s="752"/>
      <c r="I293" s="752"/>
      <c r="J293" s="753" t="s">
        <v>211</v>
      </c>
      <c r="K293" s="753"/>
      <c r="L293" s="753"/>
      <c r="M293" s="753"/>
      <c r="N293" s="760">
        <f>IF(AD267="","",IF(AND(AD267+1&gt;$AN$6),"",AD267+1))</f>
        <v>123</v>
      </c>
      <c r="O293" s="760"/>
      <c r="P293" s="760"/>
      <c r="Q293" s="770"/>
      <c r="R293" s="751" t="s">
        <v>208</v>
      </c>
      <c r="S293" s="751"/>
      <c r="T293" s="751"/>
      <c r="U293" s="752" t="str">
        <f>IFERROR(VLOOKUP(AD293,Marks,8,0),"")</f>
        <v>ANITA</v>
      </c>
      <c r="V293" s="752"/>
      <c r="W293" s="752"/>
      <c r="X293" s="752"/>
      <c r="Y293" s="752"/>
      <c r="Z293" s="753" t="s">
        <v>211</v>
      </c>
      <c r="AA293" s="753"/>
      <c r="AB293" s="753"/>
      <c r="AC293" s="753"/>
      <c r="AD293" s="761">
        <f>IF(N293="","",IF(AND(N293+1&gt;$AN$6),"",N293+1))</f>
        <v>124</v>
      </c>
      <c r="AE293" s="761"/>
      <c r="AF293" s="761"/>
    </row>
    <row r="294" spans="1:32" ht="9" customHeight="1">
      <c r="A294" s="166">
        <f>IF(N293="","",A293+1)</f>
        <v>8</v>
      </c>
      <c r="B294" s="123"/>
      <c r="C294" s="123"/>
      <c r="D294" s="123"/>
      <c r="E294" s="124"/>
      <c r="F294" s="124"/>
      <c r="G294" s="124"/>
      <c r="H294" s="123"/>
      <c r="I294" s="123"/>
      <c r="J294" s="125"/>
      <c r="K294" s="125"/>
      <c r="L294" s="125"/>
      <c r="M294" s="76"/>
      <c r="N294" s="76"/>
      <c r="O294" s="76"/>
      <c r="P294" s="76"/>
      <c r="Q294" s="770"/>
      <c r="R294" s="123"/>
      <c r="S294" s="123"/>
      <c r="T294" s="123"/>
      <c r="U294" s="124"/>
      <c r="V294" s="124"/>
      <c r="W294" s="124"/>
      <c r="X294" s="123"/>
      <c r="Y294" s="123"/>
      <c r="Z294" s="125"/>
      <c r="AA294" s="125"/>
      <c r="AB294" s="125"/>
      <c r="AC294" s="76"/>
      <c r="AD294" s="76"/>
      <c r="AE294" s="76"/>
      <c r="AF294" s="76"/>
    </row>
    <row r="295" spans="1:32" ht="21" customHeight="1">
      <c r="A295" s="166">
        <f>IF(N293="","",A294+1)</f>
        <v>9</v>
      </c>
      <c r="B295" s="762" t="s">
        <v>213</v>
      </c>
      <c r="C295" s="610" t="s">
        <v>214</v>
      </c>
      <c r="D295" s="610"/>
      <c r="E295" s="610"/>
      <c r="F295" s="763" t="s">
        <v>13</v>
      </c>
      <c r="G295" s="764"/>
      <c r="H295" s="764"/>
      <c r="I295" s="765"/>
      <c r="J295" s="613" t="s">
        <v>184</v>
      </c>
      <c r="K295" s="614" t="s">
        <v>167</v>
      </c>
      <c r="L295" s="615"/>
      <c r="M295" s="615"/>
      <c r="N295" s="616"/>
      <c r="O295" s="580" t="s">
        <v>185</v>
      </c>
      <c r="P295" s="581" t="s">
        <v>186</v>
      </c>
      <c r="Q295" s="770"/>
      <c r="R295" s="762" t="s">
        <v>213</v>
      </c>
      <c r="S295" s="610" t="s">
        <v>214</v>
      </c>
      <c r="T295" s="610"/>
      <c r="U295" s="610"/>
      <c r="V295" s="763" t="s">
        <v>13</v>
      </c>
      <c r="W295" s="764"/>
      <c r="X295" s="764"/>
      <c r="Y295" s="765"/>
      <c r="Z295" s="613" t="s">
        <v>184</v>
      </c>
      <c r="AA295" s="614" t="s">
        <v>167</v>
      </c>
      <c r="AB295" s="615"/>
      <c r="AC295" s="615"/>
      <c r="AD295" s="616"/>
      <c r="AE295" s="580" t="s">
        <v>185</v>
      </c>
      <c r="AF295" s="581" t="s">
        <v>186</v>
      </c>
    </row>
    <row r="296" spans="1:32" ht="90.75" customHeight="1">
      <c r="A296" s="166">
        <f>IF(N293="","",A295+1)</f>
        <v>10</v>
      </c>
      <c r="B296" s="762"/>
      <c r="C296" s="171" t="s">
        <v>11</v>
      </c>
      <c r="D296" s="171" t="s">
        <v>180</v>
      </c>
      <c r="E296" s="171" t="s">
        <v>108</v>
      </c>
      <c r="F296" s="171" t="s">
        <v>182</v>
      </c>
      <c r="G296" s="171" t="s">
        <v>183</v>
      </c>
      <c r="H296" s="305" t="s">
        <v>10</v>
      </c>
      <c r="I296" s="171" t="s">
        <v>108</v>
      </c>
      <c r="J296" s="613"/>
      <c r="K296" s="172" t="s">
        <v>182</v>
      </c>
      <c r="L296" s="172" t="s">
        <v>183</v>
      </c>
      <c r="M296" s="173" t="s">
        <v>10</v>
      </c>
      <c r="N296" s="171" t="s">
        <v>108</v>
      </c>
      <c r="O296" s="580"/>
      <c r="P296" s="736"/>
      <c r="Q296" s="770"/>
      <c r="R296" s="762"/>
      <c r="S296" s="171" t="s">
        <v>11</v>
      </c>
      <c r="T296" s="171" t="s">
        <v>180</v>
      </c>
      <c r="U296" s="171" t="s">
        <v>108</v>
      </c>
      <c r="V296" s="171" t="s">
        <v>182</v>
      </c>
      <c r="W296" s="171" t="s">
        <v>183</v>
      </c>
      <c r="X296" s="305" t="s">
        <v>10</v>
      </c>
      <c r="Y296" s="171" t="s">
        <v>108</v>
      </c>
      <c r="Z296" s="613"/>
      <c r="AA296" s="172" t="s">
        <v>182</v>
      </c>
      <c r="AB296" s="172" t="s">
        <v>183</v>
      </c>
      <c r="AC296" s="173" t="s">
        <v>10</v>
      </c>
      <c r="AD296" s="171" t="s">
        <v>108</v>
      </c>
      <c r="AE296" s="580"/>
      <c r="AF296" s="736">
        <v>0</v>
      </c>
    </row>
    <row r="297" spans="1:32" ht="18.75" customHeight="1">
      <c r="A297" s="166">
        <f>IF(N293="","",A296+1)</f>
        <v>11</v>
      </c>
      <c r="B297" s="762"/>
      <c r="C297" s="390">
        <v>20</v>
      </c>
      <c r="D297" s="390">
        <v>20</v>
      </c>
      <c r="E297" s="116">
        <v>40</v>
      </c>
      <c r="F297" s="390">
        <v>30</v>
      </c>
      <c r="G297" s="390">
        <v>18</v>
      </c>
      <c r="H297" s="390">
        <v>12</v>
      </c>
      <c r="I297" s="116">
        <v>60</v>
      </c>
      <c r="J297" s="118">
        <v>100</v>
      </c>
      <c r="K297" s="390">
        <v>50</v>
      </c>
      <c r="L297" s="390">
        <v>30</v>
      </c>
      <c r="M297" s="390">
        <v>20</v>
      </c>
      <c r="N297" s="116">
        <v>100</v>
      </c>
      <c r="O297" s="118">
        <v>200</v>
      </c>
      <c r="P297" s="775">
        <f>IF(AND(N293="",C290="",E291="",N291=""),"",IF(OR(C290=1,C290=2),600,800))</f>
        <v>600</v>
      </c>
      <c r="Q297" s="770"/>
      <c r="R297" s="762"/>
      <c r="S297" s="390">
        <v>20</v>
      </c>
      <c r="T297" s="390">
        <v>20</v>
      </c>
      <c r="U297" s="116">
        <v>40</v>
      </c>
      <c r="V297" s="390">
        <v>30</v>
      </c>
      <c r="W297" s="390">
        <v>18</v>
      </c>
      <c r="X297" s="390">
        <v>12</v>
      </c>
      <c r="Y297" s="116">
        <v>60</v>
      </c>
      <c r="Z297" s="118">
        <v>100</v>
      </c>
      <c r="AA297" s="390">
        <v>50</v>
      </c>
      <c r="AB297" s="390">
        <v>30</v>
      </c>
      <c r="AC297" s="390">
        <v>20</v>
      </c>
      <c r="AD297" s="116">
        <v>100</v>
      </c>
      <c r="AE297" s="118">
        <v>200</v>
      </c>
      <c r="AF297" s="775">
        <f>IF(AND(AD293="",S290="",U291="",AD291=""),"",IF(OR(S290=1,S290=2),600,800))</f>
        <v>600</v>
      </c>
    </row>
    <row r="298" spans="1:32" ht="21" customHeight="1">
      <c r="A298" s="166">
        <f>IF(N293="","",A297+1)</f>
        <v>12</v>
      </c>
      <c r="B298" s="122" t="str">
        <f>'Result Sheet'!$L$4</f>
        <v xml:space="preserve">हिन्दी </v>
      </c>
      <c r="C298" s="391">
        <f>IFERROR(VLOOKUP(N293,Marks,11,0),"")</f>
        <v>9</v>
      </c>
      <c r="D298" s="391">
        <f>IFERROR(VLOOKUP(N293,Marks,12,0),"")</f>
        <v>9</v>
      </c>
      <c r="E298" s="117">
        <f>IFERROR(VLOOKUP(N293,Marks,13,0),"")</f>
        <v>18</v>
      </c>
      <c r="F298" s="391">
        <f>IFERROR(VLOOKUP(N293,Marks,14,0),"")</f>
        <v>26</v>
      </c>
      <c r="G298" s="391">
        <f>IFERROR(VLOOKUP(N293,Marks,15,0),"")</f>
        <v>6</v>
      </c>
      <c r="H298" s="391">
        <f>IFERROR(VLOOKUP(N293,Marks,16,0),"")</f>
        <v>0</v>
      </c>
      <c r="I298" s="117">
        <f>IFERROR(VLOOKUP(N293,Marks,17,0),"")</f>
        <v>32</v>
      </c>
      <c r="J298" s="119">
        <f>IFERROR(VLOOKUP(N293,Marks,18,0),"")</f>
        <v>50</v>
      </c>
      <c r="K298" s="391">
        <f>IFERROR(VLOOKUP(N293,Marks,19,0),"")</f>
        <v>37</v>
      </c>
      <c r="L298" s="391">
        <f>IFERROR(VLOOKUP(N293,Marks,20,0),"")</f>
        <v>4</v>
      </c>
      <c r="M298" s="391">
        <f>IFERROR(VLOOKUP(N293,Marks,21,0),"")</f>
        <v>11</v>
      </c>
      <c r="N298" s="117">
        <f>IFERROR(VLOOKUP(N293,Marks,22,0),"")</f>
        <v>52</v>
      </c>
      <c r="O298" s="119">
        <f>IFERROR(VLOOKUP(N293,Marks,23,0),"")</f>
        <v>102</v>
      </c>
      <c r="P298" s="323" t="str">
        <f>IFERROR(VLOOKUP(N293,Marks,29,0),"")</f>
        <v>C</v>
      </c>
      <c r="Q298" s="770"/>
      <c r="R298" s="122" t="str">
        <f>'Result Sheet'!$L$4</f>
        <v xml:space="preserve">हिन्दी </v>
      </c>
      <c r="S298" s="391">
        <f>IFERROR(VLOOKUP(AD293,Marks,11,0),"")</f>
        <v>9</v>
      </c>
      <c r="T298" s="391">
        <f>IFERROR(VLOOKUP(AD293,Marks,12,0),"")</f>
        <v>9</v>
      </c>
      <c r="U298" s="117">
        <f>IFERROR(VLOOKUP(AD293,Marks,13,0),"")</f>
        <v>18</v>
      </c>
      <c r="V298" s="391">
        <f>IFERROR(VLOOKUP(AD293,Marks,14,0),"")</f>
        <v>26</v>
      </c>
      <c r="W298" s="391">
        <f>IFERROR(VLOOKUP(AD293,Marks,15,0),"")</f>
        <v>6</v>
      </c>
      <c r="X298" s="391">
        <f>IFERROR(VLOOKUP(AD293,Marks,16,0),"")</f>
        <v>0</v>
      </c>
      <c r="Y298" s="117">
        <f>IFERROR(VLOOKUP(AD293,Marks,17,0),"")</f>
        <v>32</v>
      </c>
      <c r="Z298" s="119">
        <f>IFERROR(VLOOKUP(AD293,Marks,18,0),"")</f>
        <v>50</v>
      </c>
      <c r="AA298" s="391">
        <f>IFERROR(VLOOKUP(AD293,Marks,19,0),"")</f>
        <v>37</v>
      </c>
      <c r="AB298" s="391">
        <f>IFERROR(VLOOKUP(AD293,Marks,20,0),"")</f>
        <v>4</v>
      </c>
      <c r="AC298" s="391">
        <f>IFERROR(VLOOKUP(AD293,Marks,21,0),"")</f>
        <v>11</v>
      </c>
      <c r="AD298" s="117">
        <f>IFERROR(VLOOKUP(AD293,Marks,22,0),"")</f>
        <v>52</v>
      </c>
      <c r="AE298" s="119">
        <f>IFERROR(VLOOKUP(AD293,Marks,23,0),"")</f>
        <v>102</v>
      </c>
      <c r="AF298" s="323" t="str">
        <f>IFERROR(VLOOKUP(AD293,Marks,29,0),"")</f>
        <v>C</v>
      </c>
    </row>
    <row r="299" spans="1:32" ht="21" customHeight="1">
      <c r="A299" s="166">
        <f>IF(N293="","",A298+1)</f>
        <v>13</v>
      </c>
      <c r="B299" s="122" t="str">
        <f>'Result Sheet'!$AE$4</f>
        <v xml:space="preserve">अंग्रेजी </v>
      </c>
      <c r="C299" s="391">
        <f>IFERROR(VLOOKUP(N293,Marks,30,0),"")</f>
        <v>9</v>
      </c>
      <c r="D299" s="391">
        <f>IFERROR(VLOOKUP(N293,Marks,31,0),"")</f>
        <v>9</v>
      </c>
      <c r="E299" s="117">
        <f>IFERROR(VLOOKUP(N293,Marks,32,0),"")</f>
        <v>18</v>
      </c>
      <c r="F299" s="391">
        <f>IFERROR(VLOOKUP(N293,Marks,33,0),"")</f>
        <v>25</v>
      </c>
      <c r="G299" s="391">
        <f>IFERROR(VLOOKUP(N293,Marks,34,0),"")</f>
        <v>6</v>
      </c>
      <c r="H299" s="391">
        <f>IFERROR(VLOOKUP(N293,Marks,35,0),"")</f>
        <v>9</v>
      </c>
      <c r="I299" s="117">
        <f>IFERROR(VLOOKUP(N293,Marks,36,0),"")</f>
        <v>40</v>
      </c>
      <c r="J299" s="119">
        <f>IFERROR(VLOOKUP(N293,Marks,37,0),"")</f>
        <v>58</v>
      </c>
      <c r="K299" s="391">
        <f>IFERROR(VLOOKUP(N293,Marks,38,0),"")</f>
        <v>42</v>
      </c>
      <c r="L299" s="391">
        <f>IFERROR(VLOOKUP(N293,Marks,39,0),"")</f>
        <v>4</v>
      </c>
      <c r="M299" s="391">
        <f>IFERROR(VLOOKUP(N293,Marks,40,0),"")</f>
        <v>9</v>
      </c>
      <c r="N299" s="117">
        <f>IFERROR(VLOOKUP(N293,Marks,41,0),"")</f>
        <v>55</v>
      </c>
      <c r="O299" s="119">
        <f>IFERROR(VLOOKUP(N293,Marks,42,0),"")</f>
        <v>113</v>
      </c>
      <c r="P299" s="323" t="str">
        <f>IFERROR(VLOOKUP(N293,Marks,48,0),"")</f>
        <v>C</v>
      </c>
      <c r="Q299" s="770"/>
      <c r="R299" s="122" t="str">
        <f>'Result Sheet'!$AE$4</f>
        <v xml:space="preserve">अंग्रेजी </v>
      </c>
      <c r="S299" s="391">
        <f>IFERROR(VLOOKUP(AD293,Marks,30,0),"")</f>
        <v>9</v>
      </c>
      <c r="T299" s="391">
        <f>IFERROR(VLOOKUP(AD293,Marks,31,0),"")</f>
        <v>9</v>
      </c>
      <c r="U299" s="117">
        <f>IFERROR(VLOOKUP(AD293,Marks,32,0),"")</f>
        <v>18</v>
      </c>
      <c r="V299" s="391">
        <f>IFERROR(VLOOKUP(AD293,Marks,33,0),"")</f>
        <v>26</v>
      </c>
      <c r="W299" s="391">
        <f>IFERROR(VLOOKUP(AD293,Marks,34,0),"")</f>
        <v>6</v>
      </c>
      <c r="X299" s="391">
        <f>IFERROR(VLOOKUP(AD293,Marks,35,0),"")</f>
        <v>8</v>
      </c>
      <c r="Y299" s="117">
        <f>IFERROR(VLOOKUP(AD293,Marks,36,0),"")</f>
        <v>40</v>
      </c>
      <c r="Z299" s="119">
        <f>IFERROR(VLOOKUP(AD293,Marks,37,0),"")</f>
        <v>58</v>
      </c>
      <c r="AA299" s="391">
        <f>IFERROR(VLOOKUP(AD293,Marks,38,0),"")</f>
        <v>43</v>
      </c>
      <c r="AB299" s="391">
        <f>IFERROR(VLOOKUP(AD293,Marks,39,0),"")</f>
        <v>4</v>
      </c>
      <c r="AC299" s="391">
        <f>IFERROR(VLOOKUP(AD293,Marks,40,0),"")</f>
        <v>9</v>
      </c>
      <c r="AD299" s="117">
        <f>IFERROR(VLOOKUP(AD293,Marks,41,0),"")</f>
        <v>56</v>
      </c>
      <c r="AE299" s="119">
        <f>IFERROR(VLOOKUP(AD293,Marks,42,0),"")</f>
        <v>114</v>
      </c>
      <c r="AF299" s="323" t="str">
        <f>IFERROR(VLOOKUP(AD293,Marks,48,0),"")</f>
        <v>C</v>
      </c>
    </row>
    <row r="300" spans="1:32" ht="21" customHeight="1">
      <c r="A300" s="166">
        <f>IF(N293="","",A299+1)</f>
        <v>14</v>
      </c>
      <c r="B300" s="122" t="str">
        <f>'Result Sheet'!$AX$4</f>
        <v xml:space="preserve">गणित </v>
      </c>
      <c r="C300" s="391">
        <f>IFERROR(VLOOKUP(N293,Marks,49,0),"")</f>
        <v>9</v>
      </c>
      <c r="D300" s="391">
        <f>IFERROR(VLOOKUP(N293,Marks,50,0),"")</f>
        <v>6</v>
      </c>
      <c r="E300" s="117">
        <f>IFERROR(VLOOKUP(N293,Marks,51,0),"")</f>
        <v>15</v>
      </c>
      <c r="F300" s="391">
        <f>IFERROR(VLOOKUP(N293,Marks,52,0),"")</f>
        <v>29</v>
      </c>
      <c r="G300" s="391">
        <f>IFERROR(VLOOKUP(N293,Marks,53,0),"")</f>
        <v>5</v>
      </c>
      <c r="H300" s="391">
        <f>IFERROR(VLOOKUP(N293,Marks,54,0),"")</f>
        <v>9</v>
      </c>
      <c r="I300" s="117">
        <f>IFERROR(VLOOKUP(N293,Marks,55,0),"")</f>
        <v>43</v>
      </c>
      <c r="J300" s="119">
        <f>IFERROR(VLOOKUP(N293,Marks,56,0),"")</f>
        <v>58</v>
      </c>
      <c r="K300" s="391">
        <f>IFERROR(VLOOKUP(N293,Marks,57,0),"")</f>
        <v>49</v>
      </c>
      <c r="L300" s="391">
        <f>IFERROR(VLOOKUP(N293,Marks,58,0),"")</f>
        <v>15</v>
      </c>
      <c r="M300" s="391">
        <f>IFERROR(VLOOKUP(N293,Marks,59,0),"")</f>
        <v>8</v>
      </c>
      <c r="N300" s="117">
        <f>IFERROR(VLOOKUP(N293,Marks,60,0),"")</f>
        <v>72</v>
      </c>
      <c r="O300" s="119">
        <f>IFERROR(VLOOKUP(N293,Marks,61,0),"")</f>
        <v>130</v>
      </c>
      <c r="P300" s="323" t="str">
        <f>IFERROR(VLOOKUP(N293,Marks,67,0),"")</f>
        <v>C</v>
      </c>
      <c r="Q300" s="770"/>
      <c r="R300" s="122" t="str">
        <f>'Result Sheet'!$AX$4</f>
        <v xml:space="preserve">गणित </v>
      </c>
      <c r="S300" s="391">
        <f>IFERROR(VLOOKUP(AD293,Marks,49,0),"")</f>
        <v>9</v>
      </c>
      <c r="T300" s="391">
        <f>IFERROR(VLOOKUP(AD293,Marks,50,0),"")</f>
        <v>6</v>
      </c>
      <c r="U300" s="117">
        <f>IFERROR(VLOOKUP(AD293,Marks,51,0),"")</f>
        <v>15</v>
      </c>
      <c r="V300" s="391">
        <f>IFERROR(VLOOKUP(AD293,Marks,52,0),"")</f>
        <v>24</v>
      </c>
      <c r="W300" s="391">
        <f>IFERROR(VLOOKUP(AD293,Marks,53,0),"")</f>
        <v>5</v>
      </c>
      <c r="X300" s="391">
        <f>IFERROR(VLOOKUP(AD293,Marks,54,0),"")</f>
        <v>8</v>
      </c>
      <c r="Y300" s="117">
        <f>IFERROR(VLOOKUP(AD293,Marks,55,0),"")</f>
        <v>37</v>
      </c>
      <c r="Z300" s="119">
        <f>IFERROR(VLOOKUP(AD293,Marks,56,0),"")</f>
        <v>52</v>
      </c>
      <c r="AA300" s="391">
        <f>IFERROR(VLOOKUP(AD293,Marks,57,0),"")</f>
        <v>48</v>
      </c>
      <c r="AB300" s="391">
        <f>IFERROR(VLOOKUP(AD293,Marks,58,0),"")</f>
        <v>15</v>
      </c>
      <c r="AC300" s="391">
        <f>IFERROR(VLOOKUP(AD293,Marks,59,0),"")</f>
        <v>8</v>
      </c>
      <c r="AD300" s="117">
        <f>IFERROR(VLOOKUP(AD293,Marks,60,0),"")</f>
        <v>71</v>
      </c>
      <c r="AE300" s="119">
        <f>IFERROR(VLOOKUP(AD293,Marks,61,0),"")</f>
        <v>123</v>
      </c>
      <c r="AF300" s="323" t="str">
        <f>IFERROR(VLOOKUP(AD293,Marks,67,0),"")</f>
        <v>C</v>
      </c>
    </row>
    <row r="301" spans="1:32" ht="21" customHeight="1">
      <c r="A301" s="166">
        <f>IF(N293="","",A300+1)</f>
        <v>15</v>
      </c>
      <c r="B301" s="122" t="str">
        <f>'Result Sheet'!$BQ$4</f>
        <v xml:space="preserve">पर्यावरण अध्ययन </v>
      </c>
      <c r="C301" s="391">
        <f>IFERROR(VLOOKUP(N293,Marks,68,0),"")</f>
        <v>9</v>
      </c>
      <c r="D301" s="391">
        <f>IFERROR(VLOOKUP(N293,Marks,69,0),"")</f>
        <v>7</v>
      </c>
      <c r="E301" s="117">
        <f>IFERROR(VLOOKUP(N293,Marks,70,0),"")</f>
        <v>16</v>
      </c>
      <c r="F301" s="391">
        <f>IFERROR(VLOOKUP(N293,Marks,71,0),"")</f>
        <v>15</v>
      </c>
      <c r="G301" s="391">
        <f>IFERROR(VLOOKUP(N293,Marks,72,0),"")</f>
        <v>6</v>
      </c>
      <c r="H301" s="391">
        <f>IFERROR(VLOOKUP(N293,Marks,73,0),"")</f>
        <v>10</v>
      </c>
      <c r="I301" s="117">
        <f>IFERROR(VLOOKUP(N293,Marks,74,0),"")</f>
        <v>31</v>
      </c>
      <c r="J301" s="119">
        <f>IFERROR(VLOOKUP(N293,Marks,75,0),"")</f>
        <v>47</v>
      </c>
      <c r="K301" s="391">
        <f>IFERROR(VLOOKUP(N293,Marks,76,0),"")</f>
        <v>42</v>
      </c>
      <c r="L301" s="391">
        <f>IFERROR(VLOOKUP(N293,Marks,77,0),"")</f>
        <v>16</v>
      </c>
      <c r="M301" s="391">
        <f>IFERROR(VLOOKUP(N293,Marks,78,0),"")</f>
        <v>8</v>
      </c>
      <c r="N301" s="117">
        <f>IFERROR(VLOOKUP(N293,Marks,79,0),"")</f>
        <v>66</v>
      </c>
      <c r="O301" s="119">
        <f>IFERROR(VLOOKUP(N293,Marks,80,0),"")</f>
        <v>113</v>
      </c>
      <c r="P301" s="323" t="str">
        <f>IFERROR(VLOOKUP(N293,Marks,86,0),"")</f>
        <v>C</v>
      </c>
      <c r="Q301" s="770"/>
      <c r="R301" s="122" t="str">
        <f>'Result Sheet'!$BQ$4</f>
        <v xml:space="preserve">पर्यावरण अध्ययन </v>
      </c>
      <c r="S301" s="391">
        <f>IFERROR(VLOOKUP(AD293,Marks,68,0),"")</f>
        <v>9</v>
      </c>
      <c r="T301" s="391">
        <f>IFERROR(VLOOKUP(AD293,Marks,69,0),"")</f>
        <v>7</v>
      </c>
      <c r="U301" s="117">
        <f>IFERROR(VLOOKUP(AD293,Marks,70,0),"")</f>
        <v>16</v>
      </c>
      <c r="V301" s="391">
        <f>IFERROR(VLOOKUP(AD293,Marks,71,0),"")</f>
        <v>16</v>
      </c>
      <c r="W301" s="391">
        <f>IFERROR(VLOOKUP(AD293,Marks,72,0),"")</f>
        <v>6</v>
      </c>
      <c r="X301" s="391">
        <f>IFERROR(VLOOKUP(AD293,Marks,73,0),"")</f>
        <v>10</v>
      </c>
      <c r="Y301" s="117">
        <f>IFERROR(VLOOKUP(AD293,Marks,74,0),"")</f>
        <v>32</v>
      </c>
      <c r="Z301" s="119">
        <f>IFERROR(VLOOKUP(AD293,Marks,75,0),"")</f>
        <v>48</v>
      </c>
      <c r="AA301" s="391">
        <f>IFERROR(VLOOKUP(AD293,Marks,76,0),"")</f>
        <v>45</v>
      </c>
      <c r="AB301" s="391">
        <f>IFERROR(VLOOKUP(AD293,Marks,77,0),"")</f>
        <v>16</v>
      </c>
      <c r="AC301" s="391">
        <f>IFERROR(VLOOKUP(AD293,Marks,78,0),"")</f>
        <v>8</v>
      </c>
      <c r="AD301" s="117">
        <f>IFERROR(VLOOKUP(AD293,Marks,79,0),"")</f>
        <v>69</v>
      </c>
      <c r="AE301" s="119">
        <f>IFERROR(VLOOKUP(AD293,Marks,80,0),"")</f>
        <v>117</v>
      </c>
      <c r="AF301" s="323" t="str">
        <f>IFERROR(VLOOKUP(AD293,Marks,86,0),"")</f>
        <v>C</v>
      </c>
    </row>
    <row r="302" spans="1:32" ht="25.5" customHeight="1">
      <c r="A302" s="166">
        <f>IF(N293="","",A301+1)</f>
        <v>16</v>
      </c>
      <c r="B302" s="392" t="s">
        <v>215</v>
      </c>
      <c r="C302" s="120">
        <f>IF(AND(C298="",C299="",C300="",C301=""),"",IF(OR(C290=1,C290=2),SUM(C298:C300),SUM(C298:C301)))</f>
        <v>27</v>
      </c>
      <c r="D302" s="120">
        <f>IF(AND(D298="",D299="",D300="",D301=""),"",IF(OR(C290=1,C290=2),SUM(D298:D300),SUM(D298:D301)))</f>
        <v>24</v>
      </c>
      <c r="E302" s="120">
        <f>IF(AND(E298="",E299="",E300="",E301=""),"",IF(OR(C290=1,C290=2),SUM(E298:E300),SUM(E298:E301)))</f>
        <v>51</v>
      </c>
      <c r="F302" s="120">
        <f>IF(AND(F298="",F299="",F300="",F301=""),"",IF(OR(C290=1,C290=2),SUM(F298:F300),SUM(F298:F301)))</f>
        <v>80</v>
      </c>
      <c r="G302" s="120">
        <f>IF(AND(G298="",G299="",G300="",G301=""),"",IF(OR(C290=1,C290=2),SUM(G298:G300),SUM(G298:G301)))</f>
        <v>17</v>
      </c>
      <c r="H302" s="120">
        <f>IF(AND(H298="",H299="",H300="",H301=""),"",IF(OR(C290=1,C290=2),SUM(H298:H300),SUM(H298:H301)))</f>
        <v>18</v>
      </c>
      <c r="I302" s="120">
        <f>IF(AND(I298="",I299="",I300="",I301=""),"",IF(OR(C290=1,C290=2),SUM(I298:I300),SUM(I298:I301)))</f>
        <v>115</v>
      </c>
      <c r="J302" s="120">
        <f>IF(AND(J298="",J299="",J300="",J301=""),"",IF(OR(C290=1,C290=2),SUM(J298:J300),SUM(J298:J301)))</f>
        <v>166</v>
      </c>
      <c r="K302" s="120">
        <f>IF(AND(K298="",K299="",K300="",K301=""),"",IF(OR(C290=1,C290=2),SUM(K298:K300),SUM(K298:K301)))</f>
        <v>128</v>
      </c>
      <c r="L302" s="120">
        <f>IF(AND(L298="",L299="",L300="",L301=""),"",IF(OR(C290=1,C290=2),SUM(L298:L300),SUM(L298:L301)))</f>
        <v>23</v>
      </c>
      <c r="M302" s="120">
        <f>IF(AND(M298="",M299="",M300="",M301=""),"",IF(OR(C290=1,C290=2),SUM(M298:M300),SUM(M298:M301)))</f>
        <v>28</v>
      </c>
      <c r="N302" s="120">
        <f>IF(AND(N298="",N299="",N300="",N301=""),"",IF(OR(C290=1,C290=2),SUM(N298:N300),SUM(N298:N301)))</f>
        <v>179</v>
      </c>
      <c r="O302" s="120">
        <f>IF(AND(O298="",O299="",O300="",O301=""),"",IF(OR(C290=1,C290=2),SUM(O298:O300),SUM(O298:O301)))</f>
        <v>345</v>
      </c>
      <c r="P302" s="326" t="str">
        <f>IF(OR(N293="",E291="",O302=""),"",IF(O302&gt;=81%*P297,"A",IF(O302&gt;=61%*P297,"B",IF(O302&gt;=41%*P297,"C",IF(O302&gt;=21%*P297,"D","E")))))</f>
        <v>C</v>
      </c>
      <c r="Q302" s="770"/>
      <c r="R302" s="392" t="s">
        <v>215</v>
      </c>
      <c r="S302" s="120">
        <f>IF(AND(S298="",S299="",S300="",S301=""),"",IF(OR(S290=1,S290=2),SUM(S298:S300),SUM(S298:S301)))</f>
        <v>27</v>
      </c>
      <c r="T302" s="120">
        <f>IF(AND(T298="",T299="",T300="",T301=""),"",IF(OR(S290=1,S290=2),SUM(T298:T300),SUM(T298:T301)))</f>
        <v>24</v>
      </c>
      <c r="U302" s="120">
        <f>IF(AND(U298="",U299="",U300="",U301=""),"",IF(OR(S290=1,S290=2),SUM(U298:U300),SUM(U298:U301)))</f>
        <v>51</v>
      </c>
      <c r="V302" s="120">
        <f>IF(AND(V298="",V299="",V300="",V301=""),"",IF(OR(S290=1,S290=2),SUM(V298:V300),SUM(V298:V301)))</f>
        <v>76</v>
      </c>
      <c r="W302" s="120">
        <f>IF(AND(W298="",W299="",W300="",W301=""),"",IF(OR(S290=1,S290=2),SUM(W298:W300),SUM(W298:W301)))</f>
        <v>17</v>
      </c>
      <c r="X302" s="120">
        <f>IF(AND(X298="",X299="",X300="",X301=""),"",IF(OR(S290=1,S290=2),SUM(X298:X300),SUM(X298:X301)))</f>
        <v>16</v>
      </c>
      <c r="Y302" s="120">
        <f>IF(AND(Y298="",Y299="",Y300="",Y301=""),"",IF(OR(S290=1,S290=2),SUM(Y298:Y300),SUM(Y298:Y301)))</f>
        <v>109</v>
      </c>
      <c r="Z302" s="120">
        <f>IF(AND(Z298="",Z299="",Z300="",Z301=""),"",IF(OR(S290=1,S290=2),SUM(Z298:Z300),SUM(Z298:Z301)))</f>
        <v>160</v>
      </c>
      <c r="AA302" s="120">
        <f>IF(AND(AA298="",AA299="",AA300="",AA301=""),"",IF(OR(S290=1,S290=2),SUM(AA298:AA300),SUM(AA298:AA301)))</f>
        <v>128</v>
      </c>
      <c r="AB302" s="120">
        <f>IF(AND(AB298="",AB299="",AB300="",AB301=""),"",IF(OR(S290=1,S290=2),SUM(AB298:AB300),SUM(AB298:AB301)))</f>
        <v>23</v>
      </c>
      <c r="AC302" s="120">
        <f>IF(AND(AC298="",AC299="",AC300="",AC301=""),"",IF(OR(S290=1,S290=2),SUM(AC298:AC300),SUM(AC298:AC301)))</f>
        <v>28</v>
      </c>
      <c r="AD302" s="120">
        <f>IF(AND(AD298="",AD299="",AD300="",AD301=""),"",IF(OR(S290=1,S290=2),SUM(AD298:AD300),SUM(AD298:AD301)))</f>
        <v>179</v>
      </c>
      <c r="AE302" s="120">
        <f>IF(AND(AE298="",AE299="",AE300="",AE301=""),"",IF(OR(S290=1,S290=2),SUM(AE298:AE300),SUM(AE298:AE301)))</f>
        <v>339</v>
      </c>
      <c r="AF302" s="326" t="str">
        <f>IF(OR(AD293="",U291="",AE302=""),"",IF(AE302&gt;=81%*AF297,"A",IF(AE302&gt;=61%*AF297,"B",IF(AE302&gt;=41%*AF297,"C",IF(AE302&gt;=21%*AF297,"D","E")))))</f>
        <v>C</v>
      </c>
    </row>
    <row r="303" spans="1:32" ht="9" customHeight="1">
      <c r="A303" s="166">
        <f>IF(N293="","",A302+1)</f>
        <v>17</v>
      </c>
      <c r="B303" s="737"/>
      <c r="C303" s="737"/>
      <c r="D303" s="737"/>
      <c r="E303" s="737"/>
      <c r="F303" s="737"/>
      <c r="G303" s="737"/>
      <c r="H303" s="737"/>
      <c r="I303" s="737"/>
      <c r="J303" s="737"/>
      <c r="K303" s="737"/>
      <c r="L303" s="737"/>
      <c r="M303" s="737"/>
      <c r="N303" s="737"/>
      <c r="O303" s="737"/>
      <c r="P303" s="737"/>
      <c r="Q303" s="770"/>
      <c r="R303" s="737"/>
      <c r="S303" s="737"/>
      <c r="T303" s="737"/>
      <c r="U303" s="737"/>
      <c r="V303" s="737"/>
      <c r="W303" s="737"/>
      <c r="X303" s="737"/>
      <c r="Y303" s="737"/>
      <c r="Z303" s="737"/>
      <c r="AA303" s="737"/>
      <c r="AB303" s="737"/>
      <c r="AC303" s="737"/>
      <c r="AD303" s="737"/>
      <c r="AE303" s="737"/>
      <c r="AF303" s="737"/>
    </row>
    <row r="304" spans="1:32" ht="22.5" customHeight="1">
      <c r="A304" s="166">
        <f>IF(N293="","",A303+1)</f>
        <v>18</v>
      </c>
      <c r="B304" s="738" t="s">
        <v>213</v>
      </c>
      <c r="C304" s="738"/>
      <c r="D304" s="739" t="s">
        <v>229</v>
      </c>
      <c r="E304" s="740"/>
      <c r="F304" s="393" t="s">
        <v>186</v>
      </c>
      <c r="G304" s="738" t="s">
        <v>213</v>
      </c>
      <c r="H304" s="738"/>
      <c r="I304" s="739" t="s">
        <v>229</v>
      </c>
      <c r="J304" s="740"/>
      <c r="K304" s="393" t="s">
        <v>186</v>
      </c>
      <c r="L304" s="738" t="s">
        <v>213</v>
      </c>
      <c r="M304" s="738"/>
      <c r="N304" s="739" t="s">
        <v>229</v>
      </c>
      <c r="O304" s="740"/>
      <c r="P304" s="393" t="s">
        <v>186</v>
      </c>
      <c r="Q304" s="770"/>
      <c r="R304" s="738" t="s">
        <v>213</v>
      </c>
      <c r="S304" s="738"/>
      <c r="T304" s="739" t="s">
        <v>229</v>
      </c>
      <c r="U304" s="740"/>
      <c r="V304" s="393" t="s">
        <v>186</v>
      </c>
      <c r="W304" s="738" t="s">
        <v>213</v>
      </c>
      <c r="X304" s="738"/>
      <c r="Y304" s="739" t="s">
        <v>229</v>
      </c>
      <c r="Z304" s="740"/>
      <c r="AA304" s="393" t="s">
        <v>186</v>
      </c>
      <c r="AB304" s="738" t="s">
        <v>213</v>
      </c>
      <c r="AC304" s="738"/>
      <c r="AD304" s="739" t="s">
        <v>229</v>
      </c>
      <c r="AE304" s="740"/>
      <c r="AF304" s="393" t="s">
        <v>186</v>
      </c>
    </row>
    <row r="305" spans="1:32" ht="21.75" customHeight="1">
      <c r="A305" s="166">
        <f>IF(N293="","",A304+1)</f>
        <v>19</v>
      </c>
      <c r="B305" s="741" t="s">
        <v>221</v>
      </c>
      <c r="C305" s="742"/>
      <c r="D305" s="742"/>
      <c r="E305" s="119">
        <f>IFERROR(VLOOKUP(N293,Marks,90,0),"")</f>
        <v>0</v>
      </c>
      <c r="F305" s="130" t="str">
        <f>IFERROR(VLOOKUP(N293,Marks,94,0),"")</f>
        <v/>
      </c>
      <c r="G305" s="741" t="s">
        <v>192</v>
      </c>
      <c r="H305" s="742"/>
      <c r="I305" s="742"/>
      <c r="J305" s="119">
        <f>IFERROR(VLOOKUP(N293,Marks,98,0),"")</f>
        <v>0</v>
      </c>
      <c r="K305" s="130" t="str">
        <f>IFERROR(VLOOKUP(N293,Marks,102,0),"")</f>
        <v/>
      </c>
      <c r="L305" s="743" t="s">
        <v>193</v>
      </c>
      <c r="M305" s="744"/>
      <c r="N305" s="744"/>
      <c r="O305" s="119">
        <f>IFERROR(VLOOKUP(N293,Marks,106,0),"")</f>
        <v>0</v>
      </c>
      <c r="P305" s="130" t="str">
        <f>IFERROR(VLOOKUP(N293,Marks,110,0),"")</f>
        <v/>
      </c>
      <c r="Q305" s="770"/>
      <c r="R305" s="740" t="s">
        <v>221</v>
      </c>
      <c r="S305" s="740"/>
      <c r="T305" s="740"/>
      <c r="U305" s="119">
        <f>IFERROR(VLOOKUP(AD293,Marks,90,0),"")</f>
        <v>0</v>
      </c>
      <c r="V305" s="130" t="str">
        <f>IFERROR(VLOOKUP(AD293,Marks,94,0),"")</f>
        <v/>
      </c>
      <c r="W305" s="740" t="s">
        <v>192</v>
      </c>
      <c r="X305" s="740"/>
      <c r="Y305" s="740"/>
      <c r="Z305" s="119">
        <f>IFERROR(VLOOKUP(AD293,Marks,98,0),"")</f>
        <v>0</v>
      </c>
      <c r="AA305" s="130" t="str">
        <f>IFERROR(VLOOKUP(AD293,Marks,102,0),"")</f>
        <v/>
      </c>
      <c r="AB305" s="745" t="s">
        <v>193</v>
      </c>
      <c r="AC305" s="745"/>
      <c r="AD305" s="745"/>
      <c r="AE305" s="119">
        <f>IFERROR(VLOOKUP(AD293,Marks,106,0),"")</f>
        <v>0</v>
      </c>
      <c r="AF305" s="130" t="str">
        <f>IFERROR(VLOOKUP(AD293,Marks,110,0),"")</f>
        <v/>
      </c>
    </row>
    <row r="306" spans="1:32" ht="21" customHeight="1">
      <c r="A306" s="166">
        <f>IF(N293="","",A305+1)</f>
        <v>20</v>
      </c>
      <c r="B306" s="732" t="s">
        <v>216</v>
      </c>
      <c r="C306" s="732"/>
      <c r="D306" s="732"/>
      <c r="E306" s="746">
        <f>IFERROR(VLOOKUP(N293,Marks,116,0),"")</f>
        <v>220</v>
      </c>
      <c r="F306" s="746"/>
      <c r="G306" s="746"/>
      <c r="H306" s="746"/>
      <c r="I306" s="732" t="s">
        <v>217</v>
      </c>
      <c r="J306" s="732"/>
      <c r="K306" s="732"/>
      <c r="L306" s="732"/>
      <c r="M306" s="747">
        <f>IFERROR(VLOOKUP(N293,Marks,117,0),"")</f>
        <v>34</v>
      </c>
      <c r="N306" s="747"/>
      <c r="O306" s="747"/>
      <c r="P306" s="747"/>
      <c r="Q306" s="770"/>
      <c r="R306" s="732" t="s">
        <v>216</v>
      </c>
      <c r="S306" s="732"/>
      <c r="T306" s="732"/>
      <c r="U306" s="746">
        <f>IFERROR(VLOOKUP(AD293,Marks,116,0),"")</f>
        <v>220</v>
      </c>
      <c r="V306" s="746"/>
      <c r="W306" s="746"/>
      <c r="X306" s="746"/>
      <c r="Y306" s="732" t="s">
        <v>217</v>
      </c>
      <c r="Z306" s="732"/>
      <c r="AA306" s="732"/>
      <c r="AB306" s="732"/>
      <c r="AC306" s="747">
        <f>IFERROR(VLOOKUP(AD293,Marks,117,0),"")</f>
        <v>22</v>
      </c>
      <c r="AD306" s="747"/>
      <c r="AE306" s="747"/>
      <c r="AF306" s="747"/>
    </row>
    <row r="307" spans="1:32" ht="21" customHeight="1">
      <c r="A307" s="166">
        <f>IF(N293="","",A306+1)</f>
        <v>21</v>
      </c>
      <c r="B307" s="732" t="s">
        <v>218</v>
      </c>
      <c r="C307" s="732"/>
      <c r="D307" s="732"/>
      <c r="E307" s="774" t="str">
        <f>IFERROR(VLOOKUP(N293,Marks,115,0),"")</f>
        <v>Promoted</v>
      </c>
      <c r="F307" s="774"/>
      <c r="G307" s="774"/>
      <c r="H307" s="774"/>
      <c r="I307" s="732" t="s">
        <v>219</v>
      </c>
      <c r="J307" s="732"/>
      <c r="K307" s="732"/>
      <c r="L307" s="732"/>
      <c r="M307" s="733">
        <f>IFERROR(VLOOKUP(N293,Marks,112,0),"")</f>
        <v>57.5</v>
      </c>
      <c r="N307" s="733"/>
      <c r="O307" s="733"/>
      <c r="P307" s="733"/>
      <c r="Q307" s="770"/>
      <c r="R307" s="732" t="s">
        <v>218</v>
      </c>
      <c r="S307" s="732"/>
      <c r="T307" s="732"/>
      <c r="U307" s="774" t="str">
        <f>IFERROR(VLOOKUP(AD293,Marks,115,0),"")</f>
        <v>Promoted</v>
      </c>
      <c r="V307" s="774"/>
      <c r="W307" s="774"/>
      <c r="X307" s="774"/>
      <c r="Y307" s="732" t="s">
        <v>219</v>
      </c>
      <c r="Z307" s="732"/>
      <c r="AA307" s="732"/>
      <c r="AB307" s="732"/>
      <c r="AC307" s="733">
        <f>IFERROR(VLOOKUP(AD293,Marks,112,0),"")</f>
        <v>56.5</v>
      </c>
      <c r="AD307" s="733"/>
      <c r="AE307" s="733"/>
      <c r="AF307" s="733"/>
    </row>
    <row r="308" spans="1:32" ht="21" customHeight="1">
      <c r="A308" s="166">
        <f>IF(N293="","",A307+1)</f>
        <v>22</v>
      </c>
      <c r="B308" s="732" t="s">
        <v>220</v>
      </c>
      <c r="C308" s="732"/>
      <c r="D308" s="732"/>
      <c r="E308" s="324" t="str">
        <f>IFERROR(VLOOKUP(N293,Marks,113,0),"")</f>
        <v>II</v>
      </c>
      <c r="F308" s="325" t="s">
        <v>341</v>
      </c>
      <c r="G308" s="734" t="str">
        <f>IF(OR(N293="",E291="",O302=""),"",IF(O302&gt;=81%*P297,"A",IF(O302&gt;=61%*P297,"B",IF(O302&gt;=41%*P297,"C",IF(O302&gt;=21%*P297,"D","E")))))</f>
        <v>C</v>
      </c>
      <c r="H308" s="734"/>
      <c r="I308" s="732" t="s">
        <v>222</v>
      </c>
      <c r="J308" s="732"/>
      <c r="K308" s="732"/>
      <c r="L308" s="732"/>
      <c r="M308" s="769">
        <f>IFERROR(VLOOKUP(N293,Marks,114,0),"")</f>
        <v>3.9999999999999964</v>
      </c>
      <c r="N308" s="769"/>
      <c r="O308" s="769"/>
      <c r="P308" s="769"/>
      <c r="Q308" s="770"/>
      <c r="R308" s="732" t="s">
        <v>220</v>
      </c>
      <c r="S308" s="732"/>
      <c r="T308" s="732"/>
      <c r="U308" s="324" t="str">
        <f>IFERROR(VLOOKUP(AD293,Marks,113,0),"")</f>
        <v>II</v>
      </c>
      <c r="V308" s="325" t="s">
        <v>341</v>
      </c>
      <c r="W308" s="734" t="str">
        <f>IF(OR(AD293="",U291="",AE302=""),"",IF(AE302&gt;=81%*AF297,"A",IF(AE302&gt;=61%*AF297,"B",IF(AE302&gt;=41%*AF297,"C",IF(AE302&gt;=21%*AF297,"D","E")))))</f>
        <v>C</v>
      </c>
      <c r="X308" s="734"/>
      <c r="Y308" s="732" t="s">
        <v>222</v>
      </c>
      <c r="Z308" s="732"/>
      <c r="AA308" s="732"/>
      <c r="AB308" s="732"/>
      <c r="AC308" s="769">
        <f>IFERROR(VLOOKUP(AD293,Marks,114,0),"")</f>
        <v>8.9999999999999964</v>
      </c>
      <c r="AD308" s="769"/>
      <c r="AE308" s="769"/>
      <c r="AF308" s="769"/>
    </row>
    <row r="309" spans="1:32" ht="21" customHeight="1">
      <c r="A309" s="166">
        <f>IF(N293="","",A308+1)</f>
        <v>23</v>
      </c>
      <c r="B309" s="768" t="s">
        <v>228</v>
      </c>
      <c r="C309" s="768"/>
      <c r="D309" s="768"/>
      <c r="E309" s="735">
        <f>'Master sheet'!$C$10</f>
        <v>44697</v>
      </c>
      <c r="F309" s="735"/>
      <c r="G309" s="735"/>
      <c r="H309" s="318"/>
      <c r="I309" s="121"/>
      <c r="J309" s="121"/>
      <c r="K309" s="76"/>
      <c r="L309" s="121"/>
      <c r="M309" s="121"/>
      <c r="N309" s="121"/>
      <c r="O309" s="121"/>
      <c r="P309" s="121"/>
      <c r="Q309" s="770"/>
      <c r="R309" s="768" t="s">
        <v>228</v>
      </c>
      <c r="S309" s="768"/>
      <c r="T309" s="768"/>
      <c r="U309" s="735">
        <f>'Master sheet'!$C$10</f>
        <v>44697</v>
      </c>
      <c r="V309" s="735"/>
      <c r="W309" s="735"/>
      <c r="X309" s="121"/>
      <c r="Y309" s="121"/>
      <c r="Z309" s="121"/>
      <c r="AA309" s="76"/>
      <c r="AB309" s="121"/>
      <c r="AC309" s="121"/>
      <c r="AD309" s="121"/>
      <c r="AE309" s="121"/>
      <c r="AF309" s="121"/>
    </row>
    <row r="310" spans="1:32" ht="43.5" customHeight="1">
      <c r="A310" s="166">
        <f>IF(N293="","",A309+1)</f>
        <v>24</v>
      </c>
      <c r="B310" s="755" t="str">
        <f>IF(AND(C290=1),CONCATENATE("( ",UPPER('Master sheet'!$F$10)," )"),IF(AND(C290=2),CONCATENATE("( ",UPPER('Master sheet'!$F$18)," )"),IF(AND(C290=3),CONCATENATE("( ",UPPER('Master sheet'!$J$10)," )"),IF(AND(C290=4),CONCATENATE("( ",UPPER('Master sheet'!$J$18)," )"),""))))</f>
        <v>( PRADIP SINGH RAJAWAT )</v>
      </c>
      <c r="C310" s="755"/>
      <c r="D310" s="755"/>
      <c r="E310" s="755"/>
      <c r="F310" s="756" t="str">
        <f>IF(AND(N293=""),"",CONCATENATE("(",'Master sheet'!$C$14," )"))</f>
        <v>(Suresh Kumar )</v>
      </c>
      <c r="G310" s="756"/>
      <c r="H310" s="756"/>
      <c r="I310" s="756"/>
      <c r="J310" s="756"/>
      <c r="K310" s="756" t="str">
        <f>IF(AND(N293=""),"",CONCATENATE("(",'Master sheet'!$C$12," )"))</f>
        <v>(USHA PALIYA )</v>
      </c>
      <c r="L310" s="756"/>
      <c r="M310" s="756"/>
      <c r="N310" s="756"/>
      <c r="O310" s="756"/>
      <c r="P310" s="756"/>
      <c r="Q310" s="770"/>
      <c r="R310" s="755" t="str">
        <f>IF(AND(S290=1),CONCATENATE("( ",UPPER('Master sheet'!$F$10)," )"),IF(AND(S290=2),CONCATENATE("( ",UPPER('Master sheet'!$F$18)," )"),IF(AND(S290=3),CONCATENATE("( ",UPPER('Master sheet'!$J$10)," )"),IF(AND(S290=4),CONCATENATE("( ",UPPER('Master sheet'!$J$18)," )"),""))))</f>
        <v>( PRADIP SINGH RAJAWAT )</v>
      </c>
      <c r="S310" s="755"/>
      <c r="T310" s="755"/>
      <c r="U310" s="755"/>
      <c r="V310" s="756" t="str">
        <f>IF(AND(AD293=""),"",CONCATENATE("(",'Master sheet'!$C$14," )"))</f>
        <v>(Suresh Kumar )</v>
      </c>
      <c r="W310" s="756"/>
      <c r="X310" s="756"/>
      <c r="Y310" s="756"/>
      <c r="Z310" s="756"/>
      <c r="AA310" s="756" t="str">
        <f>IF(AND(AD293=""),"",CONCATENATE("(",'Master sheet'!$C$12," )"))</f>
        <v>(USHA PALIYA )</v>
      </c>
      <c r="AB310" s="756"/>
      <c r="AC310" s="756"/>
      <c r="AD310" s="756"/>
      <c r="AE310" s="756"/>
      <c r="AF310" s="756"/>
    </row>
    <row r="311" spans="1:32" ht="21.75" customHeight="1">
      <c r="A311" s="166">
        <f>IF(N293="","",A310+1)</f>
        <v>25</v>
      </c>
      <c r="B311" s="757" t="s">
        <v>223</v>
      </c>
      <c r="C311" s="757"/>
      <c r="D311" s="757"/>
      <c r="E311" s="757"/>
      <c r="F311" s="758" t="s">
        <v>224</v>
      </c>
      <c r="G311" s="758"/>
      <c r="H311" s="758"/>
      <c r="I311" s="758"/>
      <c r="J311" s="758"/>
      <c r="K311" s="757" t="s">
        <v>225</v>
      </c>
      <c r="L311" s="757"/>
      <c r="M311" s="757"/>
      <c r="N311" s="757"/>
      <c r="O311" s="757"/>
      <c r="P311" s="757"/>
      <c r="Q311" s="770"/>
      <c r="R311" s="757" t="s">
        <v>223</v>
      </c>
      <c r="S311" s="757"/>
      <c r="T311" s="757"/>
      <c r="U311" s="757"/>
      <c r="V311" s="758" t="s">
        <v>224</v>
      </c>
      <c r="W311" s="758"/>
      <c r="X311" s="758"/>
      <c r="Y311" s="758"/>
      <c r="Z311" s="758"/>
      <c r="AA311" s="757" t="s">
        <v>225</v>
      </c>
      <c r="AB311" s="757"/>
      <c r="AC311" s="757"/>
      <c r="AD311" s="757"/>
      <c r="AE311" s="757"/>
      <c r="AF311" s="757"/>
    </row>
    <row r="313" spans="1:32" ht="21.9" customHeight="1">
      <c r="A313" s="165">
        <f>IF(N319="","",1)</f>
        <v>1</v>
      </c>
      <c r="B313" s="759" t="s">
        <v>203</v>
      </c>
      <c r="C313" s="759"/>
      <c r="D313" s="759"/>
      <c r="E313" s="759"/>
      <c r="F313" s="759"/>
      <c r="G313" s="759"/>
      <c r="H313" s="759"/>
      <c r="I313" s="759"/>
      <c r="J313" s="759"/>
      <c r="K313" s="759"/>
      <c r="L313" s="759"/>
      <c r="M313" s="759"/>
      <c r="N313" s="759"/>
      <c r="O313" s="759"/>
      <c r="P313" s="759"/>
      <c r="Q313" s="770" t="s">
        <v>249</v>
      </c>
      <c r="R313" s="759" t="s">
        <v>203</v>
      </c>
      <c r="S313" s="759"/>
      <c r="T313" s="759"/>
      <c r="U313" s="759"/>
      <c r="V313" s="759"/>
      <c r="W313" s="759"/>
      <c r="X313" s="759"/>
      <c r="Y313" s="759"/>
      <c r="Z313" s="759"/>
      <c r="AA313" s="759"/>
      <c r="AB313" s="759"/>
      <c r="AC313" s="759"/>
      <c r="AD313" s="759"/>
      <c r="AE313" s="759"/>
      <c r="AF313" s="759"/>
    </row>
    <row r="314" spans="1:32" ht="21.9" customHeight="1">
      <c r="A314" s="166">
        <f>IF(N319="","",A313+1)</f>
        <v>2</v>
      </c>
      <c r="B314" s="771" t="s">
        <v>204</v>
      </c>
      <c r="C314" s="771"/>
      <c r="D314" s="771"/>
      <c r="E314" s="771"/>
      <c r="F314" s="771"/>
      <c r="G314" s="771"/>
      <c r="H314" s="771"/>
      <c r="I314" s="771"/>
      <c r="J314" s="771"/>
      <c r="K314" s="771"/>
      <c r="L314" s="771"/>
      <c r="M314" s="771"/>
      <c r="N314" s="771"/>
      <c r="O314" s="771"/>
      <c r="P314" s="771"/>
      <c r="Q314" s="770"/>
      <c r="R314" s="771" t="s">
        <v>204</v>
      </c>
      <c r="S314" s="771"/>
      <c r="T314" s="771"/>
      <c r="U314" s="771"/>
      <c r="V314" s="771"/>
      <c r="W314" s="771"/>
      <c r="X314" s="771"/>
      <c r="Y314" s="771"/>
      <c r="Z314" s="771"/>
      <c r="AA314" s="771"/>
      <c r="AB314" s="771"/>
      <c r="AC314" s="771"/>
      <c r="AD314" s="771"/>
      <c r="AE314" s="771"/>
      <c r="AF314" s="771"/>
    </row>
    <row r="315" spans="1:32" ht="21.9" customHeight="1">
      <c r="A315" s="166">
        <f>IF(N319="","",A314+1)</f>
        <v>3</v>
      </c>
      <c r="B315" s="772" t="s">
        <v>168</v>
      </c>
      <c r="C315" s="772"/>
      <c r="D315" s="772"/>
      <c r="E315" s="773" t="str">
        <f>IF(AND(N319=""),"",'Result Sheet'!$F$2)</f>
        <v xml:space="preserve">महात्मा गाँधी राजकीय विद्यालय (अंग्रेजी माध्यम) बर, पाली </v>
      </c>
      <c r="F315" s="773"/>
      <c r="G315" s="773"/>
      <c r="H315" s="773"/>
      <c r="I315" s="773"/>
      <c r="J315" s="773"/>
      <c r="K315" s="773"/>
      <c r="L315" s="773"/>
      <c r="M315" s="773"/>
      <c r="N315" s="773"/>
      <c r="O315" s="773"/>
      <c r="P315" s="773"/>
      <c r="Q315" s="770"/>
      <c r="R315" s="772" t="s">
        <v>168</v>
      </c>
      <c r="S315" s="772"/>
      <c r="T315" s="772"/>
      <c r="U315" s="773" t="str">
        <f>IF(AND(AD319=""),"",'Result Sheet'!$F$2)</f>
        <v xml:space="preserve">महात्मा गाँधी राजकीय विद्यालय (अंग्रेजी माध्यम) बर, पाली </v>
      </c>
      <c r="V315" s="773"/>
      <c r="W315" s="773"/>
      <c r="X315" s="773"/>
      <c r="Y315" s="773"/>
      <c r="Z315" s="773"/>
      <c r="AA315" s="773"/>
      <c r="AB315" s="773"/>
      <c r="AC315" s="773"/>
      <c r="AD315" s="773"/>
      <c r="AE315" s="773"/>
      <c r="AF315" s="773"/>
    </row>
    <row r="316" spans="1:32" ht="21.9" customHeight="1">
      <c r="A316" s="166">
        <f>IF(N319="","",A315+1)</f>
        <v>4</v>
      </c>
      <c r="B316" s="164" t="s">
        <v>169</v>
      </c>
      <c r="C316" s="748">
        <f>IFERROR(VLOOKUP(N319,Marks,2,0),"")</f>
        <v>1</v>
      </c>
      <c r="D316" s="748"/>
      <c r="E316" s="766" t="s">
        <v>212</v>
      </c>
      <c r="F316" s="766"/>
      <c r="G316" s="766"/>
      <c r="H316" s="748" t="str">
        <f>IFERROR(VLOOKUP(N319,Marks,3,0),"")</f>
        <v>A</v>
      </c>
      <c r="I316" s="748"/>
      <c r="J316" s="749" t="s">
        <v>205</v>
      </c>
      <c r="K316" s="749"/>
      <c r="L316" s="749"/>
      <c r="M316" s="749"/>
      <c r="N316" s="750" t="str">
        <f>IF(AND(N319=""),"",'Marks Entry 1st'!$I$2)</f>
        <v xml:space="preserve"> 2021-2022</v>
      </c>
      <c r="O316" s="750"/>
      <c r="P316" s="750"/>
      <c r="Q316" s="770"/>
      <c r="R316" s="164" t="s">
        <v>169</v>
      </c>
      <c r="S316" s="748">
        <f>IFERROR(VLOOKUP(AD319,Marks,2,0),"")</f>
        <v>1</v>
      </c>
      <c r="T316" s="748"/>
      <c r="U316" s="766" t="s">
        <v>212</v>
      </c>
      <c r="V316" s="766"/>
      <c r="W316" s="766"/>
      <c r="X316" s="748" t="str">
        <f>IFERROR(VLOOKUP(AD319,Marks,3,0),"")</f>
        <v>A</v>
      </c>
      <c r="Y316" s="748"/>
      <c r="Z316" s="749" t="s">
        <v>205</v>
      </c>
      <c r="AA316" s="749"/>
      <c r="AB316" s="749"/>
      <c r="AC316" s="749"/>
      <c r="AD316" s="750" t="str">
        <f>IF(AND(AD319=""),"",'Marks Entry 1st'!$I$2)</f>
        <v xml:space="preserve"> 2021-2022</v>
      </c>
      <c r="AE316" s="750"/>
      <c r="AF316" s="750"/>
    </row>
    <row r="317" spans="1:32" ht="21.9" customHeight="1">
      <c r="A317" s="166">
        <f>IF(N319="","",A316+1)</f>
        <v>5</v>
      </c>
      <c r="B317" s="751" t="s">
        <v>206</v>
      </c>
      <c r="C317" s="751"/>
      <c r="D317" s="751"/>
      <c r="E317" s="752" t="str">
        <f>IFERROR(VLOOKUP(N319,Marks,6,0),"")</f>
        <v>PRAMOD BHATI</v>
      </c>
      <c r="F317" s="752"/>
      <c r="G317" s="752"/>
      <c r="H317" s="752"/>
      <c r="I317" s="752"/>
      <c r="J317" s="753" t="s">
        <v>209</v>
      </c>
      <c r="K317" s="753"/>
      <c r="L317" s="753"/>
      <c r="M317" s="753"/>
      <c r="N317" s="754">
        <f>IFERROR(VLOOKUP(N319,Marks,5,0),"")</f>
        <v>927</v>
      </c>
      <c r="O317" s="754"/>
      <c r="P317" s="754"/>
      <c r="Q317" s="770"/>
      <c r="R317" s="751" t="s">
        <v>206</v>
      </c>
      <c r="S317" s="751"/>
      <c r="T317" s="751"/>
      <c r="U317" s="752" t="str">
        <f>IFERROR(VLOOKUP(AD319,Marks,6,0),"")</f>
        <v>PRAVEEN GURJAR</v>
      </c>
      <c r="V317" s="752"/>
      <c r="W317" s="752"/>
      <c r="X317" s="752"/>
      <c r="Y317" s="752"/>
      <c r="Z317" s="753" t="s">
        <v>209</v>
      </c>
      <c r="AA317" s="753"/>
      <c r="AB317" s="753"/>
      <c r="AC317" s="753"/>
      <c r="AD317" s="754">
        <f>IFERROR(VLOOKUP(AD319,Marks,5,0),"")</f>
        <v>938</v>
      </c>
      <c r="AE317" s="754"/>
      <c r="AF317" s="754"/>
    </row>
    <row r="318" spans="1:32" ht="21.9" customHeight="1">
      <c r="A318" s="166">
        <f>IF(N319="","",A317+1)</f>
        <v>6</v>
      </c>
      <c r="B318" s="751" t="s">
        <v>207</v>
      </c>
      <c r="C318" s="751"/>
      <c r="D318" s="751"/>
      <c r="E318" s="752" t="str">
        <f>IFERROR(VLOOKUP(N319,Marks,7,0),"")</f>
        <v>PANKAJ</v>
      </c>
      <c r="F318" s="752"/>
      <c r="G318" s="752"/>
      <c r="H318" s="752"/>
      <c r="I318" s="752"/>
      <c r="J318" s="753" t="s">
        <v>210</v>
      </c>
      <c r="K318" s="753"/>
      <c r="L318" s="753"/>
      <c r="M318" s="753"/>
      <c r="N318" s="767" t="str">
        <f>IFERROR(VLOOKUP(N319,Marks,4,0),"")</f>
        <v>31-01-2016</v>
      </c>
      <c r="O318" s="767"/>
      <c r="P318" s="767"/>
      <c r="Q318" s="770"/>
      <c r="R318" s="751" t="s">
        <v>207</v>
      </c>
      <c r="S318" s="751"/>
      <c r="T318" s="751"/>
      <c r="U318" s="752" t="str">
        <f>IFERROR(VLOOKUP(AD319,Marks,7,0),"")</f>
        <v>SUKHDEV</v>
      </c>
      <c r="V318" s="752"/>
      <c r="W318" s="752"/>
      <c r="X318" s="752"/>
      <c r="Y318" s="752"/>
      <c r="Z318" s="753" t="s">
        <v>210</v>
      </c>
      <c r="AA318" s="753"/>
      <c r="AB318" s="753"/>
      <c r="AC318" s="753"/>
      <c r="AD318" s="767" t="str">
        <f>IFERROR(VLOOKUP(AD319,Marks,4,0),"")</f>
        <v>24-06-2015</v>
      </c>
      <c r="AE318" s="767"/>
      <c r="AF318" s="767"/>
    </row>
    <row r="319" spans="1:32" ht="21.9" customHeight="1">
      <c r="A319" s="166">
        <f>IF(N319="","",A318+1)</f>
        <v>7</v>
      </c>
      <c r="B319" s="751" t="s">
        <v>208</v>
      </c>
      <c r="C319" s="751"/>
      <c r="D319" s="751"/>
      <c r="E319" s="752" t="str">
        <f>IFERROR(VLOOKUP(N319,Marks,8,0),"")</f>
        <v>PINKI</v>
      </c>
      <c r="F319" s="752"/>
      <c r="G319" s="752"/>
      <c r="H319" s="752"/>
      <c r="I319" s="752"/>
      <c r="J319" s="753" t="s">
        <v>211</v>
      </c>
      <c r="K319" s="753"/>
      <c r="L319" s="753"/>
      <c r="M319" s="753"/>
      <c r="N319" s="760">
        <f>IF(AD293="","",IF(AND(AD293+1&gt;$AN$6),"",AD293+1))</f>
        <v>125</v>
      </c>
      <c r="O319" s="760"/>
      <c r="P319" s="760"/>
      <c r="Q319" s="770"/>
      <c r="R319" s="751" t="s">
        <v>208</v>
      </c>
      <c r="S319" s="751"/>
      <c r="T319" s="751"/>
      <c r="U319" s="752" t="str">
        <f>IFERROR(VLOOKUP(AD319,Marks,8,0),"")</f>
        <v>MANJU DEVI</v>
      </c>
      <c r="V319" s="752"/>
      <c r="W319" s="752"/>
      <c r="X319" s="752"/>
      <c r="Y319" s="752"/>
      <c r="Z319" s="753" t="s">
        <v>211</v>
      </c>
      <c r="AA319" s="753"/>
      <c r="AB319" s="753"/>
      <c r="AC319" s="753"/>
      <c r="AD319" s="761">
        <f>IF(N319="","",IF(AND(N319+1&gt;$AN$6),"",N319+1))</f>
        <v>126</v>
      </c>
      <c r="AE319" s="761"/>
      <c r="AF319" s="761"/>
    </row>
    <row r="320" spans="1:32" ht="9" customHeight="1">
      <c r="A320" s="166">
        <f>IF(N319="","",A319+1)</f>
        <v>8</v>
      </c>
      <c r="B320" s="123"/>
      <c r="C320" s="123"/>
      <c r="D320" s="123"/>
      <c r="E320" s="124"/>
      <c r="F320" s="124"/>
      <c r="G320" s="124"/>
      <c r="H320" s="123"/>
      <c r="I320" s="123"/>
      <c r="J320" s="125"/>
      <c r="K320" s="125"/>
      <c r="L320" s="125"/>
      <c r="M320" s="76"/>
      <c r="N320" s="76"/>
      <c r="O320" s="76"/>
      <c r="P320" s="76"/>
      <c r="Q320" s="770"/>
      <c r="R320" s="123"/>
      <c r="S320" s="123"/>
      <c r="T320" s="123"/>
      <c r="U320" s="124"/>
      <c r="V320" s="124"/>
      <c r="W320" s="124"/>
      <c r="X320" s="123"/>
      <c r="Y320" s="123"/>
      <c r="Z320" s="125"/>
      <c r="AA320" s="125"/>
      <c r="AB320" s="125"/>
      <c r="AC320" s="76"/>
      <c r="AD320" s="76"/>
      <c r="AE320" s="76"/>
      <c r="AF320" s="76"/>
    </row>
    <row r="321" spans="1:32" ht="21" customHeight="1">
      <c r="A321" s="166">
        <f>IF(N319="","",A320+1)</f>
        <v>9</v>
      </c>
      <c r="B321" s="762" t="s">
        <v>213</v>
      </c>
      <c r="C321" s="610" t="s">
        <v>214</v>
      </c>
      <c r="D321" s="610"/>
      <c r="E321" s="610"/>
      <c r="F321" s="763" t="s">
        <v>13</v>
      </c>
      <c r="G321" s="764"/>
      <c r="H321" s="764"/>
      <c r="I321" s="765"/>
      <c r="J321" s="613" t="s">
        <v>184</v>
      </c>
      <c r="K321" s="614" t="s">
        <v>167</v>
      </c>
      <c r="L321" s="615"/>
      <c r="M321" s="615"/>
      <c r="N321" s="616"/>
      <c r="O321" s="580" t="s">
        <v>185</v>
      </c>
      <c r="P321" s="581" t="s">
        <v>186</v>
      </c>
      <c r="Q321" s="770"/>
      <c r="R321" s="762" t="s">
        <v>213</v>
      </c>
      <c r="S321" s="610" t="s">
        <v>214</v>
      </c>
      <c r="T321" s="610"/>
      <c r="U321" s="610"/>
      <c r="V321" s="763" t="s">
        <v>13</v>
      </c>
      <c r="W321" s="764"/>
      <c r="X321" s="764"/>
      <c r="Y321" s="765"/>
      <c r="Z321" s="613" t="s">
        <v>184</v>
      </c>
      <c r="AA321" s="614" t="s">
        <v>167</v>
      </c>
      <c r="AB321" s="615"/>
      <c r="AC321" s="615"/>
      <c r="AD321" s="616"/>
      <c r="AE321" s="580" t="s">
        <v>185</v>
      </c>
      <c r="AF321" s="581" t="s">
        <v>186</v>
      </c>
    </row>
    <row r="322" spans="1:32" ht="90.75" customHeight="1">
      <c r="A322" s="166">
        <f>IF(N319="","",A321+1)</f>
        <v>10</v>
      </c>
      <c r="B322" s="762"/>
      <c r="C322" s="171" t="s">
        <v>11</v>
      </c>
      <c r="D322" s="171" t="s">
        <v>180</v>
      </c>
      <c r="E322" s="171" t="s">
        <v>108</v>
      </c>
      <c r="F322" s="171" t="s">
        <v>182</v>
      </c>
      <c r="G322" s="171" t="s">
        <v>183</v>
      </c>
      <c r="H322" s="305" t="s">
        <v>10</v>
      </c>
      <c r="I322" s="171" t="s">
        <v>108</v>
      </c>
      <c r="J322" s="613"/>
      <c r="K322" s="172" t="s">
        <v>182</v>
      </c>
      <c r="L322" s="172" t="s">
        <v>183</v>
      </c>
      <c r="M322" s="173" t="s">
        <v>10</v>
      </c>
      <c r="N322" s="171" t="s">
        <v>108</v>
      </c>
      <c r="O322" s="580"/>
      <c r="P322" s="736"/>
      <c r="Q322" s="770"/>
      <c r="R322" s="762"/>
      <c r="S322" s="171" t="s">
        <v>11</v>
      </c>
      <c r="T322" s="171" t="s">
        <v>180</v>
      </c>
      <c r="U322" s="171" t="s">
        <v>108</v>
      </c>
      <c r="V322" s="171" t="s">
        <v>182</v>
      </c>
      <c r="W322" s="171" t="s">
        <v>183</v>
      </c>
      <c r="X322" s="305" t="s">
        <v>10</v>
      </c>
      <c r="Y322" s="171" t="s">
        <v>108</v>
      </c>
      <c r="Z322" s="613"/>
      <c r="AA322" s="172" t="s">
        <v>182</v>
      </c>
      <c r="AB322" s="172" t="s">
        <v>183</v>
      </c>
      <c r="AC322" s="173" t="s">
        <v>10</v>
      </c>
      <c r="AD322" s="171" t="s">
        <v>108</v>
      </c>
      <c r="AE322" s="580"/>
      <c r="AF322" s="736">
        <v>0</v>
      </c>
    </row>
    <row r="323" spans="1:32" ht="18.75" customHeight="1">
      <c r="A323" s="166">
        <f>IF(N319="","",A322+1)</f>
        <v>11</v>
      </c>
      <c r="B323" s="762"/>
      <c r="C323" s="390">
        <v>20</v>
      </c>
      <c r="D323" s="390">
        <v>20</v>
      </c>
      <c r="E323" s="116">
        <v>40</v>
      </c>
      <c r="F323" s="390">
        <v>30</v>
      </c>
      <c r="G323" s="390">
        <v>18</v>
      </c>
      <c r="H323" s="390">
        <v>12</v>
      </c>
      <c r="I323" s="116">
        <v>60</v>
      </c>
      <c r="J323" s="118">
        <v>100</v>
      </c>
      <c r="K323" s="390">
        <v>50</v>
      </c>
      <c r="L323" s="390">
        <v>30</v>
      </c>
      <c r="M323" s="390">
        <v>20</v>
      </c>
      <c r="N323" s="116">
        <v>100</v>
      </c>
      <c r="O323" s="118">
        <v>200</v>
      </c>
      <c r="P323" s="775">
        <f>IF(AND(N319="",C316="",E317="",N317=""),"",IF(OR(C316=1,C316=2),600,800))</f>
        <v>600</v>
      </c>
      <c r="Q323" s="770"/>
      <c r="R323" s="762"/>
      <c r="S323" s="390">
        <v>20</v>
      </c>
      <c r="T323" s="390">
        <v>20</v>
      </c>
      <c r="U323" s="116">
        <v>40</v>
      </c>
      <c r="V323" s="390">
        <v>30</v>
      </c>
      <c r="W323" s="390">
        <v>18</v>
      </c>
      <c r="X323" s="390">
        <v>12</v>
      </c>
      <c r="Y323" s="116">
        <v>60</v>
      </c>
      <c r="Z323" s="118">
        <v>100</v>
      </c>
      <c r="AA323" s="390">
        <v>50</v>
      </c>
      <c r="AB323" s="390">
        <v>30</v>
      </c>
      <c r="AC323" s="390">
        <v>20</v>
      </c>
      <c r="AD323" s="116">
        <v>100</v>
      </c>
      <c r="AE323" s="118">
        <v>200</v>
      </c>
      <c r="AF323" s="775">
        <f>IF(AND(AD319="",S316="",U317="",AD317=""),"",IF(OR(S316=1,S316=2),600,800))</f>
        <v>600</v>
      </c>
    </row>
    <row r="324" spans="1:32" ht="21" customHeight="1">
      <c r="A324" s="166">
        <f>IF(N319="","",A323+1)</f>
        <v>12</v>
      </c>
      <c r="B324" s="122" t="str">
        <f>'Result Sheet'!$L$4</f>
        <v xml:space="preserve">हिन्दी </v>
      </c>
      <c r="C324" s="391">
        <f>IFERROR(VLOOKUP(N319,Marks,11,0),"")</f>
        <v>9</v>
      </c>
      <c r="D324" s="391">
        <f>IFERROR(VLOOKUP(N319,Marks,12,0),"")</f>
        <v>9</v>
      </c>
      <c r="E324" s="117">
        <f>IFERROR(VLOOKUP(N319,Marks,13,0),"")</f>
        <v>18</v>
      </c>
      <c r="F324" s="391">
        <f>IFERROR(VLOOKUP(N319,Marks,14,0),"")</f>
        <v>29</v>
      </c>
      <c r="G324" s="391">
        <f>IFERROR(VLOOKUP(N319,Marks,15,0),"")</f>
        <v>6</v>
      </c>
      <c r="H324" s="391">
        <f>IFERROR(VLOOKUP(N319,Marks,16,0),"")</f>
        <v>0</v>
      </c>
      <c r="I324" s="117">
        <f>IFERROR(VLOOKUP(N319,Marks,17,0),"")</f>
        <v>35</v>
      </c>
      <c r="J324" s="119">
        <f>IFERROR(VLOOKUP(N319,Marks,18,0),"")</f>
        <v>53</v>
      </c>
      <c r="K324" s="391">
        <f>IFERROR(VLOOKUP(N319,Marks,19,0),"")</f>
        <v>37</v>
      </c>
      <c r="L324" s="391">
        <f>IFERROR(VLOOKUP(N319,Marks,20,0),"")</f>
        <v>4</v>
      </c>
      <c r="M324" s="391">
        <f>IFERROR(VLOOKUP(N319,Marks,21,0),"")</f>
        <v>11</v>
      </c>
      <c r="N324" s="117">
        <f>IFERROR(VLOOKUP(N319,Marks,22,0),"")</f>
        <v>52</v>
      </c>
      <c r="O324" s="119">
        <f>IFERROR(VLOOKUP(N319,Marks,23,0),"")</f>
        <v>105</v>
      </c>
      <c r="P324" s="323" t="str">
        <f>IFERROR(VLOOKUP(N319,Marks,29,0),"")</f>
        <v>C</v>
      </c>
      <c r="Q324" s="770"/>
      <c r="R324" s="122" t="str">
        <f>'Result Sheet'!$L$4</f>
        <v xml:space="preserve">हिन्दी </v>
      </c>
      <c r="S324" s="391">
        <f>IFERROR(VLOOKUP(AD319,Marks,11,0),"")</f>
        <v>9</v>
      </c>
      <c r="T324" s="391">
        <f>IFERROR(VLOOKUP(AD319,Marks,12,0),"")</f>
        <v>9</v>
      </c>
      <c r="U324" s="117">
        <f>IFERROR(VLOOKUP(AD319,Marks,13,0),"")</f>
        <v>18</v>
      </c>
      <c r="V324" s="391">
        <f>IFERROR(VLOOKUP(AD319,Marks,14,0),"")</f>
        <v>28</v>
      </c>
      <c r="W324" s="391">
        <f>IFERROR(VLOOKUP(AD319,Marks,15,0),"")</f>
        <v>6</v>
      </c>
      <c r="X324" s="391">
        <f>IFERROR(VLOOKUP(AD319,Marks,16,0),"")</f>
        <v>0</v>
      </c>
      <c r="Y324" s="117">
        <f>IFERROR(VLOOKUP(AD319,Marks,17,0),"")</f>
        <v>34</v>
      </c>
      <c r="Z324" s="119">
        <f>IFERROR(VLOOKUP(AD319,Marks,18,0),"")</f>
        <v>52</v>
      </c>
      <c r="AA324" s="391">
        <f>IFERROR(VLOOKUP(AD319,Marks,19,0),"")</f>
        <v>37</v>
      </c>
      <c r="AB324" s="391">
        <f>IFERROR(VLOOKUP(AD319,Marks,20,0),"")</f>
        <v>4</v>
      </c>
      <c r="AC324" s="391">
        <f>IFERROR(VLOOKUP(AD319,Marks,21,0),"")</f>
        <v>11</v>
      </c>
      <c r="AD324" s="117">
        <f>IFERROR(VLOOKUP(AD319,Marks,22,0),"")</f>
        <v>52</v>
      </c>
      <c r="AE324" s="119">
        <f>IFERROR(VLOOKUP(AD319,Marks,23,0),"")</f>
        <v>104</v>
      </c>
      <c r="AF324" s="323" t="str">
        <f>IFERROR(VLOOKUP(AD319,Marks,29,0),"")</f>
        <v>C</v>
      </c>
    </row>
    <row r="325" spans="1:32" ht="21" customHeight="1">
      <c r="A325" s="166">
        <f>IF(N319="","",A324+1)</f>
        <v>13</v>
      </c>
      <c r="B325" s="122" t="str">
        <f>'Result Sheet'!$AE$4</f>
        <v xml:space="preserve">अंग्रेजी </v>
      </c>
      <c r="C325" s="391">
        <f>IFERROR(VLOOKUP(N319,Marks,30,0),"")</f>
        <v>9</v>
      </c>
      <c r="D325" s="391">
        <f>IFERROR(VLOOKUP(N319,Marks,31,0),"")</f>
        <v>9</v>
      </c>
      <c r="E325" s="117">
        <f>IFERROR(VLOOKUP(N319,Marks,32,0),"")</f>
        <v>18</v>
      </c>
      <c r="F325" s="391">
        <f>IFERROR(VLOOKUP(N319,Marks,33,0),"")</f>
        <v>24</v>
      </c>
      <c r="G325" s="391">
        <f>IFERROR(VLOOKUP(N319,Marks,34,0),"")</f>
        <v>5</v>
      </c>
      <c r="H325" s="391">
        <f>IFERROR(VLOOKUP(N319,Marks,35,0),"")</f>
        <v>9</v>
      </c>
      <c r="I325" s="117">
        <f>IFERROR(VLOOKUP(N319,Marks,36,0),"")</f>
        <v>38</v>
      </c>
      <c r="J325" s="119">
        <f>IFERROR(VLOOKUP(N319,Marks,37,0),"")</f>
        <v>56</v>
      </c>
      <c r="K325" s="391">
        <f>IFERROR(VLOOKUP(N319,Marks,38,0),"")</f>
        <v>41</v>
      </c>
      <c r="L325" s="391">
        <f>IFERROR(VLOOKUP(N319,Marks,39,0),"")</f>
        <v>4</v>
      </c>
      <c r="M325" s="391">
        <f>IFERROR(VLOOKUP(N319,Marks,40,0),"")</f>
        <v>9</v>
      </c>
      <c r="N325" s="117">
        <f>IFERROR(VLOOKUP(N319,Marks,41,0),"")</f>
        <v>54</v>
      </c>
      <c r="O325" s="119">
        <f>IFERROR(VLOOKUP(N319,Marks,42,0),"")</f>
        <v>110</v>
      </c>
      <c r="P325" s="323" t="str">
        <f>IFERROR(VLOOKUP(N319,Marks,48,0),"")</f>
        <v>C</v>
      </c>
      <c r="Q325" s="770"/>
      <c r="R325" s="122" t="str">
        <f>'Result Sheet'!$AE$4</f>
        <v xml:space="preserve">अंग्रेजी </v>
      </c>
      <c r="S325" s="391">
        <f>IFERROR(VLOOKUP(AD319,Marks,30,0),"")</f>
        <v>9</v>
      </c>
      <c r="T325" s="391">
        <f>IFERROR(VLOOKUP(AD319,Marks,31,0),"")</f>
        <v>9</v>
      </c>
      <c r="U325" s="117">
        <f>IFERROR(VLOOKUP(AD319,Marks,32,0),"")</f>
        <v>18</v>
      </c>
      <c r="V325" s="391">
        <f>IFERROR(VLOOKUP(AD319,Marks,33,0),"")</f>
        <v>21</v>
      </c>
      <c r="W325" s="391">
        <f>IFERROR(VLOOKUP(AD319,Marks,34,0),"")</f>
        <v>4</v>
      </c>
      <c r="X325" s="391">
        <f>IFERROR(VLOOKUP(AD319,Marks,35,0),"")</f>
        <v>8</v>
      </c>
      <c r="Y325" s="117">
        <f>IFERROR(VLOOKUP(AD319,Marks,36,0),"")</f>
        <v>33</v>
      </c>
      <c r="Z325" s="119">
        <f>IFERROR(VLOOKUP(AD319,Marks,37,0),"")</f>
        <v>51</v>
      </c>
      <c r="AA325" s="391">
        <f>IFERROR(VLOOKUP(AD319,Marks,38,0),"")</f>
        <v>45</v>
      </c>
      <c r="AB325" s="391">
        <f>IFERROR(VLOOKUP(AD319,Marks,39,0),"")</f>
        <v>4</v>
      </c>
      <c r="AC325" s="391">
        <f>IFERROR(VLOOKUP(AD319,Marks,40,0),"")</f>
        <v>9</v>
      </c>
      <c r="AD325" s="117">
        <f>IFERROR(VLOOKUP(AD319,Marks,41,0),"")</f>
        <v>58</v>
      </c>
      <c r="AE325" s="119">
        <f>IFERROR(VLOOKUP(AD319,Marks,42,0),"")</f>
        <v>109</v>
      </c>
      <c r="AF325" s="323" t="str">
        <f>IFERROR(VLOOKUP(AD319,Marks,48,0),"")</f>
        <v>C</v>
      </c>
    </row>
    <row r="326" spans="1:32" ht="21" customHeight="1">
      <c r="A326" s="166">
        <f>IF(N319="","",A325+1)</f>
        <v>14</v>
      </c>
      <c r="B326" s="122" t="str">
        <f>'Result Sheet'!$AX$4</f>
        <v xml:space="preserve">गणित </v>
      </c>
      <c r="C326" s="391">
        <f>IFERROR(VLOOKUP(N319,Marks,49,0),"")</f>
        <v>9</v>
      </c>
      <c r="D326" s="391">
        <f>IFERROR(VLOOKUP(N319,Marks,50,0),"")</f>
        <v>6</v>
      </c>
      <c r="E326" s="117">
        <f>IFERROR(VLOOKUP(N319,Marks,51,0),"")</f>
        <v>15</v>
      </c>
      <c r="F326" s="391">
        <f>IFERROR(VLOOKUP(N319,Marks,52,0),"")</f>
        <v>21</v>
      </c>
      <c r="G326" s="391">
        <f>IFERROR(VLOOKUP(N319,Marks,53,0),"")</f>
        <v>5</v>
      </c>
      <c r="H326" s="391">
        <f>IFERROR(VLOOKUP(N319,Marks,54,0),"")</f>
        <v>9</v>
      </c>
      <c r="I326" s="117">
        <f>IFERROR(VLOOKUP(N319,Marks,55,0),"")</f>
        <v>35</v>
      </c>
      <c r="J326" s="119">
        <f>IFERROR(VLOOKUP(N319,Marks,56,0),"")</f>
        <v>50</v>
      </c>
      <c r="K326" s="391">
        <f>IFERROR(VLOOKUP(N319,Marks,57,0),"")</f>
        <v>47</v>
      </c>
      <c r="L326" s="391">
        <f>IFERROR(VLOOKUP(N319,Marks,58,0),"")</f>
        <v>15</v>
      </c>
      <c r="M326" s="391">
        <f>IFERROR(VLOOKUP(N319,Marks,59,0),"")</f>
        <v>8</v>
      </c>
      <c r="N326" s="117">
        <f>IFERROR(VLOOKUP(N319,Marks,60,0),"")</f>
        <v>70</v>
      </c>
      <c r="O326" s="119">
        <f>IFERROR(VLOOKUP(N319,Marks,61,0),"")</f>
        <v>120</v>
      </c>
      <c r="P326" s="323" t="str">
        <f>IFERROR(VLOOKUP(N319,Marks,67,0),"")</f>
        <v>C</v>
      </c>
      <c r="Q326" s="770"/>
      <c r="R326" s="122" t="str">
        <f>'Result Sheet'!$AX$4</f>
        <v xml:space="preserve">गणित </v>
      </c>
      <c r="S326" s="391">
        <f>IFERROR(VLOOKUP(AD319,Marks,49,0),"")</f>
        <v>9</v>
      </c>
      <c r="T326" s="391">
        <f>IFERROR(VLOOKUP(AD319,Marks,50,0),"")</f>
        <v>6</v>
      </c>
      <c r="U326" s="117">
        <f>IFERROR(VLOOKUP(AD319,Marks,51,0),"")</f>
        <v>15</v>
      </c>
      <c r="V326" s="391">
        <f>IFERROR(VLOOKUP(AD319,Marks,52,0),"")</f>
        <v>25</v>
      </c>
      <c r="W326" s="391">
        <f>IFERROR(VLOOKUP(AD319,Marks,53,0),"")</f>
        <v>5</v>
      </c>
      <c r="X326" s="391">
        <f>IFERROR(VLOOKUP(AD319,Marks,54,0),"")</f>
        <v>8</v>
      </c>
      <c r="Y326" s="117">
        <f>IFERROR(VLOOKUP(AD319,Marks,55,0),"")</f>
        <v>38</v>
      </c>
      <c r="Z326" s="119">
        <f>IFERROR(VLOOKUP(AD319,Marks,56,0),"")</f>
        <v>53</v>
      </c>
      <c r="AA326" s="391">
        <f>IFERROR(VLOOKUP(AD319,Marks,57,0),"")</f>
        <v>49</v>
      </c>
      <c r="AB326" s="391">
        <f>IFERROR(VLOOKUP(AD319,Marks,58,0),"")</f>
        <v>15</v>
      </c>
      <c r="AC326" s="391">
        <f>IFERROR(VLOOKUP(AD319,Marks,59,0),"")</f>
        <v>8</v>
      </c>
      <c r="AD326" s="117">
        <f>IFERROR(VLOOKUP(AD319,Marks,60,0),"")</f>
        <v>72</v>
      </c>
      <c r="AE326" s="119">
        <f>IFERROR(VLOOKUP(AD319,Marks,61,0),"")</f>
        <v>125</v>
      </c>
      <c r="AF326" s="323" t="str">
        <f>IFERROR(VLOOKUP(AD319,Marks,67,0),"")</f>
        <v>C</v>
      </c>
    </row>
    <row r="327" spans="1:32" ht="21" customHeight="1">
      <c r="A327" s="166">
        <f>IF(N319="","",A326+1)</f>
        <v>15</v>
      </c>
      <c r="B327" s="122" t="str">
        <f>'Result Sheet'!$BQ$4</f>
        <v xml:space="preserve">पर्यावरण अध्ययन </v>
      </c>
      <c r="C327" s="391">
        <f>IFERROR(VLOOKUP(N319,Marks,68,0),"")</f>
        <v>9</v>
      </c>
      <c r="D327" s="391">
        <f>IFERROR(VLOOKUP(N319,Marks,69,0),"")</f>
        <v>7</v>
      </c>
      <c r="E327" s="117">
        <f>IFERROR(VLOOKUP(N319,Marks,70,0),"")</f>
        <v>16</v>
      </c>
      <c r="F327" s="391">
        <f>IFERROR(VLOOKUP(N319,Marks,71,0),"")</f>
        <v>25</v>
      </c>
      <c r="G327" s="391">
        <f>IFERROR(VLOOKUP(N319,Marks,72,0),"")</f>
        <v>6</v>
      </c>
      <c r="H327" s="391">
        <f>IFERROR(VLOOKUP(N319,Marks,73,0),"")</f>
        <v>9</v>
      </c>
      <c r="I327" s="117">
        <f>IFERROR(VLOOKUP(N319,Marks,74,0),"")</f>
        <v>40</v>
      </c>
      <c r="J327" s="119">
        <f>IFERROR(VLOOKUP(N319,Marks,75,0),"")</f>
        <v>56</v>
      </c>
      <c r="K327" s="391">
        <f>IFERROR(VLOOKUP(N319,Marks,76,0),"")</f>
        <v>46</v>
      </c>
      <c r="L327" s="391">
        <f>IFERROR(VLOOKUP(N319,Marks,77,0),"")</f>
        <v>16</v>
      </c>
      <c r="M327" s="391">
        <f>IFERROR(VLOOKUP(N319,Marks,78,0),"")</f>
        <v>8</v>
      </c>
      <c r="N327" s="117">
        <f>IFERROR(VLOOKUP(N319,Marks,79,0),"")</f>
        <v>70</v>
      </c>
      <c r="O327" s="119">
        <f>IFERROR(VLOOKUP(N319,Marks,80,0),"")</f>
        <v>126</v>
      </c>
      <c r="P327" s="323" t="str">
        <f>IFERROR(VLOOKUP(N319,Marks,86,0),"")</f>
        <v>C</v>
      </c>
      <c r="Q327" s="770"/>
      <c r="R327" s="122" t="str">
        <f>'Result Sheet'!$BQ$4</f>
        <v xml:space="preserve">पर्यावरण अध्ययन </v>
      </c>
      <c r="S327" s="391">
        <f>IFERROR(VLOOKUP(AD319,Marks,68,0),"")</f>
        <v>9</v>
      </c>
      <c r="T327" s="391">
        <f>IFERROR(VLOOKUP(AD319,Marks,69,0),"")</f>
        <v>7</v>
      </c>
      <c r="U327" s="117">
        <f>IFERROR(VLOOKUP(AD319,Marks,70,0),"")</f>
        <v>16</v>
      </c>
      <c r="V327" s="391">
        <f>IFERROR(VLOOKUP(AD319,Marks,71,0),"")</f>
        <v>32</v>
      </c>
      <c r="W327" s="391">
        <f>IFERROR(VLOOKUP(AD319,Marks,72,0),"")</f>
        <v>6</v>
      </c>
      <c r="X327" s="391">
        <f>IFERROR(VLOOKUP(AD319,Marks,73,0),"")</f>
        <v>9</v>
      </c>
      <c r="Y327" s="117">
        <f>IFERROR(VLOOKUP(AD319,Marks,74,0),"")</f>
        <v>47</v>
      </c>
      <c r="Z327" s="119">
        <f>IFERROR(VLOOKUP(AD319,Marks,75,0),"")</f>
        <v>63</v>
      </c>
      <c r="AA327" s="391">
        <f>IFERROR(VLOOKUP(AD319,Marks,76,0),"")</f>
        <v>48</v>
      </c>
      <c r="AB327" s="391">
        <f>IFERROR(VLOOKUP(AD319,Marks,77,0),"")</f>
        <v>16</v>
      </c>
      <c r="AC327" s="391">
        <f>IFERROR(VLOOKUP(AD319,Marks,78,0),"")</f>
        <v>8</v>
      </c>
      <c r="AD327" s="117">
        <f>IFERROR(VLOOKUP(AD319,Marks,79,0),"")</f>
        <v>72</v>
      </c>
      <c r="AE327" s="119">
        <f>IFERROR(VLOOKUP(AD319,Marks,80,0),"")</f>
        <v>135</v>
      </c>
      <c r="AF327" s="323" t="str">
        <f>IFERROR(VLOOKUP(AD319,Marks,86,0),"")</f>
        <v>C</v>
      </c>
    </row>
    <row r="328" spans="1:32" ht="25.5" customHeight="1">
      <c r="A328" s="166">
        <f>IF(N319="","",A327+1)</f>
        <v>16</v>
      </c>
      <c r="B328" s="392" t="s">
        <v>215</v>
      </c>
      <c r="C328" s="120">
        <f>IF(AND(C324="",C325="",C326="",C327=""),"",IF(OR(C316=1,C316=2),SUM(C324:C326),SUM(C324:C327)))</f>
        <v>27</v>
      </c>
      <c r="D328" s="120">
        <f>IF(AND(D324="",D325="",D326="",D327=""),"",IF(OR(C316=1,C316=2),SUM(D324:D326),SUM(D324:D327)))</f>
        <v>24</v>
      </c>
      <c r="E328" s="120">
        <f>IF(AND(E324="",E325="",E326="",E327=""),"",IF(OR(C316=1,C316=2),SUM(E324:E326),SUM(E324:E327)))</f>
        <v>51</v>
      </c>
      <c r="F328" s="120">
        <f>IF(AND(F324="",F325="",F326="",F327=""),"",IF(OR(C316=1,C316=2),SUM(F324:F326),SUM(F324:F327)))</f>
        <v>74</v>
      </c>
      <c r="G328" s="120">
        <f>IF(AND(G324="",G325="",G326="",G327=""),"",IF(OR(C316=1,C316=2),SUM(G324:G326),SUM(G324:G327)))</f>
        <v>16</v>
      </c>
      <c r="H328" s="120">
        <f>IF(AND(H324="",H325="",H326="",H327=""),"",IF(OR(C316=1,C316=2),SUM(H324:H326),SUM(H324:H327)))</f>
        <v>18</v>
      </c>
      <c r="I328" s="120">
        <f>IF(AND(I324="",I325="",I326="",I327=""),"",IF(OR(C316=1,C316=2),SUM(I324:I326),SUM(I324:I327)))</f>
        <v>108</v>
      </c>
      <c r="J328" s="120">
        <f>IF(AND(J324="",J325="",J326="",J327=""),"",IF(OR(C316=1,C316=2),SUM(J324:J326),SUM(J324:J327)))</f>
        <v>159</v>
      </c>
      <c r="K328" s="120">
        <f>IF(AND(K324="",K325="",K326="",K327=""),"",IF(OR(C316=1,C316=2),SUM(K324:K326),SUM(K324:K327)))</f>
        <v>125</v>
      </c>
      <c r="L328" s="120">
        <f>IF(AND(L324="",L325="",L326="",L327=""),"",IF(OR(C316=1,C316=2),SUM(L324:L326),SUM(L324:L327)))</f>
        <v>23</v>
      </c>
      <c r="M328" s="120">
        <f>IF(AND(M324="",M325="",M326="",M327=""),"",IF(OR(C316=1,C316=2),SUM(M324:M326),SUM(M324:M327)))</f>
        <v>28</v>
      </c>
      <c r="N328" s="120">
        <f>IF(AND(N324="",N325="",N326="",N327=""),"",IF(OR(C316=1,C316=2),SUM(N324:N326),SUM(N324:N327)))</f>
        <v>176</v>
      </c>
      <c r="O328" s="120">
        <f>IF(AND(O324="",O325="",O326="",O327=""),"",IF(OR(C316=1,C316=2),SUM(O324:O326),SUM(O324:O327)))</f>
        <v>335</v>
      </c>
      <c r="P328" s="326" t="str">
        <f>IF(OR(N319="",E317="",O328=""),"",IF(O328&gt;=81%*P323,"A",IF(O328&gt;=61%*P323,"B",IF(O328&gt;=41%*P323,"C",IF(O328&gt;=21%*P323,"D","E")))))</f>
        <v>C</v>
      </c>
      <c r="Q328" s="770"/>
      <c r="R328" s="392" t="s">
        <v>215</v>
      </c>
      <c r="S328" s="120">
        <f>IF(AND(S324="",S325="",S326="",S327=""),"",IF(OR(S316=1,S316=2),SUM(S324:S326),SUM(S324:S327)))</f>
        <v>27</v>
      </c>
      <c r="T328" s="120">
        <f>IF(AND(T324="",T325="",T326="",T327=""),"",IF(OR(S316=1,S316=2),SUM(T324:T326),SUM(T324:T327)))</f>
        <v>24</v>
      </c>
      <c r="U328" s="120">
        <f>IF(AND(U324="",U325="",U326="",U327=""),"",IF(OR(S316=1,S316=2),SUM(U324:U326),SUM(U324:U327)))</f>
        <v>51</v>
      </c>
      <c r="V328" s="120">
        <f>IF(AND(V324="",V325="",V326="",V327=""),"",IF(OR(S316=1,S316=2),SUM(V324:V326),SUM(V324:V327)))</f>
        <v>74</v>
      </c>
      <c r="W328" s="120">
        <f>IF(AND(W324="",W325="",W326="",W327=""),"",IF(OR(S316=1,S316=2),SUM(W324:W326),SUM(W324:W327)))</f>
        <v>15</v>
      </c>
      <c r="X328" s="120">
        <f>IF(AND(X324="",X325="",X326="",X327=""),"",IF(OR(S316=1,S316=2),SUM(X324:X326),SUM(X324:X327)))</f>
        <v>16</v>
      </c>
      <c r="Y328" s="120">
        <f>IF(AND(Y324="",Y325="",Y326="",Y327=""),"",IF(OR(S316=1,S316=2),SUM(Y324:Y326),SUM(Y324:Y327)))</f>
        <v>105</v>
      </c>
      <c r="Z328" s="120">
        <f>IF(AND(Z324="",Z325="",Z326="",Z327=""),"",IF(OR(S316=1,S316=2),SUM(Z324:Z326),SUM(Z324:Z327)))</f>
        <v>156</v>
      </c>
      <c r="AA328" s="120">
        <f>IF(AND(AA324="",AA325="",AA326="",AA327=""),"",IF(OR(S316=1,S316=2),SUM(AA324:AA326),SUM(AA324:AA327)))</f>
        <v>131</v>
      </c>
      <c r="AB328" s="120">
        <f>IF(AND(AB324="",AB325="",AB326="",AB327=""),"",IF(OR(S316=1,S316=2),SUM(AB324:AB326),SUM(AB324:AB327)))</f>
        <v>23</v>
      </c>
      <c r="AC328" s="120">
        <f>IF(AND(AC324="",AC325="",AC326="",AC327=""),"",IF(OR(S316=1,S316=2),SUM(AC324:AC326),SUM(AC324:AC327)))</f>
        <v>28</v>
      </c>
      <c r="AD328" s="120">
        <f>IF(AND(AD324="",AD325="",AD326="",AD327=""),"",IF(OR(S316=1,S316=2),SUM(AD324:AD326),SUM(AD324:AD327)))</f>
        <v>182</v>
      </c>
      <c r="AE328" s="120">
        <f>IF(AND(AE324="",AE325="",AE326="",AE327=""),"",IF(OR(S316=1,S316=2),SUM(AE324:AE326),SUM(AE324:AE327)))</f>
        <v>338</v>
      </c>
      <c r="AF328" s="326" t="str">
        <f>IF(OR(AD319="",U317="",AE328=""),"",IF(AE328&gt;=81%*AF323,"A",IF(AE328&gt;=61%*AF323,"B",IF(AE328&gt;=41%*AF323,"C",IF(AE328&gt;=21%*AF323,"D","E")))))</f>
        <v>C</v>
      </c>
    </row>
    <row r="329" spans="1:32" ht="9" customHeight="1">
      <c r="A329" s="166">
        <f>IF(N319="","",A328+1)</f>
        <v>17</v>
      </c>
      <c r="B329" s="737"/>
      <c r="C329" s="737"/>
      <c r="D329" s="737"/>
      <c r="E329" s="737"/>
      <c r="F329" s="737"/>
      <c r="G329" s="737"/>
      <c r="H329" s="737"/>
      <c r="I329" s="737"/>
      <c r="J329" s="737"/>
      <c r="K329" s="737"/>
      <c r="L329" s="737"/>
      <c r="M329" s="737"/>
      <c r="N329" s="737"/>
      <c r="O329" s="737"/>
      <c r="P329" s="737"/>
      <c r="Q329" s="770"/>
      <c r="R329" s="737"/>
      <c r="S329" s="737"/>
      <c r="T329" s="737"/>
      <c r="U329" s="737"/>
      <c r="V329" s="737"/>
      <c r="W329" s="737"/>
      <c r="X329" s="737"/>
      <c r="Y329" s="737"/>
      <c r="Z329" s="737"/>
      <c r="AA329" s="737"/>
      <c r="AB329" s="737"/>
      <c r="AC329" s="737"/>
      <c r="AD329" s="737"/>
      <c r="AE329" s="737"/>
      <c r="AF329" s="737"/>
    </row>
    <row r="330" spans="1:32" ht="22.5" customHeight="1">
      <c r="A330" s="166">
        <f>IF(N319="","",A329+1)</f>
        <v>18</v>
      </c>
      <c r="B330" s="738" t="s">
        <v>213</v>
      </c>
      <c r="C330" s="738"/>
      <c r="D330" s="739" t="s">
        <v>229</v>
      </c>
      <c r="E330" s="740"/>
      <c r="F330" s="393" t="s">
        <v>186</v>
      </c>
      <c r="G330" s="738" t="s">
        <v>213</v>
      </c>
      <c r="H330" s="738"/>
      <c r="I330" s="739" t="s">
        <v>229</v>
      </c>
      <c r="J330" s="740"/>
      <c r="K330" s="393" t="s">
        <v>186</v>
      </c>
      <c r="L330" s="738" t="s">
        <v>213</v>
      </c>
      <c r="M330" s="738"/>
      <c r="N330" s="739" t="s">
        <v>229</v>
      </c>
      <c r="O330" s="740"/>
      <c r="P330" s="393" t="s">
        <v>186</v>
      </c>
      <c r="Q330" s="770"/>
      <c r="R330" s="738" t="s">
        <v>213</v>
      </c>
      <c r="S330" s="738"/>
      <c r="T330" s="739" t="s">
        <v>229</v>
      </c>
      <c r="U330" s="740"/>
      <c r="V330" s="393" t="s">
        <v>186</v>
      </c>
      <c r="W330" s="738" t="s">
        <v>213</v>
      </c>
      <c r="X330" s="738"/>
      <c r="Y330" s="739" t="s">
        <v>229</v>
      </c>
      <c r="Z330" s="740"/>
      <c r="AA330" s="393" t="s">
        <v>186</v>
      </c>
      <c r="AB330" s="738" t="s">
        <v>213</v>
      </c>
      <c r="AC330" s="738"/>
      <c r="AD330" s="739" t="s">
        <v>229</v>
      </c>
      <c r="AE330" s="740"/>
      <c r="AF330" s="393" t="s">
        <v>186</v>
      </c>
    </row>
    <row r="331" spans="1:32" ht="21.75" customHeight="1">
      <c r="A331" s="166">
        <f>IF(N319="","",A330+1)</f>
        <v>19</v>
      </c>
      <c r="B331" s="741" t="s">
        <v>221</v>
      </c>
      <c r="C331" s="742"/>
      <c r="D331" s="742"/>
      <c r="E331" s="119">
        <f>IFERROR(VLOOKUP(N319,Marks,90,0),"")</f>
        <v>0</v>
      </c>
      <c r="F331" s="130" t="str">
        <f>IFERROR(VLOOKUP(N319,Marks,94,0),"")</f>
        <v/>
      </c>
      <c r="G331" s="741" t="s">
        <v>192</v>
      </c>
      <c r="H331" s="742"/>
      <c r="I331" s="742"/>
      <c r="J331" s="119">
        <f>IFERROR(VLOOKUP(N319,Marks,98,0),"")</f>
        <v>0</v>
      </c>
      <c r="K331" s="130" t="str">
        <f>IFERROR(VLOOKUP(N319,Marks,102,0),"")</f>
        <v/>
      </c>
      <c r="L331" s="743" t="s">
        <v>193</v>
      </c>
      <c r="M331" s="744"/>
      <c r="N331" s="744"/>
      <c r="O331" s="119">
        <f>IFERROR(VLOOKUP(N319,Marks,106,0),"")</f>
        <v>0</v>
      </c>
      <c r="P331" s="130" t="str">
        <f>IFERROR(VLOOKUP(N319,Marks,110,0),"")</f>
        <v/>
      </c>
      <c r="Q331" s="770"/>
      <c r="R331" s="740" t="s">
        <v>221</v>
      </c>
      <c r="S331" s="740"/>
      <c r="T331" s="740"/>
      <c r="U331" s="119">
        <f>IFERROR(VLOOKUP(AD319,Marks,90,0),"")</f>
        <v>0</v>
      </c>
      <c r="V331" s="130" t="str">
        <f>IFERROR(VLOOKUP(AD319,Marks,94,0),"")</f>
        <v/>
      </c>
      <c r="W331" s="740" t="s">
        <v>192</v>
      </c>
      <c r="X331" s="740"/>
      <c r="Y331" s="740"/>
      <c r="Z331" s="119">
        <f>IFERROR(VLOOKUP(AD319,Marks,98,0),"")</f>
        <v>0</v>
      </c>
      <c r="AA331" s="130" t="str">
        <f>IFERROR(VLOOKUP(AD319,Marks,102,0),"")</f>
        <v/>
      </c>
      <c r="AB331" s="745" t="s">
        <v>193</v>
      </c>
      <c r="AC331" s="745"/>
      <c r="AD331" s="745"/>
      <c r="AE331" s="119">
        <f>IFERROR(VLOOKUP(AD319,Marks,106,0),"")</f>
        <v>0</v>
      </c>
      <c r="AF331" s="130" t="str">
        <f>IFERROR(VLOOKUP(AD319,Marks,110,0),"")</f>
        <v/>
      </c>
    </row>
    <row r="332" spans="1:32" ht="21" customHeight="1">
      <c r="A332" s="166">
        <f>IF(N319="","",A331+1)</f>
        <v>20</v>
      </c>
      <c r="B332" s="732" t="s">
        <v>216</v>
      </c>
      <c r="C332" s="732"/>
      <c r="D332" s="732"/>
      <c r="E332" s="746">
        <f>IFERROR(VLOOKUP(N319,Marks,116,0),"")</f>
        <v>220</v>
      </c>
      <c r="F332" s="746"/>
      <c r="G332" s="746"/>
      <c r="H332" s="746"/>
      <c r="I332" s="732" t="s">
        <v>217</v>
      </c>
      <c r="J332" s="732"/>
      <c r="K332" s="732"/>
      <c r="L332" s="732"/>
      <c r="M332" s="747">
        <f>IFERROR(VLOOKUP(N319,Marks,117,0),"")</f>
        <v>32</v>
      </c>
      <c r="N332" s="747"/>
      <c r="O332" s="747"/>
      <c r="P332" s="747"/>
      <c r="Q332" s="770"/>
      <c r="R332" s="732" t="s">
        <v>216</v>
      </c>
      <c r="S332" s="732"/>
      <c r="T332" s="732"/>
      <c r="U332" s="746">
        <f>IFERROR(VLOOKUP(AD319,Marks,116,0),"")</f>
        <v>220</v>
      </c>
      <c r="V332" s="746"/>
      <c r="W332" s="746"/>
      <c r="X332" s="746"/>
      <c r="Y332" s="732" t="s">
        <v>217</v>
      </c>
      <c r="Z332" s="732"/>
      <c r="AA332" s="732"/>
      <c r="AB332" s="732"/>
      <c r="AC332" s="747">
        <f>IFERROR(VLOOKUP(AD319,Marks,117,0),"")</f>
        <v>20</v>
      </c>
      <c r="AD332" s="747"/>
      <c r="AE332" s="747"/>
      <c r="AF332" s="747"/>
    </row>
    <row r="333" spans="1:32" ht="21" customHeight="1">
      <c r="A333" s="166">
        <f>IF(N319="","",A332+1)</f>
        <v>21</v>
      </c>
      <c r="B333" s="732" t="s">
        <v>218</v>
      </c>
      <c r="C333" s="732"/>
      <c r="D333" s="732"/>
      <c r="E333" s="774" t="str">
        <f>IFERROR(VLOOKUP(N319,Marks,115,0),"")</f>
        <v>Promoted</v>
      </c>
      <c r="F333" s="774"/>
      <c r="G333" s="774"/>
      <c r="H333" s="774"/>
      <c r="I333" s="732" t="s">
        <v>219</v>
      </c>
      <c r="J333" s="732"/>
      <c r="K333" s="732"/>
      <c r="L333" s="732"/>
      <c r="M333" s="733">
        <f>IFERROR(VLOOKUP(N319,Marks,112,0),"")</f>
        <v>55.833333333333336</v>
      </c>
      <c r="N333" s="733"/>
      <c r="O333" s="733"/>
      <c r="P333" s="733"/>
      <c r="Q333" s="770"/>
      <c r="R333" s="732" t="s">
        <v>218</v>
      </c>
      <c r="S333" s="732"/>
      <c r="T333" s="732"/>
      <c r="U333" s="774" t="str">
        <f>IFERROR(VLOOKUP(AD319,Marks,115,0),"")</f>
        <v>Promoted</v>
      </c>
      <c r="V333" s="774"/>
      <c r="W333" s="774"/>
      <c r="X333" s="774"/>
      <c r="Y333" s="732" t="s">
        <v>219</v>
      </c>
      <c r="Z333" s="732"/>
      <c r="AA333" s="732"/>
      <c r="AB333" s="732"/>
      <c r="AC333" s="733">
        <f>IFERROR(VLOOKUP(AD319,Marks,112,0),"")</f>
        <v>56.333333333333336</v>
      </c>
      <c r="AD333" s="733"/>
      <c r="AE333" s="733"/>
      <c r="AF333" s="733"/>
    </row>
    <row r="334" spans="1:32" ht="21" customHeight="1">
      <c r="A334" s="166">
        <f>IF(N319="","",A333+1)</f>
        <v>22</v>
      </c>
      <c r="B334" s="732" t="s">
        <v>220</v>
      </c>
      <c r="C334" s="732"/>
      <c r="D334" s="732"/>
      <c r="E334" s="324" t="str">
        <f>IFERROR(VLOOKUP(N319,Marks,113,0),"")</f>
        <v>II</v>
      </c>
      <c r="F334" s="325" t="s">
        <v>341</v>
      </c>
      <c r="G334" s="734" t="str">
        <f>IF(OR(N319="",E317="",O328=""),"",IF(O328&gt;=81%*P323,"A",IF(O328&gt;=61%*P323,"B",IF(O328&gt;=41%*P323,"C",IF(O328&gt;=21%*P323,"D","E")))))</f>
        <v>C</v>
      </c>
      <c r="H334" s="734"/>
      <c r="I334" s="732" t="s">
        <v>222</v>
      </c>
      <c r="J334" s="732"/>
      <c r="K334" s="732"/>
      <c r="L334" s="732"/>
      <c r="M334" s="769">
        <f>IFERROR(VLOOKUP(N319,Marks,114,0),"")</f>
        <v>11.999999999999998</v>
      </c>
      <c r="N334" s="769"/>
      <c r="O334" s="769"/>
      <c r="P334" s="769"/>
      <c r="Q334" s="770"/>
      <c r="R334" s="732" t="s">
        <v>220</v>
      </c>
      <c r="S334" s="732"/>
      <c r="T334" s="732"/>
      <c r="U334" s="324" t="str">
        <f>IFERROR(VLOOKUP(AD319,Marks,113,0),"")</f>
        <v>II</v>
      </c>
      <c r="V334" s="325" t="s">
        <v>341</v>
      </c>
      <c r="W334" s="734" t="str">
        <f>IF(OR(AD319="",U317="",AE328=""),"",IF(AE328&gt;=81%*AF323,"A",IF(AE328&gt;=61%*AF323,"B",IF(AE328&gt;=41%*AF323,"C",IF(AE328&gt;=21%*AF323,"D","E")))))</f>
        <v>C</v>
      </c>
      <c r="X334" s="734"/>
      <c r="Y334" s="732" t="s">
        <v>222</v>
      </c>
      <c r="Z334" s="732"/>
      <c r="AA334" s="732"/>
      <c r="AB334" s="732"/>
      <c r="AC334" s="769">
        <f>IFERROR(VLOOKUP(AD319,Marks,114,0),"")</f>
        <v>9.9999999999999964</v>
      </c>
      <c r="AD334" s="769"/>
      <c r="AE334" s="769"/>
      <c r="AF334" s="769"/>
    </row>
    <row r="335" spans="1:32" ht="21" customHeight="1">
      <c r="A335" s="166">
        <f>IF(N319="","",A334+1)</f>
        <v>23</v>
      </c>
      <c r="B335" s="768" t="s">
        <v>228</v>
      </c>
      <c r="C335" s="768"/>
      <c r="D335" s="768"/>
      <c r="E335" s="735">
        <f>'Master sheet'!$C$10</f>
        <v>44697</v>
      </c>
      <c r="F335" s="735"/>
      <c r="G335" s="735"/>
      <c r="H335" s="318"/>
      <c r="I335" s="121"/>
      <c r="J335" s="121"/>
      <c r="K335" s="76"/>
      <c r="L335" s="121"/>
      <c r="M335" s="121"/>
      <c r="N335" s="121"/>
      <c r="O335" s="121"/>
      <c r="P335" s="121"/>
      <c r="Q335" s="770"/>
      <c r="R335" s="768" t="s">
        <v>228</v>
      </c>
      <c r="S335" s="768"/>
      <c r="T335" s="768"/>
      <c r="U335" s="735">
        <f>'Master sheet'!$C$10</f>
        <v>44697</v>
      </c>
      <c r="V335" s="735"/>
      <c r="W335" s="735"/>
      <c r="X335" s="121"/>
      <c r="Y335" s="121"/>
      <c r="Z335" s="121"/>
      <c r="AA335" s="76"/>
      <c r="AB335" s="121"/>
      <c r="AC335" s="121"/>
      <c r="AD335" s="121"/>
      <c r="AE335" s="121"/>
      <c r="AF335" s="121"/>
    </row>
    <row r="336" spans="1:32" ht="43.5" customHeight="1">
      <c r="A336" s="166">
        <f>IF(N319="","",A335+1)</f>
        <v>24</v>
      </c>
      <c r="B336" s="755" t="str">
        <f>IF(AND(C316=1),CONCATENATE("( ",UPPER('Master sheet'!$F$10)," )"),IF(AND(C316=2),CONCATENATE("( ",UPPER('Master sheet'!$F$18)," )"),IF(AND(C316=3),CONCATENATE("( ",UPPER('Master sheet'!$J$10)," )"),IF(AND(C316=4),CONCATENATE("( ",UPPER('Master sheet'!$J$18)," )"),""))))</f>
        <v>( PRADIP SINGH RAJAWAT )</v>
      </c>
      <c r="C336" s="755"/>
      <c r="D336" s="755"/>
      <c r="E336" s="755"/>
      <c r="F336" s="756" t="str">
        <f>IF(AND(N319=""),"",CONCATENATE("(",'Master sheet'!$C$14," )"))</f>
        <v>(Suresh Kumar )</v>
      </c>
      <c r="G336" s="756"/>
      <c r="H336" s="756"/>
      <c r="I336" s="756"/>
      <c r="J336" s="756"/>
      <c r="K336" s="756" t="str">
        <f>IF(AND(N319=""),"",CONCATENATE("(",'Master sheet'!$C$12," )"))</f>
        <v>(USHA PALIYA )</v>
      </c>
      <c r="L336" s="756"/>
      <c r="M336" s="756"/>
      <c r="N336" s="756"/>
      <c r="O336" s="756"/>
      <c r="P336" s="756"/>
      <c r="Q336" s="770"/>
      <c r="R336" s="755" t="str">
        <f>IF(AND(S316=1),CONCATENATE("( ",UPPER('Master sheet'!$F$10)," )"),IF(AND(S316=2),CONCATENATE("( ",UPPER('Master sheet'!$F$18)," )"),IF(AND(S316=3),CONCATENATE("( ",UPPER('Master sheet'!$J$10)," )"),IF(AND(S316=4),CONCATENATE("( ",UPPER('Master sheet'!$J$18)," )"),""))))</f>
        <v>( PRADIP SINGH RAJAWAT )</v>
      </c>
      <c r="S336" s="755"/>
      <c r="T336" s="755"/>
      <c r="U336" s="755"/>
      <c r="V336" s="756" t="str">
        <f>IF(AND(AD319=""),"",CONCATENATE("(",'Master sheet'!$C$14," )"))</f>
        <v>(Suresh Kumar )</v>
      </c>
      <c r="W336" s="756"/>
      <c r="X336" s="756"/>
      <c r="Y336" s="756"/>
      <c r="Z336" s="756"/>
      <c r="AA336" s="756" t="str">
        <f>IF(AND(AD319=""),"",CONCATENATE("(",'Master sheet'!$C$12," )"))</f>
        <v>(USHA PALIYA )</v>
      </c>
      <c r="AB336" s="756"/>
      <c r="AC336" s="756"/>
      <c r="AD336" s="756"/>
      <c r="AE336" s="756"/>
      <c r="AF336" s="756"/>
    </row>
    <row r="337" spans="1:32" ht="21.75" customHeight="1">
      <c r="A337" s="166">
        <f>IF(N319="","",A336+1)</f>
        <v>25</v>
      </c>
      <c r="B337" s="757" t="s">
        <v>223</v>
      </c>
      <c r="C337" s="757"/>
      <c r="D337" s="757"/>
      <c r="E337" s="757"/>
      <c r="F337" s="758" t="s">
        <v>224</v>
      </c>
      <c r="G337" s="758"/>
      <c r="H337" s="758"/>
      <c r="I337" s="758"/>
      <c r="J337" s="758"/>
      <c r="K337" s="757" t="s">
        <v>225</v>
      </c>
      <c r="L337" s="757"/>
      <c r="M337" s="757"/>
      <c r="N337" s="757"/>
      <c r="O337" s="757"/>
      <c r="P337" s="757"/>
      <c r="Q337" s="770"/>
      <c r="R337" s="757" t="s">
        <v>223</v>
      </c>
      <c r="S337" s="757"/>
      <c r="T337" s="757"/>
      <c r="U337" s="757"/>
      <c r="V337" s="758" t="s">
        <v>224</v>
      </c>
      <c r="W337" s="758"/>
      <c r="X337" s="758"/>
      <c r="Y337" s="758"/>
      <c r="Z337" s="758"/>
      <c r="AA337" s="757" t="s">
        <v>225</v>
      </c>
      <c r="AB337" s="757"/>
      <c r="AC337" s="757"/>
      <c r="AD337" s="757"/>
      <c r="AE337" s="757"/>
      <c r="AF337" s="757"/>
    </row>
    <row r="339" spans="1:32" ht="21.9" customHeight="1">
      <c r="A339" s="165">
        <f>IF(N345="","",1)</f>
        <v>1</v>
      </c>
      <c r="B339" s="759" t="s">
        <v>203</v>
      </c>
      <c r="C339" s="759"/>
      <c r="D339" s="759"/>
      <c r="E339" s="759"/>
      <c r="F339" s="759"/>
      <c r="G339" s="759"/>
      <c r="H339" s="759"/>
      <c r="I339" s="759"/>
      <c r="J339" s="759"/>
      <c r="K339" s="759"/>
      <c r="L339" s="759"/>
      <c r="M339" s="759"/>
      <c r="N339" s="759"/>
      <c r="O339" s="759"/>
      <c r="P339" s="759"/>
      <c r="Q339" s="770" t="s">
        <v>249</v>
      </c>
      <c r="R339" s="759" t="s">
        <v>203</v>
      </c>
      <c r="S339" s="759"/>
      <c r="T339" s="759"/>
      <c r="U339" s="759"/>
      <c r="V339" s="759"/>
      <c r="W339" s="759"/>
      <c r="X339" s="759"/>
      <c r="Y339" s="759"/>
      <c r="Z339" s="759"/>
      <c r="AA339" s="759"/>
      <c r="AB339" s="759"/>
      <c r="AC339" s="759"/>
      <c r="AD339" s="759"/>
      <c r="AE339" s="759"/>
      <c r="AF339" s="759"/>
    </row>
    <row r="340" spans="1:32" ht="21.9" customHeight="1">
      <c r="A340" s="166">
        <f>IF(N345="","",A339+1)</f>
        <v>2</v>
      </c>
      <c r="B340" s="771" t="s">
        <v>204</v>
      </c>
      <c r="C340" s="771"/>
      <c r="D340" s="771"/>
      <c r="E340" s="771"/>
      <c r="F340" s="771"/>
      <c r="G340" s="771"/>
      <c r="H340" s="771"/>
      <c r="I340" s="771"/>
      <c r="J340" s="771"/>
      <c r="K340" s="771"/>
      <c r="L340" s="771"/>
      <c r="M340" s="771"/>
      <c r="N340" s="771"/>
      <c r="O340" s="771"/>
      <c r="P340" s="771"/>
      <c r="Q340" s="770"/>
      <c r="R340" s="771" t="s">
        <v>204</v>
      </c>
      <c r="S340" s="771"/>
      <c r="T340" s="771"/>
      <c r="U340" s="771"/>
      <c r="V340" s="771"/>
      <c r="W340" s="771"/>
      <c r="X340" s="771"/>
      <c r="Y340" s="771"/>
      <c r="Z340" s="771"/>
      <c r="AA340" s="771"/>
      <c r="AB340" s="771"/>
      <c r="AC340" s="771"/>
      <c r="AD340" s="771"/>
      <c r="AE340" s="771"/>
      <c r="AF340" s="771"/>
    </row>
    <row r="341" spans="1:32" ht="21.9" customHeight="1">
      <c r="A341" s="166">
        <f>IF(N345="","",A340+1)</f>
        <v>3</v>
      </c>
      <c r="B341" s="772" t="s">
        <v>168</v>
      </c>
      <c r="C341" s="772"/>
      <c r="D341" s="772"/>
      <c r="E341" s="773" t="str">
        <f>IF(AND(N345=""),"",'Result Sheet'!$F$2)</f>
        <v xml:space="preserve">महात्मा गाँधी राजकीय विद्यालय (अंग्रेजी माध्यम) बर, पाली </v>
      </c>
      <c r="F341" s="773"/>
      <c r="G341" s="773"/>
      <c r="H341" s="773"/>
      <c r="I341" s="773"/>
      <c r="J341" s="773"/>
      <c r="K341" s="773"/>
      <c r="L341" s="773"/>
      <c r="M341" s="773"/>
      <c r="N341" s="773"/>
      <c r="O341" s="773"/>
      <c r="P341" s="773"/>
      <c r="Q341" s="770"/>
      <c r="R341" s="772" t="s">
        <v>168</v>
      </c>
      <c r="S341" s="772"/>
      <c r="T341" s="772"/>
      <c r="U341" s="773" t="str">
        <f>IF(AND(AD345=""),"",'Result Sheet'!$F$2)</f>
        <v xml:space="preserve">महात्मा गाँधी राजकीय विद्यालय (अंग्रेजी माध्यम) बर, पाली </v>
      </c>
      <c r="V341" s="773"/>
      <c r="W341" s="773"/>
      <c r="X341" s="773"/>
      <c r="Y341" s="773"/>
      <c r="Z341" s="773"/>
      <c r="AA341" s="773"/>
      <c r="AB341" s="773"/>
      <c r="AC341" s="773"/>
      <c r="AD341" s="773"/>
      <c r="AE341" s="773"/>
      <c r="AF341" s="773"/>
    </row>
    <row r="342" spans="1:32" ht="21.9" customHeight="1">
      <c r="A342" s="166">
        <f>IF(N345="","",A341+1)</f>
        <v>4</v>
      </c>
      <c r="B342" s="164" t="s">
        <v>169</v>
      </c>
      <c r="C342" s="748">
        <f>IFERROR(VLOOKUP(N345,Marks,2,0),"")</f>
        <v>1</v>
      </c>
      <c r="D342" s="748"/>
      <c r="E342" s="766" t="s">
        <v>212</v>
      </c>
      <c r="F342" s="766"/>
      <c r="G342" s="766"/>
      <c r="H342" s="748" t="str">
        <f>IFERROR(VLOOKUP(N345,Marks,3,0),"")</f>
        <v>A</v>
      </c>
      <c r="I342" s="748"/>
      <c r="J342" s="749" t="s">
        <v>205</v>
      </c>
      <c r="K342" s="749"/>
      <c r="L342" s="749"/>
      <c r="M342" s="749"/>
      <c r="N342" s="750" t="str">
        <f>IF(AND(N345=""),"",'Marks Entry 1st'!$I$2)</f>
        <v xml:space="preserve"> 2021-2022</v>
      </c>
      <c r="O342" s="750"/>
      <c r="P342" s="750"/>
      <c r="Q342" s="770"/>
      <c r="R342" s="164" t="s">
        <v>169</v>
      </c>
      <c r="S342" s="748">
        <f>IFERROR(VLOOKUP(AD345,Marks,2,0),"")</f>
        <v>1</v>
      </c>
      <c r="T342" s="748"/>
      <c r="U342" s="766" t="s">
        <v>212</v>
      </c>
      <c r="V342" s="766"/>
      <c r="W342" s="766"/>
      <c r="X342" s="748" t="str">
        <f>IFERROR(VLOOKUP(AD345,Marks,3,0),"")</f>
        <v>A</v>
      </c>
      <c r="Y342" s="748"/>
      <c r="Z342" s="749" t="s">
        <v>205</v>
      </c>
      <c r="AA342" s="749"/>
      <c r="AB342" s="749"/>
      <c r="AC342" s="749"/>
      <c r="AD342" s="750" t="str">
        <f>IF(AND(AD345=""),"",'Marks Entry 1st'!$I$2)</f>
        <v xml:space="preserve"> 2021-2022</v>
      </c>
      <c r="AE342" s="750"/>
      <c r="AF342" s="750"/>
    </row>
    <row r="343" spans="1:32" ht="21.9" customHeight="1">
      <c r="A343" s="166">
        <f>IF(N345="","",A342+1)</f>
        <v>5</v>
      </c>
      <c r="B343" s="751" t="s">
        <v>206</v>
      </c>
      <c r="C343" s="751"/>
      <c r="D343" s="751"/>
      <c r="E343" s="752" t="str">
        <f>IFERROR(VLOOKUP(N345,Marks,6,0),"")</f>
        <v>PRIYANSHU</v>
      </c>
      <c r="F343" s="752"/>
      <c r="G343" s="752"/>
      <c r="H343" s="752"/>
      <c r="I343" s="752"/>
      <c r="J343" s="753" t="s">
        <v>209</v>
      </c>
      <c r="K343" s="753"/>
      <c r="L343" s="753"/>
      <c r="M343" s="753"/>
      <c r="N343" s="754">
        <f>IFERROR(VLOOKUP(N345,Marks,5,0),"")</f>
        <v>950</v>
      </c>
      <c r="O343" s="754"/>
      <c r="P343" s="754"/>
      <c r="Q343" s="770"/>
      <c r="R343" s="751" t="s">
        <v>206</v>
      </c>
      <c r="S343" s="751"/>
      <c r="T343" s="751"/>
      <c r="U343" s="752" t="str">
        <f>IFERROR(VLOOKUP(AD345,Marks,6,0),"")</f>
        <v>PRIYANSHU RAWAT</v>
      </c>
      <c r="V343" s="752"/>
      <c r="W343" s="752"/>
      <c r="X343" s="752"/>
      <c r="Y343" s="752"/>
      <c r="Z343" s="753" t="s">
        <v>209</v>
      </c>
      <c r="AA343" s="753"/>
      <c r="AB343" s="753"/>
      <c r="AC343" s="753"/>
      <c r="AD343" s="754">
        <f>IFERROR(VLOOKUP(AD345,Marks,5,0),"")</f>
        <v>945</v>
      </c>
      <c r="AE343" s="754"/>
      <c r="AF343" s="754"/>
    </row>
    <row r="344" spans="1:32" ht="21.9" customHeight="1">
      <c r="A344" s="166">
        <f>IF(N345="","",A343+1)</f>
        <v>6</v>
      </c>
      <c r="B344" s="751" t="s">
        <v>207</v>
      </c>
      <c r="C344" s="751"/>
      <c r="D344" s="751"/>
      <c r="E344" s="752" t="str">
        <f>IFERROR(VLOOKUP(N345,Marks,7,0),"")</f>
        <v>KULDEEP</v>
      </c>
      <c r="F344" s="752"/>
      <c r="G344" s="752"/>
      <c r="H344" s="752"/>
      <c r="I344" s="752"/>
      <c r="J344" s="753" t="s">
        <v>210</v>
      </c>
      <c r="K344" s="753"/>
      <c r="L344" s="753"/>
      <c r="M344" s="753"/>
      <c r="N344" s="767" t="str">
        <f>IFERROR(VLOOKUP(N345,Marks,4,0),"")</f>
        <v>27-02-2016</v>
      </c>
      <c r="O344" s="767"/>
      <c r="P344" s="767"/>
      <c r="Q344" s="770"/>
      <c r="R344" s="751" t="s">
        <v>207</v>
      </c>
      <c r="S344" s="751"/>
      <c r="T344" s="751"/>
      <c r="U344" s="752" t="str">
        <f>IFERROR(VLOOKUP(AD345,Marks,7,0),"")</f>
        <v>MANOHAR SINGH</v>
      </c>
      <c r="V344" s="752"/>
      <c r="W344" s="752"/>
      <c r="X344" s="752"/>
      <c r="Y344" s="752"/>
      <c r="Z344" s="753" t="s">
        <v>210</v>
      </c>
      <c r="AA344" s="753"/>
      <c r="AB344" s="753"/>
      <c r="AC344" s="753"/>
      <c r="AD344" s="767" t="str">
        <f>IFERROR(VLOOKUP(AD345,Marks,4,0),"")</f>
        <v>22-07-2015</v>
      </c>
      <c r="AE344" s="767"/>
      <c r="AF344" s="767"/>
    </row>
    <row r="345" spans="1:32" ht="21.9" customHeight="1">
      <c r="A345" s="166">
        <f>IF(N345="","",A344+1)</f>
        <v>7</v>
      </c>
      <c r="B345" s="751" t="s">
        <v>208</v>
      </c>
      <c r="C345" s="751"/>
      <c r="D345" s="751"/>
      <c r="E345" s="752" t="str">
        <f>IFERROR(VLOOKUP(N345,Marks,8,0),"")</f>
        <v>KHUSBOO MALI</v>
      </c>
      <c r="F345" s="752"/>
      <c r="G345" s="752"/>
      <c r="H345" s="752"/>
      <c r="I345" s="752"/>
      <c r="J345" s="753" t="s">
        <v>211</v>
      </c>
      <c r="K345" s="753"/>
      <c r="L345" s="753"/>
      <c r="M345" s="753"/>
      <c r="N345" s="760">
        <f>IF(AD319="","",IF(AND(AD319+1&gt;$AN$6),"",AD319+1))</f>
        <v>127</v>
      </c>
      <c r="O345" s="760"/>
      <c r="P345" s="760"/>
      <c r="Q345" s="770"/>
      <c r="R345" s="751" t="s">
        <v>208</v>
      </c>
      <c r="S345" s="751"/>
      <c r="T345" s="751"/>
      <c r="U345" s="752" t="str">
        <f>IFERROR(VLOOKUP(AD345,Marks,8,0),"")</f>
        <v>SAPNA</v>
      </c>
      <c r="V345" s="752"/>
      <c r="W345" s="752"/>
      <c r="X345" s="752"/>
      <c r="Y345" s="752"/>
      <c r="Z345" s="753" t="s">
        <v>211</v>
      </c>
      <c r="AA345" s="753"/>
      <c r="AB345" s="753"/>
      <c r="AC345" s="753"/>
      <c r="AD345" s="761">
        <f>IF(N345="","",IF(AND(N345+1&gt;$AN$6),"",N345+1))</f>
        <v>128</v>
      </c>
      <c r="AE345" s="761"/>
      <c r="AF345" s="761"/>
    </row>
    <row r="346" spans="1:32" ht="9" customHeight="1">
      <c r="A346" s="166">
        <f>IF(N345="","",A345+1)</f>
        <v>8</v>
      </c>
      <c r="B346" s="123"/>
      <c r="C346" s="123"/>
      <c r="D346" s="123"/>
      <c r="E346" s="124"/>
      <c r="F346" s="124"/>
      <c r="G346" s="124"/>
      <c r="H346" s="123"/>
      <c r="I346" s="123"/>
      <c r="J346" s="125"/>
      <c r="K346" s="125"/>
      <c r="L346" s="125"/>
      <c r="M346" s="76"/>
      <c r="N346" s="76"/>
      <c r="O346" s="76"/>
      <c r="P346" s="76"/>
      <c r="Q346" s="770"/>
      <c r="R346" s="123"/>
      <c r="S346" s="123"/>
      <c r="T346" s="123"/>
      <c r="U346" s="124"/>
      <c r="V346" s="124"/>
      <c r="W346" s="124"/>
      <c r="X346" s="123"/>
      <c r="Y346" s="123"/>
      <c r="Z346" s="125"/>
      <c r="AA346" s="125"/>
      <c r="AB346" s="125"/>
      <c r="AC346" s="76"/>
      <c r="AD346" s="76"/>
      <c r="AE346" s="76"/>
      <c r="AF346" s="76"/>
    </row>
    <row r="347" spans="1:32" ht="21" customHeight="1">
      <c r="A347" s="166">
        <f>IF(N345="","",A346+1)</f>
        <v>9</v>
      </c>
      <c r="B347" s="762" t="s">
        <v>213</v>
      </c>
      <c r="C347" s="610" t="s">
        <v>214</v>
      </c>
      <c r="D347" s="610"/>
      <c r="E347" s="610"/>
      <c r="F347" s="763" t="s">
        <v>13</v>
      </c>
      <c r="G347" s="764"/>
      <c r="H347" s="764"/>
      <c r="I347" s="765"/>
      <c r="J347" s="613" t="s">
        <v>184</v>
      </c>
      <c r="K347" s="614" t="s">
        <v>167</v>
      </c>
      <c r="L347" s="615"/>
      <c r="M347" s="615"/>
      <c r="N347" s="616"/>
      <c r="O347" s="580" t="s">
        <v>185</v>
      </c>
      <c r="P347" s="581" t="s">
        <v>186</v>
      </c>
      <c r="Q347" s="770"/>
      <c r="R347" s="762" t="s">
        <v>213</v>
      </c>
      <c r="S347" s="610" t="s">
        <v>214</v>
      </c>
      <c r="T347" s="610"/>
      <c r="U347" s="610"/>
      <c r="V347" s="763" t="s">
        <v>13</v>
      </c>
      <c r="W347" s="764"/>
      <c r="X347" s="764"/>
      <c r="Y347" s="765"/>
      <c r="Z347" s="613" t="s">
        <v>184</v>
      </c>
      <c r="AA347" s="614" t="s">
        <v>167</v>
      </c>
      <c r="AB347" s="615"/>
      <c r="AC347" s="615"/>
      <c r="AD347" s="616"/>
      <c r="AE347" s="580" t="s">
        <v>185</v>
      </c>
      <c r="AF347" s="581" t="s">
        <v>186</v>
      </c>
    </row>
    <row r="348" spans="1:32" ht="90.75" customHeight="1">
      <c r="A348" s="166">
        <f>IF(N345="","",A347+1)</f>
        <v>10</v>
      </c>
      <c r="B348" s="762"/>
      <c r="C348" s="171" t="s">
        <v>11</v>
      </c>
      <c r="D348" s="171" t="s">
        <v>180</v>
      </c>
      <c r="E348" s="171" t="s">
        <v>108</v>
      </c>
      <c r="F348" s="171" t="s">
        <v>182</v>
      </c>
      <c r="G348" s="171" t="s">
        <v>183</v>
      </c>
      <c r="H348" s="305" t="s">
        <v>10</v>
      </c>
      <c r="I348" s="171" t="s">
        <v>108</v>
      </c>
      <c r="J348" s="613"/>
      <c r="K348" s="172" t="s">
        <v>182</v>
      </c>
      <c r="L348" s="172" t="s">
        <v>183</v>
      </c>
      <c r="M348" s="173" t="s">
        <v>10</v>
      </c>
      <c r="N348" s="171" t="s">
        <v>108</v>
      </c>
      <c r="O348" s="580"/>
      <c r="P348" s="736"/>
      <c r="Q348" s="770"/>
      <c r="R348" s="762"/>
      <c r="S348" s="171" t="s">
        <v>11</v>
      </c>
      <c r="T348" s="171" t="s">
        <v>180</v>
      </c>
      <c r="U348" s="171" t="s">
        <v>108</v>
      </c>
      <c r="V348" s="171" t="s">
        <v>182</v>
      </c>
      <c r="W348" s="171" t="s">
        <v>183</v>
      </c>
      <c r="X348" s="305" t="s">
        <v>10</v>
      </c>
      <c r="Y348" s="171" t="s">
        <v>108</v>
      </c>
      <c r="Z348" s="613"/>
      <c r="AA348" s="172" t="s">
        <v>182</v>
      </c>
      <c r="AB348" s="172" t="s">
        <v>183</v>
      </c>
      <c r="AC348" s="173" t="s">
        <v>10</v>
      </c>
      <c r="AD348" s="171" t="s">
        <v>108</v>
      </c>
      <c r="AE348" s="580"/>
      <c r="AF348" s="736">
        <v>0</v>
      </c>
    </row>
    <row r="349" spans="1:32" ht="18.75" customHeight="1">
      <c r="A349" s="166">
        <f>IF(N345="","",A348+1)</f>
        <v>11</v>
      </c>
      <c r="B349" s="762"/>
      <c r="C349" s="390">
        <v>20</v>
      </c>
      <c r="D349" s="390">
        <v>20</v>
      </c>
      <c r="E349" s="116">
        <v>40</v>
      </c>
      <c r="F349" s="390">
        <v>30</v>
      </c>
      <c r="G349" s="390">
        <v>18</v>
      </c>
      <c r="H349" s="390">
        <v>12</v>
      </c>
      <c r="I349" s="116">
        <v>60</v>
      </c>
      <c r="J349" s="118">
        <v>100</v>
      </c>
      <c r="K349" s="390">
        <v>50</v>
      </c>
      <c r="L349" s="390">
        <v>30</v>
      </c>
      <c r="M349" s="390">
        <v>20</v>
      </c>
      <c r="N349" s="116">
        <v>100</v>
      </c>
      <c r="O349" s="118">
        <v>200</v>
      </c>
      <c r="P349" s="775">
        <f>IF(AND(N345="",C342="",E343="",N343=""),"",IF(OR(C342=1,C342=2),600,800))</f>
        <v>600</v>
      </c>
      <c r="Q349" s="770"/>
      <c r="R349" s="762"/>
      <c r="S349" s="390">
        <v>20</v>
      </c>
      <c r="T349" s="390">
        <v>20</v>
      </c>
      <c r="U349" s="116">
        <v>40</v>
      </c>
      <c r="V349" s="390">
        <v>30</v>
      </c>
      <c r="W349" s="390">
        <v>18</v>
      </c>
      <c r="X349" s="390">
        <v>12</v>
      </c>
      <c r="Y349" s="116">
        <v>60</v>
      </c>
      <c r="Z349" s="118">
        <v>100</v>
      </c>
      <c r="AA349" s="390">
        <v>50</v>
      </c>
      <c r="AB349" s="390">
        <v>30</v>
      </c>
      <c r="AC349" s="390">
        <v>20</v>
      </c>
      <c r="AD349" s="116">
        <v>100</v>
      </c>
      <c r="AE349" s="118">
        <v>200</v>
      </c>
      <c r="AF349" s="775">
        <f>IF(AND(AD345="",S342="",U343="",AD343=""),"",IF(OR(S342=1,S342=2),600,800))</f>
        <v>600</v>
      </c>
    </row>
    <row r="350" spans="1:32" ht="21" customHeight="1">
      <c r="A350" s="166">
        <f>IF(N345="","",A349+1)</f>
        <v>12</v>
      </c>
      <c r="B350" s="122" t="str">
        <f>'Result Sheet'!$L$4</f>
        <v xml:space="preserve">हिन्दी </v>
      </c>
      <c r="C350" s="391">
        <f>IFERROR(VLOOKUP(N345,Marks,11,0),"")</f>
        <v>9</v>
      </c>
      <c r="D350" s="391">
        <f>IFERROR(VLOOKUP(N345,Marks,12,0),"")</f>
        <v>9</v>
      </c>
      <c r="E350" s="117">
        <f>IFERROR(VLOOKUP(N345,Marks,13,0),"")</f>
        <v>18</v>
      </c>
      <c r="F350" s="391">
        <f>IFERROR(VLOOKUP(N345,Marks,14,0),"")</f>
        <v>27</v>
      </c>
      <c r="G350" s="391">
        <f>IFERROR(VLOOKUP(N345,Marks,15,0),"")</f>
        <v>6</v>
      </c>
      <c r="H350" s="391">
        <f>IFERROR(VLOOKUP(N345,Marks,16,0),"")</f>
        <v>0</v>
      </c>
      <c r="I350" s="117">
        <f>IFERROR(VLOOKUP(N345,Marks,17,0),"")</f>
        <v>33</v>
      </c>
      <c r="J350" s="119">
        <f>IFERROR(VLOOKUP(N345,Marks,18,0),"")</f>
        <v>51</v>
      </c>
      <c r="K350" s="391">
        <f>IFERROR(VLOOKUP(N345,Marks,19,0),"")</f>
        <v>37</v>
      </c>
      <c r="L350" s="391">
        <f>IFERROR(VLOOKUP(N345,Marks,20,0),"")</f>
        <v>4</v>
      </c>
      <c r="M350" s="391">
        <f>IFERROR(VLOOKUP(N345,Marks,21,0),"")</f>
        <v>11</v>
      </c>
      <c r="N350" s="117">
        <f>IFERROR(VLOOKUP(N345,Marks,22,0),"")</f>
        <v>52</v>
      </c>
      <c r="O350" s="119">
        <f>IFERROR(VLOOKUP(N345,Marks,23,0),"")</f>
        <v>103</v>
      </c>
      <c r="P350" s="323" t="str">
        <f>IFERROR(VLOOKUP(N345,Marks,29,0),"")</f>
        <v>C</v>
      </c>
      <c r="Q350" s="770"/>
      <c r="R350" s="122" t="str">
        <f>'Result Sheet'!$L$4</f>
        <v xml:space="preserve">हिन्दी </v>
      </c>
      <c r="S350" s="391">
        <f>IFERROR(VLOOKUP(AD345,Marks,11,0),"")</f>
        <v>9</v>
      </c>
      <c r="T350" s="391">
        <f>IFERROR(VLOOKUP(AD345,Marks,12,0),"")</f>
        <v>9</v>
      </c>
      <c r="U350" s="117">
        <f>IFERROR(VLOOKUP(AD345,Marks,13,0),"")</f>
        <v>18</v>
      </c>
      <c r="V350" s="391">
        <f>IFERROR(VLOOKUP(AD345,Marks,14,0),"")</f>
        <v>21</v>
      </c>
      <c r="W350" s="391">
        <f>IFERROR(VLOOKUP(AD345,Marks,15,0),"")</f>
        <v>6</v>
      </c>
      <c r="X350" s="391">
        <f>IFERROR(VLOOKUP(AD345,Marks,16,0),"")</f>
        <v>0</v>
      </c>
      <c r="Y350" s="117">
        <f>IFERROR(VLOOKUP(AD345,Marks,17,0),"")</f>
        <v>27</v>
      </c>
      <c r="Z350" s="119">
        <f>IFERROR(VLOOKUP(AD345,Marks,18,0),"")</f>
        <v>45</v>
      </c>
      <c r="AA350" s="391">
        <f>IFERROR(VLOOKUP(AD345,Marks,19,0),"")</f>
        <v>37</v>
      </c>
      <c r="AB350" s="391">
        <f>IFERROR(VLOOKUP(AD345,Marks,20,0),"")</f>
        <v>4</v>
      </c>
      <c r="AC350" s="391">
        <f>IFERROR(VLOOKUP(AD345,Marks,21,0),"")</f>
        <v>11</v>
      </c>
      <c r="AD350" s="117">
        <f>IFERROR(VLOOKUP(AD345,Marks,22,0),"")</f>
        <v>52</v>
      </c>
      <c r="AE350" s="119">
        <f>IFERROR(VLOOKUP(AD345,Marks,23,0),"")</f>
        <v>97</v>
      </c>
      <c r="AF350" s="323" t="str">
        <f>IFERROR(VLOOKUP(AD345,Marks,29,0),"")</f>
        <v>D</v>
      </c>
    </row>
    <row r="351" spans="1:32" ht="21" customHeight="1">
      <c r="A351" s="166">
        <f>IF(N345="","",A350+1)</f>
        <v>13</v>
      </c>
      <c r="B351" s="122" t="str">
        <f>'Result Sheet'!$AE$4</f>
        <v xml:space="preserve">अंग्रेजी </v>
      </c>
      <c r="C351" s="391">
        <f>IFERROR(VLOOKUP(N345,Marks,30,0),"")</f>
        <v>9</v>
      </c>
      <c r="D351" s="391">
        <f>IFERROR(VLOOKUP(N345,Marks,31,0),"")</f>
        <v>9</v>
      </c>
      <c r="E351" s="117">
        <f>IFERROR(VLOOKUP(N345,Marks,32,0),"")</f>
        <v>18</v>
      </c>
      <c r="F351" s="391">
        <f>IFERROR(VLOOKUP(N345,Marks,33,0),"")</f>
        <v>23</v>
      </c>
      <c r="G351" s="391">
        <f>IFERROR(VLOOKUP(N345,Marks,34,0),"")</f>
        <v>6</v>
      </c>
      <c r="H351" s="391">
        <f>IFERROR(VLOOKUP(N345,Marks,35,0),"")</f>
        <v>9</v>
      </c>
      <c r="I351" s="117">
        <f>IFERROR(VLOOKUP(N345,Marks,36,0),"")</f>
        <v>38</v>
      </c>
      <c r="J351" s="119">
        <f>IFERROR(VLOOKUP(N345,Marks,37,0),"")</f>
        <v>56</v>
      </c>
      <c r="K351" s="391">
        <f>IFERROR(VLOOKUP(N345,Marks,38,0),"")</f>
        <v>47</v>
      </c>
      <c r="L351" s="391">
        <f>IFERROR(VLOOKUP(N345,Marks,39,0),"")</f>
        <v>4</v>
      </c>
      <c r="M351" s="391">
        <f>IFERROR(VLOOKUP(N345,Marks,40,0),"")</f>
        <v>9</v>
      </c>
      <c r="N351" s="117">
        <f>IFERROR(VLOOKUP(N345,Marks,41,0),"")</f>
        <v>60</v>
      </c>
      <c r="O351" s="119">
        <f>IFERROR(VLOOKUP(N345,Marks,42,0),"")</f>
        <v>116</v>
      </c>
      <c r="P351" s="323" t="str">
        <f>IFERROR(VLOOKUP(N345,Marks,48,0),"")</f>
        <v>C</v>
      </c>
      <c r="Q351" s="770"/>
      <c r="R351" s="122" t="str">
        <f>'Result Sheet'!$AE$4</f>
        <v xml:space="preserve">अंग्रेजी </v>
      </c>
      <c r="S351" s="391">
        <f>IFERROR(VLOOKUP(AD345,Marks,30,0),"")</f>
        <v>9</v>
      </c>
      <c r="T351" s="391">
        <f>IFERROR(VLOOKUP(AD345,Marks,31,0),"")</f>
        <v>9</v>
      </c>
      <c r="U351" s="117">
        <f>IFERROR(VLOOKUP(AD345,Marks,32,0),"")</f>
        <v>18</v>
      </c>
      <c r="V351" s="391">
        <f>IFERROR(VLOOKUP(AD345,Marks,33,0),"")</f>
        <v>25</v>
      </c>
      <c r="W351" s="391">
        <f>IFERROR(VLOOKUP(AD345,Marks,34,0),"")</f>
        <v>5</v>
      </c>
      <c r="X351" s="391">
        <f>IFERROR(VLOOKUP(AD345,Marks,35,0),"")</f>
        <v>8</v>
      </c>
      <c r="Y351" s="117">
        <f>IFERROR(VLOOKUP(AD345,Marks,36,0),"")</f>
        <v>38</v>
      </c>
      <c r="Z351" s="119">
        <f>IFERROR(VLOOKUP(AD345,Marks,37,0),"")</f>
        <v>56</v>
      </c>
      <c r="AA351" s="391">
        <f>IFERROR(VLOOKUP(AD345,Marks,38,0),"")</f>
        <v>48</v>
      </c>
      <c r="AB351" s="391">
        <f>IFERROR(VLOOKUP(AD345,Marks,39,0),"")</f>
        <v>4</v>
      </c>
      <c r="AC351" s="391">
        <f>IFERROR(VLOOKUP(AD345,Marks,40,0),"")</f>
        <v>9</v>
      </c>
      <c r="AD351" s="117">
        <f>IFERROR(VLOOKUP(AD345,Marks,41,0),"")</f>
        <v>61</v>
      </c>
      <c r="AE351" s="119">
        <f>IFERROR(VLOOKUP(AD345,Marks,42,0),"")</f>
        <v>117</v>
      </c>
      <c r="AF351" s="323" t="str">
        <f>IFERROR(VLOOKUP(AD345,Marks,48,0),"")</f>
        <v>C</v>
      </c>
    </row>
    <row r="352" spans="1:32" ht="21" customHeight="1">
      <c r="A352" s="166">
        <f>IF(N345="","",A351+1)</f>
        <v>14</v>
      </c>
      <c r="B352" s="122" t="str">
        <f>'Result Sheet'!$AX$4</f>
        <v xml:space="preserve">गणित </v>
      </c>
      <c r="C352" s="391">
        <f>IFERROR(VLOOKUP(N345,Marks,49,0),"")</f>
        <v>9</v>
      </c>
      <c r="D352" s="391">
        <f>IFERROR(VLOOKUP(N345,Marks,50,0),"")</f>
        <v>6</v>
      </c>
      <c r="E352" s="117">
        <f>IFERROR(VLOOKUP(N345,Marks,51,0),"")</f>
        <v>15</v>
      </c>
      <c r="F352" s="391">
        <f>IFERROR(VLOOKUP(N345,Marks,52,0),"")</f>
        <v>26</v>
      </c>
      <c r="G352" s="391">
        <f>IFERROR(VLOOKUP(N345,Marks,53,0),"")</f>
        <v>5</v>
      </c>
      <c r="H352" s="391">
        <f>IFERROR(VLOOKUP(N345,Marks,54,0),"")</f>
        <v>9</v>
      </c>
      <c r="I352" s="117">
        <f>IFERROR(VLOOKUP(N345,Marks,55,0),"")</f>
        <v>40</v>
      </c>
      <c r="J352" s="119">
        <f>IFERROR(VLOOKUP(N345,Marks,56,0),"")</f>
        <v>55</v>
      </c>
      <c r="K352" s="391">
        <f>IFERROR(VLOOKUP(N345,Marks,57,0),"")</f>
        <v>48</v>
      </c>
      <c r="L352" s="391">
        <f>IFERROR(VLOOKUP(N345,Marks,58,0),"")</f>
        <v>15</v>
      </c>
      <c r="M352" s="391">
        <f>IFERROR(VLOOKUP(N345,Marks,59,0),"")</f>
        <v>8</v>
      </c>
      <c r="N352" s="117">
        <f>IFERROR(VLOOKUP(N345,Marks,60,0),"")</f>
        <v>71</v>
      </c>
      <c r="O352" s="119">
        <f>IFERROR(VLOOKUP(N345,Marks,61,0),"")</f>
        <v>126</v>
      </c>
      <c r="P352" s="323" t="str">
        <f>IFERROR(VLOOKUP(N345,Marks,67,0),"")</f>
        <v>C</v>
      </c>
      <c r="Q352" s="770"/>
      <c r="R352" s="122" t="str">
        <f>'Result Sheet'!$AX$4</f>
        <v xml:space="preserve">गणित </v>
      </c>
      <c r="S352" s="391">
        <f>IFERROR(VLOOKUP(AD345,Marks,49,0),"")</f>
        <v>9</v>
      </c>
      <c r="T352" s="391">
        <f>IFERROR(VLOOKUP(AD345,Marks,50,0),"")</f>
        <v>6</v>
      </c>
      <c r="U352" s="117">
        <f>IFERROR(VLOOKUP(AD345,Marks,51,0),"")</f>
        <v>15</v>
      </c>
      <c r="V352" s="391">
        <f>IFERROR(VLOOKUP(AD345,Marks,52,0),"")</f>
        <v>21</v>
      </c>
      <c r="W352" s="391">
        <f>IFERROR(VLOOKUP(AD345,Marks,53,0),"")</f>
        <v>5</v>
      </c>
      <c r="X352" s="391">
        <f>IFERROR(VLOOKUP(AD345,Marks,54,0),"")</f>
        <v>8</v>
      </c>
      <c r="Y352" s="117">
        <f>IFERROR(VLOOKUP(AD345,Marks,55,0),"")</f>
        <v>34</v>
      </c>
      <c r="Z352" s="119">
        <f>IFERROR(VLOOKUP(AD345,Marks,56,0),"")</f>
        <v>49</v>
      </c>
      <c r="AA352" s="391">
        <f>IFERROR(VLOOKUP(AD345,Marks,57,0),"")</f>
        <v>47</v>
      </c>
      <c r="AB352" s="391">
        <f>IFERROR(VLOOKUP(AD345,Marks,58,0),"")</f>
        <v>15</v>
      </c>
      <c r="AC352" s="391">
        <f>IFERROR(VLOOKUP(AD345,Marks,59,0),"")</f>
        <v>8</v>
      </c>
      <c r="AD352" s="117">
        <f>IFERROR(VLOOKUP(AD345,Marks,60,0),"")</f>
        <v>70</v>
      </c>
      <c r="AE352" s="119">
        <f>IFERROR(VLOOKUP(AD345,Marks,61,0),"")</f>
        <v>119</v>
      </c>
      <c r="AF352" s="323" t="str">
        <f>IFERROR(VLOOKUP(AD345,Marks,67,0),"")</f>
        <v>C</v>
      </c>
    </row>
    <row r="353" spans="1:32" ht="21" customHeight="1">
      <c r="A353" s="166">
        <f>IF(N345="","",A352+1)</f>
        <v>15</v>
      </c>
      <c r="B353" s="122" t="str">
        <f>'Result Sheet'!$BQ$4</f>
        <v xml:space="preserve">पर्यावरण अध्ययन </v>
      </c>
      <c r="C353" s="391">
        <f>IFERROR(VLOOKUP(N345,Marks,68,0),"")</f>
        <v>9</v>
      </c>
      <c r="D353" s="391">
        <f>IFERROR(VLOOKUP(N345,Marks,69,0),"")</f>
        <v>7</v>
      </c>
      <c r="E353" s="117">
        <f>IFERROR(VLOOKUP(N345,Marks,70,0),"")</f>
        <v>16</v>
      </c>
      <c r="F353" s="391">
        <f>IFERROR(VLOOKUP(N345,Marks,71,0),"")</f>
        <v>28</v>
      </c>
      <c r="G353" s="391">
        <f>IFERROR(VLOOKUP(N345,Marks,72,0),"")</f>
        <v>6</v>
      </c>
      <c r="H353" s="391">
        <f>IFERROR(VLOOKUP(N345,Marks,73,0),"")</f>
        <v>9</v>
      </c>
      <c r="I353" s="117">
        <f>IFERROR(VLOOKUP(N345,Marks,74,0),"")</f>
        <v>43</v>
      </c>
      <c r="J353" s="119">
        <f>IFERROR(VLOOKUP(N345,Marks,75,0),"")</f>
        <v>59</v>
      </c>
      <c r="K353" s="391">
        <f>IFERROR(VLOOKUP(N345,Marks,76,0),"")</f>
        <v>48</v>
      </c>
      <c r="L353" s="391">
        <f>IFERROR(VLOOKUP(N345,Marks,77,0),"")</f>
        <v>16</v>
      </c>
      <c r="M353" s="391">
        <f>IFERROR(VLOOKUP(N345,Marks,78,0),"")</f>
        <v>8</v>
      </c>
      <c r="N353" s="117">
        <f>IFERROR(VLOOKUP(N345,Marks,79,0),"")</f>
        <v>72</v>
      </c>
      <c r="O353" s="119">
        <f>IFERROR(VLOOKUP(N345,Marks,80,0),"")</f>
        <v>131</v>
      </c>
      <c r="P353" s="323" t="str">
        <f>IFERROR(VLOOKUP(N345,Marks,86,0),"")</f>
        <v>C</v>
      </c>
      <c r="Q353" s="770"/>
      <c r="R353" s="122" t="str">
        <f>'Result Sheet'!$BQ$4</f>
        <v xml:space="preserve">पर्यावरण अध्ययन </v>
      </c>
      <c r="S353" s="391">
        <f>IFERROR(VLOOKUP(AD345,Marks,68,0),"")</f>
        <v>9</v>
      </c>
      <c r="T353" s="391">
        <f>IFERROR(VLOOKUP(AD345,Marks,69,0),"")</f>
        <v>7</v>
      </c>
      <c r="U353" s="117">
        <f>IFERROR(VLOOKUP(AD345,Marks,70,0),"")</f>
        <v>16</v>
      </c>
      <c r="V353" s="391">
        <f>IFERROR(VLOOKUP(AD345,Marks,71,0),"")</f>
        <v>29</v>
      </c>
      <c r="W353" s="391">
        <f>IFERROR(VLOOKUP(AD345,Marks,72,0),"")</f>
        <v>6</v>
      </c>
      <c r="X353" s="391">
        <f>IFERROR(VLOOKUP(AD345,Marks,73,0),"")</f>
        <v>9</v>
      </c>
      <c r="Y353" s="117">
        <f>IFERROR(VLOOKUP(AD345,Marks,74,0),"")</f>
        <v>44</v>
      </c>
      <c r="Z353" s="119">
        <f>IFERROR(VLOOKUP(AD345,Marks,75,0),"")</f>
        <v>60</v>
      </c>
      <c r="AA353" s="391">
        <f>IFERROR(VLOOKUP(AD345,Marks,76,0),"")</f>
        <v>47</v>
      </c>
      <c r="AB353" s="391">
        <f>IFERROR(VLOOKUP(AD345,Marks,77,0),"")</f>
        <v>16</v>
      </c>
      <c r="AC353" s="391">
        <f>IFERROR(VLOOKUP(AD345,Marks,78,0),"")</f>
        <v>8</v>
      </c>
      <c r="AD353" s="117">
        <f>IFERROR(VLOOKUP(AD345,Marks,79,0),"")</f>
        <v>71</v>
      </c>
      <c r="AE353" s="119">
        <f>IFERROR(VLOOKUP(AD345,Marks,80,0),"")</f>
        <v>131</v>
      </c>
      <c r="AF353" s="323" t="str">
        <f>IFERROR(VLOOKUP(AD345,Marks,86,0),"")</f>
        <v>C</v>
      </c>
    </row>
    <row r="354" spans="1:32" ht="25.5" customHeight="1">
      <c r="A354" s="166">
        <f>IF(N345="","",A353+1)</f>
        <v>16</v>
      </c>
      <c r="B354" s="392" t="s">
        <v>215</v>
      </c>
      <c r="C354" s="120">
        <f>IF(AND(C350="",C351="",C352="",C353=""),"",IF(OR(C342=1,C342=2),SUM(C350:C352),SUM(C350:C353)))</f>
        <v>27</v>
      </c>
      <c r="D354" s="120">
        <f>IF(AND(D350="",D351="",D352="",D353=""),"",IF(OR(C342=1,C342=2),SUM(D350:D352),SUM(D350:D353)))</f>
        <v>24</v>
      </c>
      <c r="E354" s="120">
        <f>IF(AND(E350="",E351="",E352="",E353=""),"",IF(OR(C342=1,C342=2),SUM(E350:E352),SUM(E350:E353)))</f>
        <v>51</v>
      </c>
      <c r="F354" s="120">
        <f>IF(AND(F350="",F351="",F352="",F353=""),"",IF(OR(C342=1,C342=2),SUM(F350:F352),SUM(F350:F353)))</f>
        <v>76</v>
      </c>
      <c r="G354" s="120">
        <f>IF(AND(G350="",G351="",G352="",G353=""),"",IF(OR(C342=1,C342=2),SUM(G350:G352),SUM(G350:G353)))</f>
        <v>17</v>
      </c>
      <c r="H354" s="120">
        <f>IF(AND(H350="",H351="",H352="",H353=""),"",IF(OR(C342=1,C342=2),SUM(H350:H352),SUM(H350:H353)))</f>
        <v>18</v>
      </c>
      <c r="I354" s="120">
        <f>IF(AND(I350="",I351="",I352="",I353=""),"",IF(OR(C342=1,C342=2),SUM(I350:I352),SUM(I350:I353)))</f>
        <v>111</v>
      </c>
      <c r="J354" s="120">
        <f>IF(AND(J350="",J351="",J352="",J353=""),"",IF(OR(C342=1,C342=2),SUM(J350:J352),SUM(J350:J353)))</f>
        <v>162</v>
      </c>
      <c r="K354" s="120">
        <f>IF(AND(K350="",K351="",K352="",K353=""),"",IF(OR(C342=1,C342=2),SUM(K350:K352),SUM(K350:K353)))</f>
        <v>132</v>
      </c>
      <c r="L354" s="120">
        <f>IF(AND(L350="",L351="",L352="",L353=""),"",IF(OR(C342=1,C342=2),SUM(L350:L352),SUM(L350:L353)))</f>
        <v>23</v>
      </c>
      <c r="M354" s="120">
        <f>IF(AND(M350="",M351="",M352="",M353=""),"",IF(OR(C342=1,C342=2),SUM(M350:M352),SUM(M350:M353)))</f>
        <v>28</v>
      </c>
      <c r="N354" s="120">
        <f>IF(AND(N350="",N351="",N352="",N353=""),"",IF(OR(C342=1,C342=2),SUM(N350:N352),SUM(N350:N353)))</f>
        <v>183</v>
      </c>
      <c r="O354" s="120">
        <f>IF(AND(O350="",O351="",O352="",O353=""),"",IF(OR(C342=1,C342=2),SUM(O350:O352),SUM(O350:O353)))</f>
        <v>345</v>
      </c>
      <c r="P354" s="326" t="str">
        <f>IF(OR(N345="",E343="",O354=""),"",IF(O354&gt;=81%*P349,"A",IF(O354&gt;=61%*P349,"B",IF(O354&gt;=41%*P349,"C",IF(O354&gt;=21%*P349,"D","E")))))</f>
        <v>C</v>
      </c>
      <c r="Q354" s="770"/>
      <c r="R354" s="392" t="s">
        <v>215</v>
      </c>
      <c r="S354" s="120">
        <f>IF(AND(S350="",S351="",S352="",S353=""),"",IF(OR(S342=1,S342=2),SUM(S350:S352),SUM(S350:S353)))</f>
        <v>27</v>
      </c>
      <c r="T354" s="120">
        <f>IF(AND(T350="",T351="",T352="",T353=""),"",IF(OR(S342=1,S342=2),SUM(T350:T352),SUM(T350:T353)))</f>
        <v>24</v>
      </c>
      <c r="U354" s="120">
        <f>IF(AND(U350="",U351="",U352="",U353=""),"",IF(OR(S342=1,S342=2),SUM(U350:U352),SUM(U350:U353)))</f>
        <v>51</v>
      </c>
      <c r="V354" s="120">
        <f>IF(AND(V350="",V351="",V352="",V353=""),"",IF(OR(S342=1,S342=2),SUM(V350:V352),SUM(V350:V353)))</f>
        <v>67</v>
      </c>
      <c r="W354" s="120">
        <f>IF(AND(W350="",W351="",W352="",W353=""),"",IF(OR(S342=1,S342=2),SUM(W350:W352),SUM(W350:W353)))</f>
        <v>16</v>
      </c>
      <c r="X354" s="120">
        <f>IF(AND(X350="",X351="",X352="",X353=""),"",IF(OR(S342=1,S342=2),SUM(X350:X352),SUM(X350:X353)))</f>
        <v>16</v>
      </c>
      <c r="Y354" s="120">
        <f>IF(AND(Y350="",Y351="",Y352="",Y353=""),"",IF(OR(S342=1,S342=2),SUM(Y350:Y352),SUM(Y350:Y353)))</f>
        <v>99</v>
      </c>
      <c r="Z354" s="120">
        <f>IF(AND(Z350="",Z351="",Z352="",Z353=""),"",IF(OR(S342=1,S342=2),SUM(Z350:Z352),SUM(Z350:Z353)))</f>
        <v>150</v>
      </c>
      <c r="AA354" s="120">
        <f>IF(AND(AA350="",AA351="",AA352="",AA353=""),"",IF(OR(S342=1,S342=2),SUM(AA350:AA352),SUM(AA350:AA353)))</f>
        <v>132</v>
      </c>
      <c r="AB354" s="120">
        <f>IF(AND(AB350="",AB351="",AB352="",AB353=""),"",IF(OR(S342=1,S342=2),SUM(AB350:AB352),SUM(AB350:AB353)))</f>
        <v>23</v>
      </c>
      <c r="AC354" s="120">
        <f>IF(AND(AC350="",AC351="",AC352="",AC353=""),"",IF(OR(S342=1,S342=2),SUM(AC350:AC352),SUM(AC350:AC353)))</f>
        <v>28</v>
      </c>
      <c r="AD354" s="120">
        <f>IF(AND(AD350="",AD351="",AD352="",AD353=""),"",IF(OR(S342=1,S342=2),SUM(AD350:AD352),SUM(AD350:AD353)))</f>
        <v>183</v>
      </c>
      <c r="AE354" s="120">
        <f>IF(AND(AE350="",AE351="",AE352="",AE353=""),"",IF(OR(S342=1,S342=2),SUM(AE350:AE352),SUM(AE350:AE353)))</f>
        <v>333</v>
      </c>
      <c r="AF354" s="326" t="str">
        <f>IF(OR(AD345="",U343="",AE354=""),"",IF(AE354&gt;=81%*AF349,"A",IF(AE354&gt;=61%*AF349,"B",IF(AE354&gt;=41%*AF349,"C",IF(AE354&gt;=21%*AF349,"D","E")))))</f>
        <v>C</v>
      </c>
    </row>
    <row r="355" spans="1:32" ht="9" customHeight="1">
      <c r="A355" s="166">
        <f>IF(N345="","",A354+1)</f>
        <v>17</v>
      </c>
      <c r="B355" s="737"/>
      <c r="C355" s="737"/>
      <c r="D355" s="737"/>
      <c r="E355" s="737"/>
      <c r="F355" s="737"/>
      <c r="G355" s="737"/>
      <c r="H355" s="737"/>
      <c r="I355" s="737"/>
      <c r="J355" s="737"/>
      <c r="K355" s="737"/>
      <c r="L355" s="737"/>
      <c r="M355" s="737"/>
      <c r="N355" s="737"/>
      <c r="O355" s="737"/>
      <c r="P355" s="737"/>
      <c r="Q355" s="770"/>
      <c r="R355" s="737"/>
      <c r="S355" s="737"/>
      <c r="T355" s="737"/>
      <c r="U355" s="737"/>
      <c r="V355" s="737"/>
      <c r="W355" s="737"/>
      <c r="X355" s="737"/>
      <c r="Y355" s="737"/>
      <c r="Z355" s="737"/>
      <c r="AA355" s="737"/>
      <c r="AB355" s="737"/>
      <c r="AC355" s="737"/>
      <c r="AD355" s="737"/>
      <c r="AE355" s="737"/>
      <c r="AF355" s="737"/>
    </row>
    <row r="356" spans="1:32" ht="22.5" customHeight="1">
      <c r="A356" s="166">
        <f>IF(N345="","",A355+1)</f>
        <v>18</v>
      </c>
      <c r="B356" s="738" t="s">
        <v>213</v>
      </c>
      <c r="C356" s="738"/>
      <c r="D356" s="739" t="s">
        <v>229</v>
      </c>
      <c r="E356" s="740"/>
      <c r="F356" s="393" t="s">
        <v>186</v>
      </c>
      <c r="G356" s="738" t="s">
        <v>213</v>
      </c>
      <c r="H356" s="738"/>
      <c r="I356" s="739" t="s">
        <v>229</v>
      </c>
      <c r="J356" s="740"/>
      <c r="K356" s="393" t="s">
        <v>186</v>
      </c>
      <c r="L356" s="738" t="s">
        <v>213</v>
      </c>
      <c r="M356" s="738"/>
      <c r="N356" s="739" t="s">
        <v>229</v>
      </c>
      <c r="O356" s="740"/>
      <c r="P356" s="393" t="s">
        <v>186</v>
      </c>
      <c r="Q356" s="770"/>
      <c r="R356" s="738" t="s">
        <v>213</v>
      </c>
      <c r="S356" s="738"/>
      <c r="T356" s="739" t="s">
        <v>229</v>
      </c>
      <c r="U356" s="740"/>
      <c r="V356" s="393" t="s">
        <v>186</v>
      </c>
      <c r="W356" s="738" t="s">
        <v>213</v>
      </c>
      <c r="X356" s="738"/>
      <c r="Y356" s="739" t="s">
        <v>229</v>
      </c>
      <c r="Z356" s="740"/>
      <c r="AA356" s="393" t="s">
        <v>186</v>
      </c>
      <c r="AB356" s="738" t="s">
        <v>213</v>
      </c>
      <c r="AC356" s="738"/>
      <c r="AD356" s="739" t="s">
        <v>229</v>
      </c>
      <c r="AE356" s="740"/>
      <c r="AF356" s="393" t="s">
        <v>186</v>
      </c>
    </row>
    <row r="357" spans="1:32" ht="21.75" customHeight="1">
      <c r="A357" s="166">
        <f>IF(N345="","",A356+1)</f>
        <v>19</v>
      </c>
      <c r="B357" s="741" t="s">
        <v>221</v>
      </c>
      <c r="C357" s="742"/>
      <c r="D357" s="742"/>
      <c r="E357" s="119">
        <f>IFERROR(VLOOKUP(N345,Marks,90,0),"")</f>
        <v>0</v>
      </c>
      <c r="F357" s="130" t="str">
        <f>IFERROR(VLOOKUP(N345,Marks,94,0),"")</f>
        <v/>
      </c>
      <c r="G357" s="741" t="s">
        <v>192</v>
      </c>
      <c r="H357" s="742"/>
      <c r="I357" s="742"/>
      <c r="J357" s="119">
        <f>IFERROR(VLOOKUP(N345,Marks,98,0),"")</f>
        <v>0</v>
      </c>
      <c r="K357" s="130" t="str">
        <f>IFERROR(VLOOKUP(N345,Marks,102,0),"")</f>
        <v/>
      </c>
      <c r="L357" s="743" t="s">
        <v>193</v>
      </c>
      <c r="M357" s="744"/>
      <c r="N357" s="744"/>
      <c r="O357" s="119">
        <f>IFERROR(VLOOKUP(N345,Marks,106,0),"")</f>
        <v>0</v>
      </c>
      <c r="P357" s="130" t="str">
        <f>IFERROR(VLOOKUP(N345,Marks,110,0),"")</f>
        <v/>
      </c>
      <c r="Q357" s="770"/>
      <c r="R357" s="740" t="s">
        <v>221</v>
      </c>
      <c r="S357" s="740"/>
      <c r="T357" s="740"/>
      <c r="U357" s="119">
        <f>IFERROR(VLOOKUP(AD345,Marks,90,0),"")</f>
        <v>0</v>
      </c>
      <c r="V357" s="130" t="str">
        <f>IFERROR(VLOOKUP(AD345,Marks,94,0),"")</f>
        <v/>
      </c>
      <c r="W357" s="740" t="s">
        <v>192</v>
      </c>
      <c r="X357" s="740"/>
      <c r="Y357" s="740"/>
      <c r="Z357" s="119">
        <f>IFERROR(VLOOKUP(AD345,Marks,98,0),"")</f>
        <v>0</v>
      </c>
      <c r="AA357" s="130" t="str">
        <f>IFERROR(VLOOKUP(AD345,Marks,102,0),"")</f>
        <v/>
      </c>
      <c r="AB357" s="745" t="s">
        <v>193</v>
      </c>
      <c r="AC357" s="745"/>
      <c r="AD357" s="745"/>
      <c r="AE357" s="119">
        <f>IFERROR(VLOOKUP(AD345,Marks,106,0),"")</f>
        <v>0</v>
      </c>
      <c r="AF357" s="130" t="str">
        <f>IFERROR(VLOOKUP(AD345,Marks,110,0),"")</f>
        <v/>
      </c>
    </row>
    <row r="358" spans="1:32" ht="21" customHeight="1">
      <c r="A358" s="166">
        <f>IF(N345="","",A357+1)</f>
        <v>20</v>
      </c>
      <c r="B358" s="732" t="s">
        <v>216</v>
      </c>
      <c r="C358" s="732"/>
      <c r="D358" s="732"/>
      <c r="E358" s="746">
        <f>IFERROR(VLOOKUP(N345,Marks,116,0),"")</f>
        <v>220</v>
      </c>
      <c r="F358" s="746"/>
      <c r="G358" s="746"/>
      <c r="H358" s="746"/>
      <c r="I358" s="732" t="s">
        <v>217</v>
      </c>
      <c r="J358" s="732"/>
      <c r="K358" s="732"/>
      <c r="L358" s="732"/>
      <c r="M358" s="747">
        <f>IFERROR(VLOOKUP(N345,Marks,117,0),"")</f>
        <v>12</v>
      </c>
      <c r="N358" s="747"/>
      <c r="O358" s="747"/>
      <c r="P358" s="747"/>
      <c r="Q358" s="770"/>
      <c r="R358" s="732" t="s">
        <v>216</v>
      </c>
      <c r="S358" s="732"/>
      <c r="T358" s="732"/>
      <c r="U358" s="746">
        <f>IFERROR(VLOOKUP(AD345,Marks,116,0),"")</f>
        <v>220</v>
      </c>
      <c r="V358" s="746"/>
      <c r="W358" s="746"/>
      <c r="X358" s="746"/>
      <c r="Y358" s="732" t="s">
        <v>217</v>
      </c>
      <c r="Z358" s="732"/>
      <c r="AA358" s="732"/>
      <c r="AB358" s="732"/>
      <c r="AC358" s="747">
        <f>IFERROR(VLOOKUP(AD345,Marks,117,0),"")</f>
        <v>22</v>
      </c>
      <c r="AD358" s="747"/>
      <c r="AE358" s="747"/>
      <c r="AF358" s="747"/>
    </row>
    <row r="359" spans="1:32" ht="21" customHeight="1">
      <c r="A359" s="166">
        <f>IF(N345="","",A358+1)</f>
        <v>21</v>
      </c>
      <c r="B359" s="732" t="s">
        <v>218</v>
      </c>
      <c r="C359" s="732"/>
      <c r="D359" s="732"/>
      <c r="E359" s="774" t="str">
        <f>IFERROR(VLOOKUP(N345,Marks,115,0),"")</f>
        <v>Promoted</v>
      </c>
      <c r="F359" s="774"/>
      <c r="G359" s="774"/>
      <c r="H359" s="774"/>
      <c r="I359" s="732" t="s">
        <v>219</v>
      </c>
      <c r="J359" s="732"/>
      <c r="K359" s="732"/>
      <c r="L359" s="732"/>
      <c r="M359" s="733">
        <f>IFERROR(VLOOKUP(N345,Marks,112,0),"")</f>
        <v>57.5</v>
      </c>
      <c r="N359" s="733"/>
      <c r="O359" s="733"/>
      <c r="P359" s="733"/>
      <c r="Q359" s="770"/>
      <c r="R359" s="732" t="s">
        <v>218</v>
      </c>
      <c r="S359" s="732"/>
      <c r="T359" s="732"/>
      <c r="U359" s="774" t="str">
        <f>IFERROR(VLOOKUP(AD345,Marks,115,0),"")</f>
        <v>Promoted</v>
      </c>
      <c r="V359" s="774"/>
      <c r="W359" s="774"/>
      <c r="X359" s="774"/>
      <c r="Y359" s="732" t="s">
        <v>219</v>
      </c>
      <c r="Z359" s="732"/>
      <c r="AA359" s="732"/>
      <c r="AB359" s="732"/>
      <c r="AC359" s="733">
        <f>IFERROR(VLOOKUP(AD345,Marks,112,0),"")</f>
        <v>55.5</v>
      </c>
      <c r="AD359" s="733"/>
      <c r="AE359" s="733"/>
      <c r="AF359" s="733"/>
    </row>
    <row r="360" spans="1:32" ht="21" customHeight="1">
      <c r="A360" s="166">
        <f>IF(N345="","",A359+1)</f>
        <v>22</v>
      </c>
      <c r="B360" s="732" t="s">
        <v>220</v>
      </c>
      <c r="C360" s="732"/>
      <c r="D360" s="732"/>
      <c r="E360" s="324" t="str">
        <f>IFERROR(VLOOKUP(N345,Marks,113,0),"")</f>
        <v>II</v>
      </c>
      <c r="F360" s="325" t="s">
        <v>341</v>
      </c>
      <c r="G360" s="734" t="str">
        <f>IF(OR(N345="",E343="",O354=""),"",IF(O354&gt;=81%*P349,"A",IF(O354&gt;=61%*P349,"B",IF(O354&gt;=41%*P349,"C",IF(O354&gt;=21%*P349,"D","E")))))</f>
        <v>C</v>
      </c>
      <c r="H360" s="734"/>
      <c r="I360" s="732" t="s">
        <v>222</v>
      </c>
      <c r="J360" s="732"/>
      <c r="K360" s="732"/>
      <c r="L360" s="732"/>
      <c r="M360" s="769">
        <f>IFERROR(VLOOKUP(N345,Marks,114,0),"")</f>
        <v>3.9999999999999964</v>
      </c>
      <c r="N360" s="769"/>
      <c r="O360" s="769"/>
      <c r="P360" s="769"/>
      <c r="Q360" s="770"/>
      <c r="R360" s="732" t="s">
        <v>220</v>
      </c>
      <c r="S360" s="732"/>
      <c r="T360" s="732"/>
      <c r="U360" s="324" t="str">
        <f>IFERROR(VLOOKUP(AD345,Marks,113,0),"")</f>
        <v>II</v>
      </c>
      <c r="V360" s="325" t="s">
        <v>341</v>
      </c>
      <c r="W360" s="734" t="str">
        <f>IF(OR(AD345="",U343="",AE354=""),"",IF(AE354&gt;=81%*AF349,"A",IF(AE354&gt;=61%*AF349,"B",IF(AE354&gt;=41%*AF349,"C",IF(AE354&gt;=21%*AF349,"D","E")))))</f>
        <v>C</v>
      </c>
      <c r="X360" s="734"/>
      <c r="Y360" s="732" t="s">
        <v>222</v>
      </c>
      <c r="Z360" s="732"/>
      <c r="AA360" s="732"/>
      <c r="AB360" s="732"/>
      <c r="AC360" s="769">
        <f>IFERROR(VLOOKUP(AD345,Marks,114,0),"")</f>
        <v>13.999999999999998</v>
      </c>
      <c r="AD360" s="769"/>
      <c r="AE360" s="769"/>
      <c r="AF360" s="769"/>
    </row>
    <row r="361" spans="1:32" ht="21" customHeight="1">
      <c r="A361" s="166">
        <f>IF(N345="","",A360+1)</f>
        <v>23</v>
      </c>
      <c r="B361" s="768" t="s">
        <v>228</v>
      </c>
      <c r="C361" s="768"/>
      <c r="D361" s="768"/>
      <c r="E361" s="735">
        <f>'Master sheet'!$C$10</f>
        <v>44697</v>
      </c>
      <c r="F361" s="735"/>
      <c r="G361" s="735"/>
      <c r="H361" s="318"/>
      <c r="I361" s="121"/>
      <c r="J361" s="121"/>
      <c r="K361" s="76"/>
      <c r="L361" s="121"/>
      <c r="M361" s="121"/>
      <c r="N361" s="121"/>
      <c r="O361" s="121"/>
      <c r="P361" s="121"/>
      <c r="Q361" s="770"/>
      <c r="R361" s="768" t="s">
        <v>228</v>
      </c>
      <c r="S361" s="768"/>
      <c r="T361" s="768"/>
      <c r="U361" s="735">
        <f>'Master sheet'!$C$10</f>
        <v>44697</v>
      </c>
      <c r="V361" s="735"/>
      <c r="W361" s="735"/>
      <c r="X361" s="121"/>
      <c r="Y361" s="121"/>
      <c r="Z361" s="121"/>
      <c r="AA361" s="76"/>
      <c r="AB361" s="121"/>
      <c r="AC361" s="121"/>
      <c r="AD361" s="121"/>
      <c r="AE361" s="121"/>
      <c r="AF361" s="121"/>
    </row>
    <row r="362" spans="1:32" ht="43.5" customHeight="1">
      <c r="A362" s="166">
        <f>IF(N345="","",A361+1)</f>
        <v>24</v>
      </c>
      <c r="B362" s="755" t="str">
        <f>IF(AND(C342=1),CONCATENATE("( ",UPPER('Master sheet'!$F$10)," )"),IF(AND(C342=2),CONCATENATE("( ",UPPER('Master sheet'!$F$18)," )"),IF(AND(C342=3),CONCATENATE("( ",UPPER('Master sheet'!$J$10)," )"),IF(AND(C342=4),CONCATENATE("( ",UPPER('Master sheet'!$J$18)," )"),""))))</f>
        <v>( PRADIP SINGH RAJAWAT )</v>
      </c>
      <c r="C362" s="755"/>
      <c r="D362" s="755"/>
      <c r="E362" s="755"/>
      <c r="F362" s="756" t="str">
        <f>IF(AND(N345=""),"",CONCATENATE("(",'Master sheet'!$C$14," )"))</f>
        <v>(Suresh Kumar )</v>
      </c>
      <c r="G362" s="756"/>
      <c r="H362" s="756"/>
      <c r="I362" s="756"/>
      <c r="J362" s="756"/>
      <c r="K362" s="756" t="str">
        <f>IF(AND(N345=""),"",CONCATENATE("(",'Master sheet'!$C$12," )"))</f>
        <v>(USHA PALIYA )</v>
      </c>
      <c r="L362" s="756"/>
      <c r="M362" s="756"/>
      <c r="N362" s="756"/>
      <c r="O362" s="756"/>
      <c r="P362" s="756"/>
      <c r="Q362" s="770"/>
      <c r="R362" s="755" t="str">
        <f>IF(AND(S342=1),CONCATENATE("( ",UPPER('Master sheet'!$F$10)," )"),IF(AND(S342=2),CONCATENATE("( ",UPPER('Master sheet'!$F$18)," )"),IF(AND(S342=3),CONCATENATE("( ",UPPER('Master sheet'!$J$10)," )"),IF(AND(S342=4),CONCATENATE("( ",UPPER('Master sheet'!$J$18)," )"),""))))</f>
        <v>( PRADIP SINGH RAJAWAT )</v>
      </c>
      <c r="S362" s="755"/>
      <c r="T362" s="755"/>
      <c r="U362" s="755"/>
      <c r="V362" s="756" t="str">
        <f>IF(AND(AD345=""),"",CONCATENATE("(",'Master sheet'!$C$14," )"))</f>
        <v>(Suresh Kumar )</v>
      </c>
      <c r="W362" s="756"/>
      <c r="X362" s="756"/>
      <c r="Y362" s="756"/>
      <c r="Z362" s="756"/>
      <c r="AA362" s="756" t="str">
        <f>IF(AND(AD345=""),"",CONCATENATE("(",'Master sheet'!$C$12," )"))</f>
        <v>(USHA PALIYA )</v>
      </c>
      <c r="AB362" s="756"/>
      <c r="AC362" s="756"/>
      <c r="AD362" s="756"/>
      <c r="AE362" s="756"/>
      <c r="AF362" s="756"/>
    </row>
    <row r="363" spans="1:32" ht="21.75" customHeight="1">
      <c r="A363" s="166">
        <f>IF(N345="","",A362+1)</f>
        <v>25</v>
      </c>
      <c r="B363" s="757" t="s">
        <v>223</v>
      </c>
      <c r="C363" s="757"/>
      <c r="D363" s="757"/>
      <c r="E363" s="757"/>
      <c r="F363" s="758" t="s">
        <v>224</v>
      </c>
      <c r="G363" s="758"/>
      <c r="H363" s="758"/>
      <c r="I363" s="758"/>
      <c r="J363" s="758"/>
      <c r="K363" s="757" t="s">
        <v>225</v>
      </c>
      <c r="L363" s="757"/>
      <c r="M363" s="757"/>
      <c r="N363" s="757"/>
      <c r="O363" s="757"/>
      <c r="P363" s="757"/>
      <c r="Q363" s="770"/>
      <c r="R363" s="757" t="s">
        <v>223</v>
      </c>
      <c r="S363" s="757"/>
      <c r="T363" s="757"/>
      <c r="U363" s="757"/>
      <c r="V363" s="758" t="s">
        <v>224</v>
      </c>
      <c r="W363" s="758"/>
      <c r="X363" s="758"/>
      <c r="Y363" s="758"/>
      <c r="Z363" s="758"/>
      <c r="AA363" s="757" t="s">
        <v>225</v>
      </c>
      <c r="AB363" s="757"/>
      <c r="AC363" s="757"/>
      <c r="AD363" s="757"/>
      <c r="AE363" s="757"/>
      <c r="AF363" s="757"/>
    </row>
    <row r="365" spans="1:32" ht="21.9" customHeight="1">
      <c r="A365" s="165">
        <f>IF(N371="","",1)</f>
        <v>1</v>
      </c>
      <c r="B365" s="759" t="s">
        <v>203</v>
      </c>
      <c r="C365" s="759"/>
      <c r="D365" s="759"/>
      <c r="E365" s="759"/>
      <c r="F365" s="759"/>
      <c r="G365" s="759"/>
      <c r="H365" s="759"/>
      <c r="I365" s="759"/>
      <c r="J365" s="759"/>
      <c r="K365" s="759"/>
      <c r="L365" s="759"/>
      <c r="M365" s="759"/>
      <c r="N365" s="759"/>
      <c r="O365" s="759"/>
      <c r="P365" s="759"/>
      <c r="Q365" s="770" t="s">
        <v>249</v>
      </c>
      <c r="R365" s="759" t="s">
        <v>203</v>
      </c>
      <c r="S365" s="759"/>
      <c r="T365" s="759"/>
      <c r="U365" s="759"/>
      <c r="V365" s="759"/>
      <c r="W365" s="759"/>
      <c r="X365" s="759"/>
      <c r="Y365" s="759"/>
      <c r="Z365" s="759"/>
      <c r="AA365" s="759"/>
      <c r="AB365" s="759"/>
      <c r="AC365" s="759"/>
      <c r="AD365" s="759"/>
      <c r="AE365" s="759"/>
      <c r="AF365" s="759"/>
    </row>
    <row r="366" spans="1:32" ht="21.9" customHeight="1">
      <c r="A366" s="166">
        <f>IF(N371="","",A365+1)</f>
        <v>2</v>
      </c>
      <c r="B366" s="771" t="s">
        <v>204</v>
      </c>
      <c r="C366" s="771"/>
      <c r="D366" s="771"/>
      <c r="E366" s="771"/>
      <c r="F366" s="771"/>
      <c r="G366" s="771"/>
      <c r="H366" s="771"/>
      <c r="I366" s="771"/>
      <c r="J366" s="771"/>
      <c r="K366" s="771"/>
      <c r="L366" s="771"/>
      <c r="M366" s="771"/>
      <c r="N366" s="771"/>
      <c r="O366" s="771"/>
      <c r="P366" s="771"/>
      <c r="Q366" s="770"/>
      <c r="R366" s="771" t="s">
        <v>204</v>
      </c>
      <c r="S366" s="771"/>
      <c r="T366" s="771"/>
      <c r="U366" s="771"/>
      <c r="V366" s="771"/>
      <c r="W366" s="771"/>
      <c r="X366" s="771"/>
      <c r="Y366" s="771"/>
      <c r="Z366" s="771"/>
      <c r="AA366" s="771"/>
      <c r="AB366" s="771"/>
      <c r="AC366" s="771"/>
      <c r="AD366" s="771"/>
      <c r="AE366" s="771"/>
      <c r="AF366" s="771"/>
    </row>
    <row r="367" spans="1:32" ht="21.9" customHeight="1">
      <c r="A367" s="166">
        <f>IF(N371="","",A366+1)</f>
        <v>3</v>
      </c>
      <c r="B367" s="772" t="s">
        <v>168</v>
      </c>
      <c r="C367" s="772"/>
      <c r="D367" s="772"/>
      <c r="E367" s="773" t="str">
        <f>IF(AND(N371=""),"",'Result Sheet'!$F$2)</f>
        <v xml:space="preserve">महात्मा गाँधी राजकीय विद्यालय (अंग्रेजी माध्यम) बर, पाली </v>
      </c>
      <c r="F367" s="773"/>
      <c r="G367" s="773"/>
      <c r="H367" s="773"/>
      <c r="I367" s="773"/>
      <c r="J367" s="773"/>
      <c r="K367" s="773"/>
      <c r="L367" s="773"/>
      <c r="M367" s="773"/>
      <c r="N367" s="773"/>
      <c r="O367" s="773"/>
      <c r="P367" s="773"/>
      <c r="Q367" s="770"/>
      <c r="R367" s="772" t="s">
        <v>168</v>
      </c>
      <c r="S367" s="772"/>
      <c r="T367" s="772"/>
      <c r="U367" s="773" t="str">
        <f>IF(AND(AD371=""),"",'Result Sheet'!$F$2)</f>
        <v xml:space="preserve">महात्मा गाँधी राजकीय विद्यालय (अंग्रेजी माध्यम) बर, पाली </v>
      </c>
      <c r="V367" s="773"/>
      <c r="W367" s="773"/>
      <c r="X367" s="773"/>
      <c r="Y367" s="773"/>
      <c r="Z367" s="773"/>
      <c r="AA367" s="773"/>
      <c r="AB367" s="773"/>
      <c r="AC367" s="773"/>
      <c r="AD367" s="773"/>
      <c r="AE367" s="773"/>
      <c r="AF367" s="773"/>
    </row>
    <row r="368" spans="1:32" ht="21.9" customHeight="1">
      <c r="A368" s="166">
        <f>IF(N371="","",A367+1)</f>
        <v>4</v>
      </c>
      <c r="B368" s="164" t="s">
        <v>169</v>
      </c>
      <c r="C368" s="748">
        <f>IFERROR(VLOOKUP(N371,Marks,2,0),"")</f>
        <v>1</v>
      </c>
      <c r="D368" s="748"/>
      <c r="E368" s="766" t="s">
        <v>212</v>
      </c>
      <c r="F368" s="766"/>
      <c r="G368" s="766"/>
      <c r="H368" s="748" t="str">
        <f>IFERROR(VLOOKUP(N371,Marks,3,0),"")</f>
        <v>A</v>
      </c>
      <c r="I368" s="748"/>
      <c r="J368" s="749" t="s">
        <v>205</v>
      </c>
      <c r="K368" s="749"/>
      <c r="L368" s="749"/>
      <c r="M368" s="749"/>
      <c r="N368" s="750" t="str">
        <f>IF(AND(N371=""),"",'Marks Entry 1st'!$I$2)</f>
        <v xml:space="preserve"> 2021-2022</v>
      </c>
      <c r="O368" s="750"/>
      <c r="P368" s="750"/>
      <c r="Q368" s="770"/>
      <c r="R368" s="164" t="s">
        <v>169</v>
      </c>
      <c r="S368" s="748">
        <f>IFERROR(VLOOKUP(AD371,Marks,2,0),"")</f>
        <v>1</v>
      </c>
      <c r="T368" s="748"/>
      <c r="U368" s="766" t="s">
        <v>212</v>
      </c>
      <c r="V368" s="766"/>
      <c r="W368" s="766"/>
      <c r="X368" s="748" t="str">
        <f>IFERROR(VLOOKUP(AD371,Marks,3,0),"")</f>
        <v>A</v>
      </c>
      <c r="Y368" s="748"/>
      <c r="Z368" s="749" t="s">
        <v>205</v>
      </c>
      <c r="AA368" s="749"/>
      <c r="AB368" s="749"/>
      <c r="AC368" s="749"/>
      <c r="AD368" s="750" t="str">
        <f>IF(AND(AD371=""),"",'Marks Entry 1st'!$I$2)</f>
        <v xml:space="preserve"> 2021-2022</v>
      </c>
      <c r="AE368" s="750"/>
      <c r="AF368" s="750"/>
    </row>
    <row r="369" spans="1:32" ht="21.9" customHeight="1">
      <c r="A369" s="166">
        <f>IF(N371="","",A368+1)</f>
        <v>5</v>
      </c>
      <c r="B369" s="751" t="s">
        <v>206</v>
      </c>
      <c r="C369" s="751"/>
      <c r="D369" s="751"/>
      <c r="E369" s="752" t="str">
        <f>IFERROR(VLOOKUP(N371,Marks,6,0),"")</f>
        <v>RANVEER</v>
      </c>
      <c r="F369" s="752"/>
      <c r="G369" s="752"/>
      <c r="H369" s="752"/>
      <c r="I369" s="752"/>
      <c r="J369" s="753" t="s">
        <v>209</v>
      </c>
      <c r="K369" s="753"/>
      <c r="L369" s="753"/>
      <c r="M369" s="753"/>
      <c r="N369" s="754">
        <f>IFERROR(VLOOKUP(N371,Marks,5,0),"")</f>
        <v>928</v>
      </c>
      <c r="O369" s="754"/>
      <c r="P369" s="754"/>
      <c r="Q369" s="770"/>
      <c r="R369" s="751" t="s">
        <v>206</v>
      </c>
      <c r="S369" s="751"/>
      <c r="T369" s="751"/>
      <c r="U369" s="752" t="str">
        <f>IFERROR(VLOOKUP(AD371,Marks,6,0),"")</f>
        <v>SURAJ BHATI</v>
      </c>
      <c r="V369" s="752"/>
      <c r="W369" s="752"/>
      <c r="X369" s="752"/>
      <c r="Y369" s="752"/>
      <c r="Z369" s="753" t="s">
        <v>209</v>
      </c>
      <c r="AA369" s="753"/>
      <c r="AB369" s="753"/>
      <c r="AC369" s="753"/>
      <c r="AD369" s="754">
        <f>IFERROR(VLOOKUP(AD371,Marks,5,0),"")</f>
        <v>947</v>
      </c>
      <c r="AE369" s="754"/>
      <c r="AF369" s="754"/>
    </row>
    <row r="370" spans="1:32" ht="21.9" customHeight="1">
      <c r="A370" s="166">
        <f>IF(N371="","",A369+1)</f>
        <v>6</v>
      </c>
      <c r="B370" s="751" t="s">
        <v>207</v>
      </c>
      <c r="C370" s="751"/>
      <c r="D370" s="751"/>
      <c r="E370" s="752" t="str">
        <f>IFERROR(VLOOKUP(N371,Marks,7,0),"")</f>
        <v>TOTA RAM</v>
      </c>
      <c r="F370" s="752"/>
      <c r="G370" s="752"/>
      <c r="H370" s="752"/>
      <c r="I370" s="752"/>
      <c r="J370" s="753" t="s">
        <v>210</v>
      </c>
      <c r="K370" s="753"/>
      <c r="L370" s="753"/>
      <c r="M370" s="753"/>
      <c r="N370" s="767">
        <f>IFERROR(VLOOKUP(N371,Marks,4,0),"")</f>
        <v>42676</v>
      </c>
      <c r="O370" s="767"/>
      <c r="P370" s="767"/>
      <c r="Q370" s="770"/>
      <c r="R370" s="751" t="s">
        <v>207</v>
      </c>
      <c r="S370" s="751"/>
      <c r="T370" s="751"/>
      <c r="U370" s="752" t="str">
        <f>IFERROR(VLOOKUP(AD371,Marks,7,0),"")</f>
        <v>RAJURAM BHATI</v>
      </c>
      <c r="V370" s="752"/>
      <c r="W370" s="752"/>
      <c r="X370" s="752"/>
      <c r="Y370" s="752"/>
      <c r="Z370" s="753" t="s">
        <v>210</v>
      </c>
      <c r="AA370" s="753"/>
      <c r="AB370" s="753"/>
      <c r="AC370" s="753"/>
      <c r="AD370" s="767" t="str">
        <f>IFERROR(VLOOKUP(AD371,Marks,4,0),"")</f>
        <v>18-07-2015</v>
      </c>
      <c r="AE370" s="767"/>
      <c r="AF370" s="767"/>
    </row>
    <row r="371" spans="1:32" ht="21.9" customHeight="1">
      <c r="A371" s="166">
        <f>IF(N371="","",A370+1)</f>
        <v>7</v>
      </c>
      <c r="B371" s="751" t="s">
        <v>208</v>
      </c>
      <c r="C371" s="751"/>
      <c r="D371" s="751"/>
      <c r="E371" s="752" t="str">
        <f>IFERROR(VLOOKUP(N371,Marks,8,0),"")</f>
        <v>JAYA</v>
      </c>
      <c r="F371" s="752"/>
      <c r="G371" s="752"/>
      <c r="H371" s="752"/>
      <c r="I371" s="752"/>
      <c r="J371" s="753" t="s">
        <v>211</v>
      </c>
      <c r="K371" s="753"/>
      <c r="L371" s="753"/>
      <c r="M371" s="753"/>
      <c r="N371" s="760">
        <f>IF(AD345="","",IF(AND(AD345+1&gt;$AN$6),"",AD345+1))</f>
        <v>129</v>
      </c>
      <c r="O371" s="760"/>
      <c r="P371" s="760"/>
      <c r="Q371" s="770"/>
      <c r="R371" s="751" t="s">
        <v>208</v>
      </c>
      <c r="S371" s="751"/>
      <c r="T371" s="751"/>
      <c r="U371" s="752" t="str">
        <f>IFERROR(VLOOKUP(AD371,Marks,8,0),"")</f>
        <v>REKHA DEVI</v>
      </c>
      <c r="V371" s="752"/>
      <c r="W371" s="752"/>
      <c r="X371" s="752"/>
      <c r="Y371" s="752"/>
      <c r="Z371" s="753" t="s">
        <v>211</v>
      </c>
      <c r="AA371" s="753"/>
      <c r="AB371" s="753"/>
      <c r="AC371" s="753"/>
      <c r="AD371" s="761">
        <f>IF(N371="","",IF(AND(N371+1&gt;$AN$6),"",N371+1))</f>
        <v>130</v>
      </c>
      <c r="AE371" s="761"/>
      <c r="AF371" s="761"/>
    </row>
    <row r="372" spans="1:32" ht="9" customHeight="1">
      <c r="A372" s="166">
        <f>IF(N371="","",A371+1)</f>
        <v>8</v>
      </c>
      <c r="B372" s="123"/>
      <c r="C372" s="123"/>
      <c r="D372" s="123"/>
      <c r="E372" s="124"/>
      <c r="F372" s="124"/>
      <c r="G372" s="124"/>
      <c r="H372" s="123"/>
      <c r="I372" s="123"/>
      <c r="J372" s="125"/>
      <c r="K372" s="125"/>
      <c r="L372" s="125"/>
      <c r="M372" s="76"/>
      <c r="N372" s="76"/>
      <c r="O372" s="76"/>
      <c r="P372" s="76"/>
      <c r="Q372" s="770"/>
      <c r="R372" s="123"/>
      <c r="S372" s="123"/>
      <c r="T372" s="123"/>
      <c r="U372" s="124"/>
      <c r="V372" s="124"/>
      <c r="W372" s="124"/>
      <c r="X372" s="123"/>
      <c r="Y372" s="123"/>
      <c r="Z372" s="125"/>
      <c r="AA372" s="125"/>
      <c r="AB372" s="125"/>
      <c r="AC372" s="76"/>
      <c r="AD372" s="76"/>
      <c r="AE372" s="76"/>
      <c r="AF372" s="76"/>
    </row>
    <row r="373" spans="1:32" ht="21" customHeight="1">
      <c r="A373" s="166">
        <f>IF(N371="","",A372+1)</f>
        <v>9</v>
      </c>
      <c r="B373" s="762" t="s">
        <v>213</v>
      </c>
      <c r="C373" s="610" t="s">
        <v>214</v>
      </c>
      <c r="D373" s="610"/>
      <c r="E373" s="610"/>
      <c r="F373" s="763" t="s">
        <v>13</v>
      </c>
      <c r="G373" s="764"/>
      <c r="H373" s="764"/>
      <c r="I373" s="765"/>
      <c r="J373" s="613" t="s">
        <v>184</v>
      </c>
      <c r="K373" s="614" t="s">
        <v>167</v>
      </c>
      <c r="L373" s="615"/>
      <c r="M373" s="615"/>
      <c r="N373" s="616"/>
      <c r="O373" s="580" t="s">
        <v>185</v>
      </c>
      <c r="P373" s="581" t="s">
        <v>186</v>
      </c>
      <c r="Q373" s="770"/>
      <c r="R373" s="762" t="s">
        <v>213</v>
      </c>
      <c r="S373" s="610" t="s">
        <v>214</v>
      </c>
      <c r="T373" s="610"/>
      <c r="U373" s="610"/>
      <c r="V373" s="763" t="s">
        <v>13</v>
      </c>
      <c r="W373" s="764"/>
      <c r="X373" s="764"/>
      <c r="Y373" s="765"/>
      <c r="Z373" s="613" t="s">
        <v>184</v>
      </c>
      <c r="AA373" s="614" t="s">
        <v>167</v>
      </c>
      <c r="AB373" s="615"/>
      <c r="AC373" s="615"/>
      <c r="AD373" s="616"/>
      <c r="AE373" s="580" t="s">
        <v>185</v>
      </c>
      <c r="AF373" s="581" t="s">
        <v>186</v>
      </c>
    </row>
    <row r="374" spans="1:32" ht="90.75" customHeight="1">
      <c r="A374" s="166">
        <f>IF(N371="","",A373+1)</f>
        <v>10</v>
      </c>
      <c r="B374" s="762"/>
      <c r="C374" s="171" t="s">
        <v>11</v>
      </c>
      <c r="D374" s="171" t="s">
        <v>180</v>
      </c>
      <c r="E374" s="171" t="s">
        <v>108</v>
      </c>
      <c r="F374" s="171" t="s">
        <v>182</v>
      </c>
      <c r="G374" s="171" t="s">
        <v>183</v>
      </c>
      <c r="H374" s="305" t="s">
        <v>10</v>
      </c>
      <c r="I374" s="171" t="s">
        <v>108</v>
      </c>
      <c r="J374" s="613"/>
      <c r="K374" s="172" t="s">
        <v>182</v>
      </c>
      <c r="L374" s="172" t="s">
        <v>183</v>
      </c>
      <c r="M374" s="173" t="s">
        <v>10</v>
      </c>
      <c r="N374" s="171" t="s">
        <v>108</v>
      </c>
      <c r="O374" s="580"/>
      <c r="P374" s="736"/>
      <c r="Q374" s="770"/>
      <c r="R374" s="762"/>
      <c r="S374" s="171" t="s">
        <v>11</v>
      </c>
      <c r="T374" s="171" t="s">
        <v>180</v>
      </c>
      <c r="U374" s="171" t="s">
        <v>108</v>
      </c>
      <c r="V374" s="171" t="s">
        <v>182</v>
      </c>
      <c r="W374" s="171" t="s">
        <v>183</v>
      </c>
      <c r="X374" s="305" t="s">
        <v>10</v>
      </c>
      <c r="Y374" s="171" t="s">
        <v>108</v>
      </c>
      <c r="Z374" s="613"/>
      <c r="AA374" s="172" t="s">
        <v>182</v>
      </c>
      <c r="AB374" s="172" t="s">
        <v>183</v>
      </c>
      <c r="AC374" s="173" t="s">
        <v>10</v>
      </c>
      <c r="AD374" s="171" t="s">
        <v>108</v>
      </c>
      <c r="AE374" s="580"/>
      <c r="AF374" s="736">
        <v>0</v>
      </c>
    </row>
    <row r="375" spans="1:32" ht="18.75" customHeight="1">
      <c r="A375" s="166">
        <f>IF(N371="","",A374+1)</f>
        <v>11</v>
      </c>
      <c r="B375" s="762"/>
      <c r="C375" s="390">
        <v>20</v>
      </c>
      <c r="D375" s="390">
        <v>20</v>
      </c>
      <c r="E375" s="116">
        <v>40</v>
      </c>
      <c r="F375" s="390">
        <v>30</v>
      </c>
      <c r="G375" s="390">
        <v>18</v>
      </c>
      <c r="H375" s="390">
        <v>12</v>
      </c>
      <c r="I375" s="116">
        <v>60</v>
      </c>
      <c r="J375" s="118">
        <v>100</v>
      </c>
      <c r="K375" s="390">
        <v>50</v>
      </c>
      <c r="L375" s="390">
        <v>30</v>
      </c>
      <c r="M375" s="390">
        <v>20</v>
      </c>
      <c r="N375" s="116">
        <v>100</v>
      </c>
      <c r="O375" s="118">
        <v>200</v>
      </c>
      <c r="P375" s="775">
        <f>IF(AND(N371="",C368="",E369="",N369=""),"",IF(OR(C368=1,C368=2),600,800))</f>
        <v>600</v>
      </c>
      <c r="Q375" s="770"/>
      <c r="R375" s="762"/>
      <c r="S375" s="390">
        <v>20</v>
      </c>
      <c r="T375" s="390">
        <v>20</v>
      </c>
      <c r="U375" s="116">
        <v>40</v>
      </c>
      <c r="V375" s="390">
        <v>30</v>
      </c>
      <c r="W375" s="390">
        <v>18</v>
      </c>
      <c r="X375" s="390">
        <v>12</v>
      </c>
      <c r="Y375" s="116">
        <v>60</v>
      </c>
      <c r="Z375" s="118">
        <v>100</v>
      </c>
      <c r="AA375" s="390">
        <v>50</v>
      </c>
      <c r="AB375" s="390">
        <v>30</v>
      </c>
      <c r="AC375" s="390">
        <v>20</v>
      </c>
      <c r="AD375" s="116">
        <v>100</v>
      </c>
      <c r="AE375" s="118">
        <v>200</v>
      </c>
      <c r="AF375" s="775">
        <f>IF(AND(AD371="",S368="",U369="",AD369=""),"",IF(OR(S368=1,S368=2),600,800))</f>
        <v>600</v>
      </c>
    </row>
    <row r="376" spans="1:32" ht="21" customHeight="1">
      <c r="A376" s="166">
        <f>IF(N371="","",A375+1)</f>
        <v>12</v>
      </c>
      <c r="B376" s="122" t="str">
        <f>'Result Sheet'!$L$4</f>
        <v xml:space="preserve">हिन्दी </v>
      </c>
      <c r="C376" s="391">
        <f>IFERROR(VLOOKUP(N371,Marks,11,0),"")</f>
        <v>9</v>
      </c>
      <c r="D376" s="391">
        <f>IFERROR(VLOOKUP(N371,Marks,12,0),"")</f>
        <v>9</v>
      </c>
      <c r="E376" s="117">
        <f>IFERROR(VLOOKUP(N371,Marks,13,0),"")</f>
        <v>18</v>
      </c>
      <c r="F376" s="391">
        <f>IFERROR(VLOOKUP(N371,Marks,14,0),"")</f>
        <v>22</v>
      </c>
      <c r="G376" s="391">
        <f>IFERROR(VLOOKUP(N371,Marks,15,0),"")</f>
        <v>6</v>
      </c>
      <c r="H376" s="391">
        <f>IFERROR(VLOOKUP(N371,Marks,16,0),"")</f>
        <v>0</v>
      </c>
      <c r="I376" s="117">
        <f>IFERROR(VLOOKUP(N371,Marks,17,0),"")</f>
        <v>28</v>
      </c>
      <c r="J376" s="119">
        <f>IFERROR(VLOOKUP(N371,Marks,18,0),"")</f>
        <v>46</v>
      </c>
      <c r="K376" s="391">
        <f>IFERROR(VLOOKUP(N371,Marks,19,0),"")</f>
        <v>37</v>
      </c>
      <c r="L376" s="391">
        <f>IFERROR(VLOOKUP(N371,Marks,20,0),"")</f>
        <v>4</v>
      </c>
      <c r="M376" s="391">
        <f>IFERROR(VLOOKUP(N371,Marks,21,0),"")</f>
        <v>11</v>
      </c>
      <c r="N376" s="117">
        <f>IFERROR(VLOOKUP(N371,Marks,22,0),"")</f>
        <v>52</v>
      </c>
      <c r="O376" s="119">
        <f>IFERROR(VLOOKUP(N371,Marks,23,0),"")</f>
        <v>98</v>
      </c>
      <c r="P376" s="323" t="str">
        <f>IFERROR(VLOOKUP(N371,Marks,29,0),"")</f>
        <v>D</v>
      </c>
      <c r="Q376" s="770"/>
      <c r="R376" s="122" t="str">
        <f>'Result Sheet'!$L$4</f>
        <v xml:space="preserve">हिन्दी </v>
      </c>
      <c r="S376" s="391">
        <f>IFERROR(VLOOKUP(AD371,Marks,11,0),"")</f>
        <v>9</v>
      </c>
      <c r="T376" s="391">
        <f>IFERROR(VLOOKUP(AD371,Marks,12,0),"")</f>
        <v>9</v>
      </c>
      <c r="U376" s="117">
        <f>IFERROR(VLOOKUP(AD371,Marks,13,0),"")</f>
        <v>18</v>
      </c>
      <c r="V376" s="391">
        <f>IFERROR(VLOOKUP(AD371,Marks,14,0),"")</f>
        <v>23</v>
      </c>
      <c r="W376" s="391">
        <f>IFERROR(VLOOKUP(AD371,Marks,15,0),"")</f>
        <v>6</v>
      </c>
      <c r="X376" s="391">
        <f>IFERROR(VLOOKUP(AD371,Marks,16,0),"")</f>
        <v>0</v>
      </c>
      <c r="Y376" s="117">
        <f>IFERROR(VLOOKUP(AD371,Marks,17,0),"")</f>
        <v>29</v>
      </c>
      <c r="Z376" s="119">
        <f>IFERROR(VLOOKUP(AD371,Marks,18,0),"")</f>
        <v>47</v>
      </c>
      <c r="AA376" s="391">
        <f>IFERROR(VLOOKUP(AD371,Marks,19,0),"")</f>
        <v>37</v>
      </c>
      <c r="AB376" s="391">
        <f>IFERROR(VLOOKUP(AD371,Marks,20,0),"")</f>
        <v>4</v>
      </c>
      <c r="AC376" s="391">
        <f>IFERROR(VLOOKUP(AD371,Marks,21,0),"")</f>
        <v>11</v>
      </c>
      <c r="AD376" s="117">
        <f>IFERROR(VLOOKUP(AD371,Marks,22,0),"")</f>
        <v>52</v>
      </c>
      <c r="AE376" s="119">
        <f>IFERROR(VLOOKUP(AD371,Marks,23,0),"")</f>
        <v>99</v>
      </c>
      <c r="AF376" s="323" t="str">
        <f>IFERROR(VLOOKUP(AD371,Marks,29,0),"")</f>
        <v>D</v>
      </c>
    </row>
    <row r="377" spans="1:32" ht="21" customHeight="1">
      <c r="A377" s="166">
        <f>IF(N371="","",A376+1)</f>
        <v>13</v>
      </c>
      <c r="B377" s="122" t="str">
        <f>'Result Sheet'!$AE$4</f>
        <v xml:space="preserve">अंग्रेजी </v>
      </c>
      <c r="C377" s="391">
        <f>IFERROR(VLOOKUP(N371,Marks,30,0),"")</f>
        <v>9</v>
      </c>
      <c r="D377" s="391">
        <f>IFERROR(VLOOKUP(N371,Marks,31,0),"")</f>
        <v>9</v>
      </c>
      <c r="E377" s="117">
        <f>IFERROR(VLOOKUP(N371,Marks,32,0),"")</f>
        <v>18</v>
      </c>
      <c r="F377" s="391">
        <f>IFERROR(VLOOKUP(N371,Marks,33,0),"")</f>
        <v>26</v>
      </c>
      <c r="G377" s="391">
        <f>IFERROR(VLOOKUP(N371,Marks,34,0),"")</f>
        <v>5</v>
      </c>
      <c r="H377" s="391">
        <f>IFERROR(VLOOKUP(N371,Marks,35,0),"")</f>
        <v>9</v>
      </c>
      <c r="I377" s="117">
        <f>IFERROR(VLOOKUP(N371,Marks,36,0),"")</f>
        <v>40</v>
      </c>
      <c r="J377" s="119">
        <f>IFERROR(VLOOKUP(N371,Marks,37,0),"")</f>
        <v>58</v>
      </c>
      <c r="K377" s="391">
        <f>IFERROR(VLOOKUP(N371,Marks,38,0),"")</f>
        <v>47</v>
      </c>
      <c r="L377" s="391">
        <f>IFERROR(VLOOKUP(N371,Marks,39,0),"")</f>
        <v>4</v>
      </c>
      <c r="M377" s="391">
        <f>IFERROR(VLOOKUP(N371,Marks,40,0),"")</f>
        <v>9</v>
      </c>
      <c r="N377" s="117">
        <f>IFERROR(VLOOKUP(N371,Marks,41,0),"")</f>
        <v>60</v>
      </c>
      <c r="O377" s="119">
        <f>IFERROR(VLOOKUP(N371,Marks,42,0),"")</f>
        <v>118</v>
      </c>
      <c r="P377" s="323" t="str">
        <f>IFERROR(VLOOKUP(N371,Marks,48,0),"")</f>
        <v>C</v>
      </c>
      <c r="Q377" s="770"/>
      <c r="R377" s="122" t="str">
        <f>'Result Sheet'!$AE$4</f>
        <v xml:space="preserve">अंग्रेजी </v>
      </c>
      <c r="S377" s="391">
        <f>IFERROR(VLOOKUP(AD371,Marks,30,0),"")</f>
        <v>9</v>
      </c>
      <c r="T377" s="391">
        <f>IFERROR(VLOOKUP(AD371,Marks,31,0),"")</f>
        <v>9</v>
      </c>
      <c r="U377" s="117">
        <f>IFERROR(VLOOKUP(AD371,Marks,32,0),"")</f>
        <v>18</v>
      </c>
      <c r="V377" s="391">
        <f>IFERROR(VLOOKUP(AD371,Marks,33,0),"")</f>
        <v>24</v>
      </c>
      <c r="W377" s="391">
        <f>IFERROR(VLOOKUP(AD371,Marks,34,0),"")</f>
        <v>4</v>
      </c>
      <c r="X377" s="391">
        <f>IFERROR(VLOOKUP(AD371,Marks,35,0),"")</f>
        <v>9</v>
      </c>
      <c r="Y377" s="117">
        <f>IFERROR(VLOOKUP(AD371,Marks,36,0),"")</f>
        <v>37</v>
      </c>
      <c r="Z377" s="119">
        <f>IFERROR(VLOOKUP(AD371,Marks,37,0),"")</f>
        <v>55</v>
      </c>
      <c r="AA377" s="391">
        <f>IFERROR(VLOOKUP(AD371,Marks,38,0),"")</f>
        <v>48</v>
      </c>
      <c r="AB377" s="391">
        <f>IFERROR(VLOOKUP(AD371,Marks,39,0),"")</f>
        <v>4</v>
      </c>
      <c r="AC377" s="391">
        <f>IFERROR(VLOOKUP(AD371,Marks,40,0),"")</f>
        <v>9</v>
      </c>
      <c r="AD377" s="117">
        <f>IFERROR(VLOOKUP(AD371,Marks,41,0),"")</f>
        <v>61</v>
      </c>
      <c r="AE377" s="119">
        <f>IFERROR(VLOOKUP(AD371,Marks,42,0),"")</f>
        <v>116</v>
      </c>
      <c r="AF377" s="323" t="str">
        <f>IFERROR(VLOOKUP(AD371,Marks,48,0),"")</f>
        <v>C</v>
      </c>
    </row>
    <row r="378" spans="1:32" ht="21" customHeight="1">
      <c r="A378" s="166">
        <f>IF(N371="","",A377+1)</f>
        <v>14</v>
      </c>
      <c r="B378" s="122" t="str">
        <f>'Result Sheet'!$AX$4</f>
        <v xml:space="preserve">गणित </v>
      </c>
      <c r="C378" s="391">
        <f>IFERROR(VLOOKUP(N371,Marks,49,0),"")</f>
        <v>9</v>
      </c>
      <c r="D378" s="391">
        <f>IFERROR(VLOOKUP(N371,Marks,50,0),"")</f>
        <v>6</v>
      </c>
      <c r="E378" s="117">
        <f>IFERROR(VLOOKUP(N371,Marks,51,0),"")</f>
        <v>15</v>
      </c>
      <c r="F378" s="391">
        <f>IFERROR(VLOOKUP(N371,Marks,52,0),"")</f>
        <v>22</v>
      </c>
      <c r="G378" s="391">
        <f>IFERROR(VLOOKUP(N371,Marks,53,0),"")</f>
        <v>5</v>
      </c>
      <c r="H378" s="391">
        <f>IFERROR(VLOOKUP(N371,Marks,54,0),"")</f>
        <v>9</v>
      </c>
      <c r="I378" s="117">
        <f>IFERROR(VLOOKUP(N371,Marks,55,0),"")</f>
        <v>36</v>
      </c>
      <c r="J378" s="119">
        <f>IFERROR(VLOOKUP(N371,Marks,56,0),"")</f>
        <v>51</v>
      </c>
      <c r="K378" s="391">
        <f>IFERROR(VLOOKUP(N371,Marks,57,0),"")</f>
        <v>49</v>
      </c>
      <c r="L378" s="391">
        <f>IFERROR(VLOOKUP(N371,Marks,58,0),"")</f>
        <v>15</v>
      </c>
      <c r="M378" s="391">
        <f>IFERROR(VLOOKUP(N371,Marks,59,0),"")</f>
        <v>8</v>
      </c>
      <c r="N378" s="117">
        <f>IFERROR(VLOOKUP(N371,Marks,60,0),"")</f>
        <v>72</v>
      </c>
      <c r="O378" s="119">
        <f>IFERROR(VLOOKUP(N371,Marks,61,0),"")</f>
        <v>123</v>
      </c>
      <c r="P378" s="323" t="str">
        <f>IFERROR(VLOOKUP(N371,Marks,67,0),"")</f>
        <v>C</v>
      </c>
      <c r="Q378" s="770"/>
      <c r="R378" s="122" t="str">
        <f>'Result Sheet'!$AX$4</f>
        <v xml:space="preserve">गणित </v>
      </c>
      <c r="S378" s="391">
        <f>IFERROR(VLOOKUP(AD371,Marks,49,0),"")</f>
        <v>9</v>
      </c>
      <c r="T378" s="391">
        <f>IFERROR(VLOOKUP(AD371,Marks,50,0),"")</f>
        <v>6</v>
      </c>
      <c r="U378" s="117">
        <f>IFERROR(VLOOKUP(AD371,Marks,51,0),"")</f>
        <v>15</v>
      </c>
      <c r="V378" s="391">
        <f>IFERROR(VLOOKUP(AD371,Marks,52,0),"")</f>
        <v>23</v>
      </c>
      <c r="W378" s="391">
        <f>IFERROR(VLOOKUP(AD371,Marks,53,0),"")</f>
        <v>5</v>
      </c>
      <c r="X378" s="391">
        <f>IFERROR(VLOOKUP(AD371,Marks,54,0),"")</f>
        <v>9</v>
      </c>
      <c r="Y378" s="117">
        <f>IFERROR(VLOOKUP(AD371,Marks,55,0),"")</f>
        <v>37</v>
      </c>
      <c r="Z378" s="119">
        <f>IFERROR(VLOOKUP(AD371,Marks,56,0),"")</f>
        <v>52</v>
      </c>
      <c r="AA378" s="391">
        <f>IFERROR(VLOOKUP(AD371,Marks,57,0),"")</f>
        <v>48</v>
      </c>
      <c r="AB378" s="391">
        <f>IFERROR(VLOOKUP(AD371,Marks,58,0),"")</f>
        <v>15</v>
      </c>
      <c r="AC378" s="391">
        <f>IFERROR(VLOOKUP(AD371,Marks,59,0),"")</f>
        <v>8</v>
      </c>
      <c r="AD378" s="117">
        <f>IFERROR(VLOOKUP(AD371,Marks,60,0),"")</f>
        <v>71</v>
      </c>
      <c r="AE378" s="119">
        <f>IFERROR(VLOOKUP(AD371,Marks,61,0),"")</f>
        <v>123</v>
      </c>
      <c r="AF378" s="323" t="str">
        <f>IFERROR(VLOOKUP(AD371,Marks,67,0),"")</f>
        <v>C</v>
      </c>
    </row>
    <row r="379" spans="1:32" ht="21" customHeight="1">
      <c r="A379" s="166">
        <f>IF(N371="","",A378+1)</f>
        <v>15</v>
      </c>
      <c r="B379" s="122" t="str">
        <f>'Result Sheet'!$BQ$4</f>
        <v xml:space="preserve">पर्यावरण अध्ययन </v>
      </c>
      <c r="C379" s="391">
        <f>IFERROR(VLOOKUP(N371,Marks,68,0),"")</f>
        <v>9</v>
      </c>
      <c r="D379" s="391">
        <f>IFERROR(VLOOKUP(N371,Marks,69,0),"")</f>
        <v>7</v>
      </c>
      <c r="E379" s="117">
        <f>IFERROR(VLOOKUP(N371,Marks,70,0),"")</f>
        <v>16</v>
      </c>
      <c r="F379" s="391">
        <f>IFERROR(VLOOKUP(N371,Marks,71,0),"")</f>
        <v>24</v>
      </c>
      <c r="G379" s="391">
        <f>IFERROR(VLOOKUP(N371,Marks,72,0),"")</f>
        <v>6</v>
      </c>
      <c r="H379" s="391">
        <f>IFERROR(VLOOKUP(N371,Marks,73,0),"")</f>
        <v>9</v>
      </c>
      <c r="I379" s="117">
        <f>IFERROR(VLOOKUP(N371,Marks,74,0),"")</f>
        <v>39</v>
      </c>
      <c r="J379" s="119">
        <f>IFERROR(VLOOKUP(N371,Marks,75,0),"")</f>
        <v>55</v>
      </c>
      <c r="K379" s="391">
        <f>IFERROR(VLOOKUP(N371,Marks,76,0),"")</f>
        <v>49</v>
      </c>
      <c r="L379" s="391">
        <f>IFERROR(VLOOKUP(N371,Marks,77,0),"")</f>
        <v>16</v>
      </c>
      <c r="M379" s="391">
        <f>IFERROR(VLOOKUP(N371,Marks,78,0),"")</f>
        <v>8</v>
      </c>
      <c r="N379" s="117">
        <f>IFERROR(VLOOKUP(N371,Marks,79,0),"")</f>
        <v>73</v>
      </c>
      <c r="O379" s="119">
        <f>IFERROR(VLOOKUP(N371,Marks,80,0),"")</f>
        <v>128</v>
      </c>
      <c r="P379" s="323" t="str">
        <f>IFERROR(VLOOKUP(N371,Marks,86,0),"")</f>
        <v>C</v>
      </c>
      <c r="Q379" s="770"/>
      <c r="R379" s="122" t="str">
        <f>'Result Sheet'!$BQ$4</f>
        <v xml:space="preserve">पर्यावरण अध्ययन </v>
      </c>
      <c r="S379" s="391">
        <f>IFERROR(VLOOKUP(AD371,Marks,68,0),"")</f>
        <v>9</v>
      </c>
      <c r="T379" s="391">
        <f>IFERROR(VLOOKUP(AD371,Marks,69,0),"")</f>
        <v>7</v>
      </c>
      <c r="U379" s="117">
        <f>IFERROR(VLOOKUP(AD371,Marks,70,0),"")</f>
        <v>16</v>
      </c>
      <c r="V379" s="391">
        <f>IFERROR(VLOOKUP(AD371,Marks,71,0),"")</f>
        <v>25</v>
      </c>
      <c r="W379" s="391">
        <f>IFERROR(VLOOKUP(AD371,Marks,72,0),"")</f>
        <v>6</v>
      </c>
      <c r="X379" s="391">
        <f>IFERROR(VLOOKUP(AD371,Marks,73,0),"")</f>
        <v>9</v>
      </c>
      <c r="Y379" s="117">
        <f>IFERROR(VLOOKUP(AD371,Marks,74,0),"")</f>
        <v>40</v>
      </c>
      <c r="Z379" s="119">
        <f>IFERROR(VLOOKUP(AD371,Marks,75,0),"")</f>
        <v>56</v>
      </c>
      <c r="AA379" s="391">
        <f>IFERROR(VLOOKUP(AD371,Marks,76,0),"")</f>
        <v>46</v>
      </c>
      <c r="AB379" s="391">
        <f>IFERROR(VLOOKUP(AD371,Marks,77,0),"")</f>
        <v>16</v>
      </c>
      <c r="AC379" s="391">
        <f>IFERROR(VLOOKUP(AD371,Marks,78,0),"")</f>
        <v>8</v>
      </c>
      <c r="AD379" s="117">
        <f>IFERROR(VLOOKUP(AD371,Marks,79,0),"")</f>
        <v>70</v>
      </c>
      <c r="AE379" s="119">
        <f>IFERROR(VLOOKUP(AD371,Marks,80,0),"")</f>
        <v>126</v>
      </c>
      <c r="AF379" s="323" t="str">
        <f>IFERROR(VLOOKUP(AD371,Marks,86,0),"")</f>
        <v>C</v>
      </c>
    </row>
    <row r="380" spans="1:32" ht="25.5" customHeight="1">
      <c r="A380" s="166">
        <f>IF(N371="","",A379+1)</f>
        <v>16</v>
      </c>
      <c r="B380" s="392" t="s">
        <v>215</v>
      </c>
      <c r="C380" s="120">
        <f>IF(AND(C376="",C377="",C378="",C379=""),"",IF(OR(C368=1,C368=2),SUM(C376:C378),SUM(C376:C379)))</f>
        <v>27</v>
      </c>
      <c r="D380" s="120">
        <f>IF(AND(D376="",D377="",D378="",D379=""),"",IF(OR(C368=1,C368=2),SUM(D376:D378),SUM(D376:D379)))</f>
        <v>24</v>
      </c>
      <c r="E380" s="120">
        <f>IF(AND(E376="",E377="",E378="",E379=""),"",IF(OR(C368=1,C368=2),SUM(E376:E378),SUM(E376:E379)))</f>
        <v>51</v>
      </c>
      <c r="F380" s="120">
        <f>IF(AND(F376="",F377="",F378="",F379=""),"",IF(OR(C368=1,C368=2),SUM(F376:F378),SUM(F376:F379)))</f>
        <v>70</v>
      </c>
      <c r="G380" s="120">
        <f>IF(AND(G376="",G377="",G378="",G379=""),"",IF(OR(C368=1,C368=2),SUM(G376:G378),SUM(G376:G379)))</f>
        <v>16</v>
      </c>
      <c r="H380" s="120">
        <f>IF(AND(H376="",H377="",H378="",H379=""),"",IF(OR(C368=1,C368=2),SUM(H376:H378),SUM(H376:H379)))</f>
        <v>18</v>
      </c>
      <c r="I380" s="120">
        <f>IF(AND(I376="",I377="",I378="",I379=""),"",IF(OR(C368=1,C368=2),SUM(I376:I378),SUM(I376:I379)))</f>
        <v>104</v>
      </c>
      <c r="J380" s="120">
        <f>IF(AND(J376="",J377="",J378="",J379=""),"",IF(OR(C368=1,C368=2),SUM(J376:J378),SUM(J376:J379)))</f>
        <v>155</v>
      </c>
      <c r="K380" s="120">
        <f>IF(AND(K376="",K377="",K378="",K379=""),"",IF(OR(C368=1,C368=2),SUM(K376:K378),SUM(K376:K379)))</f>
        <v>133</v>
      </c>
      <c r="L380" s="120">
        <f>IF(AND(L376="",L377="",L378="",L379=""),"",IF(OR(C368=1,C368=2),SUM(L376:L378),SUM(L376:L379)))</f>
        <v>23</v>
      </c>
      <c r="M380" s="120">
        <f>IF(AND(M376="",M377="",M378="",M379=""),"",IF(OR(C368=1,C368=2),SUM(M376:M378),SUM(M376:M379)))</f>
        <v>28</v>
      </c>
      <c r="N380" s="120">
        <f>IF(AND(N376="",N377="",N378="",N379=""),"",IF(OR(C368=1,C368=2),SUM(N376:N378),SUM(N376:N379)))</f>
        <v>184</v>
      </c>
      <c r="O380" s="120">
        <f>IF(AND(O376="",O377="",O378="",O379=""),"",IF(OR(C368=1,C368=2),SUM(O376:O378),SUM(O376:O379)))</f>
        <v>339</v>
      </c>
      <c r="P380" s="326" t="str">
        <f>IF(OR(N371="",E369="",O380=""),"",IF(O380&gt;=81%*P375,"A",IF(O380&gt;=61%*P375,"B",IF(O380&gt;=41%*P375,"C",IF(O380&gt;=21%*P375,"D","E")))))</f>
        <v>C</v>
      </c>
      <c r="Q380" s="770"/>
      <c r="R380" s="392" t="s">
        <v>215</v>
      </c>
      <c r="S380" s="120">
        <f>IF(AND(S376="",S377="",S378="",S379=""),"",IF(OR(S368=1,S368=2),SUM(S376:S378),SUM(S376:S379)))</f>
        <v>27</v>
      </c>
      <c r="T380" s="120">
        <f>IF(AND(T376="",T377="",T378="",T379=""),"",IF(OR(S368=1,S368=2),SUM(T376:T378),SUM(T376:T379)))</f>
        <v>24</v>
      </c>
      <c r="U380" s="120">
        <f>IF(AND(U376="",U377="",U378="",U379=""),"",IF(OR(S368=1,S368=2),SUM(U376:U378),SUM(U376:U379)))</f>
        <v>51</v>
      </c>
      <c r="V380" s="120">
        <f>IF(AND(V376="",V377="",V378="",V379=""),"",IF(OR(S368=1,S368=2),SUM(V376:V378),SUM(V376:V379)))</f>
        <v>70</v>
      </c>
      <c r="W380" s="120">
        <f>IF(AND(W376="",W377="",W378="",W379=""),"",IF(OR(S368=1,S368=2),SUM(W376:W378),SUM(W376:W379)))</f>
        <v>15</v>
      </c>
      <c r="X380" s="120">
        <f>IF(AND(X376="",X377="",X378="",X379=""),"",IF(OR(S368=1,S368=2),SUM(X376:X378),SUM(X376:X379)))</f>
        <v>18</v>
      </c>
      <c r="Y380" s="120">
        <f>IF(AND(Y376="",Y377="",Y378="",Y379=""),"",IF(OR(S368=1,S368=2),SUM(Y376:Y378),SUM(Y376:Y379)))</f>
        <v>103</v>
      </c>
      <c r="Z380" s="120">
        <f>IF(AND(Z376="",Z377="",Z378="",Z379=""),"",IF(OR(S368=1,S368=2),SUM(Z376:Z378),SUM(Z376:Z379)))</f>
        <v>154</v>
      </c>
      <c r="AA380" s="120">
        <f>IF(AND(AA376="",AA377="",AA378="",AA379=""),"",IF(OR(S368=1,S368=2),SUM(AA376:AA378),SUM(AA376:AA379)))</f>
        <v>133</v>
      </c>
      <c r="AB380" s="120">
        <f>IF(AND(AB376="",AB377="",AB378="",AB379=""),"",IF(OR(S368=1,S368=2),SUM(AB376:AB378),SUM(AB376:AB379)))</f>
        <v>23</v>
      </c>
      <c r="AC380" s="120">
        <f>IF(AND(AC376="",AC377="",AC378="",AC379=""),"",IF(OR(S368=1,S368=2),SUM(AC376:AC378),SUM(AC376:AC379)))</f>
        <v>28</v>
      </c>
      <c r="AD380" s="120">
        <f>IF(AND(AD376="",AD377="",AD378="",AD379=""),"",IF(OR(S368=1,S368=2),SUM(AD376:AD378),SUM(AD376:AD379)))</f>
        <v>184</v>
      </c>
      <c r="AE380" s="120">
        <f>IF(AND(AE376="",AE377="",AE378="",AE379=""),"",IF(OR(S368=1,S368=2),SUM(AE376:AE378),SUM(AE376:AE379)))</f>
        <v>338</v>
      </c>
      <c r="AF380" s="326" t="str">
        <f>IF(OR(AD371="",U369="",AE380=""),"",IF(AE380&gt;=81%*AF375,"A",IF(AE380&gt;=61%*AF375,"B",IF(AE380&gt;=41%*AF375,"C",IF(AE380&gt;=21%*AF375,"D","E")))))</f>
        <v>C</v>
      </c>
    </row>
    <row r="381" spans="1:32" ht="9" customHeight="1">
      <c r="A381" s="166">
        <f>IF(N371="","",A380+1)</f>
        <v>17</v>
      </c>
      <c r="B381" s="737"/>
      <c r="C381" s="737"/>
      <c r="D381" s="737"/>
      <c r="E381" s="737"/>
      <c r="F381" s="737"/>
      <c r="G381" s="737"/>
      <c r="H381" s="737"/>
      <c r="I381" s="737"/>
      <c r="J381" s="737"/>
      <c r="K381" s="737"/>
      <c r="L381" s="737"/>
      <c r="M381" s="737"/>
      <c r="N381" s="737"/>
      <c r="O381" s="737"/>
      <c r="P381" s="737"/>
      <c r="Q381" s="770"/>
      <c r="R381" s="737"/>
      <c r="S381" s="737"/>
      <c r="T381" s="737"/>
      <c r="U381" s="737"/>
      <c r="V381" s="737"/>
      <c r="W381" s="737"/>
      <c r="X381" s="737"/>
      <c r="Y381" s="737"/>
      <c r="Z381" s="737"/>
      <c r="AA381" s="737"/>
      <c r="AB381" s="737"/>
      <c r="AC381" s="737"/>
      <c r="AD381" s="737"/>
      <c r="AE381" s="737"/>
      <c r="AF381" s="737"/>
    </row>
    <row r="382" spans="1:32" ht="22.5" customHeight="1">
      <c r="A382" s="166">
        <f>IF(N371="","",A381+1)</f>
        <v>18</v>
      </c>
      <c r="B382" s="738" t="s">
        <v>213</v>
      </c>
      <c r="C382" s="738"/>
      <c r="D382" s="739" t="s">
        <v>229</v>
      </c>
      <c r="E382" s="740"/>
      <c r="F382" s="393" t="s">
        <v>186</v>
      </c>
      <c r="G382" s="738" t="s">
        <v>213</v>
      </c>
      <c r="H382" s="738"/>
      <c r="I382" s="739" t="s">
        <v>229</v>
      </c>
      <c r="J382" s="740"/>
      <c r="K382" s="393" t="s">
        <v>186</v>
      </c>
      <c r="L382" s="738" t="s">
        <v>213</v>
      </c>
      <c r="M382" s="738"/>
      <c r="N382" s="739" t="s">
        <v>229</v>
      </c>
      <c r="O382" s="740"/>
      <c r="P382" s="393" t="s">
        <v>186</v>
      </c>
      <c r="Q382" s="770"/>
      <c r="R382" s="738" t="s">
        <v>213</v>
      </c>
      <c r="S382" s="738"/>
      <c r="T382" s="739" t="s">
        <v>229</v>
      </c>
      <c r="U382" s="740"/>
      <c r="V382" s="393" t="s">
        <v>186</v>
      </c>
      <c r="W382" s="738" t="s">
        <v>213</v>
      </c>
      <c r="X382" s="738"/>
      <c r="Y382" s="739" t="s">
        <v>229</v>
      </c>
      <c r="Z382" s="740"/>
      <c r="AA382" s="393" t="s">
        <v>186</v>
      </c>
      <c r="AB382" s="738" t="s">
        <v>213</v>
      </c>
      <c r="AC382" s="738"/>
      <c r="AD382" s="739" t="s">
        <v>229</v>
      </c>
      <c r="AE382" s="740"/>
      <c r="AF382" s="393" t="s">
        <v>186</v>
      </c>
    </row>
    <row r="383" spans="1:32" ht="21.75" customHeight="1">
      <c r="A383" s="166">
        <f>IF(N371="","",A382+1)</f>
        <v>19</v>
      </c>
      <c r="B383" s="741" t="s">
        <v>221</v>
      </c>
      <c r="C383" s="742"/>
      <c r="D383" s="742"/>
      <c r="E383" s="119">
        <f>IFERROR(VLOOKUP(N371,Marks,90,0),"")</f>
        <v>0</v>
      </c>
      <c r="F383" s="130" t="str">
        <f>IFERROR(VLOOKUP(N371,Marks,94,0),"")</f>
        <v/>
      </c>
      <c r="G383" s="741" t="s">
        <v>192</v>
      </c>
      <c r="H383" s="742"/>
      <c r="I383" s="742"/>
      <c r="J383" s="119">
        <f>IFERROR(VLOOKUP(N371,Marks,98,0),"")</f>
        <v>0</v>
      </c>
      <c r="K383" s="130" t="str">
        <f>IFERROR(VLOOKUP(N371,Marks,102,0),"")</f>
        <v/>
      </c>
      <c r="L383" s="743" t="s">
        <v>193</v>
      </c>
      <c r="M383" s="744"/>
      <c r="N383" s="744"/>
      <c r="O383" s="119">
        <f>IFERROR(VLOOKUP(N371,Marks,106,0),"")</f>
        <v>0</v>
      </c>
      <c r="P383" s="130" t="str">
        <f>IFERROR(VLOOKUP(N371,Marks,110,0),"")</f>
        <v/>
      </c>
      <c r="Q383" s="770"/>
      <c r="R383" s="740" t="s">
        <v>221</v>
      </c>
      <c r="S383" s="740"/>
      <c r="T383" s="740"/>
      <c r="U383" s="119">
        <f>IFERROR(VLOOKUP(AD371,Marks,90,0),"")</f>
        <v>0</v>
      </c>
      <c r="V383" s="130" t="str">
        <f>IFERROR(VLOOKUP(AD371,Marks,94,0),"")</f>
        <v/>
      </c>
      <c r="W383" s="740" t="s">
        <v>192</v>
      </c>
      <c r="X383" s="740"/>
      <c r="Y383" s="740"/>
      <c r="Z383" s="119">
        <f>IFERROR(VLOOKUP(AD371,Marks,98,0),"")</f>
        <v>0</v>
      </c>
      <c r="AA383" s="130" t="str">
        <f>IFERROR(VLOOKUP(AD371,Marks,102,0),"")</f>
        <v/>
      </c>
      <c r="AB383" s="745" t="s">
        <v>193</v>
      </c>
      <c r="AC383" s="745"/>
      <c r="AD383" s="745"/>
      <c r="AE383" s="119">
        <f>IFERROR(VLOOKUP(AD371,Marks,106,0),"")</f>
        <v>0</v>
      </c>
      <c r="AF383" s="130" t="str">
        <f>IFERROR(VLOOKUP(AD371,Marks,110,0),"")</f>
        <v/>
      </c>
    </row>
    <row r="384" spans="1:32" ht="21" customHeight="1">
      <c r="A384" s="166">
        <f>IF(N371="","",A383+1)</f>
        <v>20</v>
      </c>
      <c r="B384" s="732" t="s">
        <v>216</v>
      </c>
      <c r="C384" s="732"/>
      <c r="D384" s="732"/>
      <c r="E384" s="746">
        <f>IFERROR(VLOOKUP(N371,Marks,116,0),"")</f>
        <v>220</v>
      </c>
      <c r="F384" s="746"/>
      <c r="G384" s="746"/>
      <c r="H384" s="746"/>
      <c r="I384" s="732" t="s">
        <v>217</v>
      </c>
      <c r="J384" s="732"/>
      <c r="K384" s="732"/>
      <c r="L384" s="732"/>
      <c r="M384" s="747">
        <f>IFERROR(VLOOKUP(N371,Marks,117,0),"")</f>
        <v>24</v>
      </c>
      <c r="N384" s="747"/>
      <c r="O384" s="747"/>
      <c r="P384" s="747"/>
      <c r="Q384" s="770"/>
      <c r="R384" s="732" t="s">
        <v>216</v>
      </c>
      <c r="S384" s="732"/>
      <c r="T384" s="732"/>
      <c r="U384" s="746">
        <f>IFERROR(VLOOKUP(AD371,Marks,116,0),"")</f>
        <v>220</v>
      </c>
      <c r="V384" s="746"/>
      <c r="W384" s="746"/>
      <c r="X384" s="746"/>
      <c r="Y384" s="732" t="s">
        <v>217</v>
      </c>
      <c r="Z384" s="732"/>
      <c r="AA384" s="732"/>
      <c r="AB384" s="732"/>
      <c r="AC384" s="747">
        <f>IFERROR(VLOOKUP(AD371,Marks,117,0),"")</f>
        <v>20</v>
      </c>
      <c r="AD384" s="747"/>
      <c r="AE384" s="747"/>
      <c r="AF384" s="747"/>
    </row>
    <row r="385" spans="1:32" ht="21" customHeight="1">
      <c r="A385" s="166">
        <f>IF(N371="","",A384+1)</f>
        <v>21</v>
      </c>
      <c r="B385" s="732" t="s">
        <v>218</v>
      </c>
      <c r="C385" s="732"/>
      <c r="D385" s="732"/>
      <c r="E385" s="774" t="str">
        <f>IFERROR(VLOOKUP(N371,Marks,115,0),"")</f>
        <v>Promoted</v>
      </c>
      <c r="F385" s="774"/>
      <c r="G385" s="774"/>
      <c r="H385" s="774"/>
      <c r="I385" s="732" t="s">
        <v>219</v>
      </c>
      <c r="J385" s="732"/>
      <c r="K385" s="732"/>
      <c r="L385" s="732"/>
      <c r="M385" s="733">
        <f>IFERROR(VLOOKUP(N371,Marks,112,0),"")</f>
        <v>56.5</v>
      </c>
      <c r="N385" s="733"/>
      <c r="O385" s="733"/>
      <c r="P385" s="733"/>
      <c r="Q385" s="770"/>
      <c r="R385" s="732" t="s">
        <v>218</v>
      </c>
      <c r="S385" s="732"/>
      <c r="T385" s="732"/>
      <c r="U385" s="774" t="str">
        <f>IFERROR(VLOOKUP(AD371,Marks,115,0),"")</f>
        <v>Promoted</v>
      </c>
      <c r="V385" s="774"/>
      <c r="W385" s="774"/>
      <c r="X385" s="774"/>
      <c r="Y385" s="732" t="s">
        <v>219</v>
      </c>
      <c r="Z385" s="732"/>
      <c r="AA385" s="732"/>
      <c r="AB385" s="732"/>
      <c r="AC385" s="733">
        <f>IFERROR(VLOOKUP(AD371,Marks,112,0),"")</f>
        <v>56.333333333333336</v>
      </c>
      <c r="AD385" s="733"/>
      <c r="AE385" s="733"/>
      <c r="AF385" s="733"/>
    </row>
    <row r="386" spans="1:32" ht="21" customHeight="1">
      <c r="A386" s="166">
        <f>IF(N371="","",A385+1)</f>
        <v>22</v>
      </c>
      <c r="B386" s="732" t="s">
        <v>220</v>
      </c>
      <c r="C386" s="732"/>
      <c r="D386" s="732"/>
      <c r="E386" s="324" t="str">
        <f>IFERROR(VLOOKUP(N371,Marks,113,0),"")</f>
        <v>II</v>
      </c>
      <c r="F386" s="325" t="s">
        <v>341</v>
      </c>
      <c r="G386" s="734" t="str">
        <f>IF(OR(N371="",E369="",O380=""),"",IF(O380&gt;=81%*P375,"A",IF(O380&gt;=61%*P375,"B",IF(O380&gt;=41%*P375,"C",IF(O380&gt;=21%*P375,"D","E")))))</f>
        <v>C</v>
      </c>
      <c r="H386" s="734"/>
      <c r="I386" s="732" t="s">
        <v>222</v>
      </c>
      <c r="J386" s="732"/>
      <c r="K386" s="732"/>
      <c r="L386" s="732"/>
      <c r="M386" s="769">
        <f>IFERROR(VLOOKUP(N371,Marks,114,0),"")</f>
        <v>8.9999999999999964</v>
      </c>
      <c r="N386" s="769"/>
      <c r="O386" s="769"/>
      <c r="P386" s="769"/>
      <c r="Q386" s="770"/>
      <c r="R386" s="732" t="s">
        <v>220</v>
      </c>
      <c r="S386" s="732"/>
      <c r="T386" s="732"/>
      <c r="U386" s="324" t="str">
        <f>IFERROR(VLOOKUP(AD371,Marks,113,0),"")</f>
        <v>II</v>
      </c>
      <c r="V386" s="325" t="s">
        <v>341</v>
      </c>
      <c r="W386" s="734" t="str">
        <f>IF(OR(AD371="",U369="",AE380=""),"",IF(AE380&gt;=81%*AF375,"A",IF(AE380&gt;=61%*AF375,"B",IF(AE380&gt;=41%*AF375,"C",IF(AE380&gt;=21%*AF375,"D","E")))))</f>
        <v>C</v>
      </c>
      <c r="X386" s="734"/>
      <c r="Y386" s="732" t="s">
        <v>222</v>
      </c>
      <c r="Z386" s="732"/>
      <c r="AA386" s="732"/>
      <c r="AB386" s="732"/>
      <c r="AC386" s="769">
        <f>IFERROR(VLOOKUP(AD371,Marks,114,0),"")</f>
        <v>9.9999999999999964</v>
      </c>
      <c r="AD386" s="769"/>
      <c r="AE386" s="769"/>
      <c r="AF386" s="769"/>
    </row>
    <row r="387" spans="1:32" ht="21" customHeight="1">
      <c r="A387" s="166">
        <f>IF(N371="","",A386+1)</f>
        <v>23</v>
      </c>
      <c r="B387" s="768" t="s">
        <v>228</v>
      </c>
      <c r="C387" s="768"/>
      <c r="D387" s="768"/>
      <c r="E387" s="735">
        <f>'Master sheet'!$C$10</f>
        <v>44697</v>
      </c>
      <c r="F387" s="735"/>
      <c r="G387" s="735"/>
      <c r="H387" s="318"/>
      <c r="I387" s="121"/>
      <c r="J387" s="121"/>
      <c r="K387" s="76"/>
      <c r="L387" s="121"/>
      <c r="M387" s="121"/>
      <c r="N387" s="121"/>
      <c r="O387" s="121"/>
      <c r="P387" s="121"/>
      <c r="Q387" s="770"/>
      <c r="R387" s="768" t="s">
        <v>228</v>
      </c>
      <c r="S387" s="768"/>
      <c r="T387" s="768"/>
      <c r="U387" s="735">
        <f>'Master sheet'!$C$10</f>
        <v>44697</v>
      </c>
      <c r="V387" s="735"/>
      <c r="W387" s="735"/>
      <c r="X387" s="121"/>
      <c r="Y387" s="121"/>
      <c r="Z387" s="121"/>
      <c r="AA387" s="76"/>
      <c r="AB387" s="121"/>
      <c r="AC387" s="121"/>
      <c r="AD387" s="121"/>
      <c r="AE387" s="121"/>
      <c r="AF387" s="121"/>
    </row>
    <row r="388" spans="1:32" ht="43.5" customHeight="1">
      <c r="A388" s="166">
        <f>IF(N371="","",A387+1)</f>
        <v>24</v>
      </c>
      <c r="B388" s="755" t="str">
        <f>IF(AND(C368=1),CONCATENATE("( ",UPPER('Master sheet'!$F$10)," )"),IF(AND(C368=2),CONCATENATE("( ",UPPER('Master sheet'!$F$18)," )"),IF(AND(C368=3),CONCATENATE("( ",UPPER('Master sheet'!$J$10)," )"),IF(AND(C368=4),CONCATENATE("( ",UPPER('Master sheet'!$J$18)," )"),""))))</f>
        <v>( PRADIP SINGH RAJAWAT )</v>
      </c>
      <c r="C388" s="755"/>
      <c r="D388" s="755"/>
      <c r="E388" s="755"/>
      <c r="F388" s="756" t="str">
        <f>IF(AND(N371=""),"",CONCATENATE("(",'Master sheet'!$C$14," )"))</f>
        <v>(Suresh Kumar )</v>
      </c>
      <c r="G388" s="756"/>
      <c r="H388" s="756"/>
      <c r="I388" s="756"/>
      <c r="J388" s="756"/>
      <c r="K388" s="756" t="str">
        <f>IF(AND(N371=""),"",CONCATENATE("(",'Master sheet'!$C$12," )"))</f>
        <v>(USHA PALIYA )</v>
      </c>
      <c r="L388" s="756"/>
      <c r="M388" s="756"/>
      <c r="N388" s="756"/>
      <c r="O388" s="756"/>
      <c r="P388" s="756"/>
      <c r="Q388" s="770"/>
      <c r="R388" s="755" t="str">
        <f>IF(AND(S368=1),CONCATENATE("( ",UPPER('Master sheet'!$F$10)," )"),IF(AND(S368=2),CONCATENATE("( ",UPPER('Master sheet'!$F$18)," )"),IF(AND(S368=3),CONCATENATE("( ",UPPER('Master sheet'!$J$10)," )"),IF(AND(S368=4),CONCATENATE("( ",UPPER('Master sheet'!$J$18)," )"),""))))</f>
        <v>( PRADIP SINGH RAJAWAT )</v>
      </c>
      <c r="S388" s="755"/>
      <c r="T388" s="755"/>
      <c r="U388" s="755"/>
      <c r="V388" s="756" t="str">
        <f>IF(AND(AD371=""),"",CONCATENATE("(",'Master sheet'!$C$14," )"))</f>
        <v>(Suresh Kumar )</v>
      </c>
      <c r="W388" s="756"/>
      <c r="X388" s="756"/>
      <c r="Y388" s="756"/>
      <c r="Z388" s="756"/>
      <c r="AA388" s="756" t="str">
        <f>IF(AND(AD371=""),"",CONCATENATE("(",'Master sheet'!$C$12," )"))</f>
        <v>(USHA PALIYA )</v>
      </c>
      <c r="AB388" s="756"/>
      <c r="AC388" s="756"/>
      <c r="AD388" s="756"/>
      <c r="AE388" s="756"/>
      <c r="AF388" s="756"/>
    </row>
    <row r="389" spans="1:32" ht="21.75" customHeight="1">
      <c r="A389" s="166">
        <f>IF(N371="","",A388+1)</f>
        <v>25</v>
      </c>
      <c r="B389" s="757" t="s">
        <v>223</v>
      </c>
      <c r="C389" s="757"/>
      <c r="D389" s="757"/>
      <c r="E389" s="757"/>
      <c r="F389" s="758" t="s">
        <v>224</v>
      </c>
      <c r="G389" s="758"/>
      <c r="H389" s="758"/>
      <c r="I389" s="758"/>
      <c r="J389" s="758"/>
      <c r="K389" s="757" t="s">
        <v>225</v>
      </c>
      <c r="L389" s="757"/>
      <c r="M389" s="757"/>
      <c r="N389" s="757"/>
      <c r="O389" s="757"/>
      <c r="P389" s="757"/>
      <c r="Q389" s="770"/>
      <c r="R389" s="757" t="s">
        <v>223</v>
      </c>
      <c r="S389" s="757"/>
      <c r="T389" s="757"/>
      <c r="U389" s="757"/>
      <c r="V389" s="758" t="s">
        <v>224</v>
      </c>
      <c r="W389" s="758"/>
      <c r="X389" s="758"/>
      <c r="Y389" s="758"/>
      <c r="Z389" s="758"/>
      <c r="AA389" s="757" t="s">
        <v>225</v>
      </c>
      <c r="AB389" s="757"/>
      <c r="AC389" s="757"/>
      <c r="AD389" s="757"/>
      <c r="AE389" s="757"/>
      <c r="AF389" s="757"/>
    </row>
    <row r="391" spans="1:32" ht="21.9" customHeight="1">
      <c r="A391" s="165">
        <f>IF(N397="","",1)</f>
        <v>1</v>
      </c>
      <c r="B391" s="759" t="s">
        <v>203</v>
      </c>
      <c r="C391" s="759"/>
      <c r="D391" s="759"/>
      <c r="E391" s="759"/>
      <c r="F391" s="759"/>
      <c r="G391" s="759"/>
      <c r="H391" s="759"/>
      <c r="I391" s="759"/>
      <c r="J391" s="759"/>
      <c r="K391" s="759"/>
      <c r="L391" s="759"/>
      <c r="M391" s="759"/>
      <c r="N391" s="759"/>
      <c r="O391" s="759"/>
      <c r="P391" s="759"/>
      <c r="Q391" s="770" t="s">
        <v>249</v>
      </c>
      <c r="R391" s="759" t="s">
        <v>203</v>
      </c>
      <c r="S391" s="759"/>
      <c r="T391" s="759"/>
      <c r="U391" s="759"/>
      <c r="V391" s="759"/>
      <c r="W391" s="759"/>
      <c r="X391" s="759"/>
      <c r="Y391" s="759"/>
      <c r="Z391" s="759"/>
      <c r="AA391" s="759"/>
      <c r="AB391" s="759"/>
      <c r="AC391" s="759"/>
      <c r="AD391" s="759"/>
      <c r="AE391" s="759"/>
      <c r="AF391" s="759"/>
    </row>
    <row r="392" spans="1:32" ht="21.9" customHeight="1">
      <c r="A392" s="166">
        <f>IF(N397="","",A391+1)</f>
        <v>2</v>
      </c>
      <c r="B392" s="771" t="s">
        <v>204</v>
      </c>
      <c r="C392" s="771"/>
      <c r="D392" s="771"/>
      <c r="E392" s="771"/>
      <c r="F392" s="771"/>
      <c r="G392" s="771"/>
      <c r="H392" s="771"/>
      <c r="I392" s="771"/>
      <c r="J392" s="771"/>
      <c r="K392" s="771"/>
      <c r="L392" s="771"/>
      <c r="M392" s="771"/>
      <c r="N392" s="771"/>
      <c r="O392" s="771"/>
      <c r="P392" s="771"/>
      <c r="Q392" s="770"/>
      <c r="R392" s="771" t="s">
        <v>204</v>
      </c>
      <c r="S392" s="771"/>
      <c r="T392" s="771"/>
      <c r="U392" s="771"/>
      <c r="V392" s="771"/>
      <c r="W392" s="771"/>
      <c r="X392" s="771"/>
      <c r="Y392" s="771"/>
      <c r="Z392" s="771"/>
      <c r="AA392" s="771"/>
      <c r="AB392" s="771"/>
      <c r="AC392" s="771"/>
      <c r="AD392" s="771"/>
      <c r="AE392" s="771"/>
      <c r="AF392" s="771"/>
    </row>
    <row r="393" spans="1:32" ht="21.9" customHeight="1">
      <c r="A393" s="166">
        <f>IF(N397="","",A392+1)</f>
        <v>3</v>
      </c>
      <c r="B393" s="772" t="s">
        <v>168</v>
      </c>
      <c r="C393" s="772"/>
      <c r="D393" s="772"/>
      <c r="E393" s="773" t="str">
        <f>IF(AND(N397=""),"",'Result Sheet'!$F$2)</f>
        <v xml:space="preserve">महात्मा गाँधी राजकीय विद्यालय (अंग्रेजी माध्यम) बर, पाली </v>
      </c>
      <c r="F393" s="773"/>
      <c r="G393" s="773"/>
      <c r="H393" s="773"/>
      <c r="I393" s="773"/>
      <c r="J393" s="773"/>
      <c r="K393" s="773"/>
      <c r="L393" s="773"/>
      <c r="M393" s="773"/>
      <c r="N393" s="773"/>
      <c r="O393" s="773"/>
      <c r="P393" s="773"/>
      <c r="Q393" s="770"/>
      <c r="R393" s="772" t="s">
        <v>168</v>
      </c>
      <c r="S393" s="772"/>
      <c r="T393" s="772"/>
      <c r="U393" s="773" t="str">
        <f>IF(AND(AD397=""),"",'Result Sheet'!$F$2)</f>
        <v xml:space="preserve">महात्मा गाँधी राजकीय विद्यालय (अंग्रेजी माध्यम) बर, पाली </v>
      </c>
      <c r="V393" s="773"/>
      <c r="W393" s="773"/>
      <c r="X393" s="773"/>
      <c r="Y393" s="773"/>
      <c r="Z393" s="773"/>
      <c r="AA393" s="773"/>
      <c r="AB393" s="773"/>
      <c r="AC393" s="773"/>
      <c r="AD393" s="773"/>
      <c r="AE393" s="773"/>
      <c r="AF393" s="773"/>
    </row>
    <row r="394" spans="1:32" ht="21.9" customHeight="1">
      <c r="A394" s="166">
        <f>IF(N397="","",A393+1)</f>
        <v>4</v>
      </c>
      <c r="B394" s="164" t="s">
        <v>169</v>
      </c>
      <c r="C394" s="748">
        <f>IFERROR(VLOOKUP(N397,Marks,2,0),"")</f>
        <v>1</v>
      </c>
      <c r="D394" s="748"/>
      <c r="E394" s="766" t="s">
        <v>212</v>
      </c>
      <c r="F394" s="766"/>
      <c r="G394" s="766"/>
      <c r="H394" s="748" t="str">
        <f>IFERROR(VLOOKUP(N397,Marks,3,0),"")</f>
        <v>A</v>
      </c>
      <c r="I394" s="748"/>
      <c r="J394" s="749" t="s">
        <v>205</v>
      </c>
      <c r="K394" s="749"/>
      <c r="L394" s="749"/>
      <c r="M394" s="749"/>
      <c r="N394" s="750" t="str">
        <f>IF(AND(N397=""),"",'Marks Entry 1st'!$I$2)</f>
        <v xml:space="preserve"> 2021-2022</v>
      </c>
      <c r="O394" s="750"/>
      <c r="P394" s="750"/>
      <c r="Q394" s="770"/>
      <c r="R394" s="164" t="s">
        <v>169</v>
      </c>
      <c r="S394" s="748">
        <f>IFERROR(VLOOKUP(AD397,Marks,2,0),"")</f>
        <v>1</v>
      </c>
      <c r="T394" s="748"/>
      <c r="U394" s="766" t="s">
        <v>212</v>
      </c>
      <c r="V394" s="766"/>
      <c r="W394" s="766"/>
      <c r="X394" s="748" t="str">
        <f>IFERROR(VLOOKUP(AD397,Marks,3,0),"")</f>
        <v>A</v>
      </c>
      <c r="Y394" s="748"/>
      <c r="Z394" s="749" t="s">
        <v>205</v>
      </c>
      <c r="AA394" s="749"/>
      <c r="AB394" s="749"/>
      <c r="AC394" s="749"/>
      <c r="AD394" s="750" t="str">
        <f>IF(AND(AD397=""),"",'Marks Entry 1st'!$I$2)</f>
        <v xml:space="preserve"> 2021-2022</v>
      </c>
      <c r="AE394" s="750"/>
      <c r="AF394" s="750"/>
    </row>
    <row r="395" spans="1:32" ht="21.9" customHeight="1">
      <c r="A395" s="166">
        <f>IF(N397="","",A394+1)</f>
        <v>5</v>
      </c>
      <c r="B395" s="751" t="s">
        <v>206</v>
      </c>
      <c r="C395" s="751"/>
      <c r="D395" s="751"/>
      <c r="E395" s="752" t="str">
        <f>IFERROR(VLOOKUP(N397,Marks,6,0),"")</f>
        <v>YUVRAJ SHARMA</v>
      </c>
      <c r="F395" s="752"/>
      <c r="G395" s="752"/>
      <c r="H395" s="752"/>
      <c r="I395" s="752"/>
      <c r="J395" s="753" t="s">
        <v>209</v>
      </c>
      <c r="K395" s="753"/>
      <c r="L395" s="753"/>
      <c r="M395" s="753"/>
      <c r="N395" s="754">
        <f>IFERROR(VLOOKUP(N397,Marks,5,0),"")</f>
        <v>930</v>
      </c>
      <c r="O395" s="754"/>
      <c r="P395" s="754"/>
      <c r="Q395" s="770"/>
      <c r="R395" s="751" t="s">
        <v>206</v>
      </c>
      <c r="S395" s="751"/>
      <c r="T395" s="751"/>
      <c r="U395" s="752" t="str">
        <f>IFERROR(VLOOKUP(AD397,Marks,6,0),"")</f>
        <v>ZEENAT SHEIKH</v>
      </c>
      <c r="V395" s="752"/>
      <c r="W395" s="752"/>
      <c r="X395" s="752"/>
      <c r="Y395" s="752"/>
      <c r="Z395" s="753" t="s">
        <v>209</v>
      </c>
      <c r="AA395" s="753"/>
      <c r="AB395" s="753"/>
      <c r="AC395" s="753"/>
      <c r="AD395" s="754">
        <f>IFERROR(VLOOKUP(AD397,Marks,5,0),"")</f>
        <v>941</v>
      </c>
      <c r="AE395" s="754"/>
      <c r="AF395" s="754"/>
    </row>
    <row r="396" spans="1:32" ht="21.9" customHeight="1">
      <c r="A396" s="166">
        <f>IF(N397="","",A395+1)</f>
        <v>6</v>
      </c>
      <c r="B396" s="751" t="s">
        <v>207</v>
      </c>
      <c r="C396" s="751"/>
      <c r="D396" s="751"/>
      <c r="E396" s="752" t="str">
        <f>IFERROR(VLOOKUP(N397,Marks,7,0),"")</f>
        <v>ARVIND SHARMA</v>
      </c>
      <c r="F396" s="752"/>
      <c r="G396" s="752"/>
      <c r="H396" s="752"/>
      <c r="I396" s="752"/>
      <c r="J396" s="753" t="s">
        <v>210</v>
      </c>
      <c r="K396" s="753"/>
      <c r="L396" s="753"/>
      <c r="M396" s="753"/>
      <c r="N396" s="767" t="str">
        <f>IFERROR(VLOOKUP(N397,Marks,4,0),"")</f>
        <v>13-03-2015</v>
      </c>
      <c r="O396" s="767"/>
      <c r="P396" s="767"/>
      <c r="Q396" s="770"/>
      <c r="R396" s="751" t="s">
        <v>207</v>
      </c>
      <c r="S396" s="751"/>
      <c r="T396" s="751"/>
      <c r="U396" s="752" t="str">
        <f>IFERROR(VLOOKUP(AD397,Marks,7,0),"")</f>
        <v>SAMEER SHEIKH</v>
      </c>
      <c r="V396" s="752"/>
      <c r="W396" s="752"/>
      <c r="X396" s="752"/>
      <c r="Y396" s="752"/>
      <c r="Z396" s="753" t="s">
        <v>210</v>
      </c>
      <c r="AA396" s="753"/>
      <c r="AB396" s="753"/>
      <c r="AC396" s="753"/>
      <c r="AD396" s="767">
        <f>IFERROR(VLOOKUP(AD397,Marks,4,0),"")</f>
        <v>42219</v>
      </c>
      <c r="AE396" s="767"/>
      <c r="AF396" s="767"/>
    </row>
    <row r="397" spans="1:32" ht="21.9" customHeight="1">
      <c r="A397" s="166">
        <f>IF(N397="","",A396+1)</f>
        <v>7</v>
      </c>
      <c r="B397" s="751" t="s">
        <v>208</v>
      </c>
      <c r="C397" s="751"/>
      <c r="D397" s="751"/>
      <c r="E397" s="752" t="str">
        <f>IFERROR(VLOOKUP(N397,Marks,8,0),"")</f>
        <v>ANKITA SHARMA</v>
      </c>
      <c r="F397" s="752"/>
      <c r="G397" s="752"/>
      <c r="H397" s="752"/>
      <c r="I397" s="752"/>
      <c r="J397" s="753" t="s">
        <v>211</v>
      </c>
      <c r="K397" s="753"/>
      <c r="L397" s="753"/>
      <c r="M397" s="753"/>
      <c r="N397" s="760">
        <f>IF(AD371="","",IF(AND(AD371+1&gt;$AN$6),"",AD371+1))</f>
        <v>131</v>
      </c>
      <c r="O397" s="760"/>
      <c r="P397" s="760"/>
      <c r="Q397" s="770"/>
      <c r="R397" s="751" t="s">
        <v>208</v>
      </c>
      <c r="S397" s="751"/>
      <c r="T397" s="751"/>
      <c r="U397" s="752" t="str">
        <f>IFERROR(VLOOKUP(AD397,Marks,8,0),"")</f>
        <v>SHABNAM KHNAM</v>
      </c>
      <c r="V397" s="752"/>
      <c r="W397" s="752"/>
      <c r="X397" s="752"/>
      <c r="Y397" s="752"/>
      <c r="Z397" s="753" t="s">
        <v>211</v>
      </c>
      <c r="AA397" s="753"/>
      <c r="AB397" s="753"/>
      <c r="AC397" s="753"/>
      <c r="AD397" s="761">
        <f>IF(N397="","",IF(AND(N397+1&gt;$AN$6),"",N397+1))</f>
        <v>132</v>
      </c>
      <c r="AE397" s="761"/>
      <c r="AF397" s="761"/>
    </row>
    <row r="398" spans="1:32" ht="9" customHeight="1">
      <c r="A398" s="166">
        <f>IF(N397="","",A397+1)</f>
        <v>8</v>
      </c>
      <c r="B398" s="123"/>
      <c r="C398" s="123"/>
      <c r="D398" s="123"/>
      <c r="E398" s="124"/>
      <c r="F398" s="124"/>
      <c r="G398" s="124"/>
      <c r="H398" s="123"/>
      <c r="I398" s="123"/>
      <c r="J398" s="125"/>
      <c r="K398" s="125"/>
      <c r="L398" s="125"/>
      <c r="M398" s="76"/>
      <c r="N398" s="76"/>
      <c r="O398" s="76"/>
      <c r="P398" s="76"/>
      <c r="Q398" s="770"/>
      <c r="R398" s="123"/>
      <c r="S398" s="123"/>
      <c r="T398" s="123"/>
      <c r="U398" s="124"/>
      <c r="V398" s="124"/>
      <c r="W398" s="124"/>
      <c r="X398" s="123"/>
      <c r="Y398" s="123"/>
      <c r="Z398" s="125"/>
      <c r="AA398" s="125"/>
      <c r="AB398" s="125"/>
      <c r="AC398" s="76"/>
      <c r="AD398" s="76"/>
      <c r="AE398" s="76"/>
      <c r="AF398" s="76"/>
    </row>
    <row r="399" spans="1:32" ht="21" customHeight="1">
      <c r="A399" s="166">
        <f>IF(N397="","",A398+1)</f>
        <v>9</v>
      </c>
      <c r="B399" s="762" t="s">
        <v>213</v>
      </c>
      <c r="C399" s="610" t="s">
        <v>214</v>
      </c>
      <c r="D399" s="610"/>
      <c r="E399" s="610"/>
      <c r="F399" s="763" t="s">
        <v>13</v>
      </c>
      <c r="G399" s="764"/>
      <c r="H399" s="764"/>
      <c r="I399" s="765"/>
      <c r="J399" s="613" t="s">
        <v>184</v>
      </c>
      <c r="K399" s="614" t="s">
        <v>167</v>
      </c>
      <c r="L399" s="615"/>
      <c r="M399" s="615"/>
      <c r="N399" s="616"/>
      <c r="O399" s="580" t="s">
        <v>185</v>
      </c>
      <c r="P399" s="581" t="s">
        <v>186</v>
      </c>
      <c r="Q399" s="770"/>
      <c r="R399" s="762" t="s">
        <v>213</v>
      </c>
      <c r="S399" s="610" t="s">
        <v>214</v>
      </c>
      <c r="T399" s="610"/>
      <c r="U399" s="610"/>
      <c r="V399" s="763" t="s">
        <v>13</v>
      </c>
      <c r="W399" s="764"/>
      <c r="X399" s="764"/>
      <c r="Y399" s="765"/>
      <c r="Z399" s="613" t="s">
        <v>184</v>
      </c>
      <c r="AA399" s="614" t="s">
        <v>167</v>
      </c>
      <c r="AB399" s="615"/>
      <c r="AC399" s="615"/>
      <c r="AD399" s="616"/>
      <c r="AE399" s="580" t="s">
        <v>185</v>
      </c>
      <c r="AF399" s="581" t="s">
        <v>186</v>
      </c>
    </row>
    <row r="400" spans="1:32" ht="90.75" customHeight="1">
      <c r="A400" s="166">
        <f>IF(N397="","",A399+1)</f>
        <v>10</v>
      </c>
      <c r="B400" s="762"/>
      <c r="C400" s="171" t="s">
        <v>11</v>
      </c>
      <c r="D400" s="171" t="s">
        <v>180</v>
      </c>
      <c r="E400" s="171" t="s">
        <v>108</v>
      </c>
      <c r="F400" s="171" t="s">
        <v>182</v>
      </c>
      <c r="G400" s="171" t="s">
        <v>183</v>
      </c>
      <c r="H400" s="305" t="s">
        <v>10</v>
      </c>
      <c r="I400" s="171" t="s">
        <v>108</v>
      </c>
      <c r="J400" s="613"/>
      <c r="K400" s="172" t="s">
        <v>182</v>
      </c>
      <c r="L400" s="172" t="s">
        <v>183</v>
      </c>
      <c r="M400" s="173" t="s">
        <v>10</v>
      </c>
      <c r="N400" s="171" t="s">
        <v>108</v>
      </c>
      <c r="O400" s="580"/>
      <c r="P400" s="736"/>
      <c r="Q400" s="770"/>
      <c r="R400" s="762"/>
      <c r="S400" s="171" t="s">
        <v>11</v>
      </c>
      <c r="T400" s="171" t="s">
        <v>180</v>
      </c>
      <c r="U400" s="171" t="s">
        <v>108</v>
      </c>
      <c r="V400" s="171" t="s">
        <v>182</v>
      </c>
      <c r="W400" s="171" t="s">
        <v>183</v>
      </c>
      <c r="X400" s="305" t="s">
        <v>10</v>
      </c>
      <c r="Y400" s="171" t="s">
        <v>108</v>
      </c>
      <c r="Z400" s="613"/>
      <c r="AA400" s="172" t="s">
        <v>182</v>
      </c>
      <c r="AB400" s="172" t="s">
        <v>183</v>
      </c>
      <c r="AC400" s="173" t="s">
        <v>10</v>
      </c>
      <c r="AD400" s="171" t="s">
        <v>108</v>
      </c>
      <c r="AE400" s="580"/>
      <c r="AF400" s="736">
        <v>0</v>
      </c>
    </row>
    <row r="401" spans="1:32" ht="18.75" customHeight="1">
      <c r="A401" s="166">
        <f>IF(N397="","",A400+1)</f>
        <v>11</v>
      </c>
      <c r="B401" s="762"/>
      <c r="C401" s="390">
        <v>20</v>
      </c>
      <c r="D401" s="390">
        <v>20</v>
      </c>
      <c r="E401" s="116">
        <v>40</v>
      </c>
      <c r="F401" s="390">
        <v>30</v>
      </c>
      <c r="G401" s="390">
        <v>18</v>
      </c>
      <c r="H401" s="390">
        <v>12</v>
      </c>
      <c r="I401" s="116">
        <v>60</v>
      </c>
      <c r="J401" s="118">
        <v>100</v>
      </c>
      <c r="K401" s="390">
        <v>50</v>
      </c>
      <c r="L401" s="390">
        <v>30</v>
      </c>
      <c r="M401" s="390">
        <v>20</v>
      </c>
      <c r="N401" s="116">
        <v>100</v>
      </c>
      <c r="O401" s="118">
        <v>200</v>
      </c>
      <c r="P401" s="775">
        <f>IF(AND(N397="",C394="",E395="",N395=""),"",IF(OR(C394=1,C394=2),600,800))</f>
        <v>600</v>
      </c>
      <c r="Q401" s="770"/>
      <c r="R401" s="762"/>
      <c r="S401" s="390">
        <v>20</v>
      </c>
      <c r="T401" s="390">
        <v>20</v>
      </c>
      <c r="U401" s="116">
        <v>40</v>
      </c>
      <c r="V401" s="390">
        <v>30</v>
      </c>
      <c r="W401" s="390">
        <v>18</v>
      </c>
      <c r="X401" s="390">
        <v>12</v>
      </c>
      <c r="Y401" s="116">
        <v>60</v>
      </c>
      <c r="Z401" s="118">
        <v>100</v>
      </c>
      <c r="AA401" s="390">
        <v>50</v>
      </c>
      <c r="AB401" s="390">
        <v>30</v>
      </c>
      <c r="AC401" s="390">
        <v>20</v>
      </c>
      <c r="AD401" s="116">
        <v>100</v>
      </c>
      <c r="AE401" s="118">
        <v>200</v>
      </c>
      <c r="AF401" s="775">
        <f>IF(AND(AD397="",S394="",U395="",AD395=""),"",IF(OR(S394=1,S394=2),600,800))</f>
        <v>600</v>
      </c>
    </row>
    <row r="402" spans="1:32" ht="21" customHeight="1">
      <c r="A402" s="166">
        <f>IF(N397="","",A401+1)</f>
        <v>12</v>
      </c>
      <c r="B402" s="122" t="str">
        <f>'Result Sheet'!$L$4</f>
        <v xml:space="preserve">हिन्दी </v>
      </c>
      <c r="C402" s="391">
        <f>IFERROR(VLOOKUP(N397,Marks,11,0),"")</f>
        <v>9</v>
      </c>
      <c r="D402" s="391">
        <f>IFERROR(VLOOKUP(N397,Marks,12,0),"")</f>
        <v>9</v>
      </c>
      <c r="E402" s="117">
        <f>IFERROR(VLOOKUP(N397,Marks,13,0),"")</f>
        <v>18</v>
      </c>
      <c r="F402" s="391">
        <f>IFERROR(VLOOKUP(N397,Marks,14,0),"")</f>
        <v>23</v>
      </c>
      <c r="G402" s="391">
        <f>IFERROR(VLOOKUP(N397,Marks,15,0),"")</f>
        <v>6</v>
      </c>
      <c r="H402" s="391">
        <f>IFERROR(VLOOKUP(N397,Marks,16,0),"")</f>
        <v>0</v>
      </c>
      <c r="I402" s="117">
        <f>IFERROR(VLOOKUP(N397,Marks,17,0),"")</f>
        <v>29</v>
      </c>
      <c r="J402" s="119">
        <f>IFERROR(VLOOKUP(N397,Marks,18,0),"")</f>
        <v>47</v>
      </c>
      <c r="K402" s="391">
        <f>IFERROR(VLOOKUP(N397,Marks,19,0),"")</f>
        <v>37</v>
      </c>
      <c r="L402" s="391">
        <f>IFERROR(VLOOKUP(N397,Marks,20,0),"")</f>
        <v>4</v>
      </c>
      <c r="M402" s="391">
        <f>IFERROR(VLOOKUP(N397,Marks,21,0),"")</f>
        <v>11</v>
      </c>
      <c r="N402" s="117">
        <f>IFERROR(VLOOKUP(N397,Marks,22,0),"")</f>
        <v>52</v>
      </c>
      <c r="O402" s="119">
        <f>IFERROR(VLOOKUP(N397,Marks,23,0),"")</f>
        <v>99</v>
      </c>
      <c r="P402" s="323" t="str">
        <f>IFERROR(VLOOKUP(N397,Marks,29,0),"")</f>
        <v>D</v>
      </c>
      <c r="Q402" s="770"/>
      <c r="R402" s="122" t="str">
        <f>'Result Sheet'!$L$4</f>
        <v xml:space="preserve">हिन्दी </v>
      </c>
      <c r="S402" s="391">
        <f>IFERROR(VLOOKUP(AD397,Marks,11,0),"")</f>
        <v>9</v>
      </c>
      <c r="T402" s="391">
        <f>IFERROR(VLOOKUP(AD397,Marks,12,0),"")</f>
        <v>9</v>
      </c>
      <c r="U402" s="117">
        <f>IFERROR(VLOOKUP(AD397,Marks,13,0),"")</f>
        <v>18</v>
      </c>
      <c r="V402" s="391">
        <f>IFERROR(VLOOKUP(AD397,Marks,14,0),"")</f>
        <v>26</v>
      </c>
      <c r="W402" s="391">
        <f>IFERROR(VLOOKUP(AD397,Marks,15,0),"")</f>
        <v>6</v>
      </c>
      <c r="X402" s="391">
        <f>IFERROR(VLOOKUP(AD397,Marks,16,0),"")</f>
        <v>0</v>
      </c>
      <c r="Y402" s="117">
        <f>IFERROR(VLOOKUP(AD397,Marks,17,0),"")</f>
        <v>32</v>
      </c>
      <c r="Z402" s="119">
        <f>IFERROR(VLOOKUP(AD397,Marks,18,0),"")</f>
        <v>50</v>
      </c>
      <c r="AA402" s="391">
        <f>IFERROR(VLOOKUP(AD397,Marks,19,0),"")</f>
        <v>37</v>
      </c>
      <c r="AB402" s="391">
        <f>IFERROR(VLOOKUP(AD397,Marks,20,0),"")</f>
        <v>4</v>
      </c>
      <c r="AC402" s="391">
        <f>IFERROR(VLOOKUP(AD397,Marks,21,0),"")</f>
        <v>11</v>
      </c>
      <c r="AD402" s="117">
        <f>IFERROR(VLOOKUP(AD397,Marks,22,0),"")</f>
        <v>52</v>
      </c>
      <c r="AE402" s="119">
        <f>IFERROR(VLOOKUP(AD397,Marks,23,0),"")</f>
        <v>102</v>
      </c>
      <c r="AF402" s="323" t="str">
        <f>IFERROR(VLOOKUP(AD397,Marks,29,0),"")</f>
        <v>C</v>
      </c>
    </row>
    <row r="403" spans="1:32" ht="21" customHeight="1">
      <c r="A403" s="166">
        <f>IF(N397="","",A402+1)</f>
        <v>13</v>
      </c>
      <c r="B403" s="122" t="str">
        <f>'Result Sheet'!$AE$4</f>
        <v xml:space="preserve">अंग्रेजी </v>
      </c>
      <c r="C403" s="391">
        <f>IFERROR(VLOOKUP(N397,Marks,30,0),"")</f>
        <v>9</v>
      </c>
      <c r="D403" s="391">
        <f>IFERROR(VLOOKUP(N397,Marks,31,0),"")</f>
        <v>9</v>
      </c>
      <c r="E403" s="117">
        <f>IFERROR(VLOOKUP(N397,Marks,32,0),"")</f>
        <v>18</v>
      </c>
      <c r="F403" s="391">
        <f>IFERROR(VLOOKUP(N397,Marks,33,0),"")</f>
        <v>25</v>
      </c>
      <c r="G403" s="391">
        <f>IFERROR(VLOOKUP(N397,Marks,34,0),"")</f>
        <v>4</v>
      </c>
      <c r="H403" s="391">
        <f>IFERROR(VLOOKUP(N397,Marks,35,0),"")</f>
        <v>8</v>
      </c>
      <c r="I403" s="117">
        <f>IFERROR(VLOOKUP(N397,Marks,36,0),"")</f>
        <v>37</v>
      </c>
      <c r="J403" s="119">
        <f>IFERROR(VLOOKUP(N397,Marks,37,0),"")</f>
        <v>55</v>
      </c>
      <c r="K403" s="391">
        <f>IFERROR(VLOOKUP(N397,Marks,38,0),"")</f>
        <v>47</v>
      </c>
      <c r="L403" s="391">
        <f>IFERROR(VLOOKUP(N397,Marks,39,0),"")</f>
        <v>4</v>
      </c>
      <c r="M403" s="391">
        <f>IFERROR(VLOOKUP(N397,Marks,40,0),"")</f>
        <v>9</v>
      </c>
      <c r="N403" s="117">
        <f>IFERROR(VLOOKUP(N397,Marks,41,0),"")</f>
        <v>60</v>
      </c>
      <c r="O403" s="119">
        <f>IFERROR(VLOOKUP(N397,Marks,42,0),"")</f>
        <v>115</v>
      </c>
      <c r="P403" s="323" t="str">
        <f>IFERROR(VLOOKUP(N397,Marks,48,0),"")</f>
        <v>C</v>
      </c>
      <c r="Q403" s="770"/>
      <c r="R403" s="122" t="str">
        <f>'Result Sheet'!$AE$4</f>
        <v xml:space="preserve">अंग्रेजी </v>
      </c>
      <c r="S403" s="391">
        <f>IFERROR(VLOOKUP(AD397,Marks,30,0),"")</f>
        <v>9</v>
      </c>
      <c r="T403" s="391">
        <f>IFERROR(VLOOKUP(AD397,Marks,31,0),"")</f>
        <v>9</v>
      </c>
      <c r="U403" s="117">
        <f>IFERROR(VLOOKUP(AD397,Marks,32,0),"")</f>
        <v>18</v>
      </c>
      <c r="V403" s="391">
        <f>IFERROR(VLOOKUP(AD397,Marks,33,0),"")</f>
        <v>26</v>
      </c>
      <c r="W403" s="391">
        <f>IFERROR(VLOOKUP(AD397,Marks,34,0),"")</f>
        <v>4</v>
      </c>
      <c r="X403" s="391">
        <f>IFERROR(VLOOKUP(AD397,Marks,35,0),"")</f>
        <v>7</v>
      </c>
      <c r="Y403" s="117">
        <f>IFERROR(VLOOKUP(AD397,Marks,36,0),"")</f>
        <v>37</v>
      </c>
      <c r="Z403" s="119">
        <f>IFERROR(VLOOKUP(AD397,Marks,37,0),"")</f>
        <v>55</v>
      </c>
      <c r="AA403" s="391">
        <f>IFERROR(VLOOKUP(AD397,Marks,38,0),"")</f>
        <v>49</v>
      </c>
      <c r="AB403" s="391">
        <f>IFERROR(VLOOKUP(AD397,Marks,39,0),"")</f>
        <v>4</v>
      </c>
      <c r="AC403" s="391">
        <f>IFERROR(VLOOKUP(AD397,Marks,40,0),"")</f>
        <v>9</v>
      </c>
      <c r="AD403" s="117">
        <f>IFERROR(VLOOKUP(AD397,Marks,41,0),"")</f>
        <v>62</v>
      </c>
      <c r="AE403" s="119">
        <f>IFERROR(VLOOKUP(AD397,Marks,42,0),"")</f>
        <v>117</v>
      </c>
      <c r="AF403" s="323" t="str">
        <f>IFERROR(VLOOKUP(AD397,Marks,48,0),"")</f>
        <v>C</v>
      </c>
    </row>
    <row r="404" spans="1:32" ht="21" customHeight="1">
      <c r="A404" s="166">
        <f>IF(N397="","",A403+1)</f>
        <v>14</v>
      </c>
      <c r="B404" s="122" t="str">
        <f>'Result Sheet'!$AX$4</f>
        <v xml:space="preserve">गणित </v>
      </c>
      <c r="C404" s="391">
        <f>IFERROR(VLOOKUP(N397,Marks,49,0),"")</f>
        <v>9</v>
      </c>
      <c r="D404" s="391">
        <f>IFERROR(VLOOKUP(N397,Marks,50,0),"")</f>
        <v>6</v>
      </c>
      <c r="E404" s="117">
        <f>IFERROR(VLOOKUP(N397,Marks,51,0),"")</f>
        <v>15</v>
      </c>
      <c r="F404" s="391">
        <f>IFERROR(VLOOKUP(N397,Marks,52,0),"")</f>
        <v>26</v>
      </c>
      <c r="G404" s="391">
        <f>IFERROR(VLOOKUP(N397,Marks,53,0),"")</f>
        <v>5</v>
      </c>
      <c r="H404" s="391">
        <f>IFERROR(VLOOKUP(N397,Marks,54,0),"")</f>
        <v>9</v>
      </c>
      <c r="I404" s="117">
        <f>IFERROR(VLOOKUP(N397,Marks,55,0),"")</f>
        <v>40</v>
      </c>
      <c r="J404" s="119">
        <f>IFERROR(VLOOKUP(N397,Marks,56,0),"")</f>
        <v>55</v>
      </c>
      <c r="K404" s="391">
        <f>IFERROR(VLOOKUP(N397,Marks,57,0),"")</f>
        <v>47</v>
      </c>
      <c r="L404" s="391">
        <f>IFERROR(VLOOKUP(N397,Marks,58,0),"")</f>
        <v>15</v>
      </c>
      <c r="M404" s="391">
        <f>IFERROR(VLOOKUP(N397,Marks,59,0),"")</f>
        <v>8</v>
      </c>
      <c r="N404" s="117">
        <f>IFERROR(VLOOKUP(N397,Marks,60,0),"")</f>
        <v>70</v>
      </c>
      <c r="O404" s="119">
        <f>IFERROR(VLOOKUP(N397,Marks,61,0),"")</f>
        <v>125</v>
      </c>
      <c r="P404" s="323" t="str">
        <f>IFERROR(VLOOKUP(N397,Marks,67,0),"")</f>
        <v>C</v>
      </c>
      <c r="Q404" s="770"/>
      <c r="R404" s="122" t="str">
        <f>'Result Sheet'!$AX$4</f>
        <v xml:space="preserve">गणित </v>
      </c>
      <c r="S404" s="391">
        <f>IFERROR(VLOOKUP(AD397,Marks,49,0),"")</f>
        <v>9</v>
      </c>
      <c r="T404" s="391">
        <f>IFERROR(VLOOKUP(AD397,Marks,50,0),"")</f>
        <v>6</v>
      </c>
      <c r="U404" s="117">
        <f>IFERROR(VLOOKUP(AD397,Marks,51,0),"")</f>
        <v>15</v>
      </c>
      <c r="V404" s="391">
        <f>IFERROR(VLOOKUP(AD397,Marks,52,0),"")</f>
        <v>25</v>
      </c>
      <c r="W404" s="391">
        <f>IFERROR(VLOOKUP(AD397,Marks,53,0),"")</f>
        <v>5</v>
      </c>
      <c r="X404" s="391">
        <f>IFERROR(VLOOKUP(AD397,Marks,54,0),"")</f>
        <v>9</v>
      </c>
      <c r="Y404" s="117">
        <f>IFERROR(VLOOKUP(AD397,Marks,55,0),"")</f>
        <v>39</v>
      </c>
      <c r="Z404" s="119">
        <f>IFERROR(VLOOKUP(AD397,Marks,56,0),"")</f>
        <v>54</v>
      </c>
      <c r="AA404" s="391">
        <f>IFERROR(VLOOKUP(AD397,Marks,57,0),"")</f>
        <v>45</v>
      </c>
      <c r="AB404" s="391">
        <f>IFERROR(VLOOKUP(AD397,Marks,58,0),"")</f>
        <v>15</v>
      </c>
      <c r="AC404" s="391">
        <f>IFERROR(VLOOKUP(AD397,Marks,59,0),"")</f>
        <v>8</v>
      </c>
      <c r="AD404" s="117">
        <f>IFERROR(VLOOKUP(AD397,Marks,60,0),"")</f>
        <v>68</v>
      </c>
      <c r="AE404" s="119">
        <f>IFERROR(VLOOKUP(AD397,Marks,61,0),"")</f>
        <v>122</v>
      </c>
      <c r="AF404" s="323" t="str">
        <f>IFERROR(VLOOKUP(AD397,Marks,67,0),"")</f>
        <v>C</v>
      </c>
    </row>
    <row r="405" spans="1:32" ht="21" customHeight="1">
      <c r="A405" s="166">
        <f>IF(N397="","",A404+1)</f>
        <v>15</v>
      </c>
      <c r="B405" s="122" t="str">
        <f>'Result Sheet'!$BQ$4</f>
        <v xml:space="preserve">पर्यावरण अध्ययन </v>
      </c>
      <c r="C405" s="391">
        <f>IFERROR(VLOOKUP(N397,Marks,68,0),"")</f>
        <v>9</v>
      </c>
      <c r="D405" s="391">
        <f>IFERROR(VLOOKUP(N397,Marks,69,0),"")</f>
        <v>7</v>
      </c>
      <c r="E405" s="117">
        <f>IFERROR(VLOOKUP(N397,Marks,70,0),"")</f>
        <v>16</v>
      </c>
      <c r="F405" s="391">
        <f>IFERROR(VLOOKUP(N397,Marks,71,0),"")</f>
        <v>26</v>
      </c>
      <c r="G405" s="391">
        <f>IFERROR(VLOOKUP(N397,Marks,72,0),"")</f>
        <v>6</v>
      </c>
      <c r="H405" s="391">
        <f>IFERROR(VLOOKUP(N397,Marks,73,0),"")</f>
        <v>8</v>
      </c>
      <c r="I405" s="117">
        <f>IFERROR(VLOOKUP(N397,Marks,74,0),"")</f>
        <v>40</v>
      </c>
      <c r="J405" s="119">
        <f>IFERROR(VLOOKUP(N397,Marks,75,0),"")</f>
        <v>56</v>
      </c>
      <c r="K405" s="391">
        <f>IFERROR(VLOOKUP(N397,Marks,76,0),"")</f>
        <v>47</v>
      </c>
      <c r="L405" s="391">
        <f>IFERROR(VLOOKUP(N397,Marks,77,0),"")</f>
        <v>16</v>
      </c>
      <c r="M405" s="391">
        <f>IFERROR(VLOOKUP(N397,Marks,78,0),"")</f>
        <v>8</v>
      </c>
      <c r="N405" s="117">
        <f>IFERROR(VLOOKUP(N397,Marks,79,0),"")</f>
        <v>71</v>
      </c>
      <c r="O405" s="119">
        <f>IFERROR(VLOOKUP(N397,Marks,80,0),"")</f>
        <v>127</v>
      </c>
      <c r="P405" s="323" t="str">
        <f>IFERROR(VLOOKUP(N397,Marks,86,0),"")</f>
        <v>C</v>
      </c>
      <c r="Q405" s="770"/>
      <c r="R405" s="122" t="str">
        <f>'Result Sheet'!$BQ$4</f>
        <v xml:space="preserve">पर्यावरण अध्ययन </v>
      </c>
      <c r="S405" s="391">
        <f>IFERROR(VLOOKUP(AD397,Marks,68,0),"")</f>
        <v>9</v>
      </c>
      <c r="T405" s="391">
        <f>IFERROR(VLOOKUP(AD397,Marks,69,0),"")</f>
        <v>7</v>
      </c>
      <c r="U405" s="117">
        <f>IFERROR(VLOOKUP(AD397,Marks,70,0),"")</f>
        <v>16</v>
      </c>
      <c r="V405" s="391">
        <f>IFERROR(VLOOKUP(AD397,Marks,71,0),"")</f>
        <v>27</v>
      </c>
      <c r="W405" s="391">
        <f>IFERROR(VLOOKUP(AD397,Marks,72,0),"")</f>
        <v>6</v>
      </c>
      <c r="X405" s="391">
        <f>IFERROR(VLOOKUP(AD397,Marks,73,0),"")</f>
        <v>8</v>
      </c>
      <c r="Y405" s="117">
        <f>IFERROR(VLOOKUP(AD397,Marks,74,0),"")</f>
        <v>41</v>
      </c>
      <c r="Z405" s="119">
        <f>IFERROR(VLOOKUP(AD397,Marks,75,0),"")</f>
        <v>57</v>
      </c>
      <c r="AA405" s="391">
        <f>IFERROR(VLOOKUP(AD397,Marks,76,0),"")</f>
        <v>42</v>
      </c>
      <c r="AB405" s="391">
        <f>IFERROR(VLOOKUP(AD397,Marks,77,0),"")</f>
        <v>16</v>
      </c>
      <c r="AC405" s="391">
        <f>IFERROR(VLOOKUP(AD397,Marks,78,0),"")</f>
        <v>8</v>
      </c>
      <c r="AD405" s="117">
        <f>IFERROR(VLOOKUP(AD397,Marks,79,0),"")</f>
        <v>66</v>
      </c>
      <c r="AE405" s="119">
        <f>IFERROR(VLOOKUP(AD397,Marks,80,0),"")</f>
        <v>123</v>
      </c>
      <c r="AF405" s="323" t="str">
        <f>IFERROR(VLOOKUP(AD397,Marks,86,0),"")</f>
        <v>C</v>
      </c>
    </row>
    <row r="406" spans="1:32" ht="25.5" customHeight="1">
      <c r="A406" s="166">
        <f>IF(N397="","",A405+1)</f>
        <v>16</v>
      </c>
      <c r="B406" s="392" t="s">
        <v>215</v>
      </c>
      <c r="C406" s="120">
        <f>IF(AND(C402="",C403="",C404="",C405=""),"",IF(OR(C394=1,C394=2),SUM(C402:C404),SUM(C402:C405)))</f>
        <v>27</v>
      </c>
      <c r="D406" s="120">
        <f>IF(AND(D402="",D403="",D404="",D405=""),"",IF(OR(C394=1,C394=2),SUM(D402:D404),SUM(D402:D405)))</f>
        <v>24</v>
      </c>
      <c r="E406" s="120">
        <f>IF(AND(E402="",E403="",E404="",E405=""),"",IF(OR(C394=1,C394=2),SUM(E402:E404),SUM(E402:E405)))</f>
        <v>51</v>
      </c>
      <c r="F406" s="120">
        <f>IF(AND(F402="",F403="",F404="",F405=""),"",IF(OR(C394=1,C394=2),SUM(F402:F404),SUM(F402:F405)))</f>
        <v>74</v>
      </c>
      <c r="G406" s="120">
        <f>IF(AND(G402="",G403="",G404="",G405=""),"",IF(OR(C394=1,C394=2),SUM(G402:G404),SUM(G402:G405)))</f>
        <v>15</v>
      </c>
      <c r="H406" s="120">
        <f>IF(AND(H402="",H403="",H404="",H405=""),"",IF(OR(C394=1,C394=2),SUM(H402:H404),SUM(H402:H405)))</f>
        <v>17</v>
      </c>
      <c r="I406" s="120">
        <f>IF(AND(I402="",I403="",I404="",I405=""),"",IF(OR(C394=1,C394=2),SUM(I402:I404),SUM(I402:I405)))</f>
        <v>106</v>
      </c>
      <c r="J406" s="120">
        <f>IF(AND(J402="",J403="",J404="",J405=""),"",IF(OR(C394=1,C394=2),SUM(J402:J404),SUM(J402:J405)))</f>
        <v>157</v>
      </c>
      <c r="K406" s="120">
        <f>IF(AND(K402="",K403="",K404="",K405=""),"",IF(OR(C394=1,C394=2),SUM(K402:K404),SUM(K402:K405)))</f>
        <v>131</v>
      </c>
      <c r="L406" s="120">
        <f>IF(AND(L402="",L403="",L404="",L405=""),"",IF(OR(C394=1,C394=2),SUM(L402:L404),SUM(L402:L405)))</f>
        <v>23</v>
      </c>
      <c r="M406" s="120">
        <f>IF(AND(M402="",M403="",M404="",M405=""),"",IF(OR(C394=1,C394=2),SUM(M402:M404),SUM(M402:M405)))</f>
        <v>28</v>
      </c>
      <c r="N406" s="120">
        <f>IF(AND(N402="",N403="",N404="",N405=""),"",IF(OR(C394=1,C394=2),SUM(N402:N404),SUM(N402:N405)))</f>
        <v>182</v>
      </c>
      <c r="O406" s="120">
        <f>IF(AND(O402="",O403="",O404="",O405=""),"",IF(OR(C394=1,C394=2),SUM(O402:O404),SUM(O402:O405)))</f>
        <v>339</v>
      </c>
      <c r="P406" s="326" t="str">
        <f>IF(OR(N397="",E395="",O406=""),"",IF(O406&gt;=81%*P401,"A",IF(O406&gt;=61%*P401,"B",IF(O406&gt;=41%*P401,"C",IF(O406&gt;=21%*P401,"D","E")))))</f>
        <v>C</v>
      </c>
      <c r="Q406" s="770"/>
      <c r="R406" s="392" t="s">
        <v>215</v>
      </c>
      <c r="S406" s="120">
        <f>IF(AND(S402="",S403="",S404="",S405=""),"",IF(OR(S394=1,S394=2),SUM(S402:S404),SUM(S402:S405)))</f>
        <v>27</v>
      </c>
      <c r="T406" s="120">
        <f>IF(AND(T402="",T403="",T404="",T405=""),"",IF(OR(S394=1,S394=2),SUM(T402:T404),SUM(T402:T405)))</f>
        <v>24</v>
      </c>
      <c r="U406" s="120">
        <f>IF(AND(U402="",U403="",U404="",U405=""),"",IF(OR(S394=1,S394=2),SUM(U402:U404),SUM(U402:U405)))</f>
        <v>51</v>
      </c>
      <c r="V406" s="120">
        <f>IF(AND(V402="",V403="",V404="",V405=""),"",IF(OR(S394=1,S394=2),SUM(V402:V404),SUM(V402:V405)))</f>
        <v>77</v>
      </c>
      <c r="W406" s="120">
        <f>IF(AND(W402="",W403="",W404="",W405=""),"",IF(OR(S394=1,S394=2),SUM(W402:W404),SUM(W402:W405)))</f>
        <v>15</v>
      </c>
      <c r="X406" s="120">
        <f>IF(AND(X402="",X403="",X404="",X405=""),"",IF(OR(S394=1,S394=2),SUM(X402:X404),SUM(X402:X405)))</f>
        <v>16</v>
      </c>
      <c r="Y406" s="120">
        <f>IF(AND(Y402="",Y403="",Y404="",Y405=""),"",IF(OR(S394=1,S394=2),SUM(Y402:Y404),SUM(Y402:Y405)))</f>
        <v>108</v>
      </c>
      <c r="Z406" s="120">
        <f>IF(AND(Z402="",Z403="",Z404="",Z405=""),"",IF(OR(S394=1,S394=2),SUM(Z402:Z404),SUM(Z402:Z405)))</f>
        <v>159</v>
      </c>
      <c r="AA406" s="120">
        <f>IF(AND(AA402="",AA403="",AA404="",AA405=""),"",IF(OR(S394=1,S394=2),SUM(AA402:AA404),SUM(AA402:AA405)))</f>
        <v>131</v>
      </c>
      <c r="AB406" s="120">
        <f>IF(AND(AB402="",AB403="",AB404="",AB405=""),"",IF(OR(S394=1,S394=2),SUM(AB402:AB404),SUM(AB402:AB405)))</f>
        <v>23</v>
      </c>
      <c r="AC406" s="120">
        <f>IF(AND(AC402="",AC403="",AC404="",AC405=""),"",IF(OR(S394=1,S394=2),SUM(AC402:AC404),SUM(AC402:AC405)))</f>
        <v>28</v>
      </c>
      <c r="AD406" s="120">
        <f>IF(AND(AD402="",AD403="",AD404="",AD405=""),"",IF(OR(S394=1,S394=2),SUM(AD402:AD404),SUM(AD402:AD405)))</f>
        <v>182</v>
      </c>
      <c r="AE406" s="120">
        <f>IF(AND(AE402="",AE403="",AE404="",AE405=""),"",IF(OR(S394=1,S394=2),SUM(AE402:AE404),SUM(AE402:AE405)))</f>
        <v>341</v>
      </c>
      <c r="AF406" s="326" t="str">
        <f>IF(OR(AD397="",U395="",AE406=""),"",IF(AE406&gt;=81%*AF401,"A",IF(AE406&gt;=61%*AF401,"B",IF(AE406&gt;=41%*AF401,"C",IF(AE406&gt;=21%*AF401,"D","E")))))</f>
        <v>C</v>
      </c>
    </row>
    <row r="407" spans="1:32" ht="9" customHeight="1">
      <c r="A407" s="166">
        <f>IF(N397="","",A406+1)</f>
        <v>17</v>
      </c>
      <c r="B407" s="737"/>
      <c r="C407" s="737"/>
      <c r="D407" s="737"/>
      <c r="E407" s="737"/>
      <c r="F407" s="737"/>
      <c r="G407" s="737"/>
      <c r="H407" s="737"/>
      <c r="I407" s="737"/>
      <c r="J407" s="737"/>
      <c r="K407" s="737"/>
      <c r="L407" s="737"/>
      <c r="M407" s="737"/>
      <c r="N407" s="737"/>
      <c r="O407" s="737"/>
      <c r="P407" s="737"/>
      <c r="Q407" s="770"/>
      <c r="R407" s="737"/>
      <c r="S407" s="737"/>
      <c r="T407" s="737"/>
      <c r="U407" s="737"/>
      <c r="V407" s="737"/>
      <c r="W407" s="737"/>
      <c r="X407" s="737"/>
      <c r="Y407" s="737"/>
      <c r="Z407" s="737"/>
      <c r="AA407" s="737"/>
      <c r="AB407" s="737"/>
      <c r="AC407" s="737"/>
      <c r="AD407" s="737"/>
      <c r="AE407" s="737"/>
      <c r="AF407" s="737"/>
    </row>
    <row r="408" spans="1:32" ht="22.5" customHeight="1">
      <c r="A408" s="166">
        <f>IF(N397="","",A407+1)</f>
        <v>18</v>
      </c>
      <c r="B408" s="738" t="s">
        <v>213</v>
      </c>
      <c r="C408" s="738"/>
      <c r="D408" s="739" t="s">
        <v>229</v>
      </c>
      <c r="E408" s="740"/>
      <c r="F408" s="393" t="s">
        <v>186</v>
      </c>
      <c r="G408" s="738" t="s">
        <v>213</v>
      </c>
      <c r="H408" s="738"/>
      <c r="I408" s="739" t="s">
        <v>229</v>
      </c>
      <c r="J408" s="740"/>
      <c r="K408" s="393" t="s">
        <v>186</v>
      </c>
      <c r="L408" s="738" t="s">
        <v>213</v>
      </c>
      <c r="M408" s="738"/>
      <c r="N408" s="739" t="s">
        <v>229</v>
      </c>
      <c r="O408" s="740"/>
      <c r="P408" s="393" t="s">
        <v>186</v>
      </c>
      <c r="Q408" s="770"/>
      <c r="R408" s="738" t="s">
        <v>213</v>
      </c>
      <c r="S408" s="738"/>
      <c r="T408" s="739" t="s">
        <v>229</v>
      </c>
      <c r="U408" s="740"/>
      <c r="V408" s="393" t="s">
        <v>186</v>
      </c>
      <c r="W408" s="738" t="s">
        <v>213</v>
      </c>
      <c r="X408" s="738"/>
      <c r="Y408" s="739" t="s">
        <v>229</v>
      </c>
      <c r="Z408" s="740"/>
      <c r="AA408" s="393" t="s">
        <v>186</v>
      </c>
      <c r="AB408" s="738" t="s">
        <v>213</v>
      </c>
      <c r="AC408" s="738"/>
      <c r="AD408" s="739" t="s">
        <v>229</v>
      </c>
      <c r="AE408" s="740"/>
      <c r="AF408" s="393" t="s">
        <v>186</v>
      </c>
    </row>
    <row r="409" spans="1:32" ht="21.75" customHeight="1">
      <c r="A409" s="166">
        <f>IF(N397="","",A408+1)</f>
        <v>19</v>
      </c>
      <c r="B409" s="741" t="s">
        <v>221</v>
      </c>
      <c r="C409" s="742"/>
      <c r="D409" s="742"/>
      <c r="E409" s="119">
        <f>IFERROR(VLOOKUP(N397,Marks,90,0),"")</f>
        <v>0</v>
      </c>
      <c r="F409" s="130" t="str">
        <f>IFERROR(VLOOKUP(N397,Marks,94,0),"")</f>
        <v/>
      </c>
      <c r="G409" s="741" t="s">
        <v>192</v>
      </c>
      <c r="H409" s="742"/>
      <c r="I409" s="742"/>
      <c r="J409" s="119">
        <f>IFERROR(VLOOKUP(N397,Marks,98,0),"")</f>
        <v>0</v>
      </c>
      <c r="K409" s="130" t="str">
        <f>IFERROR(VLOOKUP(N397,Marks,102,0),"")</f>
        <v/>
      </c>
      <c r="L409" s="743" t="s">
        <v>193</v>
      </c>
      <c r="M409" s="744"/>
      <c r="N409" s="744"/>
      <c r="O409" s="119">
        <f>IFERROR(VLOOKUP(N397,Marks,106,0),"")</f>
        <v>0</v>
      </c>
      <c r="P409" s="130" t="str">
        <f>IFERROR(VLOOKUP(N397,Marks,110,0),"")</f>
        <v/>
      </c>
      <c r="Q409" s="770"/>
      <c r="R409" s="740" t="s">
        <v>221</v>
      </c>
      <c r="S409" s="740"/>
      <c r="T409" s="740"/>
      <c r="U409" s="119">
        <f>IFERROR(VLOOKUP(AD397,Marks,90,0),"")</f>
        <v>0</v>
      </c>
      <c r="V409" s="130" t="str">
        <f>IFERROR(VLOOKUP(AD397,Marks,94,0),"")</f>
        <v/>
      </c>
      <c r="W409" s="740" t="s">
        <v>192</v>
      </c>
      <c r="X409" s="740"/>
      <c r="Y409" s="740"/>
      <c r="Z409" s="119">
        <f>IFERROR(VLOOKUP(AD397,Marks,98,0),"")</f>
        <v>0</v>
      </c>
      <c r="AA409" s="130" t="str">
        <f>IFERROR(VLOOKUP(AD397,Marks,102,0),"")</f>
        <v/>
      </c>
      <c r="AB409" s="745" t="s">
        <v>193</v>
      </c>
      <c r="AC409" s="745"/>
      <c r="AD409" s="745"/>
      <c r="AE409" s="119">
        <f>IFERROR(VLOOKUP(AD397,Marks,106,0),"")</f>
        <v>0</v>
      </c>
      <c r="AF409" s="130" t="str">
        <f>IFERROR(VLOOKUP(AD397,Marks,110,0),"")</f>
        <v/>
      </c>
    </row>
    <row r="410" spans="1:32" ht="21" customHeight="1">
      <c r="A410" s="166">
        <f>IF(N397="","",A409+1)</f>
        <v>20</v>
      </c>
      <c r="B410" s="732" t="s">
        <v>216</v>
      </c>
      <c r="C410" s="732"/>
      <c r="D410" s="732"/>
      <c r="E410" s="746">
        <f>IFERROR(VLOOKUP(N397,Marks,116,0),"")</f>
        <v>220</v>
      </c>
      <c r="F410" s="746"/>
      <c r="G410" s="746"/>
      <c r="H410" s="746"/>
      <c r="I410" s="732" t="s">
        <v>217</v>
      </c>
      <c r="J410" s="732"/>
      <c r="K410" s="732"/>
      <c r="L410" s="732"/>
      <c r="M410" s="747">
        <f>IFERROR(VLOOKUP(N397,Marks,117,0),"")</f>
        <v>34</v>
      </c>
      <c r="N410" s="747"/>
      <c r="O410" s="747"/>
      <c r="P410" s="747"/>
      <c r="Q410" s="770"/>
      <c r="R410" s="732" t="s">
        <v>216</v>
      </c>
      <c r="S410" s="732"/>
      <c r="T410" s="732"/>
      <c r="U410" s="746">
        <f>IFERROR(VLOOKUP(AD397,Marks,116,0),"")</f>
        <v>220</v>
      </c>
      <c r="V410" s="746"/>
      <c r="W410" s="746"/>
      <c r="X410" s="746"/>
      <c r="Y410" s="732" t="s">
        <v>217</v>
      </c>
      <c r="Z410" s="732"/>
      <c r="AA410" s="732"/>
      <c r="AB410" s="732"/>
      <c r="AC410" s="747">
        <f>IFERROR(VLOOKUP(AD397,Marks,117,0),"")</f>
        <v>28</v>
      </c>
      <c r="AD410" s="747"/>
      <c r="AE410" s="747"/>
      <c r="AF410" s="747"/>
    </row>
    <row r="411" spans="1:32" ht="21" customHeight="1">
      <c r="A411" s="166">
        <f>IF(N397="","",A410+1)</f>
        <v>21</v>
      </c>
      <c r="B411" s="732" t="s">
        <v>218</v>
      </c>
      <c r="C411" s="732"/>
      <c r="D411" s="732"/>
      <c r="E411" s="774" t="str">
        <f>IFERROR(VLOOKUP(N397,Marks,115,0),"")</f>
        <v>Promoted</v>
      </c>
      <c r="F411" s="774"/>
      <c r="G411" s="774"/>
      <c r="H411" s="774"/>
      <c r="I411" s="732" t="s">
        <v>219</v>
      </c>
      <c r="J411" s="732"/>
      <c r="K411" s="732"/>
      <c r="L411" s="732"/>
      <c r="M411" s="733">
        <f>IFERROR(VLOOKUP(N397,Marks,112,0),"")</f>
        <v>56.5</v>
      </c>
      <c r="N411" s="733"/>
      <c r="O411" s="733"/>
      <c r="P411" s="733"/>
      <c r="Q411" s="770"/>
      <c r="R411" s="732" t="s">
        <v>218</v>
      </c>
      <c r="S411" s="732"/>
      <c r="T411" s="732"/>
      <c r="U411" s="774" t="str">
        <f>IFERROR(VLOOKUP(AD397,Marks,115,0),"")</f>
        <v>Promoted</v>
      </c>
      <c r="V411" s="774"/>
      <c r="W411" s="774"/>
      <c r="X411" s="774"/>
      <c r="Y411" s="732" t="s">
        <v>219</v>
      </c>
      <c r="Z411" s="732"/>
      <c r="AA411" s="732"/>
      <c r="AB411" s="732"/>
      <c r="AC411" s="733">
        <f>IFERROR(VLOOKUP(AD397,Marks,112,0),"")</f>
        <v>56.833333333333336</v>
      </c>
      <c r="AD411" s="733"/>
      <c r="AE411" s="733"/>
      <c r="AF411" s="733"/>
    </row>
    <row r="412" spans="1:32" ht="21" customHeight="1">
      <c r="A412" s="166">
        <f>IF(N397="","",A411+1)</f>
        <v>22</v>
      </c>
      <c r="B412" s="732" t="s">
        <v>220</v>
      </c>
      <c r="C412" s="732"/>
      <c r="D412" s="732"/>
      <c r="E412" s="324" t="str">
        <f>IFERROR(VLOOKUP(N397,Marks,113,0),"")</f>
        <v>II</v>
      </c>
      <c r="F412" s="325" t="s">
        <v>341</v>
      </c>
      <c r="G412" s="734" t="str">
        <f>IF(OR(N397="",E395="",O406=""),"",IF(O406&gt;=81%*P401,"A",IF(O406&gt;=61%*P401,"B",IF(O406&gt;=41%*P401,"C",IF(O406&gt;=21%*P401,"D","E")))))</f>
        <v>C</v>
      </c>
      <c r="H412" s="734"/>
      <c r="I412" s="732" t="s">
        <v>222</v>
      </c>
      <c r="J412" s="732"/>
      <c r="K412" s="732"/>
      <c r="L412" s="732"/>
      <c r="M412" s="769">
        <f>IFERROR(VLOOKUP(N397,Marks,114,0),"")</f>
        <v>8.9999999999999964</v>
      </c>
      <c r="N412" s="769"/>
      <c r="O412" s="769"/>
      <c r="P412" s="769"/>
      <c r="Q412" s="770"/>
      <c r="R412" s="732" t="s">
        <v>220</v>
      </c>
      <c r="S412" s="732"/>
      <c r="T412" s="732"/>
      <c r="U412" s="324" t="str">
        <f>IFERROR(VLOOKUP(AD397,Marks,113,0),"")</f>
        <v>II</v>
      </c>
      <c r="V412" s="325" t="s">
        <v>341</v>
      </c>
      <c r="W412" s="734" t="str">
        <f>IF(OR(AD397="",U395="",AE406=""),"",IF(AE406&gt;=81%*AF401,"A",IF(AE406&gt;=61%*AF401,"B",IF(AE406&gt;=41%*AF401,"C",IF(AE406&gt;=21%*AF401,"D","E")))))</f>
        <v>C</v>
      </c>
      <c r="X412" s="734"/>
      <c r="Y412" s="732" t="s">
        <v>222</v>
      </c>
      <c r="Z412" s="732"/>
      <c r="AA412" s="732"/>
      <c r="AB412" s="732"/>
      <c r="AC412" s="769">
        <f>IFERROR(VLOOKUP(AD397,Marks,114,0),"")</f>
        <v>7.9999999999999964</v>
      </c>
      <c r="AD412" s="769"/>
      <c r="AE412" s="769"/>
      <c r="AF412" s="769"/>
    </row>
    <row r="413" spans="1:32" ht="21" customHeight="1">
      <c r="A413" s="166">
        <f>IF(N397="","",A412+1)</f>
        <v>23</v>
      </c>
      <c r="B413" s="768" t="s">
        <v>228</v>
      </c>
      <c r="C413" s="768"/>
      <c r="D413" s="768"/>
      <c r="E413" s="735">
        <f>'Master sheet'!$C$10</f>
        <v>44697</v>
      </c>
      <c r="F413" s="735"/>
      <c r="G413" s="735"/>
      <c r="H413" s="318"/>
      <c r="I413" s="121"/>
      <c r="J413" s="121"/>
      <c r="K413" s="76"/>
      <c r="L413" s="121"/>
      <c r="M413" s="121"/>
      <c r="N413" s="121"/>
      <c r="O413" s="121"/>
      <c r="P413" s="121"/>
      <c r="Q413" s="770"/>
      <c r="R413" s="768" t="s">
        <v>228</v>
      </c>
      <c r="S413" s="768"/>
      <c r="T413" s="768"/>
      <c r="U413" s="735">
        <f>'Master sheet'!$C$10</f>
        <v>44697</v>
      </c>
      <c r="V413" s="735"/>
      <c r="W413" s="735"/>
      <c r="X413" s="121"/>
      <c r="Y413" s="121"/>
      <c r="Z413" s="121"/>
      <c r="AA413" s="76"/>
      <c r="AB413" s="121"/>
      <c r="AC413" s="121"/>
      <c r="AD413" s="121"/>
      <c r="AE413" s="121"/>
      <c r="AF413" s="121"/>
    </row>
    <row r="414" spans="1:32" ht="43.5" customHeight="1">
      <c r="A414" s="166">
        <f>IF(N397="","",A413+1)</f>
        <v>24</v>
      </c>
      <c r="B414" s="755" t="str">
        <f>IF(AND(C394=1),CONCATENATE("( ",UPPER('Master sheet'!$F$10)," )"),IF(AND(C394=2),CONCATENATE("( ",UPPER('Master sheet'!$F$18)," )"),IF(AND(C394=3),CONCATENATE("( ",UPPER('Master sheet'!$J$10)," )"),IF(AND(C394=4),CONCATENATE("( ",UPPER('Master sheet'!$J$18)," )"),""))))</f>
        <v>( PRADIP SINGH RAJAWAT )</v>
      </c>
      <c r="C414" s="755"/>
      <c r="D414" s="755"/>
      <c r="E414" s="755"/>
      <c r="F414" s="756" t="str">
        <f>IF(AND(N397=""),"",CONCATENATE("(",'Master sheet'!$C$14," )"))</f>
        <v>(Suresh Kumar )</v>
      </c>
      <c r="G414" s="756"/>
      <c r="H414" s="756"/>
      <c r="I414" s="756"/>
      <c r="J414" s="756"/>
      <c r="K414" s="756" t="str">
        <f>IF(AND(N397=""),"",CONCATENATE("(",'Master sheet'!$C$12," )"))</f>
        <v>(USHA PALIYA )</v>
      </c>
      <c r="L414" s="756"/>
      <c r="M414" s="756"/>
      <c r="N414" s="756"/>
      <c r="O414" s="756"/>
      <c r="P414" s="756"/>
      <c r="Q414" s="770"/>
      <c r="R414" s="755" t="str">
        <f>IF(AND(S394=1),CONCATENATE("( ",UPPER('Master sheet'!$F$10)," )"),IF(AND(S394=2),CONCATENATE("( ",UPPER('Master sheet'!$F$18)," )"),IF(AND(S394=3),CONCATENATE("( ",UPPER('Master sheet'!$J$10)," )"),IF(AND(S394=4),CONCATENATE("( ",UPPER('Master sheet'!$J$18)," )"),""))))</f>
        <v>( PRADIP SINGH RAJAWAT )</v>
      </c>
      <c r="S414" s="755"/>
      <c r="T414" s="755"/>
      <c r="U414" s="755"/>
      <c r="V414" s="756" t="str">
        <f>IF(AND(AD397=""),"",CONCATENATE("(",'Master sheet'!$C$14," )"))</f>
        <v>(Suresh Kumar )</v>
      </c>
      <c r="W414" s="756"/>
      <c r="X414" s="756"/>
      <c r="Y414" s="756"/>
      <c r="Z414" s="756"/>
      <c r="AA414" s="756" t="str">
        <f>IF(AND(AD397=""),"",CONCATENATE("(",'Master sheet'!$C$12," )"))</f>
        <v>(USHA PALIYA )</v>
      </c>
      <c r="AB414" s="756"/>
      <c r="AC414" s="756"/>
      <c r="AD414" s="756"/>
      <c r="AE414" s="756"/>
      <c r="AF414" s="756"/>
    </row>
    <row r="415" spans="1:32" ht="21.75" customHeight="1">
      <c r="A415" s="166">
        <f>IF(N397="","",A414+1)</f>
        <v>25</v>
      </c>
      <c r="B415" s="757" t="s">
        <v>223</v>
      </c>
      <c r="C415" s="757"/>
      <c r="D415" s="757"/>
      <c r="E415" s="757"/>
      <c r="F415" s="758" t="s">
        <v>224</v>
      </c>
      <c r="G415" s="758"/>
      <c r="H415" s="758"/>
      <c r="I415" s="758"/>
      <c r="J415" s="758"/>
      <c r="K415" s="757" t="s">
        <v>225</v>
      </c>
      <c r="L415" s="757"/>
      <c r="M415" s="757"/>
      <c r="N415" s="757"/>
      <c r="O415" s="757"/>
      <c r="P415" s="757"/>
      <c r="Q415" s="770"/>
      <c r="R415" s="757" t="s">
        <v>223</v>
      </c>
      <c r="S415" s="757"/>
      <c r="T415" s="757"/>
      <c r="U415" s="757"/>
      <c r="V415" s="758" t="s">
        <v>224</v>
      </c>
      <c r="W415" s="758"/>
      <c r="X415" s="758"/>
      <c r="Y415" s="758"/>
      <c r="Z415" s="758"/>
      <c r="AA415" s="757" t="s">
        <v>225</v>
      </c>
      <c r="AB415" s="757"/>
      <c r="AC415" s="757"/>
      <c r="AD415" s="757"/>
      <c r="AE415" s="757"/>
      <c r="AF415" s="757"/>
    </row>
    <row r="417" spans="1:32" ht="21.9" customHeight="1">
      <c r="A417" s="165" t="str">
        <f>IF(N423="","",1)</f>
        <v/>
      </c>
      <c r="B417" s="759" t="s">
        <v>203</v>
      </c>
      <c r="C417" s="759"/>
      <c r="D417" s="759"/>
      <c r="E417" s="759"/>
      <c r="F417" s="759"/>
      <c r="G417" s="759"/>
      <c r="H417" s="759"/>
      <c r="I417" s="759"/>
      <c r="J417" s="759"/>
      <c r="K417" s="759"/>
      <c r="L417" s="759"/>
      <c r="M417" s="759"/>
      <c r="N417" s="759"/>
      <c r="O417" s="759"/>
      <c r="P417" s="759"/>
      <c r="Q417" s="770" t="s">
        <v>249</v>
      </c>
      <c r="R417" s="759" t="s">
        <v>203</v>
      </c>
      <c r="S417" s="759"/>
      <c r="T417" s="759"/>
      <c r="U417" s="759"/>
      <c r="V417" s="759"/>
      <c r="W417" s="759"/>
      <c r="X417" s="759"/>
      <c r="Y417" s="759"/>
      <c r="Z417" s="759"/>
      <c r="AA417" s="759"/>
      <c r="AB417" s="759"/>
      <c r="AC417" s="759"/>
      <c r="AD417" s="759"/>
      <c r="AE417" s="759"/>
      <c r="AF417" s="759"/>
    </row>
    <row r="418" spans="1:32" ht="21.9" customHeight="1">
      <c r="A418" s="166" t="str">
        <f>IF(N423="","",A417+1)</f>
        <v/>
      </c>
      <c r="B418" s="771" t="s">
        <v>204</v>
      </c>
      <c r="C418" s="771"/>
      <c r="D418" s="771"/>
      <c r="E418" s="771"/>
      <c r="F418" s="771"/>
      <c r="G418" s="771"/>
      <c r="H418" s="771"/>
      <c r="I418" s="771"/>
      <c r="J418" s="771"/>
      <c r="K418" s="771"/>
      <c r="L418" s="771"/>
      <c r="M418" s="771"/>
      <c r="N418" s="771"/>
      <c r="O418" s="771"/>
      <c r="P418" s="771"/>
      <c r="Q418" s="770"/>
      <c r="R418" s="771" t="s">
        <v>204</v>
      </c>
      <c r="S418" s="771"/>
      <c r="T418" s="771"/>
      <c r="U418" s="771"/>
      <c r="V418" s="771"/>
      <c r="W418" s="771"/>
      <c r="X418" s="771"/>
      <c r="Y418" s="771"/>
      <c r="Z418" s="771"/>
      <c r="AA418" s="771"/>
      <c r="AB418" s="771"/>
      <c r="AC418" s="771"/>
      <c r="AD418" s="771"/>
      <c r="AE418" s="771"/>
      <c r="AF418" s="771"/>
    </row>
    <row r="419" spans="1:32" ht="21.9" customHeight="1">
      <c r="A419" s="166" t="str">
        <f>IF(N423="","",A418+1)</f>
        <v/>
      </c>
      <c r="B419" s="772" t="s">
        <v>168</v>
      </c>
      <c r="C419" s="772"/>
      <c r="D419" s="772"/>
      <c r="E419" s="773" t="str">
        <f>IF(AND(N423=""),"",'Result Sheet'!$F$2)</f>
        <v/>
      </c>
      <c r="F419" s="773"/>
      <c r="G419" s="773"/>
      <c r="H419" s="773"/>
      <c r="I419" s="773"/>
      <c r="J419" s="773"/>
      <c r="K419" s="773"/>
      <c r="L419" s="773"/>
      <c r="M419" s="773"/>
      <c r="N419" s="773"/>
      <c r="O419" s="773"/>
      <c r="P419" s="773"/>
      <c r="Q419" s="770"/>
      <c r="R419" s="772" t="s">
        <v>168</v>
      </c>
      <c r="S419" s="772"/>
      <c r="T419" s="772"/>
      <c r="U419" s="773" t="str">
        <f>IF(AND(AD423=""),"",'Result Sheet'!$F$2)</f>
        <v/>
      </c>
      <c r="V419" s="773"/>
      <c r="W419" s="773"/>
      <c r="X419" s="773"/>
      <c r="Y419" s="773"/>
      <c r="Z419" s="773"/>
      <c r="AA419" s="773"/>
      <c r="AB419" s="773"/>
      <c r="AC419" s="773"/>
      <c r="AD419" s="773"/>
      <c r="AE419" s="773"/>
      <c r="AF419" s="773"/>
    </row>
    <row r="420" spans="1:32" ht="21.9" customHeight="1">
      <c r="A420" s="166" t="str">
        <f>IF(N423="","",A419+1)</f>
        <v/>
      </c>
      <c r="B420" s="164" t="s">
        <v>169</v>
      </c>
      <c r="C420" s="748" t="str">
        <f>IFERROR(VLOOKUP(N423,Marks,2,0),"")</f>
        <v/>
      </c>
      <c r="D420" s="748"/>
      <c r="E420" s="766" t="s">
        <v>212</v>
      </c>
      <c r="F420" s="766"/>
      <c r="G420" s="766"/>
      <c r="H420" s="748" t="str">
        <f>IFERROR(VLOOKUP(N423,Marks,3,0),"")</f>
        <v/>
      </c>
      <c r="I420" s="748"/>
      <c r="J420" s="749" t="s">
        <v>205</v>
      </c>
      <c r="K420" s="749"/>
      <c r="L420" s="749"/>
      <c r="M420" s="749"/>
      <c r="N420" s="750" t="str">
        <f>IF(AND(N423=""),"",'Marks Entry 1st'!$I$2)</f>
        <v/>
      </c>
      <c r="O420" s="750"/>
      <c r="P420" s="750"/>
      <c r="Q420" s="770"/>
      <c r="R420" s="164" t="s">
        <v>169</v>
      </c>
      <c r="S420" s="748" t="str">
        <f>IFERROR(VLOOKUP(AD423,Marks,2,0),"")</f>
        <v/>
      </c>
      <c r="T420" s="748"/>
      <c r="U420" s="766" t="s">
        <v>212</v>
      </c>
      <c r="V420" s="766"/>
      <c r="W420" s="766"/>
      <c r="X420" s="748" t="str">
        <f>IFERROR(VLOOKUP(AD423,Marks,3,0),"")</f>
        <v/>
      </c>
      <c r="Y420" s="748"/>
      <c r="Z420" s="749" t="s">
        <v>205</v>
      </c>
      <c r="AA420" s="749"/>
      <c r="AB420" s="749"/>
      <c r="AC420" s="749"/>
      <c r="AD420" s="750" t="str">
        <f>IF(AND(AD423=""),"",'Marks Entry 1st'!$I$2)</f>
        <v/>
      </c>
      <c r="AE420" s="750"/>
      <c r="AF420" s="750"/>
    </row>
    <row r="421" spans="1:32" ht="21.9" customHeight="1">
      <c r="A421" s="166" t="str">
        <f>IF(N423="","",A420+1)</f>
        <v/>
      </c>
      <c r="B421" s="751" t="s">
        <v>206</v>
      </c>
      <c r="C421" s="751"/>
      <c r="D421" s="751"/>
      <c r="E421" s="752" t="str">
        <f>IFERROR(VLOOKUP(N423,Marks,6,0),"")</f>
        <v/>
      </c>
      <c r="F421" s="752"/>
      <c r="G421" s="752"/>
      <c r="H421" s="752"/>
      <c r="I421" s="752"/>
      <c r="J421" s="753" t="s">
        <v>209</v>
      </c>
      <c r="K421" s="753"/>
      <c r="L421" s="753"/>
      <c r="M421" s="753"/>
      <c r="N421" s="754" t="str">
        <f>IFERROR(VLOOKUP(N423,Marks,5,0),"")</f>
        <v/>
      </c>
      <c r="O421" s="754"/>
      <c r="P421" s="754"/>
      <c r="Q421" s="770"/>
      <c r="R421" s="751" t="s">
        <v>206</v>
      </c>
      <c r="S421" s="751"/>
      <c r="T421" s="751"/>
      <c r="U421" s="752" t="str">
        <f>IFERROR(VLOOKUP(AD423,Marks,6,0),"")</f>
        <v/>
      </c>
      <c r="V421" s="752"/>
      <c r="W421" s="752"/>
      <c r="X421" s="752"/>
      <c r="Y421" s="752"/>
      <c r="Z421" s="753" t="s">
        <v>209</v>
      </c>
      <c r="AA421" s="753"/>
      <c r="AB421" s="753"/>
      <c r="AC421" s="753"/>
      <c r="AD421" s="754" t="str">
        <f>IFERROR(VLOOKUP(AD423,Marks,5,0),"")</f>
        <v/>
      </c>
      <c r="AE421" s="754"/>
      <c r="AF421" s="754"/>
    </row>
    <row r="422" spans="1:32" ht="21.9" customHeight="1">
      <c r="A422" s="166" t="str">
        <f>IF(N423="","",A421+1)</f>
        <v/>
      </c>
      <c r="B422" s="751" t="s">
        <v>207</v>
      </c>
      <c r="C422" s="751"/>
      <c r="D422" s="751"/>
      <c r="E422" s="752" t="str">
        <f>IFERROR(VLOOKUP(N423,Marks,7,0),"")</f>
        <v/>
      </c>
      <c r="F422" s="752"/>
      <c r="G422" s="752"/>
      <c r="H422" s="752"/>
      <c r="I422" s="752"/>
      <c r="J422" s="753" t="s">
        <v>210</v>
      </c>
      <c r="K422" s="753"/>
      <c r="L422" s="753"/>
      <c r="M422" s="753"/>
      <c r="N422" s="767" t="str">
        <f>IFERROR(VLOOKUP(N423,Marks,4,0),"")</f>
        <v/>
      </c>
      <c r="O422" s="767"/>
      <c r="P422" s="767"/>
      <c r="Q422" s="770"/>
      <c r="R422" s="751" t="s">
        <v>207</v>
      </c>
      <c r="S422" s="751"/>
      <c r="T422" s="751"/>
      <c r="U422" s="752" t="str">
        <f>IFERROR(VLOOKUP(AD423,Marks,7,0),"")</f>
        <v/>
      </c>
      <c r="V422" s="752"/>
      <c r="W422" s="752"/>
      <c r="X422" s="752"/>
      <c r="Y422" s="752"/>
      <c r="Z422" s="753" t="s">
        <v>210</v>
      </c>
      <c r="AA422" s="753"/>
      <c r="AB422" s="753"/>
      <c r="AC422" s="753"/>
      <c r="AD422" s="767" t="str">
        <f>IFERROR(VLOOKUP(AD423,Marks,4,0),"")</f>
        <v/>
      </c>
      <c r="AE422" s="767"/>
      <c r="AF422" s="767"/>
    </row>
    <row r="423" spans="1:32" ht="21.9" customHeight="1">
      <c r="A423" s="166" t="str">
        <f>IF(N423="","",A422+1)</f>
        <v/>
      </c>
      <c r="B423" s="751" t="s">
        <v>208</v>
      </c>
      <c r="C423" s="751"/>
      <c r="D423" s="751"/>
      <c r="E423" s="752" t="str">
        <f>IFERROR(VLOOKUP(N423,Marks,8,0),"")</f>
        <v/>
      </c>
      <c r="F423" s="752"/>
      <c r="G423" s="752"/>
      <c r="H423" s="752"/>
      <c r="I423" s="752"/>
      <c r="J423" s="753" t="s">
        <v>211</v>
      </c>
      <c r="K423" s="753"/>
      <c r="L423" s="753"/>
      <c r="M423" s="753"/>
      <c r="N423" s="760" t="str">
        <f>IF(AD397="","",IF(AND(AD397+1&gt;$AN$6),"",AD397+1))</f>
        <v/>
      </c>
      <c r="O423" s="760"/>
      <c r="P423" s="760"/>
      <c r="Q423" s="770"/>
      <c r="R423" s="751" t="s">
        <v>208</v>
      </c>
      <c r="S423" s="751"/>
      <c r="T423" s="751"/>
      <c r="U423" s="752" t="str">
        <f>IFERROR(VLOOKUP(AD423,Marks,8,0),"")</f>
        <v/>
      </c>
      <c r="V423" s="752"/>
      <c r="W423" s="752"/>
      <c r="X423" s="752"/>
      <c r="Y423" s="752"/>
      <c r="Z423" s="753" t="s">
        <v>211</v>
      </c>
      <c r="AA423" s="753"/>
      <c r="AB423" s="753"/>
      <c r="AC423" s="753"/>
      <c r="AD423" s="761" t="str">
        <f>IF(N423="","",IF(AND(N423+1&gt;$AN$6),"",N423+1))</f>
        <v/>
      </c>
      <c r="AE423" s="761"/>
      <c r="AF423" s="761"/>
    </row>
    <row r="424" spans="1:32" ht="9" customHeight="1">
      <c r="A424" s="166" t="str">
        <f>IF(N423="","",A423+1)</f>
        <v/>
      </c>
      <c r="B424" s="123"/>
      <c r="C424" s="123"/>
      <c r="D424" s="123"/>
      <c r="E424" s="124"/>
      <c r="F424" s="124"/>
      <c r="G424" s="124"/>
      <c r="H424" s="123"/>
      <c r="I424" s="123"/>
      <c r="J424" s="125"/>
      <c r="K424" s="125"/>
      <c r="L424" s="125"/>
      <c r="M424" s="76"/>
      <c r="N424" s="76"/>
      <c r="O424" s="76"/>
      <c r="P424" s="76"/>
      <c r="Q424" s="770"/>
      <c r="R424" s="123"/>
      <c r="S424" s="123"/>
      <c r="T424" s="123"/>
      <c r="U424" s="124"/>
      <c r="V424" s="124"/>
      <c r="W424" s="124"/>
      <c r="X424" s="123"/>
      <c r="Y424" s="123"/>
      <c r="Z424" s="125"/>
      <c r="AA424" s="125"/>
      <c r="AB424" s="125"/>
      <c r="AC424" s="76"/>
      <c r="AD424" s="76"/>
      <c r="AE424" s="76"/>
      <c r="AF424" s="76"/>
    </row>
    <row r="425" spans="1:32" ht="21" customHeight="1">
      <c r="A425" s="166" t="str">
        <f>IF(N423="","",A424+1)</f>
        <v/>
      </c>
      <c r="B425" s="762" t="s">
        <v>213</v>
      </c>
      <c r="C425" s="610" t="s">
        <v>214</v>
      </c>
      <c r="D425" s="610"/>
      <c r="E425" s="610"/>
      <c r="F425" s="763" t="s">
        <v>13</v>
      </c>
      <c r="G425" s="764"/>
      <c r="H425" s="764"/>
      <c r="I425" s="765"/>
      <c r="J425" s="613" t="s">
        <v>184</v>
      </c>
      <c r="K425" s="614" t="s">
        <v>167</v>
      </c>
      <c r="L425" s="615"/>
      <c r="M425" s="615"/>
      <c r="N425" s="616"/>
      <c r="O425" s="580" t="s">
        <v>185</v>
      </c>
      <c r="P425" s="581" t="s">
        <v>186</v>
      </c>
      <c r="Q425" s="770"/>
      <c r="R425" s="762" t="s">
        <v>213</v>
      </c>
      <c r="S425" s="610" t="s">
        <v>214</v>
      </c>
      <c r="T425" s="610"/>
      <c r="U425" s="610"/>
      <c r="V425" s="763" t="s">
        <v>13</v>
      </c>
      <c r="W425" s="764"/>
      <c r="X425" s="764"/>
      <c r="Y425" s="765"/>
      <c r="Z425" s="613" t="s">
        <v>184</v>
      </c>
      <c r="AA425" s="614" t="s">
        <v>167</v>
      </c>
      <c r="AB425" s="615"/>
      <c r="AC425" s="615"/>
      <c r="AD425" s="616"/>
      <c r="AE425" s="580" t="s">
        <v>185</v>
      </c>
      <c r="AF425" s="581" t="s">
        <v>186</v>
      </c>
    </row>
    <row r="426" spans="1:32" ht="90.75" customHeight="1">
      <c r="A426" s="166" t="str">
        <f>IF(N423="","",A425+1)</f>
        <v/>
      </c>
      <c r="B426" s="762"/>
      <c r="C426" s="171" t="s">
        <v>11</v>
      </c>
      <c r="D426" s="171" t="s">
        <v>180</v>
      </c>
      <c r="E426" s="171" t="s">
        <v>108</v>
      </c>
      <c r="F426" s="171" t="s">
        <v>182</v>
      </c>
      <c r="G426" s="171" t="s">
        <v>183</v>
      </c>
      <c r="H426" s="305" t="s">
        <v>10</v>
      </c>
      <c r="I426" s="171" t="s">
        <v>108</v>
      </c>
      <c r="J426" s="613"/>
      <c r="K426" s="172" t="s">
        <v>182</v>
      </c>
      <c r="L426" s="172" t="s">
        <v>183</v>
      </c>
      <c r="M426" s="173" t="s">
        <v>10</v>
      </c>
      <c r="N426" s="171" t="s">
        <v>108</v>
      </c>
      <c r="O426" s="580"/>
      <c r="P426" s="736"/>
      <c r="Q426" s="770"/>
      <c r="R426" s="762"/>
      <c r="S426" s="171" t="s">
        <v>11</v>
      </c>
      <c r="T426" s="171" t="s">
        <v>180</v>
      </c>
      <c r="U426" s="171" t="s">
        <v>108</v>
      </c>
      <c r="V426" s="171" t="s">
        <v>182</v>
      </c>
      <c r="W426" s="171" t="s">
        <v>183</v>
      </c>
      <c r="X426" s="305" t="s">
        <v>10</v>
      </c>
      <c r="Y426" s="171" t="s">
        <v>108</v>
      </c>
      <c r="Z426" s="613"/>
      <c r="AA426" s="172" t="s">
        <v>182</v>
      </c>
      <c r="AB426" s="172" t="s">
        <v>183</v>
      </c>
      <c r="AC426" s="173" t="s">
        <v>10</v>
      </c>
      <c r="AD426" s="171" t="s">
        <v>108</v>
      </c>
      <c r="AE426" s="580"/>
      <c r="AF426" s="736">
        <v>0</v>
      </c>
    </row>
    <row r="427" spans="1:32" ht="18.75" customHeight="1">
      <c r="A427" s="166" t="str">
        <f>IF(N423="","",A426+1)</f>
        <v/>
      </c>
      <c r="B427" s="762"/>
      <c r="C427" s="390">
        <v>20</v>
      </c>
      <c r="D427" s="390">
        <v>20</v>
      </c>
      <c r="E427" s="116">
        <v>40</v>
      </c>
      <c r="F427" s="390">
        <v>30</v>
      </c>
      <c r="G427" s="390">
        <v>18</v>
      </c>
      <c r="H427" s="390">
        <v>12</v>
      </c>
      <c r="I427" s="116">
        <v>60</v>
      </c>
      <c r="J427" s="118">
        <v>100</v>
      </c>
      <c r="K427" s="390">
        <v>50</v>
      </c>
      <c r="L427" s="390">
        <v>30</v>
      </c>
      <c r="M427" s="390">
        <v>20</v>
      </c>
      <c r="N427" s="116">
        <v>100</v>
      </c>
      <c r="O427" s="118">
        <v>200</v>
      </c>
      <c r="P427" s="775" t="str">
        <f>IF(AND(N423="",C420="",E421="",N421=""),"",IF(OR(C420=1,C420=2),600,800))</f>
        <v/>
      </c>
      <c r="Q427" s="770"/>
      <c r="R427" s="762"/>
      <c r="S427" s="390">
        <v>20</v>
      </c>
      <c r="T427" s="390">
        <v>20</v>
      </c>
      <c r="U427" s="116">
        <v>40</v>
      </c>
      <c r="V427" s="390">
        <v>30</v>
      </c>
      <c r="W427" s="390">
        <v>18</v>
      </c>
      <c r="X427" s="390">
        <v>12</v>
      </c>
      <c r="Y427" s="116">
        <v>60</v>
      </c>
      <c r="Z427" s="118">
        <v>100</v>
      </c>
      <c r="AA427" s="390">
        <v>50</v>
      </c>
      <c r="AB427" s="390">
        <v>30</v>
      </c>
      <c r="AC427" s="390">
        <v>20</v>
      </c>
      <c r="AD427" s="116">
        <v>100</v>
      </c>
      <c r="AE427" s="118">
        <v>200</v>
      </c>
      <c r="AF427" s="775" t="str">
        <f>IF(AND(AD423="",S420="",U421="",AD421=""),"",IF(OR(S420=1,S420=2),600,800))</f>
        <v/>
      </c>
    </row>
    <row r="428" spans="1:32" ht="21" customHeight="1">
      <c r="A428" s="166" t="str">
        <f>IF(N423="","",A427+1)</f>
        <v/>
      </c>
      <c r="B428" s="122" t="str">
        <f>'Result Sheet'!$L$4</f>
        <v xml:space="preserve">हिन्दी </v>
      </c>
      <c r="C428" s="391" t="str">
        <f>IFERROR(VLOOKUP(N423,Marks,11,0),"")</f>
        <v/>
      </c>
      <c r="D428" s="391" t="str">
        <f>IFERROR(VLOOKUP(N423,Marks,12,0),"")</f>
        <v/>
      </c>
      <c r="E428" s="117" t="str">
        <f>IFERROR(VLOOKUP(N423,Marks,13,0),"")</f>
        <v/>
      </c>
      <c r="F428" s="391" t="str">
        <f>IFERROR(VLOOKUP(N423,Marks,14,0),"")</f>
        <v/>
      </c>
      <c r="G428" s="391" t="str">
        <f>IFERROR(VLOOKUP(N423,Marks,15,0),"")</f>
        <v/>
      </c>
      <c r="H428" s="391" t="str">
        <f>IFERROR(VLOOKUP(N423,Marks,16,0),"")</f>
        <v/>
      </c>
      <c r="I428" s="117" t="str">
        <f>IFERROR(VLOOKUP(N423,Marks,17,0),"")</f>
        <v/>
      </c>
      <c r="J428" s="119">
        <f>IFERROR(VLOOKUP(N423,Marks,18,0),"")</f>
        <v>0</v>
      </c>
      <c r="K428" s="391" t="str">
        <f>IFERROR(VLOOKUP(N423,Marks,19,0),"")</f>
        <v/>
      </c>
      <c r="L428" s="391" t="str">
        <f>IFERROR(VLOOKUP(N423,Marks,20,0),"")</f>
        <v/>
      </c>
      <c r="M428" s="391" t="str">
        <f>IFERROR(VLOOKUP(N423,Marks,21,0),"")</f>
        <v/>
      </c>
      <c r="N428" s="117" t="str">
        <f>IFERROR(VLOOKUP(N423,Marks,22,0),"")</f>
        <v/>
      </c>
      <c r="O428" s="119" t="str">
        <f>IFERROR(VLOOKUP(N423,Marks,23,0),"")</f>
        <v/>
      </c>
      <c r="P428" s="323" t="str">
        <f>IFERROR(VLOOKUP(N423,Marks,29,0),"")</f>
        <v/>
      </c>
      <c r="Q428" s="770"/>
      <c r="R428" s="122" t="str">
        <f>'Result Sheet'!$L$4</f>
        <v xml:space="preserve">हिन्दी </v>
      </c>
      <c r="S428" s="391" t="str">
        <f>IFERROR(VLOOKUP(AD423,Marks,11,0),"")</f>
        <v/>
      </c>
      <c r="T428" s="391" t="str">
        <f>IFERROR(VLOOKUP(AD423,Marks,12,0),"")</f>
        <v/>
      </c>
      <c r="U428" s="117" t="str">
        <f>IFERROR(VLOOKUP(AD423,Marks,13,0),"")</f>
        <v/>
      </c>
      <c r="V428" s="391" t="str">
        <f>IFERROR(VLOOKUP(AD423,Marks,14,0),"")</f>
        <v/>
      </c>
      <c r="W428" s="391" t="str">
        <f>IFERROR(VLOOKUP(AD423,Marks,15,0),"")</f>
        <v/>
      </c>
      <c r="X428" s="391" t="str">
        <f>IFERROR(VLOOKUP(AD423,Marks,16,0),"")</f>
        <v/>
      </c>
      <c r="Y428" s="117" t="str">
        <f>IFERROR(VLOOKUP(AD423,Marks,17,0),"")</f>
        <v/>
      </c>
      <c r="Z428" s="119">
        <f>IFERROR(VLOOKUP(AD423,Marks,18,0),"")</f>
        <v>0</v>
      </c>
      <c r="AA428" s="391" t="str">
        <f>IFERROR(VLOOKUP(AD423,Marks,19,0),"")</f>
        <v/>
      </c>
      <c r="AB428" s="391" t="str">
        <f>IFERROR(VLOOKUP(AD423,Marks,20,0),"")</f>
        <v/>
      </c>
      <c r="AC428" s="391" t="str">
        <f>IFERROR(VLOOKUP(AD423,Marks,21,0),"")</f>
        <v/>
      </c>
      <c r="AD428" s="117" t="str">
        <f>IFERROR(VLOOKUP(AD423,Marks,22,0),"")</f>
        <v/>
      </c>
      <c r="AE428" s="119" t="str">
        <f>IFERROR(VLOOKUP(AD423,Marks,23,0),"")</f>
        <v/>
      </c>
      <c r="AF428" s="323" t="str">
        <f>IFERROR(VLOOKUP(AD423,Marks,29,0),"")</f>
        <v/>
      </c>
    </row>
    <row r="429" spans="1:32" ht="21" customHeight="1">
      <c r="A429" s="166" t="str">
        <f>IF(N423="","",A428+1)</f>
        <v/>
      </c>
      <c r="B429" s="122" t="str">
        <f>'Result Sheet'!$AE$4</f>
        <v xml:space="preserve">अंग्रेजी </v>
      </c>
      <c r="C429" s="391" t="str">
        <f>IFERROR(VLOOKUP(N423,Marks,30,0),"")</f>
        <v/>
      </c>
      <c r="D429" s="391" t="str">
        <f>IFERROR(VLOOKUP(N423,Marks,31,0),"")</f>
        <v/>
      </c>
      <c r="E429" s="117" t="str">
        <f>IFERROR(VLOOKUP(N423,Marks,32,0),"")</f>
        <v/>
      </c>
      <c r="F429" s="391" t="str">
        <f>IFERROR(VLOOKUP(N423,Marks,33,0),"")</f>
        <v/>
      </c>
      <c r="G429" s="391" t="str">
        <f>IFERROR(VLOOKUP(N423,Marks,34,0),"")</f>
        <v/>
      </c>
      <c r="H429" s="391" t="str">
        <f>IFERROR(VLOOKUP(N423,Marks,35,0),"")</f>
        <v/>
      </c>
      <c r="I429" s="117" t="str">
        <f>IFERROR(VLOOKUP(N423,Marks,36,0),"")</f>
        <v/>
      </c>
      <c r="J429" s="119">
        <f>IFERROR(VLOOKUP(N423,Marks,37,0),"")</f>
        <v>0</v>
      </c>
      <c r="K429" s="391" t="str">
        <f>IFERROR(VLOOKUP(N423,Marks,38,0),"")</f>
        <v/>
      </c>
      <c r="L429" s="391" t="str">
        <f>IFERROR(VLOOKUP(N423,Marks,39,0),"")</f>
        <v/>
      </c>
      <c r="M429" s="391" t="str">
        <f>IFERROR(VLOOKUP(N423,Marks,40,0),"")</f>
        <v/>
      </c>
      <c r="N429" s="117" t="str">
        <f>IFERROR(VLOOKUP(N423,Marks,41,0),"")</f>
        <v/>
      </c>
      <c r="O429" s="119" t="str">
        <f>IFERROR(VLOOKUP(N423,Marks,42,0),"")</f>
        <v/>
      </c>
      <c r="P429" s="323" t="str">
        <f>IFERROR(VLOOKUP(N423,Marks,48,0),"")</f>
        <v/>
      </c>
      <c r="Q429" s="770"/>
      <c r="R429" s="122" t="str">
        <f>'Result Sheet'!$AE$4</f>
        <v xml:space="preserve">अंग्रेजी </v>
      </c>
      <c r="S429" s="391" t="str">
        <f>IFERROR(VLOOKUP(AD423,Marks,30,0),"")</f>
        <v/>
      </c>
      <c r="T429" s="391" t="str">
        <f>IFERROR(VLOOKUP(AD423,Marks,31,0),"")</f>
        <v/>
      </c>
      <c r="U429" s="117" t="str">
        <f>IFERROR(VLOOKUP(AD423,Marks,32,0),"")</f>
        <v/>
      </c>
      <c r="V429" s="391" t="str">
        <f>IFERROR(VLOOKUP(AD423,Marks,33,0),"")</f>
        <v/>
      </c>
      <c r="W429" s="391" t="str">
        <f>IFERROR(VLOOKUP(AD423,Marks,34,0),"")</f>
        <v/>
      </c>
      <c r="X429" s="391" t="str">
        <f>IFERROR(VLOOKUP(AD423,Marks,35,0),"")</f>
        <v/>
      </c>
      <c r="Y429" s="117" t="str">
        <f>IFERROR(VLOOKUP(AD423,Marks,36,0),"")</f>
        <v/>
      </c>
      <c r="Z429" s="119">
        <f>IFERROR(VLOOKUP(AD423,Marks,37,0),"")</f>
        <v>0</v>
      </c>
      <c r="AA429" s="391" t="str">
        <f>IFERROR(VLOOKUP(AD423,Marks,38,0),"")</f>
        <v/>
      </c>
      <c r="AB429" s="391" t="str">
        <f>IFERROR(VLOOKUP(AD423,Marks,39,0),"")</f>
        <v/>
      </c>
      <c r="AC429" s="391" t="str">
        <f>IFERROR(VLOOKUP(AD423,Marks,40,0),"")</f>
        <v/>
      </c>
      <c r="AD429" s="117" t="str">
        <f>IFERROR(VLOOKUP(AD423,Marks,41,0),"")</f>
        <v/>
      </c>
      <c r="AE429" s="119" t="str">
        <f>IFERROR(VLOOKUP(AD423,Marks,42,0),"")</f>
        <v/>
      </c>
      <c r="AF429" s="323" t="str">
        <f>IFERROR(VLOOKUP(AD423,Marks,48,0),"")</f>
        <v/>
      </c>
    </row>
    <row r="430" spans="1:32" ht="21" customHeight="1">
      <c r="A430" s="166" t="str">
        <f>IF(N423="","",A429+1)</f>
        <v/>
      </c>
      <c r="B430" s="122" t="str">
        <f>'Result Sheet'!$AX$4</f>
        <v xml:space="preserve">गणित </v>
      </c>
      <c r="C430" s="391" t="str">
        <f>IFERROR(VLOOKUP(N423,Marks,49,0),"")</f>
        <v/>
      </c>
      <c r="D430" s="391" t="str">
        <f>IFERROR(VLOOKUP(N423,Marks,50,0),"")</f>
        <v/>
      </c>
      <c r="E430" s="117" t="str">
        <f>IFERROR(VLOOKUP(N423,Marks,51,0),"")</f>
        <v/>
      </c>
      <c r="F430" s="391" t="str">
        <f>IFERROR(VLOOKUP(N423,Marks,52,0),"")</f>
        <v/>
      </c>
      <c r="G430" s="391" t="str">
        <f>IFERROR(VLOOKUP(N423,Marks,53,0),"")</f>
        <v/>
      </c>
      <c r="H430" s="391" t="str">
        <f>IFERROR(VLOOKUP(N423,Marks,54,0),"")</f>
        <v/>
      </c>
      <c r="I430" s="117" t="str">
        <f>IFERROR(VLOOKUP(N423,Marks,55,0),"")</f>
        <v/>
      </c>
      <c r="J430" s="119">
        <f>IFERROR(VLOOKUP(N423,Marks,56,0),"")</f>
        <v>0</v>
      </c>
      <c r="K430" s="391" t="str">
        <f>IFERROR(VLOOKUP(N423,Marks,57,0),"")</f>
        <v/>
      </c>
      <c r="L430" s="391" t="str">
        <f>IFERROR(VLOOKUP(N423,Marks,58,0),"")</f>
        <v/>
      </c>
      <c r="M430" s="391" t="str">
        <f>IFERROR(VLOOKUP(N423,Marks,59,0),"")</f>
        <v/>
      </c>
      <c r="N430" s="117" t="str">
        <f>IFERROR(VLOOKUP(N423,Marks,60,0),"")</f>
        <v/>
      </c>
      <c r="O430" s="119" t="str">
        <f>IFERROR(VLOOKUP(N423,Marks,61,0),"")</f>
        <v/>
      </c>
      <c r="P430" s="323" t="str">
        <f>IFERROR(VLOOKUP(N423,Marks,67,0),"")</f>
        <v/>
      </c>
      <c r="Q430" s="770"/>
      <c r="R430" s="122" t="str">
        <f>'Result Sheet'!$AX$4</f>
        <v xml:space="preserve">गणित </v>
      </c>
      <c r="S430" s="391" t="str">
        <f>IFERROR(VLOOKUP(AD423,Marks,49,0),"")</f>
        <v/>
      </c>
      <c r="T430" s="391" t="str">
        <f>IFERROR(VLOOKUP(AD423,Marks,50,0),"")</f>
        <v/>
      </c>
      <c r="U430" s="117" t="str">
        <f>IFERROR(VLOOKUP(AD423,Marks,51,0),"")</f>
        <v/>
      </c>
      <c r="V430" s="391" t="str">
        <f>IFERROR(VLOOKUP(AD423,Marks,52,0),"")</f>
        <v/>
      </c>
      <c r="W430" s="391" t="str">
        <f>IFERROR(VLOOKUP(AD423,Marks,53,0),"")</f>
        <v/>
      </c>
      <c r="X430" s="391" t="str">
        <f>IFERROR(VLOOKUP(AD423,Marks,54,0),"")</f>
        <v/>
      </c>
      <c r="Y430" s="117" t="str">
        <f>IFERROR(VLOOKUP(AD423,Marks,55,0),"")</f>
        <v/>
      </c>
      <c r="Z430" s="119">
        <f>IFERROR(VLOOKUP(AD423,Marks,56,0),"")</f>
        <v>0</v>
      </c>
      <c r="AA430" s="391" t="str">
        <f>IFERROR(VLOOKUP(AD423,Marks,57,0),"")</f>
        <v/>
      </c>
      <c r="AB430" s="391" t="str">
        <f>IFERROR(VLOOKUP(AD423,Marks,58,0),"")</f>
        <v/>
      </c>
      <c r="AC430" s="391" t="str">
        <f>IFERROR(VLOOKUP(AD423,Marks,59,0),"")</f>
        <v/>
      </c>
      <c r="AD430" s="117" t="str">
        <f>IFERROR(VLOOKUP(AD423,Marks,60,0),"")</f>
        <v/>
      </c>
      <c r="AE430" s="119" t="str">
        <f>IFERROR(VLOOKUP(AD423,Marks,61,0),"")</f>
        <v/>
      </c>
      <c r="AF430" s="323" t="str">
        <f>IFERROR(VLOOKUP(AD423,Marks,67,0),"")</f>
        <v/>
      </c>
    </row>
    <row r="431" spans="1:32" ht="21" customHeight="1">
      <c r="A431" s="166" t="str">
        <f>IF(N423="","",A430+1)</f>
        <v/>
      </c>
      <c r="B431" s="122" t="str">
        <f>'Result Sheet'!$BQ$4</f>
        <v xml:space="preserve">पर्यावरण अध्ययन </v>
      </c>
      <c r="C431" s="391" t="str">
        <f>IFERROR(VLOOKUP(N423,Marks,68,0),"")</f>
        <v/>
      </c>
      <c r="D431" s="391" t="str">
        <f>IFERROR(VLOOKUP(N423,Marks,69,0),"")</f>
        <v/>
      </c>
      <c r="E431" s="117" t="str">
        <f>IFERROR(VLOOKUP(N423,Marks,70,0),"")</f>
        <v/>
      </c>
      <c r="F431" s="391" t="str">
        <f>IFERROR(VLOOKUP(N423,Marks,71,0),"")</f>
        <v/>
      </c>
      <c r="G431" s="391" t="str">
        <f>IFERROR(VLOOKUP(N423,Marks,72,0),"")</f>
        <v/>
      </c>
      <c r="H431" s="391" t="str">
        <f>IFERROR(VLOOKUP(N423,Marks,73,0),"")</f>
        <v/>
      </c>
      <c r="I431" s="117" t="str">
        <f>IFERROR(VLOOKUP(N423,Marks,74,0),"")</f>
        <v/>
      </c>
      <c r="J431" s="119">
        <f>IFERROR(VLOOKUP(N423,Marks,75,0),"")</f>
        <v>0</v>
      </c>
      <c r="K431" s="391" t="str">
        <f>IFERROR(VLOOKUP(N423,Marks,76,0),"")</f>
        <v/>
      </c>
      <c r="L431" s="391" t="str">
        <f>IFERROR(VLOOKUP(N423,Marks,77,0),"")</f>
        <v/>
      </c>
      <c r="M431" s="391" t="str">
        <f>IFERROR(VLOOKUP(N423,Marks,78,0),"")</f>
        <v/>
      </c>
      <c r="N431" s="117" t="str">
        <f>IFERROR(VLOOKUP(N423,Marks,79,0),"")</f>
        <v/>
      </c>
      <c r="O431" s="119" t="str">
        <f>IFERROR(VLOOKUP(N423,Marks,80,0),"")</f>
        <v/>
      </c>
      <c r="P431" s="323" t="str">
        <f>IFERROR(VLOOKUP(N423,Marks,86,0),"")</f>
        <v/>
      </c>
      <c r="Q431" s="770"/>
      <c r="R431" s="122" t="str">
        <f>'Result Sheet'!$BQ$4</f>
        <v xml:space="preserve">पर्यावरण अध्ययन </v>
      </c>
      <c r="S431" s="391" t="str">
        <f>IFERROR(VLOOKUP(AD423,Marks,68,0),"")</f>
        <v/>
      </c>
      <c r="T431" s="391" t="str">
        <f>IFERROR(VLOOKUP(AD423,Marks,69,0),"")</f>
        <v/>
      </c>
      <c r="U431" s="117" t="str">
        <f>IFERROR(VLOOKUP(AD423,Marks,70,0),"")</f>
        <v/>
      </c>
      <c r="V431" s="391" t="str">
        <f>IFERROR(VLOOKUP(AD423,Marks,71,0),"")</f>
        <v/>
      </c>
      <c r="W431" s="391" t="str">
        <f>IFERROR(VLOOKUP(AD423,Marks,72,0),"")</f>
        <v/>
      </c>
      <c r="X431" s="391" t="str">
        <f>IFERROR(VLOOKUP(AD423,Marks,73,0),"")</f>
        <v/>
      </c>
      <c r="Y431" s="117" t="str">
        <f>IFERROR(VLOOKUP(AD423,Marks,74,0),"")</f>
        <v/>
      </c>
      <c r="Z431" s="119">
        <f>IFERROR(VLOOKUP(AD423,Marks,75,0),"")</f>
        <v>0</v>
      </c>
      <c r="AA431" s="391" t="str">
        <f>IFERROR(VLOOKUP(AD423,Marks,76,0),"")</f>
        <v/>
      </c>
      <c r="AB431" s="391" t="str">
        <f>IFERROR(VLOOKUP(AD423,Marks,77,0),"")</f>
        <v/>
      </c>
      <c r="AC431" s="391" t="str">
        <f>IFERROR(VLOOKUP(AD423,Marks,78,0),"")</f>
        <v/>
      </c>
      <c r="AD431" s="117" t="str">
        <f>IFERROR(VLOOKUP(AD423,Marks,79,0),"")</f>
        <v/>
      </c>
      <c r="AE431" s="119" t="str">
        <f>IFERROR(VLOOKUP(AD423,Marks,80,0),"")</f>
        <v/>
      </c>
      <c r="AF431" s="323" t="str">
        <f>IFERROR(VLOOKUP(AD423,Marks,86,0),"")</f>
        <v/>
      </c>
    </row>
    <row r="432" spans="1:32" ht="25.5" customHeight="1">
      <c r="A432" s="166" t="str">
        <f>IF(N423="","",A431+1)</f>
        <v/>
      </c>
      <c r="B432" s="392" t="s">
        <v>215</v>
      </c>
      <c r="C432" s="120" t="str">
        <f>IF(AND(C428="",C429="",C430="",C431=""),"",IF(OR(C420=1,C420=2),SUM(C428:C430),SUM(C428:C431)))</f>
        <v/>
      </c>
      <c r="D432" s="120" t="str">
        <f>IF(AND(D428="",D429="",D430="",D431=""),"",IF(OR(C420=1,C420=2),SUM(D428:D430),SUM(D428:D431)))</f>
        <v/>
      </c>
      <c r="E432" s="120" t="str">
        <f>IF(AND(E428="",E429="",E430="",E431=""),"",IF(OR(C420=1,C420=2),SUM(E428:E430),SUM(E428:E431)))</f>
        <v/>
      </c>
      <c r="F432" s="120" t="str">
        <f>IF(AND(F428="",F429="",F430="",F431=""),"",IF(OR(C420=1,C420=2),SUM(F428:F430),SUM(F428:F431)))</f>
        <v/>
      </c>
      <c r="G432" s="120" t="str">
        <f>IF(AND(G428="",G429="",G430="",G431=""),"",IF(OR(C420=1,C420=2),SUM(G428:G430),SUM(G428:G431)))</f>
        <v/>
      </c>
      <c r="H432" s="120" t="str">
        <f>IF(AND(H428="",H429="",H430="",H431=""),"",IF(OR(C420=1,C420=2),SUM(H428:H430),SUM(H428:H431)))</f>
        <v/>
      </c>
      <c r="I432" s="120" t="str">
        <f>IF(AND(I428="",I429="",I430="",I431=""),"",IF(OR(C420=1,C420=2),SUM(I428:I430),SUM(I428:I431)))</f>
        <v/>
      </c>
      <c r="J432" s="120">
        <f>IF(AND(J428="",J429="",J430="",J431=""),"",IF(OR(C420=1,C420=2),SUM(J428:J430),SUM(J428:J431)))</f>
        <v>0</v>
      </c>
      <c r="K432" s="120" t="str">
        <f>IF(AND(K428="",K429="",K430="",K431=""),"",IF(OR(C420=1,C420=2),SUM(K428:K430),SUM(K428:K431)))</f>
        <v/>
      </c>
      <c r="L432" s="120" t="str">
        <f>IF(AND(L428="",L429="",L430="",L431=""),"",IF(OR(C420=1,C420=2),SUM(L428:L430),SUM(L428:L431)))</f>
        <v/>
      </c>
      <c r="M432" s="120" t="str">
        <f>IF(AND(M428="",M429="",M430="",M431=""),"",IF(OR(C420=1,C420=2),SUM(M428:M430),SUM(M428:M431)))</f>
        <v/>
      </c>
      <c r="N432" s="120" t="str">
        <f>IF(AND(N428="",N429="",N430="",N431=""),"",IF(OR(C420=1,C420=2),SUM(N428:N430),SUM(N428:N431)))</f>
        <v/>
      </c>
      <c r="O432" s="120" t="str">
        <f>IF(AND(O428="",O429="",O430="",O431=""),"",IF(OR(C420=1,C420=2),SUM(O428:O430),SUM(O428:O431)))</f>
        <v/>
      </c>
      <c r="P432" s="326" t="str">
        <f>IF(OR(N423="",E421="",O432=""),"",IF(O432&gt;=81%*P427,"A",IF(O432&gt;=61%*P427,"B",IF(O432&gt;=41%*P427,"C",IF(O432&gt;=21%*P427,"D","E")))))</f>
        <v/>
      </c>
      <c r="Q432" s="770"/>
      <c r="R432" s="392" t="s">
        <v>215</v>
      </c>
      <c r="S432" s="120" t="str">
        <f>IF(AND(S428="",S429="",S430="",S431=""),"",IF(OR(S420=1,S420=2),SUM(S428:S430),SUM(S428:S431)))</f>
        <v/>
      </c>
      <c r="T432" s="120" t="str">
        <f>IF(AND(T428="",T429="",T430="",T431=""),"",IF(OR(S420=1,S420=2),SUM(T428:T430),SUM(T428:T431)))</f>
        <v/>
      </c>
      <c r="U432" s="120" t="str">
        <f>IF(AND(U428="",U429="",U430="",U431=""),"",IF(OR(S420=1,S420=2),SUM(U428:U430),SUM(U428:U431)))</f>
        <v/>
      </c>
      <c r="V432" s="120" t="str">
        <f>IF(AND(V428="",V429="",V430="",V431=""),"",IF(OR(S420=1,S420=2),SUM(V428:V430),SUM(V428:V431)))</f>
        <v/>
      </c>
      <c r="W432" s="120" t="str">
        <f>IF(AND(W428="",W429="",W430="",W431=""),"",IF(OR(S420=1,S420=2),SUM(W428:W430),SUM(W428:W431)))</f>
        <v/>
      </c>
      <c r="X432" s="120" t="str">
        <f>IF(AND(X428="",X429="",X430="",X431=""),"",IF(OR(S420=1,S420=2),SUM(X428:X430),SUM(X428:X431)))</f>
        <v/>
      </c>
      <c r="Y432" s="120" t="str">
        <f>IF(AND(Y428="",Y429="",Y430="",Y431=""),"",IF(OR(S420=1,S420=2),SUM(Y428:Y430),SUM(Y428:Y431)))</f>
        <v/>
      </c>
      <c r="Z432" s="120">
        <f>IF(AND(Z428="",Z429="",Z430="",Z431=""),"",IF(OR(S420=1,S420=2),SUM(Z428:Z430),SUM(Z428:Z431)))</f>
        <v>0</v>
      </c>
      <c r="AA432" s="120" t="str">
        <f>IF(AND(AA428="",AA429="",AA430="",AA431=""),"",IF(OR(S420=1,S420=2),SUM(AA428:AA430),SUM(AA428:AA431)))</f>
        <v/>
      </c>
      <c r="AB432" s="120" t="str">
        <f>IF(AND(AB428="",AB429="",AB430="",AB431=""),"",IF(OR(S420=1,S420=2),SUM(AB428:AB430),SUM(AB428:AB431)))</f>
        <v/>
      </c>
      <c r="AC432" s="120" t="str">
        <f>IF(AND(AC428="",AC429="",AC430="",AC431=""),"",IF(OR(S420=1,S420=2),SUM(AC428:AC430),SUM(AC428:AC431)))</f>
        <v/>
      </c>
      <c r="AD432" s="120" t="str">
        <f>IF(AND(AD428="",AD429="",AD430="",AD431=""),"",IF(OR(S420=1,S420=2),SUM(AD428:AD430),SUM(AD428:AD431)))</f>
        <v/>
      </c>
      <c r="AE432" s="120" t="str">
        <f>IF(AND(AE428="",AE429="",AE430="",AE431=""),"",IF(OR(S420=1,S420=2),SUM(AE428:AE430),SUM(AE428:AE431)))</f>
        <v/>
      </c>
      <c r="AF432" s="326" t="str">
        <f>IF(OR(AD423="",U421="",AE432=""),"",IF(AE432&gt;=81%*AF427,"A",IF(AE432&gt;=61%*AF427,"B",IF(AE432&gt;=41%*AF427,"C",IF(AE432&gt;=21%*AF427,"D","E")))))</f>
        <v/>
      </c>
    </row>
    <row r="433" spans="1:32" ht="9" customHeight="1">
      <c r="A433" s="166" t="str">
        <f>IF(N423="","",A432+1)</f>
        <v/>
      </c>
      <c r="B433" s="737"/>
      <c r="C433" s="737"/>
      <c r="D433" s="737"/>
      <c r="E433" s="737"/>
      <c r="F433" s="737"/>
      <c r="G433" s="737"/>
      <c r="H433" s="737"/>
      <c r="I433" s="737"/>
      <c r="J433" s="737"/>
      <c r="K433" s="737"/>
      <c r="L433" s="737"/>
      <c r="M433" s="737"/>
      <c r="N433" s="737"/>
      <c r="O433" s="737"/>
      <c r="P433" s="737"/>
      <c r="Q433" s="770"/>
      <c r="R433" s="737"/>
      <c r="S433" s="737"/>
      <c r="T433" s="737"/>
      <c r="U433" s="737"/>
      <c r="V433" s="737"/>
      <c r="W433" s="737"/>
      <c r="X433" s="737"/>
      <c r="Y433" s="737"/>
      <c r="Z433" s="737"/>
      <c r="AA433" s="737"/>
      <c r="AB433" s="737"/>
      <c r="AC433" s="737"/>
      <c r="AD433" s="737"/>
      <c r="AE433" s="737"/>
      <c r="AF433" s="737"/>
    </row>
    <row r="434" spans="1:32" ht="22.5" customHeight="1">
      <c r="A434" s="166" t="str">
        <f>IF(N423="","",A433+1)</f>
        <v/>
      </c>
      <c r="B434" s="738" t="s">
        <v>213</v>
      </c>
      <c r="C434" s="738"/>
      <c r="D434" s="739" t="s">
        <v>229</v>
      </c>
      <c r="E434" s="740"/>
      <c r="F434" s="393" t="s">
        <v>186</v>
      </c>
      <c r="G434" s="738" t="s">
        <v>213</v>
      </c>
      <c r="H434" s="738"/>
      <c r="I434" s="739" t="s">
        <v>229</v>
      </c>
      <c r="J434" s="740"/>
      <c r="K434" s="393" t="s">
        <v>186</v>
      </c>
      <c r="L434" s="738" t="s">
        <v>213</v>
      </c>
      <c r="M434" s="738"/>
      <c r="N434" s="739" t="s">
        <v>229</v>
      </c>
      <c r="O434" s="740"/>
      <c r="P434" s="393" t="s">
        <v>186</v>
      </c>
      <c r="Q434" s="770"/>
      <c r="R434" s="738" t="s">
        <v>213</v>
      </c>
      <c r="S434" s="738"/>
      <c r="T434" s="739" t="s">
        <v>229</v>
      </c>
      <c r="U434" s="740"/>
      <c r="V434" s="393" t="s">
        <v>186</v>
      </c>
      <c r="W434" s="738" t="s">
        <v>213</v>
      </c>
      <c r="X434" s="738"/>
      <c r="Y434" s="739" t="s">
        <v>229</v>
      </c>
      <c r="Z434" s="740"/>
      <c r="AA434" s="393" t="s">
        <v>186</v>
      </c>
      <c r="AB434" s="738" t="s">
        <v>213</v>
      </c>
      <c r="AC434" s="738"/>
      <c r="AD434" s="739" t="s">
        <v>229</v>
      </c>
      <c r="AE434" s="740"/>
      <c r="AF434" s="393" t="s">
        <v>186</v>
      </c>
    </row>
    <row r="435" spans="1:32" ht="21.75" customHeight="1">
      <c r="A435" s="166" t="str">
        <f>IF(N423="","",A434+1)</f>
        <v/>
      </c>
      <c r="B435" s="741" t="s">
        <v>221</v>
      </c>
      <c r="C435" s="742"/>
      <c r="D435" s="742"/>
      <c r="E435" s="119" t="str">
        <f>IFERROR(VLOOKUP(N423,Marks,90,0),"")</f>
        <v/>
      </c>
      <c r="F435" s="130" t="str">
        <f>IFERROR(VLOOKUP(N423,Marks,94,0),"")</f>
        <v/>
      </c>
      <c r="G435" s="741" t="s">
        <v>192</v>
      </c>
      <c r="H435" s="742"/>
      <c r="I435" s="742"/>
      <c r="J435" s="119" t="str">
        <f>IFERROR(VLOOKUP(N423,Marks,98,0),"")</f>
        <v/>
      </c>
      <c r="K435" s="130" t="str">
        <f>IFERROR(VLOOKUP(N423,Marks,102,0),"")</f>
        <v/>
      </c>
      <c r="L435" s="743" t="s">
        <v>193</v>
      </c>
      <c r="M435" s="744"/>
      <c r="N435" s="744"/>
      <c r="O435" s="119" t="str">
        <f>IFERROR(VLOOKUP(N423,Marks,106,0),"")</f>
        <v/>
      </c>
      <c r="P435" s="130" t="str">
        <f>IFERROR(VLOOKUP(N423,Marks,110,0),"")</f>
        <v/>
      </c>
      <c r="Q435" s="770"/>
      <c r="R435" s="740" t="s">
        <v>221</v>
      </c>
      <c r="S435" s="740"/>
      <c r="T435" s="740"/>
      <c r="U435" s="119" t="str">
        <f>IFERROR(VLOOKUP(AD423,Marks,90,0),"")</f>
        <v/>
      </c>
      <c r="V435" s="130" t="str">
        <f>IFERROR(VLOOKUP(AD423,Marks,94,0),"")</f>
        <v/>
      </c>
      <c r="W435" s="740" t="s">
        <v>192</v>
      </c>
      <c r="X435" s="740"/>
      <c r="Y435" s="740"/>
      <c r="Z435" s="119" t="str">
        <f>IFERROR(VLOOKUP(AD423,Marks,98,0),"")</f>
        <v/>
      </c>
      <c r="AA435" s="130" t="str">
        <f>IFERROR(VLOOKUP(AD423,Marks,102,0),"")</f>
        <v/>
      </c>
      <c r="AB435" s="745" t="s">
        <v>193</v>
      </c>
      <c r="AC435" s="745"/>
      <c r="AD435" s="745"/>
      <c r="AE435" s="119" t="str">
        <f>IFERROR(VLOOKUP(AD423,Marks,106,0),"")</f>
        <v/>
      </c>
      <c r="AF435" s="130" t="str">
        <f>IFERROR(VLOOKUP(AD423,Marks,110,0),"")</f>
        <v/>
      </c>
    </row>
    <row r="436" spans="1:32" ht="21" customHeight="1">
      <c r="A436" s="166" t="str">
        <f>IF(N423="","",A435+1)</f>
        <v/>
      </c>
      <c r="B436" s="732" t="s">
        <v>216</v>
      </c>
      <c r="C436" s="732"/>
      <c r="D436" s="732"/>
      <c r="E436" s="746" t="str">
        <f>IFERROR(VLOOKUP(N423,Marks,116,0),"")</f>
        <v/>
      </c>
      <c r="F436" s="746"/>
      <c r="G436" s="746"/>
      <c r="H436" s="746"/>
      <c r="I436" s="732" t="s">
        <v>217</v>
      </c>
      <c r="J436" s="732"/>
      <c r="K436" s="732"/>
      <c r="L436" s="732"/>
      <c r="M436" s="747" t="str">
        <f>IFERROR(VLOOKUP(N423,Marks,117,0),"")</f>
        <v/>
      </c>
      <c r="N436" s="747"/>
      <c r="O436" s="747"/>
      <c r="P436" s="747"/>
      <c r="Q436" s="770"/>
      <c r="R436" s="732" t="s">
        <v>216</v>
      </c>
      <c r="S436" s="732"/>
      <c r="T436" s="732"/>
      <c r="U436" s="746" t="str">
        <f>IFERROR(VLOOKUP(AD423,Marks,116,0),"")</f>
        <v/>
      </c>
      <c r="V436" s="746"/>
      <c r="W436" s="746"/>
      <c r="X436" s="746"/>
      <c r="Y436" s="732" t="s">
        <v>217</v>
      </c>
      <c r="Z436" s="732"/>
      <c r="AA436" s="732"/>
      <c r="AB436" s="732"/>
      <c r="AC436" s="747" t="str">
        <f>IFERROR(VLOOKUP(AD423,Marks,117,0),"")</f>
        <v/>
      </c>
      <c r="AD436" s="747"/>
      <c r="AE436" s="747"/>
      <c r="AF436" s="747"/>
    </row>
    <row r="437" spans="1:32" ht="21" customHeight="1">
      <c r="A437" s="166" t="str">
        <f>IF(N423="","",A436+1)</f>
        <v/>
      </c>
      <c r="B437" s="732" t="s">
        <v>218</v>
      </c>
      <c r="C437" s="732"/>
      <c r="D437" s="732"/>
      <c r="E437" s="774" t="str">
        <f>IFERROR(VLOOKUP(N423,Marks,115,0),"")</f>
        <v/>
      </c>
      <c r="F437" s="774"/>
      <c r="G437" s="774"/>
      <c r="H437" s="774"/>
      <c r="I437" s="732" t="s">
        <v>219</v>
      </c>
      <c r="J437" s="732"/>
      <c r="K437" s="732"/>
      <c r="L437" s="732"/>
      <c r="M437" s="733" t="str">
        <f>IFERROR(VLOOKUP(N423,Marks,112,0),"")</f>
        <v/>
      </c>
      <c r="N437" s="733"/>
      <c r="O437" s="733"/>
      <c r="P437" s="733"/>
      <c r="Q437" s="770"/>
      <c r="R437" s="732" t="s">
        <v>218</v>
      </c>
      <c r="S437" s="732"/>
      <c r="T437" s="732"/>
      <c r="U437" s="774" t="str">
        <f>IFERROR(VLOOKUP(AD423,Marks,115,0),"")</f>
        <v/>
      </c>
      <c r="V437" s="774"/>
      <c r="W437" s="774"/>
      <c r="X437" s="774"/>
      <c r="Y437" s="732" t="s">
        <v>219</v>
      </c>
      <c r="Z437" s="732"/>
      <c r="AA437" s="732"/>
      <c r="AB437" s="732"/>
      <c r="AC437" s="733" t="str">
        <f>IFERROR(VLOOKUP(AD423,Marks,112,0),"")</f>
        <v/>
      </c>
      <c r="AD437" s="733"/>
      <c r="AE437" s="733"/>
      <c r="AF437" s="733"/>
    </row>
    <row r="438" spans="1:32" ht="21" customHeight="1">
      <c r="A438" s="166" t="str">
        <f>IF(N423="","",A437+1)</f>
        <v/>
      </c>
      <c r="B438" s="732" t="s">
        <v>220</v>
      </c>
      <c r="C438" s="732"/>
      <c r="D438" s="732"/>
      <c r="E438" s="324" t="str">
        <f>IFERROR(VLOOKUP(N423,Marks,113,0),"")</f>
        <v/>
      </c>
      <c r="F438" s="325" t="s">
        <v>341</v>
      </c>
      <c r="G438" s="734" t="str">
        <f>IF(OR(N423="",E421="",O432=""),"",IF(O432&gt;=81%*P427,"A",IF(O432&gt;=61%*P427,"B",IF(O432&gt;=41%*P427,"C",IF(O432&gt;=21%*P427,"D","E")))))</f>
        <v/>
      </c>
      <c r="H438" s="734"/>
      <c r="I438" s="732" t="s">
        <v>222</v>
      </c>
      <c r="J438" s="732"/>
      <c r="K438" s="732"/>
      <c r="L438" s="732"/>
      <c r="M438" s="769" t="str">
        <f>IFERROR(VLOOKUP(N423,Marks,114,0),"")</f>
        <v/>
      </c>
      <c r="N438" s="769"/>
      <c r="O438" s="769"/>
      <c r="P438" s="769"/>
      <c r="Q438" s="770"/>
      <c r="R438" s="732" t="s">
        <v>220</v>
      </c>
      <c r="S438" s="732"/>
      <c r="T438" s="732"/>
      <c r="U438" s="324" t="str">
        <f>IFERROR(VLOOKUP(AD423,Marks,113,0),"")</f>
        <v/>
      </c>
      <c r="V438" s="325" t="s">
        <v>341</v>
      </c>
      <c r="W438" s="734" t="str">
        <f>IF(OR(AD423="",U421="",AE432=""),"",IF(AE432&gt;=81%*AF427,"A",IF(AE432&gt;=61%*AF427,"B",IF(AE432&gt;=41%*AF427,"C",IF(AE432&gt;=21%*AF427,"D","E")))))</f>
        <v/>
      </c>
      <c r="X438" s="734"/>
      <c r="Y438" s="732" t="s">
        <v>222</v>
      </c>
      <c r="Z438" s="732"/>
      <c r="AA438" s="732"/>
      <c r="AB438" s="732"/>
      <c r="AC438" s="769" t="str">
        <f>IFERROR(VLOOKUP(AD423,Marks,114,0),"")</f>
        <v/>
      </c>
      <c r="AD438" s="769"/>
      <c r="AE438" s="769"/>
      <c r="AF438" s="769"/>
    </row>
    <row r="439" spans="1:32" ht="21" customHeight="1">
      <c r="A439" s="166" t="str">
        <f>IF(N423="","",A438+1)</f>
        <v/>
      </c>
      <c r="B439" s="768" t="s">
        <v>228</v>
      </c>
      <c r="C439" s="768"/>
      <c r="D439" s="768"/>
      <c r="E439" s="735">
        <f>'Master sheet'!$C$10</f>
        <v>44697</v>
      </c>
      <c r="F439" s="735"/>
      <c r="G439" s="735"/>
      <c r="H439" s="318"/>
      <c r="I439" s="121"/>
      <c r="J439" s="121"/>
      <c r="K439" s="76"/>
      <c r="L439" s="121"/>
      <c r="M439" s="121"/>
      <c r="N439" s="121"/>
      <c r="O439" s="121"/>
      <c r="P439" s="121"/>
      <c r="Q439" s="770"/>
      <c r="R439" s="768" t="s">
        <v>228</v>
      </c>
      <c r="S439" s="768"/>
      <c r="T439" s="768"/>
      <c r="U439" s="735">
        <f>'Master sheet'!$C$10</f>
        <v>44697</v>
      </c>
      <c r="V439" s="735"/>
      <c r="W439" s="735"/>
      <c r="X439" s="121"/>
      <c r="Y439" s="121"/>
      <c r="Z439" s="121"/>
      <c r="AA439" s="76"/>
      <c r="AB439" s="121"/>
      <c r="AC439" s="121"/>
      <c r="AD439" s="121"/>
      <c r="AE439" s="121"/>
      <c r="AF439" s="121"/>
    </row>
    <row r="440" spans="1:32" ht="43.5" customHeight="1">
      <c r="A440" s="166" t="str">
        <f>IF(N423="","",A439+1)</f>
        <v/>
      </c>
      <c r="B440" s="755" t="str">
        <f>IF(AND(C420=1),CONCATENATE("( ",UPPER('Master sheet'!$F$10)," )"),IF(AND(C420=2),CONCATENATE("( ",UPPER('Master sheet'!$F$18)," )"),IF(AND(C420=3),CONCATENATE("( ",UPPER('Master sheet'!$J$10)," )"),IF(AND(C420=4),CONCATENATE("( ",UPPER('Master sheet'!$J$18)," )"),""))))</f>
        <v/>
      </c>
      <c r="C440" s="755"/>
      <c r="D440" s="755"/>
      <c r="E440" s="755"/>
      <c r="F440" s="756" t="str">
        <f>IF(AND(N423=""),"",CONCATENATE("(",'Master sheet'!$C$14," )"))</f>
        <v/>
      </c>
      <c r="G440" s="756"/>
      <c r="H440" s="756"/>
      <c r="I440" s="756"/>
      <c r="J440" s="756"/>
      <c r="K440" s="756" t="str">
        <f>IF(AND(N423=""),"",CONCATENATE("(",'Master sheet'!$C$12," )"))</f>
        <v/>
      </c>
      <c r="L440" s="756"/>
      <c r="M440" s="756"/>
      <c r="N440" s="756"/>
      <c r="O440" s="756"/>
      <c r="P440" s="756"/>
      <c r="Q440" s="770"/>
      <c r="R440" s="755" t="str">
        <f>IF(AND(S420=1),CONCATENATE("( ",UPPER('Master sheet'!$F$10)," )"),IF(AND(S420=2),CONCATENATE("( ",UPPER('Master sheet'!$F$18)," )"),IF(AND(S420=3),CONCATENATE("( ",UPPER('Master sheet'!$J$10)," )"),IF(AND(S420=4),CONCATENATE("( ",UPPER('Master sheet'!$J$18)," )"),""))))</f>
        <v/>
      </c>
      <c r="S440" s="755"/>
      <c r="T440" s="755"/>
      <c r="U440" s="755"/>
      <c r="V440" s="756" t="str">
        <f>IF(AND(AD423=""),"",CONCATENATE("(",'Master sheet'!$C$14," )"))</f>
        <v/>
      </c>
      <c r="W440" s="756"/>
      <c r="X440" s="756"/>
      <c r="Y440" s="756"/>
      <c r="Z440" s="756"/>
      <c r="AA440" s="756" t="str">
        <f>IF(AND(AD423=""),"",CONCATENATE("(",'Master sheet'!$C$12," )"))</f>
        <v/>
      </c>
      <c r="AB440" s="756"/>
      <c r="AC440" s="756"/>
      <c r="AD440" s="756"/>
      <c r="AE440" s="756"/>
      <c r="AF440" s="756"/>
    </row>
    <row r="441" spans="1:32" ht="21.75" customHeight="1">
      <c r="A441" s="166" t="str">
        <f>IF(N423="","",A440+1)</f>
        <v/>
      </c>
      <c r="B441" s="757" t="s">
        <v>223</v>
      </c>
      <c r="C441" s="757"/>
      <c r="D441" s="757"/>
      <c r="E441" s="757"/>
      <c r="F441" s="758" t="s">
        <v>224</v>
      </c>
      <c r="G441" s="758"/>
      <c r="H441" s="758"/>
      <c r="I441" s="758"/>
      <c r="J441" s="758"/>
      <c r="K441" s="757" t="s">
        <v>225</v>
      </c>
      <c r="L441" s="757"/>
      <c r="M441" s="757"/>
      <c r="N441" s="757"/>
      <c r="O441" s="757"/>
      <c r="P441" s="757"/>
      <c r="Q441" s="770"/>
      <c r="R441" s="757" t="s">
        <v>223</v>
      </c>
      <c r="S441" s="757"/>
      <c r="T441" s="757"/>
      <c r="U441" s="757"/>
      <c r="V441" s="758" t="s">
        <v>224</v>
      </c>
      <c r="W441" s="758"/>
      <c r="X441" s="758"/>
      <c r="Y441" s="758"/>
      <c r="Z441" s="758"/>
      <c r="AA441" s="757" t="s">
        <v>225</v>
      </c>
      <c r="AB441" s="757"/>
      <c r="AC441" s="757"/>
      <c r="AD441" s="757"/>
      <c r="AE441" s="757"/>
      <c r="AF441" s="757"/>
    </row>
    <row r="443" spans="1:32" ht="21.9" customHeight="1">
      <c r="A443" s="165" t="str">
        <f>IF(N449="","",1)</f>
        <v/>
      </c>
      <c r="B443" s="759" t="s">
        <v>203</v>
      </c>
      <c r="C443" s="759"/>
      <c r="D443" s="759"/>
      <c r="E443" s="759"/>
      <c r="F443" s="759"/>
      <c r="G443" s="759"/>
      <c r="H443" s="759"/>
      <c r="I443" s="759"/>
      <c r="J443" s="759"/>
      <c r="K443" s="759"/>
      <c r="L443" s="759"/>
      <c r="M443" s="759"/>
      <c r="N443" s="759"/>
      <c r="O443" s="759"/>
      <c r="P443" s="759"/>
      <c r="Q443" s="770" t="s">
        <v>249</v>
      </c>
      <c r="R443" s="759" t="s">
        <v>203</v>
      </c>
      <c r="S443" s="759"/>
      <c r="T443" s="759"/>
      <c r="U443" s="759"/>
      <c r="V443" s="759"/>
      <c r="W443" s="759"/>
      <c r="X443" s="759"/>
      <c r="Y443" s="759"/>
      <c r="Z443" s="759"/>
      <c r="AA443" s="759"/>
      <c r="AB443" s="759"/>
      <c r="AC443" s="759"/>
      <c r="AD443" s="759"/>
      <c r="AE443" s="759"/>
      <c r="AF443" s="759"/>
    </row>
    <row r="444" spans="1:32" ht="21.9" customHeight="1">
      <c r="A444" s="166" t="str">
        <f>IF(N449="","",A443+1)</f>
        <v/>
      </c>
      <c r="B444" s="771" t="s">
        <v>204</v>
      </c>
      <c r="C444" s="771"/>
      <c r="D444" s="771"/>
      <c r="E444" s="771"/>
      <c r="F444" s="771"/>
      <c r="G444" s="771"/>
      <c r="H444" s="771"/>
      <c r="I444" s="771"/>
      <c r="J444" s="771"/>
      <c r="K444" s="771"/>
      <c r="L444" s="771"/>
      <c r="M444" s="771"/>
      <c r="N444" s="771"/>
      <c r="O444" s="771"/>
      <c r="P444" s="771"/>
      <c r="Q444" s="770"/>
      <c r="R444" s="771" t="s">
        <v>204</v>
      </c>
      <c r="S444" s="771"/>
      <c r="T444" s="771"/>
      <c r="U444" s="771"/>
      <c r="V444" s="771"/>
      <c r="W444" s="771"/>
      <c r="X444" s="771"/>
      <c r="Y444" s="771"/>
      <c r="Z444" s="771"/>
      <c r="AA444" s="771"/>
      <c r="AB444" s="771"/>
      <c r="AC444" s="771"/>
      <c r="AD444" s="771"/>
      <c r="AE444" s="771"/>
      <c r="AF444" s="771"/>
    </row>
    <row r="445" spans="1:32" ht="21.9" customHeight="1">
      <c r="A445" s="166" t="str">
        <f>IF(N449="","",A444+1)</f>
        <v/>
      </c>
      <c r="B445" s="772" t="s">
        <v>168</v>
      </c>
      <c r="C445" s="772"/>
      <c r="D445" s="772"/>
      <c r="E445" s="773" t="str">
        <f>IF(AND(N449=""),"",'Result Sheet'!$F$2)</f>
        <v/>
      </c>
      <c r="F445" s="773"/>
      <c r="G445" s="773"/>
      <c r="H445" s="773"/>
      <c r="I445" s="773"/>
      <c r="J445" s="773"/>
      <c r="K445" s="773"/>
      <c r="L445" s="773"/>
      <c r="M445" s="773"/>
      <c r="N445" s="773"/>
      <c r="O445" s="773"/>
      <c r="P445" s="773"/>
      <c r="Q445" s="770"/>
      <c r="R445" s="772" t="s">
        <v>168</v>
      </c>
      <c r="S445" s="772"/>
      <c r="T445" s="772"/>
      <c r="U445" s="773" t="str">
        <f>IF(AND(AD449=""),"",'Result Sheet'!$F$2)</f>
        <v/>
      </c>
      <c r="V445" s="773"/>
      <c r="W445" s="773"/>
      <c r="X445" s="773"/>
      <c r="Y445" s="773"/>
      <c r="Z445" s="773"/>
      <c r="AA445" s="773"/>
      <c r="AB445" s="773"/>
      <c r="AC445" s="773"/>
      <c r="AD445" s="773"/>
      <c r="AE445" s="773"/>
      <c r="AF445" s="773"/>
    </row>
    <row r="446" spans="1:32" ht="21.9" customHeight="1">
      <c r="A446" s="166" t="str">
        <f>IF(N449="","",A445+1)</f>
        <v/>
      </c>
      <c r="B446" s="164" t="s">
        <v>169</v>
      </c>
      <c r="C446" s="748" t="str">
        <f>IFERROR(VLOOKUP(N449,Marks,2,0),"")</f>
        <v/>
      </c>
      <c r="D446" s="748"/>
      <c r="E446" s="766" t="s">
        <v>212</v>
      </c>
      <c r="F446" s="766"/>
      <c r="G446" s="766"/>
      <c r="H446" s="748" t="str">
        <f>IFERROR(VLOOKUP(N449,Marks,3,0),"")</f>
        <v/>
      </c>
      <c r="I446" s="748"/>
      <c r="J446" s="749" t="s">
        <v>205</v>
      </c>
      <c r="K446" s="749"/>
      <c r="L446" s="749"/>
      <c r="M446" s="749"/>
      <c r="N446" s="750" t="str">
        <f>IF(AND(N449=""),"",'Marks Entry 1st'!$I$2)</f>
        <v/>
      </c>
      <c r="O446" s="750"/>
      <c r="P446" s="750"/>
      <c r="Q446" s="770"/>
      <c r="R446" s="164" t="s">
        <v>169</v>
      </c>
      <c r="S446" s="748" t="str">
        <f>IFERROR(VLOOKUP(AD449,Marks,2,0),"")</f>
        <v/>
      </c>
      <c r="T446" s="748"/>
      <c r="U446" s="766" t="s">
        <v>212</v>
      </c>
      <c r="V446" s="766"/>
      <c r="W446" s="766"/>
      <c r="X446" s="748" t="str">
        <f>IFERROR(VLOOKUP(AD449,Marks,3,0),"")</f>
        <v/>
      </c>
      <c r="Y446" s="748"/>
      <c r="Z446" s="749" t="s">
        <v>205</v>
      </c>
      <c r="AA446" s="749"/>
      <c r="AB446" s="749"/>
      <c r="AC446" s="749"/>
      <c r="AD446" s="750" t="str">
        <f>IF(AND(AD449=""),"",'Marks Entry 1st'!$I$2)</f>
        <v/>
      </c>
      <c r="AE446" s="750"/>
      <c r="AF446" s="750"/>
    </row>
    <row r="447" spans="1:32" ht="21.9" customHeight="1">
      <c r="A447" s="166" t="str">
        <f>IF(N449="","",A446+1)</f>
        <v/>
      </c>
      <c r="B447" s="751" t="s">
        <v>206</v>
      </c>
      <c r="C447" s="751"/>
      <c r="D447" s="751"/>
      <c r="E447" s="752" t="str">
        <f>IFERROR(VLOOKUP(N449,Marks,6,0),"")</f>
        <v/>
      </c>
      <c r="F447" s="752"/>
      <c r="G447" s="752"/>
      <c r="H447" s="752"/>
      <c r="I447" s="752"/>
      <c r="J447" s="753" t="s">
        <v>209</v>
      </c>
      <c r="K447" s="753"/>
      <c r="L447" s="753"/>
      <c r="M447" s="753"/>
      <c r="N447" s="754" t="str">
        <f>IFERROR(VLOOKUP(N449,Marks,5,0),"")</f>
        <v/>
      </c>
      <c r="O447" s="754"/>
      <c r="P447" s="754"/>
      <c r="Q447" s="770"/>
      <c r="R447" s="751" t="s">
        <v>206</v>
      </c>
      <c r="S447" s="751"/>
      <c r="T447" s="751"/>
      <c r="U447" s="752" t="str">
        <f>IFERROR(VLOOKUP(AD449,Marks,6,0),"")</f>
        <v/>
      </c>
      <c r="V447" s="752"/>
      <c r="W447" s="752"/>
      <c r="X447" s="752"/>
      <c r="Y447" s="752"/>
      <c r="Z447" s="753" t="s">
        <v>209</v>
      </c>
      <c r="AA447" s="753"/>
      <c r="AB447" s="753"/>
      <c r="AC447" s="753"/>
      <c r="AD447" s="754" t="str">
        <f>IFERROR(VLOOKUP(AD449,Marks,5,0),"")</f>
        <v/>
      </c>
      <c r="AE447" s="754"/>
      <c r="AF447" s="754"/>
    </row>
    <row r="448" spans="1:32" ht="21.9" customHeight="1">
      <c r="A448" s="166" t="str">
        <f>IF(N449="","",A447+1)</f>
        <v/>
      </c>
      <c r="B448" s="751" t="s">
        <v>207</v>
      </c>
      <c r="C448" s="751"/>
      <c r="D448" s="751"/>
      <c r="E448" s="752" t="str">
        <f>IFERROR(VLOOKUP(N449,Marks,7,0),"")</f>
        <v/>
      </c>
      <c r="F448" s="752"/>
      <c r="G448" s="752"/>
      <c r="H448" s="752"/>
      <c r="I448" s="752"/>
      <c r="J448" s="753" t="s">
        <v>210</v>
      </c>
      <c r="K448" s="753"/>
      <c r="L448" s="753"/>
      <c r="M448" s="753"/>
      <c r="N448" s="767" t="str">
        <f>IFERROR(VLOOKUP(N449,Marks,4,0),"")</f>
        <v/>
      </c>
      <c r="O448" s="767"/>
      <c r="P448" s="767"/>
      <c r="Q448" s="770"/>
      <c r="R448" s="751" t="s">
        <v>207</v>
      </c>
      <c r="S448" s="751"/>
      <c r="T448" s="751"/>
      <c r="U448" s="752" t="str">
        <f>IFERROR(VLOOKUP(AD449,Marks,7,0),"")</f>
        <v/>
      </c>
      <c r="V448" s="752"/>
      <c r="W448" s="752"/>
      <c r="X448" s="752"/>
      <c r="Y448" s="752"/>
      <c r="Z448" s="753" t="s">
        <v>210</v>
      </c>
      <c r="AA448" s="753"/>
      <c r="AB448" s="753"/>
      <c r="AC448" s="753"/>
      <c r="AD448" s="767" t="str">
        <f>IFERROR(VLOOKUP(AD449,Marks,4,0),"")</f>
        <v/>
      </c>
      <c r="AE448" s="767"/>
      <c r="AF448" s="767"/>
    </row>
    <row r="449" spans="1:32" ht="21.9" customHeight="1">
      <c r="A449" s="166" t="str">
        <f>IF(N449="","",A448+1)</f>
        <v/>
      </c>
      <c r="B449" s="751" t="s">
        <v>208</v>
      </c>
      <c r="C449" s="751"/>
      <c r="D449" s="751"/>
      <c r="E449" s="752" t="str">
        <f>IFERROR(VLOOKUP(N449,Marks,8,0),"")</f>
        <v/>
      </c>
      <c r="F449" s="752"/>
      <c r="G449" s="752"/>
      <c r="H449" s="752"/>
      <c r="I449" s="752"/>
      <c r="J449" s="753" t="s">
        <v>211</v>
      </c>
      <c r="K449" s="753"/>
      <c r="L449" s="753"/>
      <c r="M449" s="753"/>
      <c r="N449" s="760" t="str">
        <f>IF(AD423="","",IF(AND(AD423+1&gt;$AN$6),"",AD423+1))</f>
        <v/>
      </c>
      <c r="O449" s="760"/>
      <c r="P449" s="760"/>
      <c r="Q449" s="770"/>
      <c r="R449" s="751" t="s">
        <v>208</v>
      </c>
      <c r="S449" s="751"/>
      <c r="T449" s="751"/>
      <c r="U449" s="752" t="str">
        <f>IFERROR(VLOOKUP(AD449,Marks,8,0),"")</f>
        <v/>
      </c>
      <c r="V449" s="752"/>
      <c r="W449" s="752"/>
      <c r="X449" s="752"/>
      <c r="Y449" s="752"/>
      <c r="Z449" s="753" t="s">
        <v>211</v>
      </c>
      <c r="AA449" s="753"/>
      <c r="AB449" s="753"/>
      <c r="AC449" s="753"/>
      <c r="AD449" s="761" t="str">
        <f>IF(N449="","",IF(AND(N449+1&gt;$AN$6),"",N449+1))</f>
        <v/>
      </c>
      <c r="AE449" s="761"/>
      <c r="AF449" s="761"/>
    </row>
    <row r="450" spans="1:32" ht="9" customHeight="1">
      <c r="A450" s="166" t="str">
        <f>IF(N449="","",A449+1)</f>
        <v/>
      </c>
      <c r="B450" s="123"/>
      <c r="C450" s="123"/>
      <c r="D450" s="123"/>
      <c r="E450" s="124"/>
      <c r="F450" s="124"/>
      <c r="G450" s="124"/>
      <c r="H450" s="123"/>
      <c r="I450" s="123"/>
      <c r="J450" s="125"/>
      <c r="K450" s="125"/>
      <c r="L450" s="125"/>
      <c r="M450" s="76"/>
      <c r="N450" s="76"/>
      <c r="O450" s="76"/>
      <c r="P450" s="76"/>
      <c r="Q450" s="770"/>
      <c r="R450" s="123"/>
      <c r="S450" s="123"/>
      <c r="T450" s="123"/>
      <c r="U450" s="124"/>
      <c r="V450" s="124"/>
      <c r="W450" s="124"/>
      <c r="X450" s="123"/>
      <c r="Y450" s="123"/>
      <c r="Z450" s="125"/>
      <c r="AA450" s="125"/>
      <c r="AB450" s="125"/>
      <c r="AC450" s="76"/>
      <c r="AD450" s="76"/>
      <c r="AE450" s="76"/>
      <c r="AF450" s="76"/>
    </row>
    <row r="451" spans="1:32" ht="21" customHeight="1">
      <c r="A451" s="166" t="str">
        <f>IF(N449="","",A450+1)</f>
        <v/>
      </c>
      <c r="B451" s="762" t="s">
        <v>213</v>
      </c>
      <c r="C451" s="610" t="s">
        <v>214</v>
      </c>
      <c r="D451" s="610"/>
      <c r="E451" s="610"/>
      <c r="F451" s="763" t="s">
        <v>13</v>
      </c>
      <c r="G451" s="764"/>
      <c r="H451" s="764"/>
      <c r="I451" s="765"/>
      <c r="J451" s="613" t="s">
        <v>184</v>
      </c>
      <c r="K451" s="614" t="s">
        <v>167</v>
      </c>
      <c r="L451" s="615"/>
      <c r="M451" s="615"/>
      <c r="N451" s="616"/>
      <c r="O451" s="580" t="s">
        <v>185</v>
      </c>
      <c r="P451" s="581" t="s">
        <v>186</v>
      </c>
      <c r="Q451" s="770"/>
      <c r="R451" s="762" t="s">
        <v>213</v>
      </c>
      <c r="S451" s="610" t="s">
        <v>214</v>
      </c>
      <c r="T451" s="610"/>
      <c r="U451" s="610"/>
      <c r="V451" s="763" t="s">
        <v>13</v>
      </c>
      <c r="W451" s="764"/>
      <c r="X451" s="764"/>
      <c r="Y451" s="765"/>
      <c r="Z451" s="613" t="s">
        <v>184</v>
      </c>
      <c r="AA451" s="614" t="s">
        <v>167</v>
      </c>
      <c r="AB451" s="615"/>
      <c r="AC451" s="615"/>
      <c r="AD451" s="616"/>
      <c r="AE451" s="580" t="s">
        <v>185</v>
      </c>
      <c r="AF451" s="581" t="s">
        <v>186</v>
      </c>
    </row>
    <row r="452" spans="1:32" ht="90.75" customHeight="1">
      <c r="A452" s="166" t="str">
        <f>IF(N449="","",A451+1)</f>
        <v/>
      </c>
      <c r="B452" s="762"/>
      <c r="C452" s="171" t="s">
        <v>11</v>
      </c>
      <c r="D452" s="171" t="s">
        <v>180</v>
      </c>
      <c r="E452" s="171" t="s">
        <v>108</v>
      </c>
      <c r="F452" s="171" t="s">
        <v>182</v>
      </c>
      <c r="G452" s="171" t="s">
        <v>183</v>
      </c>
      <c r="H452" s="305" t="s">
        <v>10</v>
      </c>
      <c r="I452" s="171" t="s">
        <v>108</v>
      </c>
      <c r="J452" s="613"/>
      <c r="K452" s="172" t="s">
        <v>182</v>
      </c>
      <c r="L452" s="172" t="s">
        <v>183</v>
      </c>
      <c r="M452" s="173" t="s">
        <v>10</v>
      </c>
      <c r="N452" s="171" t="s">
        <v>108</v>
      </c>
      <c r="O452" s="580"/>
      <c r="P452" s="736"/>
      <c r="Q452" s="770"/>
      <c r="R452" s="762"/>
      <c r="S452" s="171" t="s">
        <v>11</v>
      </c>
      <c r="T452" s="171" t="s">
        <v>180</v>
      </c>
      <c r="U452" s="171" t="s">
        <v>108</v>
      </c>
      <c r="V452" s="171" t="s">
        <v>182</v>
      </c>
      <c r="W452" s="171" t="s">
        <v>183</v>
      </c>
      <c r="X452" s="305" t="s">
        <v>10</v>
      </c>
      <c r="Y452" s="171" t="s">
        <v>108</v>
      </c>
      <c r="Z452" s="613"/>
      <c r="AA452" s="172" t="s">
        <v>182</v>
      </c>
      <c r="AB452" s="172" t="s">
        <v>183</v>
      </c>
      <c r="AC452" s="173" t="s">
        <v>10</v>
      </c>
      <c r="AD452" s="171" t="s">
        <v>108</v>
      </c>
      <c r="AE452" s="580"/>
      <c r="AF452" s="736">
        <v>0</v>
      </c>
    </row>
    <row r="453" spans="1:32" ht="18.75" customHeight="1">
      <c r="A453" s="166" t="str">
        <f>IF(N449="","",A452+1)</f>
        <v/>
      </c>
      <c r="B453" s="762"/>
      <c r="C453" s="390">
        <v>20</v>
      </c>
      <c r="D453" s="390">
        <v>20</v>
      </c>
      <c r="E453" s="116">
        <v>40</v>
      </c>
      <c r="F453" s="390">
        <v>30</v>
      </c>
      <c r="G453" s="390">
        <v>18</v>
      </c>
      <c r="H453" s="390">
        <v>12</v>
      </c>
      <c r="I453" s="116">
        <v>60</v>
      </c>
      <c r="J453" s="118">
        <v>100</v>
      </c>
      <c r="K453" s="390">
        <v>50</v>
      </c>
      <c r="L453" s="390">
        <v>30</v>
      </c>
      <c r="M453" s="390">
        <v>20</v>
      </c>
      <c r="N453" s="116">
        <v>100</v>
      </c>
      <c r="O453" s="118">
        <v>200</v>
      </c>
      <c r="P453" s="775" t="str">
        <f>IF(AND(N449="",C446="",E447="",N447=""),"",IF(OR(C446=1,C446=2),600,800))</f>
        <v/>
      </c>
      <c r="Q453" s="770"/>
      <c r="R453" s="762"/>
      <c r="S453" s="390">
        <v>20</v>
      </c>
      <c r="T453" s="390">
        <v>20</v>
      </c>
      <c r="U453" s="116">
        <v>40</v>
      </c>
      <c r="V453" s="390">
        <v>30</v>
      </c>
      <c r="W453" s="390">
        <v>18</v>
      </c>
      <c r="X453" s="390">
        <v>12</v>
      </c>
      <c r="Y453" s="116">
        <v>60</v>
      </c>
      <c r="Z453" s="118">
        <v>100</v>
      </c>
      <c r="AA453" s="390">
        <v>50</v>
      </c>
      <c r="AB453" s="390">
        <v>30</v>
      </c>
      <c r="AC453" s="390">
        <v>20</v>
      </c>
      <c r="AD453" s="116">
        <v>100</v>
      </c>
      <c r="AE453" s="118">
        <v>200</v>
      </c>
      <c r="AF453" s="775" t="str">
        <f>IF(AND(AD449="",S446="",U447="",AD447=""),"",IF(OR(S446=1,S446=2),600,800))</f>
        <v/>
      </c>
    </row>
    <row r="454" spans="1:32" ht="21" customHeight="1">
      <c r="A454" s="166" t="str">
        <f>IF(N449="","",A453+1)</f>
        <v/>
      </c>
      <c r="B454" s="122" t="str">
        <f>'Result Sheet'!$L$4</f>
        <v xml:space="preserve">हिन्दी </v>
      </c>
      <c r="C454" s="391" t="str">
        <f>IFERROR(VLOOKUP(N449,Marks,11,0),"")</f>
        <v/>
      </c>
      <c r="D454" s="391" t="str">
        <f>IFERROR(VLOOKUP(N449,Marks,12,0),"")</f>
        <v/>
      </c>
      <c r="E454" s="117" t="str">
        <f>IFERROR(VLOOKUP(N449,Marks,13,0),"")</f>
        <v/>
      </c>
      <c r="F454" s="391" t="str">
        <f>IFERROR(VLOOKUP(N449,Marks,14,0),"")</f>
        <v/>
      </c>
      <c r="G454" s="391" t="str">
        <f>IFERROR(VLOOKUP(N449,Marks,15,0),"")</f>
        <v/>
      </c>
      <c r="H454" s="391" t="str">
        <f>IFERROR(VLOOKUP(N449,Marks,16,0),"")</f>
        <v/>
      </c>
      <c r="I454" s="117" t="str">
        <f>IFERROR(VLOOKUP(N449,Marks,17,0),"")</f>
        <v/>
      </c>
      <c r="J454" s="119">
        <f>IFERROR(VLOOKUP(N449,Marks,18,0),"")</f>
        <v>0</v>
      </c>
      <c r="K454" s="391" t="str">
        <f>IFERROR(VLOOKUP(N449,Marks,19,0),"")</f>
        <v/>
      </c>
      <c r="L454" s="391" t="str">
        <f>IFERROR(VLOOKUP(N449,Marks,20,0),"")</f>
        <v/>
      </c>
      <c r="M454" s="391" t="str">
        <f>IFERROR(VLOOKUP(N449,Marks,21,0),"")</f>
        <v/>
      </c>
      <c r="N454" s="117" t="str">
        <f>IFERROR(VLOOKUP(N449,Marks,22,0),"")</f>
        <v/>
      </c>
      <c r="O454" s="119" t="str">
        <f>IFERROR(VLOOKUP(N449,Marks,23,0),"")</f>
        <v/>
      </c>
      <c r="P454" s="323" t="str">
        <f>IFERROR(VLOOKUP(N449,Marks,29,0),"")</f>
        <v/>
      </c>
      <c r="Q454" s="770"/>
      <c r="R454" s="122" t="str">
        <f>'Result Sheet'!$L$4</f>
        <v xml:space="preserve">हिन्दी </v>
      </c>
      <c r="S454" s="391" t="str">
        <f>IFERROR(VLOOKUP(AD449,Marks,11,0),"")</f>
        <v/>
      </c>
      <c r="T454" s="391" t="str">
        <f>IFERROR(VLOOKUP(AD449,Marks,12,0),"")</f>
        <v/>
      </c>
      <c r="U454" s="117" t="str">
        <f>IFERROR(VLOOKUP(AD449,Marks,13,0),"")</f>
        <v/>
      </c>
      <c r="V454" s="391" t="str">
        <f>IFERROR(VLOOKUP(AD449,Marks,14,0),"")</f>
        <v/>
      </c>
      <c r="W454" s="391" t="str">
        <f>IFERROR(VLOOKUP(AD449,Marks,15,0),"")</f>
        <v/>
      </c>
      <c r="X454" s="391" t="str">
        <f>IFERROR(VLOOKUP(AD449,Marks,16,0),"")</f>
        <v/>
      </c>
      <c r="Y454" s="117" t="str">
        <f>IFERROR(VLOOKUP(AD449,Marks,17,0),"")</f>
        <v/>
      </c>
      <c r="Z454" s="119">
        <f>IFERROR(VLOOKUP(AD449,Marks,18,0),"")</f>
        <v>0</v>
      </c>
      <c r="AA454" s="391" t="str">
        <f>IFERROR(VLOOKUP(AD449,Marks,19,0),"")</f>
        <v/>
      </c>
      <c r="AB454" s="391" t="str">
        <f>IFERROR(VLOOKUP(AD449,Marks,20,0),"")</f>
        <v/>
      </c>
      <c r="AC454" s="391" t="str">
        <f>IFERROR(VLOOKUP(AD449,Marks,21,0),"")</f>
        <v/>
      </c>
      <c r="AD454" s="117" t="str">
        <f>IFERROR(VLOOKUP(AD449,Marks,22,0),"")</f>
        <v/>
      </c>
      <c r="AE454" s="119" t="str">
        <f>IFERROR(VLOOKUP(AD449,Marks,23,0),"")</f>
        <v/>
      </c>
      <c r="AF454" s="323" t="str">
        <f>IFERROR(VLOOKUP(AD449,Marks,29,0),"")</f>
        <v/>
      </c>
    </row>
    <row r="455" spans="1:32" ht="21" customHeight="1">
      <c r="A455" s="166" t="str">
        <f>IF(N449="","",A454+1)</f>
        <v/>
      </c>
      <c r="B455" s="122" t="str">
        <f>'Result Sheet'!$AE$4</f>
        <v xml:space="preserve">अंग्रेजी </v>
      </c>
      <c r="C455" s="391" t="str">
        <f>IFERROR(VLOOKUP(N449,Marks,30,0),"")</f>
        <v/>
      </c>
      <c r="D455" s="391" t="str">
        <f>IFERROR(VLOOKUP(N449,Marks,31,0),"")</f>
        <v/>
      </c>
      <c r="E455" s="117" t="str">
        <f>IFERROR(VLOOKUP(N449,Marks,32,0),"")</f>
        <v/>
      </c>
      <c r="F455" s="391" t="str">
        <f>IFERROR(VLOOKUP(N449,Marks,33,0),"")</f>
        <v/>
      </c>
      <c r="G455" s="391" t="str">
        <f>IFERROR(VLOOKUP(N449,Marks,34,0),"")</f>
        <v/>
      </c>
      <c r="H455" s="391" t="str">
        <f>IFERROR(VLOOKUP(N449,Marks,35,0),"")</f>
        <v/>
      </c>
      <c r="I455" s="117" t="str">
        <f>IFERROR(VLOOKUP(N449,Marks,36,0),"")</f>
        <v/>
      </c>
      <c r="J455" s="119">
        <f>IFERROR(VLOOKUP(N449,Marks,37,0),"")</f>
        <v>0</v>
      </c>
      <c r="K455" s="391" t="str">
        <f>IFERROR(VLOOKUP(N449,Marks,38,0),"")</f>
        <v/>
      </c>
      <c r="L455" s="391" t="str">
        <f>IFERROR(VLOOKUP(N449,Marks,39,0),"")</f>
        <v/>
      </c>
      <c r="M455" s="391" t="str">
        <f>IFERROR(VLOOKUP(N449,Marks,40,0),"")</f>
        <v/>
      </c>
      <c r="N455" s="117" t="str">
        <f>IFERROR(VLOOKUP(N449,Marks,41,0),"")</f>
        <v/>
      </c>
      <c r="O455" s="119" t="str">
        <f>IFERROR(VLOOKUP(N449,Marks,42,0),"")</f>
        <v/>
      </c>
      <c r="P455" s="323" t="str">
        <f>IFERROR(VLOOKUP(N449,Marks,48,0),"")</f>
        <v/>
      </c>
      <c r="Q455" s="770"/>
      <c r="R455" s="122" t="str">
        <f>'Result Sheet'!$AE$4</f>
        <v xml:space="preserve">अंग्रेजी </v>
      </c>
      <c r="S455" s="391" t="str">
        <f>IFERROR(VLOOKUP(AD449,Marks,30,0),"")</f>
        <v/>
      </c>
      <c r="T455" s="391" t="str">
        <f>IFERROR(VLOOKUP(AD449,Marks,31,0),"")</f>
        <v/>
      </c>
      <c r="U455" s="117" t="str">
        <f>IFERROR(VLOOKUP(AD449,Marks,32,0),"")</f>
        <v/>
      </c>
      <c r="V455" s="391" t="str">
        <f>IFERROR(VLOOKUP(AD449,Marks,33,0),"")</f>
        <v/>
      </c>
      <c r="W455" s="391" t="str">
        <f>IFERROR(VLOOKUP(AD449,Marks,34,0),"")</f>
        <v/>
      </c>
      <c r="X455" s="391" t="str">
        <f>IFERROR(VLOOKUP(AD449,Marks,35,0),"")</f>
        <v/>
      </c>
      <c r="Y455" s="117" t="str">
        <f>IFERROR(VLOOKUP(AD449,Marks,36,0),"")</f>
        <v/>
      </c>
      <c r="Z455" s="119">
        <f>IFERROR(VLOOKUP(AD449,Marks,37,0),"")</f>
        <v>0</v>
      </c>
      <c r="AA455" s="391" t="str">
        <f>IFERROR(VLOOKUP(AD449,Marks,38,0),"")</f>
        <v/>
      </c>
      <c r="AB455" s="391" t="str">
        <f>IFERROR(VLOOKUP(AD449,Marks,39,0),"")</f>
        <v/>
      </c>
      <c r="AC455" s="391" t="str">
        <f>IFERROR(VLOOKUP(AD449,Marks,40,0),"")</f>
        <v/>
      </c>
      <c r="AD455" s="117" t="str">
        <f>IFERROR(VLOOKUP(AD449,Marks,41,0),"")</f>
        <v/>
      </c>
      <c r="AE455" s="119" t="str">
        <f>IFERROR(VLOOKUP(AD449,Marks,42,0),"")</f>
        <v/>
      </c>
      <c r="AF455" s="323" t="str">
        <f>IFERROR(VLOOKUP(AD449,Marks,48,0),"")</f>
        <v/>
      </c>
    </row>
    <row r="456" spans="1:32" ht="21" customHeight="1">
      <c r="A456" s="166" t="str">
        <f>IF(N449="","",A455+1)</f>
        <v/>
      </c>
      <c r="B456" s="122" t="str">
        <f>'Result Sheet'!$AX$4</f>
        <v xml:space="preserve">गणित </v>
      </c>
      <c r="C456" s="391" t="str">
        <f>IFERROR(VLOOKUP(N449,Marks,49,0),"")</f>
        <v/>
      </c>
      <c r="D456" s="391" t="str">
        <f>IFERROR(VLOOKUP(N449,Marks,50,0),"")</f>
        <v/>
      </c>
      <c r="E456" s="117" t="str">
        <f>IFERROR(VLOOKUP(N449,Marks,51,0),"")</f>
        <v/>
      </c>
      <c r="F456" s="391" t="str">
        <f>IFERROR(VLOOKUP(N449,Marks,52,0),"")</f>
        <v/>
      </c>
      <c r="G456" s="391" t="str">
        <f>IFERROR(VLOOKUP(N449,Marks,53,0),"")</f>
        <v/>
      </c>
      <c r="H456" s="391" t="str">
        <f>IFERROR(VLOOKUP(N449,Marks,54,0),"")</f>
        <v/>
      </c>
      <c r="I456" s="117" t="str">
        <f>IFERROR(VLOOKUP(N449,Marks,55,0),"")</f>
        <v/>
      </c>
      <c r="J456" s="119">
        <f>IFERROR(VLOOKUP(N449,Marks,56,0),"")</f>
        <v>0</v>
      </c>
      <c r="K456" s="391" t="str">
        <f>IFERROR(VLOOKUP(N449,Marks,57,0),"")</f>
        <v/>
      </c>
      <c r="L456" s="391" t="str">
        <f>IFERROR(VLOOKUP(N449,Marks,58,0),"")</f>
        <v/>
      </c>
      <c r="M456" s="391" t="str">
        <f>IFERROR(VLOOKUP(N449,Marks,59,0),"")</f>
        <v/>
      </c>
      <c r="N456" s="117" t="str">
        <f>IFERROR(VLOOKUP(N449,Marks,60,0),"")</f>
        <v/>
      </c>
      <c r="O456" s="119" t="str">
        <f>IFERROR(VLOOKUP(N449,Marks,61,0),"")</f>
        <v/>
      </c>
      <c r="P456" s="323" t="str">
        <f>IFERROR(VLOOKUP(N449,Marks,67,0),"")</f>
        <v/>
      </c>
      <c r="Q456" s="770"/>
      <c r="R456" s="122" t="str">
        <f>'Result Sheet'!$AX$4</f>
        <v xml:space="preserve">गणित </v>
      </c>
      <c r="S456" s="391" t="str">
        <f>IFERROR(VLOOKUP(AD449,Marks,49,0),"")</f>
        <v/>
      </c>
      <c r="T456" s="391" t="str">
        <f>IFERROR(VLOOKUP(AD449,Marks,50,0),"")</f>
        <v/>
      </c>
      <c r="U456" s="117" t="str">
        <f>IFERROR(VLOOKUP(AD449,Marks,51,0),"")</f>
        <v/>
      </c>
      <c r="V456" s="391" t="str">
        <f>IFERROR(VLOOKUP(AD449,Marks,52,0),"")</f>
        <v/>
      </c>
      <c r="W456" s="391" t="str">
        <f>IFERROR(VLOOKUP(AD449,Marks,53,0),"")</f>
        <v/>
      </c>
      <c r="X456" s="391" t="str">
        <f>IFERROR(VLOOKUP(AD449,Marks,54,0),"")</f>
        <v/>
      </c>
      <c r="Y456" s="117" t="str">
        <f>IFERROR(VLOOKUP(AD449,Marks,55,0),"")</f>
        <v/>
      </c>
      <c r="Z456" s="119">
        <f>IFERROR(VLOOKUP(AD449,Marks,56,0),"")</f>
        <v>0</v>
      </c>
      <c r="AA456" s="391" t="str">
        <f>IFERROR(VLOOKUP(AD449,Marks,57,0),"")</f>
        <v/>
      </c>
      <c r="AB456" s="391" t="str">
        <f>IFERROR(VLOOKUP(AD449,Marks,58,0),"")</f>
        <v/>
      </c>
      <c r="AC456" s="391" t="str">
        <f>IFERROR(VLOOKUP(AD449,Marks,59,0),"")</f>
        <v/>
      </c>
      <c r="AD456" s="117" t="str">
        <f>IFERROR(VLOOKUP(AD449,Marks,60,0),"")</f>
        <v/>
      </c>
      <c r="AE456" s="119" t="str">
        <f>IFERROR(VLOOKUP(AD449,Marks,61,0),"")</f>
        <v/>
      </c>
      <c r="AF456" s="323" t="str">
        <f>IFERROR(VLOOKUP(AD449,Marks,67,0),"")</f>
        <v/>
      </c>
    </row>
    <row r="457" spans="1:32" ht="21" customHeight="1">
      <c r="A457" s="166" t="str">
        <f>IF(N449="","",A456+1)</f>
        <v/>
      </c>
      <c r="B457" s="122" t="str">
        <f>'Result Sheet'!$BQ$4</f>
        <v xml:space="preserve">पर्यावरण अध्ययन </v>
      </c>
      <c r="C457" s="391" t="str">
        <f>IFERROR(VLOOKUP(N449,Marks,68,0),"")</f>
        <v/>
      </c>
      <c r="D457" s="391" t="str">
        <f>IFERROR(VLOOKUP(N449,Marks,69,0),"")</f>
        <v/>
      </c>
      <c r="E457" s="117" t="str">
        <f>IFERROR(VLOOKUP(N449,Marks,70,0),"")</f>
        <v/>
      </c>
      <c r="F457" s="391" t="str">
        <f>IFERROR(VLOOKUP(N449,Marks,71,0),"")</f>
        <v/>
      </c>
      <c r="G457" s="391" t="str">
        <f>IFERROR(VLOOKUP(N449,Marks,72,0),"")</f>
        <v/>
      </c>
      <c r="H457" s="391" t="str">
        <f>IFERROR(VLOOKUP(N449,Marks,73,0),"")</f>
        <v/>
      </c>
      <c r="I457" s="117" t="str">
        <f>IFERROR(VLOOKUP(N449,Marks,74,0),"")</f>
        <v/>
      </c>
      <c r="J457" s="119">
        <f>IFERROR(VLOOKUP(N449,Marks,75,0),"")</f>
        <v>0</v>
      </c>
      <c r="K457" s="391" t="str">
        <f>IFERROR(VLOOKUP(N449,Marks,76,0),"")</f>
        <v/>
      </c>
      <c r="L457" s="391" t="str">
        <f>IFERROR(VLOOKUP(N449,Marks,77,0),"")</f>
        <v/>
      </c>
      <c r="M457" s="391" t="str">
        <f>IFERROR(VLOOKUP(N449,Marks,78,0),"")</f>
        <v/>
      </c>
      <c r="N457" s="117" t="str">
        <f>IFERROR(VLOOKUP(N449,Marks,79,0),"")</f>
        <v/>
      </c>
      <c r="O457" s="119" t="str">
        <f>IFERROR(VLOOKUP(N449,Marks,80,0),"")</f>
        <v/>
      </c>
      <c r="P457" s="323" t="str">
        <f>IFERROR(VLOOKUP(N449,Marks,86,0),"")</f>
        <v/>
      </c>
      <c r="Q457" s="770"/>
      <c r="R457" s="122" t="str">
        <f>'Result Sheet'!$BQ$4</f>
        <v xml:space="preserve">पर्यावरण अध्ययन </v>
      </c>
      <c r="S457" s="391" t="str">
        <f>IFERROR(VLOOKUP(AD449,Marks,68,0),"")</f>
        <v/>
      </c>
      <c r="T457" s="391" t="str">
        <f>IFERROR(VLOOKUP(AD449,Marks,69,0),"")</f>
        <v/>
      </c>
      <c r="U457" s="117" t="str">
        <f>IFERROR(VLOOKUP(AD449,Marks,70,0),"")</f>
        <v/>
      </c>
      <c r="V457" s="391" t="str">
        <f>IFERROR(VLOOKUP(AD449,Marks,71,0),"")</f>
        <v/>
      </c>
      <c r="W457" s="391" t="str">
        <f>IFERROR(VLOOKUP(AD449,Marks,72,0),"")</f>
        <v/>
      </c>
      <c r="X457" s="391" t="str">
        <f>IFERROR(VLOOKUP(AD449,Marks,73,0),"")</f>
        <v/>
      </c>
      <c r="Y457" s="117" t="str">
        <f>IFERROR(VLOOKUP(AD449,Marks,74,0),"")</f>
        <v/>
      </c>
      <c r="Z457" s="119">
        <f>IFERROR(VLOOKUP(AD449,Marks,75,0),"")</f>
        <v>0</v>
      </c>
      <c r="AA457" s="391" t="str">
        <f>IFERROR(VLOOKUP(AD449,Marks,76,0),"")</f>
        <v/>
      </c>
      <c r="AB457" s="391" t="str">
        <f>IFERROR(VLOOKUP(AD449,Marks,77,0),"")</f>
        <v/>
      </c>
      <c r="AC457" s="391" t="str">
        <f>IFERROR(VLOOKUP(AD449,Marks,78,0),"")</f>
        <v/>
      </c>
      <c r="AD457" s="117" t="str">
        <f>IFERROR(VLOOKUP(AD449,Marks,79,0),"")</f>
        <v/>
      </c>
      <c r="AE457" s="119" t="str">
        <f>IFERROR(VLOOKUP(AD449,Marks,80,0),"")</f>
        <v/>
      </c>
      <c r="AF457" s="323" t="str">
        <f>IFERROR(VLOOKUP(AD449,Marks,86,0),"")</f>
        <v/>
      </c>
    </row>
    <row r="458" spans="1:32" ht="25.5" customHeight="1">
      <c r="A458" s="166" t="str">
        <f>IF(N449="","",A457+1)</f>
        <v/>
      </c>
      <c r="B458" s="392" t="s">
        <v>215</v>
      </c>
      <c r="C458" s="120" t="str">
        <f>IF(AND(C454="",C455="",C456="",C457=""),"",IF(OR(C446=1,C446=2),SUM(C454:C456),SUM(C454:C457)))</f>
        <v/>
      </c>
      <c r="D458" s="120" t="str">
        <f>IF(AND(D454="",D455="",D456="",D457=""),"",IF(OR(C446=1,C446=2),SUM(D454:D456),SUM(D454:D457)))</f>
        <v/>
      </c>
      <c r="E458" s="120" t="str">
        <f>IF(AND(E454="",E455="",E456="",E457=""),"",IF(OR(C446=1,C446=2),SUM(E454:E456),SUM(E454:E457)))</f>
        <v/>
      </c>
      <c r="F458" s="120" t="str">
        <f>IF(AND(F454="",F455="",F456="",F457=""),"",IF(OR(C446=1,C446=2),SUM(F454:F456),SUM(F454:F457)))</f>
        <v/>
      </c>
      <c r="G458" s="120" t="str">
        <f>IF(AND(G454="",G455="",G456="",G457=""),"",IF(OR(C446=1,C446=2),SUM(G454:G456),SUM(G454:G457)))</f>
        <v/>
      </c>
      <c r="H458" s="120" t="str">
        <f>IF(AND(H454="",H455="",H456="",H457=""),"",IF(OR(C446=1,C446=2),SUM(H454:H456),SUM(H454:H457)))</f>
        <v/>
      </c>
      <c r="I458" s="120" t="str">
        <f>IF(AND(I454="",I455="",I456="",I457=""),"",IF(OR(C446=1,C446=2),SUM(I454:I456),SUM(I454:I457)))</f>
        <v/>
      </c>
      <c r="J458" s="120">
        <f>IF(AND(J454="",J455="",J456="",J457=""),"",IF(OR(C446=1,C446=2),SUM(J454:J456),SUM(J454:J457)))</f>
        <v>0</v>
      </c>
      <c r="K458" s="120" t="str">
        <f>IF(AND(K454="",K455="",K456="",K457=""),"",IF(OR(C446=1,C446=2),SUM(K454:K456),SUM(K454:K457)))</f>
        <v/>
      </c>
      <c r="L458" s="120" t="str">
        <f>IF(AND(L454="",L455="",L456="",L457=""),"",IF(OR(C446=1,C446=2),SUM(L454:L456),SUM(L454:L457)))</f>
        <v/>
      </c>
      <c r="M458" s="120" t="str">
        <f>IF(AND(M454="",M455="",M456="",M457=""),"",IF(OR(C446=1,C446=2),SUM(M454:M456),SUM(M454:M457)))</f>
        <v/>
      </c>
      <c r="N458" s="120" t="str">
        <f>IF(AND(N454="",N455="",N456="",N457=""),"",IF(OR(C446=1,C446=2),SUM(N454:N456),SUM(N454:N457)))</f>
        <v/>
      </c>
      <c r="O458" s="120" t="str">
        <f>IF(AND(O454="",O455="",O456="",O457=""),"",IF(OR(C446=1,C446=2),SUM(O454:O456),SUM(O454:O457)))</f>
        <v/>
      </c>
      <c r="P458" s="326" t="str">
        <f>IF(OR(N449="",E447="",O458=""),"",IF(O458&gt;=81%*P453,"A",IF(O458&gt;=61%*P453,"B",IF(O458&gt;=41%*P453,"C",IF(O458&gt;=21%*P453,"D","E")))))</f>
        <v/>
      </c>
      <c r="Q458" s="770"/>
      <c r="R458" s="392" t="s">
        <v>215</v>
      </c>
      <c r="S458" s="120" t="str">
        <f>IF(AND(S454="",S455="",S456="",S457=""),"",IF(OR(S446=1,S446=2),SUM(S454:S456),SUM(S454:S457)))</f>
        <v/>
      </c>
      <c r="T458" s="120" t="str">
        <f>IF(AND(T454="",T455="",T456="",T457=""),"",IF(OR(S446=1,S446=2),SUM(T454:T456),SUM(T454:T457)))</f>
        <v/>
      </c>
      <c r="U458" s="120" t="str">
        <f>IF(AND(U454="",U455="",U456="",U457=""),"",IF(OR(S446=1,S446=2),SUM(U454:U456),SUM(U454:U457)))</f>
        <v/>
      </c>
      <c r="V458" s="120" t="str">
        <f>IF(AND(V454="",V455="",V456="",V457=""),"",IF(OR(S446=1,S446=2),SUM(V454:V456),SUM(V454:V457)))</f>
        <v/>
      </c>
      <c r="W458" s="120" t="str">
        <f>IF(AND(W454="",W455="",W456="",W457=""),"",IF(OR(S446=1,S446=2),SUM(W454:W456),SUM(W454:W457)))</f>
        <v/>
      </c>
      <c r="X458" s="120" t="str">
        <f>IF(AND(X454="",X455="",X456="",X457=""),"",IF(OR(S446=1,S446=2),SUM(X454:X456),SUM(X454:X457)))</f>
        <v/>
      </c>
      <c r="Y458" s="120" t="str">
        <f>IF(AND(Y454="",Y455="",Y456="",Y457=""),"",IF(OR(S446=1,S446=2),SUM(Y454:Y456),SUM(Y454:Y457)))</f>
        <v/>
      </c>
      <c r="Z458" s="120">
        <f>IF(AND(Z454="",Z455="",Z456="",Z457=""),"",IF(OR(S446=1,S446=2),SUM(Z454:Z456),SUM(Z454:Z457)))</f>
        <v>0</v>
      </c>
      <c r="AA458" s="120" t="str">
        <f>IF(AND(AA454="",AA455="",AA456="",AA457=""),"",IF(OR(S446=1,S446=2),SUM(AA454:AA456),SUM(AA454:AA457)))</f>
        <v/>
      </c>
      <c r="AB458" s="120" t="str">
        <f>IF(AND(AB454="",AB455="",AB456="",AB457=""),"",IF(OR(S446=1,S446=2),SUM(AB454:AB456),SUM(AB454:AB457)))</f>
        <v/>
      </c>
      <c r="AC458" s="120" t="str">
        <f>IF(AND(AC454="",AC455="",AC456="",AC457=""),"",IF(OR(S446=1,S446=2),SUM(AC454:AC456),SUM(AC454:AC457)))</f>
        <v/>
      </c>
      <c r="AD458" s="120" t="str">
        <f>IF(AND(AD454="",AD455="",AD456="",AD457=""),"",IF(OR(S446=1,S446=2),SUM(AD454:AD456),SUM(AD454:AD457)))</f>
        <v/>
      </c>
      <c r="AE458" s="120" t="str">
        <f>IF(AND(AE454="",AE455="",AE456="",AE457=""),"",IF(OR(S446=1,S446=2),SUM(AE454:AE456),SUM(AE454:AE457)))</f>
        <v/>
      </c>
      <c r="AF458" s="326" t="str">
        <f>IF(OR(AD449="",U447="",AE458=""),"",IF(AE458&gt;=81%*AF453,"A",IF(AE458&gt;=61%*AF453,"B",IF(AE458&gt;=41%*AF453,"C",IF(AE458&gt;=21%*AF453,"D","E")))))</f>
        <v/>
      </c>
    </row>
    <row r="459" spans="1:32" ht="9" customHeight="1">
      <c r="A459" s="166" t="str">
        <f>IF(N449="","",A458+1)</f>
        <v/>
      </c>
      <c r="B459" s="737"/>
      <c r="C459" s="737"/>
      <c r="D459" s="737"/>
      <c r="E459" s="737"/>
      <c r="F459" s="737"/>
      <c r="G459" s="737"/>
      <c r="H459" s="737"/>
      <c r="I459" s="737"/>
      <c r="J459" s="737"/>
      <c r="K459" s="737"/>
      <c r="L459" s="737"/>
      <c r="M459" s="737"/>
      <c r="N459" s="737"/>
      <c r="O459" s="737"/>
      <c r="P459" s="737"/>
      <c r="Q459" s="770"/>
      <c r="R459" s="737"/>
      <c r="S459" s="737"/>
      <c r="T459" s="737"/>
      <c r="U459" s="737"/>
      <c r="V459" s="737"/>
      <c r="W459" s="737"/>
      <c r="X459" s="737"/>
      <c r="Y459" s="737"/>
      <c r="Z459" s="737"/>
      <c r="AA459" s="737"/>
      <c r="AB459" s="737"/>
      <c r="AC459" s="737"/>
      <c r="AD459" s="737"/>
      <c r="AE459" s="737"/>
      <c r="AF459" s="737"/>
    </row>
    <row r="460" spans="1:32" ht="22.5" customHeight="1">
      <c r="A460" s="166" t="str">
        <f>IF(N449="","",A459+1)</f>
        <v/>
      </c>
      <c r="B460" s="738" t="s">
        <v>213</v>
      </c>
      <c r="C460" s="738"/>
      <c r="D460" s="739" t="s">
        <v>229</v>
      </c>
      <c r="E460" s="740"/>
      <c r="F460" s="393" t="s">
        <v>186</v>
      </c>
      <c r="G460" s="738" t="s">
        <v>213</v>
      </c>
      <c r="H460" s="738"/>
      <c r="I460" s="739" t="s">
        <v>229</v>
      </c>
      <c r="J460" s="740"/>
      <c r="K460" s="393" t="s">
        <v>186</v>
      </c>
      <c r="L460" s="738" t="s">
        <v>213</v>
      </c>
      <c r="M460" s="738"/>
      <c r="N460" s="739" t="s">
        <v>229</v>
      </c>
      <c r="O460" s="740"/>
      <c r="P460" s="393" t="s">
        <v>186</v>
      </c>
      <c r="Q460" s="770"/>
      <c r="R460" s="738" t="s">
        <v>213</v>
      </c>
      <c r="S460" s="738"/>
      <c r="T460" s="739" t="s">
        <v>229</v>
      </c>
      <c r="U460" s="740"/>
      <c r="V460" s="393" t="s">
        <v>186</v>
      </c>
      <c r="W460" s="738" t="s">
        <v>213</v>
      </c>
      <c r="X460" s="738"/>
      <c r="Y460" s="739" t="s">
        <v>229</v>
      </c>
      <c r="Z460" s="740"/>
      <c r="AA460" s="393" t="s">
        <v>186</v>
      </c>
      <c r="AB460" s="738" t="s">
        <v>213</v>
      </c>
      <c r="AC460" s="738"/>
      <c r="AD460" s="739" t="s">
        <v>229</v>
      </c>
      <c r="AE460" s="740"/>
      <c r="AF460" s="393" t="s">
        <v>186</v>
      </c>
    </row>
    <row r="461" spans="1:32" ht="21.75" customHeight="1">
      <c r="A461" s="166" t="str">
        <f>IF(N449="","",A460+1)</f>
        <v/>
      </c>
      <c r="B461" s="741" t="s">
        <v>221</v>
      </c>
      <c r="C461" s="742"/>
      <c r="D461" s="742"/>
      <c r="E461" s="119" t="str">
        <f>IFERROR(VLOOKUP(N449,Marks,90,0),"")</f>
        <v/>
      </c>
      <c r="F461" s="130" t="str">
        <f>IFERROR(VLOOKUP(N449,Marks,94,0),"")</f>
        <v/>
      </c>
      <c r="G461" s="741" t="s">
        <v>192</v>
      </c>
      <c r="H461" s="742"/>
      <c r="I461" s="742"/>
      <c r="J461" s="119" t="str">
        <f>IFERROR(VLOOKUP(N449,Marks,98,0),"")</f>
        <v/>
      </c>
      <c r="K461" s="130" t="str">
        <f>IFERROR(VLOOKUP(N449,Marks,102,0),"")</f>
        <v/>
      </c>
      <c r="L461" s="743" t="s">
        <v>193</v>
      </c>
      <c r="M461" s="744"/>
      <c r="N461" s="744"/>
      <c r="O461" s="119" t="str">
        <f>IFERROR(VLOOKUP(N449,Marks,106,0),"")</f>
        <v/>
      </c>
      <c r="P461" s="130" t="str">
        <f>IFERROR(VLOOKUP(N449,Marks,110,0),"")</f>
        <v/>
      </c>
      <c r="Q461" s="770"/>
      <c r="R461" s="740" t="s">
        <v>221</v>
      </c>
      <c r="S461" s="740"/>
      <c r="T461" s="740"/>
      <c r="U461" s="119" t="str">
        <f>IFERROR(VLOOKUP(AD449,Marks,90,0),"")</f>
        <v/>
      </c>
      <c r="V461" s="130" t="str">
        <f>IFERROR(VLOOKUP(AD449,Marks,94,0),"")</f>
        <v/>
      </c>
      <c r="W461" s="740" t="s">
        <v>192</v>
      </c>
      <c r="X461" s="740"/>
      <c r="Y461" s="740"/>
      <c r="Z461" s="119" t="str">
        <f>IFERROR(VLOOKUP(AD449,Marks,98,0),"")</f>
        <v/>
      </c>
      <c r="AA461" s="130" t="str">
        <f>IFERROR(VLOOKUP(AD449,Marks,102,0),"")</f>
        <v/>
      </c>
      <c r="AB461" s="745" t="s">
        <v>193</v>
      </c>
      <c r="AC461" s="745"/>
      <c r="AD461" s="745"/>
      <c r="AE461" s="119" t="str">
        <f>IFERROR(VLOOKUP(AD449,Marks,106,0),"")</f>
        <v/>
      </c>
      <c r="AF461" s="130" t="str">
        <f>IFERROR(VLOOKUP(AD449,Marks,110,0),"")</f>
        <v/>
      </c>
    </row>
    <row r="462" spans="1:32" ht="21" customHeight="1">
      <c r="A462" s="166" t="str">
        <f>IF(N449="","",A461+1)</f>
        <v/>
      </c>
      <c r="B462" s="732" t="s">
        <v>216</v>
      </c>
      <c r="C462" s="732"/>
      <c r="D462" s="732"/>
      <c r="E462" s="746" t="str">
        <f>IFERROR(VLOOKUP(N449,Marks,116,0),"")</f>
        <v/>
      </c>
      <c r="F462" s="746"/>
      <c r="G462" s="746"/>
      <c r="H462" s="746"/>
      <c r="I462" s="732" t="s">
        <v>217</v>
      </c>
      <c r="J462" s="732"/>
      <c r="K462" s="732"/>
      <c r="L462" s="732"/>
      <c r="M462" s="747" t="str">
        <f>IFERROR(VLOOKUP(N449,Marks,117,0),"")</f>
        <v/>
      </c>
      <c r="N462" s="747"/>
      <c r="O462" s="747"/>
      <c r="P462" s="747"/>
      <c r="Q462" s="770"/>
      <c r="R462" s="732" t="s">
        <v>216</v>
      </c>
      <c r="S462" s="732"/>
      <c r="T462" s="732"/>
      <c r="U462" s="746" t="str">
        <f>IFERROR(VLOOKUP(AD449,Marks,116,0),"")</f>
        <v/>
      </c>
      <c r="V462" s="746"/>
      <c r="W462" s="746"/>
      <c r="X462" s="746"/>
      <c r="Y462" s="732" t="s">
        <v>217</v>
      </c>
      <c r="Z462" s="732"/>
      <c r="AA462" s="732"/>
      <c r="AB462" s="732"/>
      <c r="AC462" s="747" t="str">
        <f>IFERROR(VLOOKUP(AD449,Marks,117,0),"")</f>
        <v/>
      </c>
      <c r="AD462" s="747"/>
      <c r="AE462" s="747"/>
      <c r="AF462" s="747"/>
    </row>
    <row r="463" spans="1:32" ht="21" customHeight="1">
      <c r="A463" s="166" t="str">
        <f>IF(N449="","",A462+1)</f>
        <v/>
      </c>
      <c r="B463" s="732" t="s">
        <v>218</v>
      </c>
      <c r="C463" s="732"/>
      <c r="D463" s="732"/>
      <c r="E463" s="774" t="str">
        <f>IFERROR(VLOOKUP(N449,Marks,115,0),"")</f>
        <v/>
      </c>
      <c r="F463" s="774"/>
      <c r="G463" s="774"/>
      <c r="H463" s="774"/>
      <c r="I463" s="732" t="s">
        <v>219</v>
      </c>
      <c r="J463" s="732"/>
      <c r="K463" s="732"/>
      <c r="L463" s="732"/>
      <c r="M463" s="733" t="str">
        <f>IFERROR(VLOOKUP(N449,Marks,112,0),"")</f>
        <v/>
      </c>
      <c r="N463" s="733"/>
      <c r="O463" s="733"/>
      <c r="P463" s="733"/>
      <c r="Q463" s="770"/>
      <c r="R463" s="732" t="s">
        <v>218</v>
      </c>
      <c r="S463" s="732"/>
      <c r="T463" s="732"/>
      <c r="U463" s="774" t="str">
        <f>IFERROR(VLOOKUP(AD449,Marks,115,0),"")</f>
        <v/>
      </c>
      <c r="V463" s="774"/>
      <c r="W463" s="774"/>
      <c r="X463" s="774"/>
      <c r="Y463" s="732" t="s">
        <v>219</v>
      </c>
      <c r="Z463" s="732"/>
      <c r="AA463" s="732"/>
      <c r="AB463" s="732"/>
      <c r="AC463" s="733" t="str">
        <f>IFERROR(VLOOKUP(AD449,Marks,112,0),"")</f>
        <v/>
      </c>
      <c r="AD463" s="733"/>
      <c r="AE463" s="733"/>
      <c r="AF463" s="733"/>
    </row>
    <row r="464" spans="1:32" ht="21" customHeight="1">
      <c r="A464" s="166" t="str">
        <f>IF(N449="","",A463+1)</f>
        <v/>
      </c>
      <c r="B464" s="732" t="s">
        <v>220</v>
      </c>
      <c r="C464" s="732"/>
      <c r="D464" s="732"/>
      <c r="E464" s="324" t="str">
        <f>IFERROR(VLOOKUP(N449,Marks,113,0),"")</f>
        <v/>
      </c>
      <c r="F464" s="325" t="s">
        <v>341</v>
      </c>
      <c r="G464" s="734" t="str">
        <f>IF(OR(N449="",E447="",O458=""),"",IF(O458&gt;=81%*P453,"A",IF(O458&gt;=61%*P453,"B",IF(O458&gt;=41%*P453,"C",IF(O458&gt;=21%*P453,"D","E")))))</f>
        <v/>
      </c>
      <c r="H464" s="734"/>
      <c r="I464" s="732" t="s">
        <v>222</v>
      </c>
      <c r="J464" s="732"/>
      <c r="K464" s="732"/>
      <c r="L464" s="732"/>
      <c r="M464" s="769" t="str">
        <f>IFERROR(VLOOKUP(N449,Marks,114,0),"")</f>
        <v/>
      </c>
      <c r="N464" s="769"/>
      <c r="O464" s="769"/>
      <c r="P464" s="769"/>
      <c r="Q464" s="770"/>
      <c r="R464" s="732" t="s">
        <v>220</v>
      </c>
      <c r="S464" s="732"/>
      <c r="T464" s="732"/>
      <c r="U464" s="324" t="str">
        <f>IFERROR(VLOOKUP(AD449,Marks,113,0),"")</f>
        <v/>
      </c>
      <c r="V464" s="325" t="s">
        <v>341</v>
      </c>
      <c r="W464" s="734" t="str">
        <f>IF(OR(AD449="",U447="",AE458=""),"",IF(AE458&gt;=81%*AF453,"A",IF(AE458&gt;=61%*AF453,"B",IF(AE458&gt;=41%*AF453,"C",IF(AE458&gt;=21%*AF453,"D","E")))))</f>
        <v/>
      </c>
      <c r="X464" s="734"/>
      <c r="Y464" s="732" t="s">
        <v>222</v>
      </c>
      <c r="Z464" s="732"/>
      <c r="AA464" s="732"/>
      <c r="AB464" s="732"/>
      <c r="AC464" s="769" t="str">
        <f>IFERROR(VLOOKUP(AD449,Marks,114,0),"")</f>
        <v/>
      </c>
      <c r="AD464" s="769"/>
      <c r="AE464" s="769"/>
      <c r="AF464" s="769"/>
    </row>
    <row r="465" spans="1:32" ht="21" customHeight="1">
      <c r="A465" s="166" t="str">
        <f>IF(N449="","",A464+1)</f>
        <v/>
      </c>
      <c r="B465" s="768" t="s">
        <v>228</v>
      </c>
      <c r="C465" s="768"/>
      <c r="D465" s="768"/>
      <c r="E465" s="735">
        <f>'Master sheet'!$C$10</f>
        <v>44697</v>
      </c>
      <c r="F465" s="735"/>
      <c r="G465" s="735"/>
      <c r="H465" s="318"/>
      <c r="I465" s="121"/>
      <c r="J465" s="121"/>
      <c r="K465" s="76"/>
      <c r="L465" s="121"/>
      <c r="M465" s="121"/>
      <c r="N465" s="121"/>
      <c r="O465" s="121"/>
      <c r="P465" s="121"/>
      <c r="Q465" s="770"/>
      <c r="R465" s="768" t="s">
        <v>228</v>
      </c>
      <c r="S465" s="768"/>
      <c r="T465" s="768"/>
      <c r="U465" s="735">
        <f>'Master sheet'!$C$10</f>
        <v>44697</v>
      </c>
      <c r="V465" s="735"/>
      <c r="W465" s="735"/>
      <c r="X465" s="121"/>
      <c r="Y465" s="121"/>
      <c r="Z465" s="121"/>
      <c r="AA465" s="76"/>
      <c r="AB465" s="121"/>
      <c r="AC465" s="121"/>
      <c r="AD465" s="121"/>
      <c r="AE465" s="121"/>
      <c r="AF465" s="121"/>
    </row>
    <row r="466" spans="1:32" ht="43.5" customHeight="1">
      <c r="A466" s="166" t="str">
        <f>IF(N449="","",A465+1)</f>
        <v/>
      </c>
      <c r="B466" s="755" t="str">
        <f>IF(AND(C446=1),CONCATENATE("( ",UPPER('Master sheet'!$F$10)," )"),IF(AND(C446=2),CONCATENATE("( ",UPPER('Master sheet'!$F$18)," )"),IF(AND(C446=3),CONCATENATE("( ",UPPER('Master sheet'!$J$10)," )"),IF(AND(C446=4),CONCATENATE("( ",UPPER('Master sheet'!$J$18)," )"),""))))</f>
        <v/>
      </c>
      <c r="C466" s="755"/>
      <c r="D466" s="755"/>
      <c r="E466" s="755"/>
      <c r="F466" s="756" t="str">
        <f>IF(AND(N449=""),"",CONCATENATE("(",'Master sheet'!$C$14," )"))</f>
        <v/>
      </c>
      <c r="G466" s="756"/>
      <c r="H466" s="756"/>
      <c r="I466" s="756"/>
      <c r="J466" s="756"/>
      <c r="K466" s="756" t="str">
        <f>IF(AND(N449=""),"",CONCATENATE("(",'Master sheet'!$C$12," )"))</f>
        <v/>
      </c>
      <c r="L466" s="756"/>
      <c r="M466" s="756"/>
      <c r="N466" s="756"/>
      <c r="O466" s="756"/>
      <c r="P466" s="756"/>
      <c r="Q466" s="770"/>
      <c r="R466" s="755" t="str">
        <f>IF(AND(S446=1),CONCATENATE("( ",UPPER('Master sheet'!$F$10)," )"),IF(AND(S446=2),CONCATENATE("( ",UPPER('Master sheet'!$F$18)," )"),IF(AND(S446=3),CONCATENATE("( ",UPPER('Master sheet'!$J$10)," )"),IF(AND(S446=4),CONCATENATE("( ",UPPER('Master sheet'!$J$18)," )"),""))))</f>
        <v/>
      </c>
      <c r="S466" s="755"/>
      <c r="T466" s="755"/>
      <c r="U466" s="755"/>
      <c r="V466" s="756" t="str">
        <f>IF(AND(AD449=""),"",CONCATENATE("(",'Master sheet'!$C$14," )"))</f>
        <v/>
      </c>
      <c r="W466" s="756"/>
      <c r="X466" s="756"/>
      <c r="Y466" s="756"/>
      <c r="Z466" s="756"/>
      <c r="AA466" s="756" t="str">
        <f>IF(AND(AD449=""),"",CONCATENATE("(",'Master sheet'!$C$12," )"))</f>
        <v/>
      </c>
      <c r="AB466" s="756"/>
      <c r="AC466" s="756"/>
      <c r="AD466" s="756"/>
      <c r="AE466" s="756"/>
      <c r="AF466" s="756"/>
    </row>
    <row r="467" spans="1:32" ht="21.75" customHeight="1">
      <c r="A467" s="166" t="str">
        <f>IF(N449="","",A466+1)</f>
        <v/>
      </c>
      <c r="B467" s="757" t="s">
        <v>223</v>
      </c>
      <c r="C467" s="757"/>
      <c r="D467" s="757"/>
      <c r="E467" s="757"/>
      <c r="F467" s="758" t="s">
        <v>224</v>
      </c>
      <c r="G467" s="758"/>
      <c r="H467" s="758"/>
      <c r="I467" s="758"/>
      <c r="J467" s="758"/>
      <c r="K467" s="757" t="s">
        <v>225</v>
      </c>
      <c r="L467" s="757"/>
      <c r="M467" s="757"/>
      <c r="N467" s="757"/>
      <c r="O467" s="757"/>
      <c r="P467" s="757"/>
      <c r="Q467" s="770"/>
      <c r="R467" s="757" t="s">
        <v>223</v>
      </c>
      <c r="S467" s="757"/>
      <c r="T467" s="757"/>
      <c r="U467" s="757"/>
      <c r="V467" s="758" t="s">
        <v>224</v>
      </c>
      <c r="W467" s="758"/>
      <c r="X467" s="758"/>
      <c r="Y467" s="758"/>
      <c r="Z467" s="758"/>
      <c r="AA467" s="757" t="s">
        <v>225</v>
      </c>
      <c r="AB467" s="757"/>
      <c r="AC467" s="757"/>
      <c r="AD467" s="757"/>
      <c r="AE467" s="757"/>
      <c r="AF467" s="757"/>
    </row>
    <row r="469" spans="1:32" ht="21.9" customHeight="1">
      <c r="A469" s="165" t="str">
        <f>IF(N475="","",1)</f>
        <v/>
      </c>
      <c r="B469" s="759" t="s">
        <v>203</v>
      </c>
      <c r="C469" s="759"/>
      <c r="D469" s="759"/>
      <c r="E469" s="759"/>
      <c r="F469" s="759"/>
      <c r="G469" s="759"/>
      <c r="H469" s="759"/>
      <c r="I469" s="759"/>
      <c r="J469" s="759"/>
      <c r="K469" s="759"/>
      <c r="L469" s="759"/>
      <c r="M469" s="759"/>
      <c r="N469" s="759"/>
      <c r="O469" s="759"/>
      <c r="P469" s="759"/>
      <c r="Q469" s="770" t="s">
        <v>249</v>
      </c>
      <c r="R469" s="759" t="s">
        <v>203</v>
      </c>
      <c r="S469" s="759"/>
      <c r="T469" s="759"/>
      <c r="U469" s="759"/>
      <c r="V469" s="759"/>
      <c r="W469" s="759"/>
      <c r="X469" s="759"/>
      <c r="Y469" s="759"/>
      <c r="Z469" s="759"/>
      <c r="AA469" s="759"/>
      <c r="AB469" s="759"/>
      <c r="AC469" s="759"/>
      <c r="AD469" s="759"/>
      <c r="AE469" s="759"/>
      <c r="AF469" s="759"/>
    </row>
    <row r="470" spans="1:32" ht="21.9" customHeight="1">
      <c r="A470" s="166" t="str">
        <f>IF(N475="","",A469+1)</f>
        <v/>
      </c>
      <c r="B470" s="771" t="s">
        <v>204</v>
      </c>
      <c r="C470" s="771"/>
      <c r="D470" s="771"/>
      <c r="E470" s="771"/>
      <c r="F470" s="771"/>
      <c r="G470" s="771"/>
      <c r="H470" s="771"/>
      <c r="I470" s="771"/>
      <c r="J470" s="771"/>
      <c r="K470" s="771"/>
      <c r="L470" s="771"/>
      <c r="M470" s="771"/>
      <c r="N470" s="771"/>
      <c r="O470" s="771"/>
      <c r="P470" s="771"/>
      <c r="Q470" s="770"/>
      <c r="R470" s="771" t="s">
        <v>204</v>
      </c>
      <c r="S470" s="771"/>
      <c r="T470" s="771"/>
      <c r="U470" s="771"/>
      <c r="V470" s="771"/>
      <c r="W470" s="771"/>
      <c r="X470" s="771"/>
      <c r="Y470" s="771"/>
      <c r="Z470" s="771"/>
      <c r="AA470" s="771"/>
      <c r="AB470" s="771"/>
      <c r="AC470" s="771"/>
      <c r="AD470" s="771"/>
      <c r="AE470" s="771"/>
      <c r="AF470" s="771"/>
    </row>
    <row r="471" spans="1:32" ht="21.9" customHeight="1">
      <c r="A471" s="166" t="str">
        <f>IF(N475="","",A470+1)</f>
        <v/>
      </c>
      <c r="B471" s="772" t="s">
        <v>168</v>
      </c>
      <c r="C471" s="772"/>
      <c r="D471" s="772"/>
      <c r="E471" s="773" t="str">
        <f>IF(AND(N475=""),"",'Result Sheet'!$F$2)</f>
        <v/>
      </c>
      <c r="F471" s="773"/>
      <c r="G471" s="773"/>
      <c r="H471" s="773"/>
      <c r="I471" s="773"/>
      <c r="J471" s="773"/>
      <c r="K471" s="773"/>
      <c r="L471" s="773"/>
      <c r="M471" s="773"/>
      <c r="N471" s="773"/>
      <c r="O471" s="773"/>
      <c r="P471" s="773"/>
      <c r="Q471" s="770"/>
      <c r="R471" s="772" t="s">
        <v>168</v>
      </c>
      <c r="S471" s="772"/>
      <c r="T471" s="772"/>
      <c r="U471" s="773" t="str">
        <f>IF(AND(AD475=""),"",'Result Sheet'!$F$2)</f>
        <v/>
      </c>
      <c r="V471" s="773"/>
      <c r="W471" s="773"/>
      <c r="X471" s="773"/>
      <c r="Y471" s="773"/>
      <c r="Z471" s="773"/>
      <c r="AA471" s="773"/>
      <c r="AB471" s="773"/>
      <c r="AC471" s="773"/>
      <c r="AD471" s="773"/>
      <c r="AE471" s="773"/>
      <c r="AF471" s="773"/>
    </row>
    <row r="472" spans="1:32" ht="21.9" customHeight="1">
      <c r="A472" s="166" t="str">
        <f>IF(N475="","",A471+1)</f>
        <v/>
      </c>
      <c r="B472" s="164" t="s">
        <v>169</v>
      </c>
      <c r="C472" s="748" t="str">
        <f>IFERROR(VLOOKUP(N475,Marks,2,0),"")</f>
        <v/>
      </c>
      <c r="D472" s="748"/>
      <c r="E472" s="766" t="s">
        <v>212</v>
      </c>
      <c r="F472" s="766"/>
      <c r="G472" s="766"/>
      <c r="H472" s="748" t="str">
        <f>IFERROR(VLOOKUP(N475,Marks,3,0),"")</f>
        <v/>
      </c>
      <c r="I472" s="748"/>
      <c r="J472" s="749" t="s">
        <v>205</v>
      </c>
      <c r="K472" s="749"/>
      <c r="L472" s="749"/>
      <c r="M472" s="749"/>
      <c r="N472" s="750" t="str">
        <f>IF(AND(N475=""),"",'Marks Entry 1st'!$I$2)</f>
        <v/>
      </c>
      <c r="O472" s="750"/>
      <c r="P472" s="750"/>
      <c r="Q472" s="770"/>
      <c r="R472" s="164" t="s">
        <v>169</v>
      </c>
      <c r="S472" s="748" t="str">
        <f>IFERROR(VLOOKUP(AD475,Marks,2,0),"")</f>
        <v/>
      </c>
      <c r="T472" s="748"/>
      <c r="U472" s="766" t="s">
        <v>212</v>
      </c>
      <c r="V472" s="766"/>
      <c r="W472" s="766"/>
      <c r="X472" s="748" t="str">
        <f>IFERROR(VLOOKUP(AD475,Marks,3,0),"")</f>
        <v/>
      </c>
      <c r="Y472" s="748"/>
      <c r="Z472" s="749" t="s">
        <v>205</v>
      </c>
      <c r="AA472" s="749"/>
      <c r="AB472" s="749"/>
      <c r="AC472" s="749"/>
      <c r="AD472" s="750" t="str">
        <f>IF(AND(AD475=""),"",'Marks Entry 1st'!$I$2)</f>
        <v/>
      </c>
      <c r="AE472" s="750"/>
      <c r="AF472" s="750"/>
    </row>
    <row r="473" spans="1:32" ht="21.9" customHeight="1">
      <c r="A473" s="166" t="str">
        <f>IF(N475="","",A472+1)</f>
        <v/>
      </c>
      <c r="B473" s="751" t="s">
        <v>206</v>
      </c>
      <c r="C473" s="751"/>
      <c r="D473" s="751"/>
      <c r="E473" s="752" t="str">
        <f>IFERROR(VLOOKUP(N475,Marks,6,0),"")</f>
        <v/>
      </c>
      <c r="F473" s="752"/>
      <c r="G473" s="752"/>
      <c r="H473" s="752"/>
      <c r="I473" s="752"/>
      <c r="J473" s="753" t="s">
        <v>209</v>
      </c>
      <c r="K473" s="753"/>
      <c r="L473" s="753"/>
      <c r="M473" s="753"/>
      <c r="N473" s="754" t="str">
        <f>IFERROR(VLOOKUP(N475,Marks,5,0),"")</f>
        <v/>
      </c>
      <c r="O473" s="754"/>
      <c r="P473" s="754"/>
      <c r="Q473" s="770"/>
      <c r="R473" s="751" t="s">
        <v>206</v>
      </c>
      <c r="S473" s="751"/>
      <c r="T473" s="751"/>
      <c r="U473" s="752" t="str">
        <f>IFERROR(VLOOKUP(AD475,Marks,6,0),"")</f>
        <v/>
      </c>
      <c r="V473" s="752"/>
      <c r="W473" s="752"/>
      <c r="X473" s="752"/>
      <c r="Y473" s="752"/>
      <c r="Z473" s="753" t="s">
        <v>209</v>
      </c>
      <c r="AA473" s="753"/>
      <c r="AB473" s="753"/>
      <c r="AC473" s="753"/>
      <c r="AD473" s="754" t="str">
        <f>IFERROR(VLOOKUP(AD475,Marks,5,0),"")</f>
        <v/>
      </c>
      <c r="AE473" s="754"/>
      <c r="AF473" s="754"/>
    </row>
    <row r="474" spans="1:32" ht="21.9" customHeight="1">
      <c r="A474" s="166" t="str">
        <f>IF(N475="","",A473+1)</f>
        <v/>
      </c>
      <c r="B474" s="751" t="s">
        <v>207</v>
      </c>
      <c r="C474" s="751"/>
      <c r="D474" s="751"/>
      <c r="E474" s="752" t="str">
        <f>IFERROR(VLOOKUP(N475,Marks,7,0),"")</f>
        <v/>
      </c>
      <c r="F474" s="752"/>
      <c r="G474" s="752"/>
      <c r="H474" s="752"/>
      <c r="I474" s="752"/>
      <c r="J474" s="753" t="s">
        <v>210</v>
      </c>
      <c r="K474" s="753"/>
      <c r="L474" s="753"/>
      <c r="M474" s="753"/>
      <c r="N474" s="767" t="str">
        <f>IFERROR(VLOOKUP(N475,Marks,4,0),"")</f>
        <v/>
      </c>
      <c r="O474" s="767"/>
      <c r="P474" s="767"/>
      <c r="Q474" s="770"/>
      <c r="R474" s="751" t="s">
        <v>207</v>
      </c>
      <c r="S474" s="751"/>
      <c r="T474" s="751"/>
      <c r="U474" s="752" t="str">
        <f>IFERROR(VLOOKUP(AD475,Marks,7,0),"")</f>
        <v/>
      </c>
      <c r="V474" s="752"/>
      <c r="W474" s="752"/>
      <c r="X474" s="752"/>
      <c r="Y474" s="752"/>
      <c r="Z474" s="753" t="s">
        <v>210</v>
      </c>
      <c r="AA474" s="753"/>
      <c r="AB474" s="753"/>
      <c r="AC474" s="753"/>
      <c r="AD474" s="767" t="str">
        <f>IFERROR(VLOOKUP(AD475,Marks,4,0),"")</f>
        <v/>
      </c>
      <c r="AE474" s="767"/>
      <c r="AF474" s="767"/>
    </row>
    <row r="475" spans="1:32" ht="21.9" customHeight="1">
      <c r="A475" s="166" t="str">
        <f>IF(N475="","",A474+1)</f>
        <v/>
      </c>
      <c r="B475" s="751" t="s">
        <v>208</v>
      </c>
      <c r="C475" s="751"/>
      <c r="D475" s="751"/>
      <c r="E475" s="752" t="str">
        <f>IFERROR(VLOOKUP(N475,Marks,8,0),"")</f>
        <v/>
      </c>
      <c r="F475" s="752"/>
      <c r="G475" s="752"/>
      <c r="H475" s="752"/>
      <c r="I475" s="752"/>
      <c r="J475" s="753" t="s">
        <v>211</v>
      </c>
      <c r="K475" s="753"/>
      <c r="L475" s="753"/>
      <c r="M475" s="753"/>
      <c r="N475" s="760" t="str">
        <f>IF(AD449="","",IF(AND(AD449+1&gt;$AN$6),"",AD449+1))</f>
        <v/>
      </c>
      <c r="O475" s="760"/>
      <c r="P475" s="760"/>
      <c r="Q475" s="770"/>
      <c r="R475" s="751" t="s">
        <v>208</v>
      </c>
      <c r="S475" s="751"/>
      <c r="T475" s="751"/>
      <c r="U475" s="752" t="str">
        <f>IFERROR(VLOOKUP(AD475,Marks,8,0),"")</f>
        <v/>
      </c>
      <c r="V475" s="752"/>
      <c r="W475" s="752"/>
      <c r="X475" s="752"/>
      <c r="Y475" s="752"/>
      <c r="Z475" s="753" t="s">
        <v>211</v>
      </c>
      <c r="AA475" s="753"/>
      <c r="AB475" s="753"/>
      <c r="AC475" s="753"/>
      <c r="AD475" s="761" t="str">
        <f>IF(N475="","",IF(AND(N475+1&gt;$AN$6),"",N475+1))</f>
        <v/>
      </c>
      <c r="AE475" s="761"/>
      <c r="AF475" s="761"/>
    </row>
    <row r="476" spans="1:32" ht="9" customHeight="1">
      <c r="A476" s="166" t="str">
        <f>IF(N475="","",A475+1)</f>
        <v/>
      </c>
      <c r="B476" s="123"/>
      <c r="C476" s="123"/>
      <c r="D476" s="123"/>
      <c r="E476" s="124"/>
      <c r="F476" s="124"/>
      <c r="G476" s="124"/>
      <c r="H476" s="123"/>
      <c r="I476" s="123"/>
      <c r="J476" s="125"/>
      <c r="K476" s="125"/>
      <c r="L476" s="125"/>
      <c r="M476" s="76"/>
      <c r="N476" s="76"/>
      <c r="O476" s="76"/>
      <c r="P476" s="76"/>
      <c r="Q476" s="770"/>
      <c r="R476" s="123"/>
      <c r="S476" s="123"/>
      <c r="T476" s="123"/>
      <c r="U476" s="124"/>
      <c r="V476" s="124"/>
      <c r="W476" s="124"/>
      <c r="X476" s="123"/>
      <c r="Y476" s="123"/>
      <c r="Z476" s="125"/>
      <c r="AA476" s="125"/>
      <c r="AB476" s="125"/>
      <c r="AC476" s="76"/>
      <c r="AD476" s="76"/>
      <c r="AE476" s="76"/>
      <c r="AF476" s="76"/>
    </row>
    <row r="477" spans="1:32" ht="21" customHeight="1">
      <c r="A477" s="166" t="str">
        <f>IF(N475="","",A476+1)</f>
        <v/>
      </c>
      <c r="B477" s="762" t="s">
        <v>213</v>
      </c>
      <c r="C477" s="610" t="s">
        <v>214</v>
      </c>
      <c r="D477" s="610"/>
      <c r="E477" s="610"/>
      <c r="F477" s="763" t="s">
        <v>13</v>
      </c>
      <c r="G477" s="764"/>
      <c r="H477" s="764"/>
      <c r="I477" s="765"/>
      <c r="J477" s="613" t="s">
        <v>184</v>
      </c>
      <c r="K477" s="614" t="s">
        <v>167</v>
      </c>
      <c r="L477" s="615"/>
      <c r="M477" s="615"/>
      <c r="N477" s="616"/>
      <c r="O477" s="580" t="s">
        <v>185</v>
      </c>
      <c r="P477" s="581" t="s">
        <v>186</v>
      </c>
      <c r="Q477" s="770"/>
      <c r="R477" s="762" t="s">
        <v>213</v>
      </c>
      <c r="S477" s="610" t="s">
        <v>214</v>
      </c>
      <c r="T477" s="610"/>
      <c r="U477" s="610"/>
      <c r="V477" s="763" t="s">
        <v>13</v>
      </c>
      <c r="W477" s="764"/>
      <c r="X477" s="764"/>
      <c r="Y477" s="765"/>
      <c r="Z477" s="613" t="s">
        <v>184</v>
      </c>
      <c r="AA477" s="614" t="s">
        <v>167</v>
      </c>
      <c r="AB477" s="615"/>
      <c r="AC477" s="615"/>
      <c r="AD477" s="616"/>
      <c r="AE477" s="580" t="s">
        <v>185</v>
      </c>
      <c r="AF477" s="581" t="s">
        <v>186</v>
      </c>
    </row>
    <row r="478" spans="1:32" ht="90.75" customHeight="1">
      <c r="A478" s="166" t="str">
        <f>IF(N475="","",A477+1)</f>
        <v/>
      </c>
      <c r="B478" s="762"/>
      <c r="C478" s="171" t="s">
        <v>11</v>
      </c>
      <c r="D478" s="171" t="s">
        <v>180</v>
      </c>
      <c r="E478" s="171" t="s">
        <v>108</v>
      </c>
      <c r="F478" s="171" t="s">
        <v>182</v>
      </c>
      <c r="G478" s="171" t="s">
        <v>183</v>
      </c>
      <c r="H478" s="305" t="s">
        <v>10</v>
      </c>
      <c r="I478" s="171" t="s">
        <v>108</v>
      </c>
      <c r="J478" s="613"/>
      <c r="K478" s="172" t="s">
        <v>182</v>
      </c>
      <c r="L478" s="172" t="s">
        <v>183</v>
      </c>
      <c r="M478" s="173" t="s">
        <v>10</v>
      </c>
      <c r="N478" s="171" t="s">
        <v>108</v>
      </c>
      <c r="O478" s="580"/>
      <c r="P478" s="736"/>
      <c r="Q478" s="770"/>
      <c r="R478" s="762"/>
      <c r="S478" s="171" t="s">
        <v>11</v>
      </c>
      <c r="T478" s="171" t="s">
        <v>180</v>
      </c>
      <c r="U478" s="171" t="s">
        <v>108</v>
      </c>
      <c r="V478" s="171" t="s">
        <v>182</v>
      </c>
      <c r="W478" s="171" t="s">
        <v>183</v>
      </c>
      <c r="X478" s="305" t="s">
        <v>10</v>
      </c>
      <c r="Y478" s="171" t="s">
        <v>108</v>
      </c>
      <c r="Z478" s="613"/>
      <c r="AA478" s="172" t="s">
        <v>182</v>
      </c>
      <c r="AB478" s="172" t="s">
        <v>183</v>
      </c>
      <c r="AC478" s="173" t="s">
        <v>10</v>
      </c>
      <c r="AD478" s="171" t="s">
        <v>108</v>
      </c>
      <c r="AE478" s="580"/>
      <c r="AF478" s="736">
        <v>0</v>
      </c>
    </row>
    <row r="479" spans="1:32" ht="18.75" customHeight="1">
      <c r="A479" s="166" t="str">
        <f>IF(N475="","",A478+1)</f>
        <v/>
      </c>
      <c r="B479" s="762"/>
      <c r="C479" s="390">
        <v>20</v>
      </c>
      <c r="D479" s="390">
        <v>20</v>
      </c>
      <c r="E479" s="116">
        <v>40</v>
      </c>
      <c r="F479" s="390">
        <v>30</v>
      </c>
      <c r="G479" s="390">
        <v>18</v>
      </c>
      <c r="H479" s="390">
        <v>12</v>
      </c>
      <c r="I479" s="116">
        <v>60</v>
      </c>
      <c r="J479" s="118">
        <v>100</v>
      </c>
      <c r="K479" s="390">
        <v>50</v>
      </c>
      <c r="L479" s="390">
        <v>30</v>
      </c>
      <c r="M479" s="390">
        <v>20</v>
      </c>
      <c r="N479" s="116">
        <v>100</v>
      </c>
      <c r="O479" s="118">
        <v>200</v>
      </c>
      <c r="P479" s="775" t="str">
        <f>IF(AND(N475="",C472="",E473="",N473=""),"",IF(OR(C472=1,C472=2),600,800))</f>
        <v/>
      </c>
      <c r="Q479" s="770"/>
      <c r="R479" s="762"/>
      <c r="S479" s="390">
        <v>20</v>
      </c>
      <c r="T479" s="390">
        <v>20</v>
      </c>
      <c r="U479" s="116">
        <v>40</v>
      </c>
      <c r="V479" s="390">
        <v>30</v>
      </c>
      <c r="W479" s="390">
        <v>18</v>
      </c>
      <c r="X479" s="390">
        <v>12</v>
      </c>
      <c r="Y479" s="116">
        <v>60</v>
      </c>
      <c r="Z479" s="118">
        <v>100</v>
      </c>
      <c r="AA479" s="390">
        <v>50</v>
      </c>
      <c r="AB479" s="390">
        <v>30</v>
      </c>
      <c r="AC479" s="390">
        <v>20</v>
      </c>
      <c r="AD479" s="116">
        <v>100</v>
      </c>
      <c r="AE479" s="118">
        <v>200</v>
      </c>
      <c r="AF479" s="775" t="str">
        <f>IF(AND(AD475="",S472="",U473="",AD473=""),"",IF(OR(S472=1,S472=2),600,800))</f>
        <v/>
      </c>
    </row>
    <row r="480" spans="1:32" ht="21" customHeight="1">
      <c r="A480" s="166" t="str">
        <f>IF(N475="","",A479+1)</f>
        <v/>
      </c>
      <c r="B480" s="122" t="str">
        <f>'Result Sheet'!$L$4</f>
        <v xml:space="preserve">हिन्दी </v>
      </c>
      <c r="C480" s="391" t="str">
        <f>IFERROR(VLOOKUP(N475,Marks,11,0),"")</f>
        <v/>
      </c>
      <c r="D480" s="391" t="str">
        <f>IFERROR(VLOOKUP(N475,Marks,12,0),"")</f>
        <v/>
      </c>
      <c r="E480" s="117" t="str">
        <f>IFERROR(VLOOKUP(N475,Marks,13,0),"")</f>
        <v/>
      </c>
      <c r="F480" s="391" t="str">
        <f>IFERROR(VLOOKUP(N475,Marks,14,0),"")</f>
        <v/>
      </c>
      <c r="G480" s="391" t="str">
        <f>IFERROR(VLOOKUP(N475,Marks,15,0),"")</f>
        <v/>
      </c>
      <c r="H480" s="391" t="str">
        <f>IFERROR(VLOOKUP(N475,Marks,16,0),"")</f>
        <v/>
      </c>
      <c r="I480" s="117" t="str">
        <f>IFERROR(VLOOKUP(N475,Marks,17,0),"")</f>
        <v/>
      </c>
      <c r="J480" s="119">
        <f>IFERROR(VLOOKUP(N475,Marks,18,0),"")</f>
        <v>0</v>
      </c>
      <c r="K480" s="391" t="str">
        <f>IFERROR(VLOOKUP(N475,Marks,19,0),"")</f>
        <v/>
      </c>
      <c r="L480" s="391" t="str">
        <f>IFERROR(VLOOKUP(N475,Marks,20,0),"")</f>
        <v/>
      </c>
      <c r="M480" s="391" t="str">
        <f>IFERROR(VLOOKUP(N475,Marks,21,0),"")</f>
        <v/>
      </c>
      <c r="N480" s="117" t="str">
        <f>IFERROR(VLOOKUP(N475,Marks,22,0),"")</f>
        <v/>
      </c>
      <c r="O480" s="119" t="str">
        <f>IFERROR(VLOOKUP(N475,Marks,23,0),"")</f>
        <v/>
      </c>
      <c r="P480" s="323" t="str">
        <f>IFERROR(VLOOKUP(N475,Marks,29,0),"")</f>
        <v/>
      </c>
      <c r="Q480" s="770"/>
      <c r="R480" s="122" t="str">
        <f>'Result Sheet'!$L$4</f>
        <v xml:space="preserve">हिन्दी </v>
      </c>
      <c r="S480" s="391" t="str">
        <f>IFERROR(VLOOKUP(AD475,Marks,11,0),"")</f>
        <v/>
      </c>
      <c r="T480" s="391" t="str">
        <f>IFERROR(VLOOKUP(AD475,Marks,12,0),"")</f>
        <v/>
      </c>
      <c r="U480" s="117" t="str">
        <f>IFERROR(VLOOKUP(AD475,Marks,13,0),"")</f>
        <v/>
      </c>
      <c r="V480" s="391" t="str">
        <f>IFERROR(VLOOKUP(AD475,Marks,14,0),"")</f>
        <v/>
      </c>
      <c r="W480" s="391" t="str">
        <f>IFERROR(VLOOKUP(AD475,Marks,15,0),"")</f>
        <v/>
      </c>
      <c r="X480" s="391" t="str">
        <f>IFERROR(VLOOKUP(AD475,Marks,16,0),"")</f>
        <v/>
      </c>
      <c r="Y480" s="117" t="str">
        <f>IFERROR(VLOOKUP(AD475,Marks,17,0),"")</f>
        <v/>
      </c>
      <c r="Z480" s="119">
        <f>IFERROR(VLOOKUP(AD475,Marks,18,0),"")</f>
        <v>0</v>
      </c>
      <c r="AA480" s="391" t="str">
        <f>IFERROR(VLOOKUP(AD475,Marks,19,0),"")</f>
        <v/>
      </c>
      <c r="AB480" s="391" t="str">
        <f>IFERROR(VLOOKUP(AD475,Marks,20,0),"")</f>
        <v/>
      </c>
      <c r="AC480" s="391" t="str">
        <f>IFERROR(VLOOKUP(AD475,Marks,21,0),"")</f>
        <v/>
      </c>
      <c r="AD480" s="117" t="str">
        <f>IFERROR(VLOOKUP(AD475,Marks,22,0),"")</f>
        <v/>
      </c>
      <c r="AE480" s="119" t="str">
        <f>IFERROR(VLOOKUP(AD475,Marks,23,0),"")</f>
        <v/>
      </c>
      <c r="AF480" s="323" t="str">
        <f>IFERROR(VLOOKUP(AD475,Marks,29,0),"")</f>
        <v/>
      </c>
    </row>
    <row r="481" spans="1:32" ht="21" customHeight="1">
      <c r="A481" s="166" t="str">
        <f>IF(N475="","",A480+1)</f>
        <v/>
      </c>
      <c r="B481" s="122" t="str">
        <f>'Result Sheet'!$AE$4</f>
        <v xml:space="preserve">अंग्रेजी </v>
      </c>
      <c r="C481" s="391" t="str">
        <f>IFERROR(VLOOKUP(N475,Marks,30,0),"")</f>
        <v/>
      </c>
      <c r="D481" s="391" t="str">
        <f>IFERROR(VLOOKUP(N475,Marks,31,0),"")</f>
        <v/>
      </c>
      <c r="E481" s="117" t="str">
        <f>IFERROR(VLOOKUP(N475,Marks,32,0),"")</f>
        <v/>
      </c>
      <c r="F481" s="391" t="str">
        <f>IFERROR(VLOOKUP(N475,Marks,33,0),"")</f>
        <v/>
      </c>
      <c r="G481" s="391" t="str">
        <f>IFERROR(VLOOKUP(N475,Marks,34,0),"")</f>
        <v/>
      </c>
      <c r="H481" s="391" t="str">
        <f>IFERROR(VLOOKUP(N475,Marks,35,0),"")</f>
        <v/>
      </c>
      <c r="I481" s="117" t="str">
        <f>IFERROR(VLOOKUP(N475,Marks,36,0),"")</f>
        <v/>
      </c>
      <c r="J481" s="119">
        <f>IFERROR(VLOOKUP(N475,Marks,37,0),"")</f>
        <v>0</v>
      </c>
      <c r="K481" s="391" t="str">
        <f>IFERROR(VLOOKUP(N475,Marks,38,0),"")</f>
        <v/>
      </c>
      <c r="L481" s="391" t="str">
        <f>IFERROR(VLOOKUP(N475,Marks,39,0),"")</f>
        <v/>
      </c>
      <c r="M481" s="391" t="str">
        <f>IFERROR(VLOOKUP(N475,Marks,40,0),"")</f>
        <v/>
      </c>
      <c r="N481" s="117" t="str">
        <f>IFERROR(VLOOKUP(N475,Marks,41,0),"")</f>
        <v/>
      </c>
      <c r="O481" s="119" t="str">
        <f>IFERROR(VLOOKUP(N475,Marks,42,0),"")</f>
        <v/>
      </c>
      <c r="P481" s="323" t="str">
        <f>IFERROR(VLOOKUP(N475,Marks,48,0),"")</f>
        <v/>
      </c>
      <c r="Q481" s="770"/>
      <c r="R481" s="122" t="str">
        <f>'Result Sheet'!$AE$4</f>
        <v xml:space="preserve">अंग्रेजी </v>
      </c>
      <c r="S481" s="391" t="str">
        <f>IFERROR(VLOOKUP(AD475,Marks,30,0),"")</f>
        <v/>
      </c>
      <c r="T481" s="391" t="str">
        <f>IFERROR(VLOOKUP(AD475,Marks,31,0),"")</f>
        <v/>
      </c>
      <c r="U481" s="117" t="str">
        <f>IFERROR(VLOOKUP(AD475,Marks,32,0),"")</f>
        <v/>
      </c>
      <c r="V481" s="391" t="str">
        <f>IFERROR(VLOOKUP(AD475,Marks,33,0),"")</f>
        <v/>
      </c>
      <c r="W481" s="391" t="str">
        <f>IFERROR(VLOOKUP(AD475,Marks,34,0),"")</f>
        <v/>
      </c>
      <c r="X481" s="391" t="str">
        <f>IFERROR(VLOOKUP(AD475,Marks,35,0),"")</f>
        <v/>
      </c>
      <c r="Y481" s="117" t="str">
        <f>IFERROR(VLOOKUP(AD475,Marks,36,0),"")</f>
        <v/>
      </c>
      <c r="Z481" s="119">
        <f>IFERROR(VLOOKUP(AD475,Marks,37,0),"")</f>
        <v>0</v>
      </c>
      <c r="AA481" s="391" t="str">
        <f>IFERROR(VLOOKUP(AD475,Marks,38,0),"")</f>
        <v/>
      </c>
      <c r="AB481" s="391" t="str">
        <f>IFERROR(VLOOKUP(AD475,Marks,39,0),"")</f>
        <v/>
      </c>
      <c r="AC481" s="391" t="str">
        <f>IFERROR(VLOOKUP(AD475,Marks,40,0),"")</f>
        <v/>
      </c>
      <c r="AD481" s="117" t="str">
        <f>IFERROR(VLOOKUP(AD475,Marks,41,0),"")</f>
        <v/>
      </c>
      <c r="AE481" s="119" t="str">
        <f>IFERROR(VLOOKUP(AD475,Marks,42,0),"")</f>
        <v/>
      </c>
      <c r="AF481" s="323" t="str">
        <f>IFERROR(VLOOKUP(AD475,Marks,48,0),"")</f>
        <v/>
      </c>
    </row>
    <row r="482" spans="1:32" ht="21" customHeight="1">
      <c r="A482" s="166" t="str">
        <f>IF(N475="","",A481+1)</f>
        <v/>
      </c>
      <c r="B482" s="122" t="str">
        <f>'Result Sheet'!$AX$4</f>
        <v xml:space="preserve">गणित </v>
      </c>
      <c r="C482" s="391" t="str">
        <f>IFERROR(VLOOKUP(N475,Marks,49,0),"")</f>
        <v/>
      </c>
      <c r="D482" s="391" t="str">
        <f>IFERROR(VLOOKUP(N475,Marks,50,0),"")</f>
        <v/>
      </c>
      <c r="E482" s="117" t="str">
        <f>IFERROR(VLOOKUP(N475,Marks,51,0),"")</f>
        <v/>
      </c>
      <c r="F482" s="391" t="str">
        <f>IFERROR(VLOOKUP(N475,Marks,52,0),"")</f>
        <v/>
      </c>
      <c r="G482" s="391" t="str">
        <f>IFERROR(VLOOKUP(N475,Marks,53,0),"")</f>
        <v/>
      </c>
      <c r="H482" s="391" t="str">
        <f>IFERROR(VLOOKUP(N475,Marks,54,0),"")</f>
        <v/>
      </c>
      <c r="I482" s="117" t="str">
        <f>IFERROR(VLOOKUP(N475,Marks,55,0),"")</f>
        <v/>
      </c>
      <c r="J482" s="119">
        <f>IFERROR(VLOOKUP(N475,Marks,56,0),"")</f>
        <v>0</v>
      </c>
      <c r="K482" s="391" t="str">
        <f>IFERROR(VLOOKUP(N475,Marks,57,0),"")</f>
        <v/>
      </c>
      <c r="L482" s="391" t="str">
        <f>IFERROR(VLOOKUP(N475,Marks,58,0),"")</f>
        <v/>
      </c>
      <c r="M482" s="391" t="str">
        <f>IFERROR(VLOOKUP(N475,Marks,59,0),"")</f>
        <v/>
      </c>
      <c r="N482" s="117" t="str">
        <f>IFERROR(VLOOKUP(N475,Marks,60,0),"")</f>
        <v/>
      </c>
      <c r="O482" s="119" t="str">
        <f>IFERROR(VLOOKUP(N475,Marks,61,0),"")</f>
        <v/>
      </c>
      <c r="P482" s="323" t="str">
        <f>IFERROR(VLOOKUP(N475,Marks,67,0),"")</f>
        <v/>
      </c>
      <c r="Q482" s="770"/>
      <c r="R482" s="122" t="str">
        <f>'Result Sheet'!$AX$4</f>
        <v xml:space="preserve">गणित </v>
      </c>
      <c r="S482" s="391" t="str">
        <f>IFERROR(VLOOKUP(AD475,Marks,49,0),"")</f>
        <v/>
      </c>
      <c r="T482" s="391" t="str">
        <f>IFERROR(VLOOKUP(AD475,Marks,50,0),"")</f>
        <v/>
      </c>
      <c r="U482" s="117" t="str">
        <f>IFERROR(VLOOKUP(AD475,Marks,51,0),"")</f>
        <v/>
      </c>
      <c r="V482" s="391" t="str">
        <f>IFERROR(VLOOKUP(AD475,Marks,52,0),"")</f>
        <v/>
      </c>
      <c r="W482" s="391" t="str">
        <f>IFERROR(VLOOKUP(AD475,Marks,53,0),"")</f>
        <v/>
      </c>
      <c r="X482" s="391" t="str">
        <f>IFERROR(VLOOKUP(AD475,Marks,54,0),"")</f>
        <v/>
      </c>
      <c r="Y482" s="117" t="str">
        <f>IFERROR(VLOOKUP(AD475,Marks,55,0),"")</f>
        <v/>
      </c>
      <c r="Z482" s="119">
        <f>IFERROR(VLOOKUP(AD475,Marks,56,0),"")</f>
        <v>0</v>
      </c>
      <c r="AA482" s="391" t="str">
        <f>IFERROR(VLOOKUP(AD475,Marks,57,0),"")</f>
        <v/>
      </c>
      <c r="AB482" s="391" t="str">
        <f>IFERROR(VLOOKUP(AD475,Marks,58,0),"")</f>
        <v/>
      </c>
      <c r="AC482" s="391" t="str">
        <f>IFERROR(VLOOKUP(AD475,Marks,59,0),"")</f>
        <v/>
      </c>
      <c r="AD482" s="117" t="str">
        <f>IFERROR(VLOOKUP(AD475,Marks,60,0),"")</f>
        <v/>
      </c>
      <c r="AE482" s="119" t="str">
        <f>IFERROR(VLOOKUP(AD475,Marks,61,0),"")</f>
        <v/>
      </c>
      <c r="AF482" s="323" t="str">
        <f>IFERROR(VLOOKUP(AD475,Marks,67,0),"")</f>
        <v/>
      </c>
    </row>
    <row r="483" spans="1:32" ht="21" customHeight="1">
      <c r="A483" s="166" t="str">
        <f>IF(N475="","",A482+1)</f>
        <v/>
      </c>
      <c r="B483" s="122" t="str">
        <f>'Result Sheet'!$BQ$4</f>
        <v xml:space="preserve">पर्यावरण अध्ययन </v>
      </c>
      <c r="C483" s="391" t="str">
        <f>IFERROR(VLOOKUP(N475,Marks,68,0),"")</f>
        <v/>
      </c>
      <c r="D483" s="391" t="str">
        <f>IFERROR(VLOOKUP(N475,Marks,69,0),"")</f>
        <v/>
      </c>
      <c r="E483" s="117" t="str">
        <f>IFERROR(VLOOKUP(N475,Marks,70,0),"")</f>
        <v/>
      </c>
      <c r="F483" s="391" t="str">
        <f>IFERROR(VLOOKUP(N475,Marks,71,0),"")</f>
        <v/>
      </c>
      <c r="G483" s="391" t="str">
        <f>IFERROR(VLOOKUP(N475,Marks,72,0),"")</f>
        <v/>
      </c>
      <c r="H483" s="391" t="str">
        <f>IFERROR(VLOOKUP(N475,Marks,73,0),"")</f>
        <v/>
      </c>
      <c r="I483" s="117" t="str">
        <f>IFERROR(VLOOKUP(N475,Marks,74,0),"")</f>
        <v/>
      </c>
      <c r="J483" s="119">
        <f>IFERROR(VLOOKUP(N475,Marks,75,0),"")</f>
        <v>0</v>
      </c>
      <c r="K483" s="391" t="str">
        <f>IFERROR(VLOOKUP(N475,Marks,76,0),"")</f>
        <v/>
      </c>
      <c r="L483" s="391" t="str">
        <f>IFERROR(VLOOKUP(N475,Marks,77,0),"")</f>
        <v/>
      </c>
      <c r="M483" s="391" t="str">
        <f>IFERROR(VLOOKUP(N475,Marks,78,0),"")</f>
        <v/>
      </c>
      <c r="N483" s="117" t="str">
        <f>IFERROR(VLOOKUP(N475,Marks,79,0),"")</f>
        <v/>
      </c>
      <c r="O483" s="119" t="str">
        <f>IFERROR(VLOOKUP(N475,Marks,80,0),"")</f>
        <v/>
      </c>
      <c r="P483" s="323" t="str">
        <f>IFERROR(VLOOKUP(N475,Marks,86,0),"")</f>
        <v/>
      </c>
      <c r="Q483" s="770"/>
      <c r="R483" s="122" t="str">
        <f>'Result Sheet'!$BQ$4</f>
        <v xml:space="preserve">पर्यावरण अध्ययन </v>
      </c>
      <c r="S483" s="391" t="str">
        <f>IFERROR(VLOOKUP(AD475,Marks,68,0),"")</f>
        <v/>
      </c>
      <c r="T483" s="391" t="str">
        <f>IFERROR(VLOOKUP(AD475,Marks,69,0),"")</f>
        <v/>
      </c>
      <c r="U483" s="117" t="str">
        <f>IFERROR(VLOOKUP(AD475,Marks,70,0),"")</f>
        <v/>
      </c>
      <c r="V483" s="391" t="str">
        <f>IFERROR(VLOOKUP(AD475,Marks,71,0),"")</f>
        <v/>
      </c>
      <c r="W483" s="391" t="str">
        <f>IFERROR(VLOOKUP(AD475,Marks,72,0),"")</f>
        <v/>
      </c>
      <c r="X483" s="391" t="str">
        <f>IFERROR(VLOOKUP(AD475,Marks,73,0),"")</f>
        <v/>
      </c>
      <c r="Y483" s="117" t="str">
        <f>IFERROR(VLOOKUP(AD475,Marks,74,0),"")</f>
        <v/>
      </c>
      <c r="Z483" s="119">
        <f>IFERROR(VLOOKUP(AD475,Marks,75,0),"")</f>
        <v>0</v>
      </c>
      <c r="AA483" s="391" t="str">
        <f>IFERROR(VLOOKUP(AD475,Marks,76,0),"")</f>
        <v/>
      </c>
      <c r="AB483" s="391" t="str">
        <f>IFERROR(VLOOKUP(AD475,Marks,77,0),"")</f>
        <v/>
      </c>
      <c r="AC483" s="391" t="str">
        <f>IFERROR(VLOOKUP(AD475,Marks,78,0),"")</f>
        <v/>
      </c>
      <c r="AD483" s="117" t="str">
        <f>IFERROR(VLOOKUP(AD475,Marks,79,0),"")</f>
        <v/>
      </c>
      <c r="AE483" s="119" t="str">
        <f>IFERROR(VLOOKUP(AD475,Marks,80,0),"")</f>
        <v/>
      </c>
      <c r="AF483" s="323" t="str">
        <f>IFERROR(VLOOKUP(AD475,Marks,86,0),"")</f>
        <v/>
      </c>
    </row>
    <row r="484" spans="1:32" ht="25.5" customHeight="1">
      <c r="A484" s="166" t="str">
        <f>IF(N475="","",A483+1)</f>
        <v/>
      </c>
      <c r="B484" s="392" t="s">
        <v>215</v>
      </c>
      <c r="C484" s="120" t="str">
        <f>IF(AND(C480="",C481="",C482="",C483=""),"",IF(OR(C472=1,C472=2),SUM(C480:C482),SUM(C480:C483)))</f>
        <v/>
      </c>
      <c r="D484" s="120" t="str">
        <f>IF(AND(D480="",D481="",D482="",D483=""),"",IF(OR(C472=1,C472=2),SUM(D480:D482),SUM(D480:D483)))</f>
        <v/>
      </c>
      <c r="E484" s="120" t="str">
        <f>IF(AND(E480="",E481="",E482="",E483=""),"",IF(OR(C472=1,C472=2),SUM(E480:E482),SUM(E480:E483)))</f>
        <v/>
      </c>
      <c r="F484" s="120" t="str">
        <f>IF(AND(F480="",F481="",F482="",F483=""),"",IF(OR(C472=1,C472=2),SUM(F480:F482),SUM(F480:F483)))</f>
        <v/>
      </c>
      <c r="G484" s="120" t="str">
        <f>IF(AND(G480="",G481="",G482="",G483=""),"",IF(OR(C472=1,C472=2),SUM(G480:G482),SUM(G480:G483)))</f>
        <v/>
      </c>
      <c r="H484" s="120" t="str">
        <f>IF(AND(H480="",H481="",H482="",H483=""),"",IF(OR(C472=1,C472=2),SUM(H480:H482),SUM(H480:H483)))</f>
        <v/>
      </c>
      <c r="I484" s="120" t="str">
        <f>IF(AND(I480="",I481="",I482="",I483=""),"",IF(OR(C472=1,C472=2),SUM(I480:I482),SUM(I480:I483)))</f>
        <v/>
      </c>
      <c r="J484" s="120">
        <f>IF(AND(J480="",J481="",J482="",J483=""),"",IF(OR(C472=1,C472=2),SUM(J480:J482),SUM(J480:J483)))</f>
        <v>0</v>
      </c>
      <c r="K484" s="120" t="str">
        <f>IF(AND(K480="",K481="",K482="",K483=""),"",IF(OR(C472=1,C472=2),SUM(K480:K482),SUM(K480:K483)))</f>
        <v/>
      </c>
      <c r="L484" s="120" t="str">
        <f>IF(AND(L480="",L481="",L482="",L483=""),"",IF(OR(C472=1,C472=2),SUM(L480:L482),SUM(L480:L483)))</f>
        <v/>
      </c>
      <c r="M484" s="120" t="str">
        <f>IF(AND(M480="",M481="",M482="",M483=""),"",IF(OR(C472=1,C472=2),SUM(M480:M482),SUM(M480:M483)))</f>
        <v/>
      </c>
      <c r="N484" s="120" t="str">
        <f>IF(AND(N480="",N481="",N482="",N483=""),"",IF(OR(C472=1,C472=2),SUM(N480:N482),SUM(N480:N483)))</f>
        <v/>
      </c>
      <c r="O484" s="120" t="str">
        <f>IF(AND(O480="",O481="",O482="",O483=""),"",IF(OR(C472=1,C472=2),SUM(O480:O482),SUM(O480:O483)))</f>
        <v/>
      </c>
      <c r="P484" s="326" t="str">
        <f>IF(OR(N475="",E473="",O484=""),"",IF(O484&gt;=81%*P479,"A",IF(O484&gt;=61%*P479,"B",IF(O484&gt;=41%*P479,"C",IF(O484&gt;=21%*P479,"D","E")))))</f>
        <v/>
      </c>
      <c r="Q484" s="770"/>
      <c r="R484" s="392" t="s">
        <v>215</v>
      </c>
      <c r="S484" s="120" t="str">
        <f>IF(AND(S480="",S481="",S482="",S483=""),"",IF(OR(S472=1,S472=2),SUM(S480:S482),SUM(S480:S483)))</f>
        <v/>
      </c>
      <c r="T484" s="120" t="str">
        <f>IF(AND(T480="",T481="",T482="",T483=""),"",IF(OR(S472=1,S472=2),SUM(T480:T482),SUM(T480:T483)))</f>
        <v/>
      </c>
      <c r="U484" s="120" t="str">
        <f>IF(AND(U480="",U481="",U482="",U483=""),"",IF(OR(S472=1,S472=2),SUM(U480:U482),SUM(U480:U483)))</f>
        <v/>
      </c>
      <c r="V484" s="120" t="str">
        <f>IF(AND(V480="",V481="",V482="",V483=""),"",IF(OR(S472=1,S472=2),SUM(V480:V482),SUM(V480:V483)))</f>
        <v/>
      </c>
      <c r="W484" s="120" t="str">
        <f>IF(AND(W480="",W481="",W482="",W483=""),"",IF(OR(S472=1,S472=2),SUM(W480:W482),SUM(W480:W483)))</f>
        <v/>
      </c>
      <c r="X484" s="120" t="str">
        <f>IF(AND(X480="",X481="",X482="",X483=""),"",IF(OR(S472=1,S472=2),SUM(X480:X482),SUM(X480:X483)))</f>
        <v/>
      </c>
      <c r="Y484" s="120" t="str">
        <f>IF(AND(Y480="",Y481="",Y482="",Y483=""),"",IF(OR(S472=1,S472=2),SUM(Y480:Y482),SUM(Y480:Y483)))</f>
        <v/>
      </c>
      <c r="Z484" s="120">
        <f>IF(AND(Z480="",Z481="",Z482="",Z483=""),"",IF(OR(S472=1,S472=2),SUM(Z480:Z482),SUM(Z480:Z483)))</f>
        <v>0</v>
      </c>
      <c r="AA484" s="120" t="str">
        <f>IF(AND(AA480="",AA481="",AA482="",AA483=""),"",IF(OR(S472=1,S472=2),SUM(AA480:AA482),SUM(AA480:AA483)))</f>
        <v/>
      </c>
      <c r="AB484" s="120" t="str">
        <f>IF(AND(AB480="",AB481="",AB482="",AB483=""),"",IF(OR(S472=1,S472=2),SUM(AB480:AB482),SUM(AB480:AB483)))</f>
        <v/>
      </c>
      <c r="AC484" s="120" t="str">
        <f>IF(AND(AC480="",AC481="",AC482="",AC483=""),"",IF(OR(S472=1,S472=2),SUM(AC480:AC482),SUM(AC480:AC483)))</f>
        <v/>
      </c>
      <c r="AD484" s="120" t="str">
        <f>IF(AND(AD480="",AD481="",AD482="",AD483=""),"",IF(OR(S472=1,S472=2),SUM(AD480:AD482),SUM(AD480:AD483)))</f>
        <v/>
      </c>
      <c r="AE484" s="120" t="str">
        <f>IF(AND(AE480="",AE481="",AE482="",AE483=""),"",IF(OR(S472=1,S472=2),SUM(AE480:AE482),SUM(AE480:AE483)))</f>
        <v/>
      </c>
      <c r="AF484" s="326" t="str">
        <f>IF(OR(AD475="",U473="",AE484=""),"",IF(AE484&gt;=81%*AF479,"A",IF(AE484&gt;=61%*AF479,"B",IF(AE484&gt;=41%*AF479,"C",IF(AE484&gt;=21%*AF479,"D","E")))))</f>
        <v/>
      </c>
    </row>
    <row r="485" spans="1:32" ht="9" customHeight="1">
      <c r="A485" s="166" t="str">
        <f>IF(N475="","",A484+1)</f>
        <v/>
      </c>
      <c r="B485" s="737"/>
      <c r="C485" s="737"/>
      <c r="D485" s="737"/>
      <c r="E485" s="737"/>
      <c r="F485" s="737"/>
      <c r="G485" s="737"/>
      <c r="H485" s="737"/>
      <c r="I485" s="737"/>
      <c r="J485" s="737"/>
      <c r="K485" s="737"/>
      <c r="L485" s="737"/>
      <c r="M485" s="737"/>
      <c r="N485" s="737"/>
      <c r="O485" s="737"/>
      <c r="P485" s="737"/>
      <c r="Q485" s="770"/>
      <c r="R485" s="737"/>
      <c r="S485" s="737"/>
      <c r="T485" s="737"/>
      <c r="U485" s="737"/>
      <c r="V485" s="737"/>
      <c r="W485" s="737"/>
      <c r="X485" s="737"/>
      <c r="Y485" s="737"/>
      <c r="Z485" s="737"/>
      <c r="AA485" s="737"/>
      <c r="AB485" s="737"/>
      <c r="AC485" s="737"/>
      <c r="AD485" s="737"/>
      <c r="AE485" s="737"/>
      <c r="AF485" s="737"/>
    </row>
    <row r="486" spans="1:32" ht="22.5" customHeight="1">
      <c r="A486" s="166" t="str">
        <f>IF(N475="","",A485+1)</f>
        <v/>
      </c>
      <c r="B486" s="738" t="s">
        <v>213</v>
      </c>
      <c r="C486" s="738"/>
      <c r="D486" s="739" t="s">
        <v>229</v>
      </c>
      <c r="E486" s="740"/>
      <c r="F486" s="393" t="s">
        <v>186</v>
      </c>
      <c r="G486" s="738" t="s">
        <v>213</v>
      </c>
      <c r="H486" s="738"/>
      <c r="I486" s="739" t="s">
        <v>229</v>
      </c>
      <c r="J486" s="740"/>
      <c r="K486" s="393" t="s">
        <v>186</v>
      </c>
      <c r="L486" s="738" t="s">
        <v>213</v>
      </c>
      <c r="M486" s="738"/>
      <c r="N486" s="739" t="s">
        <v>229</v>
      </c>
      <c r="O486" s="740"/>
      <c r="P486" s="393" t="s">
        <v>186</v>
      </c>
      <c r="Q486" s="770"/>
      <c r="R486" s="738" t="s">
        <v>213</v>
      </c>
      <c r="S486" s="738"/>
      <c r="T486" s="739" t="s">
        <v>229</v>
      </c>
      <c r="U486" s="740"/>
      <c r="V486" s="393" t="s">
        <v>186</v>
      </c>
      <c r="W486" s="738" t="s">
        <v>213</v>
      </c>
      <c r="X486" s="738"/>
      <c r="Y486" s="739" t="s">
        <v>229</v>
      </c>
      <c r="Z486" s="740"/>
      <c r="AA486" s="393" t="s">
        <v>186</v>
      </c>
      <c r="AB486" s="738" t="s">
        <v>213</v>
      </c>
      <c r="AC486" s="738"/>
      <c r="AD486" s="739" t="s">
        <v>229</v>
      </c>
      <c r="AE486" s="740"/>
      <c r="AF486" s="393" t="s">
        <v>186</v>
      </c>
    </row>
    <row r="487" spans="1:32" ht="21.75" customHeight="1">
      <c r="A487" s="166" t="str">
        <f>IF(N475="","",A486+1)</f>
        <v/>
      </c>
      <c r="B487" s="741" t="s">
        <v>221</v>
      </c>
      <c r="C487" s="742"/>
      <c r="D487" s="742"/>
      <c r="E487" s="119" t="str">
        <f>IFERROR(VLOOKUP(N475,Marks,90,0),"")</f>
        <v/>
      </c>
      <c r="F487" s="130" t="str">
        <f>IFERROR(VLOOKUP(N475,Marks,94,0),"")</f>
        <v/>
      </c>
      <c r="G487" s="741" t="s">
        <v>192</v>
      </c>
      <c r="H487" s="742"/>
      <c r="I487" s="742"/>
      <c r="J487" s="119" t="str">
        <f>IFERROR(VLOOKUP(N475,Marks,98,0),"")</f>
        <v/>
      </c>
      <c r="K487" s="130" t="str">
        <f>IFERROR(VLOOKUP(N475,Marks,102,0),"")</f>
        <v/>
      </c>
      <c r="L487" s="743" t="s">
        <v>193</v>
      </c>
      <c r="M487" s="744"/>
      <c r="N487" s="744"/>
      <c r="O487" s="119" t="str">
        <f>IFERROR(VLOOKUP(N475,Marks,106,0),"")</f>
        <v/>
      </c>
      <c r="P487" s="130" t="str">
        <f>IFERROR(VLOOKUP(N475,Marks,110,0),"")</f>
        <v/>
      </c>
      <c r="Q487" s="770"/>
      <c r="R487" s="740" t="s">
        <v>221</v>
      </c>
      <c r="S487" s="740"/>
      <c r="T487" s="740"/>
      <c r="U487" s="119" t="str">
        <f>IFERROR(VLOOKUP(AD475,Marks,90,0),"")</f>
        <v/>
      </c>
      <c r="V487" s="130" t="str">
        <f>IFERROR(VLOOKUP(AD475,Marks,94,0),"")</f>
        <v/>
      </c>
      <c r="W487" s="740" t="s">
        <v>192</v>
      </c>
      <c r="X487" s="740"/>
      <c r="Y487" s="740"/>
      <c r="Z487" s="119" t="str">
        <f>IFERROR(VLOOKUP(AD475,Marks,98,0),"")</f>
        <v/>
      </c>
      <c r="AA487" s="130" t="str">
        <f>IFERROR(VLOOKUP(AD475,Marks,102,0),"")</f>
        <v/>
      </c>
      <c r="AB487" s="745" t="s">
        <v>193</v>
      </c>
      <c r="AC487" s="745"/>
      <c r="AD487" s="745"/>
      <c r="AE487" s="119" t="str">
        <f>IFERROR(VLOOKUP(AD475,Marks,106,0),"")</f>
        <v/>
      </c>
      <c r="AF487" s="130" t="str">
        <f>IFERROR(VLOOKUP(AD475,Marks,110,0),"")</f>
        <v/>
      </c>
    </row>
    <row r="488" spans="1:32" ht="21" customHeight="1">
      <c r="A488" s="166" t="str">
        <f>IF(N475="","",A487+1)</f>
        <v/>
      </c>
      <c r="B488" s="732" t="s">
        <v>216</v>
      </c>
      <c r="C488" s="732"/>
      <c r="D488" s="732"/>
      <c r="E488" s="746" t="str">
        <f>IFERROR(VLOOKUP(N475,Marks,116,0),"")</f>
        <v/>
      </c>
      <c r="F488" s="746"/>
      <c r="G488" s="746"/>
      <c r="H488" s="746"/>
      <c r="I488" s="732" t="s">
        <v>217</v>
      </c>
      <c r="J488" s="732"/>
      <c r="K488" s="732"/>
      <c r="L488" s="732"/>
      <c r="M488" s="747" t="str">
        <f>IFERROR(VLOOKUP(N475,Marks,117,0),"")</f>
        <v/>
      </c>
      <c r="N488" s="747"/>
      <c r="O488" s="747"/>
      <c r="P488" s="747"/>
      <c r="Q488" s="770"/>
      <c r="R488" s="732" t="s">
        <v>216</v>
      </c>
      <c r="S488" s="732"/>
      <c r="T488" s="732"/>
      <c r="U488" s="746" t="str">
        <f>IFERROR(VLOOKUP(AD475,Marks,116,0),"")</f>
        <v/>
      </c>
      <c r="V488" s="746"/>
      <c r="W488" s="746"/>
      <c r="X488" s="746"/>
      <c r="Y488" s="732" t="s">
        <v>217</v>
      </c>
      <c r="Z488" s="732"/>
      <c r="AA488" s="732"/>
      <c r="AB488" s="732"/>
      <c r="AC488" s="747" t="str">
        <f>IFERROR(VLOOKUP(AD475,Marks,117,0),"")</f>
        <v/>
      </c>
      <c r="AD488" s="747"/>
      <c r="AE488" s="747"/>
      <c r="AF488" s="747"/>
    </row>
    <row r="489" spans="1:32" ht="21" customHeight="1">
      <c r="A489" s="166" t="str">
        <f>IF(N475="","",A488+1)</f>
        <v/>
      </c>
      <c r="B489" s="732" t="s">
        <v>218</v>
      </c>
      <c r="C489" s="732"/>
      <c r="D489" s="732"/>
      <c r="E489" s="774" t="str">
        <f>IFERROR(VLOOKUP(N475,Marks,115,0),"")</f>
        <v/>
      </c>
      <c r="F489" s="774"/>
      <c r="G489" s="774"/>
      <c r="H489" s="774"/>
      <c r="I489" s="732" t="s">
        <v>219</v>
      </c>
      <c r="J489" s="732"/>
      <c r="K489" s="732"/>
      <c r="L489" s="732"/>
      <c r="M489" s="733" t="str">
        <f>IFERROR(VLOOKUP(N475,Marks,112,0),"")</f>
        <v/>
      </c>
      <c r="N489" s="733"/>
      <c r="O489" s="733"/>
      <c r="P489" s="733"/>
      <c r="Q489" s="770"/>
      <c r="R489" s="732" t="s">
        <v>218</v>
      </c>
      <c r="S489" s="732"/>
      <c r="T489" s="732"/>
      <c r="U489" s="774" t="str">
        <f>IFERROR(VLOOKUP(AD475,Marks,115,0),"")</f>
        <v/>
      </c>
      <c r="V489" s="774"/>
      <c r="W489" s="774"/>
      <c r="X489" s="774"/>
      <c r="Y489" s="732" t="s">
        <v>219</v>
      </c>
      <c r="Z489" s="732"/>
      <c r="AA489" s="732"/>
      <c r="AB489" s="732"/>
      <c r="AC489" s="733" t="str">
        <f>IFERROR(VLOOKUP(AD475,Marks,112,0),"")</f>
        <v/>
      </c>
      <c r="AD489" s="733"/>
      <c r="AE489" s="733"/>
      <c r="AF489" s="733"/>
    </row>
    <row r="490" spans="1:32" ht="21" customHeight="1">
      <c r="A490" s="166" t="str">
        <f>IF(N475="","",A489+1)</f>
        <v/>
      </c>
      <c r="B490" s="732" t="s">
        <v>220</v>
      </c>
      <c r="C490" s="732"/>
      <c r="D490" s="732"/>
      <c r="E490" s="324" t="str">
        <f>IFERROR(VLOOKUP(N475,Marks,113,0),"")</f>
        <v/>
      </c>
      <c r="F490" s="325" t="s">
        <v>341</v>
      </c>
      <c r="G490" s="734" t="str">
        <f>IF(OR(N475="",E473="",O484=""),"",IF(O484&gt;=81%*P479,"A",IF(O484&gt;=61%*P479,"B",IF(O484&gt;=41%*P479,"C",IF(O484&gt;=21%*P479,"D","E")))))</f>
        <v/>
      </c>
      <c r="H490" s="734"/>
      <c r="I490" s="732" t="s">
        <v>222</v>
      </c>
      <c r="J490" s="732"/>
      <c r="K490" s="732"/>
      <c r="L490" s="732"/>
      <c r="M490" s="769" t="str">
        <f>IFERROR(VLOOKUP(N475,Marks,114,0),"")</f>
        <v/>
      </c>
      <c r="N490" s="769"/>
      <c r="O490" s="769"/>
      <c r="P490" s="769"/>
      <c r="Q490" s="770"/>
      <c r="R490" s="732" t="s">
        <v>220</v>
      </c>
      <c r="S490" s="732"/>
      <c r="T490" s="732"/>
      <c r="U490" s="324" t="str">
        <f>IFERROR(VLOOKUP(AD475,Marks,113,0),"")</f>
        <v/>
      </c>
      <c r="V490" s="325" t="s">
        <v>341</v>
      </c>
      <c r="W490" s="734" t="str">
        <f>IF(OR(AD475="",U473="",AE484=""),"",IF(AE484&gt;=81%*AF479,"A",IF(AE484&gt;=61%*AF479,"B",IF(AE484&gt;=41%*AF479,"C",IF(AE484&gt;=21%*AF479,"D","E")))))</f>
        <v/>
      </c>
      <c r="X490" s="734"/>
      <c r="Y490" s="732" t="s">
        <v>222</v>
      </c>
      <c r="Z490" s="732"/>
      <c r="AA490" s="732"/>
      <c r="AB490" s="732"/>
      <c r="AC490" s="769" t="str">
        <f>IFERROR(VLOOKUP(AD475,Marks,114,0),"")</f>
        <v/>
      </c>
      <c r="AD490" s="769"/>
      <c r="AE490" s="769"/>
      <c r="AF490" s="769"/>
    </row>
    <row r="491" spans="1:32" ht="21" customHeight="1">
      <c r="A491" s="166" t="str">
        <f>IF(N475="","",A490+1)</f>
        <v/>
      </c>
      <c r="B491" s="768" t="s">
        <v>228</v>
      </c>
      <c r="C491" s="768"/>
      <c r="D491" s="768"/>
      <c r="E491" s="735">
        <f>'Master sheet'!$C$10</f>
        <v>44697</v>
      </c>
      <c r="F491" s="735"/>
      <c r="G491" s="735"/>
      <c r="H491" s="318"/>
      <c r="I491" s="121"/>
      <c r="J491" s="121"/>
      <c r="K491" s="76"/>
      <c r="L491" s="121"/>
      <c r="M491" s="121"/>
      <c r="N491" s="121"/>
      <c r="O491" s="121"/>
      <c r="P491" s="121"/>
      <c r="Q491" s="770"/>
      <c r="R491" s="768" t="s">
        <v>228</v>
      </c>
      <c r="S491" s="768"/>
      <c r="T491" s="768"/>
      <c r="U491" s="735">
        <f>'Master sheet'!$C$10</f>
        <v>44697</v>
      </c>
      <c r="V491" s="735"/>
      <c r="W491" s="735"/>
      <c r="X491" s="121"/>
      <c r="Y491" s="121"/>
      <c r="Z491" s="121"/>
      <c r="AA491" s="76"/>
      <c r="AB491" s="121"/>
      <c r="AC491" s="121"/>
      <c r="AD491" s="121"/>
      <c r="AE491" s="121"/>
      <c r="AF491" s="121"/>
    </row>
    <row r="492" spans="1:32" ht="43.5" customHeight="1">
      <c r="A492" s="166" t="str">
        <f>IF(N475="","",A491+1)</f>
        <v/>
      </c>
      <c r="B492" s="755" t="str">
        <f>IF(AND(C472=1),CONCATENATE("( ",UPPER('Master sheet'!$F$10)," )"),IF(AND(C472=2),CONCATENATE("( ",UPPER('Master sheet'!$F$18)," )"),IF(AND(C472=3),CONCATENATE("( ",UPPER('Master sheet'!$J$10)," )"),IF(AND(C472=4),CONCATENATE("( ",UPPER('Master sheet'!$J$18)," )"),""))))</f>
        <v/>
      </c>
      <c r="C492" s="755"/>
      <c r="D492" s="755"/>
      <c r="E492" s="755"/>
      <c r="F492" s="756" t="str">
        <f>IF(AND(N475=""),"",CONCATENATE("(",'Master sheet'!$C$14," )"))</f>
        <v/>
      </c>
      <c r="G492" s="756"/>
      <c r="H492" s="756"/>
      <c r="I492" s="756"/>
      <c r="J492" s="756"/>
      <c r="K492" s="756" t="str">
        <f>IF(AND(N475=""),"",CONCATENATE("(",'Master sheet'!$C$12," )"))</f>
        <v/>
      </c>
      <c r="L492" s="756"/>
      <c r="M492" s="756"/>
      <c r="N492" s="756"/>
      <c r="O492" s="756"/>
      <c r="P492" s="756"/>
      <c r="Q492" s="770"/>
      <c r="R492" s="755" t="str">
        <f>IF(AND(S472=1),CONCATENATE("( ",UPPER('Master sheet'!$F$10)," )"),IF(AND(S472=2),CONCATENATE("( ",UPPER('Master sheet'!$F$18)," )"),IF(AND(S472=3),CONCATENATE("( ",UPPER('Master sheet'!$J$10)," )"),IF(AND(S472=4),CONCATENATE("( ",UPPER('Master sheet'!$J$18)," )"),""))))</f>
        <v/>
      </c>
      <c r="S492" s="755"/>
      <c r="T492" s="755"/>
      <c r="U492" s="755"/>
      <c r="V492" s="756" t="str">
        <f>IF(AND(AD475=""),"",CONCATENATE("(",'Master sheet'!$C$14," )"))</f>
        <v/>
      </c>
      <c r="W492" s="756"/>
      <c r="X492" s="756"/>
      <c r="Y492" s="756"/>
      <c r="Z492" s="756"/>
      <c r="AA492" s="756" t="str">
        <f>IF(AND(AD475=""),"",CONCATENATE("(",'Master sheet'!$C$12," )"))</f>
        <v/>
      </c>
      <c r="AB492" s="756"/>
      <c r="AC492" s="756"/>
      <c r="AD492" s="756"/>
      <c r="AE492" s="756"/>
      <c r="AF492" s="756"/>
    </row>
    <row r="493" spans="1:32" ht="21.75" customHeight="1">
      <c r="A493" s="166" t="str">
        <f>IF(N475="","",A492+1)</f>
        <v/>
      </c>
      <c r="B493" s="757" t="s">
        <v>223</v>
      </c>
      <c r="C493" s="757"/>
      <c r="D493" s="757"/>
      <c r="E493" s="757"/>
      <c r="F493" s="758" t="s">
        <v>224</v>
      </c>
      <c r="G493" s="758"/>
      <c r="H493" s="758"/>
      <c r="I493" s="758"/>
      <c r="J493" s="758"/>
      <c r="K493" s="757" t="s">
        <v>225</v>
      </c>
      <c r="L493" s="757"/>
      <c r="M493" s="757"/>
      <c r="N493" s="757"/>
      <c r="O493" s="757"/>
      <c r="P493" s="757"/>
      <c r="Q493" s="770"/>
      <c r="R493" s="757" t="s">
        <v>223</v>
      </c>
      <c r="S493" s="757"/>
      <c r="T493" s="757"/>
      <c r="U493" s="757"/>
      <c r="V493" s="758" t="s">
        <v>224</v>
      </c>
      <c r="W493" s="758"/>
      <c r="X493" s="758"/>
      <c r="Y493" s="758"/>
      <c r="Z493" s="758"/>
      <c r="AA493" s="757" t="s">
        <v>225</v>
      </c>
      <c r="AB493" s="757"/>
      <c r="AC493" s="757"/>
      <c r="AD493" s="757"/>
      <c r="AE493" s="757"/>
      <c r="AF493" s="757"/>
    </row>
    <row r="495" spans="1:32" ht="21.9" customHeight="1">
      <c r="A495" s="165" t="str">
        <f>IF(N501="","",1)</f>
        <v/>
      </c>
      <c r="B495" s="759" t="s">
        <v>203</v>
      </c>
      <c r="C495" s="759"/>
      <c r="D495" s="759"/>
      <c r="E495" s="759"/>
      <c r="F495" s="759"/>
      <c r="G495" s="759"/>
      <c r="H495" s="759"/>
      <c r="I495" s="759"/>
      <c r="J495" s="759"/>
      <c r="K495" s="759"/>
      <c r="L495" s="759"/>
      <c r="M495" s="759"/>
      <c r="N495" s="759"/>
      <c r="O495" s="759"/>
      <c r="P495" s="759"/>
      <c r="Q495" s="770" t="s">
        <v>249</v>
      </c>
      <c r="R495" s="759" t="s">
        <v>203</v>
      </c>
      <c r="S495" s="759"/>
      <c r="T495" s="759"/>
      <c r="U495" s="759"/>
      <c r="V495" s="759"/>
      <c r="W495" s="759"/>
      <c r="X495" s="759"/>
      <c r="Y495" s="759"/>
      <c r="Z495" s="759"/>
      <c r="AA495" s="759"/>
      <c r="AB495" s="759"/>
      <c r="AC495" s="759"/>
      <c r="AD495" s="759"/>
      <c r="AE495" s="759"/>
      <c r="AF495" s="759"/>
    </row>
    <row r="496" spans="1:32" ht="21.9" customHeight="1">
      <c r="A496" s="166" t="str">
        <f>IF(N501="","",A495+1)</f>
        <v/>
      </c>
      <c r="B496" s="771" t="s">
        <v>204</v>
      </c>
      <c r="C496" s="771"/>
      <c r="D496" s="771"/>
      <c r="E496" s="771"/>
      <c r="F496" s="771"/>
      <c r="G496" s="771"/>
      <c r="H496" s="771"/>
      <c r="I496" s="771"/>
      <c r="J496" s="771"/>
      <c r="K496" s="771"/>
      <c r="L496" s="771"/>
      <c r="M496" s="771"/>
      <c r="N496" s="771"/>
      <c r="O496" s="771"/>
      <c r="P496" s="771"/>
      <c r="Q496" s="770"/>
      <c r="R496" s="771" t="s">
        <v>204</v>
      </c>
      <c r="S496" s="771"/>
      <c r="T496" s="771"/>
      <c r="U496" s="771"/>
      <c r="V496" s="771"/>
      <c r="W496" s="771"/>
      <c r="X496" s="771"/>
      <c r="Y496" s="771"/>
      <c r="Z496" s="771"/>
      <c r="AA496" s="771"/>
      <c r="AB496" s="771"/>
      <c r="AC496" s="771"/>
      <c r="AD496" s="771"/>
      <c r="AE496" s="771"/>
      <c r="AF496" s="771"/>
    </row>
    <row r="497" spans="1:32" ht="21.9" customHeight="1">
      <c r="A497" s="166" t="str">
        <f>IF(N501="","",A496+1)</f>
        <v/>
      </c>
      <c r="B497" s="772" t="s">
        <v>168</v>
      </c>
      <c r="C497" s="772"/>
      <c r="D497" s="772"/>
      <c r="E497" s="773" t="str">
        <f>IF(AND(N501=""),"",'Result Sheet'!$F$2)</f>
        <v/>
      </c>
      <c r="F497" s="773"/>
      <c r="G497" s="773"/>
      <c r="H497" s="773"/>
      <c r="I497" s="773"/>
      <c r="J497" s="773"/>
      <c r="K497" s="773"/>
      <c r="L497" s="773"/>
      <c r="M497" s="773"/>
      <c r="N497" s="773"/>
      <c r="O497" s="773"/>
      <c r="P497" s="773"/>
      <c r="Q497" s="770"/>
      <c r="R497" s="772" t="s">
        <v>168</v>
      </c>
      <c r="S497" s="772"/>
      <c r="T497" s="772"/>
      <c r="U497" s="773" t="str">
        <f>IF(AND(AD501=""),"",'Result Sheet'!$F$2)</f>
        <v/>
      </c>
      <c r="V497" s="773"/>
      <c r="W497" s="773"/>
      <c r="X497" s="773"/>
      <c r="Y497" s="773"/>
      <c r="Z497" s="773"/>
      <c r="AA497" s="773"/>
      <c r="AB497" s="773"/>
      <c r="AC497" s="773"/>
      <c r="AD497" s="773"/>
      <c r="AE497" s="773"/>
      <c r="AF497" s="773"/>
    </row>
    <row r="498" spans="1:32" ht="21.9" customHeight="1">
      <c r="A498" s="166" t="str">
        <f>IF(N501="","",A497+1)</f>
        <v/>
      </c>
      <c r="B498" s="164" t="s">
        <v>169</v>
      </c>
      <c r="C498" s="748" t="str">
        <f>IFERROR(VLOOKUP(N501,Marks,2,0),"")</f>
        <v/>
      </c>
      <c r="D498" s="748"/>
      <c r="E498" s="766" t="s">
        <v>212</v>
      </c>
      <c r="F498" s="766"/>
      <c r="G498" s="766"/>
      <c r="H498" s="748" t="str">
        <f>IFERROR(VLOOKUP(N501,Marks,3,0),"")</f>
        <v/>
      </c>
      <c r="I498" s="748"/>
      <c r="J498" s="749" t="s">
        <v>205</v>
      </c>
      <c r="K498" s="749"/>
      <c r="L498" s="749"/>
      <c r="M498" s="749"/>
      <c r="N498" s="750" t="str">
        <f>IF(AND(N501=""),"",'Marks Entry 1st'!$I$2)</f>
        <v/>
      </c>
      <c r="O498" s="750"/>
      <c r="P498" s="750"/>
      <c r="Q498" s="770"/>
      <c r="R498" s="164" t="s">
        <v>169</v>
      </c>
      <c r="S498" s="748" t="str">
        <f>IFERROR(VLOOKUP(AD501,Marks,2,0),"")</f>
        <v/>
      </c>
      <c r="T498" s="748"/>
      <c r="U498" s="766" t="s">
        <v>212</v>
      </c>
      <c r="V498" s="766"/>
      <c r="W498" s="766"/>
      <c r="X498" s="748" t="str">
        <f>IFERROR(VLOOKUP(AD501,Marks,3,0),"")</f>
        <v/>
      </c>
      <c r="Y498" s="748"/>
      <c r="Z498" s="749" t="s">
        <v>205</v>
      </c>
      <c r="AA498" s="749"/>
      <c r="AB498" s="749"/>
      <c r="AC498" s="749"/>
      <c r="AD498" s="750" t="str">
        <f>IF(AND(AD501=""),"",'Marks Entry 1st'!$I$2)</f>
        <v/>
      </c>
      <c r="AE498" s="750"/>
      <c r="AF498" s="750"/>
    </row>
    <row r="499" spans="1:32" ht="21.9" customHeight="1">
      <c r="A499" s="166" t="str">
        <f>IF(N501="","",A498+1)</f>
        <v/>
      </c>
      <c r="B499" s="751" t="s">
        <v>206</v>
      </c>
      <c r="C499" s="751"/>
      <c r="D499" s="751"/>
      <c r="E499" s="752" t="str">
        <f>IFERROR(VLOOKUP(N501,Marks,6,0),"")</f>
        <v/>
      </c>
      <c r="F499" s="752"/>
      <c r="G499" s="752"/>
      <c r="H499" s="752"/>
      <c r="I499" s="752"/>
      <c r="J499" s="753" t="s">
        <v>209</v>
      </c>
      <c r="K499" s="753"/>
      <c r="L499" s="753"/>
      <c r="M499" s="753"/>
      <c r="N499" s="754" t="str">
        <f>IFERROR(VLOOKUP(N501,Marks,5,0),"")</f>
        <v/>
      </c>
      <c r="O499" s="754"/>
      <c r="P499" s="754"/>
      <c r="Q499" s="770"/>
      <c r="R499" s="751" t="s">
        <v>206</v>
      </c>
      <c r="S499" s="751"/>
      <c r="T499" s="751"/>
      <c r="U499" s="752" t="str">
        <f>IFERROR(VLOOKUP(AD501,Marks,6,0),"")</f>
        <v/>
      </c>
      <c r="V499" s="752"/>
      <c r="W499" s="752"/>
      <c r="X499" s="752"/>
      <c r="Y499" s="752"/>
      <c r="Z499" s="753" t="s">
        <v>209</v>
      </c>
      <c r="AA499" s="753"/>
      <c r="AB499" s="753"/>
      <c r="AC499" s="753"/>
      <c r="AD499" s="754" t="str">
        <f>IFERROR(VLOOKUP(AD501,Marks,5,0),"")</f>
        <v/>
      </c>
      <c r="AE499" s="754"/>
      <c r="AF499" s="754"/>
    </row>
    <row r="500" spans="1:32" ht="21.9" customHeight="1">
      <c r="A500" s="166" t="str">
        <f>IF(N501="","",A499+1)</f>
        <v/>
      </c>
      <c r="B500" s="751" t="s">
        <v>207</v>
      </c>
      <c r="C500" s="751"/>
      <c r="D500" s="751"/>
      <c r="E500" s="752" t="str">
        <f>IFERROR(VLOOKUP(N501,Marks,7,0),"")</f>
        <v/>
      </c>
      <c r="F500" s="752"/>
      <c r="G500" s="752"/>
      <c r="H500" s="752"/>
      <c r="I500" s="752"/>
      <c r="J500" s="753" t="s">
        <v>210</v>
      </c>
      <c r="K500" s="753"/>
      <c r="L500" s="753"/>
      <c r="M500" s="753"/>
      <c r="N500" s="767" t="str">
        <f>IFERROR(VLOOKUP(N501,Marks,4,0),"")</f>
        <v/>
      </c>
      <c r="O500" s="767"/>
      <c r="P500" s="767"/>
      <c r="Q500" s="770"/>
      <c r="R500" s="751" t="s">
        <v>207</v>
      </c>
      <c r="S500" s="751"/>
      <c r="T500" s="751"/>
      <c r="U500" s="752" t="str">
        <f>IFERROR(VLOOKUP(AD501,Marks,7,0),"")</f>
        <v/>
      </c>
      <c r="V500" s="752"/>
      <c r="W500" s="752"/>
      <c r="X500" s="752"/>
      <c r="Y500" s="752"/>
      <c r="Z500" s="753" t="s">
        <v>210</v>
      </c>
      <c r="AA500" s="753"/>
      <c r="AB500" s="753"/>
      <c r="AC500" s="753"/>
      <c r="AD500" s="767" t="str">
        <f>IFERROR(VLOOKUP(AD501,Marks,4,0),"")</f>
        <v/>
      </c>
      <c r="AE500" s="767"/>
      <c r="AF500" s="767"/>
    </row>
    <row r="501" spans="1:32" ht="21.9" customHeight="1">
      <c r="A501" s="166" t="str">
        <f>IF(N501="","",A500+1)</f>
        <v/>
      </c>
      <c r="B501" s="751" t="s">
        <v>208</v>
      </c>
      <c r="C501" s="751"/>
      <c r="D501" s="751"/>
      <c r="E501" s="752" t="str">
        <f>IFERROR(VLOOKUP(N501,Marks,8,0),"")</f>
        <v/>
      </c>
      <c r="F501" s="752"/>
      <c r="G501" s="752"/>
      <c r="H501" s="752"/>
      <c r="I501" s="752"/>
      <c r="J501" s="753" t="s">
        <v>211</v>
      </c>
      <c r="K501" s="753"/>
      <c r="L501" s="753"/>
      <c r="M501" s="753"/>
      <c r="N501" s="760" t="str">
        <f>IF(AD475="","",IF(AND(AD475+1&gt;$AN$6),"",AD475+1))</f>
        <v/>
      </c>
      <c r="O501" s="760"/>
      <c r="P501" s="760"/>
      <c r="Q501" s="770"/>
      <c r="R501" s="751" t="s">
        <v>208</v>
      </c>
      <c r="S501" s="751"/>
      <c r="T501" s="751"/>
      <c r="U501" s="752" t="str">
        <f>IFERROR(VLOOKUP(AD501,Marks,8,0),"")</f>
        <v/>
      </c>
      <c r="V501" s="752"/>
      <c r="W501" s="752"/>
      <c r="X501" s="752"/>
      <c r="Y501" s="752"/>
      <c r="Z501" s="753" t="s">
        <v>211</v>
      </c>
      <c r="AA501" s="753"/>
      <c r="AB501" s="753"/>
      <c r="AC501" s="753"/>
      <c r="AD501" s="761" t="str">
        <f>IF(N501="","",IF(AND(N501+1&gt;$AN$6),"",N501+1))</f>
        <v/>
      </c>
      <c r="AE501" s="761"/>
      <c r="AF501" s="761"/>
    </row>
    <row r="502" spans="1:32" ht="9" customHeight="1">
      <c r="A502" s="166" t="str">
        <f>IF(N501="","",A501+1)</f>
        <v/>
      </c>
      <c r="B502" s="123"/>
      <c r="C502" s="123"/>
      <c r="D502" s="123"/>
      <c r="E502" s="124"/>
      <c r="F502" s="124"/>
      <c r="G502" s="124"/>
      <c r="H502" s="123"/>
      <c r="I502" s="123"/>
      <c r="J502" s="125"/>
      <c r="K502" s="125"/>
      <c r="L502" s="125"/>
      <c r="M502" s="76"/>
      <c r="N502" s="76"/>
      <c r="O502" s="76"/>
      <c r="P502" s="76"/>
      <c r="Q502" s="770"/>
      <c r="R502" s="123"/>
      <c r="S502" s="123"/>
      <c r="T502" s="123"/>
      <c r="U502" s="124"/>
      <c r="V502" s="124"/>
      <c r="W502" s="124"/>
      <c r="X502" s="123"/>
      <c r="Y502" s="123"/>
      <c r="Z502" s="125"/>
      <c r="AA502" s="125"/>
      <c r="AB502" s="125"/>
      <c r="AC502" s="76"/>
      <c r="AD502" s="76"/>
      <c r="AE502" s="76"/>
      <c r="AF502" s="76"/>
    </row>
    <row r="503" spans="1:32" ht="21" customHeight="1">
      <c r="A503" s="166" t="str">
        <f>IF(N501="","",A502+1)</f>
        <v/>
      </c>
      <c r="B503" s="762" t="s">
        <v>213</v>
      </c>
      <c r="C503" s="610" t="s">
        <v>214</v>
      </c>
      <c r="D503" s="610"/>
      <c r="E503" s="610"/>
      <c r="F503" s="763" t="s">
        <v>13</v>
      </c>
      <c r="G503" s="764"/>
      <c r="H503" s="764"/>
      <c r="I503" s="765"/>
      <c r="J503" s="613" t="s">
        <v>184</v>
      </c>
      <c r="K503" s="614" t="s">
        <v>167</v>
      </c>
      <c r="L503" s="615"/>
      <c r="M503" s="615"/>
      <c r="N503" s="616"/>
      <c r="O503" s="580" t="s">
        <v>185</v>
      </c>
      <c r="P503" s="581" t="s">
        <v>186</v>
      </c>
      <c r="Q503" s="770"/>
      <c r="R503" s="762" t="s">
        <v>213</v>
      </c>
      <c r="S503" s="610" t="s">
        <v>214</v>
      </c>
      <c r="T503" s="610"/>
      <c r="U503" s="610"/>
      <c r="V503" s="763" t="s">
        <v>13</v>
      </c>
      <c r="W503" s="764"/>
      <c r="X503" s="764"/>
      <c r="Y503" s="765"/>
      <c r="Z503" s="613" t="s">
        <v>184</v>
      </c>
      <c r="AA503" s="614" t="s">
        <v>167</v>
      </c>
      <c r="AB503" s="615"/>
      <c r="AC503" s="615"/>
      <c r="AD503" s="616"/>
      <c r="AE503" s="580" t="s">
        <v>185</v>
      </c>
      <c r="AF503" s="581" t="s">
        <v>186</v>
      </c>
    </row>
    <row r="504" spans="1:32" ht="90.75" customHeight="1">
      <c r="A504" s="166" t="str">
        <f>IF(N501="","",A503+1)</f>
        <v/>
      </c>
      <c r="B504" s="762"/>
      <c r="C504" s="171" t="s">
        <v>11</v>
      </c>
      <c r="D504" s="171" t="s">
        <v>180</v>
      </c>
      <c r="E504" s="171" t="s">
        <v>108</v>
      </c>
      <c r="F504" s="171" t="s">
        <v>182</v>
      </c>
      <c r="G504" s="171" t="s">
        <v>183</v>
      </c>
      <c r="H504" s="305" t="s">
        <v>10</v>
      </c>
      <c r="I504" s="171" t="s">
        <v>108</v>
      </c>
      <c r="J504" s="613"/>
      <c r="K504" s="172" t="s">
        <v>182</v>
      </c>
      <c r="L504" s="172" t="s">
        <v>183</v>
      </c>
      <c r="M504" s="173" t="s">
        <v>10</v>
      </c>
      <c r="N504" s="171" t="s">
        <v>108</v>
      </c>
      <c r="O504" s="580"/>
      <c r="P504" s="736"/>
      <c r="Q504" s="770"/>
      <c r="R504" s="762"/>
      <c r="S504" s="171" t="s">
        <v>11</v>
      </c>
      <c r="T504" s="171" t="s">
        <v>180</v>
      </c>
      <c r="U504" s="171" t="s">
        <v>108</v>
      </c>
      <c r="V504" s="171" t="s">
        <v>182</v>
      </c>
      <c r="W504" s="171" t="s">
        <v>183</v>
      </c>
      <c r="X504" s="305" t="s">
        <v>10</v>
      </c>
      <c r="Y504" s="171" t="s">
        <v>108</v>
      </c>
      <c r="Z504" s="613"/>
      <c r="AA504" s="172" t="s">
        <v>182</v>
      </c>
      <c r="AB504" s="172" t="s">
        <v>183</v>
      </c>
      <c r="AC504" s="173" t="s">
        <v>10</v>
      </c>
      <c r="AD504" s="171" t="s">
        <v>108</v>
      </c>
      <c r="AE504" s="580"/>
      <c r="AF504" s="736">
        <v>0</v>
      </c>
    </row>
    <row r="505" spans="1:32" ht="18.75" customHeight="1">
      <c r="A505" s="166" t="str">
        <f>IF(N501="","",A504+1)</f>
        <v/>
      </c>
      <c r="B505" s="762"/>
      <c r="C505" s="390">
        <v>20</v>
      </c>
      <c r="D505" s="390">
        <v>20</v>
      </c>
      <c r="E505" s="116">
        <v>40</v>
      </c>
      <c r="F505" s="390">
        <v>30</v>
      </c>
      <c r="G505" s="390">
        <v>18</v>
      </c>
      <c r="H505" s="390">
        <v>12</v>
      </c>
      <c r="I505" s="116">
        <v>60</v>
      </c>
      <c r="J505" s="118">
        <v>100</v>
      </c>
      <c r="K505" s="390">
        <v>50</v>
      </c>
      <c r="L505" s="390">
        <v>30</v>
      </c>
      <c r="M505" s="390">
        <v>20</v>
      </c>
      <c r="N505" s="116">
        <v>100</v>
      </c>
      <c r="O505" s="118">
        <v>200</v>
      </c>
      <c r="P505" s="775" t="str">
        <f>IF(AND(N501="",C498="",E499="",N499=""),"",IF(OR(C498=1,C498=2),600,800))</f>
        <v/>
      </c>
      <c r="Q505" s="770"/>
      <c r="R505" s="762"/>
      <c r="S505" s="390">
        <v>20</v>
      </c>
      <c r="T505" s="390">
        <v>20</v>
      </c>
      <c r="U505" s="116">
        <v>40</v>
      </c>
      <c r="V505" s="390">
        <v>30</v>
      </c>
      <c r="W505" s="390">
        <v>18</v>
      </c>
      <c r="X505" s="390">
        <v>12</v>
      </c>
      <c r="Y505" s="116">
        <v>60</v>
      </c>
      <c r="Z505" s="118">
        <v>100</v>
      </c>
      <c r="AA505" s="390">
        <v>50</v>
      </c>
      <c r="AB505" s="390">
        <v>30</v>
      </c>
      <c r="AC505" s="390">
        <v>20</v>
      </c>
      <c r="AD505" s="116">
        <v>100</v>
      </c>
      <c r="AE505" s="118">
        <v>200</v>
      </c>
      <c r="AF505" s="775" t="str">
        <f>IF(AND(AD501="",S498="",U499="",AD499=""),"",IF(OR(S498=1,S498=2),600,800))</f>
        <v/>
      </c>
    </row>
    <row r="506" spans="1:32" ht="21" customHeight="1">
      <c r="A506" s="166" t="str">
        <f>IF(N501="","",A505+1)</f>
        <v/>
      </c>
      <c r="B506" s="122" t="str">
        <f>'Result Sheet'!$L$4</f>
        <v xml:space="preserve">हिन्दी </v>
      </c>
      <c r="C506" s="391" t="str">
        <f>IFERROR(VLOOKUP(N501,Marks,11,0),"")</f>
        <v/>
      </c>
      <c r="D506" s="391" t="str">
        <f>IFERROR(VLOOKUP(N501,Marks,12,0),"")</f>
        <v/>
      </c>
      <c r="E506" s="117" t="str">
        <f>IFERROR(VLOOKUP(N501,Marks,13,0),"")</f>
        <v/>
      </c>
      <c r="F506" s="391" t="str">
        <f>IFERROR(VLOOKUP(N501,Marks,14,0),"")</f>
        <v/>
      </c>
      <c r="G506" s="391" t="str">
        <f>IFERROR(VLOOKUP(N501,Marks,15,0),"")</f>
        <v/>
      </c>
      <c r="H506" s="391" t="str">
        <f>IFERROR(VLOOKUP(N501,Marks,16,0),"")</f>
        <v/>
      </c>
      <c r="I506" s="117" t="str">
        <f>IFERROR(VLOOKUP(N501,Marks,17,0),"")</f>
        <v/>
      </c>
      <c r="J506" s="119">
        <f>IFERROR(VLOOKUP(N501,Marks,18,0),"")</f>
        <v>0</v>
      </c>
      <c r="K506" s="391" t="str">
        <f>IFERROR(VLOOKUP(N501,Marks,19,0),"")</f>
        <v/>
      </c>
      <c r="L506" s="391" t="str">
        <f>IFERROR(VLOOKUP(N501,Marks,20,0),"")</f>
        <v/>
      </c>
      <c r="M506" s="391" t="str">
        <f>IFERROR(VLOOKUP(N501,Marks,21,0),"")</f>
        <v/>
      </c>
      <c r="N506" s="117" t="str">
        <f>IFERROR(VLOOKUP(N501,Marks,22,0),"")</f>
        <v/>
      </c>
      <c r="O506" s="119" t="str">
        <f>IFERROR(VLOOKUP(N501,Marks,23,0),"")</f>
        <v/>
      </c>
      <c r="P506" s="323" t="str">
        <f>IFERROR(VLOOKUP(N501,Marks,29,0),"")</f>
        <v/>
      </c>
      <c r="Q506" s="770"/>
      <c r="R506" s="122" t="str">
        <f>'Result Sheet'!$L$4</f>
        <v xml:space="preserve">हिन्दी </v>
      </c>
      <c r="S506" s="391" t="str">
        <f>IFERROR(VLOOKUP(AD501,Marks,11,0),"")</f>
        <v/>
      </c>
      <c r="T506" s="391" t="str">
        <f>IFERROR(VLOOKUP(AD501,Marks,12,0),"")</f>
        <v/>
      </c>
      <c r="U506" s="117" t="str">
        <f>IFERROR(VLOOKUP(AD501,Marks,13,0),"")</f>
        <v/>
      </c>
      <c r="V506" s="391" t="str">
        <f>IFERROR(VLOOKUP(AD501,Marks,14,0),"")</f>
        <v/>
      </c>
      <c r="W506" s="391" t="str">
        <f>IFERROR(VLOOKUP(AD501,Marks,15,0),"")</f>
        <v/>
      </c>
      <c r="X506" s="391" t="str">
        <f>IFERROR(VLOOKUP(AD501,Marks,16,0),"")</f>
        <v/>
      </c>
      <c r="Y506" s="117" t="str">
        <f>IFERROR(VLOOKUP(AD501,Marks,17,0),"")</f>
        <v/>
      </c>
      <c r="Z506" s="119">
        <f>IFERROR(VLOOKUP(AD501,Marks,18,0),"")</f>
        <v>0</v>
      </c>
      <c r="AA506" s="391" t="str">
        <f>IFERROR(VLOOKUP(AD501,Marks,19,0),"")</f>
        <v/>
      </c>
      <c r="AB506" s="391" t="str">
        <f>IFERROR(VLOOKUP(AD501,Marks,20,0),"")</f>
        <v/>
      </c>
      <c r="AC506" s="391" t="str">
        <f>IFERROR(VLOOKUP(AD501,Marks,21,0),"")</f>
        <v/>
      </c>
      <c r="AD506" s="117" t="str">
        <f>IFERROR(VLOOKUP(AD501,Marks,22,0),"")</f>
        <v/>
      </c>
      <c r="AE506" s="119" t="str">
        <f>IFERROR(VLOOKUP(AD501,Marks,23,0),"")</f>
        <v/>
      </c>
      <c r="AF506" s="323" t="str">
        <f>IFERROR(VLOOKUP(AD501,Marks,29,0),"")</f>
        <v/>
      </c>
    </row>
    <row r="507" spans="1:32" ht="21" customHeight="1">
      <c r="A507" s="166" t="str">
        <f>IF(N501="","",A506+1)</f>
        <v/>
      </c>
      <c r="B507" s="122" t="str">
        <f>'Result Sheet'!$AE$4</f>
        <v xml:space="preserve">अंग्रेजी </v>
      </c>
      <c r="C507" s="391" t="str">
        <f>IFERROR(VLOOKUP(N501,Marks,30,0),"")</f>
        <v/>
      </c>
      <c r="D507" s="391" t="str">
        <f>IFERROR(VLOOKUP(N501,Marks,31,0),"")</f>
        <v/>
      </c>
      <c r="E507" s="117" t="str">
        <f>IFERROR(VLOOKUP(N501,Marks,32,0),"")</f>
        <v/>
      </c>
      <c r="F507" s="391" t="str">
        <f>IFERROR(VLOOKUP(N501,Marks,33,0),"")</f>
        <v/>
      </c>
      <c r="G507" s="391" t="str">
        <f>IFERROR(VLOOKUP(N501,Marks,34,0),"")</f>
        <v/>
      </c>
      <c r="H507" s="391" t="str">
        <f>IFERROR(VLOOKUP(N501,Marks,35,0),"")</f>
        <v/>
      </c>
      <c r="I507" s="117" t="str">
        <f>IFERROR(VLOOKUP(N501,Marks,36,0),"")</f>
        <v/>
      </c>
      <c r="J507" s="119">
        <f>IFERROR(VLOOKUP(N501,Marks,37,0),"")</f>
        <v>0</v>
      </c>
      <c r="K507" s="391" t="str">
        <f>IFERROR(VLOOKUP(N501,Marks,38,0),"")</f>
        <v/>
      </c>
      <c r="L507" s="391" t="str">
        <f>IFERROR(VLOOKUP(N501,Marks,39,0),"")</f>
        <v/>
      </c>
      <c r="M507" s="391" t="str">
        <f>IFERROR(VLOOKUP(N501,Marks,40,0),"")</f>
        <v/>
      </c>
      <c r="N507" s="117" t="str">
        <f>IFERROR(VLOOKUP(N501,Marks,41,0),"")</f>
        <v/>
      </c>
      <c r="O507" s="119" t="str">
        <f>IFERROR(VLOOKUP(N501,Marks,42,0),"")</f>
        <v/>
      </c>
      <c r="P507" s="323" t="str">
        <f>IFERROR(VLOOKUP(N501,Marks,48,0),"")</f>
        <v/>
      </c>
      <c r="Q507" s="770"/>
      <c r="R507" s="122" t="str">
        <f>'Result Sheet'!$AE$4</f>
        <v xml:space="preserve">अंग्रेजी </v>
      </c>
      <c r="S507" s="391" t="str">
        <f>IFERROR(VLOOKUP(AD501,Marks,30,0),"")</f>
        <v/>
      </c>
      <c r="T507" s="391" t="str">
        <f>IFERROR(VLOOKUP(AD501,Marks,31,0),"")</f>
        <v/>
      </c>
      <c r="U507" s="117" t="str">
        <f>IFERROR(VLOOKUP(AD501,Marks,32,0),"")</f>
        <v/>
      </c>
      <c r="V507" s="391" t="str">
        <f>IFERROR(VLOOKUP(AD501,Marks,33,0),"")</f>
        <v/>
      </c>
      <c r="W507" s="391" t="str">
        <f>IFERROR(VLOOKUP(AD501,Marks,34,0),"")</f>
        <v/>
      </c>
      <c r="X507" s="391" t="str">
        <f>IFERROR(VLOOKUP(AD501,Marks,35,0),"")</f>
        <v/>
      </c>
      <c r="Y507" s="117" t="str">
        <f>IFERROR(VLOOKUP(AD501,Marks,36,0),"")</f>
        <v/>
      </c>
      <c r="Z507" s="119">
        <f>IFERROR(VLOOKUP(AD501,Marks,37,0),"")</f>
        <v>0</v>
      </c>
      <c r="AA507" s="391" t="str">
        <f>IFERROR(VLOOKUP(AD501,Marks,38,0),"")</f>
        <v/>
      </c>
      <c r="AB507" s="391" t="str">
        <f>IFERROR(VLOOKUP(AD501,Marks,39,0),"")</f>
        <v/>
      </c>
      <c r="AC507" s="391" t="str">
        <f>IFERROR(VLOOKUP(AD501,Marks,40,0),"")</f>
        <v/>
      </c>
      <c r="AD507" s="117" t="str">
        <f>IFERROR(VLOOKUP(AD501,Marks,41,0),"")</f>
        <v/>
      </c>
      <c r="AE507" s="119" t="str">
        <f>IFERROR(VLOOKUP(AD501,Marks,42,0),"")</f>
        <v/>
      </c>
      <c r="AF507" s="323" t="str">
        <f>IFERROR(VLOOKUP(AD501,Marks,48,0),"")</f>
        <v/>
      </c>
    </row>
    <row r="508" spans="1:32" ht="21" customHeight="1">
      <c r="A508" s="166" t="str">
        <f>IF(N501="","",A507+1)</f>
        <v/>
      </c>
      <c r="B508" s="122" t="str">
        <f>'Result Sheet'!$AX$4</f>
        <v xml:space="preserve">गणित </v>
      </c>
      <c r="C508" s="391" t="str">
        <f>IFERROR(VLOOKUP(N501,Marks,49,0),"")</f>
        <v/>
      </c>
      <c r="D508" s="391" t="str">
        <f>IFERROR(VLOOKUP(N501,Marks,50,0),"")</f>
        <v/>
      </c>
      <c r="E508" s="117" t="str">
        <f>IFERROR(VLOOKUP(N501,Marks,51,0),"")</f>
        <v/>
      </c>
      <c r="F508" s="391" t="str">
        <f>IFERROR(VLOOKUP(N501,Marks,52,0),"")</f>
        <v/>
      </c>
      <c r="G508" s="391" t="str">
        <f>IFERROR(VLOOKUP(N501,Marks,53,0),"")</f>
        <v/>
      </c>
      <c r="H508" s="391" t="str">
        <f>IFERROR(VLOOKUP(N501,Marks,54,0),"")</f>
        <v/>
      </c>
      <c r="I508" s="117" t="str">
        <f>IFERROR(VLOOKUP(N501,Marks,55,0),"")</f>
        <v/>
      </c>
      <c r="J508" s="119">
        <f>IFERROR(VLOOKUP(N501,Marks,56,0),"")</f>
        <v>0</v>
      </c>
      <c r="K508" s="391" t="str">
        <f>IFERROR(VLOOKUP(N501,Marks,57,0),"")</f>
        <v/>
      </c>
      <c r="L508" s="391" t="str">
        <f>IFERROR(VLOOKUP(N501,Marks,58,0),"")</f>
        <v/>
      </c>
      <c r="M508" s="391" t="str">
        <f>IFERROR(VLOOKUP(N501,Marks,59,0),"")</f>
        <v/>
      </c>
      <c r="N508" s="117" t="str">
        <f>IFERROR(VLOOKUP(N501,Marks,60,0),"")</f>
        <v/>
      </c>
      <c r="O508" s="119" t="str">
        <f>IFERROR(VLOOKUP(N501,Marks,61,0),"")</f>
        <v/>
      </c>
      <c r="P508" s="323" t="str">
        <f>IFERROR(VLOOKUP(N501,Marks,67,0),"")</f>
        <v/>
      </c>
      <c r="Q508" s="770"/>
      <c r="R508" s="122" t="str">
        <f>'Result Sheet'!$AX$4</f>
        <v xml:space="preserve">गणित </v>
      </c>
      <c r="S508" s="391" t="str">
        <f>IFERROR(VLOOKUP(AD501,Marks,49,0),"")</f>
        <v/>
      </c>
      <c r="T508" s="391" t="str">
        <f>IFERROR(VLOOKUP(AD501,Marks,50,0),"")</f>
        <v/>
      </c>
      <c r="U508" s="117" t="str">
        <f>IFERROR(VLOOKUP(AD501,Marks,51,0),"")</f>
        <v/>
      </c>
      <c r="V508" s="391" t="str">
        <f>IFERROR(VLOOKUP(AD501,Marks,52,0),"")</f>
        <v/>
      </c>
      <c r="W508" s="391" t="str">
        <f>IFERROR(VLOOKUP(AD501,Marks,53,0),"")</f>
        <v/>
      </c>
      <c r="X508" s="391" t="str">
        <f>IFERROR(VLOOKUP(AD501,Marks,54,0),"")</f>
        <v/>
      </c>
      <c r="Y508" s="117" t="str">
        <f>IFERROR(VLOOKUP(AD501,Marks,55,0),"")</f>
        <v/>
      </c>
      <c r="Z508" s="119">
        <f>IFERROR(VLOOKUP(AD501,Marks,56,0),"")</f>
        <v>0</v>
      </c>
      <c r="AA508" s="391" t="str">
        <f>IFERROR(VLOOKUP(AD501,Marks,57,0),"")</f>
        <v/>
      </c>
      <c r="AB508" s="391" t="str">
        <f>IFERROR(VLOOKUP(AD501,Marks,58,0),"")</f>
        <v/>
      </c>
      <c r="AC508" s="391" t="str">
        <f>IFERROR(VLOOKUP(AD501,Marks,59,0),"")</f>
        <v/>
      </c>
      <c r="AD508" s="117" t="str">
        <f>IFERROR(VLOOKUP(AD501,Marks,60,0),"")</f>
        <v/>
      </c>
      <c r="AE508" s="119" t="str">
        <f>IFERROR(VLOOKUP(AD501,Marks,61,0),"")</f>
        <v/>
      </c>
      <c r="AF508" s="323" t="str">
        <f>IFERROR(VLOOKUP(AD501,Marks,67,0),"")</f>
        <v/>
      </c>
    </row>
    <row r="509" spans="1:32" ht="21" customHeight="1">
      <c r="A509" s="166" t="str">
        <f>IF(N501="","",A508+1)</f>
        <v/>
      </c>
      <c r="B509" s="122" t="str">
        <f>'Result Sheet'!$BQ$4</f>
        <v xml:space="preserve">पर्यावरण अध्ययन </v>
      </c>
      <c r="C509" s="391" t="str">
        <f>IFERROR(VLOOKUP(N501,Marks,68,0),"")</f>
        <v/>
      </c>
      <c r="D509" s="391" t="str">
        <f>IFERROR(VLOOKUP(N501,Marks,69,0),"")</f>
        <v/>
      </c>
      <c r="E509" s="117" t="str">
        <f>IFERROR(VLOOKUP(N501,Marks,70,0),"")</f>
        <v/>
      </c>
      <c r="F509" s="391" t="str">
        <f>IFERROR(VLOOKUP(N501,Marks,71,0),"")</f>
        <v/>
      </c>
      <c r="G509" s="391" t="str">
        <f>IFERROR(VLOOKUP(N501,Marks,72,0),"")</f>
        <v/>
      </c>
      <c r="H509" s="391" t="str">
        <f>IFERROR(VLOOKUP(N501,Marks,73,0),"")</f>
        <v/>
      </c>
      <c r="I509" s="117" t="str">
        <f>IFERROR(VLOOKUP(N501,Marks,74,0),"")</f>
        <v/>
      </c>
      <c r="J509" s="119">
        <f>IFERROR(VLOOKUP(N501,Marks,75,0),"")</f>
        <v>0</v>
      </c>
      <c r="K509" s="391" t="str">
        <f>IFERROR(VLOOKUP(N501,Marks,76,0),"")</f>
        <v/>
      </c>
      <c r="L509" s="391" t="str">
        <f>IFERROR(VLOOKUP(N501,Marks,77,0),"")</f>
        <v/>
      </c>
      <c r="M509" s="391" t="str">
        <f>IFERROR(VLOOKUP(N501,Marks,78,0),"")</f>
        <v/>
      </c>
      <c r="N509" s="117" t="str">
        <f>IFERROR(VLOOKUP(N501,Marks,79,0),"")</f>
        <v/>
      </c>
      <c r="O509" s="119" t="str">
        <f>IFERROR(VLOOKUP(N501,Marks,80,0),"")</f>
        <v/>
      </c>
      <c r="P509" s="323" t="str">
        <f>IFERROR(VLOOKUP(N501,Marks,86,0),"")</f>
        <v/>
      </c>
      <c r="Q509" s="770"/>
      <c r="R509" s="122" t="str">
        <f>'Result Sheet'!$BQ$4</f>
        <v xml:space="preserve">पर्यावरण अध्ययन </v>
      </c>
      <c r="S509" s="391" t="str">
        <f>IFERROR(VLOOKUP(AD501,Marks,68,0),"")</f>
        <v/>
      </c>
      <c r="T509" s="391" t="str">
        <f>IFERROR(VLOOKUP(AD501,Marks,69,0),"")</f>
        <v/>
      </c>
      <c r="U509" s="117" t="str">
        <f>IFERROR(VLOOKUP(AD501,Marks,70,0),"")</f>
        <v/>
      </c>
      <c r="V509" s="391" t="str">
        <f>IFERROR(VLOOKUP(AD501,Marks,71,0),"")</f>
        <v/>
      </c>
      <c r="W509" s="391" t="str">
        <f>IFERROR(VLOOKUP(AD501,Marks,72,0),"")</f>
        <v/>
      </c>
      <c r="X509" s="391" t="str">
        <f>IFERROR(VLOOKUP(AD501,Marks,73,0),"")</f>
        <v/>
      </c>
      <c r="Y509" s="117" t="str">
        <f>IFERROR(VLOOKUP(AD501,Marks,74,0),"")</f>
        <v/>
      </c>
      <c r="Z509" s="119">
        <f>IFERROR(VLOOKUP(AD501,Marks,75,0),"")</f>
        <v>0</v>
      </c>
      <c r="AA509" s="391" t="str">
        <f>IFERROR(VLOOKUP(AD501,Marks,76,0),"")</f>
        <v/>
      </c>
      <c r="AB509" s="391" t="str">
        <f>IFERROR(VLOOKUP(AD501,Marks,77,0),"")</f>
        <v/>
      </c>
      <c r="AC509" s="391" t="str">
        <f>IFERROR(VLOOKUP(AD501,Marks,78,0),"")</f>
        <v/>
      </c>
      <c r="AD509" s="117" t="str">
        <f>IFERROR(VLOOKUP(AD501,Marks,79,0),"")</f>
        <v/>
      </c>
      <c r="AE509" s="119" t="str">
        <f>IFERROR(VLOOKUP(AD501,Marks,80,0),"")</f>
        <v/>
      </c>
      <c r="AF509" s="323" t="str">
        <f>IFERROR(VLOOKUP(AD501,Marks,86,0),"")</f>
        <v/>
      </c>
    </row>
    <row r="510" spans="1:32" ht="25.5" customHeight="1">
      <c r="A510" s="166" t="str">
        <f>IF(N501="","",A509+1)</f>
        <v/>
      </c>
      <c r="B510" s="392" t="s">
        <v>215</v>
      </c>
      <c r="C510" s="120" t="str">
        <f>IF(AND(C506="",C507="",C508="",C509=""),"",IF(OR(C498=1,C498=2),SUM(C506:C508),SUM(C506:C509)))</f>
        <v/>
      </c>
      <c r="D510" s="120" t="str">
        <f>IF(AND(D506="",D507="",D508="",D509=""),"",IF(OR(C498=1,C498=2),SUM(D506:D508),SUM(D506:D509)))</f>
        <v/>
      </c>
      <c r="E510" s="120" t="str">
        <f>IF(AND(E506="",E507="",E508="",E509=""),"",IF(OR(C498=1,C498=2),SUM(E506:E508),SUM(E506:E509)))</f>
        <v/>
      </c>
      <c r="F510" s="120" t="str">
        <f>IF(AND(F506="",F507="",F508="",F509=""),"",IF(OR(C498=1,C498=2),SUM(F506:F508),SUM(F506:F509)))</f>
        <v/>
      </c>
      <c r="G510" s="120" t="str">
        <f>IF(AND(G506="",G507="",G508="",G509=""),"",IF(OR(C498=1,C498=2),SUM(G506:G508),SUM(G506:G509)))</f>
        <v/>
      </c>
      <c r="H510" s="120" t="str">
        <f>IF(AND(H506="",H507="",H508="",H509=""),"",IF(OR(C498=1,C498=2),SUM(H506:H508),SUM(H506:H509)))</f>
        <v/>
      </c>
      <c r="I510" s="120" t="str">
        <f>IF(AND(I506="",I507="",I508="",I509=""),"",IF(OR(C498=1,C498=2),SUM(I506:I508),SUM(I506:I509)))</f>
        <v/>
      </c>
      <c r="J510" s="120">
        <f>IF(AND(J506="",J507="",J508="",J509=""),"",IF(OR(C498=1,C498=2),SUM(J506:J508),SUM(J506:J509)))</f>
        <v>0</v>
      </c>
      <c r="K510" s="120" t="str">
        <f>IF(AND(K506="",K507="",K508="",K509=""),"",IF(OR(C498=1,C498=2),SUM(K506:K508),SUM(K506:K509)))</f>
        <v/>
      </c>
      <c r="L510" s="120" t="str">
        <f>IF(AND(L506="",L507="",L508="",L509=""),"",IF(OR(C498=1,C498=2),SUM(L506:L508),SUM(L506:L509)))</f>
        <v/>
      </c>
      <c r="M510" s="120" t="str">
        <f>IF(AND(M506="",M507="",M508="",M509=""),"",IF(OR(C498=1,C498=2),SUM(M506:M508),SUM(M506:M509)))</f>
        <v/>
      </c>
      <c r="N510" s="120" t="str">
        <f>IF(AND(N506="",N507="",N508="",N509=""),"",IF(OR(C498=1,C498=2),SUM(N506:N508),SUM(N506:N509)))</f>
        <v/>
      </c>
      <c r="O510" s="120" t="str">
        <f>IF(AND(O506="",O507="",O508="",O509=""),"",IF(OR(C498=1,C498=2),SUM(O506:O508),SUM(O506:O509)))</f>
        <v/>
      </c>
      <c r="P510" s="326" t="str">
        <f>IF(OR(N501="",E499="",O510=""),"",IF(O510&gt;=81%*P505,"A",IF(O510&gt;=61%*P505,"B",IF(O510&gt;=41%*P505,"C",IF(O510&gt;=21%*P505,"D","E")))))</f>
        <v/>
      </c>
      <c r="Q510" s="770"/>
      <c r="R510" s="392" t="s">
        <v>215</v>
      </c>
      <c r="S510" s="120" t="str">
        <f>IF(AND(S506="",S507="",S508="",S509=""),"",IF(OR(S498=1,S498=2),SUM(S506:S508),SUM(S506:S509)))</f>
        <v/>
      </c>
      <c r="T510" s="120" t="str">
        <f>IF(AND(T506="",T507="",T508="",T509=""),"",IF(OR(S498=1,S498=2),SUM(T506:T508),SUM(T506:T509)))</f>
        <v/>
      </c>
      <c r="U510" s="120" t="str">
        <f>IF(AND(U506="",U507="",U508="",U509=""),"",IF(OR(S498=1,S498=2),SUM(U506:U508),SUM(U506:U509)))</f>
        <v/>
      </c>
      <c r="V510" s="120" t="str">
        <f>IF(AND(V506="",V507="",V508="",V509=""),"",IF(OR(S498=1,S498=2),SUM(V506:V508),SUM(V506:V509)))</f>
        <v/>
      </c>
      <c r="W510" s="120" t="str">
        <f>IF(AND(W506="",W507="",W508="",W509=""),"",IF(OR(S498=1,S498=2),SUM(W506:W508),SUM(W506:W509)))</f>
        <v/>
      </c>
      <c r="X510" s="120" t="str">
        <f>IF(AND(X506="",X507="",X508="",X509=""),"",IF(OR(S498=1,S498=2),SUM(X506:X508),SUM(X506:X509)))</f>
        <v/>
      </c>
      <c r="Y510" s="120" t="str">
        <f>IF(AND(Y506="",Y507="",Y508="",Y509=""),"",IF(OR(S498=1,S498=2),SUM(Y506:Y508),SUM(Y506:Y509)))</f>
        <v/>
      </c>
      <c r="Z510" s="120">
        <f>IF(AND(Z506="",Z507="",Z508="",Z509=""),"",IF(OR(S498=1,S498=2),SUM(Z506:Z508),SUM(Z506:Z509)))</f>
        <v>0</v>
      </c>
      <c r="AA510" s="120" t="str">
        <f>IF(AND(AA506="",AA507="",AA508="",AA509=""),"",IF(OR(S498=1,S498=2),SUM(AA506:AA508),SUM(AA506:AA509)))</f>
        <v/>
      </c>
      <c r="AB510" s="120" t="str">
        <f>IF(AND(AB506="",AB507="",AB508="",AB509=""),"",IF(OR(S498=1,S498=2),SUM(AB506:AB508),SUM(AB506:AB509)))</f>
        <v/>
      </c>
      <c r="AC510" s="120" t="str">
        <f>IF(AND(AC506="",AC507="",AC508="",AC509=""),"",IF(OR(S498=1,S498=2),SUM(AC506:AC508),SUM(AC506:AC509)))</f>
        <v/>
      </c>
      <c r="AD510" s="120" t="str">
        <f>IF(AND(AD506="",AD507="",AD508="",AD509=""),"",IF(OR(S498=1,S498=2),SUM(AD506:AD508),SUM(AD506:AD509)))</f>
        <v/>
      </c>
      <c r="AE510" s="120" t="str">
        <f>IF(AND(AE506="",AE507="",AE508="",AE509=""),"",IF(OR(S498=1,S498=2),SUM(AE506:AE508),SUM(AE506:AE509)))</f>
        <v/>
      </c>
      <c r="AF510" s="326" t="str">
        <f>IF(OR(AD501="",U499="",AE510=""),"",IF(AE510&gt;=81%*AF505,"A",IF(AE510&gt;=61%*AF505,"B",IF(AE510&gt;=41%*AF505,"C",IF(AE510&gt;=21%*AF505,"D","E")))))</f>
        <v/>
      </c>
    </row>
    <row r="511" spans="1:32" ht="9" customHeight="1">
      <c r="A511" s="166" t="str">
        <f>IF(N501="","",A510+1)</f>
        <v/>
      </c>
      <c r="B511" s="737"/>
      <c r="C511" s="737"/>
      <c r="D511" s="737"/>
      <c r="E511" s="737"/>
      <c r="F511" s="737"/>
      <c r="G511" s="737"/>
      <c r="H511" s="737"/>
      <c r="I511" s="737"/>
      <c r="J511" s="737"/>
      <c r="K511" s="737"/>
      <c r="L511" s="737"/>
      <c r="M511" s="737"/>
      <c r="N511" s="737"/>
      <c r="O511" s="737"/>
      <c r="P511" s="737"/>
      <c r="Q511" s="770"/>
      <c r="R511" s="737"/>
      <c r="S511" s="737"/>
      <c r="T511" s="737"/>
      <c r="U511" s="737"/>
      <c r="V511" s="737"/>
      <c r="W511" s="737"/>
      <c r="X511" s="737"/>
      <c r="Y511" s="737"/>
      <c r="Z511" s="737"/>
      <c r="AA511" s="737"/>
      <c r="AB511" s="737"/>
      <c r="AC511" s="737"/>
      <c r="AD511" s="737"/>
      <c r="AE511" s="737"/>
      <c r="AF511" s="737"/>
    </row>
    <row r="512" spans="1:32" ht="22.5" customHeight="1">
      <c r="A512" s="166" t="str">
        <f>IF(N501="","",A511+1)</f>
        <v/>
      </c>
      <c r="B512" s="738" t="s">
        <v>213</v>
      </c>
      <c r="C512" s="738"/>
      <c r="D512" s="739" t="s">
        <v>229</v>
      </c>
      <c r="E512" s="740"/>
      <c r="F512" s="393" t="s">
        <v>186</v>
      </c>
      <c r="G512" s="738" t="s">
        <v>213</v>
      </c>
      <c r="H512" s="738"/>
      <c r="I512" s="739" t="s">
        <v>229</v>
      </c>
      <c r="J512" s="740"/>
      <c r="K512" s="393" t="s">
        <v>186</v>
      </c>
      <c r="L512" s="738" t="s">
        <v>213</v>
      </c>
      <c r="M512" s="738"/>
      <c r="N512" s="739" t="s">
        <v>229</v>
      </c>
      <c r="O512" s="740"/>
      <c r="P512" s="393" t="s">
        <v>186</v>
      </c>
      <c r="Q512" s="770"/>
      <c r="R512" s="738" t="s">
        <v>213</v>
      </c>
      <c r="S512" s="738"/>
      <c r="T512" s="739" t="s">
        <v>229</v>
      </c>
      <c r="U512" s="740"/>
      <c r="V512" s="393" t="s">
        <v>186</v>
      </c>
      <c r="W512" s="738" t="s">
        <v>213</v>
      </c>
      <c r="X512" s="738"/>
      <c r="Y512" s="739" t="s">
        <v>229</v>
      </c>
      <c r="Z512" s="740"/>
      <c r="AA512" s="393" t="s">
        <v>186</v>
      </c>
      <c r="AB512" s="738" t="s">
        <v>213</v>
      </c>
      <c r="AC512" s="738"/>
      <c r="AD512" s="739" t="s">
        <v>229</v>
      </c>
      <c r="AE512" s="740"/>
      <c r="AF512" s="393" t="s">
        <v>186</v>
      </c>
    </row>
    <row r="513" spans="1:32" ht="21.75" customHeight="1">
      <c r="A513" s="166" t="str">
        <f>IF(N501="","",A512+1)</f>
        <v/>
      </c>
      <c r="B513" s="741" t="s">
        <v>221</v>
      </c>
      <c r="C513" s="742"/>
      <c r="D513" s="742"/>
      <c r="E513" s="119" t="str">
        <f>IFERROR(VLOOKUP(N501,Marks,90,0),"")</f>
        <v/>
      </c>
      <c r="F513" s="130" t="str">
        <f>IFERROR(VLOOKUP(N501,Marks,94,0),"")</f>
        <v/>
      </c>
      <c r="G513" s="741" t="s">
        <v>192</v>
      </c>
      <c r="H513" s="742"/>
      <c r="I513" s="742"/>
      <c r="J513" s="119" t="str">
        <f>IFERROR(VLOOKUP(N501,Marks,98,0),"")</f>
        <v/>
      </c>
      <c r="K513" s="130" t="str">
        <f>IFERROR(VLOOKUP(N501,Marks,102,0),"")</f>
        <v/>
      </c>
      <c r="L513" s="743" t="s">
        <v>193</v>
      </c>
      <c r="M513" s="744"/>
      <c r="N513" s="744"/>
      <c r="O513" s="119" t="str">
        <f>IFERROR(VLOOKUP(N501,Marks,106,0),"")</f>
        <v/>
      </c>
      <c r="P513" s="130" t="str">
        <f>IFERROR(VLOOKUP(N501,Marks,110,0),"")</f>
        <v/>
      </c>
      <c r="Q513" s="770"/>
      <c r="R513" s="740" t="s">
        <v>221</v>
      </c>
      <c r="S513" s="740"/>
      <c r="T513" s="740"/>
      <c r="U513" s="119" t="str">
        <f>IFERROR(VLOOKUP(AD501,Marks,90,0),"")</f>
        <v/>
      </c>
      <c r="V513" s="130" t="str">
        <f>IFERROR(VLOOKUP(AD501,Marks,94,0),"")</f>
        <v/>
      </c>
      <c r="W513" s="740" t="s">
        <v>192</v>
      </c>
      <c r="X513" s="740"/>
      <c r="Y513" s="740"/>
      <c r="Z513" s="119" t="str">
        <f>IFERROR(VLOOKUP(AD501,Marks,98,0),"")</f>
        <v/>
      </c>
      <c r="AA513" s="130" t="str">
        <f>IFERROR(VLOOKUP(AD501,Marks,102,0),"")</f>
        <v/>
      </c>
      <c r="AB513" s="745" t="s">
        <v>193</v>
      </c>
      <c r="AC513" s="745"/>
      <c r="AD513" s="745"/>
      <c r="AE513" s="119" t="str">
        <f>IFERROR(VLOOKUP(AD501,Marks,106,0),"")</f>
        <v/>
      </c>
      <c r="AF513" s="130" t="str">
        <f>IFERROR(VLOOKUP(AD501,Marks,110,0),"")</f>
        <v/>
      </c>
    </row>
    <row r="514" spans="1:32" ht="21" customHeight="1">
      <c r="A514" s="166" t="str">
        <f>IF(N501="","",A513+1)</f>
        <v/>
      </c>
      <c r="B514" s="732" t="s">
        <v>216</v>
      </c>
      <c r="C514" s="732"/>
      <c r="D514" s="732"/>
      <c r="E514" s="746" t="str">
        <f>IFERROR(VLOOKUP(N501,Marks,116,0),"")</f>
        <v/>
      </c>
      <c r="F514" s="746"/>
      <c r="G514" s="746"/>
      <c r="H514" s="746"/>
      <c r="I514" s="732" t="s">
        <v>217</v>
      </c>
      <c r="J514" s="732"/>
      <c r="K514" s="732"/>
      <c r="L514" s="732"/>
      <c r="M514" s="747" t="str">
        <f>IFERROR(VLOOKUP(N501,Marks,117,0),"")</f>
        <v/>
      </c>
      <c r="N514" s="747"/>
      <c r="O514" s="747"/>
      <c r="P514" s="747"/>
      <c r="Q514" s="770"/>
      <c r="R514" s="732" t="s">
        <v>216</v>
      </c>
      <c r="S514" s="732"/>
      <c r="T514" s="732"/>
      <c r="U514" s="746" t="str">
        <f>IFERROR(VLOOKUP(AD501,Marks,116,0),"")</f>
        <v/>
      </c>
      <c r="V514" s="746"/>
      <c r="W514" s="746"/>
      <c r="X514" s="746"/>
      <c r="Y514" s="732" t="s">
        <v>217</v>
      </c>
      <c r="Z514" s="732"/>
      <c r="AA514" s="732"/>
      <c r="AB514" s="732"/>
      <c r="AC514" s="747" t="str">
        <f>IFERROR(VLOOKUP(AD501,Marks,117,0),"")</f>
        <v/>
      </c>
      <c r="AD514" s="747"/>
      <c r="AE514" s="747"/>
      <c r="AF514" s="747"/>
    </row>
    <row r="515" spans="1:32" ht="21" customHeight="1">
      <c r="A515" s="166" t="str">
        <f>IF(N501="","",A514+1)</f>
        <v/>
      </c>
      <c r="B515" s="732" t="s">
        <v>218</v>
      </c>
      <c r="C515" s="732"/>
      <c r="D515" s="732"/>
      <c r="E515" s="774" t="str">
        <f>IFERROR(VLOOKUP(N501,Marks,115,0),"")</f>
        <v/>
      </c>
      <c r="F515" s="774"/>
      <c r="G515" s="774"/>
      <c r="H515" s="774"/>
      <c r="I515" s="732" t="s">
        <v>219</v>
      </c>
      <c r="J515" s="732"/>
      <c r="K515" s="732"/>
      <c r="L515" s="732"/>
      <c r="M515" s="733" t="str">
        <f>IFERROR(VLOOKUP(N501,Marks,112,0),"")</f>
        <v/>
      </c>
      <c r="N515" s="733"/>
      <c r="O515" s="733"/>
      <c r="P515" s="733"/>
      <c r="Q515" s="770"/>
      <c r="R515" s="732" t="s">
        <v>218</v>
      </c>
      <c r="S515" s="732"/>
      <c r="T515" s="732"/>
      <c r="U515" s="774" t="str">
        <f>IFERROR(VLOOKUP(AD501,Marks,115,0),"")</f>
        <v/>
      </c>
      <c r="V515" s="774"/>
      <c r="W515" s="774"/>
      <c r="X515" s="774"/>
      <c r="Y515" s="732" t="s">
        <v>219</v>
      </c>
      <c r="Z515" s="732"/>
      <c r="AA515" s="732"/>
      <c r="AB515" s="732"/>
      <c r="AC515" s="733" t="str">
        <f>IFERROR(VLOOKUP(AD501,Marks,112,0),"")</f>
        <v/>
      </c>
      <c r="AD515" s="733"/>
      <c r="AE515" s="733"/>
      <c r="AF515" s="733"/>
    </row>
    <row r="516" spans="1:32" ht="21" customHeight="1">
      <c r="A516" s="166" t="str">
        <f>IF(N501="","",A515+1)</f>
        <v/>
      </c>
      <c r="B516" s="732" t="s">
        <v>220</v>
      </c>
      <c r="C516" s="732"/>
      <c r="D516" s="732"/>
      <c r="E516" s="324" t="str">
        <f>IFERROR(VLOOKUP(N501,Marks,113,0),"")</f>
        <v/>
      </c>
      <c r="F516" s="325" t="s">
        <v>341</v>
      </c>
      <c r="G516" s="734" t="str">
        <f>IF(OR(N501="",E499="",O510=""),"",IF(O510&gt;=81%*P505,"A",IF(O510&gt;=61%*P505,"B",IF(O510&gt;=41%*P505,"C",IF(O510&gt;=21%*P505,"D","E")))))</f>
        <v/>
      </c>
      <c r="H516" s="734"/>
      <c r="I516" s="732" t="s">
        <v>222</v>
      </c>
      <c r="J516" s="732"/>
      <c r="K516" s="732"/>
      <c r="L516" s="732"/>
      <c r="M516" s="769" t="str">
        <f>IFERROR(VLOOKUP(N501,Marks,114,0),"")</f>
        <v/>
      </c>
      <c r="N516" s="769"/>
      <c r="O516" s="769"/>
      <c r="P516" s="769"/>
      <c r="Q516" s="770"/>
      <c r="R516" s="732" t="s">
        <v>220</v>
      </c>
      <c r="S516" s="732"/>
      <c r="T516" s="732"/>
      <c r="U516" s="324" t="str">
        <f>IFERROR(VLOOKUP(AD501,Marks,113,0),"")</f>
        <v/>
      </c>
      <c r="V516" s="325" t="s">
        <v>341</v>
      </c>
      <c r="W516" s="734" t="str">
        <f>IF(OR(AD501="",U499="",AE510=""),"",IF(AE510&gt;=81%*AF505,"A",IF(AE510&gt;=61%*AF505,"B",IF(AE510&gt;=41%*AF505,"C",IF(AE510&gt;=21%*AF505,"D","E")))))</f>
        <v/>
      </c>
      <c r="X516" s="734"/>
      <c r="Y516" s="732" t="s">
        <v>222</v>
      </c>
      <c r="Z516" s="732"/>
      <c r="AA516" s="732"/>
      <c r="AB516" s="732"/>
      <c r="AC516" s="769" t="str">
        <f>IFERROR(VLOOKUP(AD501,Marks,114,0),"")</f>
        <v/>
      </c>
      <c r="AD516" s="769"/>
      <c r="AE516" s="769"/>
      <c r="AF516" s="769"/>
    </row>
    <row r="517" spans="1:32" ht="21" customHeight="1">
      <c r="A517" s="166" t="str">
        <f>IF(N501="","",A516+1)</f>
        <v/>
      </c>
      <c r="B517" s="768" t="s">
        <v>228</v>
      </c>
      <c r="C517" s="768"/>
      <c r="D517" s="768"/>
      <c r="E517" s="735">
        <f>'Master sheet'!$C$10</f>
        <v>44697</v>
      </c>
      <c r="F517" s="735"/>
      <c r="G517" s="735"/>
      <c r="H517" s="318"/>
      <c r="I517" s="121"/>
      <c r="J517" s="121"/>
      <c r="K517" s="76"/>
      <c r="L517" s="121"/>
      <c r="M517" s="121"/>
      <c r="N517" s="121"/>
      <c r="O517" s="121"/>
      <c r="P517" s="121"/>
      <c r="Q517" s="770"/>
      <c r="R517" s="768" t="s">
        <v>228</v>
      </c>
      <c r="S517" s="768"/>
      <c r="T517" s="768"/>
      <c r="U517" s="735">
        <f>'Master sheet'!$C$10</f>
        <v>44697</v>
      </c>
      <c r="V517" s="735"/>
      <c r="W517" s="735"/>
      <c r="X517" s="121"/>
      <c r="Y517" s="121"/>
      <c r="Z517" s="121"/>
      <c r="AA517" s="76"/>
      <c r="AB517" s="121"/>
      <c r="AC517" s="121"/>
      <c r="AD517" s="121"/>
      <c r="AE517" s="121"/>
      <c r="AF517" s="121"/>
    </row>
    <row r="518" spans="1:32" ht="43.5" customHeight="1">
      <c r="A518" s="166" t="str">
        <f>IF(N501="","",A517+1)</f>
        <v/>
      </c>
      <c r="B518" s="755" t="str">
        <f>IF(AND(C498=1),CONCATENATE("( ",UPPER('Master sheet'!$F$10)," )"),IF(AND(C498=2),CONCATENATE("( ",UPPER('Master sheet'!$F$18)," )"),IF(AND(C498=3),CONCATENATE("( ",UPPER('Master sheet'!$J$10)," )"),IF(AND(C498=4),CONCATENATE("( ",UPPER('Master sheet'!$J$18)," )"),""))))</f>
        <v/>
      </c>
      <c r="C518" s="755"/>
      <c r="D518" s="755"/>
      <c r="E518" s="755"/>
      <c r="F518" s="756" t="str">
        <f>IF(AND(N501=""),"",CONCATENATE("(",'Master sheet'!$C$14," )"))</f>
        <v/>
      </c>
      <c r="G518" s="756"/>
      <c r="H518" s="756"/>
      <c r="I518" s="756"/>
      <c r="J518" s="756"/>
      <c r="K518" s="756" t="str">
        <f>IF(AND(N501=""),"",CONCATENATE("(",'Master sheet'!$C$12," )"))</f>
        <v/>
      </c>
      <c r="L518" s="756"/>
      <c r="M518" s="756"/>
      <c r="N518" s="756"/>
      <c r="O518" s="756"/>
      <c r="P518" s="756"/>
      <c r="Q518" s="770"/>
      <c r="R518" s="755" t="str">
        <f>IF(AND(S498=1),CONCATENATE("( ",UPPER('Master sheet'!$F$10)," )"),IF(AND(S498=2),CONCATENATE("( ",UPPER('Master sheet'!$F$18)," )"),IF(AND(S498=3),CONCATENATE("( ",UPPER('Master sheet'!$J$10)," )"),IF(AND(S498=4),CONCATENATE("( ",UPPER('Master sheet'!$J$18)," )"),""))))</f>
        <v/>
      </c>
      <c r="S518" s="755"/>
      <c r="T518" s="755"/>
      <c r="U518" s="755"/>
      <c r="V518" s="756" t="str">
        <f>IF(AND(AD501=""),"",CONCATENATE("(",'Master sheet'!$C$14," )"))</f>
        <v/>
      </c>
      <c r="W518" s="756"/>
      <c r="X518" s="756"/>
      <c r="Y518" s="756"/>
      <c r="Z518" s="756"/>
      <c r="AA518" s="756" t="str">
        <f>IF(AND(AD501=""),"",CONCATENATE("(",'Master sheet'!$C$12," )"))</f>
        <v/>
      </c>
      <c r="AB518" s="756"/>
      <c r="AC518" s="756"/>
      <c r="AD518" s="756"/>
      <c r="AE518" s="756"/>
      <c r="AF518" s="756"/>
    </row>
    <row r="519" spans="1:32" ht="21.75" customHeight="1">
      <c r="A519" s="166" t="str">
        <f>IF(N501="","",A518+1)</f>
        <v/>
      </c>
      <c r="B519" s="757" t="s">
        <v>223</v>
      </c>
      <c r="C519" s="757"/>
      <c r="D519" s="757"/>
      <c r="E519" s="757"/>
      <c r="F519" s="758" t="s">
        <v>224</v>
      </c>
      <c r="G519" s="758"/>
      <c r="H519" s="758"/>
      <c r="I519" s="758"/>
      <c r="J519" s="758"/>
      <c r="K519" s="757" t="s">
        <v>225</v>
      </c>
      <c r="L519" s="757"/>
      <c r="M519" s="757"/>
      <c r="N519" s="757"/>
      <c r="O519" s="757"/>
      <c r="P519" s="757"/>
      <c r="Q519" s="770"/>
      <c r="R519" s="757" t="s">
        <v>223</v>
      </c>
      <c r="S519" s="757"/>
      <c r="T519" s="757"/>
      <c r="U519" s="757"/>
      <c r="V519" s="758" t="s">
        <v>224</v>
      </c>
      <c r="W519" s="758"/>
      <c r="X519" s="758"/>
      <c r="Y519" s="758"/>
      <c r="Z519" s="758"/>
      <c r="AA519" s="757" t="s">
        <v>225</v>
      </c>
      <c r="AB519" s="757"/>
      <c r="AC519" s="757"/>
      <c r="AD519" s="757"/>
      <c r="AE519" s="757"/>
      <c r="AF519" s="757"/>
    </row>
    <row r="521" spans="1:32" ht="21.9" customHeight="1">
      <c r="A521" s="165" t="str">
        <f>IF(N527="","",1)</f>
        <v/>
      </c>
      <c r="B521" s="759" t="s">
        <v>203</v>
      </c>
      <c r="C521" s="759"/>
      <c r="D521" s="759"/>
      <c r="E521" s="759"/>
      <c r="F521" s="759"/>
      <c r="G521" s="759"/>
      <c r="H521" s="759"/>
      <c r="I521" s="759"/>
      <c r="J521" s="759"/>
      <c r="K521" s="759"/>
      <c r="L521" s="759"/>
      <c r="M521" s="759"/>
      <c r="N521" s="759"/>
      <c r="O521" s="759"/>
      <c r="P521" s="759"/>
      <c r="Q521" s="770" t="s">
        <v>249</v>
      </c>
      <c r="R521" s="759" t="s">
        <v>203</v>
      </c>
      <c r="S521" s="759"/>
      <c r="T521" s="759"/>
      <c r="U521" s="759"/>
      <c r="V521" s="759"/>
      <c r="W521" s="759"/>
      <c r="X521" s="759"/>
      <c r="Y521" s="759"/>
      <c r="Z521" s="759"/>
      <c r="AA521" s="759"/>
      <c r="AB521" s="759"/>
      <c r="AC521" s="759"/>
      <c r="AD521" s="759"/>
      <c r="AE521" s="759"/>
      <c r="AF521" s="759"/>
    </row>
    <row r="522" spans="1:32" ht="21.9" customHeight="1">
      <c r="A522" s="166" t="str">
        <f>IF(N527="","",A521+1)</f>
        <v/>
      </c>
      <c r="B522" s="771" t="s">
        <v>204</v>
      </c>
      <c r="C522" s="771"/>
      <c r="D522" s="771"/>
      <c r="E522" s="771"/>
      <c r="F522" s="771"/>
      <c r="G522" s="771"/>
      <c r="H522" s="771"/>
      <c r="I522" s="771"/>
      <c r="J522" s="771"/>
      <c r="K522" s="771"/>
      <c r="L522" s="771"/>
      <c r="M522" s="771"/>
      <c r="N522" s="771"/>
      <c r="O522" s="771"/>
      <c r="P522" s="771"/>
      <c r="Q522" s="770"/>
      <c r="R522" s="771" t="s">
        <v>204</v>
      </c>
      <c r="S522" s="771"/>
      <c r="T522" s="771"/>
      <c r="U522" s="771"/>
      <c r="V522" s="771"/>
      <c r="W522" s="771"/>
      <c r="X522" s="771"/>
      <c r="Y522" s="771"/>
      <c r="Z522" s="771"/>
      <c r="AA522" s="771"/>
      <c r="AB522" s="771"/>
      <c r="AC522" s="771"/>
      <c r="AD522" s="771"/>
      <c r="AE522" s="771"/>
      <c r="AF522" s="771"/>
    </row>
    <row r="523" spans="1:32" ht="21.9" customHeight="1">
      <c r="A523" s="166" t="str">
        <f>IF(N527="","",A522+1)</f>
        <v/>
      </c>
      <c r="B523" s="772" t="s">
        <v>168</v>
      </c>
      <c r="C523" s="772"/>
      <c r="D523" s="772"/>
      <c r="E523" s="773" t="str">
        <f>IF(AND(N527=""),"",'Result Sheet'!$F$2)</f>
        <v/>
      </c>
      <c r="F523" s="773"/>
      <c r="G523" s="773"/>
      <c r="H523" s="773"/>
      <c r="I523" s="773"/>
      <c r="J523" s="773"/>
      <c r="K523" s="773"/>
      <c r="L523" s="773"/>
      <c r="M523" s="773"/>
      <c r="N523" s="773"/>
      <c r="O523" s="773"/>
      <c r="P523" s="773"/>
      <c r="Q523" s="770"/>
      <c r="R523" s="772" t="s">
        <v>168</v>
      </c>
      <c r="S523" s="772"/>
      <c r="T523" s="772"/>
      <c r="U523" s="773" t="str">
        <f>IF(AND(AD527=""),"",'Result Sheet'!$F$2)</f>
        <v/>
      </c>
      <c r="V523" s="773"/>
      <c r="W523" s="773"/>
      <c r="X523" s="773"/>
      <c r="Y523" s="773"/>
      <c r="Z523" s="773"/>
      <c r="AA523" s="773"/>
      <c r="AB523" s="773"/>
      <c r="AC523" s="773"/>
      <c r="AD523" s="773"/>
      <c r="AE523" s="773"/>
      <c r="AF523" s="773"/>
    </row>
    <row r="524" spans="1:32" ht="21.9" customHeight="1">
      <c r="A524" s="166" t="str">
        <f>IF(N527="","",A523+1)</f>
        <v/>
      </c>
      <c r="B524" s="164" t="s">
        <v>169</v>
      </c>
      <c r="C524" s="748" t="str">
        <f>IFERROR(VLOOKUP(N527,Marks,2,0),"")</f>
        <v/>
      </c>
      <c r="D524" s="748"/>
      <c r="E524" s="766" t="s">
        <v>212</v>
      </c>
      <c r="F524" s="766"/>
      <c r="G524" s="766"/>
      <c r="H524" s="748" t="str">
        <f>IFERROR(VLOOKUP(N527,Marks,3,0),"")</f>
        <v/>
      </c>
      <c r="I524" s="748"/>
      <c r="J524" s="749" t="s">
        <v>205</v>
      </c>
      <c r="K524" s="749"/>
      <c r="L524" s="749"/>
      <c r="M524" s="749"/>
      <c r="N524" s="750" t="str">
        <f>IF(AND(N527=""),"",'Marks Entry 1st'!$I$2)</f>
        <v/>
      </c>
      <c r="O524" s="750"/>
      <c r="P524" s="750"/>
      <c r="Q524" s="770"/>
      <c r="R524" s="164" t="s">
        <v>169</v>
      </c>
      <c r="S524" s="748" t="str">
        <f>IFERROR(VLOOKUP(AD527,Marks,2,0),"")</f>
        <v/>
      </c>
      <c r="T524" s="748"/>
      <c r="U524" s="766" t="s">
        <v>212</v>
      </c>
      <c r="V524" s="766"/>
      <c r="W524" s="766"/>
      <c r="X524" s="748" t="str">
        <f>IFERROR(VLOOKUP(AD527,Marks,3,0),"")</f>
        <v/>
      </c>
      <c r="Y524" s="748"/>
      <c r="Z524" s="749" t="s">
        <v>205</v>
      </c>
      <c r="AA524" s="749"/>
      <c r="AB524" s="749"/>
      <c r="AC524" s="749"/>
      <c r="AD524" s="750" t="str">
        <f>IF(AND(AD527=""),"",'Marks Entry 1st'!$I$2)</f>
        <v/>
      </c>
      <c r="AE524" s="750"/>
      <c r="AF524" s="750"/>
    </row>
    <row r="525" spans="1:32" ht="21.9" customHeight="1">
      <c r="A525" s="166" t="str">
        <f>IF(N527="","",A524+1)</f>
        <v/>
      </c>
      <c r="B525" s="751" t="s">
        <v>206</v>
      </c>
      <c r="C525" s="751"/>
      <c r="D525" s="751"/>
      <c r="E525" s="752" t="str">
        <f>IFERROR(VLOOKUP(N527,Marks,6,0),"")</f>
        <v/>
      </c>
      <c r="F525" s="752"/>
      <c r="G525" s="752"/>
      <c r="H525" s="752"/>
      <c r="I525" s="752"/>
      <c r="J525" s="753" t="s">
        <v>209</v>
      </c>
      <c r="K525" s="753"/>
      <c r="L525" s="753"/>
      <c r="M525" s="753"/>
      <c r="N525" s="754" t="str">
        <f>IFERROR(VLOOKUP(N527,Marks,5,0),"")</f>
        <v/>
      </c>
      <c r="O525" s="754"/>
      <c r="P525" s="754"/>
      <c r="Q525" s="770"/>
      <c r="R525" s="751" t="s">
        <v>206</v>
      </c>
      <c r="S525" s="751"/>
      <c r="T525" s="751"/>
      <c r="U525" s="752" t="str">
        <f>IFERROR(VLOOKUP(AD527,Marks,6,0),"")</f>
        <v/>
      </c>
      <c r="V525" s="752"/>
      <c r="W525" s="752"/>
      <c r="X525" s="752"/>
      <c r="Y525" s="752"/>
      <c r="Z525" s="753" t="s">
        <v>209</v>
      </c>
      <c r="AA525" s="753"/>
      <c r="AB525" s="753"/>
      <c r="AC525" s="753"/>
      <c r="AD525" s="754" t="str">
        <f>IFERROR(VLOOKUP(AD527,Marks,5,0),"")</f>
        <v/>
      </c>
      <c r="AE525" s="754"/>
      <c r="AF525" s="754"/>
    </row>
    <row r="526" spans="1:32" ht="21.9" customHeight="1">
      <c r="A526" s="166" t="str">
        <f>IF(N527="","",A525+1)</f>
        <v/>
      </c>
      <c r="B526" s="751" t="s">
        <v>207</v>
      </c>
      <c r="C526" s="751"/>
      <c r="D526" s="751"/>
      <c r="E526" s="752" t="str">
        <f>IFERROR(VLOOKUP(N527,Marks,7,0),"")</f>
        <v/>
      </c>
      <c r="F526" s="752"/>
      <c r="G526" s="752"/>
      <c r="H526" s="752"/>
      <c r="I526" s="752"/>
      <c r="J526" s="753" t="s">
        <v>210</v>
      </c>
      <c r="K526" s="753"/>
      <c r="L526" s="753"/>
      <c r="M526" s="753"/>
      <c r="N526" s="767" t="str">
        <f>IFERROR(VLOOKUP(N527,Marks,4,0),"")</f>
        <v/>
      </c>
      <c r="O526" s="767"/>
      <c r="P526" s="767"/>
      <c r="Q526" s="770"/>
      <c r="R526" s="751" t="s">
        <v>207</v>
      </c>
      <c r="S526" s="751"/>
      <c r="T526" s="751"/>
      <c r="U526" s="752" t="str">
        <f>IFERROR(VLOOKUP(AD527,Marks,7,0),"")</f>
        <v/>
      </c>
      <c r="V526" s="752"/>
      <c r="W526" s="752"/>
      <c r="X526" s="752"/>
      <c r="Y526" s="752"/>
      <c r="Z526" s="753" t="s">
        <v>210</v>
      </c>
      <c r="AA526" s="753"/>
      <c r="AB526" s="753"/>
      <c r="AC526" s="753"/>
      <c r="AD526" s="767" t="str">
        <f>IFERROR(VLOOKUP(AD527,Marks,4,0),"")</f>
        <v/>
      </c>
      <c r="AE526" s="767"/>
      <c r="AF526" s="767"/>
    </row>
    <row r="527" spans="1:32" ht="21.9" customHeight="1">
      <c r="A527" s="166" t="str">
        <f>IF(N527="","",A526+1)</f>
        <v/>
      </c>
      <c r="B527" s="751" t="s">
        <v>208</v>
      </c>
      <c r="C527" s="751"/>
      <c r="D527" s="751"/>
      <c r="E527" s="752" t="str">
        <f>IFERROR(VLOOKUP(N527,Marks,8,0),"")</f>
        <v/>
      </c>
      <c r="F527" s="752"/>
      <c r="G527" s="752"/>
      <c r="H527" s="752"/>
      <c r="I527" s="752"/>
      <c r="J527" s="753" t="s">
        <v>211</v>
      </c>
      <c r="K527" s="753"/>
      <c r="L527" s="753"/>
      <c r="M527" s="753"/>
      <c r="N527" s="760" t="str">
        <f>IF(AD501="","",IF(AND(AD501+1&gt;$AN$6),"",AD501+1))</f>
        <v/>
      </c>
      <c r="O527" s="760"/>
      <c r="P527" s="760"/>
      <c r="Q527" s="770"/>
      <c r="R527" s="751" t="s">
        <v>208</v>
      </c>
      <c r="S527" s="751"/>
      <c r="T527" s="751"/>
      <c r="U527" s="752" t="str">
        <f>IFERROR(VLOOKUP(AD527,Marks,8,0),"")</f>
        <v/>
      </c>
      <c r="V527" s="752"/>
      <c r="W527" s="752"/>
      <c r="X527" s="752"/>
      <c r="Y527" s="752"/>
      <c r="Z527" s="753" t="s">
        <v>211</v>
      </c>
      <c r="AA527" s="753"/>
      <c r="AB527" s="753"/>
      <c r="AC527" s="753"/>
      <c r="AD527" s="761" t="str">
        <f>IF(N527="","",IF(AND(N527+1&gt;$AN$6),"",N527+1))</f>
        <v/>
      </c>
      <c r="AE527" s="761"/>
      <c r="AF527" s="761"/>
    </row>
    <row r="528" spans="1:32" ht="9" customHeight="1">
      <c r="A528" s="166" t="str">
        <f>IF(N527="","",A527+1)</f>
        <v/>
      </c>
      <c r="B528" s="123"/>
      <c r="C528" s="123"/>
      <c r="D528" s="123"/>
      <c r="E528" s="124"/>
      <c r="F528" s="124"/>
      <c r="G528" s="124"/>
      <c r="H528" s="123"/>
      <c r="I528" s="123"/>
      <c r="J528" s="125"/>
      <c r="K528" s="125"/>
      <c r="L528" s="125"/>
      <c r="M528" s="76"/>
      <c r="N528" s="76"/>
      <c r="O528" s="76"/>
      <c r="P528" s="76"/>
      <c r="Q528" s="770"/>
      <c r="R528" s="123"/>
      <c r="S528" s="123"/>
      <c r="T528" s="123"/>
      <c r="U528" s="124"/>
      <c r="V528" s="124"/>
      <c r="W528" s="124"/>
      <c r="X528" s="123"/>
      <c r="Y528" s="123"/>
      <c r="Z528" s="125"/>
      <c r="AA528" s="125"/>
      <c r="AB528" s="125"/>
      <c r="AC528" s="76"/>
      <c r="AD528" s="76"/>
      <c r="AE528" s="76"/>
      <c r="AF528" s="76"/>
    </row>
    <row r="529" spans="1:32" ht="21" customHeight="1">
      <c r="A529" s="166" t="str">
        <f>IF(N527="","",A528+1)</f>
        <v/>
      </c>
      <c r="B529" s="762" t="s">
        <v>213</v>
      </c>
      <c r="C529" s="610" t="s">
        <v>214</v>
      </c>
      <c r="D529" s="610"/>
      <c r="E529" s="610"/>
      <c r="F529" s="763" t="s">
        <v>13</v>
      </c>
      <c r="G529" s="764"/>
      <c r="H529" s="764"/>
      <c r="I529" s="765"/>
      <c r="J529" s="613" t="s">
        <v>184</v>
      </c>
      <c r="K529" s="614" t="s">
        <v>167</v>
      </c>
      <c r="L529" s="615"/>
      <c r="M529" s="615"/>
      <c r="N529" s="616"/>
      <c r="O529" s="580" t="s">
        <v>185</v>
      </c>
      <c r="P529" s="581" t="s">
        <v>186</v>
      </c>
      <c r="Q529" s="770"/>
      <c r="R529" s="762" t="s">
        <v>213</v>
      </c>
      <c r="S529" s="610" t="s">
        <v>214</v>
      </c>
      <c r="T529" s="610"/>
      <c r="U529" s="610"/>
      <c r="V529" s="763" t="s">
        <v>13</v>
      </c>
      <c r="W529" s="764"/>
      <c r="X529" s="764"/>
      <c r="Y529" s="765"/>
      <c r="Z529" s="613" t="s">
        <v>184</v>
      </c>
      <c r="AA529" s="614" t="s">
        <v>167</v>
      </c>
      <c r="AB529" s="615"/>
      <c r="AC529" s="615"/>
      <c r="AD529" s="616"/>
      <c r="AE529" s="580" t="s">
        <v>185</v>
      </c>
      <c r="AF529" s="581" t="s">
        <v>186</v>
      </c>
    </row>
    <row r="530" spans="1:32" ht="90.75" customHeight="1">
      <c r="A530" s="166" t="str">
        <f>IF(N527="","",A529+1)</f>
        <v/>
      </c>
      <c r="B530" s="762"/>
      <c r="C530" s="171" t="s">
        <v>11</v>
      </c>
      <c r="D530" s="171" t="s">
        <v>180</v>
      </c>
      <c r="E530" s="171" t="s">
        <v>108</v>
      </c>
      <c r="F530" s="171" t="s">
        <v>182</v>
      </c>
      <c r="G530" s="171" t="s">
        <v>183</v>
      </c>
      <c r="H530" s="305" t="s">
        <v>10</v>
      </c>
      <c r="I530" s="171" t="s">
        <v>108</v>
      </c>
      <c r="J530" s="613"/>
      <c r="K530" s="172" t="s">
        <v>182</v>
      </c>
      <c r="L530" s="172" t="s">
        <v>183</v>
      </c>
      <c r="M530" s="173" t="s">
        <v>10</v>
      </c>
      <c r="N530" s="171" t="s">
        <v>108</v>
      </c>
      <c r="O530" s="580"/>
      <c r="P530" s="736"/>
      <c r="Q530" s="770"/>
      <c r="R530" s="762"/>
      <c r="S530" s="171" t="s">
        <v>11</v>
      </c>
      <c r="T530" s="171" t="s">
        <v>180</v>
      </c>
      <c r="U530" s="171" t="s">
        <v>108</v>
      </c>
      <c r="V530" s="171" t="s">
        <v>182</v>
      </c>
      <c r="W530" s="171" t="s">
        <v>183</v>
      </c>
      <c r="X530" s="305" t="s">
        <v>10</v>
      </c>
      <c r="Y530" s="171" t="s">
        <v>108</v>
      </c>
      <c r="Z530" s="613"/>
      <c r="AA530" s="172" t="s">
        <v>182</v>
      </c>
      <c r="AB530" s="172" t="s">
        <v>183</v>
      </c>
      <c r="AC530" s="173" t="s">
        <v>10</v>
      </c>
      <c r="AD530" s="171" t="s">
        <v>108</v>
      </c>
      <c r="AE530" s="580"/>
      <c r="AF530" s="736">
        <v>0</v>
      </c>
    </row>
    <row r="531" spans="1:32" ht="18.75" customHeight="1">
      <c r="A531" s="166" t="str">
        <f>IF(N527="","",A530+1)</f>
        <v/>
      </c>
      <c r="B531" s="762"/>
      <c r="C531" s="390">
        <v>20</v>
      </c>
      <c r="D531" s="390">
        <v>20</v>
      </c>
      <c r="E531" s="116">
        <v>40</v>
      </c>
      <c r="F531" s="390">
        <v>30</v>
      </c>
      <c r="G531" s="390">
        <v>18</v>
      </c>
      <c r="H531" s="390">
        <v>12</v>
      </c>
      <c r="I531" s="116">
        <v>60</v>
      </c>
      <c r="J531" s="118">
        <v>100</v>
      </c>
      <c r="K531" s="390">
        <v>50</v>
      </c>
      <c r="L531" s="390">
        <v>30</v>
      </c>
      <c r="M531" s="390">
        <v>20</v>
      </c>
      <c r="N531" s="116">
        <v>100</v>
      </c>
      <c r="O531" s="118">
        <v>200</v>
      </c>
      <c r="P531" s="775" t="str">
        <f>IF(AND(N527="",C524="",E525="",N525=""),"",IF(OR(C524=1,C524=2),600,800))</f>
        <v/>
      </c>
      <c r="Q531" s="770"/>
      <c r="R531" s="762"/>
      <c r="S531" s="390">
        <v>20</v>
      </c>
      <c r="T531" s="390">
        <v>20</v>
      </c>
      <c r="U531" s="116">
        <v>40</v>
      </c>
      <c r="V531" s="390">
        <v>30</v>
      </c>
      <c r="W531" s="390">
        <v>18</v>
      </c>
      <c r="X531" s="390">
        <v>12</v>
      </c>
      <c r="Y531" s="116">
        <v>60</v>
      </c>
      <c r="Z531" s="118">
        <v>100</v>
      </c>
      <c r="AA531" s="390">
        <v>50</v>
      </c>
      <c r="AB531" s="390">
        <v>30</v>
      </c>
      <c r="AC531" s="390">
        <v>20</v>
      </c>
      <c r="AD531" s="116">
        <v>100</v>
      </c>
      <c r="AE531" s="118">
        <v>200</v>
      </c>
      <c r="AF531" s="775" t="str">
        <f>IF(AND(AD527="",S524="",U525="",AD525=""),"",IF(OR(S524=1,S524=2),600,800))</f>
        <v/>
      </c>
    </row>
    <row r="532" spans="1:32" ht="21" customHeight="1">
      <c r="A532" s="166" t="str">
        <f>IF(N527="","",A531+1)</f>
        <v/>
      </c>
      <c r="B532" s="122" t="str">
        <f>'Result Sheet'!$L$4</f>
        <v xml:space="preserve">हिन्दी </v>
      </c>
      <c r="C532" s="391" t="str">
        <f>IFERROR(VLOOKUP(N527,Marks,11,0),"")</f>
        <v/>
      </c>
      <c r="D532" s="391" t="str">
        <f>IFERROR(VLOOKUP(N527,Marks,12,0),"")</f>
        <v/>
      </c>
      <c r="E532" s="117" t="str">
        <f>IFERROR(VLOOKUP(N527,Marks,13,0),"")</f>
        <v/>
      </c>
      <c r="F532" s="391" t="str">
        <f>IFERROR(VLOOKUP(N527,Marks,14,0),"")</f>
        <v/>
      </c>
      <c r="G532" s="391" t="str">
        <f>IFERROR(VLOOKUP(N527,Marks,15,0),"")</f>
        <v/>
      </c>
      <c r="H532" s="391" t="str">
        <f>IFERROR(VLOOKUP(N527,Marks,16,0),"")</f>
        <v/>
      </c>
      <c r="I532" s="117" t="str">
        <f>IFERROR(VLOOKUP(N527,Marks,17,0),"")</f>
        <v/>
      </c>
      <c r="J532" s="119">
        <f>IFERROR(VLOOKUP(N527,Marks,18,0),"")</f>
        <v>0</v>
      </c>
      <c r="K532" s="391" t="str">
        <f>IFERROR(VLOOKUP(N527,Marks,19,0),"")</f>
        <v/>
      </c>
      <c r="L532" s="391" t="str">
        <f>IFERROR(VLOOKUP(N527,Marks,20,0),"")</f>
        <v/>
      </c>
      <c r="M532" s="391" t="str">
        <f>IFERROR(VLOOKUP(N527,Marks,21,0),"")</f>
        <v/>
      </c>
      <c r="N532" s="117" t="str">
        <f>IFERROR(VLOOKUP(N527,Marks,22,0),"")</f>
        <v/>
      </c>
      <c r="O532" s="119" t="str">
        <f>IFERROR(VLOOKUP(N527,Marks,23,0),"")</f>
        <v/>
      </c>
      <c r="P532" s="323" t="str">
        <f>IFERROR(VLOOKUP(N527,Marks,29,0),"")</f>
        <v/>
      </c>
      <c r="Q532" s="770"/>
      <c r="R532" s="122" t="str">
        <f>'Result Sheet'!$L$4</f>
        <v xml:space="preserve">हिन्दी </v>
      </c>
      <c r="S532" s="391" t="str">
        <f>IFERROR(VLOOKUP(AD527,Marks,11,0),"")</f>
        <v/>
      </c>
      <c r="T532" s="391" t="str">
        <f>IFERROR(VLOOKUP(AD527,Marks,12,0),"")</f>
        <v/>
      </c>
      <c r="U532" s="117" t="str">
        <f>IFERROR(VLOOKUP(AD527,Marks,13,0),"")</f>
        <v/>
      </c>
      <c r="V532" s="391" t="str">
        <f>IFERROR(VLOOKUP(AD527,Marks,14,0),"")</f>
        <v/>
      </c>
      <c r="W532" s="391" t="str">
        <f>IFERROR(VLOOKUP(AD527,Marks,15,0),"")</f>
        <v/>
      </c>
      <c r="X532" s="391" t="str">
        <f>IFERROR(VLOOKUP(AD527,Marks,16,0),"")</f>
        <v/>
      </c>
      <c r="Y532" s="117" t="str">
        <f>IFERROR(VLOOKUP(AD527,Marks,17,0),"")</f>
        <v/>
      </c>
      <c r="Z532" s="119">
        <f>IFERROR(VLOOKUP(AD527,Marks,18,0),"")</f>
        <v>0</v>
      </c>
      <c r="AA532" s="391" t="str">
        <f>IFERROR(VLOOKUP(AD527,Marks,19,0),"")</f>
        <v/>
      </c>
      <c r="AB532" s="391" t="str">
        <f>IFERROR(VLOOKUP(AD527,Marks,20,0),"")</f>
        <v/>
      </c>
      <c r="AC532" s="391" t="str">
        <f>IFERROR(VLOOKUP(AD527,Marks,21,0),"")</f>
        <v/>
      </c>
      <c r="AD532" s="117" t="str">
        <f>IFERROR(VLOOKUP(AD527,Marks,22,0),"")</f>
        <v/>
      </c>
      <c r="AE532" s="119" t="str">
        <f>IFERROR(VLOOKUP(AD527,Marks,23,0),"")</f>
        <v/>
      </c>
      <c r="AF532" s="323" t="str">
        <f>IFERROR(VLOOKUP(AD527,Marks,29,0),"")</f>
        <v/>
      </c>
    </row>
    <row r="533" spans="1:32" ht="21" customHeight="1">
      <c r="A533" s="166" t="str">
        <f>IF(N527="","",A532+1)</f>
        <v/>
      </c>
      <c r="B533" s="122" t="str">
        <f>'Result Sheet'!$AE$4</f>
        <v xml:space="preserve">अंग्रेजी </v>
      </c>
      <c r="C533" s="391" t="str">
        <f>IFERROR(VLOOKUP(N527,Marks,30,0),"")</f>
        <v/>
      </c>
      <c r="D533" s="391" t="str">
        <f>IFERROR(VLOOKUP(N527,Marks,31,0),"")</f>
        <v/>
      </c>
      <c r="E533" s="117" t="str">
        <f>IFERROR(VLOOKUP(N527,Marks,32,0),"")</f>
        <v/>
      </c>
      <c r="F533" s="391" t="str">
        <f>IFERROR(VLOOKUP(N527,Marks,33,0),"")</f>
        <v/>
      </c>
      <c r="G533" s="391" t="str">
        <f>IFERROR(VLOOKUP(N527,Marks,34,0),"")</f>
        <v/>
      </c>
      <c r="H533" s="391" t="str">
        <f>IFERROR(VLOOKUP(N527,Marks,35,0),"")</f>
        <v/>
      </c>
      <c r="I533" s="117" t="str">
        <f>IFERROR(VLOOKUP(N527,Marks,36,0),"")</f>
        <v/>
      </c>
      <c r="J533" s="119">
        <f>IFERROR(VLOOKUP(N527,Marks,37,0),"")</f>
        <v>0</v>
      </c>
      <c r="K533" s="391" t="str">
        <f>IFERROR(VLOOKUP(N527,Marks,38,0),"")</f>
        <v/>
      </c>
      <c r="L533" s="391" t="str">
        <f>IFERROR(VLOOKUP(N527,Marks,39,0),"")</f>
        <v/>
      </c>
      <c r="M533" s="391" t="str">
        <f>IFERROR(VLOOKUP(N527,Marks,40,0),"")</f>
        <v/>
      </c>
      <c r="N533" s="117" t="str">
        <f>IFERROR(VLOOKUP(N527,Marks,41,0),"")</f>
        <v/>
      </c>
      <c r="O533" s="119" t="str">
        <f>IFERROR(VLOOKUP(N527,Marks,42,0),"")</f>
        <v/>
      </c>
      <c r="P533" s="323" t="str">
        <f>IFERROR(VLOOKUP(N527,Marks,48,0),"")</f>
        <v/>
      </c>
      <c r="Q533" s="770"/>
      <c r="R533" s="122" t="str">
        <f>'Result Sheet'!$AE$4</f>
        <v xml:space="preserve">अंग्रेजी </v>
      </c>
      <c r="S533" s="391" t="str">
        <f>IFERROR(VLOOKUP(AD527,Marks,30,0),"")</f>
        <v/>
      </c>
      <c r="T533" s="391" t="str">
        <f>IFERROR(VLOOKUP(AD527,Marks,31,0),"")</f>
        <v/>
      </c>
      <c r="U533" s="117" t="str">
        <f>IFERROR(VLOOKUP(AD527,Marks,32,0),"")</f>
        <v/>
      </c>
      <c r="V533" s="391" t="str">
        <f>IFERROR(VLOOKUP(AD527,Marks,33,0),"")</f>
        <v/>
      </c>
      <c r="W533" s="391" t="str">
        <f>IFERROR(VLOOKUP(AD527,Marks,34,0),"")</f>
        <v/>
      </c>
      <c r="X533" s="391" t="str">
        <f>IFERROR(VLOOKUP(AD527,Marks,35,0),"")</f>
        <v/>
      </c>
      <c r="Y533" s="117" t="str">
        <f>IFERROR(VLOOKUP(AD527,Marks,36,0),"")</f>
        <v/>
      </c>
      <c r="Z533" s="119">
        <f>IFERROR(VLOOKUP(AD527,Marks,37,0),"")</f>
        <v>0</v>
      </c>
      <c r="AA533" s="391" t="str">
        <f>IFERROR(VLOOKUP(AD527,Marks,38,0),"")</f>
        <v/>
      </c>
      <c r="AB533" s="391" t="str">
        <f>IFERROR(VLOOKUP(AD527,Marks,39,0),"")</f>
        <v/>
      </c>
      <c r="AC533" s="391" t="str">
        <f>IFERROR(VLOOKUP(AD527,Marks,40,0),"")</f>
        <v/>
      </c>
      <c r="AD533" s="117" t="str">
        <f>IFERROR(VLOOKUP(AD527,Marks,41,0),"")</f>
        <v/>
      </c>
      <c r="AE533" s="119" t="str">
        <f>IFERROR(VLOOKUP(AD527,Marks,42,0),"")</f>
        <v/>
      </c>
      <c r="AF533" s="323" t="str">
        <f>IFERROR(VLOOKUP(AD527,Marks,48,0),"")</f>
        <v/>
      </c>
    </row>
    <row r="534" spans="1:32" ht="21" customHeight="1">
      <c r="A534" s="166" t="str">
        <f>IF(N527="","",A533+1)</f>
        <v/>
      </c>
      <c r="B534" s="122" t="str">
        <f>'Result Sheet'!$AX$4</f>
        <v xml:space="preserve">गणित </v>
      </c>
      <c r="C534" s="391" t="str">
        <f>IFERROR(VLOOKUP(N527,Marks,49,0),"")</f>
        <v/>
      </c>
      <c r="D534" s="391" t="str">
        <f>IFERROR(VLOOKUP(N527,Marks,50,0),"")</f>
        <v/>
      </c>
      <c r="E534" s="117" t="str">
        <f>IFERROR(VLOOKUP(N527,Marks,51,0),"")</f>
        <v/>
      </c>
      <c r="F534" s="391" t="str">
        <f>IFERROR(VLOOKUP(N527,Marks,52,0),"")</f>
        <v/>
      </c>
      <c r="G534" s="391" t="str">
        <f>IFERROR(VLOOKUP(N527,Marks,53,0),"")</f>
        <v/>
      </c>
      <c r="H534" s="391" t="str">
        <f>IFERROR(VLOOKUP(N527,Marks,54,0),"")</f>
        <v/>
      </c>
      <c r="I534" s="117" t="str">
        <f>IFERROR(VLOOKUP(N527,Marks,55,0),"")</f>
        <v/>
      </c>
      <c r="J534" s="119">
        <f>IFERROR(VLOOKUP(N527,Marks,56,0),"")</f>
        <v>0</v>
      </c>
      <c r="K534" s="391" t="str">
        <f>IFERROR(VLOOKUP(N527,Marks,57,0),"")</f>
        <v/>
      </c>
      <c r="L534" s="391" t="str">
        <f>IFERROR(VLOOKUP(N527,Marks,58,0),"")</f>
        <v/>
      </c>
      <c r="M534" s="391" t="str">
        <f>IFERROR(VLOOKUP(N527,Marks,59,0),"")</f>
        <v/>
      </c>
      <c r="N534" s="117" t="str">
        <f>IFERROR(VLOOKUP(N527,Marks,60,0),"")</f>
        <v/>
      </c>
      <c r="O534" s="119" t="str">
        <f>IFERROR(VLOOKUP(N527,Marks,61,0),"")</f>
        <v/>
      </c>
      <c r="P534" s="323" t="str">
        <f>IFERROR(VLOOKUP(N527,Marks,67,0),"")</f>
        <v/>
      </c>
      <c r="Q534" s="770"/>
      <c r="R534" s="122" t="str">
        <f>'Result Sheet'!$AX$4</f>
        <v xml:space="preserve">गणित </v>
      </c>
      <c r="S534" s="391" t="str">
        <f>IFERROR(VLOOKUP(AD527,Marks,49,0),"")</f>
        <v/>
      </c>
      <c r="T534" s="391" t="str">
        <f>IFERROR(VLOOKUP(AD527,Marks,50,0),"")</f>
        <v/>
      </c>
      <c r="U534" s="117" t="str">
        <f>IFERROR(VLOOKUP(AD527,Marks,51,0),"")</f>
        <v/>
      </c>
      <c r="V534" s="391" t="str">
        <f>IFERROR(VLOOKUP(AD527,Marks,52,0),"")</f>
        <v/>
      </c>
      <c r="W534" s="391" t="str">
        <f>IFERROR(VLOOKUP(AD527,Marks,53,0),"")</f>
        <v/>
      </c>
      <c r="X534" s="391" t="str">
        <f>IFERROR(VLOOKUP(AD527,Marks,54,0),"")</f>
        <v/>
      </c>
      <c r="Y534" s="117" t="str">
        <f>IFERROR(VLOOKUP(AD527,Marks,55,0),"")</f>
        <v/>
      </c>
      <c r="Z534" s="119">
        <f>IFERROR(VLOOKUP(AD527,Marks,56,0),"")</f>
        <v>0</v>
      </c>
      <c r="AA534" s="391" t="str">
        <f>IFERROR(VLOOKUP(AD527,Marks,57,0),"")</f>
        <v/>
      </c>
      <c r="AB534" s="391" t="str">
        <f>IFERROR(VLOOKUP(AD527,Marks,58,0),"")</f>
        <v/>
      </c>
      <c r="AC534" s="391" t="str">
        <f>IFERROR(VLOOKUP(AD527,Marks,59,0),"")</f>
        <v/>
      </c>
      <c r="AD534" s="117" t="str">
        <f>IFERROR(VLOOKUP(AD527,Marks,60,0),"")</f>
        <v/>
      </c>
      <c r="AE534" s="119" t="str">
        <f>IFERROR(VLOOKUP(AD527,Marks,61,0),"")</f>
        <v/>
      </c>
      <c r="AF534" s="323" t="str">
        <f>IFERROR(VLOOKUP(AD527,Marks,67,0),"")</f>
        <v/>
      </c>
    </row>
    <row r="535" spans="1:32" ht="21" customHeight="1">
      <c r="A535" s="166" t="str">
        <f>IF(N527="","",A534+1)</f>
        <v/>
      </c>
      <c r="B535" s="122" t="str">
        <f>'Result Sheet'!$BQ$4</f>
        <v xml:space="preserve">पर्यावरण अध्ययन </v>
      </c>
      <c r="C535" s="391" t="str">
        <f>IFERROR(VLOOKUP(N527,Marks,68,0),"")</f>
        <v/>
      </c>
      <c r="D535" s="391" t="str">
        <f>IFERROR(VLOOKUP(N527,Marks,69,0),"")</f>
        <v/>
      </c>
      <c r="E535" s="117" t="str">
        <f>IFERROR(VLOOKUP(N527,Marks,70,0),"")</f>
        <v/>
      </c>
      <c r="F535" s="391" t="str">
        <f>IFERROR(VLOOKUP(N527,Marks,71,0),"")</f>
        <v/>
      </c>
      <c r="G535" s="391" t="str">
        <f>IFERROR(VLOOKUP(N527,Marks,72,0),"")</f>
        <v/>
      </c>
      <c r="H535" s="391" t="str">
        <f>IFERROR(VLOOKUP(N527,Marks,73,0),"")</f>
        <v/>
      </c>
      <c r="I535" s="117" t="str">
        <f>IFERROR(VLOOKUP(N527,Marks,74,0),"")</f>
        <v/>
      </c>
      <c r="J535" s="119">
        <f>IFERROR(VLOOKUP(N527,Marks,75,0),"")</f>
        <v>0</v>
      </c>
      <c r="K535" s="391" t="str">
        <f>IFERROR(VLOOKUP(N527,Marks,76,0),"")</f>
        <v/>
      </c>
      <c r="L535" s="391" t="str">
        <f>IFERROR(VLOOKUP(N527,Marks,77,0),"")</f>
        <v/>
      </c>
      <c r="M535" s="391" t="str">
        <f>IFERROR(VLOOKUP(N527,Marks,78,0),"")</f>
        <v/>
      </c>
      <c r="N535" s="117" t="str">
        <f>IFERROR(VLOOKUP(N527,Marks,79,0),"")</f>
        <v/>
      </c>
      <c r="O535" s="119" t="str">
        <f>IFERROR(VLOOKUP(N527,Marks,80,0),"")</f>
        <v/>
      </c>
      <c r="P535" s="323" t="str">
        <f>IFERROR(VLOOKUP(N527,Marks,86,0),"")</f>
        <v/>
      </c>
      <c r="Q535" s="770"/>
      <c r="R535" s="122" t="str">
        <f>'Result Sheet'!$BQ$4</f>
        <v xml:space="preserve">पर्यावरण अध्ययन </v>
      </c>
      <c r="S535" s="391" t="str">
        <f>IFERROR(VLOOKUP(AD527,Marks,68,0),"")</f>
        <v/>
      </c>
      <c r="T535" s="391" t="str">
        <f>IFERROR(VLOOKUP(AD527,Marks,69,0),"")</f>
        <v/>
      </c>
      <c r="U535" s="117" t="str">
        <f>IFERROR(VLOOKUP(AD527,Marks,70,0),"")</f>
        <v/>
      </c>
      <c r="V535" s="391" t="str">
        <f>IFERROR(VLOOKUP(AD527,Marks,71,0),"")</f>
        <v/>
      </c>
      <c r="W535" s="391" t="str">
        <f>IFERROR(VLOOKUP(AD527,Marks,72,0),"")</f>
        <v/>
      </c>
      <c r="X535" s="391" t="str">
        <f>IFERROR(VLOOKUP(AD527,Marks,73,0),"")</f>
        <v/>
      </c>
      <c r="Y535" s="117" t="str">
        <f>IFERROR(VLOOKUP(AD527,Marks,74,0),"")</f>
        <v/>
      </c>
      <c r="Z535" s="119">
        <f>IFERROR(VLOOKUP(AD527,Marks,75,0),"")</f>
        <v>0</v>
      </c>
      <c r="AA535" s="391" t="str">
        <f>IFERROR(VLOOKUP(AD527,Marks,76,0),"")</f>
        <v/>
      </c>
      <c r="AB535" s="391" t="str">
        <f>IFERROR(VLOOKUP(AD527,Marks,77,0),"")</f>
        <v/>
      </c>
      <c r="AC535" s="391" t="str">
        <f>IFERROR(VLOOKUP(AD527,Marks,78,0),"")</f>
        <v/>
      </c>
      <c r="AD535" s="117" t="str">
        <f>IFERROR(VLOOKUP(AD527,Marks,79,0),"")</f>
        <v/>
      </c>
      <c r="AE535" s="119" t="str">
        <f>IFERROR(VLOOKUP(AD527,Marks,80,0),"")</f>
        <v/>
      </c>
      <c r="AF535" s="323" t="str">
        <f>IFERROR(VLOOKUP(AD527,Marks,86,0),"")</f>
        <v/>
      </c>
    </row>
    <row r="536" spans="1:32" ht="25.5" customHeight="1">
      <c r="A536" s="166" t="str">
        <f>IF(N527="","",A535+1)</f>
        <v/>
      </c>
      <c r="B536" s="392" t="s">
        <v>215</v>
      </c>
      <c r="C536" s="120" t="str">
        <f>IF(AND(C532="",C533="",C534="",C535=""),"",IF(OR(C524=1,C524=2),SUM(C532:C534),SUM(C532:C535)))</f>
        <v/>
      </c>
      <c r="D536" s="120" t="str">
        <f>IF(AND(D532="",D533="",D534="",D535=""),"",IF(OR(C524=1,C524=2),SUM(D532:D534),SUM(D532:D535)))</f>
        <v/>
      </c>
      <c r="E536" s="120" t="str">
        <f>IF(AND(E532="",E533="",E534="",E535=""),"",IF(OR(C524=1,C524=2),SUM(E532:E534),SUM(E532:E535)))</f>
        <v/>
      </c>
      <c r="F536" s="120" t="str">
        <f>IF(AND(F532="",F533="",F534="",F535=""),"",IF(OR(C524=1,C524=2),SUM(F532:F534),SUM(F532:F535)))</f>
        <v/>
      </c>
      <c r="G536" s="120" t="str">
        <f>IF(AND(G532="",G533="",G534="",G535=""),"",IF(OR(C524=1,C524=2),SUM(G532:G534),SUM(G532:G535)))</f>
        <v/>
      </c>
      <c r="H536" s="120" t="str">
        <f>IF(AND(H532="",H533="",H534="",H535=""),"",IF(OR(C524=1,C524=2),SUM(H532:H534),SUM(H532:H535)))</f>
        <v/>
      </c>
      <c r="I536" s="120" t="str">
        <f>IF(AND(I532="",I533="",I534="",I535=""),"",IF(OR(C524=1,C524=2),SUM(I532:I534),SUM(I532:I535)))</f>
        <v/>
      </c>
      <c r="J536" s="120">
        <f>IF(AND(J532="",J533="",J534="",J535=""),"",IF(OR(C524=1,C524=2),SUM(J532:J534),SUM(J532:J535)))</f>
        <v>0</v>
      </c>
      <c r="K536" s="120" t="str">
        <f>IF(AND(K532="",K533="",K534="",K535=""),"",IF(OR(C524=1,C524=2),SUM(K532:K534),SUM(K532:K535)))</f>
        <v/>
      </c>
      <c r="L536" s="120" t="str">
        <f>IF(AND(L532="",L533="",L534="",L535=""),"",IF(OR(C524=1,C524=2),SUM(L532:L534),SUM(L532:L535)))</f>
        <v/>
      </c>
      <c r="M536" s="120" t="str">
        <f>IF(AND(M532="",M533="",M534="",M535=""),"",IF(OR(C524=1,C524=2),SUM(M532:M534),SUM(M532:M535)))</f>
        <v/>
      </c>
      <c r="N536" s="120" t="str">
        <f>IF(AND(N532="",N533="",N534="",N535=""),"",IF(OR(C524=1,C524=2),SUM(N532:N534),SUM(N532:N535)))</f>
        <v/>
      </c>
      <c r="O536" s="120" t="str">
        <f>IF(AND(O532="",O533="",O534="",O535=""),"",IF(OR(C524=1,C524=2),SUM(O532:O534),SUM(O532:O535)))</f>
        <v/>
      </c>
      <c r="P536" s="326" t="str">
        <f>IF(OR(N527="",E525="",O536=""),"",IF(O536&gt;=81%*P531,"A",IF(O536&gt;=61%*P531,"B",IF(O536&gt;=41%*P531,"C",IF(O536&gt;=21%*P531,"D","E")))))</f>
        <v/>
      </c>
      <c r="Q536" s="770"/>
      <c r="R536" s="392" t="s">
        <v>215</v>
      </c>
      <c r="S536" s="120" t="str">
        <f>IF(AND(S532="",S533="",S534="",S535=""),"",IF(OR(S524=1,S524=2),SUM(S532:S534),SUM(S532:S535)))</f>
        <v/>
      </c>
      <c r="T536" s="120" t="str">
        <f>IF(AND(T532="",T533="",T534="",T535=""),"",IF(OR(S524=1,S524=2),SUM(T532:T534),SUM(T532:T535)))</f>
        <v/>
      </c>
      <c r="U536" s="120" t="str">
        <f>IF(AND(U532="",U533="",U534="",U535=""),"",IF(OR(S524=1,S524=2),SUM(U532:U534),SUM(U532:U535)))</f>
        <v/>
      </c>
      <c r="V536" s="120" t="str">
        <f>IF(AND(V532="",V533="",V534="",V535=""),"",IF(OR(S524=1,S524=2),SUM(V532:V534),SUM(V532:V535)))</f>
        <v/>
      </c>
      <c r="W536" s="120" t="str">
        <f>IF(AND(W532="",W533="",W534="",W535=""),"",IF(OR(S524=1,S524=2),SUM(W532:W534),SUM(W532:W535)))</f>
        <v/>
      </c>
      <c r="X536" s="120" t="str">
        <f>IF(AND(X532="",X533="",X534="",X535=""),"",IF(OR(S524=1,S524=2),SUM(X532:X534),SUM(X532:X535)))</f>
        <v/>
      </c>
      <c r="Y536" s="120" t="str">
        <f>IF(AND(Y532="",Y533="",Y534="",Y535=""),"",IF(OR(S524=1,S524=2),SUM(Y532:Y534),SUM(Y532:Y535)))</f>
        <v/>
      </c>
      <c r="Z536" s="120">
        <f>IF(AND(Z532="",Z533="",Z534="",Z535=""),"",IF(OR(S524=1,S524=2),SUM(Z532:Z534),SUM(Z532:Z535)))</f>
        <v>0</v>
      </c>
      <c r="AA536" s="120" t="str">
        <f>IF(AND(AA532="",AA533="",AA534="",AA535=""),"",IF(OR(S524=1,S524=2),SUM(AA532:AA534),SUM(AA532:AA535)))</f>
        <v/>
      </c>
      <c r="AB536" s="120" t="str">
        <f>IF(AND(AB532="",AB533="",AB534="",AB535=""),"",IF(OR(S524=1,S524=2),SUM(AB532:AB534),SUM(AB532:AB535)))</f>
        <v/>
      </c>
      <c r="AC536" s="120" t="str">
        <f>IF(AND(AC532="",AC533="",AC534="",AC535=""),"",IF(OR(S524=1,S524=2),SUM(AC532:AC534),SUM(AC532:AC535)))</f>
        <v/>
      </c>
      <c r="AD536" s="120" t="str">
        <f>IF(AND(AD532="",AD533="",AD534="",AD535=""),"",IF(OR(S524=1,S524=2),SUM(AD532:AD534),SUM(AD532:AD535)))</f>
        <v/>
      </c>
      <c r="AE536" s="120" t="str">
        <f>IF(AND(AE532="",AE533="",AE534="",AE535=""),"",IF(OR(S524=1,S524=2),SUM(AE532:AE534),SUM(AE532:AE535)))</f>
        <v/>
      </c>
      <c r="AF536" s="326" t="str">
        <f>IF(OR(AD527="",U525="",AE536=""),"",IF(AE536&gt;=81%*AF531,"A",IF(AE536&gt;=61%*AF531,"B",IF(AE536&gt;=41%*AF531,"C",IF(AE536&gt;=21%*AF531,"D","E")))))</f>
        <v/>
      </c>
    </row>
    <row r="537" spans="1:32" ht="9" customHeight="1">
      <c r="A537" s="166" t="str">
        <f>IF(N527="","",A536+1)</f>
        <v/>
      </c>
      <c r="B537" s="737"/>
      <c r="C537" s="737"/>
      <c r="D537" s="737"/>
      <c r="E537" s="737"/>
      <c r="F537" s="737"/>
      <c r="G537" s="737"/>
      <c r="H537" s="737"/>
      <c r="I537" s="737"/>
      <c r="J537" s="737"/>
      <c r="K537" s="737"/>
      <c r="L537" s="737"/>
      <c r="M537" s="737"/>
      <c r="N537" s="737"/>
      <c r="O537" s="737"/>
      <c r="P537" s="737"/>
      <c r="Q537" s="770"/>
      <c r="R537" s="737"/>
      <c r="S537" s="737"/>
      <c r="T537" s="737"/>
      <c r="U537" s="737"/>
      <c r="V537" s="737"/>
      <c r="W537" s="737"/>
      <c r="X537" s="737"/>
      <c r="Y537" s="737"/>
      <c r="Z537" s="737"/>
      <c r="AA537" s="737"/>
      <c r="AB537" s="737"/>
      <c r="AC537" s="737"/>
      <c r="AD537" s="737"/>
      <c r="AE537" s="737"/>
      <c r="AF537" s="737"/>
    </row>
    <row r="538" spans="1:32" ht="22.5" customHeight="1">
      <c r="A538" s="166" t="str">
        <f>IF(N527="","",A537+1)</f>
        <v/>
      </c>
      <c r="B538" s="738" t="s">
        <v>213</v>
      </c>
      <c r="C538" s="738"/>
      <c r="D538" s="739" t="s">
        <v>229</v>
      </c>
      <c r="E538" s="740"/>
      <c r="F538" s="393" t="s">
        <v>186</v>
      </c>
      <c r="G538" s="738" t="s">
        <v>213</v>
      </c>
      <c r="H538" s="738"/>
      <c r="I538" s="739" t="s">
        <v>229</v>
      </c>
      <c r="J538" s="740"/>
      <c r="K538" s="393" t="s">
        <v>186</v>
      </c>
      <c r="L538" s="738" t="s">
        <v>213</v>
      </c>
      <c r="M538" s="738"/>
      <c r="N538" s="739" t="s">
        <v>229</v>
      </c>
      <c r="O538" s="740"/>
      <c r="P538" s="393" t="s">
        <v>186</v>
      </c>
      <c r="Q538" s="770"/>
      <c r="R538" s="738" t="s">
        <v>213</v>
      </c>
      <c r="S538" s="738"/>
      <c r="T538" s="739" t="s">
        <v>229</v>
      </c>
      <c r="U538" s="740"/>
      <c r="V538" s="393" t="s">
        <v>186</v>
      </c>
      <c r="W538" s="738" t="s">
        <v>213</v>
      </c>
      <c r="X538" s="738"/>
      <c r="Y538" s="739" t="s">
        <v>229</v>
      </c>
      <c r="Z538" s="740"/>
      <c r="AA538" s="393" t="s">
        <v>186</v>
      </c>
      <c r="AB538" s="738" t="s">
        <v>213</v>
      </c>
      <c r="AC538" s="738"/>
      <c r="AD538" s="739" t="s">
        <v>229</v>
      </c>
      <c r="AE538" s="740"/>
      <c r="AF538" s="393" t="s">
        <v>186</v>
      </c>
    </row>
    <row r="539" spans="1:32" ht="21.75" customHeight="1">
      <c r="A539" s="166" t="str">
        <f>IF(N527="","",A538+1)</f>
        <v/>
      </c>
      <c r="B539" s="741" t="s">
        <v>221</v>
      </c>
      <c r="C539" s="742"/>
      <c r="D539" s="742"/>
      <c r="E539" s="119" t="str">
        <f>IFERROR(VLOOKUP(N527,Marks,90,0),"")</f>
        <v/>
      </c>
      <c r="F539" s="130" t="str">
        <f>IFERROR(VLOOKUP(N527,Marks,94,0),"")</f>
        <v/>
      </c>
      <c r="G539" s="741" t="s">
        <v>192</v>
      </c>
      <c r="H539" s="742"/>
      <c r="I539" s="742"/>
      <c r="J539" s="119" t="str">
        <f>IFERROR(VLOOKUP(N527,Marks,98,0),"")</f>
        <v/>
      </c>
      <c r="K539" s="130" t="str">
        <f>IFERROR(VLOOKUP(N527,Marks,102,0),"")</f>
        <v/>
      </c>
      <c r="L539" s="743" t="s">
        <v>193</v>
      </c>
      <c r="M539" s="744"/>
      <c r="N539" s="744"/>
      <c r="O539" s="119" t="str">
        <f>IFERROR(VLOOKUP(N527,Marks,106,0),"")</f>
        <v/>
      </c>
      <c r="P539" s="130" t="str">
        <f>IFERROR(VLOOKUP(N527,Marks,110,0),"")</f>
        <v/>
      </c>
      <c r="Q539" s="770"/>
      <c r="R539" s="740" t="s">
        <v>221</v>
      </c>
      <c r="S539" s="740"/>
      <c r="T539" s="740"/>
      <c r="U539" s="119" t="str">
        <f>IFERROR(VLOOKUP(AD527,Marks,90,0),"")</f>
        <v/>
      </c>
      <c r="V539" s="130" t="str">
        <f>IFERROR(VLOOKUP(AD527,Marks,94,0),"")</f>
        <v/>
      </c>
      <c r="W539" s="740" t="s">
        <v>192</v>
      </c>
      <c r="X539" s="740"/>
      <c r="Y539" s="740"/>
      <c r="Z539" s="119" t="str">
        <f>IFERROR(VLOOKUP(AD527,Marks,98,0),"")</f>
        <v/>
      </c>
      <c r="AA539" s="130" t="str">
        <f>IFERROR(VLOOKUP(AD527,Marks,102,0),"")</f>
        <v/>
      </c>
      <c r="AB539" s="745" t="s">
        <v>193</v>
      </c>
      <c r="AC539" s="745"/>
      <c r="AD539" s="745"/>
      <c r="AE539" s="119" t="str">
        <f>IFERROR(VLOOKUP(AD527,Marks,106,0),"")</f>
        <v/>
      </c>
      <c r="AF539" s="130" t="str">
        <f>IFERROR(VLOOKUP(AD527,Marks,110,0),"")</f>
        <v/>
      </c>
    </row>
    <row r="540" spans="1:32" ht="21" customHeight="1">
      <c r="A540" s="166" t="str">
        <f>IF(N527="","",A539+1)</f>
        <v/>
      </c>
      <c r="B540" s="732" t="s">
        <v>216</v>
      </c>
      <c r="C540" s="732"/>
      <c r="D540" s="732"/>
      <c r="E540" s="746" t="str">
        <f>IFERROR(VLOOKUP(N527,Marks,116,0),"")</f>
        <v/>
      </c>
      <c r="F540" s="746"/>
      <c r="G540" s="746"/>
      <c r="H540" s="746"/>
      <c r="I540" s="732" t="s">
        <v>217</v>
      </c>
      <c r="J540" s="732"/>
      <c r="K540" s="732"/>
      <c r="L540" s="732"/>
      <c r="M540" s="747" t="str">
        <f>IFERROR(VLOOKUP(N527,Marks,117,0),"")</f>
        <v/>
      </c>
      <c r="N540" s="747"/>
      <c r="O540" s="747"/>
      <c r="P540" s="747"/>
      <c r="Q540" s="770"/>
      <c r="R540" s="732" t="s">
        <v>216</v>
      </c>
      <c r="S540" s="732"/>
      <c r="T540" s="732"/>
      <c r="U540" s="746" t="str">
        <f>IFERROR(VLOOKUP(AD527,Marks,116,0),"")</f>
        <v/>
      </c>
      <c r="V540" s="746"/>
      <c r="W540" s="746"/>
      <c r="X540" s="746"/>
      <c r="Y540" s="732" t="s">
        <v>217</v>
      </c>
      <c r="Z540" s="732"/>
      <c r="AA540" s="732"/>
      <c r="AB540" s="732"/>
      <c r="AC540" s="747" t="str">
        <f>IFERROR(VLOOKUP(AD527,Marks,117,0),"")</f>
        <v/>
      </c>
      <c r="AD540" s="747"/>
      <c r="AE540" s="747"/>
      <c r="AF540" s="747"/>
    </row>
    <row r="541" spans="1:32" ht="21" customHeight="1">
      <c r="A541" s="166" t="str">
        <f>IF(N527="","",A540+1)</f>
        <v/>
      </c>
      <c r="B541" s="732" t="s">
        <v>218</v>
      </c>
      <c r="C541" s="732"/>
      <c r="D541" s="732"/>
      <c r="E541" s="774" t="str">
        <f>IFERROR(VLOOKUP(N527,Marks,115,0),"")</f>
        <v/>
      </c>
      <c r="F541" s="774"/>
      <c r="G541" s="774"/>
      <c r="H541" s="774"/>
      <c r="I541" s="732" t="s">
        <v>219</v>
      </c>
      <c r="J541" s="732"/>
      <c r="K541" s="732"/>
      <c r="L541" s="732"/>
      <c r="M541" s="733" t="str">
        <f>IFERROR(VLOOKUP(N527,Marks,112,0),"")</f>
        <v/>
      </c>
      <c r="N541" s="733"/>
      <c r="O541" s="733"/>
      <c r="P541" s="733"/>
      <c r="Q541" s="770"/>
      <c r="R541" s="732" t="s">
        <v>218</v>
      </c>
      <c r="S541" s="732"/>
      <c r="T541" s="732"/>
      <c r="U541" s="774" t="str">
        <f>IFERROR(VLOOKUP(AD527,Marks,115,0),"")</f>
        <v/>
      </c>
      <c r="V541" s="774"/>
      <c r="W541" s="774"/>
      <c r="X541" s="774"/>
      <c r="Y541" s="732" t="s">
        <v>219</v>
      </c>
      <c r="Z541" s="732"/>
      <c r="AA541" s="732"/>
      <c r="AB541" s="732"/>
      <c r="AC541" s="733" t="str">
        <f>IFERROR(VLOOKUP(AD527,Marks,112,0),"")</f>
        <v/>
      </c>
      <c r="AD541" s="733"/>
      <c r="AE541" s="733"/>
      <c r="AF541" s="733"/>
    </row>
    <row r="542" spans="1:32" ht="21" customHeight="1">
      <c r="A542" s="166" t="str">
        <f>IF(N527="","",A541+1)</f>
        <v/>
      </c>
      <c r="B542" s="732" t="s">
        <v>220</v>
      </c>
      <c r="C542" s="732"/>
      <c r="D542" s="732"/>
      <c r="E542" s="324" t="str">
        <f>IFERROR(VLOOKUP(N527,Marks,113,0),"")</f>
        <v/>
      </c>
      <c r="F542" s="325" t="s">
        <v>341</v>
      </c>
      <c r="G542" s="734" t="str">
        <f>IF(OR(N527="",E525="",O536=""),"",IF(O536&gt;=81%*P531,"A",IF(O536&gt;=61%*P531,"B",IF(O536&gt;=41%*P531,"C",IF(O536&gt;=21%*P531,"D","E")))))</f>
        <v/>
      </c>
      <c r="H542" s="734"/>
      <c r="I542" s="732" t="s">
        <v>222</v>
      </c>
      <c r="J542" s="732"/>
      <c r="K542" s="732"/>
      <c r="L542" s="732"/>
      <c r="M542" s="769" t="str">
        <f>IFERROR(VLOOKUP(N527,Marks,114,0),"")</f>
        <v/>
      </c>
      <c r="N542" s="769"/>
      <c r="O542" s="769"/>
      <c r="P542" s="769"/>
      <c r="Q542" s="770"/>
      <c r="R542" s="732" t="s">
        <v>220</v>
      </c>
      <c r="S542" s="732"/>
      <c r="T542" s="732"/>
      <c r="U542" s="324" t="str">
        <f>IFERROR(VLOOKUP(AD527,Marks,113,0),"")</f>
        <v/>
      </c>
      <c r="V542" s="325" t="s">
        <v>341</v>
      </c>
      <c r="W542" s="734" t="str">
        <f>IF(OR(AD527="",U525="",AE536=""),"",IF(AE536&gt;=81%*AF531,"A",IF(AE536&gt;=61%*AF531,"B",IF(AE536&gt;=41%*AF531,"C",IF(AE536&gt;=21%*AF531,"D","E")))))</f>
        <v/>
      </c>
      <c r="X542" s="734"/>
      <c r="Y542" s="732" t="s">
        <v>222</v>
      </c>
      <c r="Z542" s="732"/>
      <c r="AA542" s="732"/>
      <c r="AB542" s="732"/>
      <c r="AC542" s="769" t="str">
        <f>IFERROR(VLOOKUP(AD527,Marks,114,0),"")</f>
        <v/>
      </c>
      <c r="AD542" s="769"/>
      <c r="AE542" s="769"/>
      <c r="AF542" s="769"/>
    </row>
    <row r="543" spans="1:32" ht="21" customHeight="1">
      <c r="A543" s="166" t="str">
        <f>IF(N527="","",A542+1)</f>
        <v/>
      </c>
      <c r="B543" s="768" t="s">
        <v>228</v>
      </c>
      <c r="C543" s="768"/>
      <c r="D543" s="768"/>
      <c r="E543" s="735">
        <f>'Master sheet'!$C$10</f>
        <v>44697</v>
      </c>
      <c r="F543" s="735"/>
      <c r="G543" s="735"/>
      <c r="H543" s="318"/>
      <c r="I543" s="121"/>
      <c r="J543" s="121"/>
      <c r="K543" s="76"/>
      <c r="L543" s="121"/>
      <c r="M543" s="121"/>
      <c r="N543" s="121"/>
      <c r="O543" s="121"/>
      <c r="P543" s="121"/>
      <c r="Q543" s="770"/>
      <c r="R543" s="768" t="s">
        <v>228</v>
      </c>
      <c r="S543" s="768"/>
      <c r="T543" s="768"/>
      <c r="U543" s="735">
        <f>'Master sheet'!$C$10</f>
        <v>44697</v>
      </c>
      <c r="V543" s="735"/>
      <c r="W543" s="735"/>
      <c r="X543" s="121"/>
      <c r="Y543" s="121"/>
      <c r="Z543" s="121"/>
      <c r="AA543" s="76"/>
      <c r="AB543" s="121"/>
      <c r="AC543" s="121"/>
      <c r="AD543" s="121"/>
      <c r="AE543" s="121"/>
      <c r="AF543" s="121"/>
    </row>
    <row r="544" spans="1:32" ht="43.5" customHeight="1">
      <c r="A544" s="166" t="str">
        <f>IF(N527="","",A543+1)</f>
        <v/>
      </c>
      <c r="B544" s="755" t="str">
        <f>IF(AND(C524=1),CONCATENATE("( ",UPPER('Master sheet'!$F$10)," )"),IF(AND(C524=2),CONCATENATE("( ",UPPER('Master sheet'!$F$18)," )"),IF(AND(C524=3),CONCATENATE("( ",UPPER('Master sheet'!$J$10)," )"),IF(AND(C524=4),CONCATENATE("( ",UPPER('Master sheet'!$J$18)," )"),""))))</f>
        <v/>
      </c>
      <c r="C544" s="755"/>
      <c r="D544" s="755"/>
      <c r="E544" s="755"/>
      <c r="F544" s="756" t="str">
        <f>IF(AND(N527=""),"",CONCATENATE("(",'Master sheet'!$C$14," )"))</f>
        <v/>
      </c>
      <c r="G544" s="756"/>
      <c r="H544" s="756"/>
      <c r="I544" s="756"/>
      <c r="J544" s="756"/>
      <c r="K544" s="756" t="str">
        <f>IF(AND(N527=""),"",CONCATENATE("(",'Master sheet'!$C$12," )"))</f>
        <v/>
      </c>
      <c r="L544" s="756"/>
      <c r="M544" s="756"/>
      <c r="N544" s="756"/>
      <c r="O544" s="756"/>
      <c r="P544" s="756"/>
      <c r="Q544" s="770"/>
      <c r="R544" s="755" t="str">
        <f>IF(AND(S524=1),CONCATENATE("( ",UPPER('Master sheet'!$F$10)," )"),IF(AND(S524=2),CONCATENATE("( ",UPPER('Master sheet'!$F$18)," )"),IF(AND(S524=3),CONCATENATE("( ",UPPER('Master sheet'!$J$10)," )"),IF(AND(S524=4),CONCATENATE("( ",UPPER('Master sheet'!$J$18)," )"),""))))</f>
        <v/>
      </c>
      <c r="S544" s="755"/>
      <c r="T544" s="755"/>
      <c r="U544" s="755"/>
      <c r="V544" s="756" t="str">
        <f>IF(AND(AD527=""),"",CONCATENATE("(",'Master sheet'!$C$14," )"))</f>
        <v/>
      </c>
      <c r="W544" s="756"/>
      <c r="X544" s="756"/>
      <c r="Y544" s="756"/>
      <c r="Z544" s="756"/>
      <c r="AA544" s="756" t="str">
        <f>IF(AND(AD527=""),"",CONCATENATE("(",'Master sheet'!$C$12," )"))</f>
        <v/>
      </c>
      <c r="AB544" s="756"/>
      <c r="AC544" s="756"/>
      <c r="AD544" s="756"/>
      <c r="AE544" s="756"/>
      <c r="AF544" s="756"/>
    </row>
    <row r="545" spans="1:32" ht="21.75" customHeight="1">
      <c r="A545" s="166" t="str">
        <f>IF(N527="","",A544+1)</f>
        <v/>
      </c>
      <c r="B545" s="757" t="s">
        <v>223</v>
      </c>
      <c r="C545" s="757"/>
      <c r="D545" s="757"/>
      <c r="E545" s="757"/>
      <c r="F545" s="758" t="s">
        <v>224</v>
      </c>
      <c r="G545" s="758"/>
      <c r="H545" s="758"/>
      <c r="I545" s="758"/>
      <c r="J545" s="758"/>
      <c r="K545" s="757" t="s">
        <v>225</v>
      </c>
      <c r="L545" s="757"/>
      <c r="M545" s="757"/>
      <c r="N545" s="757"/>
      <c r="O545" s="757"/>
      <c r="P545" s="757"/>
      <c r="Q545" s="770"/>
      <c r="R545" s="757" t="s">
        <v>223</v>
      </c>
      <c r="S545" s="757"/>
      <c r="T545" s="757"/>
      <c r="U545" s="757"/>
      <c r="V545" s="758" t="s">
        <v>224</v>
      </c>
      <c r="W545" s="758"/>
      <c r="X545" s="758"/>
      <c r="Y545" s="758"/>
      <c r="Z545" s="758"/>
      <c r="AA545" s="757" t="s">
        <v>225</v>
      </c>
      <c r="AB545" s="757"/>
      <c r="AC545" s="757"/>
      <c r="AD545" s="757"/>
      <c r="AE545" s="757"/>
      <c r="AF545" s="757"/>
    </row>
    <row r="547" spans="1:32" ht="21.9" customHeight="1">
      <c r="A547" s="165" t="str">
        <f>IF(N553="","",1)</f>
        <v/>
      </c>
      <c r="B547" s="759" t="s">
        <v>203</v>
      </c>
      <c r="C547" s="759"/>
      <c r="D547" s="759"/>
      <c r="E547" s="759"/>
      <c r="F547" s="759"/>
      <c r="G547" s="759"/>
      <c r="H547" s="759"/>
      <c r="I547" s="759"/>
      <c r="J547" s="759"/>
      <c r="K547" s="759"/>
      <c r="L547" s="759"/>
      <c r="M547" s="759"/>
      <c r="N547" s="759"/>
      <c r="O547" s="759"/>
      <c r="P547" s="759"/>
      <c r="Q547" s="770" t="s">
        <v>249</v>
      </c>
      <c r="R547" s="759" t="s">
        <v>203</v>
      </c>
      <c r="S547" s="759"/>
      <c r="T547" s="759"/>
      <c r="U547" s="759"/>
      <c r="V547" s="759"/>
      <c r="W547" s="759"/>
      <c r="X547" s="759"/>
      <c r="Y547" s="759"/>
      <c r="Z547" s="759"/>
      <c r="AA547" s="759"/>
      <c r="AB547" s="759"/>
      <c r="AC547" s="759"/>
      <c r="AD547" s="759"/>
      <c r="AE547" s="759"/>
      <c r="AF547" s="759"/>
    </row>
    <row r="548" spans="1:32" ht="21.9" customHeight="1">
      <c r="A548" s="166" t="str">
        <f>IF(N553="","",A547+1)</f>
        <v/>
      </c>
      <c r="B548" s="771" t="s">
        <v>204</v>
      </c>
      <c r="C548" s="771"/>
      <c r="D548" s="771"/>
      <c r="E548" s="771"/>
      <c r="F548" s="771"/>
      <c r="G548" s="771"/>
      <c r="H548" s="771"/>
      <c r="I548" s="771"/>
      <c r="J548" s="771"/>
      <c r="K548" s="771"/>
      <c r="L548" s="771"/>
      <c r="M548" s="771"/>
      <c r="N548" s="771"/>
      <c r="O548" s="771"/>
      <c r="P548" s="771"/>
      <c r="Q548" s="770"/>
      <c r="R548" s="771" t="s">
        <v>204</v>
      </c>
      <c r="S548" s="771"/>
      <c r="T548" s="771"/>
      <c r="U548" s="771"/>
      <c r="V548" s="771"/>
      <c r="W548" s="771"/>
      <c r="X548" s="771"/>
      <c r="Y548" s="771"/>
      <c r="Z548" s="771"/>
      <c r="AA548" s="771"/>
      <c r="AB548" s="771"/>
      <c r="AC548" s="771"/>
      <c r="AD548" s="771"/>
      <c r="AE548" s="771"/>
      <c r="AF548" s="771"/>
    </row>
    <row r="549" spans="1:32" ht="21.9" customHeight="1">
      <c r="A549" s="166" t="str">
        <f>IF(N553="","",A548+1)</f>
        <v/>
      </c>
      <c r="B549" s="772" t="s">
        <v>168</v>
      </c>
      <c r="C549" s="772"/>
      <c r="D549" s="772"/>
      <c r="E549" s="773" t="str">
        <f>IF(AND(N553=""),"",'Result Sheet'!$F$2)</f>
        <v/>
      </c>
      <c r="F549" s="773"/>
      <c r="G549" s="773"/>
      <c r="H549" s="773"/>
      <c r="I549" s="773"/>
      <c r="J549" s="773"/>
      <c r="K549" s="773"/>
      <c r="L549" s="773"/>
      <c r="M549" s="773"/>
      <c r="N549" s="773"/>
      <c r="O549" s="773"/>
      <c r="P549" s="773"/>
      <c r="Q549" s="770"/>
      <c r="R549" s="772" t="s">
        <v>168</v>
      </c>
      <c r="S549" s="772"/>
      <c r="T549" s="772"/>
      <c r="U549" s="773" t="str">
        <f>IF(AND(AD553=""),"",'Result Sheet'!$F$2)</f>
        <v/>
      </c>
      <c r="V549" s="773"/>
      <c r="W549" s="773"/>
      <c r="X549" s="773"/>
      <c r="Y549" s="773"/>
      <c r="Z549" s="773"/>
      <c r="AA549" s="773"/>
      <c r="AB549" s="773"/>
      <c r="AC549" s="773"/>
      <c r="AD549" s="773"/>
      <c r="AE549" s="773"/>
      <c r="AF549" s="773"/>
    </row>
    <row r="550" spans="1:32" ht="21.9" customHeight="1">
      <c r="A550" s="166" t="str">
        <f>IF(N553="","",A549+1)</f>
        <v/>
      </c>
      <c r="B550" s="164" t="s">
        <v>169</v>
      </c>
      <c r="C550" s="748" t="str">
        <f>IFERROR(VLOOKUP(N553,Marks,2,0),"")</f>
        <v/>
      </c>
      <c r="D550" s="748"/>
      <c r="E550" s="766" t="s">
        <v>212</v>
      </c>
      <c r="F550" s="766"/>
      <c r="G550" s="766"/>
      <c r="H550" s="748" t="str">
        <f>IFERROR(VLOOKUP(N553,Marks,3,0),"")</f>
        <v/>
      </c>
      <c r="I550" s="748"/>
      <c r="J550" s="749" t="s">
        <v>205</v>
      </c>
      <c r="K550" s="749"/>
      <c r="L550" s="749"/>
      <c r="M550" s="749"/>
      <c r="N550" s="750" t="str">
        <f>IF(AND(N553=""),"",'Marks Entry 1st'!$I$2)</f>
        <v/>
      </c>
      <c r="O550" s="750"/>
      <c r="P550" s="750"/>
      <c r="Q550" s="770"/>
      <c r="R550" s="164" t="s">
        <v>169</v>
      </c>
      <c r="S550" s="748" t="str">
        <f>IFERROR(VLOOKUP(AD553,Marks,2,0),"")</f>
        <v/>
      </c>
      <c r="T550" s="748"/>
      <c r="U550" s="766" t="s">
        <v>212</v>
      </c>
      <c r="V550" s="766"/>
      <c r="W550" s="766"/>
      <c r="X550" s="748" t="str">
        <f>IFERROR(VLOOKUP(AD553,Marks,3,0),"")</f>
        <v/>
      </c>
      <c r="Y550" s="748"/>
      <c r="Z550" s="749" t="s">
        <v>205</v>
      </c>
      <c r="AA550" s="749"/>
      <c r="AB550" s="749"/>
      <c r="AC550" s="749"/>
      <c r="AD550" s="750" t="str">
        <f>IF(AND(AD553=""),"",'Marks Entry 1st'!$I$2)</f>
        <v/>
      </c>
      <c r="AE550" s="750"/>
      <c r="AF550" s="750"/>
    </row>
    <row r="551" spans="1:32" ht="21.9" customHeight="1">
      <c r="A551" s="166" t="str">
        <f>IF(N553="","",A550+1)</f>
        <v/>
      </c>
      <c r="B551" s="751" t="s">
        <v>206</v>
      </c>
      <c r="C551" s="751"/>
      <c r="D551" s="751"/>
      <c r="E551" s="752" t="str">
        <f>IFERROR(VLOOKUP(N553,Marks,6,0),"")</f>
        <v/>
      </c>
      <c r="F551" s="752"/>
      <c r="G551" s="752"/>
      <c r="H551" s="752"/>
      <c r="I551" s="752"/>
      <c r="J551" s="753" t="s">
        <v>209</v>
      </c>
      <c r="K551" s="753"/>
      <c r="L551" s="753"/>
      <c r="M551" s="753"/>
      <c r="N551" s="754" t="str">
        <f>IFERROR(VLOOKUP(N553,Marks,5,0),"")</f>
        <v/>
      </c>
      <c r="O551" s="754"/>
      <c r="P551" s="754"/>
      <c r="Q551" s="770"/>
      <c r="R551" s="751" t="s">
        <v>206</v>
      </c>
      <c r="S551" s="751"/>
      <c r="T551" s="751"/>
      <c r="U551" s="752" t="str">
        <f>IFERROR(VLOOKUP(AD553,Marks,6,0),"")</f>
        <v/>
      </c>
      <c r="V551" s="752"/>
      <c r="W551" s="752"/>
      <c r="X551" s="752"/>
      <c r="Y551" s="752"/>
      <c r="Z551" s="753" t="s">
        <v>209</v>
      </c>
      <c r="AA551" s="753"/>
      <c r="AB551" s="753"/>
      <c r="AC551" s="753"/>
      <c r="AD551" s="754" t="str">
        <f>IFERROR(VLOOKUP(AD553,Marks,5,0),"")</f>
        <v/>
      </c>
      <c r="AE551" s="754"/>
      <c r="AF551" s="754"/>
    </row>
    <row r="552" spans="1:32" ht="21.9" customHeight="1">
      <c r="A552" s="166" t="str">
        <f>IF(N553="","",A551+1)</f>
        <v/>
      </c>
      <c r="B552" s="751" t="s">
        <v>207</v>
      </c>
      <c r="C552" s="751"/>
      <c r="D552" s="751"/>
      <c r="E552" s="752" t="str">
        <f>IFERROR(VLOOKUP(N553,Marks,7,0),"")</f>
        <v/>
      </c>
      <c r="F552" s="752"/>
      <c r="G552" s="752"/>
      <c r="H552" s="752"/>
      <c r="I552" s="752"/>
      <c r="J552" s="753" t="s">
        <v>210</v>
      </c>
      <c r="K552" s="753"/>
      <c r="L552" s="753"/>
      <c r="M552" s="753"/>
      <c r="N552" s="767" t="str">
        <f>IFERROR(VLOOKUP(N553,Marks,4,0),"")</f>
        <v/>
      </c>
      <c r="O552" s="767"/>
      <c r="P552" s="767"/>
      <c r="Q552" s="770"/>
      <c r="R552" s="751" t="s">
        <v>207</v>
      </c>
      <c r="S552" s="751"/>
      <c r="T552" s="751"/>
      <c r="U552" s="752" t="str">
        <f>IFERROR(VLOOKUP(AD553,Marks,7,0),"")</f>
        <v/>
      </c>
      <c r="V552" s="752"/>
      <c r="W552" s="752"/>
      <c r="X552" s="752"/>
      <c r="Y552" s="752"/>
      <c r="Z552" s="753" t="s">
        <v>210</v>
      </c>
      <c r="AA552" s="753"/>
      <c r="AB552" s="753"/>
      <c r="AC552" s="753"/>
      <c r="AD552" s="767" t="str">
        <f>IFERROR(VLOOKUP(AD553,Marks,4,0),"")</f>
        <v/>
      </c>
      <c r="AE552" s="767"/>
      <c r="AF552" s="767"/>
    </row>
    <row r="553" spans="1:32" ht="21.9" customHeight="1">
      <c r="A553" s="166" t="str">
        <f>IF(N553="","",A552+1)</f>
        <v/>
      </c>
      <c r="B553" s="751" t="s">
        <v>208</v>
      </c>
      <c r="C553" s="751"/>
      <c r="D553" s="751"/>
      <c r="E553" s="752" t="str">
        <f>IFERROR(VLOOKUP(N553,Marks,8,0),"")</f>
        <v/>
      </c>
      <c r="F553" s="752"/>
      <c r="G553" s="752"/>
      <c r="H553" s="752"/>
      <c r="I553" s="752"/>
      <c r="J553" s="753" t="s">
        <v>211</v>
      </c>
      <c r="K553" s="753"/>
      <c r="L553" s="753"/>
      <c r="M553" s="753"/>
      <c r="N553" s="760" t="str">
        <f>IF(AD527="","",IF(AND(AD527+1&gt;$AN$6),"",AD527+1))</f>
        <v/>
      </c>
      <c r="O553" s="760"/>
      <c r="P553" s="760"/>
      <c r="Q553" s="770"/>
      <c r="R553" s="751" t="s">
        <v>208</v>
      </c>
      <c r="S553" s="751"/>
      <c r="T553" s="751"/>
      <c r="U553" s="752" t="str">
        <f>IFERROR(VLOOKUP(AD553,Marks,8,0),"")</f>
        <v/>
      </c>
      <c r="V553" s="752"/>
      <c r="W553" s="752"/>
      <c r="X553" s="752"/>
      <c r="Y553" s="752"/>
      <c r="Z553" s="753" t="s">
        <v>211</v>
      </c>
      <c r="AA553" s="753"/>
      <c r="AB553" s="753"/>
      <c r="AC553" s="753"/>
      <c r="AD553" s="761" t="str">
        <f>IF(N553="","",IF(AND(N553+1&gt;$AN$6),"",N553+1))</f>
        <v/>
      </c>
      <c r="AE553" s="761"/>
      <c r="AF553" s="761"/>
    </row>
    <row r="554" spans="1:32" ht="9" customHeight="1">
      <c r="A554" s="166" t="str">
        <f>IF(N553="","",A553+1)</f>
        <v/>
      </c>
      <c r="B554" s="123"/>
      <c r="C554" s="123"/>
      <c r="D554" s="123"/>
      <c r="E554" s="124"/>
      <c r="F554" s="124"/>
      <c r="G554" s="124"/>
      <c r="H554" s="123"/>
      <c r="I554" s="123"/>
      <c r="J554" s="125"/>
      <c r="K554" s="125"/>
      <c r="L554" s="125"/>
      <c r="M554" s="76"/>
      <c r="N554" s="76"/>
      <c r="O554" s="76"/>
      <c r="P554" s="76"/>
      <c r="Q554" s="770"/>
      <c r="R554" s="123"/>
      <c r="S554" s="123"/>
      <c r="T554" s="123"/>
      <c r="U554" s="124"/>
      <c r="V554" s="124"/>
      <c r="W554" s="124"/>
      <c r="X554" s="123"/>
      <c r="Y554" s="123"/>
      <c r="Z554" s="125"/>
      <c r="AA554" s="125"/>
      <c r="AB554" s="125"/>
      <c r="AC554" s="76"/>
      <c r="AD554" s="76"/>
      <c r="AE554" s="76"/>
      <c r="AF554" s="76"/>
    </row>
    <row r="555" spans="1:32" ht="21" customHeight="1">
      <c r="A555" s="166" t="str">
        <f>IF(N553="","",A554+1)</f>
        <v/>
      </c>
      <c r="B555" s="762" t="s">
        <v>213</v>
      </c>
      <c r="C555" s="610" t="s">
        <v>214</v>
      </c>
      <c r="D555" s="610"/>
      <c r="E555" s="610"/>
      <c r="F555" s="763" t="s">
        <v>13</v>
      </c>
      <c r="G555" s="764"/>
      <c r="H555" s="764"/>
      <c r="I555" s="765"/>
      <c r="J555" s="613" t="s">
        <v>184</v>
      </c>
      <c r="K555" s="614" t="s">
        <v>167</v>
      </c>
      <c r="L555" s="615"/>
      <c r="M555" s="615"/>
      <c r="N555" s="616"/>
      <c r="O555" s="580" t="s">
        <v>185</v>
      </c>
      <c r="P555" s="581" t="s">
        <v>186</v>
      </c>
      <c r="Q555" s="770"/>
      <c r="R555" s="762" t="s">
        <v>213</v>
      </c>
      <c r="S555" s="610" t="s">
        <v>214</v>
      </c>
      <c r="T555" s="610"/>
      <c r="U555" s="610"/>
      <c r="V555" s="763" t="s">
        <v>13</v>
      </c>
      <c r="W555" s="764"/>
      <c r="X555" s="764"/>
      <c r="Y555" s="765"/>
      <c r="Z555" s="613" t="s">
        <v>184</v>
      </c>
      <c r="AA555" s="614" t="s">
        <v>167</v>
      </c>
      <c r="AB555" s="615"/>
      <c r="AC555" s="615"/>
      <c r="AD555" s="616"/>
      <c r="AE555" s="580" t="s">
        <v>185</v>
      </c>
      <c r="AF555" s="581" t="s">
        <v>186</v>
      </c>
    </row>
    <row r="556" spans="1:32" ht="90.75" customHeight="1">
      <c r="A556" s="166" t="str">
        <f>IF(N553="","",A555+1)</f>
        <v/>
      </c>
      <c r="B556" s="762"/>
      <c r="C556" s="171" t="s">
        <v>11</v>
      </c>
      <c r="D556" s="171" t="s">
        <v>180</v>
      </c>
      <c r="E556" s="171" t="s">
        <v>108</v>
      </c>
      <c r="F556" s="171" t="s">
        <v>182</v>
      </c>
      <c r="G556" s="171" t="s">
        <v>183</v>
      </c>
      <c r="H556" s="305" t="s">
        <v>10</v>
      </c>
      <c r="I556" s="171" t="s">
        <v>108</v>
      </c>
      <c r="J556" s="613"/>
      <c r="K556" s="172" t="s">
        <v>182</v>
      </c>
      <c r="L556" s="172" t="s">
        <v>183</v>
      </c>
      <c r="M556" s="173" t="s">
        <v>10</v>
      </c>
      <c r="N556" s="171" t="s">
        <v>108</v>
      </c>
      <c r="O556" s="580"/>
      <c r="P556" s="736"/>
      <c r="Q556" s="770"/>
      <c r="R556" s="762"/>
      <c r="S556" s="171" t="s">
        <v>11</v>
      </c>
      <c r="T556" s="171" t="s">
        <v>180</v>
      </c>
      <c r="U556" s="171" t="s">
        <v>108</v>
      </c>
      <c r="V556" s="171" t="s">
        <v>182</v>
      </c>
      <c r="W556" s="171" t="s">
        <v>183</v>
      </c>
      <c r="X556" s="305" t="s">
        <v>10</v>
      </c>
      <c r="Y556" s="171" t="s">
        <v>108</v>
      </c>
      <c r="Z556" s="613"/>
      <c r="AA556" s="172" t="s">
        <v>182</v>
      </c>
      <c r="AB556" s="172" t="s">
        <v>183</v>
      </c>
      <c r="AC556" s="173" t="s">
        <v>10</v>
      </c>
      <c r="AD556" s="171" t="s">
        <v>108</v>
      </c>
      <c r="AE556" s="580"/>
      <c r="AF556" s="736">
        <v>0</v>
      </c>
    </row>
    <row r="557" spans="1:32" ht="18.75" customHeight="1">
      <c r="A557" s="166" t="str">
        <f>IF(N553="","",A556+1)</f>
        <v/>
      </c>
      <c r="B557" s="762"/>
      <c r="C557" s="390">
        <v>20</v>
      </c>
      <c r="D557" s="390">
        <v>20</v>
      </c>
      <c r="E557" s="116">
        <v>40</v>
      </c>
      <c r="F557" s="390">
        <v>30</v>
      </c>
      <c r="G557" s="390">
        <v>18</v>
      </c>
      <c r="H557" s="390">
        <v>12</v>
      </c>
      <c r="I557" s="116">
        <v>60</v>
      </c>
      <c r="J557" s="118">
        <v>100</v>
      </c>
      <c r="K557" s="390">
        <v>50</v>
      </c>
      <c r="L557" s="390">
        <v>30</v>
      </c>
      <c r="M557" s="390">
        <v>20</v>
      </c>
      <c r="N557" s="116">
        <v>100</v>
      </c>
      <c r="O557" s="118">
        <v>200</v>
      </c>
      <c r="P557" s="775" t="str">
        <f>IF(AND(N553="",C550="",E551="",N551=""),"",IF(OR(C550=1,C550=2),600,800))</f>
        <v/>
      </c>
      <c r="Q557" s="770"/>
      <c r="R557" s="762"/>
      <c r="S557" s="390">
        <v>20</v>
      </c>
      <c r="T557" s="390">
        <v>20</v>
      </c>
      <c r="U557" s="116">
        <v>40</v>
      </c>
      <c r="V557" s="390">
        <v>30</v>
      </c>
      <c r="W557" s="390">
        <v>18</v>
      </c>
      <c r="X557" s="390">
        <v>12</v>
      </c>
      <c r="Y557" s="116">
        <v>60</v>
      </c>
      <c r="Z557" s="118">
        <v>100</v>
      </c>
      <c r="AA557" s="390">
        <v>50</v>
      </c>
      <c r="AB557" s="390">
        <v>30</v>
      </c>
      <c r="AC557" s="390">
        <v>20</v>
      </c>
      <c r="AD557" s="116">
        <v>100</v>
      </c>
      <c r="AE557" s="118">
        <v>200</v>
      </c>
      <c r="AF557" s="775" t="str">
        <f>IF(AND(AD553="",S550="",U551="",AD551=""),"",IF(OR(S550=1,S550=2),600,800))</f>
        <v/>
      </c>
    </row>
    <row r="558" spans="1:32" ht="21" customHeight="1">
      <c r="A558" s="166" t="str">
        <f>IF(N553="","",A557+1)</f>
        <v/>
      </c>
      <c r="B558" s="122" t="str">
        <f>'Result Sheet'!$L$4</f>
        <v xml:space="preserve">हिन्दी </v>
      </c>
      <c r="C558" s="391" t="str">
        <f>IFERROR(VLOOKUP(N553,Marks,11,0),"")</f>
        <v/>
      </c>
      <c r="D558" s="391" t="str">
        <f>IFERROR(VLOOKUP(N553,Marks,12,0),"")</f>
        <v/>
      </c>
      <c r="E558" s="117" t="str">
        <f>IFERROR(VLOOKUP(N553,Marks,13,0),"")</f>
        <v/>
      </c>
      <c r="F558" s="391" t="str">
        <f>IFERROR(VLOOKUP(N553,Marks,14,0),"")</f>
        <v/>
      </c>
      <c r="G558" s="391" t="str">
        <f>IFERROR(VLOOKUP(N553,Marks,15,0),"")</f>
        <v/>
      </c>
      <c r="H558" s="391" t="str">
        <f>IFERROR(VLOOKUP(N553,Marks,16,0),"")</f>
        <v/>
      </c>
      <c r="I558" s="117" t="str">
        <f>IFERROR(VLOOKUP(N553,Marks,17,0),"")</f>
        <v/>
      </c>
      <c r="J558" s="119">
        <f>IFERROR(VLOOKUP(N553,Marks,18,0),"")</f>
        <v>0</v>
      </c>
      <c r="K558" s="391" t="str">
        <f>IFERROR(VLOOKUP(N553,Marks,19,0),"")</f>
        <v/>
      </c>
      <c r="L558" s="391" t="str">
        <f>IFERROR(VLOOKUP(N553,Marks,20,0),"")</f>
        <v/>
      </c>
      <c r="M558" s="391" t="str">
        <f>IFERROR(VLOOKUP(N553,Marks,21,0),"")</f>
        <v/>
      </c>
      <c r="N558" s="117" t="str">
        <f>IFERROR(VLOOKUP(N553,Marks,22,0),"")</f>
        <v/>
      </c>
      <c r="O558" s="119" t="str">
        <f>IFERROR(VLOOKUP(N553,Marks,23,0),"")</f>
        <v/>
      </c>
      <c r="P558" s="323" t="str">
        <f>IFERROR(VLOOKUP(N553,Marks,29,0),"")</f>
        <v/>
      </c>
      <c r="Q558" s="770"/>
      <c r="R558" s="122" t="str">
        <f>'Result Sheet'!$L$4</f>
        <v xml:space="preserve">हिन्दी </v>
      </c>
      <c r="S558" s="391" t="str">
        <f>IFERROR(VLOOKUP(AD553,Marks,11,0),"")</f>
        <v/>
      </c>
      <c r="T558" s="391" t="str">
        <f>IFERROR(VLOOKUP(AD553,Marks,12,0),"")</f>
        <v/>
      </c>
      <c r="U558" s="117" t="str">
        <f>IFERROR(VLOOKUP(AD553,Marks,13,0),"")</f>
        <v/>
      </c>
      <c r="V558" s="391" t="str">
        <f>IFERROR(VLOOKUP(AD553,Marks,14,0),"")</f>
        <v/>
      </c>
      <c r="W558" s="391" t="str">
        <f>IFERROR(VLOOKUP(AD553,Marks,15,0),"")</f>
        <v/>
      </c>
      <c r="X558" s="391" t="str">
        <f>IFERROR(VLOOKUP(AD553,Marks,16,0),"")</f>
        <v/>
      </c>
      <c r="Y558" s="117" t="str">
        <f>IFERROR(VLOOKUP(AD553,Marks,17,0),"")</f>
        <v/>
      </c>
      <c r="Z558" s="119">
        <f>IFERROR(VLOOKUP(AD553,Marks,18,0),"")</f>
        <v>0</v>
      </c>
      <c r="AA558" s="391" t="str">
        <f>IFERROR(VLOOKUP(AD553,Marks,19,0),"")</f>
        <v/>
      </c>
      <c r="AB558" s="391" t="str">
        <f>IFERROR(VLOOKUP(AD553,Marks,20,0),"")</f>
        <v/>
      </c>
      <c r="AC558" s="391" t="str">
        <f>IFERROR(VLOOKUP(AD553,Marks,21,0),"")</f>
        <v/>
      </c>
      <c r="AD558" s="117" t="str">
        <f>IFERROR(VLOOKUP(AD553,Marks,22,0),"")</f>
        <v/>
      </c>
      <c r="AE558" s="119" t="str">
        <f>IFERROR(VLOOKUP(AD553,Marks,23,0),"")</f>
        <v/>
      </c>
      <c r="AF558" s="323" t="str">
        <f>IFERROR(VLOOKUP(AD553,Marks,29,0),"")</f>
        <v/>
      </c>
    </row>
    <row r="559" spans="1:32" ht="21" customHeight="1">
      <c r="A559" s="166" t="str">
        <f>IF(N553="","",A558+1)</f>
        <v/>
      </c>
      <c r="B559" s="122" t="str">
        <f>'Result Sheet'!$AE$4</f>
        <v xml:space="preserve">अंग्रेजी </v>
      </c>
      <c r="C559" s="391" t="str">
        <f>IFERROR(VLOOKUP(N553,Marks,30,0),"")</f>
        <v/>
      </c>
      <c r="D559" s="391" t="str">
        <f>IFERROR(VLOOKUP(N553,Marks,31,0),"")</f>
        <v/>
      </c>
      <c r="E559" s="117" t="str">
        <f>IFERROR(VLOOKUP(N553,Marks,32,0),"")</f>
        <v/>
      </c>
      <c r="F559" s="391" t="str">
        <f>IFERROR(VLOOKUP(N553,Marks,33,0),"")</f>
        <v/>
      </c>
      <c r="G559" s="391" t="str">
        <f>IFERROR(VLOOKUP(N553,Marks,34,0),"")</f>
        <v/>
      </c>
      <c r="H559" s="391" t="str">
        <f>IFERROR(VLOOKUP(N553,Marks,35,0),"")</f>
        <v/>
      </c>
      <c r="I559" s="117" t="str">
        <f>IFERROR(VLOOKUP(N553,Marks,36,0),"")</f>
        <v/>
      </c>
      <c r="J559" s="119">
        <f>IFERROR(VLOOKUP(N553,Marks,37,0),"")</f>
        <v>0</v>
      </c>
      <c r="K559" s="391" t="str">
        <f>IFERROR(VLOOKUP(N553,Marks,38,0),"")</f>
        <v/>
      </c>
      <c r="L559" s="391" t="str">
        <f>IFERROR(VLOOKUP(N553,Marks,39,0),"")</f>
        <v/>
      </c>
      <c r="M559" s="391" t="str">
        <f>IFERROR(VLOOKUP(N553,Marks,40,0),"")</f>
        <v/>
      </c>
      <c r="N559" s="117" t="str">
        <f>IFERROR(VLOOKUP(N553,Marks,41,0),"")</f>
        <v/>
      </c>
      <c r="O559" s="119" t="str">
        <f>IFERROR(VLOOKUP(N553,Marks,42,0),"")</f>
        <v/>
      </c>
      <c r="P559" s="323" t="str">
        <f>IFERROR(VLOOKUP(N553,Marks,48,0),"")</f>
        <v/>
      </c>
      <c r="Q559" s="770"/>
      <c r="R559" s="122" t="str">
        <f>'Result Sheet'!$AE$4</f>
        <v xml:space="preserve">अंग्रेजी </v>
      </c>
      <c r="S559" s="391" t="str">
        <f>IFERROR(VLOOKUP(AD553,Marks,30,0),"")</f>
        <v/>
      </c>
      <c r="T559" s="391" t="str">
        <f>IFERROR(VLOOKUP(AD553,Marks,31,0),"")</f>
        <v/>
      </c>
      <c r="U559" s="117" t="str">
        <f>IFERROR(VLOOKUP(AD553,Marks,32,0),"")</f>
        <v/>
      </c>
      <c r="V559" s="391" t="str">
        <f>IFERROR(VLOOKUP(AD553,Marks,33,0),"")</f>
        <v/>
      </c>
      <c r="W559" s="391" t="str">
        <f>IFERROR(VLOOKUP(AD553,Marks,34,0),"")</f>
        <v/>
      </c>
      <c r="X559" s="391" t="str">
        <f>IFERROR(VLOOKUP(AD553,Marks,35,0),"")</f>
        <v/>
      </c>
      <c r="Y559" s="117" t="str">
        <f>IFERROR(VLOOKUP(AD553,Marks,36,0),"")</f>
        <v/>
      </c>
      <c r="Z559" s="119">
        <f>IFERROR(VLOOKUP(AD553,Marks,37,0),"")</f>
        <v>0</v>
      </c>
      <c r="AA559" s="391" t="str">
        <f>IFERROR(VLOOKUP(AD553,Marks,38,0),"")</f>
        <v/>
      </c>
      <c r="AB559" s="391" t="str">
        <f>IFERROR(VLOOKUP(AD553,Marks,39,0),"")</f>
        <v/>
      </c>
      <c r="AC559" s="391" t="str">
        <f>IFERROR(VLOOKUP(AD553,Marks,40,0),"")</f>
        <v/>
      </c>
      <c r="AD559" s="117" t="str">
        <f>IFERROR(VLOOKUP(AD553,Marks,41,0),"")</f>
        <v/>
      </c>
      <c r="AE559" s="119" t="str">
        <f>IFERROR(VLOOKUP(AD553,Marks,42,0),"")</f>
        <v/>
      </c>
      <c r="AF559" s="323" t="str">
        <f>IFERROR(VLOOKUP(AD553,Marks,48,0),"")</f>
        <v/>
      </c>
    </row>
    <row r="560" spans="1:32" ht="21" customHeight="1">
      <c r="A560" s="166" t="str">
        <f>IF(N553="","",A559+1)</f>
        <v/>
      </c>
      <c r="B560" s="122" t="str">
        <f>'Result Sheet'!$AX$4</f>
        <v xml:space="preserve">गणित </v>
      </c>
      <c r="C560" s="391" t="str">
        <f>IFERROR(VLOOKUP(N553,Marks,49,0),"")</f>
        <v/>
      </c>
      <c r="D560" s="391" t="str">
        <f>IFERROR(VLOOKUP(N553,Marks,50,0),"")</f>
        <v/>
      </c>
      <c r="E560" s="117" t="str">
        <f>IFERROR(VLOOKUP(N553,Marks,51,0),"")</f>
        <v/>
      </c>
      <c r="F560" s="391" t="str">
        <f>IFERROR(VLOOKUP(N553,Marks,52,0),"")</f>
        <v/>
      </c>
      <c r="G560" s="391" t="str">
        <f>IFERROR(VLOOKUP(N553,Marks,53,0),"")</f>
        <v/>
      </c>
      <c r="H560" s="391" t="str">
        <f>IFERROR(VLOOKUP(N553,Marks,54,0),"")</f>
        <v/>
      </c>
      <c r="I560" s="117" t="str">
        <f>IFERROR(VLOOKUP(N553,Marks,55,0),"")</f>
        <v/>
      </c>
      <c r="J560" s="119">
        <f>IFERROR(VLOOKUP(N553,Marks,56,0),"")</f>
        <v>0</v>
      </c>
      <c r="K560" s="391" t="str">
        <f>IFERROR(VLOOKUP(N553,Marks,57,0),"")</f>
        <v/>
      </c>
      <c r="L560" s="391" t="str">
        <f>IFERROR(VLOOKUP(N553,Marks,58,0),"")</f>
        <v/>
      </c>
      <c r="M560" s="391" t="str">
        <f>IFERROR(VLOOKUP(N553,Marks,59,0),"")</f>
        <v/>
      </c>
      <c r="N560" s="117" t="str">
        <f>IFERROR(VLOOKUP(N553,Marks,60,0),"")</f>
        <v/>
      </c>
      <c r="O560" s="119" t="str">
        <f>IFERROR(VLOOKUP(N553,Marks,61,0),"")</f>
        <v/>
      </c>
      <c r="P560" s="323" t="str">
        <f>IFERROR(VLOOKUP(N553,Marks,67,0),"")</f>
        <v/>
      </c>
      <c r="Q560" s="770"/>
      <c r="R560" s="122" t="str">
        <f>'Result Sheet'!$AX$4</f>
        <v xml:space="preserve">गणित </v>
      </c>
      <c r="S560" s="391" t="str">
        <f>IFERROR(VLOOKUP(AD553,Marks,49,0),"")</f>
        <v/>
      </c>
      <c r="T560" s="391" t="str">
        <f>IFERROR(VLOOKUP(AD553,Marks,50,0),"")</f>
        <v/>
      </c>
      <c r="U560" s="117" t="str">
        <f>IFERROR(VLOOKUP(AD553,Marks,51,0),"")</f>
        <v/>
      </c>
      <c r="V560" s="391" t="str">
        <f>IFERROR(VLOOKUP(AD553,Marks,52,0),"")</f>
        <v/>
      </c>
      <c r="W560" s="391" t="str">
        <f>IFERROR(VLOOKUP(AD553,Marks,53,0),"")</f>
        <v/>
      </c>
      <c r="X560" s="391" t="str">
        <f>IFERROR(VLOOKUP(AD553,Marks,54,0),"")</f>
        <v/>
      </c>
      <c r="Y560" s="117" t="str">
        <f>IFERROR(VLOOKUP(AD553,Marks,55,0),"")</f>
        <v/>
      </c>
      <c r="Z560" s="119">
        <f>IFERROR(VLOOKUP(AD553,Marks,56,0),"")</f>
        <v>0</v>
      </c>
      <c r="AA560" s="391" t="str">
        <f>IFERROR(VLOOKUP(AD553,Marks,57,0),"")</f>
        <v/>
      </c>
      <c r="AB560" s="391" t="str">
        <f>IFERROR(VLOOKUP(AD553,Marks,58,0),"")</f>
        <v/>
      </c>
      <c r="AC560" s="391" t="str">
        <f>IFERROR(VLOOKUP(AD553,Marks,59,0),"")</f>
        <v/>
      </c>
      <c r="AD560" s="117" t="str">
        <f>IFERROR(VLOOKUP(AD553,Marks,60,0),"")</f>
        <v/>
      </c>
      <c r="AE560" s="119" t="str">
        <f>IFERROR(VLOOKUP(AD553,Marks,61,0),"")</f>
        <v/>
      </c>
      <c r="AF560" s="323" t="str">
        <f>IFERROR(VLOOKUP(AD553,Marks,67,0),"")</f>
        <v/>
      </c>
    </row>
    <row r="561" spans="1:32" ht="21" customHeight="1">
      <c r="A561" s="166" t="str">
        <f>IF(N553="","",A560+1)</f>
        <v/>
      </c>
      <c r="B561" s="122" t="str">
        <f>'Result Sheet'!$BQ$4</f>
        <v xml:space="preserve">पर्यावरण अध्ययन </v>
      </c>
      <c r="C561" s="391" t="str">
        <f>IFERROR(VLOOKUP(N553,Marks,68,0),"")</f>
        <v/>
      </c>
      <c r="D561" s="391" t="str">
        <f>IFERROR(VLOOKUP(N553,Marks,69,0),"")</f>
        <v/>
      </c>
      <c r="E561" s="117" t="str">
        <f>IFERROR(VLOOKUP(N553,Marks,70,0),"")</f>
        <v/>
      </c>
      <c r="F561" s="391" t="str">
        <f>IFERROR(VLOOKUP(N553,Marks,71,0),"")</f>
        <v/>
      </c>
      <c r="G561" s="391" t="str">
        <f>IFERROR(VLOOKUP(N553,Marks,72,0),"")</f>
        <v/>
      </c>
      <c r="H561" s="391" t="str">
        <f>IFERROR(VLOOKUP(N553,Marks,73,0),"")</f>
        <v/>
      </c>
      <c r="I561" s="117" t="str">
        <f>IFERROR(VLOOKUP(N553,Marks,74,0),"")</f>
        <v/>
      </c>
      <c r="J561" s="119">
        <f>IFERROR(VLOOKUP(N553,Marks,75,0),"")</f>
        <v>0</v>
      </c>
      <c r="K561" s="391" t="str">
        <f>IFERROR(VLOOKUP(N553,Marks,76,0),"")</f>
        <v/>
      </c>
      <c r="L561" s="391" t="str">
        <f>IFERROR(VLOOKUP(N553,Marks,77,0),"")</f>
        <v/>
      </c>
      <c r="M561" s="391" t="str">
        <f>IFERROR(VLOOKUP(N553,Marks,78,0),"")</f>
        <v/>
      </c>
      <c r="N561" s="117" t="str">
        <f>IFERROR(VLOOKUP(N553,Marks,79,0),"")</f>
        <v/>
      </c>
      <c r="O561" s="119" t="str">
        <f>IFERROR(VLOOKUP(N553,Marks,80,0),"")</f>
        <v/>
      </c>
      <c r="P561" s="323" t="str">
        <f>IFERROR(VLOOKUP(N553,Marks,86,0),"")</f>
        <v/>
      </c>
      <c r="Q561" s="770"/>
      <c r="R561" s="122" t="str">
        <f>'Result Sheet'!$BQ$4</f>
        <v xml:space="preserve">पर्यावरण अध्ययन </v>
      </c>
      <c r="S561" s="391" t="str">
        <f>IFERROR(VLOOKUP(AD553,Marks,68,0),"")</f>
        <v/>
      </c>
      <c r="T561" s="391" t="str">
        <f>IFERROR(VLOOKUP(AD553,Marks,69,0),"")</f>
        <v/>
      </c>
      <c r="U561" s="117" t="str">
        <f>IFERROR(VLOOKUP(AD553,Marks,70,0),"")</f>
        <v/>
      </c>
      <c r="V561" s="391" t="str">
        <f>IFERROR(VLOOKUP(AD553,Marks,71,0),"")</f>
        <v/>
      </c>
      <c r="W561" s="391" t="str">
        <f>IFERROR(VLOOKUP(AD553,Marks,72,0),"")</f>
        <v/>
      </c>
      <c r="X561" s="391" t="str">
        <f>IFERROR(VLOOKUP(AD553,Marks,73,0),"")</f>
        <v/>
      </c>
      <c r="Y561" s="117" t="str">
        <f>IFERROR(VLOOKUP(AD553,Marks,74,0),"")</f>
        <v/>
      </c>
      <c r="Z561" s="119">
        <f>IFERROR(VLOOKUP(AD553,Marks,75,0),"")</f>
        <v>0</v>
      </c>
      <c r="AA561" s="391" t="str">
        <f>IFERROR(VLOOKUP(AD553,Marks,76,0),"")</f>
        <v/>
      </c>
      <c r="AB561" s="391" t="str">
        <f>IFERROR(VLOOKUP(AD553,Marks,77,0),"")</f>
        <v/>
      </c>
      <c r="AC561" s="391" t="str">
        <f>IFERROR(VLOOKUP(AD553,Marks,78,0),"")</f>
        <v/>
      </c>
      <c r="AD561" s="117" t="str">
        <f>IFERROR(VLOOKUP(AD553,Marks,79,0),"")</f>
        <v/>
      </c>
      <c r="AE561" s="119" t="str">
        <f>IFERROR(VLOOKUP(AD553,Marks,80,0),"")</f>
        <v/>
      </c>
      <c r="AF561" s="323" t="str">
        <f>IFERROR(VLOOKUP(AD553,Marks,86,0),"")</f>
        <v/>
      </c>
    </row>
    <row r="562" spans="1:32" ht="25.5" customHeight="1">
      <c r="A562" s="166" t="str">
        <f>IF(N553="","",A561+1)</f>
        <v/>
      </c>
      <c r="B562" s="392" t="s">
        <v>215</v>
      </c>
      <c r="C562" s="120" t="str">
        <f>IF(AND(C558="",C559="",C560="",C561=""),"",IF(OR(C550=1,C550=2),SUM(C558:C560),SUM(C558:C561)))</f>
        <v/>
      </c>
      <c r="D562" s="120" t="str">
        <f>IF(AND(D558="",D559="",D560="",D561=""),"",IF(OR(C550=1,C550=2),SUM(D558:D560),SUM(D558:D561)))</f>
        <v/>
      </c>
      <c r="E562" s="120" t="str">
        <f>IF(AND(E558="",E559="",E560="",E561=""),"",IF(OR(C550=1,C550=2),SUM(E558:E560),SUM(E558:E561)))</f>
        <v/>
      </c>
      <c r="F562" s="120" t="str">
        <f>IF(AND(F558="",F559="",F560="",F561=""),"",IF(OR(C550=1,C550=2),SUM(F558:F560),SUM(F558:F561)))</f>
        <v/>
      </c>
      <c r="G562" s="120" t="str">
        <f>IF(AND(G558="",G559="",G560="",G561=""),"",IF(OR(C550=1,C550=2),SUM(G558:G560),SUM(G558:G561)))</f>
        <v/>
      </c>
      <c r="H562" s="120" t="str">
        <f>IF(AND(H558="",H559="",H560="",H561=""),"",IF(OR(C550=1,C550=2),SUM(H558:H560),SUM(H558:H561)))</f>
        <v/>
      </c>
      <c r="I562" s="120" t="str">
        <f>IF(AND(I558="",I559="",I560="",I561=""),"",IF(OR(C550=1,C550=2),SUM(I558:I560),SUM(I558:I561)))</f>
        <v/>
      </c>
      <c r="J562" s="120">
        <f>IF(AND(J558="",J559="",J560="",J561=""),"",IF(OR(C550=1,C550=2),SUM(J558:J560),SUM(J558:J561)))</f>
        <v>0</v>
      </c>
      <c r="K562" s="120" t="str">
        <f>IF(AND(K558="",K559="",K560="",K561=""),"",IF(OR(C550=1,C550=2),SUM(K558:K560),SUM(K558:K561)))</f>
        <v/>
      </c>
      <c r="L562" s="120" t="str">
        <f>IF(AND(L558="",L559="",L560="",L561=""),"",IF(OR(C550=1,C550=2),SUM(L558:L560),SUM(L558:L561)))</f>
        <v/>
      </c>
      <c r="M562" s="120" t="str">
        <f>IF(AND(M558="",M559="",M560="",M561=""),"",IF(OR(C550=1,C550=2),SUM(M558:M560),SUM(M558:M561)))</f>
        <v/>
      </c>
      <c r="N562" s="120" t="str">
        <f>IF(AND(N558="",N559="",N560="",N561=""),"",IF(OR(C550=1,C550=2),SUM(N558:N560),SUM(N558:N561)))</f>
        <v/>
      </c>
      <c r="O562" s="120" t="str">
        <f>IF(AND(O558="",O559="",O560="",O561=""),"",IF(OR(C550=1,C550=2),SUM(O558:O560),SUM(O558:O561)))</f>
        <v/>
      </c>
      <c r="P562" s="326" t="str">
        <f>IF(OR(N553="",E551="",O562=""),"",IF(O562&gt;=81%*P557,"A",IF(O562&gt;=61%*P557,"B",IF(O562&gt;=41%*P557,"C",IF(O562&gt;=21%*P557,"D","E")))))</f>
        <v/>
      </c>
      <c r="Q562" s="770"/>
      <c r="R562" s="392" t="s">
        <v>215</v>
      </c>
      <c r="S562" s="120" t="str">
        <f>IF(AND(S558="",S559="",S560="",S561=""),"",IF(OR(S550=1,S550=2),SUM(S558:S560),SUM(S558:S561)))</f>
        <v/>
      </c>
      <c r="T562" s="120" t="str">
        <f>IF(AND(T558="",T559="",T560="",T561=""),"",IF(OR(S550=1,S550=2),SUM(T558:T560),SUM(T558:T561)))</f>
        <v/>
      </c>
      <c r="U562" s="120" t="str">
        <f>IF(AND(U558="",U559="",U560="",U561=""),"",IF(OR(S550=1,S550=2),SUM(U558:U560),SUM(U558:U561)))</f>
        <v/>
      </c>
      <c r="V562" s="120" t="str">
        <f>IF(AND(V558="",V559="",V560="",V561=""),"",IF(OR(S550=1,S550=2),SUM(V558:V560),SUM(V558:V561)))</f>
        <v/>
      </c>
      <c r="W562" s="120" t="str">
        <f>IF(AND(W558="",W559="",W560="",W561=""),"",IF(OR(S550=1,S550=2),SUM(W558:W560),SUM(W558:W561)))</f>
        <v/>
      </c>
      <c r="X562" s="120" t="str">
        <f>IF(AND(X558="",X559="",X560="",X561=""),"",IF(OR(S550=1,S550=2),SUM(X558:X560),SUM(X558:X561)))</f>
        <v/>
      </c>
      <c r="Y562" s="120" t="str">
        <f>IF(AND(Y558="",Y559="",Y560="",Y561=""),"",IF(OR(S550=1,S550=2),SUM(Y558:Y560),SUM(Y558:Y561)))</f>
        <v/>
      </c>
      <c r="Z562" s="120">
        <f>IF(AND(Z558="",Z559="",Z560="",Z561=""),"",IF(OR(S550=1,S550=2),SUM(Z558:Z560),SUM(Z558:Z561)))</f>
        <v>0</v>
      </c>
      <c r="AA562" s="120" t="str">
        <f>IF(AND(AA558="",AA559="",AA560="",AA561=""),"",IF(OR(S550=1,S550=2),SUM(AA558:AA560),SUM(AA558:AA561)))</f>
        <v/>
      </c>
      <c r="AB562" s="120" t="str">
        <f>IF(AND(AB558="",AB559="",AB560="",AB561=""),"",IF(OR(S550=1,S550=2),SUM(AB558:AB560),SUM(AB558:AB561)))</f>
        <v/>
      </c>
      <c r="AC562" s="120" t="str">
        <f>IF(AND(AC558="",AC559="",AC560="",AC561=""),"",IF(OR(S550=1,S550=2),SUM(AC558:AC560),SUM(AC558:AC561)))</f>
        <v/>
      </c>
      <c r="AD562" s="120" t="str">
        <f>IF(AND(AD558="",AD559="",AD560="",AD561=""),"",IF(OR(S550=1,S550=2),SUM(AD558:AD560),SUM(AD558:AD561)))</f>
        <v/>
      </c>
      <c r="AE562" s="120" t="str">
        <f>IF(AND(AE558="",AE559="",AE560="",AE561=""),"",IF(OR(S550=1,S550=2),SUM(AE558:AE560),SUM(AE558:AE561)))</f>
        <v/>
      </c>
      <c r="AF562" s="326" t="str">
        <f>IF(OR(AD553="",U551="",AE562=""),"",IF(AE562&gt;=81%*AF557,"A",IF(AE562&gt;=61%*AF557,"B",IF(AE562&gt;=41%*AF557,"C",IF(AE562&gt;=21%*AF557,"D","E")))))</f>
        <v/>
      </c>
    </row>
    <row r="563" spans="1:32" ht="9" customHeight="1">
      <c r="A563" s="166" t="str">
        <f>IF(N553="","",A562+1)</f>
        <v/>
      </c>
      <c r="B563" s="737"/>
      <c r="C563" s="737"/>
      <c r="D563" s="737"/>
      <c r="E563" s="737"/>
      <c r="F563" s="737"/>
      <c r="G563" s="737"/>
      <c r="H563" s="737"/>
      <c r="I563" s="737"/>
      <c r="J563" s="737"/>
      <c r="K563" s="737"/>
      <c r="L563" s="737"/>
      <c r="M563" s="737"/>
      <c r="N563" s="737"/>
      <c r="O563" s="737"/>
      <c r="P563" s="737"/>
      <c r="Q563" s="770"/>
      <c r="R563" s="737"/>
      <c r="S563" s="737"/>
      <c r="T563" s="737"/>
      <c r="U563" s="737"/>
      <c r="V563" s="737"/>
      <c r="W563" s="737"/>
      <c r="X563" s="737"/>
      <c r="Y563" s="737"/>
      <c r="Z563" s="737"/>
      <c r="AA563" s="737"/>
      <c r="AB563" s="737"/>
      <c r="AC563" s="737"/>
      <c r="AD563" s="737"/>
      <c r="AE563" s="737"/>
      <c r="AF563" s="737"/>
    </row>
    <row r="564" spans="1:32" ht="22.5" customHeight="1">
      <c r="A564" s="166" t="str">
        <f>IF(N553="","",A563+1)</f>
        <v/>
      </c>
      <c r="B564" s="738" t="s">
        <v>213</v>
      </c>
      <c r="C564" s="738"/>
      <c r="D564" s="739" t="s">
        <v>229</v>
      </c>
      <c r="E564" s="740"/>
      <c r="F564" s="393" t="s">
        <v>186</v>
      </c>
      <c r="G564" s="738" t="s">
        <v>213</v>
      </c>
      <c r="H564" s="738"/>
      <c r="I564" s="739" t="s">
        <v>229</v>
      </c>
      <c r="J564" s="740"/>
      <c r="K564" s="393" t="s">
        <v>186</v>
      </c>
      <c r="L564" s="738" t="s">
        <v>213</v>
      </c>
      <c r="M564" s="738"/>
      <c r="N564" s="739" t="s">
        <v>229</v>
      </c>
      <c r="O564" s="740"/>
      <c r="P564" s="393" t="s">
        <v>186</v>
      </c>
      <c r="Q564" s="770"/>
      <c r="R564" s="738" t="s">
        <v>213</v>
      </c>
      <c r="S564" s="738"/>
      <c r="T564" s="739" t="s">
        <v>229</v>
      </c>
      <c r="U564" s="740"/>
      <c r="V564" s="393" t="s">
        <v>186</v>
      </c>
      <c r="W564" s="738" t="s">
        <v>213</v>
      </c>
      <c r="X564" s="738"/>
      <c r="Y564" s="739" t="s">
        <v>229</v>
      </c>
      <c r="Z564" s="740"/>
      <c r="AA564" s="393" t="s">
        <v>186</v>
      </c>
      <c r="AB564" s="738" t="s">
        <v>213</v>
      </c>
      <c r="AC564" s="738"/>
      <c r="AD564" s="739" t="s">
        <v>229</v>
      </c>
      <c r="AE564" s="740"/>
      <c r="AF564" s="393" t="s">
        <v>186</v>
      </c>
    </row>
    <row r="565" spans="1:32" ht="21.75" customHeight="1">
      <c r="A565" s="166" t="str">
        <f>IF(N553="","",A564+1)</f>
        <v/>
      </c>
      <c r="B565" s="741" t="s">
        <v>221</v>
      </c>
      <c r="C565" s="742"/>
      <c r="D565" s="742"/>
      <c r="E565" s="119" t="str">
        <f>IFERROR(VLOOKUP(N553,Marks,90,0),"")</f>
        <v/>
      </c>
      <c r="F565" s="130" t="str">
        <f>IFERROR(VLOOKUP(N553,Marks,94,0),"")</f>
        <v/>
      </c>
      <c r="G565" s="741" t="s">
        <v>192</v>
      </c>
      <c r="H565" s="742"/>
      <c r="I565" s="742"/>
      <c r="J565" s="119" t="str">
        <f>IFERROR(VLOOKUP(N553,Marks,98,0),"")</f>
        <v/>
      </c>
      <c r="K565" s="130" t="str">
        <f>IFERROR(VLOOKUP(N553,Marks,102,0),"")</f>
        <v/>
      </c>
      <c r="L565" s="743" t="s">
        <v>193</v>
      </c>
      <c r="M565" s="744"/>
      <c r="N565" s="744"/>
      <c r="O565" s="119" t="str">
        <f>IFERROR(VLOOKUP(N553,Marks,106,0),"")</f>
        <v/>
      </c>
      <c r="P565" s="130" t="str">
        <f>IFERROR(VLOOKUP(N553,Marks,110,0),"")</f>
        <v/>
      </c>
      <c r="Q565" s="770"/>
      <c r="R565" s="740" t="s">
        <v>221</v>
      </c>
      <c r="S565" s="740"/>
      <c r="T565" s="740"/>
      <c r="U565" s="119" t="str">
        <f>IFERROR(VLOOKUP(AD553,Marks,90,0),"")</f>
        <v/>
      </c>
      <c r="V565" s="130" t="str">
        <f>IFERROR(VLOOKUP(AD553,Marks,94,0),"")</f>
        <v/>
      </c>
      <c r="W565" s="740" t="s">
        <v>192</v>
      </c>
      <c r="X565" s="740"/>
      <c r="Y565" s="740"/>
      <c r="Z565" s="119" t="str">
        <f>IFERROR(VLOOKUP(AD553,Marks,98,0),"")</f>
        <v/>
      </c>
      <c r="AA565" s="130" t="str">
        <f>IFERROR(VLOOKUP(AD553,Marks,102,0),"")</f>
        <v/>
      </c>
      <c r="AB565" s="745" t="s">
        <v>193</v>
      </c>
      <c r="AC565" s="745"/>
      <c r="AD565" s="745"/>
      <c r="AE565" s="119" t="str">
        <f>IFERROR(VLOOKUP(AD553,Marks,106,0),"")</f>
        <v/>
      </c>
      <c r="AF565" s="130" t="str">
        <f>IFERROR(VLOOKUP(AD553,Marks,110,0),"")</f>
        <v/>
      </c>
    </row>
    <row r="566" spans="1:32" ht="21" customHeight="1">
      <c r="A566" s="166" t="str">
        <f>IF(N553="","",A565+1)</f>
        <v/>
      </c>
      <c r="B566" s="732" t="s">
        <v>216</v>
      </c>
      <c r="C566" s="732"/>
      <c r="D566" s="732"/>
      <c r="E566" s="746" t="str">
        <f>IFERROR(VLOOKUP(N553,Marks,116,0),"")</f>
        <v/>
      </c>
      <c r="F566" s="746"/>
      <c r="G566" s="746"/>
      <c r="H566" s="746"/>
      <c r="I566" s="732" t="s">
        <v>217</v>
      </c>
      <c r="J566" s="732"/>
      <c r="K566" s="732"/>
      <c r="L566" s="732"/>
      <c r="M566" s="747" t="str">
        <f>IFERROR(VLOOKUP(N553,Marks,117,0),"")</f>
        <v/>
      </c>
      <c r="N566" s="747"/>
      <c r="O566" s="747"/>
      <c r="P566" s="747"/>
      <c r="Q566" s="770"/>
      <c r="R566" s="732" t="s">
        <v>216</v>
      </c>
      <c r="S566" s="732"/>
      <c r="T566" s="732"/>
      <c r="U566" s="746" t="str">
        <f>IFERROR(VLOOKUP(AD553,Marks,116,0),"")</f>
        <v/>
      </c>
      <c r="V566" s="746"/>
      <c r="W566" s="746"/>
      <c r="X566" s="746"/>
      <c r="Y566" s="732" t="s">
        <v>217</v>
      </c>
      <c r="Z566" s="732"/>
      <c r="AA566" s="732"/>
      <c r="AB566" s="732"/>
      <c r="AC566" s="747" t="str">
        <f>IFERROR(VLOOKUP(AD553,Marks,117,0),"")</f>
        <v/>
      </c>
      <c r="AD566" s="747"/>
      <c r="AE566" s="747"/>
      <c r="AF566" s="747"/>
    </row>
    <row r="567" spans="1:32" ht="21" customHeight="1">
      <c r="A567" s="166" t="str">
        <f>IF(N553="","",A566+1)</f>
        <v/>
      </c>
      <c r="B567" s="732" t="s">
        <v>218</v>
      </c>
      <c r="C567" s="732"/>
      <c r="D567" s="732"/>
      <c r="E567" s="774" t="str">
        <f>IFERROR(VLOOKUP(N553,Marks,115,0),"")</f>
        <v/>
      </c>
      <c r="F567" s="774"/>
      <c r="G567" s="774"/>
      <c r="H567" s="774"/>
      <c r="I567" s="732" t="s">
        <v>219</v>
      </c>
      <c r="J567" s="732"/>
      <c r="K567" s="732"/>
      <c r="L567" s="732"/>
      <c r="M567" s="733" t="str">
        <f>IFERROR(VLOOKUP(N553,Marks,112,0),"")</f>
        <v/>
      </c>
      <c r="N567" s="733"/>
      <c r="O567" s="733"/>
      <c r="P567" s="733"/>
      <c r="Q567" s="770"/>
      <c r="R567" s="732" t="s">
        <v>218</v>
      </c>
      <c r="S567" s="732"/>
      <c r="T567" s="732"/>
      <c r="U567" s="774" t="str">
        <f>IFERROR(VLOOKUP(AD553,Marks,115,0),"")</f>
        <v/>
      </c>
      <c r="V567" s="774"/>
      <c r="W567" s="774"/>
      <c r="X567" s="774"/>
      <c r="Y567" s="732" t="s">
        <v>219</v>
      </c>
      <c r="Z567" s="732"/>
      <c r="AA567" s="732"/>
      <c r="AB567" s="732"/>
      <c r="AC567" s="733" t="str">
        <f>IFERROR(VLOOKUP(AD553,Marks,112,0),"")</f>
        <v/>
      </c>
      <c r="AD567" s="733"/>
      <c r="AE567" s="733"/>
      <c r="AF567" s="733"/>
    </row>
    <row r="568" spans="1:32" ht="21" customHeight="1">
      <c r="A568" s="166" t="str">
        <f>IF(N553="","",A567+1)</f>
        <v/>
      </c>
      <c r="B568" s="732" t="s">
        <v>220</v>
      </c>
      <c r="C568" s="732"/>
      <c r="D568" s="732"/>
      <c r="E568" s="324" t="str">
        <f>IFERROR(VLOOKUP(N553,Marks,113,0),"")</f>
        <v/>
      </c>
      <c r="F568" s="325" t="s">
        <v>341</v>
      </c>
      <c r="G568" s="734" t="str">
        <f>IF(OR(N553="",E551="",O562=""),"",IF(O562&gt;=81%*P557,"A",IF(O562&gt;=61%*P557,"B",IF(O562&gt;=41%*P557,"C",IF(O562&gt;=21%*P557,"D","E")))))</f>
        <v/>
      </c>
      <c r="H568" s="734"/>
      <c r="I568" s="732" t="s">
        <v>222</v>
      </c>
      <c r="J568" s="732"/>
      <c r="K568" s="732"/>
      <c r="L568" s="732"/>
      <c r="M568" s="769" t="str">
        <f>IFERROR(VLOOKUP(N553,Marks,114,0),"")</f>
        <v/>
      </c>
      <c r="N568" s="769"/>
      <c r="O568" s="769"/>
      <c r="P568" s="769"/>
      <c r="Q568" s="770"/>
      <c r="R568" s="732" t="s">
        <v>220</v>
      </c>
      <c r="S568" s="732"/>
      <c r="T568" s="732"/>
      <c r="U568" s="324" t="str">
        <f>IFERROR(VLOOKUP(AD553,Marks,113,0),"")</f>
        <v/>
      </c>
      <c r="V568" s="325" t="s">
        <v>341</v>
      </c>
      <c r="W568" s="734" t="str">
        <f>IF(OR(AD553="",U551="",AE562=""),"",IF(AE562&gt;=81%*AF557,"A",IF(AE562&gt;=61%*AF557,"B",IF(AE562&gt;=41%*AF557,"C",IF(AE562&gt;=21%*AF557,"D","E")))))</f>
        <v/>
      </c>
      <c r="X568" s="734"/>
      <c r="Y568" s="732" t="s">
        <v>222</v>
      </c>
      <c r="Z568" s="732"/>
      <c r="AA568" s="732"/>
      <c r="AB568" s="732"/>
      <c r="AC568" s="769" t="str">
        <f>IFERROR(VLOOKUP(AD553,Marks,114,0),"")</f>
        <v/>
      </c>
      <c r="AD568" s="769"/>
      <c r="AE568" s="769"/>
      <c r="AF568" s="769"/>
    </row>
    <row r="569" spans="1:32" ht="21" customHeight="1">
      <c r="A569" s="166" t="str">
        <f>IF(N553="","",A568+1)</f>
        <v/>
      </c>
      <c r="B569" s="768" t="s">
        <v>228</v>
      </c>
      <c r="C569" s="768"/>
      <c r="D569" s="768"/>
      <c r="E569" s="735">
        <f>'Master sheet'!$C$10</f>
        <v>44697</v>
      </c>
      <c r="F569" s="735"/>
      <c r="G569" s="735"/>
      <c r="H569" s="318"/>
      <c r="I569" s="121"/>
      <c r="J569" s="121"/>
      <c r="K569" s="76"/>
      <c r="L569" s="121"/>
      <c r="M569" s="121"/>
      <c r="N569" s="121"/>
      <c r="O569" s="121"/>
      <c r="P569" s="121"/>
      <c r="Q569" s="770"/>
      <c r="R569" s="768" t="s">
        <v>228</v>
      </c>
      <c r="S569" s="768"/>
      <c r="T569" s="768"/>
      <c r="U569" s="735">
        <f>'Master sheet'!$C$10</f>
        <v>44697</v>
      </c>
      <c r="V569" s="735"/>
      <c r="W569" s="735"/>
      <c r="X569" s="121"/>
      <c r="Y569" s="121"/>
      <c r="Z569" s="121"/>
      <c r="AA569" s="76"/>
      <c r="AB569" s="121"/>
      <c r="AC569" s="121"/>
      <c r="AD569" s="121"/>
      <c r="AE569" s="121"/>
      <c r="AF569" s="121"/>
    </row>
    <row r="570" spans="1:32" ht="43.5" customHeight="1">
      <c r="A570" s="166" t="str">
        <f>IF(N553="","",A569+1)</f>
        <v/>
      </c>
      <c r="B570" s="755" t="str">
        <f>IF(AND(C550=1),CONCATENATE("( ",UPPER('Master sheet'!$F$10)," )"),IF(AND(C550=2),CONCATENATE("( ",UPPER('Master sheet'!$F$18)," )"),IF(AND(C550=3),CONCATENATE("( ",UPPER('Master sheet'!$J$10)," )"),IF(AND(C550=4),CONCATENATE("( ",UPPER('Master sheet'!$J$18)," )"),""))))</f>
        <v/>
      </c>
      <c r="C570" s="755"/>
      <c r="D570" s="755"/>
      <c r="E570" s="755"/>
      <c r="F570" s="756" t="str">
        <f>IF(AND(N553=""),"",CONCATENATE("(",'Master sheet'!$C$14," )"))</f>
        <v/>
      </c>
      <c r="G570" s="756"/>
      <c r="H570" s="756"/>
      <c r="I570" s="756"/>
      <c r="J570" s="756"/>
      <c r="K570" s="756" t="str">
        <f>IF(AND(N553=""),"",CONCATENATE("(",'Master sheet'!$C$12," )"))</f>
        <v/>
      </c>
      <c r="L570" s="756"/>
      <c r="M570" s="756"/>
      <c r="N570" s="756"/>
      <c r="O570" s="756"/>
      <c r="P570" s="756"/>
      <c r="Q570" s="770"/>
      <c r="R570" s="755" t="str">
        <f>IF(AND(S550=1),CONCATENATE("( ",UPPER('Master sheet'!$F$10)," )"),IF(AND(S550=2),CONCATENATE("( ",UPPER('Master sheet'!$F$18)," )"),IF(AND(S550=3),CONCATENATE("( ",UPPER('Master sheet'!$J$10)," )"),IF(AND(S550=4),CONCATENATE("( ",UPPER('Master sheet'!$J$18)," )"),""))))</f>
        <v/>
      </c>
      <c r="S570" s="755"/>
      <c r="T570" s="755"/>
      <c r="U570" s="755"/>
      <c r="V570" s="756" t="str">
        <f>IF(AND(AD553=""),"",CONCATENATE("(",'Master sheet'!$C$14," )"))</f>
        <v/>
      </c>
      <c r="W570" s="756"/>
      <c r="X570" s="756"/>
      <c r="Y570" s="756"/>
      <c r="Z570" s="756"/>
      <c r="AA570" s="756" t="str">
        <f>IF(AND(AD553=""),"",CONCATENATE("(",'Master sheet'!$C$12," )"))</f>
        <v/>
      </c>
      <c r="AB570" s="756"/>
      <c r="AC570" s="756"/>
      <c r="AD570" s="756"/>
      <c r="AE570" s="756"/>
      <c r="AF570" s="756"/>
    </row>
    <row r="571" spans="1:32" ht="21.75" customHeight="1">
      <c r="A571" s="166" t="str">
        <f>IF(N553="","",A570+1)</f>
        <v/>
      </c>
      <c r="B571" s="757" t="s">
        <v>223</v>
      </c>
      <c r="C571" s="757"/>
      <c r="D571" s="757"/>
      <c r="E571" s="757"/>
      <c r="F571" s="758" t="s">
        <v>224</v>
      </c>
      <c r="G571" s="758"/>
      <c r="H571" s="758"/>
      <c r="I571" s="758"/>
      <c r="J571" s="758"/>
      <c r="K571" s="757" t="s">
        <v>225</v>
      </c>
      <c r="L571" s="757"/>
      <c r="M571" s="757"/>
      <c r="N571" s="757"/>
      <c r="O571" s="757"/>
      <c r="P571" s="757"/>
      <c r="Q571" s="770"/>
      <c r="R571" s="757" t="s">
        <v>223</v>
      </c>
      <c r="S571" s="757"/>
      <c r="T571" s="757"/>
      <c r="U571" s="757"/>
      <c r="V571" s="758" t="s">
        <v>224</v>
      </c>
      <c r="W571" s="758"/>
      <c r="X571" s="758"/>
      <c r="Y571" s="758"/>
      <c r="Z571" s="758"/>
      <c r="AA571" s="757" t="s">
        <v>225</v>
      </c>
      <c r="AB571" s="757"/>
      <c r="AC571" s="757"/>
      <c r="AD571" s="757"/>
      <c r="AE571" s="757"/>
      <c r="AF571" s="757"/>
    </row>
    <row r="573" spans="1:32" ht="21.9" customHeight="1">
      <c r="A573" s="165" t="str">
        <f>IF(N579="","",1)</f>
        <v/>
      </c>
      <c r="B573" s="759" t="s">
        <v>203</v>
      </c>
      <c r="C573" s="759"/>
      <c r="D573" s="759"/>
      <c r="E573" s="759"/>
      <c r="F573" s="759"/>
      <c r="G573" s="759"/>
      <c r="H573" s="759"/>
      <c r="I573" s="759"/>
      <c r="J573" s="759"/>
      <c r="K573" s="759"/>
      <c r="L573" s="759"/>
      <c r="M573" s="759"/>
      <c r="N573" s="759"/>
      <c r="O573" s="759"/>
      <c r="P573" s="759"/>
      <c r="Q573" s="770" t="s">
        <v>249</v>
      </c>
      <c r="R573" s="759" t="s">
        <v>203</v>
      </c>
      <c r="S573" s="759"/>
      <c r="T573" s="759"/>
      <c r="U573" s="759"/>
      <c r="V573" s="759"/>
      <c r="W573" s="759"/>
      <c r="X573" s="759"/>
      <c r="Y573" s="759"/>
      <c r="Z573" s="759"/>
      <c r="AA573" s="759"/>
      <c r="AB573" s="759"/>
      <c r="AC573" s="759"/>
      <c r="AD573" s="759"/>
      <c r="AE573" s="759"/>
      <c r="AF573" s="759"/>
    </row>
    <row r="574" spans="1:32" ht="21.9" customHeight="1">
      <c r="A574" s="166" t="str">
        <f>IF(N579="","",A573+1)</f>
        <v/>
      </c>
      <c r="B574" s="771" t="s">
        <v>204</v>
      </c>
      <c r="C574" s="771"/>
      <c r="D574" s="771"/>
      <c r="E574" s="771"/>
      <c r="F574" s="771"/>
      <c r="G574" s="771"/>
      <c r="H574" s="771"/>
      <c r="I574" s="771"/>
      <c r="J574" s="771"/>
      <c r="K574" s="771"/>
      <c r="L574" s="771"/>
      <c r="M574" s="771"/>
      <c r="N574" s="771"/>
      <c r="O574" s="771"/>
      <c r="P574" s="771"/>
      <c r="Q574" s="770"/>
      <c r="R574" s="771" t="s">
        <v>204</v>
      </c>
      <c r="S574" s="771"/>
      <c r="T574" s="771"/>
      <c r="U574" s="771"/>
      <c r="V574" s="771"/>
      <c r="W574" s="771"/>
      <c r="X574" s="771"/>
      <c r="Y574" s="771"/>
      <c r="Z574" s="771"/>
      <c r="AA574" s="771"/>
      <c r="AB574" s="771"/>
      <c r="AC574" s="771"/>
      <c r="AD574" s="771"/>
      <c r="AE574" s="771"/>
      <c r="AF574" s="771"/>
    </row>
    <row r="575" spans="1:32" ht="21.9" customHeight="1">
      <c r="A575" s="166" t="str">
        <f>IF(N579="","",A574+1)</f>
        <v/>
      </c>
      <c r="B575" s="772" t="s">
        <v>168</v>
      </c>
      <c r="C575" s="772"/>
      <c r="D575" s="772"/>
      <c r="E575" s="773" t="str">
        <f>IF(AND(N579=""),"",'Result Sheet'!$F$2)</f>
        <v/>
      </c>
      <c r="F575" s="773"/>
      <c r="G575" s="773"/>
      <c r="H575" s="773"/>
      <c r="I575" s="773"/>
      <c r="J575" s="773"/>
      <c r="K575" s="773"/>
      <c r="L575" s="773"/>
      <c r="M575" s="773"/>
      <c r="N575" s="773"/>
      <c r="O575" s="773"/>
      <c r="P575" s="773"/>
      <c r="Q575" s="770"/>
      <c r="R575" s="772" t="s">
        <v>168</v>
      </c>
      <c r="S575" s="772"/>
      <c r="T575" s="772"/>
      <c r="U575" s="773" t="str">
        <f>IF(AND(AD579=""),"",'Result Sheet'!$F$2)</f>
        <v/>
      </c>
      <c r="V575" s="773"/>
      <c r="W575" s="773"/>
      <c r="X575" s="773"/>
      <c r="Y575" s="773"/>
      <c r="Z575" s="773"/>
      <c r="AA575" s="773"/>
      <c r="AB575" s="773"/>
      <c r="AC575" s="773"/>
      <c r="AD575" s="773"/>
      <c r="AE575" s="773"/>
      <c r="AF575" s="773"/>
    </row>
    <row r="576" spans="1:32" ht="21.9" customHeight="1">
      <c r="A576" s="166" t="str">
        <f>IF(N579="","",A575+1)</f>
        <v/>
      </c>
      <c r="B576" s="164" t="s">
        <v>169</v>
      </c>
      <c r="C576" s="748" t="str">
        <f>IFERROR(VLOOKUP(N579,Marks,2,0),"")</f>
        <v/>
      </c>
      <c r="D576" s="748"/>
      <c r="E576" s="766" t="s">
        <v>212</v>
      </c>
      <c r="F576" s="766"/>
      <c r="G576" s="766"/>
      <c r="H576" s="748" t="str">
        <f>IFERROR(VLOOKUP(N579,Marks,3,0),"")</f>
        <v/>
      </c>
      <c r="I576" s="748"/>
      <c r="J576" s="749" t="s">
        <v>205</v>
      </c>
      <c r="K576" s="749"/>
      <c r="L576" s="749"/>
      <c r="M576" s="749"/>
      <c r="N576" s="750" t="str">
        <f>IF(AND(N579=""),"",'Marks Entry 1st'!$I$2)</f>
        <v/>
      </c>
      <c r="O576" s="750"/>
      <c r="P576" s="750"/>
      <c r="Q576" s="770"/>
      <c r="R576" s="164" t="s">
        <v>169</v>
      </c>
      <c r="S576" s="748" t="str">
        <f>IFERROR(VLOOKUP(AD579,Marks,2,0),"")</f>
        <v/>
      </c>
      <c r="T576" s="748"/>
      <c r="U576" s="766" t="s">
        <v>212</v>
      </c>
      <c r="V576" s="766"/>
      <c r="W576" s="766"/>
      <c r="X576" s="748" t="str">
        <f>IFERROR(VLOOKUP(AD579,Marks,3,0),"")</f>
        <v/>
      </c>
      <c r="Y576" s="748"/>
      <c r="Z576" s="749" t="s">
        <v>205</v>
      </c>
      <c r="AA576" s="749"/>
      <c r="AB576" s="749"/>
      <c r="AC576" s="749"/>
      <c r="AD576" s="750" t="str">
        <f>IF(AND(AD579=""),"",'Marks Entry 1st'!$I$2)</f>
        <v/>
      </c>
      <c r="AE576" s="750"/>
      <c r="AF576" s="750"/>
    </row>
    <row r="577" spans="1:32" ht="21.9" customHeight="1">
      <c r="A577" s="166" t="str">
        <f>IF(N579="","",A576+1)</f>
        <v/>
      </c>
      <c r="B577" s="751" t="s">
        <v>206</v>
      </c>
      <c r="C577" s="751"/>
      <c r="D577" s="751"/>
      <c r="E577" s="752" t="str">
        <f>IFERROR(VLOOKUP(N579,Marks,6,0),"")</f>
        <v/>
      </c>
      <c r="F577" s="752"/>
      <c r="G577" s="752"/>
      <c r="H577" s="752"/>
      <c r="I577" s="752"/>
      <c r="J577" s="753" t="s">
        <v>209</v>
      </c>
      <c r="K577" s="753"/>
      <c r="L577" s="753"/>
      <c r="M577" s="753"/>
      <c r="N577" s="754" t="str">
        <f>IFERROR(VLOOKUP(N579,Marks,5,0),"")</f>
        <v/>
      </c>
      <c r="O577" s="754"/>
      <c r="P577" s="754"/>
      <c r="Q577" s="770"/>
      <c r="R577" s="751" t="s">
        <v>206</v>
      </c>
      <c r="S577" s="751"/>
      <c r="T577" s="751"/>
      <c r="U577" s="752" t="str">
        <f>IFERROR(VLOOKUP(AD579,Marks,6,0),"")</f>
        <v/>
      </c>
      <c r="V577" s="752"/>
      <c r="W577" s="752"/>
      <c r="X577" s="752"/>
      <c r="Y577" s="752"/>
      <c r="Z577" s="753" t="s">
        <v>209</v>
      </c>
      <c r="AA577" s="753"/>
      <c r="AB577" s="753"/>
      <c r="AC577" s="753"/>
      <c r="AD577" s="754" t="str">
        <f>IFERROR(VLOOKUP(AD579,Marks,5,0),"")</f>
        <v/>
      </c>
      <c r="AE577" s="754"/>
      <c r="AF577" s="754"/>
    </row>
    <row r="578" spans="1:32" ht="21.9" customHeight="1">
      <c r="A578" s="166" t="str">
        <f>IF(N579="","",A577+1)</f>
        <v/>
      </c>
      <c r="B578" s="751" t="s">
        <v>207</v>
      </c>
      <c r="C578" s="751"/>
      <c r="D578" s="751"/>
      <c r="E578" s="752" t="str">
        <f>IFERROR(VLOOKUP(N579,Marks,7,0),"")</f>
        <v/>
      </c>
      <c r="F578" s="752"/>
      <c r="G578" s="752"/>
      <c r="H578" s="752"/>
      <c r="I578" s="752"/>
      <c r="J578" s="753" t="s">
        <v>210</v>
      </c>
      <c r="K578" s="753"/>
      <c r="L578" s="753"/>
      <c r="M578" s="753"/>
      <c r="N578" s="767" t="str">
        <f>IFERROR(VLOOKUP(N579,Marks,4,0),"")</f>
        <v/>
      </c>
      <c r="O578" s="767"/>
      <c r="P578" s="767"/>
      <c r="Q578" s="770"/>
      <c r="R578" s="751" t="s">
        <v>207</v>
      </c>
      <c r="S578" s="751"/>
      <c r="T578" s="751"/>
      <c r="U578" s="752" t="str">
        <f>IFERROR(VLOOKUP(AD579,Marks,7,0),"")</f>
        <v/>
      </c>
      <c r="V578" s="752"/>
      <c r="W578" s="752"/>
      <c r="X578" s="752"/>
      <c r="Y578" s="752"/>
      <c r="Z578" s="753" t="s">
        <v>210</v>
      </c>
      <c r="AA578" s="753"/>
      <c r="AB578" s="753"/>
      <c r="AC578" s="753"/>
      <c r="AD578" s="767" t="str">
        <f>IFERROR(VLOOKUP(AD579,Marks,4,0),"")</f>
        <v/>
      </c>
      <c r="AE578" s="767"/>
      <c r="AF578" s="767"/>
    </row>
    <row r="579" spans="1:32" ht="21.9" customHeight="1">
      <c r="A579" s="166" t="str">
        <f>IF(N579="","",A578+1)</f>
        <v/>
      </c>
      <c r="B579" s="751" t="s">
        <v>208</v>
      </c>
      <c r="C579" s="751"/>
      <c r="D579" s="751"/>
      <c r="E579" s="752" t="str">
        <f>IFERROR(VLOOKUP(N579,Marks,8,0),"")</f>
        <v/>
      </c>
      <c r="F579" s="752"/>
      <c r="G579" s="752"/>
      <c r="H579" s="752"/>
      <c r="I579" s="752"/>
      <c r="J579" s="753" t="s">
        <v>211</v>
      </c>
      <c r="K579" s="753"/>
      <c r="L579" s="753"/>
      <c r="M579" s="753"/>
      <c r="N579" s="760" t="str">
        <f>IF(AD553="","",IF(AND(AD553+1&gt;$AN$6),"",AD553+1))</f>
        <v/>
      </c>
      <c r="O579" s="760"/>
      <c r="P579" s="760"/>
      <c r="Q579" s="770"/>
      <c r="R579" s="751" t="s">
        <v>208</v>
      </c>
      <c r="S579" s="751"/>
      <c r="T579" s="751"/>
      <c r="U579" s="752" t="str">
        <f>IFERROR(VLOOKUP(AD579,Marks,8,0),"")</f>
        <v/>
      </c>
      <c r="V579" s="752"/>
      <c r="W579" s="752"/>
      <c r="X579" s="752"/>
      <c r="Y579" s="752"/>
      <c r="Z579" s="753" t="s">
        <v>211</v>
      </c>
      <c r="AA579" s="753"/>
      <c r="AB579" s="753"/>
      <c r="AC579" s="753"/>
      <c r="AD579" s="761" t="str">
        <f>IF(N579="","",IF(AND(N579+1&gt;$AN$6),"",N579+1))</f>
        <v/>
      </c>
      <c r="AE579" s="761"/>
      <c r="AF579" s="761"/>
    </row>
    <row r="580" spans="1:32" ht="9" customHeight="1">
      <c r="A580" s="166" t="str">
        <f>IF(N579="","",A579+1)</f>
        <v/>
      </c>
      <c r="B580" s="123"/>
      <c r="C580" s="123"/>
      <c r="D580" s="123"/>
      <c r="E580" s="124"/>
      <c r="F580" s="124"/>
      <c r="G580" s="124"/>
      <c r="H580" s="123"/>
      <c r="I580" s="123"/>
      <c r="J580" s="125"/>
      <c r="K580" s="125"/>
      <c r="L580" s="125"/>
      <c r="M580" s="76"/>
      <c r="N580" s="76"/>
      <c r="O580" s="76"/>
      <c r="P580" s="76"/>
      <c r="Q580" s="770"/>
      <c r="R580" s="123"/>
      <c r="S580" s="123"/>
      <c r="T580" s="123"/>
      <c r="U580" s="124"/>
      <c r="V580" s="124"/>
      <c r="W580" s="124"/>
      <c r="X580" s="123"/>
      <c r="Y580" s="123"/>
      <c r="Z580" s="125"/>
      <c r="AA580" s="125"/>
      <c r="AB580" s="125"/>
      <c r="AC580" s="76"/>
      <c r="AD580" s="76"/>
      <c r="AE580" s="76"/>
      <c r="AF580" s="76"/>
    </row>
    <row r="581" spans="1:32" ht="21" customHeight="1">
      <c r="A581" s="166" t="str">
        <f>IF(N579="","",A580+1)</f>
        <v/>
      </c>
      <c r="B581" s="762" t="s">
        <v>213</v>
      </c>
      <c r="C581" s="610" t="s">
        <v>214</v>
      </c>
      <c r="D581" s="610"/>
      <c r="E581" s="610"/>
      <c r="F581" s="763" t="s">
        <v>13</v>
      </c>
      <c r="G581" s="764"/>
      <c r="H581" s="764"/>
      <c r="I581" s="765"/>
      <c r="J581" s="613" t="s">
        <v>184</v>
      </c>
      <c r="K581" s="614" t="s">
        <v>167</v>
      </c>
      <c r="L581" s="615"/>
      <c r="M581" s="615"/>
      <c r="N581" s="616"/>
      <c r="O581" s="580" t="s">
        <v>185</v>
      </c>
      <c r="P581" s="581" t="s">
        <v>186</v>
      </c>
      <c r="Q581" s="770"/>
      <c r="R581" s="762" t="s">
        <v>213</v>
      </c>
      <c r="S581" s="610" t="s">
        <v>214</v>
      </c>
      <c r="T581" s="610"/>
      <c r="U581" s="610"/>
      <c r="V581" s="763" t="s">
        <v>13</v>
      </c>
      <c r="W581" s="764"/>
      <c r="X581" s="764"/>
      <c r="Y581" s="765"/>
      <c r="Z581" s="613" t="s">
        <v>184</v>
      </c>
      <c r="AA581" s="614" t="s">
        <v>167</v>
      </c>
      <c r="AB581" s="615"/>
      <c r="AC581" s="615"/>
      <c r="AD581" s="616"/>
      <c r="AE581" s="580" t="s">
        <v>185</v>
      </c>
      <c r="AF581" s="581" t="s">
        <v>186</v>
      </c>
    </row>
    <row r="582" spans="1:32" ht="90.75" customHeight="1">
      <c r="A582" s="166" t="str">
        <f>IF(N579="","",A581+1)</f>
        <v/>
      </c>
      <c r="B582" s="762"/>
      <c r="C582" s="171" t="s">
        <v>11</v>
      </c>
      <c r="D582" s="171" t="s">
        <v>180</v>
      </c>
      <c r="E582" s="171" t="s">
        <v>108</v>
      </c>
      <c r="F582" s="171" t="s">
        <v>182</v>
      </c>
      <c r="G582" s="171" t="s">
        <v>183</v>
      </c>
      <c r="H582" s="305" t="s">
        <v>10</v>
      </c>
      <c r="I582" s="171" t="s">
        <v>108</v>
      </c>
      <c r="J582" s="613"/>
      <c r="K582" s="172" t="s">
        <v>182</v>
      </c>
      <c r="L582" s="172" t="s">
        <v>183</v>
      </c>
      <c r="M582" s="173" t="s">
        <v>10</v>
      </c>
      <c r="N582" s="171" t="s">
        <v>108</v>
      </c>
      <c r="O582" s="580"/>
      <c r="P582" s="736"/>
      <c r="Q582" s="770"/>
      <c r="R582" s="762"/>
      <c r="S582" s="171" t="s">
        <v>11</v>
      </c>
      <c r="T582" s="171" t="s">
        <v>180</v>
      </c>
      <c r="U582" s="171" t="s">
        <v>108</v>
      </c>
      <c r="V582" s="171" t="s">
        <v>182</v>
      </c>
      <c r="W582" s="171" t="s">
        <v>183</v>
      </c>
      <c r="X582" s="305" t="s">
        <v>10</v>
      </c>
      <c r="Y582" s="171" t="s">
        <v>108</v>
      </c>
      <c r="Z582" s="613"/>
      <c r="AA582" s="172" t="s">
        <v>182</v>
      </c>
      <c r="AB582" s="172" t="s">
        <v>183</v>
      </c>
      <c r="AC582" s="173" t="s">
        <v>10</v>
      </c>
      <c r="AD582" s="171" t="s">
        <v>108</v>
      </c>
      <c r="AE582" s="580"/>
      <c r="AF582" s="736">
        <v>0</v>
      </c>
    </row>
    <row r="583" spans="1:32" ht="18.75" customHeight="1">
      <c r="A583" s="166" t="str">
        <f>IF(N579="","",A582+1)</f>
        <v/>
      </c>
      <c r="B583" s="762"/>
      <c r="C583" s="390">
        <v>20</v>
      </c>
      <c r="D583" s="390">
        <v>20</v>
      </c>
      <c r="E583" s="116">
        <v>40</v>
      </c>
      <c r="F583" s="390">
        <v>30</v>
      </c>
      <c r="G583" s="390">
        <v>18</v>
      </c>
      <c r="H583" s="390">
        <v>12</v>
      </c>
      <c r="I583" s="116">
        <v>60</v>
      </c>
      <c r="J583" s="118">
        <v>100</v>
      </c>
      <c r="K583" s="390">
        <v>50</v>
      </c>
      <c r="L583" s="390">
        <v>30</v>
      </c>
      <c r="M583" s="390">
        <v>20</v>
      </c>
      <c r="N583" s="116">
        <v>100</v>
      </c>
      <c r="O583" s="118">
        <v>200</v>
      </c>
      <c r="P583" s="775" t="str">
        <f>IF(AND(N579="",C576="",E577="",N577=""),"",IF(OR(C576=1,C576=2),600,800))</f>
        <v/>
      </c>
      <c r="Q583" s="770"/>
      <c r="R583" s="762"/>
      <c r="S583" s="390">
        <v>20</v>
      </c>
      <c r="T583" s="390">
        <v>20</v>
      </c>
      <c r="U583" s="116">
        <v>40</v>
      </c>
      <c r="V583" s="390">
        <v>30</v>
      </c>
      <c r="W583" s="390">
        <v>18</v>
      </c>
      <c r="X583" s="390">
        <v>12</v>
      </c>
      <c r="Y583" s="116">
        <v>60</v>
      </c>
      <c r="Z583" s="118">
        <v>100</v>
      </c>
      <c r="AA583" s="390">
        <v>50</v>
      </c>
      <c r="AB583" s="390">
        <v>30</v>
      </c>
      <c r="AC583" s="390">
        <v>20</v>
      </c>
      <c r="AD583" s="116">
        <v>100</v>
      </c>
      <c r="AE583" s="118">
        <v>200</v>
      </c>
      <c r="AF583" s="775" t="str">
        <f>IF(AND(AD579="",S576="",U577="",AD577=""),"",IF(OR(S576=1,S576=2),600,800))</f>
        <v/>
      </c>
    </row>
    <row r="584" spans="1:32" ht="21" customHeight="1">
      <c r="A584" s="166" t="str">
        <f>IF(N579="","",A583+1)</f>
        <v/>
      </c>
      <c r="B584" s="122" t="str">
        <f>'Result Sheet'!$L$4</f>
        <v xml:space="preserve">हिन्दी </v>
      </c>
      <c r="C584" s="391" t="str">
        <f>IFERROR(VLOOKUP(N579,Marks,11,0),"")</f>
        <v/>
      </c>
      <c r="D584" s="391" t="str">
        <f>IFERROR(VLOOKUP(N579,Marks,12,0),"")</f>
        <v/>
      </c>
      <c r="E584" s="117" t="str">
        <f>IFERROR(VLOOKUP(N579,Marks,13,0),"")</f>
        <v/>
      </c>
      <c r="F584" s="391" t="str">
        <f>IFERROR(VLOOKUP(N579,Marks,14,0),"")</f>
        <v/>
      </c>
      <c r="G584" s="391" t="str">
        <f>IFERROR(VLOOKUP(N579,Marks,15,0),"")</f>
        <v/>
      </c>
      <c r="H584" s="391" t="str">
        <f>IFERROR(VLOOKUP(N579,Marks,16,0),"")</f>
        <v/>
      </c>
      <c r="I584" s="117" t="str">
        <f>IFERROR(VLOOKUP(N579,Marks,17,0),"")</f>
        <v/>
      </c>
      <c r="J584" s="119">
        <f>IFERROR(VLOOKUP(N579,Marks,18,0),"")</f>
        <v>0</v>
      </c>
      <c r="K584" s="391" t="str">
        <f>IFERROR(VLOOKUP(N579,Marks,19,0),"")</f>
        <v/>
      </c>
      <c r="L584" s="391" t="str">
        <f>IFERROR(VLOOKUP(N579,Marks,20,0),"")</f>
        <v/>
      </c>
      <c r="M584" s="391" t="str">
        <f>IFERROR(VLOOKUP(N579,Marks,21,0),"")</f>
        <v/>
      </c>
      <c r="N584" s="117" t="str">
        <f>IFERROR(VLOOKUP(N579,Marks,22,0),"")</f>
        <v/>
      </c>
      <c r="O584" s="119" t="str">
        <f>IFERROR(VLOOKUP(N579,Marks,23,0),"")</f>
        <v/>
      </c>
      <c r="P584" s="323" t="str">
        <f>IFERROR(VLOOKUP(N579,Marks,29,0),"")</f>
        <v/>
      </c>
      <c r="Q584" s="770"/>
      <c r="R584" s="122" t="str">
        <f>'Result Sheet'!$L$4</f>
        <v xml:space="preserve">हिन्दी </v>
      </c>
      <c r="S584" s="391" t="str">
        <f>IFERROR(VLOOKUP(AD579,Marks,11,0),"")</f>
        <v/>
      </c>
      <c r="T584" s="391" t="str">
        <f>IFERROR(VLOOKUP(AD579,Marks,12,0),"")</f>
        <v/>
      </c>
      <c r="U584" s="117" t="str">
        <f>IFERROR(VLOOKUP(AD579,Marks,13,0),"")</f>
        <v/>
      </c>
      <c r="V584" s="391" t="str">
        <f>IFERROR(VLOOKUP(AD579,Marks,14,0),"")</f>
        <v/>
      </c>
      <c r="W584" s="391" t="str">
        <f>IFERROR(VLOOKUP(AD579,Marks,15,0),"")</f>
        <v/>
      </c>
      <c r="X584" s="391" t="str">
        <f>IFERROR(VLOOKUP(AD579,Marks,16,0),"")</f>
        <v/>
      </c>
      <c r="Y584" s="117" t="str">
        <f>IFERROR(VLOOKUP(AD579,Marks,17,0),"")</f>
        <v/>
      </c>
      <c r="Z584" s="119">
        <f>IFERROR(VLOOKUP(AD579,Marks,18,0),"")</f>
        <v>0</v>
      </c>
      <c r="AA584" s="391" t="str">
        <f>IFERROR(VLOOKUP(AD579,Marks,19,0),"")</f>
        <v/>
      </c>
      <c r="AB584" s="391" t="str">
        <f>IFERROR(VLOOKUP(AD579,Marks,20,0),"")</f>
        <v/>
      </c>
      <c r="AC584" s="391" t="str">
        <f>IFERROR(VLOOKUP(AD579,Marks,21,0),"")</f>
        <v/>
      </c>
      <c r="AD584" s="117" t="str">
        <f>IFERROR(VLOOKUP(AD579,Marks,22,0),"")</f>
        <v/>
      </c>
      <c r="AE584" s="119" t="str">
        <f>IFERROR(VLOOKUP(AD579,Marks,23,0),"")</f>
        <v/>
      </c>
      <c r="AF584" s="323" t="str">
        <f>IFERROR(VLOOKUP(AD579,Marks,29,0),"")</f>
        <v/>
      </c>
    </row>
    <row r="585" spans="1:32" ht="21" customHeight="1">
      <c r="A585" s="166" t="str">
        <f>IF(N579="","",A584+1)</f>
        <v/>
      </c>
      <c r="B585" s="122" t="str">
        <f>'Result Sheet'!$AE$4</f>
        <v xml:space="preserve">अंग्रेजी </v>
      </c>
      <c r="C585" s="391" t="str">
        <f>IFERROR(VLOOKUP(N579,Marks,30,0),"")</f>
        <v/>
      </c>
      <c r="D585" s="391" t="str">
        <f>IFERROR(VLOOKUP(N579,Marks,31,0),"")</f>
        <v/>
      </c>
      <c r="E585" s="117" t="str">
        <f>IFERROR(VLOOKUP(N579,Marks,32,0),"")</f>
        <v/>
      </c>
      <c r="F585" s="391" t="str">
        <f>IFERROR(VLOOKUP(N579,Marks,33,0),"")</f>
        <v/>
      </c>
      <c r="G585" s="391" t="str">
        <f>IFERROR(VLOOKUP(N579,Marks,34,0),"")</f>
        <v/>
      </c>
      <c r="H585" s="391" t="str">
        <f>IFERROR(VLOOKUP(N579,Marks,35,0),"")</f>
        <v/>
      </c>
      <c r="I585" s="117" t="str">
        <f>IFERROR(VLOOKUP(N579,Marks,36,0),"")</f>
        <v/>
      </c>
      <c r="J585" s="119">
        <f>IFERROR(VLOOKUP(N579,Marks,37,0),"")</f>
        <v>0</v>
      </c>
      <c r="K585" s="391" t="str">
        <f>IFERROR(VLOOKUP(N579,Marks,38,0),"")</f>
        <v/>
      </c>
      <c r="L585" s="391" t="str">
        <f>IFERROR(VLOOKUP(N579,Marks,39,0),"")</f>
        <v/>
      </c>
      <c r="M585" s="391" t="str">
        <f>IFERROR(VLOOKUP(N579,Marks,40,0),"")</f>
        <v/>
      </c>
      <c r="N585" s="117" t="str">
        <f>IFERROR(VLOOKUP(N579,Marks,41,0),"")</f>
        <v/>
      </c>
      <c r="O585" s="119" t="str">
        <f>IFERROR(VLOOKUP(N579,Marks,42,0),"")</f>
        <v/>
      </c>
      <c r="P585" s="323" t="str">
        <f>IFERROR(VLOOKUP(N579,Marks,48,0),"")</f>
        <v/>
      </c>
      <c r="Q585" s="770"/>
      <c r="R585" s="122" t="str">
        <f>'Result Sheet'!$AE$4</f>
        <v xml:space="preserve">अंग्रेजी </v>
      </c>
      <c r="S585" s="391" t="str">
        <f>IFERROR(VLOOKUP(AD579,Marks,30,0),"")</f>
        <v/>
      </c>
      <c r="T585" s="391" t="str">
        <f>IFERROR(VLOOKUP(AD579,Marks,31,0),"")</f>
        <v/>
      </c>
      <c r="U585" s="117" t="str">
        <f>IFERROR(VLOOKUP(AD579,Marks,32,0),"")</f>
        <v/>
      </c>
      <c r="V585" s="391" t="str">
        <f>IFERROR(VLOOKUP(AD579,Marks,33,0),"")</f>
        <v/>
      </c>
      <c r="W585" s="391" t="str">
        <f>IFERROR(VLOOKUP(AD579,Marks,34,0),"")</f>
        <v/>
      </c>
      <c r="X585" s="391" t="str">
        <f>IFERROR(VLOOKUP(AD579,Marks,35,0),"")</f>
        <v/>
      </c>
      <c r="Y585" s="117" t="str">
        <f>IFERROR(VLOOKUP(AD579,Marks,36,0),"")</f>
        <v/>
      </c>
      <c r="Z585" s="119">
        <f>IFERROR(VLOOKUP(AD579,Marks,37,0),"")</f>
        <v>0</v>
      </c>
      <c r="AA585" s="391" t="str">
        <f>IFERROR(VLOOKUP(AD579,Marks,38,0),"")</f>
        <v/>
      </c>
      <c r="AB585" s="391" t="str">
        <f>IFERROR(VLOOKUP(AD579,Marks,39,0),"")</f>
        <v/>
      </c>
      <c r="AC585" s="391" t="str">
        <f>IFERROR(VLOOKUP(AD579,Marks,40,0),"")</f>
        <v/>
      </c>
      <c r="AD585" s="117" t="str">
        <f>IFERROR(VLOOKUP(AD579,Marks,41,0),"")</f>
        <v/>
      </c>
      <c r="AE585" s="119" t="str">
        <f>IFERROR(VLOOKUP(AD579,Marks,42,0),"")</f>
        <v/>
      </c>
      <c r="AF585" s="323" t="str">
        <f>IFERROR(VLOOKUP(AD579,Marks,48,0),"")</f>
        <v/>
      </c>
    </row>
    <row r="586" spans="1:32" ht="21" customHeight="1">
      <c r="A586" s="166" t="str">
        <f>IF(N579="","",A585+1)</f>
        <v/>
      </c>
      <c r="B586" s="122" t="str">
        <f>'Result Sheet'!$AX$4</f>
        <v xml:space="preserve">गणित </v>
      </c>
      <c r="C586" s="391" t="str">
        <f>IFERROR(VLOOKUP(N579,Marks,49,0),"")</f>
        <v/>
      </c>
      <c r="D586" s="391" t="str">
        <f>IFERROR(VLOOKUP(N579,Marks,50,0),"")</f>
        <v/>
      </c>
      <c r="E586" s="117" t="str">
        <f>IFERROR(VLOOKUP(N579,Marks,51,0),"")</f>
        <v/>
      </c>
      <c r="F586" s="391" t="str">
        <f>IFERROR(VLOOKUP(N579,Marks,52,0),"")</f>
        <v/>
      </c>
      <c r="G586" s="391" t="str">
        <f>IFERROR(VLOOKUP(N579,Marks,53,0),"")</f>
        <v/>
      </c>
      <c r="H586" s="391" t="str">
        <f>IFERROR(VLOOKUP(N579,Marks,54,0),"")</f>
        <v/>
      </c>
      <c r="I586" s="117" t="str">
        <f>IFERROR(VLOOKUP(N579,Marks,55,0),"")</f>
        <v/>
      </c>
      <c r="J586" s="119">
        <f>IFERROR(VLOOKUP(N579,Marks,56,0),"")</f>
        <v>0</v>
      </c>
      <c r="K586" s="391" t="str">
        <f>IFERROR(VLOOKUP(N579,Marks,57,0),"")</f>
        <v/>
      </c>
      <c r="L586" s="391" t="str">
        <f>IFERROR(VLOOKUP(N579,Marks,58,0),"")</f>
        <v/>
      </c>
      <c r="M586" s="391" t="str">
        <f>IFERROR(VLOOKUP(N579,Marks,59,0),"")</f>
        <v/>
      </c>
      <c r="N586" s="117" t="str">
        <f>IFERROR(VLOOKUP(N579,Marks,60,0),"")</f>
        <v/>
      </c>
      <c r="O586" s="119" t="str">
        <f>IFERROR(VLOOKUP(N579,Marks,61,0),"")</f>
        <v/>
      </c>
      <c r="P586" s="323" t="str">
        <f>IFERROR(VLOOKUP(N579,Marks,67,0),"")</f>
        <v/>
      </c>
      <c r="Q586" s="770"/>
      <c r="R586" s="122" t="str">
        <f>'Result Sheet'!$AX$4</f>
        <v xml:space="preserve">गणित </v>
      </c>
      <c r="S586" s="391" t="str">
        <f>IFERROR(VLOOKUP(AD579,Marks,49,0),"")</f>
        <v/>
      </c>
      <c r="T586" s="391" t="str">
        <f>IFERROR(VLOOKUP(AD579,Marks,50,0),"")</f>
        <v/>
      </c>
      <c r="U586" s="117" t="str">
        <f>IFERROR(VLOOKUP(AD579,Marks,51,0),"")</f>
        <v/>
      </c>
      <c r="V586" s="391" t="str">
        <f>IFERROR(VLOOKUP(AD579,Marks,52,0),"")</f>
        <v/>
      </c>
      <c r="W586" s="391" t="str">
        <f>IFERROR(VLOOKUP(AD579,Marks,53,0),"")</f>
        <v/>
      </c>
      <c r="X586" s="391" t="str">
        <f>IFERROR(VLOOKUP(AD579,Marks,54,0),"")</f>
        <v/>
      </c>
      <c r="Y586" s="117" t="str">
        <f>IFERROR(VLOOKUP(AD579,Marks,55,0),"")</f>
        <v/>
      </c>
      <c r="Z586" s="119">
        <f>IFERROR(VLOOKUP(AD579,Marks,56,0),"")</f>
        <v>0</v>
      </c>
      <c r="AA586" s="391" t="str">
        <f>IFERROR(VLOOKUP(AD579,Marks,57,0),"")</f>
        <v/>
      </c>
      <c r="AB586" s="391" t="str">
        <f>IFERROR(VLOOKUP(AD579,Marks,58,0),"")</f>
        <v/>
      </c>
      <c r="AC586" s="391" t="str">
        <f>IFERROR(VLOOKUP(AD579,Marks,59,0),"")</f>
        <v/>
      </c>
      <c r="AD586" s="117" t="str">
        <f>IFERROR(VLOOKUP(AD579,Marks,60,0),"")</f>
        <v/>
      </c>
      <c r="AE586" s="119" t="str">
        <f>IFERROR(VLOOKUP(AD579,Marks,61,0),"")</f>
        <v/>
      </c>
      <c r="AF586" s="323" t="str">
        <f>IFERROR(VLOOKUP(AD579,Marks,67,0),"")</f>
        <v/>
      </c>
    </row>
    <row r="587" spans="1:32" ht="21" customHeight="1">
      <c r="A587" s="166" t="str">
        <f>IF(N579="","",A586+1)</f>
        <v/>
      </c>
      <c r="B587" s="122" t="str">
        <f>'Result Sheet'!$BQ$4</f>
        <v xml:space="preserve">पर्यावरण अध्ययन </v>
      </c>
      <c r="C587" s="391" t="str">
        <f>IFERROR(VLOOKUP(N579,Marks,68,0),"")</f>
        <v/>
      </c>
      <c r="D587" s="391" t="str">
        <f>IFERROR(VLOOKUP(N579,Marks,69,0),"")</f>
        <v/>
      </c>
      <c r="E587" s="117" t="str">
        <f>IFERROR(VLOOKUP(N579,Marks,70,0),"")</f>
        <v/>
      </c>
      <c r="F587" s="391" t="str">
        <f>IFERROR(VLOOKUP(N579,Marks,71,0),"")</f>
        <v/>
      </c>
      <c r="G587" s="391" t="str">
        <f>IFERROR(VLOOKUP(N579,Marks,72,0),"")</f>
        <v/>
      </c>
      <c r="H587" s="391" t="str">
        <f>IFERROR(VLOOKUP(N579,Marks,73,0),"")</f>
        <v/>
      </c>
      <c r="I587" s="117" t="str">
        <f>IFERROR(VLOOKUP(N579,Marks,74,0),"")</f>
        <v/>
      </c>
      <c r="J587" s="119">
        <f>IFERROR(VLOOKUP(N579,Marks,75,0),"")</f>
        <v>0</v>
      </c>
      <c r="K587" s="391" t="str">
        <f>IFERROR(VLOOKUP(N579,Marks,76,0),"")</f>
        <v/>
      </c>
      <c r="L587" s="391" t="str">
        <f>IFERROR(VLOOKUP(N579,Marks,77,0),"")</f>
        <v/>
      </c>
      <c r="M587" s="391" t="str">
        <f>IFERROR(VLOOKUP(N579,Marks,78,0),"")</f>
        <v/>
      </c>
      <c r="N587" s="117" t="str">
        <f>IFERROR(VLOOKUP(N579,Marks,79,0),"")</f>
        <v/>
      </c>
      <c r="O587" s="119" t="str">
        <f>IFERROR(VLOOKUP(N579,Marks,80,0),"")</f>
        <v/>
      </c>
      <c r="P587" s="323" t="str">
        <f>IFERROR(VLOOKUP(N579,Marks,86,0),"")</f>
        <v/>
      </c>
      <c r="Q587" s="770"/>
      <c r="R587" s="122" t="str">
        <f>'Result Sheet'!$BQ$4</f>
        <v xml:space="preserve">पर्यावरण अध्ययन </v>
      </c>
      <c r="S587" s="391" t="str">
        <f>IFERROR(VLOOKUP(AD579,Marks,68,0),"")</f>
        <v/>
      </c>
      <c r="T587" s="391" t="str">
        <f>IFERROR(VLOOKUP(AD579,Marks,69,0),"")</f>
        <v/>
      </c>
      <c r="U587" s="117" t="str">
        <f>IFERROR(VLOOKUP(AD579,Marks,70,0),"")</f>
        <v/>
      </c>
      <c r="V587" s="391" t="str">
        <f>IFERROR(VLOOKUP(AD579,Marks,71,0),"")</f>
        <v/>
      </c>
      <c r="W587" s="391" t="str">
        <f>IFERROR(VLOOKUP(AD579,Marks,72,0),"")</f>
        <v/>
      </c>
      <c r="X587" s="391" t="str">
        <f>IFERROR(VLOOKUP(AD579,Marks,73,0),"")</f>
        <v/>
      </c>
      <c r="Y587" s="117" t="str">
        <f>IFERROR(VLOOKUP(AD579,Marks,74,0),"")</f>
        <v/>
      </c>
      <c r="Z587" s="119">
        <f>IFERROR(VLOOKUP(AD579,Marks,75,0),"")</f>
        <v>0</v>
      </c>
      <c r="AA587" s="391" t="str">
        <f>IFERROR(VLOOKUP(AD579,Marks,76,0),"")</f>
        <v/>
      </c>
      <c r="AB587" s="391" t="str">
        <f>IFERROR(VLOOKUP(AD579,Marks,77,0),"")</f>
        <v/>
      </c>
      <c r="AC587" s="391" t="str">
        <f>IFERROR(VLOOKUP(AD579,Marks,78,0),"")</f>
        <v/>
      </c>
      <c r="AD587" s="117" t="str">
        <f>IFERROR(VLOOKUP(AD579,Marks,79,0),"")</f>
        <v/>
      </c>
      <c r="AE587" s="119" t="str">
        <f>IFERROR(VLOOKUP(AD579,Marks,80,0),"")</f>
        <v/>
      </c>
      <c r="AF587" s="323" t="str">
        <f>IFERROR(VLOOKUP(AD579,Marks,86,0),"")</f>
        <v/>
      </c>
    </row>
    <row r="588" spans="1:32" ht="25.5" customHeight="1">
      <c r="A588" s="166" t="str">
        <f>IF(N579="","",A587+1)</f>
        <v/>
      </c>
      <c r="B588" s="392" t="s">
        <v>215</v>
      </c>
      <c r="C588" s="120" t="str">
        <f>IF(AND(C584="",C585="",C586="",C587=""),"",IF(OR(C576=1,C576=2),SUM(C584:C586),SUM(C584:C587)))</f>
        <v/>
      </c>
      <c r="D588" s="120" t="str">
        <f>IF(AND(D584="",D585="",D586="",D587=""),"",IF(OR(C576=1,C576=2),SUM(D584:D586),SUM(D584:D587)))</f>
        <v/>
      </c>
      <c r="E588" s="120" t="str">
        <f>IF(AND(E584="",E585="",E586="",E587=""),"",IF(OR(C576=1,C576=2),SUM(E584:E586),SUM(E584:E587)))</f>
        <v/>
      </c>
      <c r="F588" s="120" t="str">
        <f>IF(AND(F584="",F585="",F586="",F587=""),"",IF(OR(C576=1,C576=2),SUM(F584:F586),SUM(F584:F587)))</f>
        <v/>
      </c>
      <c r="G588" s="120" t="str">
        <f>IF(AND(G584="",G585="",G586="",G587=""),"",IF(OR(C576=1,C576=2),SUM(G584:G586),SUM(G584:G587)))</f>
        <v/>
      </c>
      <c r="H588" s="120" t="str">
        <f>IF(AND(H584="",H585="",H586="",H587=""),"",IF(OR(C576=1,C576=2),SUM(H584:H586),SUM(H584:H587)))</f>
        <v/>
      </c>
      <c r="I588" s="120" t="str">
        <f>IF(AND(I584="",I585="",I586="",I587=""),"",IF(OR(C576=1,C576=2),SUM(I584:I586),SUM(I584:I587)))</f>
        <v/>
      </c>
      <c r="J588" s="120">
        <f>IF(AND(J584="",J585="",J586="",J587=""),"",IF(OR(C576=1,C576=2),SUM(J584:J586),SUM(J584:J587)))</f>
        <v>0</v>
      </c>
      <c r="K588" s="120" t="str">
        <f>IF(AND(K584="",K585="",K586="",K587=""),"",IF(OR(C576=1,C576=2),SUM(K584:K586),SUM(K584:K587)))</f>
        <v/>
      </c>
      <c r="L588" s="120" t="str">
        <f>IF(AND(L584="",L585="",L586="",L587=""),"",IF(OR(C576=1,C576=2),SUM(L584:L586),SUM(L584:L587)))</f>
        <v/>
      </c>
      <c r="M588" s="120" t="str">
        <f>IF(AND(M584="",M585="",M586="",M587=""),"",IF(OR(C576=1,C576=2),SUM(M584:M586),SUM(M584:M587)))</f>
        <v/>
      </c>
      <c r="N588" s="120" t="str">
        <f>IF(AND(N584="",N585="",N586="",N587=""),"",IF(OR(C576=1,C576=2),SUM(N584:N586),SUM(N584:N587)))</f>
        <v/>
      </c>
      <c r="O588" s="120" t="str">
        <f>IF(AND(O584="",O585="",O586="",O587=""),"",IF(OR(C576=1,C576=2),SUM(O584:O586),SUM(O584:O587)))</f>
        <v/>
      </c>
      <c r="P588" s="326" t="str">
        <f>IF(OR(N579="",E577="",O588=""),"",IF(O588&gt;=81%*P583,"A",IF(O588&gt;=61%*P583,"B",IF(O588&gt;=41%*P583,"C",IF(O588&gt;=21%*P583,"D","E")))))</f>
        <v/>
      </c>
      <c r="Q588" s="770"/>
      <c r="R588" s="392" t="s">
        <v>215</v>
      </c>
      <c r="S588" s="120" t="str">
        <f>IF(AND(S584="",S585="",S586="",S587=""),"",IF(OR(S576=1,S576=2),SUM(S584:S586),SUM(S584:S587)))</f>
        <v/>
      </c>
      <c r="T588" s="120" t="str">
        <f>IF(AND(T584="",T585="",T586="",T587=""),"",IF(OR(S576=1,S576=2),SUM(T584:T586),SUM(T584:T587)))</f>
        <v/>
      </c>
      <c r="U588" s="120" t="str">
        <f>IF(AND(U584="",U585="",U586="",U587=""),"",IF(OR(S576=1,S576=2),SUM(U584:U586),SUM(U584:U587)))</f>
        <v/>
      </c>
      <c r="V588" s="120" t="str">
        <f>IF(AND(V584="",V585="",V586="",V587=""),"",IF(OR(S576=1,S576=2),SUM(V584:V586),SUM(V584:V587)))</f>
        <v/>
      </c>
      <c r="W588" s="120" t="str">
        <f>IF(AND(W584="",W585="",W586="",W587=""),"",IF(OR(S576=1,S576=2),SUM(W584:W586),SUM(W584:W587)))</f>
        <v/>
      </c>
      <c r="X588" s="120" t="str">
        <f>IF(AND(X584="",X585="",X586="",X587=""),"",IF(OR(S576=1,S576=2),SUM(X584:X586),SUM(X584:X587)))</f>
        <v/>
      </c>
      <c r="Y588" s="120" t="str">
        <f>IF(AND(Y584="",Y585="",Y586="",Y587=""),"",IF(OR(S576=1,S576=2),SUM(Y584:Y586),SUM(Y584:Y587)))</f>
        <v/>
      </c>
      <c r="Z588" s="120">
        <f>IF(AND(Z584="",Z585="",Z586="",Z587=""),"",IF(OR(S576=1,S576=2),SUM(Z584:Z586),SUM(Z584:Z587)))</f>
        <v>0</v>
      </c>
      <c r="AA588" s="120" t="str">
        <f>IF(AND(AA584="",AA585="",AA586="",AA587=""),"",IF(OR(S576=1,S576=2),SUM(AA584:AA586),SUM(AA584:AA587)))</f>
        <v/>
      </c>
      <c r="AB588" s="120" t="str">
        <f>IF(AND(AB584="",AB585="",AB586="",AB587=""),"",IF(OR(S576=1,S576=2),SUM(AB584:AB586),SUM(AB584:AB587)))</f>
        <v/>
      </c>
      <c r="AC588" s="120" t="str">
        <f>IF(AND(AC584="",AC585="",AC586="",AC587=""),"",IF(OR(S576=1,S576=2),SUM(AC584:AC586),SUM(AC584:AC587)))</f>
        <v/>
      </c>
      <c r="AD588" s="120" t="str">
        <f>IF(AND(AD584="",AD585="",AD586="",AD587=""),"",IF(OR(S576=1,S576=2),SUM(AD584:AD586),SUM(AD584:AD587)))</f>
        <v/>
      </c>
      <c r="AE588" s="120" t="str">
        <f>IF(AND(AE584="",AE585="",AE586="",AE587=""),"",IF(OR(S576=1,S576=2),SUM(AE584:AE586),SUM(AE584:AE587)))</f>
        <v/>
      </c>
      <c r="AF588" s="326" t="str">
        <f>IF(OR(AD579="",U577="",AE588=""),"",IF(AE588&gt;=81%*AF583,"A",IF(AE588&gt;=61%*AF583,"B",IF(AE588&gt;=41%*AF583,"C",IF(AE588&gt;=21%*AF583,"D","E")))))</f>
        <v/>
      </c>
    </row>
    <row r="589" spans="1:32" ht="9" customHeight="1">
      <c r="A589" s="166" t="str">
        <f>IF(N579="","",A588+1)</f>
        <v/>
      </c>
      <c r="B589" s="737"/>
      <c r="C589" s="737"/>
      <c r="D589" s="737"/>
      <c r="E589" s="737"/>
      <c r="F589" s="737"/>
      <c r="G589" s="737"/>
      <c r="H589" s="737"/>
      <c r="I589" s="737"/>
      <c r="J589" s="737"/>
      <c r="K589" s="737"/>
      <c r="L589" s="737"/>
      <c r="M589" s="737"/>
      <c r="N589" s="737"/>
      <c r="O589" s="737"/>
      <c r="P589" s="737"/>
      <c r="Q589" s="770"/>
      <c r="R589" s="737"/>
      <c r="S589" s="737"/>
      <c r="T589" s="737"/>
      <c r="U589" s="737"/>
      <c r="V589" s="737"/>
      <c r="W589" s="737"/>
      <c r="X589" s="737"/>
      <c r="Y589" s="737"/>
      <c r="Z589" s="737"/>
      <c r="AA589" s="737"/>
      <c r="AB589" s="737"/>
      <c r="AC589" s="737"/>
      <c r="AD589" s="737"/>
      <c r="AE589" s="737"/>
      <c r="AF589" s="737"/>
    </row>
    <row r="590" spans="1:32" ht="22.5" customHeight="1">
      <c r="A590" s="166" t="str">
        <f>IF(N579="","",A589+1)</f>
        <v/>
      </c>
      <c r="B590" s="738" t="s">
        <v>213</v>
      </c>
      <c r="C590" s="738"/>
      <c r="D590" s="739" t="s">
        <v>229</v>
      </c>
      <c r="E590" s="740"/>
      <c r="F590" s="393" t="s">
        <v>186</v>
      </c>
      <c r="G590" s="738" t="s">
        <v>213</v>
      </c>
      <c r="H590" s="738"/>
      <c r="I590" s="739" t="s">
        <v>229</v>
      </c>
      <c r="J590" s="740"/>
      <c r="K590" s="393" t="s">
        <v>186</v>
      </c>
      <c r="L590" s="738" t="s">
        <v>213</v>
      </c>
      <c r="M590" s="738"/>
      <c r="N590" s="739" t="s">
        <v>229</v>
      </c>
      <c r="O590" s="740"/>
      <c r="P590" s="393" t="s">
        <v>186</v>
      </c>
      <c r="Q590" s="770"/>
      <c r="R590" s="738" t="s">
        <v>213</v>
      </c>
      <c r="S590" s="738"/>
      <c r="T590" s="739" t="s">
        <v>229</v>
      </c>
      <c r="U590" s="740"/>
      <c r="V590" s="393" t="s">
        <v>186</v>
      </c>
      <c r="W590" s="738" t="s">
        <v>213</v>
      </c>
      <c r="X590" s="738"/>
      <c r="Y590" s="739" t="s">
        <v>229</v>
      </c>
      <c r="Z590" s="740"/>
      <c r="AA590" s="393" t="s">
        <v>186</v>
      </c>
      <c r="AB590" s="738" t="s">
        <v>213</v>
      </c>
      <c r="AC590" s="738"/>
      <c r="AD590" s="739" t="s">
        <v>229</v>
      </c>
      <c r="AE590" s="740"/>
      <c r="AF590" s="393" t="s">
        <v>186</v>
      </c>
    </row>
    <row r="591" spans="1:32" ht="21.75" customHeight="1">
      <c r="A591" s="166" t="str">
        <f>IF(N579="","",A590+1)</f>
        <v/>
      </c>
      <c r="B591" s="741" t="s">
        <v>221</v>
      </c>
      <c r="C591" s="742"/>
      <c r="D591" s="742"/>
      <c r="E591" s="119" t="str">
        <f>IFERROR(VLOOKUP(N579,Marks,90,0),"")</f>
        <v/>
      </c>
      <c r="F591" s="130" t="str">
        <f>IFERROR(VLOOKUP(N579,Marks,94,0),"")</f>
        <v/>
      </c>
      <c r="G591" s="741" t="s">
        <v>192</v>
      </c>
      <c r="H591" s="742"/>
      <c r="I591" s="742"/>
      <c r="J591" s="119" t="str">
        <f>IFERROR(VLOOKUP(N579,Marks,98,0),"")</f>
        <v/>
      </c>
      <c r="K591" s="130" t="str">
        <f>IFERROR(VLOOKUP(N579,Marks,102,0),"")</f>
        <v/>
      </c>
      <c r="L591" s="743" t="s">
        <v>193</v>
      </c>
      <c r="M591" s="744"/>
      <c r="N591" s="744"/>
      <c r="O591" s="119" t="str">
        <f>IFERROR(VLOOKUP(N579,Marks,106,0),"")</f>
        <v/>
      </c>
      <c r="P591" s="130" t="str">
        <f>IFERROR(VLOOKUP(N579,Marks,110,0),"")</f>
        <v/>
      </c>
      <c r="Q591" s="770"/>
      <c r="R591" s="740" t="s">
        <v>221</v>
      </c>
      <c r="S591" s="740"/>
      <c r="T591" s="740"/>
      <c r="U591" s="119" t="str">
        <f>IFERROR(VLOOKUP(AD579,Marks,90,0),"")</f>
        <v/>
      </c>
      <c r="V591" s="130" t="str">
        <f>IFERROR(VLOOKUP(AD579,Marks,94,0),"")</f>
        <v/>
      </c>
      <c r="W591" s="740" t="s">
        <v>192</v>
      </c>
      <c r="X591" s="740"/>
      <c r="Y591" s="740"/>
      <c r="Z591" s="119" t="str">
        <f>IFERROR(VLOOKUP(AD579,Marks,98,0),"")</f>
        <v/>
      </c>
      <c r="AA591" s="130" t="str">
        <f>IFERROR(VLOOKUP(AD579,Marks,102,0),"")</f>
        <v/>
      </c>
      <c r="AB591" s="745" t="s">
        <v>193</v>
      </c>
      <c r="AC591" s="745"/>
      <c r="AD591" s="745"/>
      <c r="AE591" s="119" t="str">
        <f>IFERROR(VLOOKUP(AD579,Marks,106,0),"")</f>
        <v/>
      </c>
      <c r="AF591" s="130" t="str">
        <f>IFERROR(VLOOKUP(AD579,Marks,110,0),"")</f>
        <v/>
      </c>
    </row>
    <row r="592" spans="1:32" ht="21" customHeight="1">
      <c r="A592" s="166" t="str">
        <f>IF(N579="","",A591+1)</f>
        <v/>
      </c>
      <c r="B592" s="732" t="s">
        <v>216</v>
      </c>
      <c r="C592" s="732"/>
      <c r="D592" s="732"/>
      <c r="E592" s="746" t="str">
        <f>IFERROR(VLOOKUP(N579,Marks,116,0),"")</f>
        <v/>
      </c>
      <c r="F592" s="746"/>
      <c r="G592" s="746"/>
      <c r="H592" s="746"/>
      <c r="I592" s="732" t="s">
        <v>217</v>
      </c>
      <c r="J592" s="732"/>
      <c r="K592" s="732"/>
      <c r="L592" s="732"/>
      <c r="M592" s="747" t="str">
        <f>IFERROR(VLOOKUP(N579,Marks,117,0),"")</f>
        <v/>
      </c>
      <c r="N592" s="747"/>
      <c r="O592" s="747"/>
      <c r="P592" s="747"/>
      <c r="Q592" s="770"/>
      <c r="R592" s="732" t="s">
        <v>216</v>
      </c>
      <c r="S592" s="732"/>
      <c r="T592" s="732"/>
      <c r="U592" s="746" t="str">
        <f>IFERROR(VLOOKUP(AD579,Marks,116,0),"")</f>
        <v/>
      </c>
      <c r="V592" s="746"/>
      <c r="W592" s="746"/>
      <c r="X592" s="746"/>
      <c r="Y592" s="732" t="s">
        <v>217</v>
      </c>
      <c r="Z592" s="732"/>
      <c r="AA592" s="732"/>
      <c r="AB592" s="732"/>
      <c r="AC592" s="747" t="str">
        <f>IFERROR(VLOOKUP(AD579,Marks,117,0),"")</f>
        <v/>
      </c>
      <c r="AD592" s="747"/>
      <c r="AE592" s="747"/>
      <c r="AF592" s="747"/>
    </row>
    <row r="593" spans="1:32" ht="21" customHeight="1">
      <c r="A593" s="166" t="str">
        <f>IF(N579="","",A592+1)</f>
        <v/>
      </c>
      <c r="B593" s="732" t="s">
        <v>218</v>
      </c>
      <c r="C593" s="732"/>
      <c r="D593" s="732"/>
      <c r="E593" s="774" t="str">
        <f>IFERROR(VLOOKUP(N579,Marks,115,0),"")</f>
        <v/>
      </c>
      <c r="F593" s="774"/>
      <c r="G593" s="774"/>
      <c r="H593" s="774"/>
      <c r="I593" s="732" t="s">
        <v>219</v>
      </c>
      <c r="J593" s="732"/>
      <c r="K593" s="732"/>
      <c r="L593" s="732"/>
      <c r="M593" s="733" t="str">
        <f>IFERROR(VLOOKUP(N579,Marks,112,0),"")</f>
        <v/>
      </c>
      <c r="N593" s="733"/>
      <c r="O593" s="733"/>
      <c r="P593" s="733"/>
      <c r="Q593" s="770"/>
      <c r="R593" s="732" t="s">
        <v>218</v>
      </c>
      <c r="S593" s="732"/>
      <c r="T593" s="732"/>
      <c r="U593" s="774" t="str">
        <f>IFERROR(VLOOKUP(AD579,Marks,115,0),"")</f>
        <v/>
      </c>
      <c r="V593" s="774"/>
      <c r="W593" s="774"/>
      <c r="X593" s="774"/>
      <c r="Y593" s="732" t="s">
        <v>219</v>
      </c>
      <c r="Z593" s="732"/>
      <c r="AA593" s="732"/>
      <c r="AB593" s="732"/>
      <c r="AC593" s="733" t="str">
        <f>IFERROR(VLOOKUP(AD579,Marks,112,0),"")</f>
        <v/>
      </c>
      <c r="AD593" s="733"/>
      <c r="AE593" s="733"/>
      <c r="AF593" s="733"/>
    </row>
    <row r="594" spans="1:32" ht="21" customHeight="1">
      <c r="A594" s="166" t="str">
        <f>IF(N579="","",A593+1)</f>
        <v/>
      </c>
      <c r="B594" s="732" t="s">
        <v>220</v>
      </c>
      <c r="C594" s="732"/>
      <c r="D594" s="732"/>
      <c r="E594" s="324" t="str">
        <f>IFERROR(VLOOKUP(N579,Marks,113,0),"")</f>
        <v/>
      </c>
      <c r="F594" s="325" t="s">
        <v>341</v>
      </c>
      <c r="G594" s="734" t="str">
        <f>IF(OR(N579="",E577="",O588=""),"",IF(O588&gt;=81%*P583,"A",IF(O588&gt;=61%*P583,"B",IF(O588&gt;=41%*P583,"C",IF(O588&gt;=21%*P583,"D","E")))))</f>
        <v/>
      </c>
      <c r="H594" s="734"/>
      <c r="I594" s="732" t="s">
        <v>222</v>
      </c>
      <c r="J594" s="732"/>
      <c r="K594" s="732"/>
      <c r="L594" s="732"/>
      <c r="M594" s="769" t="str">
        <f>IFERROR(VLOOKUP(N579,Marks,114,0),"")</f>
        <v/>
      </c>
      <c r="N594" s="769"/>
      <c r="O594" s="769"/>
      <c r="P594" s="769"/>
      <c r="Q594" s="770"/>
      <c r="R594" s="732" t="s">
        <v>220</v>
      </c>
      <c r="S594" s="732"/>
      <c r="T594" s="732"/>
      <c r="U594" s="324" t="str">
        <f>IFERROR(VLOOKUP(AD579,Marks,113,0),"")</f>
        <v/>
      </c>
      <c r="V594" s="325" t="s">
        <v>341</v>
      </c>
      <c r="W594" s="734" t="str">
        <f>IF(OR(AD579="",U577="",AE588=""),"",IF(AE588&gt;=81%*AF583,"A",IF(AE588&gt;=61%*AF583,"B",IF(AE588&gt;=41%*AF583,"C",IF(AE588&gt;=21%*AF583,"D","E")))))</f>
        <v/>
      </c>
      <c r="X594" s="734"/>
      <c r="Y594" s="732" t="s">
        <v>222</v>
      </c>
      <c r="Z594" s="732"/>
      <c r="AA594" s="732"/>
      <c r="AB594" s="732"/>
      <c r="AC594" s="769" t="str">
        <f>IFERROR(VLOOKUP(AD579,Marks,114,0),"")</f>
        <v/>
      </c>
      <c r="AD594" s="769"/>
      <c r="AE594" s="769"/>
      <c r="AF594" s="769"/>
    </row>
    <row r="595" spans="1:32" ht="21" customHeight="1">
      <c r="A595" s="166" t="str">
        <f>IF(N579="","",A594+1)</f>
        <v/>
      </c>
      <c r="B595" s="768" t="s">
        <v>228</v>
      </c>
      <c r="C595" s="768"/>
      <c r="D595" s="768"/>
      <c r="E595" s="735">
        <f>'Master sheet'!$C$10</f>
        <v>44697</v>
      </c>
      <c r="F595" s="735"/>
      <c r="G595" s="735"/>
      <c r="H595" s="318"/>
      <c r="I595" s="121"/>
      <c r="J595" s="121"/>
      <c r="K595" s="76"/>
      <c r="L595" s="121"/>
      <c r="M595" s="121"/>
      <c r="N595" s="121"/>
      <c r="O595" s="121"/>
      <c r="P595" s="121"/>
      <c r="Q595" s="770"/>
      <c r="R595" s="768" t="s">
        <v>228</v>
      </c>
      <c r="S595" s="768"/>
      <c r="T595" s="768"/>
      <c r="U595" s="735">
        <f>'Master sheet'!$C$10</f>
        <v>44697</v>
      </c>
      <c r="V595" s="735"/>
      <c r="W595" s="735"/>
      <c r="X595" s="121"/>
      <c r="Y595" s="121"/>
      <c r="Z595" s="121"/>
      <c r="AA595" s="76"/>
      <c r="AB595" s="121"/>
      <c r="AC595" s="121"/>
      <c r="AD595" s="121"/>
      <c r="AE595" s="121"/>
      <c r="AF595" s="121"/>
    </row>
    <row r="596" spans="1:32" ht="43.5" customHeight="1">
      <c r="A596" s="166" t="str">
        <f>IF(N579="","",A595+1)</f>
        <v/>
      </c>
      <c r="B596" s="755" t="str">
        <f>IF(AND(C576=1),CONCATENATE("( ",UPPER('Master sheet'!$F$10)," )"),IF(AND(C576=2),CONCATENATE("( ",UPPER('Master sheet'!$F$18)," )"),IF(AND(C576=3),CONCATENATE("( ",UPPER('Master sheet'!$J$10)," )"),IF(AND(C576=4),CONCATENATE("( ",UPPER('Master sheet'!$J$18)," )"),""))))</f>
        <v/>
      </c>
      <c r="C596" s="755"/>
      <c r="D596" s="755"/>
      <c r="E596" s="755"/>
      <c r="F596" s="756" t="str">
        <f>IF(AND(N579=""),"",CONCATENATE("(",'Master sheet'!$C$14," )"))</f>
        <v/>
      </c>
      <c r="G596" s="756"/>
      <c r="H596" s="756"/>
      <c r="I596" s="756"/>
      <c r="J596" s="756"/>
      <c r="K596" s="756" t="str">
        <f>IF(AND(N579=""),"",CONCATENATE("(",'Master sheet'!$C$12," )"))</f>
        <v/>
      </c>
      <c r="L596" s="756"/>
      <c r="M596" s="756"/>
      <c r="N596" s="756"/>
      <c r="O596" s="756"/>
      <c r="P596" s="756"/>
      <c r="Q596" s="770"/>
      <c r="R596" s="755" t="str">
        <f>IF(AND(S576=1),CONCATENATE("( ",UPPER('Master sheet'!$F$10)," )"),IF(AND(S576=2),CONCATENATE("( ",UPPER('Master sheet'!$F$18)," )"),IF(AND(S576=3),CONCATENATE("( ",UPPER('Master sheet'!$J$10)," )"),IF(AND(S576=4),CONCATENATE("( ",UPPER('Master sheet'!$J$18)," )"),""))))</f>
        <v/>
      </c>
      <c r="S596" s="755"/>
      <c r="T596" s="755"/>
      <c r="U596" s="755"/>
      <c r="V596" s="756" t="str">
        <f>IF(AND(AD579=""),"",CONCATENATE("(",'Master sheet'!$C$14," )"))</f>
        <v/>
      </c>
      <c r="W596" s="756"/>
      <c r="X596" s="756"/>
      <c r="Y596" s="756"/>
      <c r="Z596" s="756"/>
      <c r="AA596" s="756" t="str">
        <f>IF(AND(AD579=""),"",CONCATENATE("(",'Master sheet'!$C$12," )"))</f>
        <v/>
      </c>
      <c r="AB596" s="756"/>
      <c r="AC596" s="756"/>
      <c r="AD596" s="756"/>
      <c r="AE596" s="756"/>
      <c r="AF596" s="756"/>
    </row>
    <row r="597" spans="1:32" ht="21.75" customHeight="1">
      <c r="A597" s="166" t="str">
        <f>IF(N579="","",A596+1)</f>
        <v/>
      </c>
      <c r="B597" s="757" t="s">
        <v>223</v>
      </c>
      <c r="C597" s="757"/>
      <c r="D597" s="757"/>
      <c r="E597" s="757"/>
      <c r="F597" s="758" t="s">
        <v>224</v>
      </c>
      <c r="G597" s="758"/>
      <c r="H597" s="758"/>
      <c r="I597" s="758"/>
      <c r="J597" s="758"/>
      <c r="K597" s="757" t="s">
        <v>225</v>
      </c>
      <c r="L597" s="757"/>
      <c r="M597" s="757"/>
      <c r="N597" s="757"/>
      <c r="O597" s="757"/>
      <c r="P597" s="757"/>
      <c r="Q597" s="770"/>
      <c r="R597" s="757" t="s">
        <v>223</v>
      </c>
      <c r="S597" s="757"/>
      <c r="T597" s="757"/>
      <c r="U597" s="757"/>
      <c r="V597" s="758" t="s">
        <v>224</v>
      </c>
      <c r="W597" s="758"/>
      <c r="X597" s="758"/>
      <c r="Y597" s="758"/>
      <c r="Z597" s="758"/>
      <c r="AA597" s="757" t="s">
        <v>225</v>
      </c>
      <c r="AB597" s="757"/>
      <c r="AC597" s="757"/>
      <c r="AD597" s="757"/>
      <c r="AE597" s="757"/>
      <c r="AF597" s="757"/>
    </row>
    <row r="599" spans="1:32" ht="21.9" customHeight="1">
      <c r="A599" s="165" t="str">
        <f>IF(N605="","",1)</f>
        <v/>
      </c>
      <c r="B599" s="759" t="s">
        <v>203</v>
      </c>
      <c r="C599" s="759"/>
      <c r="D599" s="759"/>
      <c r="E599" s="759"/>
      <c r="F599" s="759"/>
      <c r="G599" s="759"/>
      <c r="H599" s="759"/>
      <c r="I599" s="759"/>
      <c r="J599" s="759"/>
      <c r="K599" s="759"/>
      <c r="L599" s="759"/>
      <c r="M599" s="759"/>
      <c r="N599" s="759"/>
      <c r="O599" s="759"/>
      <c r="P599" s="759"/>
      <c r="Q599" s="770" t="s">
        <v>249</v>
      </c>
      <c r="R599" s="759" t="s">
        <v>203</v>
      </c>
      <c r="S599" s="759"/>
      <c r="T599" s="759"/>
      <c r="U599" s="759"/>
      <c r="V599" s="759"/>
      <c r="W599" s="759"/>
      <c r="X599" s="759"/>
      <c r="Y599" s="759"/>
      <c r="Z599" s="759"/>
      <c r="AA599" s="759"/>
      <c r="AB599" s="759"/>
      <c r="AC599" s="759"/>
      <c r="AD599" s="759"/>
      <c r="AE599" s="759"/>
      <c r="AF599" s="759"/>
    </row>
    <row r="600" spans="1:32" ht="21.9" customHeight="1">
      <c r="A600" s="166" t="str">
        <f>IF(N605="","",A599+1)</f>
        <v/>
      </c>
      <c r="B600" s="771" t="s">
        <v>204</v>
      </c>
      <c r="C600" s="771"/>
      <c r="D600" s="771"/>
      <c r="E600" s="771"/>
      <c r="F600" s="771"/>
      <c r="G600" s="771"/>
      <c r="H600" s="771"/>
      <c r="I600" s="771"/>
      <c r="J600" s="771"/>
      <c r="K600" s="771"/>
      <c r="L600" s="771"/>
      <c r="M600" s="771"/>
      <c r="N600" s="771"/>
      <c r="O600" s="771"/>
      <c r="P600" s="771"/>
      <c r="Q600" s="770"/>
      <c r="R600" s="771" t="s">
        <v>204</v>
      </c>
      <c r="S600" s="771"/>
      <c r="T600" s="771"/>
      <c r="U600" s="771"/>
      <c r="V600" s="771"/>
      <c r="W600" s="771"/>
      <c r="X600" s="771"/>
      <c r="Y600" s="771"/>
      <c r="Z600" s="771"/>
      <c r="AA600" s="771"/>
      <c r="AB600" s="771"/>
      <c r="AC600" s="771"/>
      <c r="AD600" s="771"/>
      <c r="AE600" s="771"/>
      <c r="AF600" s="771"/>
    </row>
    <row r="601" spans="1:32" ht="21.9" customHeight="1">
      <c r="A601" s="166" t="str">
        <f>IF(N605="","",A600+1)</f>
        <v/>
      </c>
      <c r="B601" s="772" t="s">
        <v>168</v>
      </c>
      <c r="C601" s="772"/>
      <c r="D601" s="772"/>
      <c r="E601" s="773" t="str">
        <f>IF(AND(N605=""),"",'Result Sheet'!$F$2)</f>
        <v/>
      </c>
      <c r="F601" s="773"/>
      <c r="G601" s="773"/>
      <c r="H601" s="773"/>
      <c r="I601" s="773"/>
      <c r="J601" s="773"/>
      <c r="K601" s="773"/>
      <c r="L601" s="773"/>
      <c r="M601" s="773"/>
      <c r="N601" s="773"/>
      <c r="O601" s="773"/>
      <c r="P601" s="773"/>
      <c r="Q601" s="770"/>
      <c r="R601" s="772" t="s">
        <v>168</v>
      </c>
      <c r="S601" s="772"/>
      <c r="T601" s="772"/>
      <c r="U601" s="773" t="str">
        <f>IF(AND(AD605=""),"",'Result Sheet'!$F$2)</f>
        <v/>
      </c>
      <c r="V601" s="773"/>
      <c r="W601" s="773"/>
      <c r="X601" s="773"/>
      <c r="Y601" s="773"/>
      <c r="Z601" s="773"/>
      <c r="AA601" s="773"/>
      <c r="AB601" s="773"/>
      <c r="AC601" s="773"/>
      <c r="AD601" s="773"/>
      <c r="AE601" s="773"/>
      <c r="AF601" s="773"/>
    </row>
    <row r="602" spans="1:32" ht="21.9" customHeight="1">
      <c r="A602" s="166" t="str">
        <f>IF(N605="","",A601+1)</f>
        <v/>
      </c>
      <c r="B602" s="164" t="s">
        <v>169</v>
      </c>
      <c r="C602" s="748" t="str">
        <f>IFERROR(VLOOKUP(N605,Marks,2,0),"")</f>
        <v/>
      </c>
      <c r="D602" s="748"/>
      <c r="E602" s="766" t="s">
        <v>212</v>
      </c>
      <c r="F602" s="766"/>
      <c r="G602" s="766"/>
      <c r="H602" s="748" t="str">
        <f>IFERROR(VLOOKUP(N605,Marks,3,0),"")</f>
        <v/>
      </c>
      <c r="I602" s="748"/>
      <c r="J602" s="749" t="s">
        <v>205</v>
      </c>
      <c r="K602" s="749"/>
      <c r="L602" s="749"/>
      <c r="M602" s="749"/>
      <c r="N602" s="750" t="str">
        <f>IF(AND(N605=""),"",'Marks Entry 1st'!$I$2)</f>
        <v/>
      </c>
      <c r="O602" s="750"/>
      <c r="P602" s="750"/>
      <c r="Q602" s="770"/>
      <c r="R602" s="164" t="s">
        <v>169</v>
      </c>
      <c r="S602" s="748" t="str">
        <f>IFERROR(VLOOKUP(AD605,Marks,2,0),"")</f>
        <v/>
      </c>
      <c r="T602" s="748"/>
      <c r="U602" s="766" t="s">
        <v>212</v>
      </c>
      <c r="V602" s="766"/>
      <c r="W602" s="766"/>
      <c r="X602" s="748" t="str">
        <f>IFERROR(VLOOKUP(AD605,Marks,3,0),"")</f>
        <v/>
      </c>
      <c r="Y602" s="748"/>
      <c r="Z602" s="749" t="s">
        <v>205</v>
      </c>
      <c r="AA602" s="749"/>
      <c r="AB602" s="749"/>
      <c r="AC602" s="749"/>
      <c r="AD602" s="750" t="str">
        <f>IF(AND(AD605=""),"",'Marks Entry 1st'!$I$2)</f>
        <v/>
      </c>
      <c r="AE602" s="750"/>
      <c r="AF602" s="750"/>
    </row>
    <row r="603" spans="1:32" ht="21.9" customHeight="1">
      <c r="A603" s="166" t="str">
        <f>IF(N605="","",A602+1)</f>
        <v/>
      </c>
      <c r="B603" s="751" t="s">
        <v>206</v>
      </c>
      <c r="C603" s="751"/>
      <c r="D603" s="751"/>
      <c r="E603" s="752" t="str">
        <f>IFERROR(VLOOKUP(N605,Marks,6,0),"")</f>
        <v/>
      </c>
      <c r="F603" s="752"/>
      <c r="G603" s="752"/>
      <c r="H603" s="752"/>
      <c r="I603" s="752"/>
      <c r="J603" s="753" t="s">
        <v>209</v>
      </c>
      <c r="K603" s="753"/>
      <c r="L603" s="753"/>
      <c r="M603" s="753"/>
      <c r="N603" s="754" t="str">
        <f>IFERROR(VLOOKUP(N605,Marks,5,0),"")</f>
        <v/>
      </c>
      <c r="O603" s="754"/>
      <c r="P603" s="754"/>
      <c r="Q603" s="770"/>
      <c r="R603" s="751" t="s">
        <v>206</v>
      </c>
      <c r="S603" s="751"/>
      <c r="T603" s="751"/>
      <c r="U603" s="752" t="str">
        <f>IFERROR(VLOOKUP(AD605,Marks,6,0),"")</f>
        <v/>
      </c>
      <c r="V603" s="752"/>
      <c r="W603" s="752"/>
      <c r="X603" s="752"/>
      <c r="Y603" s="752"/>
      <c r="Z603" s="753" t="s">
        <v>209</v>
      </c>
      <c r="AA603" s="753"/>
      <c r="AB603" s="753"/>
      <c r="AC603" s="753"/>
      <c r="AD603" s="754" t="str">
        <f>IFERROR(VLOOKUP(AD605,Marks,5,0),"")</f>
        <v/>
      </c>
      <c r="AE603" s="754"/>
      <c r="AF603" s="754"/>
    </row>
    <row r="604" spans="1:32" ht="21.9" customHeight="1">
      <c r="A604" s="166" t="str">
        <f>IF(N605="","",A603+1)</f>
        <v/>
      </c>
      <c r="B604" s="751" t="s">
        <v>207</v>
      </c>
      <c r="C604" s="751"/>
      <c r="D604" s="751"/>
      <c r="E604" s="752" t="str">
        <f>IFERROR(VLOOKUP(N605,Marks,7,0),"")</f>
        <v/>
      </c>
      <c r="F604" s="752"/>
      <c r="G604" s="752"/>
      <c r="H604" s="752"/>
      <c r="I604" s="752"/>
      <c r="J604" s="753" t="s">
        <v>210</v>
      </c>
      <c r="K604" s="753"/>
      <c r="L604" s="753"/>
      <c r="M604" s="753"/>
      <c r="N604" s="767" t="str">
        <f>IFERROR(VLOOKUP(N605,Marks,4,0),"")</f>
        <v/>
      </c>
      <c r="O604" s="767"/>
      <c r="P604" s="767"/>
      <c r="Q604" s="770"/>
      <c r="R604" s="751" t="s">
        <v>207</v>
      </c>
      <c r="S604" s="751"/>
      <c r="T604" s="751"/>
      <c r="U604" s="752" t="str">
        <f>IFERROR(VLOOKUP(AD605,Marks,7,0),"")</f>
        <v/>
      </c>
      <c r="V604" s="752"/>
      <c r="W604" s="752"/>
      <c r="X604" s="752"/>
      <c r="Y604" s="752"/>
      <c r="Z604" s="753" t="s">
        <v>210</v>
      </c>
      <c r="AA604" s="753"/>
      <c r="AB604" s="753"/>
      <c r="AC604" s="753"/>
      <c r="AD604" s="767" t="str">
        <f>IFERROR(VLOOKUP(AD605,Marks,4,0),"")</f>
        <v/>
      </c>
      <c r="AE604" s="767"/>
      <c r="AF604" s="767"/>
    </row>
    <row r="605" spans="1:32" ht="21.9" customHeight="1">
      <c r="A605" s="166" t="str">
        <f>IF(N605="","",A604+1)</f>
        <v/>
      </c>
      <c r="B605" s="751" t="s">
        <v>208</v>
      </c>
      <c r="C605" s="751"/>
      <c r="D605" s="751"/>
      <c r="E605" s="752" t="str">
        <f>IFERROR(VLOOKUP(N605,Marks,8,0),"")</f>
        <v/>
      </c>
      <c r="F605" s="752"/>
      <c r="G605" s="752"/>
      <c r="H605" s="752"/>
      <c r="I605" s="752"/>
      <c r="J605" s="753" t="s">
        <v>211</v>
      </c>
      <c r="K605" s="753"/>
      <c r="L605" s="753"/>
      <c r="M605" s="753"/>
      <c r="N605" s="760" t="str">
        <f>IF(AD579="","",IF(AND(AD579+1&gt;$AN$6),"",AD579+1))</f>
        <v/>
      </c>
      <c r="O605" s="760"/>
      <c r="P605" s="760"/>
      <c r="Q605" s="770"/>
      <c r="R605" s="751" t="s">
        <v>208</v>
      </c>
      <c r="S605" s="751"/>
      <c r="T605" s="751"/>
      <c r="U605" s="752" t="str">
        <f>IFERROR(VLOOKUP(AD605,Marks,8,0),"")</f>
        <v/>
      </c>
      <c r="V605" s="752"/>
      <c r="W605" s="752"/>
      <c r="X605" s="752"/>
      <c r="Y605" s="752"/>
      <c r="Z605" s="753" t="s">
        <v>211</v>
      </c>
      <c r="AA605" s="753"/>
      <c r="AB605" s="753"/>
      <c r="AC605" s="753"/>
      <c r="AD605" s="761" t="str">
        <f>IF(N605="","",IF(AND(N605+1&gt;$AN$6),"",N605+1))</f>
        <v/>
      </c>
      <c r="AE605" s="761"/>
      <c r="AF605" s="761"/>
    </row>
    <row r="606" spans="1:32" ht="9" customHeight="1">
      <c r="A606" s="166" t="str">
        <f>IF(N605="","",A605+1)</f>
        <v/>
      </c>
      <c r="B606" s="123"/>
      <c r="C606" s="123"/>
      <c r="D606" s="123"/>
      <c r="E606" s="124"/>
      <c r="F606" s="124"/>
      <c r="G606" s="124"/>
      <c r="H606" s="123"/>
      <c r="I606" s="123"/>
      <c r="J606" s="125"/>
      <c r="K606" s="125"/>
      <c r="L606" s="125"/>
      <c r="M606" s="76"/>
      <c r="N606" s="76"/>
      <c r="O606" s="76"/>
      <c r="P606" s="76"/>
      <c r="Q606" s="770"/>
      <c r="R606" s="123"/>
      <c r="S606" s="123"/>
      <c r="T606" s="123"/>
      <c r="U606" s="124"/>
      <c r="V606" s="124"/>
      <c r="W606" s="124"/>
      <c r="X606" s="123"/>
      <c r="Y606" s="123"/>
      <c r="Z606" s="125"/>
      <c r="AA606" s="125"/>
      <c r="AB606" s="125"/>
      <c r="AC606" s="76"/>
      <c r="AD606" s="76"/>
      <c r="AE606" s="76"/>
      <c r="AF606" s="76"/>
    </row>
    <row r="607" spans="1:32" ht="21" customHeight="1">
      <c r="A607" s="166" t="str">
        <f>IF(N605="","",A606+1)</f>
        <v/>
      </c>
      <c r="B607" s="762" t="s">
        <v>213</v>
      </c>
      <c r="C607" s="610" t="s">
        <v>214</v>
      </c>
      <c r="D607" s="610"/>
      <c r="E607" s="610"/>
      <c r="F607" s="763" t="s">
        <v>13</v>
      </c>
      <c r="G607" s="764"/>
      <c r="H607" s="764"/>
      <c r="I607" s="765"/>
      <c r="J607" s="613" t="s">
        <v>184</v>
      </c>
      <c r="K607" s="614" t="s">
        <v>167</v>
      </c>
      <c r="L607" s="615"/>
      <c r="M607" s="615"/>
      <c r="N607" s="616"/>
      <c r="O607" s="580" t="s">
        <v>185</v>
      </c>
      <c r="P607" s="581" t="s">
        <v>186</v>
      </c>
      <c r="Q607" s="770"/>
      <c r="R607" s="762" t="s">
        <v>213</v>
      </c>
      <c r="S607" s="610" t="s">
        <v>214</v>
      </c>
      <c r="T607" s="610"/>
      <c r="U607" s="610"/>
      <c r="V607" s="763" t="s">
        <v>13</v>
      </c>
      <c r="W607" s="764"/>
      <c r="X607" s="764"/>
      <c r="Y607" s="765"/>
      <c r="Z607" s="613" t="s">
        <v>184</v>
      </c>
      <c r="AA607" s="614" t="s">
        <v>167</v>
      </c>
      <c r="AB607" s="615"/>
      <c r="AC607" s="615"/>
      <c r="AD607" s="616"/>
      <c r="AE607" s="580" t="s">
        <v>185</v>
      </c>
      <c r="AF607" s="581" t="s">
        <v>186</v>
      </c>
    </row>
    <row r="608" spans="1:32" ht="90.75" customHeight="1">
      <c r="A608" s="166" t="str">
        <f>IF(N605="","",A607+1)</f>
        <v/>
      </c>
      <c r="B608" s="762"/>
      <c r="C608" s="171" t="s">
        <v>11</v>
      </c>
      <c r="D608" s="171" t="s">
        <v>180</v>
      </c>
      <c r="E608" s="171" t="s">
        <v>108</v>
      </c>
      <c r="F608" s="171" t="s">
        <v>182</v>
      </c>
      <c r="G608" s="171" t="s">
        <v>183</v>
      </c>
      <c r="H608" s="305" t="s">
        <v>10</v>
      </c>
      <c r="I608" s="171" t="s">
        <v>108</v>
      </c>
      <c r="J608" s="613"/>
      <c r="K608" s="172" t="s">
        <v>182</v>
      </c>
      <c r="L608" s="172" t="s">
        <v>183</v>
      </c>
      <c r="M608" s="173" t="s">
        <v>10</v>
      </c>
      <c r="N608" s="171" t="s">
        <v>108</v>
      </c>
      <c r="O608" s="580"/>
      <c r="P608" s="736"/>
      <c r="Q608" s="770"/>
      <c r="R608" s="762"/>
      <c r="S608" s="171" t="s">
        <v>11</v>
      </c>
      <c r="T608" s="171" t="s">
        <v>180</v>
      </c>
      <c r="U608" s="171" t="s">
        <v>108</v>
      </c>
      <c r="V608" s="171" t="s">
        <v>182</v>
      </c>
      <c r="W608" s="171" t="s">
        <v>183</v>
      </c>
      <c r="X608" s="305" t="s">
        <v>10</v>
      </c>
      <c r="Y608" s="171" t="s">
        <v>108</v>
      </c>
      <c r="Z608" s="613"/>
      <c r="AA608" s="172" t="s">
        <v>182</v>
      </c>
      <c r="AB608" s="172" t="s">
        <v>183</v>
      </c>
      <c r="AC608" s="173" t="s">
        <v>10</v>
      </c>
      <c r="AD608" s="171" t="s">
        <v>108</v>
      </c>
      <c r="AE608" s="580"/>
      <c r="AF608" s="736">
        <v>0</v>
      </c>
    </row>
    <row r="609" spans="1:32" ht="18.75" customHeight="1">
      <c r="A609" s="166" t="str">
        <f>IF(N605="","",A608+1)</f>
        <v/>
      </c>
      <c r="B609" s="762"/>
      <c r="C609" s="390">
        <v>20</v>
      </c>
      <c r="D609" s="390">
        <v>20</v>
      </c>
      <c r="E609" s="116">
        <v>40</v>
      </c>
      <c r="F609" s="390">
        <v>30</v>
      </c>
      <c r="G609" s="390">
        <v>18</v>
      </c>
      <c r="H609" s="390">
        <v>12</v>
      </c>
      <c r="I609" s="116">
        <v>60</v>
      </c>
      <c r="J609" s="118">
        <v>100</v>
      </c>
      <c r="K609" s="390">
        <v>50</v>
      </c>
      <c r="L609" s="390">
        <v>30</v>
      </c>
      <c r="M609" s="390">
        <v>20</v>
      </c>
      <c r="N609" s="116">
        <v>100</v>
      </c>
      <c r="O609" s="118">
        <v>200</v>
      </c>
      <c r="P609" s="775" t="str">
        <f>IF(AND(N605="",C602="",E603="",N603=""),"",IF(OR(C602=1,C602=2),600,800))</f>
        <v/>
      </c>
      <c r="Q609" s="770"/>
      <c r="R609" s="762"/>
      <c r="S609" s="390">
        <v>20</v>
      </c>
      <c r="T609" s="390">
        <v>20</v>
      </c>
      <c r="U609" s="116">
        <v>40</v>
      </c>
      <c r="V609" s="390">
        <v>30</v>
      </c>
      <c r="W609" s="390">
        <v>18</v>
      </c>
      <c r="X609" s="390">
        <v>12</v>
      </c>
      <c r="Y609" s="116">
        <v>60</v>
      </c>
      <c r="Z609" s="118">
        <v>100</v>
      </c>
      <c r="AA609" s="390">
        <v>50</v>
      </c>
      <c r="AB609" s="390">
        <v>30</v>
      </c>
      <c r="AC609" s="390">
        <v>20</v>
      </c>
      <c r="AD609" s="116">
        <v>100</v>
      </c>
      <c r="AE609" s="118">
        <v>200</v>
      </c>
      <c r="AF609" s="775" t="str">
        <f>IF(AND(AD605="",S602="",U603="",AD603=""),"",IF(OR(S602=1,S602=2),600,800))</f>
        <v/>
      </c>
    </row>
    <row r="610" spans="1:32" ht="21" customHeight="1">
      <c r="A610" s="166" t="str">
        <f>IF(N605="","",A609+1)</f>
        <v/>
      </c>
      <c r="B610" s="122" t="str">
        <f>'Result Sheet'!$L$4</f>
        <v xml:space="preserve">हिन्दी </v>
      </c>
      <c r="C610" s="391" t="str">
        <f>IFERROR(VLOOKUP(N605,Marks,11,0),"")</f>
        <v/>
      </c>
      <c r="D610" s="391" t="str">
        <f>IFERROR(VLOOKUP(N605,Marks,12,0),"")</f>
        <v/>
      </c>
      <c r="E610" s="117" t="str">
        <f>IFERROR(VLOOKUP(N605,Marks,13,0),"")</f>
        <v/>
      </c>
      <c r="F610" s="391" t="str">
        <f>IFERROR(VLOOKUP(N605,Marks,14,0),"")</f>
        <v/>
      </c>
      <c r="G610" s="391" t="str">
        <f>IFERROR(VLOOKUP(N605,Marks,15,0),"")</f>
        <v/>
      </c>
      <c r="H610" s="391" t="str">
        <f>IFERROR(VLOOKUP(N605,Marks,16,0),"")</f>
        <v/>
      </c>
      <c r="I610" s="117" t="str">
        <f>IFERROR(VLOOKUP(N605,Marks,17,0),"")</f>
        <v/>
      </c>
      <c r="J610" s="119">
        <f>IFERROR(VLOOKUP(N605,Marks,18,0),"")</f>
        <v>0</v>
      </c>
      <c r="K610" s="391" t="str">
        <f>IFERROR(VLOOKUP(N605,Marks,19,0),"")</f>
        <v/>
      </c>
      <c r="L610" s="391" t="str">
        <f>IFERROR(VLOOKUP(N605,Marks,20,0),"")</f>
        <v/>
      </c>
      <c r="M610" s="391" t="str">
        <f>IFERROR(VLOOKUP(N605,Marks,21,0),"")</f>
        <v/>
      </c>
      <c r="N610" s="117" t="str">
        <f>IFERROR(VLOOKUP(N605,Marks,22,0),"")</f>
        <v/>
      </c>
      <c r="O610" s="119" t="str">
        <f>IFERROR(VLOOKUP(N605,Marks,23,0),"")</f>
        <v/>
      </c>
      <c r="P610" s="323" t="str">
        <f>IFERROR(VLOOKUP(N605,Marks,29,0),"")</f>
        <v/>
      </c>
      <c r="Q610" s="770"/>
      <c r="R610" s="122" t="str">
        <f>'Result Sheet'!$L$4</f>
        <v xml:space="preserve">हिन्दी </v>
      </c>
      <c r="S610" s="391" t="str">
        <f>IFERROR(VLOOKUP(AD605,Marks,11,0),"")</f>
        <v/>
      </c>
      <c r="T610" s="391" t="str">
        <f>IFERROR(VLOOKUP(AD605,Marks,12,0),"")</f>
        <v/>
      </c>
      <c r="U610" s="117" t="str">
        <f>IFERROR(VLOOKUP(AD605,Marks,13,0),"")</f>
        <v/>
      </c>
      <c r="V610" s="391" t="str">
        <f>IFERROR(VLOOKUP(AD605,Marks,14,0),"")</f>
        <v/>
      </c>
      <c r="W610" s="391" t="str">
        <f>IFERROR(VLOOKUP(AD605,Marks,15,0),"")</f>
        <v/>
      </c>
      <c r="X610" s="391" t="str">
        <f>IFERROR(VLOOKUP(AD605,Marks,16,0),"")</f>
        <v/>
      </c>
      <c r="Y610" s="117" t="str">
        <f>IFERROR(VLOOKUP(AD605,Marks,17,0),"")</f>
        <v/>
      </c>
      <c r="Z610" s="119">
        <f>IFERROR(VLOOKUP(AD605,Marks,18,0),"")</f>
        <v>0</v>
      </c>
      <c r="AA610" s="391" t="str">
        <f>IFERROR(VLOOKUP(AD605,Marks,19,0),"")</f>
        <v/>
      </c>
      <c r="AB610" s="391" t="str">
        <f>IFERROR(VLOOKUP(AD605,Marks,20,0),"")</f>
        <v/>
      </c>
      <c r="AC610" s="391" t="str">
        <f>IFERROR(VLOOKUP(AD605,Marks,21,0),"")</f>
        <v/>
      </c>
      <c r="AD610" s="117" t="str">
        <f>IFERROR(VLOOKUP(AD605,Marks,22,0),"")</f>
        <v/>
      </c>
      <c r="AE610" s="119" t="str">
        <f>IFERROR(VLOOKUP(AD605,Marks,23,0),"")</f>
        <v/>
      </c>
      <c r="AF610" s="323" t="str">
        <f>IFERROR(VLOOKUP(AD605,Marks,29,0),"")</f>
        <v/>
      </c>
    </row>
    <row r="611" spans="1:32" ht="21" customHeight="1">
      <c r="A611" s="166" t="str">
        <f>IF(N605="","",A610+1)</f>
        <v/>
      </c>
      <c r="B611" s="122" t="str">
        <f>'Result Sheet'!$AE$4</f>
        <v xml:space="preserve">अंग्रेजी </v>
      </c>
      <c r="C611" s="391" t="str">
        <f>IFERROR(VLOOKUP(N605,Marks,30,0),"")</f>
        <v/>
      </c>
      <c r="D611" s="391" t="str">
        <f>IFERROR(VLOOKUP(N605,Marks,31,0),"")</f>
        <v/>
      </c>
      <c r="E611" s="117" t="str">
        <f>IFERROR(VLOOKUP(N605,Marks,32,0),"")</f>
        <v/>
      </c>
      <c r="F611" s="391" t="str">
        <f>IFERROR(VLOOKUP(N605,Marks,33,0),"")</f>
        <v/>
      </c>
      <c r="G611" s="391" t="str">
        <f>IFERROR(VLOOKUP(N605,Marks,34,0),"")</f>
        <v/>
      </c>
      <c r="H611" s="391" t="str">
        <f>IFERROR(VLOOKUP(N605,Marks,35,0),"")</f>
        <v/>
      </c>
      <c r="I611" s="117" t="str">
        <f>IFERROR(VLOOKUP(N605,Marks,36,0),"")</f>
        <v/>
      </c>
      <c r="J611" s="119">
        <f>IFERROR(VLOOKUP(N605,Marks,37,0),"")</f>
        <v>0</v>
      </c>
      <c r="K611" s="391" t="str">
        <f>IFERROR(VLOOKUP(N605,Marks,38,0),"")</f>
        <v/>
      </c>
      <c r="L611" s="391" t="str">
        <f>IFERROR(VLOOKUP(N605,Marks,39,0),"")</f>
        <v/>
      </c>
      <c r="M611" s="391" t="str">
        <f>IFERROR(VLOOKUP(N605,Marks,40,0),"")</f>
        <v/>
      </c>
      <c r="N611" s="117" t="str">
        <f>IFERROR(VLOOKUP(N605,Marks,41,0),"")</f>
        <v/>
      </c>
      <c r="O611" s="119" t="str">
        <f>IFERROR(VLOOKUP(N605,Marks,42,0),"")</f>
        <v/>
      </c>
      <c r="P611" s="323" t="str">
        <f>IFERROR(VLOOKUP(N605,Marks,48,0),"")</f>
        <v/>
      </c>
      <c r="Q611" s="770"/>
      <c r="R611" s="122" t="str">
        <f>'Result Sheet'!$AE$4</f>
        <v xml:space="preserve">अंग्रेजी </v>
      </c>
      <c r="S611" s="391" t="str">
        <f>IFERROR(VLOOKUP(AD605,Marks,30,0),"")</f>
        <v/>
      </c>
      <c r="T611" s="391" t="str">
        <f>IFERROR(VLOOKUP(AD605,Marks,31,0),"")</f>
        <v/>
      </c>
      <c r="U611" s="117" t="str">
        <f>IFERROR(VLOOKUP(AD605,Marks,32,0),"")</f>
        <v/>
      </c>
      <c r="V611" s="391" t="str">
        <f>IFERROR(VLOOKUP(AD605,Marks,33,0),"")</f>
        <v/>
      </c>
      <c r="W611" s="391" t="str">
        <f>IFERROR(VLOOKUP(AD605,Marks,34,0),"")</f>
        <v/>
      </c>
      <c r="X611" s="391" t="str">
        <f>IFERROR(VLOOKUP(AD605,Marks,35,0),"")</f>
        <v/>
      </c>
      <c r="Y611" s="117" t="str">
        <f>IFERROR(VLOOKUP(AD605,Marks,36,0),"")</f>
        <v/>
      </c>
      <c r="Z611" s="119">
        <f>IFERROR(VLOOKUP(AD605,Marks,37,0),"")</f>
        <v>0</v>
      </c>
      <c r="AA611" s="391" t="str">
        <f>IFERROR(VLOOKUP(AD605,Marks,38,0),"")</f>
        <v/>
      </c>
      <c r="AB611" s="391" t="str">
        <f>IFERROR(VLOOKUP(AD605,Marks,39,0),"")</f>
        <v/>
      </c>
      <c r="AC611" s="391" t="str">
        <f>IFERROR(VLOOKUP(AD605,Marks,40,0),"")</f>
        <v/>
      </c>
      <c r="AD611" s="117" t="str">
        <f>IFERROR(VLOOKUP(AD605,Marks,41,0),"")</f>
        <v/>
      </c>
      <c r="AE611" s="119" t="str">
        <f>IFERROR(VLOOKUP(AD605,Marks,42,0),"")</f>
        <v/>
      </c>
      <c r="AF611" s="323" t="str">
        <f>IFERROR(VLOOKUP(AD605,Marks,48,0),"")</f>
        <v/>
      </c>
    </row>
    <row r="612" spans="1:32" ht="21" customHeight="1">
      <c r="A612" s="166" t="str">
        <f>IF(N605="","",A611+1)</f>
        <v/>
      </c>
      <c r="B612" s="122" t="str">
        <f>'Result Sheet'!$AX$4</f>
        <v xml:space="preserve">गणित </v>
      </c>
      <c r="C612" s="391" t="str">
        <f>IFERROR(VLOOKUP(N605,Marks,49,0),"")</f>
        <v/>
      </c>
      <c r="D612" s="391" t="str">
        <f>IFERROR(VLOOKUP(N605,Marks,50,0),"")</f>
        <v/>
      </c>
      <c r="E612" s="117" t="str">
        <f>IFERROR(VLOOKUP(N605,Marks,51,0),"")</f>
        <v/>
      </c>
      <c r="F612" s="391" t="str">
        <f>IFERROR(VLOOKUP(N605,Marks,52,0),"")</f>
        <v/>
      </c>
      <c r="G612" s="391" t="str">
        <f>IFERROR(VLOOKUP(N605,Marks,53,0),"")</f>
        <v/>
      </c>
      <c r="H612" s="391" t="str">
        <f>IFERROR(VLOOKUP(N605,Marks,54,0),"")</f>
        <v/>
      </c>
      <c r="I612" s="117" t="str">
        <f>IFERROR(VLOOKUP(N605,Marks,55,0),"")</f>
        <v/>
      </c>
      <c r="J612" s="119">
        <f>IFERROR(VLOOKUP(N605,Marks,56,0),"")</f>
        <v>0</v>
      </c>
      <c r="K612" s="391" t="str">
        <f>IFERROR(VLOOKUP(N605,Marks,57,0),"")</f>
        <v/>
      </c>
      <c r="L612" s="391" t="str">
        <f>IFERROR(VLOOKUP(N605,Marks,58,0),"")</f>
        <v/>
      </c>
      <c r="M612" s="391" t="str">
        <f>IFERROR(VLOOKUP(N605,Marks,59,0),"")</f>
        <v/>
      </c>
      <c r="N612" s="117" t="str">
        <f>IFERROR(VLOOKUP(N605,Marks,60,0),"")</f>
        <v/>
      </c>
      <c r="O612" s="119" t="str">
        <f>IFERROR(VLOOKUP(N605,Marks,61,0),"")</f>
        <v/>
      </c>
      <c r="P612" s="323" t="str">
        <f>IFERROR(VLOOKUP(N605,Marks,67,0),"")</f>
        <v/>
      </c>
      <c r="Q612" s="770"/>
      <c r="R612" s="122" t="str">
        <f>'Result Sheet'!$AX$4</f>
        <v xml:space="preserve">गणित </v>
      </c>
      <c r="S612" s="391" t="str">
        <f>IFERROR(VLOOKUP(AD605,Marks,49,0),"")</f>
        <v/>
      </c>
      <c r="T612" s="391" t="str">
        <f>IFERROR(VLOOKUP(AD605,Marks,50,0),"")</f>
        <v/>
      </c>
      <c r="U612" s="117" t="str">
        <f>IFERROR(VLOOKUP(AD605,Marks,51,0),"")</f>
        <v/>
      </c>
      <c r="V612" s="391" t="str">
        <f>IFERROR(VLOOKUP(AD605,Marks,52,0),"")</f>
        <v/>
      </c>
      <c r="W612" s="391" t="str">
        <f>IFERROR(VLOOKUP(AD605,Marks,53,0),"")</f>
        <v/>
      </c>
      <c r="X612" s="391" t="str">
        <f>IFERROR(VLOOKUP(AD605,Marks,54,0),"")</f>
        <v/>
      </c>
      <c r="Y612" s="117" t="str">
        <f>IFERROR(VLOOKUP(AD605,Marks,55,0),"")</f>
        <v/>
      </c>
      <c r="Z612" s="119">
        <f>IFERROR(VLOOKUP(AD605,Marks,56,0),"")</f>
        <v>0</v>
      </c>
      <c r="AA612" s="391" t="str">
        <f>IFERROR(VLOOKUP(AD605,Marks,57,0),"")</f>
        <v/>
      </c>
      <c r="AB612" s="391" t="str">
        <f>IFERROR(VLOOKUP(AD605,Marks,58,0),"")</f>
        <v/>
      </c>
      <c r="AC612" s="391" t="str">
        <f>IFERROR(VLOOKUP(AD605,Marks,59,0),"")</f>
        <v/>
      </c>
      <c r="AD612" s="117" t="str">
        <f>IFERROR(VLOOKUP(AD605,Marks,60,0),"")</f>
        <v/>
      </c>
      <c r="AE612" s="119" t="str">
        <f>IFERROR(VLOOKUP(AD605,Marks,61,0),"")</f>
        <v/>
      </c>
      <c r="AF612" s="323" t="str">
        <f>IFERROR(VLOOKUP(AD605,Marks,67,0),"")</f>
        <v/>
      </c>
    </row>
    <row r="613" spans="1:32" ht="21" customHeight="1">
      <c r="A613" s="166" t="str">
        <f>IF(N605="","",A612+1)</f>
        <v/>
      </c>
      <c r="B613" s="122" t="str">
        <f>'Result Sheet'!$BQ$4</f>
        <v xml:space="preserve">पर्यावरण अध्ययन </v>
      </c>
      <c r="C613" s="391" t="str">
        <f>IFERROR(VLOOKUP(N605,Marks,68,0),"")</f>
        <v/>
      </c>
      <c r="D613" s="391" t="str">
        <f>IFERROR(VLOOKUP(N605,Marks,69,0),"")</f>
        <v/>
      </c>
      <c r="E613" s="117" t="str">
        <f>IFERROR(VLOOKUP(N605,Marks,70,0),"")</f>
        <v/>
      </c>
      <c r="F613" s="391" t="str">
        <f>IFERROR(VLOOKUP(N605,Marks,71,0),"")</f>
        <v/>
      </c>
      <c r="G613" s="391" t="str">
        <f>IFERROR(VLOOKUP(N605,Marks,72,0),"")</f>
        <v/>
      </c>
      <c r="H613" s="391" t="str">
        <f>IFERROR(VLOOKUP(N605,Marks,73,0),"")</f>
        <v/>
      </c>
      <c r="I613" s="117" t="str">
        <f>IFERROR(VLOOKUP(N605,Marks,74,0),"")</f>
        <v/>
      </c>
      <c r="J613" s="119">
        <f>IFERROR(VLOOKUP(N605,Marks,75,0),"")</f>
        <v>0</v>
      </c>
      <c r="K613" s="391" t="str">
        <f>IFERROR(VLOOKUP(N605,Marks,76,0),"")</f>
        <v/>
      </c>
      <c r="L613" s="391" t="str">
        <f>IFERROR(VLOOKUP(N605,Marks,77,0),"")</f>
        <v/>
      </c>
      <c r="M613" s="391" t="str">
        <f>IFERROR(VLOOKUP(N605,Marks,78,0),"")</f>
        <v/>
      </c>
      <c r="N613" s="117" t="str">
        <f>IFERROR(VLOOKUP(N605,Marks,79,0),"")</f>
        <v/>
      </c>
      <c r="O613" s="119" t="str">
        <f>IFERROR(VLOOKUP(N605,Marks,80,0),"")</f>
        <v/>
      </c>
      <c r="P613" s="323" t="str">
        <f>IFERROR(VLOOKUP(N605,Marks,86,0),"")</f>
        <v/>
      </c>
      <c r="Q613" s="770"/>
      <c r="R613" s="122" t="str">
        <f>'Result Sheet'!$BQ$4</f>
        <v xml:space="preserve">पर्यावरण अध्ययन </v>
      </c>
      <c r="S613" s="391" t="str">
        <f>IFERROR(VLOOKUP(AD605,Marks,68,0),"")</f>
        <v/>
      </c>
      <c r="T613" s="391" t="str">
        <f>IFERROR(VLOOKUP(AD605,Marks,69,0),"")</f>
        <v/>
      </c>
      <c r="U613" s="117" t="str">
        <f>IFERROR(VLOOKUP(AD605,Marks,70,0),"")</f>
        <v/>
      </c>
      <c r="V613" s="391" t="str">
        <f>IFERROR(VLOOKUP(AD605,Marks,71,0),"")</f>
        <v/>
      </c>
      <c r="W613" s="391" t="str">
        <f>IFERROR(VLOOKUP(AD605,Marks,72,0),"")</f>
        <v/>
      </c>
      <c r="X613" s="391" t="str">
        <f>IFERROR(VLOOKUP(AD605,Marks,73,0),"")</f>
        <v/>
      </c>
      <c r="Y613" s="117" t="str">
        <f>IFERROR(VLOOKUP(AD605,Marks,74,0),"")</f>
        <v/>
      </c>
      <c r="Z613" s="119">
        <f>IFERROR(VLOOKUP(AD605,Marks,75,0),"")</f>
        <v>0</v>
      </c>
      <c r="AA613" s="391" t="str">
        <f>IFERROR(VLOOKUP(AD605,Marks,76,0),"")</f>
        <v/>
      </c>
      <c r="AB613" s="391" t="str">
        <f>IFERROR(VLOOKUP(AD605,Marks,77,0),"")</f>
        <v/>
      </c>
      <c r="AC613" s="391" t="str">
        <f>IFERROR(VLOOKUP(AD605,Marks,78,0),"")</f>
        <v/>
      </c>
      <c r="AD613" s="117" t="str">
        <f>IFERROR(VLOOKUP(AD605,Marks,79,0),"")</f>
        <v/>
      </c>
      <c r="AE613" s="119" t="str">
        <f>IFERROR(VLOOKUP(AD605,Marks,80,0),"")</f>
        <v/>
      </c>
      <c r="AF613" s="323" t="str">
        <f>IFERROR(VLOOKUP(AD605,Marks,86,0),"")</f>
        <v/>
      </c>
    </row>
    <row r="614" spans="1:32" ht="25.5" customHeight="1">
      <c r="A614" s="166" t="str">
        <f>IF(N605="","",A613+1)</f>
        <v/>
      </c>
      <c r="B614" s="392" t="s">
        <v>215</v>
      </c>
      <c r="C614" s="120" t="str">
        <f>IF(AND(C610="",C611="",C612="",C613=""),"",IF(OR(C602=1,C602=2),SUM(C610:C612),SUM(C610:C613)))</f>
        <v/>
      </c>
      <c r="D614" s="120" t="str">
        <f>IF(AND(D610="",D611="",D612="",D613=""),"",IF(OR(C602=1,C602=2),SUM(D610:D612),SUM(D610:D613)))</f>
        <v/>
      </c>
      <c r="E614" s="120" t="str">
        <f>IF(AND(E610="",E611="",E612="",E613=""),"",IF(OR(C602=1,C602=2),SUM(E610:E612),SUM(E610:E613)))</f>
        <v/>
      </c>
      <c r="F614" s="120" t="str">
        <f>IF(AND(F610="",F611="",F612="",F613=""),"",IF(OR(C602=1,C602=2),SUM(F610:F612),SUM(F610:F613)))</f>
        <v/>
      </c>
      <c r="G614" s="120" t="str">
        <f>IF(AND(G610="",G611="",G612="",G613=""),"",IF(OR(C602=1,C602=2),SUM(G610:G612),SUM(G610:G613)))</f>
        <v/>
      </c>
      <c r="H614" s="120" t="str">
        <f>IF(AND(H610="",H611="",H612="",H613=""),"",IF(OR(C602=1,C602=2),SUM(H610:H612),SUM(H610:H613)))</f>
        <v/>
      </c>
      <c r="I614" s="120" t="str">
        <f>IF(AND(I610="",I611="",I612="",I613=""),"",IF(OR(C602=1,C602=2),SUM(I610:I612),SUM(I610:I613)))</f>
        <v/>
      </c>
      <c r="J614" s="120">
        <f>IF(AND(J610="",J611="",J612="",J613=""),"",IF(OR(C602=1,C602=2),SUM(J610:J612),SUM(J610:J613)))</f>
        <v>0</v>
      </c>
      <c r="K614" s="120" t="str">
        <f>IF(AND(K610="",K611="",K612="",K613=""),"",IF(OR(C602=1,C602=2),SUM(K610:K612),SUM(K610:K613)))</f>
        <v/>
      </c>
      <c r="L614" s="120" t="str">
        <f>IF(AND(L610="",L611="",L612="",L613=""),"",IF(OR(C602=1,C602=2),SUM(L610:L612),SUM(L610:L613)))</f>
        <v/>
      </c>
      <c r="M614" s="120" t="str">
        <f>IF(AND(M610="",M611="",M612="",M613=""),"",IF(OR(C602=1,C602=2),SUM(M610:M612),SUM(M610:M613)))</f>
        <v/>
      </c>
      <c r="N614" s="120" t="str">
        <f>IF(AND(N610="",N611="",N612="",N613=""),"",IF(OR(C602=1,C602=2),SUM(N610:N612),SUM(N610:N613)))</f>
        <v/>
      </c>
      <c r="O614" s="120" t="str">
        <f>IF(AND(O610="",O611="",O612="",O613=""),"",IF(OR(C602=1,C602=2),SUM(O610:O612),SUM(O610:O613)))</f>
        <v/>
      </c>
      <c r="P614" s="326" t="str">
        <f>IF(OR(N605="",E603="",O614=""),"",IF(O614&gt;=81%*P609,"A",IF(O614&gt;=61%*P609,"B",IF(O614&gt;=41%*P609,"C",IF(O614&gt;=21%*P609,"D","E")))))</f>
        <v/>
      </c>
      <c r="Q614" s="770"/>
      <c r="R614" s="392" t="s">
        <v>215</v>
      </c>
      <c r="S614" s="120" t="str">
        <f>IF(AND(S610="",S611="",S612="",S613=""),"",IF(OR(S602=1,S602=2),SUM(S610:S612),SUM(S610:S613)))</f>
        <v/>
      </c>
      <c r="T614" s="120" t="str">
        <f>IF(AND(T610="",T611="",T612="",T613=""),"",IF(OR(S602=1,S602=2),SUM(T610:T612),SUM(T610:T613)))</f>
        <v/>
      </c>
      <c r="U614" s="120" t="str">
        <f>IF(AND(U610="",U611="",U612="",U613=""),"",IF(OR(S602=1,S602=2),SUM(U610:U612),SUM(U610:U613)))</f>
        <v/>
      </c>
      <c r="V614" s="120" t="str">
        <f>IF(AND(V610="",V611="",V612="",V613=""),"",IF(OR(S602=1,S602=2),SUM(V610:V612),SUM(V610:V613)))</f>
        <v/>
      </c>
      <c r="W614" s="120" t="str">
        <f>IF(AND(W610="",W611="",W612="",W613=""),"",IF(OR(S602=1,S602=2),SUM(W610:W612),SUM(W610:W613)))</f>
        <v/>
      </c>
      <c r="X614" s="120" t="str">
        <f>IF(AND(X610="",X611="",X612="",X613=""),"",IF(OR(S602=1,S602=2),SUM(X610:X612),SUM(X610:X613)))</f>
        <v/>
      </c>
      <c r="Y614" s="120" t="str">
        <f>IF(AND(Y610="",Y611="",Y612="",Y613=""),"",IF(OR(S602=1,S602=2),SUM(Y610:Y612),SUM(Y610:Y613)))</f>
        <v/>
      </c>
      <c r="Z614" s="120">
        <f>IF(AND(Z610="",Z611="",Z612="",Z613=""),"",IF(OR(S602=1,S602=2),SUM(Z610:Z612),SUM(Z610:Z613)))</f>
        <v>0</v>
      </c>
      <c r="AA614" s="120" t="str">
        <f>IF(AND(AA610="",AA611="",AA612="",AA613=""),"",IF(OR(S602=1,S602=2),SUM(AA610:AA612),SUM(AA610:AA613)))</f>
        <v/>
      </c>
      <c r="AB614" s="120" t="str">
        <f>IF(AND(AB610="",AB611="",AB612="",AB613=""),"",IF(OR(S602=1,S602=2),SUM(AB610:AB612),SUM(AB610:AB613)))</f>
        <v/>
      </c>
      <c r="AC614" s="120" t="str">
        <f>IF(AND(AC610="",AC611="",AC612="",AC613=""),"",IF(OR(S602=1,S602=2),SUM(AC610:AC612),SUM(AC610:AC613)))</f>
        <v/>
      </c>
      <c r="AD614" s="120" t="str">
        <f>IF(AND(AD610="",AD611="",AD612="",AD613=""),"",IF(OR(S602=1,S602=2),SUM(AD610:AD612),SUM(AD610:AD613)))</f>
        <v/>
      </c>
      <c r="AE614" s="120" t="str">
        <f>IF(AND(AE610="",AE611="",AE612="",AE613=""),"",IF(OR(S602=1,S602=2),SUM(AE610:AE612),SUM(AE610:AE613)))</f>
        <v/>
      </c>
      <c r="AF614" s="326" t="str">
        <f>IF(OR(AD605="",U603="",AE614=""),"",IF(AE614&gt;=81%*AF609,"A",IF(AE614&gt;=61%*AF609,"B",IF(AE614&gt;=41%*AF609,"C",IF(AE614&gt;=21%*AF609,"D","E")))))</f>
        <v/>
      </c>
    </row>
    <row r="615" spans="1:32" ht="9" customHeight="1">
      <c r="A615" s="166" t="str">
        <f>IF(N605="","",A614+1)</f>
        <v/>
      </c>
      <c r="B615" s="737"/>
      <c r="C615" s="737"/>
      <c r="D615" s="737"/>
      <c r="E615" s="737"/>
      <c r="F615" s="737"/>
      <c r="G615" s="737"/>
      <c r="H615" s="737"/>
      <c r="I615" s="737"/>
      <c r="J615" s="737"/>
      <c r="K615" s="737"/>
      <c r="L615" s="737"/>
      <c r="M615" s="737"/>
      <c r="N615" s="737"/>
      <c r="O615" s="737"/>
      <c r="P615" s="737"/>
      <c r="Q615" s="770"/>
      <c r="R615" s="737"/>
      <c r="S615" s="737"/>
      <c r="T615" s="737"/>
      <c r="U615" s="737"/>
      <c r="V615" s="737"/>
      <c r="W615" s="737"/>
      <c r="X615" s="737"/>
      <c r="Y615" s="737"/>
      <c r="Z615" s="737"/>
      <c r="AA615" s="737"/>
      <c r="AB615" s="737"/>
      <c r="AC615" s="737"/>
      <c r="AD615" s="737"/>
      <c r="AE615" s="737"/>
      <c r="AF615" s="737"/>
    </row>
    <row r="616" spans="1:32" ht="22.5" customHeight="1">
      <c r="A616" s="166" t="str">
        <f>IF(N605="","",A615+1)</f>
        <v/>
      </c>
      <c r="B616" s="738" t="s">
        <v>213</v>
      </c>
      <c r="C616" s="738"/>
      <c r="D616" s="739" t="s">
        <v>229</v>
      </c>
      <c r="E616" s="740"/>
      <c r="F616" s="393" t="s">
        <v>186</v>
      </c>
      <c r="G616" s="738" t="s">
        <v>213</v>
      </c>
      <c r="H616" s="738"/>
      <c r="I616" s="739" t="s">
        <v>229</v>
      </c>
      <c r="J616" s="740"/>
      <c r="K616" s="393" t="s">
        <v>186</v>
      </c>
      <c r="L616" s="738" t="s">
        <v>213</v>
      </c>
      <c r="M616" s="738"/>
      <c r="N616" s="739" t="s">
        <v>229</v>
      </c>
      <c r="O616" s="740"/>
      <c r="P616" s="393" t="s">
        <v>186</v>
      </c>
      <c r="Q616" s="770"/>
      <c r="R616" s="738" t="s">
        <v>213</v>
      </c>
      <c r="S616" s="738"/>
      <c r="T616" s="739" t="s">
        <v>229</v>
      </c>
      <c r="U616" s="740"/>
      <c r="V616" s="393" t="s">
        <v>186</v>
      </c>
      <c r="W616" s="738" t="s">
        <v>213</v>
      </c>
      <c r="X616" s="738"/>
      <c r="Y616" s="739" t="s">
        <v>229</v>
      </c>
      <c r="Z616" s="740"/>
      <c r="AA616" s="393" t="s">
        <v>186</v>
      </c>
      <c r="AB616" s="738" t="s">
        <v>213</v>
      </c>
      <c r="AC616" s="738"/>
      <c r="AD616" s="739" t="s">
        <v>229</v>
      </c>
      <c r="AE616" s="740"/>
      <c r="AF616" s="393" t="s">
        <v>186</v>
      </c>
    </row>
    <row r="617" spans="1:32" ht="21.75" customHeight="1">
      <c r="A617" s="166" t="str">
        <f>IF(N605="","",A616+1)</f>
        <v/>
      </c>
      <c r="B617" s="741" t="s">
        <v>221</v>
      </c>
      <c r="C617" s="742"/>
      <c r="D617" s="742"/>
      <c r="E617" s="119" t="str">
        <f>IFERROR(VLOOKUP(N605,Marks,90,0),"")</f>
        <v/>
      </c>
      <c r="F617" s="130" t="str">
        <f>IFERROR(VLOOKUP(N605,Marks,94,0),"")</f>
        <v/>
      </c>
      <c r="G617" s="741" t="s">
        <v>192</v>
      </c>
      <c r="H617" s="742"/>
      <c r="I617" s="742"/>
      <c r="J617" s="119" t="str">
        <f>IFERROR(VLOOKUP(N605,Marks,98,0),"")</f>
        <v/>
      </c>
      <c r="K617" s="130" t="str">
        <f>IFERROR(VLOOKUP(N605,Marks,102,0),"")</f>
        <v/>
      </c>
      <c r="L617" s="743" t="s">
        <v>193</v>
      </c>
      <c r="M617" s="744"/>
      <c r="N617" s="744"/>
      <c r="O617" s="119" t="str">
        <f>IFERROR(VLOOKUP(N605,Marks,106,0),"")</f>
        <v/>
      </c>
      <c r="P617" s="130" t="str">
        <f>IFERROR(VLOOKUP(N605,Marks,110,0),"")</f>
        <v/>
      </c>
      <c r="Q617" s="770"/>
      <c r="R617" s="740" t="s">
        <v>221</v>
      </c>
      <c r="S617" s="740"/>
      <c r="T617" s="740"/>
      <c r="U617" s="119" t="str">
        <f>IFERROR(VLOOKUP(AD605,Marks,90,0),"")</f>
        <v/>
      </c>
      <c r="V617" s="130" t="str">
        <f>IFERROR(VLOOKUP(AD605,Marks,94,0),"")</f>
        <v/>
      </c>
      <c r="W617" s="740" t="s">
        <v>192</v>
      </c>
      <c r="X617" s="740"/>
      <c r="Y617" s="740"/>
      <c r="Z617" s="119" t="str">
        <f>IFERROR(VLOOKUP(AD605,Marks,98,0),"")</f>
        <v/>
      </c>
      <c r="AA617" s="130" t="str">
        <f>IFERROR(VLOOKUP(AD605,Marks,102,0),"")</f>
        <v/>
      </c>
      <c r="AB617" s="745" t="s">
        <v>193</v>
      </c>
      <c r="AC617" s="745"/>
      <c r="AD617" s="745"/>
      <c r="AE617" s="119" t="str">
        <f>IFERROR(VLOOKUP(AD605,Marks,106,0),"")</f>
        <v/>
      </c>
      <c r="AF617" s="130" t="str">
        <f>IFERROR(VLOOKUP(AD605,Marks,110,0),"")</f>
        <v/>
      </c>
    </row>
    <row r="618" spans="1:32" ht="21" customHeight="1">
      <c r="A618" s="166" t="str">
        <f>IF(N605="","",A617+1)</f>
        <v/>
      </c>
      <c r="B618" s="732" t="s">
        <v>216</v>
      </c>
      <c r="C618" s="732"/>
      <c r="D618" s="732"/>
      <c r="E618" s="746" t="str">
        <f>IFERROR(VLOOKUP(N605,Marks,116,0),"")</f>
        <v/>
      </c>
      <c r="F618" s="746"/>
      <c r="G618" s="746"/>
      <c r="H618" s="746"/>
      <c r="I618" s="732" t="s">
        <v>217</v>
      </c>
      <c r="J618" s="732"/>
      <c r="K618" s="732"/>
      <c r="L618" s="732"/>
      <c r="M618" s="747" t="str">
        <f>IFERROR(VLOOKUP(N605,Marks,117,0),"")</f>
        <v/>
      </c>
      <c r="N618" s="747"/>
      <c r="O618" s="747"/>
      <c r="P618" s="747"/>
      <c r="Q618" s="770"/>
      <c r="R618" s="732" t="s">
        <v>216</v>
      </c>
      <c r="S618" s="732"/>
      <c r="T618" s="732"/>
      <c r="U618" s="746" t="str">
        <f>IFERROR(VLOOKUP(AD605,Marks,116,0),"")</f>
        <v/>
      </c>
      <c r="V618" s="746"/>
      <c r="W618" s="746"/>
      <c r="X618" s="746"/>
      <c r="Y618" s="732" t="s">
        <v>217</v>
      </c>
      <c r="Z618" s="732"/>
      <c r="AA618" s="732"/>
      <c r="AB618" s="732"/>
      <c r="AC618" s="747" t="str">
        <f>IFERROR(VLOOKUP(AD605,Marks,117,0),"")</f>
        <v/>
      </c>
      <c r="AD618" s="747"/>
      <c r="AE618" s="747"/>
      <c r="AF618" s="747"/>
    </row>
    <row r="619" spans="1:32" ht="21" customHeight="1">
      <c r="A619" s="166" t="str">
        <f>IF(N605="","",A618+1)</f>
        <v/>
      </c>
      <c r="B619" s="732" t="s">
        <v>218</v>
      </c>
      <c r="C619" s="732"/>
      <c r="D619" s="732"/>
      <c r="E619" s="774" t="str">
        <f>IFERROR(VLOOKUP(N605,Marks,115,0),"")</f>
        <v/>
      </c>
      <c r="F619" s="774"/>
      <c r="G619" s="774"/>
      <c r="H619" s="774"/>
      <c r="I619" s="732" t="s">
        <v>219</v>
      </c>
      <c r="J619" s="732"/>
      <c r="K619" s="732"/>
      <c r="L619" s="732"/>
      <c r="M619" s="733" t="str">
        <f>IFERROR(VLOOKUP(N605,Marks,112,0),"")</f>
        <v/>
      </c>
      <c r="N619" s="733"/>
      <c r="O619" s="733"/>
      <c r="P619" s="733"/>
      <c r="Q619" s="770"/>
      <c r="R619" s="732" t="s">
        <v>218</v>
      </c>
      <c r="S619" s="732"/>
      <c r="T619" s="732"/>
      <c r="U619" s="774" t="str">
        <f>IFERROR(VLOOKUP(AD605,Marks,115,0),"")</f>
        <v/>
      </c>
      <c r="V619" s="774"/>
      <c r="W619" s="774"/>
      <c r="X619" s="774"/>
      <c r="Y619" s="732" t="s">
        <v>219</v>
      </c>
      <c r="Z619" s="732"/>
      <c r="AA619" s="732"/>
      <c r="AB619" s="732"/>
      <c r="AC619" s="733" t="str">
        <f>IFERROR(VLOOKUP(AD605,Marks,112,0),"")</f>
        <v/>
      </c>
      <c r="AD619" s="733"/>
      <c r="AE619" s="733"/>
      <c r="AF619" s="733"/>
    </row>
    <row r="620" spans="1:32" ht="21" customHeight="1">
      <c r="A620" s="166" t="str">
        <f>IF(N605="","",A619+1)</f>
        <v/>
      </c>
      <c r="B620" s="732" t="s">
        <v>220</v>
      </c>
      <c r="C620" s="732"/>
      <c r="D620" s="732"/>
      <c r="E620" s="324" t="str">
        <f>IFERROR(VLOOKUP(N605,Marks,113,0),"")</f>
        <v/>
      </c>
      <c r="F620" s="325" t="s">
        <v>341</v>
      </c>
      <c r="G620" s="734" t="str">
        <f>IF(OR(N605="",E603="",O614=""),"",IF(O614&gt;=81%*P609,"A",IF(O614&gt;=61%*P609,"B",IF(O614&gt;=41%*P609,"C",IF(O614&gt;=21%*P609,"D","E")))))</f>
        <v/>
      </c>
      <c r="H620" s="734"/>
      <c r="I620" s="732" t="s">
        <v>222</v>
      </c>
      <c r="J620" s="732"/>
      <c r="K620" s="732"/>
      <c r="L620" s="732"/>
      <c r="M620" s="769" t="str">
        <f>IFERROR(VLOOKUP(N605,Marks,114,0),"")</f>
        <v/>
      </c>
      <c r="N620" s="769"/>
      <c r="O620" s="769"/>
      <c r="P620" s="769"/>
      <c r="Q620" s="770"/>
      <c r="R620" s="732" t="s">
        <v>220</v>
      </c>
      <c r="S620" s="732"/>
      <c r="T620" s="732"/>
      <c r="U620" s="324" t="str">
        <f>IFERROR(VLOOKUP(AD605,Marks,113,0),"")</f>
        <v/>
      </c>
      <c r="V620" s="325" t="s">
        <v>341</v>
      </c>
      <c r="W620" s="734" t="str">
        <f>IF(OR(AD605="",U603="",AE614=""),"",IF(AE614&gt;=81%*AF609,"A",IF(AE614&gt;=61%*AF609,"B",IF(AE614&gt;=41%*AF609,"C",IF(AE614&gt;=21%*AF609,"D","E")))))</f>
        <v/>
      </c>
      <c r="X620" s="734"/>
      <c r="Y620" s="732" t="s">
        <v>222</v>
      </c>
      <c r="Z620" s="732"/>
      <c r="AA620" s="732"/>
      <c r="AB620" s="732"/>
      <c r="AC620" s="769" t="str">
        <f>IFERROR(VLOOKUP(AD605,Marks,114,0),"")</f>
        <v/>
      </c>
      <c r="AD620" s="769"/>
      <c r="AE620" s="769"/>
      <c r="AF620" s="769"/>
    </row>
    <row r="621" spans="1:32" ht="21" customHeight="1">
      <c r="A621" s="166" t="str">
        <f>IF(N605="","",A620+1)</f>
        <v/>
      </c>
      <c r="B621" s="768" t="s">
        <v>228</v>
      </c>
      <c r="C621" s="768"/>
      <c r="D621" s="768"/>
      <c r="E621" s="735">
        <f>'Master sheet'!$C$10</f>
        <v>44697</v>
      </c>
      <c r="F621" s="735"/>
      <c r="G621" s="735"/>
      <c r="H621" s="318"/>
      <c r="I621" s="121"/>
      <c r="J621" s="121"/>
      <c r="K621" s="76"/>
      <c r="L621" s="121"/>
      <c r="M621" s="121"/>
      <c r="N621" s="121"/>
      <c r="O621" s="121"/>
      <c r="P621" s="121"/>
      <c r="Q621" s="770"/>
      <c r="R621" s="768" t="s">
        <v>228</v>
      </c>
      <c r="S621" s="768"/>
      <c r="T621" s="768"/>
      <c r="U621" s="735">
        <f>'Master sheet'!$C$10</f>
        <v>44697</v>
      </c>
      <c r="V621" s="735"/>
      <c r="W621" s="735"/>
      <c r="X621" s="121"/>
      <c r="Y621" s="121"/>
      <c r="Z621" s="121"/>
      <c r="AA621" s="76"/>
      <c r="AB621" s="121"/>
      <c r="AC621" s="121"/>
      <c r="AD621" s="121"/>
      <c r="AE621" s="121"/>
      <c r="AF621" s="121"/>
    </row>
    <row r="622" spans="1:32" ht="43.5" customHeight="1">
      <c r="A622" s="166" t="str">
        <f>IF(N605="","",A621+1)</f>
        <v/>
      </c>
      <c r="B622" s="755" t="str">
        <f>IF(AND(C602=1),CONCATENATE("( ",UPPER('Master sheet'!$F$10)," )"),IF(AND(C602=2),CONCATENATE("( ",UPPER('Master sheet'!$F$18)," )"),IF(AND(C602=3),CONCATENATE("( ",UPPER('Master sheet'!$J$10)," )"),IF(AND(C602=4),CONCATENATE("( ",UPPER('Master sheet'!$J$18)," )"),""))))</f>
        <v/>
      </c>
      <c r="C622" s="755"/>
      <c r="D622" s="755"/>
      <c r="E622" s="755"/>
      <c r="F622" s="756" t="str">
        <f>IF(AND(N605=""),"",CONCATENATE("(",'Master sheet'!$C$14," )"))</f>
        <v/>
      </c>
      <c r="G622" s="756"/>
      <c r="H622" s="756"/>
      <c r="I622" s="756"/>
      <c r="J622" s="756"/>
      <c r="K622" s="756" t="str">
        <f>IF(AND(N605=""),"",CONCATENATE("(",'Master sheet'!$C$12," )"))</f>
        <v/>
      </c>
      <c r="L622" s="756"/>
      <c r="M622" s="756"/>
      <c r="N622" s="756"/>
      <c r="O622" s="756"/>
      <c r="P622" s="756"/>
      <c r="Q622" s="770"/>
      <c r="R622" s="755" t="str">
        <f>IF(AND(S602=1),CONCATENATE("( ",UPPER('Master sheet'!$F$10)," )"),IF(AND(S602=2),CONCATENATE("( ",UPPER('Master sheet'!$F$18)," )"),IF(AND(S602=3),CONCATENATE("( ",UPPER('Master sheet'!$J$10)," )"),IF(AND(S602=4),CONCATENATE("( ",UPPER('Master sheet'!$J$18)," )"),""))))</f>
        <v/>
      </c>
      <c r="S622" s="755"/>
      <c r="T622" s="755"/>
      <c r="U622" s="755"/>
      <c r="V622" s="756" t="str">
        <f>IF(AND(AD605=""),"",CONCATENATE("(",'Master sheet'!$C$14," )"))</f>
        <v/>
      </c>
      <c r="W622" s="756"/>
      <c r="X622" s="756"/>
      <c r="Y622" s="756"/>
      <c r="Z622" s="756"/>
      <c r="AA622" s="756" t="str">
        <f>IF(AND(AD605=""),"",CONCATENATE("(",'Master sheet'!$C$12," )"))</f>
        <v/>
      </c>
      <c r="AB622" s="756"/>
      <c r="AC622" s="756"/>
      <c r="AD622" s="756"/>
      <c r="AE622" s="756"/>
      <c r="AF622" s="756"/>
    </row>
    <row r="623" spans="1:32" ht="21.75" customHeight="1">
      <c r="A623" s="166" t="str">
        <f>IF(N605="","",A622+1)</f>
        <v/>
      </c>
      <c r="B623" s="757" t="s">
        <v>223</v>
      </c>
      <c r="C623" s="757"/>
      <c r="D623" s="757"/>
      <c r="E623" s="757"/>
      <c r="F623" s="758" t="s">
        <v>224</v>
      </c>
      <c r="G623" s="758"/>
      <c r="H623" s="758"/>
      <c r="I623" s="758"/>
      <c r="J623" s="758"/>
      <c r="K623" s="757" t="s">
        <v>225</v>
      </c>
      <c r="L623" s="757"/>
      <c r="M623" s="757"/>
      <c r="N623" s="757"/>
      <c r="O623" s="757"/>
      <c r="P623" s="757"/>
      <c r="Q623" s="770"/>
      <c r="R623" s="757" t="s">
        <v>223</v>
      </c>
      <c r="S623" s="757"/>
      <c r="T623" s="757"/>
      <c r="U623" s="757"/>
      <c r="V623" s="758" t="s">
        <v>224</v>
      </c>
      <c r="W623" s="758"/>
      <c r="X623" s="758"/>
      <c r="Y623" s="758"/>
      <c r="Z623" s="758"/>
      <c r="AA623" s="757" t="s">
        <v>225</v>
      </c>
      <c r="AB623" s="757"/>
      <c r="AC623" s="757"/>
      <c r="AD623" s="757"/>
      <c r="AE623" s="757"/>
      <c r="AF623" s="757"/>
    </row>
    <row r="625" spans="1:32" ht="21.9" customHeight="1">
      <c r="A625" s="165" t="str">
        <f>IF(N631="","",1)</f>
        <v/>
      </c>
      <c r="B625" s="759" t="s">
        <v>203</v>
      </c>
      <c r="C625" s="759"/>
      <c r="D625" s="759"/>
      <c r="E625" s="759"/>
      <c r="F625" s="759"/>
      <c r="G625" s="759"/>
      <c r="H625" s="759"/>
      <c r="I625" s="759"/>
      <c r="J625" s="759"/>
      <c r="K625" s="759"/>
      <c r="L625" s="759"/>
      <c r="M625" s="759"/>
      <c r="N625" s="759"/>
      <c r="O625" s="759"/>
      <c r="P625" s="759"/>
      <c r="Q625" s="770" t="s">
        <v>249</v>
      </c>
      <c r="R625" s="759" t="s">
        <v>203</v>
      </c>
      <c r="S625" s="759"/>
      <c r="T625" s="759"/>
      <c r="U625" s="759"/>
      <c r="V625" s="759"/>
      <c r="W625" s="759"/>
      <c r="X625" s="759"/>
      <c r="Y625" s="759"/>
      <c r="Z625" s="759"/>
      <c r="AA625" s="759"/>
      <c r="AB625" s="759"/>
      <c r="AC625" s="759"/>
      <c r="AD625" s="759"/>
      <c r="AE625" s="759"/>
      <c r="AF625" s="759"/>
    </row>
    <row r="626" spans="1:32" ht="21.9" customHeight="1">
      <c r="A626" s="166" t="str">
        <f>IF(N631="","",A625+1)</f>
        <v/>
      </c>
      <c r="B626" s="771" t="s">
        <v>204</v>
      </c>
      <c r="C626" s="771"/>
      <c r="D626" s="771"/>
      <c r="E626" s="771"/>
      <c r="F626" s="771"/>
      <c r="G626" s="771"/>
      <c r="H626" s="771"/>
      <c r="I626" s="771"/>
      <c r="J626" s="771"/>
      <c r="K626" s="771"/>
      <c r="L626" s="771"/>
      <c r="M626" s="771"/>
      <c r="N626" s="771"/>
      <c r="O626" s="771"/>
      <c r="P626" s="771"/>
      <c r="Q626" s="770"/>
      <c r="R626" s="771" t="s">
        <v>204</v>
      </c>
      <c r="S626" s="771"/>
      <c r="T626" s="771"/>
      <c r="U626" s="771"/>
      <c r="V626" s="771"/>
      <c r="W626" s="771"/>
      <c r="X626" s="771"/>
      <c r="Y626" s="771"/>
      <c r="Z626" s="771"/>
      <c r="AA626" s="771"/>
      <c r="AB626" s="771"/>
      <c r="AC626" s="771"/>
      <c r="AD626" s="771"/>
      <c r="AE626" s="771"/>
      <c r="AF626" s="771"/>
    </row>
    <row r="627" spans="1:32" ht="21.9" customHeight="1">
      <c r="A627" s="166" t="str">
        <f>IF(N631="","",A626+1)</f>
        <v/>
      </c>
      <c r="B627" s="772" t="s">
        <v>168</v>
      </c>
      <c r="C627" s="772"/>
      <c r="D627" s="772"/>
      <c r="E627" s="773" t="str">
        <f>IF(AND(N631=""),"",'Result Sheet'!$F$2)</f>
        <v/>
      </c>
      <c r="F627" s="773"/>
      <c r="G627" s="773"/>
      <c r="H627" s="773"/>
      <c r="I627" s="773"/>
      <c r="J627" s="773"/>
      <c r="K627" s="773"/>
      <c r="L627" s="773"/>
      <c r="M627" s="773"/>
      <c r="N627" s="773"/>
      <c r="O627" s="773"/>
      <c r="P627" s="773"/>
      <c r="Q627" s="770"/>
      <c r="R627" s="772" t="s">
        <v>168</v>
      </c>
      <c r="S627" s="772"/>
      <c r="T627" s="772"/>
      <c r="U627" s="773" t="str">
        <f>IF(AND(AD631=""),"",'Result Sheet'!$F$2)</f>
        <v/>
      </c>
      <c r="V627" s="773"/>
      <c r="W627" s="773"/>
      <c r="X627" s="773"/>
      <c r="Y627" s="773"/>
      <c r="Z627" s="773"/>
      <c r="AA627" s="773"/>
      <c r="AB627" s="773"/>
      <c r="AC627" s="773"/>
      <c r="AD627" s="773"/>
      <c r="AE627" s="773"/>
      <c r="AF627" s="773"/>
    </row>
    <row r="628" spans="1:32" ht="21.9" customHeight="1">
      <c r="A628" s="166" t="str">
        <f>IF(N631="","",A627+1)</f>
        <v/>
      </c>
      <c r="B628" s="164" t="s">
        <v>169</v>
      </c>
      <c r="C628" s="748" t="str">
        <f>IFERROR(VLOOKUP(N631,Marks,2,0),"")</f>
        <v/>
      </c>
      <c r="D628" s="748"/>
      <c r="E628" s="766" t="s">
        <v>212</v>
      </c>
      <c r="F628" s="766"/>
      <c r="G628" s="766"/>
      <c r="H628" s="748" t="str">
        <f>IFERROR(VLOOKUP(N631,Marks,3,0),"")</f>
        <v/>
      </c>
      <c r="I628" s="748"/>
      <c r="J628" s="749" t="s">
        <v>205</v>
      </c>
      <c r="K628" s="749"/>
      <c r="L628" s="749"/>
      <c r="M628" s="749"/>
      <c r="N628" s="750" t="str">
        <f>IF(AND(N631=""),"",'Marks Entry 1st'!$I$2)</f>
        <v/>
      </c>
      <c r="O628" s="750"/>
      <c r="P628" s="750"/>
      <c r="Q628" s="770"/>
      <c r="R628" s="164" t="s">
        <v>169</v>
      </c>
      <c r="S628" s="748" t="str">
        <f>IFERROR(VLOOKUP(AD631,Marks,2,0),"")</f>
        <v/>
      </c>
      <c r="T628" s="748"/>
      <c r="U628" s="766" t="s">
        <v>212</v>
      </c>
      <c r="V628" s="766"/>
      <c r="W628" s="766"/>
      <c r="X628" s="748" t="str">
        <f>IFERROR(VLOOKUP(AD631,Marks,3,0),"")</f>
        <v/>
      </c>
      <c r="Y628" s="748"/>
      <c r="Z628" s="749" t="s">
        <v>205</v>
      </c>
      <c r="AA628" s="749"/>
      <c r="AB628" s="749"/>
      <c r="AC628" s="749"/>
      <c r="AD628" s="750" t="str">
        <f>IF(AND(AD631=""),"",'Marks Entry 1st'!$I$2)</f>
        <v/>
      </c>
      <c r="AE628" s="750"/>
      <c r="AF628" s="750"/>
    </row>
    <row r="629" spans="1:32" ht="21.9" customHeight="1">
      <c r="A629" s="166" t="str">
        <f>IF(N631="","",A628+1)</f>
        <v/>
      </c>
      <c r="B629" s="751" t="s">
        <v>206</v>
      </c>
      <c r="C629" s="751"/>
      <c r="D629" s="751"/>
      <c r="E629" s="752" t="str">
        <f>IFERROR(VLOOKUP(N631,Marks,6,0),"")</f>
        <v/>
      </c>
      <c r="F629" s="752"/>
      <c r="G629" s="752"/>
      <c r="H629" s="752"/>
      <c r="I629" s="752"/>
      <c r="J629" s="753" t="s">
        <v>209</v>
      </c>
      <c r="K629" s="753"/>
      <c r="L629" s="753"/>
      <c r="M629" s="753"/>
      <c r="N629" s="754" t="str">
        <f>IFERROR(VLOOKUP(N631,Marks,5,0),"")</f>
        <v/>
      </c>
      <c r="O629" s="754"/>
      <c r="P629" s="754"/>
      <c r="Q629" s="770"/>
      <c r="R629" s="751" t="s">
        <v>206</v>
      </c>
      <c r="S629" s="751"/>
      <c r="T629" s="751"/>
      <c r="U629" s="752" t="str">
        <f>IFERROR(VLOOKUP(AD631,Marks,6,0),"")</f>
        <v/>
      </c>
      <c r="V629" s="752"/>
      <c r="W629" s="752"/>
      <c r="X629" s="752"/>
      <c r="Y629" s="752"/>
      <c r="Z629" s="753" t="s">
        <v>209</v>
      </c>
      <c r="AA629" s="753"/>
      <c r="AB629" s="753"/>
      <c r="AC629" s="753"/>
      <c r="AD629" s="754" t="str">
        <f>IFERROR(VLOOKUP(AD631,Marks,5,0),"")</f>
        <v/>
      </c>
      <c r="AE629" s="754"/>
      <c r="AF629" s="754"/>
    </row>
    <row r="630" spans="1:32" ht="21.9" customHeight="1">
      <c r="A630" s="166" t="str">
        <f>IF(N631="","",A629+1)</f>
        <v/>
      </c>
      <c r="B630" s="751" t="s">
        <v>207</v>
      </c>
      <c r="C630" s="751"/>
      <c r="D630" s="751"/>
      <c r="E630" s="752" t="str">
        <f>IFERROR(VLOOKUP(N631,Marks,7,0),"")</f>
        <v/>
      </c>
      <c r="F630" s="752"/>
      <c r="G630" s="752"/>
      <c r="H630" s="752"/>
      <c r="I630" s="752"/>
      <c r="J630" s="753" t="s">
        <v>210</v>
      </c>
      <c r="K630" s="753"/>
      <c r="L630" s="753"/>
      <c r="M630" s="753"/>
      <c r="N630" s="767" t="str">
        <f>IFERROR(VLOOKUP(N631,Marks,4,0),"")</f>
        <v/>
      </c>
      <c r="O630" s="767"/>
      <c r="P630" s="767"/>
      <c r="Q630" s="770"/>
      <c r="R630" s="751" t="s">
        <v>207</v>
      </c>
      <c r="S630" s="751"/>
      <c r="T630" s="751"/>
      <c r="U630" s="752" t="str">
        <f>IFERROR(VLOOKUP(AD631,Marks,7,0),"")</f>
        <v/>
      </c>
      <c r="V630" s="752"/>
      <c r="W630" s="752"/>
      <c r="X630" s="752"/>
      <c r="Y630" s="752"/>
      <c r="Z630" s="753" t="s">
        <v>210</v>
      </c>
      <c r="AA630" s="753"/>
      <c r="AB630" s="753"/>
      <c r="AC630" s="753"/>
      <c r="AD630" s="767" t="str">
        <f>IFERROR(VLOOKUP(AD631,Marks,4,0),"")</f>
        <v/>
      </c>
      <c r="AE630" s="767"/>
      <c r="AF630" s="767"/>
    </row>
    <row r="631" spans="1:32" ht="21.9" customHeight="1">
      <c r="A631" s="166" t="str">
        <f>IF(N631="","",A630+1)</f>
        <v/>
      </c>
      <c r="B631" s="751" t="s">
        <v>208</v>
      </c>
      <c r="C631" s="751"/>
      <c r="D631" s="751"/>
      <c r="E631" s="752" t="str">
        <f>IFERROR(VLOOKUP(N631,Marks,8,0),"")</f>
        <v/>
      </c>
      <c r="F631" s="752"/>
      <c r="G631" s="752"/>
      <c r="H631" s="752"/>
      <c r="I631" s="752"/>
      <c r="J631" s="753" t="s">
        <v>211</v>
      </c>
      <c r="K631" s="753"/>
      <c r="L631" s="753"/>
      <c r="M631" s="753"/>
      <c r="N631" s="760" t="str">
        <f>IF(AD605="","",IF(AND(AD605+1&gt;$AN$6),"",AD605+1))</f>
        <v/>
      </c>
      <c r="O631" s="760"/>
      <c r="P631" s="760"/>
      <c r="Q631" s="770"/>
      <c r="R631" s="751" t="s">
        <v>208</v>
      </c>
      <c r="S631" s="751"/>
      <c r="T631" s="751"/>
      <c r="U631" s="752" t="str">
        <f>IFERROR(VLOOKUP(AD631,Marks,8,0),"")</f>
        <v/>
      </c>
      <c r="V631" s="752"/>
      <c r="W631" s="752"/>
      <c r="X631" s="752"/>
      <c r="Y631" s="752"/>
      <c r="Z631" s="753" t="s">
        <v>211</v>
      </c>
      <c r="AA631" s="753"/>
      <c r="AB631" s="753"/>
      <c r="AC631" s="753"/>
      <c r="AD631" s="761" t="str">
        <f>IF(N631="","",IF(AND(N631+1&gt;$AN$6),"",N631+1))</f>
        <v/>
      </c>
      <c r="AE631" s="761"/>
      <c r="AF631" s="761"/>
    </row>
    <row r="632" spans="1:32" ht="9" customHeight="1">
      <c r="A632" s="166" t="str">
        <f>IF(N631="","",A631+1)</f>
        <v/>
      </c>
      <c r="B632" s="123"/>
      <c r="C632" s="123"/>
      <c r="D632" s="123"/>
      <c r="E632" s="124"/>
      <c r="F632" s="124"/>
      <c r="G632" s="124"/>
      <c r="H632" s="123"/>
      <c r="I632" s="123"/>
      <c r="J632" s="125"/>
      <c r="K632" s="125"/>
      <c r="L632" s="125"/>
      <c r="M632" s="76"/>
      <c r="N632" s="76"/>
      <c r="O632" s="76"/>
      <c r="P632" s="76"/>
      <c r="Q632" s="770"/>
      <c r="R632" s="123"/>
      <c r="S632" s="123"/>
      <c r="T632" s="123"/>
      <c r="U632" s="124"/>
      <c r="V632" s="124"/>
      <c r="W632" s="124"/>
      <c r="X632" s="123"/>
      <c r="Y632" s="123"/>
      <c r="Z632" s="125"/>
      <c r="AA632" s="125"/>
      <c r="AB632" s="125"/>
      <c r="AC632" s="76"/>
      <c r="AD632" s="76"/>
      <c r="AE632" s="76"/>
      <c r="AF632" s="76"/>
    </row>
    <row r="633" spans="1:32" ht="21" customHeight="1">
      <c r="A633" s="166" t="str">
        <f>IF(N631="","",A632+1)</f>
        <v/>
      </c>
      <c r="B633" s="762" t="s">
        <v>213</v>
      </c>
      <c r="C633" s="610" t="s">
        <v>214</v>
      </c>
      <c r="D633" s="610"/>
      <c r="E633" s="610"/>
      <c r="F633" s="763" t="s">
        <v>13</v>
      </c>
      <c r="G633" s="764"/>
      <c r="H633" s="764"/>
      <c r="I633" s="765"/>
      <c r="J633" s="613" t="s">
        <v>184</v>
      </c>
      <c r="K633" s="614" t="s">
        <v>167</v>
      </c>
      <c r="L633" s="615"/>
      <c r="M633" s="615"/>
      <c r="N633" s="616"/>
      <c r="O633" s="580" t="s">
        <v>185</v>
      </c>
      <c r="P633" s="581" t="s">
        <v>186</v>
      </c>
      <c r="Q633" s="770"/>
      <c r="R633" s="762" t="s">
        <v>213</v>
      </c>
      <c r="S633" s="610" t="s">
        <v>214</v>
      </c>
      <c r="T633" s="610"/>
      <c r="U633" s="610"/>
      <c r="V633" s="763" t="s">
        <v>13</v>
      </c>
      <c r="W633" s="764"/>
      <c r="X633" s="764"/>
      <c r="Y633" s="765"/>
      <c r="Z633" s="613" t="s">
        <v>184</v>
      </c>
      <c r="AA633" s="614" t="s">
        <v>167</v>
      </c>
      <c r="AB633" s="615"/>
      <c r="AC633" s="615"/>
      <c r="AD633" s="616"/>
      <c r="AE633" s="580" t="s">
        <v>185</v>
      </c>
      <c r="AF633" s="581" t="s">
        <v>186</v>
      </c>
    </row>
    <row r="634" spans="1:32" ht="90.75" customHeight="1">
      <c r="A634" s="166" t="str">
        <f>IF(N631="","",A633+1)</f>
        <v/>
      </c>
      <c r="B634" s="762"/>
      <c r="C634" s="171" t="s">
        <v>11</v>
      </c>
      <c r="D634" s="171" t="s">
        <v>180</v>
      </c>
      <c r="E634" s="171" t="s">
        <v>108</v>
      </c>
      <c r="F634" s="171" t="s">
        <v>182</v>
      </c>
      <c r="G634" s="171" t="s">
        <v>183</v>
      </c>
      <c r="H634" s="305" t="s">
        <v>10</v>
      </c>
      <c r="I634" s="171" t="s">
        <v>108</v>
      </c>
      <c r="J634" s="613"/>
      <c r="K634" s="172" t="s">
        <v>182</v>
      </c>
      <c r="L634" s="172" t="s">
        <v>183</v>
      </c>
      <c r="M634" s="173" t="s">
        <v>10</v>
      </c>
      <c r="N634" s="171" t="s">
        <v>108</v>
      </c>
      <c r="O634" s="580"/>
      <c r="P634" s="736"/>
      <c r="Q634" s="770"/>
      <c r="R634" s="762"/>
      <c r="S634" s="171" t="s">
        <v>11</v>
      </c>
      <c r="T634" s="171" t="s">
        <v>180</v>
      </c>
      <c r="U634" s="171" t="s">
        <v>108</v>
      </c>
      <c r="V634" s="171" t="s">
        <v>182</v>
      </c>
      <c r="W634" s="171" t="s">
        <v>183</v>
      </c>
      <c r="X634" s="305" t="s">
        <v>10</v>
      </c>
      <c r="Y634" s="171" t="s">
        <v>108</v>
      </c>
      <c r="Z634" s="613"/>
      <c r="AA634" s="172" t="s">
        <v>182</v>
      </c>
      <c r="AB634" s="172" t="s">
        <v>183</v>
      </c>
      <c r="AC634" s="173" t="s">
        <v>10</v>
      </c>
      <c r="AD634" s="171" t="s">
        <v>108</v>
      </c>
      <c r="AE634" s="580"/>
      <c r="AF634" s="736">
        <v>0</v>
      </c>
    </row>
    <row r="635" spans="1:32" ht="18.75" customHeight="1">
      <c r="A635" s="166" t="str">
        <f>IF(N631="","",A634+1)</f>
        <v/>
      </c>
      <c r="B635" s="762"/>
      <c r="C635" s="390">
        <v>20</v>
      </c>
      <c r="D635" s="390">
        <v>20</v>
      </c>
      <c r="E635" s="116">
        <v>40</v>
      </c>
      <c r="F635" s="390">
        <v>30</v>
      </c>
      <c r="G635" s="390">
        <v>18</v>
      </c>
      <c r="H635" s="390">
        <v>12</v>
      </c>
      <c r="I635" s="116">
        <v>60</v>
      </c>
      <c r="J635" s="118">
        <v>100</v>
      </c>
      <c r="K635" s="390">
        <v>50</v>
      </c>
      <c r="L635" s="390">
        <v>30</v>
      </c>
      <c r="M635" s="390">
        <v>20</v>
      </c>
      <c r="N635" s="116">
        <v>100</v>
      </c>
      <c r="O635" s="118">
        <v>200</v>
      </c>
      <c r="P635" s="775" t="str">
        <f>IF(AND(N631="",C628="",E629="",N629=""),"",IF(OR(C628=1,C628=2),600,800))</f>
        <v/>
      </c>
      <c r="Q635" s="770"/>
      <c r="R635" s="762"/>
      <c r="S635" s="390">
        <v>20</v>
      </c>
      <c r="T635" s="390">
        <v>20</v>
      </c>
      <c r="U635" s="116">
        <v>40</v>
      </c>
      <c r="V635" s="390">
        <v>30</v>
      </c>
      <c r="W635" s="390">
        <v>18</v>
      </c>
      <c r="X635" s="390">
        <v>12</v>
      </c>
      <c r="Y635" s="116">
        <v>60</v>
      </c>
      <c r="Z635" s="118">
        <v>100</v>
      </c>
      <c r="AA635" s="390">
        <v>50</v>
      </c>
      <c r="AB635" s="390">
        <v>30</v>
      </c>
      <c r="AC635" s="390">
        <v>20</v>
      </c>
      <c r="AD635" s="116">
        <v>100</v>
      </c>
      <c r="AE635" s="118">
        <v>200</v>
      </c>
      <c r="AF635" s="775" t="str">
        <f>IF(AND(AD631="",S628="",U629="",AD629=""),"",IF(OR(S628=1,S628=2),600,800))</f>
        <v/>
      </c>
    </row>
    <row r="636" spans="1:32" ht="21" customHeight="1">
      <c r="A636" s="166" t="str">
        <f>IF(N631="","",A635+1)</f>
        <v/>
      </c>
      <c r="B636" s="122" t="str">
        <f>'Result Sheet'!$L$4</f>
        <v xml:space="preserve">हिन्दी </v>
      </c>
      <c r="C636" s="391" t="str">
        <f>IFERROR(VLOOKUP(N631,Marks,11,0),"")</f>
        <v/>
      </c>
      <c r="D636" s="391" t="str">
        <f>IFERROR(VLOOKUP(N631,Marks,12,0),"")</f>
        <v/>
      </c>
      <c r="E636" s="117" t="str">
        <f>IFERROR(VLOOKUP(N631,Marks,13,0),"")</f>
        <v/>
      </c>
      <c r="F636" s="391" t="str">
        <f>IFERROR(VLOOKUP(N631,Marks,14,0),"")</f>
        <v/>
      </c>
      <c r="G636" s="391" t="str">
        <f>IFERROR(VLOOKUP(N631,Marks,15,0),"")</f>
        <v/>
      </c>
      <c r="H636" s="391" t="str">
        <f>IFERROR(VLOOKUP(N631,Marks,16,0),"")</f>
        <v/>
      </c>
      <c r="I636" s="117" t="str">
        <f>IFERROR(VLOOKUP(N631,Marks,17,0),"")</f>
        <v/>
      </c>
      <c r="J636" s="119">
        <f>IFERROR(VLOOKUP(N631,Marks,18,0),"")</f>
        <v>0</v>
      </c>
      <c r="K636" s="391" t="str">
        <f>IFERROR(VLOOKUP(N631,Marks,19,0),"")</f>
        <v/>
      </c>
      <c r="L636" s="391" t="str">
        <f>IFERROR(VLOOKUP(N631,Marks,20,0),"")</f>
        <v/>
      </c>
      <c r="M636" s="391" t="str">
        <f>IFERROR(VLOOKUP(N631,Marks,21,0),"")</f>
        <v/>
      </c>
      <c r="N636" s="117" t="str">
        <f>IFERROR(VLOOKUP(N631,Marks,22,0),"")</f>
        <v/>
      </c>
      <c r="O636" s="119" t="str">
        <f>IFERROR(VLOOKUP(N631,Marks,23,0),"")</f>
        <v/>
      </c>
      <c r="P636" s="323" t="str">
        <f>IFERROR(VLOOKUP(N631,Marks,29,0),"")</f>
        <v/>
      </c>
      <c r="Q636" s="770"/>
      <c r="R636" s="122" t="str">
        <f>'Result Sheet'!$L$4</f>
        <v xml:space="preserve">हिन्दी </v>
      </c>
      <c r="S636" s="391" t="str">
        <f>IFERROR(VLOOKUP(AD631,Marks,11,0),"")</f>
        <v/>
      </c>
      <c r="T636" s="391" t="str">
        <f>IFERROR(VLOOKUP(AD631,Marks,12,0),"")</f>
        <v/>
      </c>
      <c r="U636" s="117" t="str">
        <f>IFERROR(VLOOKUP(AD631,Marks,13,0),"")</f>
        <v/>
      </c>
      <c r="V636" s="391" t="str">
        <f>IFERROR(VLOOKUP(AD631,Marks,14,0),"")</f>
        <v/>
      </c>
      <c r="W636" s="391" t="str">
        <f>IFERROR(VLOOKUP(AD631,Marks,15,0),"")</f>
        <v/>
      </c>
      <c r="X636" s="391" t="str">
        <f>IFERROR(VLOOKUP(AD631,Marks,16,0),"")</f>
        <v/>
      </c>
      <c r="Y636" s="117" t="str">
        <f>IFERROR(VLOOKUP(AD631,Marks,17,0),"")</f>
        <v/>
      </c>
      <c r="Z636" s="119">
        <f>IFERROR(VLOOKUP(AD631,Marks,18,0),"")</f>
        <v>0</v>
      </c>
      <c r="AA636" s="391" t="str">
        <f>IFERROR(VLOOKUP(AD631,Marks,19,0),"")</f>
        <v/>
      </c>
      <c r="AB636" s="391" t="str">
        <f>IFERROR(VLOOKUP(AD631,Marks,20,0),"")</f>
        <v/>
      </c>
      <c r="AC636" s="391" t="str">
        <f>IFERROR(VLOOKUP(AD631,Marks,21,0),"")</f>
        <v/>
      </c>
      <c r="AD636" s="117" t="str">
        <f>IFERROR(VLOOKUP(AD631,Marks,22,0),"")</f>
        <v/>
      </c>
      <c r="AE636" s="119" t="str">
        <f>IFERROR(VLOOKUP(AD631,Marks,23,0),"")</f>
        <v/>
      </c>
      <c r="AF636" s="323" t="str">
        <f>IFERROR(VLOOKUP(AD631,Marks,29,0),"")</f>
        <v/>
      </c>
    </row>
    <row r="637" spans="1:32" ht="21" customHeight="1">
      <c r="A637" s="166" t="str">
        <f>IF(N631="","",A636+1)</f>
        <v/>
      </c>
      <c r="B637" s="122" t="str">
        <f>'Result Sheet'!$AE$4</f>
        <v xml:space="preserve">अंग्रेजी </v>
      </c>
      <c r="C637" s="391" t="str">
        <f>IFERROR(VLOOKUP(N631,Marks,30,0),"")</f>
        <v/>
      </c>
      <c r="D637" s="391" t="str">
        <f>IFERROR(VLOOKUP(N631,Marks,31,0),"")</f>
        <v/>
      </c>
      <c r="E637" s="117" t="str">
        <f>IFERROR(VLOOKUP(N631,Marks,32,0),"")</f>
        <v/>
      </c>
      <c r="F637" s="391" t="str">
        <f>IFERROR(VLOOKUP(N631,Marks,33,0),"")</f>
        <v/>
      </c>
      <c r="G637" s="391" t="str">
        <f>IFERROR(VLOOKUP(N631,Marks,34,0),"")</f>
        <v/>
      </c>
      <c r="H637" s="391" t="str">
        <f>IFERROR(VLOOKUP(N631,Marks,35,0),"")</f>
        <v/>
      </c>
      <c r="I637" s="117" t="str">
        <f>IFERROR(VLOOKUP(N631,Marks,36,0),"")</f>
        <v/>
      </c>
      <c r="J637" s="119">
        <f>IFERROR(VLOOKUP(N631,Marks,37,0),"")</f>
        <v>0</v>
      </c>
      <c r="K637" s="391" t="str">
        <f>IFERROR(VLOOKUP(N631,Marks,38,0),"")</f>
        <v/>
      </c>
      <c r="L637" s="391" t="str">
        <f>IFERROR(VLOOKUP(N631,Marks,39,0),"")</f>
        <v/>
      </c>
      <c r="M637" s="391" t="str">
        <f>IFERROR(VLOOKUP(N631,Marks,40,0),"")</f>
        <v/>
      </c>
      <c r="N637" s="117" t="str">
        <f>IFERROR(VLOOKUP(N631,Marks,41,0),"")</f>
        <v/>
      </c>
      <c r="O637" s="119" t="str">
        <f>IFERROR(VLOOKUP(N631,Marks,42,0),"")</f>
        <v/>
      </c>
      <c r="P637" s="323" t="str">
        <f>IFERROR(VLOOKUP(N631,Marks,48,0),"")</f>
        <v/>
      </c>
      <c r="Q637" s="770"/>
      <c r="R637" s="122" t="str">
        <f>'Result Sheet'!$AE$4</f>
        <v xml:space="preserve">अंग्रेजी </v>
      </c>
      <c r="S637" s="391" t="str">
        <f>IFERROR(VLOOKUP(AD631,Marks,30,0),"")</f>
        <v/>
      </c>
      <c r="T637" s="391" t="str">
        <f>IFERROR(VLOOKUP(AD631,Marks,31,0),"")</f>
        <v/>
      </c>
      <c r="U637" s="117" t="str">
        <f>IFERROR(VLOOKUP(AD631,Marks,32,0),"")</f>
        <v/>
      </c>
      <c r="V637" s="391" t="str">
        <f>IFERROR(VLOOKUP(AD631,Marks,33,0),"")</f>
        <v/>
      </c>
      <c r="W637" s="391" t="str">
        <f>IFERROR(VLOOKUP(AD631,Marks,34,0),"")</f>
        <v/>
      </c>
      <c r="X637" s="391" t="str">
        <f>IFERROR(VLOOKUP(AD631,Marks,35,0),"")</f>
        <v/>
      </c>
      <c r="Y637" s="117" t="str">
        <f>IFERROR(VLOOKUP(AD631,Marks,36,0),"")</f>
        <v/>
      </c>
      <c r="Z637" s="119">
        <f>IFERROR(VLOOKUP(AD631,Marks,37,0),"")</f>
        <v>0</v>
      </c>
      <c r="AA637" s="391" t="str">
        <f>IFERROR(VLOOKUP(AD631,Marks,38,0),"")</f>
        <v/>
      </c>
      <c r="AB637" s="391" t="str">
        <f>IFERROR(VLOOKUP(AD631,Marks,39,0),"")</f>
        <v/>
      </c>
      <c r="AC637" s="391" t="str">
        <f>IFERROR(VLOOKUP(AD631,Marks,40,0),"")</f>
        <v/>
      </c>
      <c r="AD637" s="117" t="str">
        <f>IFERROR(VLOOKUP(AD631,Marks,41,0),"")</f>
        <v/>
      </c>
      <c r="AE637" s="119" t="str">
        <f>IFERROR(VLOOKUP(AD631,Marks,42,0),"")</f>
        <v/>
      </c>
      <c r="AF637" s="323" t="str">
        <f>IFERROR(VLOOKUP(AD631,Marks,48,0),"")</f>
        <v/>
      </c>
    </row>
    <row r="638" spans="1:32" ht="21" customHeight="1">
      <c r="A638" s="166" t="str">
        <f>IF(N631="","",A637+1)</f>
        <v/>
      </c>
      <c r="B638" s="122" t="str">
        <f>'Result Sheet'!$AX$4</f>
        <v xml:space="preserve">गणित </v>
      </c>
      <c r="C638" s="391" t="str">
        <f>IFERROR(VLOOKUP(N631,Marks,49,0),"")</f>
        <v/>
      </c>
      <c r="D638" s="391" t="str">
        <f>IFERROR(VLOOKUP(N631,Marks,50,0),"")</f>
        <v/>
      </c>
      <c r="E638" s="117" t="str">
        <f>IFERROR(VLOOKUP(N631,Marks,51,0),"")</f>
        <v/>
      </c>
      <c r="F638" s="391" t="str">
        <f>IFERROR(VLOOKUP(N631,Marks,52,0),"")</f>
        <v/>
      </c>
      <c r="G638" s="391" t="str">
        <f>IFERROR(VLOOKUP(N631,Marks,53,0),"")</f>
        <v/>
      </c>
      <c r="H638" s="391" t="str">
        <f>IFERROR(VLOOKUP(N631,Marks,54,0),"")</f>
        <v/>
      </c>
      <c r="I638" s="117" t="str">
        <f>IFERROR(VLOOKUP(N631,Marks,55,0),"")</f>
        <v/>
      </c>
      <c r="J638" s="119">
        <f>IFERROR(VLOOKUP(N631,Marks,56,0),"")</f>
        <v>0</v>
      </c>
      <c r="K638" s="391" t="str">
        <f>IFERROR(VLOOKUP(N631,Marks,57,0),"")</f>
        <v/>
      </c>
      <c r="L638" s="391" t="str">
        <f>IFERROR(VLOOKUP(N631,Marks,58,0),"")</f>
        <v/>
      </c>
      <c r="M638" s="391" t="str">
        <f>IFERROR(VLOOKUP(N631,Marks,59,0),"")</f>
        <v/>
      </c>
      <c r="N638" s="117" t="str">
        <f>IFERROR(VLOOKUP(N631,Marks,60,0),"")</f>
        <v/>
      </c>
      <c r="O638" s="119" t="str">
        <f>IFERROR(VLOOKUP(N631,Marks,61,0),"")</f>
        <v/>
      </c>
      <c r="P638" s="323" t="str">
        <f>IFERROR(VLOOKUP(N631,Marks,67,0),"")</f>
        <v/>
      </c>
      <c r="Q638" s="770"/>
      <c r="R638" s="122" t="str">
        <f>'Result Sheet'!$AX$4</f>
        <v xml:space="preserve">गणित </v>
      </c>
      <c r="S638" s="391" t="str">
        <f>IFERROR(VLOOKUP(AD631,Marks,49,0),"")</f>
        <v/>
      </c>
      <c r="T638" s="391" t="str">
        <f>IFERROR(VLOOKUP(AD631,Marks,50,0),"")</f>
        <v/>
      </c>
      <c r="U638" s="117" t="str">
        <f>IFERROR(VLOOKUP(AD631,Marks,51,0),"")</f>
        <v/>
      </c>
      <c r="V638" s="391" t="str">
        <f>IFERROR(VLOOKUP(AD631,Marks,52,0),"")</f>
        <v/>
      </c>
      <c r="W638" s="391" t="str">
        <f>IFERROR(VLOOKUP(AD631,Marks,53,0),"")</f>
        <v/>
      </c>
      <c r="X638" s="391" t="str">
        <f>IFERROR(VLOOKUP(AD631,Marks,54,0),"")</f>
        <v/>
      </c>
      <c r="Y638" s="117" t="str">
        <f>IFERROR(VLOOKUP(AD631,Marks,55,0),"")</f>
        <v/>
      </c>
      <c r="Z638" s="119">
        <f>IFERROR(VLOOKUP(AD631,Marks,56,0),"")</f>
        <v>0</v>
      </c>
      <c r="AA638" s="391" t="str">
        <f>IFERROR(VLOOKUP(AD631,Marks,57,0),"")</f>
        <v/>
      </c>
      <c r="AB638" s="391" t="str">
        <f>IFERROR(VLOOKUP(AD631,Marks,58,0),"")</f>
        <v/>
      </c>
      <c r="AC638" s="391" t="str">
        <f>IFERROR(VLOOKUP(AD631,Marks,59,0),"")</f>
        <v/>
      </c>
      <c r="AD638" s="117" t="str">
        <f>IFERROR(VLOOKUP(AD631,Marks,60,0),"")</f>
        <v/>
      </c>
      <c r="AE638" s="119" t="str">
        <f>IFERROR(VLOOKUP(AD631,Marks,61,0),"")</f>
        <v/>
      </c>
      <c r="AF638" s="323" t="str">
        <f>IFERROR(VLOOKUP(AD631,Marks,67,0),"")</f>
        <v/>
      </c>
    </row>
    <row r="639" spans="1:32" ht="21" customHeight="1">
      <c r="A639" s="166" t="str">
        <f>IF(N631="","",A638+1)</f>
        <v/>
      </c>
      <c r="B639" s="122" t="str">
        <f>'Result Sheet'!$BQ$4</f>
        <v xml:space="preserve">पर्यावरण अध्ययन </v>
      </c>
      <c r="C639" s="391" t="str">
        <f>IFERROR(VLOOKUP(N631,Marks,68,0),"")</f>
        <v/>
      </c>
      <c r="D639" s="391" t="str">
        <f>IFERROR(VLOOKUP(N631,Marks,69,0),"")</f>
        <v/>
      </c>
      <c r="E639" s="117" t="str">
        <f>IFERROR(VLOOKUP(N631,Marks,70,0),"")</f>
        <v/>
      </c>
      <c r="F639" s="391" t="str">
        <f>IFERROR(VLOOKUP(N631,Marks,71,0),"")</f>
        <v/>
      </c>
      <c r="G639" s="391" t="str">
        <f>IFERROR(VLOOKUP(N631,Marks,72,0),"")</f>
        <v/>
      </c>
      <c r="H639" s="391" t="str">
        <f>IFERROR(VLOOKUP(N631,Marks,73,0),"")</f>
        <v/>
      </c>
      <c r="I639" s="117" t="str">
        <f>IFERROR(VLOOKUP(N631,Marks,74,0),"")</f>
        <v/>
      </c>
      <c r="J639" s="119">
        <f>IFERROR(VLOOKUP(N631,Marks,75,0),"")</f>
        <v>0</v>
      </c>
      <c r="K639" s="391" t="str">
        <f>IFERROR(VLOOKUP(N631,Marks,76,0),"")</f>
        <v/>
      </c>
      <c r="L639" s="391" t="str">
        <f>IFERROR(VLOOKUP(N631,Marks,77,0),"")</f>
        <v/>
      </c>
      <c r="M639" s="391" t="str">
        <f>IFERROR(VLOOKUP(N631,Marks,78,0),"")</f>
        <v/>
      </c>
      <c r="N639" s="117" t="str">
        <f>IFERROR(VLOOKUP(N631,Marks,79,0),"")</f>
        <v/>
      </c>
      <c r="O639" s="119" t="str">
        <f>IFERROR(VLOOKUP(N631,Marks,80,0),"")</f>
        <v/>
      </c>
      <c r="P639" s="323" t="str">
        <f>IFERROR(VLOOKUP(N631,Marks,86,0),"")</f>
        <v/>
      </c>
      <c r="Q639" s="770"/>
      <c r="R639" s="122" t="str">
        <f>'Result Sheet'!$BQ$4</f>
        <v xml:space="preserve">पर्यावरण अध्ययन </v>
      </c>
      <c r="S639" s="391" t="str">
        <f>IFERROR(VLOOKUP(AD631,Marks,68,0),"")</f>
        <v/>
      </c>
      <c r="T639" s="391" t="str">
        <f>IFERROR(VLOOKUP(AD631,Marks,69,0),"")</f>
        <v/>
      </c>
      <c r="U639" s="117" t="str">
        <f>IFERROR(VLOOKUP(AD631,Marks,70,0),"")</f>
        <v/>
      </c>
      <c r="V639" s="391" t="str">
        <f>IFERROR(VLOOKUP(AD631,Marks,71,0),"")</f>
        <v/>
      </c>
      <c r="W639" s="391" t="str">
        <f>IFERROR(VLOOKUP(AD631,Marks,72,0),"")</f>
        <v/>
      </c>
      <c r="X639" s="391" t="str">
        <f>IFERROR(VLOOKUP(AD631,Marks,73,0),"")</f>
        <v/>
      </c>
      <c r="Y639" s="117" t="str">
        <f>IFERROR(VLOOKUP(AD631,Marks,74,0),"")</f>
        <v/>
      </c>
      <c r="Z639" s="119">
        <f>IFERROR(VLOOKUP(AD631,Marks,75,0),"")</f>
        <v>0</v>
      </c>
      <c r="AA639" s="391" t="str">
        <f>IFERROR(VLOOKUP(AD631,Marks,76,0),"")</f>
        <v/>
      </c>
      <c r="AB639" s="391" t="str">
        <f>IFERROR(VLOOKUP(AD631,Marks,77,0),"")</f>
        <v/>
      </c>
      <c r="AC639" s="391" t="str">
        <f>IFERROR(VLOOKUP(AD631,Marks,78,0),"")</f>
        <v/>
      </c>
      <c r="AD639" s="117" t="str">
        <f>IFERROR(VLOOKUP(AD631,Marks,79,0),"")</f>
        <v/>
      </c>
      <c r="AE639" s="119" t="str">
        <f>IFERROR(VLOOKUP(AD631,Marks,80,0),"")</f>
        <v/>
      </c>
      <c r="AF639" s="323" t="str">
        <f>IFERROR(VLOOKUP(AD631,Marks,86,0),"")</f>
        <v/>
      </c>
    </row>
    <row r="640" spans="1:32" ht="25.5" customHeight="1">
      <c r="A640" s="166" t="str">
        <f>IF(N631="","",A639+1)</f>
        <v/>
      </c>
      <c r="B640" s="392" t="s">
        <v>215</v>
      </c>
      <c r="C640" s="120" t="str">
        <f>IF(AND(C636="",C637="",C638="",C639=""),"",IF(OR(C628=1,C628=2),SUM(C636:C638),SUM(C636:C639)))</f>
        <v/>
      </c>
      <c r="D640" s="120" t="str">
        <f>IF(AND(D636="",D637="",D638="",D639=""),"",IF(OR(C628=1,C628=2),SUM(D636:D638),SUM(D636:D639)))</f>
        <v/>
      </c>
      <c r="E640" s="120" t="str">
        <f>IF(AND(E636="",E637="",E638="",E639=""),"",IF(OR(C628=1,C628=2),SUM(E636:E638),SUM(E636:E639)))</f>
        <v/>
      </c>
      <c r="F640" s="120" t="str">
        <f>IF(AND(F636="",F637="",F638="",F639=""),"",IF(OR(C628=1,C628=2),SUM(F636:F638),SUM(F636:F639)))</f>
        <v/>
      </c>
      <c r="G640" s="120" t="str">
        <f>IF(AND(G636="",G637="",G638="",G639=""),"",IF(OR(C628=1,C628=2),SUM(G636:G638),SUM(G636:G639)))</f>
        <v/>
      </c>
      <c r="H640" s="120" t="str">
        <f>IF(AND(H636="",H637="",H638="",H639=""),"",IF(OR(C628=1,C628=2),SUM(H636:H638),SUM(H636:H639)))</f>
        <v/>
      </c>
      <c r="I640" s="120" t="str">
        <f>IF(AND(I636="",I637="",I638="",I639=""),"",IF(OR(C628=1,C628=2),SUM(I636:I638),SUM(I636:I639)))</f>
        <v/>
      </c>
      <c r="J640" s="120">
        <f>IF(AND(J636="",J637="",J638="",J639=""),"",IF(OR(C628=1,C628=2),SUM(J636:J638),SUM(J636:J639)))</f>
        <v>0</v>
      </c>
      <c r="K640" s="120" t="str">
        <f>IF(AND(K636="",K637="",K638="",K639=""),"",IF(OR(C628=1,C628=2),SUM(K636:K638),SUM(K636:K639)))</f>
        <v/>
      </c>
      <c r="L640" s="120" t="str">
        <f>IF(AND(L636="",L637="",L638="",L639=""),"",IF(OR(C628=1,C628=2),SUM(L636:L638),SUM(L636:L639)))</f>
        <v/>
      </c>
      <c r="M640" s="120" t="str">
        <f>IF(AND(M636="",M637="",M638="",M639=""),"",IF(OR(C628=1,C628=2),SUM(M636:M638),SUM(M636:M639)))</f>
        <v/>
      </c>
      <c r="N640" s="120" t="str">
        <f>IF(AND(N636="",N637="",N638="",N639=""),"",IF(OR(C628=1,C628=2),SUM(N636:N638),SUM(N636:N639)))</f>
        <v/>
      </c>
      <c r="O640" s="120" t="str">
        <f>IF(AND(O636="",O637="",O638="",O639=""),"",IF(OR(C628=1,C628=2),SUM(O636:O638),SUM(O636:O639)))</f>
        <v/>
      </c>
      <c r="P640" s="326" t="str">
        <f>IF(OR(N631="",E629="",O640=""),"",IF(O640&gt;=81%*P635,"A",IF(O640&gt;=61%*P635,"B",IF(O640&gt;=41%*P635,"C",IF(O640&gt;=21%*P635,"D","E")))))</f>
        <v/>
      </c>
      <c r="Q640" s="770"/>
      <c r="R640" s="392" t="s">
        <v>215</v>
      </c>
      <c r="S640" s="120" t="str">
        <f>IF(AND(S636="",S637="",S638="",S639=""),"",IF(OR(S628=1,S628=2),SUM(S636:S638),SUM(S636:S639)))</f>
        <v/>
      </c>
      <c r="T640" s="120" t="str">
        <f>IF(AND(T636="",T637="",T638="",T639=""),"",IF(OR(S628=1,S628=2),SUM(T636:T638),SUM(T636:T639)))</f>
        <v/>
      </c>
      <c r="U640" s="120" t="str">
        <f>IF(AND(U636="",U637="",U638="",U639=""),"",IF(OR(S628=1,S628=2),SUM(U636:U638),SUM(U636:U639)))</f>
        <v/>
      </c>
      <c r="V640" s="120" t="str">
        <f>IF(AND(V636="",V637="",V638="",V639=""),"",IF(OR(S628=1,S628=2),SUM(V636:V638),SUM(V636:V639)))</f>
        <v/>
      </c>
      <c r="W640" s="120" t="str">
        <f>IF(AND(W636="",W637="",W638="",W639=""),"",IF(OR(S628=1,S628=2),SUM(W636:W638),SUM(W636:W639)))</f>
        <v/>
      </c>
      <c r="X640" s="120" t="str">
        <f>IF(AND(X636="",X637="",X638="",X639=""),"",IF(OR(S628=1,S628=2),SUM(X636:X638),SUM(X636:X639)))</f>
        <v/>
      </c>
      <c r="Y640" s="120" t="str">
        <f>IF(AND(Y636="",Y637="",Y638="",Y639=""),"",IF(OR(S628=1,S628=2),SUM(Y636:Y638),SUM(Y636:Y639)))</f>
        <v/>
      </c>
      <c r="Z640" s="120">
        <f>IF(AND(Z636="",Z637="",Z638="",Z639=""),"",IF(OR(S628=1,S628=2),SUM(Z636:Z638),SUM(Z636:Z639)))</f>
        <v>0</v>
      </c>
      <c r="AA640" s="120" t="str">
        <f>IF(AND(AA636="",AA637="",AA638="",AA639=""),"",IF(OR(S628=1,S628=2),SUM(AA636:AA638),SUM(AA636:AA639)))</f>
        <v/>
      </c>
      <c r="AB640" s="120" t="str">
        <f>IF(AND(AB636="",AB637="",AB638="",AB639=""),"",IF(OR(S628=1,S628=2),SUM(AB636:AB638),SUM(AB636:AB639)))</f>
        <v/>
      </c>
      <c r="AC640" s="120" t="str">
        <f>IF(AND(AC636="",AC637="",AC638="",AC639=""),"",IF(OR(S628=1,S628=2),SUM(AC636:AC638),SUM(AC636:AC639)))</f>
        <v/>
      </c>
      <c r="AD640" s="120" t="str">
        <f>IF(AND(AD636="",AD637="",AD638="",AD639=""),"",IF(OR(S628=1,S628=2),SUM(AD636:AD638),SUM(AD636:AD639)))</f>
        <v/>
      </c>
      <c r="AE640" s="120" t="str">
        <f>IF(AND(AE636="",AE637="",AE638="",AE639=""),"",IF(OR(S628=1,S628=2),SUM(AE636:AE638),SUM(AE636:AE639)))</f>
        <v/>
      </c>
      <c r="AF640" s="326" t="str">
        <f>IF(OR(AD631="",U629="",AE640=""),"",IF(AE640&gt;=81%*AF635,"A",IF(AE640&gt;=61%*AF635,"B",IF(AE640&gt;=41%*AF635,"C",IF(AE640&gt;=21%*AF635,"D","E")))))</f>
        <v/>
      </c>
    </row>
    <row r="641" spans="1:32" ht="9" customHeight="1">
      <c r="A641" s="166" t="str">
        <f>IF(N631="","",A640+1)</f>
        <v/>
      </c>
      <c r="B641" s="737"/>
      <c r="C641" s="737"/>
      <c r="D641" s="737"/>
      <c r="E641" s="737"/>
      <c r="F641" s="737"/>
      <c r="G641" s="737"/>
      <c r="H641" s="737"/>
      <c r="I641" s="737"/>
      <c r="J641" s="737"/>
      <c r="K641" s="737"/>
      <c r="L641" s="737"/>
      <c r="M641" s="737"/>
      <c r="N641" s="737"/>
      <c r="O641" s="737"/>
      <c r="P641" s="737"/>
      <c r="Q641" s="770"/>
      <c r="R641" s="737"/>
      <c r="S641" s="737"/>
      <c r="T641" s="737"/>
      <c r="U641" s="737"/>
      <c r="V641" s="737"/>
      <c r="W641" s="737"/>
      <c r="X641" s="737"/>
      <c r="Y641" s="737"/>
      <c r="Z641" s="737"/>
      <c r="AA641" s="737"/>
      <c r="AB641" s="737"/>
      <c r="AC641" s="737"/>
      <c r="AD641" s="737"/>
      <c r="AE641" s="737"/>
      <c r="AF641" s="737"/>
    </row>
    <row r="642" spans="1:32" ht="22.5" customHeight="1">
      <c r="A642" s="166" t="str">
        <f>IF(N631="","",A641+1)</f>
        <v/>
      </c>
      <c r="B642" s="738" t="s">
        <v>213</v>
      </c>
      <c r="C642" s="738"/>
      <c r="D642" s="739" t="s">
        <v>229</v>
      </c>
      <c r="E642" s="740"/>
      <c r="F642" s="393" t="s">
        <v>186</v>
      </c>
      <c r="G642" s="738" t="s">
        <v>213</v>
      </c>
      <c r="H642" s="738"/>
      <c r="I642" s="739" t="s">
        <v>229</v>
      </c>
      <c r="J642" s="740"/>
      <c r="K642" s="393" t="s">
        <v>186</v>
      </c>
      <c r="L642" s="738" t="s">
        <v>213</v>
      </c>
      <c r="M642" s="738"/>
      <c r="N642" s="739" t="s">
        <v>229</v>
      </c>
      <c r="O642" s="740"/>
      <c r="P642" s="393" t="s">
        <v>186</v>
      </c>
      <c r="Q642" s="770"/>
      <c r="R642" s="738" t="s">
        <v>213</v>
      </c>
      <c r="S642" s="738"/>
      <c r="T642" s="739" t="s">
        <v>229</v>
      </c>
      <c r="U642" s="740"/>
      <c r="V642" s="393" t="s">
        <v>186</v>
      </c>
      <c r="W642" s="738" t="s">
        <v>213</v>
      </c>
      <c r="X642" s="738"/>
      <c r="Y642" s="739" t="s">
        <v>229</v>
      </c>
      <c r="Z642" s="740"/>
      <c r="AA642" s="393" t="s">
        <v>186</v>
      </c>
      <c r="AB642" s="738" t="s">
        <v>213</v>
      </c>
      <c r="AC642" s="738"/>
      <c r="AD642" s="739" t="s">
        <v>229</v>
      </c>
      <c r="AE642" s="740"/>
      <c r="AF642" s="393" t="s">
        <v>186</v>
      </c>
    </row>
    <row r="643" spans="1:32" ht="21.75" customHeight="1">
      <c r="A643" s="166" t="str">
        <f>IF(N631="","",A642+1)</f>
        <v/>
      </c>
      <c r="B643" s="741" t="s">
        <v>221</v>
      </c>
      <c r="C643" s="742"/>
      <c r="D643" s="742"/>
      <c r="E643" s="119" t="str">
        <f>IFERROR(VLOOKUP(N631,Marks,90,0),"")</f>
        <v/>
      </c>
      <c r="F643" s="130" t="str">
        <f>IFERROR(VLOOKUP(N631,Marks,94,0),"")</f>
        <v/>
      </c>
      <c r="G643" s="741" t="s">
        <v>192</v>
      </c>
      <c r="H643" s="742"/>
      <c r="I643" s="742"/>
      <c r="J643" s="119" t="str">
        <f>IFERROR(VLOOKUP(N631,Marks,98,0),"")</f>
        <v/>
      </c>
      <c r="K643" s="130" t="str">
        <f>IFERROR(VLOOKUP(N631,Marks,102,0),"")</f>
        <v/>
      </c>
      <c r="L643" s="743" t="s">
        <v>193</v>
      </c>
      <c r="M643" s="744"/>
      <c r="N643" s="744"/>
      <c r="O643" s="119" t="str">
        <f>IFERROR(VLOOKUP(N631,Marks,106,0),"")</f>
        <v/>
      </c>
      <c r="P643" s="130" t="str">
        <f>IFERROR(VLOOKUP(N631,Marks,110,0),"")</f>
        <v/>
      </c>
      <c r="Q643" s="770"/>
      <c r="R643" s="740" t="s">
        <v>221</v>
      </c>
      <c r="S643" s="740"/>
      <c r="T643" s="740"/>
      <c r="U643" s="119" t="str">
        <f>IFERROR(VLOOKUP(AD631,Marks,90,0),"")</f>
        <v/>
      </c>
      <c r="V643" s="130" t="str">
        <f>IFERROR(VLOOKUP(AD631,Marks,94,0),"")</f>
        <v/>
      </c>
      <c r="W643" s="740" t="s">
        <v>192</v>
      </c>
      <c r="X643" s="740"/>
      <c r="Y643" s="740"/>
      <c r="Z643" s="119" t="str">
        <f>IFERROR(VLOOKUP(AD631,Marks,98,0),"")</f>
        <v/>
      </c>
      <c r="AA643" s="130" t="str">
        <f>IFERROR(VLOOKUP(AD631,Marks,102,0),"")</f>
        <v/>
      </c>
      <c r="AB643" s="745" t="s">
        <v>193</v>
      </c>
      <c r="AC643" s="745"/>
      <c r="AD643" s="745"/>
      <c r="AE643" s="119" t="str">
        <f>IFERROR(VLOOKUP(AD631,Marks,106,0),"")</f>
        <v/>
      </c>
      <c r="AF643" s="130" t="str">
        <f>IFERROR(VLOOKUP(AD631,Marks,110,0),"")</f>
        <v/>
      </c>
    </row>
    <row r="644" spans="1:32" ht="21" customHeight="1">
      <c r="A644" s="166" t="str">
        <f>IF(N631="","",A643+1)</f>
        <v/>
      </c>
      <c r="B644" s="732" t="s">
        <v>216</v>
      </c>
      <c r="C644" s="732"/>
      <c r="D644" s="732"/>
      <c r="E644" s="746" t="str">
        <f>IFERROR(VLOOKUP(N631,Marks,116,0),"")</f>
        <v/>
      </c>
      <c r="F644" s="746"/>
      <c r="G644" s="746"/>
      <c r="H644" s="746"/>
      <c r="I644" s="732" t="s">
        <v>217</v>
      </c>
      <c r="J644" s="732"/>
      <c r="K644" s="732"/>
      <c r="L644" s="732"/>
      <c r="M644" s="747" t="str">
        <f>IFERROR(VLOOKUP(N631,Marks,117,0),"")</f>
        <v/>
      </c>
      <c r="N644" s="747"/>
      <c r="O644" s="747"/>
      <c r="P644" s="747"/>
      <c r="Q644" s="770"/>
      <c r="R644" s="732" t="s">
        <v>216</v>
      </c>
      <c r="S644" s="732"/>
      <c r="T644" s="732"/>
      <c r="U644" s="746" t="str">
        <f>IFERROR(VLOOKUP(AD631,Marks,116,0),"")</f>
        <v/>
      </c>
      <c r="V644" s="746"/>
      <c r="W644" s="746"/>
      <c r="X644" s="746"/>
      <c r="Y644" s="732" t="s">
        <v>217</v>
      </c>
      <c r="Z644" s="732"/>
      <c r="AA644" s="732"/>
      <c r="AB644" s="732"/>
      <c r="AC644" s="747" t="str">
        <f>IFERROR(VLOOKUP(AD631,Marks,117,0),"")</f>
        <v/>
      </c>
      <c r="AD644" s="747"/>
      <c r="AE644" s="747"/>
      <c r="AF644" s="747"/>
    </row>
    <row r="645" spans="1:32" ht="21" customHeight="1">
      <c r="A645" s="166" t="str">
        <f>IF(N631="","",A644+1)</f>
        <v/>
      </c>
      <c r="B645" s="732" t="s">
        <v>218</v>
      </c>
      <c r="C645" s="732"/>
      <c r="D645" s="732"/>
      <c r="E645" s="774" t="str">
        <f>IFERROR(VLOOKUP(N631,Marks,115,0),"")</f>
        <v/>
      </c>
      <c r="F645" s="774"/>
      <c r="G645" s="774"/>
      <c r="H645" s="774"/>
      <c r="I645" s="732" t="s">
        <v>219</v>
      </c>
      <c r="J645" s="732"/>
      <c r="K645" s="732"/>
      <c r="L645" s="732"/>
      <c r="M645" s="733" t="str">
        <f>IFERROR(VLOOKUP(N631,Marks,112,0),"")</f>
        <v/>
      </c>
      <c r="N645" s="733"/>
      <c r="O645" s="733"/>
      <c r="P645" s="733"/>
      <c r="Q645" s="770"/>
      <c r="R645" s="732" t="s">
        <v>218</v>
      </c>
      <c r="S645" s="732"/>
      <c r="T645" s="732"/>
      <c r="U645" s="774" t="str">
        <f>IFERROR(VLOOKUP(AD631,Marks,115,0),"")</f>
        <v/>
      </c>
      <c r="V645" s="774"/>
      <c r="W645" s="774"/>
      <c r="X645" s="774"/>
      <c r="Y645" s="732" t="s">
        <v>219</v>
      </c>
      <c r="Z645" s="732"/>
      <c r="AA645" s="732"/>
      <c r="AB645" s="732"/>
      <c r="AC645" s="733" t="str">
        <f>IFERROR(VLOOKUP(AD631,Marks,112,0),"")</f>
        <v/>
      </c>
      <c r="AD645" s="733"/>
      <c r="AE645" s="733"/>
      <c r="AF645" s="733"/>
    </row>
    <row r="646" spans="1:32" ht="21" customHeight="1">
      <c r="A646" s="166" t="str">
        <f>IF(N631="","",A645+1)</f>
        <v/>
      </c>
      <c r="B646" s="732" t="s">
        <v>220</v>
      </c>
      <c r="C646" s="732"/>
      <c r="D646" s="732"/>
      <c r="E646" s="324" t="str">
        <f>IFERROR(VLOOKUP(N631,Marks,113,0),"")</f>
        <v/>
      </c>
      <c r="F646" s="325" t="s">
        <v>341</v>
      </c>
      <c r="G646" s="734" t="str">
        <f>IF(OR(N631="",E629="",O640=""),"",IF(O640&gt;=81%*P635,"A",IF(O640&gt;=61%*P635,"B",IF(O640&gt;=41%*P635,"C",IF(O640&gt;=21%*P635,"D","E")))))</f>
        <v/>
      </c>
      <c r="H646" s="734"/>
      <c r="I646" s="732" t="s">
        <v>222</v>
      </c>
      <c r="J646" s="732"/>
      <c r="K646" s="732"/>
      <c r="L646" s="732"/>
      <c r="M646" s="769" t="str">
        <f>IFERROR(VLOOKUP(N631,Marks,114,0),"")</f>
        <v/>
      </c>
      <c r="N646" s="769"/>
      <c r="O646" s="769"/>
      <c r="P646" s="769"/>
      <c r="Q646" s="770"/>
      <c r="R646" s="732" t="s">
        <v>220</v>
      </c>
      <c r="S646" s="732"/>
      <c r="T646" s="732"/>
      <c r="U646" s="324" t="str">
        <f>IFERROR(VLOOKUP(AD631,Marks,113,0),"")</f>
        <v/>
      </c>
      <c r="V646" s="325" t="s">
        <v>341</v>
      </c>
      <c r="W646" s="734" t="str">
        <f>IF(OR(AD631="",U629="",AE640=""),"",IF(AE640&gt;=81%*AF635,"A",IF(AE640&gt;=61%*AF635,"B",IF(AE640&gt;=41%*AF635,"C",IF(AE640&gt;=21%*AF635,"D","E")))))</f>
        <v/>
      </c>
      <c r="X646" s="734"/>
      <c r="Y646" s="732" t="s">
        <v>222</v>
      </c>
      <c r="Z646" s="732"/>
      <c r="AA646" s="732"/>
      <c r="AB646" s="732"/>
      <c r="AC646" s="769" t="str">
        <f>IFERROR(VLOOKUP(AD631,Marks,114,0),"")</f>
        <v/>
      </c>
      <c r="AD646" s="769"/>
      <c r="AE646" s="769"/>
      <c r="AF646" s="769"/>
    </row>
    <row r="647" spans="1:32" ht="21" customHeight="1">
      <c r="A647" s="166" t="str">
        <f>IF(N631="","",A646+1)</f>
        <v/>
      </c>
      <c r="B647" s="768" t="s">
        <v>228</v>
      </c>
      <c r="C647" s="768"/>
      <c r="D647" s="768"/>
      <c r="E647" s="735">
        <f>'Master sheet'!$C$10</f>
        <v>44697</v>
      </c>
      <c r="F647" s="735"/>
      <c r="G647" s="735"/>
      <c r="H647" s="318"/>
      <c r="I647" s="121"/>
      <c r="J647" s="121"/>
      <c r="K647" s="76"/>
      <c r="L647" s="121"/>
      <c r="M647" s="121"/>
      <c r="N647" s="121"/>
      <c r="O647" s="121"/>
      <c r="P647" s="121"/>
      <c r="Q647" s="770"/>
      <c r="R647" s="768" t="s">
        <v>228</v>
      </c>
      <c r="S647" s="768"/>
      <c r="T647" s="768"/>
      <c r="U647" s="735">
        <f>'Master sheet'!$C$10</f>
        <v>44697</v>
      </c>
      <c r="V647" s="735"/>
      <c r="W647" s="735"/>
      <c r="X647" s="121"/>
      <c r="Y647" s="121"/>
      <c r="Z647" s="121"/>
      <c r="AA647" s="76"/>
      <c r="AB647" s="121"/>
      <c r="AC647" s="121"/>
      <c r="AD647" s="121"/>
      <c r="AE647" s="121"/>
      <c r="AF647" s="121"/>
    </row>
    <row r="648" spans="1:32" ht="43.5" customHeight="1">
      <c r="A648" s="166" t="str">
        <f>IF(N631="","",A647+1)</f>
        <v/>
      </c>
      <c r="B648" s="755" t="str">
        <f>IF(AND(C628=1),CONCATENATE("( ",UPPER('Master sheet'!$F$10)," )"),IF(AND(C628=2),CONCATENATE("( ",UPPER('Master sheet'!$F$18)," )"),IF(AND(C628=3),CONCATENATE("( ",UPPER('Master sheet'!$J$10)," )"),IF(AND(C628=4),CONCATENATE("( ",UPPER('Master sheet'!$J$18)," )"),""))))</f>
        <v/>
      </c>
      <c r="C648" s="755"/>
      <c r="D648" s="755"/>
      <c r="E648" s="755"/>
      <c r="F648" s="756" t="str">
        <f>IF(AND(N631=""),"",CONCATENATE("(",'Master sheet'!$C$14," )"))</f>
        <v/>
      </c>
      <c r="G648" s="756"/>
      <c r="H648" s="756"/>
      <c r="I648" s="756"/>
      <c r="J648" s="756"/>
      <c r="K648" s="756" t="str">
        <f>IF(AND(N631=""),"",CONCATENATE("(",'Master sheet'!$C$12," )"))</f>
        <v/>
      </c>
      <c r="L648" s="756"/>
      <c r="M648" s="756"/>
      <c r="N648" s="756"/>
      <c r="O648" s="756"/>
      <c r="P648" s="756"/>
      <c r="Q648" s="770"/>
      <c r="R648" s="755" t="str">
        <f>IF(AND(S628=1),CONCATENATE("( ",UPPER('Master sheet'!$F$10)," )"),IF(AND(S628=2),CONCATENATE("( ",UPPER('Master sheet'!$F$18)," )"),IF(AND(S628=3),CONCATENATE("( ",UPPER('Master sheet'!$J$10)," )"),IF(AND(S628=4),CONCATENATE("( ",UPPER('Master sheet'!$J$18)," )"),""))))</f>
        <v/>
      </c>
      <c r="S648" s="755"/>
      <c r="T648" s="755"/>
      <c r="U648" s="755"/>
      <c r="V648" s="756" t="str">
        <f>IF(AND(AD631=""),"",CONCATENATE("(",'Master sheet'!$C$14," )"))</f>
        <v/>
      </c>
      <c r="W648" s="756"/>
      <c r="X648" s="756"/>
      <c r="Y648" s="756"/>
      <c r="Z648" s="756"/>
      <c r="AA648" s="756" t="str">
        <f>IF(AND(AD631=""),"",CONCATENATE("(",'Master sheet'!$C$12," )"))</f>
        <v/>
      </c>
      <c r="AB648" s="756"/>
      <c r="AC648" s="756"/>
      <c r="AD648" s="756"/>
      <c r="AE648" s="756"/>
      <c r="AF648" s="756"/>
    </row>
    <row r="649" spans="1:32" ht="21.75" customHeight="1">
      <c r="A649" s="166" t="str">
        <f>IF(N631="","",A648+1)</f>
        <v/>
      </c>
      <c r="B649" s="757" t="s">
        <v>223</v>
      </c>
      <c r="C649" s="757"/>
      <c r="D649" s="757"/>
      <c r="E649" s="757"/>
      <c r="F649" s="758" t="s">
        <v>224</v>
      </c>
      <c r="G649" s="758"/>
      <c r="H649" s="758"/>
      <c r="I649" s="758"/>
      <c r="J649" s="758"/>
      <c r="K649" s="757" t="s">
        <v>225</v>
      </c>
      <c r="L649" s="757"/>
      <c r="M649" s="757"/>
      <c r="N649" s="757"/>
      <c r="O649" s="757"/>
      <c r="P649" s="757"/>
      <c r="Q649" s="770"/>
      <c r="R649" s="757" t="s">
        <v>223</v>
      </c>
      <c r="S649" s="757"/>
      <c r="T649" s="757"/>
      <c r="U649" s="757"/>
      <c r="V649" s="758" t="s">
        <v>224</v>
      </c>
      <c r="W649" s="758"/>
      <c r="X649" s="758"/>
      <c r="Y649" s="758"/>
      <c r="Z649" s="758"/>
      <c r="AA649" s="757" t="s">
        <v>225</v>
      </c>
      <c r="AB649" s="757"/>
      <c r="AC649" s="757"/>
      <c r="AD649" s="757"/>
      <c r="AE649" s="757"/>
      <c r="AF649" s="757"/>
    </row>
    <row r="651" spans="1:32" ht="21.9" customHeight="1">
      <c r="A651" s="165" t="str">
        <f>IF(N657="","",1)</f>
        <v/>
      </c>
      <c r="B651" s="759" t="s">
        <v>203</v>
      </c>
      <c r="C651" s="759"/>
      <c r="D651" s="759"/>
      <c r="E651" s="759"/>
      <c r="F651" s="759"/>
      <c r="G651" s="759"/>
      <c r="H651" s="759"/>
      <c r="I651" s="759"/>
      <c r="J651" s="759"/>
      <c r="K651" s="759"/>
      <c r="L651" s="759"/>
      <c r="M651" s="759"/>
      <c r="N651" s="759"/>
      <c r="O651" s="759"/>
      <c r="P651" s="759"/>
      <c r="Q651" s="770" t="s">
        <v>249</v>
      </c>
      <c r="R651" s="759" t="s">
        <v>203</v>
      </c>
      <c r="S651" s="759"/>
      <c r="T651" s="759"/>
      <c r="U651" s="759"/>
      <c r="V651" s="759"/>
      <c r="W651" s="759"/>
      <c r="X651" s="759"/>
      <c r="Y651" s="759"/>
      <c r="Z651" s="759"/>
      <c r="AA651" s="759"/>
      <c r="AB651" s="759"/>
      <c r="AC651" s="759"/>
      <c r="AD651" s="759"/>
      <c r="AE651" s="759"/>
      <c r="AF651" s="759"/>
    </row>
    <row r="652" spans="1:32" ht="21.9" customHeight="1">
      <c r="A652" s="166" t="str">
        <f>IF(N657="","",A651+1)</f>
        <v/>
      </c>
      <c r="B652" s="771" t="s">
        <v>204</v>
      </c>
      <c r="C652" s="771"/>
      <c r="D652" s="771"/>
      <c r="E652" s="771"/>
      <c r="F652" s="771"/>
      <c r="G652" s="771"/>
      <c r="H652" s="771"/>
      <c r="I652" s="771"/>
      <c r="J652" s="771"/>
      <c r="K652" s="771"/>
      <c r="L652" s="771"/>
      <c r="M652" s="771"/>
      <c r="N652" s="771"/>
      <c r="O652" s="771"/>
      <c r="P652" s="771"/>
      <c r="Q652" s="770"/>
      <c r="R652" s="771" t="s">
        <v>204</v>
      </c>
      <c r="S652" s="771"/>
      <c r="T652" s="771"/>
      <c r="U652" s="771"/>
      <c r="V652" s="771"/>
      <c r="W652" s="771"/>
      <c r="X652" s="771"/>
      <c r="Y652" s="771"/>
      <c r="Z652" s="771"/>
      <c r="AA652" s="771"/>
      <c r="AB652" s="771"/>
      <c r="AC652" s="771"/>
      <c r="AD652" s="771"/>
      <c r="AE652" s="771"/>
      <c r="AF652" s="771"/>
    </row>
    <row r="653" spans="1:32" ht="21.9" customHeight="1">
      <c r="A653" s="166" t="str">
        <f>IF(N657="","",A652+1)</f>
        <v/>
      </c>
      <c r="B653" s="772" t="s">
        <v>168</v>
      </c>
      <c r="C653" s="772"/>
      <c r="D653" s="772"/>
      <c r="E653" s="773" t="str">
        <f>IF(AND(N657=""),"",'Result Sheet'!$F$2)</f>
        <v/>
      </c>
      <c r="F653" s="773"/>
      <c r="G653" s="773"/>
      <c r="H653" s="773"/>
      <c r="I653" s="773"/>
      <c r="J653" s="773"/>
      <c r="K653" s="773"/>
      <c r="L653" s="773"/>
      <c r="M653" s="773"/>
      <c r="N653" s="773"/>
      <c r="O653" s="773"/>
      <c r="P653" s="773"/>
      <c r="Q653" s="770"/>
      <c r="R653" s="772" t="s">
        <v>168</v>
      </c>
      <c r="S653" s="772"/>
      <c r="T653" s="772"/>
      <c r="U653" s="773" t="str">
        <f>IF(AND(AD657=""),"",'Result Sheet'!$F$2)</f>
        <v/>
      </c>
      <c r="V653" s="773"/>
      <c r="W653" s="773"/>
      <c r="X653" s="773"/>
      <c r="Y653" s="773"/>
      <c r="Z653" s="773"/>
      <c r="AA653" s="773"/>
      <c r="AB653" s="773"/>
      <c r="AC653" s="773"/>
      <c r="AD653" s="773"/>
      <c r="AE653" s="773"/>
      <c r="AF653" s="773"/>
    </row>
    <row r="654" spans="1:32" ht="21.9" customHeight="1">
      <c r="A654" s="166" t="str">
        <f>IF(N657="","",A653+1)</f>
        <v/>
      </c>
      <c r="B654" s="164" t="s">
        <v>169</v>
      </c>
      <c r="C654" s="748" t="str">
        <f>IFERROR(VLOOKUP(N657,Marks,2,0),"")</f>
        <v/>
      </c>
      <c r="D654" s="748"/>
      <c r="E654" s="766" t="s">
        <v>212</v>
      </c>
      <c r="F654" s="766"/>
      <c r="G654" s="766"/>
      <c r="H654" s="748" t="str">
        <f>IFERROR(VLOOKUP(N657,Marks,3,0),"")</f>
        <v/>
      </c>
      <c r="I654" s="748"/>
      <c r="J654" s="749" t="s">
        <v>205</v>
      </c>
      <c r="K654" s="749"/>
      <c r="L654" s="749"/>
      <c r="M654" s="749"/>
      <c r="N654" s="750" t="str">
        <f>IF(AND(N657=""),"",'Marks Entry 1st'!$I$2)</f>
        <v/>
      </c>
      <c r="O654" s="750"/>
      <c r="P654" s="750"/>
      <c r="Q654" s="770"/>
      <c r="R654" s="164" t="s">
        <v>169</v>
      </c>
      <c r="S654" s="748" t="str">
        <f>IFERROR(VLOOKUP(AD657,Marks,2,0),"")</f>
        <v/>
      </c>
      <c r="T654" s="748"/>
      <c r="U654" s="766" t="s">
        <v>212</v>
      </c>
      <c r="V654" s="766"/>
      <c r="W654" s="766"/>
      <c r="X654" s="748" t="str">
        <f>IFERROR(VLOOKUP(AD657,Marks,3,0),"")</f>
        <v/>
      </c>
      <c r="Y654" s="748"/>
      <c r="Z654" s="749" t="s">
        <v>205</v>
      </c>
      <c r="AA654" s="749"/>
      <c r="AB654" s="749"/>
      <c r="AC654" s="749"/>
      <c r="AD654" s="750" t="str">
        <f>IF(AND(AD657=""),"",'Marks Entry 1st'!$I$2)</f>
        <v/>
      </c>
      <c r="AE654" s="750"/>
      <c r="AF654" s="750"/>
    </row>
    <row r="655" spans="1:32" ht="21.9" customHeight="1">
      <c r="A655" s="166" t="str">
        <f>IF(N657="","",A654+1)</f>
        <v/>
      </c>
      <c r="B655" s="751" t="s">
        <v>206</v>
      </c>
      <c r="C655" s="751"/>
      <c r="D655" s="751"/>
      <c r="E655" s="752" t="str">
        <f>IFERROR(VLOOKUP(N657,Marks,6,0),"")</f>
        <v/>
      </c>
      <c r="F655" s="752"/>
      <c r="G655" s="752"/>
      <c r="H655" s="752"/>
      <c r="I655" s="752"/>
      <c r="J655" s="753" t="s">
        <v>209</v>
      </c>
      <c r="K655" s="753"/>
      <c r="L655" s="753"/>
      <c r="M655" s="753"/>
      <c r="N655" s="754" t="str">
        <f>IFERROR(VLOOKUP(N657,Marks,5,0),"")</f>
        <v/>
      </c>
      <c r="O655" s="754"/>
      <c r="P655" s="754"/>
      <c r="Q655" s="770"/>
      <c r="R655" s="751" t="s">
        <v>206</v>
      </c>
      <c r="S655" s="751"/>
      <c r="T655" s="751"/>
      <c r="U655" s="752" t="str">
        <f>IFERROR(VLOOKUP(AD657,Marks,6,0),"")</f>
        <v/>
      </c>
      <c r="V655" s="752"/>
      <c r="W655" s="752"/>
      <c r="X655" s="752"/>
      <c r="Y655" s="752"/>
      <c r="Z655" s="753" t="s">
        <v>209</v>
      </c>
      <c r="AA655" s="753"/>
      <c r="AB655" s="753"/>
      <c r="AC655" s="753"/>
      <c r="AD655" s="754" t="str">
        <f>IFERROR(VLOOKUP(AD657,Marks,5,0),"")</f>
        <v/>
      </c>
      <c r="AE655" s="754"/>
      <c r="AF655" s="754"/>
    </row>
    <row r="656" spans="1:32" ht="21.9" customHeight="1">
      <c r="A656" s="166" t="str">
        <f>IF(N657="","",A655+1)</f>
        <v/>
      </c>
      <c r="B656" s="751" t="s">
        <v>207</v>
      </c>
      <c r="C656" s="751"/>
      <c r="D656" s="751"/>
      <c r="E656" s="752" t="str">
        <f>IFERROR(VLOOKUP(N657,Marks,7,0),"")</f>
        <v/>
      </c>
      <c r="F656" s="752"/>
      <c r="G656" s="752"/>
      <c r="H656" s="752"/>
      <c r="I656" s="752"/>
      <c r="J656" s="753" t="s">
        <v>210</v>
      </c>
      <c r="K656" s="753"/>
      <c r="L656" s="753"/>
      <c r="M656" s="753"/>
      <c r="N656" s="767" t="str">
        <f>IFERROR(VLOOKUP(N657,Marks,4,0),"")</f>
        <v/>
      </c>
      <c r="O656" s="767"/>
      <c r="P656" s="767"/>
      <c r="Q656" s="770"/>
      <c r="R656" s="751" t="s">
        <v>207</v>
      </c>
      <c r="S656" s="751"/>
      <c r="T656" s="751"/>
      <c r="U656" s="752" t="str">
        <f>IFERROR(VLOOKUP(AD657,Marks,7,0),"")</f>
        <v/>
      </c>
      <c r="V656" s="752"/>
      <c r="W656" s="752"/>
      <c r="X656" s="752"/>
      <c r="Y656" s="752"/>
      <c r="Z656" s="753" t="s">
        <v>210</v>
      </c>
      <c r="AA656" s="753"/>
      <c r="AB656" s="753"/>
      <c r="AC656" s="753"/>
      <c r="AD656" s="767" t="str">
        <f>IFERROR(VLOOKUP(AD657,Marks,4,0),"")</f>
        <v/>
      </c>
      <c r="AE656" s="767"/>
      <c r="AF656" s="767"/>
    </row>
    <row r="657" spans="1:32" ht="21.9" customHeight="1">
      <c r="A657" s="166" t="str">
        <f>IF(N657="","",A656+1)</f>
        <v/>
      </c>
      <c r="B657" s="751" t="s">
        <v>208</v>
      </c>
      <c r="C657" s="751"/>
      <c r="D657" s="751"/>
      <c r="E657" s="752" t="str">
        <f>IFERROR(VLOOKUP(N657,Marks,8,0),"")</f>
        <v/>
      </c>
      <c r="F657" s="752"/>
      <c r="G657" s="752"/>
      <c r="H657" s="752"/>
      <c r="I657" s="752"/>
      <c r="J657" s="753" t="s">
        <v>211</v>
      </c>
      <c r="K657" s="753"/>
      <c r="L657" s="753"/>
      <c r="M657" s="753"/>
      <c r="N657" s="760" t="str">
        <f>IF(AD631="","",IF(AND(AD631+1&gt;$AN$6),"",AD631+1))</f>
        <v/>
      </c>
      <c r="O657" s="760"/>
      <c r="P657" s="760"/>
      <c r="Q657" s="770"/>
      <c r="R657" s="751" t="s">
        <v>208</v>
      </c>
      <c r="S657" s="751"/>
      <c r="T657" s="751"/>
      <c r="U657" s="752" t="str">
        <f>IFERROR(VLOOKUP(AD657,Marks,8,0),"")</f>
        <v/>
      </c>
      <c r="V657" s="752"/>
      <c r="W657" s="752"/>
      <c r="X657" s="752"/>
      <c r="Y657" s="752"/>
      <c r="Z657" s="753" t="s">
        <v>211</v>
      </c>
      <c r="AA657" s="753"/>
      <c r="AB657" s="753"/>
      <c r="AC657" s="753"/>
      <c r="AD657" s="761" t="str">
        <f>IF(N657="","",IF(AND(N657+1&gt;$AN$6),"",N657+1))</f>
        <v/>
      </c>
      <c r="AE657" s="761"/>
      <c r="AF657" s="761"/>
    </row>
    <row r="658" spans="1:32" ht="9" customHeight="1">
      <c r="A658" s="166" t="str">
        <f>IF(N657="","",A657+1)</f>
        <v/>
      </c>
      <c r="B658" s="123"/>
      <c r="C658" s="123"/>
      <c r="D658" s="123"/>
      <c r="E658" s="124"/>
      <c r="F658" s="124"/>
      <c r="G658" s="124"/>
      <c r="H658" s="123"/>
      <c r="I658" s="123"/>
      <c r="J658" s="125"/>
      <c r="K658" s="125"/>
      <c r="L658" s="125"/>
      <c r="M658" s="76"/>
      <c r="N658" s="76"/>
      <c r="O658" s="76"/>
      <c r="P658" s="76"/>
      <c r="Q658" s="770"/>
      <c r="R658" s="123"/>
      <c r="S658" s="123"/>
      <c r="T658" s="123"/>
      <c r="U658" s="124"/>
      <c r="V658" s="124"/>
      <c r="W658" s="124"/>
      <c r="X658" s="123"/>
      <c r="Y658" s="123"/>
      <c r="Z658" s="125"/>
      <c r="AA658" s="125"/>
      <c r="AB658" s="125"/>
      <c r="AC658" s="76"/>
      <c r="AD658" s="76"/>
      <c r="AE658" s="76"/>
      <c r="AF658" s="76"/>
    </row>
    <row r="659" spans="1:32" ht="21" customHeight="1">
      <c r="A659" s="166" t="str">
        <f>IF(N657="","",A658+1)</f>
        <v/>
      </c>
      <c r="B659" s="762" t="s">
        <v>213</v>
      </c>
      <c r="C659" s="610" t="s">
        <v>214</v>
      </c>
      <c r="D659" s="610"/>
      <c r="E659" s="610"/>
      <c r="F659" s="763" t="s">
        <v>13</v>
      </c>
      <c r="G659" s="764"/>
      <c r="H659" s="764"/>
      <c r="I659" s="765"/>
      <c r="J659" s="613" t="s">
        <v>184</v>
      </c>
      <c r="K659" s="614" t="s">
        <v>167</v>
      </c>
      <c r="L659" s="615"/>
      <c r="M659" s="615"/>
      <c r="N659" s="616"/>
      <c r="O659" s="580" t="s">
        <v>185</v>
      </c>
      <c r="P659" s="581" t="s">
        <v>186</v>
      </c>
      <c r="Q659" s="770"/>
      <c r="R659" s="762" t="s">
        <v>213</v>
      </c>
      <c r="S659" s="610" t="s">
        <v>214</v>
      </c>
      <c r="T659" s="610"/>
      <c r="U659" s="610"/>
      <c r="V659" s="763" t="s">
        <v>13</v>
      </c>
      <c r="W659" s="764"/>
      <c r="X659" s="764"/>
      <c r="Y659" s="765"/>
      <c r="Z659" s="613" t="s">
        <v>184</v>
      </c>
      <c r="AA659" s="614" t="s">
        <v>167</v>
      </c>
      <c r="AB659" s="615"/>
      <c r="AC659" s="615"/>
      <c r="AD659" s="616"/>
      <c r="AE659" s="580" t="s">
        <v>185</v>
      </c>
      <c r="AF659" s="581" t="s">
        <v>186</v>
      </c>
    </row>
    <row r="660" spans="1:32" ht="90.75" customHeight="1">
      <c r="A660" s="166" t="str">
        <f>IF(N657="","",A659+1)</f>
        <v/>
      </c>
      <c r="B660" s="762"/>
      <c r="C660" s="171" t="s">
        <v>11</v>
      </c>
      <c r="D660" s="171" t="s">
        <v>180</v>
      </c>
      <c r="E660" s="171" t="s">
        <v>108</v>
      </c>
      <c r="F660" s="171" t="s">
        <v>182</v>
      </c>
      <c r="G660" s="171" t="s">
        <v>183</v>
      </c>
      <c r="H660" s="305" t="s">
        <v>10</v>
      </c>
      <c r="I660" s="171" t="s">
        <v>108</v>
      </c>
      <c r="J660" s="613"/>
      <c r="K660" s="172" t="s">
        <v>182</v>
      </c>
      <c r="L660" s="172" t="s">
        <v>183</v>
      </c>
      <c r="M660" s="173" t="s">
        <v>10</v>
      </c>
      <c r="N660" s="171" t="s">
        <v>108</v>
      </c>
      <c r="O660" s="580"/>
      <c r="P660" s="736"/>
      <c r="Q660" s="770"/>
      <c r="R660" s="762"/>
      <c r="S660" s="171" t="s">
        <v>11</v>
      </c>
      <c r="T660" s="171" t="s">
        <v>180</v>
      </c>
      <c r="U660" s="171" t="s">
        <v>108</v>
      </c>
      <c r="V660" s="171" t="s">
        <v>182</v>
      </c>
      <c r="W660" s="171" t="s">
        <v>183</v>
      </c>
      <c r="X660" s="305" t="s">
        <v>10</v>
      </c>
      <c r="Y660" s="171" t="s">
        <v>108</v>
      </c>
      <c r="Z660" s="613"/>
      <c r="AA660" s="172" t="s">
        <v>182</v>
      </c>
      <c r="AB660" s="172" t="s">
        <v>183</v>
      </c>
      <c r="AC660" s="173" t="s">
        <v>10</v>
      </c>
      <c r="AD660" s="171" t="s">
        <v>108</v>
      </c>
      <c r="AE660" s="580"/>
      <c r="AF660" s="736">
        <v>0</v>
      </c>
    </row>
    <row r="661" spans="1:32" ht="18.75" customHeight="1">
      <c r="A661" s="166" t="str">
        <f>IF(N657="","",A660+1)</f>
        <v/>
      </c>
      <c r="B661" s="762"/>
      <c r="C661" s="390">
        <v>20</v>
      </c>
      <c r="D661" s="390">
        <v>20</v>
      </c>
      <c r="E661" s="116">
        <v>40</v>
      </c>
      <c r="F661" s="390">
        <v>30</v>
      </c>
      <c r="G661" s="390">
        <v>18</v>
      </c>
      <c r="H661" s="390">
        <v>12</v>
      </c>
      <c r="I661" s="116">
        <v>60</v>
      </c>
      <c r="J661" s="118">
        <v>100</v>
      </c>
      <c r="K661" s="390">
        <v>50</v>
      </c>
      <c r="L661" s="390">
        <v>30</v>
      </c>
      <c r="M661" s="390">
        <v>20</v>
      </c>
      <c r="N661" s="116">
        <v>100</v>
      </c>
      <c r="O661" s="118">
        <v>200</v>
      </c>
      <c r="P661" s="775" t="str">
        <f>IF(AND(N657="",C654="",E655="",N655=""),"",IF(OR(C654=1,C654=2),600,800))</f>
        <v/>
      </c>
      <c r="Q661" s="770"/>
      <c r="R661" s="762"/>
      <c r="S661" s="390">
        <v>20</v>
      </c>
      <c r="T661" s="390">
        <v>20</v>
      </c>
      <c r="U661" s="116">
        <v>40</v>
      </c>
      <c r="V661" s="390">
        <v>30</v>
      </c>
      <c r="W661" s="390">
        <v>18</v>
      </c>
      <c r="X661" s="390">
        <v>12</v>
      </c>
      <c r="Y661" s="116">
        <v>60</v>
      </c>
      <c r="Z661" s="118">
        <v>100</v>
      </c>
      <c r="AA661" s="390">
        <v>50</v>
      </c>
      <c r="AB661" s="390">
        <v>30</v>
      </c>
      <c r="AC661" s="390">
        <v>20</v>
      </c>
      <c r="AD661" s="116">
        <v>100</v>
      </c>
      <c r="AE661" s="118">
        <v>200</v>
      </c>
      <c r="AF661" s="775" t="str">
        <f>IF(AND(AD657="",S654="",U655="",AD655=""),"",IF(OR(S654=1,S654=2),600,800))</f>
        <v/>
      </c>
    </row>
    <row r="662" spans="1:32" ht="21" customHeight="1">
      <c r="A662" s="166" t="str">
        <f>IF(N657="","",A661+1)</f>
        <v/>
      </c>
      <c r="B662" s="122" t="str">
        <f>'Result Sheet'!$L$4</f>
        <v xml:space="preserve">हिन्दी </v>
      </c>
      <c r="C662" s="391" t="str">
        <f>IFERROR(VLOOKUP(N657,Marks,11,0),"")</f>
        <v/>
      </c>
      <c r="D662" s="391" t="str">
        <f>IFERROR(VLOOKUP(N657,Marks,12,0),"")</f>
        <v/>
      </c>
      <c r="E662" s="117" t="str">
        <f>IFERROR(VLOOKUP(N657,Marks,13,0),"")</f>
        <v/>
      </c>
      <c r="F662" s="391" t="str">
        <f>IFERROR(VLOOKUP(N657,Marks,14,0),"")</f>
        <v/>
      </c>
      <c r="G662" s="391" t="str">
        <f>IFERROR(VLOOKUP(N657,Marks,15,0),"")</f>
        <v/>
      </c>
      <c r="H662" s="391" t="str">
        <f>IFERROR(VLOOKUP(N657,Marks,16,0),"")</f>
        <v/>
      </c>
      <c r="I662" s="117" t="str">
        <f>IFERROR(VLOOKUP(N657,Marks,17,0),"")</f>
        <v/>
      </c>
      <c r="J662" s="119">
        <f>IFERROR(VLOOKUP(N657,Marks,18,0),"")</f>
        <v>0</v>
      </c>
      <c r="K662" s="391" t="str">
        <f>IFERROR(VLOOKUP(N657,Marks,19,0),"")</f>
        <v/>
      </c>
      <c r="L662" s="391" t="str">
        <f>IFERROR(VLOOKUP(N657,Marks,20,0),"")</f>
        <v/>
      </c>
      <c r="M662" s="391" t="str">
        <f>IFERROR(VLOOKUP(N657,Marks,21,0),"")</f>
        <v/>
      </c>
      <c r="N662" s="117" t="str">
        <f>IFERROR(VLOOKUP(N657,Marks,22,0),"")</f>
        <v/>
      </c>
      <c r="O662" s="119" t="str">
        <f>IFERROR(VLOOKUP(N657,Marks,23,0),"")</f>
        <v/>
      </c>
      <c r="P662" s="323" t="str">
        <f>IFERROR(VLOOKUP(N657,Marks,29,0),"")</f>
        <v/>
      </c>
      <c r="Q662" s="770"/>
      <c r="R662" s="122" t="str">
        <f>'Result Sheet'!$L$4</f>
        <v xml:space="preserve">हिन्दी </v>
      </c>
      <c r="S662" s="391" t="str">
        <f>IFERROR(VLOOKUP(AD657,Marks,11,0),"")</f>
        <v/>
      </c>
      <c r="T662" s="391" t="str">
        <f>IFERROR(VLOOKUP(AD657,Marks,12,0),"")</f>
        <v/>
      </c>
      <c r="U662" s="117" t="str">
        <f>IFERROR(VLOOKUP(AD657,Marks,13,0),"")</f>
        <v/>
      </c>
      <c r="V662" s="391" t="str">
        <f>IFERROR(VLOOKUP(AD657,Marks,14,0),"")</f>
        <v/>
      </c>
      <c r="W662" s="391" t="str">
        <f>IFERROR(VLOOKUP(AD657,Marks,15,0),"")</f>
        <v/>
      </c>
      <c r="X662" s="391" t="str">
        <f>IFERROR(VLOOKUP(AD657,Marks,16,0),"")</f>
        <v/>
      </c>
      <c r="Y662" s="117" t="str">
        <f>IFERROR(VLOOKUP(AD657,Marks,17,0),"")</f>
        <v/>
      </c>
      <c r="Z662" s="119">
        <f>IFERROR(VLOOKUP(AD657,Marks,18,0),"")</f>
        <v>0</v>
      </c>
      <c r="AA662" s="391" t="str">
        <f>IFERROR(VLOOKUP(AD657,Marks,19,0),"")</f>
        <v/>
      </c>
      <c r="AB662" s="391" t="str">
        <f>IFERROR(VLOOKUP(AD657,Marks,20,0),"")</f>
        <v/>
      </c>
      <c r="AC662" s="391" t="str">
        <f>IFERROR(VLOOKUP(AD657,Marks,21,0),"")</f>
        <v/>
      </c>
      <c r="AD662" s="117" t="str">
        <f>IFERROR(VLOOKUP(AD657,Marks,22,0),"")</f>
        <v/>
      </c>
      <c r="AE662" s="119" t="str">
        <f>IFERROR(VLOOKUP(AD657,Marks,23,0),"")</f>
        <v/>
      </c>
      <c r="AF662" s="323" t="str">
        <f>IFERROR(VLOOKUP(AD657,Marks,29,0),"")</f>
        <v/>
      </c>
    </row>
    <row r="663" spans="1:32" ht="21" customHeight="1">
      <c r="A663" s="166" t="str">
        <f>IF(N657="","",A662+1)</f>
        <v/>
      </c>
      <c r="B663" s="122" t="str">
        <f>'Result Sheet'!$AE$4</f>
        <v xml:space="preserve">अंग्रेजी </v>
      </c>
      <c r="C663" s="391" t="str">
        <f>IFERROR(VLOOKUP(N657,Marks,30,0),"")</f>
        <v/>
      </c>
      <c r="D663" s="391" t="str">
        <f>IFERROR(VLOOKUP(N657,Marks,31,0),"")</f>
        <v/>
      </c>
      <c r="E663" s="117" t="str">
        <f>IFERROR(VLOOKUP(N657,Marks,32,0),"")</f>
        <v/>
      </c>
      <c r="F663" s="391" t="str">
        <f>IFERROR(VLOOKUP(N657,Marks,33,0),"")</f>
        <v/>
      </c>
      <c r="G663" s="391" t="str">
        <f>IFERROR(VLOOKUP(N657,Marks,34,0),"")</f>
        <v/>
      </c>
      <c r="H663" s="391" t="str">
        <f>IFERROR(VLOOKUP(N657,Marks,35,0),"")</f>
        <v/>
      </c>
      <c r="I663" s="117" t="str">
        <f>IFERROR(VLOOKUP(N657,Marks,36,0),"")</f>
        <v/>
      </c>
      <c r="J663" s="119">
        <f>IFERROR(VLOOKUP(N657,Marks,37,0),"")</f>
        <v>0</v>
      </c>
      <c r="K663" s="391" t="str">
        <f>IFERROR(VLOOKUP(N657,Marks,38,0),"")</f>
        <v/>
      </c>
      <c r="L663" s="391" t="str">
        <f>IFERROR(VLOOKUP(N657,Marks,39,0),"")</f>
        <v/>
      </c>
      <c r="M663" s="391" t="str">
        <f>IFERROR(VLOOKUP(N657,Marks,40,0),"")</f>
        <v/>
      </c>
      <c r="N663" s="117" t="str">
        <f>IFERROR(VLOOKUP(N657,Marks,41,0),"")</f>
        <v/>
      </c>
      <c r="O663" s="119" t="str">
        <f>IFERROR(VLOOKUP(N657,Marks,42,0),"")</f>
        <v/>
      </c>
      <c r="P663" s="323" t="str">
        <f>IFERROR(VLOOKUP(N657,Marks,48,0),"")</f>
        <v/>
      </c>
      <c r="Q663" s="770"/>
      <c r="R663" s="122" t="str">
        <f>'Result Sheet'!$AE$4</f>
        <v xml:space="preserve">अंग्रेजी </v>
      </c>
      <c r="S663" s="391" t="str">
        <f>IFERROR(VLOOKUP(AD657,Marks,30,0),"")</f>
        <v/>
      </c>
      <c r="T663" s="391" t="str">
        <f>IFERROR(VLOOKUP(AD657,Marks,31,0),"")</f>
        <v/>
      </c>
      <c r="U663" s="117" t="str">
        <f>IFERROR(VLOOKUP(AD657,Marks,32,0),"")</f>
        <v/>
      </c>
      <c r="V663" s="391" t="str">
        <f>IFERROR(VLOOKUP(AD657,Marks,33,0),"")</f>
        <v/>
      </c>
      <c r="W663" s="391" t="str">
        <f>IFERROR(VLOOKUP(AD657,Marks,34,0),"")</f>
        <v/>
      </c>
      <c r="X663" s="391" t="str">
        <f>IFERROR(VLOOKUP(AD657,Marks,35,0),"")</f>
        <v/>
      </c>
      <c r="Y663" s="117" t="str">
        <f>IFERROR(VLOOKUP(AD657,Marks,36,0),"")</f>
        <v/>
      </c>
      <c r="Z663" s="119">
        <f>IFERROR(VLOOKUP(AD657,Marks,37,0),"")</f>
        <v>0</v>
      </c>
      <c r="AA663" s="391" t="str">
        <f>IFERROR(VLOOKUP(AD657,Marks,38,0),"")</f>
        <v/>
      </c>
      <c r="AB663" s="391" t="str">
        <f>IFERROR(VLOOKUP(AD657,Marks,39,0),"")</f>
        <v/>
      </c>
      <c r="AC663" s="391" t="str">
        <f>IFERROR(VLOOKUP(AD657,Marks,40,0),"")</f>
        <v/>
      </c>
      <c r="AD663" s="117" t="str">
        <f>IFERROR(VLOOKUP(AD657,Marks,41,0),"")</f>
        <v/>
      </c>
      <c r="AE663" s="119" t="str">
        <f>IFERROR(VLOOKUP(AD657,Marks,42,0),"")</f>
        <v/>
      </c>
      <c r="AF663" s="323" t="str">
        <f>IFERROR(VLOOKUP(AD657,Marks,48,0),"")</f>
        <v/>
      </c>
    </row>
    <row r="664" spans="1:32" ht="21" customHeight="1">
      <c r="A664" s="166" t="str">
        <f>IF(N657="","",A663+1)</f>
        <v/>
      </c>
      <c r="B664" s="122" t="str">
        <f>'Result Sheet'!$AX$4</f>
        <v xml:space="preserve">गणित </v>
      </c>
      <c r="C664" s="391" t="str">
        <f>IFERROR(VLOOKUP(N657,Marks,49,0),"")</f>
        <v/>
      </c>
      <c r="D664" s="391" t="str">
        <f>IFERROR(VLOOKUP(N657,Marks,50,0),"")</f>
        <v/>
      </c>
      <c r="E664" s="117" t="str">
        <f>IFERROR(VLOOKUP(N657,Marks,51,0),"")</f>
        <v/>
      </c>
      <c r="F664" s="391" t="str">
        <f>IFERROR(VLOOKUP(N657,Marks,52,0),"")</f>
        <v/>
      </c>
      <c r="G664" s="391" t="str">
        <f>IFERROR(VLOOKUP(N657,Marks,53,0),"")</f>
        <v/>
      </c>
      <c r="H664" s="391" t="str">
        <f>IFERROR(VLOOKUP(N657,Marks,54,0),"")</f>
        <v/>
      </c>
      <c r="I664" s="117" t="str">
        <f>IFERROR(VLOOKUP(N657,Marks,55,0),"")</f>
        <v/>
      </c>
      <c r="J664" s="119">
        <f>IFERROR(VLOOKUP(N657,Marks,56,0),"")</f>
        <v>0</v>
      </c>
      <c r="K664" s="391" t="str">
        <f>IFERROR(VLOOKUP(N657,Marks,57,0),"")</f>
        <v/>
      </c>
      <c r="L664" s="391" t="str">
        <f>IFERROR(VLOOKUP(N657,Marks,58,0),"")</f>
        <v/>
      </c>
      <c r="M664" s="391" t="str">
        <f>IFERROR(VLOOKUP(N657,Marks,59,0),"")</f>
        <v/>
      </c>
      <c r="N664" s="117" t="str">
        <f>IFERROR(VLOOKUP(N657,Marks,60,0),"")</f>
        <v/>
      </c>
      <c r="O664" s="119" t="str">
        <f>IFERROR(VLOOKUP(N657,Marks,61,0),"")</f>
        <v/>
      </c>
      <c r="P664" s="323" t="str">
        <f>IFERROR(VLOOKUP(N657,Marks,67,0),"")</f>
        <v/>
      </c>
      <c r="Q664" s="770"/>
      <c r="R664" s="122" t="str">
        <f>'Result Sheet'!$AX$4</f>
        <v xml:space="preserve">गणित </v>
      </c>
      <c r="S664" s="391" t="str">
        <f>IFERROR(VLOOKUP(AD657,Marks,49,0),"")</f>
        <v/>
      </c>
      <c r="T664" s="391" t="str">
        <f>IFERROR(VLOOKUP(AD657,Marks,50,0),"")</f>
        <v/>
      </c>
      <c r="U664" s="117" t="str">
        <f>IFERROR(VLOOKUP(AD657,Marks,51,0),"")</f>
        <v/>
      </c>
      <c r="V664" s="391" t="str">
        <f>IFERROR(VLOOKUP(AD657,Marks,52,0),"")</f>
        <v/>
      </c>
      <c r="W664" s="391" t="str">
        <f>IFERROR(VLOOKUP(AD657,Marks,53,0),"")</f>
        <v/>
      </c>
      <c r="X664" s="391" t="str">
        <f>IFERROR(VLOOKUP(AD657,Marks,54,0),"")</f>
        <v/>
      </c>
      <c r="Y664" s="117" t="str">
        <f>IFERROR(VLOOKUP(AD657,Marks,55,0),"")</f>
        <v/>
      </c>
      <c r="Z664" s="119">
        <f>IFERROR(VLOOKUP(AD657,Marks,56,0),"")</f>
        <v>0</v>
      </c>
      <c r="AA664" s="391" t="str">
        <f>IFERROR(VLOOKUP(AD657,Marks,57,0),"")</f>
        <v/>
      </c>
      <c r="AB664" s="391" t="str">
        <f>IFERROR(VLOOKUP(AD657,Marks,58,0),"")</f>
        <v/>
      </c>
      <c r="AC664" s="391" t="str">
        <f>IFERROR(VLOOKUP(AD657,Marks,59,0),"")</f>
        <v/>
      </c>
      <c r="AD664" s="117" t="str">
        <f>IFERROR(VLOOKUP(AD657,Marks,60,0),"")</f>
        <v/>
      </c>
      <c r="AE664" s="119" t="str">
        <f>IFERROR(VLOOKUP(AD657,Marks,61,0),"")</f>
        <v/>
      </c>
      <c r="AF664" s="323" t="str">
        <f>IFERROR(VLOOKUP(AD657,Marks,67,0),"")</f>
        <v/>
      </c>
    </row>
    <row r="665" spans="1:32" ht="21" customHeight="1">
      <c r="A665" s="166" t="str">
        <f>IF(N657="","",A664+1)</f>
        <v/>
      </c>
      <c r="B665" s="122" t="str">
        <f>'Result Sheet'!$BQ$4</f>
        <v xml:space="preserve">पर्यावरण अध्ययन </v>
      </c>
      <c r="C665" s="391" t="str">
        <f>IFERROR(VLOOKUP(N657,Marks,68,0),"")</f>
        <v/>
      </c>
      <c r="D665" s="391" t="str">
        <f>IFERROR(VLOOKUP(N657,Marks,69,0),"")</f>
        <v/>
      </c>
      <c r="E665" s="117" t="str">
        <f>IFERROR(VLOOKUP(N657,Marks,70,0),"")</f>
        <v/>
      </c>
      <c r="F665" s="391" t="str">
        <f>IFERROR(VLOOKUP(N657,Marks,71,0),"")</f>
        <v/>
      </c>
      <c r="G665" s="391" t="str">
        <f>IFERROR(VLOOKUP(N657,Marks,72,0),"")</f>
        <v/>
      </c>
      <c r="H665" s="391" t="str">
        <f>IFERROR(VLOOKUP(N657,Marks,73,0),"")</f>
        <v/>
      </c>
      <c r="I665" s="117" t="str">
        <f>IFERROR(VLOOKUP(N657,Marks,74,0),"")</f>
        <v/>
      </c>
      <c r="J665" s="119">
        <f>IFERROR(VLOOKUP(N657,Marks,75,0),"")</f>
        <v>0</v>
      </c>
      <c r="K665" s="391" t="str">
        <f>IFERROR(VLOOKUP(N657,Marks,76,0),"")</f>
        <v/>
      </c>
      <c r="L665" s="391" t="str">
        <f>IFERROR(VLOOKUP(N657,Marks,77,0),"")</f>
        <v/>
      </c>
      <c r="M665" s="391" t="str">
        <f>IFERROR(VLOOKUP(N657,Marks,78,0),"")</f>
        <v/>
      </c>
      <c r="N665" s="117" t="str">
        <f>IFERROR(VLOOKUP(N657,Marks,79,0),"")</f>
        <v/>
      </c>
      <c r="O665" s="119" t="str">
        <f>IFERROR(VLOOKUP(N657,Marks,80,0),"")</f>
        <v/>
      </c>
      <c r="P665" s="323" t="str">
        <f>IFERROR(VLOOKUP(N657,Marks,86,0),"")</f>
        <v/>
      </c>
      <c r="Q665" s="770"/>
      <c r="R665" s="122" t="str">
        <f>'Result Sheet'!$BQ$4</f>
        <v xml:space="preserve">पर्यावरण अध्ययन </v>
      </c>
      <c r="S665" s="391" t="str">
        <f>IFERROR(VLOOKUP(AD657,Marks,68,0),"")</f>
        <v/>
      </c>
      <c r="T665" s="391" t="str">
        <f>IFERROR(VLOOKUP(AD657,Marks,69,0),"")</f>
        <v/>
      </c>
      <c r="U665" s="117" t="str">
        <f>IFERROR(VLOOKUP(AD657,Marks,70,0),"")</f>
        <v/>
      </c>
      <c r="V665" s="391" t="str">
        <f>IFERROR(VLOOKUP(AD657,Marks,71,0),"")</f>
        <v/>
      </c>
      <c r="W665" s="391" t="str">
        <f>IFERROR(VLOOKUP(AD657,Marks,72,0),"")</f>
        <v/>
      </c>
      <c r="X665" s="391" t="str">
        <f>IFERROR(VLOOKUP(AD657,Marks,73,0),"")</f>
        <v/>
      </c>
      <c r="Y665" s="117" t="str">
        <f>IFERROR(VLOOKUP(AD657,Marks,74,0),"")</f>
        <v/>
      </c>
      <c r="Z665" s="119">
        <f>IFERROR(VLOOKUP(AD657,Marks,75,0),"")</f>
        <v>0</v>
      </c>
      <c r="AA665" s="391" t="str">
        <f>IFERROR(VLOOKUP(AD657,Marks,76,0),"")</f>
        <v/>
      </c>
      <c r="AB665" s="391" t="str">
        <f>IFERROR(VLOOKUP(AD657,Marks,77,0),"")</f>
        <v/>
      </c>
      <c r="AC665" s="391" t="str">
        <f>IFERROR(VLOOKUP(AD657,Marks,78,0),"")</f>
        <v/>
      </c>
      <c r="AD665" s="117" t="str">
        <f>IFERROR(VLOOKUP(AD657,Marks,79,0),"")</f>
        <v/>
      </c>
      <c r="AE665" s="119" t="str">
        <f>IFERROR(VLOOKUP(AD657,Marks,80,0),"")</f>
        <v/>
      </c>
      <c r="AF665" s="323" t="str">
        <f>IFERROR(VLOOKUP(AD657,Marks,86,0),"")</f>
        <v/>
      </c>
    </row>
    <row r="666" spans="1:32" ht="25.5" customHeight="1">
      <c r="A666" s="166" t="str">
        <f>IF(N657="","",A665+1)</f>
        <v/>
      </c>
      <c r="B666" s="392" t="s">
        <v>215</v>
      </c>
      <c r="C666" s="120" t="str">
        <f>IF(AND(C662="",C663="",C664="",C665=""),"",IF(OR(C654=1,C654=2),SUM(C662:C664),SUM(C662:C665)))</f>
        <v/>
      </c>
      <c r="D666" s="120" t="str">
        <f>IF(AND(D662="",D663="",D664="",D665=""),"",IF(OR(C654=1,C654=2),SUM(D662:D664),SUM(D662:D665)))</f>
        <v/>
      </c>
      <c r="E666" s="120" t="str">
        <f>IF(AND(E662="",E663="",E664="",E665=""),"",IF(OR(C654=1,C654=2),SUM(E662:E664),SUM(E662:E665)))</f>
        <v/>
      </c>
      <c r="F666" s="120" t="str">
        <f>IF(AND(F662="",F663="",F664="",F665=""),"",IF(OR(C654=1,C654=2),SUM(F662:F664),SUM(F662:F665)))</f>
        <v/>
      </c>
      <c r="G666" s="120" t="str">
        <f>IF(AND(G662="",G663="",G664="",G665=""),"",IF(OR(C654=1,C654=2),SUM(G662:G664),SUM(G662:G665)))</f>
        <v/>
      </c>
      <c r="H666" s="120" t="str">
        <f>IF(AND(H662="",H663="",H664="",H665=""),"",IF(OR(C654=1,C654=2),SUM(H662:H664),SUM(H662:H665)))</f>
        <v/>
      </c>
      <c r="I666" s="120" t="str">
        <f>IF(AND(I662="",I663="",I664="",I665=""),"",IF(OR(C654=1,C654=2),SUM(I662:I664),SUM(I662:I665)))</f>
        <v/>
      </c>
      <c r="J666" s="120">
        <f>IF(AND(J662="",J663="",J664="",J665=""),"",IF(OR(C654=1,C654=2),SUM(J662:J664),SUM(J662:J665)))</f>
        <v>0</v>
      </c>
      <c r="K666" s="120" t="str">
        <f>IF(AND(K662="",K663="",K664="",K665=""),"",IF(OR(C654=1,C654=2),SUM(K662:K664),SUM(K662:K665)))</f>
        <v/>
      </c>
      <c r="L666" s="120" t="str">
        <f>IF(AND(L662="",L663="",L664="",L665=""),"",IF(OR(C654=1,C654=2),SUM(L662:L664),SUM(L662:L665)))</f>
        <v/>
      </c>
      <c r="M666" s="120" t="str">
        <f>IF(AND(M662="",M663="",M664="",M665=""),"",IF(OR(C654=1,C654=2),SUM(M662:M664),SUM(M662:M665)))</f>
        <v/>
      </c>
      <c r="N666" s="120" t="str">
        <f>IF(AND(N662="",N663="",N664="",N665=""),"",IF(OR(C654=1,C654=2),SUM(N662:N664),SUM(N662:N665)))</f>
        <v/>
      </c>
      <c r="O666" s="120" t="str">
        <f>IF(AND(O662="",O663="",O664="",O665=""),"",IF(OR(C654=1,C654=2),SUM(O662:O664),SUM(O662:O665)))</f>
        <v/>
      </c>
      <c r="P666" s="326" t="str">
        <f>IF(OR(N657="",E655="",O666=""),"",IF(O666&gt;=81%*P661,"A",IF(O666&gt;=61%*P661,"B",IF(O666&gt;=41%*P661,"C",IF(O666&gt;=21%*P661,"D","E")))))</f>
        <v/>
      </c>
      <c r="Q666" s="770"/>
      <c r="R666" s="392" t="s">
        <v>215</v>
      </c>
      <c r="S666" s="120" t="str">
        <f>IF(AND(S662="",S663="",S664="",S665=""),"",IF(OR(S654=1,S654=2),SUM(S662:S664),SUM(S662:S665)))</f>
        <v/>
      </c>
      <c r="T666" s="120" t="str">
        <f>IF(AND(T662="",T663="",T664="",T665=""),"",IF(OR(S654=1,S654=2),SUM(T662:T664),SUM(T662:T665)))</f>
        <v/>
      </c>
      <c r="U666" s="120" t="str">
        <f>IF(AND(U662="",U663="",U664="",U665=""),"",IF(OR(S654=1,S654=2),SUM(U662:U664),SUM(U662:U665)))</f>
        <v/>
      </c>
      <c r="V666" s="120" t="str">
        <f>IF(AND(V662="",V663="",V664="",V665=""),"",IF(OR(S654=1,S654=2),SUM(V662:V664),SUM(V662:V665)))</f>
        <v/>
      </c>
      <c r="W666" s="120" t="str">
        <f>IF(AND(W662="",W663="",W664="",W665=""),"",IF(OR(S654=1,S654=2),SUM(W662:W664),SUM(W662:W665)))</f>
        <v/>
      </c>
      <c r="X666" s="120" t="str">
        <f>IF(AND(X662="",X663="",X664="",X665=""),"",IF(OR(S654=1,S654=2),SUM(X662:X664),SUM(X662:X665)))</f>
        <v/>
      </c>
      <c r="Y666" s="120" t="str">
        <f>IF(AND(Y662="",Y663="",Y664="",Y665=""),"",IF(OR(S654=1,S654=2),SUM(Y662:Y664),SUM(Y662:Y665)))</f>
        <v/>
      </c>
      <c r="Z666" s="120">
        <f>IF(AND(Z662="",Z663="",Z664="",Z665=""),"",IF(OR(S654=1,S654=2),SUM(Z662:Z664),SUM(Z662:Z665)))</f>
        <v>0</v>
      </c>
      <c r="AA666" s="120" t="str">
        <f>IF(AND(AA662="",AA663="",AA664="",AA665=""),"",IF(OR(S654=1,S654=2),SUM(AA662:AA664),SUM(AA662:AA665)))</f>
        <v/>
      </c>
      <c r="AB666" s="120" t="str">
        <f>IF(AND(AB662="",AB663="",AB664="",AB665=""),"",IF(OR(S654=1,S654=2),SUM(AB662:AB664),SUM(AB662:AB665)))</f>
        <v/>
      </c>
      <c r="AC666" s="120" t="str">
        <f>IF(AND(AC662="",AC663="",AC664="",AC665=""),"",IF(OR(S654=1,S654=2),SUM(AC662:AC664),SUM(AC662:AC665)))</f>
        <v/>
      </c>
      <c r="AD666" s="120" t="str">
        <f>IF(AND(AD662="",AD663="",AD664="",AD665=""),"",IF(OR(S654=1,S654=2),SUM(AD662:AD664),SUM(AD662:AD665)))</f>
        <v/>
      </c>
      <c r="AE666" s="120" t="str">
        <f>IF(AND(AE662="",AE663="",AE664="",AE665=""),"",IF(OR(S654=1,S654=2),SUM(AE662:AE664),SUM(AE662:AE665)))</f>
        <v/>
      </c>
      <c r="AF666" s="326" t="str">
        <f>IF(OR(AD657="",U655="",AE666=""),"",IF(AE666&gt;=81%*AF661,"A",IF(AE666&gt;=61%*AF661,"B",IF(AE666&gt;=41%*AF661,"C",IF(AE666&gt;=21%*AF661,"D","E")))))</f>
        <v/>
      </c>
    </row>
    <row r="667" spans="1:32" ht="9" customHeight="1">
      <c r="A667" s="166" t="str">
        <f>IF(N657="","",A666+1)</f>
        <v/>
      </c>
      <c r="B667" s="737"/>
      <c r="C667" s="737"/>
      <c r="D667" s="737"/>
      <c r="E667" s="737"/>
      <c r="F667" s="737"/>
      <c r="G667" s="737"/>
      <c r="H667" s="737"/>
      <c r="I667" s="737"/>
      <c r="J667" s="737"/>
      <c r="K667" s="737"/>
      <c r="L667" s="737"/>
      <c r="M667" s="737"/>
      <c r="N667" s="737"/>
      <c r="O667" s="737"/>
      <c r="P667" s="737"/>
      <c r="Q667" s="770"/>
      <c r="R667" s="737"/>
      <c r="S667" s="737"/>
      <c r="T667" s="737"/>
      <c r="U667" s="737"/>
      <c r="V667" s="737"/>
      <c r="W667" s="737"/>
      <c r="X667" s="737"/>
      <c r="Y667" s="737"/>
      <c r="Z667" s="737"/>
      <c r="AA667" s="737"/>
      <c r="AB667" s="737"/>
      <c r="AC667" s="737"/>
      <c r="AD667" s="737"/>
      <c r="AE667" s="737"/>
      <c r="AF667" s="737"/>
    </row>
    <row r="668" spans="1:32" ht="22.5" customHeight="1">
      <c r="A668" s="166" t="str">
        <f>IF(N657="","",A667+1)</f>
        <v/>
      </c>
      <c r="B668" s="738" t="s">
        <v>213</v>
      </c>
      <c r="C668" s="738"/>
      <c r="D668" s="739" t="s">
        <v>229</v>
      </c>
      <c r="E668" s="740"/>
      <c r="F668" s="393" t="s">
        <v>186</v>
      </c>
      <c r="G668" s="738" t="s">
        <v>213</v>
      </c>
      <c r="H668" s="738"/>
      <c r="I668" s="739" t="s">
        <v>229</v>
      </c>
      <c r="J668" s="740"/>
      <c r="K668" s="393" t="s">
        <v>186</v>
      </c>
      <c r="L668" s="738" t="s">
        <v>213</v>
      </c>
      <c r="M668" s="738"/>
      <c r="N668" s="739" t="s">
        <v>229</v>
      </c>
      <c r="O668" s="740"/>
      <c r="P668" s="393" t="s">
        <v>186</v>
      </c>
      <c r="Q668" s="770"/>
      <c r="R668" s="738" t="s">
        <v>213</v>
      </c>
      <c r="S668" s="738"/>
      <c r="T668" s="739" t="s">
        <v>229</v>
      </c>
      <c r="U668" s="740"/>
      <c r="V668" s="393" t="s">
        <v>186</v>
      </c>
      <c r="W668" s="738" t="s">
        <v>213</v>
      </c>
      <c r="X668" s="738"/>
      <c r="Y668" s="739" t="s">
        <v>229</v>
      </c>
      <c r="Z668" s="740"/>
      <c r="AA668" s="393" t="s">
        <v>186</v>
      </c>
      <c r="AB668" s="738" t="s">
        <v>213</v>
      </c>
      <c r="AC668" s="738"/>
      <c r="AD668" s="739" t="s">
        <v>229</v>
      </c>
      <c r="AE668" s="740"/>
      <c r="AF668" s="393" t="s">
        <v>186</v>
      </c>
    </row>
    <row r="669" spans="1:32" ht="21.75" customHeight="1">
      <c r="A669" s="166" t="str">
        <f>IF(N657="","",A668+1)</f>
        <v/>
      </c>
      <c r="B669" s="741" t="s">
        <v>221</v>
      </c>
      <c r="C669" s="742"/>
      <c r="D669" s="742"/>
      <c r="E669" s="119" t="str">
        <f>IFERROR(VLOOKUP(N657,Marks,90,0),"")</f>
        <v/>
      </c>
      <c r="F669" s="130" t="str">
        <f>IFERROR(VLOOKUP(N657,Marks,94,0),"")</f>
        <v/>
      </c>
      <c r="G669" s="741" t="s">
        <v>192</v>
      </c>
      <c r="H669" s="742"/>
      <c r="I669" s="742"/>
      <c r="J669" s="119" t="str">
        <f>IFERROR(VLOOKUP(N657,Marks,98,0),"")</f>
        <v/>
      </c>
      <c r="K669" s="130" t="str">
        <f>IFERROR(VLOOKUP(N657,Marks,102,0),"")</f>
        <v/>
      </c>
      <c r="L669" s="743" t="s">
        <v>193</v>
      </c>
      <c r="M669" s="744"/>
      <c r="N669" s="744"/>
      <c r="O669" s="119" t="str">
        <f>IFERROR(VLOOKUP(N657,Marks,106,0),"")</f>
        <v/>
      </c>
      <c r="P669" s="130" t="str">
        <f>IFERROR(VLOOKUP(N657,Marks,110,0),"")</f>
        <v/>
      </c>
      <c r="Q669" s="770"/>
      <c r="R669" s="740" t="s">
        <v>221</v>
      </c>
      <c r="S669" s="740"/>
      <c r="T669" s="740"/>
      <c r="U669" s="119" t="str">
        <f>IFERROR(VLOOKUP(AD657,Marks,90,0),"")</f>
        <v/>
      </c>
      <c r="V669" s="130" t="str">
        <f>IFERROR(VLOOKUP(AD657,Marks,94,0),"")</f>
        <v/>
      </c>
      <c r="W669" s="740" t="s">
        <v>192</v>
      </c>
      <c r="X669" s="740"/>
      <c r="Y669" s="740"/>
      <c r="Z669" s="119" t="str">
        <f>IFERROR(VLOOKUP(AD657,Marks,98,0),"")</f>
        <v/>
      </c>
      <c r="AA669" s="130" t="str">
        <f>IFERROR(VLOOKUP(AD657,Marks,102,0),"")</f>
        <v/>
      </c>
      <c r="AB669" s="745" t="s">
        <v>193</v>
      </c>
      <c r="AC669" s="745"/>
      <c r="AD669" s="745"/>
      <c r="AE669" s="119" t="str">
        <f>IFERROR(VLOOKUP(AD657,Marks,106,0),"")</f>
        <v/>
      </c>
      <c r="AF669" s="130" t="str">
        <f>IFERROR(VLOOKUP(AD657,Marks,110,0),"")</f>
        <v/>
      </c>
    </row>
    <row r="670" spans="1:32" ht="21" customHeight="1">
      <c r="A670" s="166" t="str">
        <f>IF(N657="","",A669+1)</f>
        <v/>
      </c>
      <c r="B670" s="732" t="s">
        <v>216</v>
      </c>
      <c r="C670" s="732"/>
      <c r="D670" s="732"/>
      <c r="E670" s="746" t="str">
        <f>IFERROR(VLOOKUP(N657,Marks,116,0),"")</f>
        <v/>
      </c>
      <c r="F670" s="746"/>
      <c r="G670" s="746"/>
      <c r="H670" s="746"/>
      <c r="I670" s="732" t="s">
        <v>217</v>
      </c>
      <c r="J670" s="732"/>
      <c r="K670" s="732"/>
      <c r="L670" s="732"/>
      <c r="M670" s="747" t="str">
        <f>IFERROR(VLOOKUP(N657,Marks,117,0),"")</f>
        <v/>
      </c>
      <c r="N670" s="747"/>
      <c r="O670" s="747"/>
      <c r="P670" s="747"/>
      <c r="Q670" s="770"/>
      <c r="R670" s="732" t="s">
        <v>216</v>
      </c>
      <c r="S670" s="732"/>
      <c r="T670" s="732"/>
      <c r="U670" s="746" t="str">
        <f>IFERROR(VLOOKUP(AD657,Marks,116,0),"")</f>
        <v/>
      </c>
      <c r="V670" s="746"/>
      <c r="W670" s="746"/>
      <c r="X670" s="746"/>
      <c r="Y670" s="732" t="s">
        <v>217</v>
      </c>
      <c r="Z670" s="732"/>
      <c r="AA670" s="732"/>
      <c r="AB670" s="732"/>
      <c r="AC670" s="747" t="str">
        <f>IFERROR(VLOOKUP(AD657,Marks,117,0),"")</f>
        <v/>
      </c>
      <c r="AD670" s="747"/>
      <c r="AE670" s="747"/>
      <c r="AF670" s="747"/>
    </row>
    <row r="671" spans="1:32" ht="21" customHeight="1">
      <c r="A671" s="166" t="str">
        <f>IF(N657="","",A670+1)</f>
        <v/>
      </c>
      <c r="B671" s="732" t="s">
        <v>218</v>
      </c>
      <c r="C671" s="732"/>
      <c r="D671" s="732"/>
      <c r="E671" s="774" t="str">
        <f>IFERROR(VLOOKUP(N657,Marks,115,0),"")</f>
        <v/>
      </c>
      <c r="F671" s="774"/>
      <c r="G671" s="774"/>
      <c r="H671" s="774"/>
      <c r="I671" s="732" t="s">
        <v>219</v>
      </c>
      <c r="J671" s="732"/>
      <c r="K671" s="732"/>
      <c r="L671" s="732"/>
      <c r="M671" s="733" t="str">
        <f>IFERROR(VLOOKUP(N657,Marks,112,0),"")</f>
        <v/>
      </c>
      <c r="N671" s="733"/>
      <c r="O671" s="733"/>
      <c r="P671" s="733"/>
      <c r="Q671" s="770"/>
      <c r="R671" s="732" t="s">
        <v>218</v>
      </c>
      <c r="S671" s="732"/>
      <c r="T671" s="732"/>
      <c r="U671" s="774" t="str">
        <f>IFERROR(VLOOKUP(AD657,Marks,115,0),"")</f>
        <v/>
      </c>
      <c r="V671" s="774"/>
      <c r="W671" s="774"/>
      <c r="X671" s="774"/>
      <c r="Y671" s="732" t="s">
        <v>219</v>
      </c>
      <c r="Z671" s="732"/>
      <c r="AA671" s="732"/>
      <c r="AB671" s="732"/>
      <c r="AC671" s="733" t="str">
        <f>IFERROR(VLOOKUP(AD657,Marks,112,0),"")</f>
        <v/>
      </c>
      <c r="AD671" s="733"/>
      <c r="AE671" s="733"/>
      <c r="AF671" s="733"/>
    </row>
    <row r="672" spans="1:32" ht="21" customHeight="1">
      <c r="A672" s="166" t="str">
        <f>IF(N657="","",A671+1)</f>
        <v/>
      </c>
      <c r="B672" s="732" t="s">
        <v>220</v>
      </c>
      <c r="C672" s="732"/>
      <c r="D672" s="732"/>
      <c r="E672" s="324" t="str">
        <f>IFERROR(VLOOKUP(N657,Marks,113,0),"")</f>
        <v/>
      </c>
      <c r="F672" s="325" t="s">
        <v>341</v>
      </c>
      <c r="G672" s="734" t="str">
        <f>IF(OR(N657="",E655="",O666=""),"",IF(O666&gt;=81%*P661,"A",IF(O666&gt;=61%*P661,"B",IF(O666&gt;=41%*P661,"C",IF(O666&gt;=21%*P661,"D","E")))))</f>
        <v/>
      </c>
      <c r="H672" s="734"/>
      <c r="I672" s="732" t="s">
        <v>222</v>
      </c>
      <c r="J672" s="732"/>
      <c r="K672" s="732"/>
      <c r="L672" s="732"/>
      <c r="M672" s="769" t="str">
        <f>IFERROR(VLOOKUP(N657,Marks,114,0),"")</f>
        <v/>
      </c>
      <c r="N672" s="769"/>
      <c r="O672" s="769"/>
      <c r="P672" s="769"/>
      <c r="Q672" s="770"/>
      <c r="R672" s="732" t="s">
        <v>220</v>
      </c>
      <c r="S672" s="732"/>
      <c r="T672" s="732"/>
      <c r="U672" s="324" t="str">
        <f>IFERROR(VLOOKUP(AD657,Marks,113,0),"")</f>
        <v/>
      </c>
      <c r="V672" s="325" t="s">
        <v>341</v>
      </c>
      <c r="W672" s="734" t="str">
        <f>IF(OR(AD657="",U655="",AE666=""),"",IF(AE666&gt;=81%*AF661,"A",IF(AE666&gt;=61%*AF661,"B",IF(AE666&gt;=41%*AF661,"C",IF(AE666&gt;=21%*AF661,"D","E")))))</f>
        <v/>
      </c>
      <c r="X672" s="734"/>
      <c r="Y672" s="732" t="s">
        <v>222</v>
      </c>
      <c r="Z672" s="732"/>
      <c r="AA672" s="732"/>
      <c r="AB672" s="732"/>
      <c r="AC672" s="769" t="str">
        <f>IFERROR(VLOOKUP(AD657,Marks,114,0),"")</f>
        <v/>
      </c>
      <c r="AD672" s="769"/>
      <c r="AE672" s="769"/>
      <c r="AF672" s="769"/>
    </row>
    <row r="673" spans="1:32" ht="21" customHeight="1">
      <c r="A673" s="166" t="str">
        <f>IF(N657="","",A672+1)</f>
        <v/>
      </c>
      <c r="B673" s="768" t="s">
        <v>228</v>
      </c>
      <c r="C673" s="768"/>
      <c r="D673" s="768"/>
      <c r="E673" s="735">
        <f>'Master sheet'!$C$10</f>
        <v>44697</v>
      </c>
      <c r="F673" s="735"/>
      <c r="G673" s="735"/>
      <c r="H673" s="318"/>
      <c r="I673" s="121"/>
      <c r="J673" s="121"/>
      <c r="K673" s="76"/>
      <c r="L673" s="121"/>
      <c r="M673" s="121"/>
      <c r="N673" s="121"/>
      <c r="O673" s="121"/>
      <c r="P673" s="121"/>
      <c r="Q673" s="770"/>
      <c r="R673" s="768" t="s">
        <v>228</v>
      </c>
      <c r="S673" s="768"/>
      <c r="T673" s="768"/>
      <c r="U673" s="735">
        <f>'Master sheet'!$C$10</f>
        <v>44697</v>
      </c>
      <c r="V673" s="735"/>
      <c r="W673" s="735"/>
      <c r="X673" s="121"/>
      <c r="Y673" s="121"/>
      <c r="Z673" s="121"/>
      <c r="AA673" s="76"/>
      <c r="AB673" s="121"/>
      <c r="AC673" s="121"/>
      <c r="AD673" s="121"/>
      <c r="AE673" s="121"/>
      <c r="AF673" s="121"/>
    </row>
    <row r="674" spans="1:32" ht="43.5" customHeight="1">
      <c r="A674" s="166" t="str">
        <f>IF(N657="","",A673+1)</f>
        <v/>
      </c>
      <c r="B674" s="755" t="str">
        <f>IF(AND(C654=1),CONCATENATE("( ",UPPER('Master sheet'!$F$10)," )"),IF(AND(C654=2),CONCATENATE("( ",UPPER('Master sheet'!$F$18)," )"),IF(AND(C654=3),CONCATENATE("( ",UPPER('Master sheet'!$J$10)," )"),IF(AND(C654=4),CONCATENATE("( ",UPPER('Master sheet'!$J$18)," )"),""))))</f>
        <v/>
      </c>
      <c r="C674" s="755"/>
      <c r="D674" s="755"/>
      <c r="E674" s="755"/>
      <c r="F674" s="756" t="str">
        <f>IF(AND(N657=""),"",CONCATENATE("(",'Master sheet'!$C$14," )"))</f>
        <v/>
      </c>
      <c r="G674" s="756"/>
      <c r="H674" s="756"/>
      <c r="I674" s="756"/>
      <c r="J674" s="756"/>
      <c r="K674" s="756" t="str">
        <f>IF(AND(N657=""),"",CONCATENATE("(",'Master sheet'!$C$12," )"))</f>
        <v/>
      </c>
      <c r="L674" s="756"/>
      <c r="M674" s="756"/>
      <c r="N674" s="756"/>
      <c r="O674" s="756"/>
      <c r="P674" s="756"/>
      <c r="Q674" s="770"/>
      <c r="R674" s="755" t="str">
        <f>IF(AND(S654=1),CONCATENATE("( ",UPPER('Master sheet'!$F$10)," )"),IF(AND(S654=2),CONCATENATE("( ",UPPER('Master sheet'!$F$18)," )"),IF(AND(S654=3),CONCATENATE("( ",UPPER('Master sheet'!$J$10)," )"),IF(AND(S654=4),CONCATENATE("( ",UPPER('Master sheet'!$J$18)," )"),""))))</f>
        <v/>
      </c>
      <c r="S674" s="755"/>
      <c r="T674" s="755"/>
      <c r="U674" s="755"/>
      <c r="V674" s="756" t="str">
        <f>IF(AND(AD657=""),"",CONCATENATE("(",'Master sheet'!$C$14," )"))</f>
        <v/>
      </c>
      <c r="W674" s="756"/>
      <c r="X674" s="756"/>
      <c r="Y674" s="756"/>
      <c r="Z674" s="756"/>
      <c r="AA674" s="756" t="str">
        <f>IF(AND(AD657=""),"",CONCATENATE("(",'Master sheet'!$C$12," )"))</f>
        <v/>
      </c>
      <c r="AB674" s="756"/>
      <c r="AC674" s="756"/>
      <c r="AD674" s="756"/>
      <c r="AE674" s="756"/>
      <c r="AF674" s="756"/>
    </row>
    <row r="675" spans="1:32" ht="21.75" customHeight="1">
      <c r="A675" s="166" t="str">
        <f>IF(N657="","",A674+1)</f>
        <v/>
      </c>
      <c r="B675" s="757" t="s">
        <v>223</v>
      </c>
      <c r="C675" s="757"/>
      <c r="D675" s="757"/>
      <c r="E675" s="757"/>
      <c r="F675" s="758" t="s">
        <v>224</v>
      </c>
      <c r="G675" s="758"/>
      <c r="H675" s="758"/>
      <c r="I675" s="758"/>
      <c r="J675" s="758"/>
      <c r="K675" s="757" t="s">
        <v>225</v>
      </c>
      <c r="L675" s="757"/>
      <c r="M675" s="757"/>
      <c r="N675" s="757"/>
      <c r="O675" s="757"/>
      <c r="P675" s="757"/>
      <c r="Q675" s="770"/>
      <c r="R675" s="757" t="s">
        <v>223</v>
      </c>
      <c r="S675" s="757"/>
      <c r="T675" s="757"/>
      <c r="U675" s="757"/>
      <c r="V675" s="758" t="s">
        <v>224</v>
      </c>
      <c r="W675" s="758"/>
      <c r="X675" s="758"/>
      <c r="Y675" s="758"/>
      <c r="Z675" s="758"/>
      <c r="AA675" s="757" t="s">
        <v>225</v>
      </c>
      <c r="AB675" s="757"/>
      <c r="AC675" s="757"/>
      <c r="AD675" s="757"/>
      <c r="AE675" s="757"/>
      <c r="AF675" s="757"/>
    </row>
    <row r="677" spans="1:32" ht="21.9" customHeight="1">
      <c r="A677" s="165" t="str">
        <f>IF(N683="","",1)</f>
        <v/>
      </c>
      <c r="B677" s="759" t="s">
        <v>203</v>
      </c>
      <c r="C677" s="759"/>
      <c r="D677" s="759"/>
      <c r="E677" s="759"/>
      <c r="F677" s="759"/>
      <c r="G677" s="759"/>
      <c r="H677" s="759"/>
      <c r="I677" s="759"/>
      <c r="J677" s="759"/>
      <c r="K677" s="759"/>
      <c r="L677" s="759"/>
      <c r="M677" s="759"/>
      <c r="N677" s="759"/>
      <c r="O677" s="759"/>
      <c r="P677" s="759"/>
      <c r="Q677" s="770" t="s">
        <v>249</v>
      </c>
      <c r="R677" s="759" t="s">
        <v>203</v>
      </c>
      <c r="S677" s="759"/>
      <c r="T677" s="759"/>
      <c r="U677" s="759"/>
      <c r="V677" s="759"/>
      <c r="W677" s="759"/>
      <c r="X677" s="759"/>
      <c r="Y677" s="759"/>
      <c r="Z677" s="759"/>
      <c r="AA677" s="759"/>
      <c r="AB677" s="759"/>
      <c r="AC677" s="759"/>
      <c r="AD677" s="759"/>
      <c r="AE677" s="759"/>
      <c r="AF677" s="759"/>
    </row>
    <row r="678" spans="1:32" ht="21.9" customHeight="1">
      <c r="A678" s="166" t="str">
        <f>IF(N683="","",A677+1)</f>
        <v/>
      </c>
      <c r="B678" s="771" t="s">
        <v>204</v>
      </c>
      <c r="C678" s="771"/>
      <c r="D678" s="771"/>
      <c r="E678" s="771"/>
      <c r="F678" s="771"/>
      <c r="G678" s="771"/>
      <c r="H678" s="771"/>
      <c r="I678" s="771"/>
      <c r="J678" s="771"/>
      <c r="K678" s="771"/>
      <c r="L678" s="771"/>
      <c r="M678" s="771"/>
      <c r="N678" s="771"/>
      <c r="O678" s="771"/>
      <c r="P678" s="771"/>
      <c r="Q678" s="770"/>
      <c r="R678" s="771" t="s">
        <v>204</v>
      </c>
      <c r="S678" s="771"/>
      <c r="T678" s="771"/>
      <c r="U678" s="771"/>
      <c r="V678" s="771"/>
      <c r="W678" s="771"/>
      <c r="X678" s="771"/>
      <c r="Y678" s="771"/>
      <c r="Z678" s="771"/>
      <c r="AA678" s="771"/>
      <c r="AB678" s="771"/>
      <c r="AC678" s="771"/>
      <c r="AD678" s="771"/>
      <c r="AE678" s="771"/>
      <c r="AF678" s="771"/>
    </row>
    <row r="679" spans="1:32" ht="21.9" customHeight="1">
      <c r="A679" s="166" t="str">
        <f>IF(N683="","",A678+1)</f>
        <v/>
      </c>
      <c r="B679" s="772" t="s">
        <v>168</v>
      </c>
      <c r="C679" s="772"/>
      <c r="D679" s="772"/>
      <c r="E679" s="773" t="str">
        <f>IF(AND(N683=""),"",'Result Sheet'!$F$2)</f>
        <v/>
      </c>
      <c r="F679" s="773"/>
      <c r="G679" s="773"/>
      <c r="H679" s="773"/>
      <c r="I679" s="773"/>
      <c r="J679" s="773"/>
      <c r="K679" s="773"/>
      <c r="L679" s="773"/>
      <c r="M679" s="773"/>
      <c r="N679" s="773"/>
      <c r="O679" s="773"/>
      <c r="P679" s="773"/>
      <c r="Q679" s="770"/>
      <c r="R679" s="772" t="s">
        <v>168</v>
      </c>
      <c r="S679" s="772"/>
      <c r="T679" s="772"/>
      <c r="U679" s="773" t="str">
        <f>IF(AND(AD683=""),"",'Result Sheet'!$F$2)</f>
        <v/>
      </c>
      <c r="V679" s="773"/>
      <c r="W679" s="773"/>
      <c r="X679" s="773"/>
      <c r="Y679" s="773"/>
      <c r="Z679" s="773"/>
      <c r="AA679" s="773"/>
      <c r="AB679" s="773"/>
      <c r="AC679" s="773"/>
      <c r="AD679" s="773"/>
      <c r="AE679" s="773"/>
      <c r="AF679" s="773"/>
    </row>
    <row r="680" spans="1:32" ht="21.9" customHeight="1">
      <c r="A680" s="166" t="str">
        <f>IF(N683="","",A679+1)</f>
        <v/>
      </c>
      <c r="B680" s="164" t="s">
        <v>169</v>
      </c>
      <c r="C680" s="748" t="str">
        <f>IFERROR(VLOOKUP(N683,Marks,2,0),"")</f>
        <v/>
      </c>
      <c r="D680" s="748"/>
      <c r="E680" s="766" t="s">
        <v>212</v>
      </c>
      <c r="F680" s="766"/>
      <c r="G680" s="766"/>
      <c r="H680" s="748" t="str">
        <f>IFERROR(VLOOKUP(N683,Marks,3,0),"")</f>
        <v/>
      </c>
      <c r="I680" s="748"/>
      <c r="J680" s="749" t="s">
        <v>205</v>
      </c>
      <c r="K680" s="749"/>
      <c r="L680" s="749"/>
      <c r="M680" s="749"/>
      <c r="N680" s="750" t="str">
        <f>IF(AND(N683=""),"",'Marks Entry 1st'!$I$2)</f>
        <v/>
      </c>
      <c r="O680" s="750"/>
      <c r="P680" s="750"/>
      <c r="Q680" s="770"/>
      <c r="R680" s="164" t="s">
        <v>169</v>
      </c>
      <c r="S680" s="748" t="str">
        <f>IFERROR(VLOOKUP(AD683,Marks,2,0),"")</f>
        <v/>
      </c>
      <c r="T680" s="748"/>
      <c r="U680" s="766" t="s">
        <v>212</v>
      </c>
      <c r="V680" s="766"/>
      <c r="W680" s="766"/>
      <c r="X680" s="748" t="str">
        <f>IFERROR(VLOOKUP(AD683,Marks,3,0),"")</f>
        <v/>
      </c>
      <c r="Y680" s="748"/>
      <c r="Z680" s="749" t="s">
        <v>205</v>
      </c>
      <c r="AA680" s="749"/>
      <c r="AB680" s="749"/>
      <c r="AC680" s="749"/>
      <c r="AD680" s="750" t="str">
        <f>IF(AND(AD683=""),"",'Marks Entry 1st'!$I$2)</f>
        <v/>
      </c>
      <c r="AE680" s="750"/>
      <c r="AF680" s="750"/>
    </row>
    <row r="681" spans="1:32" ht="21.9" customHeight="1">
      <c r="A681" s="166" t="str">
        <f>IF(N683="","",A680+1)</f>
        <v/>
      </c>
      <c r="B681" s="751" t="s">
        <v>206</v>
      </c>
      <c r="C681" s="751"/>
      <c r="D681" s="751"/>
      <c r="E681" s="752" t="str">
        <f>IFERROR(VLOOKUP(N683,Marks,6,0),"")</f>
        <v/>
      </c>
      <c r="F681" s="752"/>
      <c r="G681" s="752"/>
      <c r="H681" s="752"/>
      <c r="I681" s="752"/>
      <c r="J681" s="753" t="s">
        <v>209</v>
      </c>
      <c r="K681" s="753"/>
      <c r="L681" s="753"/>
      <c r="M681" s="753"/>
      <c r="N681" s="754" t="str">
        <f>IFERROR(VLOOKUP(N683,Marks,5,0),"")</f>
        <v/>
      </c>
      <c r="O681" s="754"/>
      <c r="P681" s="754"/>
      <c r="Q681" s="770"/>
      <c r="R681" s="751" t="s">
        <v>206</v>
      </c>
      <c r="S681" s="751"/>
      <c r="T681" s="751"/>
      <c r="U681" s="752" t="str">
        <f>IFERROR(VLOOKUP(AD683,Marks,6,0),"")</f>
        <v/>
      </c>
      <c r="V681" s="752"/>
      <c r="W681" s="752"/>
      <c r="X681" s="752"/>
      <c r="Y681" s="752"/>
      <c r="Z681" s="753" t="s">
        <v>209</v>
      </c>
      <c r="AA681" s="753"/>
      <c r="AB681" s="753"/>
      <c r="AC681" s="753"/>
      <c r="AD681" s="754" t="str">
        <f>IFERROR(VLOOKUP(AD683,Marks,5,0),"")</f>
        <v/>
      </c>
      <c r="AE681" s="754"/>
      <c r="AF681" s="754"/>
    </row>
    <row r="682" spans="1:32" ht="21.9" customHeight="1">
      <c r="A682" s="166" t="str">
        <f>IF(N683="","",A681+1)</f>
        <v/>
      </c>
      <c r="B682" s="751" t="s">
        <v>207</v>
      </c>
      <c r="C682" s="751"/>
      <c r="D682" s="751"/>
      <c r="E682" s="752" t="str">
        <f>IFERROR(VLOOKUP(N683,Marks,7,0),"")</f>
        <v/>
      </c>
      <c r="F682" s="752"/>
      <c r="G682" s="752"/>
      <c r="H682" s="752"/>
      <c r="I682" s="752"/>
      <c r="J682" s="753" t="s">
        <v>210</v>
      </c>
      <c r="K682" s="753"/>
      <c r="L682" s="753"/>
      <c r="M682" s="753"/>
      <c r="N682" s="767" t="str">
        <f>IFERROR(VLOOKUP(N683,Marks,4,0),"")</f>
        <v/>
      </c>
      <c r="O682" s="767"/>
      <c r="P682" s="767"/>
      <c r="Q682" s="770"/>
      <c r="R682" s="751" t="s">
        <v>207</v>
      </c>
      <c r="S682" s="751"/>
      <c r="T682" s="751"/>
      <c r="U682" s="752" t="str">
        <f>IFERROR(VLOOKUP(AD683,Marks,7,0),"")</f>
        <v/>
      </c>
      <c r="V682" s="752"/>
      <c r="W682" s="752"/>
      <c r="X682" s="752"/>
      <c r="Y682" s="752"/>
      <c r="Z682" s="753" t="s">
        <v>210</v>
      </c>
      <c r="AA682" s="753"/>
      <c r="AB682" s="753"/>
      <c r="AC682" s="753"/>
      <c r="AD682" s="767" t="str">
        <f>IFERROR(VLOOKUP(AD683,Marks,4,0),"")</f>
        <v/>
      </c>
      <c r="AE682" s="767"/>
      <c r="AF682" s="767"/>
    </row>
    <row r="683" spans="1:32" ht="21.9" customHeight="1">
      <c r="A683" s="166" t="str">
        <f>IF(N683="","",A682+1)</f>
        <v/>
      </c>
      <c r="B683" s="751" t="s">
        <v>208</v>
      </c>
      <c r="C683" s="751"/>
      <c r="D683" s="751"/>
      <c r="E683" s="752" t="str">
        <f>IFERROR(VLOOKUP(N683,Marks,8,0),"")</f>
        <v/>
      </c>
      <c r="F683" s="752"/>
      <c r="G683" s="752"/>
      <c r="H683" s="752"/>
      <c r="I683" s="752"/>
      <c r="J683" s="753" t="s">
        <v>211</v>
      </c>
      <c r="K683" s="753"/>
      <c r="L683" s="753"/>
      <c r="M683" s="753"/>
      <c r="N683" s="760" t="str">
        <f>IF(AD657="","",IF(AND(AD657+1&gt;$AN$6),"",AD657+1))</f>
        <v/>
      </c>
      <c r="O683" s="760"/>
      <c r="P683" s="760"/>
      <c r="Q683" s="770"/>
      <c r="R683" s="751" t="s">
        <v>208</v>
      </c>
      <c r="S683" s="751"/>
      <c r="T683" s="751"/>
      <c r="U683" s="752" t="str">
        <f>IFERROR(VLOOKUP(AD683,Marks,8,0),"")</f>
        <v/>
      </c>
      <c r="V683" s="752"/>
      <c r="W683" s="752"/>
      <c r="X683" s="752"/>
      <c r="Y683" s="752"/>
      <c r="Z683" s="753" t="s">
        <v>211</v>
      </c>
      <c r="AA683" s="753"/>
      <c r="AB683" s="753"/>
      <c r="AC683" s="753"/>
      <c r="AD683" s="761" t="str">
        <f>IF(N683="","",IF(AND(N683+1&gt;$AN$6),"",N683+1))</f>
        <v/>
      </c>
      <c r="AE683" s="761"/>
      <c r="AF683" s="761"/>
    </row>
    <row r="684" spans="1:32" ht="9" customHeight="1">
      <c r="A684" s="166" t="str">
        <f>IF(N683="","",A683+1)</f>
        <v/>
      </c>
      <c r="B684" s="123"/>
      <c r="C684" s="123"/>
      <c r="D684" s="123"/>
      <c r="E684" s="124"/>
      <c r="F684" s="124"/>
      <c r="G684" s="124"/>
      <c r="H684" s="123"/>
      <c r="I684" s="123"/>
      <c r="J684" s="125"/>
      <c r="K684" s="125"/>
      <c r="L684" s="125"/>
      <c r="M684" s="76"/>
      <c r="N684" s="76"/>
      <c r="O684" s="76"/>
      <c r="P684" s="76"/>
      <c r="Q684" s="770"/>
      <c r="R684" s="123"/>
      <c r="S684" s="123"/>
      <c r="T684" s="123"/>
      <c r="U684" s="124"/>
      <c r="V684" s="124"/>
      <c r="W684" s="124"/>
      <c r="X684" s="123"/>
      <c r="Y684" s="123"/>
      <c r="Z684" s="125"/>
      <c r="AA684" s="125"/>
      <c r="AB684" s="125"/>
      <c r="AC684" s="76"/>
      <c r="AD684" s="76"/>
      <c r="AE684" s="76"/>
      <c r="AF684" s="76"/>
    </row>
    <row r="685" spans="1:32" ht="21" customHeight="1">
      <c r="A685" s="166" t="str">
        <f>IF(N683="","",A684+1)</f>
        <v/>
      </c>
      <c r="B685" s="762" t="s">
        <v>213</v>
      </c>
      <c r="C685" s="610" t="s">
        <v>214</v>
      </c>
      <c r="D685" s="610"/>
      <c r="E685" s="610"/>
      <c r="F685" s="763" t="s">
        <v>13</v>
      </c>
      <c r="G685" s="764"/>
      <c r="H685" s="764"/>
      <c r="I685" s="765"/>
      <c r="J685" s="613" t="s">
        <v>184</v>
      </c>
      <c r="K685" s="614" t="s">
        <v>167</v>
      </c>
      <c r="L685" s="615"/>
      <c r="M685" s="615"/>
      <c r="N685" s="616"/>
      <c r="O685" s="580" t="s">
        <v>185</v>
      </c>
      <c r="P685" s="581" t="s">
        <v>186</v>
      </c>
      <c r="Q685" s="770"/>
      <c r="R685" s="762" t="s">
        <v>213</v>
      </c>
      <c r="S685" s="610" t="s">
        <v>214</v>
      </c>
      <c r="T685" s="610"/>
      <c r="U685" s="610"/>
      <c r="V685" s="763" t="s">
        <v>13</v>
      </c>
      <c r="W685" s="764"/>
      <c r="X685" s="764"/>
      <c r="Y685" s="765"/>
      <c r="Z685" s="613" t="s">
        <v>184</v>
      </c>
      <c r="AA685" s="614" t="s">
        <v>167</v>
      </c>
      <c r="AB685" s="615"/>
      <c r="AC685" s="615"/>
      <c r="AD685" s="616"/>
      <c r="AE685" s="580" t="s">
        <v>185</v>
      </c>
      <c r="AF685" s="581" t="s">
        <v>186</v>
      </c>
    </row>
    <row r="686" spans="1:32" ht="90.75" customHeight="1">
      <c r="A686" s="166" t="str">
        <f>IF(N683="","",A685+1)</f>
        <v/>
      </c>
      <c r="B686" s="762"/>
      <c r="C686" s="171" t="s">
        <v>11</v>
      </c>
      <c r="D686" s="171" t="s">
        <v>180</v>
      </c>
      <c r="E686" s="171" t="s">
        <v>108</v>
      </c>
      <c r="F686" s="171" t="s">
        <v>182</v>
      </c>
      <c r="G686" s="171" t="s">
        <v>183</v>
      </c>
      <c r="H686" s="305" t="s">
        <v>10</v>
      </c>
      <c r="I686" s="171" t="s">
        <v>108</v>
      </c>
      <c r="J686" s="613"/>
      <c r="K686" s="172" t="s">
        <v>182</v>
      </c>
      <c r="L686" s="172" t="s">
        <v>183</v>
      </c>
      <c r="M686" s="173" t="s">
        <v>10</v>
      </c>
      <c r="N686" s="171" t="s">
        <v>108</v>
      </c>
      <c r="O686" s="580"/>
      <c r="P686" s="736"/>
      <c r="Q686" s="770"/>
      <c r="R686" s="762"/>
      <c r="S686" s="171" t="s">
        <v>11</v>
      </c>
      <c r="T686" s="171" t="s">
        <v>180</v>
      </c>
      <c r="U686" s="171" t="s">
        <v>108</v>
      </c>
      <c r="V686" s="171" t="s">
        <v>182</v>
      </c>
      <c r="W686" s="171" t="s">
        <v>183</v>
      </c>
      <c r="X686" s="305" t="s">
        <v>10</v>
      </c>
      <c r="Y686" s="171" t="s">
        <v>108</v>
      </c>
      <c r="Z686" s="613"/>
      <c r="AA686" s="172" t="s">
        <v>182</v>
      </c>
      <c r="AB686" s="172" t="s">
        <v>183</v>
      </c>
      <c r="AC686" s="173" t="s">
        <v>10</v>
      </c>
      <c r="AD686" s="171" t="s">
        <v>108</v>
      </c>
      <c r="AE686" s="580"/>
      <c r="AF686" s="736">
        <v>0</v>
      </c>
    </row>
    <row r="687" spans="1:32" ht="18.75" customHeight="1">
      <c r="A687" s="166" t="str">
        <f>IF(N683="","",A686+1)</f>
        <v/>
      </c>
      <c r="B687" s="762"/>
      <c r="C687" s="390">
        <v>20</v>
      </c>
      <c r="D687" s="390">
        <v>20</v>
      </c>
      <c r="E687" s="116">
        <v>40</v>
      </c>
      <c r="F687" s="390">
        <v>30</v>
      </c>
      <c r="G687" s="390">
        <v>18</v>
      </c>
      <c r="H687" s="390">
        <v>12</v>
      </c>
      <c r="I687" s="116">
        <v>60</v>
      </c>
      <c r="J687" s="118">
        <v>100</v>
      </c>
      <c r="K687" s="390">
        <v>50</v>
      </c>
      <c r="L687" s="390">
        <v>30</v>
      </c>
      <c r="M687" s="390">
        <v>20</v>
      </c>
      <c r="N687" s="116">
        <v>100</v>
      </c>
      <c r="O687" s="118">
        <v>200</v>
      </c>
      <c r="P687" s="775" t="str">
        <f>IF(AND(N683="",C680="",E681="",N681=""),"",IF(OR(C680=1,C680=2),600,800))</f>
        <v/>
      </c>
      <c r="Q687" s="770"/>
      <c r="R687" s="762"/>
      <c r="S687" s="390">
        <v>20</v>
      </c>
      <c r="T687" s="390">
        <v>20</v>
      </c>
      <c r="U687" s="116">
        <v>40</v>
      </c>
      <c r="V687" s="390">
        <v>30</v>
      </c>
      <c r="W687" s="390">
        <v>18</v>
      </c>
      <c r="X687" s="390">
        <v>12</v>
      </c>
      <c r="Y687" s="116">
        <v>60</v>
      </c>
      <c r="Z687" s="118">
        <v>100</v>
      </c>
      <c r="AA687" s="390">
        <v>50</v>
      </c>
      <c r="AB687" s="390">
        <v>30</v>
      </c>
      <c r="AC687" s="390">
        <v>20</v>
      </c>
      <c r="AD687" s="116">
        <v>100</v>
      </c>
      <c r="AE687" s="118">
        <v>200</v>
      </c>
      <c r="AF687" s="775" t="str">
        <f>IF(AND(AD683="",S680="",U681="",AD681=""),"",IF(OR(S680=1,S680=2),600,800))</f>
        <v/>
      </c>
    </row>
    <row r="688" spans="1:32" ht="21" customHeight="1">
      <c r="A688" s="166" t="str">
        <f>IF(N683="","",A687+1)</f>
        <v/>
      </c>
      <c r="B688" s="122" t="str">
        <f>'Result Sheet'!$L$4</f>
        <v xml:space="preserve">हिन्दी </v>
      </c>
      <c r="C688" s="391" t="str">
        <f>IFERROR(VLOOKUP(N683,Marks,11,0),"")</f>
        <v/>
      </c>
      <c r="D688" s="391" t="str">
        <f>IFERROR(VLOOKUP(N683,Marks,12,0),"")</f>
        <v/>
      </c>
      <c r="E688" s="117" t="str">
        <f>IFERROR(VLOOKUP(N683,Marks,13,0),"")</f>
        <v/>
      </c>
      <c r="F688" s="391" t="str">
        <f>IFERROR(VLOOKUP(N683,Marks,14,0),"")</f>
        <v/>
      </c>
      <c r="G688" s="391" t="str">
        <f>IFERROR(VLOOKUP(N683,Marks,15,0),"")</f>
        <v/>
      </c>
      <c r="H688" s="391" t="str">
        <f>IFERROR(VLOOKUP(N683,Marks,16,0),"")</f>
        <v/>
      </c>
      <c r="I688" s="117" t="str">
        <f>IFERROR(VLOOKUP(N683,Marks,17,0),"")</f>
        <v/>
      </c>
      <c r="J688" s="119">
        <f>IFERROR(VLOOKUP(N683,Marks,18,0),"")</f>
        <v>0</v>
      </c>
      <c r="K688" s="391" t="str">
        <f>IFERROR(VLOOKUP(N683,Marks,19,0),"")</f>
        <v/>
      </c>
      <c r="L688" s="391" t="str">
        <f>IFERROR(VLOOKUP(N683,Marks,20,0),"")</f>
        <v/>
      </c>
      <c r="M688" s="391" t="str">
        <f>IFERROR(VLOOKUP(N683,Marks,21,0),"")</f>
        <v/>
      </c>
      <c r="N688" s="117" t="str">
        <f>IFERROR(VLOOKUP(N683,Marks,22,0),"")</f>
        <v/>
      </c>
      <c r="O688" s="119" t="str">
        <f>IFERROR(VLOOKUP(N683,Marks,23,0),"")</f>
        <v/>
      </c>
      <c r="P688" s="323" t="str">
        <f>IFERROR(VLOOKUP(N683,Marks,29,0),"")</f>
        <v/>
      </c>
      <c r="Q688" s="770"/>
      <c r="R688" s="122" t="str">
        <f>'Result Sheet'!$L$4</f>
        <v xml:space="preserve">हिन्दी </v>
      </c>
      <c r="S688" s="391" t="str">
        <f>IFERROR(VLOOKUP(AD683,Marks,11,0),"")</f>
        <v/>
      </c>
      <c r="T688" s="391" t="str">
        <f>IFERROR(VLOOKUP(AD683,Marks,12,0),"")</f>
        <v/>
      </c>
      <c r="U688" s="117" t="str">
        <f>IFERROR(VLOOKUP(AD683,Marks,13,0),"")</f>
        <v/>
      </c>
      <c r="V688" s="391" t="str">
        <f>IFERROR(VLOOKUP(AD683,Marks,14,0),"")</f>
        <v/>
      </c>
      <c r="W688" s="391" t="str">
        <f>IFERROR(VLOOKUP(AD683,Marks,15,0),"")</f>
        <v/>
      </c>
      <c r="X688" s="391" t="str">
        <f>IFERROR(VLOOKUP(AD683,Marks,16,0),"")</f>
        <v/>
      </c>
      <c r="Y688" s="117" t="str">
        <f>IFERROR(VLOOKUP(AD683,Marks,17,0),"")</f>
        <v/>
      </c>
      <c r="Z688" s="119">
        <f>IFERROR(VLOOKUP(AD683,Marks,18,0),"")</f>
        <v>0</v>
      </c>
      <c r="AA688" s="391" t="str">
        <f>IFERROR(VLOOKUP(AD683,Marks,19,0),"")</f>
        <v/>
      </c>
      <c r="AB688" s="391" t="str">
        <f>IFERROR(VLOOKUP(AD683,Marks,20,0),"")</f>
        <v/>
      </c>
      <c r="AC688" s="391" t="str">
        <f>IFERROR(VLOOKUP(AD683,Marks,21,0),"")</f>
        <v/>
      </c>
      <c r="AD688" s="117" t="str">
        <f>IFERROR(VLOOKUP(AD683,Marks,22,0),"")</f>
        <v/>
      </c>
      <c r="AE688" s="119" t="str">
        <f>IFERROR(VLOOKUP(AD683,Marks,23,0),"")</f>
        <v/>
      </c>
      <c r="AF688" s="323" t="str">
        <f>IFERROR(VLOOKUP(AD683,Marks,29,0),"")</f>
        <v/>
      </c>
    </row>
    <row r="689" spans="1:32" ht="21" customHeight="1">
      <c r="A689" s="166" t="str">
        <f>IF(N683="","",A688+1)</f>
        <v/>
      </c>
      <c r="B689" s="122" t="str">
        <f>'Result Sheet'!$AE$4</f>
        <v xml:space="preserve">अंग्रेजी </v>
      </c>
      <c r="C689" s="391" t="str">
        <f>IFERROR(VLOOKUP(N683,Marks,30,0),"")</f>
        <v/>
      </c>
      <c r="D689" s="391" t="str">
        <f>IFERROR(VLOOKUP(N683,Marks,31,0),"")</f>
        <v/>
      </c>
      <c r="E689" s="117" t="str">
        <f>IFERROR(VLOOKUP(N683,Marks,32,0),"")</f>
        <v/>
      </c>
      <c r="F689" s="391" t="str">
        <f>IFERROR(VLOOKUP(N683,Marks,33,0),"")</f>
        <v/>
      </c>
      <c r="G689" s="391" t="str">
        <f>IFERROR(VLOOKUP(N683,Marks,34,0),"")</f>
        <v/>
      </c>
      <c r="H689" s="391" t="str">
        <f>IFERROR(VLOOKUP(N683,Marks,35,0),"")</f>
        <v/>
      </c>
      <c r="I689" s="117" t="str">
        <f>IFERROR(VLOOKUP(N683,Marks,36,0),"")</f>
        <v/>
      </c>
      <c r="J689" s="119">
        <f>IFERROR(VLOOKUP(N683,Marks,37,0),"")</f>
        <v>0</v>
      </c>
      <c r="K689" s="391" t="str">
        <f>IFERROR(VLOOKUP(N683,Marks,38,0),"")</f>
        <v/>
      </c>
      <c r="L689" s="391" t="str">
        <f>IFERROR(VLOOKUP(N683,Marks,39,0),"")</f>
        <v/>
      </c>
      <c r="M689" s="391" t="str">
        <f>IFERROR(VLOOKUP(N683,Marks,40,0),"")</f>
        <v/>
      </c>
      <c r="N689" s="117" t="str">
        <f>IFERROR(VLOOKUP(N683,Marks,41,0),"")</f>
        <v/>
      </c>
      <c r="O689" s="119" t="str">
        <f>IFERROR(VLOOKUP(N683,Marks,42,0),"")</f>
        <v/>
      </c>
      <c r="P689" s="323" t="str">
        <f>IFERROR(VLOOKUP(N683,Marks,48,0),"")</f>
        <v/>
      </c>
      <c r="Q689" s="770"/>
      <c r="R689" s="122" t="str">
        <f>'Result Sheet'!$AE$4</f>
        <v xml:space="preserve">अंग्रेजी </v>
      </c>
      <c r="S689" s="391" t="str">
        <f>IFERROR(VLOOKUP(AD683,Marks,30,0),"")</f>
        <v/>
      </c>
      <c r="T689" s="391" t="str">
        <f>IFERROR(VLOOKUP(AD683,Marks,31,0),"")</f>
        <v/>
      </c>
      <c r="U689" s="117" t="str">
        <f>IFERROR(VLOOKUP(AD683,Marks,32,0),"")</f>
        <v/>
      </c>
      <c r="V689" s="391" t="str">
        <f>IFERROR(VLOOKUP(AD683,Marks,33,0),"")</f>
        <v/>
      </c>
      <c r="W689" s="391" t="str">
        <f>IFERROR(VLOOKUP(AD683,Marks,34,0),"")</f>
        <v/>
      </c>
      <c r="X689" s="391" t="str">
        <f>IFERROR(VLOOKUP(AD683,Marks,35,0),"")</f>
        <v/>
      </c>
      <c r="Y689" s="117" t="str">
        <f>IFERROR(VLOOKUP(AD683,Marks,36,0),"")</f>
        <v/>
      </c>
      <c r="Z689" s="119">
        <f>IFERROR(VLOOKUP(AD683,Marks,37,0),"")</f>
        <v>0</v>
      </c>
      <c r="AA689" s="391" t="str">
        <f>IFERROR(VLOOKUP(AD683,Marks,38,0),"")</f>
        <v/>
      </c>
      <c r="AB689" s="391" t="str">
        <f>IFERROR(VLOOKUP(AD683,Marks,39,0),"")</f>
        <v/>
      </c>
      <c r="AC689" s="391" t="str">
        <f>IFERROR(VLOOKUP(AD683,Marks,40,0),"")</f>
        <v/>
      </c>
      <c r="AD689" s="117" t="str">
        <f>IFERROR(VLOOKUP(AD683,Marks,41,0),"")</f>
        <v/>
      </c>
      <c r="AE689" s="119" t="str">
        <f>IFERROR(VLOOKUP(AD683,Marks,42,0),"")</f>
        <v/>
      </c>
      <c r="AF689" s="323" t="str">
        <f>IFERROR(VLOOKUP(AD683,Marks,48,0),"")</f>
        <v/>
      </c>
    </row>
    <row r="690" spans="1:32" ht="21" customHeight="1">
      <c r="A690" s="166" t="str">
        <f>IF(N683="","",A689+1)</f>
        <v/>
      </c>
      <c r="B690" s="122" t="str">
        <f>'Result Sheet'!$AX$4</f>
        <v xml:space="preserve">गणित </v>
      </c>
      <c r="C690" s="391" t="str">
        <f>IFERROR(VLOOKUP(N683,Marks,49,0),"")</f>
        <v/>
      </c>
      <c r="D690" s="391" t="str">
        <f>IFERROR(VLOOKUP(N683,Marks,50,0),"")</f>
        <v/>
      </c>
      <c r="E690" s="117" t="str">
        <f>IFERROR(VLOOKUP(N683,Marks,51,0),"")</f>
        <v/>
      </c>
      <c r="F690" s="391" t="str">
        <f>IFERROR(VLOOKUP(N683,Marks,52,0),"")</f>
        <v/>
      </c>
      <c r="G690" s="391" t="str">
        <f>IFERROR(VLOOKUP(N683,Marks,53,0),"")</f>
        <v/>
      </c>
      <c r="H690" s="391" t="str">
        <f>IFERROR(VLOOKUP(N683,Marks,54,0),"")</f>
        <v/>
      </c>
      <c r="I690" s="117" t="str">
        <f>IFERROR(VLOOKUP(N683,Marks,55,0),"")</f>
        <v/>
      </c>
      <c r="J690" s="119">
        <f>IFERROR(VLOOKUP(N683,Marks,56,0),"")</f>
        <v>0</v>
      </c>
      <c r="K690" s="391" t="str">
        <f>IFERROR(VLOOKUP(N683,Marks,57,0),"")</f>
        <v/>
      </c>
      <c r="L690" s="391" t="str">
        <f>IFERROR(VLOOKUP(N683,Marks,58,0),"")</f>
        <v/>
      </c>
      <c r="M690" s="391" t="str">
        <f>IFERROR(VLOOKUP(N683,Marks,59,0),"")</f>
        <v/>
      </c>
      <c r="N690" s="117" t="str">
        <f>IFERROR(VLOOKUP(N683,Marks,60,0),"")</f>
        <v/>
      </c>
      <c r="O690" s="119" t="str">
        <f>IFERROR(VLOOKUP(N683,Marks,61,0),"")</f>
        <v/>
      </c>
      <c r="P690" s="323" t="str">
        <f>IFERROR(VLOOKUP(N683,Marks,67,0),"")</f>
        <v/>
      </c>
      <c r="Q690" s="770"/>
      <c r="R690" s="122" t="str">
        <f>'Result Sheet'!$AX$4</f>
        <v xml:space="preserve">गणित </v>
      </c>
      <c r="S690" s="391" t="str">
        <f>IFERROR(VLOOKUP(AD683,Marks,49,0),"")</f>
        <v/>
      </c>
      <c r="T690" s="391" t="str">
        <f>IFERROR(VLOOKUP(AD683,Marks,50,0),"")</f>
        <v/>
      </c>
      <c r="U690" s="117" t="str">
        <f>IFERROR(VLOOKUP(AD683,Marks,51,0),"")</f>
        <v/>
      </c>
      <c r="V690" s="391" t="str">
        <f>IFERROR(VLOOKUP(AD683,Marks,52,0),"")</f>
        <v/>
      </c>
      <c r="W690" s="391" t="str">
        <f>IFERROR(VLOOKUP(AD683,Marks,53,0),"")</f>
        <v/>
      </c>
      <c r="X690" s="391" t="str">
        <f>IFERROR(VLOOKUP(AD683,Marks,54,0),"")</f>
        <v/>
      </c>
      <c r="Y690" s="117" t="str">
        <f>IFERROR(VLOOKUP(AD683,Marks,55,0),"")</f>
        <v/>
      </c>
      <c r="Z690" s="119">
        <f>IFERROR(VLOOKUP(AD683,Marks,56,0),"")</f>
        <v>0</v>
      </c>
      <c r="AA690" s="391" t="str">
        <f>IFERROR(VLOOKUP(AD683,Marks,57,0),"")</f>
        <v/>
      </c>
      <c r="AB690" s="391" t="str">
        <f>IFERROR(VLOOKUP(AD683,Marks,58,0),"")</f>
        <v/>
      </c>
      <c r="AC690" s="391" t="str">
        <f>IFERROR(VLOOKUP(AD683,Marks,59,0),"")</f>
        <v/>
      </c>
      <c r="AD690" s="117" t="str">
        <f>IFERROR(VLOOKUP(AD683,Marks,60,0),"")</f>
        <v/>
      </c>
      <c r="AE690" s="119" t="str">
        <f>IFERROR(VLOOKUP(AD683,Marks,61,0),"")</f>
        <v/>
      </c>
      <c r="AF690" s="323" t="str">
        <f>IFERROR(VLOOKUP(AD683,Marks,67,0),"")</f>
        <v/>
      </c>
    </row>
    <row r="691" spans="1:32" ht="21" customHeight="1">
      <c r="A691" s="166" t="str">
        <f>IF(N683="","",A690+1)</f>
        <v/>
      </c>
      <c r="B691" s="122" t="str">
        <f>'Result Sheet'!$BQ$4</f>
        <v xml:space="preserve">पर्यावरण अध्ययन </v>
      </c>
      <c r="C691" s="391" t="str">
        <f>IFERROR(VLOOKUP(N683,Marks,68,0),"")</f>
        <v/>
      </c>
      <c r="D691" s="391" t="str">
        <f>IFERROR(VLOOKUP(N683,Marks,69,0),"")</f>
        <v/>
      </c>
      <c r="E691" s="117" t="str">
        <f>IFERROR(VLOOKUP(N683,Marks,70,0),"")</f>
        <v/>
      </c>
      <c r="F691" s="391" t="str">
        <f>IFERROR(VLOOKUP(N683,Marks,71,0),"")</f>
        <v/>
      </c>
      <c r="G691" s="391" t="str">
        <f>IFERROR(VLOOKUP(N683,Marks,72,0),"")</f>
        <v/>
      </c>
      <c r="H691" s="391" t="str">
        <f>IFERROR(VLOOKUP(N683,Marks,73,0),"")</f>
        <v/>
      </c>
      <c r="I691" s="117" t="str">
        <f>IFERROR(VLOOKUP(N683,Marks,74,0),"")</f>
        <v/>
      </c>
      <c r="J691" s="119">
        <f>IFERROR(VLOOKUP(N683,Marks,75,0),"")</f>
        <v>0</v>
      </c>
      <c r="K691" s="391" t="str">
        <f>IFERROR(VLOOKUP(N683,Marks,76,0),"")</f>
        <v/>
      </c>
      <c r="L691" s="391" t="str">
        <f>IFERROR(VLOOKUP(N683,Marks,77,0),"")</f>
        <v/>
      </c>
      <c r="M691" s="391" t="str">
        <f>IFERROR(VLOOKUP(N683,Marks,78,0),"")</f>
        <v/>
      </c>
      <c r="N691" s="117" t="str">
        <f>IFERROR(VLOOKUP(N683,Marks,79,0),"")</f>
        <v/>
      </c>
      <c r="O691" s="119" t="str">
        <f>IFERROR(VLOOKUP(N683,Marks,80,0),"")</f>
        <v/>
      </c>
      <c r="P691" s="323" t="str">
        <f>IFERROR(VLOOKUP(N683,Marks,86,0),"")</f>
        <v/>
      </c>
      <c r="Q691" s="770"/>
      <c r="R691" s="122" t="str">
        <f>'Result Sheet'!$BQ$4</f>
        <v xml:space="preserve">पर्यावरण अध्ययन </v>
      </c>
      <c r="S691" s="391" t="str">
        <f>IFERROR(VLOOKUP(AD683,Marks,68,0),"")</f>
        <v/>
      </c>
      <c r="T691" s="391" t="str">
        <f>IFERROR(VLOOKUP(AD683,Marks,69,0),"")</f>
        <v/>
      </c>
      <c r="U691" s="117" t="str">
        <f>IFERROR(VLOOKUP(AD683,Marks,70,0),"")</f>
        <v/>
      </c>
      <c r="V691" s="391" t="str">
        <f>IFERROR(VLOOKUP(AD683,Marks,71,0),"")</f>
        <v/>
      </c>
      <c r="W691" s="391" t="str">
        <f>IFERROR(VLOOKUP(AD683,Marks,72,0),"")</f>
        <v/>
      </c>
      <c r="X691" s="391" t="str">
        <f>IFERROR(VLOOKUP(AD683,Marks,73,0),"")</f>
        <v/>
      </c>
      <c r="Y691" s="117" t="str">
        <f>IFERROR(VLOOKUP(AD683,Marks,74,0),"")</f>
        <v/>
      </c>
      <c r="Z691" s="119">
        <f>IFERROR(VLOOKUP(AD683,Marks,75,0),"")</f>
        <v>0</v>
      </c>
      <c r="AA691" s="391" t="str">
        <f>IFERROR(VLOOKUP(AD683,Marks,76,0),"")</f>
        <v/>
      </c>
      <c r="AB691" s="391" t="str">
        <f>IFERROR(VLOOKUP(AD683,Marks,77,0),"")</f>
        <v/>
      </c>
      <c r="AC691" s="391" t="str">
        <f>IFERROR(VLOOKUP(AD683,Marks,78,0),"")</f>
        <v/>
      </c>
      <c r="AD691" s="117" t="str">
        <f>IFERROR(VLOOKUP(AD683,Marks,79,0),"")</f>
        <v/>
      </c>
      <c r="AE691" s="119" t="str">
        <f>IFERROR(VLOOKUP(AD683,Marks,80,0),"")</f>
        <v/>
      </c>
      <c r="AF691" s="323" t="str">
        <f>IFERROR(VLOOKUP(AD683,Marks,86,0),"")</f>
        <v/>
      </c>
    </row>
    <row r="692" spans="1:32" ht="25.5" customHeight="1">
      <c r="A692" s="166" t="str">
        <f>IF(N683="","",A691+1)</f>
        <v/>
      </c>
      <c r="B692" s="392" t="s">
        <v>215</v>
      </c>
      <c r="C692" s="120" t="str">
        <f>IF(AND(C688="",C689="",C690="",C691=""),"",IF(OR(C680=1,C680=2),SUM(C688:C690),SUM(C688:C691)))</f>
        <v/>
      </c>
      <c r="D692" s="120" t="str">
        <f>IF(AND(D688="",D689="",D690="",D691=""),"",IF(OR(C680=1,C680=2),SUM(D688:D690),SUM(D688:D691)))</f>
        <v/>
      </c>
      <c r="E692" s="120" t="str">
        <f>IF(AND(E688="",E689="",E690="",E691=""),"",IF(OR(C680=1,C680=2),SUM(E688:E690),SUM(E688:E691)))</f>
        <v/>
      </c>
      <c r="F692" s="120" t="str">
        <f>IF(AND(F688="",F689="",F690="",F691=""),"",IF(OR(C680=1,C680=2),SUM(F688:F690),SUM(F688:F691)))</f>
        <v/>
      </c>
      <c r="G692" s="120" t="str">
        <f>IF(AND(G688="",G689="",G690="",G691=""),"",IF(OR(C680=1,C680=2),SUM(G688:G690),SUM(G688:G691)))</f>
        <v/>
      </c>
      <c r="H692" s="120" t="str">
        <f>IF(AND(H688="",H689="",H690="",H691=""),"",IF(OR(C680=1,C680=2),SUM(H688:H690),SUM(H688:H691)))</f>
        <v/>
      </c>
      <c r="I692" s="120" t="str">
        <f>IF(AND(I688="",I689="",I690="",I691=""),"",IF(OR(C680=1,C680=2),SUM(I688:I690),SUM(I688:I691)))</f>
        <v/>
      </c>
      <c r="J692" s="120">
        <f>IF(AND(J688="",J689="",J690="",J691=""),"",IF(OR(C680=1,C680=2),SUM(J688:J690),SUM(J688:J691)))</f>
        <v>0</v>
      </c>
      <c r="K692" s="120" t="str">
        <f>IF(AND(K688="",K689="",K690="",K691=""),"",IF(OR(C680=1,C680=2),SUM(K688:K690),SUM(K688:K691)))</f>
        <v/>
      </c>
      <c r="L692" s="120" t="str">
        <f>IF(AND(L688="",L689="",L690="",L691=""),"",IF(OR(C680=1,C680=2),SUM(L688:L690),SUM(L688:L691)))</f>
        <v/>
      </c>
      <c r="M692" s="120" t="str">
        <f>IF(AND(M688="",M689="",M690="",M691=""),"",IF(OR(C680=1,C680=2),SUM(M688:M690),SUM(M688:M691)))</f>
        <v/>
      </c>
      <c r="N692" s="120" t="str">
        <f>IF(AND(N688="",N689="",N690="",N691=""),"",IF(OR(C680=1,C680=2),SUM(N688:N690),SUM(N688:N691)))</f>
        <v/>
      </c>
      <c r="O692" s="120" t="str">
        <f>IF(AND(O688="",O689="",O690="",O691=""),"",IF(OR(C680=1,C680=2),SUM(O688:O690),SUM(O688:O691)))</f>
        <v/>
      </c>
      <c r="P692" s="326" t="str">
        <f>IF(OR(N683="",E681="",O692=""),"",IF(O692&gt;=81%*P687,"A",IF(O692&gt;=61%*P687,"B",IF(O692&gt;=41%*P687,"C",IF(O692&gt;=21%*P687,"D","E")))))</f>
        <v/>
      </c>
      <c r="Q692" s="770"/>
      <c r="R692" s="392" t="s">
        <v>215</v>
      </c>
      <c r="S692" s="120" t="str">
        <f>IF(AND(S688="",S689="",S690="",S691=""),"",IF(OR(S680=1,S680=2),SUM(S688:S690),SUM(S688:S691)))</f>
        <v/>
      </c>
      <c r="T692" s="120" t="str">
        <f>IF(AND(T688="",T689="",T690="",T691=""),"",IF(OR(S680=1,S680=2),SUM(T688:T690),SUM(T688:T691)))</f>
        <v/>
      </c>
      <c r="U692" s="120" t="str">
        <f>IF(AND(U688="",U689="",U690="",U691=""),"",IF(OR(S680=1,S680=2),SUM(U688:U690),SUM(U688:U691)))</f>
        <v/>
      </c>
      <c r="V692" s="120" t="str">
        <f>IF(AND(V688="",V689="",V690="",V691=""),"",IF(OR(S680=1,S680=2),SUM(V688:V690),SUM(V688:V691)))</f>
        <v/>
      </c>
      <c r="W692" s="120" t="str">
        <f>IF(AND(W688="",W689="",W690="",W691=""),"",IF(OR(S680=1,S680=2),SUM(W688:W690),SUM(W688:W691)))</f>
        <v/>
      </c>
      <c r="X692" s="120" t="str">
        <f>IF(AND(X688="",X689="",X690="",X691=""),"",IF(OR(S680=1,S680=2),SUM(X688:X690),SUM(X688:X691)))</f>
        <v/>
      </c>
      <c r="Y692" s="120" t="str">
        <f>IF(AND(Y688="",Y689="",Y690="",Y691=""),"",IF(OR(S680=1,S680=2),SUM(Y688:Y690),SUM(Y688:Y691)))</f>
        <v/>
      </c>
      <c r="Z692" s="120">
        <f>IF(AND(Z688="",Z689="",Z690="",Z691=""),"",IF(OR(S680=1,S680=2),SUM(Z688:Z690),SUM(Z688:Z691)))</f>
        <v>0</v>
      </c>
      <c r="AA692" s="120" t="str">
        <f>IF(AND(AA688="",AA689="",AA690="",AA691=""),"",IF(OR(S680=1,S680=2),SUM(AA688:AA690),SUM(AA688:AA691)))</f>
        <v/>
      </c>
      <c r="AB692" s="120" t="str">
        <f>IF(AND(AB688="",AB689="",AB690="",AB691=""),"",IF(OR(S680=1,S680=2),SUM(AB688:AB690),SUM(AB688:AB691)))</f>
        <v/>
      </c>
      <c r="AC692" s="120" t="str">
        <f>IF(AND(AC688="",AC689="",AC690="",AC691=""),"",IF(OR(S680=1,S680=2),SUM(AC688:AC690),SUM(AC688:AC691)))</f>
        <v/>
      </c>
      <c r="AD692" s="120" t="str">
        <f>IF(AND(AD688="",AD689="",AD690="",AD691=""),"",IF(OR(S680=1,S680=2),SUM(AD688:AD690),SUM(AD688:AD691)))</f>
        <v/>
      </c>
      <c r="AE692" s="120" t="str">
        <f>IF(AND(AE688="",AE689="",AE690="",AE691=""),"",IF(OR(S680=1,S680=2),SUM(AE688:AE690),SUM(AE688:AE691)))</f>
        <v/>
      </c>
      <c r="AF692" s="326" t="str">
        <f>IF(OR(AD683="",U681="",AE692=""),"",IF(AE692&gt;=81%*AF687,"A",IF(AE692&gt;=61%*AF687,"B",IF(AE692&gt;=41%*AF687,"C",IF(AE692&gt;=21%*AF687,"D","E")))))</f>
        <v/>
      </c>
    </row>
    <row r="693" spans="1:32" ht="9" customHeight="1">
      <c r="A693" s="166" t="str">
        <f>IF(N683="","",A692+1)</f>
        <v/>
      </c>
      <c r="B693" s="737"/>
      <c r="C693" s="737"/>
      <c r="D693" s="737"/>
      <c r="E693" s="737"/>
      <c r="F693" s="737"/>
      <c r="G693" s="737"/>
      <c r="H693" s="737"/>
      <c r="I693" s="737"/>
      <c r="J693" s="737"/>
      <c r="K693" s="737"/>
      <c r="L693" s="737"/>
      <c r="M693" s="737"/>
      <c r="N693" s="737"/>
      <c r="O693" s="737"/>
      <c r="P693" s="737"/>
      <c r="Q693" s="770"/>
      <c r="R693" s="737"/>
      <c r="S693" s="737"/>
      <c r="T693" s="737"/>
      <c r="U693" s="737"/>
      <c r="V693" s="737"/>
      <c r="W693" s="737"/>
      <c r="X693" s="737"/>
      <c r="Y693" s="737"/>
      <c r="Z693" s="737"/>
      <c r="AA693" s="737"/>
      <c r="AB693" s="737"/>
      <c r="AC693" s="737"/>
      <c r="AD693" s="737"/>
      <c r="AE693" s="737"/>
      <c r="AF693" s="737"/>
    </row>
    <row r="694" spans="1:32" ht="22.5" customHeight="1">
      <c r="A694" s="166" t="str">
        <f>IF(N683="","",A693+1)</f>
        <v/>
      </c>
      <c r="B694" s="738" t="s">
        <v>213</v>
      </c>
      <c r="C694" s="738"/>
      <c r="D694" s="739" t="s">
        <v>229</v>
      </c>
      <c r="E694" s="740"/>
      <c r="F694" s="393" t="s">
        <v>186</v>
      </c>
      <c r="G694" s="738" t="s">
        <v>213</v>
      </c>
      <c r="H694" s="738"/>
      <c r="I694" s="739" t="s">
        <v>229</v>
      </c>
      <c r="J694" s="740"/>
      <c r="K694" s="393" t="s">
        <v>186</v>
      </c>
      <c r="L694" s="738" t="s">
        <v>213</v>
      </c>
      <c r="M694" s="738"/>
      <c r="N694" s="739" t="s">
        <v>229</v>
      </c>
      <c r="O694" s="740"/>
      <c r="P694" s="393" t="s">
        <v>186</v>
      </c>
      <c r="Q694" s="770"/>
      <c r="R694" s="738" t="s">
        <v>213</v>
      </c>
      <c r="S694" s="738"/>
      <c r="T694" s="739" t="s">
        <v>229</v>
      </c>
      <c r="U694" s="740"/>
      <c r="V694" s="393" t="s">
        <v>186</v>
      </c>
      <c r="W694" s="738" t="s">
        <v>213</v>
      </c>
      <c r="X694" s="738"/>
      <c r="Y694" s="739" t="s">
        <v>229</v>
      </c>
      <c r="Z694" s="740"/>
      <c r="AA694" s="393" t="s">
        <v>186</v>
      </c>
      <c r="AB694" s="738" t="s">
        <v>213</v>
      </c>
      <c r="AC694" s="738"/>
      <c r="AD694" s="739" t="s">
        <v>229</v>
      </c>
      <c r="AE694" s="740"/>
      <c r="AF694" s="393" t="s">
        <v>186</v>
      </c>
    </row>
    <row r="695" spans="1:32" ht="21.75" customHeight="1">
      <c r="A695" s="166" t="str">
        <f>IF(N683="","",A694+1)</f>
        <v/>
      </c>
      <c r="B695" s="741" t="s">
        <v>221</v>
      </c>
      <c r="C695" s="742"/>
      <c r="D695" s="742"/>
      <c r="E695" s="119" t="str">
        <f>IFERROR(VLOOKUP(N683,Marks,90,0),"")</f>
        <v/>
      </c>
      <c r="F695" s="130" t="str">
        <f>IFERROR(VLOOKUP(N683,Marks,94,0),"")</f>
        <v/>
      </c>
      <c r="G695" s="741" t="s">
        <v>192</v>
      </c>
      <c r="H695" s="742"/>
      <c r="I695" s="742"/>
      <c r="J695" s="119" t="str">
        <f>IFERROR(VLOOKUP(N683,Marks,98,0),"")</f>
        <v/>
      </c>
      <c r="K695" s="130" t="str">
        <f>IFERROR(VLOOKUP(N683,Marks,102,0),"")</f>
        <v/>
      </c>
      <c r="L695" s="743" t="s">
        <v>193</v>
      </c>
      <c r="M695" s="744"/>
      <c r="N695" s="744"/>
      <c r="O695" s="119" t="str">
        <f>IFERROR(VLOOKUP(N683,Marks,106,0),"")</f>
        <v/>
      </c>
      <c r="P695" s="130" t="str">
        <f>IFERROR(VLOOKUP(N683,Marks,110,0),"")</f>
        <v/>
      </c>
      <c r="Q695" s="770"/>
      <c r="R695" s="740" t="s">
        <v>221</v>
      </c>
      <c r="S695" s="740"/>
      <c r="T695" s="740"/>
      <c r="U695" s="119" t="str">
        <f>IFERROR(VLOOKUP(AD683,Marks,90,0),"")</f>
        <v/>
      </c>
      <c r="V695" s="130" t="str">
        <f>IFERROR(VLOOKUP(AD683,Marks,94,0),"")</f>
        <v/>
      </c>
      <c r="W695" s="740" t="s">
        <v>192</v>
      </c>
      <c r="X695" s="740"/>
      <c r="Y695" s="740"/>
      <c r="Z695" s="119" t="str">
        <f>IFERROR(VLOOKUP(AD683,Marks,98,0),"")</f>
        <v/>
      </c>
      <c r="AA695" s="130" t="str">
        <f>IFERROR(VLOOKUP(AD683,Marks,102,0),"")</f>
        <v/>
      </c>
      <c r="AB695" s="745" t="s">
        <v>193</v>
      </c>
      <c r="AC695" s="745"/>
      <c r="AD695" s="745"/>
      <c r="AE695" s="119" t="str">
        <f>IFERROR(VLOOKUP(AD683,Marks,106,0),"")</f>
        <v/>
      </c>
      <c r="AF695" s="130" t="str">
        <f>IFERROR(VLOOKUP(AD683,Marks,110,0),"")</f>
        <v/>
      </c>
    </row>
    <row r="696" spans="1:32" ht="21" customHeight="1">
      <c r="A696" s="166" t="str">
        <f>IF(N683="","",A695+1)</f>
        <v/>
      </c>
      <c r="B696" s="732" t="s">
        <v>216</v>
      </c>
      <c r="C696" s="732"/>
      <c r="D696" s="732"/>
      <c r="E696" s="746" t="str">
        <f>IFERROR(VLOOKUP(N683,Marks,116,0),"")</f>
        <v/>
      </c>
      <c r="F696" s="746"/>
      <c r="G696" s="746"/>
      <c r="H696" s="746"/>
      <c r="I696" s="732" t="s">
        <v>217</v>
      </c>
      <c r="J696" s="732"/>
      <c r="K696" s="732"/>
      <c r="L696" s="732"/>
      <c r="M696" s="747" t="str">
        <f>IFERROR(VLOOKUP(N683,Marks,117,0),"")</f>
        <v/>
      </c>
      <c r="N696" s="747"/>
      <c r="O696" s="747"/>
      <c r="P696" s="747"/>
      <c r="Q696" s="770"/>
      <c r="R696" s="732" t="s">
        <v>216</v>
      </c>
      <c r="S696" s="732"/>
      <c r="T696" s="732"/>
      <c r="U696" s="746" t="str">
        <f>IFERROR(VLOOKUP(AD683,Marks,116,0),"")</f>
        <v/>
      </c>
      <c r="V696" s="746"/>
      <c r="W696" s="746"/>
      <c r="X696" s="746"/>
      <c r="Y696" s="732" t="s">
        <v>217</v>
      </c>
      <c r="Z696" s="732"/>
      <c r="AA696" s="732"/>
      <c r="AB696" s="732"/>
      <c r="AC696" s="747" t="str">
        <f>IFERROR(VLOOKUP(AD683,Marks,117,0),"")</f>
        <v/>
      </c>
      <c r="AD696" s="747"/>
      <c r="AE696" s="747"/>
      <c r="AF696" s="747"/>
    </row>
    <row r="697" spans="1:32" ht="21" customHeight="1">
      <c r="A697" s="166" t="str">
        <f>IF(N683="","",A696+1)</f>
        <v/>
      </c>
      <c r="B697" s="732" t="s">
        <v>218</v>
      </c>
      <c r="C697" s="732"/>
      <c r="D697" s="732"/>
      <c r="E697" s="774" t="str">
        <f>IFERROR(VLOOKUP(N683,Marks,115,0),"")</f>
        <v/>
      </c>
      <c r="F697" s="774"/>
      <c r="G697" s="774"/>
      <c r="H697" s="774"/>
      <c r="I697" s="732" t="s">
        <v>219</v>
      </c>
      <c r="J697" s="732"/>
      <c r="K697" s="732"/>
      <c r="L697" s="732"/>
      <c r="M697" s="733" t="str">
        <f>IFERROR(VLOOKUP(N683,Marks,112,0),"")</f>
        <v/>
      </c>
      <c r="N697" s="733"/>
      <c r="O697" s="733"/>
      <c r="P697" s="733"/>
      <c r="Q697" s="770"/>
      <c r="R697" s="732" t="s">
        <v>218</v>
      </c>
      <c r="S697" s="732"/>
      <c r="T697" s="732"/>
      <c r="U697" s="774" t="str">
        <f>IFERROR(VLOOKUP(AD683,Marks,115,0),"")</f>
        <v/>
      </c>
      <c r="V697" s="774"/>
      <c r="W697" s="774"/>
      <c r="X697" s="774"/>
      <c r="Y697" s="732" t="s">
        <v>219</v>
      </c>
      <c r="Z697" s="732"/>
      <c r="AA697" s="732"/>
      <c r="AB697" s="732"/>
      <c r="AC697" s="733" t="str">
        <f>IFERROR(VLOOKUP(AD683,Marks,112,0),"")</f>
        <v/>
      </c>
      <c r="AD697" s="733"/>
      <c r="AE697" s="733"/>
      <c r="AF697" s="733"/>
    </row>
    <row r="698" spans="1:32" ht="21" customHeight="1">
      <c r="A698" s="166" t="str">
        <f>IF(N683="","",A697+1)</f>
        <v/>
      </c>
      <c r="B698" s="732" t="s">
        <v>220</v>
      </c>
      <c r="C698" s="732"/>
      <c r="D698" s="732"/>
      <c r="E698" s="324" t="str">
        <f>IFERROR(VLOOKUP(N683,Marks,113,0),"")</f>
        <v/>
      </c>
      <c r="F698" s="325" t="s">
        <v>341</v>
      </c>
      <c r="G698" s="734" t="str">
        <f>IF(OR(N683="",E681="",O692=""),"",IF(O692&gt;=81%*P687,"A",IF(O692&gt;=61%*P687,"B",IF(O692&gt;=41%*P687,"C",IF(O692&gt;=21%*P687,"D","E")))))</f>
        <v/>
      </c>
      <c r="H698" s="734"/>
      <c r="I698" s="732" t="s">
        <v>222</v>
      </c>
      <c r="J698" s="732"/>
      <c r="K698" s="732"/>
      <c r="L698" s="732"/>
      <c r="M698" s="769" t="str">
        <f>IFERROR(VLOOKUP(N683,Marks,114,0),"")</f>
        <v/>
      </c>
      <c r="N698" s="769"/>
      <c r="O698" s="769"/>
      <c r="P698" s="769"/>
      <c r="Q698" s="770"/>
      <c r="R698" s="732" t="s">
        <v>220</v>
      </c>
      <c r="S698" s="732"/>
      <c r="T698" s="732"/>
      <c r="U698" s="324" t="str">
        <f>IFERROR(VLOOKUP(AD683,Marks,113,0),"")</f>
        <v/>
      </c>
      <c r="V698" s="325" t="s">
        <v>341</v>
      </c>
      <c r="W698" s="734" t="str">
        <f>IF(OR(AD683="",U681="",AE692=""),"",IF(AE692&gt;=81%*AF687,"A",IF(AE692&gt;=61%*AF687,"B",IF(AE692&gt;=41%*AF687,"C",IF(AE692&gt;=21%*AF687,"D","E")))))</f>
        <v/>
      </c>
      <c r="X698" s="734"/>
      <c r="Y698" s="732" t="s">
        <v>222</v>
      </c>
      <c r="Z698" s="732"/>
      <c r="AA698" s="732"/>
      <c r="AB698" s="732"/>
      <c r="AC698" s="769" t="str">
        <f>IFERROR(VLOOKUP(AD683,Marks,114,0),"")</f>
        <v/>
      </c>
      <c r="AD698" s="769"/>
      <c r="AE698" s="769"/>
      <c r="AF698" s="769"/>
    </row>
    <row r="699" spans="1:32" ht="21" customHeight="1">
      <c r="A699" s="166" t="str">
        <f>IF(N683="","",A698+1)</f>
        <v/>
      </c>
      <c r="B699" s="768" t="s">
        <v>228</v>
      </c>
      <c r="C699" s="768"/>
      <c r="D699" s="768"/>
      <c r="E699" s="735">
        <f>'Master sheet'!$C$10</f>
        <v>44697</v>
      </c>
      <c r="F699" s="735"/>
      <c r="G699" s="735"/>
      <c r="H699" s="318"/>
      <c r="I699" s="121"/>
      <c r="J699" s="121"/>
      <c r="K699" s="76"/>
      <c r="L699" s="121"/>
      <c r="M699" s="121"/>
      <c r="N699" s="121"/>
      <c r="O699" s="121"/>
      <c r="P699" s="121"/>
      <c r="Q699" s="770"/>
      <c r="R699" s="768" t="s">
        <v>228</v>
      </c>
      <c r="S699" s="768"/>
      <c r="T699" s="768"/>
      <c r="U699" s="735">
        <f>'Master sheet'!$C$10</f>
        <v>44697</v>
      </c>
      <c r="V699" s="735"/>
      <c r="W699" s="735"/>
      <c r="X699" s="121"/>
      <c r="Y699" s="121"/>
      <c r="Z699" s="121"/>
      <c r="AA699" s="76"/>
      <c r="AB699" s="121"/>
      <c r="AC699" s="121"/>
      <c r="AD699" s="121"/>
      <c r="AE699" s="121"/>
      <c r="AF699" s="121"/>
    </row>
    <row r="700" spans="1:32" ht="43.5" customHeight="1">
      <c r="A700" s="166" t="str">
        <f>IF(N683="","",A699+1)</f>
        <v/>
      </c>
      <c r="B700" s="755" t="str">
        <f>IF(AND(C680=1),CONCATENATE("( ",UPPER('Master sheet'!$F$10)," )"),IF(AND(C680=2),CONCATENATE("( ",UPPER('Master sheet'!$F$18)," )"),IF(AND(C680=3),CONCATENATE("( ",UPPER('Master sheet'!$J$10)," )"),IF(AND(C680=4),CONCATENATE("( ",UPPER('Master sheet'!$J$18)," )"),""))))</f>
        <v/>
      </c>
      <c r="C700" s="755"/>
      <c r="D700" s="755"/>
      <c r="E700" s="755"/>
      <c r="F700" s="756" t="str">
        <f>IF(AND(N683=""),"",CONCATENATE("(",'Master sheet'!$C$14," )"))</f>
        <v/>
      </c>
      <c r="G700" s="756"/>
      <c r="H700" s="756"/>
      <c r="I700" s="756"/>
      <c r="J700" s="756"/>
      <c r="K700" s="756" t="str">
        <f>IF(AND(N683=""),"",CONCATENATE("(",'Master sheet'!$C$12," )"))</f>
        <v/>
      </c>
      <c r="L700" s="756"/>
      <c r="M700" s="756"/>
      <c r="N700" s="756"/>
      <c r="O700" s="756"/>
      <c r="P700" s="756"/>
      <c r="Q700" s="770"/>
      <c r="R700" s="755" t="str">
        <f>IF(AND(S680=1),CONCATENATE("( ",UPPER('Master sheet'!$F$10)," )"),IF(AND(S680=2),CONCATENATE("( ",UPPER('Master sheet'!$F$18)," )"),IF(AND(S680=3),CONCATENATE("( ",UPPER('Master sheet'!$J$10)," )"),IF(AND(S680=4),CONCATENATE("( ",UPPER('Master sheet'!$J$18)," )"),""))))</f>
        <v/>
      </c>
      <c r="S700" s="755"/>
      <c r="T700" s="755"/>
      <c r="U700" s="755"/>
      <c r="V700" s="756" t="str">
        <f>IF(AND(AD683=""),"",CONCATENATE("(",'Master sheet'!$C$14," )"))</f>
        <v/>
      </c>
      <c r="W700" s="756"/>
      <c r="X700" s="756"/>
      <c r="Y700" s="756"/>
      <c r="Z700" s="756"/>
      <c r="AA700" s="756" t="str">
        <f>IF(AND(AD683=""),"",CONCATENATE("(",'Master sheet'!$C$12," )"))</f>
        <v/>
      </c>
      <c r="AB700" s="756"/>
      <c r="AC700" s="756"/>
      <c r="AD700" s="756"/>
      <c r="AE700" s="756"/>
      <c r="AF700" s="756"/>
    </row>
    <row r="701" spans="1:32" ht="21.75" customHeight="1">
      <c r="A701" s="166" t="str">
        <f>IF(N683="","",A700+1)</f>
        <v/>
      </c>
      <c r="B701" s="757" t="s">
        <v>223</v>
      </c>
      <c r="C701" s="757"/>
      <c r="D701" s="757"/>
      <c r="E701" s="757"/>
      <c r="F701" s="758" t="s">
        <v>224</v>
      </c>
      <c r="G701" s="758"/>
      <c r="H701" s="758"/>
      <c r="I701" s="758"/>
      <c r="J701" s="758"/>
      <c r="K701" s="757" t="s">
        <v>225</v>
      </c>
      <c r="L701" s="757"/>
      <c r="M701" s="757"/>
      <c r="N701" s="757"/>
      <c r="O701" s="757"/>
      <c r="P701" s="757"/>
      <c r="Q701" s="770"/>
      <c r="R701" s="757" t="s">
        <v>223</v>
      </c>
      <c r="S701" s="757"/>
      <c r="T701" s="757"/>
      <c r="U701" s="757"/>
      <c r="V701" s="758" t="s">
        <v>224</v>
      </c>
      <c r="W701" s="758"/>
      <c r="X701" s="758"/>
      <c r="Y701" s="758"/>
      <c r="Z701" s="758"/>
      <c r="AA701" s="757" t="s">
        <v>225</v>
      </c>
      <c r="AB701" s="757"/>
      <c r="AC701" s="757"/>
      <c r="AD701" s="757"/>
      <c r="AE701" s="757"/>
      <c r="AF701" s="757"/>
    </row>
    <row r="703" spans="1:32" ht="21.9" customHeight="1">
      <c r="A703" s="165" t="str">
        <f>IF(N709="","",1)</f>
        <v/>
      </c>
      <c r="B703" s="759" t="s">
        <v>203</v>
      </c>
      <c r="C703" s="759"/>
      <c r="D703" s="759"/>
      <c r="E703" s="759"/>
      <c r="F703" s="759"/>
      <c r="G703" s="759"/>
      <c r="H703" s="759"/>
      <c r="I703" s="759"/>
      <c r="J703" s="759"/>
      <c r="K703" s="759"/>
      <c r="L703" s="759"/>
      <c r="M703" s="759"/>
      <c r="N703" s="759"/>
      <c r="O703" s="759"/>
      <c r="P703" s="759"/>
      <c r="Q703" s="770" t="s">
        <v>249</v>
      </c>
      <c r="R703" s="759" t="s">
        <v>203</v>
      </c>
      <c r="S703" s="759"/>
      <c r="T703" s="759"/>
      <c r="U703" s="759"/>
      <c r="V703" s="759"/>
      <c r="W703" s="759"/>
      <c r="X703" s="759"/>
      <c r="Y703" s="759"/>
      <c r="Z703" s="759"/>
      <c r="AA703" s="759"/>
      <c r="AB703" s="759"/>
      <c r="AC703" s="759"/>
      <c r="AD703" s="759"/>
      <c r="AE703" s="759"/>
      <c r="AF703" s="759"/>
    </row>
    <row r="704" spans="1:32" ht="21.9" customHeight="1">
      <c r="A704" s="166" t="str">
        <f>IF(N709="","",A703+1)</f>
        <v/>
      </c>
      <c r="B704" s="771" t="s">
        <v>204</v>
      </c>
      <c r="C704" s="771"/>
      <c r="D704" s="771"/>
      <c r="E704" s="771"/>
      <c r="F704" s="771"/>
      <c r="G704" s="771"/>
      <c r="H704" s="771"/>
      <c r="I704" s="771"/>
      <c r="J704" s="771"/>
      <c r="K704" s="771"/>
      <c r="L704" s="771"/>
      <c r="M704" s="771"/>
      <c r="N704" s="771"/>
      <c r="O704" s="771"/>
      <c r="P704" s="771"/>
      <c r="Q704" s="770"/>
      <c r="R704" s="771" t="s">
        <v>204</v>
      </c>
      <c r="S704" s="771"/>
      <c r="T704" s="771"/>
      <c r="U704" s="771"/>
      <c r="V704" s="771"/>
      <c r="W704" s="771"/>
      <c r="X704" s="771"/>
      <c r="Y704" s="771"/>
      <c r="Z704" s="771"/>
      <c r="AA704" s="771"/>
      <c r="AB704" s="771"/>
      <c r="AC704" s="771"/>
      <c r="AD704" s="771"/>
      <c r="AE704" s="771"/>
      <c r="AF704" s="771"/>
    </row>
    <row r="705" spans="1:32" ht="21.9" customHeight="1">
      <c r="A705" s="166" t="str">
        <f>IF(N709="","",A704+1)</f>
        <v/>
      </c>
      <c r="B705" s="772" t="s">
        <v>168</v>
      </c>
      <c r="C705" s="772"/>
      <c r="D705" s="772"/>
      <c r="E705" s="773" t="str">
        <f>IF(AND(N709=""),"",'Result Sheet'!$F$2)</f>
        <v/>
      </c>
      <c r="F705" s="773"/>
      <c r="G705" s="773"/>
      <c r="H705" s="773"/>
      <c r="I705" s="773"/>
      <c r="J705" s="773"/>
      <c r="K705" s="773"/>
      <c r="L705" s="773"/>
      <c r="M705" s="773"/>
      <c r="N705" s="773"/>
      <c r="O705" s="773"/>
      <c r="P705" s="773"/>
      <c r="Q705" s="770"/>
      <c r="R705" s="772" t="s">
        <v>168</v>
      </c>
      <c r="S705" s="772"/>
      <c r="T705" s="772"/>
      <c r="U705" s="773" t="str">
        <f>IF(AND(AD709=""),"",'Result Sheet'!$F$2)</f>
        <v/>
      </c>
      <c r="V705" s="773"/>
      <c r="W705" s="773"/>
      <c r="X705" s="773"/>
      <c r="Y705" s="773"/>
      <c r="Z705" s="773"/>
      <c r="AA705" s="773"/>
      <c r="AB705" s="773"/>
      <c r="AC705" s="773"/>
      <c r="AD705" s="773"/>
      <c r="AE705" s="773"/>
      <c r="AF705" s="773"/>
    </row>
    <row r="706" spans="1:32" ht="21.9" customHeight="1">
      <c r="A706" s="166" t="str">
        <f>IF(N709="","",A705+1)</f>
        <v/>
      </c>
      <c r="B706" s="164" t="s">
        <v>169</v>
      </c>
      <c r="C706" s="748" t="str">
        <f>IFERROR(VLOOKUP(N709,Marks,2,0),"")</f>
        <v/>
      </c>
      <c r="D706" s="748"/>
      <c r="E706" s="766" t="s">
        <v>212</v>
      </c>
      <c r="F706" s="766"/>
      <c r="G706" s="766"/>
      <c r="H706" s="748" t="str">
        <f>IFERROR(VLOOKUP(N709,Marks,3,0),"")</f>
        <v/>
      </c>
      <c r="I706" s="748"/>
      <c r="J706" s="749" t="s">
        <v>205</v>
      </c>
      <c r="K706" s="749"/>
      <c r="L706" s="749"/>
      <c r="M706" s="749"/>
      <c r="N706" s="750" t="str">
        <f>IF(AND(N709=""),"",'Marks Entry 1st'!$I$2)</f>
        <v/>
      </c>
      <c r="O706" s="750"/>
      <c r="P706" s="750"/>
      <c r="Q706" s="770"/>
      <c r="R706" s="164" t="s">
        <v>169</v>
      </c>
      <c r="S706" s="748" t="str">
        <f>IFERROR(VLOOKUP(AD709,Marks,2,0),"")</f>
        <v/>
      </c>
      <c r="T706" s="748"/>
      <c r="U706" s="766" t="s">
        <v>212</v>
      </c>
      <c r="V706" s="766"/>
      <c r="W706" s="766"/>
      <c r="X706" s="748" t="str">
        <f>IFERROR(VLOOKUP(AD709,Marks,3,0),"")</f>
        <v/>
      </c>
      <c r="Y706" s="748"/>
      <c r="Z706" s="749" t="s">
        <v>205</v>
      </c>
      <c r="AA706" s="749"/>
      <c r="AB706" s="749"/>
      <c r="AC706" s="749"/>
      <c r="AD706" s="750" t="str">
        <f>IF(AND(AD709=""),"",'Marks Entry 1st'!$I$2)</f>
        <v/>
      </c>
      <c r="AE706" s="750"/>
      <c r="AF706" s="750"/>
    </row>
    <row r="707" spans="1:32" ht="21.9" customHeight="1">
      <c r="A707" s="166" t="str">
        <f>IF(N709="","",A706+1)</f>
        <v/>
      </c>
      <c r="B707" s="751" t="s">
        <v>206</v>
      </c>
      <c r="C707" s="751"/>
      <c r="D707" s="751"/>
      <c r="E707" s="752" t="str">
        <f>IFERROR(VLOOKUP(N709,Marks,6,0),"")</f>
        <v/>
      </c>
      <c r="F707" s="752"/>
      <c r="G707" s="752"/>
      <c r="H707" s="752"/>
      <c r="I707" s="752"/>
      <c r="J707" s="753" t="s">
        <v>209</v>
      </c>
      <c r="K707" s="753"/>
      <c r="L707" s="753"/>
      <c r="M707" s="753"/>
      <c r="N707" s="754" t="str">
        <f>IFERROR(VLOOKUP(N709,Marks,5,0),"")</f>
        <v/>
      </c>
      <c r="O707" s="754"/>
      <c r="P707" s="754"/>
      <c r="Q707" s="770"/>
      <c r="R707" s="751" t="s">
        <v>206</v>
      </c>
      <c r="S707" s="751"/>
      <c r="T707" s="751"/>
      <c r="U707" s="752" t="str">
        <f>IFERROR(VLOOKUP(AD709,Marks,6,0),"")</f>
        <v/>
      </c>
      <c r="V707" s="752"/>
      <c r="W707" s="752"/>
      <c r="X707" s="752"/>
      <c r="Y707" s="752"/>
      <c r="Z707" s="753" t="s">
        <v>209</v>
      </c>
      <c r="AA707" s="753"/>
      <c r="AB707" s="753"/>
      <c r="AC707" s="753"/>
      <c r="AD707" s="754" t="str">
        <f>IFERROR(VLOOKUP(AD709,Marks,5,0),"")</f>
        <v/>
      </c>
      <c r="AE707" s="754"/>
      <c r="AF707" s="754"/>
    </row>
    <row r="708" spans="1:32" ht="21.9" customHeight="1">
      <c r="A708" s="166" t="str">
        <f>IF(N709="","",A707+1)</f>
        <v/>
      </c>
      <c r="B708" s="751" t="s">
        <v>207</v>
      </c>
      <c r="C708" s="751"/>
      <c r="D708" s="751"/>
      <c r="E708" s="752" t="str">
        <f>IFERROR(VLOOKUP(N709,Marks,7,0),"")</f>
        <v/>
      </c>
      <c r="F708" s="752"/>
      <c r="G708" s="752"/>
      <c r="H708" s="752"/>
      <c r="I708" s="752"/>
      <c r="J708" s="753" t="s">
        <v>210</v>
      </c>
      <c r="K708" s="753"/>
      <c r="L708" s="753"/>
      <c r="M708" s="753"/>
      <c r="N708" s="767" t="str">
        <f>IFERROR(VLOOKUP(N709,Marks,4,0),"")</f>
        <v/>
      </c>
      <c r="O708" s="767"/>
      <c r="P708" s="767"/>
      <c r="Q708" s="770"/>
      <c r="R708" s="751" t="s">
        <v>207</v>
      </c>
      <c r="S708" s="751"/>
      <c r="T708" s="751"/>
      <c r="U708" s="752" t="str">
        <f>IFERROR(VLOOKUP(AD709,Marks,7,0),"")</f>
        <v/>
      </c>
      <c r="V708" s="752"/>
      <c r="W708" s="752"/>
      <c r="X708" s="752"/>
      <c r="Y708" s="752"/>
      <c r="Z708" s="753" t="s">
        <v>210</v>
      </c>
      <c r="AA708" s="753"/>
      <c r="AB708" s="753"/>
      <c r="AC708" s="753"/>
      <c r="AD708" s="767" t="str">
        <f>IFERROR(VLOOKUP(AD709,Marks,4,0),"")</f>
        <v/>
      </c>
      <c r="AE708" s="767"/>
      <c r="AF708" s="767"/>
    </row>
    <row r="709" spans="1:32" ht="21.9" customHeight="1">
      <c r="A709" s="166" t="str">
        <f>IF(N709="","",A708+1)</f>
        <v/>
      </c>
      <c r="B709" s="751" t="s">
        <v>208</v>
      </c>
      <c r="C709" s="751"/>
      <c r="D709" s="751"/>
      <c r="E709" s="752" t="str">
        <f>IFERROR(VLOOKUP(N709,Marks,8,0),"")</f>
        <v/>
      </c>
      <c r="F709" s="752"/>
      <c r="G709" s="752"/>
      <c r="H709" s="752"/>
      <c r="I709" s="752"/>
      <c r="J709" s="753" t="s">
        <v>211</v>
      </c>
      <c r="K709" s="753"/>
      <c r="L709" s="753"/>
      <c r="M709" s="753"/>
      <c r="N709" s="760" t="str">
        <f>IF(AD683="","",IF(AND(AD683+1&gt;$AN$6),"",AD683+1))</f>
        <v/>
      </c>
      <c r="O709" s="760"/>
      <c r="P709" s="760"/>
      <c r="Q709" s="770"/>
      <c r="R709" s="751" t="s">
        <v>208</v>
      </c>
      <c r="S709" s="751"/>
      <c r="T709" s="751"/>
      <c r="U709" s="752" t="str">
        <f>IFERROR(VLOOKUP(AD709,Marks,8,0),"")</f>
        <v/>
      </c>
      <c r="V709" s="752"/>
      <c r="W709" s="752"/>
      <c r="X709" s="752"/>
      <c r="Y709" s="752"/>
      <c r="Z709" s="753" t="s">
        <v>211</v>
      </c>
      <c r="AA709" s="753"/>
      <c r="AB709" s="753"/>
      <c r="AC709" s="753"/>
      <c r="AD709" s="761" t="str">
        <f>IF(N709="","",IF(AND(N709+1&gt;$AN$6),"",N709+1))</f>
        <v/>
      </c>
      <c r="AE709" s="761"/>
      <c r="AF709" s="761"/>
    </row>
    <row r="710" spans="1:32" ht="9" customHeight="1">
      <c r="A710" s="166" t="str">
        <f>IF(N709="","",A709+1)</f>
        <v/>
      </c>
      <c r="B710" s="123"/>
      <c r="C710" s="123"/>
      <c r="D710" s="123"/>
      <c r="E710" s="124"/>
      <c r="F710" s="124"/>
      <c r="G710" s="124"/>
      <c r="H710" s="123"/>
      <c r="I710" s="123"/>
      <c r="J710" s="125"/>
      <c r="K710" s="125"/>
      <c r="L710" s="125"/>
      <c r="M710" s="76"/>
      <c r="N710" s="76"/>
      <c r="O710" s="76"/>
      <c r="P710" s="76"/>
      <c r="Q710" s="770"/>
      <c r="R710" s="123"/>
      <c r="S710" s="123"/>
      <c r="T710" s="123"/>
      <c r="U710" s="124"/>
      <c r="V710" s="124"/>
      <c r="W710" s="124"/>
      <c r="X710" s="123"/>
      <c r="Y710" s="123"/>
      <c r="Z710" s="125"/>
      <c r="AA710" s="125"/>
      <c r="AB710" s="125"/>
      <c r="AC710" s="76"/>
      <c r="AD710" s="76"/>
      <c r="AE710" s="76"/>
      <c r="AF710" s="76"/>
    </row>
    <row r="711" spans="1:32" ht="21" customHeight="1">
      <c r="A711" s="166" t="str">
        <f>IF(N709="","",A710+1)</f>
        <v/>
      </c>
      <c r="B711" s="762" t="s">
        <v>213</v>
      </c>
      <c r="C711" s="610" t="s">
        <v>214</v>
      </c>
      <c r="D711" s="610"/>
      <c r="E711" s="610"/>
      <c r="F711" s="763" t="s">
        <v>13</v>
      </c>
      <c r="G711" s="764"/>
      <c r="H711" s="764"/>
      <c r="I711" s="765"/>
      <c r="J711" s="613" t="s">
        <v>184</v>
      </c>
      <c r="K711" s="614" t="s">
        <v>167</v>
      </c>
      <c r="L711" s="615"/>
      <c r="M711" s="615"/>
      <c r="N711" s="616"/>
      <c r="O711" s="580" t="s">
        <v>185</v>
      </c>
      <c r="P711" s="581" t="s">
        <v>186</v>
      </c>
      <c r="Q711" s="770"/>
      <c r="R711" s="762" t="s">
        <v>213</v>
      </c>
      <c r="S711" s="610" t="s">
        <v>214</v>
      </c>
      <c r="T711" s="610"/>
      <c r="U711" s="610"/>
      <c r="V711" s="763" t="s">
        <v>13</v>
      </c>
      <c r="W711" s="764"/>
      <c r="X711" s="764"/>
      <c r="Y711" s="765"/>
      <c r="Z711" s="613" t="s">
        <v>184</v>
      </c>
      <c r="AA711" s="614" t="s">
        <v>167</v>
      </c>
      <c r="AB711" s="615"/>
      <c r="AC711" s="615"/>
      <c r="AD711" s="616"/>
      <c r="AE711" s="580" t="s">
        <v>185</v>
      </c>
      <c r="AF711" s="581" t="s">
        <v>186</v>
      </c>
    </row>
    <row r="712" spans="1:32" ht="90.75" customHeight="1">
      <c r="A712" s="166" t="str">
        <f>IF(N709="","",A711+1)</f>
        <v/>
      </c>
      <c r="B712" s="762"/>
      <c r="C712" s="171" t="s">
        <v>11</v>
      </c>
      <c r="D712" s="171" t="s">
        <v>180</v>
      </c>
      <c r="E712" s="171" t="s">
        <v>108</v>
      </c>
      <c r="F712" s="171" t="s">
        <v>182</v>
      </c>
      <c r="G712" s="171" t="s">
        <v>183</v>
      </c>
      <c r="H712" s="305" t="s">
        <v>10</v>
      </c>
      <c r="I712" s="171" t="s">
        <v>108</v>
      </c>
      <c r="J712" s="613"/>
      <c r="K712" s="172" t="s">
        <v>182</v>
      </c>
      <c r="L712" s="172" t="s">
        <v>183</v>
      </c>
      <c r="M712" s="173" t="s">
        <v>10</v>
      </c>
      <c r="N712" s="171" t="s">
        <v>108</v>
      </c>
      <c r="O712" s="580"/>
      <c r="P712" s="736"/>
      <c r="Q712" s="770"/>
      <c r="R712" s="762"/>
      <c r="S712" s="171" t="s">
        <v>11</v>
      </c>
      <c r="T712" s="171" t="s">
        <v>180</v>
      </c>
      <c r="U712" s="171" t="s">
        <v>108</v>
      </c>
      <c r="V712" s="171" t="s">
        <v>182</v>
      </c>
      <c r="W712" s="171" t="s">
        <v>183</v>
      </c>
      <c r="X712" s="305" t="s">
        <v>10</v>
      </c>
      <c r="Y712" s="171" t="s">
        <v>108</v>
      </c>
      <c r="Z712" s="613"/>
      <c r="AA712" s="172" t="s">
        <v>182</v>
      </c>
      <c r="AB712" s="172" t="s">
        <v>183</v>
      </c>
      <c r="AC712" s="173" t="s">
        <v>10</v>
      </c>
      <c r="AD712" s="171" t="s">
        <v>108</v>
      </c>
      <c r="AE712" s="580"/>
      <c r="AF712" s="736">
        <v>0</v>
      </c>
    </row>
    <row r="713" spans="1:32" ht="18.75" customHeight="1">
      <c r="A713" s="166" t="str">
        <f>IF(N709="","",A712+1)</f>
        <v/>
      </c>
      <c r="B713" s="762"/>
      <c r="C713" s="390">
        <v>20</v>
      </c>
      <c r="D713" s="390">
        <v>20</v>
      </c>
      <c r="E713" s="116">
        <v>40</v>
      </c>
      <c r="F713" s="390">
        <v>30</v>
      </c>
      <c r="G713" s="390">
        <v>18</v>
      </c>
      <c r="H713" s="390">
        <v>12</v>
      </c>
      <c r="I713" s="116">
        <v>60</v>
      </c>
      <c r="J713" s="118">
        <v>100</v>
      </c>
      <c r="K713" s="390">
        <v>50</v>
      </c>
      <c r="L713" s="390">
        <v>30</v>
      </c>
      <c r="M713" s="390">
        <v>20</v>
      </c>
      <c r="N713" s="116">
        <v>100</v>
      </c>
      <c r="O713" s="118">
        <v>200</v>
      </c>
      <c r="P713" s="775" t="str">
        <f>IF(AND(N709="",C706="",E707="",N707=""),"",IF(OR(C706=1,C706=2),600,800))</f>
        <v/>
      </c>
      <c r="Q713" s="770"/>
      <c r="R713" s="762"/>
      <c r="S713" s="390">
        <v>20</v>
      </c>
      <c r="T713" s="390">
        <v>20</v>
      </c>
      <c r="U713" s="116">
        <v>40</v>
      </c>
      <c r="V713" s="390">
        <v>30</v>
      </c>
      <c r="W713" s="390">
        <v>18</v>
      </c>
      <c r="X713" s="390">
        <v>12</v>
      </c>
      <c r="Y713" s="116">
        <v>60</v>
      </c>
      <c r="Z713" s="118">
        <v>100</v>
      </c>
      <c r="AA713" s="390">
        <v>50</v>
      </c>
      <c r="AB713" s="390">
        <v>30</v>
      </c>
      <c r="AC713" s="390">
        <v>20</v>
      </c>
      <c r="AD713" s="116">
        <v>100</v>
      </c>
      <c r="AE713" s="118">
        <v>200</v>
      </c>
      <c r="AF713" s="775" t="str">
        <f>IF(AND(AD709="",S706="",U707="",AD707=""),"",IF(OR(S706=1,S706=2),600,800))</f>
        <v/>
      </c>
    </row>
    <row r="714" spans="1:32" ht="21" customHeight="1">
      <c r="A714" s="166" t="str">
        <f>IF(N709="","",A713+1)</f>
        <v/>
      </c>
      <c r="B714" s="122" t="str">
        <f>'Result Sheet'!$L$4</f>
        <v xml:space="preserve">हिन्दी </v>
      </c>
      <c r="C714" s="391" t="str">
        <f>IFERROR(VLOOKUP(N709,Marks,11,0),"")</f>
        <v/>
      </c>
      <c r="D714" s="391" t="str">
        <f>IFERROR(VLOOKUP(N709,Marks,12,0),"")</f>
        <v/>
      </c>
      <c r="E714" s="117" t="str">
        <f>IFERROR(VLOOKUP(N709,Marks,13,0),"")</f>
        <v/>
      </c>
      <c r="F714" s="391" t="str">
        <f>IFERROR(VLOOKUP(N709,Marks,14,0),"")</f>
        <v/>
      </c>
      <c r="G714" s="391" t="str">
        <f>IFERROR(VLOOKUP(N709,Marks,15,0),"")</f>
        <v/>
      </c>
      <c r="H714" s="391" t="str">
        <f>IFERROR(VLOOKUP(N709,Marks,16,0),"")</f>
        <v/>
      </c>
      <c r="I714" s="117" t="str">
        <f>IFERROR(VLOOKUP(N709,Marks,17,0),"")</f>
        <v/>
      </c>
      <c r="J714" s="119">
        <f>IFERROR(VLOOKUP(N709,Marks,18,0),"")</f>
        <v>0</v>
      </c>
      <c r="K714" s="391" t="str">
        <f>IFERROR(VLOOKUP(N709,Marks,19,0),"")</f>
        <v/>
      </c>
      <c r="L714" s="391" t="str">
        <f>IFERROR(VLOOKUP(N709,Marks,20,0),"")</f>
        <v/>
      </c>
      <c r="M714" s="391" t="str">
        <f>IFERROR(VLOOKUP(N709,Marks,21,0),"")</f>
        <v/>
      </c>
      <c r="N714" s="117" t="str">
        <f>IFERROR(VLOOKUP(N709,Marks,22,0),"")</f>
        <v/>
      </c>
      <c r="O714" s="119" t="str">
        <f>IFERROR(VLOOKUP(N709,Marks,23,0),"")</f>
        <v/>
      </c>
      <c r="P714" s="323" t="str">
        <f>IFERROR(VLOOKUP(N709,Marks,29,0),"")</f>
        <v/>
      </c>
      <c r="Q714" s="770"/>
      <c r="R714" s="122" t="str">
        <f>'Result Sheet'!$L$4</f>
        <v xml:space="preserve">हिन्दी </v>
      </c>
      <c r="S714" s="391" t="str">
        <f>IFERROR(VLOOKUP(AD709,Marks,11,0),"")</f>
        <v/>
      </c>
      <c r="T714" s="391" t="str">
        <f>IFERROR(VLOOKUP(AD709,Marks,12,0),"")</f>
        <v/>
      </c>
      <c r="U714" s="117" t="str">
        <f>IFERROR(VLOOKUP(AD709,Marks,13,0),"")</f>
        <v/>
      </c>
      <c r="V714" s="391" t="str">
        <f>IFERROR(VLOOKUP(AD709,Marks,14,0),"")</f>
        <v/>
      </c>
      <c r="W714" s="391" t="str">
        <f>IFERROR(VLOOKUP(AD709,Marks,15,0),"")</f>
        <v/>
      </c>
      <c r="X714" s="391" t="str">
        <f>IFERROR(VLOOKUP(AD709,Marks,16,0),"")</f>
        <v/>
      </c>
      <c r="Y714" s="117" t="str">
        <f>IFERROR(VLOOKUP(AD709,Marks,17,0),"")</f>
        <v/>
      </c>
      <c r="Z714" s="119">
        <f>IFERROR(VLOOKUP(AD709,Marks,18,0),"")</f>
        <v>0</v>
      </c>
      <c r="AA714" s="391" t="str">
        <f>IFERROR(VLOOKUP(AD709,Marks,19,0),"")</f>
        <v/>
      </c>
      <c r="AB714" s="391" t="str">
        <f>IFERROR(VLOOKUP(AD709,Marks,20,0),"")</f>
        <v/>
      </c>
      <c r="AC714" s="391" t="str">
        <f>IFERROR(VLOOKUP(AD709,Marks,21,0),"")</f>
        <v/>
      </c>
      <c r="AD714" s="117" t="str">
        <f>IFERROR(VLOOKUP(AD709,Marks,22,0),"")</f>
        <v/>
      </c>
      <c r="AE714" s="119" t="str">
        <f>IFERROR(VLOOKUP(AD709,Marks,23,0),"")</f>
        <v/>
      </c>
      <c r="AF714" s="323" t="str">
        <f>IFERROR(VLOOKUP(AD709,Marks,29,0),"")</f>
        <v/>
      </c>
    </row>
    <row r="715" spans="1:32" ht="21" customHeight="1">
      <c r="A715" s="166" t="str">
        <f>IF(N709="","",A714+1)</f>
        <v/>
      </c>
      <c r="B715" s="122" t="str">
        <f>'Result Sheet'!$AE$4</f>
        <v xml:space="preserve">अंग्रेजी </v>
      </c>
      <c r="C715" s="391" t="str">
        <f>IFERROR(VLOOKUP(N709,Marks,30,0),"")</f>
        <v/>
      </c>
      <c r="D715" s="391" t="str">
        <f>IFERROR(VLOOKUP(N709,Marks,31,0),"")</f>
        <v/>
      </c>
      <c r="E715" s="117" t="str">
        <f>IFERROR(VLOOKUP(N709,Marks,32,0),"")</f>
        <v/>
      </c>
      <c r="F715" s="391" t="str">
        <f>IFERROR(VLOOKUP(N709,Marks,33,0),"")</f>
        <v/>
      </c>
      <c r="G715" s="391" t="str">
        <f>IFERROR(VLOOKUP(N709,Marks,34,0),"")</f>
        <v/>
      </c>
      <c r="H715" s="391" t="str">
        <f>IFERROR(VLOOKUP(N709,Marks,35,0),"")</f>
        <v/>
      </c>
      <c r="I715" s="117" t="str">
        <f>IFERROR(VLOOKUP(N709,Marks,36,0),"")</f>
        <v/>
      </c>
      <c r="J715" s="119">
        <f>IFERROR(VLOOKUP(N709,Marks,37,0),"")</f>
        <v>0</v>
      </c>
      <c r="K715" s="391" t="str">
        <f>IFERROR(VLOOKUP(N709,Marks,38,0),"")</f>
        <v/>
      </c>
      <c r="L715" s="391" t="str">
        <f>IFERROR(VLOOKUP(N709,Marks,39,0),"")</f>
        <v/>
      </c>
      <c r="M715" s="391" t="str">
        <f>IFERROR(VLOOKUP(N709,Marks,40,0),"")</f>
        <v/>
      </c>
      <c r="N715" s="117" t="str">
        <f>IFERROR(VLOOKUP(N709,Marks,41,0),"")</f>
        <v/>
      </c>
      <c r="O715" s="119" t="str">
        <f>IFERROR(VLOOKUP(N709,Marks,42,0),"")</f>
        <v/>
      </c>
      <c r="P715" s="323" t="str">
        <f>IFERROR(VLOOKUP(N709,Marks,48,0),"")</f>
        <v/>
      </c>
      <c r="Q715" s="770"/>
      <c r="R715" s="122" t="str">
        <f>'Result Sheet'!$AE$4</f>
        <v xml:space="preserve">अंग्रेजी </v>
      </c>
      <c r="S715" s="391" t="str">
        <f>IFERROR(VLOOKUP(AD709,Marks,30,0),"")</f>
        <v/>
      </c>
      <c r="T715" s="391" t="str">
        <f>IFERROR(VLOOKUP(AD709,Marks,31,0),"")</f>
        <v/>
      </c>
      <c r="U715" s="117" t="str">
        <f>IFERROR(VLOOKUP(AD709,Marks,32,0),"")</f>
        <v/>
      </c>
      <c r="V715" s="391" t="str">
        <f>IFERROR(VLOOKUP(AD709,Marks,33,0),"")</f>
        <v/>
      </c>
      <c r="W715" s="391" t="str">
        <f>IFERROR(VLOOKUP(AD709,Marks,34,0),"")</f>
        <v/>
      </c>
      <c r="X715" s="391" t="str">
        <f>IFERROR(VLOOKUP(AD709,Marks,35,0),"")</f>
        <v/>
      </c>
      <c r="Y715" s="117" t="str">
        <f>IFERROR(VLOOKUP(AD709,Marks,36,0),"")</f>
        <v/>
      </c>
      <c r="Z715" s="119">
        <f>IFERROR(VLOOKUP(AD709,Marks,37,0),"")</f>
        <v>0</v>
      </c>
      <c r="AA715" s="391" t="str">
        <f>IFERROR(VLOOKUP(AD709,Marks,38,0),"")</f>
        <v/>
      </c>
      <c r="AB715" s="391" t="str">
        <f>IFERROR(VLOOKUP(AD709,Marks,39,0),"")</f>
        <v/>
      </c>
      <c r="AC715" s="391" t="str">
        <f>IFERROR(VLOOKUP(AD709,Marks,40,0),"")</f>
        <v/>
      </c>
      <c r="AD715" s="117" t="str">
        <f>IFERROR(VLOOKUP(AD709,Marks,41,0),"")</f>
        <v/>
      </c>
      <c r="AE715" s="119" t="str">
        <f>IFERROR(VLOOKUP(AD709,Marks,42,0),"")</f>
        <v/>
      </c>
      <c r="AF715" s="323" t="str">
        <f>IFERROR(VLOOKUP(AD709,Marks,48,0),"")</f>
        <v/>
      </c>
    </row>
    <row r="716" spans="1:32" ht="21" customHeight="1">
      <c r="A716" s="166" t="str">
        <f>IF(N709="","",A715+1)</f>
        <v/>
      </c>
      <c r="B716" s="122" t="str">
        <f>'Result Sheet'!$AX$4</f>
        <v xml:space="preserve">गणित </v>
      </c>
      <c r="C716" s="391" t="str">
        <f>IFERROR(VLOOKUP(N709,Marks,49,0),"")</f>
        <v/>
      </c>
      <c r="D716" s="391" t="str">
        <f>IFERROR(VLOOKUP(N709,Marks,50,0),"")</f>
        <v/>
      </c>
      <c r="E716" s="117" t="str">
        <f>IFERROR(VLOOKUP(N709,Marks,51,0),"")</f>
        <v/>
      </c>
      <c r="F716" s="391" t="str">
        <f>IFERROR(VLOOKUP(N709,Marks,52,0),"")</f>
        <v/>
      </c>
      <c r="G716" s="391" t="str">
        <f>IFERROR(VLOOKUP(N709,Marks,53,0),"")</f>
        <v/>
      </c>
      <c r="H716" s="391" t="str">
        <f>IFERROR(VLOOKUP(N709,Marks,54,0),"")</f>
        <v/>
      </c>
      <c r="I716" s="117" t="str">
        <f>IFERROR(VLOOKUP(N709,Marks,55,0),"")</f>
        <v/>
      </c>
      <c r="J716" s="119">
        <f>IFERROR(VLOOKUP(N709,Marks,56,0),"")</f>
        <v>0</v>
      </c>
      <c r="K716" s="391" t="str">
        <f>IFERROR(VLOOKUP(N709,Marks,57,0),"")</f>
        <v/>
      </c>
      <c r="L716" s="391" t="str">
        <f>IFERROR(VLOOKUP(N709,Marks,58,0),"")</f>
        <v/>
      </c>
      <c r="M716" s="391" t="str">
        <f>IFERROR(VLOOKUP(N709,Marks,59,0),"")</f>
        <v/>
      </c>
      <c r="N716" s="117" t="str">
        <f>IFERROR(VLOOKUP(N709,Marks,60,0),"")</f>
        <v/>
      </c>
      <c r="O716" s="119" t="str">
        <f>IFERROR(VLOOKUP(N709,Marks,61,0),"")</f>
        <v/>
      </c>
      <c r="P716" s="323" t="str">
        <f>IFERROR(VLOOKUP(N709,Marks,67,0),"")</f>
        <v/>
      </c>
      <c r="Q716" s="770"/>
      <c r="R716" s="122" t="str">
        <f>'Result Sheet'!$AX$4</f>
        <v xml:space="preserve">गणित </v>
      </c>
      <c r="S716" s="391" t="str">
        <f>IFERROR(VLOOKUP(AD709,Marks,49,0),"")</f>
        <v/>
      </c>
      <c r="T716" s="391" t="str">
        <f>IFERROR(VLOOKUP(AD709,Marks,50,0),"")</f>
        <v/>
      </c>
      <c r="U716" s="117" t="str">
        <f>IFERROR(VLOOKUP(AD709,Marks,51,0),"")</f>
        <v/>
      </c>
      <c r="V716" s="391" t="str">
        <f>IFERROR(VLOOKUP(AD709,Marks,52,0),"")</f>
        <v/>
      </c>
      <c r="W716" s="391" t="str">
        <f>IFERROR(VLOOKUP(AD709,Marks,53,0),"")</f>
        <v/>
      </c>
      <c r="X716" s="391" t="str">
        <f>IFERROR(VLOOKUP(AD709,Marks,54,0),"")</f>
        <v/>
      </c>
      <c r="Y716" s="117" t="str">
        <f>IFERROR(VLOOKUP(AD709,Marks,55,0),"")</f>
        <v/>
      </c>
      <c r="Z716" s="119">
        <f>IFERROR(VLOOKUP(AD709,Marks,56,0),"")</f>
        <v>0</v>
      </c>
      <c r="AA716" s="391" t="str">
        <f>IFERROR(VLOOKUP(AD709,Marks,57,0),"")</f>
        <v/>
      </c>
      <c r="AB716" s="391" t="str">
        <f>IFERROR(VLOOKUP(AD709,Marks,58,0),"")</f>
        <v/>
      </c>
      <c r="AC716" s="391" t="str">
        <f>IFERROR(VLOOKUP(AD709,Marks,59,0),"")</f>
        <v/>
      </c>
      <c r="AD716" s="117" t="str">
        <f>IFERROR(VLOOKUP(AD709,Marks,60,0),"")</f>
        <v/>
      </c>
      <c r="AE716" s="119" t="str">
        <f>IFERROR(VLOOKUP(AD709,Marks,61,0),"")</f>
        <v/>
      </c>
      <c r="AF716" s="323" t="str">
        <f>IFERROR(VLOOKUP(AD709,Marks,67,0),"")</f>
        <v/>
      </c>
    </row>
    <row r="717" spans="1:32" ht="21" customHeight="1">
      <c r="A717" s="166" t="str">
        <f>IF(N709="","",A716+1)</f>
        <v/>
      </c>
      <c r="B717" s="122" t="str">
        <f>'Result Sheet'!$BQ$4</f>
        <v xml:space="preserve">पर्यावरण अध्ययन </v>
      </c>
      <c r="C717" s="391" t="str">
        <f>IFERROR(VLOOKUP(N709,Marks,68,0),"")</f>
        <v/>
      </c>
      <c r="D717" s="391" t="str">
        <f>IFERROR(VLOOKUP(N709,Marks,69,0),"")</f>
        <v/>
      </c>
      <c r="E717" s="117" t="str">
        <f>IFERROR(VLOOKUP(N709,Marks,70,0),"")</f>
        <v/>
      </c>
      <c r="F717" s="391" t="str">
        <f>IFERROR(VLOOKUP(N709,Marks,71,0),"")</f>
        <v/>
      </c>
      <c r="G717" s="391" t="str">
        <f>IFERROR(VLOOKUP(N709,Marks,72,0),"")</f>
        <v/>
      </c>
      <c r="H717" s="391" t="str">
        <f>IFERROR(VLOOKUP(N709,Marks,73,0),"")</f>
        <v/>
      </c>
      <c r="I717" s="117" t="str">
        <f>IFERROR(VLOOKUP(N709,Marks,74,0),"")</f>
        <v/>
      </c>
      <c r="J717" s="119">
        <f>IFERROR(VLOOKUP(N709,Marks,75,0),"")</f>
        <v>0</v>
      </c>
      <c r="K717" s="391" t="str">
        <f>IFERROR(VLOOKUP(N709,Marks,76,0),"")</f>
        <v/>
      </c>
      <c r="L717" s="391" t="str">
        <f>IFERROR(VLOOKUP(N709,Marks,77,0),"")</f>
        <v/>
      </c>
      <c r="M717" s="391" t="str">
        <f>IFERROR(VLOOKUP(N709,Marks,78,0),"")</f>
        <v/>
      </c>
      <c r="N717" s="117" t="str">
        <f>IFERROR(VLOOKUP(N709,Marks,79,0),"")</f>
        <v/>
      </c>
      <c r="O717" s="119" t="str">
        <f>IFERROR(VLOOKUP(N709,Marks,80,0),"")</f>
        <v/>
      </c>
      <c r="P717" s="323" t="str">
        <f>IFERROR(VLOOKUP(N709,Marks,86,0),"")</f>
        <v/>
      </c>
      <c r="Q717" s="770"/>
      <c r="R717" s="122" t="str">
        <f>'Result Sheet'!$BQ$4</f>
        <v xml:space="preserve">पर्यावरण अध्ययन </v>
      </c>
      <c r="S717" s="391" t="str">
        <f>IFERROR(VLOOKUP(AD709,Marks,68,0),"")</f>
        <v/>
      </c>
      <c r="T717" s="391" t="str">
        <f>IFERROR(VLOOKUP(AD709,Marks,69,0),"")</f>
        <v/>
      </c>
      <c r="U717" s="117" t="str">
        <f>IFERROR(VLOOKUP(AD709,Marks,70,0),"")</f>
        <v/>
      </c>
      <c r="V717" s="391" t="str">
        <f>IFERROR(VLOOKUP(AD709,Marks,71,0),"")</f>
        <v/>
      </c>
      <c r="W717" s="391" t="str">
        <f>IFERROR(VLOOKUP(AD709,Marks,72,0),"")</f>
        <v/>
      </c>
      <c r="X717" s="391" t="str">
        <f>IFERROR(VLOOKUP(AD709,Marks,73,0),"")</f>
        <v/>
      </c>
      <c r="Y717" s="117" t="str">
        <f>IFERROR(VLOOKUP(AD709,Marks,74,0),"")</f>
        <v/>
      </c>
      <c r="Z717" s="119">
        <f>IFERROR(VLOOKUP(AD709,Marks,75,0),"")</f>
        <v>0</v>
      </c>
      <c r="AA717" s="391" t="str">
        <f>IFERROR(VLOOKUP(AD709,Marks,76,0),"")</f>
        <v/>
      </c>
      <c r="AB717" s="391" t="str">
        <f>IFERROR(VLOOKUP(AD709,Marks,77,0),"")</f>
        <v/>
      </c>
      <c r="AC717" s="391" t="str">
        <f>IFERROR(VLOOKUP(AD709,Marks,78,0),"")</f>
        <v/>
      </c>
      <c r="AD717" s="117" t="str">
        <f>IFERROR(VLOOKUP(AD709,Marks,79,0),"")</f>
        <v/>
      </c>
      <c r="AE717" s="119" t="str">
        <f>IFERROR(VLOOKUP(AD709,Marks,80,0),"")</f>
        <v/>
      </c>
      <c r="AF717" s="323" t="str">
        <f>IFERROR(VLOOKUP(AD709,Marks,86,0),"")</f>
        <v/>
      </c>
    </row>
    <row r="718" spans="1:32" ht="25.5" customHeight="1">
      <c r="A718" s="166" t="str">
        <f>IF(N709="","",A717+1)</f>
        <v/>
      </c>
      <c r="B718" s="392" t="s">
        <v>215</v>
      </c>
      <c r="C718" s="120" t="str">
        <f>IF(AND(C714="",C715="",C716="",C717=""),"",IF(OR(C706=1,C706=2),SUM(C714:C716),SUM(C714:C717)))</f>
        <v/>
      </c>
      <c r="D718" s="120" t="str">
        <f>IF(AND(D714="",D715="",D716="",D717=""),"",IF(OR(C706=1,C706=2),SUM(D714:D716),SUM(D714:D717)))</f>
        <v/>
      </c>
      <c r="E718" s="120" t="str">
        <f>IF(AND(E714="",E715="",E716="",E717=""),"",IF(OR(C706=1,C706=2),SUM(E714:E716),SUM(E714:E717)))</f>
        <v/>
      </c>
      <c r="F718" s="120" t="str">
        <f>IF(AND(F714="",F715="",F716="",F717=""),"",IF(OR(C706=1,C706=2),SUM(F714:F716),SUM(F714:F717)))</f>
        <v/>
      </c>
      <c r="G718" s="120" t="str">
        <f>IF(AND(G714="",G715="",G716="",G717=""),"",IF(OR(C706=1,C706=2),SUM(G714:G716),SUM(G714:G717)))</f>
        <v/>
      </c>
      <c r="H718" s="120" t="str">
        <f>IF(AND(H714="",H715="",H716="",H717=""),"",IF(OR(C706=1,C706=2),SUM(H714:H716),SUM(H714:H717)))</f>
        <v/>
      </c>
      <c r="I718" s="120" t="str">
        <f>IF(AND(I714="",I715="",I716="",I717=""),"",IF(OR(C706=1,C706=2),SUM(I714:I716),SUM(I714:I717)))</f>
        <v/>
      </c>
      <c r="J718" s="120">
        <f>IF(AND(J714="",J715="",J716="",J717=""),"",IF(OR(C706=1,C706=2),SUM(J714:J716),SUM(J714:J717)))</f>
        <v>0</v>
      </c>
      <c r="K718" s="120" t="str">
        <f>IF(AND(K714="",K715="",K716="",K717=""),"",IF(OR(C706=1,C706=2),SUM(K714:K716),SUM(K714:K717)))</f>
        <v/>
      </c>
      <c r="L718" s="120" t="str">
        <f>IF(AND(L714="",L715="",L716="",L717=""),"",IF(OR(C706=1,C706=2),SUM(L714:L716),SUM(L714:L717)))</f>
        <v/>
      </c>
      <c r="M718" s="120" t="str">
        <f>IF(AND(M714="",M715="",M716="",M717=""),"",IF(OR(C706=1,C706=2),SUM(M714:M716),SUM(M714:M717)))</f>
        <v/>
      </c>
      <c r="N718" s="120" t="str">
        <f>IF(AND(N714="",N715="",N716="",N717=""),"",IF(OR(C706=1,C706=2),SUM(N714:N716),SUM(N714:N717)))</f>
        <v/>
      </c>
      <c r="O718" s="120" t="str">
        <f>IF(AND(O714="",O715="",O716="",O717=""),"",IF(OR(C706=1,C706=2),SUM(O714:O716),SUM(O714:O717)))</f>
        <v/>
      </c>
      <c r="P718" s="326" t="str">
        <f>IF(OR(N709="",E707="",O718=""),"",IF(O718&gt;=81%*P713,"A",IF(O718&gt;=61%*P713,"B",IF(O718&gt;=41%*P713,"C",IF(O718&gt;=21%*P713,"D","E")))))</f>
        <v/>
      </c>
      <c r="Q718" s="770"/>
      <c r="R718" s="392" t="s">
        <v>215</v>
      </c>
      <c r="S718" s="120" t="str">
        <f>IF(AND(S714="",S715="",S716="",S717=""),"",IF(OR(S706=1,S706=2),SUM(S714:S716),SUM(S714:S717)))</f>
        <v/>
      </c>
      <c r="T718" s="120" t="str">
        <f>IF(AND(T714="",T715="",T716="",T717=""),"",IF(OR(S706=1,S706=2),SUM(T714:T716),SUM(T714:T717)))</f>
        <v/>
      </c>
      <c r="U718" s="120" t="str">
        <f>IF(AND(U714="",U715="",U716="",U717=""),"",IF(OR(S706=1,S706=2),SUM(U714:U716),SUM(U714:U717)))</f>
        <v/>
      </c>
      <c r="V718" s="120" t="str">
        <f>IF(AND(V714="",V715="",V716="",V717=""),"",IF(OR(S706=1,S706=2),SUM(V714:V716),SUM(V714:V717)))</f>
        <v/>
      </c>
      <c r="W718" s="120" t="str">
        <f>IF(AND(W714="",W715="",W716="",W717=""),"",IF(OR(S706=1,S706=2),SUM(W714:W716),SUM(W714:W717)))</f>
        <v/>
      </c>
      <c r="X718" s="120" t="str">
        <f>IF(AND(X714="",X715="",X716="",X717=""),"",IF(OR(S706=1,S706=2),SUM(X714:X716),SUM(X714:X717)))</f>
        <v/>
      </c>
      <c r="Y718" s="120" t="str">
        <f>IF(AND(Y714="",Y715="",Y716="",Y717=""),"",IF(OR(S706=1,S706=2),SUM(Y714:Y716),SUM(Y714:Y717)))</f>
        <v/>
      </c>
      <c r="Z718" s="120">
        <f>IF(AND(Z714="",Z715="",Z716="",Z717=""),"",IF(OR(S706=1,S706=2),SUM(Z714:Z716),SUM(Z714:Z717)))</f>
        <v>0</v>
      </c>
      <c r="AA718" s="120" t="str">
        <f>IF(AND(AA714="",AA715="",AA716="",AA717=""),"",IF(OR(S706=1,S706=2),SUM(AA714:AA716),SUM(AA714:AA717)))</f>
        <v/>
      </c>
      <c r="AB718" s="120" t="str">
        <f>IF(AND(AB714="",AB715="",AB716="",AB717=""),"",IF(OR(S706=1,S706=2),SUM(AB714:AB716),SUM(AB714:AB717)))</f>
        <v/>
      </c>
      <c r="AC718" s="120" t="str">
        <f>IF(AND(AC714="",AC715="",AC716="",AC717=""),"",IF(OR(S706=1,S706=2),SUM(AC714:AC716),SUM(AC714:AC717)))</f>
        <v/>
      </c>
      <c r="AD718" s="120" t="str">
        <f>IF(AND(AD714="",AD715="",AD716="",AD717=""),"",IF(OR(S706=1,S706=2),SUM(AD714:AD716),SUM(AD714:AD717)))</f>
        <v/>
      </c>
      <c r="AE718" s="120" t="str">
        <f>IF(AND(AE714="",AE715="",AE716="",AE717=""),"",IF(OR(S706=1,S706=2),SUM(AE714:AE716),SUM(AE714:AE717)))</f>
        <v/>
      </c>
      <c r="AF718" s="326" t="str">
        <f>IF(OR(AD709="",U707="",AE718=""),"",IF(AE718&gt;=81%*AF713,"A",IF(AE718&gt;=61%*AF713,"B",IF(AE718&gt;=41%*AF713,"C",IF(AE718&gt;=21%*AF713,"D","E")))))</f>
        <v/>
      </c>
    </row>
    <row r="719" spans="1:32" ht="9" customHeight="1">
      <c r="A719" s="166" t="str">
        <f>IF(N709="","",A718+1)</f>
        <v/>
      </c>
      <c r="B719" s="737"/>
      <c r="C719" s="737"/>
      <c r="D719" s="737"/>
      <c r="E719" s="737"/>
      <c r="F719" s="737"/>
      <c r="G719" s="737"/>
      <c r="H719" s="737"/>
      <c r="I719" s="737"/>
      <c r="J719" s="737"/>
      <c r="K719" s="737"/>
      <c r="L719" s="737"/>
      <c r="M719" s="737"/>
      <c r="N719" s="737"/>
      <c r="O719" s="737"/>
      <c r="P719" s="737"/>
      <c r="Q719" s="770"/>
      <c r="R719" s="737"/>
      <c r="S719" s="737"/>
      <c r="T719" s="737"/>
      <c r="U719" s="737"/>
      <c r="V719" s="737"/>
      <c r="W719" s="737"/>
      <c r="X719" s="737"/>
      <c r="Y719" s="737"/>
      <c r="Z719" s="737"/>
      <c r="AA719" s="737"/>
      <c r="AB719" s="737"/>
      <c r="AC719" s="737"/>
      <c r="AD719" s="737"/>
      <c r="AE719" s="737"/>
      <c r="AF719" s="737"/>
    </row>
    <row r="720" spans="1:32" ht="22.5" customHeight="1">
      <c r="A720" s="166" t="str">
        <f>IF(N709="","",A719+1)</f>
        <v/>
      </c>
      <c r="B720" s="738" t="s">
        <v>213</v>
      </c>
      <c r="C720" s="738"/>
      <c r="D720" s="739" t="s">
        <v>229</v>
      </c>
      <c r="E720" s="740"/>
      <c r="F720" s="393" t="s">
        <v>186</v>
      </c>
      <c r="G720" s="738" t="s">
        <v>213</v>
      </c>
      <c r="H720" s="738"/>
      <c r="I720" s="739" t="s">
        <v>229</v>
      </c>
      <c r="J720" s="740"/>
      <c r="K720" s="393" t="s">
        <v>186</v>
      </c>
      <c r="L720" s="738" t="s">
        <v>213</v>
      </c>
      <c r="M720" s="738"/>
      <c r="N720" s="739" t="s">
        <v>229</v>
      </c>
      <c r="O720" s="740"/>
      <c r="P720" s="393" t="s">
        <v>186</v>
      </c>
      <c r="Q720" s="770"/>
      <c r="R720" s="738" t="s">
        <v>213</v>
      </c>
      <c r="S720" s="738"/>
      <c r="T720" s="739" t="s">
        <v>229</v>
      </c>
      <c r="U720" s="740"/>
      <c r="V720" s="393" t="s">
        <v>186</v>
      </c>
      <c r="W720" s="738" t="s">
        <v>213</v>
      </c>
      <c r="X720" s="738"/>
      <c r="Y720" s="739" t="s">
        <v>229</v>
      </c>
      <c r="Z720" s="740"/>
      <c r="AA720" s="393" t="s">
        <v>186</v>
      </c>
      <c r="AB720" s="738" t="s">
        <v>213</v>
      </c>
      <c r="AC720" s="738"/>
      <c r="AD720" s="739" t="s">
        <v>229</v>
      </c>
      <c r="AE720" s="740"/>
      <c r="AF720" s="393" t="s">
        <v>186</v>
      </c>
    </row>
    <row r="721" spans="1:32" ht="21.75" customHeight="1">
      <c r="A721" s="166" t="str">
        <f>IF(N709="","",A720+1)</f>
        <v/>
      </c>
      <c r="B721" s="741" t="s">
        <v>221</v>
      </c>
      <c r="C721" s="742"/>
      <c r="D721" s="742"/>
      <c r="E721" s="119" t="str">
        <f>IFERROR(VLOOKUP(N709,Marks,90,0),"")</f>
        <v/>
      </c>
      <c r="F721" s="130" t="str">
        <f>IFERROR(VLOOKUP(N709,Marks,94,0),"")</f>
        <v/>
      </c>
      <c r="G721" s="741" t="s">
        <v>192</v>
      </c>
      <c r="H721" s="742"/>
      <c r="I721" s="742"/>
      <c r="J721" s="119" t="str">
        <f>IFERROR(VLOOKUP(N709,Marks,98,0),"")</f>
        <v/>
      </c>
      <c r="K721" s="130" t="str">
        <f>IFERROR(VLOOKUP(N709,Marks,102,0),"")</f>
        <v/>
      </c>
      <c r="L721" s="743" t="s">
        <v>193</v>
      </c>
      <c r="M721" s="744"/>
      <c r="N721" s="744"/>
      <c r="O721" s="119" t="str">
        <f>IFERROR(VLOOKUP(N709,Marks,106,0),"")</f>
        <v/>
      </c>
      <c r="P721" s="130" t="str">
        <f>IFERROR(VLOOKUP(N709,Marks,110,0),"")</f>
        <v/>
      </c>
      <c r="Q721" s="770"/>
      <c r="R721" s="740" t="s">
        <v>221</v>
      </c>
      <c r="S721" s="740"/>
      <c r="T721" s="740"/>
      <c r="U721" s="119" t="str">
        <f>IFERROR(VLOOKUP(AD709,Marks,90,0),"")</f>
        <v/>
      </c>
      <c r="V721" s="130" t="str">
        <f>IFERROR(VLOOKUP(AD709,Marks,94,0),"")</f>
        <v/>
      </c>
      <c r="W721" s="740" t="s">
        <v>192</v>
      </c>
      <c r="X721" s="740"/>
      <c r="Y721" s="740"/>
      <c r="Z721" s="119" t="str">
        <f>IFERROR(VLOOKUP(AD709,Marks,98,0),"")</f>
        <v/>
      </c>
      <c r="AA721" s="130" t="str">
        <f>IFERROR(VLOOKUP(AD709,Marks,102,0),"")</f>
        <v/>
      </c>
      <c r="AB721" s="745" t="s">
        <v>193</v>
      </c>
      <c r="AC721" s="745"/>
      <c r="AD721" s="745"/>
      <c r="AE721" s="119" t="str">
        <f>IFERROR(VLOOKUP(AD709,Marks,106,0),"")</f>
        <v/>
      </c>
      <c r="AF721" s="130" t="str">
        <f>IFERROR(VLOOKUP(AD709,Marks,110,0),"")</f>
        <v/>
      </c>
    </row>
    <row r="722" spans="1:32" ht="21" customHeight="1">
      <c r="A722" s="166" t="str">
        <f>IF(N709="","",A721+1)</f>
        <v/>
      </c>
      <c r="B722" s="732" t="s">
        <v>216</v>
      </c>
      <c r="C722" s="732"/>
      <c r="D722" s="732"/>
      <c r="E722" s="746" t="str">
        <f>IFERROR(VLOOKUP(N709,Marks,116,0),"")</f>
        <v/>
      </c>
      <c r="F722" s="746"/>
      <c r="G722" s="746"/>
      <c r="H722" s="746"/>
      <c r="I722" s="732" t="s">
        <v>217</v>
      </c>
      <c r="J722" s="732"/>
      <c r="K722" s="732"/>
      <c r="L722" s="732"/>
      <c r="M722" s="747" t="str">
        <f>IFERROR(VLOOKUP(N709,Marks,117,0),"")</f>
        <v/>
      </c>
      <c r="N722" s="747"/>
      <c r="O722" s="747"/>
      <c r="P722" s="747"/>
      <c r="Q722" s="770"/>
      <c r="R722" s="732" t="s">
        <v>216</v>
      </c>
      <c r="S722" s="732"/>
      <c r="T722" s="732"/>
      <c r="U722" s="746" t="str">
        <f>IFERROR(VLOOKUP(AD709,Marks,116,0),"")</f>
        <v/>
      </c>
      <c r="V722" s="746"/>
      <c r="W722" s="746"/>
      <c r="X722" s="746"/>
      <c r="Y722" s="732" t="s">
        <v>217</v>
      </c>
      <c r="Z722" s="732"/>
      <c r="AA722" s="732"/>
      <c r="AB722" s="732"/>
      <c r="AC722" s="747" t="str">
        <f>IFERROR(VLOOKUP(AD709,Marks,117,0),"")</f>
        <v/>
      </c>
      <c r="AD722" s="747"/>
      <c r="AE722" s="747"/>
      <c r="AF722" s="747"/>
    </row>
    <row r="723" spans="1:32" ht="21" customHeight="1">
      <c r="A723" s="166" t="str">
        <f>IF(N709="","",A722+1)</f>
        <v/>
      </c>
      <c r="B723" s="732" t="s">
        <v>218</v>
      </c>
      <c r="C723" s="732"/>
      <c r="D723" s="732"/>
      <c r="E723" s="774" t="str">
        <f>IFERROR(VLOOKUP(N709,Marks,115,0),"")</f>
        <v/>
      </c>
      <c r="F723" s="774"/>
      <c r="G723" s="774"/>
      <c r="H723" s="774"/>
      <c r="I723" s="732" t="s">
        <v>219</v>
      </c>
      <c r="J723" s="732"/>
      <c r="K723" s="732"/>
      <c r="L723" s="732"/>
      <c r="M723" s="733" t="str">
        <f>IFERROR(VLOOKUP(N709,Marks,112,0),"")</f>
        <v/>
      </c>
      <c r="N723" s="733"/>
      <c r="O723" s="733"/>
      <c r="P723" s="733"/>
      <c r="Q723" s="770"/>
      <c r="R723" s="732" t="s">
        <v>218</v>
      </c>
      <c r="S723" s="732"/>
      <c r="T723" s="732"/>
      <c r="U723" s="774" t="str">
        <f>IFERROR(VLOOKUP(AD709,Marks,115,0),"")</f>
        <v/>
      </c>
      <c r="V723" s="774"/>
      <c r="W723" s="774"/>
      <c r="X723" s="774"/>
      <c r="Y723" s="732" t="s">
        <v>219</v>
      </c>
      <c r="Z723" s="732"/>
      <c r="AA723" s="732"/>
      <c r="AB723" s="732"/>
      <c r="AC723" s="733" t="str">
        <f>IFERROR(VLOOKUP(AD709,Marks,112,0),"")</f>
        <v/>
      </c>
      <c r="AD723" s="733"/>
      <c r="AE723" s="733"/>
      <c r="AF723" s="733"/>
    </row>
    <row r="724" spans="1:32" ht="21" customHeight="1">
      <c r="A724" s="166" t="str">
        <f>IF(N709="","",A723+1)</f>
        <v/>
      </c>
      <c r="B724" s="732" t="s">
        <v>220</v>
      </c>
      <c r="C724" s="732"/>
      <c r="D724" s="732"/>
      <c r="E724" s="324" t="str">
        <f>IFERROR(VLOOKUP(N709,Marks,113,0),"")</f>
        <v/>
      </c>
      <c r="F724" s="325" t="s">
        <v>341</v>
      </c>
      <c r="G724" s="734" t="str">
        <f>IF(OR(N709="",E707="",O718=""),"",IF(O718&gt;=81%*P713,"A",IF(O718&gt;=61%*P713,"B",IF(O718&gt;=41%*P713,"C",IF(O718&gt;=21%*P713,"D","E")))))</f>
        <v/>
      </c>
      <c r="H724" s="734"/>
      <c r="I724" s="732" t="s">
        <v>222</v>
      </c>
      <c r="J724" s="732"/>
      <c r="K724" s="732"/>
      <c r="L724" s="732"/>
      <c r="M724" s="769" t="str">
        <f>IFERROR(VLOOKUP(N709,Marks,114,0),"")</f>
        <v/>
      </c>
      <c r="N724" s="769"/>
      <c r="O724" s="769"/>
      <c r="P724" s="769"/>
      <c r="Q724" s="770"/>
      <c r="R724" s="732" t="s">
        <v>220</v>
      </c>
      <c r="S724" s="732"/>
      <c r="T724" s="732"/>
      <c r="U724" s="324" t="str">
        <f>IFERROR(VLOOKUP(AD709,Marks,113,0),"")</f>
        <v/>
      </c>
      <c r="V724" s="325" t="s">
        <v>341</v>
      </c>
      <c r="W724" s="734" t="str">
        <f>IF(OR(AD709="",U707="",AE718=""),"",IF(AE718&gt;=81%*AF713,"A",IF(AE718&gt;=61%*AF713,"B",IF(AE718&gt;=41%*AF713,"C",IF(AE718&gt;=21%*AF713,"D","E")))))</f>
        <v/>
      </c>
      <c r="X724" s="734"/>
      <c r="Y724" s="732" t="s">
        <v>222</v>
      </c>
      <c r="Z724" s="732"/>
      <c r="AA724" s="732"/>
      <c r="AB724" s="732"/>
      <c r="AC724" s="769" t="str">
        <f>IFERROR(VLOOKUP(AD709,Marks,114,0),"")</f>
        <v/>
      </c>
      <c r="AD724" s="769"/>
      <c r="AE724" s="769"/>
      <c r="AF724" s="769"/>
    </row>
    <row r="725" spans="1:32" ht="21" customHeight="1">
      <c r="A725" s="166" t="str">
        <f>IF(N709="","",A724+1)</f>
        <v/>
      </c>
      <c r="B725" s="768" t="s">
        <v>228</v>
      </c>
      <c r="C725" s="768"/>
      <c r="D725" s="768"/>
      <c r="E725" s="735">
        <f>'Master sheet'!$C$10</f>
        <v>44697</v>
      </c>
      <c r="F725" s="735"/>
      <c r="G725" s="735"/>
      <c r="H725" s="318"/>
      <c r="I725" s="121"/>
      <c r="J725" s="121"/>
      <c r="K725" s="76"/>
      <c r="L725" s="121"/>
      <c r="M725" s="121"/>
      <c r="N725" s="121"/>
      <c r="O725" s="121"/>
      <c r="P725" s="121"/>
      <c r="Q725" s="770"/>
      <c r="R725" s="768" t="s">
        <v>228</v>
      </c>
      <c r="S725" s="768"/>
      <c r="T725" s="768"/>
      <c r="U725" s="735">
        <f>'Master sheet'!$C$10</f>
        <v>44697</v>
      </c>
      <c r="V725" s="735"/>
      <c r="W725" s="735"/>
      <c r="X725" s="121"/>
      <c r="Y725" s="121"/>
      <c r="Z725" s="121"/>
      <c r="AA725" s="76"/>
      <c r="AB725" s="121"/>
      <c r="AC725" s="121"/>
      <c r="AD725" s="121"/>
      <c r="AE725" s="121"/>
      <c r="AF725" s="121"/>
    </row>
    <row r="726" spans="1:32" ht="43.5" customHeight="1">
      <c r="A726" s="166" t="str">
        <f>IF(N709="","",A725+1)</f>
        <v/>
      </c>
      <c r="B726" s="755" t="str">
        <f>IF(AND(C706=1),CONCATENATE("( ",UPPER('Master sheet'!$F$10)," )"),IF(AND(C706=2),CONCATENATE("( ",UPPER('Master sheet'!$F$18)," )"),IF(AND(C706=3),CONCATENATE("( ",UPPER('Master sheet'!$J$10)," )"),IF(AND(C706=4),CONCATENATE("( ",UPPER('Master sheet'!$J$18)," )"),""))))</f>
        <v/>
      </c>
      <c r="C726" s="755"/>
      <c r="D726" s="755"/>
      <c r="E726" s="755"/>
      <c r="F726" s="756" t="str">
        <f>IF(AND(N709=""),"",CONCATENATE("(",'Master sheet'!$C$14," )"))</f>
        <v/>
      </c>
      <c r="G726" s="756"/>
      <c r="H726" s="756"/>
      <c r="I726" s="756"/>
      <c r="J726" s="756"/>
      <c r="K726" s="756" t="str">
        <f>IF(AND(N709=""),"",CONCATENATE("(",'Master sheet'!$C$12," )"))</f>
        <v/>
      </c>
      <c r="L726" s="756"/>
      <c r="M726" s="756"/>
      <c r="N726" s="756"/>
      <c r="O726" s="756"/>
      <c r="P726" s="756"/>
      <c r="Q726" s="770"/>
      <c r="R726" s="755" t="str">
        <f>IF(AND(S706=1),CONCATENATE("( ",UPPER('Master sheet'!$F$10)," )"),IF(AND(S706=2),CONCATENATE("( ",UPPER('Master sheet'!$F$18)," )"),IF(AND(S706=3),CONCATENATE("( ",UPPER('Master sheet'!$J$10)," )"),IF(AND(S706=4),CONCATENATE("( ",UPPER('Master sheet'!$J$18)," )"),""))))</f>
        <v/>
      </c>
      <c r="S726" s="755"/>
      <c r="T726" s="755"/>
      <c r="U726" s="755"/>
      <c r="V726" s="756" t="str">
        <f>IF(AND(AD709=""),"",CONCATENATE("(",'Master sheet'!$C$14," )"))</f>
        <v/>
      </c>
      <c r="W726" s="756"/>
      <c r="X726" s="756"/>
      <c r="Y726" s="756"/>
      <c r="Z726" s="756"/>
      <c r="AA726" s="756" t="str">
        <f>IF(AND(AD709=""),"",CONCATENATE("(",'Master sheet'!$C$12," )"))</f>
        <v/>
      </c>
      <c r="AB726" s="756"/>
      <c r="AC726" s="756"/>
      <c r="AD726" s="756"/>
      <c r="AE726" s="756"/>
      <c r="AF726" s="756"/>
    </row>
    <row r="727" spans="1:32" ht="21.75" customHeight="1">
      <c r="A727" s="166" t="str">
        <f>IF(N709="","",A726+1)</f>
        <v/>
      </c>
      <c r="B727" s="757" t="s">
        <v>223</v>
      </c>
      <c r="C727" s="757"/>
      <c r="D727" s="757"/>
      <c r="E727" s="757"/>
      <c r="F727" s="758" t="s">
        <v>224</v>
      </c>
      <c r="G727" s="758"/>
      <c r="H727" s="758"/>
      <c r="I727" s="758"/>
      <c r="J727" s="758"/>
      <c r="K727" s="757" t="s">
        <v>225</v>
      </c>
      <c r="L727" s="757"/>
      <c r="M727" s="757"/>
      <c r="N727" s="757"/>
      <c r="O727" s="757"/>
      <c r="P727" s="757"/>
      <c r="Q727" s="770"/>
      <c r="R727" s="757" t="s">
        <v>223</v>
      </c>
      <c r="S727" s="757"/>
      <c r="T727" s="757"/>
      <c r="U727" s="757"/>
      <c r="V727" s="758" t="s">
        <v>224</v>
      </c>
      <c r="W727" s="758"/>
      <c r="X727" s="758"/>
      <c r="Y727" s="758"/>
      <c r="Z727" s="758"/>
      <c r="AA727" s="757" t="s">
        <v>225</v>
      </c>
      <c r="AB727" s="757"/>
      <c r="AC727" s="757"/>
      <c r="AD727" s="757"/>
      <c r="AE727" s="757"/>
      <c r="AF727" s="757"/>
    </row>
    <row r="729" spans="1:32" ht="21.9" customHeight="1">
      <c r="A729" s="165" t="str">
        <f>IF(N735="","",1)</f>
        <v/>
      </c>
      <c r="B729" s="759" t="s">
        <v>203</v>
      </c>
      <c r="C729" s="759"/>
      <c r="D729" s="759"/>
      <c r="E729" s="759"/>
      <c r="F729" s="759"/>
      <c r="G729" s="759"/>
      <c r="H729" s="759"/>
      <c r="I729" s="759"/>
      <c r="J729" s="759"/>
      <c r="K729" s="759"/>
      <c r="L729" s="759"/>
      <c r="M729" s="759"/>
      <c r="N729" s="759"/>
      <c r="O729" s="759"/>
      <c r="P729" s="759"/>
      <c r="Q729" s="770" t="s">
        <v>249</v>
      </c>
      <c r="R729" s="759" t="s">
        <v>203</v>
      </c>
      <c r="S729" s="759"/>
      <c r="T729" s="759"/>
      <c r="U729" s="759"/>
      <c r="V729" s="759"/>
      <c r="W729" s="759"/>
      <c r="X729" s="759"/>
      <c r="Y729" s="759"/>
      <c r="Z729" s="759"/>
      <c r="AA729" s="759"/>
      <c r="AB729" s="759"/>
      <c r="AC729" s="759"/>
      <c r="AD729" s="759"/>
      <c r="AE729" s="759"/>
      <c r="AF729" s="759"/>
    </row>
    <row r="730" spans="1:32" ht="21.9" customHeight="1">
      <c r="A730" s="166" t="str">
        <f>IF(N735="","",A729+1)</f>
        <v/>
      </c>
      <c r="B730" s="771" t="s">
        <v>204</v>
      </c>
      <c r="C730" s="771"/>
      <c r="D730" s="771"/>
      <c r="E730" s="771"/>
      <c r="F730" s="771"/>
      <c r="G730" s="771"/>
      <c r="H730" s="771"/>
      <c r="I730" s="771"/>
      <c r="J730" s="771"/>
      <c r="K730" s="771"/>
      <c r="L730" s="771"/>
      <c r="M730" s="771"/>
      <c r="N730" s="771"/>
      <c r="O730" s="771"/>
      <c r="P730" s="771"/>
      <c r="Q730" s="770"/>
      <c r="R730" s="771" t="s">
        <v>204</v>
      </c>
      <c r="S730" s="771"/>
      <c r="T730" s="771"/>
      <c r="U730" s="771"/>
      <c r="V730" s="771"/>
      <c r="W730" s="771"/>
      <c r="X730" s="771"/>
      <c r="Y730" s="771"/>
      <c r="Z730" s="771"/>
      <c r="AA730" s="771"/>
      <c r="AB730" s="771"/>
      <c r="AC730" s="771"/>
      <c r="AD730" s="771"/>
      <c r="AE730" s="771"/>
      <c r="AF730" s="771"/>
    </row>
    <row r="731" spans="1:32" ht="21.9" customHeight="1">
      <c r="A731" s="166" t="str">
        <f>IF(N735="","",A730+1)</f>
        <v/>
      </c>
      <c r="B731" s="772" t="s">
        <v>168</v>
      </c>
      <c r="C731" s="772"/>
      <c r="D731" s="772"/>
      <c r="E731" s="773" t="str">
        <f>IF(AND(N735=""),"",'Result Sheet'!$F$2)</f>
        <v/>
      </c>
      <c r="F731" s="773"/>
      <c r="G731" s="773"/>
      <c r="H731" s="773"/>
      <c r="I731" s="773"/>
      <c r="J731" s="773"/>
      <c r="K731" s="773"/>
      <c r="L731" s="773"/>
      <c r="M731" s="773"/>
      <c r="N731" s="773"/>
      <c r="O731" s="773"/>
      <c r="P731" s="773"/>
      <c r="Q731" s="770"/>
      <c r="R731" s="772" t="s">
        <v>168</v>
      </c>
      <c r="S731" s="772"/>
      <c r="T731" s="772"/>
      <c r="U731" s="773" t="str">
        <f>IF(AND(AD735=""),"",'Result Sheet'!$F$2)</f>
        <v/>
      </c>
      <c r="V731" s="773"/>
      <c r="W731" s="773"/>
      <c r="X731" s="773"/>
      <c r="Y731" s="773"/>
      <c r="Z731" s="773"/>
      <c r="AA731" s="773"/>
      <c r="AB731" s="773"/>
      <c r="AC731" s="773"/>
      <c r="AD731" s="773"/>
      <c r="AE731" s="773"/>
      <c r="AF731" s="773"/>
    </row>
    <row r="732" spans="1:32" ht="21.9" customHeight="1">
      <c r="A732" s="166" t="str">
        <f>IF(N735="","",A731+1)</f>
        <v/>
      </c>
      <c r="B732" s="164" t="s">
        <v>169</v>
      </c>
      <c r="C732" s="748" t="str">
        <f>IFERROR(VLOOKUP(N735,Marks,2,0),"")</f>
        <v/>
      </c>
      <c r="D732" s="748"/>
      <c r="E732" s="766" t="s">
        <v>212</v>
      </c>
      <c r="F732" s="766"/>
      <c r="G732" s="766"/>
      <c r="H732" s="748" t="str">
        <f>IFERROR(VLOOKUP(N735,Marks,3,0),"")</f>
        <v/>
      </c>
      <c r="I732" s="748"/>
      <c r="J732" s="749" t="s">
        <v>205</v>
      </c>
      <c r="K732" s="749"/>
      <c r="L732" s="749"/>
      <c r="M732" s="749"/>
      <c r="N732" s="750" t="str">
        <f>IF(AND(N735=""),"",'Marks Entry 1st'!$I$2)</f>
        <v/>
      </c>
      <c r="O732" s="750"/>
      <c r="P732" s="750"/>
      <c r="Q732" s="770"/>
      <c r="R732" s="164" t="s">
        <v>169</v>
      </c>
      <c r="S732" s="748" t="str">
        <f>IFERROR(VLOOKUP(AD735,Marks,2,0),"")</f>
        <v/>
      </c>
      <c r="T732" s="748"/>
      <c r="U732" s="766" t="s">
        <v>212</v>
      </c>
      <c r="V732" s="766"/>
      <c r="W732" s="766"/>
      <c r="X732" s="748" t="str">
        <f>IFERROR(VLOOKUP(AD735,Marks,3,0),"")</f>
        <v/>
      </c>
      <c r="Y732" s="748"/>
      <c r="Z732" s="749" t="s">
        <v>205</v>
      </c>
      <c r="AA732" s="749"/>
      <c r="AB732" s="749"/>
      <c r="AC732" s="749"/>
      <c r="AD732" s="750" t="str">
        <f>IF(AND(AD735=""),"",'Marks Entry 1st'!$I$2)</f>
        <v/>
      </c>
      <c r="AE732" s="750"/>
      <c r="AF732" s="750"/>
    </row>
    <row r="733" spans="1:32" ht="21.9" customHeight="1">
      <c r="A733" s="166" t="str">
        <f>IF(N735="","",A732+1)</f>
        <v/>
      </c>
      <c r="B733" s="751" t="s">
        <v>206</v>
      </c>
      <c r="C733" s="751"/>
      <c r="D733" s="751"/>
      <c r="E733" s="752" t="str">
        <f>IFERROR(VLOOKUP(N735,Marks,6,0),"")</f>
        <v/>
      </c>
      <c r="F733" s="752"/>
      <c r="G733" s="752"/>
      <c r="H733" s="752"/>
      <c r="I733" s="752"/>
      <c r="J733" s="753" t="s">
        <v>209</v>
      </c>
      <c r="K733" s="753"/>
      <c r="L733" s="753"/>
      <c r="M733" s="753"/>
      <c r="N733" s="754" t="str">
        <f>IFERROR(VLOOKUP(N735,Marks,5,0),"")</f>
        <v/>
      </c>
      <c r="O733" s="754"/>
      <c r="P733" s="754"/>
      <c r="Q733" s="770"/>
      <c r="R733" s="751" t="s">
        <v>206</v>
      </c>
      <c r="S733" s="751"/>
      <c r="T733" s="751"/>
      <c r="U733" s="752" t="str">
        <f>IFERROR(VLOOKUP(AD735,Marks,6,0),"")</f>
        <v/>
      </c>
      <c r="V733" s="752"/>
      <c r="W733" s="752"/>
      <c r="X733" s="752"/>
      <c r="Y733" s="752"/>
      <c r="Z733" s="753" t="s">
        <v>209</v>
      </c>
      <c r="AA733" s="753"/>
      <c r="AB733" s="753"/>
      <c r="AC733" s="753"/>
      <c r="AD733" s="754" t="str">
        <f>IFERROR(VLOOKUP(AD735,Marks,5,0),"")</f>
        <v/>
      </c>
      <c r="AE733" s="754"/>
      <c r="AF733" s="754"/>
    </row>
    <row r="734" spans="1:32" ht="21.9" customHeight="1">
      <c r="A734" s="166" t="str">
        <f>IF(N735="","",A733+1)</f>
        <v/>
      </c>
      <c r="B734" s="751" t="s">
        <v>207</v>
      </c>
      <c r="C734" s="751"/>
      <c r="D734" s="751"/>
      <c r="E734" s="752" t="str">
        <f>IFERROR(VLOOKUP(N735,Marks,7,0),"")</f>
        <v/>
      </c>
      <c r="F734" s="752"/>
      <c r="G734" s="752"/>
      <c r="H734" s="752"/>
      <c r="I734" s="752"/>
      <c r="J734" s="753" t="s">
        <v>210</v>
      </c>
      <c r="K734" s="753"/>
      <c r="L734" s="753"/>
      <c r="M734" s="753"/>
      <c r="N734" s="767" t="str">
        <f>IFERROR(VLOOKUP(N735,Marks,4,0),"")</f>
        <v/>
      </c>
      <c r="O734" s="767"/>
      <c r="P734" s="767"/>
      <c r="Q734" s="770"/>
      <c r="R734" s="751" t="s">
        <v>207</v>
      </c>
      <c r="S734" s="751"/>
      <c r="T734" s="751"/>
      <c r="U734" s="752" t="str">
        <f>IFERROR(VLOOKUP(AD735,Marks,7,0),"")</f>
        <v/>
      </c>
      <c r="V734" s="752"/>
      <c r="W734" s="752"/>
      <c r="X734" s="752"/>
      <c r="Y734" s="752"/>
      <c r="Z734" s="753" t="s">
        <v>210</v>
      </c>
      <c r="AA734" s="753"/>
      <c r="AB734" s="753"/>
      <c r="AC734" s="753"/>
      <c r="AD734" s="767" t="str">
        <f>IFERROR(VLOOKUP(AD735,Marks,4,0),"")</f>
        <v/>
      </c>
      <c r="AE734" s="767"/>
      <c r="AF734" s="767"/>
    </row>
    <row r="735" spans="1:32" ht="21.9" customHeight="1">
      <c r="A735" s="166" t="str">
        <f>IF(N735="","",A734+1)</f>
        <v/>
      </c>
      <c r="B735" s="751" t="s">
        <v>208</v>
      </c>
      <c r="C735" s="751"/>
      <c r="D735" s="751"/>
      <c r="E735" s="752" t="str">
        <f>IFERROR(VLOOKUP(N735,Marks,8,0),"")</f>
        <v/>
      </c>
      <c r="F735" s="752"/>
      <c r="G735" s="752"/>
      <c r="H735" s="752"/>
      <c r="I735" s="752"/>
      <c r="J735" s="753" t="s">
        <v>211</v>
      </c>
      <c r="K735" s="753"/>
      <c r="L735" s="753"/>
      <c r="M735" s="753"/>
      <c r="N735" s="760" t="str">
        <f>IF(AD709="","",IF(AND(AD709+1&gt;$AN$6),"",AD709+1))</f>
        <v/>
      </c>
      <c r="O735" s="760"/>
      <c r="P735" s="760"/>
      <c r="Q735" s="770"/>
      <c r="R735" s="751" t="s">
        <v>208</v>
      </c>
      <c r="S735" s="751"/>
      <c r="T735" s="751"/>
      <c r="U735" s="752" t="str">
        <f>IFERROR(VLOOKUP(AD735,Marks,8,0),"")</f>
        <v/>
      </c>
      <c r="V735" s="752"/>
      <c r="W735" s="752"/>
      <c r="X735" s="752"/>
      <c r="Y735" s="752"/>
      <c r="Z735" s="753" t="s">
        <v>211</v>
      </c>
      <c r="AA735" s="753"/>
      <c r="AB735" s="753"/>
      <c r="AC735" s="753"/>
      <c r="AD735" s="761" t="str">
        <f>IF(N735="","",IF(AND(N735+1&gt;$AN$6),"",N735+1))</f>
        <v/>
      </c>
      <c r="AE735" s="761"/>
      <c r="AF735" s="761"/>
    </row>
    <row r="736" spans="1:32" ht="9" customHeight="1">
      <c r="A736" s="166" t="str">
        <f>IF(N735="","",A735+1)</f>
        <v/>
      </c>
      <c r="B736" s="123"/>
      <c r="C736" s="123"/>
      <c r="D736" s="123"/>
      <c r="E736" s="124"/>
      <c r="F736" s="124"/>
      <c r="G736" s="124"/>
      <c r="H736" s="123"/>
      <c r="I736" s="123"/>
      <c r="J736" s="125"/>
      <c r="K736" s="125"/>
      <c r="L736" s="125"/>
      <c r="M736" s="76"/>
      <c r="N736" s="76"/>
      <c r="O736" s="76"/>
      <c r="P736" s="76"/>
      <c r="Q736" s="770"/>
      <c r="R736" s="123"/>
      <c r="S736" s="123"/>
      <c r="T736" s="123"/>
      <c r="U736" s="124"/>
      <c r="V736" s="124"/>
      <c r="W736" s="124"/>
      <c r="X736" s="123"/>
      <c r="Y736" s="123"/>
      <c r="Z736" s="125"/>
      <c r="AA736" s="125"/>
      <c r="AB736" s="125"/>
      <c r="AC736" s="76"/>
      <c r="AD736" s="76"/>
      <c r="AE736" s="76"/>
      <c r="AF736" s="76"/>
    </row>
    <row r="737" spans="1:32" ht="21" customHeight="1">
      <c r="A737" s="166" t="str">
        <f>IF(N735="","",A736+1)</f>
        <v/>
      </c>
      <c r="B737" s="762" t="s">
        <v>213</v>
      </c>
      <c r="C737" s="610" t="s">
        <v>214</v>
      </c>
      <c r="D737" s="610"/>
      <c r="E737" s="610"/>
      <c r="F737" s="763" t="s">
        <v>13</v>
      </c>
      <c r="G737" s="764"/>
      <c r="H737" s="764"/>
      <c r="I737" s="765"/>
      <c r="J737" s="613" t="s">
        <v>184</v>
      </c>
      <c r="K737" s="614" t="s">
        <v>167</v>
      </c>
      <c r="L737" s="615"/>
      <c r="M737" s="615"/>
      <c r="N737" s="616"/>
      <c r="O737" s="580" t="s">
        <v>185</v>
      </c>
      <c r="P737" s="581" t="s">
        <v>186</v>
      </c>
      <c r="Q737" s="770"/>
      <c r="R737" s="762" t="s">
        <v>213</v>
      </c>
      <c r="S737" s="610" t="s">
        <v>214</v>
      </c>
      <c r="T737" s="610"/>
      <c r="U737" s="610"/>
      <c r="V737" s="763" t="s">
        <v>13</v>
      </c>
      <c r="W737" s="764"/>
      <c r="X737" s="764"/>
      <c r="Y737" s="765"/>
      <c r="Z737" s="613" t="s">
        <v>184</v>
      </c>
      <c r="AA737" s="614" t="s">
        <v>167</v>
      </c>
      <c r="AB737" s="615"/>
      <c r="AC737" s="615"/>
      <c r="AD737" s="616"/>
      <c r="AE737" s="580" t="s">
        <v>185</v>
      </c>
      <c r="AF737" s="581" t="s">
        <v>186</v>
      </c>
    </row>
    <row r="738" spans="1:32" ht="90.75" customHeight="1">
      <c r="A738" s="166" t="str">
        <f>IF(N735="","",A737+1)</f>
        <v/>
      </c>
      <c r="B738" s="762"/>
      <c r="C738" s="171" t="s">
        <v>11</v>
      </c>
      <c r="D738" s="171" t="s">
        <v>180</v>
      </c>
      <c r="E738" s="171" t="s">
        <v>108</v>
      </c>
      <c r="F738" s="171" t="s">
        <v>182</v>
      </c>
      <c r="G738" s="171" t="s">
        <v>183</v>
      </c>
      <c r="H738" s="305" t="s">
        <v>10</v>
      </c>
      <c r="I738" s="171" t="s">
        <v>108</v>
      </c>
      <c r="J738" s="613"/>
      <c r="K738" s="172" t="s">
        <v>182</v>
      </c>
      <c r="L738" s="172" t="s">
        <v>183</v>
      </c>
      <c r="M738" s="173" t="s">
        <v>10</v>
      </c>
      <c r="N738" s="171" t="s">
        <v>108</v>
      </c>
      <c r="O738" s="580"/>
      <c r="P738" s="736"/>
      <c r="Q738" s="770"/>
      <c r="R738" s="762"/>
      <c r="S738" s="171" t="s">
        <v>11</v>
      </c>
      <c r="T738" s="171" t="s">
        <v>180</v>
      </c>
      <c r="U738" s="171" t="s">
        <v>108</v>
      </c>
      <c r="V738" s="171" t="s">
        <v>182</v>
      </c>
      <c r="W738" s="171" t="s">
        <v>183</v>
      </c>
      <c r="X738" s="305" t="s">
        <v>10</v>
      </c>
      <c r="Y738" s="171" t="s">
        <v>108</v>
      </c>
      <c r="Z738" s="613"/>
      <c r="AA738" s="172" t="s">
        <v>182</v>
      </c>
      <c r="AB738" s="172" t="s">
        <v>183</v>
      </c>
      <c r="AC738" s="173" t="s">
        <v>10</v>
      </c>
      <c r="AD738" s="171" t="s">
        <v>108</v>
      </c>
      <c r="AE738" s="580"/>
      <c r="AF738" s="736">
        <v>0</v>
      </c>
    </row>
    <row r="739" spans="1:32" ht="18.75" customHeight="1">
      <c r="A739" s="166" t="str">
        <f>IF(N735="","",A738+1)</f>
        <v/>
      </c>
      <c r="B739" s="762"/>
      <c r="C739" s="390">
        <v>20</v>
      </c>
      <c r="D739" s="390">
        <v>20</v>
      </c>
      <c r="E739" s="116">
        <v>40</v>
      </c>
      <c r="F739" s="390">
        <v>30</v>
      </c>
      <c r="G739" s="390">
        <v>18</v>
      </c>
      <c r="H739" s="390">
        <v>12</v>
      </c>
      <c r="I739" s="116">
        <v>60</v>
      </c>
      <c r="J739" s="118">
        <v>100</v>
      </c>
      <c r="K739" s="390">
        <v>50</v>
      </c>
      <c r="L739" s="390">
        <v>30</v>
      </c>
      <c r="M739" s="390">
        <v>20</v>
      </c>
      <c r="N739" s="116">
        <v>100</v>
      </c>
      <c r="O739" s="118">
        <v>200</v>
      </c>
      <c r="P739" s="775" t="str">
        <f>IF(AND(N735="",C732="",E733="",N733=""),"",IF(OR(C732=1,C732=2),600,800))</f>
        <v/>
      </c>
      <c r="Q739" s="770"/>
      <c r="R739" s="762"/>
      <c r="S739" s="390">
        <v>20</v>
      </c>
      <c r="T739" s="390">
        <v>20</v>
      </c>
      <c r="U739" s="116">
        <v>40</v>
      </c>
      <c r="V739" s="390">
        <v>30</v>
      </c>
      <c r="W739" s="390">
        <v>18</v>
      </c>
      <c r="X739" s="390">
        <v>12</v>
      </c>
      <c r="Y739" s="116">
        <v>60</v>
      </c>
      <c r="Z739" s="118">
        <v>100</v>
      </c>
      <c r="AA739" s="390">
        <v>50</v>
      </c>
      <c r="AB739" s="390">
        <v>30</v>
      </c>
      <c r="AC739" s="390">
        <v>20</v>
      </c>
      <c r="AD739" s="116">
        <v>100</v>
      </c>
      <c r="AE739" s="118">
        <v>200</v>
      </c>
      <c r="AF739" s="775" t="str">
        <f>IF(AND(AD735="",S732="",U733="",AD733=""),"",IF(OR(S732=1,S732=2),600,800))</f>
        <v/>
      </c>
    </row>
    <row r="740" spans="1:32" ht="21" customHeight="1">
      <c r="A740" s="166" t="str">
        <f>IF(N735="","",A739+1)</f>
        <v/>
      </c>
      <c r="B740" s="122" t="str">
        <f>'Result Sheet'!$L$4</f>
        <v xml:space="preserve">हिन्दी </v>
      </c>
      <c r="C740" s="391" t="str">
        <f>IFERROR(VLOOKUP(N735,Marks,11,0),"")</f>
        <v/>
      </c>
      <c r="D740" s="391" t="str">
        <f>IFERROR(VLOOKUP(N735,Marks,12,0),"")</f>
        <v/>
      </c>
      <c r="E740" s="117" t="str">
        <f>IFERROR(VLOOKUP(N735,Marks,13,0),"")</f>
        <v/>
      </c>
      <c r="F740" s="391" t="str">
        <f>IFERROR(VLOOKUP(N735,Marks,14,0),"")</f>
        <v/>
      </c>
      <c r="G740" s="391" t="str">
        <f>IFERROR(VLOOKUP(N735,Marks,15,0),"")</f>
        <v/>
      </c>
      <c r="H740" s="391" t="str">
        <f>IFERROR(VLOOKUP(N735,Marks,16,0),"")</f>
        <v/>
      </c>
      <c r="I740" s="117" t="str">
        <f>IFERROR(VLOOKUP(N735,Marks,17,0),"")</f>
        <v/>
      </c>
      <c r="J740" s="119">
        <f>IFERROR(VLOOKUP(N735,Marks,18,0),"")</f>
        <v>0</v>
      </c>
      <c r="K740" s="391" t="str">
        <f>IFERROR(VLOOKUP(N735,Marks,19,0),"")</f>
        <v/>
      </c>
      <c r="L740" s="391" t="str">
        <f>IFERROR(VLOOKUP(N735,Marks,20,0),"")</f>
        <v/>
      </c>
      <c r="M740" s="391" t="str">
        <f>IFERROR(VLOOKUP(N735,Marks,21,0),"")</f>
        <v/>
      </c>
      <c r="N740" s="117" t="str">
        <f>IFERROR(VLOOKUP(N735,Marks,22,0),"")</f>
        <v/>
      </c>
      <c r="O740" s="119" t="str">
        <f>IFERROR(VLOOKUP(N735,Marks,23,0),"")</f>
        <v/>
      </c>
      <c r="P740" s="323" t="str">
        <f>IFERROR(VLOOKUP(N735,Marks,29,0),"")</f>
        <v/>
      </c>
      <c r="Q740" s="770"/>
      <c r="R740" s="122" t="str">
        <f>'Result Sheet'!$L$4</f>
        <v xml:space="preserve">हिन्दी </v>
      </c>
      <c r="S740" s="391" t="str">
        <f>IFERROR(VLOOKUP(AD735,Marks,11,0),"")</f>
        <v/>
      </c>
      <c r="T740" s="391" t="str">
        <f>IFERROR(VLOOKUP(AD735,Marks,12,0),"")</f>
        <v/>
      </c>
      <c r="U740" s="117" t="str">
        <f>IFERROR(VLOOKUP(AD735,Marks,13,0),"")</f>
        <v/>
      </c>
      <c r="V740" s="391" t="str">
        <f>IFERROR(VLOOKUP(AD735,Marks,14,0),"")</f>
        <v/>
      </c>
      <c r="W740" s="391" t="str">
        <f>IFERROR(VLOOKUP(AD735,Marks,15,0),"")</f>
        <v/>
      </c>
      <c r="X740" s="391" t="str">
        <f>IFERROR(VLOOKUP(AD735,Marks,16,0),"")</f>
        <v/>
      </c>
      <c r="Y740" s="117" t="str">
        <f>IFERROR(VLOOKUP(AD735,Marks,17,0),"")</f>
        <v/>
      </c>
      <c r="Z740" s="119">
        <f>IFERROR(VLOOKUP(AD735,Marks,18,0),"")</f>
        <v>0</v>
      </c>
      <c r="AA740" s="391" t="str">
        <f>IFERROR(VLOOKUP(AD735,Marks,19,0),"")</f>
        <v/>
      </c>
      <c r="AB740" s="391" t="str">
        <f>IFERROR(VLOOKUP(AD735,Marks,20,0),"")</f>
        <v/>
      </c>
      <c r="AC740" s="391" t="str">
        <f>IFERROR(VLOOKUP(AD735,Marks,21,0),"")</f>
        <v/>
      </c>
      <c r="AD740" s="117" t="str">
        <f>IFERROR(VLOOKUP(AD735,Marks,22,0),"")</f>
        <v/>
      </c>
      <c r="AE740" s="119" t="str">
        <f>IFERROR(VLOOKUP(AD735,Marks,23,0),"")</f>
        <v/>
      </c>
      <c r="AF740" s="323" t="str">
        <f>IFERROR(VLOOKUP(AD735,Marks,29,0),"")</f>
        <v/>
      </c>
    </row>
    <row r="741" spans="1:32" ht="21" customHeight="1">
      <c r="A741" s="166" t="str">
        <f>IF(N735="","",A740+1)</f>
        <v/>
      </c>
      <c r="B741" s="122" t="str">
        <f>'Result Sheet'!$AE$4</f>
        <v xml:space="preserve">अंग्रेजी </v>
      </c>
      <c r="C741" s="391" t="str">
        <f>IFERROR(VLOOKUP(N735,Marks,30,0),"")</f>
        <v/>
      </c>
      <c r="D741" s="391" t="str">
        <f>IFERROR(VLOOKUP(N735,Marks,31,0),"")</f>
        <v/>
      </c>
      <c r="E741" s="117" t="str">
        <f>IFERROR(VLOOKUP(N735,Marks,32,0),"")</f>
        <v/>
      </c>
      <c r="F741" s="391" t="str">
        <f>IFERROR(VLOOKUP(N735,Marks,33,0),"")</f>
        <v/>
      </c>
      <c r="G741" s="391" t="str">
        <f>IFERROR(VLOOKUP(N735,Marks,34,0),"")</f>
        <v/>
      </c>
      <c r="H741" s="391" t="str">
        <f>IFERROR(VLOOKUP(N735,Marks,35,0),"")</f>
        <v/>
      </c>
      <c r="I741" s="117" t="str">
        <f>IFERROR(VLOOKUP(N735,Marks,36,0),"")</f>
        <v/>
      </c>
      <c r="J741" s="119">
        <f>IFERROR(VLOOKUP(N735,Marks,37,0),"")</f>
        <v>0</v>
      </c>
      <c r="K741" s="391" t="str">
        <f>IFERROR(VLOOKUP(N735,Marks,38,0),"")</f>
        <v/>
      </c>
      <c r="L741" s="391" t="str">
        <f>IFERROR(VLOOKUP(N735,Marks,39,0),"")</f>
        <v/>
      </c>
      <c r="M741" s="391" t="str">
        <f>IFERROR(VLOOKUP(N735,Marks,40,0),"")</f>
        <v/>
      </c>
      <c r="N741" s="117" t="str">
        <f>IFERROR(VLOOKUP(N735,Marks,41,0),"")</f>
        <v/>
      </c>
      <c r="O741" s="119" t="str">
        <f>IFERROR(VLOOKUP(N735,Marks,42,0),"")</f>
        <v/>
      </c>
      <c r="P741" s="323" t="str">
        <f>IFERROR(VLOOKUP(N735,Marks,48,0),"")</f>
        <v/>
      </c>
      <c r="Q741" s="770"/>
      <c r="R741" s="122" t="str">
        <f>'Result Sheet'!$AE$4</f>
        <v xml:space="preserve">अंग्रेजी </v>
      </c>
      <c r="S741" s="391" t="str">
        <f>IFERROR(VLOOKUP(AD735,Marks,30,0),"")</f>
        <v/>
      </c>
      <c r="T741" s="391" t="str">
        <f>IFERROR(VLOOKUP(AD735,Marks,31,0),"")</f>
        <v/>
      </c>
      <c r="U741" s="117" t="str">
        <f>IFERROR(VLOOKUP(AD735,Marks,32,0),"")</f>
        <v/>
      </c>
      <c r="V741" s="391" t="str">
        <f>IFERROR(VLOOKUP(AD735,Marks,33,0),"")</f>
        <v/>
      </c>
      <c r="W741" s="391" t="str">
        <f>IFERROR(VLOOKUP(AD735,Marks,34,0),"")</f>
        <v/>
      </c>
      <c r="X741" s="391" t="str">
        <f>IFERROR(VLOOKUP(AD735,Marks,35,0),"")</f>
        <v/>
      </c>
      <c r="Y741" s="117" t="str">
        <f>IFERROR(VLOOKUP(AD735,Marks,36,0),"")</f>
        <v/>
      </c>
      <c r="Z741" s="119">
        <f>IFERROR(VLOOKUP(AD735,Marks,37,0),"")</f>
        <v>0</v>
      </c>
      <c r="AA741" s="391" t="str">
        <f>IFERROR(VLOOKUP(AD735,Marks,38,0),"")</f>
        <v/>
      </c>
      <c r="AB741" s="391" t="str">
        <f>IFERROR(VLOOKUP(AD735,Marks,39,0),"")</f>
        <v/>
      </c>
      <c r="AC741" s="391" t="str">
        <f>IFERROR(VLOOKUP(AD735,Marks,40,0),"")</f>
        <v/>
      </c>
      <c r="AD741" s="117" t="str">
        <f>IFERROR(VLOOKUP(AD735,Marks,41,0),"")</f>
        <v/>
      </c>
      <c r="AE741" s="119" t="str">
        <f>IFERROR(VLOOKUP(AD735,Marks,42,0),"")</f>
        <v/>
      </c>
      <c r="AF741" s="323" t="str">
        <f>IFERROR(VLOOKUP(AD735,Marks,48,0),"")</f>
        <v/>
      </c>
    </row>
    <row r="742" spans="1:32" ht="21" customHeight="1">
      <c r="A742" s="166" t="str">
        <f>IF(N735="","",A741+1)</f>
        <v/>
      </c>
      <c r="B742" s="122" t="str">
        <f>'Result Sheet'!$AX$4</f>
        <v xml:space="preserve">गणित </v>
      </c>
      <c r="C742" s="391" t="str">
        <f>IFERROR(VLOOKUP(N735,Marks,49,0),"")</f>
        <v/>
      </c>
      <c r="D742" s="391" t="str">
        <f>IFERROR(VLOOKUP(N735,Marks,50,0),"")</f>
        <v/>
      </c>
      <c r="E742" s="117" t="str">
        <f>IFERROR(VLOOKUP(N735,Marks,51,0),"")</f>
        <v/>
      </c>
      <c r="F742" s="391" t="str">
        <f>IFERROR(VLOOKUP(N735,Marks,52,0),"")</f>
        <v/>
      </c>
      <c r="G742" s="391" t="str">
        <f>IFERROR(VLOOKUP(N735,Marks,53,0),"")</f>
        <v/>
      </c>
      <c r="H742" s="391" t="str">
        <f>IFERROR(VLOOKUP(N735,Marks,54,0),"")</f>
        <v/>
      </c>
      <c r="I742" s="117" t="str">
        <f>IFERROR(VLOOKUP(N735,Marks,55,0),"")</f>
        <v/>
      </c>
      <c r="J742" s="119">
        <f>IFERROR(VLOOKUP(N735,Marks,56,0),"")</f>
        <v>0</v>
      </c>
      <c r="K742" s="391" t="str">
        <f>IFERROR(VLOOKUP(N735,Marks,57,0),"")</f>
        <v/>
      </c>
      <c r="L742" s="391" t="str">
        <f>IFERROR(VLOOKUP(N735,Marks,58,0),"")</f>
        <v/>
      </c>
      <c r="M742" s="391" t="str">
        <f>IFERROR(VLOOKUP(N735,Marks,59,0),"")</f>
        <v/>
      </c>
      <c r="N742" s="117" t="str">
        <f>IFERROR(VLOOKUP(N735,Marks,60,0),"")</f>
        <v/>
      </c>
      <c r="O742" s="119" t="str">
        <f>IFERROR(VLOOKUP(N735,Marks,61,0),"")</f>
        <v/>
      </c>
      <c r="P742" s="323" t="str">
        <f>IFERROR(VLOOKUP(N735,Marks,67,0),"")</f>
        <v/>
      </c>
      <c r="Q742" s="770"/>
      <c r="R742" s="122" t="str">
        <f>'Result Sheet'!$AX$4</f>
        <v xml:space="preserve">गणित </v>
      </c>
      <c r="S742" s="391" t="str">
        <f>IFERROR(VLOOKUP(AD735,Marks,49,0),"")</f>
        <v/>
      </c>
      <c r="T742" s="391" t="str">
        <f>IFERROR(VLOOKUP(AD735,Marks,50,0),"")</f>
        <v/>
      </c>
      <c r="U742" s="117" t="str">
        <f>IFERROR(VLOOKUP(AD735,Marks,51,0),"")</f>
        <v/>
      </c>
      <c r="V742" s="391" t="str">
        <f>IFERROR(VLOOKUP(AD735,Marks,52,0),"")</f>
        <v/>
      </c>
      <c r="W742" s="391" t="str">
        <f>IFERROR(VLOOKUP(AD735,Marks,53,0),"")</f>
        <v/>
      </c>
      <c r="X742" s="391" t="str">
        <f>IFERROR(VLOOKUP(AD735,Marks,54,0),"")</f>
        <v/>
      </c>
      <c r="Y742" s="117" t="str">
        <f>IFERROR(VLOOKUP(AD735,Marks,55,0),"")</f>
        <v/>
      </c>
      <c r="Z742" s="119">
        <f>IFERROR(VLOOKUP(AD735,Marks,56,0),"")</f>
        <v>0</v>
      </c>
      <c r="AA742" s="391" t="str">
        <f>IFERROR(VLOOKUP(AD735,Marks,57,0),"")</f>
        <v/>
      </c>
      <c r="AB742" s="391" t="str">
        <f>IFERROR(VLOOKUP(AD735,Marks,58,0),"")</f>
        <v/>
      </c>
      <c r="AC742" s="391" t="str">
        <f>IFERROR(VLOOKUP(AD735,Marks,59,0),"")</f>
        <v/>
      </c>
      <c r="AD742" s="117" t="str">
        <f>IFERROR(VLOOKUP(AD735,Marks,60,0),"")</f>
        <v/>
      </c>
      <c r="AE742" s="119" t="str">
        <f>IFERROR(VLOOKUP(AD735,Marks,61,0),"")</f>
        <v/>
      </c>
      <c r="AF742" s="323" t="str">
        <f>IFERROR(VLOOKUP(AD735,Marks,67,0),"")</f>
        <v/>
      </c>
    </row>
    <row r="743" spans="1:32" ht="21" customHeight="1">
      <c r="A743" s="166" t="str">
        <f>IF(N735="","",A742+1)</f>
        <v/>
      </c>
      <c r="B743" s="122" t="str">
        <f>'Result Sheet'!$BQ$4</f>
        <v xml:space="preserve">पर्यावरण अध्ययन </v>
      </c>
      <c r="C743" s="391" t="str">
        <f>IFERROR(VLOOKUP(N735,Marks,68,0),"")</f>
        <v/>
      </c>
      <c r="D743" s="391" t="str">
        <f>IFERROR(VLOOKUP(N735,Marks,69,0),"")</f>
        <v/>
      </c>
      <c r="E743" s="117" t="str">
        <f>IFERROR(VLOOKUP(N735,Marks,70,0),"")</f>
        <v/>
      </c>
      <c r="F743" s="391" t="str">
        <f>IFERROR(VLOOKUP(N735,Marks,71,0),"")</f>
        <v/>
      </c>
      <c r="G743" s="391" t="str">
        <f>IFERROR(VLOOKUP(N735,Marks,72,0),"")</f>
        <v/>
      </c>
      <c r="H743" s="391" t="str">
        <f>IFERROR(VLOOKUP(N735,Marks,73,0),"")</f>
        <v/>
      </c>
      <c r="I743" s="117" t="str">
        <f>IFERROR(VLOOKUP(N735,Marks,74,0),"")</f>
        <v/>
      </c>
      <c r="J743" s="119">
        <f>IFERROR(VLOOKUP(N735,Marks,75,0),"")</f>
        <v>0</v>
      </c>
      <c r="K743" s="391" t="str">
        <f>IFERROR(VLOOKUP(N735,Marks,76,0),"")</f>
        <v/>
      </c>
      <c r="L743" s="391" t="str">
        <f>IFERROR(VLOOKUP(N735,Marks,77,0),"")</f>
        <v/>
      </c>
      <c r="M743" s="391" t="str">
        <f>IFERROR(VLOOKUP(N735,Marks,78,0),"")</f>
        <v/>
      </c>
      <c r="N743" s="117" t="str">
        <f>IFERROR(VLOOKUP(N735,Marks,79,0),"")</f>
        <v/>
      </c>
      <c r="O743" s="119" t="str">
        <f>IFERROR(VLOOKUP(N735,Marks,80,0),"")</f>
        <v/>
      </c>
      <c r="P743" s="323" t="str">
        <f>IFERROR(VLOOKUP(N735,Marks,86,0),"")</f>
        <v/>
      </c>
      <c r="Q743" s="770"/>
      <c r="R743" s="122" t="str">
        <f>'Result Sheet'!$BQ$4</f>
        <v xml:space="preserve">पर्यावरण अध्ययन </v>
      </c>
      <c r="S743" s="391" t="str">
        <f>IFERROR(VLOOKUP(AD735,Marks,68,0),"")</f>
        <v/>
      </c>
      <c r="T743" s="391" t="str">
        <f>IFERROR(VLOOKUP(AD735,Marks,69,0),"")</f>
        <v/>
      </c>
      <c r="U743" s="117" t="str">
        <f>IFERROR(VLOOKUP(AD735,Marks,70,0),"")</f>
        <v/>
      </c>
      <c r="V743" s="391" t="str">
        <f>IFERROR(VLOOKUP(AD735,Marks,71,0),"")</f>
        <v/>
      </c>
      <c r="W743" s="391" t="str">
        <f>IFERROR(VLOOKUP(AD735,Marks,72,0),"")</f>
        <v/>
      </c>
      <c r="X743" s="391" t="str">
        <f>IFERROR(VLOOKUP(AD735,Marks,73,0),"")</f>
        <v/>
      </c>
      <c r="Y743" s="117" t="str">
        <f>IFERROR(VLOOKUP(AD735,Marks,74,0),"")</f>
        <v/>
      </c>
      <c r="Z743" s="119">
        <f>IFERROR(VLOOKUP(AD735,Marks,75,0),"")</f>
        <v>0</v>
      </c>
      <c r="AA743" s="391" t="str">
        <f>IFERROR(VLOOKUP(AD735,Marks,76,0),"")</f>
        <v/>
      </c>
      <c r="AB743" s="391" t="str">
        <f>IFERROR(VLOOKUP(AD735,Marks,77,0),"")</f>
        <v/>
      </c>
      <c r="AC743" s="391" t="str">
        <f>IFERROR(VLOOKUP(AD735,Marks,78,0),"")</f>
        <v/>
      </c>
      <c r="AD743" s="117" t="str">
        <f>IFERROR(VLOOKUP(AD735,Marks,79,0),"")</f>
        <v/>
      </c>
      <c r="AE743" s="119" t="str">
        <f>IFERROR(VLOOKUP(AD735,Marks,80,0),"")</f>
        <v/>
      </c>
      <c r="AF743" s="323" t="str">
        <f>IFERROR(VLOOKUP(AD735,Marks,86,0),"")</f>
        <v/>
      </c>
    </row>
    <row r="744" spans="1:32" ht="25.5" customHeight="1">
      <c r="A744" s="166" t="str">
        <f>IF(N735="","",A743+1)</f>
        <v/>
      </c>
      <c r="B744" s="392" t="s">
        <v>215</v>
      </c>
      <c r="C744" s="120" t="str">
        <f>IF(AND(C740="",C741="",C742="",C743=""),"",IF(OR(C732=1,C732=2),SUM(C740:C742),SUM(C740:C743)))</f>
        <v/>
      </c>
      <c r="D744" s="120" t="str">
        <f>IF(AND(D740="",D741="",D742="",D743=""),"",IF(OR(C732=1,C732=2),SUM(D740:D742),SUM(D740:D743)))</f>
        <v/>
      </c>
      <c r="E744" s="120" t="str">
        <f>IF(AND(E740="",E741="",E742="",E743=""),"",IF(OR(C732=1,C732=2),SUM(E740:E742),SUM(E740:E743)))</f>
        <v/>
      </c>
      <c r="F744" s="120" t="str">
        <f>IF(AND(F740="",F741="",F742="",F743=""),"",IF(OR(C732=1,C732=2),SUM(F740:F742),SUM(F740:F743)))</f>
        <v/>
      </c>
      <c r="G744" s="120" t="str">
        <f>IF(AND(G740="",G741="",G742="",G743=""),"",IF(OR(C732=1,C732=2),SUM(G740:G742),SUM(G740:G743)))</f>
        <v/>
      </c>
      <c r="H744" s="120" t="str">
        <f>IF(AND(H740="",H741="",H742="",H743=""),"",IF(OR(C732=1,C732=2),SUM(H740:H742),SUM(H740:H743)))</f>
        <v/>
      </c>
      <c r="I744" s="120" t="str">
        <f>IF(AND(I740="",I741="",I742="",I743=""),"",IF(OR(C732=1,C732=2),SUM(I740:I742),SUM(I740:I743)))</f>
        <v/>
      </c>
      <c r="J744" s="120">
        <f>IF(AND(J740="",J741="",J742="",J743=""),"",IF(OR(C732=1,C732=2),SUM(J740:J742),SUM(J740:J743)))</f>
        <v>0</v>
      </c>
      <c r="K744" s="120" t="str">
        <f>IF(AND(K740="",K741="",K742="",K743=""),"",IF(OR(C732=1,C732=2),SUM(K740:K742),SUM(K740:K743)))</f>
        <v/>
      </c>
      <c r="L744" s="120" t="str">
        <f>IF(AND(L740="",L741="",L742="",L743=""),"",IF(OR(C732=1,C732=2),SUM(L740:L742),SUM(L740:L743)))</f>
        <v/>
      </c>
      <c r="M744" s="120" t="str">
        <f>IF(AND(M740="",M741="",M742="",M743=""),"",IF(OR(C732=1,C732=2),SUM(M740:M742),SUM(M740:M743)))</f>
        <v/>
      </c>
      <c r="N744" s="120" t="str">
        <f>IF(AND(N740="",N741="",N742="",N743=""),"",IF(OR(C732=1,C732=2),SUM(N740:N742),SUM(N740:N743)))</f>
        <v/>
      </c>
      <c r="O744" s="120" t="str">
        <f>IF(AND(O740="",O741="",O742="",O743=""),"",IF(OR(C732=1,C732=2),SUM(O740:O742),SUM(O740:O743)))</f>
        <v/>
      </c>
      <c r="P744" s="326" t="str">
        <f>IF(OR(N735="",E733="",O744=""),"",IF(O744&gt;=81%*P739,"A",IF(O744&gt;=61%*P739,"B",IF(O744&gt;=41%*P739,"C",IF(O744&gt;=21%*P739,"D","E")))))</f>
        <v/>
      </c>
      <c r="Q744" s="770"/>
      <c r="R744" s="392" t="s">
        <v>215</v>
      </c>
      <c r="S744" s="120" t="str">
        <f>IF(AND(S740="",S741="",S742="",S743=""),"",IF(OR(S732=1,S732=2),SUM(S740:S742),SUM(S740:S743)))</f>
        <v/>
      </c>
      <c r="T744" s="120" t="str">
        <f>IF(AND(T740="",T741="",T742="",T743=""),"",IF(OR(S732=1,S732=2),SUM(T740:T742),SUM(T740:T743)))</f>
        <v/>
      </c>
      <c r="U744" s="120" t="str">
        <f>IF(AND(U740="",U741="",U742="",U743=""),"",IF(OR(S732=1,S732=2),SUM(U740:U742),SUM(U740:U743)))</f>
        <v/>
      </c>
      <c r="V744" s="120" t="str">
        <f>IF(AND(V740="",V741="",V742="",V743=""),"",IF(OR(S732=1,S732=2),SUM(V740:V742),SUM(V740:V743)))</f>
        <v/>
      </c>
      <c r="W744" s="120" t="str">
        <f>IF(AND(W740="",W741="",W742="",W743=""),"",IF(OR(S732=1,S732=2),SUM(W740:W742),SUM(W740:W743)))</f>
        <v/>
      </c>
      <c r="X744" s="120" t="str">
        <f>IF(AND(X740="",X741="",X742="",X743=""),"",IF(OR(S732=1,S732=2),SUM(X740:X742),SUM(X740:X743)))</f>
        <v/>
      </c>
      <c r="Y744" s="120" t="str">
        <f>IF(AND(Y740="",Y741="",Y742="",Y743=""),"",IF(OR(S732=1,S732=2),SUM(Y740:Y742),SUM(Y740:Y743)))</f>
        <v/>
      </c>
      <c r="Z744" s="120">
        <f>IF(AND(Z740="",Z741="",Z742="",Z743=""),"",IF(OR(S732=1,S732=2),SUM(Z740:Z742),SUM(Z740:Z743)))</f>
        <v>0</v>
      </c>
      <c r="AA744" s="120" t="str">
        <f>IF(AND(AA740="",AA741="",AA742="",AA743=""),"",IF(OR(S732=1,S732=2),SUM(AA740:AA742),SUM(AA740:AA743)))</f>
        <v/>
      </c>
      <c r="AB744" s="120" t="str">
        <f>IF(AND(AB740="",AB741="",AB742="",AB743=""),"",IF(OR(S732=1,S732=2),SUM(AB740:AB742),SUM(AB740:AB743)))</f>
        <v/>
      </c>
      <c r="AC744" s="120" t="str">
        <f>IF(AND(AC740="",AC741="",AC742="",AC743=""),"",IF(OR(S732=1,S732=2),SUM(AC740:AC742),SUM(AC740:AC743)))</f>
        <v/>
      </c>
      <c r="AD744" s="120" t="str">
        <f>IF(AND(AD740="",AD741="",AD742="",AD743=""),"",IF(OR(S732=1,S732=2),SUM(AD740:AD742),SUM(AD740:AD743)))</f>
        <v/>
      </c>
      <c r="AE744" s="120" t="str">
        <f>IF(AND(AE740="",AE741="",AE742="",AE743=""),"",IF(OR(S732=1,S732=2),SUM(AE740:AE742),SUM(AE740:AE743)))</f>
        <v/>
      </c>
      <c r="AF744" s="326" t="str">
        <f>IF(OR(AD735="",U733="",AE744=""),"",IF(AE744&gt;=81%*AF739,"A",IF(AE744&gt;=61%*AF739,"B",IF(AE744&gt;=41%*AF739,"C",IF(AE744&gt;=21%*AF739,"D","E")))))</f>
        <v/>
      </c>
    </row>
    <row r="745" spans="1:32" ht="9" customHeight="1">
      <c r="A745" s="166" t="str">
        <f>IF(N735="","",A744+1)</f>
        <v/>
      </c>
      <c r="B745" s="737"/>
      <c r="C745" s="737"/>
      <c r="D745" s="737"/>
      <c r="E745" s="737"/>
      <c r="F745" s="737"/>
      <c r="G745" s="737"/>
      <c r="H745" s="737"/>
      <c r="I745" s="737"/>
      <c r="J745" s="737"/>
      <c r="K745" s="737"/>
      <c r="L745" s="737"/>
      <c r="M745" s="737"/>
      <c r="N745" s="737"/>
      <c r="O745" s="737"/>
      <c r="P745" s="737"/>
      <c r="Q745" s="770"/>
      <c r="R745" s="737"/>
      <c r="S745" s="737"/>
      <c r="T745" s="737"/>
      <c r="U745" s="737"/>
      <c r="V745" s="737"/>
      <c r="W745" s="737"/>
      <c r="X745" s="737"/>
      <c r="Y745" s="737"/>
      <c r="Z745" s="737"/>
      <c r="AA745" s="737"/>
      <c r="AB745" s="737"/>
      <c r="AC745" s="737"/>
      <c r="AD745" s="737"/>
      <c r="AE745" s="737"/>
      <c r="AF745" s="737"/>
    </row>
    <row r="746" spans="1:32" ht="22.5" customHeight="1">
      <c r="A746" s="166" t="str">
        <f>IF(N735="","",A745+1)</f>
        <v/>
      </c>
      <c r="B746" s="738" t="s">
        <v>213</v>
      </c>
      <c r="C746" s="738"/>
      <c r="D746" s="739" t="s">
        <v>229</v>
      </c>
      <c r="E746" s="740"/>
      <c r="F746" s="393" t="s">
        <v>186</v>
      </c>
      <c r="G746" s="738" t="s">
        <v>213</v>
      </c>
      <c r="H746" s="738"/>
      <c r="I746" s="739" t="s">
        <v>229</v>
      </c>
      <c r="J746" s="740"/>
      <c r="K746" s="393" t="s">
        <v>186</v>
      </c>
      <c r="L746" s="738" t="s">
        <v>213</v>
      </c>
      <c r="M746" s="738"/>
      <c r="N746" s="739" t="s">
        <v>229</v>
      </c>
      <c r="O746" s="740"/>
      <c r="P746" s="393" t="s">
        <v>186</v>
      </c>
      <c r="Q746" s="770"/>
      <c r="R746" s="738" t="s">
        <v>213</v>
      </c>
      <c r="S746" s="738"/>
      <c r="T746" s="739" t="s">
        <v>229</v>
      </c>
      <c r="U746" s="740"/>
      <c r="V746" s="393" t="s">
        <v>186</v>
      </c>
      <c r="W746" s="738" t="s">
        <v>213</v>
      </c>
      <c r="X746" s="738"/>
      <c r="Y746" s="739" t="s">
        <v>229</v>
      </c>
      <c r="Z746" s="740"/>
      <c r="AA746" s="393" t="s">
        <v>186</v>
      </c>
      <c r="AB746" s="738" t="s">
        <v>213</v>
      </c>
      <c r="AC746" s="738"/>
      <c r="AD746" s="739" t="s">
        <v>229</v>
      </c>
      <c r="AE746" s="740"/>
      <c r="AF746" s="393" t="s">
        <v>186</v>
      </c>
    </row>
    <row r="747" spans="1:32" ht="21.75" customHeight="1">
      <c r="A747" s="166" t="str">
        <f>IF(N735="","",A746+1)</f>
        <v/>
      </c>
      <c r="B747" s="741" t="s">
        <v>221</v>
      </c>
      <c r="C747" s="742"/>
      <c r="D747" s="742"/>
      <c r="E747" s="119" t="str">
        <f>IFERROR(VLOOKUP(N735,Marks,90,0),"")</f>
        <v/>
      </c>
      <c r="F747" s="130" t="str">
        <f>IFERROR(VLOOKUP(N735,Marks,94,0),"")</f>
        <v/>
      </c>
      <c r="G747" s="741" t="s">
        <v>192</v>
      </c>
      <c r="H747" s="742"/>
      <c r="I747" s="742"/>
      <c r="J747" s="119" t="str">
        <f>IFERROR(VLOOKUP(N735,Marks,98,0),"")</f>
        <v/>
      </c>
      <c r="K747" s="130" t="str">
        <f>IFERROR(VLOOKUP(N735,Marks,102,0),"")</f>
        <v/>
      </c>
      <c r="L747" s="743" t="s">
        <v>193</v>
      </c>
      <c r="M747" s="744"/>
      <c r="N747" s="744"/>
      <c r="O747" s="119" t="str">
        <f>IFERROR(VLOOKUP(N735,Marks,106,0),"")</f>
        <v/>
      </c>
      <c r="P747" s="130" t="str">
        <f>IFERROR(VLOOKUP(N735,Marks,110,0),"")</f>
        <v/>
      </c>
      <c r="Q747" s="770"/>
      <c r="R747" s="740" t="s">
        <v>221</v>
      </c>
      <c r="S747" s="740"/>
      <c r="T747" s="740"/>
      <c r="U747" s="119" t="str">
        <f>IFERROR(VLOOKUP(AD735,Marks,90,0),"")</f>
        <v/>
      </c>
      <c r="V747" s="130" t="str">
        <f>IFERROR(VLOOKUP(AD735,Marks,94,0),"")</f>
        <v/>
      </c>
      <c r="W747" s="740" t="s">
        <v>192</v>
      </c>
      <c r="X747" s="740"/>
      <c r="Y747" s="740"/>
      <c r="Z747" s="119" t="str">
        <f>IFERROR(VLOOKUP(AD735,Marks,98,0),"")</f>
        <v/>
      </c>
      <c r="AA747" s="130" t="str">
        <f>IFERROR(VLOOKUP(AD735,Marks,102,0),"")</f>
        <v/>
      </c>
      <c r="AB747" s="745" t="s">
        <v>193</v>
      </c>
      <c r="AC747" s="745"/>
      <c r="AD747" s="745"/>
      <c r="AE747" s="119" t="str">
        <f>IFERROR(VLOOKUP(AD735,Marks,106,0),"")</f>
        <v/>
      </c>
      <c r="AF747" s="130" t="str">
        <f>IFERROR(VLOOKUP(AD735,Marks,110,0),"")</f>
        <v/>
      </c>
    </row>
    <row r="748" spans="1:32" ht="21" customHeight="1">
      <c r="A748" s="166" t="str">
        <f>IF(N735="","",A747+1)</f>
        <v/>
      </c>
      <c r="B748" s="732" t="s">
        <v>216</v>
      </c>
      <c r="C748" s="732"/>
      <c r="D748" s="732"/>
      <c r="E748" s="746" t="str">
        <f>IFERROR(VLOOKUP(N735,Marks,116,0),"")</f>
        <v/>
      </c>
      <c r="F748" s="746"/>
      <c r="G748" s="746"/>
      <c r="H748" s="746"/>
      <c r="I748" s="732" t="s">
        <v>217</v>
      </c>
      <c r="J748" s="732"/>
      <c r="K748" s="732"/>
      <c r="L748" s="732"/>
      <c r="M748" s="747" t="str">
        <f>IFERROR(VLOOKUP(N735,Marks,117,0),"")</f>
        <v/>
      </c>
      <c r="N748" s="747"/>
      <c r="O748" s="747"/>
      <c r="P748" s="747"/>
      <c r="Q748" s="770"/>
      <c r="R748" s="732" t="s">
        <v>216</v>
      </c>
      <c r="S748" s="732"/>
      <c r="T748" s="732"/>
      <c r="U748" s="746" t="str">
        <f>IFERROR(VLOOKUP(AD735,Marks,116,0),"")</f>
        <v/>
      </c>
      <c r="V748" s="746"/>
      <c r="W748" s="746"/>
      <c r="X748" s="746"/>
      <c r="Y748" s="732" t="s">
        <v>217</v>
      </c>
      <c r="Z748" s="732"/>
      <c r="AA748" s="732"/>
      <c r="AB748" s="732"/>
      <c r="AC748" s="747" t="str">
        <f>IFERROR(VLOOKUP(AD735,Marks,117,0),"")</f>
        <v/>
      </c>
      <c r="AD748" s="747"/>
      <c r="AE748" s="747"/>
      <c r="AF748" s="747"/>
    </row>
    <row r="749" spans="1:32" ht="21" customHeight="1">
      <c r="A749" s="166" t="str">
        <f>IF(N735="","",A748+1)</f>
        <v/>
      </c>
      <c r="B749" s="732" t="s">
        <v>218</v>
      </c>
      <c r="C749" s="732"/>
      <c r="D749" s="732"/>
      <c r="E749" s="774" t="str">
        <f>IFERROR(VLOOKUP(N735,Marks,115,0),"")</f>
        <v/>
      </c>
      <c r="F749" s="774"/>
      <c r="G749" s="774"/>
      <c r="H749" s="774"/>
      <c r="I749" s="732" t="s">
        <v>219</v>
      </c>
      <c r="J749" s="732"/>
      <c r="K749" s="732"/>
      <c r="L749" s="732"/>
      <c r="M749" s="733" t="str">
        <f>IFERROR(VLOOKUP(N735,Marks,112,0),"")</f>
        <v/>
      </c>
      <c r="N749" s="733"/>
      <c r="O749" s="733"/>
      <c r="P749" s="733"/>
      <c r="Q749" s="770"/>
      <c r="R749" s="732" t="s">
        <v>218</v>
      </c>
      <c r="S749" s="732"/>
      <c r="T749" s="732"/>
      <c r="U749" s="774" t="str">
        <f>IFERROR(VLOOKUP(AD735,Marks,115,0),"")</f>
        <v/>
      </c>
      <c r="V749" s="774"/>
      <c r="W749" s="774"/>
      <c r="X749" s="774"/>
      <c r="Y749" s="732" t="s">
        <v>219</v>
      </c>
      <c r="Z749" s="732"/>
      <c r="AA749" s="732"/>
      <c r="AB749" s="732"/>
      <c r="AC749" s="733" t="str">
        <f>IFERROR(VLOOKUP(AD735,Marks,112,0),"")</f>
        <v/>
      </c>
      <c r="AD749" s="733"/>
      <c r="AE749" s="733"/>
      <c r="AF749" s="733"/>
    </row>
    <row r="750" spans="1:32" ht="21" customHeight="1">
      <c r="A750" s="166" t="str">
        <f>IF(N735="","",A749+1)</f>
        <v/>
      </c>
      <c r="B750" s="732" t="s">
        <v>220</v>
      </c>
      <c r="C750" s="732"/>
      <c r="D750" s="732"/>
      <c r="E750" s="324" t="str">
        <f>IFERROR(VLOOKUP(N735,Marks,113,0),"")</f>
        <v/>
      </c>
      <c r="F750" s="325" t="s">
        <v>341</v>
      </c>
      <c r="G750" s="734" t="str">
        <f>IF(OR(N735="",E733="",O744=""),"",IF(O744&gt;=81%*P739,"A",IF(O744&gt;=61%*P739,"B",IF(O744&gt;=41%*P739,"C",IF(O744&gt;=21%*P739,"D","E")))))</f>
        <v/>
      </c>
      <c r="H750" s="734"/>
      <c r="I750" s="732" t="s">
        <v>222</v>
      </c>
      <c r="J750" s="732"/>
      <c r="K750" s="732"/>
      <c r="L750" s="732"/>
      <c r="M750" s="769" t="str">
        <f>IFERROR(VLOOKUP(N735,Marks,114,0),"")</f>
        <v/>
      </c>
      <c r="N750" s="769"/>
      <c r="O750" s="769"/>
      <c r="P750" s="769"/>
      <c r="Q750" s="770"/>
      <c r="R750" s="732" t="s">
        <v>220</v>
      </c>
      <c r="S750" s="732"/>
      <c r="T750" s="732"/>
      <c r="U750" s="324" t="str">
        <f>IFERROR(VLOOKUP(AD735,Marks,113,0),"")</f>
        <v/>
      </c>
      <c r="V750" s="325" t="s">
        <v>341</v>
      </c>
      <c r="W750" s="734" t="str">
        <f>IF(OR(AD735="",U733="",AE744=""),"",IF(AE744&gt;=81%*AF739,"A",IF(AE744&gt;=61%*AF739,"B",IF(AE744&gt;=41%*AF739,"C",IF(AE744&gt;=21%*AF739,"D","E")))))</f>
        <v/>
      </c>
      <c r="X750" s="734"/>
      <c r="Y750" s="732" t="s">
        <v>222</v>
      </c>
      <c r="Z750" s="732"/>
      <c r="AA750" s="732"/>
      <c r="AB750" s="732"/>
      <c r="AC750" s="769" t="str">
        <f>IFERROR(VLOOKUP(AD735,Marks,114,0),"")</f>
        <v/>
      </c>
      <c r="AD750" s="769"/>
      <c r="AE750" s="769"/>
      <c r="AF750" s="769"/>
    </row>
    <row r="751" spans="1:32" ht="21" customHeight="1">
      <c r="A751" s="166" t="str">
        <f>IF(N735="","",A750+1)</f>
        <v/>
      </c>
      <c r="B751" s="768" t="s">
        <v>228</v>
      </c>
      <c r="C751" s="768"/>
      <c r="D751" s="768"/>
      <c r="E751" s="735">
        <f>'Master sheet'!$C$10</f>
        <v>44697</v>
      </c>
      <c r="F751" s="735"/>
      <c r="G751" s="735"/>
      <c r="H751" s="318"/>
      <c r="I751" s="121"/>
      <c r="J751" s="121"/>
      <c r="K751" s="76"/>
      <c r="L751" s="121"/>
      <c r="M751" s="121"/>
      <c r="N751" s="121"/>
      <c r="O751" s="121"/>
      <c r="P751" s="121"/>
      <c r="Q751" s="770"/>
      <c r="R751" s="768" t="s">
        <v>228</v>
      </c>
      <c r="S751" s="768"/>
      <c r="T751" s="768"/>
      <c r="U751" s="735">
        <f>'Master sheet'!$C$10</f>
        <v>44697</v>
      </c>
      <c r="V751" s="735"/>
      <c r="W751" s="735"/>
      <c r="X751" s="121"/>
      <c r="Y751" s="121"/>
      <c r="Z751" s="121"/>
      <c r="AA751" s="76"/>
      <c r="AB751" s="121"/>
      <c r="AC751" s="121"/>
      <c r="AD751" s="121"/>
      <c r="AE751" s="121"/>
      <c r="AF751" s="121"/>
    </row>
    <row r="752" spans="1:32" ht="43.5" customHeight="1">
      <c r="A752" s="166" t="str">
        <f>IF(N735="","",A751+1)</f>
        <v/>
      </c>
      <c r="B752" s="755" t="str">
        <f>IF(AND(C732=1),CONCATENATE("( ",UPPER('Master sheet'!$F$10)," )"),IF(AND(C732=2),CONCATENATE("( ",UPPER('Master sheet'!$F$18)," )"),IF(AND(C732=3),CONCATENATE("( ",UPPER('Master sheet'!$J$10)," )"),IF(AND(C732=4),CONCATENATE("( ",UPPER('Master sheet'!$J$18)," )"),""))))</f>
        <v/>
      </c>
      <c r="C752" s="755"/>
      <c r="D752" s="755"/>
      <c r="E752" s="755"/>
      <c r="F752" s="756" t="str">
        <f>IF(AND(N735=""),"",CONCATENATE("(",'Master sheet'!$C$14," )"))</f>
        <v/>
      </c>
      <c r="G752" s="756"/>
      <c r="H752" s="756"/>
      <c r="I752" s="756"/>
      <c r="J752" s="756"/>
      <c r="K752" s="756" t="str">
        <f>IF(AND(N735=""),"",CONCATENATE("(",'Master sheet'!$C$12," )"))</f>
        <v/>
      </c>
      <c r="L752" s="756"/>
      <c r="M752" s="756"/>
      <c r="N752" s="756"/>
      <c r="O752" s="756"/>
      <c r="P752" s="756"/>
      <c r="Q752" s="770"/>
      <c r="R752" s="755" t="str">
        <f>IF(AND(S732=1),CONCATENATE("( ",UPPER('Master sheet'!$F$10)," )"),IF(AND(S732=2),CONCATENATE("( ",UPPER('Master sheet'!$F$18)," )"),IF(AND(S732=3),CONCATENATE("( ",UPPER('Master sheet'!$J$10)," )"),IF(AND(S732=4),CONCATENATE("( ",UPPER('Master sheet'!$J$18)," )"),""))))</f>
        <v/>
      </c>
      <c r="S752" s="755"/>
      <c r="T752" s="755"/>
      <c r="U752" s="755"/>
      <c r="V752" s="756" t="str">
        <f>IF(AND(AD735=""),"",CONCATENATE("(",'Master sheet'!$C$14," )"))</f>
        <v/>
      </c>
      <c r="W752" s="756"/>
      <c r="X752" s="756"/>
      <c r="Y752" s="756"/>
      <c r="Z752" s="756"/>
      <c r="AA752" s="756" t="str">
        <f>IF(AND(AD735=""),"",CONCATENATE("(",'Master sheet'!$C$12," )"))</f>
        <v/>
      </c>
      <c r="AB752" s="756"/>
      <c r="AC752" s="756"/>
      <c r="AD752" s="756"/>
      <c r="AE752" s="756"/>
      <c r="AF752" s="756"/>
    </row>
    <row r="753" spans="1:32" ht="21.75" customHeight="1">
      <c r="A753" s="166" t="str">
        <f>IF(N735="","",A752+1)</f>
        <v/>
      </c>
      <c r="B753" s="757" t="s">
        <v>223</v>
      </c>
      <c r="C753" s="757"/>
      <c r="D753" s="757"/>
      <c r="E753" s="757"/>
      <c r="F753" s="758" t="s">
        <v>224</v>
      </c>
      <c r="G753" s="758"/>
      <c r="H753" s="758"/>
      <c r="I753" s="758"/>
      <c r="J753" s="758"/>
      <c r="K753" s="757" t="s">
        <v>225</v>
      </c>
      <c r="L753" s="757"/>
      <c r="M753" s="757"/>
      <c r="N753" s="757"/>
      <c r="O753" s="757"/>
      <c r="P753" s="757"/>
      <c r="Q753" s="770"/>
      <c r="R753" s="757" t="s">
        <v>223</v>
      </c>
      <c r="S753" s="757"/>
      <c r="T753" s="757"/>
      <c r="U753" s="757"/>
      <c r="V753" s="758" t="s">
        <v>224</v>
      </c>
      <c r="W753" s="758"/>
      <c r="X753" s="758"/>
      <c r="Y753" s="758"/>
      <c r="Z753" s="758"/>
      <c r="AA753" s="757" t="s">
        <v>225</v>
      </c>
      <c r="AB753" s="757"/>
      <c r="AC753" s="757"/>
      <c r="AD753" s="757"/>
      <c r="AE753" s="757"/>
      <c r="AF753" s="757"/>
    </row>
    <row r="755" spans="1:32" ht="21.9" customHeight="1">
      <c r="A755" s="165" t="str">
        <f>IF(N761="","",1)</f>
        <v/>
      </c>
      <c r="B755" s="759" t="s">
        <v>203</v>
      </c>
      <c r="C755" s="759"/>
      <c r="D755" s="759"/>
      <c r="E755" s="759"/>
      <c r="F755" s="759"/>
      <c r="G755" s="759"/>
      <c r="H755" s="759"/>
      <c r="I755" s="759"/>
      <c r="J755" s="759"/>
      <c r="K755" s="759"/>
      <c r="L755" s="759"/>
      <c r="M755" s="759"/>
      <c r="N755" s="759"/>
      <c r="O755" s="759"/>
      <c r="P755" s="759"/>
      <c r="Q755" s="770" t="s">
        <v>249</v>
      </c>
      <c r="R755" s="759" t="s">
        <v>203</v>
      </c>
      <c r="S755" s="759"/>
      <c r="T755" s="759"/>
      <c r="U755" s="759"/>
      <c r="V755" s="759"/>
      <c r="W755" s="759"/>
      <c r="X755" s="759"/>
      <c r="Y755" s="759"/>
      <c r="Z755" s="759"/>
      <c r="AA755" s="759"/>
      <c r="AB755" s="759"/>
      <c r="AC755" s="759"/>
      <c r="AD755" s="759"/>
      <c r="AE755" s="759"/>
      <c r="AF755" s="759"/>
    </row>
    <row r="756" spans="1:32" ht="21.9" customHeight="1">
      <c r="A756" s="166" t="str">
        <f>IF(N761="","",A755+1)</f>
        <v/>
      </c>
      <c r="B756" s="771" t="s">
        <v>204</v>
      </c>
      <c r="C756" s="771"/>
      <c r="D756" s="771"/>
      <c r="E756" s="771"/>
      <c r="F756" s="771"/>
      <c r="G756" s="771"/>
      <c r="H756" s="771"/>
      <c r="I756" s="771"/>
      <c r="J756" s="771"/>
      <c r="K756" s="771"/>
      <c r="L756" s="771"/>
      <c r="M756" s="771"/>
      <c r="N756" s="771"/>
      <c r="O756" s="771"/>
      <c r="P756" s="771"/>
      <c r="Q756" s="770"/>
      <c r="R756" s="771" t="s">
        <v>204</v>
      </c>
      <c r="S756" s="771"/>
      <c r="T756" s="771"/>
      <c r="U756" s="771"/>
      <c r="V756" s="771"/>
      <c r="W756" s="771"/>
      <c r="X756" s="771"/>
      <c r="Y756" s="771"/>
      <c r="Z756" s="771"/>
      <c r="AA756" s="771"/>
      <c r="AB756" s="771"/>
      <c r="AC756" s="771"/>
      <c r="AD756" s="771"/>
      <c r="AE756" s="771"/>
      <c r="AF756" s="771"/>
    </row>
    <row r="757" spans="1:32" ht="21.9" customHeight="1">
      <c r="A757" s="166" t="str">
        <f>IF(N761="","",A756+1)</f>
        <v/>
      </c>
      <c r="B757" s="772" t="s">
        <v>168</v>
      </c>
      <c r="C757" s="772"/>
      <c r="D757" s="772"/>
      <c r="E757" s="773" t="str">
        <f>IF(AND(N761=""),"",'Result Sheet'!$F$2)</f>
        <v/>
      </c>
      <c r="F757" s="773"/>
      <c r="G757" s="773"/>
      <c r="H757" s="773"/>
      <c r="I757" s="773"/>
      <c r="J757" s="773"/>
      <c r="K757" s="773"/>
      <c r="L757" s="773"/>
      <c r="M757" s="773"/>
      <c r="N757" s="773"/>
      <c r="O757" s="773"/>
      <c r="P757" s="773"/>
      <c r="Q757" s="770"/>
      <c r="R757" s="772" t="s">
        <v>168</v>
      </c>
      <c r="S757" s="772"/>
      <c r="T757" s="772"/>
      <c r="U757" s="773" t="str">
        <f>IF(AND(AD761=""),"",'Result Sheet'!$F$2)</f>
        <v/>
      </c>
      <c r="V757" s="773"/>
      <c r="W757" s="773"/>
      <c r="X757" s="773"/>
      <c r="Y757" s="773"/>
      <c r="Z757" s="773"/>
      <c r="AA757" s="773"/>
      <c r="AB757" s="773"/>
      <c r="AC757" s="773"/>
      <c r="AD757" s="773"/>
      <c r="AE757" s="773"/>
      <c r="AF757" s="773"/>
    </row>
    <row r="758" spans="1:32" ht="21.9" customHeight="1">
      <c r="A758" s="166" t="str">
        <f>IF(N761="","",A757+1)</f>
        <v/>
      </c>
      <c r="B758" s="164" t="s">
        <v>169</v>
      </c>
      <c r="C758" s="748" t="str">
        <f>IFERROR(VLOOKUP(N761,Marks,2,0),"")</f>
        <v/>
      </c>
      <c r="D758" s="748"/>
      <c r="E758" s="766" t="s">
        <v>212</v>
      </c>
      <c r="F758" s="766"/>
      <c r="G758" s="766"/>
      <c r="H758" s="748" t="str">
        <f>IFERROR(VLOOKUP(N761,Marks,3,0),"")</f>
        <v/>
      </c>
      <c r="I758" s="748"/>
      <c r="J758" s="749" t="s">
        <v>205</v>
      </c>
      <c r="K758" s="749"/>
      <c r="L758" s="749"/>
      <c r="M758" s="749"/>
      <c r="N758" s="750" t="str">
        <f>IF(AND(N761=""),"",'Marks Entry 1st'!$I$2)</f>
        <v/>
      </c>
      <c r="O758" s="750"/>
      <c r="P758" s="750"/>
      <c r="Q758" s="770"/>
      <c r="R758" s="164" t="s">
        <v>169</v>
      </c>
      <c r="S758" s="748" t="str">
        <f>IFERROR(VLOOKUP(AD761,Marks,2,0),"")</f>
        <v/>
      </c>
      <c r="T758" s="748"/>
      <c r="U758" s="766" t="s">
        <v>212</v>
      </c>
      <c r="V758" s="766"/>
      <c r="W758" s="766"/>
      <c r="X758" s="748" t="str">
        <f>IFERROR(VLOOKUP(AD761,Marks,3,0),"")</f>
        <v/>
      </c>
      <c r="Y758" s="748"/>
      <c r="Z758" s="749" t="s">
        <v>205</v>
      </c>
      <c r="AA758" s="749"/>
      <c r="AB758" s="749"/>
      <c r="AC758" s="749"/>
      <c r="AD758" s="750" t="str">
        <f>IF(AND(AD761=""),"",'Marks Entry 1st'!$I$2)</f>
        <v/>
      </c>
      <c r="AE758" s="750"/>
      <c r="AF758" s="750"/>
    </row>
    <row r="759" spans="1:32" ht="21.9" customHeight="1">
      <c r="A759" s="166" t="str">
        <f>IF(N761="","",A758+1)</f>
        <v/>
      </c>
      <c r="B759" s="751" t="s">
        <v>206</v>
      </c>
      <c r="C759" s="751"/>
      <c r="D759" s="751"/>
      <c r="E759" s="752" t="str">
        <f>IFERROR(VLOOKUP(N761,Marks,6,0),"")</f>
        <v/>
      </c>
      <c r="F759" s="752"/>
      <c r="G759" s="752"/>
      <c r="H759" s="752"/>
      <c r="I759" s="752"/>
      <c r="J759" s="753" t="s">
        <v>209</v>
      </c>
      <c r="K759" s="753"/>
      <c r="L759" s="753"/>
      <c r="M759" s="753"/>
      <c r="N759" s="754" t="str">
        <f>IFERROR(VLOOKUP(N761,Marks,5,0),"")</f>
        <v/>
      </c>
      <c r="O759" s="754"/>
      <c r="P759" s="754"/>
      <c r="Q759" s="770"/>
      <c r="R759" s="751" t="s">
        <v>206</v>
      </c>
      <c r="S759" s="751"/>
      <c r="T759" s="751"/>
      <c r="U759" s="752" t="str">
        <f>IFERROR(VLOOKUP(AD761,Marks,6,0),"")</f>
        <v/>
      </c>
      <c r="V759" s="752"/>
      <c r="W759" s="752"/>
      <c r="X759" s="752"/>
      <c r="Y759" s="752"/>
      <c r="Z759" s="753" t="s">
        <v>209</v>
      </c>
      <c r="AA759" s="753"/>
      <c r="AB759" s="753"/>
      <c r="AC759" s="753"/>
      <c r="AD759" s="754" t="str">
        <f>IFERROR(VLOOKUP(AD761,Marks,5,0),"")</f>
        <v/>
      </c>
      <c r="AE759" s="754"/>
      <c r="AF759" s="754"/>
    </row>
    <row r="760" spans="1:32" ht="21.9" customHeight="1">
      <c r="A760" s="166" t="str">
        <f>IF(N761="","",A759+1)</f>
        <v/>
      </c>
      <c r="B760" s="751" t="s">
        <v>207</v>
      </c>
      <c r="C760" s="751"/>
      <c r="D760" s="751"/>
      <c r="E760" s="752" t="str">
        <f>IFERROR(VLOOKUP(N761,Marks,7,0),"")</f>
        <v/>
      </c>
      <c r="F760" s="752"/>
      <c r="G760" s="752"/>
      <c r="H760" s="752"/>
      <c r="I760" s="752"/>
      <c r="J760" s="753" t="s">
        <v>210</v>
      </c>
      <c r="K760" s="753"/>
      <c r="L760" s="753"/>
      <c r="M760" s="753"/>
      <c r="N760" s="767" t="str">
        <f>IFERROR(VLOOKUP(N761,Marks,4,0),"")</f>
        <v/>
      </c>
      <c r="O760" s="767"/>
      <c r="P760" s="767"/>
      <c r="Q760" s="770"/>
      <c r="R760" s="751" t="s">
        <v>207</v>
      </c>
      <c r="S760" s="751"/>
      <c r="T760" s="751"/>
      <c r="U760" s="752" t="str">
        <f>IFERROR(VLOOKUP(AD761,Marks,7,0),"")</f>
        <v/>
      </c>
      <c r="V760" s="752"/>
      <c r="W760" s="752"/>
      <c r="X760" s="752"/>
      <c r="Y760" s="752"/>
      <c r="Z760" s="753" t="s">
        <v>210</v>
      </c>
      <c r="AA760" s="753"/>
      <c r="AB760" s="753"/>
      <c r="AC760" s="753"/>
      <c r="AD760" s="767" t="str">
        <f>IFERROR(VLOOKUP(AD761,Marks,4,0),"")</f>
        <v/>
      </c>
      <c r="AE760" s="767"/>
      <c r="AF760" s="767"/>
    </row>
    <row r="761" spans="1:32" ht="21.9" customHeight="1">
      <c r="A761" s="166" t="str">
        <f>IF(N761="","",A760+1)</f>
        <v/>
      </c>
      <c r="B761" s="751" t="s">
        <v>208</v>
      </c>
      <c r="C761" s="751"/>
      <c r="D761" s="751"/>
      <c r="E761" s="752" t="str">
        <f>IFERROR(VLOOKUP(N761,Marks,8,0),"")</f>
        <v/>
      </c>
      <c r="F761" s="752"/>
      <c r="G761" s="752"/>
      <c r="H761" s="752"/>
      <c r="I761" s="752"/>
      <c r="J761" s="753" t="s">
        <v>211</v>
      </c>
      <c r="K761" s="753"/>
      <c r="L761" s="753"/>
      <c r="M761" s="753"/>
      <c r="N761" s="760" t="str">
        <f>IF(AD735="","",IF(AND(AD735+1&gt;$AN$6),"",AD735+1))</f>
        <v/>
      </c>
      <c r="O761" s="760"/>
      <c r="P761" s="760"/>
      <c r="Q761" s="770"/>
      <c r="R761" s="751" t="s">
        <v>208</v>
      </c>
      <c r="S761" s="751"/>
      <c r="T761" s="751"/>
      <c r="U761" s="752" t="str">
        <f>IFERROR(VLOOKUP(AD761,Marks,8,0),"")</f>
        <v/>
      </c>
      <c r="V761" s="752"/>
      <c r="W761" s="752"/>
      <c r="X761" s="752"/>
      <c r="Y761" s="752"/>
      <c r="Z761" s="753" t="s">
        <v>211</v>
      </c>
      <c r="AA761" s="753"/>
      <c r="AB761" s="753"/>
      <c r="AC761" s="753"/>
      <c r="AD761" s="761" t="str">
        <f>IF(N761="","",IF(AND(N761+1&gt;$AN$6),"",N761+1))</f>
        <v/>
      </c>
      <c r="AE761" s="761"/>
      <c r="AF761" s="761"/>
    </row>
    <row r="762" spans="1:32" ht="9" customHeight="1">
      <c r="A762" s="166" t="str">
        <f>IF(N761="","",A761+1)</f>
        <v/>
      </c>
      <c r="B762" s="123"/>
      <c r="C762" s="123"/>
      <c r="D762" s="123"/>
      <c r="E762" s="124"/>
      <c r="F762" s="124"/>
      <c r="G762" s="124"/>
      <c r="H762" s="123"/>
      <c r="I762" s="123"/>
      <c r="J762" s="125"/>
      <c r="K762" s="125"/>
      <c r="L762" s="125"/>
      <c r="M762" s="76"/>
      <c r="N762" s="76"/>
      <c r="O762" s="76"/>
      <c r="P762" s="76"/>
      <c r="Q762" s="770"/>
      <c r="R762" s="123"/>
      <c r="S762" s="123"/>
      <c r="T762" s="123"/>
      <c r="U762" s="124"/>
      <c r="V762" s="124"/>
      <c r="W762" s="124"/>
      <c r="X762" s="123"/>
      <c r="Y762" s="123"/>
      <c r="Z762" s="125"/>
      <c r="AA762" s="125"/>
      <c r="AB762" s="125"/>
      <c r="AC762" s="76"/>
      <c r="AD762" s="76"/>
      <c r="AE762" s="76"/>
      <c r="AF762" s="76"/>
    </row>
    <row r="763" spans="1:32" ht="21" customHeight="1">
      <c r="A763" s="166" t="str">
        <f>IF(N761="","",A762+1)</f>
        <v/>
      </c>
      <c r="B763" s="762" t="s">
        <v>213</v>
      </c>
      <c r="C763" s="610" t="s">
        <v>214</v>
      </c>
      <c r="D763" s="610"/>
      <c r="E763" s="610"/>
      <c r="F763" s="763" t="s">
        <v>13</v>
      </c>
      <c r="G763" s="764"/>
      <c r="H763" s="764"/>
      <c r="I763" s="765"/>
      <c r="J763" s="613" t="s">
        <v>184</v>
      </c>
      <c r="K763" s="614" t="s">
        <v>167</v>
      </c>
      <c r="L763" s="615"/>
      <c r="M763" s="615"/>
      <c r="N763" s="616"/>
      <c r="O763" s="580" t="s">
        <v>185</v>
      </c>
      <c r="P763" s="581" t="s">
        <v>186</v>
      </c>
      <c r="Q763" s="770"/>
      <c r="R763" s="762" t="s">
        <v>213</v>
      </c>
      <c r="S763" s="610" t="s">
        <v>214</v>
      </c>
      <c r="T763" s="610"/>
      <c r="U763" s="610"/>
      <c r="V763" s="763" t="s">
        <v>13</v>
      </c>
      <c r="W763" s="764"/>
      <c r="X763" s="764"/>
      <c r="Y763" s="765"/>
      <c r="Z763" s="613" t="s">
        <v>184</v>
      </c>
      <c r="AA763" s="614" t="s">
        <v>167</v>
      </c>
      <c r="AB763" s="615"/>
      <c r="AC763" s="615"/>
      <c r="AD763" s="616"/>
      <c r="AE763" s="580" t="s">
        <v>185</v>
      </c>
      <c r="AF763" s="581" t="s">
        <v>186</v>
      </c>
    </row>
    <row r="764" spans="1:32" ht="90.75" customHeight="1">
      <c r="A764" s="166" t="str">
        <f>IF(N761="","",A763+1)</f>
        <v/>
      </c>
      <c r="B764" s="762"/>
      <c r="C764" s="171" t="s">
        <v>11</v>
      </c>
      <c r="D764" s="171" t="s">
        <v>180</v>
      </c>
      <c r="E764" s="171" t="s">
        <v>108</v>
      </c>
      <c r="F764" s="171" t="s">
        <v>182</v>
      </c>
      <c r="G764" s="171" t="s">
        <v>183</v>
      </c>
      <c r="H764" s="305" t="s">
        <v>10</v>
      </c>
      <c r="I764" s="171" t="s">
        <v>108</v>
      </c>
      <c r="J764" s="613"/>
      <c r="K764" s="172" t="s">
        <v>182</v>
      </c>
      <c r="L764" s="172" t="s">
        <v>183</v>
      </c>
      <c r="M764" s="173" t="s">
        <v>10</v>
      </c>
      <c r="N764" s="171" t="s">
        <v>108</v>
      </c>
      <c r="O764" s="580"/>
      <c r="P764" s="736"/>
      <c r="Q764" s="770"/>
      <c r="R764" s="762"/>
      <c r="S764" s="171" t="s">
        <v>11</v>
      </c>
      <c r="T764" s="171" t="s">
        <v>180</v>
      </c>
      <c r="U764" s="171" t="s">
        <v>108</v>
      </c>
      <c r="V764" s="171" t="s">
        <v>182</v>
      </c>
      <c r="W764" s="171" t="s">
        <v>183</v>
      </c>
      <c r="X764" s="305" t="s">
        <v>10</v>
      </c>
      <c r="Y764" s="171" t="s">
        <v>108</v>
      </c>
      <c r="Z764" s="613"/>
      <c r="AA764" s="172" t="s">
        <v>182</v>
      </c>
      <c r="AB764" s="172" t="s">
        <v>183</v>
      </c>
      <c r="AC764" s="173" t="s">
        <v>10</v>
      </c>
      <c r="AD764" s="171" t="s">
        <v>108</v>
      </c>
      <c r="AE764" s="580"/>
      <c r="AF764" s="736">
        <v>0</v>
      </c>
    </row>
    <row r="765" spans="1:32" ht="18.75" customHeight="1">
      <c r="A765" s="166" t="str">
        <f>IF(N761="","",A764+1)</f>
        <v/>
      </c>
      <c r="B765" s="762"/>
      <c r="C765" s="390">
        <v>20</v>
      </c>
      <c r="D765" s="390">
        <v>20</v>
      </c>
      <c r="E765" s="116">
        <v>40</v>
      </c>
      <c r="F765" s="390">
        <v>30</v>
      </c>
      <c r="G765" s="390">
        <v>18</v>
      </c>
      <c r="H765" s="390">
        <v>12</v>
      </c>
      <c r="I765" s="116">
        <v>60</v>
      </c>
      <c r="J765" s="118">
        <v>100</v>
      </c>
      <c r="K765" s="390">
        <v>50</v>
      </c>
      <c r="L765" s="390">
        <v>30</v>
      </c>
      <c r="M765" s="390">
        <v>20</v>
      </c>
      <c r="N765" s="116">
        <v>100</v>
      </c>
      <c r="O765" s="118">
        <v>200</v>
      </c>
      <c r="P765" s="775" t="str">
        <f>IF(AND(N761="",C758="",E759="",N759=""),"",IF(OR(C758=1,C758=2),600,800))</f>
        <v/>
      </c>
      <c r="Q765" s="770"/>
      <c r="R765" s="762"/>
      <c r="S765" s="390">
        <v>20</v>
      </c>
      <c r="T765" s="390">
        <v>20</v>
      </c>
      <c r="U765" s="116">
        <v>40</v>
      </c>
      <c r="V765" s="390">
        <v>30</v>
      </c>
      <c r="W765" s="390">
        <v>18</v>
      </c>
      <c r="X765" s="390">
        <v>12</v>
      </c>
      <c r="Y765" s="116">
        <v>60</v>
      </c>
      <c r="Z765" s="118">
        <v>100</v>
      </c>
      <c r="AA765" s="390">
        <v>50</v>
      </c>
      <c r="AB765" s="390">
        <v>30</v>
      </c>
      <c r="AC765" s="390">
        <v>20</v>
      </c>
      <c r="AD765" s="116">
        <v>100</v>
      </c>
      <c r="AE765" s="118">
        <v>200</v>
      </c>
      <c r="AF765" s="775" t="str">
        <f>IF(AND(AD761="",S758="",U759="",AD759=""),"",IF(OR(S758=1,S758=2),600,800))</f>
        <v/>
      </c>
    </row>
    <row r="766" spans="1:32" ht="21" customHeight="1">
      <c r="A766" s="166" t="str">
        <f>IF(N761="","",A765+1)</f>
        <v/>
      </c>
      <c r="B766" s="122" t="str">
        <f>'Result Sheet'!$L$4</f>
        <v xml:space="preserve">हिन्दी </v>
      </c>
      <c r="C766" s="391" t="str">
        <f>IFERROR(VLOOKUP(N761,Marks,11,0),"")</f>
        <v/>
      </c>
      <c r="D766" s="391" t="str">
        <f>IFERROR(VLOOKUP(N761,Marks,12,0),"")</f>
        <v/>
      </c>
      <c r="E766" s="117" t="str">
        <f>IFERROR(VLOOKUP(N761,Marks,13,0),"")</f>
        <v/>
      </c>
      <c r="F766" s="391" t="str">
        <f>IFERROR(VLOOKUP(N761,Marks,14,0),"")</f>
        <v/>
      </c>
      <c r="G766" s="391" t="str">
        <f>IFERROR(VLOOKUP(N761,Marks,15,0),"")</f>
        <v/>
      </c>
      <c r="H766" s="391" t="str">
        <f>IFERROR(VLOOKUP(N761,Marks,16,0),"")</f>
        <v/>
      </c>
      <c r="I766" s="117" t="str">
        <f>IFERROR(VLOOKUP(N761,Marks,17,0),"")</f>
        <v/>
      </c>
      <c r="J766" s="119">
        <f>IFERROR(VLOOKUP(N761,Marks,18,0),"")</f>
        <v>0</v>
      </c>
      <c r="K766" s="391" t="str">
        <f>IFERROR(VLOOKUP(N761,Marks,19,0),"")</f>
        <v/>
      </c>
      <c r="L766" s="391" t="str">
        <f>IFERROR(VLOOKUP(N761,Marks,20,0),"")</f>
        <v/>
      </c>
      <c r="M766" s="391" t="str">
        <f>IFERROR(VLOOKUP(N761,Marks,21,0),"")</f>
        <v/>
      </c>
      <c r="N766" s="117" t="str">
        <f>IFERROR(VLOOKUP(N761,Marks,22,0),"")</f>
        <v/>
      </c>
      <c r="O766" s="119" t="str">
        <f>IFERROR(VLOOKUP(N761,Marks,23,0),"")</f>
        <v/>
      </c>
      <c r="P766" s="323" t="str">
        <f>IFERROR(VLOOKUP(N761,Marks,29,0),"")</f>
        <v/>
      </c>
      <c r="Q766" s="770"/>
      <c r="R766" s="122" t="str">
        <f>'Result Sheet'!$L$4</f>
        <v xml:space="preserve">हिन्दी </v>
      </c>
      <c r="S766" s="391" t="str">
        <f>IFERROR(VLOOKUP(AD761,Marks,11,0),"")</f>
        <v/>
      </c>
      <c r="T766" s="391" t="str">
        <f>IFERROR(VLOOKUP(AD761,Marks,12,0),"")</f>
        <v/>
      </c>
      <c r="U766" s="117" t="str">
        <f>IFERROR(VLOOKUP(AD761,Marks,13,0),"")</f>
        <v/>
      </c>
      <c r="V766" s="391" t="str">
        <f>IFERROR(VLOOKUP(AD761,Marks,14,0),"")</f>
        <v/>
      </c>
      <c r="W766" s="391" t="str">
        <f>IFERROR(VLOOKUP(AD761,Marks,15,0),"")</f>
        <v/>
      </c>
      <c r="X766" s="391" t="str">
        <f>IFERROR(VLOOKUP(AD761,Marks,16,0),"")</f>
        <v/>
      </c>
      <c r="Y766" s="117" t="str">
        <f>IFERROR(VLOOKUP(AD761,Marks,17,0),"")</f>
        <v/>
      </c>
      <c r="Z766" s="119">
        <f>IFERROR(VLOOKUP(AD761,Marks,18,0),"")</f>
        <v>0</v>
      </c>
      <c r="AA766" s="391" t="str">
        <f>IFERROR(VLOOKUP(AD761,Marks,19,0),"")</f>
        <v/>
      </c>
      <c r="AB766" s="391" t="str">
        <f>IFERROR(VLOOKUP(AD761,Marks,20,0),"")</f>
        <v/>
      </c>
      <c r="AC766" s="391" t="str">
        <f>IFERROR(VLOOKUP(AD761,Marks,21,0),"")</f>
        <v/>
      </c>
      <c r="AD766" s="117" t="str">
        <f>IFERROR(VLOOKUP(AD761,Marks,22,0),"")</f>
        <v/>
      </c>
      <c r="AE766" s="119" t="str">
        <f>IFERROR(VLOOKUP(AD761,Marks,23,0),"")</f>
        <v/>
      </c>
      <c r="AF766" s="323" t="str">
        <f>IFERROR(VLOOKUP(AD761,Marks,29,0),"")</f>
        <v/>
      </c>
    </row>
    <row r="767" spans="1:32" ht="21" customHeight="1">
      <c r="A767" s="166" t="str">
        <f>IF(N761="","",A766+1)</f>
        <v/>
      </c>
      <c r="B767" s="122" t="str">
        <f>'Result Sheet'!$AE$4</f>
        <v xml:space="preserve">अंग्रेजी </v>
      </c>
      <c r="C767" s="391" t="str">
        <f>IFERROR(VLOOKUP(N761,Marks,30,0),"")</f>
        <v/>
      </c>
      <c r="D767" s="391" t="str">
        <f>IFERROR(VLOOKUP(N761,Marks,31,0),"")</f>
        <v/>
      </c>
      <c r="E767" s="117" t="str">
        <f>IFERROR(VLOOKUP(N761,Marks,32,0),"")</f>
        <v/>
      </c>
      <c r="F767" s="391" t="str">
        <f>IFERROR(VLOOKUP(N761,Marks,33,0),"")</f>
        <v/>
      </c>
      <c r="G767" s="391" t="str">
        <f>IFERROR(VLOOKUP(N761,Marks,34,0),"")</f>
        <v/>
      </c>
      <c r="H767" s="391" t="str">
        <f>IFERROR(VLOOKUP(N761,Marks,35,0),"")</f>
        <v/>
      </c>
      <c r="I767" s="117" t="str">
        <f>IFERROR(VLOOKUP(N761,Marks,36,0),"")</f>
        <v/>
      </c>
      <c r="J767" s="119">
        <f>IFERROR(VLOOKUP(N761,Marks,37,0),"")</f>
        <v>0</v>
      </c>
      <c r="K767" s="391" t="str">
        <f>IFERROR(VLOOKUP(N761,Marks,38,0),"")</f>
        <v/>
      </c>
      <c r="L767" s="391" t="str">
        <f>IFERROR(VLOOKUP(N761,Marks,39,0),"")</f>
        <v/>
      </c>
      <c r="M767" s="391" t="str">
        <f>IFERROR(VLOOKUP(N761,Marks,40,0),"")</f>
        <v/>
      </c>
      <c r="N767" s="117" t="str">
        <f>IFERROR(VLOOKUP(N761,Marks,41,0),"")</f>
        <v/>
      </c>
      <c r="O767" s="119" t="str">
        <f>IFERROR(VLOOKUP(N761,Marks,42,0),"")</f>
        <v/>
      </c>
      <c r="P767" s="323" t="str">
        <f>IFERROR(VLOOKUP(N761,Marks,48,0),"")</f>
        <v/>
      </c>
      <c r="Q767" s="770"/>
      <c r="R767" s="122" t="str">
        <f>'Result Sheet'!$AE$4</f>
        <v xml:space="preserve">अंग्रेजी </v>
      </c>
      <c r="S767" s="391" t="str">
        <f>IFERROR(VLOOKUP(AD761,Marks,30,0),"")</f>
        <v/>
      </c>
      <c r="T767" s="391" t="str">
        <f>IFERROR(VLOOKUP(AD761,Marks,31,0),"")</f>
        <v/>
      </c>
      <c r="U767" s="117" t="str">
        <f>IFERROR(VLOOKUP(AD761,Marks,32,0),"")</f>
        <v/>
      </c>
      <c r="V767" s="391" t="str">
        <f>IFERROR(VLOOKUP(AD761,Marks,33,0),"")</f>
        <v/>
      </c>
      <c r="W767" s="391" t="str">
        <f>IFERROR(VLOOKUP(AD761,Marks,34,0),"")</f>
        <v/>
      </c>
      <c r="X767" s="391" t="str">
        <f>IFERROR(VLOOKUP(AD761,Marks,35,0),"")</f>
        <v/>
      </c>
      <c r="Y767" s="117" t="str">
        <f>IFERROR(VLOOKUP(AD761,Marks,36,0),"")</f>
        <v/>
      </c>
      <c r="Z767" s="119">
        <f>IFERROR(VLOOKUP(AD761,Marks,37,0),"")</f>
        <v>0</v>
      </c>
      <c r="AA767" s="391" t="str">
        <f>IFERROR(VLOOKUP(AD761,Marks,38,0),"")</f>
        <v/>
      </c>
      <c r="AB767" s="391" t="str">
        <f>IFERROR(VLOOKUP(AD761,Marks,39,0),"")</f>
        <v/>
      </c>
      <c r="AC767" s="391" t="str">
        <f>IFERROR(VLOOKUP(AD761,Marks,40,0),"")</f>
        <v/>
      </c>
      <c r="AD767" s="117" t="str">
        <f>IFERROR(VLOOKUP(AD761,Marks,41,0),"")</f>
        <v/>
      </c>
      <c r="AE767" s="119" t="str">
        <f>IFERROR(VLOOKUP(AD761,Marks,42,0),"")</f>
        <v/>
      </c>
      <c r="AF767" s="323" t="str">
        <f>IFERROR(VLOOKUP(AD761,Marks,48,0),"")</f>
        <v/>
      </c>
    </row>
    <row r="768" spans="1:32" ht="21" customHeight="1">
      <c r="A768" s="166" t="str">
        <f>IF(N761="","",A767+1)</f>
        <v/>
      </c>
      <c r="B768" s="122" t="str">
        <f>'Result Sheet'!$AX$4</f>
        <v xml:space="preserve">गणित </v>
      </c>
      <c r="C768" s="391" t="str">
        <f>IFERROR(VLOOKUP(N761,Marks,49,0),"")</f>
        <v/>
      </c>
      <c r="D768" s="391" t="str">
        <f>IFERROR(VLOOKUP(N761,Marks,50,0),"")</f>
        <v/>
      </c>
      <c r="E768" s="117" t="str">
        <f>IFERROR(VLOOKUP(N761,Marks,51,0),"")</f>
        <v/>
      </c>
      <c r="F768" s="391" t="str">
        <f>IFERROR(VLOOKUP(N761,Marks,52,0),"")</f>
        <v/>
      </c>
      <c r="G768" s="391" t="str">
        <f>IFERROR(VLOOKUP(N761,Marks,53,0),"")</f>
        <v/>
      </c>
      <c r="H768" s="391" t="str">
        <f>IFERROR(VLOOKUP(N761,Marks,54,0),"")</f>
        <v/>
      </c>
      <c r="I768" s="117" t="str">
        <f>IFERROR(VLOOKUP(N761,Marks,55,0),"")</f>
        <v/>
      </c>
      <c r="J768" s="119">
        <f>IFERROR(VLOOKUP(N761,Marks,56,0),"")</f>
        <v>0</v>
      </c>
      <c r="K768" s="391" t="str">
        <f>IFERROR(VLOOKUP(N761,Marks,57,0),"")</f>
        <v/>
      </c>
      <c r="L768" s="391" t="str">
        <f>IFERROR(VLOOKUP(N761,Marks,58,0),"")</f>
        <v/>
      </c>
      <c r="M768" s="391" t="str">
        <f>IFERROR(VLOOKUP(N761,Marks,59,0),"")</f>
        <v/>
      </c>
      <c r="N768" s="117" t="str">
        <f>IFERROR(VLOOKUP(N761,Marks,60,0),"")</f>
        <v/>
      </c>
      <c r="O768" s="119" t="str">
        <f>IFERROR(VLOOKUP(N761,Marks,61,0),"")</f>
        <v/>
      </c>
      <c r="P768" s="323" t="str">
        <f>IFERROR(VLOOKUP(N761,Marks,67,0),"")</f>
        <v/>
      </c>
      <c r="Q768" s="770"/>
      <c r="R768" s="122" t="str">
        <f>'Result Sheet'!$AX$4</f>
        <v xml:space="preserve">गणित </v>
      </c>
      <c r="S768" s="391" t="str">
        <f>IFERROR(VLOOKUP(AD761,Marks,49,0),"")</f>
        <v/>
      </c>
      <c r="T768" s="391" t="str">
        <f>IFERROR(VLOOKUP(AD761,Marks,50,0),"")</f>
        <v/>
      </c>
      <c r="U768" s="117" t="str">
        <f>IFERROR(VLOOKUP(AD761,Marks,51,0),"")</f>
        <v/>
      </c>
      <c r="V768" s="391" t="str">
        <f>IFERROR(VLOOKUP(AD761,Marks,52,0),"")</f>
        <v/>
      </c>
      <c r="W768" s="391" t="str">
        <f>IFERROR(VLOOKUP(AD761,Marks,53,0),"")</f>
        <v/>
      </c>
      <c r="X768" s="391" t="str">
        <f>IFERROR(VLOOKUP(AD761,Marks,54,0),"")</f>
        <v/>
      </c>
      <c r="Y768" s="117" t="str">
        <f>IFERROR(VLOOKUP(AD761,Marks,55,0),"")</f>
        <v/>
      </c>
      <c r="Z768" s="119">
        <f>IFERROR(VLOOKUP(AD761,Marks,56,0),"")</f>
        <v>0</v>
      </c>
      <c r="AA768" s="391" t="str">
        <f>IFERROR(VLOOKUP(AD761,Marks,57,0),"")</f>
        <v/>
      </c>
      <c r="AB768" s="391" t="str">
        <f>IFERROR(VLOOKUP(AD761,Marks,58,0),"")</f>
        <v/>
      </c>
      <c r="AC768" s="391" t="str">
        <f>IFERROR(VLOOKUP(AD761,Marks,59,0),"")</f>
        <v/>
      </c>
      <c r="AD768" s="117" t="str">
        <f>IFERROR(VLOOKUP(AD761,Marks,60,0),"")</f>
        <v/>
      </c>
      <c r="AE768" s="119" t="str">
        <f>IFERROR(VLOOKUP(AD761,Marks,61,0),"")</f>
        <v/>
      </c>
      <c r="AF768" s="323" t="str">
        <f>IFERROR(VLOOKUP(AD761,Marks,67,0),"")</f>
        <v/>
      </c>
    </row>
    <row r="769" spans="1:32" ht="21" customHeight="1">
      <c r="A769" s="166" t="str">
        <f>IF(N761="","",A768+1)</f>
        <v/>
      </c>
      <c r="B769" s="122" t="str">
        <f>'Result Sheet'!$BQ$4</f>
        <v xml:space="preserve">पर्यावरण अध्ययन </v>
      </c>
      <c r="C769" s="391" t="str">
        <f>IFERROR(VLOOKUP(N761,Marks,68,0),"")</f>
        <v/>
      </c>
      <c r="D769" s="391" t="str">
        <f>IFERROR(VLOOKUP(N761,Marks,69,0),"")</f>
        <v/>
      </c>
      <c r="E769" s="117" t="str">
        <f>IFERROR(VLOOKUP(N761,Marks,70,0),"")</f>
        <v/>
      </c>
      <c r="F769" s="391" t="str">
        <f>IFERROR(VLOOKUP(N761,Marks,71,0),"")</f>
        <v/>
      </c>
      <c r="G769" s="391" t="str">
        <f>IFERROR(VLOOKUP(N761,Marks,72,0),"")</f>
        <v/>
      </c>
      <c r="H769" s="391" t="str">
        <f>IFERROR(VLOOKUP(N761,Marks,73,0),"")</f>
        <v/>
      </c>
      <c r="I769" s="117" t="str">
        <f>IFERROR(VLOOKUP(N761,Marks,74,0),"")</f>
        <v/>
      </c>
      <c r="J769" s="119">
        <f>IFERROR(VLOOKUP(N761,Marks,75,0),"")</f>
        <v>0</v>
      </c>
      <c r="K769" s="391" t="str">
        <f>IFERROR(VLOOKUP(N761,Marks,76,0),"")</f>
        <v/>
      </c>
      <c r="L769" s="391" t="str">
        <f>IFERROR(VLOOKUP(N761,Marks,77,0),"")</f>
        <v/>
      </c>
      <c r="M769" s="391" t="str">
        <f>IFERROR(VLOOKUP(N761,Marks,78,0),"")</f>
        <v/>
      </c>
      <c r="N769" s="117" t="str">
        <f>IFERROR(VLOOKUP(N761,Marks,79,0),"")</f>
        <v/>
      </c>
      <c r="O769" s="119" t="str">
        <f>IFERROR(VLOOKUP(N761,Marks,80,0),"")</f>
        <v/>
      </c>
      <c r="P769" s="323" t="str">
        <f>IFERROR(VLOOKUP(N761,Marks,86,0),"")</f>
        <v/>
      </c>
      <c r="Q769" s="770"/>
      <c r="R769" s="122" t="str">
        <f>'Result Sheet'!$BQ$4</f>
        <v xml:space="preserve">पर्यावरण अध्ययन </v>
      </c>
      <c r="S769" s="391" t="str">
        <f>IFERROR(VLOOKUP(AD761,Marks,68,0),"")</f>
        <v/>
      </c>
      <c r="T769" s="391" t="str">
        <f>IFERROR(VLOOKUP(AD761,Marks,69,0),"")</f>
        <v/>
      </c>
      <c r="U769" s="117" t="str">
        <f>IFERROR(VLOOKUP(AD761,Marks,70,0),"")</f>
        <v/>
      </c>
      <c r="V769" s="391" t="str">
        <f>IFERROR(VLOOKUP(AD761,Marks,71,0),"")</f>
        <v/>
      </c>
      <c r="W769" s="391" t="str">
        <f>IFERROR(VLOOKUP(AD761,Marks,72,0),"")</f>
        <v/>
      </c>
      <c r="X769" s="391" t="str">
        <f>IFERROR(VLOOKUP(AD761,Marks,73,0),"")</f>
        <v/>
      </c>
      <c r="Y769" s="117" t="str">
        <f>IFERROR(VLOOKUP(AD761,Marks,74,0),"")</f>
        <v/>
      </c>
      <c r="Z769" s="119">
        <f>IFERROR(VLOOKUP(AD761,Marks,75,0),"")</f>
        <v>0</v>
      </c>
      <c r="AA769" s="391" t="str">
        <f>IFERROR(VLOOKUP(AD761,Marks,76,0),"")</f>
        <v/>
      </c>
      <c r="AB769" s="391" t="str">
        <f>IFERROR(VLOOKUP(AD761,Marks,77,0),"")</f>
        <v/>
      </c>
      <c r="AC769" s="391" t="str">
        <f>IFERROR(VLOOKUP(AD761,Marks,78,0),"")</f>
        <v/>
      </c>
      <c r="AD769" s="117" t="str">
        <f>IFERROR(VLOOKUP(AD761,Marks,79,0),"")</f>
        <v/>
      </c>
      <c r="AE769" s="119" t="str">
        <f>IFERROR(VLOOKUP(AD761,Marks,80,0),"")</f>
        <v/>
      </c>
      <c r="AF769" s="323" t="str">
        <f>IFERROR(VLOOKUP(AD761,Marks,86,0),"")</f>
        <v/>
      </c>
    </row>
    <row r="770" spans="1:32" ht="25.5" customHeight="1">
      <c r="A770" s="166" t="str">
        <f>IF(N761="","",A769+1)</f>
        <v/>
      </c>
      <c r="B770" s="392" t="s">
        <v>215</v>
      </c>
      <c r="C770" s="120" t="str">
        <f>IF(AND(C766="",C767="",C768="",C769=""),"",IF(OR(C758=1,C758=2),SUM(C766:C768),SUM(C766:C769)))</f>
        <v/>
      </c>
      <c r="D770" s="120" t="str">
        <f>IF(AND(D766="",D767="",D768="",D769=""),"",IF(OR(C758=1,C758=2),SUM(D766:D768),SUM(D766:D769)))</f>
        <v/>
      </c>
      <c r="E770" s="120" t="str">
        <f>IF(AND(E766="",E767="",E768="",E769=""),"",IF(OR(C758=1,C758=2),SUM(E766:E768),SUM(E766:E769)))</f>
        <v/>
      </c>
      <c r="F770" s="120" t="str">
        <f>IF(AND(F766="",F767="",F768="",F769=""),"",IF(OR(C758=1,C758=2),SUM(F766:F768),SUM(F766:F769)))</f>
        <v/>
      </c>
      <c r="G770" s="120" t="str">
        <f>IF(AND(G766="",G767="",G768="",G769=""),"",IF(OR(C758=1,C758=2),SUM(G766:G768),SUM(G766:G769)))</f>
        <v/>
      </c>
      <c r="H770" s="120" t="str">
        <f>IF(AND(H766="",H767="",H768="",H769=""),"",IF(OR(C758=1,C758=2),SUM(H766:H768),SUM(H766:H769)))</f>
        <v/>
      </c>
      <c r="I770" s="120" t="str">
        <f>IF(AND(I766="",I767="",I768="",I769=""),"",IF(OR(C758=1,C758=2),SUM(I766:I768),SUM(I766:I769)))</f>
        <v/>
      </c>
      <c r="J770" s="120">
        <f>IF(AND(J766="",J767="",J768="",J769=""),"",IF(OR(C758=1,C758=2),SUM(J766:J768),SUM(J766:J769)))</f>
        <v>0</v>
      </c>
      <c r="K770" s="120" t="str">
        <f>IF(AND(K766="",K767="",K768="",K769=""),"",IF(OR(C758=1,C758=2),SUM(K766:K768),SUM(K766:K769)))</f>
        <v/>
      </c>
      <c r="L770" s="120" t="str">
        <f>IF(AND(L766="",L767="",L768="",L769=""),"",IF(OR(C758=1,C758=2),SUM(L766:L768),SUM(L766:L769)))</f>
        <v/>
      </c>
      <c r="M770" s="120" t="str">
        <f>IF(AND(M766="",M767="",M768="",M769=""),"",IF(OR(C758=1,C758=2),SUM(M766:M768),SUM(M766:M769)))</f>
        <v/>
      </c>
      <c r="N770" s="120" t="str">
        <f>IF(AND(N766="",N767="",N768="",N769=""),"",IF(OR(C758=1,C758=2),SUM(N766:N768),SUM(N766:N769)))</f>
        <v/>
      </c>
      <c r="O770" s="120" t="str">
        <f>IF(AND(O766="",O767="",O768="",O769=""),"",IF(OR(C758=1,C758=2),SUM(O766:O768),SUM(O766:O769)))</f>
        <v/>
      </c>
      <c r="P770" s="326" t="str">
        <f>IF(OR(N761="",E759="",O770=""),"",IF(O770&gt;=81%*P765,"A",IF(O770&gt;=61%*P765,"B",IF(O770&gt;=41%*P765,"C",IF(O770&gt;=21%*P765,"D","E")))))</f>
        <v/>
      </c>
      <c r="Q770" s="770"/>
      <c r="R770" s="392" t="s">
        <v>215</v>
      </c>
      <c r="S770" s="120" t="str">
        <f>IF(AND(S766="",S767="",S768="",S769=""),"",IF(OR(S758=1,S758=2),SUM(S766:S768),SUM(S766:S769)))</f>
        <v/>
      </c>
      <c r="T770" s="120" t="str">
        <f>IF(AND(T766="",T767="",T768="",T769=""),"",IF(OR(S758=1,S758=2),SUM(T766:T768),SUM(T766:T769)))</f>
        <v/>
      </c>
      <c r="U770" s="120" t="str">
        <f>IF(AND(U766="",U767="",U768="",U769=""),"",IF(OR(S758=1,S758=2),SUM(U766:U768),SUM(U766:U769)))</f>
        <v/>
      </c>
      <c r="V770" s="120" t="str">
        <f>IF(AND(V766="",V767="",V768="",V769=""),"",IF(OR(S758=1,S758=2),SUM(V766:V768),SUM(V766:V769)))</f>
        <v/>
      </c>
      <c r="W770" s="120" t="str">
        <f>IF(AND(W766="",W767="",W768="",W769=""),"",IF(OR(S758=1,S758=2),SUM(W766:W768),SUM(W766:W769)))</f>
        <v/>
      </c>
      <c r="X770" s="120" t="str">
        <f>IF(AND(X766="",X767="",X768="",X769=""),"",IF(OR(S758=1,S758=2),SUM(X766:X768),SUM(X766:X769)))</f>
        <v/>
      </c>
      <c r="Y770" s="120" t="str">
        <f>IF(AND(Y766="",Y767="",Y768="",Y769=""),"",IF(OR(S758=1,S758=2),SUM(Y766:Y768),SUM(Y766:Y769)))</f>
        <v/>
      </c>
      <c r="Z770" s="120">
        <f>IF(AND(Z766="",Z767="",Z768="",Z769=""),"",IF(OR(S758=1,S758=2),SUM(Z766:Z768),SUM(Z766:Z769)))</f>
        <v>0</v>
      </c>
      <c r="AA770" s="120" t="str">
        <f>IF(AND(AA766="",AA767="",AA768="",AA769=""),"",IF(OR(S758=1,S758=2),SUM(AA766:AA768),SUM(AA766:AA769)))</f>
        <v/>
      </c>
      <c r="AB770" s="120" t="str">
        <f>IF(AND(AB766="",AB767="",AB768="",AB769=""),"",IF(OR(S758=1,S758=2),SUM(AB766:AB768),SUM(AB766:AB769)))</f>
        <v/>
      </c>
      <c r="AC770" s="120" t="str">
        <f>IF(AND(AC766="",AC767="",AC768="",AC769=""),"",IF(OR(S758=1,S758=2),SUM(AC766:AC768),SUM(AC766:AC769)))</f>
        <v/>
      </c>
      <c r="AD770" s="120" t="str">
        <f>IF(AND(AD766="",AD767="",AD768="",AD769=""),"",IF(OR(S758=1,S758=2),SUM(AD766:AD768),SUM(AD766:AD769)))</f>
        <v/>
      </c>
      <c r="AE770" s="120" t="str">
        <f>IF(AND(AE766="",AE767="",AE768="",AE769=""),"",IF(OR(S758=1,S758=2),SUM(AE766:AE768),SUM(AE766:AE769)))</f>
        <v/>
      </c>
      <c r="AF770" s="326" t="str">
        <f>IF(OR(AD761="",U759="",AE770=""),"",IF(AE770&gt;=81%*AF765,"A",IF(AE770&gt;=61%*AF765,"B",IF(AE770&gt;=41%*AF765,"C",IF(AE770&gt;=21%*AF765,"D","E")))))</f>
        <v/>
      </c>
    </row>
    <row r="771" spans="1:32" ht="9" customHeight="1">
      <c r="A771" s="166" t="str">
        <f>IF(N761="","",A770+1)</f>
        <v/>
      </c>
      <c r="B771" s="737"/>
      <c r="C771" s="737"/>
      <c r="D771" s="737"/>
      <c r="E771" s="737"/>
      <c r="F771" s="737"/>
      <c r="G771" s="737"/>
      <c r="H771" s="737"/>
      <c r="I771" s="737"/>
      <c r="J771" s="737"/>
      <c r="K771" s="737"/>
      <c r="L771" s="737"/>
      <c r="M771" s="737"/>
      <c r="N771" s="737"/>
      <c r="O771" s="737"/>
      <c r="P771" s="737"/>
      <c r="Q771" s="770"/>
      <c r="R771" s="737"/>
      <c r="S771" s="737"/>
      <c r="T771" s="737"/>
      <c r="U771" s="737"/>
      <c r="V771" s="737"/>
      <c r="W771" s="737"/>
      <c r="X771" s="737"/>
      <c r="Y771" s="737"/>
      <c r="Z771" s="737"/>
      <c r="AA771" s="737"/>
      <c r="AB771" s="737"/>
      <c r="AC771" s="737"/>
      <c r="AD771" s="737"/>
      <c r="AE771" s="737"/>
      <c r="AF771" s="737"/>
    </row>
    <row r="772" spans="1:32" ht="22.5" customHeight="1">
      <c r="A772" s="166" t="str">
        <f>IF(N761="","",A771+1)</f>
        <v/>
      </c>
      <c r="B772" s="738" t="s">
        <v>213</v>
      </c>
      <c r="C772" s="738"/>
      <c r="D772" s="739" t="s">
        <v>229</v>
      </c>
      <c r="E772" s="740"/>
      <c r="F772" s="393" t="s">
        <v>186</v>
      </c>
      <c r="G772" s="738" t="s">
        <v>213</v>
      </c>
      <c r="H772" s="738"/>
      <c r="I772" s="739" t="s">
        <v>229</v>
      </c>
      <c r="J772" s="740"/>
      <c r="K772" s="393" t="s">
        <v>186</v>
      </c>
      <c r="L772" s="738" t="s">
        <v>213</v>
      </c>
      <c r="M772" s="738"/>
      <c r="N772" s="739" t="s">
        <v>229</v>
      </c>
      <c r="O772" s="740"/>
      <c r="P772" s="393" t="s">
        <v>186</v>
      </c>
      <c r="Q772" s="770"/>
      <c r="R772" s="738" t="s">
        <v>213</v>
      </c>
      <c r="S772" s="738"/>
      <c r="T772" s="739" t="s">
        <v>229</v>
      </c>
      <c r="U772" s="740"/>
      <c r="V772" s="393" t="s">
        <v>186</v>
      </c>
      <c r="W772" s="738" t="s">
        <v>213</v>
      </c>
      <c r="X772" s="738"/>
      <c r="Y772" s="739" t="s">
        <v>229</v>
      </c>
      <c r="Z772" s="740"/>
      <c r="AA772" s="393" t="s">
        <v>186</v>
      </c>
      <c r="AB772" s="738" t="s">
        <v>213</v>
      </c>
      <c r="AC772" s="738"/>
      <c r="AD772" s="739" t="s">
        <v>229</v>
      </c>
      <c r="AE772" s="740"/>
      <c r="AF772" s="393" t="s">
        <v>186</v>
      </c>
    </row>
    <row r="773" spans="1:32" ht="21.75" customHeight="1">
      <c r="A773" s="166" t="str">
        <f>IF(N761="","",A772+1)</f>
        <v/>
      </c>
      <c r="B773" s="741" t="s">
        <v>221</v>
      </c>
      <c r="C773" s="742"/>
      <c r="D773" s="742"/>
      <c r="E773" s="119" t="str">
        <f>IFERROR(VLOOKUP(N761,Marks,90,0),"")</f>
        <v/>
      </c>
      <c r="F773" s="130" t="str">
        <f>IFERROR(VLOOKUP(N761,Marks,94,0),"")</f>
        <v/>
      </c>
      <c r="G773" s="741" t="s">
        <v>192</v>
      </c>
      <c r="H773" s="742"/>
      <c r="I773" s="742"/>
      <c r="J773" s="119" t="str">
        <f>IFERROR(VLOOKUP(N761,Marks,98,0),"")</f>
        <v/>
      </c>
      <c r="K773" s="130" t="str">
        <f>IFERROR(VLOOKUP(N761,Marks,102,0),"")</f>
        <v/>
      </c>
      <c r="L773" s="743" t="s">
        <v>193</v>
      </c>
      <c r="M773" s="744"/>
      <c r="N773" s="744"/>
      <c r="O773" s="119" t="str">
        <f>IFERROR(VLOOKUP(N761,Marks,106,0),"")</f>
        <v/>
      </c>
      <c r="P773" s="130" t="str">
        <f>IFERROR(VLOOKUP(N761,Marks,110,0),"")</f>
        <v/>
      </c>
      <c r="Q773" s="770"/>
      <c r="R773" s="740" t="s">
        <v>221</v>
      </c>
      <c r="S773" s="740"/>
      <c r="T773" s="740"/>
      <c r="U773" s="119" t="str">
        <f>IFERROR(VLOOKUP(AD761,Marks,90,0),"")</f>
        <v/>
      </c>
      <c r="V773" s="130" t="str">
        <f>IFERROR(VLOOKUP(AD761,Marks,94,0),"")</f>
        <v/>
      </c>
      <c r="W773" s="740" t="s">
        <v>192</v>
      </c>
      <c r="X773" s="740"/>
      <c r="Y773" s="740"/>
      <c r="Z773" s="119" t="str">
        <f>IFERROR(VLOOKUP(AD761,Marks,98,0),"")</f>
        <v/>
      </c>
      <c r="AA773" s="130" t="str">
        <f>IFERROR(VLOOKUP(AD761,Marks,102,0),"")</f>
        <v/>
      </c>
      <c r="AB773" s="745" t="s">
        <v>193</v>
      </c>
      <c r="AC773" s="745"/>
      <c r="AD773" s="745"/>
      <c r="AE773" s="119" t="str">
        <f>IFERROR(VLOOKUP(AD761,Marks,106,0),"")</f>
        <v/>
      </c>
      <c r="AF773" s="130" t="str">
        <f>IFERROR(VLOOKUP(AD761,Marks,110,0),"")</f>
        <v/>
      </c>
    </row>
    <row r="774" spans="1:32" ht="21" customHeight="1">
      <c r="A774" s="166" t="str">
        <f>IF(N761="","",A773+1)</f>
        <v/>
      </c>
      <c r="B774" s="732" t="s">
        <v>216</v>
      </c>
      <c r="C774" s="732"/>
      <c r="D774" s="732"/>
      <c r="E774" s="746" t="str">
        <f>IFERROR(VLOOKUP(N761,Marks,116,0),"")</f>
        <v/>
      </c>
      <c r="F774" s="746"/>
      <c r="G774" s="746"/>
      <c r="H774" s="746"/>
      <c r="I774" s="732" t="s">
        <v>217</v>
      </c>
      <c r="J774" s="732"/>
      <c r="K774" s="732"/>
      <c r="L774" s="732"/>
      <c r="M774" s="747" t="str">
        <f>IFERROR(VLOOKUP(N761,Marks,117,0),"")</f>
        <v/>
      </c>
      <c r="N774" s="747"/>
      <c r="O774" s="747"/>
      <c r="P774" s="747"/>
      <c r="Q774" s="770"/>
      <c r="R774" s="732" t="s">
        <v>216</v>
      </c>
      <c r="S774" s="732"/>
      <c r="T774" s="732"/>
      <c r="U774" s="746" t="str">
        <f>IFERROR(VLOOKUP(AD761,Marks,116,0),"")</f>
        <v/>
      </c>
      <c r="V774" s="746"/>
      <c r="W774" s="746"/>
      <c r="X774" s="746"/>
      <c r="Y774" s="732" t="s">
        <v>217</v>
      </c>
      <c r="Z774" s="732"/>
      <c r="AA774" s="732"/>
      <c r="AB774" s="732"/>
      <c r="AC774" s="747" t="str">
        <f>IFERROR(VLOOKUP(AD761,Marks,117,0),"")</f>
        <v/>
      </c>
      <c r="AD774" s="747"/>
      <c r="AE774" s="747"/>
      <c r="AF774" s="747"/>
    </row>
    <row r="775" spans="1:32" ht="21" customHeight="1">
      <c r="A775" s="166" t="str">
        <f>IF(N761="","",A774+1)</f>
        <v/>
      </c>
      <c r="B775" s="732" t="s">
        <v>218</v>
      </c>
      <c r="C775" s="732"/>
      <c r="D775" s="732"/>
      <c r="E775" s="774" t="str">
        <f>IFERROR(VLOOKUP(N761,Marks,115,0),"")</f>
        <v/>
      </c>
      <c r="F775" s="774"/>
      <c r="G775" s="774"/>
      <c r="H775" s="774"/>
      <c r="I775" s="732" t="s">
        <v>219</v>
      </c>
      <c r="J775" s="732"/>
      <c r="K775" s="732"/>
      <c r="L775" s="732"/>
      <c r="M775" s="733" t="str">
        <f>IFERROR(VLOOKUP(N761,Marks,112,0),"")</f>
        <v/>
      </c>
      <c r="N775" s="733"/>
      <c r="O775" s="733"/>
      <c r="P775" s="733"/>
      <c r="Q775" s="770"/>
      <c r="R775" s="732" t="s">
        <v>218</v>
      </c>
      <c r="S775" s="732"/>
      <c r="T775" s="732"/>
      <c r="U775" s="774" t="str">
        <f>IFERROR(VLOOKUP(AD761,Marks,115,0),"")</f>
        <v/>
      </c>
      <c r="V775" s="774"/>
      <c r="W775" s="774"/>
      <c r="X775" s="774"/>
      <c r="Y775" s="732" t="s">
        <v>219</v>
      </c>
      <c r="Z775" s="732"/>
      <c r="AA775" s="732"/>
      <c r="AB775" s="732"/>
      <c r="AC775" s="733" t="str">
        <f>IFERROR(VLOOKUP(AD761,Marks,112,0),"")</f>
        <v/>
      </c>
      <c r="AD775" s="733"/>
      <c r="AE775" s="733"/>
      <c r="AF775" s="733"/>
    </row>
    <row r="776" spans="1:32" ht="21" customHeight="1">
      <c r="A776" s="166" t="str">
        <f>IF(N761="","",A775+1)</f>
        <v/>
      </c>
      <c r="B776" s="732" t="s">
        <v>220</v>
      </c>
      <c r="C776" s="732"/>
      <c r="D776" s="732"/>
      <c r="E776" s="324" t="str">
        <f>IFERROR(VLOOKUP(N761,Marks,113,0),"")</f>
        <v/>
      </c>
      <c r="F776" s="325" t="s">
        <v>341</v>
      </c>
      <c r="G776" s="734" t="str">
        <f>IF(OR(N761="",E759="",O770=""),"",IF(O770&gt;=81%*P765,"A",IF(O770&gt;=61%*P765,"B",IF(O770&gt;=41%*P765,"C",IF(O770&gt;=21%*P765,"D","E")))))</f>
        <v/>
      </c>
      <c r="H776" s="734"/>
      <c r="I776" s="732" t="s">
        <v>222</v>
      </c>
      <c r="J776" s="732"/>
      <c r="K776" s="732"/>
      <c r="L776" s="732"/>
      <c r="M776" s="769" t="str">
        <f>IFERROR(VLOOKUP(N761,Marks,114,0),"")</f>
        <v/>
      </c>
      <c r="N776" s="769"/>
      <c r="O776" s="769"/>
      <c r="P776" s="769"/>
      <c r="Q776" s="770"/>
      <c r="R776" s="732" t="s">
        <v>220</v>
      </c>
      <c r="S776" s="732"/>
      <c r="T776" s="732"/>
      <c r="U776" s="324" t="str">
        <f>IFERROR(VLOOKUP(AD761,Marks,113,0),"")</f>
        <v/>
      </c>
      <c r="V776" s="325" t="s">
        <v>341</v>
      </c>
      <c r="W776" s="734" t="str">
        <f>IF(OR(AD761="",U759="",AE770=""),"",IF(AE770&gt;=81%*AF765,"A",IF(AE770&gt;=61%*AF765,"B",IF(AE770&gt;=41%*AF765,"C",IF(AE770&gt;=21%*AF765,"D","E")))))</f>
        <v/>
      </c>
      <c r="X776" s="734"/>
      <c r="Y776" s="732" t="s">
        <v>222</v>
      </c>
      <c r="Z776" s="732"/>
      <c r="AA776" s="732"/>
      <c r="AB776" s="732"/>
      <c r="AC776" s="769" t="str">
        <f>IFERROR(VLOOKUP(AD761,Marks,114,0),"")</f>
        <v/>
      </c>
      <c r="AD776" s="769"/>
      <c r="AE776" s="769"/>
      <c r="AF776" s="769"/>
    </row>
    <row r="777" spans="1:32" ht="21" customHeight="1">
      <c r="A777" s="166" t="str">
        <f>IF(N761="","",A776+1)</f>
        <v/>
      </c>
      <c r="B777" s="768" t="s">
        <v>228</v>
      </c>
      <c r="C777" s="768"/>
      <c r="D777" s="768"/>
      <c r="E777" s="735">
        <f>'Master sheet'!$C$10</f>
        <v>44697</v>
      </c>
      <c r="F777" s="735"/>
      <c r="G777" s="735"/>
      <c r="H777" s="318"/>
      <c r="I777" s="121"/>
      <c r="J777" s="121"/>
      <c r="K777" s="76"/>
      <c r="L777" s="121"/>
      <c r="M777" s="121"/>
      <c r="N777" s="121"/>
      <c r="O777" s="121"/>
      <c r="P777" s="121"/>
      <c r="Q777" s="770"/>
      <c r="R777" s="768" t="s">
        <v>228</v>
      </c>
      <c r="S777" s="768"/>
      <c r="T777" s="768"/>
      <c r="U777" s="735">
        <f>'Master sheet'!$C$10</f>
        <v>44697</v>
      </c>
      <c r="V777" s="735"/>
      <c r="W777" s="735"/>
      <c r="X777" s="121"/>
      <c r="Y777" s="121"/>
      <c r="Z777" s="121"/>
      <c r="AA777" s="76"/>
      <c r="AB777" s="121"/>
      <c r="AC777" s="121"/>
      <c r="AD777" s="121"/>
      <c r="AE777" s="121"/>
      <c r="AF777" s="121"/>
    </row>
    <row r="778" spans="1:32" ht="43.5" customHeight="1">
      <c r="A778" s="166" t="str">
        <f>IF(N761="","",A777+1)</f>
        <v/>
      </c>
      <c r="B778" s="755" t="str">
        <f>IF(AND(C758=1),CONCATENATE("( ",UPPER('Master sheet'!$F$10)," )"),IF(AND(C758=2),CONCATENATE("( ",UPPER('Master sheet'!$F$18)," )"),IF(AND(C758=3),CONCATENATE("( ",UPPER('Master sheet'!$J$10)," )"),IF(AND(C758=4),CONCATENATE("( ",UPPER('Master sheet'!$J$18)," )"),""))))</f>
        <v/>
      </c>
      <c r="C778" s="755"/>
      <c r="D778" s="755"/>
      <c r="E778" s="755"/>
      <c r="F778" s="756" t="str">
        <f>IF(AND(N761=""),"",CONCATENATE("(",'Master sheet'!$C$14," )"))</f>
        <v/>
      </c>
      <c r="G778" s="756"/>
      <c r="H778" s="756"/>
      <c r="I778" s="756"/>
      <c r="J778" s="756"/>
      <c r="K778" s="756" t="str">
        <f>IF(AND(N761=""),"",CONCATENATE("(",'Master sheet'!$C$12," )"))</f>
        <v/>
      </c>
      <c r="L778" s="756"/>
      <c r="M778" s="756"/>
      <c r="N778" s="756"/>
      <c r="O778" s="756"/>
      <c r="P778" s="756"/>
      <c r="Q778" s="770"/>
      <c r="R778" s="755" t="str">
        <f>IF(AND(S758=1),CONCATENATE("( ",UPPER('Master sheet'!$F$10)," )"),IF(AND(S758=2),CONCATENATE("( ",UPPER('Master sheet'!$F$18)," )"),IF(AND(S758=3),CONCATENATE("( ",UPPER('Master sheet'!$J$10)," )"),IF(AND(S758=4),CONCATENATE("( ",UPPER('Master sheet'!$J$18)," )"),""))))</f>
        <v/>
      </c>
      <c r="S778" s="755"/>
      <c r="T778" s="755"/>
      <c r="U778" s="755"/>
      <c r="V778" s="756" t="str">
        <f>IF(AND(AD761=""),"",CONCATENATE("(",'Master sheet'!$C$14," )"))</f>
        <v/>
      </c>
      <c r="W778" s="756"/>
      <c r="X778" s="756"/>
      <c r="Y778" s="756"/>
      <c r="Z778" s="756"/>
      <c r="AA778" s="756" t="str">
        <f>IF(AND(AD761=""),"",CONCATENATE("(",'Master sheet'!$C$12," )"))</f>
        <v/>
      </c>
      <c r="AB778" s="756"/>
      <c r="AC778" s="756"/>
      <c r="AD778" s="756"/>
      <c r="AE778" s="756"/>
      <c r="AF778" s="756"/>
    </row>
    <row r="779" spans="1:32" ht="21.75" customHeight="1">
      <c r="A779" s="166" t="str">
        <f>IF(N761="","",A778+1)</f>
        <v/>
      </c>
      <c r="B779" s="757" t="s">
        <v>223</v>
      </c>
      <c r="C779" s="757"/>
      <c r="D779" s="757"/>
      <c r="E779" s="757"/>
      <c r="F779" s="758" t="s">
        <v>224</v>
      </c>
      <c r="G779" s="758"/>
      <c r="H779" s="758"/>
      <c r="I779" s="758"/>
      <c r="J779" s="758"/>
      <c r="K779" s="757" t="s">
        <v>225</v>
      </c>
      <c r="L779" s="757"/>
      <c r="M779" s="757"/>
      <c r="N779" s="757"/>
      <c r="O779" s="757"/>
      <c r="P779" s="757"/>
      <c r="Q779" s="770"/>
      <c r="R779" s="757" t="s">
        <v>223</v>
      </c>
      <c r="S779" s="757"/>
      <c r="T779" s="757"/>
      <c r="U779" s="757"/>
      <c r="V779" s="758" t="s">
        <v>224</v>
      </c>
      <c r="W779" s="758"/>
      <c r="X779" s="758"/>
      <c r="Y779" s="758"/>
      <c r="Z779" s="758"/>
      <c r="AA779" s="757" t="s">
        <v>225</v>
      </c>
      <c r="AB779" s="757"/>
      <c r="AC779" s="757"/>
      <c r="AD779" s="757"/>
      <c r="AE779" s="757"/>
      <c r="AF779" s="757"/>
    </row>
    <row r="781" spans="1:32" ht="21.9" customHeight="1">
      <c r="A781" s="165" t="str">
        <f>IF(N787="","",1)</f>
        <v/>
      </c>
      <c r="B781" s="759" t="s">
        <v>203</v>
      </c>
      <c r="C781" s="759"/>
      <c r="D781" s="759"/>
      <c r="E781" s="759"/>
      <c r="F781" s="759"/>
      <c r="G781" s="759"/>
      <c r="H781" s="759"/>
      <c r="I781" s="759"/>
      <c r="J781" s="759"/>
      <c r="K781" s="759"/>
      <c r="L781" s="759"/>
      <c r="M781" s="759"/>
      <c r="N781" s="759"/>
      <c r="O781" s="759"/>
      <c r="P781" s="759"/>
      <c r="Q781" s="770" t="s">
        <v>249</v>
      </c>
      <c r="R781" s="759" t="s">
        <v>203</v>
      </c>
      <c r="S781" s="759"/>
      <c r="T781" s="759"/>
      <c r="U781" s="759"/>
      <c r="V781" s="759"/>
      <c r="W781" s="759"/>
      <c r="X781" s="759"/>
      <c r="Y781" s="759"/>
      <c r="Z781" s="759"/>
      <c r="AA781" s="759"/>
      <c r="AB781" s="759"/>
      <c r="AC781" s="759"/>
      <c r="AD781" s="759"/>
      <c r="AE781" s="759"/>
      <c r="AF781" s="759"/>
    </row>
    <row r="782" spans="1:32" ht="21.9" customHeight="1">
      <c r="A782" s="166" t="str">
        <f>IF(N787="","",A781+1)</f>
        <v/>
      </c>
      <c r="B782" s="771" t="s">
        <v>204</v>
      </c>
      <c r="C782" s="771"/>
      <c r="D782" s="771"/>
      <c r="E782" s="771"/>
      <c r="F782" s="771"/>
      <c r="G782" s="771"/>
      <c r="H782" s="771"/>
      <c r="I782" s="771"/>
      <c r="J782" s="771"/>
      <c r="K782" s="771"/>
      <c r="L782" s="771"/>
      <c r="M782" s="771"/>
      <c r="N782" s="771"/>
      <c r="O782" s="771"/>
      <c r="P782" s="771"/>
      <c r="Q782" s="770"/>
      <c r="R782" s="771" t="s">
        <v>204</v>
      </c>
      <c r="S782" s="771"/>
      <c r="T782" s="771"/>
      <c r="U782" s="771"/>
      <c r="V782" s="771"/>
      <c r="W782" s="771"/>
      <c r="X782" s="771"/>
      <c r="Y782" s="771"/>
      <c r="Z782" s="771"/>
      <c r="AA782" s="771"/>
      <c r="AB782" s="771"/>
      <c r="AC782" s="771"/>
      <c r="AD782" s="771"/>
      <c r="AE782" s="771"/>
      <c r="AF782" s="771"/>
    </row>
    <row r="783" spans="1:32" ht="21.9" customHeight="1">
      <c r="A783" s="166" t="str">
        <f>IF(N787="","",A782+1)</f>
        <v/>
      </c>
      <c r="B783" s="772" t="s">
        <v>168</v>
      </c>
      <c r="C783" s="772"/>
      <c r="D783" s="772"/>
      <c r="E783" s="773" t="str">
        <f>IF(AND(N787=""),"",'Result Sheet'!$F$2)</f>
        <v/>
      </c>
      <c r="F783" s="773"/>
      <c r="G783" s="773"/>
      <c r="H783" s="773"/>
      <c r="I783" s="773"/>
      <c r="J783" s="773"/>
      <c r="K783" s="773"/>
      <c r="L783" s="773"/>
      <c r="M783" s="773"/>
      <c r="N783" s="773"/>
      <c r="O783" s="773"/>
      <c r="P783" s="773"/>
      <c r="Q783" s="770"/>
      <c r="R783" s="772" t="s">
        <v>168</v>
      </c>
      <c r="S783" s="772"/>
      <c r="T783" s="772"/>
      <c r="U783" s="773" t="str">
        <f>IF(AND(AD787=""),"",'Result Sheet'!$F$2)</f>
        <v/>
      </c>
      <c r="V783" s="773"/>
      <c r="W783" s="773"/>
      <c r="X783" s="773"/>
      <c r="Y783" s="773"/>
      <c r="Z783" s="773"/>
      <c r="AA783" s="773"/>
      <c r="AB783" s="773"/>
      <c r="AC783" s="773"/>
      <c r="AD783" s="773"/>
      <c r="AE783" s="773"/>
      <c r="AF783" s="773"/>
    </row>
    <row r="784" spans="1:32" ht="21.9" customHeight="1">
      <c r="A784" s="166" t="str">
        <f>IF(N787="","",A783+1)</f>
        <v/>
      </c>
      <c r="B784" s="164" t="s">
        <v>169</v>
      </c>
      <c r="C784" s="748" t="str">
        <f>IFERROR(VLOOKUP(N787,Marks,2,0),"")</f>
        <v/>
      </c>
      <c r="D784" s="748"/>
      <c r="E784" s="766" t="s">
        <v>212</v>
      </c>
      <c r="F784" s="766"/>
      <c r="G784" s="766"/>
      <c r="H784" s="748" t="str">
        <f>IFERROR(VLOOKUP(N787,Marks,3,0),"")</f>
        <v/>
      </c>
      <c r="I784" s="748"/>
      <c r="J784" s="749" t="s">
        <v>205</v>
      </c>
      <c r="K784" s="749"/>
      <c r="L784" s="749"/>
      <c r="M784" s="749"/>
      <c r="N784" s="750" t="str">
        <f>IF(AND(N787=""),"",'Marks Entry 1st'!$I$2)</f>
        <v/>
      </c>
      <c r="O784" s="750"/>
      <c r="P784" s="750"/>
      <c r="Q784" s="770"/>
      <c r="R784" s="164" t="s">
        <v>169</v>
      </c>
      <c r="S784" s="748" t="str">
        <f>IFERROR(VLOOKUP(AD787,Marks,2,0),"")</f>
        <v/>
      </c>
      <c r="T784" s="748"/>
      <c r="U784" s="766" t="s">
        <v>212</v>
      </c>
      <c r="V784" s="766"/>
      <c r="W784" s="766"/>
      <c r="X784" s="748" t="str">
        <f>IFERROR(VLOOKUP(AD787,Marks,3,0),"")</f>
        <v/>
      </c>
      <c r="Y784" s="748"/>
      <c r="Z784" s="749" t="s">
        <v>205</v>
      </c>
      <c r="AA784" s="749"/>
      <c r="AB784" s="749"/>
      <c r="AC784" s="749"/>
      <c r="AD784" s="750" t="str">
        <f>IF(AND(AD787=""),"",'Marks Entry 1st'!$I$2)</f>
        <v/>
      </c>
      <c r="AE784" s="750"/>
      <c r="AF784" s="750"/>
    </row>
    <row r="785" spans="1:32" ht="21.9" customHeight="1">
      <c r="A785" s="166" t="str">
        <f>IF(N787="","",A784+1)</f>
        <v/>
      </c>
      <c r="B785" s="751" t="s">
        <v>206</v>
      </c>
      <c r="C785" s="751"/>
      <c r="D785" s="751"/>
      <c r="E785" s="752" t="str">
        <f>IFERROR(VLOOKUP(N787,Marks,6,0),"")</f>
        <v/>
      </c>
      <c r="F785" s="752"/>
      <c r="G785" s="752"/>
      <c r="H785" s="752"/>
      <c r="I785" s="752"/>
      <c r="J785" s="753" t="s">
        <v>209</v>
      </c>
      <c r="K785" s="753"/>
      <c r="L785" s="753"/>
      <c r="M785" s="753"/>
      <c r="N785" s="754" t="str">
        <f>IFERROR(VLOOKUP(N787,Marks,5,0),"")</f>
        <v/>
      </c>
      <c r="O785" s="754"/>
      <c r="P785" s="754"/>
      <c r="Q785" s="770"/>
      <c r="R785" s="751" t="s">
        <v>206</v>
      </c>
      <c r="S785" s="751"/>
      <c r="T785" s="751"/>
      <c r="U785" s="752" t="str">
        <f>IFERROR(VLOOKUP(AD787,Marks,6,0),"")</f>
        <v/>
      </c>
      <c r="V785" s="752"/>
      <c r="W785" s="752"/>
      <c r="X785" s="752"/>
      <c r="Y785" s="752"/>
      <c r="Z785" s="753" t="s">
        <v>209</v>
      </c>
      <c r="AA785" s="753"/>
      <c r="AB785" s="753"/>
      <c r="AC785" s="753"/>
      <c r="AD785" s="754" t="str">
        <f>IFERROR(VLOOKUP(AD787,Marks,5,0),"")</f>
        <v/>
      </c>
      <c r="AE785" s="754"/>
      <c r="AF785" s="754"/>
    </row>
    <row r="786" spans="1:32" ht="21.9" customHeight="1">
      <c r="A786" s="166" t="str">
        <f>IF(N787="","",A785+1)</f>
        <v/>
      </c>
      <c r="B786" s="751" t="s">
        <v>207</v>
      </c>
      <c r="C786" s="751"/>
      <c r="D786" s="751"/>
      <c r="E786" s="752" t="str">
        <f>IFERROR(VLOOKUP(N787,Marks,7,0),"")</f>
        <v/>
      </c>
      <c r="F786" s="752"/>
      <c r="G786" s="752"/>
      <c r="H786" s="752"/>
      <c r="I786" s="752"/>
      <c r="J786" s="753" t="s">
        <v>210</v>
      </c>
      <c r="K786" s="753"/>
      <c r="L786" s="753"/>
      <c r="M786" s="753"/>
      <c r="N786" s="767" t="str">
        <f>IFERROR(VLOOKUP(N787,Marks,4,0),"")</f>
        <v/>
      </c>
      <c r="O786" s="767"/>
      <c r="P786" s="767"/>
      <c r="Q786" s="770"/>
      <c r="R786" s="751" t="s">
        <v>207</v>
      </c>
      <c r="S786" s="751"/>
      <c r="T786" s="751"/>
      <c r="U786" s="752" t="str">
        <f>IFERROR(VLOOKUP(AD787,Marks,7,0),"")</f>
        <v/>
      </c>
      <c r="V786" s="752"/>
      <c r="W786" s="752"/>
      <c r="X786" s="752"/>
      <c r="Y786" s="752"/>
      <c r="Z786" s="753" t="s">
        <v>210</v>
      </c>
      <c r="AA786" s="753"/>
      <c r="AB786" s="753"/>
      <c r="AC786" s="753"/>
      <c r="AD786" s="767" t="str">
        <f>IFERROR(VLOOKUP(AD787,Marks,4,0),"")</f>
        <v/>
      </c>
      <c r="AE786" s="767"/>
      <c r="AF786" s="767"/>
    </row>
    <row r="787" spans="1:32" ht="21.9" customHeight="1">
      <c r="A787" s="166" t="str">
        <f>IF(N787="","",A786+1)</f>
        <v/>
      </c>
      <c r="B787" s="751" t="s">
        <v>208</v>
      </c>
      <c r="C787" s="751"/>
      <c r="D787" s="751"/>
      <c r="E787" s="752" t="str">
        <f>IFERROR(VLOOKUP(N787,Marks,8,0),"")</f>
        <v/>
      </c>
      <c r="F787" s="752"/>
      <c r="G787" s="752"/>
      <c r="H787" s="752"/>
      <c r="I787" s="752"/>
      <c r="J787" s="753" t="s">
        <v>211</v>
      </c>
      <c r="K787" s="753"/>
      <c r="L787" s="753"/>
      <c r="M787" s="753"/>
      <c r="N787" s="760" t="str">
        <f>IF(AD761="","",IF(AND(AD761+1&gt;$AN$6),"",AD761+1))</f>
        <v/>
      </c>
      <c r="O787" s="760"/>
      <c r="P787" s="760"/>
      <c r="Q787" s="770"/>
      <c r="R787" s="751" t="s">
        <v>208</v>
      </c>
      <c r="S787" s="751"/>
      <c r="T787" s="751"/>
      <c r="U787" s="752" t="str">
        <f>IFERROR(VLOOKUP(AD787,Marks,8,0),"")</f>
        <v/>
      </c>
      <c r="V787" s="752"/>
      <c r="W787" s="752"/>
      <c r="X787" s="752"/>
      <c r="Y787" s="752"/>
      <c r="Z787" s="753" t="s">
        <v>211</v>
      </c>
      <c r="AA787" s="753"/>
      <c r="AB787" s="753"/>
      <c r="AC787" s="753"/>
      <c r="AD787" s="761" t="str">
        <f>IF(N787="","",IF(AND(N787+1&gt;$AN$6),"",N787+1))</f>
        <v/>
      </c>
      <c r="AE787" s="761"/>
      <c r="AF787" s="761"/>
    </row>
    <row r="788" spans="1:32" ht="9" customHeight="1">
      <c r="A788" s="166" t="str">
        <f>IF(N787="","",A787+1)</f>
        <v/>
      </c>
      <c r="B788" s="123"/>
      <c r="C788" s="123"/>
      <c r="D788" s="123"/>
      <c r="E788" s="124"/>
      <c r="F788" s="124"/>
      <c r="G788" s="124"/>
      <c r="H788" s="123"/>
      <c r="I788" s="123"/>
      <c r="J788" s="125"/>
      <c r="K788" s="125"/>
      <c r="L788" s="125"/>
      <c r="M788" s="76"/>
      <c r="N788" s="76"/>
      <c r="O788" s="76"/>
      <c r="P788" s="76"/>
      <c r="Q788" s="770"/>
      <c r="R788" s="123"/>
      <c r="S788" s="123"/>
      <c r="T788" s="123"/>
      <c r="U788" s="124"/>
      <c r="V788" s="124"/>
      <c r="W788" s="124"/>
      <c r="X788" s="123"/>
      <c r="Y788" s="123"/>
      <c r="Z788" s="125"/>
      <c r="AA788" s="125"/>
      <c r="AB788" s="125"/>
      <c r="AC788" s="76"/>
      <c r="AD788" s="76"/>
      <c r="AE788" s="76"/>
      <c r="AF788" s="76"/>
    </row>
    <row r="789" spans="1:32" ht="21" customHeight="1">
      <c r="A789" s="166" t="str">
        <f>IF(N787="","",A788+1)</f>
        <v/>
      </c>
      <c r="B789" s="762" t="s">
        <v>213</v>
      </c>
      <c r="C789" s="610" t="s">
        <v>214</v>
      </c>
      <c r="D789" s="610"/>
      <c r="E789" s="610"/>
      <c r="F789" s="763" t="s">
        <v>13</v>
      </c>
      <c r="G789" s="764"/>
      <c r="H789" s="764"/>
      <c r="I789" s="765"/>
      <c r="J789" s="613" t="s">
        <v>184</v>
      </c>
      <c r="K789" s="614" t="s">
        <v>167</v>
      </c>
      <c r="L789" s="615"/>
      <c r="M789" s="615"/>
      <c r="N789" s="616"/>
      <c r="O789" s="580" t="s">
        <v>185</v>
      </c>
      <c r="P789" s="581" t="s">
        <v>186</v>
      </c>
      <c r="Q789" s="770"/>
      <c r="R789" s="762" t="s">
        <v>213</v>
      </c>
      <c r="S789" s="610" t="s">
        <v>214</v>
      </c>
      <c r="T789" s="610"/>
      <c r="U789" s="610"/>
      <c r="V789" s="763" t="s">
        <v>13</v>
      </c>
      <c r="W789" s="764"/>
      <c r="X789" s="764"/>
      <c r="Y789" s="765"/>
      <c r="Z789" s="613" t="s">
        <v>184</v>
      </c>
      <c r="AA789" s="614" t="s">
        <v>167</v>
      </c>
      <c r="AB789" s="615"/>
      <c r="AC789" s="615"/>
      <c r="AD789" s="616"/>
      <c r="AE789" s="580" t="s">
        <v>185</v>
      </c>
      <c r="AF789" s="581" t="s">
        <v>186</v>
      </c>
    </row>
    <row r="790" spans="1:32" ht="90.75" customHeight="1">
      <c r="A790" s="166" t="str">
        <f>IF(N787="","",A789+1)</f>
        <v/>
      </c>
      <c r="B790" s="762"/>
      <c r="C790" s="171" t="s">
        <v>11</v>
      </c>
      <c r="D790" s="171" t="s">
        <v>180</v>
      </c>
      <c r="E790" s="171" t="s">
        <v>108</v>
      </c>
      <c r="F790" s="171" t="s">
        <v>182</v>
      </c>
      <c r="G790" s="171" t="s">
        <v>183</v>
      </c>
      <c r="H790" s="305" t="s">
        <v>10</v>
      </c>
      <c r="I790" s="171" t="s">
        <v>108</v>
      </c>
      <c r="J790" s="613"/>
      <c r="K790" s="172" t="s">
        <v>182</v>
      </c>
      <c r="L790" s="172" t="s">
        <v>183</v>
      </c>
      <c r="M790" s="173" t="s">
        <v>10</v>
      </c>
      <c r="N790" s="171" t="s">
        <v>108</v>
      </c>
      <c r="O790" s="580"/>
      <c r="P790" s="736"/>
      <c r="Q790" s="770"/>
      <c r="R790" s="762"/>
      <c r="S790" s="171" t="s">
        <v>11</v>
      </c>
      <c r="T790" s="171" t="s">
        <v>180</v>
      </c>
      <c r="U790" s="171" t="s">
        <v>108</v>
      </c>
      <c r="V790" s="171" t="s">
        <v>182</v>
      </c>
      <c r="W790" s="171" t="s">
        <v>183</v>
      </c>
      <c r="X790" s="305" t="s">
        <v>10</v>
      </c>
      <c r="Y790" s="171" t="s">
        <v>108</v>
      </c>
      <c r="Z790" s="613"/>
      <c r="AA790" s="172" t="s">
        <v>182</v>
      </c>
      <c r="AB790" s="172" t="s">
        <v>183</v>
      </c>
      <c r="AC790" s="173" t="s">
        <v>10</v>
      </c>
      <c r="AD790" s="171" t="s">
        <v>108</v>
      </c>
      <c r="AE790" s="580"/>
      <c r="AF790" s="736">
        <v>0</v>
      </c>
    </row>
    <row r="791" spans="1:32" ht="18.75" customHeight="1">
      <c r="A791" s="166" t="str">
        <f>IF(N787="","",A790+1)</f>
        <v/>
      </c>
      <c r="B791" s="762"/>
      <c r="C791" s="390">
        <v>20</v>
      </c>
      <c r="D791" s="390">
        <v>20</v>
      </c>
      <c r="E791" s="116">
        <v>40</v>
      </c>
      <c r="F791" s="390">
        <v>30</v>
      </c>
      <c r="G791" s="390">
        <v>18</v>
      </c>
      <c r="H791" s="390">
        <v>12</v>
      </c>
      <c r="I791" s="116">
        <v>60</v>
      </c>
      <c r="J791" s="118">
        <v>100</v>
      </c>
      <c r="K791" s="390">
        <v>50</v>
      </c>
      <c r="L791" s="390">
        <v>30</v>
      </c>
      <c r="M791" s="390">
        <v>20</v>
      </c>
      <c r="N791" s="116">
        <v>100</v>
      </c>
      <c r="O791" s="118">
        <v>200</v>
      </c>
      <c r="P791" s="775" t="str">
        <f>IF(AND(N787="",C784="",E785="",N785=""),"",IF(OR(C784=1,C784=2),600,800))</f>
        <v/>
      </c>
      <c r="Q791" s="770"/>
      <c r="R791" s="762"/>
      <c r="S791" s="390">
        <v>20</v>
      </c>
      <c r="T791" s="390">
        <v>20</v>
      </c>
      <c r="U791" s="116">
        <v>40</v>
      </c>
      <c r="V791" s="390">
        <v>30</v>
      </c>
      <c r="W791" s="390">
        <v>18</v>
      </c>
      <c r="X791" s="390">
        <v>12</v>
      </c>
      <c r="Y791" s="116">
        <v>60</v>
      </c>
      <c r="Z791" s="118">
        <v>100</v>
      </c>
      <c r="AA791" s="390">
        <v>50</v>
      </c>
      <c r="AB791" s="390">
        <v>30</v>
      </c>
      <c r="AC791" s="390">
        <v>20</v>
      </c>
      <c r="AD791" s="116">
        <v>100</v>
      </c>
      <c r="AE791" s="118">
        <v>200</v>
      </c>
      <c r="AF791" s="775" t="str">
        <f>IF(AND(AD787="",S784="",U785="",AD785=""),"",IF(OR(S784=1,S784=2),600,800))</f>
        <v/>
      </c>
    </row>
    <row r="792" spans="1:32" ht="21" customHeight="1">
      <c r="A792" s="166" t="str">
        <f>IF(N787="","",A791+1)</f>
        <v/>
      </c>
      <c r="B792" s="122" t="str">
        <f>'Result Sheet'!$L$4</f>
        <v xml:space="preserve">हिन्दी </v>
      </c>
      <c r="C792" s="391" t="str">
        <f>IFERROR(VLOOKUP(N787,Marks,11,0),"")</f>
        <v/>
      </c>
      <c r="D792" s="391" t="str">
        <f>IFERROR(VLOOKUP(N787,Marks,12,0),"")</f>
        <v/>
      </c>
      <c r="E792" s="117" t="str">
        <f>IFERROR(VLOOKUP(N787,Marks,13,0),"")</f>
        <v/>
      </c>
      <c r="F792" s="391" t="str">
        <f>IFERROR(VLOOKUP(N787,Marks,14,0),"")</f>
        <v/>
      </c>
      <c r="G792" s="391" t="str">
        <f>IFERROR(VLOOKUP(N787,Marks,15,0),"")</f>
        <v/>
      </c>
      <c r="H792" s="391" t="str">
        <f>IFERROR(VLOOKUP(N787,Marks,16,0),"")</f>
        <v/>
      </c>
      <c r="I792" s="117" t="str">
        <f>IFERROR(VLOOKUP(N787,Marks,17,0),"")</f>
        <v/>
      </c>
      <c r="J792" s="119">
        <f>IFERROR(VLOOKUP(N787,Marks,18,0),"")</f>
        <v>0</v>
      </c>
      <c r="K792" s="391" t="str">
        <f>IFERROR(VLOOKUP(N787,Marks,19,0),"")</f>
        <v/>
      </c>
      <c r="L792" s="391" t="str">
        <f>IFERROR(VLOOKUP(N787,Marks,20,0),"")</f>
        <v/>
      </c>
      <c r="M792" s="391" t="str">
        <f>IFERROR(VLOOKUP(N787,Marks,21,0),"")</f>
        <v/>
      </c>
      <c r="N792" s="117" t="str">
        <f>IFERROR(VLOOKUP(N787,Marks,22,0),"")</f>
        <v/>
      </c>
      <c r="O792" s="119" t="str">
        <f>IFERROR(VLOOKUP(N787,Marks,23,0),"")</f>
        <v/>
      </c>
      <c r="P792" s="323" t="str">
        <f>IFERROR(VLOOKUP(N787,Marks,29,0),"")</f>
        <v/>
      </c>
      <c r="Q792" s="770"/>
      <c r="R792" s="122" t="str">
        <f>'Result Sheet'!$L$4</f>
        <v xml:space="preserve">हिन्दी </v>
      </c>
      <c r="S792" s="391" t="str">
        <f>IFERROR(VLOOKUP(AD787,Marks,11,0),"")</f>
        <v/>
      </c>
      <c r="T792" s="391" t="str">
        <f>IFERROR(VLOOKUP(AD787,Marks,12,0),"")</f>
        <v/>
      </c>
      <c r="U792" s="117" t="str">
        <f>IFERROR(VLOOKUP(AD787,Marks,13,0),"")</f>
        <v/>
      </c>
      <c r="V792" s="391" t="str">
        <f>IFERROR(VLOOKUP(AD787,Marks,14,0),"")</f>
        <v/>
      </c>
      <c r="W792" s="391" t="str">
        <f>IFERROR(VLOOKUP(AD787,Marks,15,0),"")</f>
        <v/>
      </c>
      <c r="X792" s="391" t="str">
        <f>IFERROR(VLOOKUP(AD787,Marks,16,0),"")</f>
        <v/>
      </c>
      <c r="Y792" s="117" t="str">
        <f>IFERROR(VLOOKUP(AD787,Marks,17,0),"")</f>
        <v/>
      </c>
      <c r="Z792" s="119">
        <f>IFERROR(VLOOKUP(AD787,Marks,18,0),"")</f>
        <v>0</v>
      </c>
      <c r="AA792" s="391" t="str">
        <f>IFERROR(VLOOKUP(AD787,Marks,19,0),"")</f>
        <v/>
      </c>
      <c r="AB792" s="391" t="str">
        <f>IFERROR(VLOOKUP(AD787,Marks,20,0),"")</f>
        <v/>
      </c>
      <c r="AC792" s="391" t="str">
        <f>IFERROR(VLOOKUP(AD787,Marks,21,0),"")</f>
        <v/>
      </c>
      <c r="AD792" s="117" t="str">
        <f>IFERROR(VLOOKUP(AD787,Marks,22,0),"")</f>
        <v/>
      </c>
      <c r="AE792" s="119" t="str">
        <f>IFERROR(VLOOKUP(AD787,Marks,23,0),"")</f>
        <v/>
      </c>
      <c r="AF792" s="323" t="str">
        <f>IFERROR(VLOOKUP(AD787,Marks,29,0),"")</f>
        <v/>
      </c>
    </row>
    <row r="793" spans="1:32" ht="21" customHeight="1">
      <c r="A793" s="166" t="str">
        <f>IF(N787="","",A792+1)</f>
        <v/>
      </c>
      <c r="B793" s="122" t="str">
        <f>'Result Sheet'!$AE$4</f>
        <v xml:space="preserve">अंग्रेजी </v>
      </c>
      <c r="C793" s="391" t="str">
        <f>IFERROR(VLOOKUP(N787,Marks,30,0),"")</f>
        <v/>
      </c>
      <c r="D793" s="391" t="str">
        <f>IFERROR(VLOOKUP(N787,Marks,31,0),"")</f>
        <v/>
      </c>
      <c r="E793" s="117" t="str">
        <f>IFERROR(VLOOKUP(N787,Marks,32,0),"")</f>
        <v/>
      </c>
      <c r="F793" s="391" t="str">
        <f>IFERROR(VLOOKUP(N787,Marks,33,0),"")</f>
        <v/>
      </c>
      <c r="G793" s="391" t="str">
        <f>IFERROR(VLOOKUP(N787,Marks,34,0),"")</f>
        <v/>
      </c>
      <c r="H793" s="391" t="str">
        <f>IFERROR(VLOOKUP(N787,Marks,35,0),"")</f>
        <v/>
      </c>
      <c r="I793" s="117" t="str">
        <f>IFERROR(VLOOKUP(N787,Marks,36,0),"")</f>
        <v/>
      </c>
      <c r="J793" s="119">
        <f>IFERROR(VLOOKUP(N787,Marks,37,0),"")</f>
        <v>0</v>
      </c>
      <c r="K793" s="391" t="str">
        <f>IFERROR(VLOOKUP(N787,Marks,38,0),"")</f>
        <v/>
      </c>
      <c r="L793" s="391" t="str">
        <f>IFERROR(VLOOKUP(N787,Marks,39,0),"")</f>
        <v/>
      </c>
      <c r="M793" s="391" t="str">
        <f>IFERROR(VLOOKUP(N787,Marks,40,0),"")</f>
        <v/>
      </c>
      <c r="N793" s="117" t="str">
        <f>IFERROR(VLOOKUP(N787,Marks,41,0),"")</f>
        <v/>
      </c>
      <c r="O793" s="119" t="str">
        <f>IFERROR(VLOOKUP(N787,Marks,42,0),"")</f>
        <v/>
      </c>
      <c r="P793" s="323" t="str">
        <f>IFERROR(VLOOKUP(N787,Marks,48,0),"")</f>
        <v/>
      </c>
      <c r="Q793" s="770"/>
      <c r="R793" s="122" t="str">
        <f>'Result Sheet'!$AE$4</f>
        <v xml:space="preserve">अंग्रेजी </v>
      </c>
      <c r="S793" s="391" t="str">
        <f>IFERROR(VLOOKUP(AD787,Marks,30,0),"")</f>
        <v/>
      </c>
      <c r="T793" s="391" t="str">
        <f>IFERROR(VLOOKUP(AD787,Marks,31,0),"")</f>
        <v/>
      </c>
      <c r="U793" s="117" t="str">
        <f>IFERROR(VLOOKUP(AD787,Marks,32,0),"")</f>
        <v/>
      </c>
      <c r="V793" s="391" t="str">
        <f>IFERROR(VLOOKUP(AD787,Marks,33,0),"")</f>
        <v/>
      </c>
      <c r="W793" s="391" t="str">
        <f>IFERROR(VLOOKUP(AD787,Marks,34,0),"")</f>
        <v/>
      </c>
      <c r="X793" s="391" t="str">
        <f>IFERROR(VLOOKUP(AD787,Marks,35,0),"")</f>
        <v/>
      </c>
      <c r="Y793" s="117" t="str">
        <f>IFERROR(VLOOKUP(AD787,Marks,36,0),"")</f>
        <v/>
      </c>
      <c r="Z793" s="119">
        <f>IFERROR(VLOOKUP(AD787,Marks,37,0),"")</f>
        <v>0</v>
      </c>
      <c r="AA793" s="391" t="str">
        <f>IFERROR(VLOOKUP(AD787,Marks,38,0),"")</f>
        <v/>
      </c>
      <c r="AB793" s="391" t="str">
        <f>IFERROR(VLOOKUP(AD787,Marks,39,0),"")</f>
        <v/>
      </c>
      <c r="AC793" s="391" t="str">
        <f>IFERROR(VLOOKUP(AD787,Marks,40,0),"")</f>
        <v/>
      </c>
      <c r="AD793" s="117" t="str">
        <f>IFERROR(VLOOKUP(AD787,Marks,41,0),"")</f>
        <v/>
      </c>
      <c r="AE793" s="119" t="str">
        <f>IFERROR(VLOOKUP(AD787,Marks,42,0),"")</f>
        <v/>
      </c>
      <c r="AF793" s="323" t="str">
        <f>IFERROR(VLOOKUP(AD787,Marks,48,0),"")</f>
        <v/>
      </c>
    </row>
    <row r="794" spans="1:32" ht="21" customHeight="1">
      <c r="A794" s="166" t="str">
        <f>IF(N787="","",A793+1)</f>
        <v/>
      </c>
      <c r="B794" s="122" t="str">
        <f>'Result Sheet'!$AX$4</f>
        <v xml:space="preserve">गणित </v>
      </c>
      <c r="C794" s="391" t="str">
        <f>IFERROR(VLOOKUP(N787,Marks,49,0),"")</f>
        <v/>
      </c>
      <c r="D794" s="391" t="str">
        <f>IFERROR(VLOOKUP(N787,Marks,50,0),"")</f>
        <v/>
      </c>
      <c r="E794" s="117" t="str">
        <f>IFERROR(VLOOKUP(N787,Marks,51,0),"")</f>
        <v/>
      </c>
      <c r="F794" s="391" t="str">
        <f>IFERROR(VLOOKUP(N787,Marks,52,0),"")</f>
        <v/>
      </c>
      <c r="G794" s="391" t="str">
        <f>IFERROR(VLOOKUP(N787,Marks,53,0),"")</f>
        <v/>
      </c>
      <c r="H794" s="391" t="str">
        <f>IFERROR(VLOOKUP(N787,Marks,54,0),"")</f>
        <v/>
      </c>
      <c r="I794" s="117" t="str">
        <f>IFERROR(VLOOKUP(N787,Marks,55,0),"")</f>
        <v/>
      </c>
      <c r="J794" s="119">
        <f>IFERROR(VLOOKUP(N787,Marks,56,0),"")</f>
        <v>0</v>
      </c>
      <c r="K794" s="391" t="str">
        <f>IFERROR(VLOOKUP(N787,Marks,57,0),"")</f>
        <v/>
      </c>
      <c r="L794" s="391" t="str">
        <f>IFERROR(VLOOKUP(N787,Marks,58,0),"")</f>
        <v/>
      </c>
      <c r="M794" s="391" t="str">
        <f>IFERROR(VLOOKUP(N787,Marks,59,0),"")</f>
        <v/>
      </c>
      <c r="N794" s="117" t="str">
        <f>IFERROR(VLOOKUP(N787,Marks,60,0),"")</f>
        <v/>
      </c>
      <c r="O794" s="119" t="str">
        <f>IFERROR(VLOOKUP(N787,Marks,61,0),"")</f>
        <v/>
      </c>
      <c r="P794" s="323" t="str">
        <f>IFERROR(VLOOKUP(N787,Marks,67,0),"")</f>
        <v/>
      </c>
      <c r="Q794" s="770"/>
      <c r="R794" s="122" t="str">
        <f>'Result Sheet'!$AX$4</f>
        <v xml:space="preserve">गणित </v>
      </c>
      <c r="S794" s="391" t="str">
        <f>IFERROR(VLOOKUP(AD787,Marks,49,0),"")</f>
        <v/>
      </c>
      <c r="T794" s="391" t="str">
        <f>IFERROR(VLOOKUP(AD787,Marks,50,0),"")</f>
        <v/>
      </c>
      <c r="U794" s="117" t="str">
        <f>IFERROR(VLOOKUP(AD787,Marks,51,0),"")</f>
        <v/>
      </c>
      <c r="V794" s="391" t="str">
        <f>IFERROR(VLOOKUP(AD787,Marks,52,0),"")</f>
        <v/>
      </c>
      <c r="W794" s="391" t="str">
        <f>IFERROR(VLOOKUP(AD787,Marks,53,0),"")</f>
        <v/>
      </c>
      <c r="X794" s="391" t="str">
        <f>IFERROR(VLOOKUP(AD787,Marks,54,0),"")</f>
        <v/>
      </c>
      <c r="Y794" s="117" t="str">
        <f>IFERROR(VLOOKUP(AD787,Marks,55,0),"")</f>
        <v/>
      </c>
      <c r="Z794" s="119">
        <f>IFERROR(VLOOKUP(AD787,Marks,56,0),"")</f>
        <v>0</v>
      </c>
      <c r="AA794" s="391" t="str">
        <f>IFERROR(VLOOKUP(AD787,Marks,57,0),"")</f>
        <v/>
      </c>
      <c r="AB794" s="391" t="str">
        <f>IFERROR(VLOOKUP(AD787,Marks,58,0),"")</f>
        <v/>
      </c>
      <c r="AC794" s="391" t="str">
        <f>IFERROR(VLOOKUP(AD787,Marks,59,0),"")</f>
        <v/>
      </c>
      <c r="AD794" s="117" t="str">
        <f>IFERROR(VLOOKUP(AD787,Marks,60,0),"")</f>
        <v/>
      </c>
      <c r="AE794" s="119" t="str">
        <f>IFERROR(VLOOKUP(AD787,Marks,61,0),"")</f>
        <v/>
      </c>
      <c r="AF794" s="323" t="str">
        <f>IFERROR(VLOOKUP(AD787,Marks,67,0),"")</f>
        <v/>
      </c>
    </row>
    <row r="795" spans="1:32" ht="21" customHeight="1">
      <c r="A795" s="166" t="str">
        <f>IF(N787="","",A794+1)</f>
        <v/>
      </c>
      <c r="B795" s="122" t="str">
        <f>'Result Sheet'!$BQ$4</f>
        <v xml:space="preserve">पर्यावरण अध्ययन </v>
      </c>
      <c r="C795" s="391" t="str">
        <f>IFERROR(VLOOKUP(N787,Marks,68,0),"")</f>
        <v/>
      </c>
      <c r="D795" s="391" t="str">
        <f>IFERROR(VLOOKUP(N787,Marks,69,0),"")</f>
        <v/>
      </c>
      <c r="E795" s="117" t="str">
        <f>IFERROR(VLOOKUP(N787,Marks,70,0),"")</f>
        <v/>
      </c>
      <c r="F795" s="391" t="str">
        <f>IFERROR(VLOOKUP(N787,Marks,71,0),"")</f>
        <v/>
      </c>
      <c r="G795" s="391" t="str">
        <f>IFERROR(VLOOKUP(N787,Marks,72,0),"")</f>
        <v/>
      </c>
      <c r="H795" s="391" t="str">
        <f>IFERROR(VLOOKUP(N787,Marks,73,0),"")</f>
        <v/>
      </c>
      <c r="I795" s="117" t="str">
        <f>IFERROR(VLOOKUP(N787,Marks,74,0),"")</f>
        <v/>
      </c>
      <c r="J795" s="119">
        <f>IFERROR(VLOOKUP(N787,Marks,75,0),"")</f>
        <v>0</v>
      </c>
      <c r="K795" s="391" t="str">
        <f>IFERROR(VLOOKUP(N787,Marks,76,0),"")</f>
        <v/>
      </c>
      <c r="L795" s="391" t="str">
        <f>IFERROR(VLOOKUP(N787,Marks,77,0),"")</f>
        <v/>
      </c>
      <c r="M795" s="391" t="str">
        <f>IFERROR(VLOOKUP(N787,Marks,78,0),"")</f>
        <v/>
      </c>
      <c r="N795" s="117" t="str">
        <f>IFERROR(VLOOKUP(N787,Marks,79,0),"")</f>
        <v/>
      </c>
      <c r="O795" s="119" t="str">
        <f>IFERROR(VLOOKUP(N787,Marks,80,0),"")</f>
        <v/>
      </c>
      <c r="P795" s="323" t="str">
        <f>IFERROR(VLOOKUP(N787,Marks,86,0),"")</f>
        <v/>
      </c>
      <c r="Q795" s="770"/>
      <c r="R795" s="122" t="str">
        <f>'Result Sheet'!$BQ$4</f>
        <v xml:space="preserve">पर्यावरण अध्ययन </v>
      </c>
      <c r="S795" s="391" t="str">
        <f>IFERROR(VLOOKUP(AD787,Marks,68,0),"")</f>
        <v/>
      </c>
      <c r="T795" s="391" t="str">
        <f>IFERROR(VLOOKUP(AD787,Marks,69,0),"")</f>
        <v/>
      </c>
      <c r="U795" s="117" t="str">
        <f>IFERROR(VLOOKUP(AD787,Marks,70,0),"")</f>
        <v/>
      </c>
      <c r="V795" s="391" t="str">
        <f>IFERROR(VLOOKUP(AD787,Marks,71,0),"")</f>
        <v/>
      </c>
      <c r="W795" s="391" t="str">
        <f>IFERROR(VLOOKUP(AD787,Marks,72,0),"")</f>
        <v/>
      </c>
      <c r="X795" s="391" t="str">
        <f>IFERROR(VLOOKUP(AD787,Marks,73,0),"")</f>
        <v/>
      </c>
      <c r="Y795" s="117" t="str">
        <f>IFERROR(VLOOKUP(AD787,Marks,74,0),"")</f>
        <v/>
      </c>
      <c r="Z795" s="119">
        <f>IFERROR(VLOOKUP(AD787,Marks,75,0),"")</f>
        <v>0</v>
      </c>
      <c r="AA795" s="391" t="str">
        <f>IFERROR(VLOOKUP(AD787,Marks,76,0),"")</f>
        <v/>
      </c>
      <c r="AB795" s="391" t="str">
        <f>IFERROR(VLOOKUP(AD787,Marks,77,0),"")</f>
        <v/>
      </c>
      <c r="AC795" s="391" t="str">
        <f>IFERROR(VLOOKUP(AD787,Marks,78,0),"")</f>
        <v/>
      </c>
      <c r="AD795" s="117" t="str">
        <f>IFERROR(VLOOKUP(AD787,Marks,79,0),"")</f>
        <v/>
      </c>
      <c r="AE795" s="119" t="str">
        <f>IFERROR(VLOOKUP(AD787,Marks,80,0),"")</f>
        <v/>
      </c>
      <c r="AF795" s="323" t="str">
        <f>IFERROR(VLOOKUP(AD787,Marks,86,0),"")</f>
        <v/>
      </c>
    </row>
    <row r="796" spans="1:32" ht="25.5" customHeight="1">
      <c r="A796" s="166" t="str">
        <f>IF(N787="","",A795+1)</f>
        <v/>
      </c>
      <c r="B796" s="392" t="s">
        <v>215</v>
      </c>
      <c r="C796" s="120" t="str">
        <f>IF(AND(C792="",C793="",C794="",C795=""),"",IF(OR(C784=1,C784=2),SUM(C792:C794),SUM(C792:C795)))</f>
        <v/>
      </c>
      <c r="D796" s="120" t="str">
        <f>IF(AND(D792="",D793="",D794="",D795=""),"",IF(OR(C784=1,C784=2),SUM(D792:D794),SUM(D792:D795)))</f>
        <v/>
      </c>
      <c r="E796" s="120" t="str">
        <f>IF(AND(E792="",E793="",E794="",E795=""),"",IF(OR(C784=1,C784=2),SUM(E792:E794),SUM(E792:E795)))</f>
        <v/>
      </c>
      <c r="F796" s="120" t="str">
        <f>IF(AND(F792="",F793="",F794="",F795=""),"",IF(OR(C784=1,C784=2),SUM(F792:F794),SUM(F792:F795)))</f>
        <v/>
      </c>
      <c r="G796" s="120" t="str">
        <f>IF(AND(G792="",G793="",G794="",G795=""),"",IF(OR(C784=1,C784=2),SUM(G792:G794),SUM(G792:G795)))</f>
        <v/>
      </c>
      <c r="H796" s="120" t="str">
        <f>IF(AND(H792="",H793="",H794="",H795=""),"",IF(OR(C784=1,C784=2),SUM(H792:H794),SUM(H792:H795)))</f>
        <v/>
      </c>
      <c r="I796" s="120" t="str">
        <f>IF(AND(I792="",I793="",I794="",I795=""),"",IF(OR(C784=1,C784=2),SUM(I792:I794),SUM(I792:I795)))</f>
        <v/>
      </c>
      <c r="J796" s="120">
        <f>IF(AND(J792="",J793="",J794="",J795=""),"",IF(OR(C784=1,C784=2),SUM(J792:J794),SUM(J792:J795)))</f>
        <v>0</v>
      </c>
      <c r="K796" s="120" t="str">
        <f>IF(AND(K792="",K793="",K794="",K795=""),"",IF(OR(C784=1,C784=2),SUM(K792:K794),SUM(K792:K795)))</f>
        <v/>
      </c>
      <c r="L796" s="120" t="str">
        <f>IF(AND(L792="",L793="",L794="",L795=""),"",IF(OR(C784=1,C784=2),SUM(L792:L794),SUM(L792:L795)))</f>
        <v/>
      </c>
      <c r="M796" s="120" t="str">
        <f>IF(AND(M792="",M793="",M794="",M795=""),"",IF(OR(C784=1,C784=2),SUM(M792:M794),SUM(M792:M795)))</f>
        <v/>
      </c>
      <c r="N796" s="120" t="str">
        <f>IF(AND(N792="",N793="",N794="",N795=""),"",IF(OR(C784=1,C784=2),SUM(N792:N794),SUM(N792:N795)))</f>
        <v/>
      </c>
      <c r="O796" s="120" t="str">
        <f>IF(AND(O792="",O793="",O794="",O795=""),"",IF(OR(C784=1,C784=2),SUM(O792:O794),SUM(O792:O795)))</f>
        <v/>
      </c>
      <c r="P796" s="326" t="str">
        <f>IF(OR(N787="",E785="",O796=""),"",IF(O796&gt;=81%*P791,"A",IF(O796&gt;=61%*P791,"B",IF(O796&gt;=41%*P791,"C",IF(O796&gt;=21%*P791,"D","E")))))</f>
        <v/>
      </c>
      <c r="Q796" s="770"/>
      <c r="R796" s="392" t="s">
        <v>215</v>
      </c>
      <c r="S796" s="120" t="str">
        <f>IF(AND(S792="",S793="",S794="",S795=""),"",IF(OR(S784=1,S784=2),SUM(S792:S794),SUM(S792:S795)))</f>
        <v/>
      </c>
      <c r="T796" s="120" t="str">
        <f>IF(AND(T792="",T793="",T794="",T795=""),"",IF(OR(S784=1,S784=2),SUM(T792:T794),SUM(T792:T795)))</f>
        <v/>
      </c>
      <c r="U796" s="120" t="str">
        <f>IF(AND(U792="",U793="",U794="",U795=""),"",IF(OR(S784=1,S784=2),SUM(U792:U794),SUM(U792:U795)))</f>
        <v/>
      </c>
      <c r="V796" s="120" t="str">
        <f>IF(AND(V792="",V793="",V794="",V795=""),"",IF(OR(S784=1,S784=2),SUM(V792:V794),SUM(V792:V795)))</f>
        <v/>
      </c>
      <c r="W796" s="120" t="str">
        <f>IF(AND(W792="",W793="",W794="",W795=""),"",IF(OR(S784=1,S784=2),SUM(W792:W794),SUM(W792:W795)))</f>
        <v/>
      </c>
      <c r="X796" s="120" t="str">
        <f>IF(AND(X792="",X793="",X794="",X795=""),"",IF(OR(S784=1,S784=2),SUM(X792:X794),SUM(X792:X795)))</f>
        <v/>
      </c>
      <c r="Y796" s="120" t="str">
        <f>IF(AND(Y792="",Y793="",Y794="",Y795=""),"",IF(OR(S784=1,S784=2),SUM(Y792:Y794),SUM(Y792:Y795)))</f>
        <v/>
      </c>
      <c r="Z796" s="120">
        <f>IF(AND(Z792="",Z793="",Z794="",Z795=""),"",IF(OR(S784=1,S784=2),SUM(Z792:Z794),SUM(Z792:Z795)))</f>
        <v>0</v>
      </c>
      <c r="AA796" s="120" t="str">
        <f>IF(AND(AA792="",AA793="",AA794="",AA795=""),"",IF(OR(S784=1,S784=2),SUM(AA792:AA794),SUM(AA792:AA795)))</f>
        <v/>
      </c>
      <c r="AB796" s="120" t="str">
        <f>IF(AND(AB792="",AB793="",AB794="",AB795=""),"",IF(OR(S784=1,S784=2),SUM(AB792:AB794),SUM(AB792:AB795)))</f>
        <v/>
      </c>
      <c r="AC796" s="120" t="str">
        <f>IF(AND(AC792="",AC793="",AC794="",AC795=""),"",IF(OR(S784=1,S784=2),SUM(AC792:AC794),SUM(AC792:AC795)))</f>
        <v/>
      </c>
      <c r="AD796" s="120" t="str">
        <f>IF(AND(AD792="",AD793="",AD794="",AD795=""),"",IF(OR(S784=1,S784=2),SUM(AD792:AD794),SUM(AD792:AD795)))</f>
        <v/>
      </c>
      <c r="AE796" s="120" t="str">
        <f>IF(AND(AE792="",AE793="",AE794="",AE795=""),"",IF(OR(S784=1,S784=2),SUM(AE792:AE794),SUM(AE792:AE795)))</f>
        <v/>
      </c>
      <c r="AF796" s="326" t="str">
        <f>IF(OR(AD787="",U785="",AE796=""),"",IF(AE796&gt;=81%*AF791,"A",IF(AE796&gt;=61%*AF791,"B",IF(AE796&gt;=41%*AF791,"C",IF(AE796&gt;=21%*AF791,"D","E")))))</f>
        <v/>
      </c>
    </row>
    <row r="797" spans="1:32" ht="9" customHeight="1">
      <c r="A797" s="166" t="str">
        <f>IF(N787="","",A796+1)</f>
        <v/>
      </c>
      <c r="B797" s="737"/>
      <c r="C797" s="737"/>
      <c r="D797" s="737"/>
      <c r="E797" s="737"/>
      <c r="F797" s="737"/>
      <c r="G797" s="737"/>
      <c r="H797" s="737"/>
      <c r="I797" s="737"/>
      <c r="J797" s="737"/>
      <c r="K797" s="737"/>
      <c r="L797" s="737"/>
      <c r="M797" s="737"/>
      <c r="N797" s="737"/>
      <c r="O797" s="737"/>
      <c r="P797" s="737"/>
      <c r="Q797" s="770"/>
      <c r="R797" s="737"/>
      <c r="S797" s="737"/>
      <c r="T797" s="737"/>
      <c r="U797" s="737"/>
      <c r="V797" s="737"/>
      <c r="W797" s="737"/>
      <c r="X797" s="737"/>
      <c r="Y797" s="737"/>
      <c r="Z797" s="737"/>
      <c r="AA797" s="737"/>
      <c r="AB797" s="737"/>
      <c r="AC797" s="737"/>
      <c r="AD797" s="737"/>
      <c r="AE797" s="737"/>
      <c r="AF797" s="737"/>
    </row>
    <row r="798" spans="1:32" ht="22.5" customHeight="1">
      <c r="A798" s="166" t="str">
        <f>IF(N787="","",A797+1)</f>
        <v/>
      </c>
      <c r="B798" s="738" t="s">
        <v>213</v>
      </c>
      <c r="C798" s="738"/>
      <c r="D798" s="739" t="s">
        <v>229</v>
      </c>
      <c r="E798" s="740"/>
      <c r="F798" s="393" t="s">
        <v>186</v>
      </c>
      <c r="G798" s="738" t="s">
        <v>213</v>
      </c>
      <c r="H798" s="738"/>
      <c r="I798" s="739" t="s">
        <v>229</v>
      </c>
      <c r="J798" s="740"/>
      <c r="K798" s="393" t="s">
        <v>186</v>
      </c>
      <c r="L798" s="738" t="s">
        <v>213</v>
      </c>
      <c r="M798" s="738"/>
      <c r="N798" s="739" t="s">
        <v>229</v>
      </c>
      <c r="O798" s="740"/>
      <c r="P798" s="393" t="s">
        <v>186</v>
      </c>
      <c r="Q798" s="770"/>
      <c r="R798" s="738" t="s">
        <v>213</v>
      </c>
      <c r="S798" s="738"/>
      <c r="T798" s="739" t="s">
        <v>229</v>
      </c>
      <c r="U798" s="740"/>
      <c r="V798" s="393" t="s">
        <v>186</v>
      </c>
      <c r="W798" s="738" t="s">
        <v>213</v>
      </c>
      <c r="X798" s="738"/>
      <c r="Y798" s="739" t="s">
        <v>229</v>
      </c>
      <c r="Z798" s="740"/>
      <c r="AA798" s="393" t="s">
        <v>186</v>
      </c>
      <c r="AB798" s="738" t="s">
        <v>213</v>
      </c>
      <c r="AC798" s="738"/>
      <c r="AD798" s="739" t="s">
        <v>229</v>
      </c>
      <c r="AE798" s="740"/>
      <c r="AF798" s="393" t="s">
        <v>186</v>
      </c>
    </row>
    <row r="799" spans="1:32" ht="21.75" customHeight="1">
      <c r="A799" s="166" t="str">
        <f>IF(N787="","",A798+1)</f>
        <v/>
      </c>
      <c r="B799" s="741" t="s">
        <v>221</v>
      </c>
      <c r="C799" s="742"/>
      <c r="D799" s="742"/>
      <c r="E799" s="119" t="str">
        <f>IFERROR(VLOOKUP(N787,Marks,90,0),"")</f>
        <v/>
      </c>
      <c r="F799" s="130" t="str">
        <f>IFERROR(VLOOKUP(N787,Marks,94,0),"")</f>
        <v/>
      </c>
      <c r="G799" s="741" t="s">
        <v>192</v>
      </c>
      <c r="H799" s="742"/>
      <c r="I799" s="742"/>
      <c r="J799" s="119" t="str">
        <f>IFERROR(VLOOKUP(N787,Marks,98,0),"")</f>
        <v/>
      </c>
      <c r="K799" s="130" t="str">
        <f>IFERROR(VLOOKUP(N787,Marks,102,0),"")</f>
        <v/>
      </c>
      <c r="L799" s="743" t="s">
        <v>193</v>
      </c>
      <c r="M799" s="744"/>
      <c r="N799" s="744"/>
      <c r="O799" s="119" t="str">
        <f>IFERROR(VLOOKUP(N787,Marks,106,0),"")</f>
        <v/>
      </c>
      <c r="P799" s="130" t="str">
        <f>IFERROR(VLOOKUP(N787,Marks,110,0),"")</f>
        <v/>
      </c>
      <c r="Q799" s="770"/>
      <c r="R799" s="740" t="s">
        <v>221</v>
      </c>
      <c r="S799" s="740"/>
      <c r="T799" s="740"/>
      <c r="U799" s="119" t="str">
        <f>IFERROR(VLOOKUP(AD787,Marks,90,0),"")</f>
        <v/>
      </c>
      <c r="V799" s="130" t="str">
        <f>IFERROR(VLOOKUP(AD787,Marks,94,0),"")</f>
        <v/>
      </c>
      <c r="W799" s="740" t="s">
        <v>192</v>
      </c>
      <c r="X799" s="740"/>
      <c r="Y799" s="740"/>
      <c r="Z799" s="119" t="str">
        <f>IFERROR(VLOOKUP(AD787,Marks,98,0),"")</f>
        <v/>
      </c>
      <c r="AA799" s="130" t="str">
        <f>IFERROR(VLOOKUP(AD787,Marks,102,0),"")</f>
        <v/>
      </c>
      <c r="AB799" s="745" t="s">
        <v>193</v>
      </c>
      <c r="AC799" s="745"/>
      <c r="AD799" s="745"/>
      <c r="AE799" s="119" t="str">
        <f>IFERROR(VLOOKUP(AD787,Marks,106,0),"")</f>
        <v/>
      </c>
      <c r="AF799" s="130" t="str">
        <f>IFERROR(VLOOKUP(AD787,Marks,110,0),"")</f>
        <v/>
      </c>
    </row>
    <row r="800" spans="1:32" ht="21" customHeight="1">
      <c r="A800" s="166" t="str">
        <f>IF(N787="","",A799+1)</f>
        <v/>
      </c>
      <c r="B800" s="732" t="s">
        <v>216</v>
      </c>
      <c r="C800" s="732"/>
      <c r="D800" s="732"/>
      <c r="E800" s="746" t="str">
        <f>IFERROR(VLOOKUP(N787,Marks,116,0),"")</f>
        <v/>
      </c>
      <c r="F800" s="746"/>
      <c r="G800" s="746"/>
      <c r="H800" s="746"/>
      <c r="I800" s="732" t="s">
        <v>217</v>
      </c>
      <c r="J800" s="732"/>
      <c r="K800" s="732"/>
      <c r="L800" s="732"/>
      <c r="M800" s="747" t="str">
        <f>IFERROR(VLOOKUP(N787,Marks,117,0),"")</f>
        <v/>
      </c>
      <c r="N800" s="747"/>
      <c r="O800" s="747"/>
      <c r="P800" s="747"/>
      <c r="Q800" s="770"/>
      <c r="R800" s="732" t="s">
        <v>216</v>
      </c>
      <c r="S800" s="732"/>
      <c r="T800" s="732"/>
      <c r="U800" s="746" t="str">
        <f>IFERROR(VLOOKUP(AD787,Marks,116,0),"")</f>
        <v/>
      </c>
      <c r="V800" s="746"/>
      <c r="W800" s="746"/>
      <c r="X800" s="746"/>
      <c r="Y800" s="732" t="s">
        <v>217</v>
      </c>
      <c r="Z800" s="732"/>
      <c r="AA800" s="732"/>
      <c r="AB800" s="732"/>
      <c r="AC800" s="747" t="str">
        <f>IFERROR(VLOOKUP(AD787,Marks,117,0),"")</f>
        <v/>
      </c>
      <c r="AD800" s="747"/>
      <c r="AE800" s="747"/>
      <c r="AF800" s="747"/>
    </row>
    <row r="801" spans="1:32" ht="21" customHeight="1">
      <c r="A801" s="166" t="str">
        <f>IF(N787="","",A800+1)</f>
        <v/>
      </c>
      <c r="B801" s="732" t="s">
        <v>218</v>
      </c>
      <c r="C801" s="732"/>
      <c r="D801" s="732"/>
      <c r="E801" s="774" t="str">
        <f>IFERROR(VLOOKUP(N787,Marks,115,0),"")</f>
        <v/>
      </c>
      <c r="F801" s="774"/>
      <c r="G801" s="774"/>
      <c r="H801" s="774"/>
      <c r="I801" s="732" t="s">
        <v>219</v>
      </c>
      <c r="J801" s="732"/>
      <c r="K801" s="732"/>
      <c r="L801" s="732"/>
      <c r="M801" s="733" t="str">
        <f>IFERROR(VLOOKUP(N787,Marks,112,0),"")</f>
        <v/>
      </c>
      <c r="N801" s="733"/>
      <c r="O801" s="733"/>
      <c r="P801" s="733"/>
      <c r="Q801" s="770"/>
      <c r="R801" s="732" t="s">
        <v>218</v>
      </c>
      <c r="S801" s="732"/>
      <c r="T801" s="732"/>
      <c r="U801" s="774" t="str">
        <f>IFERROR(VLOOKUP(AD787,Marks,115,0),"")</f>
        <v/>
      </c>
      <c r="V801" s="774"/>
      <c r="W801" s="774"/>
      <c r="X801" s="774"/>
      <c r="Y801" s="732" t="s">
        <v>219</v>
      </c>
      <c r="Z801" s="732"/>
      <c r="AA801" s="732"/>
      <c r="AB801" s="732"/>
      <c r="AC801" s="733" t="str">
        <f>IFERROR(VLOOKUP(AD787,Marks,112,0),"")</f>
        <v/>
      </c>
      <c r="AD801" s="733"/>
      <c r="AE801" s="733"/>
      <c r="AF801" s="733"/>
    </row>
    <row r="802" spans="1:32" ht="21" customHeight="1">
      <c r="A802" s="166" t="str">
        <f>IF(N787="","",A801+1)</f>
        <v/>
      </c>
      <c r="B802" s="732" t="s">
        <v>220</v>
      </c>
      <c r="C802" s="732"/>
      <c r="D802" s="732"/>
      <c r="E802" s="324" t="str">
        <f>IFERROR(VLOOKUP(N787,Marks,113,0),"")</f>
        <v/>
      </c>
      <c r="F802" s="325" t="s">
        <v>341</v>
      </c>
      <c r="G802" s="734" t="str">
        <f>IF(OR(N787="",E785="",O796=""),"",IF(O796&gt;=81%*P791,"A",IF(O796&gt;=61%*P791,"B",IF(O796&gt;=41%*P791,"C",IF(O796&gt;=21%*P791,"D","E")))))</f>
        <v/>
      </c>
      <c r="H802" s="734"/>
      <c r="I802" s="732" t="s">
        <v>222</v>
      </c>
      <c r="J802" s="732"/>
      <c r="K802" s="732"/>
      <c r="L802" s="732"/>
      <c r="M802" s="769" t="str">
        <f>IFERROR(VLOOKUP(N787,Marks,114,0),"")</f>
        <v/>
      </c>
      <c r="N802" s="769"/>
      <c r="O802" s="769"/>
      <c r="P802" s="769"/>
      <c r="Q802" s="770"/>
      <c r="R802" s="732" t="s">
        <v>220</v>
      </c>
      <c r="S802" s="732"/>
      <c r="T802" s="732"/>
      <c r="U802" s="324" t="str">
        <f>IFERROR(VLOOKUP(AD787,Marks,113,0),"")</f>
        <v/>
      </c>
      <c r="V802" s="325" t="s">
        <v>341</v>
      </c>
      <c r="W802" s="734" t="str">
        <f>IF(OR(AD787="",U785="",AE796=""),"",IF(AE796&gt;=81%*AF791,"A",IF(AE796&gt;=61%*AF791,"B",IF(AE796&gt;=41%*AF791,"C",IF(AE796&gt;=21%*AF791,"D","E")))))</f>
        <v/>
      </c>
      <c r="X802" s="734"/>
      <c r="Y802" s="732" t="s">
        <v>222</v>
      </c>
      <c r="Z802" s="732"/>
      <c r="AA802" s="732"/>
      <c r="AB802" s="732"/>
      <c r="AC802" s="769" t="str">
        <f>IFERROR(VLOOKUP(AD787,Marks,114,0),"")</f>
        <v/>
      </c>
      <c r="AD802" s="769"/>
      <c r="AE802" s="769"/>
      <c r="AF802" s="769"/>
    </row>
    <row r="803" spans="1:32" ht="21" customHeight="1">
      <c r="A803" s="166" t="str">
        <f>IF(N787="","",A802+1)</f>
        <v/>
      </c>
      <c r="B803" s="768" t="s">
        <v>228</v>
      </c>
      <c r="C803" s="768"/>
      <c r="D803" s="768"/>
      <c r="E803" s="735">
        <f>'Master sheet'!$C$10</f>
        <v>44697</v>
      </c>
      <c r="F803" s="735"/>
      <c r="G803" s="735"/>
      <c r="H803" s="318"/>
      <c r="I803" s="121"/>
      <c r="J803" s="121"/>
      <c r="K803" s="76"/>
      <c r="L803" s="121"/>
      <c r="M803" s="121"/>
      <c r="N803" s="121"/>
      <c r="O803" s="121"/>
      <c r="P803" s="121"/>
      <c r="Q803" s="770"/>
      <c r="R803" s="768" t="s">
        <v>228</v>
      </c>
      <c r="S803" s="768"/>
      <c r="T803" s="768"/>
      <c r="U803" s="735">
        <f>'Master sheet'!$C$10</f>
        <v>44697</v>
      </c>
      <c r="V803" s="735"/>
      <c r="W803" s="735"/>
      <c r="X803" s="121"/>
      <c r="Y803" s="121"/>
      <c r="Z803" s="121"/>
      <c r="AA803" s="76"/>
      <c r="AB803" s="121"/>
      <c r="AC803" s="121"/>
      <c r="AD803" s="121"/>
      <c r="AE803" s="121"/>
      <c r="AF803" s="121"/>
    </row>
    <row r="804" spans="1:32" ht="43.5" customHeight="1">
      <c r="A804" s="166" t="str">
        <f>IF(N787="","",A803+1)</f>
        <v/>
      </c>
      <c r="B804" s="755" t="str">
        <f>IF(AND(C784=1),CONCATENATE("( ",UPPER('Master sheet'!$F$10)," )"),IF(AND(C784=2),CONCATENATE("( ",UPPER('Master sheet'!$F$18)," )"),IF(AND(C784=3),CONCATENATE("( ",UPPER('Master sheet'!$J$10)," )"),IF(AND(C784=4),CONCATENATE("( ",UPPER('Master sheet'!$J$18)," )"),""))))</f>
        <v/>
      </c>
      <c r="C804" s="755"/>
      <c r="D804" s="755"/>
      <c r="E804" s="755"/>
      <c r="F804" s="756" t="str">
        <f>IF(AND(N787=""),"",CONCATENATE("(",'Master sheet'!$C$14," )"))</f>
        <v/>
      </c>
      <c r="G804" s="756"/>
      <c r="H804" s="756"/>
      <c r="I804" s="756"/>
      <c r="J804" s="756"/>
      <c r="K804" s="756" t="str">
        <f>IF(AND(N787=""),"",CONCATENATE("(",'Master sheet'!$C$12," )"))</f>
        <v/>
      </c>
      <c r="L804" s="756"/>
      <c r="M804" s="756"/>
      <c r="N804" s="756"/>
      <c r="O804" s="756"/>
      <c r="P804" s="756"/>
      <c r="Q804" s="770"/>
      <c r="R804" s="755" t="str">
        <f>IF(AND(S784=1),CONCATENATE("( ",UPPER('Master sheet'!$F$10)," )"),IF(AND(S784=2),CONCATENATE("( ",UPPER('Master sheet'!$F$18)," )"),IF(AND(S784=3),CONCATENATE("( ",UPPER('Master sheet'!$J$10)," )"),IF(AND(S784=4),CONCATENATE("( ",UPPER('Master sheet'!$J$18)," )"),""))))</f>
        <v/>
      </c>
      <c r="S804" s="755"/>
      <c r="T804" s="755"/>
      <c r="U804" s="755"/>
      <c r="V804" s="756" t="str">
        <f>IF(AND(AD787=""),"",CONCATENATE("(",'Master sheet'!$C$14," )"))</f>
        <v/>
      </c>
      <c r="W804" s="756"/>
      <c r="X804" s="756"/>
      <c r="Y804" s="756"/>
      <c r="Z804" s="756"/>
      <c r="AA804" s="756" t="str">
        <f>IF(AND(AD787=""),"",CONCATENATE("(",'Master sheet'!$C$12," )"))</f>
        <v/>
      </c>
      <c r="AB804" s="756"/>
      <c r="AC804" s="756"/>
      <c r="AD804" s="756"/>
      <c r="AE804" s="756"/>
      <c r="AF804" s="756"/>
    </row>
    <row r="805" spans="1:32" ht="21.75" customHeight="1">
      <c r="A805" s="166" t="str">
        <f>IF(N787="","",A804+1)</f>
        <v/>
      </c>
      <c r="B805" s="757" t="s">
        <v>223</v>
      </c>
      <c r="C805" s="757"/>
      <c r="D805" s="757"/>
      <c r="E805" s="757"/>
      <c r="F805" s="758" t="s">
        <v>224</v>
      </c>
      <c r="G805" s="758"/>
      <c r="H805" s="758"/>
      <c r="I805" s="758"/>
      <c r="J805" s="758"/>
      <c r="K805" s="757" t="s">
        <v>225</v>
      </c>
      <c r="L805" s="757"/>
      <c r="M805" s="757"/>
      <c r="N805" s="757"/>
      <c r="O805" s="757"/>
      <c r="P805" s="757"/>
      <c r="Q805" s="770"/>
      <c r="R805" s="757" t="s">
        <v>223</v>
      </c>
      <c r="S805" s="757"/>
      <c r="T805" s="757"/>
      <c r="U805" s="757"/>
      <c r="V805" s="758" t="s">
        <v>224</v>
      </c>
      <c r="W805" s="758"/>
      <c r="X805" s="758"/>
      <c r="Y805" s="758"/>
      <c r="Z805" s="758"/>
      <c r="AA805" s="757" t="s">
        <v>225</v>
      </c>
      <c r="AB805" s="757"/>
      <c r="AC805" s="757"/>
      <c r="AD805" s="757"/>
      <c r="AE805" s="757"/>
      <c r="AF805" s="757"/>
    </row>
    <row r="807" spans="1:32" ht="21.9" customHeight="1">
      <c r="A807" s="165" t="str">
        <f>IF(N813="","",1)</f>
        <v/>
      </c>
      <c r="B807" s="759" t="s">
        <v>203</v>
      </c>
      <c r="C807" s="759"/>
      <c r="D807" s="759"/>
      <c r="E807" s="759"/>
      <c r="F807" s="759"/>
      <c r="G807" s="759"/>
      <c r="H807" s="759"/>
      <c r="I807" s="759"/>
      <c r="J807" s="759"/>
      <c r="K807" s="759"/>
      <c r="L807" s="759"/>
      <c r="M807" s="759"/>
      <c r="N807" s="759"/>
      <c r="O807" s="759"/>
      <c r="P807" s="759"/>
      <c r="Q807" s="770" t="s">
        <v>249</v>
      </c>
      <c r="R807" s="759" t="s">
        <v>203</v>
      </c>
      <c r="S807" s="759"/>
      <c r="T807" s="759"/>
      <c r="U807" s="759"/>
      <c r="V807" s="759"/>
      <c r="W807" s="759"/>
      <c r="X807" s="759"/>
      <c r="Y807" s="759"/>
      <c r="Z807" s="759"/>
      <c r="AA807" s="759"/>
      <c r="AB807" s="759"/>
      <c r="AC807" s="759"/>
      <c r="AD807" s="759"/>
      <c r="AE807" s="759"/>
      <c r="AF807" s="759"/>
    </row>
    <row r="808" spans="1:32" ht="21.9" customHeight="1">
      <c r="A808" s="166" t="str">
        <f>IF(N813="","",A807+1)</f>
        <v/>
      </c>
      <c r="B808" s="771" t="s">
        <v>204</v>
      </c>
      <c r="C808" s="771"/>
      <c r="D808" s="771"/>
      <c r="E808" s="771"/>
      <c r="F808" s="771"/>
      <c r="G808" s="771"/>
      <c r="H808" s="771"/>
      <c r="I808" s="771"/>
      <c r="J808" s="771"/>
      <c r="K808" s="771"/>
      <c r="L808" s="771"/>
      <c r="M808" s="771"/>
      <c r="N808" s="771"/>
      <c r="O808" s="771"/>
      <c r="P808" s="771"/>
      <c r="Q808" s="770"/>
      <c r="R808" s="771" t="s">
        <v>204</v>
      </c>
      <c r="S808" s="771"/>
      <c r="T808" s="771"/>
      <c r="U808" s="771"/>
      <c r="V808" s="771"/>
      <c r="W808" s="771"/>
      <c r="X808" s="771"/>
      <c r="Y808" s="771"/>
      <c r="Z808" s="771"/>
      <c r="AA808" s="771"/>
      <c r="AB808" s="771"/>
      <c r="AC808" s="771"/>
      <c r="AD808" s="771"/>
      <c r="AE808" s="771"/>
      <c r="AF808" s="771"/>
    </row>
    <row r="809" spans="1:32" ht="21.9" customHeight="1">
      <c r="A809" s="166" t="str">
        <f>IF(N813="","",A808+1)</f>
        <v/>
      </c>
      <c r="B809" s="772" t="s">
        <v>168</v>
      </c>
      <c r="C809" s="772"/>
      <c r="D809" s="772"/>
      <c r="E809" s="773" t="str">
        <f>IF(AND(N813=""),"",'Result Sheet'!$F$2)</f>
        <v/>
      </c>
      <c r="F809" s="773"/>
      <c r="G809" s="773"/>
      <c r="H809" s="773"/>
      <c r="I809" s="773"/>
      <c r="J809" s="773"/>
      <c r="K809" s="773"/>
      <c r="L809" s="773"/>
      <c r="M809" s="773"/>
      <c r="N809" s="773"/>
      <c r="O809" s="773"/>
      <c r="P809" s="773"/>
      <c r="Q809" s="770"/>
      <c r="R809" s="772" t="s">
        <v>168</v>
      </c>
      <c r="S809" s="772"/>
      <c r="T809" s="772"/>
      <c r="U809" s="773" t="str">
        <f>IF(AND(AD813=""),"",'Result Sheet'!$F$2)</f>
        <v/>
      </c>
      <c r="V809" s="773"/>
      <c r="W809" s="773"/>
      <c r="X809" s="773"/>
      <c r="Y809" s="773"/>
      <c r="Z809" s="773"/>
      <c r="AA809" s="773"/>
      <c r="AB809" s="773"/>
      <c r="AC809" s="773"/>
      <c r="AD809" s="773"/>
      <c r="AE809" s="773"/>
      <c r="AF809" s="773"/>
    </row>
    <row r="810" spans="1:32" ht="21.9" customHeight="1">
      <c r="A810" s="166" t="str">
        <f>IF(N813="","",A809+1)</f>
        <v/>
      </c>
      <c r="B810" s="164" t="s">
        <v>169</v>
      </c>
      <c r="C810" s="748" t="str">
        <f>IFERROR(VLOOKUP(N813,Marks,2,0),"")</f>
        <v/>
      </c>
      <c r="D810" s="748"/>
      <c r="E810" s="766" t="s">
        <v>212</v>
      </c>
      <c r="F810" s="766"/>
      <c r="G810" s="766"/>
      <c r="H810" s="748" t="str">
        <f>IFERROR(VLOOKUP(N813,Marks,3,0),"")</f>
        <v/>
      </c>
      <c r="I810" s="748"/>
      <c r="J810" s="749" t="s">
        <v>205</v>
      </c>
      <c r="K810" s="749"/>
      <c r="L810" s="749"/>
      <c r="M810" s="749"/>
      <c r="N810" s="750" t="str">
        <f>IF(AND(N813=""),"",'Marks Entry 1st'!$I$2)</f>
        <v/>
      </c>
      <c r="O810" s="750"/>
      <c r="P810" s="750"/>
      <c r="Q810" s="770"/>
      <c r="R810" s="164" t="s">
        <v>169</v>
      </c>
      <c r="S810" s="748" t="str">
        <f>IFERROR(VLOOKUP(AD813,Marks,2,0),"")</f>
        <v/>
      </c>
      <c r="T810" s="748"/>
      <c r="U810" s="766" t="s">
        <v>212</v>
      </c>
      <c r="V810" s="766"/>
      <c r="W810" s="766"/>
      <c r="X810" s="748" t="str">
        <f>IFERROR(VLOOKUP(AD813,Marks,3,0),"")</f>
        <v/>
      </c>
      <c r="Y810" s="748"/>
      <c r="Z810" s="749" t="s">
        <v>205</v>
      </c>
      <c r="AA810" s="749"/>
      <c r="AB810" s="749"/>
      <c r="AC810" s="749"/>
      <c r="AD810" s="750" t="str">
        <f>IF(AND(AD813=""),"",'Marks Entry 1st'!$I$2)</f>
        <v/>
      </c>
      <c r="AE810" s="750"/>
      <c r="AF810" s="750"/>
    </row>
    <row r="811" spans="1:32" ht="21.9" customHeight="1">
      <c r="A811" s="166" t="str">
        <f>IF(N813="","",A810+1)</f>
        <v/>
      </c>
      <c r="B811" s="751" t="s">
        <v>206</v>
      </c>
      <c r="C811" s="751"/>
      <c r="D811" s="751"/>
      <c r="E811" s="752" t="str">
        <f>IFERROR(VLOOKUP(N813,Marks,6,0),"")</f>
        <v/>
      </c>
      <c r="F811" s="752"/>
      <c r="G811" s="752"/>
      <c r="H811" s="752"/>
      <c r="I811" s="752"/>
      <c r="J811" s="753" t="s">
        <v>209</v>
      </c>
      <c r="K811" s="753"/>
      <c r="L811" s="753"/>
      <c r="M811" s="753"/>
      <c r="N811" s="754" t="str">
        <f>IFERROR(VLOOKUP(N813,Marks,5,0),"")</f>
        <v/>
      </c>
      <c r="O811" s="754"/>
      <c r="P811" s="754"/>
      <c r="Q811" s="770"/>
      <c r="R811" s="751" t="s">
        <v>206</v>
      </c>
      <c r="S811" s="751"/>
      <c r="T811" s="751"/>
      <c r="U811" s="752" t="str">
        <f>IFERROR(VLOOKUP(AD813,Marks,6,0),"")</f>
        <v/>
      </c>
      <c r="V811" s="752"/>
      <c r="W811" s="752"/>
      <c r="X811" s="752"/>
      <c r="Y811" s="752"/>
      <c r="Z811" s="753" t="s">
        <v>209</v>
      </c>
      <c r="AA811" s="753"/>
      <c r="AB811" s="753"/>
      <c r="AC811" s="753"/>
      <c r="AD811" s="754" t="str">
        <f>IFERROR(VLOOKUP(AD813,Marks,5,0),"")</f>
        <v/>
      </c>
      <c r="AE811" s="754"/>
      <c r="AF811" s="754"/>
    </row>
    <row r="812" spans="1:32" ht="21.9" customHeight="1">
      <c r="A812" s="166" t="str">
        <f>IF(N813="","",A811+1)</f>
        <v/>
      </c>
      <c r="B812" s="751" t="s">
        <v>207</v>
      </c>
      <c r="C812" s="751"/>
      <c r="D812" s="751"/>
      <c r="E812" s="752" t="str">
        <f>IFERROR(VLOOKUP(N813,Marks,7,0),"")</f>
        <v/>
      </c>
      <c r="F812" s="752"/>
      <c r="G812" s="752"/>
      <c r="H812" s="752"/>
      <c r="I812" s="752"/>
      <c r="J812" s="753" t="s">
        <v>210</v>
      </c>
      <c r="K812" s="753"/>
      <c r="L812" s="753"/>
      <c r="M812" s="753"/>
      <c r="N812" s="767" t="str">
        <f>IFERROR(VLOOKUP(N813,Marks,4,0),"")</f>
        <v/>
      </c>
      <c r="O812" s="767"/>
      <c r="P812" s="767"/>
      <c r="Q812" s="770"/>
      <c r="R812" s="751" t="s">
        <v>207</v>
      </c>
      <c r="S812" s="751"/>
      <c r="T812" s="751"/>
      <c r="U812" s="752" t="str">
        <f>IFERROR(VLOOKUP(AD813,Marks,7,0),"")</f>
        <v/>
      </c>
      <c r="V812" s="752"/>
      <c r="W812" s="752"/>
      <c r="X812" s="752"/>
      <c r="Y812" s="752"/>
      <c r="Z812" s="753" t="s">
        <v>210</v>
      </c>
      <c r="AA812" s="753"/>
      <c r="AB812" s="753"/>
      <c r="AC812" s="753"/>
      <c r="AD812" s="767" t="str">
        <f>IFERROR(VLOOKUP(AD813,Marks,4,0),"")</f>
        <v/>
      </c>
      <c r="AE812" s="767"/>
      <c r="AF812" s="767"/>
    </row>
    <row r="813" spans="1:32" ht="21.9" customHeight="1">
      <c r="A813" s="166" t="str">
        <f>IF(N813="","",A812+1)</f>
        <v/>
      </c>
      <c r="B813" s="751" t="s">
        <v>208</v>
      </c>
      <c r="C813" s="751"/>
      <c r="D813" s="751"/>
      <c r="E813" s="752" t="str">
        <f>IFERROR(VLOOKUP(N813,Marks,8,0),"")</f>
        <v/>
      </c>
      <c r="F813" s="752"/>
      <c r="G813" s="752"/>
      <c r="H813" s="752"/>
      <c r="I813" s="752"/>
      <c r="J813" s="753" t="s">
        <v>211</v>
      </c>
      <c r="K813" s="753"/>
      <c r="L813" s="753"/>
      <c r="M813" s="753"/>
      <c r="N813" s="760" t="str">
        <f>IF(AD787="","",IF(AND(AD787+1&gt;$AN$6),"",AD787+1))</f>
        <v/>
      </c>
      <c r="O813" s="760"/>
      <c r="P813" s="760"/>
      <c r="Q813" s="770"/>
      <c r="R813" s="751" t="s">
        <v>208</v>
      </c>
      <c r="S813" s="751"/>
      <c r="T813" s="751"/>
      <c r="U813" s="752" t="str">
        <f>IFERROR(VLOOKUP(AD813,Marks,8,0),"")</f>
        <v/>
      </c>
      <c r="V813" s="752"/>
      <c r="W813" s="752"/>
      <c r="X813" s="752"/>
      <c r="Y813" s="752"/>
      <c r="Z813" s="753" t="s">
        <v>211</v>
      </c>
      <c r="AA813" s="753"/>
      <c r="AB813" s="753"/>
      <c r="AC813" s="753"/>
      <c r="AD813" s="761" t="str">
        <f>IF(N813="","",IF(AND(N813+1&gt;$AN$6),"",N813+1))</f>
        <v/>
      </c>
      <c r="AE813" s="761"/>
      <c r="AF813" s="761"/>
    </row>
    <row r="814" spans="1:32" ht="9" customHeight="1">
      <c r="A814" s="166" t="str">
        <f>IF(N813="","",A813+1)</f>
        <v/>
      </c>
      <c r="B814" s="123"/>
      <c r="C814" s="123"/>
      <c r="D814" s="123"/>
      <c r="E814" s="124"/>
      <c r="F814" s="124"/>
      <c r="G814" s="124"/>
      <c r="H814" s="123"/>
      <c r="I814" s="123"/>
      <c r="J814" s="125"/>
      <c r="K814" s="125"/>
      <c r="L814" s="125"/>
      <c r="M814" s="76"/>
      <c r="N814" s="76"/>
      <c r="O814" s="76"/>
      <c r="P814" s="76"/>
      <c r="Q814" s="770"/>
      <c r="R814" s="123"/>
      <c r="S814" s="123"/>
      <c r="T814" s="123"/>
      <c r="U814" s="124"/>
      <c r="V814" s="124"/>
      <c r="W814" s="124"/>
      <c r="X814" s="123"/>
      <c r="Y814" s="123"/>
      <c r="Z814" s="125"/>
      <c r="AA814" s="125"/>
      <c r="AB814" s="125"/>
      <c r="AC814" s="76"/>
      <c r="AD814" s="76"/>
      <c r="AE814" s="76"/>
      <c r="AF814" s="76"/>
    </row>
    <row r="815" spans="1:32" ht="21" customHeight="1">
      <c r="A815" s="166" t="str">
        <f>IF(N813="","",A814+1)</f>
        <v/>
      </c>
      <c r="B815" s="762" t="s">
        <v>213</v>
      </c>
      <c r="C815" s="610" t="s">
        <v>214</v>
      </c>
      <c r="D815" s="610"/>
      <c r="E815" s="610"/>
      <c r="F815" s="763" t="s">
        <v>13</v>
      </c>
      <c r="G815" s="764"/>
      <c r="H815" s="764"/>
      <c r="I815" s="765"/>
      <c r="J815" s="613" t="s">
        <v>184</v>
      </c>
      <c r="K815" s="614" t="s">
        <v>167</v>
      </c>
      <c r="L815" s="615"/>
      <c r="M815" s="615"/>
      <c r="N815" s="616"/>
      <c r="O815" s="580" t="s">
        <v>185</v>
      </c>
      <c r="P815" s="581" t="s">
        <v>186</v>
      </c>
      <c r="Q815" s="770"/>
      <c r="R815" s="762" t="s">
        <v>213</v>
      </c>
      <c r="S815" s="610" t="s">
        <v>214</v>
      </c>
      <c r="T815" s="610"/>
      <c r="U815" s="610"/>
      <c r="V815" s="763" t="s">
        <v>13</v>
      </c>
      <c r="W815" s="764"/>
      <c r="X815" s="764"/>
      <c r="Y815" s="765"/>
      <c r="Z815" s="613" t="s">
        <v>184</v>
      </c>
      <c r="AA815" s="614" t="s">
        <v>167</v>
      </c>
      <c r="AB815" s="615"/>
      <c r="AC815" s="615"/>
      <c r="AD815" s="616"/>
      <c r="AE815" s="580" t="s">
        <v>185</v>
      </c>
      <c r="AF815" s="581" t="s">
        <v>186</v>
      </c>
    </row>
    <row r="816" spans="1:32" ht="90.75" customHeight="1">
      <c r="A816" s="166" t="str">
        <f>IF(N813="","",A815+1)</f>
        <v/>
      </c>
      <c r="B816" s="762"/>
      <c r="C816" s="171" t="s">
        <v>11</v>
      </c>
      <c r="D816" s="171" t="s">
        <v>180</v>
      </c>
      <c r="E816" s="171" t="s">
        <v>108</v>
      </c>
      <c r="F816" s="171" t="s">
        <v>182</v>
      </c>
      <c r="G816" s="171" t="s">
        <v>183</v>
      </c>
      <c r="H816" s="305" t="s">
        <v>10</v>
      </c>
      <c r="I816" s="171" t="s">
        <v>108</v>
      </c>
      <c r="J816" s="613"/>
      <c r="K816" s="172" t="s">
        <v>182</v>
      </c>
      <c r="L816" s="172" t="s">
        <v>183</v>
      </c>
      <c r="M816" s="173" t="s">
        <v>10</v>
      </c>
      <c r="N816" s="171" t="s">
        <v>108</v>
      </c>
      <c r="O816" s="580"/>
      <c r="P816" s="736"/>
      <c r="Q816" s="770"/>
      <c r="R816" s="762"/>
      <c r="S816" s="171" t="s">
        <v>11</v>
      </c>
      <c r="T816" s="171" t="s">
        <v>180</v>
      </c>
      <c r="U816" s="171" t="s">
        <v>108</v>
      </c>
      <c r="V816" s="171" t="s">
        <v>182</v>
      </c>
      <c r="W816" s="171" t="s">
        <v>183</v>
      </c>
      <c r="X816" s="305" t="s">
        <v>10</v>
      </c>
      <c r="Y816" s="171" t="s">
        <v>108</v>
      </c>
      <c r="Z816" s="613"/>
      <c r="AA816" s="172" t="s">
        <v>182</v>
      </c>
      <c r="AB816" s="172" t="s">
        <v>183</v>
      </c>
      <c r="AC816" s="173" t="s">
        <v>10</v>
      </c>
      <c r="AD816" s="171" t="s">
        <v>108</v>
      </c>
      <c r="AE816" s="580"/>
      <c r="AF816" s="736">
        <v>0</v>
      </c>
    </row>
    <row r="817" spans="1:32" ht="18.75" customHeight="1">
      <c r="A817" s="166" t="str">
        <f>IF(N813="","",A816+1)</f>
        <v/>
      </c>
      <c r="B817" s="762"/>
      <c r="C817" s="390">
        <v>20</v>
      </c>
      <c r="D817" s="390">
        <v>20</v>
      </c>
      <c r="E817" s="116">
        <v>40</v>
      </c>
      <c r="F817" s="390">
        <v>30</v>
      </c>
      <c r="G817" s="390">
        <v>18</v>
      </c>
      <c r="H817" s="390">
        <v>12</v>
      </c>
      <c r="I817" s="116">
        <v>60</v>
      </c>
      <c r="J817" s="118">
        <v>100</v>
      </c>
      <c r="K817" s="390">
        <v>50</v>
      </c>
      <c r="L817" s="390">
        <v>30</v>
      </c>
      <c r="M817" s="390">
        <v>20</v>
      </c>
      <c r="N817" s="116">
        <v>100</v>
      </c>
      <c r="O817" s="118">
        <v>200</v>
      </c>
      <c r="P817" s="775" t="str">
        <f>IF(AND(N813="",C810="",E811="",N811=""),"",IF(OR(C810=1,C810=2),600,800))</f>
        <v/>
      </c>
      <c r="Q817" s="770"/>
      <c r="R817" s="762"/>
      <c r="S817" s="390">
        <v>20</v>
      </c>
      <c r="T817" s="390">
        <v>20</v>
      </c>
      <c r="U817" s="116">
        <v>40</v>
      </c>
      <c r="V817" s="390">
        <v>30</v>
      </c>
      <c r="W817" s="390">
        <v>18</v>
      </c>
      <c r="X817" s="390">
        <v>12</v>
      </c>
      <c r="Y817" s="116">
        <v>60</v>
      </c>
      <c r="Z817" s="118">
        <v>100</v>
      </c>
      <c r="AA817" s="390">
        <v>50</v>
      </c>
      <c r="AB817" s="390">
        <v>30</v>
      </c>
      <c r="AC817" s="390">
        <v>20</v>
      </c>
      <c r="AD817" s="116">
        <v>100</v>
      </c>
      <c r="AE817" s="118">
        <v>200</v>
      </c>
      <c r="AF817" s="775" t="str">
        <f>IF(AND(AD813="",S810="",U811="",AD811=""),"",IF(OR(S810=1,S810=2),600,800))</f>
        <v/>
      </c>
    </row>
    <row r="818" spans="1:32" ht="21" customHeight="1">
      <c r="A818" s="166" t="str">
        <f>IF(N813="","",A817+1)</f>
        <v/>
      </c>
      <c r="B818" s="122" t="str">
        <f>'Result Sheet'!$L$4</f>
        <v xml:space="preserve">हिन्दी </v>
      </c>
      <c r="C818" s="391" t="str">
        <f>IFERROR(VLOOKUP(N813,Marks,11,0),"")</f>
        <v/>
      </c>
      <c r="D818" s="391" t="str">
        <f>IFERROR(VLOOKUP(N813,Marks,12,0),"")</f>
        <v/>
      </c>
      <c r="E818" s="117" t="str">
        <f>IFERROR(VLOOKUP(N813,Marks,13,0),"")</f>
        <v/>
      </c>
      <c r="F818" s="391" t="str">
        <f>IFERROR(VLOOKUP(N813,Marks,14,0),"")</f>
        <v/>
      </c>
      <c r="G818" s="391" t="str">
        <f>IFERROR(VLOOKUP(N813,Marks,15,0),"")</f>
        <v/>
      </c>
      <c r="H818" s="391" t="str">
        <f>IFERROR(VLOOKUP(N813,Marks,16,0),"")</f>
        <v/>
      </c>
      <c r="I818" s="117" t="str">
        <f>IFERROR(VLOOKUP(N813,Marks,17,0),"")</f>
        <v/>
      </c>
      <c r="J818" s="119">
        <f>IFERROR(VLOOKUP(N813,Marks,18,0),"")</f>
        <v>0</v>
      </c>
      <c r="K818" s="391" t="str">
        <f>IFERROR(VLOOKUP(N813,Marks,19,0),"")</f>
        <v/>
      </c>
      <c r="L818" s="391" t="str">
        <f>IFERROR(VLOOKUP(N813,Marks,20,0),"")</f>
        <v/>
      </c>
      <c r="M818" s="391" t="str">
        <f>IFERROR(VLOOKUP(N813,Marks,21,0),"")</f>
        <v/>
      </c>
      <c r="N818" s="117" t="str">
        <f>IFERROR(VLOOKUP(N813,Marks,22,0),"")</f>
        <v/>
      </c>
      <c r="O818" s="119" t="str">
        <f>IFERROR(VLOOKUP(N813,Marks,23,0),"")</f>
        <v/>
      </c>
      <c r="P818" s="323" t="str">
        <f>IFERROR(VLOOKUP(N813,Marks,29,0),"")</f>
        <v/>
      </c>
      <c r="Q818" s="770"/>
      <c r="R818" s="122" t="str">
        <f>'Result Sheet'!$L$4</f>
        <v xml:space="preserve">हिन्दी </v>
      </c>
      <c r="S818" s="391" t="str">
        <f>IFERROR(VLOOKUP(AD813,Marks,11,0),"")</f>
        <v/>
      </c>
      <c r="T818" s="391" t="str">
        <f>IFERROR(VLOOKUP(AD813,Marks,12,0),"")</f>
        <v/>
      </c>
      <c r="U818" s="117" t="str">
        <f>IFERROR(VLOOKUP(AD813,Marks,13,0),"")</f>
        <v/>
      </c>
      <c r="V818" s="391" t="str">
        <f>IFERROR(VLOOKUP(AD813,Marks,14,0),"")</f>
        <v/>
      </c>
      <c r="W818" s="391" t="str">
        <f>IFERROR(VLOOKUP(AD813,Marks,15,0),"")</f>
        <v/>
      </c>
      <c r="X818" s="391" t="str">
        <f>IFERROR(VLOOKUP(AD813,Marks,16,0),"")</f>
        <v/>
      </c>
      <c r="Y818" s="117" t="str">
        <f>IFERROR(VLOOKUP(AD813,Marks,17,0),"")</f>
        <v/>
      </c>
      <c r="Z818" s="119">
        <f>IFERROR(VLOOKUP(AD813,Marks,18,0),"")</f>
        <v>0</v>
      </c>
      <c r="AA818" s="391" t="str">
        <f>IFERROR(VLOOKUP(AD813,Marks,19,0),"")</f>
        <v/>
      </c>
      <c r="AB818" s="391" t="str">
        <f>IFERROR(VLOOKUP(AD813,Marks,20,0),"")</f>
        <v/>
      </c>
      <c r="AC818" s="391" t="str">
        <f>IFERROR(VLOOKUP(AD813,Marks,21,0),"")</f>
        <v/>
      </c>
      <c r="AD818" s="117" t="str">
        <f>IFERROR(VLOOKUP(AD813,Marks,22,0),"")</f>
        <v/>
      </c>
      <c r="AE818" s="119" t="str">
        <f>IFERROR(VLOOKUP(AD813,Marks,23,0),"")</f>
        <v/>
      </c>
      <c r="AF818" s="323" t="str">
        <f>IFERROR(VLOOKUP(AD813,Marks,29,0),"")</f>
        <v/>
      </c>
    </row>
    <row r="819" spans="1:32" ht="21" customHeight="1">
      <c r="A819" s="166" t="str">
        <f>IF(N813="","",A818+1)</f>
        <v/>
      </c>
      <c r="B819" s="122" t="str">
        <f>'Result Sheet'!$AE$4</f>
        <v xml:space="preserve">अंग्रेजी </v>
      </c>
      <c r="C819" s="391" t="str">
        <f>IFERROR(VLOOKUP(N813,Marks,30,0),"")</f>
        <v/>
      </c>
      <c r="D819" s="391" t="str">
        <f>IFERROR(VLOOKUP(N813,Marks,31,0),"")</f>
        <v/>
      </c>
      <c r="E819" s="117" t="str">
        <f>IFERROR(VLOOKUP(N813,Marks,32,0),"")</f>
        <v/>
      </c>
      <c r="F819" s="391" t="str">
        <f>IFERROR(VLOOKUP(N813,Marks,33,0),"")</f>
        <v/>
      </c>
      <c r="G819" s="391" t="str">
        <f>IFERROR(VLOOKUP(N813,Marks,34,0),"")</f>
        <v/>
      </c>
      <c r="H819" s="391" t="str">
        <f>IFERROR(VLOOKUP(N813,Marks,35,0),"")</f>
        <v/>
      </c>
      <c r="I819" s="117" t="str">
        <f>IFERROR(VLOOKUP(N813,Marks,36,0),"")</f>
        <v/>
      </c>
      <c r="J819" s="119">
        <f>IFERROR(VLOOKUP(N813,Marks,37,0),"")</f>
        <v>0</v>
      </c>
      <c r="K819" s="391" t="str">
        <f>IFERROR(VLOOKUP(N813,Marks,38,0),"")</f>
        <v/>
      </c>
      <c r="L819" s="391" t="str">
        <f>IFERROR(VLOOKUP(N813,Marks,39,0),"")</f>
        <v/>
      </c>
      <c r="M819" s="391" t="str">
        <f>IFERROR(VLOOKUP(N813,Marks,40,0),"")</f>
        <v/>
      </c>
      <c r="N819" s="117" t="str">
        <f>IFERROR(VLOOKUP(N813,Marks,41,0),"")</f>
        <v/>
      </c>
      <c r="O819" s="119" t="str">
        <f>IFERROR(VLOOKUP(N813,Marks,42,0),"")</f>
        <v/>
      </c>
      <c r="P819" s="323" t="str">
        <f>IFERROR(VLOOKUP(N813,Marks,48,0),"")</f>
        <v/>
      </c>
      <c r="Q819" s="770"/>
      <c r="R819" s="122" t="str">
        <f>'Result Sheet'!$AE$4</f>
        <v xml:space="preserve">अंग्रेजी </v>
      </c>
      <c r="S819" s="391" t="str">
        <f>IFERROR(VLOOKUP(AD813,Marks,30,0),"")</f>
        <v/>
      </c>
      <c r="T819" s="391" t="str">
        <f>IFERROR(VLOOKUP(AD813,Marks,31,0),"")</f>
        <v/>
      </c>
      <c r="U819" s="117" t="str">
        <f>IFERROR(VLOOKUP(AD813,Marks,32,0),"")</f>
        <v/>
      </c>
      <c r="V819" s="391" t="str">
        <f>IFERROR(VLOOKUP(AD813,Marks,33,0),"")</f>
        <v/>
      </c>
      <c r="W819" s="391" t="str">
        <f>IFERROR(VLOOKUP(AD813,Marks,34,0),"")</f>
        <v/>
      </c>
      <c r="X819" s="391" t="str">
        <f>IFERROR(VLOOKUP(AD813,Marks,35,0),"")</f>
        <v/>
      </c>
      <c r="Y819" s="117" t="str">
        <f>IFERROR(VLOOKUP(AD813,Marks,36,0),"")</f>
        <v/>
      </c>
      <c r="Z819" s="119">
        <f>IFERROR(VLOOKUP(AD813,Marks,37,0),"")</f>
        <v>0</v>
      </c>
      <c r="AA819" s="391" t="str">
        <f>IFERROR(VLOOKUP(AD813,Marks,38,0),"")</f>
        <v/>
      </c>
      <c r="AB819" s="391" t="str">
        <f>IFERROR(VLOOKUP(AD813,Marks,39,0),"")</f>
        <v/>
      </c>
      <c r="AC819" s="391" t="str">
        <f>IFERROR(VLOOKUP(AD813,Marks,40,0),"")</f>
        <v/>
      </c>
      <c r="AD819" s="117" t="str">
        <f>IFERROR(VLOOKUP(AD813,Marks,41,0),"")</f>
        <v/>
      </c>
      <c r="AE819" s="119" t="str">
        <f>IFERROR(VLOOKUP(AD813,Marks,42,0),"")</f>
        <v/>
      </c>
      <c r="AF819" s="323" t="str">
        <f>IFERROR(VLOOKUP(AD813,Marks,48,0),"")</f>
        <v/>
      </c>
    </row>
    <row r="820" spans="1:32" ht="21" customHeight="1">
      <c r="A820" s="166" t="str">
        <f>IF(N813="","",A819+1)</f>
        <v/>
      </c>
      <c r="B820" s="122" t="str">
        <f>'Result Sheet'!$AX$4</f>
        <v xml:space="preserve">गणित </v>
      </c>
      <c r="C820" s="391" t="str">
        <f>IFERROR(VLOOKUP(N813,Marks,49,0),"")</f>
        <v/>
      </c>
      <c r="D820" s="391" t="str">
        <f>IFERROR(VLOOKUP(N813,Marks,50,0),"")</f>
        <v/>
      </c>
      <c r="E820" s="117" t="str">
        <f>IFERROR(VLOOKUP(N813,Marks,51,0),"")</f>
        <v/>
      </c>
      <c r="F820" s="391" t="str">
        <f>IFERROR(VLOOKUP(N813,Marks,52,0),"")</f>
        <v/>
      </c>
      <c r="G820" s="391" t="str">
        <f>IFERROR(VLOOKUP(N813,Marks,53,0),"")</f>
        <v/>
      </c>
      <c r="H820" s="391" t="str">
        <f>IFERROR(VLOOKUP(N813,Marks,54,0),"")</f>
        <v/>
      </c>
      <c r="I820" s="117" t="str">
        <f>IFERROR(VLOOKUP(N813,Marks,55,0),"")</f>
        <v/>
      </c>
      <c r="J820" s="119">
        <f>IFERROR(VLOOKUP(N813,Marks,56,0),"")</f>
        <v>0</v>
      </c>
      <c r="K820" s="391" t="str">
        <f>IFERROR(VLOOKUP(N813,Marks,57,0),"")</f>
        <v/>
      </c>
      <c r="L820" s="391" t="str">
        <f>IFERROR(VLOOKUP(N813,Marks,58,0),"")</f>
        <v/>
      </c>
      <c r="M820" s="391" t="str">
        <f>IFERROR(VLOOKUP(N813,Marks,59,0),"")</f>
        <v/>
      </c>
      <c r="N820" s="117" t="str">
        <f>IFERROR(VLOOKUP(N813,Marks,60,0),"")</f>
        <v/>
      </c>
      <c r="O820" s="119" t="str">
        <f>IFERROR(VLOOKUP(N813,Marks,61,0),"")</f>
        <v/>
      </c>
      <c r="P820" s="323" t="str">
        <f>IFERROR(VLOOKUP(N813,Marks,67,0),"")</f>
        <v/>
      </c>
      <c r="Q820" s="770"/>
      <c r="R820" s="122" t="str">
        <f>'Result Sheet'!$AX$4</f>
        <v xml:space="preserve">गणित </v>
      </c>
      <c r="S820" s="391" t="str">
        <f>IFERROR(VLOOKUP(AD813,Marks,49,0),"")</f>
        <v/>
      </c>
      <c r="T820" s="391" t="str">
        <f>IFERROR(VLOOKUP(AD813,Marks,50,0),"")</f>
        <v/>
      </c>
      <c r="U820" s="117" t="str">
        <f>IFERROR(VLOOKUP(AD813,Marks,51,0),"")</f>
        <v/>
      </c>
      <c r="V820" s="391" t="str">
        <f>IFERROR(VLOOKUP(AD813,Marks,52,0),"")</f>
        <v/>
      </c>
      <c r="W820" s="391" t="str">
        <f>IFERROR(VLOOKUP(AD813,Marks,53,0),"")</f>
        <v/>
      </c>
      <c r="X820" s="391" t="str">
        <f>IFERROR(VLOOKUP(AD813,Marks,54,0),"")</f>
        <v/>
      </c>
      <c r="Y820" s="117" t="str">
        <f>IFERROR(VLOOKUP(AD813,Marks,55,0),"")</f>
        <v/>
      </c>
      <c r="Z820" s="119">
        <f>IFERROR(VLOOKUP(AD813,Marks,56,0),"")</f>
        <v>0</v>
      </c>
      <c r="AA820" s="391" t="str">
        <f>IFERROR(VLOOKUP(AD813,Marks,57,0),"")</f>
        <v/>
      </c>
      <c r="AB820" s="391" t="str">
        <f>IFERROR(VLOOKUP(AD813,Marks,58,0),"")</f>
        <v/>
      </c>
      <c r="AC820" s="391" t="str">
        <f>IFERROR(VLOOKUP(AD813,Marks,59,0),"")</f>
        <v/>
      </c>
      <c r="AD820" s="117" t="str">
        <f>IFERROR(VLOOKUP(AD813,Marks,60,0),"")</f>
        <v/>
      </c>
      <c r="AE820" s="119" t="str">
        <f>IFERROR(VLOOKUP(AD813,Marks,61,0),"")</f>
        <v/>
      </c>
      <c r="AF820" s="323" t="str">
        <f>IFERROR(VLOOKUP(AD813,Marks,67,0),"")</f>
        <v/>
      </c>
    </row>
    <row r="821" spans="1:32" ht="21" customHeight="1">
      <c r="A821" s="166" t="str">
        <f>IF(N813="","",A820+1)</f>
        <v/>
      </c>
      <c r="B821" s="122" t="str">
        <f>'Result Sheet'!$BQ$4</f>
        <v xml:space="preserve">पर्यावरण अध्ययन </v>
      </c>
      <c r="C821" s="391" t="str">
        <f>IFERROR(VLOOKUP(N813,Marks,68,0),"")</f>
        <v/>
      </c>
      <c r="D821" s="391" t="str">
        <f>IFERROR(VLOOKUP(N813,Marks,69,0),"")</f>
        <v/>
      </c>
      <c r="E821" s="117" t="str">
        <f>IFERROR(VLOOKUP(N813,Marks,70,0),"")</f>
        <v/>
      </c>
      <c r="F821" s="391" t="str">
        <f>IFERROR(VLOOKUP(N813,Marks,71,0),"")</f>
        <v/>
      </c>
      <c r="G821" s="391" t="str">
        <f>IFERROR(VLOOKUP(N813,Marks,72,0),"")</f>
        <v/>
      </c>
      <c r="H821" s="391" t="str">
        <f>IFERROR(VLOOKUP(N813,Marks,73,0),"")</f>
        <v/>
      </c>
      <c r="I821" s="117" t="str">
        <f>IFERROR(VLOOKUP(N813,Marks,74,0),"")</f>
        <v/>
      </c>
      <c r="J821" s="119">
        <f>IFERROR(VLOOKUP(N813,Marks,75,0),"")</f>
        <v>0</v>
      </c>
      <c r="K821" s="391" t="str">
        <f>IFERROR(VLOOKUP(N813,Marks,76,0),"")</f>
        <v/>
      </c>
      <c r="L821" s="391" t="str">
        <f>IFERROR(VLOOKUP(N813,Marks,77,0),"")</f>
        <v/>
      </c>
      <c r="M821" s="391" t="str">
        <f>IFERROR(VLOOKUP(N813,Marks,78,0),"")</f>
        <v/>
      </c>
      <c r="N821" s="117" t="str">
        <f>IFERROR(VLOOKUP(N813,Marks,79,0),"")</f>
        <v/>
      </c>
      <c r="O821" s="119" t="str">
        <f>IFERROR(VLOOKUP(N813,Marks,80,0),"")</f>
        <v/>
      </c>
      <c r="P821" s="323" t="str">
        <f>IFERROR(VLOOKUP(N813,Marks,86,0),"")</f>
        <v/>
      </c>
      <c r="Q821" s="770"/>
      <c r="R821" s="122" t="str">
        <f>'Result Sheet'!$BQ$4</f>
        <v xml:space="preserve">पर्यावरण अध्ययन </v>
      </c>
      <c r="S821" s="391" t="str">
        <f>IFERROR(VLOOKUP(AD813,Marks,68,0),"")</f>
        <v/>
      </c>
      <c r="T821" s="391" t="str">
        <f>IFERROR(VLOOKUP(AD813,Marks,69,0),"")</f>
        <v/>
      </c>
      <c r="U821" s="117" t="str">
        <f>IFERROR(VLOOKUP(AD813,Marks,70,0),"")</f>
        <v/>
      </c>
      <c r="V821" s="391" t="str">
        <f>IFERROR(VLOOKUP(AD813,Marks,71,0),"")</f>
        <v/>
      </c>
      <c r="W821" s="391" t="str">
        <f>IFERROR(VLOOKUP(AD813,Marks,72,0),"")</f>
        <v/>
      </c>
      <c r="X821" s="391" t="str">
        <f>IFERROR(VLOOKUP(AD813,Marks,73,0),"")</f>
        <v/>
      </c>
      <c r="Y821" s="117" t="str">
        <f>IFERROR(VLOOKUP(AD813,Marks,74,0),"")</f>
        <v/>
      </c>
      <c r="Z821" s="119">
        <f>IFERROR(VLOOKUP(AD813,Marks,75,0),"")</f>
        <v>0</v>
      </c>
      <c r="AA821" s="391" t="str">
        <f>IFERROR(VLOOKUP(AD813,Marks,76,0),"")</f>
        <v/>
      </c>
      <c r="AB821" s="391" t="str">
        <f>IFERROR(VLOOKUP(AD813,Marks,77,0),"")</f>
        <v/>
      </c>
      <c r="AC821" s="391" t="str">
        <f>IFERROR(VLOOKUP(AD813,Marks,78,0),"")</f>
        <v/>
      </c>
      <c r="AD821" s="117" t="str">
        <f>IFERROR(VLOOKUP(AD813,Marks,79,0),"")</f>
        <v/>
      </c>
      <c r="AE821" s="119" t="str">
        <f>IFERROR(VLOOKUP(AD813,Marks,80,0),"")</f>
        <v/>
      </c>
      <c r="AF821" s="323" t="str">
        <f>IFERROR(VLOOKUP(AD813,Marks,86,0),"")</f>
        <v/>
      </c>
    </row>
    <row r="822" spans="1:32" ht="25.5" customHeight="1">
      <c r="A822" s="166" t="str">
        <f>IF(N813="","",A821+1)</f>
        <v/>
      </c>
      <c r="B822" s="392" t="s">
        <v>215</v>
      </c>
      <c r="C822" s="120" t="str">
        <f>IF(AND(C818="",C819="",C820="",C821=""),"",IF(OR(C810=1,C810=2),SUM(C818:C820),SUM(C818:C821)))</f>
        <v/>
      </c>
      <c r="D822" s="120" t="str">
        <f>IF(AND(D818="",D819="",D820="",D821=""),"",IF(OR(C810=1,C810=2),SUM(D818:D820),SUM(D818:D821)))</f>
        <v/>
      </c>
      <c r="E822" s="120" t="str">
        <f>IF(AND(E818="",E819="",E820="",E821=""),"",IF(OR(C810=1,C810=2),SUM(E818:E820),SUM(E818:E821)))</f>
        <v/>
      </c>
      <c r="F822" s="120" t="str">
        <f>IF(AND(F818="",F819="",F820="",F821=""),"",IF(OR(C810=1,C810=2),SUM(F818:F820),SUM(F818:F821)))</f>
        <v/>
      </c>
      <c r="G822" s="120" t="str">
        <f>IF(AND(G818="",G819="",G820="",G821=""),"",IF(OR(C810=1,C810=2),SUM(G818:G820),SUM(G818:G821)))</f>
        <v/>
      </c>
      <c r="H822" s="120" t="str">
        <f>IF(AND(H818="",H819="",H820="",H821=""),"",IF(OR(C810=1,C810=2),SUM(H818:H820),SUM(H818:H821)))</f>
        <v/>
      </c>
      <c r="I822" s="120" t="str">
        <f>IF(AND(I818="",I819="",I820="",I821=""),"",IF(OR(C810=1,C810=2),SUM(I818:I820),SUM(I818:I821)))</f>
        <v/>
      </c>
      <c r="J822" s="120">
        <f>IF(AND(J818="",J819="",J820="",J821=""),"",IF(OR(C810=1,C810=2),SUM(J818:J820),SUM(J818:J821)))</f>
        <v>0</v>
      </c>
      <c r="K822" s="120" t="str">
        <f>IF(AND(K818="",K819="",K820="",K821=""),"",IF(OR(C810=1,C810=2),SUM(K818:K820),SUM(K818:K821)))</f>
        <v/>
      </c>
      <c r="L822" s="120" t="str">
        <f>IF(AND(L818="",L819="",L820="",L821=""),"",IF(OR(C810=1,C810=2),SUM(L818:L820),SUM(L818:L821)))</f>
        <v/>
      </c>
      <c r="M822" s="120" t="str">
        <f>IF(AND(M818="",M819="",M820="",M821=""),"",IF(OR(C810=1,C810=2),SUM(M818:M820),SUM(M818:M821)))</f>
        <v/>
      </c>
      <c r="N822" s="120" t="str">
        <f>IF(AND(N818="",N819="",N820="",N821=""),"",IF(OR(C810=1,C810=2),SUM(N818:N820),SUM(N818:N821)))</f>
        <v/>
      </c>
      <c r="O822" s="120" t="str">
        <f>IF(AND(O818="",O819="",O820="",O821=""),"",IF(OR(C810=1,C810=2),SUM(O818:O820),SUM(O818:O821)))</f>
        <v/>
      </c>
      <c r="P822" s="326" t="str">
        <f>IF(OR(N813="",E811="",O822=""),"",IF(O822&gt;=81%*P817,"A",IF(O822&gt;=61%*P817,"B",IF(O822&gt;=41%*P817,"C",IF(O822&gt;=21%*P817,"D","E")))))</f>
        <v/>
      </c>
      <c r="Q822" s="770"/>
      <c r="R822" s="392" t="s">
        <v>215</v>
      </c>
      <c r="S822" s="120" t="str">
        <f>IF(AND(S818="",S819="",S820="",S821=""),"",IF(OR(S810=1,S810=2),SUM(S818:S820),SUM(S818:S821)))</f>
        <v/>
      </c>
      <c r="T822" s="120" t="str">
        <f>IF(AND(T818="",T819="",T820="",T821=""),"",IF(OR(S810=1,S810=2),SUM(T818:T820),SUM(T818:T821)))</f>
        <v/>
      </c>
      <c r="U822" s="120" t="str">
        <f>IF(AND(U818="",U819="",U820="",U821=""),"",IF(OR(S810=1,S810=2),SUM(U818:U820),SUM(U818:U821)))</f>
        <v/>
      </c>
      <c r="V822" s="120" t="str">
        <f>IF(AND(V818="",V819="",V820="",V821=""),"",IF(OR(S810=1,S810=2),SUM(V818:V820),SUM(V818:V821)))</f>
        <v/>
      </c>
      <c r="W822" s="120" t="str">
        <f>IF(AND(W818="",W819="",W820="",W821=""),"",IF(OR(S810=1,S810=2),SUM(W818:W820),SUM(W818:W821)))</f>
        <v/>
      </c>
      <c r="X822" s="120" t="str">
        <f>IF(AND(X818="",X819="",X820="",X821=""),"",IF(OR(S810=1,S810=2),SUM(X818:X820),SUM(X818:X821)))</f>
        <v/>
      </c>
      <c r="Y822" s="120" t="str">
        <f>IF(AND(Y818="",Y819="",Y820="",Y821=""),"",IF(OR(S810=1,S810=2),SUM(Y818:Y820),SUM(Y818:Y821)))</f>
        <v/>
      </c>
      <c r="Z822" s="120">
        <f>IF(AND(Z818="",Z819="",Z820="",Z821=""),"",IF(OR(S810=1,S810=2),SUM(Z818:Z820),SUM(Z818:Z821)))</f>
        <v>0</v>
      </c>
      <c r="AA822" s="120" t="str">
        <f>IF(AND(AA818="",AA819="",AA820="",AA821=""),"",IF(OR(S810=1,S810=2),SUM(AA818:AA820),SUM(AA818:AA821)))</f>
        <v/>
      </c>
      <c r="AB822" s="120" t="str">
        <f>IF(AND(AB818="",AB819="",AB820="",AB821=""),"",IF(OR(S810=1,S810=2),SUM(AB818:AB820),SUM(AB818:AB821)))</f>
        <v/>
      </c>
      <c r="AC822" s="120" t="str">
        <f>IF(AND(AC818="",AC819="",AC820="",AC821=""),"",IF(OR(S810=1,S810=2),SUM(AC818:AC820),SUM(AC818:AC821)))</f>
        <v/>
      </c>
      <c r="AD822" s="120" t="str">
        <f>IF(AND(AD818="",AD819="",AD820="",AD821=""),"",IF(OR(S810=1,S810=2),SUM(AD818:AD820),SUM(AD818:AD821)))</f>
        <v/>
      </c>
      <c r="AE822" s="120" t="str">
        <f>IF(AND(AE818="",AE819="",AE820="",AE821=""),"",IF(OR(S810=1,S810=2),SUM(AE818:AE820),SUM(AE818:AE821)))</f>
        <v/>
      </c>
      <c r="AF822" s="326" t="str">
        <f>IF(OR(AD813="",U811="",AE822=""),"",IF(AE822&gt;=81%*AF817,"A",IF(AE822&gt;=61%*AF817,"B",IF(AE822&gt;=41%*AF817,"C",IF(AE822&gt;=21%*AF817,"D","E")))))</f>
        <v/>
      </c>
    </row>
    <row r="823" spans="1:32" ht="9" customHeight="1">
      <c r="A823" s="166" t="str">
        <f>IF(N813="","",A822+1)</f>
        <v/>
      </c>
      <c r="B823" s="737"/>
      <c r="C823" s="737"/>
      <c r="D823" s="737"/>
      <c r="E823" s="737"/>
      <c r="F823" s="737"/>
      <c r="G823" s="737"/>
      <c r="H823" s="737"/>
      <c r="I823" s="737"/>
      <c r="J823" s="737"/>
      <c r="K823" s="737"/>
      <c r="L823" s="737"/>
      <c r="M823" s="737"/>
      <c r="N823" s="737"/>
      <c r="O823" s="737"/>
      <c r="P823" s="737"/>
      <c r="Q823" s="770"/>
      <c r="R823" s="737"/>
      <c r="S823" s="737"/>
      <c r="T823" s="737"/>
      <c r="U823" s="737"/>
      <c r="V823" s="737"/>
      <c r="W823" s="737"/>
      <c r="X823" s="737"/>
      <c r="Y823" s="737"/>
      <c r="Z823" s="737"/>
      <c r="AA823" s="737"/>
      <c r="AB823" s="737"/>
      <c r="AC823" s="737"/>
      <c r="AD823" s="737"/>
      <c r="AE823" s="737"/>
      <c r="AF823" s="737"/>
    </row>
    <row r="824" spans="1:32" ht="22.5" customHeight="1">
      <c r="A824" s="166" t="str">
        <f>IF(N813="","",A823+1)</f>
        <v/>
      </c>
      <c r="B824" s="738" t="s">
        <v>213</v>
      </c>
      <c r="C824" s="738"/>
      <c r="D824" s="739" t="s">
        <v>229</v>
      </c>
      <c r="E824" s="740"/>
      <c r="F824" s="393" t="s">
        <v>186</v>
      </c>
      <c r="G824" s="738" t="s">
        <v>213</v>
      </c>
      <c r="H824" s="738"/>
      <c r="I824" s="739" t="s">
        <v>229</v>
      </c>
      <c r="J824" s="740"/>
      <c r="K824" s="393" t="s">
        <v>186</v>
      </c>
      <c r="L824" s="738" t="s">
        <v>213</v>
      </c>
      <c r="M824" s="738"/>
      <c r="N824" s="739" t="s">
        <v>229</v>
      </c>
      <c r="O824" s="740"/>
      <c r="P824" s="393" t="s">
        <v>186</v>
      </c>
      <c r="Q824" s="770"/>
      <c r="R824" s="738" t="s">
        <v>213</v>
      </c>
      <c r="S824" s="738"/>
      <c r="T824" s="739" t="s">
        <v>229</v>
      </c>
      <c r="U824" s="740"/>
      <c r="V824" s="393" t="s">
        <v>186</v>
      </c>
      <c r="W824" s="738" t="s">
        <v>213</v>
      </c>
      <c r="X824" s="738"/>
      <c r="Y824" s="739" t="s">
        <v>229</v>
      </c>
      <c r="Z824" s="740"/>
      <c r="AA824" s="393" t="s">
        <v>186</v>
      </c>
      <c r="AB824" s="738" t="s">
        <v>213</v>
      </c>
      <c r="AC824" s="738"/>
      <c r="AD824" s="739" t="s">
        <v>229</v>
      </c>
      <c r="AE824" s="740"/>
      <c r="AF824" s="393" t="s">
        <v>186</v>
      </c>
    </row>
    <row r="825" spans="1:32" ht="21.75" customHeight="1">
      <c r="A825" s="166" t="str">
        <f>IF(N813="","",A824+1)</f>
        <v/>
      </c>
      <c r="B825" s="741" t="s">
        <v>221</v>
      </c>
      <c r="C825" s="742"/>
      <c r="D825" s="742"/>
      <c r="E825" s="119" t="str">
        <f>IFERROR(VLOOKUP(N813,Marks,90,0),"")</f>
        <v/>
      </c>
      <c r="F825" s="130" t="str">
        <f>IFERROR(VLOOKUP(N813,Marks,94,0),"")</f>
        <v/>
      </c>
      <c r="G825" s="741" t="s">
        <v>192</v>
      </c>
      <c r="H825" s="742"/>
      <c r="I825" s="742"/>
      <c r="J825" s="119" t="str">
        <f>IFERROR(VLOOKUP(N813,Marks,98,0),"")</f>
        <v/>
      </c>
      <c r="K825" s="130" t="str">
        <f>IFERROR(VLOOKUP(N813,Marks,102,0),"")</f>
        <v/>
      </c>
      <c r="L825" s="743" t="s">
        <v>193</v>
      </c>
      <c r="M825" s="744"/>
      <c r="N825" s="744"/>
      <c r="O825" s="119" t="str">
        <f>IFERROR(VLOOKUP(N813,Marks,106,0),"")</f>
        <v/>
      </c>
      <c r="P825" s="130" t="str">
        <f>IFERROR(VLOOKUP(N813,Marks,110,0),"")</f>
        <v/>
      </c>
      <c r="Q825" s="770"/>
      <c r="R825" s="740" t="s">
        <v>221</v>
      </c>
      <c r="S825" s="740"/>
      <c r="T825" s="740"/>
      <c r="U825" s="119" t="str">
        <f>IFERROR(VLOOKUP(AD813,Marks,90,0),"")</f>
        <v/>
      </c>
      <c r="V825" s="130" t="str">
        <f>IFERROR(VLOOKUP(AD813,Marks,94,0),"")</f>
        <v/>
      </c>
      <c r="W825" s="740" t="s">
        <v>192</v>
      </c>
      <c r="X825" s="740"/>
      <c r="Y825" s="740"/>
      <c r="Z825" s="119" t="str">
        <f>IFERROR(VLOOKUP(AD813,Marks,98,0),"")</f>
        <v/>
      </c>
      <c r="AA825" s="130" t="str">
        <f>IFERROR(VLOOKUP(AD813,Marks,102,0),"")</f>
        <v/>
      </c>
      <c r="AB825" s="745" t="s">
        <v>193</v>
      </c>
      <c r="AC825" s="745"/>
      <c r="AD825" s="745"/>
      <c r="AE825" s="119" t="str">
        <f>IFERROR(VLOOKUP(AD813,Marks,106,0),"")</f>
        <v/>
      </c>
      <c r="AF825" s="130" t="str">
        <f>IFERROR(VLOOKUP(AD813,Marks,110,0),"")</f>
        <v/>
      </c>
    </row>
    <row r="826" spans="1:32" ht="21" customHeight="1">
      <c r="A826" s="166" t="str">
        <f>IF(N813="","",A825+1)</f>
        <v/>
      </c>
      <c r="B826" s="732" t="s">
        <v>216</v>
      </c>
      <c r="C826" s="732"/>
      <c r="D826" s="732"/>
      <c r="E826" s="746" t="str">
        <f>IFERROR(VLOOKUP(N813,Marks,116,0),"")</f>
        <v/>
      </c>
      <c r="F826" s="746"/>
      <c r="G826" s="746"/>
      <c r="H826" s="746"/>
      <c r="I826" s="732" t="s">
        <v>217</v>
      </c>
      <c r="J826" s="732"/>
      <c r="K826" s="732"/>
      <c r="L826" s="732"/>
      <c r="M826" s="747" t="str">
        <f>IFERROR(VLOOKUP(N813,Marks,117,0),"")</f>
        <v/>
      </c>
      <c r="N826" s="747"/>
      <c r="O826" s="747"/>
      <c r="P826" s="747"/>
      <c r="Q826" s="770"/>
      <c r="R826" s="732" t="s">
        <v>216</v>
      </c>
      <c r="S826" s="732"/>
      <c r="T826" s="732"/>
      <c r="U826" s="746" t="str">
        <f>IFERROR(VLOOKUP(AD813,Marks,116,0),"")</f>
        <v/>
      </c>
      <c r="V826" s="746"/>
      <c r="W826" s="746"/>
      <c r="X826" s="746"/>
      <c r="Y826" s="732" t="s">
        <v>217</v>
      </c>
      <c r="Z826" s="732"/>
      <c r="AA826" s="732"/>
      <c r="AB826" s="732"/>
      <c r="AC826" s="747" t="str">
        <f>IFERROR(VLOOKUP(AD813,Marks,117,0),"")</f>
        <v/>
      </c>
      <c r="AD826" s="747"/>
      <c r="AE826" s="747"/>
      <c r="AF826" s="747"/>
    </row>
    <row r="827" spans="1:32" ht="21" customHeight="1">
      <c r="A827" s="166" t="str">
        <f>IF(N813="","",A826+1)</f>
        <v/>
      </c>
      <c r="B827" s="732" t="s">
        <v>218</v>
      </c>
      <c r="C827" s="732"/>
      <c r="D827" s="732"/>
      <c r="E827" s="774" t="str">
        <f>IFERROR(VLOOKUP(N813,Marks,115,0),"")</f>
        <v/>
      </c>
      <c r="F827" s="774"/>
      <c r="G827" s="774"/>
      <c r="H827" s="774"/>
      <c r="I827" s="732" t="s">
        <v>219</v>
      </c>
      <c r="J827" s="732"/>
      <c r="K827" s="732"/>
      <c r="L827" s="732"/>
      <c r="M827" s="733" t="str">
        <f>IFERROR(VLOOKUP(N813,Marks,112,0),"")</f>
        <v/>
      </c>
      <c r="N827" s="733"/>
      <c r="O827" s="733"/>
      <c r="P827" s="733"/>
      <c r="Q827" s="770"/>
      <c r="R827" s="732" t="s">
        <v>218</v>
      </c>
      <c r="S827" s="732"/>
      <c r="T827" s="732"/>
      <c r="U827" s="774" t="str">
        <f>IFERROR(VLOOKUP(AD813,Marks,115,0),"")</f>
        <v/>
      </c>
      <c r="V827" s="774"/>
      <c r="W827" s="774"/>
      <c r="X827" s="774"/>
      <c r="Y827" s="732" t="s">
        <v>219</v>
      </c>
      <c r="Z827" s="732"/>
      <c r="AA827" s="732"/>
      <c r="AB827" s="732"/>
      <c r="AC827" s="733" t="str">
        <f>IFERROR(VLOOKUP(AD813,Marks,112,0),"")</f>
        <v/>
      </c>
      <c r="AD827" s="733"/>
      <c r="AE827" s="733"/>
      <c r="AF827" s="733"/>
    </row>
    <row r="828" spans="1:32" ht="21" customHeight="1">
      <c r="A828" s="166" t="str">
        <f>IF(N813="","",A827+1)</f>
        <v/>
      </c>
      <c r="B828" s="732" t="s">
        <v>220</v>
      </c>
      <c r="C828" s="732"/>
      <c r="D828" s="732"/>
      <c r="E828" s="324" t="str">
        <f>IFERROR(VLOOKUP(N813,Marks,113,0),"")</f>
        <v/>
      </c>
      <c r="F828" s="325" t="s">
        <v>341</v>
      </c>
      <c r="G828" s="734" t="str">
        <f>IF(OR(N813="",E811="",O822=""),"",IF(O822&gt;=81%*P817,"A",IF(O822&gt;=61%*P817,"B",IF(O822&gt;=41%*P817,"C",IF(O822&gt;=21%*P817,"D","E")))))</f>
        <v/>
      </c>
      <c r="H828" s="734"/>
      <c r="I828" s="732" t="s">
        <v>222</v>
      </c>
      <c r="J828" s="732"/>
      <c r="K828" s="732"/>
      <c r="L828" s="732"/>
      <c r="M828" s="769" t="str">
        <f>IFERROR(VLOOKUP(N813,Marks,114,0),"")</f>
        <v/>
      </c>
      <c r="N828" s="769"/>
      <c r="O828" s="769"/>
      <c r="P828" s="769"/>
      <c r="Q828" s="770"/>
      <c r="R828" s="732" t="s">
        <v>220</v>
      </c>
      <c r="S828" s="732"/>
      <c r="T828" s="732"/>
      <c r="U828" s="324" t="str">
        <f>IFERROR(VLOOKUP(AD813,Marks,113,0),"")</f>
        <v/>
      </c>
      <c r="V828" s="325" t="s">
        <v>341</v>
      </c>
      <c r="W828" s="734" t="str">
        <f>IF(OR(AD813="",U811="",AE822=""),"",IF(AE822&gt;=81%*AF817,"A",IF(AE822&gt;=61%*AF817,"B",IF(AE822&gt;=41%*AF817,"C",IF(AE822&gt;=21%*AF817,"D","E")))))</f>
        <v/>
      </c>
      <c r="X828" s="734"/>
      <c r="Y828" s="732" t="s">
        <v>222</v>
      </c>
      <c r="Z828" s="732"/>
      <c r="AA828" s="732"/>
      <c r="AB828" s="732"/>
      <c r="AC828" s="769" t="str">
        <f>IFERROR(VLOOKUP(AD813,Marks,114,0),"")</f>
        <v/>
      </c>
      <c r="AD828" s="769"/>
      <c r="AE828" s="769"/>
      <c r="AF828" s="769"/>
    </row>
    <row r="829" spans="1:32" ht="21" customHeight="1">
      <c r="A829" s="166" t="str">
        <f>IF(N813="","",A828+1)</f>
        <v/>
      </c>
      <c r="B829" s="768" t="s">
        <v>228</v>
      </c>
      <c r="C829" s="768"/>
      <c r="D829" s="768"/>
      <c r="E829" s="735">
        <f>'Master sheet'!$C$10</f>
        <v>44697</v>
      </c>
      <c r="F829" s="735"/>
      <c r="G829" s="735"/>
      <c r="H829" s="318"/>
      <c r="I829" s="121"/>
      <c r="J829" s="121"/>
      <c r="K829" s="76"/>
      <c r="L829" s="121"/>
      <c r="M829" s="121"/>
      <c r="N829" s="121"/>
      <c r="O829" s="121"/>
      <c r="P829" s="121"/>
      <c r="Q829" s="770"/>
      <c r="R829" s="768" t="s">
        <v>228</v>
      </c>
      <c r="S829" s="768"/>
      <c r="T829" s="768"/>
      <c r="U829" s="735">
        <f>'Master sheet'!$C$10</f>
        <v>44697</v>
      </c>
      <c r="V829" s="735"/>
      <c r="W829" s="735"/>
      <c r="X829" s="121"/>
      <c r="Y829" s="121"/>
      <c r="Z829" s="121"/>
      <c r="AA829" s="76"/>
      <c r="AB829" s="121"/>
      <c r="AC829" s="121"/>
      <c r="AD829" s="121"/>
      <c r="AE829" s="121"/>
      <c r="AF829" s="121"/>
    </row>
    <row r="830" spans="1:32" ht="43.5" customHeight="1">
      <c r="A830" s="166" t="str">
        <f>IF(N813="","",A829+1)</f>
        <v/>
      </c>
      <c r="B830" s="755" t="str">
        <f>IF(AND(C810=1),CONCATENATE("( ",UPPER('Master sheet'!$F$10)," )"),IF(AND(C810=2),CONCATENATE("( ",UPPER('Master sheet'!$F$18)," )"),IF(AND(C810=3),CONCATENATE("( ",UPPER('Master sheet'!$J$10)," )"),IF(AND(C810=4),CONCATENATE("( ",UPPER('Master sheet'!$J$18)," )"),""))))</f>
        <v/>
      </c>
      <c r="C830" s="755"/>
      <c r="D830" s="755"/>
      <c r="E830" s="755"/>
      <c r="F830" s="756" t="str">
        <f>IF(AND(N813=""),"",CONCATENATE("(",'Master sheet'!$C$14," )"))</f>
        <v/>
      </c>
      <c r="G830" s="756"/>
      <c r="H830" s="756"/>
      <c r="I830" s="756"/>
      <c r="J830" s="756"/>
      <c r="K830" s="756" t="str">
        <f>IF(AND(N813=""),"",CONCATENATE("(",'Master sheet'!$C$12," )"))</f>
        <v/>
      </c>
      <c r="L830" s="756"/>
      <c r="M830" s="756"/>
      <c r="N830" s="756"/>
      <c r="O830" s="756"/>
      <c r="P830" s="756"/>
      <c r="Q830" s="770"/>
      <c r="R830" s="755" t="str">
        <f>IF(AND(S810=1),CONCATENATE("( ",UPPER('Master sheet'!$F$10)," )"),IF(AND(S810=2),CONCATENATE("( ",UPPER('Master sheet'!$F$18)," )"),IF(AND(S810=3),CONCATENATE("( ",UPPER('Master sheet'!$J$10)," )"),IF(AND(S810=4),CONCATENATE("( ",UPPER('Master sheet'!$J$18)," )"),""))))</f>
        <v/>
      </c>
      <c r="S830" s="755"/>
      <c r="T830" s="755"/>
      <c r="U830" s="755"/>
      <c r="V830" s="756" t="str">
        <f>IF(AND(AD813=""),"",CONCATENATE("(",'Master sheet'!$C$14," )"))</f>
        <v/>
      </c>
      <c r="W830" s="756"/>
      <c r="X830" s="756"/>
      <c r="Y830" s="756"/>
      <c r="Z830" s="756"/>
      <c r="AA830" s="756" t="str">
        <f>IF(AND(AD813=""),"",CONCATENATE("(",'Master sheet'!$C$12," )"))</f>
        <v/>
      </c>
      <c r="AB830" s="756"/>
      <c r="AC830" s="756"/>
      <c r="AD830" s="756"/>
      <c r="AE830" s="756"/>
      <c r="AF830" s="756"/>
    </row>
    <row r="831" spans="1:32" ht="21.75" customHeight="1">
      <c r="A831" s="166" t="str">
        <f>IF(N813="","",A830+1)</f>
        <v/>
      </c>
      <c r="B831" s="757" t="s">
        <v>223</v>
      </c>
      <c r="C831" s="757"/>
      <c r="D831" s="757"/>
      <c r="E831" s="757"/>
      <c r="F831" s="758" t="s">
        <v>224</v>
      </c>
      <c r="G831" s="758"/>
      <c r="H831" s="758"/>
      <c r="I831" s="758"/>
      <c r="J831" s="758"/>
      <c r="K831" s="757" t="s">
        <v>225</v>
      </c>
      <c r="L831" s="757"/>
      <c r="M831" s="757"/>
      <c r="N831" s="757"/>
      <c r="O831" s="757"/>
      <c r="P831" s="757"/>
      <c r="Q831" s="770"/>
      <c r="R831" s="757" t="s">
        <v>223</v>
      </c>
      <c r="S831" s="757"/>
      <c r="T831" s="757"/>
      <c r="U831" s="757"/>
      <c r="V831" s="758" t="s">
        <v>224</v>
      </c>
      <c r="W831" s="758"/>
      <c r="X831" s="758"/>
      <c r="Y831" s="758"/>
      <c r="Z831" s="758"/>
      <c r="AA831" s="757" t="s">
        <v>225</v>
      </c>
      <c r="AB831" s="757"/>
      <c r="AC831" s="757"/>
      <c r="AD831" s="757"/>
      <c r="AE831" s="757"/>
      <c r="AF831" s="757"/>
    </row>
    <row r="833" spans="1:32" ht="21.9" customHeight="1">
      <c r="A833" s="165" t="str">
        <f>IF(N839="","",1)</f>
        <v/>
      </c>
      <c r="B833" s="759" t="s">
        <v>203</v>
      </c>
      <c r="C833" s="759"/>
      <c r="D833" s="759"/>
      <c r="E833" s="759"/>
      <c r="F833" s="759"/>
      <c r="G833" s="759"/>
      <c r="H833" s="759"/>
      <c r="I833" s="759"/>
      <c r="J833" s="759"/>
      <c r="K833" s="759"/>
      <c r="L833" s="759"/>
      <c r="M833" s="759"/>
      <c r="N833" s="759"/>
      <c r="O833" s="759"/>
      <c r="P833" s="759"/>
      <c r="Q833" s="770" t="s">
        <v>249</v>
      </c>
      <c r="R833" s="759" t="s">
        <v>203</v>
      </c>
      <c r="S833" s="759"/>
      <c r="T833" s="759"/>
      <c r="U833" s="759"/>
      <c r="V833" s="759"/>
      <c r="W833" s="759"/>
      <c r="X833" s="759"/>
      <c r="Y833" s="759"/>
      <c r="Z833" s="759"/>
      <c r="AA833" s="759"/>
      <c r="AB833" s="759"/>
      <c r="AC833" s="759"/>
      <c r="AD833" s="759"/>
      <c r="AE833" s="759"/>
      <c r="AF833" s="759"/>
    </row>
    <row r="834" spans="1:32" ht="21.9" customHeight="1">
      <c r="A834" s="166" t="str">
        <f>IF(N839="","",A833+1)</f>
        <v/>
      </c>
      <c r="B834" s="771" t="s">
        <v>204</v>
      </c>
      <c r="C834" s="771"/>
      <c r="D834" s="771"/>
      <c r="E834" s="771"/>
      <c r="F834" s="771"/>
      <c r="G834" s="771"/>
      <c r="H834" s="771"/>
      <c r="I834" s="771"/>
      <c r="J834" s="771"/>
      <c r="K834" s="771"/>
      <c r="L834" s="771"/>
      <c r="M834" s="771"/>
      <c r="N834" s="771"/>
      <c r="O834" s="771"/>
      <c r="P834" s="771"/>
      <c r="Q834" s="770"/>
      <c r="R834" s="771" t="s">
        <v>204</v>
      </c>
      <c r="S834" s="771"/>
      <c r="T834" s="771"/>
      <c r="U834" s="771"/>
      <c r="V834" s="771"/>
      <c r="W834" s="771"/>
      <c r="X834" s="771"/>
      <c r="Y834" s="771"/>
      <c r="Z834" s="771"/>
      <c r="AA834" s="771"/>
      <c r="AB834" s="771"/>
      <c r="AC834" s="771"/>
      <c r="AD834" s="771"/>
      <c r="AE834" s="771"/>
      <c r="AF834" s="771"/>
    </row>
    <row r="835" spans="1:32" ht="21.9" customHeight="1">
      <c r="A835" s="166" t="str">
        <f>IF(N839="","",A834+1)</f>
        <v/>
      </c>
      <c r="B835" s="772" t="s">
        <v>168</v>
      </c>
      <c r="C835" s="772"/>
      <c r="D835" s="772"/>
      <c r="E835" s="773" t="str">
        <f>IF(AND(N839=""),"",'Result Sheet'!$F$2)</f>
        <v/>
      </c>
      <c r="F835" s="773"/>
      <c r="G835" s="773"/>
      <c r="H835" s="773"/>
      <c r="I835" s="773"/>
      <c r="J835" s="773"/>
      <c r="K835" s="773"/>
      <c r="L835" s="773"/>
      <c r="M835" s="773"/>
      <c r="N835" s="773"/>
      <c r="O835" s="773"/>
      <c r="P835" s="773"/>
      <c r="Q835" s="770"/>
      <c r="R835" s="772" t="s">
        <v>168</v>
      </c>
      <c r="S835" s="772"/>
      <c r="T835" s="772"/>
      <c r="U835" s="773" t="str">
        <f>IF(AND(AD839=""),"",'Result Sheet'!$F$2)</f>
        <v/>
      </c>
      <c r="V835" s="773"/>
      <c r="W835" s="773"/>
      <c r="X835" s="773"/>
      <c r="Y835" s="773"/>
      <c r="Z835" s="773"/>
      <c r="AA835" s="773"/>
      <c r="AB835" s="773"/>
      <c r="AC835" s="773"/>
      <c r="AD835" s="773"/>
      <c r="AE835" s="773"/>
      <c r="AF835" s="773"/>
    </row>
    <row r="836" spans="1:32" ht="21.9" customHeight="1">
      <c r="A836" s="166" t="str">
        <f>IF(N839="","",A835+1)</f>
        <v/>
      </c>
      <c r="B836" s="164" t="s">
        <v>169</v>
      </c>
      <c r="C836" s="748" t="str">
        <f>IFERROR(VLOOKUP(N839,Marks,2,0),"")</f>
        <v/>
      </c>
      <c r="D836" s="748"/>
      <c r="E836" s="766" t="s">
        <v>212</v>
      </c>
      <c r="F836" s="766"/>
      <c r="G836" s="766"/>
      <c r="H836" s="748" t="str">
        <f>IFERROR(VLOOKUP(N839,Marks,3,0),"")</f>
        <v/>
      </c>
      <c r="I836" s="748"/>
      <c r="J836" s="749" t="s">
        <v>205</v>
      </c>
      <c r="K836" s="749"/>
      <c r="L836" s="749"/>
      <c r="M836" s="749"/>
      <c r="N836" s="750" t="str">
        <f>IF(AND(N839=""),"",'Marks Entry 1st'!$I$2)</f>
        <v/>
      </c>
      <c r="O836" s="750"/>
      <c r="P836" s="750"/>
      <c r="Q836" s="770"/>
      <c r="R836" s="164" t="s">
        <v>169</v>
      </c>
      <c r="S836" s="748" t="str">
        <f>IFERROR(VLOOKUP(AD839,Marks,2,0),"")</f>
        <v/>
      </c>
      <c r="T836" s="748"/>
      <c r="U836" s="766" t="s">
        <v>212</v>
      </c>
      <c r="V836" s="766"/>
      <c r="W836" s="766"/>
      <c r="X836" s="748" t="str">
        <f>IFERROR(VLOOKUP(AD839,Marks,3,0),"")</f>
        <v/>
      </c>
      <c r="Y836" s="748"/>
      <c r="Z836" s="749" t="s">
        <v>205</v>
      </c>
      <c r="AA836" s="749"/>
      <c r="AB836" s="749"/>
      <c r="AC836" s="749"/>
      <c r="AD836" s="750" t="str">
        <f>IF(AND(AD839=""),"",'Marks Entry 1st'!$I$2)</f>
        <v/>
      </c>
      <c r="AE836" s="750"/>
      <c r="AF836" s="750"/>
    </row>
    <row r="837" spans="1:32" ht="21.9" customHeight="1">
      <c r="A837" s="166" t="str">
        <f>IF(N839="","",A836+1)</f>
        <v/>
      </c>
      <c r="B837" s="751" t="s">
        <v>206</v>
      </c>
      <c r="C837" s="751"/>
      <c r="D837" s="751"/>
      <c r="E837" s="752" t="str">
        <f>IFERROR(VLOOKUP(N839,Marks,6,0),"")</f>
        <v/>
      </c>
      <c r="F837" s="752"/>
      <c r="G837" s="752"/>
      <c r="H837" s="752"/>
      <c r="I837" s="752"/>
      <c r="J837" s="753" t="s">
        <v>209</v>
      </c>
      <c r="K837" s="753"/>
      <c r="L837" s="753"/>
      <c r="M837" s="753"/>
      <c r="N837" s="754" t="str">
        <f>IFERROR(VLOOKUP(N839,Marks,5,0),"")</f>
        <v/>
      </c>
      <c r="O837" s="754"/>
      <c r="P837" s="754"/>
      <c r="Q837" s="770"/>
      <c r="R837" s="751" t="s">
        <v>206</v>
      </c>
      <c r="S837" s="751"/>
      <c r="T837" s="751"/>
      <c r="U837" s="752" t="str">
        <f>IFERROR(VLOOKUP(AD839,Marks,6,0),"")</f>
        <v/>
      </c>
      <c r="V837" s="752"/>
      <c r="W837" s="752"/>
      <c r="X837" s="752"/>
      <c r="Y837" s="752"/>
      <c r="Z837" s="753" t="s">
        <v>209</v>
      </c>
      <c r="AA837" s="753"/>
      <c r="AB837" s="753"/>
      <c r="AC837" s="753"/>
      <c r="AD837" s="754" t="str">
        <f>IFERROR(VLOOKUP(AD839,Marks,5,0),"")</f>
        <v/>
      </c>
      <c r="AE837" s="754"/>
      <c r="AF837" s="754"/>
    </row>
    <row r="838" spans="1:32" ht="21.9" customHeight="1">
      <c r="A838" s="166" t="str">
        <f>IF(N839="","",A837+1)</f>
        <v/>
      </c>
      <c r="B838" s="751" t="s">
        <v>207</v>
      </c>
      <c r="C838" s="751"/>
      <c r="D838" s="751"/>
      <c r="E838" s="752" t="str">
        <f>IFERROR(VLOOKUP(N839,Marks,7,0),"")</f>
        <v/>
      </c>
      <c r="F838" s="752"/>
      <c r="G838" s="752"/>
      <c r="H838" s="752"/>
      <c r="I838" s="752"/>
      <c r="J838" s="753" t="s">
        <v>210</v>
      </c>
      <c r="K838" s="753"/>
      <c r="L838" s="753"/>
      <c r="M838" s="753"/>
      <c r="N838" s="767" t="str">
        <f>IFERROR(VLOOKUP(N839,Marks,4,0),"")</f>
        <v/>
      </c>
      <c r="O838" s="767"/>
      <c r="P838" s="767"/>
      <c r="Q838" s="770"/>
      <c r="R838" s="751" t="s">
        <v>207</v>
      </c>
      <c r="S838" s="751"/>
      <c r="T838" s="751"/>
      <c r="U838" s="752" t="str">
        <f>IFERROR(VLOOKUP(AD839,Marks,7,0),"")</f>
        <v/>
      </c>
      <c r="V838" s="752"/>
      <c r="W838" s="752"/>
      <c r="X838" s="752"/>
      <c r="Y838" s="752"/>
      <c r="Z838" s="753" t="s">
        <v>210</v>
      </c>
      <c r="AA838" s="753"/>
      <c r="AB838" s="753"/>
      <c r="AC838" s="753"/>
      <c r="AD838" s="767" t="str">
        <f>IFERROR(VLOOKUP(AD839,Marks,4,0),"")</f>
        <v/>
      </c>
      <c r="AE838" s="767"/>
      <c r="AF838" s="767"/>
    </row>
    <row r="839" spans="1:32" ht="21.9" customHeight="1">
      <c r="A839" s="166" t="str">
        <f>IF(N839="","",A838+1)</f>
        <v/>
      </c>
      <c r="B839" s="751" t="s">
        <v>208</v>
      </c>
      <c r="C839" s="751"/>
      <c r="D839" s="751"/>
      <c r="E839" s="752" t="str">
        <f>IFERROR(VLOOKUP(N839,Marks,8,0),"")</f>
        <v/>
      </c>
      <c r="F839" s="752"/>
      <c r="G839" s="752"/>
      <c r="H839" s="752"/>
      <c r="I839" s="752"/>
      <c r="J839" s="753" t="s">
        <v>211</v>
      </c>
      <c r="K839" s="753"/>
      <c r="L839" s="753"/>
      <c r="M839" s="753"/>
      <c r="N839" s="760" t="str">
        <f>IF(AD813="","",IF(AND(AD813+1&gt;$AN$6),"",AD813+1))</f>
        <v/>
      </c>
      <c r="O839" s="760"/>
      <c r="P839" s="760"/>
      <c r="Q839" s="770"/>
      <c r="R839" s="751" t="s">
        <v>208</v>
      </c>
      <c r="S839" s="751"/>
      <c r="T839" s="751"/>
      <c r="U839" s="752" t="str">
        <f>IFERROR(VLOOKUP(AD839,Marks,8,0),"")</f>
        <v/>
      </c>
      <c r="V839" s="752"/>
      <c r="W839" s="752"/>
      <c r="X839" s="752"/>
      <c r="Y839" s="752"/>
      <c r="Z839" s="753" t="s">
        <v>211</v>
      </c>
      <c r="AA839" s="753"/>
      <c r="AB839" s="753"/>
      <c r="AC839" s="753"/>
      <c r="AD839" s="761" t="str">
        <f>IF(N839="","",IF(AND(N839+1&gt;$AN$6),"",N839+1))</f>
        <v/>
      </c>
      <c r="AE839" s="761"/>
      <c r="AF839" s="761"/>
    </row>
    <row r="840" spans="1:32" ht="9" customHeight="1">
      <c r="A840" s="166" t="str">
        <f>IF(N839="","",A839+1)</f>
        <v/>
      </c>
      <c r="B840" s="123"/>
      <c r="C840" s="123"/>
      <c r="D840" s="123"/>
      <c r="E840" s="124"/>
      <c r="F840" s="124"/>
      <c r="G840" s="124"/>
      <c r="H840" s="123"/>
      <c r="I840" s="123"/>
      <c r="J840" s="125"/>
      <c r="K840" s="125"/>
      <c r="L840" s="125"/>
      <c r="M840" s="76"/>
      <c r="N840" s="76"/>
      <c r="O840" s="76"/>
      <c r="P840" s="76"/>
      <c r="Q840" s="770"/>
      <c r="R840" s="123"/>
      <c r="S840" s="123"/>
      <c r="T840" s="123"/>
      <c r="U840" s="124"/>
      <c r="V840" s="124"/>
      <c r="W840" s="124"/>
      <c r="X840" s="123"/>
      <c r="Y840" s="123"/>
      <c r="Z840" s="125"/>
      <c r="AA840" s="125"/>
      <c r="AB840" s="125"/>
      <c r="AC840" s="76"/>
      <c r="AD840" s="76"/>
      <c r="AE840" s="76"/>
      <c r="AF840" s="76"/>
    </row>
    <row r="841" spans="1:32" ht="21" customHeight="1">
      <c r="A841" s="166" t="str">
        <f>IF(N839="","",A840+1)</f>
        <v/>
      </c>
      <c r="B841" s="762" t="s">
        <v>213</v>
      </c>
      <c r="C841" s="610" t="s">
        <v>214</v>
      </c>
      <c r="D841" s="610"/>
      <c r="E841" s="610"/>
      <c r="F841" s="763" t="s">
        <v>13</v>
      </c>
      <c r="G841" s="764"/>
      <c r="H841" s="764"/>
      <c r="I841" s="765"/>
      <c r="J841" s="613" t="s">
        <v>184</v>
      </c>
      <c r="K841" s="614" t="s">
        <v>167</v>
      </c>
      <c r="L841" s="615"/>
      <c r="M841" s="615"/>
      <c r="N841" s="616"/>
      <c r="O841" s="580" t="s">
        <v>185</v>
      </c>
      <c r="P841" s="581" t="s">
        <v>186</v>
      </c>
      <c r="Q841" s="770"/>
      <c r="R841" s="762" t="s">
        <v>213</v>
      </c>
      <c r="S841" s="610" t="s">
        <v>214</v>
      </c>
      <c r="T841" s="610"/>
      <c r="U841" s="610"/>
      <c r="V841" s="763" t="s">
        <v>13</v>
      </c>
      <c r="W841" s="764"/>
      <c r="X841" s="764"/>
      <c r="Y841" s="765"/>
      <c r="Z841" s="613" t="s">
        <v>184</v>
      </c>
      <c r="AA841" s="614" t="s">
        <v>167</v>
      </c>
      <c r="AB841" s="615"/>
      <c r="AC841" s="615"/>
      <c r="AD841" s="616"/>
      <c r="AE841" s="580" t="s">
        <v>185</v>
      </c>
      <c r="AF841" s="581" t="s">
        <v>186</v>
      </c>
    </row>
    <row r="842" spans="1:32" ht="90.75" customHeight="1">
      <c r="A842" s="166" t="str">
        <f>IF(N839="","",A841+1)</f>
        <v/>
      </c>
      <c r="B842" s="762"/>
      <c r="C842" s="171" t="s">
        <v>11</v>
      </c>
      <c r="D842" s="171" t="s">
        <v>180</v>
      </c>
      <c r="E842" s="171" t="s">
        <v>108</v>
      </c>
      <c r="F842" s="171" t="s">
        <v>182</v>
      </c>
      <c r="G842" s="171" t="s">
        <v>183</v>
      </c>
      <c r="H842" s="305" t="s">
        <v>10</v>
      </c>
      <c r="I842" s="171" t="s">
        <v>108</v>
      </c>
      <c r="J842" s="613"/>
      <c r="K842" s="172" t="s">
        <v>182</v>
      </c>
      <c r="L842" s="172" t="s">
        <v>183</v>
      </c>
      <c r="M842" s="173" t="s">
        <v>10</v>
      </c>
      <c r="N842" s="171" t="s">
        <v>108</v>
      </c>
      <c r="O842" s="580"/>
      <c r="P842" s="736"/>
      <c r="Q842" s="770"/>
      <c r="R842" s="762"/>
      <c r="S842" s="171" t="s">
        <v>11</v>
      </c>
      <c r="T842" s="171" t="s">
        <v>180</v>
      </c>
      <c r="U842" s="171" t="s">
        <v>108</v>
      </c>
      <c r="V842" s="171" t="s">
        <v>182</v>
      </c>
      <c r="W842" s="171" t="s">
        <v>183</v>
      </c>
      <c r="X842" s="305" t="s">
        <v>10</v>
      </c>
      <c r="Y842" s="171" t="s">
        <v>108</v>
      </c>
      <c r="Z842" s="613"/>
      <c r="AA842" s="172" t="s">
        <v>182</v>
      </c>
      <c r="AB842" s="172" t="s">
        <v>183</v>
      </c>
      <c r="AC842" s="173" t="s">
        <v>10</v>
      </c>
      <c r="AD842" s="171" t="s">
        <v>108</v>
      </c>
      <c r="AE842" s="580"/>
      <c r="AF842" s="736">
        <v>0</v>
      </c>
    </row>
    <row r="843" spans="1:32" ht="18.75" customHeight="1">
      <c r="A843" s="166" t="str">
        <f>IF(N839="","",A842+1)</f>
        <v/>
      </c>
      <c r="B843" s="762"/>
      <c r="C843" s="390">
        <v>20</v>
      </c>
      <c r="D843" s="390">
        <v>20</v>
      </c>
      <c r="E843" s="116">
        <v>40</v>
      </c>
      <c r="F843" s="390">
        <v>30</v>
      </c>
      <c r="G843" s="390">
        <v>18</v>
      </c>
      <c r="H843" s="390">
        <v>12</v>
      </c>
      <c r="I843" s="116">
        <v>60</v>
      </c>
      <c r="J843" s="118">
        <v>100</v>
      </c>
      <c r="K843" s="390">
        <v>50</v>
      </c>
      <c r="L843" s="390">
        <v>30</v>
      </c>
      <c r="M843" s="390">
        <v>20</v>
      </c>
      <c r="N843" s="116">
        <v>100</v>
      </c>
      <c r="O843" s="118">
        <v>200</v>
      </c>
      <c r="P843" s="775" t="str">
        <f>IF(AND(N839="",C836="",E837="",N837=""),"",IF(OR(C836=1,C836=2),600,800))</f>
        <v/>
      </c>
      <c r="Q843" s="770"/>
      <c r="R843" s="762"/>
      <c r="S843" s="390">
        <v>20</v>
      </c>
      <c r="T843" s="390">
        <v>20</v>
      </c>
      <c r="U843" s="116">
        <v>40</v>
      </c>
      <c r="V843" s="390">
        <v>30</v>
      </c>
      <c r="W843" s="390">
        <v>18</v>
      </c>
      <c r="X843" s="390">
        <v>12</v>
      </c>
      <c r="Y843" s="116">
        <v>60</v>
      </c>
      <c r="Z843" s="118">
        <v>100</v>
      </c>
      <c r="AA843" s="390">
        <v>50</v>
      </c>
      <c r="AB843" s="390">
        <v>30</v>
      </c>
      <c r="AC843" s="390">
        <v>20</v>
      </c>
      <c r="AD843" s="116">
        <v>100</v>
      </c>
      <c r="AE843" s="118">
        <v>200</v>
      </c>
      <c r="AF843" s="775" t="str">
        <f>IF(AND(AD839="",S836="",U837="",AD837=""),"",IF(OR(S836=1,S836=2),600,800))</f>
        <v/>
      </c>
    </row>
    <row r="844" spans="1:32" ht="21" customHeight="1">
      <c r="A844" s="166" t="str">
        <f>IF(N839="","",A843+1)</f>
        <v/>
      </c>
      <c r="B844" s="122" t="str">
        <f>'Result Sheet'!$L$4</f>
        <v xml:space="preserve">हिन्दी </v>
      </c>
      <c r="C844" s="391" t="str">
        <f>IFERROR(VLOOKUP(N839,Marks,11,0),"")</f>
        <v/>
      </c>
      <c r="D844" s="391" t="str">
        <f>IFERROR(VLOOKUP(N839,Marks,12,0),"")</f>
        <v/>
      </c>
      <c r="E844" s="117" t="str">
        <f>IFERROR(VLOOKUP(N839,Marks,13,0),"")</f>
        <v/>
      </c>
      <c r="F844" s="391" t="str">
        <f>IFERROR(VLOOKUP(N839,Marks,14,0),"")</f>
        <v/>
      </c>
      <c r="G844" s="391" t="str">
        <f>IFERROR(VLOOKUP(N839,Marks,15,0),"")</f>
        <v/>
      </c>
      <c r="H844" s="391" t="str">
        <f>IFERROR(VLOOKUP(N839,Marks,16,0),"")</f>
        <v/>
      </c>
      <c r="I844" s="117" t="str">
        <f>IFERROR(VLOOKUP(N839,Marks,17,0),"")</f>
        <v/>
      </c>
      <c r="J844" s="119">
        <f>IFERROR(VLOOKUP(N839,Marks,18,0),"")</f>
        <v>0</v>
      </c>
      <c r="K844" s="391" t="str">
        <f>IFERROR(VLOOKUP(N839,Marks,19,0),"")</f>
        <v/>
      </c>
      <c r="L844" s="391" t="str">
        <f>IFERROR(VLOOKUP(N839,Marks,20,0),"")</f>
        <v/>
      </c>
      <c r="M844" s="391" t="str">
        <f>IFERROR(VLOOKUP(N839,Marks,21,0),"")</f>
        <v/>
      </c>
      <c r="N844" s="117" t="str">
        <f>IFERROR(VLOOKUP(N839,Marks,22,0),"")</f>
        <v/>
      </c>
      <c r="O844" s="119" t="str">
        <f>IFERROR(VLOOKUP(N839,Marks,23,0),"")</f>
        <v/>
      </c>
      <c r="P844" s="323" t="str">
        <f>IFERROR(VLOOKUP(N839,Marks,29,0),"")</f>
        <v/>
      </c>
      <c r="Q844" s="770"/>
      <c r="R844" s="122" t="str">
        <f>'Result Sheet'!$L$4</f>
        <v xml:space="preserve">हिन्दी </v>
      </c>
      <c r="S844" s="391" t="str">
        <f>IFERROR(VLOOKUP(AD839,Marks,11,0),"")</f>
        <v/>
      </c>
      <c r="T844" s="391" t="str">
        <f>IFERROR(VLOOKUP(AD839,Marks,12,0),"")</f>
        <v/>
      </c>
      <c r="U844" s="117" t="str">
        <f>IFERROR(VLOOKUP(AD839,Marks,13,0),"")</f>
        <v/>
      </c>
      <c r="V844" s="391" t="str">
        <f>IFERROR(VLOOKUP(AD839,Marks,14,0),"")</f>
        <v/>
      </c>
      <c r="W844" s="391" t="str">
        <f>IFERROR(VLOOKUP(AD839,Marks,15,0),"")</f>
        <v/>
      </c>
      <c r="X844" s="391" t="str">
        <f>IFERROR(VLOOKUP(AD839,Marks,16,0),"")</f>
        <v/>
      </c>
      <c r="Y844" s="117" t="str">
        <f>IFERROR(VLOOKUP(AD839,Marks,17,0),"")</f>
        <v/>
      </c>
      <c r="Z844" s="119">
        <f>IFERROR(VLOOKUP(AD839,Marks,18,0),"")</f>
        <v>0</v>
      </c>
      <c r="AA844" s="391" t="str">
        <f>IFERROR(VLOOKUP(AD839,Marks,19,0),"")</f>
        <v/>
      </c>
      <c r="AB844" s="391" t="str">
        <f>IFERROR(VLOOKUP(AD839,Marks,20,0),"")</f>
        <v/>
      </c>
      <c r="AC844" s="391" t="str">
        <f>IFERROR(VLOOKUP(AD839,Marks,21,0),"")</f>
        <v/>
      </c>
      <c r="AD844" s="117" t="str">
        <f>IFERROR(VLOOKUP(AD839,Marks,22,0),"")</f>
        <v/>
      </c>
      <c r="AE844" s="119" t="str">
        <f>IFERROR(VLOOKUP(AD839,Marks,23,0),"")</f>
        <v/>
      </c>
      <c r="AF844" s="323" t="str">
        <f>IFERROR(VLOOKUP(AD839,Marks,29,0),"")</f>
        <v/>
      </c>
    </row>
    <row r="845" spans="1:32" ht="21" customHeight="1">
      <c r="A845" s="166" t="str">
        <f>IF(N839="","",A844+1)</f>
        <v/>
      </c>
      <c r="B845" s="122" t="str">
        <f>'Result Sheet'!$AE$4</f>
        <v xml:space="preserve">अंग्रेजी </v>
      </c>
      <c r="C845" s="391" t="str">
        <f>IFERROR(VLOOKUP(N839,Marks,30,0),"")</f>
        <v/>
      </c>
      <c r="D845" s="391" t="str">
        <f>IFERROR(VLOOKUP(N839,Marks,31,0),"")</f>
        <v/>
      </c>
      <c r="E845" s="117" t="str">
        <f>IFERROR(VLOOKUP(N839,Marks,32,0),"")</f>
        <v/>
      </c>
      <c r="F845" s="391" t="str">
        <f>IFERROR(VLOOKUP(N839,Marks,33,0),"")</f>
        <v/>
      </c>
      <c r="G845" s="391" t="str">
        <f>IFERROR(VLOOKUP(N839,Marks,34,0),"")</f>
        <v/>
      </c>
      <c r="H845" s="391" t="str">
        <f>IFERROR(VLOOKUP(N839,Marks,35,0),"")</f>
        <v/>
      </c>
      <c r="I845" s="117" t="str">
        <f>IFERROR(VLOOKUP(N839,Marks,36,0),"")</f>
        <v/>
      </c>
      <c r="J845" s="119">
        <f>IFERROR(VLOOKUP(N839,Marks,37,0),"")</f>
        <v>0</v>
      </c>
      <c r="K845" s="391" t="str">
        <f>IFERROR(VLOOKUP(N839,Marks,38,0),"")</f>
        <v/>
      </c>
      <c r="L845" s="391" t="str">
        <f>IFERROR(VLOOKUP(N839,Marks,39,0),"")</f>
        <v/>
      </c>
      <c r="M845" s="391" t="str">
        <f>IFERROR(VLOOKUP(N839,Marks,40,0),"")</f>
        <v/>
      </c>
      <c r="N845" s="117" t="str">
        <f>IFERROR(VLOOKUP(N839,Marks,41,0),"")</f>
        <v/>
      </c>
      <c r="O845" s="119" t="str">
        <f>IFERROR(VLOOKUP(N839,Marks,42,0),"")</f>
        <v/>
      </c>
      <c r="P845" s="323" t="str">
        <f>IFERROR(VLOOKUP(N839,Marks,48,0),"")</f>
        <v/>
      </c>
      <c r="Q845" s="770"/>
      <c r="R845" s="122" t="str">
        <f>'Result Sheet'!$AE$4</f>
        <v xml:space="preserve">अंग्रेजी </v>
      </c>
      <c r="S845" s="391" t="str">
        <f>IFERROR(VLOOKUP(AD839,Marks,30,0),"")</f>
        <v/>
      </c>
      <c r="T845" s="391" t="str">
        <f>IFERROR(VLOOKUP(AD839,Marks,31,0),"")</f>
        <v/>
      </c>
      <c r="U845" s="117" t="str">
        <f>IFERROR(VLOOKUP(AD839,Marks,32,0),"")</f>
        <v/>
      </c>
      <c r="V845" s="391" t="str">
        <f>IFERROR(VLOOKUP(AD839,Marks,33,0),"")</f>
        <v/>
      </c>
      <c r="W845" s="391" t="str">
        <f>IFERROR(VLOOKUP(AD839,Marks,34,0),"")</f>
        <v/>
      </c>
      <c r="X845" s="391" t="str">
        <f>IFERROR(VLOOKUP(AD839,Marks,35,0),"")</f>
        <v/>
      </c>
      <c r="Y845" s="117" t="str">
        <f>IFERROR(VLOOKUP(AD839,Marks,36,0),"")</f>
        <v/>
      </c>
      <c r="Z845" s="119">
        <f>IFERROR(VLOOKUP(AD839,Marks,37,0),"")</f>
        <v>0</v>
      </c>
      <c r="AA845" s="391" t="str">
        <f>IFERROR(VLOOKUP(AD839,Marks,38,0),"")</f>
        <v/>
      </c>
      <c r="AB845" s="391" t="str">
        <f>IFERROR(VLOOKUP(AD839,Marks,39,0),"")</f>
        <v/>
      </c>
      <c r="AC845" s="391" t="str">
        <f>IFERROR(VLOOKUP(AD839,Marks,40,0),"")</f>
        <v/>
      </c>
      <c r="AD845" s="117" t="str">
        <f>IFERROR(VLOOKUP(AD839,Marks,41,0),"")</f>
        <v/>
      </c>
      <c r="AE845" s="119" t="str">
        <f>IFERROR(VLOOKUP(AD839,Marks,42,0),"")</f>
        <v/>
      </c>
      <c r="AF845" s="323" t="str">
        <f>IFERROR(VLOOKUP(AD839,Marks,48,0),"")</f>
        <v/>
      </c>
    </row>
    <row r="846" spans="1:32" ht="21" customHeight="1">
      <c r="A846" s="166" t="str">
        <f>IF(N839="","",A845+1)</f>
        <v/>
      </c>
      <c r="B846" s="122" t="str">
        <f>'Result Sheet'!$AX$4</f>
        <v xml:space="preserve">गणित </v>
      </c>
      <c r="C846" s="391" t="str">
        <f>IFERROR(VLOOKUP(N839,Marks,49,0),"")</f>
        <v/>
      </c>
      <c r="D846" s="391" t="str">
        <f>IFERROR(VLOOKUP(N839,Marks,50,0),"")</f>
        <v/>
      </c>
      <c r="E846" s="117" t="str">
        <f>IFERROR(VLOOKUP(N839,Marks,51,0),"")</f>
        <v/>
      </c>
      <c r="F846" s="391" t="str">
        <f>IFERROR(VLOOKUP(N839,Marks,52,0),"")</f>
        <v/>
      </c>
      <c r="G846" s="391" t="str">
        <f>IFERROR(VLOOKUP(N839,Marks,53,0),"")</f>
        <v/>
      </c>
      <c r="H846" s="391" t="str">
        <f>IFERROR(VLOOKUP(N839,Marks,54,0),"")</f>
        <v/>
      </c>
      <c r="I846" s="117" t="str">
        <f>IFERROR(VLOOKUP(N839,Marks,55,0),"")</f>
        <v/>
      </c>
      <c r="J846" s="119">
        <f>IFERROR(VLOOKUP(N839,Marks,56,0),"")</f>
        <v>0</v>
      </c>
      <c r="K846" s="391" t="str">
        <f>IFERROR(VLOOKUP(N839,Marks,57,0),"")</f>
        <v/>
      </c>
      <c r="L846" s="391" t="str">
        <f>IFERROR(VLOOKUP(N839,Marks,58,0),"")</f>
        <v/>
      </c>
      <c r="M846" s="391" t="str">
        <f>IFERROR(VLOOKUP(N839,Marks,59,0),"")</f>
        <v/>
      </c>
      <c r="N846" s="117" t="str">
        <f>IFERROR(VLOOKUP(N839,Marks,60,0),"")</f>
        <v/>
      </c>
      <c r="O846" s="119" t="str">
        <f>IFERROR(VLOOKUP(N839,Marks,61,0),"")</f>
        <v/>
      </c>
      <c r="P846" s="323" t="str">
        <f>IFERROR(VLOOKUP(N839,Marks,67,0),"")</f>
        <v/>
      </c>
      <c r="Q846" s="770"/>
      <c r="R846" s="122" t="str">
        <f>'Result Sheet'!$AX$4</f>
        <v xml:space="preserve">गणित </v>
      </c>
      <c r="S846" s="391" t="str">
        <f>IFERROR(VLOOKUP(AD839,Marks,49,0),"")</f>
        <v/>
      </c>
      <c r="T846" s="391" t="str">
        <f>IFERROR(VLOOKUP(AD839,Marks,50,0),"")</f>
        <v/>
      </c>
      <c r="U846" s="117" t="str">
        <f>IFERROR(VLOOKUP(AD839,Marks,51,0),"")</f>
        <v/>
      </c>
      <c r="V846" s="391" t="str">
        <f>IFERROR(VLOOKUP(AD839,Marks,52,0),"")</f>
        <v/>
      </c>
      <c r="W846" s="391" t="str">
        <f>IFERROR(VLOOKUP(AD839,Marks,53,0),"")</f>
        <v/>
      </c>
      <c r="X846" s="391" t="str">
        <f>IFERROR(VLOOKUP(AD839,Marks,54,0),"")</f>
        <v/>
      </c>
      <c r="Y846" s="117" t="str">
        <f>IFERROR(VLOOKUP(AD839,Marks,55,0),"")</f>
        <v/>
      </c>
      <c r="Z846" s="119">
        <f>IFERROR(VLOOKUP(AD839,Marks,56,0),"")</f>
        <v>0</v>
      </c>
      <c r="AA846" s="391" t="str">
        <f>IFERROR(VLOOKUP(AD839,Marks,57,0),"")</f>
        <v/>
      </c>
      <c r="AB846" s="391" t="str">
        <f>IFERROR(VLOOKUP(AD839,Marks,58,0),"")</f>
        <v/>
      </c>
      <c r="AC846" s="391" t="str">
        <f>IFERROR(VLOOKUP(AD839,Marks,59,0),"")</f>
        <v/>
      </c>
      <c r="AD846" s="117" t="str">
        <f>IFERROR(VLOOKUP(AD839,Marks,60,0),"")</f>
        <v/>
      </c>
      <c r="AE846" s="119" t="str">
        <f>IFERROR(VLOOKUP(AD839,Marks,61,0),"")</f>
        <v/>
      </c>
      <c r="AF846" s="323" t="str">
        <f>IFERROR(VLOOKUP(AD839,Marks,67,0),"")</f>
        <v/>
      </c>
    </row>
    <row r="847" spans="1:32" ht="21" customHeight="1">
      <c r="A847" s="166" t="str">
        <f>IF(N839="","",A846+1)</f>
        <v/>
      </c>
      <c r="B847" s="122" t="str">
        <f>'Result Sheet'!$BQ$4</f>
        <v xml:space="preserve">पर्यावरण अध्ययन </v>
      </c>
      <c r="C847" s="391" t="str">
        <f>IFERROR(VLOOKUP(N839,Marks,68,0),"")</f>
        <v/>
      </c>
      <c r="D847" s="391" t="str">
        <f>IFERROR(VLOOKUP(N839,Marks,69,0),"")</f>
        <v/>
      </c>
      <c r="E847" s="117" t="str">
        <f>IFERROR(VLOOKUP(N839,Marks,70,0),"")</f>
        <v/>
      </c>
      <c r="F847" s="391" t="str">
        <f>IFERROR(VLOOKUP(N839,Marks,71,0),"")</f>
        <v/>
      </c>
      <c r="G847" s="391" t="str">
        <f>IFERROR(VLOOKUP(N839,Marks,72,0),"")</f>
        <v/>
      </c>
      <c r="H847" s="391" t="str">
        <f>IFERROR(VLOOKUP(N839,Marks,73,0),"")</f>
        <v/>
      </c>
      <c r="I847" s="117" t="str">
        <f>IFERROR(VLOOKUP(N839,Marks,74,0),"")</f>
        <v/>
      </c>
      <c r="J847" s="119">
        <f>IFERROR(VLOOKUP(N839,Marks,75,0),"")</f>
        <v>0</v>
      </c>
      <c r="K847" s="391" t="str">
        <f>IFERROR(VLOOKUP(N839,Marks,76,0),"")</f>
        <v/>
      </c>
      <c r="L847" s="391" t="str">
        <f>IFERROR(VLOOKUP(N839,Marks,77,0),"")</f>
        <v/>
      </c>
      <c r="M847" s="391" t="str">
        <f>IFERROR(VLOOKUP(N839,Marks,78,0),"")</f>
        <v/>
      </c>
      <c r="N847" s="117" t="str">
        <f>IFERROR(VLOOKUP(N839,Marks,79,0),"")</f>
        <v/>
      </c>
      <c r="O847" s="119" t="str">
        <f>IFERROR(VLOOKUP(N839,Marks,80,0),"")</f>
        <v/>
      </c>
      <c r="P847" s="323" t="str">
        <f>IFERROR(VLOOKUP(N839,Marks,86,0),"")</f>
        <v/>
      </c>
      <c r="Q847" s="770"/>
      <c r="R847" s="122" t="str">
        <f>'Result Sheet'!$BQ$4</f>
        <v xml:space="preserve">पर्यावरण अध्ययन </v>
      </c>
      <c r="S847" s="391" t="str">
        <f>IFERROR(VLOOKUP(AD839,Marks,68,0),"")</f>
        <v/>
      </c>
      <c r="T847" s="391" t="str">
        <f>IFERROR(VLOOKUP(AD839,Marks,69,0),"")</f>
        <v/>
      </c>
      <c r="U847" s="117" t="str">
        <f>IFERROR(VLOOKUP(AD839,Marks,70,0),"")</f>
        <v/>
      </c>
      <c r="V847" s="391" t="str">
        <f>IFERROR(VLOOKUP(AD839,Marks,71,0),"")</f>
        <v/>
      </c>
      <c r="W847" s="391" t="str">
        <f>IFERROR(VLOOKUP(AD839,Marks,72,0),"")</f>
        <v/>
      </c>
      <c r="X847" s="391" t="str">
        <f>IFERROR(VLOOKUP(AD839,Marks,73,0),"")</f>
        <v/>
      </c>
      <c r="Y847" s="117" t="str">
        <f>IFERROR(VLOOKUP(AD839,Marks,74,0),"")</f>
        <v/>
      </c>
      <c r="Z847" s="119">
        <f>IFERROR(VLOOKUP(AD839,Marks,75,0),"")</f>
        <v>0</v>
      </c>
      <c r="AA847" s="391" t="str">
        <f>IFERROR(VLOOKUP(AD839,Marks,76,0),"")</f>
        <v/>
      </c>
      <c r="AB847" s="391" t="str">
        <f>IFERROR(VLOOKUP(AD839,Marks,77,0),"")</f>
        <v/>
      </c>
      <c r="AC847" s="391" t="str">
        <f>IFERROR(VLOOKUP(AD839,Marks,78,0),"")</f>
        <v/>
      </c>
      <c r="AD847" s="117" t="str">
        <f>IFERROR(VLOOKUP(AD839,Marks,79,0),"")</f>
        <v/>
      </c>
      <c r="AE847" s="119" t="str">
        <f>IFERROR(VLOOKUP(AD839,Marks,80,0),"")</f>
        <v/>
      </c>
      <c r="AF847" s="323" t="str">
        <f>IFERROR(VLOOKUP(AD839,Marks,86,0),"")</f>
        <v/>
      </c>
    </row>
    <row r="848" spans="1:32" ht="25.5" customHeight="1">
      <c r="A848" s="166" t="str">
        <f>IF(N839="","",A847+1)</f>
        <v/>
      </c>
      <c r="B848" s="392" t="s">
        <v>215</v>
      </c>
      <c r="C848" s="120" t="str">
        <f>IF(AND(C844="",C845="",C846="",C847=""),"",IF(OR(C836=1,C836=2),SUM(C844:C846),SUM(C844:C847)))</f>
        <v/>
      </c>
      <c r="D848" s="120" t="str">
        <f>IF(AND(D844="",D845="",D846="",D847=""),"",IF(OR(C836=1,C836=2),SUM(D844:D846),SUM(D844:D847)))</f>
        <v/>
      </c>
      <c r="E848" s="120" t="str">
        <f>IF(AND(E844="",E845="",E846="",E847=""),"",IF(OR(C836=1,C836=2),SUM(E844:E846),SUM(E844:E847)))</f>
        <v/>
      </c>
      <c r="F848" s="120" t="str">
        <f>IF(AND(F844="",F845="",F846="",F847=""),"",IF(OR(C836=1,C836=2),SUM(F844:F846),SUM(F844:F847)))</f>
        <v/>
      </c>
      <c r="G848" s="120" t="str">
        <f>IF(AND(G844="",G845="",G846="",G847=""),"",IF(OR(C836=1,C836=2),SUM(G844:G846),SUM(G844:G847)))</f>
        <v/>
      </c>
      <c r="H848" s="120" t="str">
        <f>IF(AND(H844="",H845="",H846="",H847=""),"",IF(OR(C836=1,C836=2),SUM(H844:H846),SUM(H844:H847)))</f>
        <v/>
      </c>
      <c r="I848" s="120" t="str">
        <f>IF(AND(I844="",I845="",I846="",I847=""),"",IF(OR(C836=1,C836=2),SUM(I844:I846),SUM(I844:I847)))</f>
        <v/>
      </c>
      <c r="J848" s="120">
        <f>IF(AND(J844="",J845="",J846="",J847=""),"",IF(OR(C836=1,C836=2),SUM(J844:J846),SUM(J844:J847)))</f>
        <v>0</v>
      </c>
      <c r="K848" s="120" t="str">
        <f>IF(AND(K844="",K845="",K846="",K847=""),"",IF(OR(C836=1,C836=2),SUM(K844:K846),SUM(K844:K847)))</f>
        <v/>
      </c>
      <c r="L848" s="120" t="str">
        <f>IF(AND(L844="",L845="",L846="",L847=""),"",IF(OR(C836=1,C836=2),SUM(L844:L846),SUM(L844:L847)))</f>
        <v/>
      </c>
      <c r="M848" s="120" t="str">
        <f>IF(AND(M844="",M845="",M846="",M847=""),"",IF(OR(C836=1,C836=2),SUM(M844:M846),SUM(M844:M847)))</f>
        <v/>
      </c>
      <c r="N848" s="120" t="str">
        <f>IF(AND(N844="",N845="",N846="",N847=""),"",IF(OR(C836=1,C836=2),SUM(N844:N846),SUM(N844:N847)))</f>
        <v/>
      </c>
      <c r="O848" s="120" t="str">
        <f>IF(AND(O844="",O845="",O846="",O847=""),"",IF(OR(C836=1,C836=2),SUM(O844:O846),SUM(O844:O847)))</f>
        <v/>
      </c>
      <c r="P848" s="326" t="str">
        <f>IF(OR(N839="",E837="",O848=""),"",IF(O848&gt;=81%*P843,"A",IF(O848&gt;=61%*P843,"B",IF(O848&gt;=41%*P843,"C",IF(O848&gt;=21%*P843,"D","E")))))</f>
        <v/>
      </c>
      <c r="Q848" s="770"/>
      <c r="R848" s="392" t="s">
        <v>215</v>
      </c>
      <c r="S848" s="120" t="str">
        <f>IF(AND(S844="",S845="",S846="",S847=""),"",IF(OR(S836=1,S836=2),SUM(S844:S846),SUM(S844:S847)))</f>
        <v/>
      </c>
      <c r="T848" s="120" t="str">
        <f>IF(AND(T844="",T845="",T846="",T847=""),"",IF(OR(S836=1,S836=2),SUM(T844:T846),SUM(T844:T847)))</f>
        <v/>
      </c>
      <c r="U848" s="120" t="str">
        <f>IF(AND(U844="",U845="",U846="",U847=""),"",IF(OR(S836=1,S836=2),SUM(U844:U846),SUM(U844:U847)))</f>
        <v/>
      </c>
      <c r="V848" s="120" t="str">
        <f>IF(AND(V844="",V845="",V846="",V847=""),"",IF(OR(S836=1,S836=2),SUM(V844:V846),SUM(V844:V847)))</f>
        <v/>
      </c>
      <c r="W848" s="120" t="str">
        <f>IF(AND(W844="",W845="",W846="",W847=""),"",IF(OR(S836=1,S836=2),SUM(W844:W846),SUM(W844:W847)))</f>
        <v/>
      </c>
      <c r="X848" s="120" t="str">
        <f>IF(AND(X844="",X845="",X846="",X847=""),"",IF(OR(S836=1,S836=2),SUM(X844:X846),SUM(X844:X847)))</f>
        <v/>
      </c>
      <c r="Y848" s="120" t="str">
        <f>IF(AND(Y844="",Y845="",Y846="",Y847=""),"",IF(OR(S836=1,S836=2),SUM(Y844:Y846),SUM(Y844:Y847)))</f>
        <v/>
      </c>
      <c r="Z848" s="120">
        <f>IF(AND(Z844="",Z845="",Z846="",Z847=""),"",IF(OR(S836=1,S836=2),SUM(Z844:Z846),SUM(Z844:Z847)))</f>
        <v>0</v>
      </c>
      <c r="AA848" s="120" t="str">
        <f>IF(AND(AA844="",AA845="",AA846="",AA847=""),"",IF(OR(S836=1,S836=2),SUM(AA844:AA846),SUM(AA844:AA847)))</f>
        <v/>
      </c>
      <c r="AB848" s="120" t="str">
        <f>IF(AND(AB844="",AB845="",AB846="",AB847=""),"",IF(OR(S836=1,S836=2),SUM(AB844:AB846),SUM(AB844:AB847)))</f>
        <v/>
      </c>
      <c r="AC848" s="120" t="str">
        <f>IF(AND(AC844="",AC845="",AC846="",AC847=""),"",IF(OR(S836=1,S836=2),SUM(AC844:AC846),SUM(AC844:AC847)))</f>
        <v/>
      </c>
      <c r="AD848" s="120" t="str">
        <f>IF(AND(AD844="",AD845="",AD846="",AD847=""),"",IF(OR(S836=1,S836=2),SUM(AD844:AD846),SUM(AD844:AD847)))</f>
        <v/>
      </c>
      <c r="AE848" s="120" t="str">
        <f>IF(AND(AE844="",AE845="",AE846="",AE847=""),"",IF(OR(S836=1,S836=2),SUM(AE844:AE846),SUM(AE844:AE847)))</f>
        <v/>
      </c>
      <c r="AF848" s="326" t="str">
        <f>IF(OR(AD839="",U837="",AE848=""),"",IF(AE848&gt;=81%*AF843,"A",IF(AE848&gt;=61%*AF843,"B",IF(AE848&gt;=41%*AF843,"C",IF(AE848&gt;=21%*AF843,"D","E")))))</f>
        <v/>
      </c>
    </row>
    <row r="849" spans="1:32" ht="9" customHeight="1">
      <c r="A849" s="166" t="str">
        <f>IF(N839="","",A848+1)</f>
        <v/>
      </c>
      <c r="B849" s="737"/>
      <c r="C849" s="737"/>
      <c r="D849" s="737"/>
      <c r="E849" s="737"/>
      <c r="F849" s="737"/>
      <c r="G849" s="737"/>
      <c r="H849" s="737"/>
      <c r="I849" s="737"/>
      <c r="J849" s="737"/>
      <c r="K849" s="737"/>
      <c r="L849" s="737"/>
      <c r="M849" s="737"/>
      <c r="N849" s="737"/>
      <c r="O849" s="737"/>
      <c r="P849" s="737"/>
      <c r="Q849" s="770"/>
      <c r="R849" s="737"/>
      <c r="S849" s="737"/>
      <c r="T849" s="737"/>
      <c r="U849" s="737"/>
      <c r="V849" s="737"/>
      <c r="W849" s="737"/>
      <c r="X849" s="737"/>
      <c r="Y849" s="737"/>
      <c r="Z849" s="737"/>
      <c r="AA849" s="737"/>
      <c r="AB849" s="737"/>
      <c r="AC849" s="737"/>
      <c r="AD849" s="737"/>
      <c r="AE849" s="737"/>
      <c r="AF849" s="737"/>
    </row>
    <row r="850" spans="1:32" ht="22.5" customHeight="1">
      <c r="A850" s="166" t="str">
        <f>IF(N839="","",A849+1)</f>
        <v/>
      </c>
      <c r="B850" s="738" t="s">
        <v>213</v>
      </c>
      <c r="C850" s="738"/>
      <c r="D850" s="739" t="s">
        <v>229</v>
      </c>
      <c r="E850" s="740"/>
      <c r="F850" s="393" t="s">
        <v>186</v>
      </c>
      <c r="G850" s="738" t="s">
        <v>213</v>
      </c>
      <c r="H850" s="738"/>
      <c r="I850" s="739" t="s">
        <v>229</v>
      </c>
      <c r="J850" s="740"/>
      <c r="K850" s="393" t="s">
        <v>186</v>
      </c>
      <c r="L850" s="738" t="s">
        <v>213</v>
      </c>
      <c r="M850" s="738"/>
      <c r="N850" s="739" t="s">
        <v>229</v>
      </c>
      <c r="O850" s="740"/>
      <c r="P850" s="393" t="s">
        <v>186</v>
      </c>
      <c r="Q850" s="770"/>
      <c r="R850" s="738" t="s">
        <v>213</v>
      </c>
      <c r="S850" s="738"/>
      <c r="T850" s="739" t="s">
        <v>229</v>
      </c>
      <c r="U850" s="740"/>
      <c r="V850" s="393" t="s">
        <v>186</v>
      </c>
      <c r="W850" s="738" t="s">
        <v>213</v>
      </c>
      <c r="X850" s="738"/>
      <c r="Y850" s="739" t="s">
        <v>229</v>
      </c>
      <c r="Z850" s="740"/>
      <c r="AA850" s="393" t="s">
        <v>186</v>
      </c>
      <c r="AB850" s="738" t="s">
        <v>213</v>
      </c>
      <c r="AC850" s="738"/>
      <c r="AD850" s="739" t="s">
        <v>229</v>
      </c>
      <c r="AE850" s="740"/>
      <c r="AF850" s="393" t="s">
        <v>186</v>
      </c>
    </row>
    <row r="851" spans="1:32" ht="21.75" customHeight="1">
      <c r="A851" s="166" t="str">
        <f>IF(N839="","",A850+1)</f>
        <v/>
      </c>
      <c r="B851" s="741" t="s">
        <v>221</v>
      </c>
      <c r="C851" s="742"/>
      <c r="D851" s="742"/>
      <c r="E851" s="119" t="str">
        <f>IFERROR(VLOOKUP(N839,Marks,90,0),"")</f>
        <v/>
      </c>
      <c r="F851" s="130" t="str">
        <f>IFERROR(VLOOKUP(N839,Marks,94,0),"")</f>
        <v/>
      </c>
      <c r="G851" s="741" t="s">
        <v>192</v>
      </c>
      <c r="H851" s="742"/>
      <c r="I851" s="742"/>
      <c r="J851" s="119" t="str">
        <f>IFERROR(VLOOKUP(N839,Marks,98,0),"")</f>
        <v/>
      </c>
      <c r="K851" s="130" t="str">
        <f>IFERROR(VLOOKUP(N839,Marks,102,0),"")</f>
        <v/>
      </c>
      <c r="L851" s="743" t="s">
        <v>193</v>
      </c>
      <c r="M851" s="744"/>
      <c r="N851" s="744"/>
      <c r="O851" s="119" t="str">
        <f>IFERROR(VLOOKUP(N839,Marks,106,0),"")</f>
        <v/>
      </c>
      <c r="P851" s="130" t="str">
        <f>IFERROR(VLOOKUP(N839,Marks,110,0),"")</f>
        <v/>
      </c>
      <c r="Q851" s="770"/>
      <c r="R851" s="740" t="s">
        <v>221</v>
      </c>
      <c r="S851" s="740"/>
      <c r="T851" s="740"/>
      <c r="U851" s="119" t="str">
        <f>IFERROR(VLOOKUP(AD839,Marks,90,0),"")</f>
        <v/>
      </c>
      <c r="V851" s="130" t="str">
        <f>IFERROR(VLOOKUP(AD839,Marks,94,0),"")</f>
        <v/>
      </c>
      <c r="W851" s="740" t="s">
        <v>192</v>
      </c>
      <c r="X851" s="740"/>
      <c r="Y851" s="740"/>
      <c r="Z851" s="119" t="str">
        <f>IFERROR(VLOOKUP(AD839,Marks,98,0),"")</f>
        <v/>
      </c>
      <c r="AA851" s="130" t="str">
        <f>IFERROR(VLOOKUP(AD839,Marks,102,0),"")</f>
        <v/>
      </c>
      <c r="AB851" s="745" t="s">
        <v>193</v>
      </c>
      <c r="AC851" s="745"/>
      <c r="AD851" s="745"/>
      <c r="AE851" s="119" t="str">
        <f>IFERROR(VLOOKUP(AD839,Marks,106,0),"")</f>
        <v/>
      </c>
      <c r="AF851" s="130" t="str">
        <f>IFERROR(VLOOKUP(AD839,Marks,110,0),"")</f>
        <v/>
      </c>
    </row>
    <row r="852" spans="1:32" ht="21" customHeight="1">
      <c r="A852" s="166" t="str">
        <f>IF(N839="","",A851+1)</f>
        <v/>
      </c>
      <c r="B852" s="732" t="s">
        <v>216</v>
      </c>
      <c r="C852" s="732"/>
      <c r="D852" s="732"/>
      <c r="E852" s="746" t="str">
        <f>IFERROR(VLOOKUP(N839,Marks,116,0),"")</f>
        <v/>
      </c>
      <c r="F852" s="746"/>
      <c r="G852" s="746"/>
      <c r="H852" s="746"/>
      <c r="I852" s="732" t="s">
        <v>217</v>
      </c>
      <c r="J852" s="732"/>
      <c r="K852" s="732"/>
      <c r="L852" s="732"/>
      <c r="M852" s="747" t="str">
        <f>IFERROR(VLOOKUP(N839,Marks,117,0),"")</f>
        <v/>
      </c>
      <c r="N852" s="747"/>
      <c r="O852" s="747"/>
      <c r="P852" s="747"/>
      <c r="Q852" s="770"/>
      <c r="R852" s="732" t="s">
        <v>216</v>
      </c>
      <c r="S852" s="732"/>
      <c r="T852" s="732"/>
      <c r="U852" s="746" t="str">
        <f>IFERROR(VLOOKUP(AD839,Marks,116,0),"")</f>
        <v/>
      </c>
      <c r="V852" s="746"/>
      <c r="W852" s="746"/>
      <c r="X852" s="746"/>
      <c r="Y852" s="732" t="s">
        <v>217</v>
      </c>
      <c r="Z852" s="732"/>
      <c r="AA852" s="732"/>
      <c r="AB852" s="732"/>
      <c r="AC852" s="747" t="str">
        <f>IFERROR(VLOOKUP(AD839,Marks,117,0),"")</f>
        <v/>
      </c>
      <c r="AD852" s="747"/>
      <c r="AE852" s="747"/>
      <c r="AF852" s="747"/>
    </row>
    <row r="853" spans="1:32" ht="21" customHeight="1">
      <c r="A853" s="166" t="str">
        <f>IF(N839="","",A852+1)</f>
        <v/>
      </c>
      <c r="B853" s="732" t="s">
        <v>218</v>
      </c>
      <c r="C853" s="732"/>
      <c r="D853" s="732"/>
      <c r="E853" s="774" t="str">
        <f>IFERROR(VLOOKUP(N839,Marks,115,0),"")</f>
        <v/>
      </c>
      <c r="F853" s="774"/>
      <c r="G853" s="774"/>
      <c r="H853" s="774"/>
      <c r="I853" s="732" t="s">
        <v>219</v>
      </c>
      <c r="J853" s="732"/>
      <c r="K853" s="732"/>
      <c r="L853" s="732"/>
      <c r="M853" s="733" t="str">
        <f>IFERROR(VLOOKUP(N839,Marks,112,0),"")</f>
        <v/>
      </c>
      <c r="N853" s="733"/>
      <c r="O853" s="733"/>
      <c r="P853" s="733"/>
      <c r="Q853" s="770"/>
      <c r="R853" s="732" t="s">
        <v>218</v>
      </c>
      <c r="S853" s="732"/>
      <c r="T853" s="732"/>
      <c r="U853" s="774" t="str">
        <f>IFERROR(VLOOKUP(AD839,Marks,115,0),"")</f>
        <v/>
      </c>
      <c r="V853" s="774"/>
      <c r="W853" s="774"/>
      <c r="X853" s="774"/>
      <c r="Y853" s="732" t="s">
        <v>219</v>
      </c>
      <c r="Z853" s="732"/>
      <c r="AA853" s="732"/>
      <c r="AB853" s="732"/>
      <c r="AC853" s="733" t="str">
        <f>IFERROR(VLOOKUP(AD839,Marks,112,0),"")</f>
        <v/>
      </c>
      <c r="AD853" s="733"/>
      <c r="AE853" s="733"/>
      <c r="AF853" s="733"/>
    </row>
    <row r="854" spans="1:32" ht="21" customHeight="1">
      <c r="A854" s="166" t="str">
        <f>IF(N839="","",A853+1)</f>
        <v/>
      </c>
      <c r="B854" s="732" t="s">
        <v>220</v>
      </c>
      <c r="C854" s="732"/>
      <c r="D854" s="732"/>
      <c r="E854" s="324" t="str">
        <f>IFERROR(VLOOKUP(N839,Marks,113,0),"")</f>
        <v/>
      </c>
      <c r="F854" s="325" t="s">
        <v>341</v>
      </c>
      <c r="G854" s="734" t="str">
        <f>IF(OR(N839="",E837="",O848=""),"",IF(O848&gt;=81%*P843,"A",IF(O848&gt;=61%*P843,"B",IF(O848&gt;=41%*P843,"C",IF(O848&gt;=21%*P843,"D","E")))))</f>
        <v/>
      </c>
      <c r="H854" s="734"/>
      <c r="I854" s="732" t="s">
        <v>222</v>
      </c>
      <c r="J854" s="732"/>
      <c r="K854" s="732"/>
      <c r="L854" s="732"/>
      <c r="M854" s="769" t="str">
        <f>IFERROR(VLOOKUP(N839,Marks,114,0),"")</f>
        <v/>
      </c>
      <c r="N854" s="769"/>
      <c r="O854" s="769"/>
      <c r="P854" s="769"/>
      <c r="Q854" s="770"/>
      <c r="R854" s="732" t="s">
        <v>220</v>
      </c>
      <c r="S854" s="732"/>
      <c r="T854" s="732"/>
      <c r="U854" s="324" t="str">
        <f>IFERROR(VLOOKUP(AD839,Marks,113,0),"")</f>
        <v/>
      </c>
      <c r="V854" s="325" t="s">
        <v>341</v>
      </c>
      <c r="W854" s="734" t="str">
        <f>IF(OR(AD839="",U837="",AE848=""),"",IF(AE848&gt;=81%*AF843,"A",IF(AE848&gt;=61%*AF843,"B",IF(AE848&gt;=41%*AF843,"C",IF(AE848&gt;=21%*AF843,"D","E")))))</f>
        <v/>
      </c>
      <c r="X854" s="734"/>
      <c r="Y854" s="732" t="s">
        <v>222</v>
      </c>
      <c r="Z854" s="732"/>
      <c r="AA854" s="732"/>
      <c r="AB854" s="732"/>
      <c r="AC854" s="769" t="str">
        <f>IFERROR(VLOOKUP(AD839,Marks,114,0),"")</f>
        <v/>
      </c>
      <c r="AD854" s="769"/>
      <c r="AE854" s="769"/>
      <c r="AF854" s="769"/>
    </row>
    <row r="855" spans="1:32" ht="21" customHeight="1">
      <c r="A855" s="166" t="str">
        <f>IF(N839="","",A854+1)</f>
        <v/>
      </c>
      <c r="B855" s="768" t="s">
        <v>228</v>
      </c>
      <c r="C855" s="768"/>
      <c r="D855" s="768"/>
      <c r="E855" s="735">
        <f>'Master sheet'!$C$10</f>
        <v>44697</v>
      </c>
      <c r="F855" s="735"/>
      <c r="G855" s="735"/>
      <c r="H855" s="318"/>
      <c r="I855" s="121"/>
      <c r="J855" s="121"/>
      <c r="K855" s="76"/>
      <c r="L855" s="121"/>
      <c r="M855" s="121"/>
      <c r="N855" s="121"/>
      <c r="O855" s="121"/>
      <c r="P855" s="121"/>
      <c r="Q855" s="770"/>
      <c r="R855" s="768" t="s">
        <v>228</v>
      </c>
      <c r="S855" s="768"/>
      <c r="T855" s="768"/>
      <c r="U855" s="735">
        <f>'Master sheet'!$C$10</f>
        <v>44697</v>
      </c>
      <c r="V855" s="735"/>
      <c r="W855" s="735"/>
      <c r="X855" s="121"/>
      <c r="Y855" s="121"/>
      <c r="Z855" s="121"/>
      <c r="AA855" s="76"/>
      <c r="AB855" s="121"/>
      <c r="AC855" s="121"/>
      <c r="AD855" s="121"/>
      <c r="AE855" s="121"/>
      <c r="AF855" s="121"/>
    </row>
    <row r="856" spans="1:32" ht="43.5" customHeight="1">
      <c r="A856" s="166" t="str">
        <f>IF(N839="","",A855+1)</f>
        <v/>
      </c>
      <c r="B856" s="755" t="str">
        <f>IF(AND(C836=1),CONCATENATE("( ",UPPER('Master sheet'!$F$10)," )"),IF(AND(C836=2),CONCATENATE("( ",UPPER('Master sheet'!$F$18)," )"),IF(AND(C836=3),CONCATENATE("( ",UPPER('Master sheet'!$J$10)," )"),IF(AND(C836=4),CONCATENATE("( ",UPPER('Master sheet'!$J$18)," )"),""))))</f>
        <v/>
      </c>
      <c r="C856" s="755"/>
      <c r="D856" s="755"/>
      <c r="E856" s="755"/>
      <c r="F856" s="756" t="str">
        <f>IF(AND(N839=""),"",CONCATENATE("(",'Master sheet'!$C$14," )"))</f>
        <v/>
      </c>
      <c r="G856" s="756"/>
      <c r="H856" s="756"/>
      <c r="I856" s="756"/>
      <c r="J856" s="756"/>
      <c r="K856" s="756" t="str">
        <f>IF(AND(N839=""),"",CONCATENATE("(",'Master sheet'!$C$12," )"))</f>
        <v/>
      </c>
      <c r="L856" s="756"/>
      <c r="M856" s="756"/>
      <c r="N856" s="756"/>
      <c r="O856" s="756"/>
      <c r="P856" s="756"/>
      <c r="Q856" s="770"/>
      <c r="R856" s="755" t="str">
        <f>IF(AND(S836=1),CONCATENATE("( ",UPPER('Master sheet'!$F$10)," )"),IF(AND(S836=2),CONCATENATE("( ",UPPER('Master sheet'!$F$18)," )"),IF(AND(S836=3),CONCATENATE("( ",UPPER('Master sheet'!$J$10)," )"),IF(AND(S836=4),CONCATENATE("( ",UPPER('Master sheet'!$J$18)," )"),""))))</f>
        <v/>
      </c>
      <c r="S856" s="755"/>
      <c r="T856" s="755"/>
      <c r="U856" s="755"/>
      <c r="V856" s="756" t="str">
        <f>IF(AND(AD839=""),"",CONCATENATE("(",'Master sheet'!$C$14," )"))</f>
        <v/>
      </c>
      <c r="W856" s="756"/>
      <c r="X856" s="756"/>
      <c r="Y856" s="756"/>
      <c r="Z856" s="756"/>
      <c r="AA856" s="756" t="str">
        <f>IF(AND(AD839=""),"",CONCATENATE("(",'Master sheet'!$C$12," )"))</f>
        <v/>
      </c>
      <c r="AB856" s="756"/>
      <c r="AC856" s="756"/>
      <c r="AD856" s="756"/>
      <c r="AE856" s="756"/>
      <c r="AF856" s="756"/>
    </row>
    <row r="857" spans="1:32" ht="21.75" customHeight="1">
      <c r="A857" s="166" t="str">
        <f>IF(N839="","",A856+1)</f>
        <v/>
      </c>
      <c r="B857" s="757" t="s">
        <v>223</v>
      </c>
      <c r="C857" s="757"/>
      <c r="D857" s="757"/>
      <c r="E857" s="757"/>
      <c r="F857" s="758" t="s">
        <v>224</v>
      </c>
      <c r="G857" s="758"/>
      <c r="H857" s="758"/>
      <c r="I857" s="758"/>
      <c r="J857" s="758"/>
      <c r="K857" s="757" t="s">
        <v>225</v>
      </c>
      <c r="L857" s="757"/>
      <c r="M857" s="757"/>
      <c r="N857" s="757"/>
      <c r="O857" s="757"/>
      <c r="P857" s="757"/>
      <c r="Q857" s="770"/>
      <c r="R857" s="757" t="s">
        <v>223</v>
      </c>
      <c r="S857" s="757"/>
      <c r="T857" s="757"/>
      <c r="U857" s="757"/>
      <c r="V857" s="758" t="s">
        <v>224</v>
      </c>
      <c r="W857" s="758"/>
      <c r="X857" s="758"/>
      <c r="Y857" s="758"/>
      <c r="Z857" s="758"/>
      <c r="AA857" s="757" t="s">
        <v>225</v>
      </c>
      <c r="AB857" s="757"/>
      <c r="AC857" s="757"/>
      <c r="AD857" s="757"/>
      <c r="AE857" s="757"/>
      <c r="AF857" s="757"/>
    </row>
    <row r="859" spans="1:32" ht="21.9" customHeight="1">
      <c r="A859" s="165" t="str">
        <f>IF(N865="","",1)</f>
        <v/>
      </c>
      <c r="B859" s="759" t="s">
        <v>203</v>
      </c>
      <c r="C859" s="759"/>
      <c r="D859" s="759"/>
      <c r="E859" s="759"/>
      <c r="F859" s="759"/>
      <c r="G859" s="759"/>
      <c r="H859" s="759"/>
      <c r="I859" s="759"/>
      <c r="J859" s="759"/>
      <c r="K859" s="759"/>
      <c r="L859" s="759"/>
      <c r="M859" s="759"/>
      <c r="N859" s="759"/>
      <c r="O859" s="759"/>
      <c r="P859" s="759"/>
      <c r="Q859" s="770" t="s">
        <v>249</v>
      </c>
      <c r="R859" s="759" t="s">
        <v>203</v>
      </c>
      <c r="S859" s="759"/>
      <c r="T859" s="759"/>
      <c r="U859" s="759"/>
      <c r="V859" s="759"/>
      <c r="W859" s="759"/>
      <c r="X859" s="759"/>
      <c r="Y859" s="759"/>
      <c r="Z859" s="759"/>
      <c r="AA859" s="759"/>
      <c r="AB859" s="759"/>
      <c r="AC859" s="759"/>
      <c r="AD859" s="759"/>
      <c r="AE859" s="759"/>
      <c r="AF859" s="759"/>
    </row>
    <row r="860" spans="1:32" ht="21.9" customHeight="1">
      <c r="A860" s="166" t="str">
        <f>IF(N865="","",A859+1)</f>
        <v/>
      </c>
      <c r="B860" s="771" t="s">
        <v>204</v>
      </c>
      <c r="C860" s="771"/>
      <c r="D860" s="771"/>
      <c r="E860" s="771"/>
      <c r="F860" s="771"/>
      <c r="G860" s="771"/>
      <c r="H860" s="771"/>
      <c r="I860" s="771"/>
      <c r="J860" s="771"/>
      <c r="K860" s="771"/>
      <c r="L860" s="771"/>
      <c r="M860" s="771"/>
      <c r="N860" s="771"/>
      <c r="O860" s="771"/>
      <c r="P860" s="771"/>
      <c r="Q860" s="770"/>
      <c r="R860" s="771" t="s">
        <v>204</v>
      </c>
      <c r="S860" s="771"/>
      <c r="T860" s="771"/>
      <c r="U860" s="771"/>
      <c r="V860" s="771"/>
      <c r="W860" s="771"/>
      <c r="X860" s="771"/>
      <c r="Y860" s="771"/>
      <c r="Z860" s="771"/>
      <c r="AA860" s="771"/>
      <c r="AB860" s="771"/>
      <c r="AC860" s="771"/>
      <c r="AD860" s="771"/>
      <c r="AE860" s="771"/>
      <c r="AF860" s="771"/>
    </row>
    <row r="861" spans="1:32" ht="21.9" customHeight="1">
      <c r="A861" s="166" t="str">
        <f>IF(N865="","",A860+1)</f>
        <v/>
      </c>
      <c r="B861" s="772" t="s">
        <v>168</v>
      </c>
      <c r="C861" s="772"/>
      <c r="D861" s="772"/>
      <c r="E861" s="773" t="str">
        <f>IF(AND(N865=""),"",'Result Sheet'!$F$2)</f>
        <v/>
      </c>
      <c r="F861" s="773"/>
      <c r="G861" s="773"/>
      <c r="H861" s="773"/>
      <c r="I861" s="773"/>
      <c r="J861" s="773"/>
      <c r="K861" s="773"/>
      <c r="L861" s="773"/>
      <c r="M861" s="773"/>
      <c r="N861" s="773"/>
      <c r="O861" s="773"/>
      <c r="P861" s="773"/>
      <c r="Q861" s="770"/>
      <c r="R861" s="772" t="s">
        <v>168</v>
      </c>
      <c r="S861" s="772"/>
      <c r="T861" s="772"/>
      <c r="U861" s="773" t="str">
        <f>IF(AND(AD865=""),"",'Result Sheet'!$F$2)</f>
        <v/>
      </c>
      <c r="V861" s="773"/>
      <c r="W861" s="773"/>
      <c r="X861" s="773"/>
      <c r="Y861" s="773"/>
      <c r="Z861" s="773"/>
      <c r="AA861" s="773"/>
      <c r="AB861" s="773"/>
      <c r="AC861" s="773"/>
      <c r="AD861" s="773"/>
      <c r="AE861" s="773"/>
      <c r="AF861" s="773"/>
    </row>
    <row r="862" spans="1:32" ht="21.9" customHeight="1">
      <c r="A862" s="166" t="str">
        <f>IF(N865="","",A861+1)</f>
        <v/>
      </c>
      <c r="B862" s="164" t="s">
        <v>169</v>
      </c>
      <c r="C862" s="748" t="str">
        <f>IFERROR(VLOOKUP(N865,Marks,2,0),"")</f>
        <v/>
      </c>
      <c r="D862" s="748"/>
      <c r="E862" s="766" t="s">
        <v>212</v>
      </c>
      <c r="F862" s="766"/>
      <c r="G862" s="766"/>
      <c r="H862" s="748" t="str">
        <f>IFERROR(VLOOKUP(N865,Marks,3,0),"")</f>
        <v/>
      </c>
      <c r="I862" s="748"/>
      <c r="J862" s="749" t="s">
        <v>205</v>
      </c>
      <c r="K862" s="749"/>
      <c r="L862" s="749"/>
      <c r="M862" s="749"/>
      <c r="N862" s="750" t="str">
        <f>IF(AND(N865=""),"",'Marks Entry 1st'!$I$2)</f>
        <v/>
      </c>
      <c r="O862" s="750"/>
      <c r="P862" s="750"/>
      <c r="Q862" s="770"/>
      <c r="R862" s="164" t="s">
        <v>169</v>
      </c>
      <c r="S862" s="748" t="str">
        <f>IFERROR(VLOOKUP(AD865,Marks,2,0),"")</f>
        <v/>
      </c>
      <c r="T862" s="748"/>
      <c r="U862" s="766" t="s">
        <v>212</v>
      </c>
      <c r="V862" s="766"/>
      <c r="W862" s="766"/>
      <c r="X862" s="748" t="str">
        <f>IFERROR(VLOOKUP(AD865,Marks,3,0),"")</f>
        <v/>
      </c>
      <c r="Y862" s="748"/>
      <c r="Z862" s="749" t="s">
        <v>205</v>
      </c>
      <c r="AA862" s="749"/>
      <c r="AB862" s="749"/>
      <c r="AC862" s="749"/>
      <c r="AD862" s="750" t="str">
        <f>IF(AND(AD865=""),"",'Marks Entry 1st'!$I$2)</f>
        <v/>
      </c>
      <c r="AE862" s="750"/>
      <c r="AF862" s="750"/>
    </row>
    <row r="863" spans="1:32" ht="21.9" customHeight="1">
      <c r="A863" s="166" t="str">
        <f>IF(N865="","",A862+1)</f>
        <v/>
      </c>
      <c r="B863" s="751" t="s">
        <v>206</v>
      </c>
      <c r="C863" s="751"/>
      <c r="D863" s="751"/>
      <c r="E863" s="752" t="str">
        <f>IFERROR(VLOOKUP(N865,Marks,6,0),"")</f>
        <v/>
      </c>
      <c r="F863" s="752"/>
      <c r="G863" s="752"/>
      <c r="H863" s="752"/>
      <c r="I863" s="752"/>
      <c r="J863" s="753" t="s">
        <v>209</v>
      </c>
      <c r="K863" s="753"/>
      <c r="L863" s="753"/>
      <c r="M863" s="753"/>
      <c r="N863" s="754" t="str">
        <f>IFERROR(VLOOKUP(N865,Marks,5,0),"")</f>
        <v/>
      </c>
      <c r="O863" s="754"/>
      <c r="P863" s="754"/>
      <c r="Q863" s="770"/>
      <c r="R863" s="751" t="s">
        <v>206</v>
      </c>
      <c r="S863" s="751"/>
      <c r="T863" s="751"/>
      <c r="U863" s="752" t="str">
        <f>IFERROR(VLOOKUP(AD865,Marks,6,0),"")</f>
        <v/>
      </c>
      <c r="V863" s="752"/>
      <c r="W863" s="752"/>
      <c r="X863" s="752"/>
      <c r="Y863" s="752"/>
      <c r="Z863" s="753" t="s">
        <v>209</v>
      </c>
      <c r="AA863" s="753"/>
      <c r="AB863" s="753"/>
      <c r="AC863" s="753"/>
      <c r="AD863" s="754" t="str">
        <f>IFERROR(VLOOKUP(AD865,Marks,5,0),"")</f>
        <v/>
      </c>
      <c r="AE863" s="754"/>
      <c r="AF863" s="754"/>
    </row>
    <row r="864" spans="1:32" ht="21.9" customHeight="1">
      <c r="A864" s="166" t="str">
        <f>IF(N865="","",A863+1)</f>
        <v/>
      </c>
      <c r="B864" s="751" t="s">
        <v>207</v>
      </c>
      <c r="C864" s="751"/>
      <c r="D864" s="751"/>
      <c r="E864" s="752" t="str">
        <f>IFERROR(VLOOKUP(N865,Marks,7,0),"")</f>
        <v/>
      </c>
      <c r="F864" s="752"/>
      <c r="G864" s="752"/>
      <c r="H864" s="752"/>
      <c r="I864" s="752"/>
      <c r="J864" s="753" t="s">
        <v>210</v>
      </c>
      <c r="K864" s="753"/>
      <c r="L864" s="753"/>
      <c r="M864" s="753"/>
      <c r="N864" s="767" t="str">
        <f>IFERROR(VLOOKUP(N865,Marks,4,0),"")</f>
        <v/>
      </c>
      <c r="O864" s="767"/>
      <c r="P864" s="767"/>
      <c r="Q864" s="770"/>
      <c r="R864" s="751" t="s">
        <v>207</v>
      </c>
      <c r="S864" s="751"/>
      <c r="T864" s="751"/>
      <c r="U864" s="752" t="str">
        <f>IFERROR(VLOOKUP(AD865,Marks,7,0),"")</f>
        <v/>
      </c>
      <c r="V864" s="752"/>
      <c r="W864" s="752"/>
      <c r="X864" s="752"/>
      <c r="Y864" s="752"/>
      <c r="Z864" s="753" t="s">
        <v>210</v>
      </c>
      <c r="AA864" s="753"/>
      <c r="AB864" s="753"/>
      <c r="AC864" s="753"/>
      <c r="AD864" s="767" t="str">
        <f>IFERROR(VLOOKUP(AD865,Marks,4,0),"")</f>
        <v/>
      </c>
      <c r="AE864" s="767"/>
      <c r="AF864" s="767"/>
    </row>
    <row r="865" spans="1:32" ht="21.9" customHeight="1">
      <c r="A865" s="166" t="str">
        <f>IF(N865="","",A864+1)</f>
        <v/>
      </c>
      <c r="B865" s="751" t="s">
        <v>208</v>
      </c>
      <c r="C865" s="751"/>
      <c r="D865" s="751"/>
      <c r="E865" s="752" t="str">
        <f>IFERROR(VLOOKUP(N865,Marks,8,0),"")</f>
        <v/>
      </c>
      <c r="F865" s="752"/>
      <c r="G865" s="752"/>
      <c r="H865" s="752"/>
      <c r="I865" s="752"/>
      <c r="J865" s="753" t="s">
        <v>211</v>
      </c>
      <c r="K865" s="753"/>
      <c r="L865" s="753"/>
      <c r="M865" s="753"/>
      <c r="N865" s="760" t="str">
        <f>IF(AD839="","",IF(AND(AD839+1&gt;$AN$6),"",AD839+1))</f>
        <v/>
      </c>
      <c r="O865" s="760"/>
      <c r="P865" s="760"/>
      <c r="Q865" s="770"/>
      <c r="R865" s="751" t="s">
        <v>208</v>
      </c>
      <c r="S865" s="751"/>
      <c r="T865" s="751"/>
      <c r="U865" s="752" t="str">
        <f>IFERROR(VLOOKUP(AD865,Marks,8,0),"")</f>
        <v/>
      </c>
      <c r="V865" s="752"/>
      <c r="W865" s="752"/>
      <c r="X865" s="752"/>
      <c r="Y865" s="752"/>
      <c r="Z865" s="753" t="s">
        <v>211</v>
      </c>
      <c r="AA865" s="753"/>
      <c r="AB865" s="753"/>
      <c r="AC865" s="753"/>
      <c r="AD865" s="761" t="str">
        <f>IF(N865="","",IF(AND(N865+1&gt;$AN$6),"",N865+1))</f>
        <v/>
      </c>
      <c r="AE865" s="761"/>
      <c r="AF865" s="761"/>
    </row>
    <row r="866" spans="1:32" ht="9" customHeight="1">
      <c r="A866" s="166" t="str">
        <f>IF(N865="","",A865+1)</f>
        <v/>
      </c>
      <c r="B866" s="123"/>
      <c r="C866" s="123"/>
      <c r="D866" s="123"/>
      <c r="E866" s="124"/>
      <c r="F866" s="124"/>
      <c r="G866" s="124"/>
      <c r="H866" s="123"/>
      <c r="I866" s="123"/>
      <c r="J866" s="125"/>
      <c r="K866" s="125"/>
      <c r="L866" s="125"/>
      <c r="M866" s="76"/>
      <c r="N866" s="76"/>
      <c r="O866" s="76"/>
      <c r="P866" s="76"/>
      <c r="Q866" s="770"/>
      <c r="R866" s="123"/>
      <c r="S866" s="123"/>
      <c r="T866" s="123"/>
      <c r="U866" s="124"/>
      <c r="V866" s="124"/>
      <c r="W866" s="124"/>
      <c r="X866" s="123"/>
      <c r="Y866" s="123"/>
      <c r="Z866" s="125"/>
      <c r="AA866" s="125"/>
      <c r="AB866" s="125"/>
      <c r="AC866" s="76"/>
      <c r="AD866" s="76"/>
      <c r="AE866" s="76"/>
      <c r="AF866" s="76"/>
    </row>
    <row r="867" spans="1:32" ht="21" customHeight="1">
      <c r="A867" s="166" t="str">
        <f>IF(N865="","",A866+1)</f>
        <v/>
      </c>
      <c r="B867" s="762" t="s">
        <v>213</v>
      </c>
      <c r="C867" s="610" t="s">
        <v>214</v>
      </c>
      <c r="D867" s="610"/>
      <c r="E867" s="610"/>
      <c r="F867" s="763" t="s">
        <v>13</v>
      </c>
      <c r="G867" s="764"/>
      <c r="H867" s="764"/>
      <c r="I867" s="765"/>
      <c r="J867" s="613" t="s">
        <v>184</v>
      </c>
      <c r="K867" s="614" t="s">
        <v>167</v>
      </c>
      <c r="L867" s="615"/>
      <c r="M867" s="615"/>
      <c r="N867" s="616"/>
      <c r="O867" s="580" t="s">
        <v>185</v>
      </c>
      <c r="P867" s="581" t="s">
        <v>186</v>
      </c>
      <c r="Q867" s="770"/>
      <c r="R867" s="762" t="s">
        <v>213</v>
      </c>
      <c r="S867" s="610" t="s">
        <v>214</v>
      </c>
      <c r="T867" s="610"/>
      <c r="U867" s="610"/>
      <c r="V867" s="763" t="s">
        <v>13</v>
      </c>
      <c r="W867" s="764"/>
      <c r="X867" s="764"/>
      <c r="Y867" s="765"/>
      <c r="Z867" s="613" t="s">
        <v>184</v>
      </c>
      <c r="AA867" s="614" t="s">
        <v>167</v>
      </c>
      <c r="AB867" s="615"/>
      <c r="AC867" s="615"/>
      <c r="AD867" s="616"/>
      <c r="AE867" s="580" t="s">
        <v>185</v>
      </c>
      <c r="AF867" s="581" t="s">
        <v>186</v>
      </c>
    </row>
    <row r="868" spans="1:32" ht="90.75" customHeight="1">
      <c r="A868" s="166" t="str">
        <f>IF(N865="","",A867+1)</f>
        <v/>
      </c>
      <c r="B868" s="762"/>
      <c r="C868" s="171" t="s">
        <v>11</v>
      </c>
      <c r="D868" s="171" t="s">
        <v>180</v>
      </c>
      <c r="E868" s="171" t="s">
        <v>108</v>
      </c>
      <c r="F868" s="171" t="s">
        <v>182</v>
      </c>
      <c r="G868" s="171" t="s">
        <v>183</v>
      </c>
      <c r="H868" s="305" t="s">
        <v>10</v>
      </c>
      <c r="I868" s="171" t="s">
        <v>108</v>
      </c>
      <c r="J868" s="613"/>
      <c r="K868" s="172" t="s">
        <v>182</v>
      </c>
      <c r="L868" s="172" t="s">
        <v>183</v>
      </c>
      <c r="M868" s="173" t="s">
        <v>10</v>
      </c>
      <c r="N868" s="171" t="s">
        <v>108</v>
      </c>
      <c r="O868" s="580"/>
      <c r="P868" s="736"/>
      <c r="Q868" s="770"/>
      <c r="R868" s="762"/>
      <c r="S868" s="171" t="s">
        <v>11</v>
      </c>
      <c r="T868" s="171" t="s">
        <v>180</v>
      </c>
      <c r="U868" s="171" t="s">
        <v>108</v>
      </c>
      <c r="V868" s="171" t="s">
        <v>182</v>
      </c>
      <c r="W868" s="171" t="s">
        <v>183</v>
      </c>
      <c r="X868" s="305" t="s">
        <v>10</v>
      </c>
      <c r="Y868" s="171" t="s">
        <v>108</v>
      </c>
      <c r="Z868" s="613"/>
      <c r="AA868" s="172" t="s">
        <v>182</v>
      </c>
      <c r="AB868" s="172" t="s">
        <v>183</v>
      </c>
      <c r="AC868" s="173" t="s">
        <v>10</v>
      </c>
      <c r="AD868" s="171" t="s">
        <v>108</v>
      </c>
      <c r="AE868" s="580"/>
      <c r="AF868" s="736">
        <v>0</v>
      </c>
    </row>
    <row r="869" spans="1:32" ht="18.75" customHeight="1">
      <c r="A869" s="166" t="str">
        <f>IF(N865="","",A868+1)</f>
        <v/>
      </c>
      <c r="B869" s="762"/>
      <c r="C869" s="390">
        <v>20</v>
      </c>
      <c r="D869" s="390">
        <v>20</v>
      </c>
      <c r="E869" s="116">
        <v>40</v>
      </c>
      <c r="F869" s="390">
        <v>30</v>
      </c>
      <c r="G869" s="390">
        <v>18</v>
      </c>
      <c r="H869" s="390">
        <v>12</v>
      </c>
      <c r="I869" s="116">
        <v>60</v>
      </c>
      <c r="J869" s="118">
        <v>100</v>
      </c>
      <c r="K869" s="390">
        <v>50</v>
      </c>
      <c r="L869" s="390">
        <v>30</v>
      </c>
      <c r="M869" s="390">
        <v>20</v>
      </c>
      <c r="N869" s="116">
        <v>100</v>
      </c>
      <c r="O869" s="118">
        <v>200</v>
      </c>
      <c r="P869" s="775" t="str">
        <f>IF(AND(N865="",C862="",E863="",N863=""),"",IF(OR(C862=1,C862=2),600,800))</f>
        <v/>
      </c>
      <c r="Q869" s="770"/>
      <c r="R869" s="762"/>
      <c r="S869" s="390">
        <v>20</v>
      </c>
      <c r="T869" s="390">
        <v>20</v>
      </c>
      <c r="U869" s="116">
        <v>40</v>
      </c>
      <c r="V869" s="390">
        <v>30</v>
      </c>
      <c r="W869" s="390">
        <v>18</v>
      </c>
      <c r="X869" s="390">
        <v>12</v>
      </c>
      <c r="Y869" s="116">
        <v>60</v>
      </c>
      <c r="Z869" s="118">
        <v>100</v>
      </c>
      <c r="AA869" s="390">
        <v>50</v>
      </c>
      <c r="AB869" s="390">
        <v>30</v>
      </c>
      <c r="AC869" s="390">
        <v>20</v>
      </c>
      <c r="AD869" s="116">
        <v>100</v>
      </c>
      <c r="AE869" s="118">
        <v>200</v>
      </c>
      <c r="AF869" s="775" t="str">
        <f>IF(AND(AD865="",S862="",U863="",AD863=""),"",IF(OR(S862=1,S862=2),600,800))</f>
        <v/>
      </c>
    </row>
    <row r="870" spans="1:32" ht="21" customHeight="1">
      <c r="A870" s="166" t="str">
        <f>IF(N865="","",A869+1)</f>
        <v/>
      </c>
      <c r="B870" s="122" t="str">
        <f>'Result Sheet'!$L$4</f>
        <v xml:space="preserve">हिन्दी </v>
      </c>
      <c r="C870" s="391" t="str">
        <f>IFERROR(VLOOKUP(N865,Marks,11,0),"")</f>
        <v/>
      </c>
      <c r="D870" s="391" t="str">
        <f>IFERROR(VLOOKUP(N865,Marks,12,0),"")</f>
        <v/>
      </c>
      <c r="E870" s="117" t="str">
        <f>IFERROR(VLOOKUP(N865,Marks,13,0),"")</f>
        <v/>
      </c>
      <c r="F870" s="391" t="str">
        <f>IFERROR(VLOOKUP(N865,Marks,14,0),"")</f>
        <v/>
      </c>
      <c r="G870" s="391" t="str">
        <f>IFERROR(VLOOKUP(N865,Marks,15,0),"")</f>
        <v/>
      </c>
      <c r="H870" s="391" t="str">
        <f>IFERROR(VLOOKUP(N865,Marks,16,0),"")</f>
        <v/>
      </c>
      <c r="I870" s="117" t="str">
        <f>IFERROR(VLOOKUP(N865,Marks,17,0),"")</f>
        <v/>
      </c>
      <c r="J870" s="119">
        <f>IFERROR(VLOOKUP(N865,Marks,18,0),"")</f>
        <v>0</v>
      </c>
      <c r="K870" s="391" t="str">
        <f>IFERROR(VLOOKUP(N865,Marks,19,0),"")</f>
        <v/>
      </c>
      <c r="L870" s="391" t="str">
        <f>IFERROR(VLOOKUP(N865,Marks,20,0),"")</f>
        <v/>
      </c>
      <c r="M870" s="391" t="str">
        <f>IFERROR(VLOOKUP(N865,Marks,21,0),"")</f>
        <v/>
      </c>
      <c r="N870" s="117" t="str">
        <f>IFERROR(VLOOKUP(N865,Marks,22,0),"")</f>
        <v/>
      </c>
      <c r="O870" s="119" t="str">
        <f>IFERROR(VLOOKUP(N865,Marks,23,0),"")</f>
        <v/>
      </c>
      <c r="P870" s="323" t="str">
        <f>IFERROR(VLOOKUP(N865,Marks,29,0),"")</f>
        <v/>
      </c>
      <c r="Q870" s="770"/>
      <c r="R870" s="122" t="str">
        <f>'Result Sheet'!$L$4</f>
        <v xml:space="preserve">हिन्दी </v>
      </c>
      <c r="S870" s="391" t="str">
        <f>IFERROR(VLOOKUP(AD865,Marks,11,0),"")</f>
        <v/>
      </c>
      <c r="T870" s="391" t="str">
        <f>IFERROR(VLOOKUP(AD865,Marks,12,0),"")</f>
        <v/>
      </c>
      <c r="U870" s="117" t="str">
        <f>IFERROR(VLOOKUP(AD865,Marks,13,0),"")</f>
        <v/>
      </c>
      <c r="V870" s="391" t="str">
        <f>IFERROR(VLOOKUP(AD865,Marks,14,0),"")</f>
        <v/>
      </c>
      <c r="W870" s="391" t="str">
        <f>IFERROR(VLOOKUP(AD865,Marks,15,0),"")</f>
        <v/>
      </c>
      <c r="X870" s="391" t="str">
        <f>IFERROR(VLOOKUP(AD865,Marks,16,0),"")</f>
        <v/>
      </c>
      <c r="Y870" s="117" t="str">
        <f>IFERROR(VLOOKUP(AD865,Marks,17,0),"")</f>
        <v/>
      </c>
      <c r="Z870" s="119">
        <f>IFERROR(VLOOKUP(AD865,Marks,18,0),"")</f>
        <v>0</v>
      </c>
      <c r="AA870" s="391" t="str">
        <f>IFERROR(VLOOKUP(AD865,Marks,19,0),"")</f>
        <v/>
      </c>
      <c r="AB870" s="391" t="str">
        <f>IFERROR(VLOOKUP(AD865,Marks,20,0),"")</f>
        <v/>
      </c>
      <c r="AC870" s="391" t="str">
        <f>IFERROR(VLOOKUP(AD865,Marks,21,0),"")</f>
        <v/>
      </c>
      <c r="AD870" s="117" t="str">
        <f>IFERROR(VLOOKUP(AD865,Marks,22,0),"")</f>
        <v/>
      </c>
      <c r="AE870" s="119" t="str">
        <f>IFERROR(VLOOKUP(AD865,Marks,23,0),"")</f>
        <v/>
      </c>
      <c r="AF870" s="323" t="str">
        <f>IFERROR(VLOOKUP(AD865,Marks,29,0),"")</f>
        <v/>
      </c>
    </row>
    <row r="871" spans="1:32" ht="21" customHeight="1">
      <c r="A871" s="166" t="str">
        <f>IF(N865="","",A870+1)</f>
        <v/>
      </c>
      <c r="B871" s="122" t="str">
        <f>'Result Sheet'!$AE$4</f>
        <v xml:space="preserve">अंग्रेजी </v>
      </c>
      <c r="C871" s="391" t="str">
        <f>IFERROR(VLOOKUP(N865,Marks,30,0),"")</f>
        <v/>
      </c>
      <c r="D871" s="391" t="str">
        <f>IFERROR(VLOOKUP(N865,Marks,31,0),"")</f>
        <v/>
      </c>
      <c r="E871" s="117" t="str">
        <f>IFERROR(VLOOKUP(N865,Marks,32,0),"")</f>
        <v/>
      </c>
      <c r="F871" s="391" t="str">
        <f>IFERROR(VLOOKUP(N865,Marks,33,0),"")</f>
        <v/>
      </c>
      <c r="G871" s="391" t="str">
        <f>IFERROR(VLOOKUP(N865,Marks,34,0),"")</f>
        <v/>
      </c>
      <c r="H871" s="391" t="str">
        <f>IFERROR(VLOOKUP(N865,Marks,35,0),"")</f>
        <v/>
      </c>
      <c r="I871" s="117" t="str">
        <f>IFERROR(VLOOKUP(N865,Marks,36,0),"")</f>
        <v/>
      </c>
      <c r="J871" s="119">
        <f>IFERROR(VLOOKUP(N865,Marks,37,0),"")</f>
        <v>0</v>
      </c>
      <c r="K871" s="391" t="str">
        <f>IFERROR(VLOOKUP(N865,Marks,38,0),"")</f>
        <v/>
      </c>
      <c r="L871" s="391" t="str">
        <f>IFERROR(VLOOKUP(N865,Marks,39,0),"")</f>
        <v/>
      </c>
      <c r="M871" s="391" t="str">
        <f>IFERROR(VLOOKUP(N865,Marks,40,0),"")</f>
        <v/>
      </c>
      <c r="N871" s="117" t="str">
        <f>IFERROR(VLOOKUP(N865,Marks,41,0),"")</f>
        <v/>
      </c>
      <c r="O871" s="119" t="str">
        <f>IFERROR(VLOOKUP(N865,Marks,42,0),"")</f>
        <v/>
      </c>
      <c r="P871" s="323" t="str">
        <f>IFERROR(VLOOKUP(N865,Marks,48,0),"")</f>
        <v/>
      </c>
      <c r="Q871" s="770"/>
      <c r="R871" s="122" t="str">
        <f>'Result Sheet'!$AE$4</f>
        <v xml:space="preserve">अंग्रेजी </v>
      </c>
      <c r="S871" s="391" t="str">
        <f>IFERROR(VLOOKUP(AD865,Marks,30,0),"")</f>
        <v/>
      </c>
      <c r="T871" s="391" t="str">
        <f>IFERROR(VLOOKUP(AD865,Marks,31,0),"")</f>
        <v/>
      </c>
      <c r="U871" s="117" t="str">
        <f>IFERROR(VLOOKUP(AD865,Marks,32,0),"")</f>
        <v/>
      </c>
      <c r="V871" s="391" t="str">
        <f>IFERROR(VLOOKUP(AD865,Marks,33,0),"")</f>
        <v/>
      </c>
      <c r="W871" s="391" t="str">
        <f>IFERROR(VLOOKUP(AD865,Marks,34,0),"")</f>
        <v/>
      </c>
      <c r="X871" s="391" t="str">
        <f>IFERROR(VLOOKUP(AD865,Marks,35,0),"")</f>
        <v/>
      </c>
      <c r="Y871" s="117" t="str">
        <f>IFERROR(VLOOKUP(AD865,Marks,36,0),"")</f>
        <v/>
      </c>
      <c r="Z871" s="119">
        <f>IFERROR(VLOOKUP(AD865,Marks,37,0),"")</f>
        <v>0</v>
      </c>
      <c r="AA871" s="391" t="str">
        <f>IFERROR(VLOOKUP(AD865,Marks,38,0),"")</f>
        <v/>
      </c>
      <c r="AB871" s="391" t="str">
        <f>IFERROR(VLOOKUP(AD865,Marks,39,0),"")</f>
        <v/>
      </c>
      <c r="AC871" s="391" t="str">
        <f>IFERROR(VLOOKUP(AD865,Marks,40,0),"")</f>
        <v/>
      </c>
      <c r="AD871" s="117" t="str">
        <f>IFERROR(VLOOKUP(AD865,Marks,41,0),"")</f>
        <v/>
      </c>
      <c r="AE871" s="119" t="str">
        <f>IFERROR(VLOOKUP(AD865,Marks,42,0),"")</f>
        <v/>
      </c>
      <c r="AF871" s="323" t="str">
        <f>IFERROR(VLOOKUP(AD865,Marks,48,0),"")</f>
        <v/>
      </c>
    </row>
    <row r="872" spans="1:32" ht="21" customHeight="1">
      <c r="A872" s="166" t="str">
        <f>IF(N865="","",A871+1)</f>
        <v/>
      </c>
      <c r="B872" s="122" t="str">
        <f>'Result Sheet'!$AX$4</f>
        <v xml:space="preserve">गणित </v>
      </c>
      <c r="C872" s="391" t="str">
        <f>IFERROR(VLOOKUP(N865,Marks,49,0),"")</f>
        <v/>
      </c>
      <c r="D872" s="391" t="str">
        <f>IFERROR(VLOOKUP(N865,Marks,50,0),"")</f>
        <v/>
      </c>
      <c r="E872" s="117" t="str">
        <f>IFERROR(VLOOKUP(N865,Marks,51,0),"")</f>
        <v/>
      </c>
      <c r="F872" s="391" t="str">
        <f>IFERROR(VLOOKUP(N865,Marks,52,0),"")</f>
        <v/>
      </c>
      <c r="G872" s="391" t="str">
        <f>IFERROR(VLOOKUP(N865,Marks,53,0),"")</f>
        <v/>
      </c>
      <c r="H872" s="391" t="str">
        <f>IFERROR(VLOOKUP(N865,Marks,54,0),"")</f>
        <v/>
      </c>
      <c r="I872" s="117" t="str">
        <f>IFERROR(VLOOKUP(N865,Marks,55,0),"")</f>
        <v/>
      </c>
      <c r="J872" s="119">
        <f>IFERROR(VLOOKUP(N865,Marks,56,0),"")</f>
        <v>0</v>
      </c>
      <c r="K872" s="391" t="str">
        <f>IFERROR(VLOOKUP(N865,Marks,57,0),"")</f>
        <v/>
      </c>
      <c r="L872" s="391" t="str">
        <f>IFERROR(VLOOKUP(N865,Marks,58,0),"")</f>
        <v/>
      </c>
      <c r="M872" s="391" t="str">
        <f>IFERROR(VLOOKUP(N865,Marks,59,0),"")</f>
        <v/>
      </c>
      <c r="N872" s="117" t="str">
        <f>IFERROR(VLOOKUP(N865,Marks,60,0),"")</f>
        <v/>
      </c>
      <c r="O872" s="119" t="str">
        <f>IFERROR(VLOOKUP(N865,Marks,61,0),"")</f>
        <v/>
      </c>
      <c r="P872" s="323" t="str">
        <f>IFERROR(VLOOKUP(N865,Marks,67,0),"")</f>
        <v/>
      </c>
      <c r="Q872" s="770"/>
      <c r="R872" s="122" t="str">
        <f>'Result Sheet'!$AX$4</f>
        <v xml:space="preserve">गणित </v>
      </c>
      <c r="S872" s="391" t="str">
        <f>IFERROR(VLOOKUP(AD865,Marks,49,0),"")</f>
        <v/>
      </c>
      <c r="T872" s="391" t="str">
        <f>IFERROR(VLOOKUP(AD865,Marks,50,0),"")</f>
        <v/>
      </c>
      <c r="U872" s="117" t="str">
        <f>IFERROR(VLOOKUP(AD865,Marks,51,0),"")</f>
        <v/>
      </c>
      <c r="V872" s="391" t="str">
        <f>IFERROR(VLOOKUP(AD865,Marks,52,0),"")</f>
        <v/>
      </c>
      <c r="W872" s="391" t="str">
        <f>IFERROR(VLOOKUP(AD865,Marks,53,0),"")</f>
        <v/>
      </c>
      <c r="X872" s="391" t="str">
        <f>IFERROR(VLOOKUP(AD865,Marks,54,0),"")</f>
        <v/>
      </c>
      <c r="Y872" s="117" t="str">
        <f>IFERROR(VLOOKUP(AD865,Marks,55,0),"")</f>
        <v/>
      </c>
      <c r="Z872" s="119">
        <f>IFERROR(VLOOKUP(AD865,Marks,56,0),"")</f>
        <v>0</v>
      </c>
      <c r="AA872" s="391" t="str">
        <f>IFERROR(VLOOKUP(AD865,Marks,57,0),"")</f>
        <v/>
      </c>
      <c r="AB872" s="391" t="str">
        <f>IFERROR(VLOOKUP(AD865,Marks,58,0),"")</f>
        <v/>
      </c>
      <c r="AC872" s="391" t="str">
        <f>IFERROR(VLOOKUP(AD865,Marks,59,0),"")</f>
        <v/>
      </c>
      <c r="AD872" s="117" t="str">
        <f>IFERROR(VLOOKUP(AD865,Marks,60,0),"")</f>
        <v/>
      </c>
      <c r="AE872" s="119" t="str">
        <f>IFERROR(VLOOKUP(AD865,Marks,61,0),"")</f>
        <v/>
      </c>
      <c r="AF872" s="323" t="str">
        <f>IFERROR(VLOOKUP(AD865,Marks,67,0),"")</f>
        <v/>
      </c>
    </row>
    <row r="873" spans="1:32" ht="21" customHeight="1">
      <c r="A873" s="166" t="str">
        <f>IF(N865="","",A872+1)</f>
        <v/>
      </c>
      <c r="B873" s="122" t="str">
        <f>'Result Sheet'!$BQ$4</f>
        <v xml:space="preserve">पर्यावरण अध्ययन </v>
      </c>
      <c r="C873" s="391" t="str">
        <f>IFERROR(VLOOKUP(N865,Marks,68,0),"")</f>
        <v/>
      </c>
      <c r="D873" s="391" t="str">
        <f>IFERROR(VLOOKUP(N865,Marks,69,0),"")</f>
        <v/>
      </c>
      <c r="E873" s="117" t="str">
        <f>IFERROR(VLOOKUP(N865,Marks,70,0),"")</f>
        <v/>
      </c>
      <c r="F873" s="391" t="str">
        <f>IFERROR(VLOOKUP(N865,Marks,71,0),"")</f>
        <v/>
      </c>
      <c r="G873" s="391" t="str">
        <f>IFERROR(VLOOKUP(N865,Marks,72,0),"")</f>
        <v/>
      </c>
      <c r="H873" s="391" t="str">
        <f>IFERROR(VLOOKUP(N865,Marks,73,0),"")</f>
        <v/>
      </c>
      <c r="I873" s="117" t="str">
        <f>IFERROR(VLOOKUP(N865,Marks,74,0),"")</f>
        <v/>
      </c>
      <c r="J873" s="119">
        <f>IFERROR(VLOOKUP(N865,Marks,75,0),"")</f>
        <v>0</v>
      </c>
      <c r="K873" s="391" t="str">
        <f>IFERROR(VLOOKUP(N865,Marks,76,0),"")</f>
        <v/>
      </c>
      <c r="L873" s="391" t="str">
        <f>IFERROR(VLOOKUP(N865,Marks,77,0),"")</f>
        <v/>
      </c>
      <c r="M873" s="391" t="str">
        <f>IFERROR(VLOOKUP(N865,Marks,78,0),"")</f>
        <v/>
      </c>
      <c r="N873" s="117" t="str">
        <f>IFERROR(VLOOKUP(N865,Marks,79,0),"")</f>
        <v/>
      </c>
      <c r="O873" s="119" t="str">
        <f>IFERROR(VLOOKUP(N865,Marks,80,0),"")</f>
        <v/>
      </c>
      <c r="P873" s="323" t="str">
        <f>IFERROR(VLOOKUP(N865,Marks,86,0),"")</f>
        <v/>
      </c>
      <c r="Q873" s="770"/>
      <c r="R873" s="122" t="str">
        <f>'Result Sheet'!$BQ$4</f>
        <v xml:space="preserve">पर्यावरण अध्ययन </v>
      </c>
      <c r="S873" s="391" t="str">
        <f>IFERROR(VLOOKUP(AD865,Marks,68,0),"")</f>
        <v/>
      </c>
      <c r="T873" s="391" t="str">
        <f>IFERROR(VLOOKUP(AD865,Marks,69,0),"")</f>
        <v/>
      </c>
      <c r="U873" s="117" t="str">
        <f>IFERROR(VLOOKUP(AD865,Marks,70,0),"")</f>
        <v/>
      </c>
      <c r="V873" s="391" t="str">
        <f>IFERROR(VLOOKUP(AD865,Marks,71,0),"")</f>
        <v/>
      </c>
      <c r="W873" s="391" t="str">
        <f>IFERROR(VLOOKUP(AD865,Marks,72,0),"")</f>
        <v/>
      </c>
      <c r="X873" s="391" t="str">
        <f>IFERROR(VLOOKUP(AD865,Marks,73,0),"")</f>
        <v/>
      </c>
      <c r="Y873" s="117" t="str">
        <f>IFERROR(VLOOKUP(AD865,Marks,74,0),"")</f>
        <v/>
      </c>
      <c r="Z873" s="119">
        <f>IFERROR(VLOOKUP(AD865,Marks,75,0),"")</f>
        <v>0</v>
      </c>
      <c r="AA873" s="391" t="str">
        <f>IFERROR(VLOOKUP(AD865,Marks,76,0),"")</f>
        <v/>
      </c>
      <c r="AB873" s="391" t="str">
        <f>IFERROR(VLOOKUP(AD865,Marks,77,0),"")</f>
        <v/>
      </c>
      <c r="AC873" s="391" t="str">
        <f>IFERROR(VLOOKUP(AD865,Marks,78,0),"")</f>
        <v/>
      </c>
      <c r="AD873" s="117" t="str">
        <f>IFERROR(VLOOKUP(AD865,Marks,79,0),"")</f>
        <v/>
      </c>
      <c r="AE873" s="119" t="str">
        <f>IFERROR(VLOOKUP(AD865,Marks,80,0),"")</f>
        <v/>
      </c>
      <c r="AF873" s="323" t="str">
        <f>IFERROR(VLOOKUP(AD865,Marks,86,0),"")</f>
        <v/>
      </c>
    </row>
    <row r="874" spans="1:32" ht="25.5" customHeight="1">
      <c r="A874" s="166" t="str">
        <f>IF(N865="","",A873+1)</f>
        <v/>
      </c>
      <c r="B874" s="392" t="s">
        <v>215</v>
      </c>
      <c r="C874" s="120" t="str">
        <f>IF(AND(C870="",C871="",C872="",C873=""),"",IF(OR(C862=1,C862=2),SUM(C870:C872),SUM(C870:C873)))</f>
        <v/>
      </c>
      <c r="D874" s="120" t="str">
        <f>IF(AND(D870="",D871="",D872="",D873=""),"",IF(OR(C862=1,C862=2),SUM(D870:D872),SUM(D870:D873)))</f>
        <v/>
      </c>
      <c r="E874" s="120" t="str">
        <f>IF(AND(E870="",E871="",E872="",E873=""),"",IF(OR(C862=1,C862=2),SUM(E870:E872),SUM(E870:E873)))</f>
        <v/>
      </c>
      <c r="F874" s="120" t="str">
        <f>IF(AND(F870="",F871="",F872="",F873=""),"",IF(OR(C862=1,C862=2),SUM(F870:F872),SUM(F870:F873)))</f>
        <v/>
      </c>
      <c r="G874" s="120" t="str">
        <f>IF(AND(G870="",G871="",G872="",G873=""),"",IF(OR(C862=1,C862=2),SUM(G870:G872),SUM(G870:G873)))</f>
        <v/>
      </c>
      <c r="H874" s="120" t="str">
        <f>IF(AND(H870="",H871="",H872="",H873=""),"",IF(OR(C862=1,C862=2),SUM(H870:H872),SUM(H870:H873)))</f>
        <v/>
      </c>
      <c r="I874" s="120" t="str">
        <f>IF(AND(I870="",I871="",I872="",I873=""),"",IF(OR(C862=1,C862=2),SUM(I870:I872),SUM(I870:I873)))</f>
        <v/>
      </c>
      <c r="J874" s="120">
        <f>IF(AND(J870="",J871="",J872="",J873=""),"",IF(OR(C862=1,C862=2),SUM(J870:J872),SUM(J870:J873)))</f>
        <v>0</v>
      </c>
      <c r="K874" s="120" t="str">
        <f>IF(AND(K870="",K871="",K872="",K873=""),"",IF(OR(C862=1,C862=2),SUM(K870:K872),SUM(K870:K873)))</f>
        <v/>
      </c>
      <c r="L874" s="120" t="str">
        <f>IF(AND(L870="",L871="",L872="",L873=""),"",IF(OR(C862=1,C862=2),SUM(L870:L872),SUM(L870:L873)))</f>
        <v/>
      </c>
      <c r="M874" s="120" t="str">
        <f>IF(AND(M870="",M871="",M872="",M873=""),"",IF(OR(C862=1,C862=2),SUM(M870:M872),SUM(M870:M873)))</f>
        <v/>
      </c>
      <c r="N874" s="120" t="str">
        <f>IF(AND(N870="",N871="",N872="",N873=""),"",IF(OR(C862=1,C862=2),SUM(N870:N872),SUM(N870:N873)))</f>
        <v/>
      </c>
      <c r="O874" s="120" t="str">
        <f>IF(AND(O870="",O871="",O872="",O873=""),"",IF(OR(C862=1,C862=2),SUM(O870:O872),SUM(O870:O873)))</f>
        <v/>
      </c>
      <c r="P874" s="326" t="str">
        <f>IF(OR(N865="",E863="",O874=""),"",IF(O874&gt;=81%*P869,"A",IF(O874&gt;=61%*P869,"B",IF(O874&gt;=41%*P869,"C",IF(O874&gt;=21%*P869,"D","E")))))</f>
        <v/>
      </c>
      <c r="Q874" s="770"/>
      <c r="R874" s="392" t="s">
        <v>215</v>
      </c>
      <c r="S874" s="120" t="str">
        <f>IF(AND(S870="",S871="",S872="",S873=""),"",IF(OR(S862=1,S862=2),SUM(S870:S872),SUM(S870:S873)))</f>
        <v/>
      </c>
      <c r="T874" s="120" t="str">
        <f>IF(AND(T870="",T871="",T872="",T873=""),"",IF(OR(S862=1,S862=2),SUM(T870:T872),SUM(T870:T873)))</f>
        <v/>
      </c>
      <c r="U874" s="120" t="str">
        <f>IF(AND(U870="",U871="",U872="",U873=""),"",IF(OR(S862=1,S862=2),SUM(U870:U872),SUM(U870:U873)))</f>
        <v/>
      </c>
      <c r="V874" s="120" t="str">
        <f>IF(AND(V870="",V871="",V872="",V873=""),"",IF(OR(S862=1,S862=2),SUM(V870:V872),SUM(V870:V873)))</f>
        <v/>
      </c>
      <c r="W874" s="120" t="str">
        <f>IF(AND(W870="",W871="",W872="",W873=""),"",IF(OR(S862=1,S862=2),SUM(W870:W872),SUM(W870:W873)))</f>
        <v/>
      </c>
      <c r="X874" s="120" t="str">
        <f>IF(AND(X870="",X871="",X872="",X873=""),"",IF(OR(S862=1,S862=2),SUM(X870:X872),SUM(X870:X873)))</f>
        <v/>
      </c>
      <c r="Y874" s="120" t="str">
        <f>IF(AND(Y870="",Y871="",Y872="",Y873=""),"",IF(OR(S862=1,S862=2),SUM(Y870:Y872),SUM(Y870:Y873)))</f>
        <v/>
      </c>
      <c r="Z874" s="120">
        <f>IF(AND(Z870="",Z871="",Z872="",Z873=""),"",IF(OR(S862=1,S862=2),SUM(Z870:Z872),SUM(Z870:Z873)))</f>
        <v>0</v>
      </c>
      <c r="AA874" s="120" t="str">
        <f>IF(AND(AA870="",AA871="",AA872="",AA873=""),"",IF(OR(S862=1,S862=2),SUM(AA870:AA872),SUM(AA870:AA873)))</f>
        <v/>
      </c>
      <c r="AB874" s="120" t="str">
        <f>IF(AND(AB870="",AB871="",AB872="",AB873=""),"",IF(OR(S862=1,S862=2),SUM(AB870:AB872),SUM(AB870:AB873)))</f>
        <v/>
      </c>
      <c r="AC874" s="120" t="str">
        <f>IF(AND(AC870="",AC871="",AC872="",AC873=""),"",IF(OR(S862=1,S862=2),SUM(AC870:AC872),SUM(AC870:AC873)))</f>
        <v/>
      </c>
      <c r="AD874" s="120" t="str">
        <f>IF(AND(AD870="",AD871="",AD872="",AD873=""),"",IF(OR(S862=1,S862=2),SUM(AD870:AD872),SUM(AD870:AD873)))</f>
        <v/>
      </c>
      <c r="AE874" s="120" t="str">
        <f>IF(AND(AE870="",AE871="",AE872="",AE873=""),"",IF(OR(S862=1,S862=2),SUM(AE870:AE872),SUM(AE870:AE873)))</f>
        <v/>
      </c>
      <c r="AF874" s="326" t="str">
        <f>IF(OR(AD865="",U863="",AE874=""),"",IF(AE874&gt;=81%*AF869,"A",IF(AE874&gt;=61%*AF869,"B",IF(AE874&gt;=41%*AF869,"C",IF(AE874&gt;=21%*AF869,"D","E")))))</f>
        <v/>
      </c>
    </row>
    <row r="875" spans="1:32" ht="9" customHeight="1">
      <c r="A875" s="166" t="str">
        <f>IF(N865="","",A874+1)</f>
        <v/>
      </c>
      <c r="B875" s="737"/>
      <c r="C875" s="737"/>
      <c r="D875" s="737"/>
      <c r="E875" s="737"/>
      <c r="F875" s="737"/>
      <c r="G875" s="737"/>
      <c r="H875" s="737"/>
      <c r="I875" s="737"/>
      <c r="J875" s="737"/>
      <c r="K875" s="737"/>
      <c r="L875" s="737"/>
      <c r="M875" s="737"/>
      <c r="N875" s="737"/>
      <c r="O875" s="737"/>
      <c r="P875" s="737"/>
      <c r="Q875" s="770"/>
      <c r="R875" s="737"/>
      <c r="S875" s="737"/>
      <c r="T875" s="737"/>
      <c r="U875" s="737"/>
      <c r="V875" s="737"/>
      <c r="W875" s="737"/>
      <c r="X875" s="737"/>
      <c r="Y875" s="737"/>
      <c r="Z875" s="737"/>
      <c r="AA875" s="737"/>
      <c r="AB875" s="737"/>
      <c r="AC875" s="737"/>
      <c r="AD875" s="737"/>
      <c r="AE875" s="737"/>
      <c r="AF875" s="737"/>
    </row>
    <row r="876" spans="1:32" ht="22.5" customHeight="1">
      <c r="A876" s="166" t="str">
        <f>IF(N865="","",A875+1)</f>
        <v/>
      </c>
      <c r="B876" s="738" t="s">
        <v>213</v>
      </c>
      <c r="C876" s="738"/>
      <c r="D876" s="739" t="s">
        <v>229</v>
      </c>
      <c r="E876" s="740"/>
      <c r="F876" s="393" t="s">
        <v>186</v>
      </c>
      <c r="G876" s="738" t="s">
        <v>213</v>
      </c>
      <c r="H876" s="738"/>
      <c r="I876" s="739" t="s">
        <v>229</v>
      </c>
      <c r="J876" s="740"/>
      <c r="K876" s="393" t="s">
        <v>186</v>
      </c>
      <c r="L876" s="738" t="s">
        <v>213</v>
      </c>
      <c r="M876" s="738"/>
      <c r="N876" s="739" t="s">
        <v>229</v>
      </c>
      <c r="O876" s="740"/>
      <c r="P876" s="393" t="s">
        <v>186</v>
      </c>
      <c r="Q876" s="770"/>
      <c r="R876" s="738" t="s">
        <v>213</v>
      </c>
      <c r="S876" s="738"/>
      <c r="T876" s="739" t="s">
        <v>229</v>
      </c>
      <c r="U876" s="740"/>
      <c r="V876" s="393" t="s">
        <v>186</v>
      </c>
      <c r="W876" s="738" t="s">
        <v>213</v>
      </c>
      <c r="X876" s="738"/>
      <c r="Y876" s="739" t="s">
        <v>229</v>
      </c>
      <c r="Z876" s="740"/>
      <c r="AA876" s="393" t="s">
        <v>186</v>
      </c>
      <c r="AB876" s="738" t="s">
        <v>213</v>
      </c>
      <c r="AC876" s="738"/>
      <c r="AD876" s="739" t="s">
        <v>229</v>
      </c>
      <c r="AE876" s="740"/>
      <c r="AF876" s="393" t="s">
        <v>186</v>
      </c>
    </row>
    <row r="877" spans="1:32" ht="21.75" customHeight="1">
      <c r="A877" s="166" t="str">
        <f>IF(N865="","",A876+1)</f>
        <v/>
      </c>
      <c r="B877" s="741" t="s">
        <v>221</v>
      </c>
      <c r="C877" s="742"/>
      <c r="D877" s="742"/>
      <c r="E877" s="119" t="str">
        <f>IFERROR(VLOOKUP(N865,Marks,90,0),"")</f>
        <v/>
      </c>
      <c r="F877" s="130" t="str">
        <f>IFERROR(VLOOKUP(N865,Marks,94,0),"")</f>
        <v/>
      </c>
      <c r="G877" s="741" t="s">
        <v>192</v>
      </c>
      <c r="H877" s="742"/>
      <c r="I877" s="742"/>
      <c r="J877" s="119" t="str">
        <f>IFERROR(VLOOKUP(N865,Marks,98,0),"")</f>
        <v/>
      </c>
      <c r="K877" s="130" t="str">
        <f>IFERROR(VLOOKUP(N865,Marks,102,0),"")</f>
        <v/>
      </c>
      <c r="L877" s="743" t="s">
        <v>193</v>
      </c>
      <c r="M877" s="744"/>
      <c r="N877" s="744"/>
      <c r="O877" s="119" t="str">
        <f>IFERROR(VLOOKUP(N865,Marks,106,0),"")</f>
        <v/>
      </c>
      <c r="P877" s="130" t="str">
        <f>IFERROR(VLOOKUP(N865,Marks,110,0),"")</f>
        <v/>
      </c>
      <c r="Q877" s="770"/>
      <c r="R877" s="740" t="s">
        <v>221</v>
      </c>
      <c r="S877" s="740"/>
      <c r="T877" s="740"/>
      <c r="U877" s="119" t="str">
        <f>IFERROR(VLOOKUP(AD865,Marks,90,0),"")</f>
        <v/>
      </c>
      <c r="V877" s="130" t="str">
        <f>IFERROR(VLOOKUP(AD865,Marks,94,0),"")</f>
        <v/>
      </c>
      <c r="W877" s="740" t="s">
        <v>192</v>
      </c>
      <c r="X877" s="740"/>
      <c r="Y877" s="740"/>
      <c r="Z877" s="119" t="str">
        <f>IFERROR(VLOOKUP(AD865,Marks,98,0),"")</f>
        <v/>
      </c>
      <c r="AA877" s="130" t="str">
        <f>IFERROR(VLOOKUP(AD865,Marks,102,0),"")</f>
        <v/>
      </c>
      <c r="AB877" s="745" t="s">
        <v>193</v>
      </c>
      <c r="AC877" s="745"/>
      <c r="AD877" s="745"/>
      <c r="AE877" s="119" t="str">
        <f>IFERROR(VLOOKUP(AD865,Marks,106,0),"")</f>
        <v/>
      </c>
      <c r="AF877" s="130" t="str">
        <f>IFERROR(VLOOKUP(AD865,Marks,110,0),"")</f>
        <v/>
      </c>
    </row>
    <row r="878" spans="1:32" ht="21" customHeight="1">
      <c r="A878" s="166" t="str">
        <f>IF(N865="","",A877+1)</f>
        <v/>
      </c>
      <c r="B878" s="732" t="s">
        <v>216</v>
      </c>
      <c r="C878" s="732"/>
      <c r="D878" s="732"/>
      <c r="E878" s="746" t="str">
        <f>IFERROR(VLOOKUP(N865,Marks,116,0),"")</f>
        <v/>
      </c>
      <c r="F878" s="746"/>
      <c r="G878" s="746"/>
      <c r="H878" s="746"/>
      <c r="I878" s="732" t="s">
        <v>217</v>
      </c>
      <c r="J878" s="732"/>
      <c r="K878" s="732"/>
      <c r="L878" s="732"/>
      <c r="M878" s="747" t="str">
        <f>IFERROR(VLOOKUP(N865,Marks,117,0),"")</f>
        <v/>
      </c>
      <c r="N878" s="747"/>
      <c r="O878" s="747"/>
      <c r="P878" s="747"/>
      <c r="Q878" s="770"/>
      <c r="R878" s="732" t="s">
        <v>216</v>
      </c>
      <c r="S878" s="732"/>
      <c r="T878" s="732"/>
      <c r="U878" s="746" t="str">
        <f>IFERROR(VLOOKUP(AD865,Marks,116,0),"")</f>
        <v/>
      </c>
      <c r="V878" s="746"/>
      <c r="W878" s="746"/>
      <c r="X878" s="746"/>
      <c r="Y878" s="732" t="s">
        <v>217</v>
      </c>
      <c r="Z878" s="732"/>
      <c r="AA878" s="732"/>
      <c r="AB878" s="732"/>
      <c r="AC878" s="747" t="str">
        <f>IFERROR(VLOOKUP(AD865,Marks,117,0),"")</f>
        <v/>
      </c>
      <c r="AD878" s="747"/>
      <c r="AE878" s="747"/>
      <c r="AF878" s="747"/>
    </row>
    <row r="879" spans="1:32" ht="21" customHeight="1">
      <c r="A879" s="166" t="str">
        <f>IF(N865="","",A878+1)</f>
        <v/>
      </c>
      <c r="B879" s="732" t="s">
        <v>218</v>
      </c>
      <c r="C879" s="732"/>
      <c r="D879" s="732"/>
      <c r="E879" s="774" t="str">
        <f>IFERROR(VLOOKUP(N865,Marks,115,0),"")</f>
        <v/>
      </c>
      <c r="F879" s="774"/>
      <c r="G879" s="774"/>
      <c r="H879" s="774"/>
      <c r="I879" s="732" t="s">
        <v>219</v>
      </c>
      <c r="J879" s="732"/>
      <c r="K879" s="732"/>
      <c r="L879" s="732"/>
      <c r="M879" s="733" t="str">
        <f>IFERROR(VLOOKUP(N865,Marks,112,0),"")</f>
        <v/>
      </c>
      <c r="N879" s="733"/>
      <c r="O879" s="733"/>
      <c r="P879" s="733"/>
      <c r="Q879" s="770"/>
      <c r="R879" s="732" t="s">
        <v>218</v>
      </c>
      <c r="S879" s="732"/>
      <c r="T879" s="732"/>
      <c r="U879" s="774" t="str">
        <f>IFERROR(VLOOKUP(AD865,Marks,115,0),"")</f>
        <v/>
      </c>
      <c r="V879" s="774"/>
      <c r="W879" s="774"/>
      <c r="X879" s="774"/>
      <c r="Y879" s="732" t="s">
        <v>219</v>
      </c>
      <c r="Z879" s="732"/>
      <c r="AA879" s="732"/>
      <c r="AB879" s="732"/>
      <c r="AC879" s="733" t="str">
        <f>IFERROR(VLOOKUP(AD865,Marks,112,0),"")</f>
        <v/>
      </c>
      <c r="AD879" s="733"/>
      <c r="AE879" s="733"/>
      <c r="AF879" s="733"/>
    </row>
    <row r="880" spans="1:32" ht="21" customHeight="1">
      <c r="A880" s="166" t="str">
        <f>IF(N865="","",A879+1)</f>
        <v/>
      </c>
      <c r="B880" s="732" t="s">
        <v>220</v>
      </c>
      <c r="C880" s="732"/>
      <c r="D880" s="732"/>
      <c r="E880" s="324" t="str">
        <f>IFERROR(VLOOKUP(N865,Marks,113,0),"")</f>
        <v/>
      </c>
      <c r="F880" s="325" t="s">
        <v>341</v>
      </c>
      <c r="G880" s="734" t="str">
        <f>IF(OR(N865="",E863="",O874=""),"",IF(O874&gt;=81%*P869,"A",IF(O874&gt;=61%*P869,"B",IF(O874&gt;=41%*P869,"C",IF(O874&gt;=21%*P869,"D","E")))))</f>
        <v/>
      </c>
      <c r="H880" s="734"/>
      <c r="I880" s="732" t="s">
        <v>222</v>
      </c>
      <c r="J880" s="732"/>
      <c r="K880" s="732"/>
      <c r="L880" s="732"/>
      <c r="M880" s="769" t="str">
        <f>IFERROR(VLOOKUP(N865,Marks,114,0),"")</f>
        <v/>
      </c>
      <c r="N880" s="769"/>
      <c r="O880" s="769"/>
      <c r="P880" s="769"/>
      <c r="Q880" s="770"/>
      <c r="R880" s="732" t="s">
        <v>220</v>
      </c>
      <c r="S880" s="732"/>
      <c r="T880" s="732"/>
      <c r="U880" s="324" t="str">
        <f>IFERROR(VLOOKUP(AD865,Marks,113,0),"")</f>
        <v/>
      </c>
      <c r="V880" s="325" t="s">
        <v>341</v>
      </c>
      <c r="W880" s="734" t="str">
        <f>IF(OR(AD865="",U863="",AE874=""),"",IF(AE874&gt;=81%*AF869,"A",IF(AE874&gt;=61%*AF869,"B",IF(AE874&gt;=41%*AF869,"C",IF(AE874&gt;=21%*AF869,"D","E")))))</f>
        <v/>
      </c>
      <c r="X880" s="734"/>
      <c r="Y880" s="732" t="s">
        <v>222</v>
      </c>
      <c r="Z880" s="732"/>
      <c r="AA880" s="732"/>
      <c r="AB880" s="732"/>
      <c r="AC880" s="769" t="str">
        <f>IFERROR(VLOOKUP(AD865,Marks,114,0),"")</f>
        <v/>
      </c>
      <c r="AD880" s="769"/>
      <c r="AE880" s="769"/>
      <c r="AF880" s="769"/>
    </row>
    <row r="881" spans="1:32" ht="21" customHeight="1">
      <c r="A881" s="166" t="str">
        <f>IF(N865="","",A880+1)</f>
        <v/>
      </c>
      <c r="B881" s="768" t="s">
        <v>228</v>
      </c>
      <c r="C881" s="768"/>
      <c r="D881" s="768"/>
      <c r="E881" s="735">
        <f>'Master sheet'!$C$10</f>
        <v>44697</v>
      </c>
      <c r="F881" s="735"/>
      <c r="G881" s="735"/>
      <c r="H881" s="318"/>
      <c r="I881" s="121"/>
      <c r="J881" s="121"/>
      <c r="K881" s="76"/>
      <c r="L881" s="121"/>
      <c r="M881" s="121"/>
      <c r="N881" s="121"/>
      <c r="O881" s="121"/>
      <c r="P881" s="121"/>
      <c r="Q881" s="770"/>
      <c r="R881" s="768" t="s">
        <v>228</v>
      </c>
      <c r="S881" s="768"/>
      <c r="T881" s="768"/>
      <c r="U881" s="735">
        <f>'Master sheet'!$C$10</f>
        <v>44697</v>
      </c>
      <c r="V881" s="735"/>
      <c r="W881" s="735"/>
      <c r="X881" s="121"/>
      <c r="Y881" s="121"/>
      <c r="Z881" s="121"/>
      <c r="AA881" s="76"/>
      <c r="AB881" s="121"/>
      <c r="AC881" s="121"/>
      <c r="AD881" s="121"/>
      <c r="AE881" s="121"/>
      <c r="AF881" s="121"/>
    </row>
    <row r="882" spans="1:32" ht="43.5" customHeight="1">
      <c r="A882" s="166" t="str">
        <f>IF(N865="","",A881+1)</f>
        <v/>
      </c>
      <c r="B882" s="755" t="str">
        <f>IF(AND(C862=1),CONCATENATE("( ",UPPER('Master sheet'!$F$10)," )"),IF(AND(C862=2),CONCATENATE("( ",UPPER('Master sheet'!$F$18)," )"),IF(AND(C862=3),CONCATENATE("( ",UPPER('Master sheet'!$J$10)," )"),IF(AND(C862=4),CONCATENATE("( ",UPPER('Master sheet'!$J$18)," )"),""))))</f>
        <v/>
      </c>
      <c r="C882" s="755"/>
      <c r="D882" s="755"/>
      <c r="E882" s="755"/>
      <c r="F882" s="756" t="str">
        <f>IF(AND(N865=""),"",CONCATENATE("(",'Master sheet'!$C$14," )"))</f>
        <v/>
      </c>
      <c r="G882" s="756"/>
      <c r="H882" s="756"/>
      <c r="I882" s="756"/>
      <c r="J882" s="756"/>
      <c r="K882" s="756" t="str">
        <f>IF(AND(N865=""),"",CONCATENATE("(",'Master sheet'!$C$12," )"))</f>
        <v/>
      </c>
      <c r="L882" s="756"/>
      <c r="M882" s="756"/>
      <c r="N882" s="756"/>
      <c r="O882" s="756"/>
      <c r="P882" s="756"/>
      <c r="Q882" s="770"/>
      <c r="R882" s="755" t="str">
        <f>IF(AND(S862=1),CONCATENATE("( ",UPPER('Master sheet'!$F$10)," )"),IF(AND(S862=2),CONCATENATE("( ",UPPER('Master sheet'!$F$18)," )"),IF(AND(S862=3),CONCATENATE("( ",UPPER('Master sheet'!$J$10)," )"),IF(AND(S862=4),CONCATENATE("( ",UPPER('Master sheet'!$J$18)," )"),""))))</f>
        <v/>
      </c>
      <c r="S882" s="755"/>
      <c r="T882" s="755"/>
      <c r="U882" s="755"/>
      <c r="V882" s="756" t="str">
        <f>IF(AND(AD865=""),"",CONCATENATE("(",'Master sheet'!$C$14," )"))</f>
        <v/>
      </c>
      <c r="W882" s="756"/>
      <c r="X882" s="756"/>
      <c r="Y882" s="756"/>
      <c r="Z882" s="756"/>
      <c r="AA882" s="756" t="str">
        <f>IF(AND(AD865=""),"",CONCATENATE("(",'Master sheet'!$C$12," )"))</f>
        <v/>
      </c>
      <c r="AB882" s="756"/>
      <c r="AC882" s="756"/>
      <c r="AD882" s="756"/>
      <c r="AE882" s="756"/>
      <c r="AF882" s="756"/>
    </row>
    <row r="883" spans="1:32" ht="21.75" customHeight="1">
      <c r="A883" s="166" t="str">
        <f>IF(N865="","",A882+1)</f>
        <v/>
      </c>
      <c r="B883" s="757" t="s">
        <v>223</v>
      </c>
      <c r="C883" s="757"/>
      <c r="D883" s="757"/>
      <c r="E883" s="757"/>
      <c r="F883" s="758" t="s">
        <v>224</v>
      </c>
      <c r="G883" s="758"/>
      <c r="H883" s="758"/>
      <c r="I883" s="758"/>
      <c r="J883" s="758"/>
      <c r="K883" s="757" t="s">
        <v>225</v>
      </c>
      <c r="L883" s="757"/>
      <c r="M883" s="757"/>
      <c r="N883" s="757"/>
      <c r="O883" s="757"/>
      <c r="P883" s="757"/>
      <c r="Q883" s="770"/>
      <c r="R883" s="757" t="s">
        <v>223</v>
      </c>
      <c r="S883" s="757"/>
      <c r="T883" s="757"/>
      <c r="U883" s="757"/>
      <c r="V883" s="758" t="s">
        <v>224</v>
      </c>
      <c r="W883" s="758"/>
      <c r="X883" s="758"/>
      <c r="Y883" s="758"/>
      <c r="Z883" s="758"/>
      <c r="AA883" s="757" t="s">
        <v>225</v>
      </c>
      <c r="AB883" s="757"/>
      <c r="AC883" s="757"/>
      <c r="AD883" s="757"/>
      <c r="AE883" s="757"/>
      <c r="AF883" s="757"/>
    </row>
    <row r="885" spans="1:32" ht="21.9" customHeight="1">
      <c r="A885" s="165" t="str">
        <f>IF(N891="","",1)</f>
        <v/>
      </c>
      <c r="B885" s="759" t="s">
        <v>203</v>
      </c>
      <c r="C885" s="759"/>
      <c r="D885" s="759"/>
      <c r="E885" s="759"/>
      <c r="F885" s="759"/>
      <c r="G885" s="759"/>
      <c r="H885" s="759"/>
      <c r="I885" s="759"/>
      <c r="J885" s="759"/>
      <c r="K885" s="759"/>
      <c r="L885" s="759"/>
      <c r="M885" s="759"/>
      <c r="N885" s="759"/>
      <c r="O885" s="759"/>
      <c r="P885" s="759"/>
      <c r="Q885" s="770" t="s">
        <v>249</v>
      </c>
      <c r="R885" s="759" t="s">
        <v>203</v>
      </c>
      <c r="S885" s="759"/>
      <c r="T885" s="759"/>
      <c r="U885" s="759"/>
      <c r="V885" s="759"/>
      <c r="W885" s="759"/>
      <c r="X885" s="759"/>
      <c r="Y885" s="759"/>
      <c r="Z885" s="759"/>
      <c r="AA885" s="759"/>
      <c r="AB885" s="759"/>
      <c r="AC885" s="759"/>
      <c r="AD885" s="759"/>
      <c r="AE885" s="759"/>
      <c r="AF885" s="759"/>
    </row>
    <row r="886" spans="1:32" ht="21.9" customHeight="1">
      <c r="A886" s="166" t="str">
        <f>IF(N891="","",A885+1)</f>
        <v/>
      </c>
      <c r="B886" s="771" t="s">
        <v>204</v>
      </c>
      <c r="C886" s="771"/>
      <c r="D886" s="771"/>
      <c r="E886" s="771"/>
      <c r="F886" s="771"/>
      <c r="G886" s="771"/>
      <c r="H886" s="771"/>
      <c r="I886" s="771"/>
      <c r="J886" s="771"/>
      <c r="K886" s="771"/>
      <c r="L886" s="771"/>
      <c r="M886" s="771"/>
      <c r="N886" s="771"/>
      <c r="O886" s="771"/>
      <c r="P886" s="771"/>
      <c r="Q886" s="770"/>
      <c r="R886" s="771" t="s">
        <v>204</v>
      </c>
      <c r="S886" s="771"/>
      <c r="T886" s="771"/>
      <c r="U886" s="771"/>
      <c r="V886" s="771"/>
      <c r="W886" s="771"/>
      <c r="X886" s="771"/>
      <c r="Y886" s="771"/>
      <c r="Z886" s="771"/>
      <c r="AA886" s="771"/>
      <c r="AB886" s="771"/>
      <c r="AC886" s="771"/>
      <c r="AD886" s="771"/>
      <c r="AE886" s="771"/>
      <c r="AF886" s="771"/>
    </row>
    <row r="887" spans="1:32" ht="21.9" customHeight="1">
      <c r="A887" s="166" t="str">
        <f>IF(N891="","",A886+1)</f>
        <v/>
      </c>
      <c r="B887" s="772" t="s">
        <v>168</v>
      </c>
      <c r="C887" s="772"/>
      <c r="D887" s="772"/>
      <c r="E887" s="773" t="str">
        <f>IF(AND(N891=""),"",'Result Sheet'!$F$2)</f>
        <v/>
      </c>
      <c r="F887" s="773"/>
      <c r="G887" s="773"/>
      <c r="H887" s="773"/>
      <c r="I887" s="773"/>
      <c r="J887" s="773"/>
      <c r="K887" s="773"/>
      <c r="L887" s="773"/>
      <c r="M887" s="773"/>
      <c r="N887" s="773"/>
      <c r="O887" s="773"/>
      <c r="P887" s="773"/>
      <c r="Q887" s="770"/>
      <c r="R887" s="772" t="s">
        <v>168</v>
      </c>
      <c r="S887" s="772"/>
      <c r="T887" s="772"/>
      <c r="U887" s="773" t="str">
        <f>IF(AND(AD891=""),"",'Result Sheet'!$F$2)</f>
        <v/>
      </c>
      <c r="V887" s="773"/>
      <c r="W887" s="773"/>
      <c r="X887" s="773"/>
      <c r="Y887" s="773"/>
      <c r="Z887" s="773"/>
      <c r="AA887" s="773"/>
      <c r="AB887" s="773"/>
      <c r="AC887" s="773"/>
      <c r="AD887" s="773"/>
      <c r="AE887" s="773"/>
      <c r="AF887" s="773"/>
    </row>
    <row r="888" spans="1:32" ht="21.9" customHeight="1">
      <c r="A888" s="166" t="str">
        <f>IF(N891="","",A887+1)</f>
        <v/>
      </c>
      <c r="B888" s="164" t="s">
        <v>169</v>
      </c>
      <c r="C888" s="748" t="str">
        <f>IFERROR(VLOOKUP(N891,Marks,2,0),"")</f>
        <v/>
      </c>
      <c r="D888" s="748"/>
      <c r="E888" s="766" t="s">
        <v>212</v>
      </c>
      <c r="F888" s="766"/>
      <c r="G888" s="766"/>
      <c r="H888" s="748" t="str">
        <f>IFERROR(VLOOKUP(N891,Marks,3,0),"")</f>
        <v/>
      </c>
      <c r="I888" s="748"/>
      <c r="J888" s="749" t="s">
        <v>205</v>
      </c>
      <c r="K888" s="749"/>
      <c r="L888" s="749"/>
      <c r="M888" s="749"/>
      <c r="N888" s="750" t="str">
        <f>IF(AND(N891=""),"",'Marks Entry 1st'!$I$2)</f>
        <v/>
      </c>
      <c r="O888" s="750"/>
      <c r="P888" s="750"/>
      <c r="Q888" s="770"/>
      <c r="R888" s="164" t="s">
        <v>169</v>
      </c>
      <c r="S888" s="748" t="str">
        <f>IFERROR(VLOOKUP(AD891,Marks,2,0),"")</f>
        <v/>
      </c>
      <c r="T888" s="748"/>
      <c r="U888" s="766" t="s">
        <v>212</v>
      </c>
      <c r="V888" s="766"/>
      <c r="W888" s="766"/>
      <c r="X888" s="748" t="str">
        <f>IFERROR(VLOOKUP(AD891,Marks,3,0),"")</f>
        <v/>
      </c>
      <c r="Y888" s="748"/>
      <c r="Z888" s="749" t="s">
        <v>205</v>
      </c>
      <c r="AA888" s="749"/>
      <c r="AB888" s="749"/>
      <c r="AC888" s="749"/>
      <c r="AD888" s="750" t="str">
        <f>IF(AND(AD891=""),"",'Marks Entry 1st'!$I$2)</f>
        <v/>
      </c>
      <c r="AE888" s="750"/>
      <c r="AF888" s="750"/>
    </row>
    <row r="889" spans="1:32" ht="21.9" customHeight="1">
      <c r="A889" s="166" t="str">
        <f>IF(N891="","",A888+1)</f>
        <v/>
      </c>
      <c r="B889" s="751" t="s">
        <v>206</v>
      </c>
      <c r="C889" s="751"/>
      <c r="D889" s="751"/>
      <c r="E889" s="752" t="str">
        <f>IFERROR(VLOOKUP(N891,Marks,6,0),"")</f>
        <v/>
      </c>
      <c r="F889" s="752"/>
      <c r="G889" s="752"/>
      <c r="H889" s="752"/>
      <c r="I889" s="752"/>
      <c r="J889" s="753" t="s">
        <v>209</v>
      </c>
      <c r="K889" s="753"/>
      <c r="L889" s="753"/>
      <c r="M889" s="753"/>
      <c r="N889" s="754" t="str">
        <f>IFERROR(VLOOKUP(N891,Marks,5,0),"")</f>
        <v/>
      </c>
      <c r="O889" s="754"/>
      <c r="P889" s="754"/>
      <c r="Q889" s="770"/>
      <c r="R889" s="751" t="s">
        <v>206</v>
      </c>
      <c r="S889" s="751"/>
      <c r="T889" s="751"/>
      <c r="U889" s="752" t="str">
        <f>IFERROR(VLOOKUP(AD891,Marks,6,0),"")</f>
        <v/>
      </c>
      <c r="V889" s="752"/>
      <c r="W889" s="752"/>
      <c r="X889" s="752"/>
      <c r="Y889" s="752"/>
      <c r="Z889" s="753" t="s">
        <v>209</v>
      </c>
      <c r="AA889" s="753"/>
      <c r="AB889" s="753"/>
      <c r="AC889" s="753"/>
      <c r="AD889" s="754" t="str">
        <f>IFERROR(VLOOKUP(AD891,Marks,5,0),"")</f>
        <v/>
      </c>
      <c r="AE889" s="754"/>
      <c r="AF889" s="754"/>
    </row>
    <row r="890" spans="1:32" ht="21.9" customHeight="1">
      <c r="A890" s="166" t="str">
        <f>IF(N891="","",A889+1)</f>
        <v/>
      </c>
      <c r="B890" s="751" t="s">
        <v>207</v>
      </c>
      <c r="C890" s="751"/>
      <c r="D890" s="751"/>
      <c r="E890" s="752" t="str">
        <f>IFERROR(VLOOKUP(N891,Marks,7,0),"")</f>
        <v/>
      </c>
      <c r="F890" s="752"/>
      <c r="G890" s="752"/>
      <c r="H890" s="752"/>
      <c r="I890" s="752"/>
      <c r="J890" s="753" t="s">
        <v>210</v>
      </c>
      <c r="K890" s="753"/>
      <c r="L890" s="753"/>
      <c r="M890" s="753"/>
      <c r="N890" s="767" t="str">
        <f>IFERROR(VLOOKUP(N891,Marks,4,0),"")</f>
        <v/>
      </c>
      <c r="O890" s="767"/>
      <c r="P890" s="767"/>
      <c r="Q890" s="770"/>
      <c r="R890" s="751" t="s">
        <v>207</v>
      </c>
      <c r="S890" s="751"/>
      <c r="T890" s="751"/>
      <c r="U890" s="752" t="str">
        <f>IFERROR(VLOOKUP(AD891,Marks,7,0),"")</f>
        <v/>
      </c>
      <c r="V890" s="752"/>
      <c r="W890" s="752"/>
      <c r="X890" s="752"/>
      <c r="Y890" s="752"/>
      <c r="Z890" s="753" t="s">
        <v>210</v>
      </c>
      <c r="AA890" s="753"/>
      <c r="AB890" s="753"/>
      <c r="AC890" s="753"/>
      <c r="AD890" s="767" t="str">
        <f>IFERROR(VLOOKUP(AD891,Marks,4,0),"")</f>
        <v/>
      </c>
      <c r="AE890" s="767"/>
      <c r="AF890" s="767"/>
    </row>
    <row r="891" spans="1:32" ht="21.9" customHeight="1">
      <c r="A891" s="166" t="str">
        <f>IF(N891="","",A890+1)</f>
        <v/>
      </c>
      <c r="B891" s="751" t="s">
        <v>208</v>
      </c>
      <c r="C891" s="751"/>
      <c r="D891" s="751"/>
      <c r="E891" s="752" t="str">
        <f>IFERROR(VLOOKUP(N891,Marks,8,0),"")</f>
        <v/>
      </c>
      <c r="F891" s="752"/>
      <c r="G891" s="752"/>
      <c r="H891" s="752"/>
      <c r="I891" s="752"/>
      <c r="J891" s="753" t="s">
        <v>211</v>
      </c>
      <c r="K891" s="753"/>
      <c r="L891" s="753"/>
      <c r="M891" s="753"/>
      <c r="N891" s="760" t="str">
        <f>IF(AD865="","",IF(AND(AD865+1&gt;$AN$6),"",AD865+1))</f>
        <v/>
      </c>
      <c r="O891" s="760"/>
      <c r="P891" s="760"/>
      <c r="Q891" s="770"/>
      <c r="R891" s="751" t="s">
        <v>208</v>
      </c>
      <c r="S891" s="751"/>
      <c r="T891" s="751"/>
      <c r="U891" s="752" t="str">
        <f>IFERROR(VLOOKUP(AD891,Marks,8,0),"")</f>
        <v/>
      </c>
      <c r="V891" s="752"/>
      <c r="W891" s="752"/>
      <c r="X891" s="752"/>
      <c r="Y891" s="752"/>
      <c r="Z891" s="753" t="s">
        <v>211</v>
      </c>
      <c r="AA891" s="753"/>
      <c r="AB891" s="753"/>
      <c r="AC891" s="753"/>
      <c r="AD891" s="761" t="str">
        <f>IF(N891="","",IF(AND(N891+1&gt;$AN$6),"",N891+1))</f>
        <v/>
      </c>
      <c r="AE891" s="761"/>
      <c r="AF891" s="761"/>
    </row>
    <row r="892" spans="1:32" ht="9" customHeight="1">
      <c r="A892" s="166" t="str">
        <f>IF(N891="","",A891+1)</f>
        <v/>
      </c>
      <c r="B892" s="123"/>
      <c r="C892" s="123"/>
      <c r="D892" s="123"/>
      <c r="E892" s="124"/>
      <c r="F892" s="124"/>
      <c r="G892" s="124"/>
      <c r="H892" s="123"/>
      <c r="I892" s="123"/>
      <c r="J892" s="125"/>
      <c r="K892" s="125"/>
      <c r="L892" s="125"/>
      <c r="M892" s="76"/>
      <c r="N892" s="76"/>
      <c r="O892" s="76"/>
      <c r="P892" s="76"/>
      <c r="Q892" s="770"/>
      <c r="R892" s="123"/>
      <c r="S892" s="123"/>
      <c r="T892" s="123"/>
      <c r="U892" s="124"/>
      <c r="V892" s="124"/>
      <c r="W892" s="124"/>
      <c r="X892" s="123"/>
      <c r="Y892" s="123"/>
      <c r="Z892" s="125"/>
      <c r="AA892" s="125"/>
      <c r="AB892" s="125"/>
      <c r="AC892" s="76"/>
      <c r="AD892" s="76"/>
      <c r="AE892" s="76"/>
      <c r="AF892" s="76"/>
    </row>
    <row r="893" spans="1:32" ht="21" customHeight="1">
      <c r="A893" s="166" t="str">
        <f>IF(N891="","",A892+1)</f>
        <v/>
      </c>
      <c r="B893" s="762" t="s">
        <v>213</v>
      </c>
      <c r="C893" s="610" t="s">
        <v>214</v>
      </c>
      <c r="D893" s="610"/>
      <c r="E893" s="610"/>
      <c r="F893" s="763" t="s">
        <v>13</v>
      </c>
      <c r="G893" s="764"/>
      <c r="H893" s="764"/>
      <c r="I893" s="765"/>
      <c r="J893" s="613" t="s">
        <v>184</v>
      </c>
      <c r="K893" s="614" t="s">
        <v>167</v>
      </c>
      <c r="L893" s="615"/>
      <c r="M893" s="615"/>
      <c r="N893" s="616"/>
      <c r="O893" s="580" t="s">
        <v>185</v>
      </c>
      <c r="P893" s="581" t="s">
        <v>186</v>
      </c>
      <c r="Q893" s="770"/>
      <c r="R893" s="762" t="s">
        <v>213</v>
      </c>
      <c r="S893" s="610" t="s">
        <v>214</v>
      </c>
      <c r="T893" s="610"/>
      <c r="U893" s="610"/>
      <c r="V893" s="763" t="s">
        <v>13</v>
      </c>
      <c r="W893" s="764"/>
      <c r="X893" s="764"/>
      <c r="Y893" s="765"/>
      <c r="Z893" s="613" t="s">
        <v>184</v>
      </c>
      <c r="AA893" s="614" t="s">
        <v>167</v>
      </c>
      <c r="AB893" s="615"/>
      <c r="AC893" s="615"/>
      <c r="AD893" s="616"/>
      <c r="AE893" s="580" t="s">
        <v>185</v>
      </c>
      <c r="AF893" s="581" t="s">
        <v>186</v>
      </c>
    </row>
    <row r="894" spans="1:32" ht="90.75" customHeight="1">
      <c r="A894" s="166" t="str">
        <f>IF(N891="","",A893+1)</f>
        <v/>
      </c>
      <c r="B894" s="762"/>
      <c r="C894" s="171" t="s">
        <v>11</v>
      </c>
      <c r="D894" s="171" t="s">
        <v>180</v>
      </c>
      <c r="E894" s="171" t="s">
        <v>108</v>
      </c>
      <c r="F894" s="171" t="s">
        <v>182</v>
      </c>
      <c r="G894" s="171" t="s">
        <v>183</v>
      </c>
      <c r="H894" s="305" t="s">
        <v>10</v>
      </c>
      <c r="I894" s="171" t="s">
        <v>108</v>
      </c>
      <c r="J894" s="613"/>
      <c r="K894" s="172" t="s">
        <v>182</v>
      </c>
      <c r="L894" s="172" t="s">
        <v>183</v>
      </c>
      <c r="M894" s="173" t="s">
        <v>10</v>
      </c>
      <c r="N894" s="171" t="s">
        <v>108</v>
      </c>
      <c r="O894" s="580"/>
      <c r="P894" s="736"/>
      <c r="Q894" s="770"/>
      <c r="R894" s="762"/>
      <c r="S894" s="171" t="s">
        <v>11</v>
      </c>
      <c r="T894" s="171" t="s">
        <v>180</v>
      </c>
      <c r="U894" s="171" t="s">
        <v>108</v>
      </c>
      <c r="V894" s="171" t="s">
        <v>182</v>
      </c>
      <c r="W894" s="171" t="s">
        <v>183</v>
      </c>
      <c r="X894" s="305" t="s">
        <v>10</v>
      </c>
      <c r="Y894" s="171" t="s">
        <v>108</v>
      </c>
      <c r="Z894" s="613"/>
      <c r="AA894" s="172" t="s">
        <v>182</v>
      </c>
      <c r="AB894" s="172" t="s">
        <v>183</v>
      </c>
      <c r="AC894" s="173" t="s">
        <v>10</v>
      </c>
      <c r="AD894" s="171" t="s">
        <v>108</v>
      </c>
      <c r="AE894" s="580"/>
      <c r="AF894" s="736">
        <v>0</v>
      </c>
    </row>
    <row r="895" spans="1:32" ht="18.75" customHeight="1">
      <c r="A895" s="166" t="str">
        <f>IF(N891="","",A894+1)</f>
        <v/>
      </c>
      <c r="B895" s="762"/>
      <c r="C895" s="390">
        <v>20</v>
      </c>
      <c r="D895" s="390">
        <v>20</v>
      </c>
      <c r="E895" s="116">
        <v>40</v>
      </c>
      <c r="F895" s="390">
        <v>30</v>
      </c>
      <c r="G895" s="390">
        <v>18</v>
      </c>
      <c r="H895" s="390">
        <v>12</v>
      </c>
      <c r="I895" s="116">
        <v>60</v>
      </c>
      <c r="J895" s="118">
        <v>100</v>
      </c>
      <c r="K895" s="390">
        <v>50</v>
      </c>
      <c r="L895" s="390">
        <v>30</v>
      </c>
      <c r="M895" s="390">
        <v>20</v>
      </c>
      <c r="N895" s="116">
        <v>100</v>
      </c>
      <c r="O895" s="118">
        <v>200</v>
      </c>
      <c r="P895" s="775" t="str">
        <f>IF(AND(N891="",C888="",E889="",N889=""),"",IF(OR(C888=1,C888=2),600,800))</f>
        <v/>
      </c>
      <c r="Q895" s="770"/>
      <c r="R895" s="762"/>
      <c r="S895" s="390">
        <v>20</v>
      </c>
      <c r="T895" s="390">
        <v>20</v>
      </c>
      <c r="U895" s="116">
        <v>40</v>
      </c>
      <c r="V895" s="390">
        <v>30</v>
      </c>
      <c r="W895" s="390">
        <v>18</v>
      </c>
      <c r="X895" s="390">
        <v>12</v>
      </c>
      <c r="Y895" s="116">
        <v>60</v>
      </c>
      <c r="Z895" s="118">
        <v>100</v>
      </c>
      <c r="AA895" s="390">
        <v>50</v>
      </c>
      <c r="AB895" s="390">
        <v>30</v>
      </c>
      <c r="AC895" s="390">
        <v>20</v>
      </c>
      <c r="AD895" s="116">
        <v>100</v>
      </c>
      <c r="AE895" s="118">
        <v>200</v>
      </c>
      <c r="AF895" s="775" t="str">
        <f>IF(AND(AD891="",S888="",U889="",AD889=""),"",IF(OR(S888=1,S888=2),600,800))</f>
        <v/>
      </c>
    </row>
    <row r="896" spans="1:32" ht="21" customHeight="1">
      <c r="A896" s="166" t="str">
        <f>IF(N891="","",A895+1)</f>
        <v/>
      </c>
      <c r="B896" s="122" t="str">
        <f>'Result Sheet'!$L$4</f>
        <v xml:space="preserve">हिन्दी </v>
      </c>
      <c r="C896" s="391" t="str">
        <f>IFERROR(VLOOKUP(N891,Marks,11,0),"")</f>
        <v/>
      </c>
      <c r="D896" s="391" t="str">
        <f>IFERROR(VLOOKUP(N891,Marks,12,0),"")</f>
        <v/>
      </c>
      <c r="E896" s="117" t="str">
        <f>IFERROR(VLOOKUP(N891,Marks,13,0),"")</f>
        <v/>
      </c>
      <c r="F896" s="391" t="str">
        <f>IFERROR(VLOOKUP(N891,Marks,14,0),"")</f>
        <v/>
      </c>
      <c r="G896" s="391" t="str">
        <f>IFERROR(VLOOKUP(N891,Marks,15,0),"")</f>
        <v/>
      </c>
      <c r="H896" s="391" t="str">
        <f>IFERROR(VLOOKUP(N891,Marks,16,0),"")</f>
        <v/>
      </c>
      <c r="I896" s="117" t="str">
        <f>IFERROR(VLOOKUP(N891,Marks,17,0),"")</f>
        <v/>
      </c>
      <c r="J896" s="119">
        <f>IFERROR(VLOOKUP(N891,Marks,18,0),"")</f>
        <v>0</v>
      </c>
      <c r="K896" s="391" t="str">
        <f>IFERROR(VLOOKUP(N891,Marks,19,0),"")</f>
        <v/>
      </c>
      <c r="L896" s="391" t="str">
        <f>IFERROR(VLOOKUP(N891,Marks,20,0),"")</f>
        <v/>
      </c>
      <c r="M896" s="391" t="str">
        <f>IFERROR(VLOOKUP(N891,Marks,21,0),"")</f>
        <v/>
      </c>
      <c r="N896" s="117" t="str">
        <f>IFERROR(VLOOKUP(N891,Marks,22,0),"")</f>
        <v/>
      </c>
      <c r="O896" s="119" t="str">
        <f>IFERROR(VLOOKUP(N891,Marks,23,0),"")</f>
        <v/>
      </c>
      <c r="P896" s="323" t="str">
        <f>IFERROR(VLOOKUP(N891,Marks,29,0),"")</f>
        <v/>
      </c>
      <c r="Q896" s="770"/>
      <c r="R896" s="122" t="str">
        <f>'Result Sheet'!$L$4</f>
        <v xml:space="preserve">हिन्दी </v>
      </c>
      <c r="S896" s="391" t="str">
        <f>IFERROR(VLOOKUP(AD891,Marks,11,0),"")</f>
        <v/>
      </c>
      <c r="T896" s="391" t="str">
        <f>IFERROR(VLOOKUP(AD891,Marks,12,0),"")</f>
        <v/>
      </c>
      <c r="U896" s="117" t="str">
        <f>IFERROR(VLOOKUP(AD891,Marks,13,0),"")</f>
        <v/>
      </c>
      <c r="V896" s="391" t="str">
        <f>IFERROR(VLOOKUP(AD891,Marks,14,0),"")</f>
        <v/>
      </c>
      <c r="W896" s="391" t="str">
        <f>IFERROR(VLOOKUP(AD891,Marks,15,0),"")</f>
        <v/>
      </c>
      <c r="X896" s="391" t="str">
        <f>IFERROR(VLOOKUP(AD891,Marks,16,0),"")</f>
        <v/>
      </c>
      <c r="Y896" s="117" t="str">
        <f>IFERROR(VLOOKUP(AD891,Marks,17,0),"")</f>
        <v/>
      </c>
      <c r="Z896" s="119">
        <f>IFERROR(VLOOKUP(AD891,Marks,18,0),"")</f>
        <v>0</v>
      </c>
      <c r="AA896" s="391" t="str">
        <f>IFERROR(VLOOKUP(AD891,Marks,19,0),"")</f>
        <v/>
      </c>
      <c r="AB896" s="391" t="str">
        <f>IFERROR(VLOOKUP(AD891,Marks,20,0),"")</f>
        <v/>
      </c>
      <c r="AC896" s="391" t="str">
        <f>IFERROR(VLOOKUP(AD891,Marks,21,0),"")</f>
        <v/>
      </c>
      <c r="AD896" s="117" t="str">
        <f>IFERROR(VLOOKUP(AD891,Marks,22,0),"")</f>
        <v/>
      </c>
      <c r="AE896" s="119" t="str">
        <f>IFERROR(VLOOKUP(AD891,Marks,23,0),"")</f>
        <v/>
      </c>
      <c r="AF896" s="323" t="str">
        <f>IFERROR(VLOOKUP(AD891,Marks,29,0),"")</f>
        <v/>
      </c>
    </row>
    <row r="897" spans="1:32" ht="21" customHeight="1">
      <c r="A897" s="166" t="str">
        <f>IF(N891="","",A896+1)</f>
        <v/>
      </c>
      <c r="B897" s="122" t="str">
        <f>'Result Sheet'!$AE$4</f>
        <v xml:space="preserve">अंग्रेजी </v>
      </c>
      <c r="C897" s="391" t="str">
        <f>IFERROR(VLOOKUP(N891,Marks,30,0),"")</f>
        <v/>
      </c>
      <c r="D897" s="391" t="str">
        <f>IFERROR(VLOOKUP(N891,Marks,31,0),"")</f>
        <v/>
      </c>
      <c r="E897" s="117" t="str">
        <f>IFERROR(VLOOKUP(N891,Marks,32,0),"")</f>
        <v/>
      </c>
      <c r="F897" s="391" t="str">
        <f>IFERROR(VLOOKUP(N891,Marks,33,0),"")</f>
        <v/>
      </c>
      <c r="G897" s="391" t="str">
        <f>IFERROR(VLOOKUP(N891,Marks,34,0),"")</f>
        <v/>
      </c>
      <c r="H897" s="391" t="str">
        <f>IFERROR(VLOOKUP(N891,Marks,35,0),"")</f>
        <v/>
      </c>
      <c r="I897" s="117" t="str">
        <f>IFERROR(VLOOKUP(N891,Marks,36,0),"")</f>
        <v/>
      </c>
      <c r="J897" s="119">
        <f>IFERROR(VLOOKUP(N891,Marks,37,0),"")</f>
        <v>0</v>
      </c>
      <c r="K897" s="391" t="str">
        <f>IFERROR(VLOOKUP(N891,Marks,38,0),"")</f>
        <v/>
      </c>
      <c r="L897" s="391" t="str">
        <f>IFERROR(VLOOKUP(N891,Marks,39,0),"")</f>
        <v/>
      </c>
      <c r="M897" s="391" t="str">
        <f>IFERROR(VLOOKUP(N891,Marks,40,0),"")</f>
        <v/>
      </c>
      <c r="N897" s="117" t="str">
        <f>IFERROR(VLOOKUP(N891,Marks,41,0),"")</f>
        <v/>
      </c>
      <c r="O897" s="119" t="str">
        <f>IFERROR(VLOOKUP(N891,Marks,42,0),"")</f>
        <v/>
      </c>
      <c r="P897" s="323" t="str">
        <f>IFERROR(VLOOKUP(N891,Marks,48,0),"")</f>
        <v/>
      </c>
      <c r="Q897" s="770"/>
      <c r="R897" s="122" t="str">
        <f>'Result Sheet'!$AE$4</f>
        <v xml:space="preserve">अंग्रेजी </v>
      </c>
      <c r="S897" s="391" t="str">
        <f>IFERROR(VLOOKUP(AD891,Marks,30,0),"")</f>
        <v/>
      </c>
      <c r="T897" s="391" t="str">
        <f>IFERROR(VLOOKUP(AD891,Marks,31,0),"")</f>
        <v/>
      </c>
      <c r="U897" s="117" t="str">
        <f>IFERROR(VLOOKUP(AD891,Marks,32,0),"")</f>
        <v/>
      </c>
      <c r="V897" s="391" t="str">
        <f>IFERROR(VLOOKUP(AD891,Marks,33,0),"")</f>
        <v/>
      </c>
      <c r="W897" s="391" t="str">
        <f>IFERROR(VLOOKUP(AD891,Marks,34,0),"")</f>
        <v/>
      </c>
      <c r="X897" s="391" t="str">
        <f>IFERROR(VLOOKUP(AD891,Marks,35,0),"")</f>
        <v/>
      </c>
      <c r="Y897" s="117" t="str">
        <f>IFERROR(VLOOKUP(AD891,Marks,36,0),"")</f>
        <v/>
      </c>
      <c r="Z897" s="119">
        <f>IFERROR(VLOOKUP(AD891,Marks,37,0),"")</f>
        <v>0</v>
      </c>
      <c r="AA897" s="391" t="str">
        <f>IFERROR(VLOOKUP(AD891,Marks,38,0),"")</f>
        <v/>
      </c>
      <c r="AB897" s="391" t="str">
        <f>IFERROR(VLOOKUP(AD891,Marks,39,0),"")</f>
        <v/>
      </c>
      <c r="AC897" s="391" t="str">
        <f>IFERROR(VLOOKUP(AD891,Marks,40,0),"")</f>
        <v/>
      </c>
      <c r="AD897" s="117" t="str">
        <f>IFERROR(VLOOKUP(AD891,Marks,41,0),"")</f>
        <v/>
      </c>
      <c r="AE897" s="119" t="str">
        <f>IFERROR(VLOOKUP(AD891,Marks,42,0),"")</f>
        <v/>
      </c>
      <c r="AF897" s="323" t="str">
        <f>IFERROR(VLOOKUP(AD891,Marks,48,0),"")</f>
        <v/>
      </c>
    </row>
    <row r="898" spans="1:32" ht="21" customHeight="1">
      <c r="A898" s="166" t="str">
        <f>IF(N891="","",A897+1)</f>
        <v/>
      </c>
      <c r="B898" s="122" t="str">
        <f>'Result Sheet'!$AX$4</f>
        <v xml:space="preserve">गणित </v>
      </c>
      <c r="C898" s="391" t="str">
        <f>IFERROR(VLOOKUP(N891,Marks,49,0),"")</f>
        <v/>
      </c>
      <c r="D898" s="391" t="str">
        <f>IFERROR(VLOOKUP(N891,Marks,50,0),"")</f>
        <v/>
      </c>
      <c r="E898" s="117" t="str">
        <f>IFERROR(VLOOKUP(N891,Marks,51,0),"")</f>
        <v/>
      </c>
      <c r="F898" s="391" t="str">
        <f>IFERROR(VLOOKUP(N891,Marks,52,0),"")</f>
        <v/>
      </c>
      <c r="G898" s="391" t="str">
        <f>IFERROR(VLOOKUP(N891,Marks,53,0),"")</f>
        <v/>
      </c>
      <c r="H898" s="391" t="str">
        <f>IFERROR(VLOOKUP(N891,Marks,54,0),"")</f>
        <v/>
      </c>
      <c r="I898" s="117" t="str">
        <f>IFERROR(VLOOKUP(N891,Marks,55,0),"")</f>
        <v/>
      </c>
      <c r="J898" s="119">
        <f>IFERROR(VLOOKUP(N891,Marks,56,0),"")</f>
        <v>0</v>
      </c>
      <c r="K898" s="391" t="str">
        <f>IFERROR(VLOOKUP(N891,Marks,57,0),"")</f>
        <v/>
      </c>
      <c r="L898" s="391" t="str">
        <f>IFERROR(VLOOKUP(N891,Marks,58,0),"")</f>
        <v/>
      </c>
      <c r="M898" s="391" t="str">
        <f>IFERROR(VLOOKUP(N891,Marks,59,0),"")</f>
        <v/>
      </c>
      <c r="N898" s="117" t="str">
        <f>IFERROR(VLOOKUP(N891,Marks,60,0),"")</f>
        <v/>
      </c>
      <c r="O898" s="119" t="str">
        <f>IFERROR(VLOOKUP(N891,Marks,61,0),"")</f>
        <v/>
      </c>
      <c r="P898" s="323" t="str">
        <f>IFERROR(VLOOKUP(N891,Marks,67,0),"")</f>
        <v/>
      </c>
      <c r="Q898" s="770"/>
      <c r="R898" s="122" t="str">
        <f>'Result Sheet'!$AX$4</f>
        <v xml:space="preserve">गणित </v>
      </c>
      <c r="S898" s="391" t="str">
        <f>IFERROR(VLOOKUP(AD891,Marks,49,0),"")</f>
        <v/>
      </c>
      <c r="T898" s="391" t="str">
        <f>IFERROR(VLOOKUP(AD891,Marks,50,0),"")</f>
        <v/>
      </c>
      <c r="U898" s="117" t="str">
        <f>IFERROR(VLOOKUP(AD891,Marks,51,0),"")</f>
        <v/>
      </c>
      <c r="V898" s="391" t="str">
        <f>IFERROR(VLOOKUP(AD891,Marks,52,0),"")</f>
        <v/>
      </c>
      <c r="W898" s="391" t="str">
        <f>IFERROR(VLOOKUP(AD891,Marks,53,0),"")</f>
        <v/>
      </c>
      <c r="X898" s="391" t="str">
        <f>IFERROR(VLOOKUP(AD891,Marks,54,0),"")</f>
        <v/>
      </c>
      <c r="Y898" s="117" t="str">
        <f>IFERROR(VLOOKUP(AD891,Marks,55,0),"")</f>
        <v/>
      </c>
      <c r="Z898" s="119">
        <f>IFERROR(VLOOKUP(AD891,Marks,56,0),"")</f>
        <v>0</v>
      </c>
      <c r="AA898" s="391" t="str">
        <f>IFERROR(VLOOKUP(AD891,Marks,57,0),"")</f>
        <v/>
      </c>
      <c r="AB898" s="391" t="str">
        <f>IFERROR(VLOOKUP(AD891,Marks,58,0),"")</f>
        <v/>
      </c>
      <c r="AC898" s="391" t="str">
        <f>IFERROR(VLOOKUP(AD891,Marks,59,0),"")</f>
        <v/>
      </c>
      <c r="AD898" s="117" t="str">
        <f>IFERROR(VLOOKUP(AD891,Marks,60,0),"")</f>
        <v/>
      </c>
      <c r="AE898" s="119" t="str">
        <f>IFERROR(VLOOKUP(AD891,Marks,61,0),"")</f>
        <v/>
      </c>
      <c r="AF898" s="323" t="str">
        <f>IFERROR(VLOOKUP(AD891,Marks,67,0),"")</f>
        <v/>
      </c>
    </row>
    <row r="899" spans="1:32" ht="21" customHeight="1">
      <c r="A899" s="166" t="str">
        <f>IF(N891="","",A898+1)</f>
        <v/>
      </c>
      <c r="B899" s="122" t="str">
        <f>'Result Sheet'!$BQ$4</f>
        <v xml:space="preserve">पर्यावरण अध्ययन </v>
      </c>
      <c r="C899" s="391" t="str">
        <f>IFERROR(VLOOKUP(N891,Marks,68,0),"")</f>
        <v/>
      </c>
      <c r="D899" s="391" t="str">
        <f>IFERROR(VLOOKUP(N891,Marks,69,0),"")</f>
        <v/>
      </c>
      <c r="E899" s="117" t="str">
        <f>IFERROR(VLOOKUP(N891,Marks,70,0),"")</f>
        <v/>
      </c>
      <c r="F899" s="391" t="str">
        <f>IFERROR(VLOOKUP(N891,Marks,71,0),"")</f>
        <v/>
      </c>
      <c r="G899" s="391" t="str">
        <f>IFERROR(VLOOKUP(N891,Marks,72,0),"")</f>
        <v/>
      </c>
      <c r="H899" s="391" t="str">
        <f>IFERROR(VLOOKUP(N891,Marks,73,0),"")</f>
        <v/>
      </c>
      <c r="I899" s="117" t="str">
        <f>IFERROR(VLOOKUP(N891,Marks,74,0),"")</f>
        <v/>
      </c>
      <c r="J899" s="119">
        <f>IFERROR(VLOOKUP(N891,Marks,75,0),"")</f>
        <v>0</v>
      </c>
      <c r="K899" s="391" t="str">
        <f>IFERROR(VLOOKUP(N891,Marks,76,0),"")</f>
        <v/>
      </c>
      <c r="L899" s="391" t="str">
        <f>IFERROR(VLOOKUP(N891,Marks,77,0),"")</f>
        <v/>
      </c>
      <c r="M899" s="391" t="str">
        <f>IFERROR(VLOOKUP(N891,Marks,78,0),"")</f>
        <v/>
      </c>
      <c r="N899" s="117" t="str">
        <f>IFERROR(VLOOKUP(N891,Marks,79,0),"")</f>
        <v/>
      </c>
      <c r="O899" s="119" t="str">
        <f>IFERROR(VLOOKUP(N891,Marks,80,0),"")</f>
        <v/>
      </c>
      <c r="P899" s="323" t="str">
        <f>IFERROR(VLOOKUP(N891,Marks,86,0),"")</f>
        <v/>
      </c>
      <c r="Q899" s="770"/>
      <c r="R899" s="122" t="str">
        <f>'Result Sheet'!$BQ$4</f>
        <v xml:space="preserve">पर्यावरण अध्ययन </v>
      </c>
      <c r="S899" s="391" t="str">
        <f>IFERROR(VLOOKUP(AD891,Marks,68,0),"")</f>
        <v/>
      </c>
      <c r="T899" s="391" t="str">
        <f>IFERROR(VLOOKUP(AD891,Marks,69,0),"")</f>
        <v/>
      </c>
      <c r="U899" s="117" t="str">
        <f>IFERROR(VLOOKUP(AD891,Marks,70,0),"")</f>
        <v/>
      </c>
      <c r="V899" s="391" t="str">
        <f>IFERROR(VLOOKUP(AD891,Marks,71,0),"")</f>
        <v/>
      </c>
      <c r="W899" s="391" t="str">
        <f>IFERROR(VLOOKUP(AD891,Marks,72,0),"")</f>
        <v/>
      </c>
      <c r="X899" s="391" t="str">
        <f>IFERROR(VLOOKUP(AD891,Marks,73,0),"")</f>
        <v/>
      </c>
      <c r="Y899" s="117" t="str">
        <f>IFERROR(VLOOKUP(AD891,Marks,74,0),"")</f>
        <v/>
      </c>
      <c r="Z899" s="119">
        <f>IFERROR(VLOOKUP(AD891,Marks,75,0),"")</f>
        <v>0</v>
      </c>
      <c r="AA899" s="391" t="str">
        <f>IFERROR(VLOOKUP(AD891,Marks,76,0),"")</f>
        <v/>
      </c>
      <c r="AB899" s="391" t="str">
        <f>IFERROR(VLOOKUP(AD891,Marks,77,0),"")</f>
        <v/>
      </c>
      <c r="AC899" s="391" t="str">
        <f>IFERROR(VLOOKUP(AD891,Marks,78,0),"")</f>
        <v/>
      </c>
      <c r="AD899" s="117" t="str">
        <f>IFERROR(VLOOKUP(AD891,Marks,79,0),"")</f>
        <v/>
      </c>
      <c r="AE899" s="119" t="str">
        <f>IFERROR(VLOOKUP(AD891,Marks,80,0),"")</f>
        <v/>
      </c>
      <c r="AF899" s="323" t="str">
        <f>IFERROR(VLOOKUP(AD891,Marks,86,0),"")</f>
        <v/>
      </c>
    </row>
    <row r="900" spans="1:32" ht="25.5" customHeight="1">
      <c r="A900" s="166" t="str">
        <f>IF(N891="","",A899+1)</f>
        <v/>
      </c>
      <c r="B900" s="392" t="s">
        <v>215</v>
      </c>
      <c r="C900" s="120" t="str">
        <f>IF(AND(C896="",C897="",C898="",C899=""),"",IF(OR(C888=1,C888=2),SUM(C896:C898),SUM(C896:C899)))</f>
        <v/>
      </c>
      <c r="D900" s="120" t="str">
        <f>IF(AND(D896="",D897="",D898="",D899=""),"",IF(OR(C888=1,C888=2),SUM(D896:D898),SUM(D896:D899)))</f>
        <v/>
      </c>
      <c r="E900" s="120" t="str">
        <f>IF(AND(E896="",E897="",E898="",E899=""),"",IF(OR(C888=1,C888=2),SUM(E896:E898),SUM(E896:E899)))</f>
        <v/>
      </c>
      <c r="F900" s="120" t="str">
        <f>IF(AND(F896="",F897="",F898="",F899=""),"",IF(OR(C888=1,C888=2),SUM(F896:F898),SUM(F896:F899)))</f>
        <v/>
      </c>
      <c r="G900" s="120" t="str">
        <f>IF(AND(G896="",G897="",G898="",G899=""),"",IF(OR(C888=1,C888=2),SUM(G896:G898),SUM(G896:G899)))</f>
        <v/>
      </c>
      <c r="H900" s="120" t="str">
        <f>IF(AND(H896="",H897="",H898="",H899=""),"",IF(OR(C888=1,C888=2),SUM(H896:H898),SUM(H896:H899)))</f>
        <v/>
      </c>
      <c r="I900" s="120" t="str">
        <f>IF(AND(I896="",I897="",I898="",I899=""),"",IF(OR(C888=1,C888=2),SUM(I896:I898),SUM(I896:I899)))</f>
        <v/>
      </c>
      <c r="J900" s="120">
        <f>IF(AND(J896="",J897="",J898="",J899=""),"",IF(OR(C888=1,C888=2),SUM(J896:J898),SUM(J896:J899)))</f>
        <v>0</v>
      </c>
      <c r="K900" s="120" t="str">
        <f>IF(AND(K896="",K897="",K898="",K899=""),"",IF(OR(C888=1,C888=2),SUM(K896:K898),SUM(K896:K899)))</f>
        <v/>
      </c>
      <c r="L900" s="120" t="str">
        <f>IF(AND(L896="",L897="",L898="",L899=""),"",IF(OR(C888=1,C888=2),SUM(L896:L898),SUM(L896:L899)))</f>
        <v/>
      </c>
      <c r="M900" s="120" t="str">
        <f>IF(AND(M896="",M897="",M898="",M899=""),"",IF(OR(C888=1,C888=2),SUM(M896:M898),SUM(M896:M899)))</f>
        <v/>
      </c>
      <c r="N900" s="120" t="str">
        <f>IF(AND(N896="",N897="",N898="",N899=""),"",IF(OR(C888=1,C888=2),SUM(N896:N898),SUM(N896:N899)))</f>
        <v/>
      </c>
      <c r="O900" s="120" t="str">
        <f>IF(AND(O896="",O897="",O898="",O899=""),"",IF(OR(C888=1,C888=2),SUM(O896:O898),SUM(O896:O899)))</f>
        <v/>
      </c>
      <c r="P900" s="326" t="str">
        <f>IF(OR(N891="",E889="",O900=""),"",IF(O900&gt;=81%*P895,"A",IF(O900&gt;=61%*P895,"B",IF(O900&gt;=41%*P895,"C",IF(O900&gt;=21%*P895,"D","E")))))</f>
        <v/>
      </c>
      <c r="Q900" s="770"/>
      <c r="R900" s="392" t="s">
        <v>215</v>
      </c>
      <c r="S900" s="120" t="str">
        <f>IF(AND(S896="",S897="",S898="",S899=""),"",IF(OR(S888=1,S888=2),SUM(S896:S898),SUM(S896:S899)))</f>
        <v/>
      </c>
      <c r="T900" s="120" t="str">
        <f>IF(AND(T896="",T897="",T898="",T899=""),"",IF(OR(S888=1,S888=2),SUM(T896:T898),SUM(T896:T899)))</f>
        <v/>
      </c>
      <c r="U900" s="120" t="str">
        <f>IF(AND(U896="",U897="",U898="",U899=""),"",IF(OR(S888=1,S888=2),SUM(U896:U898),SUM(U896:U899)))</f>
        <v/>
      </c>
      <c r="V900" s="120" t="str">
        <f>IF(AND(V896="",V897="",V898="",V899=""),"",IF(OR(S888=1,S888=2),SUM(V896:V898),SUM(V896:V899)))</f>
        <v/>
      </c>
      <c r="W900" s="120" t="str">
        <f>IF(AND(W896="",W897="",W898="",W899=""),"",IF(OR(S888=1,S888=2),SUM(W896:W898),SUM(W896:W899)))</f>
        <v/>
      </c>
      <c r="X900" s="120" t="str">
        <f>IF(AND(X896="",X897="",X898="",X899=""),"",IF(OR(S888=1,S888=2),SUM(X896:X898),SUM(X896:X899)))</f>
        <v/>
      </c>
      <c r="Y900" s="120" t="str">
        <f>IF(AND(Y896="",Y897="",Y898="",Y899=""),"",IF(OR(S888=1,S888=2),SUM(Y896:Y898),SUM(Y896:Y899)))</f>
        <v/>
      </c>
      <c r="Z900" s="120">
        <f>IF(AND(Z896="",Z897="",Z898="",Z899=""),"",IF(OR(S888=1,S888=2),SUM(Z896:Z898),SUM(Z896:Z899)))</f>
        <v>0</v>
      </c>
      <c r="AA900" s="120" t="str">
        <f>IF(AND(AA896="",AA897="",AA898="",AA899=""),"",IF(OR(S888=1,S888=2),SUM(AA896:AA898),SUM(AA896:AA899)))</f>
        <v/>
      </c>
      <c r="AB900" s="120" t="str">
        <f>IF(AND(AB896="",AB897="",AB898="",AB899=""),"",IF(OR(S888=1,S888=2),SUM(AB896:AB898),SUM(AB896:AB899)))</f>
        <v/>
      </c>
      <c r="AC900" s="120" t="str">
        <f>IF(AND(AC896="",AC897="",AC898="",AC899=""),"",IF(OR(S888=1,S888=2),SUM(AC896:AC898),SUM(AC896:AC899)))</f>
        <v/>
      </c>
      <c r="AD900" s="120" t="str">
        <f>IF(AND(AD896="",AD897="",AD898="",AD899=""),"",IF(OR(S888=1,S888=2),SUM(AD896:AD898),SUM(AD896:AD899)))</f>
        <v/>
      </c>
      <c r="AE900" s="120" t="str">
        <f>IF(AND(AE896="",AE897="",AE898="",AE899=""),"",IF(OR(S888=1,S888=2),SUM(AE896:AE898),SUM(AE896:AE899)))</f>
        <v/>
      </c>
      <c r="AF900" s="326" t="str">
        <f>IF(OR(AD891="",U889="",AE900=""),"",IF(AE900&gt;=81%*AF895,"A",IF(AE900&gt;=61%*AF895,"B",IF(AE900&gt;=41%*AF895,"C",IF(AE900&gt;=21%*AF895,"D","E")))))</f>
        <v/>
      </c>
    </row>
    <row r="901" spans="1:32" ht="9" customHeight="1">
      <c r="A901" s="166" t="str">
        <f>IF(N891="","",A900+1)</f>
        <v/>
      </c>
      <c r="B901" s="737"/>
      <c r="C901" s="737"/>
      <c r="D901" s="737"/>
      <c r="E901" s="737"/>
      <c r="F901" s="737"/>
      <c r="G901" s="737"/>
      <c r="H901" s="737"/>
      <c r="I901" s="737"/>
      <c r="J901" s="737"/>
      <c r="K901" s="737"/>
      <c r="L901" s="737"/>
      <c r="M901" s="737"/>
      <c r="N901" s="737"/>
      <c r="O901" s="737"/>
      <c r="P901" s="737"/>
      <c r="Q901" s="770"/>
      <c r="R901" s="737"/>
      <c r="S901" s="737"/>
      <c r="T901" s="737"/>
      <c r="U901" s="737"/>
      <c r="V901" s="737"/>
      <c r="W901" s="737"/>
      <c r="X901" s="737"/>
      <c r="Y901" s="737"/>
      <c r="Z901" s="737"/>
      <c r="AA901" s="737"/>
      <c r="AB901" s="737"/>
      <c r="AC901" s="737"/>
      <c r="AD901" s="737"/>
      <c r="AE901" s="737"/>
      <c r="AF901" s="737"/>
    </row>
    <row r="902" spans="1:32" ht="22.5" customHeight="1">
      <c r="A902" s="166" t="str">
        <f>IF(N891="","",A901+1)</f>
        <v/>
      </c>
      <c r="B902" s="738" t="s">
        <v>213</v>
      </c>
      <c r="C902" s="738"/>
      <c r="D902" s="739" t="s">
        <v>229</v>
      </c>
      <c r="E902" s="740"/>
      <c r="F902" s="393" t="s">
        <v>186</v>
      </c>
      <c r="G902" s="738" t="s">
        <v>213</v>
      </c>
      <c r="H902" s="738"/>
      <c r="I902" s="739" t="s">
        <v>229</v>
      </c>
      <c r="J902" s="740"/>
      <c r="K902" s="393" t="s">
        <v>186</v>
      </c>
      <c r="L902" s="738" t="s">
        <v>213</v>
      </c>
      <c r="M902" s="738"/>
      <c r="N902" s="739" t="s">
        <v>229</v>
      </c>
      <c r="O902" s="740"/>
      <c r="P902" s="393" t="s">
        <v>186</v>
      </c>
      <c r="Q902" s="770"/>
      <c r="R902" s="738" t="s">
        <v>213</v>
      </c>
      <c r="S902" s="738"/>
      <c r="T902" s="739" t="s">
        <v>229</v>
      </c>
      <c r="U902" s="740"/>
      <c r="V902" s="393" t="s">
        <v>186</v>
      </c>
      <c r="W902" s="738" t="s">
        <v>213</v>
      </c>
      <c r="X902" s="738"/>
      <c r="Y902" s="739" t="s">
        <v>229</v>
      </c>
      <c r="Z902" s="740"/>
      <c r="AA902" s="393" t="s">
        <v>186</v>
      </c>
      <c r="AB902" s="738" t="s">
        <v>213</v>
      </c>
      <c r="AC902" s="738"/>
      <c r="AD902" s="739" t="s">
        <v>229</v>
      </c>
      <c r="AE902" s="740"/>
      <c r="AF902" s="393" t="s">
        <v>186</v>
      </c>
    </row>
    <row r="903" spans="1:32" ht="21.75" customHeight="1">
      <c r="A903" s="166" t="str">
        <f>IF(N891="","",A902+1)</f>
        <v/>
      </c>
      <c r="B903" s="741" t="s">
        <v>221</v>
      </c>
      <c r="C903" s="742"/>
      <c r="D903" s="742"/>
      <c r="E903" s="119" t="str">
        <f>IFERROR(VLOOKUP(N891,Marks,90,0),"")</f>
        <v/>
      </c>
      <c r="F903" s="130" t="str">
        <f>IFERROR(VLOOKUP(N891,Marks,94,0),"")</f>
        <v/>
      </c>
      <c r="G903" s="741" t="s">
        <v>192</v>
      </c>
      <c r="H903" s="742"/>
      <c r="I903" s="742"/>
      <c r="J903" s="119" t="str">
        <f>IFERROR(VLOOKUP(N891,Marks,98,0),"")</f>
        <v/>
      </c>
      <c r="K903" s="130" t="str">
        <f>IFERROR(VLOOKUP(N891,Marks,102,0),"")</f>
        <v/>
      </c>
      <c r="L903" s="743" t="s">
        <v>193</v>
      </c>
      <c r="M903" s="744"/>
      <c r="N903" s="744"/>
      <c r="O903" s="119" t="str">
        <f>IFERROR(VLOOKUP(N891,Marks,106,0),"")</f>
        <v/>
      </c>
      <c r="P903" s="130" t="str">
        <f>IFERROR(VLOOKUP(N891,Marks,110,0),"")</f>
        <v/>
      </c>
      <c r="Q903" s="770"/>
      <c r="R903" s="740" t="s">
        <v>221</v>
      </c>
      <c r="S903" s="740"/>
      <c r="T903" s="740"/>
      <c r="U903" s="119" t="str">
        <f>IFERROR(VLOOKUP(AD891,Marks,90,0),"")</f>
        <v/>
      </c>
      <c r="V903" s="130" t="str">
        <f>IFERROR(VLOOKUP(AD891,Marks,94,0),"")</f>
        <v/>
      </c>
      <c r="W903" s="740" t="s">
        <v>192</v>
      </c>
      <c r="X903" s="740"/>
      <c r="Y903" s="740"/>
      <c r="Z903" s="119" t="str">
        <f>IFERROR(VLOOKUP(AD891,Marks,98,0),"")</f>
        <v/>
      </c>
      <c r="AA903" s="130" t="str">
        <f>IFERROR(VLOOKUP(AD891,Marks,102,0),"")</f>
        <v/>
      </c>
      <c r="AB903" s="745" t="s">
        <v>193</v>
      </c>
      <c r="AC903" s="745"/>
      <c r="AD903" s="745"/>
      <c r="AE903" s="119" t="str">
        <f>IFERROR(VLOOKUP(AD891,Marks,106,0),"")</f>
        <v/>
      </c>
      <c r="AF903" s="130" t="str">
        <f>IFERROR(VLOOKUP(AD891,Marks,110,0),"")</f>
        <v/>
      </c>
    </row>
    <row r="904" spans="1:32" ht="21" customHeight="1">
      <c r="A904" s="166" t="str">
        <f>IF(N891="","",A903+1)</f>
        <v/>
      </c>
      <c r="B904" s="732" t="s">
        <v>216</v>
      </c>
      <c r="C904" s="732"/>
      <c r="D904" s="732"/>
      <c r="E904" s="746" t="str">
        <f>IFERROR(VLOOKUP(N891,Marks,116,0),"")</f>
        <v/>
      </c>
      <c r="F904" s="746"/>
      <c r="G904" s="746"/>
      <c r="H904" s="746"/>
      <c r="I904" s="732" t="s">
        <v>217</v>
      </c>
      <c r="J904" s="732"/>
      <c r="K904" s="732"/>
      <c r="L904" s="732"/>
      <c r="M904" s="747" t="str">
        <f>IFERROR(VLOOKUP(N891,Marks,117,0),"")</f>
        <v/>
      </c>
      <c r="N904" s="747"/>
      <c r="O904" s="747"/>
      <c r="P904" s="747"/>
      <c r="Q904" s="770"/>
      <c r="R904" s="732" t="s">
        <v>216</v>
      </c>
      <c r="S904" s="732"/>
      <c r="T904" s="732"/>
      <c r="U904" s="746" t="str">
        <f>IFERROR(VLOOKUP(AD891,Marks,116,0),"")</f>
        <v/>
      </c>
      <c r="V904" s="746"/>
      <c r="W904" s="746"/>
      <c r="X904" s="746"/>
      <c r="Y904" s="732" t="s">
        <v>217</v>
      </c>
      <c r="Z904" s="732"/>
      <c r="AA904" s="732"/>
      <c r="AB904" s="732"/>
      <c r="AC904" s="747" t="str">
        <f>IFERROR(VLOOKUP(AD891,Marks,117,0),"")</f>
        <v/>
      </c>
      <c r="AD904" s="747"/>
      <c r="AE904" s="747"/>
      <c r="AF904" s="747"/>
    </row>
    <row r="905" spans="1:32" ht="21" customHeight="1">
      <c r="A905" s="166" t="str">
        <f>IF(N891="","",A904+1)</f>
        <v/>
      </c>
      <c r="B905" s="732" t="s">
        <v>218</v>
      </c>
      <c r="C905" s="732"/>
      <c r="D905" s="732"/>
      <c r="E905" s="774" t="str">
        <f>IFERROR(VLOOKUP(N891,Marks,115,0),"")</f>
        <v/>
      </c>
      <c r="F905" s="774"/>
      <c r="G905" s="774"/>
      <c r="H905" s="774"/>
      <c r="I905" s="732" t="s">
        <v>219</v>
      </c>
      <c r="J905" s="732"/>
      <c r="K905" s="732"/>
      <c r="L905" s="732"/>
      <c r="M905" s="733" t="str">
        <f>IFERROR(VLOOKUP(N891,Marks,112,0),"")</f>
        <v/>
      </c>
      <c r="N905" s="733"/>
      <c r="O905" s="733"/>
      <c r="P905" s="733"/>
      <c r="Q905" s="770"/>
      <c r="R905" s="732" t="s">
        <v>218</v>
      </c>
      <c r="S905" s="732"/>
      <c r="T905" s="732"/>
      <c r="U905" s="774" t="str">
        <f>IFERROR(VLOOKUP(AD891,Marks,115,0),"")</f>
        <v/>
      </c>
      <c r="V905" s="774"/>
      <c r="W905" s="774"/>
      <c r="X905" s="774"/>
      <c r="Y905" s="732" t="s">
        <v>219</v>
      </c>
      <c r="Z905" s="732"/>
      <c r="AA905" s="732"/>
      <c r="AB905" s="732"/>
      <c r="AC905" s="733" t="str">
        <f>IFERROR(VLOOKUP(AD891,Marks,112,0),"")</f>
        <v/>
      </c>
      <c r="AD905" s="733"/>
      <c r="AE905" s="733"/>
      <c r="AF905" s="733"/>
    </row>
    <row r="906" spans="1:32" ht="21" customHeight="1">
      <c r="A906" s="166" t="str">
        <f>IF(N891="","",A905+1)</f>
        <v/>
      </c>
      <c r="B906" s="732" t="s">
        <v>220</v>
      </c>
      <c r="C906" s="732"/>
      <c r="D906" s="732"/>
      <c r="E906" s="324" t="str">
        <f>IFERROR(VLOOKUP(N891,Marks,113,0),"")</f>
        <v/>
      </c>
      <c r="F906" s="325" t="s">
        <v>341</v>
      </c>
      <c r="G906" s="734" t="str">
        <f>IF(OR(N891="",E889="",O900=""),"",IF(O900&gt;=81%*P895,"A",IF(O900&gt;=61%*P895,"B",IF(O900&gt;=41%*P895,"C",IF(O900&gt;=21%*P895,"D","E")))))</f>
        <v/>
      </c>
      <c r="H906" s="734"/>
      <c r="I906" s="732" t="s">
        <v>222</v>
      </c>
      <c r="J906" s="732"/>
      <c r="K906" s="732"/>
      <c r="L906" s="732"/>
      <c r="M906" s="769" t="str">
        <f>IFERROR(VLOOKUP(N891,Marks,114,0),"")</f>
        <v/>
      </c>
      <c r="N906" s="769"/>
      <c r="O906" s="769"/>
      <c r="P906" s="769"/>
      <c r="Q906" s="770"/>
      <c r="R906" s="732" t="s">
        <v>220</v>
      </c>
      <c r="S906" s="732"/>
      <c r="T906" s="732"/>
      <c r="U906" s="324" t="str">
        <f>IFERROR(VLOOKUP(AD891,Marks,113,0),"")</f>
        <v/>
      </c>
      <c r="V906" s="325" t="s">
        <v>341</v>
      </c>
      <c r="W906" s="734" t="str">
        <f>IF(OR(AD891="",U889="",AE900=""),"",IF(AE900&gt;=81%*AF895,"A",IF(AE900&gt;=61%*AF895,"B",IF(AE900&gt;=41%*AF895,"C",IF(AE900&gt;=21%*AF895,"D","E")))))</f>
        <v/>
      </c>
      <c r="X906" s="734"/>
      <c r="Y906" s="732" t="s">
        <v>222</v>
      </c>
      <c r="Z906" s="732"/>
      <c r="AA906" s="732"/>
      <c r="AB906" s="732"/>
      <c r="AC906" s="769" t="str">
        <f>IFERROR(VLOOKUP(AD891,Marks,114,0),"")</f>
        <v/>
      </c>
      <c r="AD906" s="769"/>
      <c r="AE906" s="769"/>
      <c r="AF906" s="769"/>
    </row>
    <row r="907" spans="1:32" ht="21" customHeight="1">
      <c r="A907" s="166" t="str">
        <f>IF(N891="","",A906+1)</f>
        <v/>
      </c>
      <c r="B907" s="768" t="s">
        <v>228</v>
      </c>
      <c r="C907" s="768"/>
      <c r="D907" s="768"/>
      <c r="E907" s="735">
        <f>'Master sheet'!$C$10</f>
        <v>44697</v>
      </c>
      <c r="F907" s="735"/>
      <c r="G907" s="735"/>
      <c r="H907" s="318"/>
      <c r="I907" s="121"/>
      <c r="J907" s="121"/>
      <c r="K907" s="76"/>
      <c r="L907" s="121"/>
      <c r="M907" s="121"/>
      <c r="N907" s="121"/>
      <c r="O907" s="121"/>
      <c r="P907" s="121"/>
      <c r="Q907" s="770"/>
      <c r="R907" s="768" t="s">
        <v>228</v>
      </c>
      <c r="S907" s="768"/>
      <c r="T907" s="768"/>
      <c r="U907" s="735">
        <f>'Master sheet'!$C$10</f>
        <v>44697</v>
      </c>
      <c r="V907" s="735"/>
      <c r="W907" s="735"/>
      <c r="X907" s="121"/>
      <c r="Y907" s="121"/>
      <c r="Z907" s="121"/>
      <c r="AA907" s="76"/>
      <c r="AB907" s="121"/>
      <c r="AC907" s="121"/>
      <c r="AD907" s="121"/>
      <c r="AE907" s="121"/>
      <c r="AF907" s="121"/>
    </row>
    <row r="908" spans="1:32" ht="43.5" customHeight="1">
      <c r="A908" s="166" t="str">
        <f>IF(N891="","",A907+1)</f>
        <v/>
      </c>
      <c r="B908" s="755" t="str">
        <f>IF(AND(C888=1),CONCATENATE("( ",UPPER('Master sheet'!$F$10)," )"),IF(AND(C888=2),CONCATENATE("( ",UPPER('Master sheet'!$F$18)," )"),IF(AND(C888=3),CONCATENATE("( ",UPPER('Master sheet'!$J$10)," )"),IF(AND(C888=4),CONCATENATE("( ",UPPER('Master sheet'!$J$18)," )"),""))))</f>
        <v/>
      </c>
      <c r="C908" s="755"/>
      <c r="D908" s="755"/>
      <c r="E908" s="755"/>
      <c r="F908" s="756" t="str">
        <f>IF(AND(N891=""),"",CONCATENATE("(",'Master sheet'!$C$14," )"))</f>
        <v/>
      </c>
      <c r="G908" s="756"/>
      <c r="H908" s="756"/>
      <c r="I908" s="756"/>
      <c r="J908" s="756"/>
      <c r="K908" s="756" t="str">
        <f>IF(AND(N891=""),"",CONCATENATE("(",'Master sheet'!$C$12," )"))</f>
        <v/>
      </c>
      <c r="L908" s="756"/>
      <c r="M908" s="756"/>
      <c r="N908" s="756"/>
      <c r="O908" s="756"/>
      <c r="P908" s="756"/>
      <c r="Q908" s="770"/>
      <c r="R908" s="755" t="str">
        <f>IF(AND(S888=1),CONCATENATE("( ",UPPER('Master sheet'!$F$10)," )"),IF(AND(S888=2),CONCATENATE("( ",UPPER('Master sheet'!$F$18)," )"),IF(AND(S888=3),CONCATENATE("( ",UPPER('Master sheet'!$J$10)," )"),IF(AND(S888=4),CONCATENATE("( ",UPPER('Master sheet'!$J$18)," )"),""))))</f>
        <v/>
      </c>
      <c r="S908" s="755"/>
      <c r="T908" s="755"/>
      <c r="U908" s="755"/>
      <c r="V908" s="756" t="str">
        <f>IF(AND(AD891=""),"",CONCATENATE("(",'Master sheet'!$C$14," )"))</f>
        <v/>
      </c>
      <c r="W908" s="756"/>
      <c r="X908" s="756"/>
      <c r="Y908" s="756"/>
      <c r="Z908" s="756"/>
      <c r="AA908" s="756" t="str">
        <f>IF(AND(AD891=""),"",CONCATENATE("(",'Master sheet'!$C$12," )"))</f>
        <v/>
      </c>
      <c r="AB908" s="756"/>
      <c r="AC908" s="756"/>
      <c r="AD908" s="756"/>
      <c r="AE908" s="756"/>
      <c r="AF908" s="756"/>
    </row>
    <row r="909" spans="1:32" ht="21.75" customHeight="1">
      <c r="A909" s="166" t="str">
        <f>IF(N891="","",A908+1)</f>
        <v/>
      </c>
      <c r="B909" s="757" t="s">
        <v>223</v>
      </c>
      <c r="C909" s="757"/>
      <c r="D909" s="757"/>
      <c r="E909" s="757"/>
      <c r="F909" s="758" t="s">
        <v>224</v>
      </c>
      <c r="G909" s="758"/>
      <c r="H909" s="758"/>
      <c r="I909" s="758"/>
      <c r="J909" s="758"/>
      <c r="K909" s="757" t="s">
        <v>225</v>
      </c>
      <c r="L909" s="757"/>
      <c r="M909" s="757"/>
      <c r="N909" s="757"/>
      <c r="O909" s="757"/>
      <c r="P909" s="757"/>
      <c r="Q909" s="770"/>
      <c r="R909" s="757" t="s">
        <v>223</v>
      </c>
      <c r="S909" s="757"/>
      <c r="T909" s="757"/>
      <c r="U909" s="757"/>
      <c r="V909" s="758" t="s">
        <v>224</v>
      </c>
      <c r="W909" s="758"/>
      <c r="X909" s="758"/>
      <c r="Y909" s="758"/>
      <c r="Z909" s="758"/>
      <c r="AA909" s="757" t="s">
        <v>225</v>
      </c>
      <c r="AB909" s="757"/>
      <c r="AC909" s="757"/>
      <c r="AD909" s="757"/>
      <c r="AE909" s="757"/>
      <c r="AF909" s="757"/>
    </row>
    <row r="911" spans="1:32" ht="21.9" customHeight="1">
      <c r="A911" s="165" t="str">
        <f>IF(N917="","",1)</f>
        <v/>
      </c>
      <c r="B911" s="759" t="s">
        <v>203</v>
      </c>
      <c r="C911" s="759"/>
      <c r="D911" s="759"/>
      <c r="E911" s="759"/>
      <c r="F911" s="759"/>
      <c r="G911" s="759"/>
      <c r="H911" s="759"/>
      <c r="I911" s="759"/>
      <c r="J911" s="759"/>
      <c r="K911" s="759"/>
      <c r="L911" s="759"/>
      <c r="M911" s="759"/>
      <c r="N911" s="759"/>
      <c r="O911" s="759"/>
      <c r="P911" s="759"/>
      <c r="Q911" s="770" t="s">
        <v>249</v>
      </c>
      <c r="R911" s="759" t="s">
        <v>203</v>
      </c>
      <c r="S911" s="759"/>
      <c r="T911" s="759"/>
      <c r="U911" s="759"/>
      <c r="V911" s="759"/>
      <c r="W911" s="759"/>
      <c r="X911" s="759"/>
      <c r="Y911" s="759"/>
      <c r="Z911" s="759"/>
      <c r="AA911" s="759"/>
      <c r="AB911" s="759"/>
      <c r="AC911" s="759"/>
      <c r="AD911" s="759"/>
      <c r="AE911" s="759"/>
      <c r="AF911" s="759"/>
    </row>
    <row r="912" spans="1:32" ht="21.9" customHeight="1">
      <c r="A912" s="166" t="str">
        <f>IF(N917="","",A911+1)</f>
        <v/>
      </c>
      <c r="B912" s="771" t="s">
        <v>204</v>
      </c>
      <c r="C912" s="771"/>
      <c r="D912" s="771"/>
      <c r="E912" s="771"/>
      <c r="F912" s="771"/>
      <c r="G912" s="771"/>
      <c r="H912" s="771"/>
      <c r="I912" s="771"/>
      <c r="J912" s="771"/>
      <c r="K912" s="771"/>
      <c r="L912" s="771"/>
      <c r="M912" s="771"/>
      <c r="N912" s="771"/>
      <c r="O912" s="771"/>
      <c r="P912" s="771"/>
      <c r="Q912" s="770"/>
      <c r="R912" s="771" t="s">
        <v>204</v>
      </c>
      <c r="S912" s="771"/>
      <c r="T912" s="771"/>
      <c r="U912" s="771"/>
      <c r="V912" s="771"/>
      <c r="W912" s="771"/>
      <c r="X912" s="771"/>
      <c r="Y912" s="771"/>
      <c r="Z912" s="771"/>
      <c r="AA912" s="771"/>
      <c r="AB912" s="771"/>
      <c r="AC912" s="771"/>
      <c r="AD912" s="771"/>
      <c r="AE912" s="771"/>
      <c r="AF912" s="771"/>
    </row>
    <row r="913" spans="1:32" ht="21.9" customHeight="1">
      <c r="A913" s="166" t="str">
        <f>IF(N917="","",A912+1)</f>
        <v/>
      </c>
      <c r="B913" s="772" t="s">
        <v>168</v>
      </c>
      <c r="C913" s="772"/>
      <c r="D913" s="772"/>
      <c r="E913" s="773" t="str">
        <f>IF(AND(N917=""),"",'Result Sheet'!$F$2)</f>
        <v/>
      </c>
      <c r="F913" s="773"/>
      <c r="G913" s="773"/>
      <c r="H913" s="773"/>
      <c r="I913" s="773"/>
      <c r="J913" s="773"/>
      <c r="K913" s="773"/>
      <c r="L913" s="773"/>
      <c r="M913" s="773"/>
      <c r="N913" s="773"/>
      <c r="O913" s="773"/>
      <c r="P913" s="773"/>
      <c r="Q913" s="770"/>
      <c r="R913" s="772" t="s">
        <v>168</v>
      </c>
      <c r="S913" s="772"/>
      <c r="T913" s="772"/>
      <c r="U913" s="773" t="str">
        <f>IF(AND(AD917=""),"",'Result Sheet'!$F$2)</f>
        <v/>
      </c>
      <c r="V913" s="773"/>
      <c r="W913" s="773"/>
      <c r="X913" s="773"/>
      <c r="Y913" s="773"/>
      <c r="Z913" s="773"/>
      <c r="AA913" s="773"/>
      <c r="AB913" s="773"/>
      <c r="AC913" s="773"/>
      <c r="AD913" s="773"/>
      <c r="AE913" s="773"/>
      <c r="AF913" s="773"/>
    </row>
    <row r="914" spans="1:32" ht="21.9" customHeight="1">
      <c r="A914" s="166" t="str">
        <f>IF(N917="","",A913+1)</f>
        <v/>
      </c>
      <c r="B914" s="164" t="s">
        <v>169</v>
      </c>
      <c r="C914" s="748" t="str">
        <f>IFERROR(VLOOKUP(N917,Marks,2,0),"")</f>
        <v/>
      </c>
      <c r="D914" s="748"/>
      <c r="E914" s="766" t="s">
        <v>212</v>
      </c>
      <c r="F914" s="766"/>
      <c r="G914" s="766"/>
      <c r="H914" s="748" t="str">
        <f>IFERROR(VLOOKUP(N917,Marks,3,0),"")</f>
        <v/>
      </c>
      <c r="I914" s="748"/>
      <c r="J914" s="749" t="s">
        <v>205</v>
      </c>
      <c r="K914" s="749"/>
      <c r="L914" s="749"/>
      <c r="M914" s="749"/>
      <c r="N914" s="750" t="str">
        <f>IF(AND(N917=""),"",'Marks Entry 1st'!$I$2)</f>
        <v/>
      </c>
      <c r="O914" s="750"/>
      <c r="P914" s="750"/>
      <c r="Q914" s="770"/>
      <c r="R914" s="164" t="s">
        <v>169</v>
      </c>
      <c r="S914" s="748" t="str">
        <f>IFERROR(VLOOKUP(AD917,Marks,2,0),"")</f>
        <v/>
      </c>
      <c r="T914" s="748"/>
      <c r="U914" s="766" t="s">
        <v>212</v>
      </c>
      <c r="V914" s="766"/>
      <c r="W914" s="766"/>
      <c r="X914" s="748" t="str">
        <f>IFERROR(VLOOKUP(AD917,Marks,3,0),"")</f>
        <v/>
      </c>
      <c r="Y914" s="748"/>
      <c r="Z914" s="749" t="s">
        <v>205</v>
      </c>
      <c r="AA914" s="749"/>
      <c r="AB914" s="749"/>
      <c r="AC914" s="749"/>
      <c r="AD914" s="750" t="str">
        <f>IF(AND(AD917=""),"",'Marks Entry 1st'!$I$2)</f>
        <v/>
      </c>
      <c r="AE914" s="750"/>
      <c r="AF914" s="750"/>
    </row>
    <row r="915" spans="1:32" ht="21.9" customHeight="1">
      <c r="A915" s="166" t="str">
        <f>IF(N917="","",A914+1)</f>
        <v/>
      </c>
      <c r="B915" s="751" t="s">
        <v>206</v>
      </c>
      <c r="C915" s="751"/>
      <c r="D915" s="751"/>
      <c r="E915" s="752" t="str">
        <f>IFERROR(VLOOKUP(N917,Marks,6,0),"")</f>
        <v/>
      </c>
      <c r="F915" s="752"/>
      <c r="G915" s="752"/>
      <c r="H915" s="752"/>
      <c r="I915" s="752"/>
      <c r="J915" s="753" t="s">
        <v>209</v>
      </c>
      <c r="K915" s="753"/>
      <c r="L915" s="753"/>
      <c r="M915" s="753"/>
      <c r="N915" s="754" t="str">
        <f>IFERROR(VLOOKUP(N917,Marks,5,0),"")</f>
        <v/>
      </c>
      <c r="O915" s="754"/>
      <c r="P915" s="754"/>
      <c r="Q915" s="770"/>
      <c r="R915" s="751" t="s">
        <v>206</v>
      </c>
      <c r="S915" s="751"/>
      <c r="T915" s="751"/>
      <c r="U915" s="752" t="str">
        <f>IFERROR(VLOOKUP(AD917,Marks,6,0),"")</f>
        <v/>
      </c>
      <c r="V915" s="752"/>
      <c r="W915" s="752"/>
      <c r="X915" s="752"/>
      <c r="Y915" s="752"/>
      <c r="Z915" s="753" t="s">
        <v>209</v>
      </c>
      <c r="AA915" s="753"/>
      <c r="AB915" s="753"/>
      <c r="AC915" s="753"/>
      <c r="AD915" s="754" t="str">
        <f>IFERROR(VLOOKUP(AD917,Marks,5,0),"")</f>
        <v/>
      </c>
      <c r="AE915" s="754"/>
      <c r="AF915" s="754"/>
    </row>
    <row r="916" spans="1:32" ht="21.9" customHeight="1">
      <c r="A916" s="166" t="str">
        <f>IF(N917="","",A915+1)</f>
        <v/>
      </c>
      <c r="B916" s="751" t="s">
        <v>207</v>
      </c>
      <c r="C916" s="751"/>
      <c r="D916" s="751"/>
      <c r="E916" s="752" t="str">
        <f>IFERROR(VLOOKUP(N917,Marks,7,0),"")</f>
        <v/>
      </c>
      <c r="F916" s="752"/>
      <c r="G916" s="752"/>
      <c r="H916" s="752"/>
      <c r="I916" s="752"/>
      <c r="J916" s="753" t="s">
        <v>210</v>
      </c>
      <c r="K916" s="753"/>
      <c r="L916" s="753"/>
      <c r="M916" s="753"/>
      <c r="N916" s="767" t="str">
        <f>IFERROR(VLOOKUP(N917,Marks,4,0),"")</f>
        <v/>
      </c>
      <c r="O916" s="767"/>
      <c r="P916" s="767"/>
      <c r="Q916" s="770"/>
      <c r="R916" s="751" t="s">
        <v>207</v>
      </c>
      <c r="S916" s="751"/>
      <c r="T916" s="751"/>
      <c r="U916" s="752" t="str">
        <f>IFERROR(VLOOKUP(AD917,Marks,7,0),"")</f>
        <v/>
      </c>
      <c r="V916" s="752"/>
      <c r="W916" s="752"/>
      <c r="X916" s="752"/>
      <c r="Y916" s="752"/>
      <c r="Z916" s="753" t="s">
        <v>210</v>
      </c>
      <c r="AA916" s="753"/>
      <c r="AB916" s="753"/>
      <c r="AC916" s="753"/>
      <c r="AD916" s="767" t="str">
        <f>IFERROR(VLOOKUP(AD917,Marks,4,0),"")</f>
        <v/>
      </c>
      <c r="AE916" s="767"/>
      <c r="AF916" s="767"/>
    </row>
    <row r="917" spans="1:32" ht="21.9" customHeight="1">
      <c r="A917" s="166" t="str">
        <f>IF(N917="","",A916+1)</f>
        <v/>
      </c>
      <c r="B917" s="751" t="s">
        <v>208</v>
      </c>
      <c r="C917" s="751"/>
      <c r="D917" s="751"/>
      <c r="E917" s="752" t="str">
        <f>IFERROR(VLOOKUP(N917,Marks,8,0),"")</f>
        <v/>
      </c>
      <c r="F917" s="752"/>
      <c r="G917" s="752"/>
      <c r="H917" s="752"/>
      <c r="I917" s="752"/>
      <c r="J917" s="753" t="s">
        <v>211</v>
      </c>
      <c r="K917" s="753"/>
      <c r="L917" s="753"/>
      <c r="M917" s="753"/>
      <c r="N917" s="760" t="str">
        <f>IF(AD891="","",IF(AND(AD891+1&gt;$AN$6),"",AD891+1))</f>
        <v/>
      </c>
      <c r="O917" s="760"/>
      <c r="P917" s="760"/>
      <c r="Q917" s="770"/>
      <c r="R917" s="751" t="s">
        <v>208</v>
      </c>
      <c r="S917" s="751"/>
      <c r="T917" s="751"/>
      <c r="U917" s="752" t="str">
        <f>IFERROR(VLOOKUP(AD917,Marks,8,0),"")</f>
        <v/>
      </c>
      <c r="V917" s="752"/>
      <c r="W917" s="752"/>
      <c r="X917" s="752"/>
      <c r="Y917" s="752"/>
      <c r="Z917" s="753" t="s">
        <v>211</v>
      </c>
      <c r="AA917" s="753"/>
      <c r="AB917" s="753"/>
      <c r="AC917" s="753"/>
      <c r="AD917" s="761" t="str">
        <f>IF(N917="","",IF(AND(N917+1&gt;$AN$6),"",N917+1))</f>
        <v/>
      </c>
      <c r="AE917" s="761"/>
      <c r="AF917" s="761"/>
    </row>
    <row r="918" spans="1:32" ht="9" customHeight="1">
      <c r="A918" s="166" t="str">
        <f>IF(N917="","",A917+1)</f>
        <v/>
      </c>
      <c r="B918" s="123"/>
      <c r="C918" s="123"/>
      <c r="D918" s="123"/>
      <c r="E918" s="124"/>
      <c r="F918" s="124"/>
      <c r="G918" s="124"/>
      <c r="H918" s="123"/>
      <c r="I918" s="123"/>
      <c r="J918" s="125"/>
      <c r="K918" s="125"/>
      <c r="L918" s="125"/>
      <c r="M918" s="76"/>
      <c r="N918" s="76"/>
      <c r="O918" s="76"/>
      <c r="P918" s="76"/>
      <c r="Q918" s="770"/>
      <c r="R918" s="123"/>
      <c r="S918" s="123"/>
      <c r="T918" s="123"/>
      <c r="U918" s="124"/>
      <c r="V918" s="124"/>
      <c r="W918" s="124"/>
      <c r="X918" s="123"/>
      <c r="Y918" s="123"/>
      <c r="Z918" s="125"/>
      <c r="AA918" s="125"/>
      <c r="AB918" s="125"/>
      <c r="AC918" s="76"/>
      <c r="AD918" s="76"/>
      <c r="AE918" s="76"/>
      <c r="AF918" s="76"/>
    </row>
    <row r="919" spans="1:32" ht="21" customHeight="1">
      <c r="A919" s="166" t="str">
        <f>IF(N917="","",A918+1)</f>
        <v/>
      </c>
      <c r="B919" s="762" t="s">
        <v>213</v>
      </c>
      <c r="C919" s="610" t="s">
        <v>214</v>
      </c>
      <c r="D919" s="610"/>
      <c r="E919" s="610"/>
      <c r="F919" s="763" t="s">
        <v>13</v>
      </c>
      <c r="G919" s="764"/>
      <c r="H919" s="764"/>
      <c r="I919" s="765"/>
      <c r="J919" s="613" t="s">
        <v>184</v>
      </c>
      <c r="K919" s="614" t="s">
        <v>167</v>
      </c>
      <c r="L919" s="615"/>
      <c r="M919" s="615"/>
      <c r="N919" s="616"/>
      <c r="O919" s="580" t="s">
        <v>185</v>
      </c>
      <c r="P919" s="581" t="s">
        <v>186</v>
      </c>
      <c r="Q919" s="770"/>
      <c r="R919" s="762" t="s">
        <v>213</v>
      </c>
      <c r="S919" s="610" t="s">
        <v>214</v>
      </c>
      <c r="T919" s="610"/>
      <c r="U919" s="610"/>
      <c r="V919" s="763" t="s">
        <v>13</v>
      </c>
      <c r="W919" s="764"/>
      <c r="X919" s="764"/>
      <c r="Y919" s="765"/>
      <c r="Z919" s="613" t="s">
        <v>184</v>
      </c>
      <c r="AA919" s="614" t="s">
        <v>167</v>
      </c>
      <c r="AB919" s="615"/>
      <c r="AC919" s="615"/>
      <c r="AD919" s="616"/>
      <c r="AE919" s="580" t="s">
        <v>185</v>
      </c>
      <c r="AF919" s="581" t="s">
        <v>186</v>
      </c>
    </row>
    <row r="920" spans="1:32" ht="90.75" customHeight="1">
      <c r="A920" s="166" t="str">
        <f>IF(N917="","",A919+1)</f>
        <v/>
      </c>
      <c r="B920" s="762"/>
      <c r="C920" s="171" t="s">
        <v>11</v>
      </c>
      <c r="D920" s="171" t="s">
        <v>180</v>
      </c>
      <c r="E920" s="171" t="s">
        <v>108</v>
      </c>
      <c r="F920" s="171" t="s">
        <v>182</v>
      </c>
      <c r="G920" s="171" t="s">
        <v>183</v>
      </c>
      <c r="H920" s="305" t="s">
        <v>10</v>
      </c>
      <c r="I920" s="171" t="s">
        <v>108</v>
      </c>
      <c r="J920" s="613"/>
      <c r="K920" s="172" t="s">
        <v>182</v>
      </c>
      <c r="L920" s="172" t="s">
        <v>183</v>
      </c>
      <c r="M920" s="173" t="s">
        <v>10</v>
      </c>
      <c r="N920" s="171" t="s">
        <v>108</v>
      </c>
      <c r="O920" s="580"/>
      <c r="P920" s="736"/>
      <c r="Q920" s="770"/>
      <c r="R920" s="762"/>
      <c r="S920" s="171" t="s">
        <v>11</v>
      </c>
      <c r="T920" s="171" t="s">
        <v>180</v>
      </c>
      <c r="U920" s="171" t="s">
        <v>108</v>
      </c>
      <c r="V920" s="171" t="s">
        <v>182</v>
      </c>
      <c r="W920" s="171" t="s">
        <v>183</v>
      </c>
      <c r="X920" s="305" t="s">
        <v>10</v>
      </c>
      <c r="Y920" s="171" t="s">
        <v>108</v>
      </c>
      <c r="Z920" s="613"/>
      <c r="AA920" s="172" t="s">
        <v>182</v>
      </c>
      <c r="AB920" s="172" t="s">
        <v>183</v>
      </c>
      <c r="AC920" s="173" t="s">
        <v>10</v>
      </c>
      <c r="AD920" s="171" t="s">
        <v>108</v>
      </c>
      <c r="AE920" s="580"/>
      <c r="AF920" s="736">
        <v>0</v>
      </c>
    </row>
    <row r="921" spans="1:32" ht="18.75" customHeight="1">
      <c r="A921" s="166" t="str">
        <f>IF(N917="","",A920+1)</f>
        <v/>
      </c>
      <c r="B921" s="762"/>
      <c r="C921" s="390">
        <v>20</v>
      </c>
      <c r="D921" s="390">
        <v>20</v>
      </c>
      <c r="E921" s="116">
        <v>40</v>
      </c>
      <c r="F921" s="390">
        <v>30</v>
      </c>
      <c r="G921" s="390">
        <v>18</v>
      </c>
      <c r="H921" s="390">
        <v>12</v>
      </c>
      <c r="I921" s="116">
        <v>60</v>
      </c>
      <c r="J921" s="118">
        <v>100</v>
      </c>
      <c r="K921" s="390">
        <v>50</v>
      </c>
      <c r="L921" s="390">
        <v>30</v>
      </c>
      <c r="M921" s="390">
        <v>20</v>
      </c>
      <c r="N921" s="116">
        <v>100</v>
      </c>
      <c r="O921" s="118">
        <v>200</v>
      </c>
      <c r="P921" s="775" t="str">
        <f>IF(AND(N917="",C914="",E915="",N915=""),"",IF(OR(C914=1,C914=2),600,800))</f>
        <v/>
      </c>
      <c r="Q921" s="770"/>
      <c r="R921" s="762"/>
      <c r="S921" s="390">
        <v>20</v>
      </c>
      <c r="T921" s="390">
        <v>20</v>
      </c>
      <c r="U921" s="116">
        <v>40</v>
      </c>
      <c r="V921" s="390">
        <v>30</v>
      </c>
      <c r="W921" s="390">
        <v>18</v>
      </c>
      <c r="X921" s="390">
        <v>12</v>
      </c>
      <c r="Y921" s="116">
        <v>60</v>
      </c>
      <c r="Z921" s="118">
        <v>100</v>
      </c>
      <c r="AA921" s="390">
        <v>50</v>
      </c>
      <c r="AB921" s="390">
        <v>30</v>
      </c>
      <c r="AC921" s="390">
        <v>20</v>
      </c>
      <c r="AD921" s="116">
        <v>100</v>
      </c>
      <c r="AE921" s="118">
        <v>200</v>
      </c>
      <c r="AF921" s="775" t="str">
        <f>IF(AND(AD917="",S914="",U915="",AD915=""),"",IF(OR(S914=1,S914=2),600,800))</f>
        <v/>
      </c>
    </row>
    <row r="922" spans="1:32" ht="21" customHeight="1">
      <c r="A922" s="166" t="str">
        <f>IF(N917="","",A921+1)</f>
        <v/>
      </c>
      <c r="B922" s="122" t="str">
        <f>'Result Sheet'!$L$4</f>
        <v xml:space="preserve">हिन्दी </v>
      </c>
      <c r="C922" s="391" t="str">
        <f>IFERROR(VLOOKUP(N917,Marks,11,0),"")</f>
        <v/>
      </c>
      <c r="D922" s="391" t="str">
        <f>IFERROR(VLOOKUP(N917,Marks,12,0),"")</f>
        <v/>
      </c>
      <c r="E922" s="117" t="str">
        <f>IFERROR(VLOOKUP(N917,Marks,13,0),"")</f>
        <v/>
      </c>
      <c r="F922" s="391" t="str">
        <f>IFERROR(VLOOKUP(N917,Marks,14,0),"")</f>
        <v/>
      </c>
      <c r="G922" s="391" t="str">
        <f>IFERROR(VLOOKUP(N917,Marks,15,0),"")</f>
        <v/>
      </c>
      <c r="H922" s="391" t="str">
        <f>IFERROR(VLOOKUP(N917,Marks,16,0),"")</f>
        <v/>
      </c>
      <c r="I922" s="117" t="str">
        <f>IFERROR(VLOOKUP(N917,Marks,17,0),"")</f>
        <v/>
      </c>
      <c r="J922" s="119">
        <f>IFERROR(VLOOKUP(N917,Marks,18,0),"")</f>
        <v>0</v>
      </c>
      <c r="K922" s="391" t="str">
        <f>IFERROR(VLOOKUP(N917,Marks,19,0),"")</f>
        <v/>
      </c>
      <c r="L922" s="391" t="str">
        <f>IFERROR(VLOOKUP(N917,Marks,20,0),"")</f>
        <v/>
      </c>
      <c r="M922" s="391" t="str">
        <f>IFERROR(VLOOKUP(N917,Marks,21,0),"")</f>
        <v/>
      </c>
      <c r="N922" s="117" t="str">
        <f>IFERROR(VLOOKUP(N917,Marks,22,0),"")</f>
        <v/>
      </c>
      <c r="O922" s="119" t="str">
        <f>IFERROR(VLOOKUP(N917,Marks,23,0),"")</f>
        <v/>
      </c>
      <c r="P922" s="323" t="str">
        <f>IFERROR(VLOOKUP(N917,Marks,29,0),"")</f>
        <v/>
      </c>
      <c r="Q922" s="770"/>
      <c r="R922" s="122" t="str">
        <f>'Result Sheet'!$L$4</f>
        <v xml:space="preserve">हिन्दी </v>
      </c>
      <c r="S922" s="391" t="str">
        <f>IFERROR(VLOOKUP(AD917,Marks,11,0),"")</f>
        <v/>
      </c>
      <c r="T922" s="391" t="str">
        <f>IFERROR(VLOOKUP(AD917,Marks,12,0),"")</f>
        <v/>
      </c>
      <c r="U922" s="117" t="str">
        <f>IFERROR(VLOOKUP(AD917,Marks,13,0),"")</f>
        <v/>
      </c>
      <c r="V922" s="391" t="str">
        <f>IFERROR(VLOOKUP(AD917,Marks,14,0),"")</f>
        <v/>
      </c>
      <c r="W922" s="391" t="str">
        <f>IFERROR(VLOOKUP(AD917,Marks,15,0),"")</f>
        <v/>
      </c>
      <c r="X922" s="391" t="str">
        <f>IFERROR(VLOOKUP(AD917,Marks,16,0),"")</f>
        <v/>
      </c>
      <c r="Y922" s="117" t="str">
        <f>IFERROR(VLOOKUP(AD917,Marks,17,0),"")</f>
        <v/>
      </c>
      <c r="Z922" s="119">
        <f>IFERROR(VLOOKUP(AD917,Marks,18,0),"")</f>
        <v>0</v>
      </c>
      <c r="AA922" s="391" t="str">
        <f>IFERROR(VLOOKUP(AD917,Marks,19,0),"")</f>
        <v/>
      </c>
      <c r="AB922" s="391" t="str">
        <f>IFERROR(VLOOKUP(AD917,Marks,20,0),"")</f>
        <v/>
      </c>
      <c r="AC922" s="391" t="str">
        <f>IFERROR(VLOOKUP(AD917,Marks,21,0),"")</f>
        <v/>
      </c>
      <c r="AD922" s="117" t="str">
        <f>IFERROR(VLOOKUP(AD917,Marks,22,0),"")</f>
        <v/>
      </c>
      <c r="AE922" s="119" t="str">
        <f>IFERROR(VLOOKUP(AD917,Marks,23,0),"")</f>
        <v/>
      </c>
      <c r="AF922" s="323" t="str">
        <f>IFERROR(VLOOKUP(AD917,Marks,29,0),"")</f>
        <v/>
      </c>
    </row>
    <row r="923" spans="1:32" ht="21" customHeight="1">
      <c r="A923" s="166" t="str">
        <f>IF(N917="","",A922+1)</f>
        <v/>
      </c>
      <c r="B923" s="122" t="str">
        <f>'Result Sheet'!$AE$4</f>
        <v xml:space="preserve">अंग्रेजी </v>
      </c>
      <c r="C923" s="391" t="str">
        <f>IFERROR(VLOOKUP(N917,Marks,30,0),"")</f>
        <v/>
      </c>
      <c r="D923" s="391" t="str">
        <f>IFERROR(VLOOKUP(N917,Marks,31,0),"")</f>
        <v/>
      </c>
      <c r="E923" s="117" t="str">
        <f>IFERROR(VLOOKUP(N917,Marks,32,0),"")</f>
        <v/>
      </c>
      <c r="F923" s="391" t="str">
        <f>IFERROR(VLOOKUP(N917,Marks,33,0),"")</f>
        <v/>
      </c>
      <c r="G923" s="391" t="str">
        <f>IFERROR(VLOOKUP(N917,Marks,34,0),"")</f>
        <v/>
      </c>
      <c r="H923" s="391" t="str">
        <f>IFERROR(VLOOKUP(N917,Marks,35,0),"")</f>
        <v/>
      </c>
      <c r="I923" s="117" t="str">
        <f>IFERROR(VLOOKUP(N917,Marks,36,0),"")</f>
        <v/>
      </c>
      <c r="J923" s="119">
        <f>IFERROR(VLOOKUP(N917,Marks,37,0),"")</f>
        <v>0</v>
      </c>
      <c r="K923" s="391" t="str">
        <f>IFERROR(VLOOKUP(N917,Marks,38,0),"")</f>
        <v/>
      </c>
      <c r="L923" s="391" t="str">
        <f>IFERROR(VLOOKUP(N917,Marks,39,0),"")</f>
        <v/>
      </c>
      <c r="M923" s="391" t="str">
        <f>IFERROR(VLOOKUP(N917,Marks,40,0),"")</f>
        <v/>
      </c>
      <c r="N923" s="117" t="str">
        <f>IFERROR(VLOOKUP(N917,Marks,41,0),"")</f>
        <v/>
      </c>
      <c r="O923" s="119" t="str">
        <f>IFERROR(VLOOKUP(N917,Marks,42,0),"")</f>
        <v/>
      </c>
      <c r="P923" s="323" t="str">
        <f>IFERROR(VLOOKUP(N917,Marks,48,0),"")</f>
        <v/>
      </c>
      <c r="Q923" s="770"/>
      <c r="R923" s="122" t="str">
        <f>'Result Sheet'!$AE$4</f>
        <v xml:space="preserve">अंग्रेजी </v>
      </c>
      <c r="S923" s="391" t="str">
        <f>IFERROR(VLOOKUP(AD917,Marks,30,0),"")</f>
        <v/>
      </c>
      <c r="T923" s="391" t="str">
        <f>IFERROR(VLOOKUP(AD917,Marks,31,0),"")</f>
        <v/>
      </c>
      <c r="U923" s="117" t="str">
        <f>IFERROR(VLOOKUP(AD917,Marks,32,0),"")</f>
        <v/>
      </c>
      <c r="V923" s="391" t="str">
        <f>IFERROR(VLOOKUP(AD917,Marks,33,0),"")</f>
        <v/>
      </c>
      <c r="W923" s="391" t="str">
        <f>IFERROR(VLOOKUP(AD917,Marks,34,0),"")</f>
        <v/>
      </c>
      <c r="X923" s="391" t="str">
        <f>IFERROR(VLOOKUP(AD917,Marks,35,0),"")</f>
        <v/>
      </c>
      <c r="Y923" s="117" t="str">
        <f>IFERROR(VLOOKUP(AD917,Marks,36,0),"")</f>
        <v/>
      </c>
      <c r="Z923" s="119">
        <f>IFERROR(VLOOKUP(AD917,Marks,37,0),"")</f>
        <v>0</v>
      </c>
      <c r="AA923" s="391" t="str">
        <f>IFERROR(VLOOKUP(AD917,Marks,38,0),"")</f>
        <v/>
      </c>
      <c r="AB923" s="391" t="str">
        <f>IFERROR(VLOOKUP(AD917,Marks,39,0),"")</f>
        <v/>
      </c>
      <c r="AC923" s="391" t="str">
        <f>IFERROR(VLOOKUP(AD917,Marks,40,0),"")</f>
        <v/>
      </c>
      <c r="AD923" s="117" t="str">
        <f>IFERROR(VLOOKUP(AD917,Marks,41,0),"")</f>
        <v/>
      </c>
      <c r="AE923" s="119" t="str">
        <f>IFERROR(VLOOKUP(AD917,Marks,42,0),"")</f>
        <v/>
      </c>
      <c r="AF923" s="323" t="str">
        <f>IFERROR(VLOOKUP(AD917,Marks,48,0),"")</f>
        <v/>
      </c>
    </row>
    <row r="924" spans="1:32" ht="21" customHeight="1">
      <c r="A924" s="166" t="str">
        <f>IF(N917="","",A923+1)</f>
        <v/>
      </c>
      <c r="B924" s="122" t="str">
        <f>'Result Sheet'!$AX$4</f>
        <v xml:space="preserve">गणित </v>
      </c>
      <c r="C924" s="391" t="str">
        <f>IFERROR(VLOOKUP(N917,Marks,49,0),"")</f>
        <v/>
      </c>
      <c r="D924" s="391" t="str">
        <f>IFERROR(VLOOKUP(N917,Marks,50,0),"")</f>
        <v/>
      </c>
      <c r="E924" s="117" t="str">
        <f>IFERROR(VLOOKUP(N917,Marks,51,0),"")</f>
        <v/>
      </c>
      <c r="F924" s="391" t="str">
        <f>IFERROR(VLOOKUP(N917,Marks,52,0),"")</f>
        <v/>
      </c>
      <c r="G924" s="391" t="str">
        <f>IFERROR(VLOOKUP(N917,Marks,53,0),"")</f>
        <v/>
      </c>
      <c r="H924" s="391" t="str">
        <f>IFERROR(VLOOKUP(N917,Marks,54,0),"")</f>
        <v/>
      </c>
      <c r="I924" s="117" t="str">
        <f>IFERROR(VLOOKUP(N917,Marks,55,0),"")</f>
        <v/>
      </c>
      <c r="J924" s="119">
        <f>IFERROR(VLOOKUP(N917,Marks,56,0),"")</f>
        <v>0</v>
      </c>
      <c r="K924" s="391" t="str">
        <f>IFERROR(VLOOKUP(N917,Marks,57,0),"")</f>
        <v/>
      </c>
      <c r="L924" s="391" t="str">
        <f>IFERROR(VLOOKUP(N917,Marks,58,0),"")</f>
        <v/>
      </c>
      <c r="M924" s="391" t="str">
        <f>IFERROR(VLOOKUP(N917,Marks,59,0),"")</f>
        <v/>
      </c>
      <c r="N924" s="117" t="str">
        <f>IFERROR(VLOOKUP(N917,Marks,60,0),"")</f>
        <v/>
      </c>
      <c r="O924" s="119" t="str">
        <f>IFERROR(VLOOKUP(N917,Marks,61,0),"")</f>
        <v/>
      </c>
      <c r="P924" s="323" t="str">
        <f>IFERROR(VLOOKUP(N917,Marks,67,0),"")</f>
        <v/>
      </c>
      <c r="Q924" s="770"/>
      <c r="R924" s="122" t="str">
        <f>'Result Sheet'!$AX$4</f>
        <v xml:space="preserve">गणित </v>
      </c>
      <c r="S924" s="391" t="str">
        <f>IFERROR(VLOOKUP(AD917,Marks,49,0),"")</f>
        <v/>
      </c>
      <c r="T924" s="391" t="str">
        <f>IFERROR(VLOOKUP(AD917,Marks,50,0),"")</f>
        <v/>
      </c>
      <c r="U924" s="117" t="str">
        <f>IFERROR(VLOOKUP(AD917,Marks,51,0),"")</f>
        <v/>
      </c>
      <c r="V924" s="391" t="str">
        <f>IFERROR(VLOOKUP(AD917,Marks,52,0),"")</f>
        <v/>
      </c>
      <c r="W924" s="391" t="str">
        <f>IFERROR(VLOOKUP(AD917,Marks,53,0),"")</f>
        <v/>
      </c>
      <c r="X924" s="391" t="str">
        <f>IFERROR(VLOOKUP(AD917,Marks,54,0),"")</f>
        <v/>
      </c>
      <c r="Y924" s="117" t="str">
        <f>IFERROR(VLOOKUP(AD917,Marks,55,0),"")</f>
        <v/>
      </c>
      <c r="Z924" s="119">
        <f>IFERROR(VLOOKUP(AD917,Marks,56,0),"")</f>
        <v>0</v>
      </c>
      <c r="AA924" s="391" t="str">
        <f>IFERROR(VLOOKUP(AD917,Marks,57,0),"")</f>
        <v/>
      </c>
      <c r="AB924" s="391" t="str">
        <f>IFERROR(VLOOKUP(AD917,Marks,58,0),"")</f>
        <v/>
      </c>
      <c r="AC924" s="391" t="str">
        <f>IFERROR(VLOOKUP(AD917,Marks,59,0),"")</f>
        <v/>
      </c>
      <c r="AD924" s="117" t="str">
        <f>IFERROR(VLOOKUP(AD917,Marks,60,0),"")</f>
        <v/>
      </c>
      <c r="AE924" s="119" t="str">
        <f>IFERROR(VLOOKUP(AD917,Marks,61,0),"")</f>
        <v/>
      </c>
      <c r="AF924" s="323" t="str">
        <f>IFERROR(VLOOKUP(AD917,Marks,67,0),"")</f>
        <v/>
      </c>
    </row>
    <row r="925" spans="1:32" ht="21" customHeight="1">
      <c r="A925" s="166" t="str">
        <f>IF(N917="","",A924+1)</f>
        <v/>
      </c>
      <c r="B925" s="122" t="str">
        <f>'Result Sheet'!$BQ$4</f>
        <v xml:space="preserve">पर्यावरण अध्ययन </v>
      </c>
      <c r="C925" s="391" t="str">
        <f>IFERROR(VLOOKUP(N917,Marks,68,0),"")</f>
        <v/>
      </c>
      <c r="D925" s="391" t="str">
        <f>IFERROR(VLOOKUP(N917,Marks,69,0),"")</f>
        <v/>
      </c>
      <c r="E925" s="117" t="str">
        <f>IFERROR(VLOOKUP(N917,Marks,70,0),"")</f>
        <v/>
      </c>
      <c r="F925" s="391" t="str">
        <f>IFERROR(VLOOKUP(N917,Marks,71,0),"")</f>
        <v/>
      </c>
      <c r="G925" s="391" t="str">
        <f>IFERROR(VLOOKUP(N917,Marks,72,0),"")</f>
        <v/>
      </c>
      <c r="H925" s="391" t="str">
        <f>IFERROR(VLOOKUP(N917,Marks,73,0),"")</f>
        <v/>
      </c>
      <c r="I925" s="117" t="str">
        <f>IFERROR(VLOOKUP(N917,Marks,74,0),"")</f>
        <v/>
      </c>
      <c r="J925" s="119">
        <f>IFERROR(VLOOKUP(N917,Marks,75,0),"")</f>
        <v>0</v>
      </c>
      <c r="K925" s="391" t="str">
        <f>IFERROR(VLOOKUP(N917,Marks,76,0),"")</f>
        <v/>
      </c>
      <c r="L925" s="391" t="str">
        <f>IFERROR(VLOOKUP(N917,Marks,77,0),"")</f>
        <v/>
      </c>
      <c r="M925" s="391" t="str">
        <f>IFERROR(VLOOKUP(N917,Marks,78,0),"")</f>
        <v/>
      </c>
      <c r="N925" s="117" t="str">
        <f>IFERROR(VLOOKUP(N917,Marks,79,0),"")</f>
        <v/>
      </c>
      <c r="O925" s="119" t="str">
        <f>IFERROR(VLOOKUP(N917,Marks,80,0),"")</f>
        <v/>
      </c>
      <c r="P925" s="323" t="str">
        <f>IFERROR(VLOOKUP(N917,Marks,86,0),"")</f>
        <v/>
      </c>
      <c r="Q925" s="770"/>
      <c r="R925" s="122" t="str">
        <f>'Result Sheet'!$BQ$4</f>
        <v xml:space="preserve">पर्यावरण अध्ययन </v>
      </c>
      <c r="S925" s="391" t="str">
        <f>IFERROR(VLOOKUP(AD917,Marks,68,0),"")</f>
        <v/>
      </c>
      <c r="T925" s="391" t="str">
        <f>IFERROR(VLOOKUP(AD917,Marks,69,0),"")</f>
        <v/>
      </c>
      <c r="U925" s="117" t="str">
        <f>IFERROR(VLOOKUP(AD917,Marks,70,0),"")</f>
        <v/>
      </c>
      <c r="V925" s="391" t="str">
        <f>IFERROR(VLOOKUP(AD917,Marks,71,0),"")</f>
        <v/>
      </c>
      <c r="W925" s="391" t="str">
        <f>IFERROR(VLOOKUP(AD917,Marks,72,0),"")</f>
        <v/>
      </c>
      <c r="X925" s="391" t="str">
        <f>IFERROR(VLOOKUP(AD917,Marks,73,0),"")</f>
        <v/>
      </c>
      <c r="Y925" s="117" t="str">
        <f>IFERROR(VLOOKUP(AD917,Marks,74,0),"")</f>
        <v/>
      </c>
      <c r="Z925" s="119">
        <f>IFERROR(VLOOKUP(AD917,Marks,75,0),"")</f>
        <v>0</v>
      </c>
      <c r="AA925" s="391" t="str">
        <f>IFERROR(VLOOKUP(AD917,Marks,76,0),"")</f>
        <v/>
      </c>
      <c r="AB925" s="391" t="str">
        <f>IFERROR(VLOOKUP(AD917,Marks,77,0),"")</f>
        <v/>
      </c>
      <c r="AC925" s="391" t="str">
        <f>IFERROR(VLOOKUP(AD917,Marks,78,0),"")</f>
        <v/>
      </c>
      <c r="AD925" s="117" t="str">
        <f>IFERROR(VLOOKUP(AD917,Marks,79,0),"")</f>
        <v/>
      </c>
      <c r="AE925" s="119" t="str">
        <f>IFERROR(VLOOKUP(AD917,Marks,80,0),"")</f>
        <v/>
      </c>
      <c r="AF925" s="323" t="str">
        <f>IFERROR(VLOOKUP(AD917,Marks,86,0),"")</f>
        <v/>
      </c>
    </row>
    <row r="926" spans="1:32" ht="25.5" customHeight="1">
      <c r="A926" s="166" t="str">
        <f>IF(N917="","",A925+1)</f>
        <v/>
      </c>
      <c r="B926" s="392" t="s">
        <v>215</v>
      </c>
      <c r="C926" s="120" t="str">
        <f>IF(AND(C922="",C923="",C924="",C925=""),"",IF(OR(C914=1,C914=2),SUM(C922:C924),SUM(C922:C925)))</f>
        <v/>
      </c>
      <c r="D926" s="120" t="str">
        <f>IF(AND(D922="",D923="",D924="",D925=""),"",IF(OR(C914=1,C914=2),SUM(D922:D924),SUM(D922:D925)))</f>
        <v/>
      </c>
      <c r="E926" s="120" t="str">
        <f>IF(AND(E922="",E923="",E924="",E925=""),"",IF(OR(C914=1,C914=2),SUM(E922:E924),SUM(E922:E925)))</f>
        <v/>
      </c>
      <c r="F926" s="120" t="str">
        <f>IF(AND(F922="",F923="",F924="",F925=""),"",IF(OR(C914=1,C914=2),SUM(F922:F924),SUM(F922:F925)))</f>
        <v/>
      </c>
      <c r="G926" s="120" t="str">
        <f>IF(AND(G922="",G923="",G924="",G925=""),"",IF(OR(C914=1,C914=2),SUM(G922:G924),SUM(G922:G925)))</f>
        <v/>
      </c>
      <c r="H926" s="120" t="str">
        <f>IF(AND(H922="",H923="",H924="",H925=""),"",IF(OR(C914=1,C914=2),SUM(H922:H924),SUM(H922:H925)))</f>
        <v/>
      </c>
      <c r="I926" s="120" t="str">
        <f>IF(AND(I922="",I923="",I924="",I925=""),"",IF(OR(C914=1,C914=2),SUM(I922:I924),SUM(I922:I925)))</f>
        <v/>
      </c>
      <c r="J926" s="120">
        <f>IF(AND(J922="",J923="",J924="",J925=""),"",IF(OR(C914=1,C914=2),SUM(J922:J924),SUM(J922:J925)))</f>
        <v>0</v>
      </c>
      <c r="K926" s="120" t="str">
        <f>IF(AND(K922="",K923="",K924="",K925=""),"",IF(OR(C914=1,C914=2),SUM(K922:K924),SUM(K922:K925)))</f>
        <v/>
      </c>
      <c r="L926" s="120" t="str">
        <f>IF(AND(L922="",L923="",L924="",L925=""),"",IF(OR(C914=1,C914=2),SUM(L922:L924),SUM(L922:L925)))</f>
        <v/>
      </c>
      <c r="M926" s="120" t="str">
        <f>IF(AND(M922="",M923="",M924="",M925=""),"",IF(OR(C914=1,C914=2),SUM(M922:M924),SUM(M922:M925)))</f>
        <v/>
      </c>
      <c r="N926" s="120" t="str">
        <f>IF(AND(N922="",N923="",N924="",N925=""),"",IF(OR(C914=1,C914=2),SUM(N922:N924),SUM(N922:N925)))</f>
        <v/>
      </c>
      <c r="O926" s="120" t="str">
        <f>IF(AND(O922="",O923="",O924="",O925=""),"",IF(OR(C914=1,C914=2),SUM(O922:O924),SUM(O922:O925)))</f>
        <v/>
      </c>
      <c r="P926" s="326" t="str">
        <f>IF(OR(N917="",E915="",O926=""),"",IF(O926&gt;=81%*P921,"A",IF(O926&gt;=61%*P921,"B",IF(O926&gt;=41%*P921,"C",IF(O926&gt;=21%*P921,"D","E")))))</f>
        <v/>
      </c>
      <c r="Q926" s="770"/>
      <c r="R926" s="392" t="s">
        <v>215</v>
      </c>
      <c r="S926" s="120" t="str">
        <f>IF(AND(S922="",S923="",S924="",S925=""),"",IF(OR(S914=1,S914=2),SUM(S922:S924),SUM(S922:S925)))</f>
        <v/>
      </c>
      <c r="T926" s="120" t="str">
        <f>IF(AND(T922="",T923="",T924="",T925=""),"",IF(OR(S914=1,S914=2),SUM(T922:T924),SUM(T922:T925)))</f>
        <v/>
      </c>
      <c r="U926" s="120" t="str">
        <f>IF(AND(U922="",U923="",U924="",U925=""),"",IF(OR(S914=1,S914=2),SUM(U922:U924),SUM(U922:U925)))</f>
        <v/>
      </c>
      <c r="V926" s="120" t="str">
        <f>IF(AND(V922="",V923="",V924="",V925=""),"",IF(OR(S914=1,S914=2),SUM(V922:V924),SUM(V922:V925)))</f>
        <v/>
      </c>
      <c r="W926" s="120" t="str">
        <f>IF(AND(W922="",W923="",W924="",W925=""),"",IF(OR(S914=1,S914=2),SUM(W922:W924),SUM(W922:W925)))</f>
        <v/>
      </c>
      <c r="X926" s="120" t="str">
        <f>IF(AND(X922="",X923="",X924="",X925=""),"",IF(OR(S914=1,S914=2),SUM(X922:X924),SUM(X922:X925)))</f>
        <v/>
      </c>
      <c r="Y926" s="120" t="str">
        <f>IF(AND(Y922="",Y923="",Y924="",Y925=""),"",IF(OR(S914=1,S914=2),SUM(Y922:Y924),SUM(Y922:Y925)))</f>
        <v/>
      </c>
      <c r="Z926" s="120">
        <f>IF(AND(Z922="",Z923="",Z924="",Z925=""),"",IF(OR(S914=1,S914=2),SUM(Z922:Z924),SUM(Z922:Z925)))</f>
        <v>0</v>
      </c>
      <c r="AA926" s="120" t="str">
        <f>IF(AND(AA922="",AA923="",AA924="",AA925=""),"",IF(OR(S914=1,S914=2),SUM(AA922:AA924),SUM(AA922:AA925)))</f>
        <v/>
      </c>
      <c r="AB926" s="120" t="str">
        <f>IF(AND(AB922="",AB923="",AB924="",AB925=""),"",IF(OR(S914=1,S914=2),SUM(AB922:AB924),SUM(AB922:AB925)))</f>
        <v/>
      </c>
      <c r="AC926" s="120" t="str">
        <f>IF(AND(AC922="",AC923="",AC924="",AC925=""),"",IF(OR(S914=1,S914=2),SUM(AC922:AC924),SUM(AC922:AC925)))</f>
        <v/>
      </c>
      <c r="AD926" s="120" t="str">
        <f>IF(AND(AD922="",AD923="",AD924="",AD925=""),"",IF(OR(S914=1,S914=2),SUM(AD922:AD924),SUM(AD922:AD925)))</f>
        <v/>
      </c>
      <c r="AE926" s="120" t="str">
        <f>IF(AND(AE922="",AE923="",AE924="",AE925=""),"",IF(OR(S914=1,S914=2),SUM(AE922:AE924),SUM(AE922:AE925)))</f>
        <v/>
      </c>
      <c r="AF926" s="326" t="str">
        <f>IF(OR(AD917="",U915="",AE926=""),"",IF(AE926&gt;=81%*AF921,"A",IF(AE926&gt;=61%*AF921,"B",IF(AE926&gt;=41%*AF921,"C",IF(AE926&gt;=21%*AF921,"D","E")))))</f>
        <v/>
      </c>
    </row>
    <row r="927" spans="1:32" ht="9" customHeight="1">
      <c r="A927" s="166" t="str">
        <f>IF(N917="","",A926+1)</f>
        <v/>
      </c>
      <c r="B927" s="737"/>
      <c r="C927" s="737"/>
      <c r="D927" s="737"/>
      <c r="E927" s="737"/>
      <c r="F927" s="737"/>
      <c r="G927" s="737"/>
      <c r="H927" s="737"/>
      <c r="I927" s="737"/>
      <c r="J927" s="737"/>
      <c r="K927" s="737"/>
      <c r="L927" s="737"/>
      <c r="M927" s="737"/>
      <c r="N927" s="737"/>
      <c r="O927" s="737"/>
      <c r="P927" s="737"/>
      <c r="Q927" s="770"/>
      <c r="R927" s="737"/>
      <c r="S927" s="737"/>
      <c r="T927" s="737"/>
      <c r="U927" s="737"/>
      <c r="V927" s="737"/>
      <c r="W927" s="737"/>
      <c r="X927" s="737"/>
      <c r="Y927" s="737"/>
      <c r="Z927" s="737"/>
      <c r="AA927" s="737"/>
      <c r="AB927" s="737"/>
      <c r="AC927" s="737"/>
      <c r="AD927" s="737"/>
      <c r="AE927" s="737"/>
      <c r="AF927" s="737"/>
    </row>
    <row r="928" spans="1:32" ht="22.5" customHeight="1">
      <c r="A928" s="166" t="str">
        <f>IF(N917="","",A927+1)</f>
        <v/>
      </c>
      <c r="B928" s="738" t="s">
        <v>213</v>
      </c>
      <c r="C928" s="738"/>
      <c r="D928" s="739" t="s">
        <v>229</v>
      </c>
      <c r="E928" s="740"/>
      <c r="F928" s="393" t="s">
        <v>186</v>
      </c>
      <c r="G928" s="738" t="s">
        <v>213</v>
      </c>
      <c r="H928" s="738"/>
      <c r="I928" s="739" t="s">
        <v>229</v>
      </c>
      <c r="J928" s="740"/>
      <c r="K928" s="393" t="s">
        <v>186</v>
      </c>
      <c r="L928" s="738" t="s">
        <v>213</v>
      </c>
      <c r="M928" s="738"/>
      <c r="N928" s="739" t="s">
        <v>229</v>
      </c>
      <c r="O928" s="740"/>
      <c r="P928" s="393" t="s">
        <v>186</v>
      </c>
      <c r="Q928" s="770"/>
      <c r="R928" s="738" t="s">
        <v>213</v>
      </c>
      <c r="S928" s="738"/>
      <c r="T928" s="739" t="s">
        <v>229</v>
      </c>
      <c r="U928" s="740"/>
      <c r="V928" s="393" t="s">
        <v>186</v>
      </c>
      <c r="W928" s="738" t="s">
        <v>213</v>
      </c>
      <c r="X928" s="738"/>
      <c r="Y928" s="739" t="s">
        <v>229</v>
      </c>
      <c r="Z928" s="740"/>
      <c r="AA928" s="393" t="s">
        <v>186</v>
      </c>
      <c r="AB928" s="738" t="s">
        <v>213</v>
      </c>
      <c r="AC928" s="738"/>
      <c r="AD928" s="739" t="s">
        <v>229</v>
      </c>
      <c r="AE928" s="740"/>
      <c r="AF928" s="393" t="s">
        <v>186</v>
      </c>
    </row>
    <row r="929" spans="1:32" ht="21.75" customHeight="1">
      <c r="A929" s="166" t="str">
        <f>IF(N917="","",A928+1)</f>
        <v/>
      </c>
      <c r="B929" s="741" t="s">
        <v>221</v>
      </c>
      <c r="C929" s="742"/>
      <c r="D929" s="742"/>
      <c r="E929" s="119" t="str">
        <f>IFERROR(VLOOKUP(N917,Marks,90,0),"")</f>
        <v/>
      </c>
      <c r="F929" s="130" t="str">
        <f>IFERROR(VLOOKUP(N917,Marks,94,0),"")</f>
        <v/>
      </c>
      <c r="G929" s="741" t="s">
        <v>192</v>
      </c>
      <c r="H929" s="742"/>
      <c r="I929" s="742"/>
      <c r="J929" s="119" t="str">
        <f>IFERROR(VLOOKUP(N917,Marks,98,0),"")</f>
        <v/>
      </c>
      <c r="K929" s="130" t="str">
        <f>IFERROR(VLOOKUP(N917,Marks,102,0),"")</f>
        <v/>
      </c>
      <c r="L929" s="743" t="s">
        <v>193</v>
      </c>
      <c r="M929" s="744"/>
      <c r="N929" s="744"/>
      <c r="O929" s="119" t="str">
        <f>IFERROR(VLOOKUP(N917,Marks,106,0),"")</f>
        <v/>
      </c>
      <c r="P929" s="130" t="str">
        <f>IFERROR(VLOOKUP(N917,Marks,110,0),"")</f>
        <v/>
      </c>
      <c r="Q929" s="770"/>
      <c r="R929" s="740" t="s">
        <v>221</v>
      </c>
      <c r="S929" s="740"/>
      <c r="T929" s="740"/>
      <c r="U929" s="119" t="str">
        <f>IFERROR(VLOOKUP(AD917,Marks,90,0),"")</f>
        <v/>
      </c>
      <c r="V929" s="130" t="str">
        <f>IFERROR(VLOOKUP(AD917,Marks,94,0),"")</f>
        <v/>
      </c>
      <c r="W929" s="740" t="s">
        <v>192</v>
      </c>
      <c r="X929" s="740"/>
      <c r="Y929" s="740"/>
      <c r="Z929" s="119" t="str">
        <f>IFERROR(VLOOKUP(AD917,Marks,98,0),"")</f>
        <v/>
      </c>
      <c r="AA929" s="130" t="str">
        <f>IFERROR(VLOOKUP(AD917,Marks,102,0),"")</f>
        <v/>
      </c>
      <c r="AB929" s="745" t="s">
        <v>193</v>
      </c>
      <c r="AC929" s="745"/>
      <c r="AD929" s="745"/>
      <c r="AE929" s="119" t="str">
        <f>IFERROR(VLOOKUP(AD917,Marks,106,0),"")</f>
        <v/>
      </c>
      <c r="AF929" s="130" t="str">
        <f>IFERROR(VLOOKUP(AD917,Marks,110,0),"")</f>
        <v/>
      </c>
    </row>
    <row r="930" spans="1:32" ht="21" customHeight="1">
      <c r="A930" s="166" t="str">
        <f>IF(N917="","",A929+1)</f>
        <v/>
      </c>
      <c r="B930" s="732" t="s">
        <v>216</v>
      </c>
      <c r="C930" s="732"/>
      <c r="D930" s="732"/>
      <c r="E930" s="746" t="str">
        <f>IFERROR(VLOOKUP(N917,Marks,116,0),"")</f>
        <v/>
      </c>
      <c r="F930" s="746"/>
      <c r="G930" s="746"/>
      <c r="H930" s="746"/>
      <c r="I930" s="732" t="s">
        <v>217</v>
      </c>
      <c r="J930" s="732"/>
      <c r="K930" s="732"/>
      <c r="L930" s="732"/>
      <c r="M930" s="747" t="str">
        <f>IFERROR(VLOOKUP(N917,Marks,117,0),"")</f>
        <v/>
      </c>
      <c r="N930" s="747"/>
      <c r="O930" s="747"/>
      <c r="P930" s="747"/>
      <c r="Q930" s="770"/>
      <c r="R930" s="732" t="s">
        <v>216</v>
      </c>
      <c r="S930" s="732"/>
      <c r="T930" s="732"/>
      <c r="U930" s="746" t="str">
        <f>IFERROR(VLOOKUP(AD917,Marks,116,0),"")</f>
        <v/>
      </c>
      <c r="V930" s="746"/>
      <c r="W930" s="746"/>
      <c r="X930" s="746"/>
      <c r="Y930" s="732" t="s">
        <v>217</v>
      </c>
      <c r="Z930" s="732"/>
      <c r="AA930" s="732"/>
      <c r="AB930" s="732"/>
      <c r="AC930" s="747" t="str">
        <f>IFERROR(VLOOKUP(AD917,Marks,117,0),"")</f>
        <v/>
      </c>
      <c r="AD930" s="747"/>
      <c r="AE930" s="747"/>
      <c r="AF930" s="747"/>
    </row>
    <row r="931" spans="1:32" ht="21" customHeight="1">
      <c r="A931" s="166" t="str">
        <f>IF(N917="","",A930+1)</f>
        <v/>
      </c>
      <c r="B931" s="732" t="s">
        <v>218</v>
      </c>
      <c r="C931" s="732"/>
      <c r="D931" s="732"/>
      <c r="E931" s="774" t="str">
        <f>IFERROR(VLOOKUP(N917,Marks,115,0),"")</f>
        <v/>
      </c>
      <c r="F931" s="774"/>
      <c r="G931" s="774"/>
      <c r="H931" s="774"/>
      <c r="I931" s="732" t="s">
        <v>219</v>
      </c>
      <c r="J931" s="732"/>
      <c r="K931" s="732"/>
      <c r="L931" s="732"/>
      <c r="M931" s="733" t="str">
        <f>IFERROR(VLOOKUP(N917,Marks,112,0),"")</f>
        <v/>
      </c>
      <c r="N931" s="733"/>
      <c r="O931" s="733"/>
      <c r="P931" s="733"/>
      <c r="Q931" s="770"/>
      <c r="R931" s="732" t="s">
        <v>218</v>
      </c>
      <c r="S931" s="732"/>
      <c r="T931" s="732"/>
      <c r="U931" s="774" t="str">
        <f>IFERROR(VLOOKUP(AD917,Marks,115,0),"")</f>
        <v/>
      </c>
      <c r="V931" s="774"/>
      <c r="W931" s="774"/>
      <c r="X931" s="774"/>
      <c r="Y931" s="732" t="s">
        <v>219</v>
      </c>
      <c r="Z931" s="732"/>
      <c r="AA931" s="732"/>
      <c r="AB931" s="732"/>
      <c r="AC931" s="733" t="str">
        <f>IFERROR(VLOOKUP(AD917,Marks,112,0),"")</f>
        <v/>
      </c>
      <c r="AD931" s="733"/>
      <c r="AE931" s="733"/>
      <c r="AF931" s="733"/>
    </row>
    <row r="932" spans="1:32" ht="21" customHeight="1">
      <c r="A932" s="166" t="str">
        <f>IF(N917="","",A931+1)</f>
        <v/>
      </c>
      <c r="B932" s="732" t="s">
        <v>220</v>
      </c>
      <c r="C932" s="732"/>
      <c r="D932" s="732"/>
      <c r="E932" s="324" t="str">
        <f>IFERROR(VLOOKUP(N917,Marks,113,0),"")</f>
        <v/>
      </c>
      <c r="F932" s="325" t="s">
        <v>341</v>
      </c>
      <c r="G932" s="734" t="str">
        <f>IF(OR(N917="",E915="",O926=""),"",IF(O926&gt;=81%*P921,"A",IF(O926&gt;=61%*P921,"B",IF(O926&gt;=41%*P921,"C",IF(O926&gt;=21%*P921,"D","E")))))</f>
        <v/>
      </c>
      <c r="H932" s="734"/>
      <c r="I932" s="732" t="s">
        <v>222</v>
      </c>
      <c r="J932" s="732"/>
      <c r="K932" s="732"/>
      <c r="L932" s="732"/>
      <c r="M932" s="769" t="str">
        <f>IFERROR(VLOOKUP(N917,Marks,114,0),"")</f>
        <v/>
      </c>
      <c r="N932" s="769"/>
      <c r="O932" s="769"/>
      <c r="P932" s="769"/>
      <c r="Q932" s="770"/>
      <c r="R932" s="732" t="s">
        <v>220</v>
      </c>
      <c r="S932" s="732"/>
      <c r="T932" s="732"/>
      <c r="U932" s="324" t="str">
        <f>IFERROR(VLOOKUP(AD917,Marks,113,0),"")</f>
        <v/>
      </c>
      <c r="V932" s="325" t="s">
        <v>341</v>
      </c>
      <c r="W932" s="734" t="str">
        <f>IF(OR(AD917="",U915="",AE926=""),"",IF(AE926&gt;=81%*AF921,"A",IF(AE926&gt;=61%*AF921,"B",IF(AE926&gt;=41%*AF921,"C",IF(AE926&gt;=21%*AF921,"D","E")))))</f>
        <v/>
      </c>
      <c r="X932" s="734"/>
      <c r="Y932" s="732" t="s">
        <v>222</v>
      </c>
      <c r="Z932" s="732"/>
      <c r="AA932" s="732"/>
      <c r="AB932" s="732"/>
      <c r="AC932" s="769" t="str">
        <f>IFERROR(VLOOKUP(AD917,Marks,114,0),"")</f>
        <v/>
      </c>
      <c r="AD932" s="769"/>
      <c r="AE932" s="769"/>
      <c r="AF932" s="769"/>
    </row>
    <row r="933" spans="1:32" ht="21" customHeight="1">
      <c r="A933" s="166" t="str">
        <f>IF(N917="","",A932+1)</f>
        <v/>
      </c>
      <c r="B933" s="768" t="s">
        <v>228</v>
      </c>
      <c r="C933" s="768"/>
      <c r="D933" s="768"/>
      <c r="E933" s="735">
        <f>'Master sheet'!$C$10</f>
        <v>44697</v>
      </c>
      <c r="F933" s="735"/>
      <c r="G933" s="735"/>
      <c r="H933" s="318"/>
      <c r="I933" s="121"/>
      <c r="J933" s="121"/>
      <c r="K933" s="76"/>
      <c r="L933" s="121"/>
      <c r="M933" s="121"/>
      <c r="N933" s="121"/>
      <c r="O933" s="121"/>
      <c r="P933" s="121"/>
      <c r="Q933" s="770"/>
      <c r="R933" s="768" t="s">
        <v>228</v>
      </c>
      <c r="S933" s="768"/>
      <c r="T933" s="768"/>
      <c r="U933" s="735">
        <f>'Master sheet'!$C$10</f>
        <v>44697</v>
      </c>
      <c r="V933" s="735"/>
      <c r="W933" s="735"/>
      <c r="X933" s="121"/>
      <c r="Y933" s="121"/>
      <c r="Z933" s="121"/>
      <c r="AA933" s="76"/>
      <c r="AB933" s="121"/>
      <c r="AC933" s="121"/>
      <c r="AD933" s="121"/>
      <c r="AE933" s="121"/>
      <c r="AF933" s="121"/>
    </row>
    <row r="934" spans="1:32" ht="43.5" customHeight="1">
      <c r="A934" s="166" t="str">
        <f>IF(N917="","",A933+1)</f>
        <v/>
      </c>
      <c r="B934" s="755" t="str">
        <f>IF(AND(C914=1),CONCATENATE("( ",UPPER('Master sheet'!$F$10)," )"),IF(AND(C914=2),CONCATENATE("( ",UPPER('Master sheet'!$F$18)," )"),IF(AND(C914=3),CONCATENATE("( ",UPPER('Master sheet'!$J$10)," )"),IF(AND(C914=4),CONCATENATE("( ",UPPER('Master sheet'!$J$18)," )"),""))))</f>
        <v/>
      </c>
      <c r="C934" s="755"/>
      <c r="D934" s="755"/>
      <c r="E934" s="755"/>
      <c r="F934" s="756" t="str">
        <f>IF(AND(N917=""),"",CONCATENATE("(",'Master sheet'!$C$14," )"))</f>
        <v/>
      </c>
      <c r="G934" s="756"/>
      <c r="H934" s="756"/>
      <c r="I934" s="756"/>
      <c r="J934" s="756"/>
      <c r="K934" s="756" t="str">
        <f>IF(AND(N917=""),"",CONCATENATE("(",'Master sheet'!$C$12," )"))</f>
        <v/>
      </c>
      <c r="L934" s="756"/>
      <c r="M934" s="756"/>
      <c r="N934" s="756"/>
      <c r="O934" s="756"/>
      <c r="P934" s="756"/>
      <c r="Q934" s="770"/>
      <c r="R934" s="755" t="str">
        <f>IF(AND(S914=1),CONCATENATE("( ",UPPER('Master sheet'!$F$10)," )"),IF(AND(S914=2),CONCATENATE("( ",UPPER('Master sheet'!$F$18)," )"),IF(AND(S914=3),CONCATENATE("( ",UPPER('Master sheet'!$J$10)," )"),IF(AND(S914=4),CONCATENATE("( ",UPPER('Master sheet'!$J$18)," )"),""))))</f>
        <v/>
      </c>
      <c r="S934" s="755"/>
      <c r="T934" s="755"/>
      <c r="U934" s="755"/>
      <c r="V934" s="756" t="str">
        <f>IF(AND(AD917=""),"",CONCATENATE("(",'Master sheet'!$C$14," )"))</f>
        <v/>
      </c>
      <c r="W934" s="756"/>
      <c r="X934" s="756"/>
      <c r="Y934" s="756"/>
      <c r="Z934" s="756"/>
      <c r="AA934" s="756" t="str">
        <f>IF(AND(AD917=""),"",CONCATENATE("(",'Master sheet'!$C$12," )"))</f>
        <v/>
      </c>
      <c r="AB934" s="756"/>
      <c r="AC934" s="756"/>
      <c r="AD934" s="756"/>
      <c r="AE934" s="756"/>
      <c r="AF934" s="756"/>
    </row>
    <row r="935" spans="1:32" ht="21.75" customHeight="1">
      <c r="A935" s="166" t="str">
        <f>IF(N917="","",A934+1)</f>
        <v/>
      </c>
      <c r="B935" s="757" t="s">
        <v>223</v>
      </c>
      <c r="C935" s="757"/>
      <c r="D935" s="757"/>
      <c r="E935" s="757"/>
      <c r="F935" s="758" t="s">
        <v>224</v>
      </c>
      <c r="G935" s="758"/>
      <c r="H935" s="758"/>
      <c r="I935" s="758"/>
      <c r="J935" s="758"/>
      <c r="K935" s="757" t="s">
        <v>225</v>
      </c>
      <c r="L935" s="757"/>
      <c r="M935" s="757"/>
      <c r="N935" s="757"/>
      <c r="O935" s="757"/>
      <c r="P935" s="757"/>
      <c r="Q935" s="770"/>
      <c r="R935" s="757" t="s">
        <v>223</v>
      </c>
      <c r="S935" s="757"/>
      <c r="T935" s="757"/>
      <c r="U935" s="757"/>
      <c r="V935" s="758" t="s">
        <v>224</v>
      </c>
      <c r="W935" s="758"/>
      <c r="X935" s="758"/>
      <c r="Y935" s="758"/>
      <c r="Z935" s="758"/>
      <c r="AA935" s="757" t="s">
        <v>225</v>
      </c>
      <c r="AB935" s="757"/>
      <c r="AC935" s="757"/>
      <c r="AD935" s="757"/>
      <c r="AE935" s="757"/>
      <c r="AF935" s="757"/>
    </row>
    <row r="937" spans="1:32" ht="21.9" customHeight="1">
      <c r="A937" s="165" t="str">
        <f>IF(N943="","",1)</f>
        <v/>
      </c>
      <c r="B937" s="759" t="s">
        <v>203</v>
      </c>
      <c r="C937" s="759"/>
      <c r="D937" s="759"/>
      <c r="E937" s="759"/>
      <c r="F937" s="759"/>
      <c r="G937" s="759"/>
      <c r="H937" s="759"/>
      <c r="I937" s="759"/>
      <c r="J937" s="759"/>
      <c r="K937" s="759"/>
      <c r="L937" s="759"/>
      <c r="M937" s="759"/>
      <c r="N937" s="759"/>
      <c r="O937" s="759"/>
      <c r="P937" s="759"/>
      <c r="Q937" s="770" t="s">
        <v>249</v>
      </c>
      <c r="R937" s="759" t="s">
        <v>203</v>
      </c>
      <c r="S937" s="759"/>
      <c r="T937" s="759"/>
      <c r="U937" s="759"/>
      <c r="V937" s="759"/>
      <c r="W937" s="759"/>
      <c r="X937" s="759"/>
      <c r="Y937" s="759"/>
      <c r="Z937" s="759"/>
      <c r="AA937" s="759"/>
      <c r="AB937" s="759"/>
      <c r="AC937" s="759"/>
      <c r="AD937" s="759"/>
      <c r="AE937" s="759"/>
      <c r="AF937" s="759"/>
    </row>
    <row r="938" spans="1:32" ht="21.9" customHeight="1">
      <c r="A938" s="166" t="str">
        <f>IF(N943="","",A937+1)</f>
        <v/>
      </c>
      <c r="B938" s="771" t="s">
        <v>204</v>
      </c>
      <c r="C938" s="771"/>
      <c r="D938" s="771"/>
      <c r="E938" s="771"/>
      <c r="F938" s="771"/>
      <c r="G938" s="771"/>
      <c r="H938" s="771"/>
      <c r="I938" s="771"/>
      <c r="J938" s="771"/>
      <c r="K938" s="771"/>
      <c r="L938" s="771"/>
      <c r="M938" s="771"/>
      <c r="N938" s="771"/>
      <c r="O938" s="771"/>
      <c r="P938" s="771"/>
      <c r="Q938" s="770"/>
      <c r="R938" s="771" t="s">
        <v>204</v>
      </c>
      <c r="S938" s="771"/>
      <c r="T938" s="771"/>
      <c r="U938" s="771"/>
      <c r="V938" s="771"/>
      <c r="W938" s="771"/>
      <c r="X938" s="771"/>
      <c r="Y938" s="771"/>
      <c r="Z938" s="771"/>
      <c r="AA938" s="771"/>
      <c r="AB938" s="771"/>
      <c r="AC938" s="771"/>
      <c r="AD938" s="771"/>
      <c r="AE938" s="771"/>
      <c r="AF938" s="771"/>
    </row>
    <row r="939" spans="1:32" ht="21.9" customHeight="1">
      <c r="A939" s="166" t="str">
        <f>IF(N943="","",A938+1)</f>
        <v/>
      </c>
      <c r="B939" s="772" t="s">
        <v>168</v>
      </c>
      <c r="C939" s="772"/>
      <c r="D939" s="772"/>
      <c r="E939" s="773" t="str">
        <f>IF(AND(N943=""),"",'Result Sheet'!$F$2)</f>
        <v/>
      </c>
      <c r="F939" s="773"/>
      <c r="G939" s="773"/>
      <c r="H939" s="773"/>
      <c r="I939" s="773"/>
      <c r="J939" s="773"/>
      <c r="K939" s="773"/>
      <c r="L939" s="773"/>
      <c r="M939" s="773"/>
      <c r="N939" s="773"/>
      <c r="O939" s="773"/>
      <c r="P939" s="773"/>
      <c r="Q939" s="770"/>
      <c r="R939" s="772" t="s">
        <v>168</v>
      </c>
      <c r="S939" s="772"/>
      <c r="T939" s="772"/>
      <c r="U939" s="773" t="str">
        <f>IF(AND(AD943=""),"",'Result Sheet'!$F$2)</f>
        <v/>
      </c>
      <c r="V939" s="773"/>
      <c r="W939" s="773"/>
      <c r="X939" s="773"/>
      <c r="Y939" s="773"/>
      <c r="Z939" s="773"/>
      <c r="AA939" s="773"/>
      <c r="AB939" s="773"/>
      <c r="AC939" s="773"/>
      <c r="AD939" s="773"/>
      <c r="AE939" s="773"/>
      <c r="AF939" s="773"/>
    </row>
    <row r="940" spans="1:32" ht="21.9" customHeight="1">
      <c r="A940" s="166" t="str">
        <f>IF(N943="","",A939+1)</f>
        <v/>
      </c>
      <c r="B940" s="164" t="s">
        <v>169</v>
      </c>
      <c r="C940" s="748" t="str">
        <f>IFERROR(VLOOKUP(N943,Marks,2,0),"")</f>
        <v/>
      </c>
      <c r="D940" s="748"/>
      <c r="E940" s="766" t="s">
        <v>212</v>
      </c>
      <c r="F940" s="766"/>
      <c r="G940" s="766"/>
      <c r="H940" s="748" t="str">
        <f>IFERROR(VLOOKUP(N943,Marks,3,0),"")</f>
        <v/>
      </c>
      <c r="I940" s="748"/>
      <c r="J940" s="749" t="s">
        <v>205</v>
      </c>
      <c r="K940" s="749"/>
      <c r="L940" s="749"/>
      <c r="M940" s="749"/>
      <c r="N940" s="750" t="str">
        <f>IF(AND(N943=""),"",'Marks Entry 1st'!$I$2)</f>
        <v/>
      </c>
      <c r="O940" s="750"/>
      <c r="P940" s="750"/>
      <c r="Q940" s="770"/>
      <c r="R940" s="164" t="s">
        <v>169</v>
      </c>
      <c r="S940" s="748" t="str">
        <f>IFERROR(VLOOKUP(AD943,Marks,2,0),"")</f>
        <v/>
      </c>
      <c r="T940" s="748"/>
      <c r="U940" s="766" t="s">
        <v>212</v>
      </c>
      <c r="V940" s="766"/>
      <c r="W940" s="766"/>
      <c r="X940" s="748" t="str">
        <f>IFERROR(VLOOKUP(AD943,Marks,3,0),"")</f>
        <v/>
      </c>
      <c r="Y940" s="748"/>
      <c r="Z940" s="749" t="s">
        <v>205</v>
      </c>
      <c r="AA940" s="749"/>
      <c r="AB940" s="749"/>
      <c r="AC940" s="749"/>
      <c r="AD940" s="750" t="str">
        <f>IF(AND(AD943=""),"",'Marks Entry 1st'!$I$2)</f>
        <v/>
      </c>
      <c r="AE940" s="750"/>
      <c r="AF940" s="750"/>
    </row>
    <row r="941" spans="1:32" ht="21.9" customHeight="1">
      <c r="A941" s="166" t="str">
        <f>IF(N943="","",A940+1)</f>
        <v/>
      </c>
      <c r="B941" s="751" t="s">
        <v>206</v>
      </c>
      <c r="C941" s="751"/>
      <c r="D941" s="751"/>
      <c r="E941" s="752" t="str">
        <f>IFERROR(VLOOKUP(N943,Marks,6,0),"")</f>
        <v/>
      </c>
      <c r="F941" s="752"/>
      <c r="G941" s="752"/>
      <c r="H941" s="752"/>
      <c r="I941" s="752"/>
      <c r="J941" s="753" t="s">
        <v>209</v>
      </c>
      <c r="K941" s="753"/>
      <c r="L941" s="753"/>
      <c r="M941" s="753"/>
      <c r="N941" s="754" t="str">
        <f>IFERROR(VLOOKUP(N943,Marks,5,0),"")</f>
        <v/>
      </c>
      <c r="O941" s="754"/>
      <c r="P941" s="754"/>
      <c r="Q941" s="770"/>
      <c r="R941" s="751" t="s">
        <v>206</v>
      </c>
      <c r="S941" s="751"/>
      <c r="T941" s="751"/>
      <c r="U941" s="752" t="str">
        <f>IFERROR(VLOOKUP(AD943,Marks,6,0),"")</f>
        <v/>
      </c>
      <c r="V941" s="752"/>
      <c r="W941" s="752"/>
      <c r="X941" s="752"/>
      <c r="Y941" s="752"/>
      <c r="Z941" s="753" t="s">
        <v>209</v>
      </c>
      <c r="AA941" s="753"/>
      <c r="AB941" s="753"/>
      <c r="AC941" s="753"/>
      <c r="AD941" s="754" t="str">
        <f>IFERROR(VLOOKUP(AD943,Marks,5,0),"")</f>
        <v/>
      </c>
      <c r="AE941" s="754"/>
      <c r="AF941" s="754"/>
    </row>
    <row r="942" spans="1:32" ht="21.9" customHeight="1">
      <c r="A942" s="166" t="str">
        <f>IF(N943="","",A941+1)</f>
        <v/>
      </c>
      <c r="B942" s="751" t="s">
        <v>207</v>
      </c>
      <c r="C942" s="751"/>
      <c r="D942" s="751"/>
      <c r="E942" s="752" t="str">
        <f>IFERROR(VLOOKUP(N943,Marks,7,0),"")</f>
        <v/>
      </c>
      <c r="F942" s="752"/>
      <c r="G942" s="752"/>
      <c r="H942" s="752"/>
      <c r="I942" s="752"/>
      <c r="J942" s="753" t="s">
        <v>210</v>
      </c>
      <c r="K942" s="753"/>
      <c r="L942" s="753"/>
      <c r="M942" s="753"/>
      <c r="N942" s="767" t="str">
        <f>IFERROR(VLOOKUP(N943,Marks,4,0),"")</f>
        <v/>
      </c>
      <c r="O942" s="767"/>
      <c r="P942" s="767"/>
      <c r="Q942" s="770"/>
      <c r="R942" s="751" t="s">
        <v>207</v>
      </c>
      <c r="S942" s="751"/>
      <c r="T942" s="751"/>
      <c r="U942" s="752" t="str">
        <f>IFERROR(VLOOKUP(AD943,Marks,7,0),"")</f>
        <v/>
      </c>
      <c r="V942" s="752"/>
      <c r="W942" s="752"/>
      <c r="X942" s="752"/>
      <c r="Y942" s="752"/>
      <c r="Z942" s="753" t="s">
        <v>210</v>
      </c>
      <c r="AA942" s="753"/>
      <c r="AB942" s="753"/>
      <c r="AC942" s="753"/>
      <c r="AD942" s="767" t="str">
        <f>IFERROR(VLOOKUP(AD943,Marks,4,0),"")</f>
        <v/>
      </c>
      <c r="AE942" s="767"/>
      <c r="AF942" s="767"/>
    </row>
    <row r="943" spans="1:32" ht="21.9" customHeight="1">
      <c r="A943" s="166" t="str">
        <f>IF(N943="","",A942+1)</f>
        <v/>
      </c>
      <c r="B943" s="751" t="s">
        <v>208</v>
      </c>
      <c r="C943" s="751"/>
      <c r="D943" s="751"/>
      <c r="E943" s="752" t="str">
        <f>IFERROR(VLOOKUP(N943,Marks,8,0),"")</f>
        <v/>
      </c>
      <c r="F943" s="752"/>
      <c r="G943" s="752"/>
      <c r="H943" s="752"/>
      <c r="I943" s="752"/>
      <c r="J943" s="753" t="s">
        <v>211</v>
      </c>
      <c r="K943" s="753"/>
      <c r="L943" s="753"/>
      <c r="M943" s="753"/>
      <c r="N943" s="760" t="str">
        <f>IF(AD917="","",IF(AND(AD917+1&gt;$AN$6),"",AD917+1))</f>
        <v/>
      </c>
      <c r="O943" s="760"/>
      <c r="P943" s="760"/>
      <c r="Q943" s="770"/>
      <c r="R943" s="751" t="s">
        <v>208</v>
      </c>
      <c r="S943" s="751"/>
      <c r="T943" s="751"/>
      <c r="U943" s="752" t="str">
        <f>IFERROR(VLOOKUP(AD943,Marks,8,0),"")</f>
        <v/>
      </c>
      <c r="V943" s="752"/>
      <c r="W943" s="752"/>
      <c r="X943" s="752"/>
      <c r="Y943" s="752"/>
      <c r="Z943" s="753" t="s">
        <v>211</v>
      </c>
      <c r="AA943" s="753"/>
      <c r="AB943" s="753"/>
      <c r="AC943" s="753"/>
      <c r="AD943" s="761" t="str">
        <f>IF(N943="","",IF(AND(N943+1&gt;$AN$6),"",N943+1))</f>
        <v/>
      </c>
      <c r="AE943" s="761"/>
      <c r="AF943" s="761"/>
    </row>
    <row r="944" spans="1:32" ht="9" customHeight="1">
      <c r="A944" s="166" t="str">
        <f>IF(N943="","",A943+1)</f>
        <v/>
      </c>
      <c r="B944" s="123"/>
      <c r="C944" s="123"/>
      <c r="D944" s="123"/>
      <c r="E944" s="124"/>
      <c r="F944" s="124"/>
      <c r="G944" s="124"/>
      <c r="H944" s="123"/>
      <c r="I944" s="123"/>
      <c r="J944" s="125"/>
      <c r="K944" s="125"/>
      <c r="L944" s="125"/>
      <c r="M944" s="76"/>
      <c r="N944" s="76"/>
      <c r="O944" s="76"/>
      <c r="P944" s="76"/>
      <c r="Q944" s="770"/>
      <c r="R944" s="123"/>
      <c r="S944" s="123"/>
      <c r="T944" s="123"/>
      <c r="U944" s="124"/>
      <c r="V944" s="124"/>
      <c r="W944" s="124"/>
      <c r="X944" s="123"/>
      <c r="Y944" s="123"/>
      <c r="Z944" s="125"/>
      <c r="AA944" s="125"/>
      <c r="AB944" s="125"/>
      <c r="AC944" s="76"/>
      <c r="AD944" s="76"/>
      <c r="AE944" s="76"/>
      <c r="AF944" s="76"/>
    </row>
    <row r="945" spans="1:32" ht="21" customHeight="1">
      <c r="A945" s="166" t="str">
        <f>IF(N943="","",A944+1)</f>
        <v/>
      </c>
      <c r="B945" s="762" t="s">
        <v>213</v>
      </c>
      <c r="C945" s="610" t="s">
        <v>214</v>
      </c>
      <c r="D945" s="610"/>
      <c r="E945" s="610"/>
      <c r="F945" s="763" t="s">
        <v>13</v>
      </c>
      <c r="G945" s="764"/>
      <c r="H945" s="764"/>
      <c r="I945" s="765"/>
      <c r="J945" s="613" t="s">
        <v>184</v>
      </c>
      <c r="K945" s="614" t="s">
        <v>167</v>
      </c>
      <c r="L945" s="615"/>
      <c r="M945" s="615"/>
      <c r="N945" s="616"/>
      <c r="O945" s="580" t="s">
        <v>185</v>
      </c>
      <c r="P945" s="581" t="s">
        <v>186</v>
      </c>
      <c r="Q945" s="770"/>
      <c r="R945" s="762" t="s">
        <v>213</v>
      </c>
      <c r="S945" s="610" t="s">
        <v>214</v>
      </c>
      <c r="T945" s="610"/>
      <c r="U945" s="610"/>
      <c r="V945" s="763" t="s">
        <v>13</v>
      </c>
      <c r="W945" s="764"/>
      <c r="X945" s="764"/>
      <c r="Y945" s="765"/>
      <c r="Z945" s="613" t="s">
        <v>184</v>
      </c>
      <c r="AA945" s="614" t="s">
        <v>167</v>
      </c>
      <c r="AB945" s="615"/>
      <c r="AC945" s="615"/>
      <c r="AD945" s="616"/>
      <c r="AE945" s="580" t="s">
        <v>185</v>
      </c>
      <c r="AF945" s="581" t="s">
        <v>186</v>
      </c>
    </row>
    <row r="946" spans="1:32" ht="90.75" customHeight="1">
      <c r="A946" s="166" t="str">
        <f>IF(N943="","",A945+1)</f>
        <v/>
      </c>
      <c r="B946" s="762"/>
      <c r="C946" s="171" t="s">
        <v>11</v>
      </c>
      <c r="D946" s="171" t="s">
        <v>180</v>
      </c>
      <c r="E946" s="171" t="s">
        <v>108</v>
      </c>
      <c r="F946" s="171" t="s">
        <v>182</v>
      </c>
      <c r="G946" s="171" t="s">
        <v>183</v>
      </c>
      <c r="H946" s="305" t="s">
        <v>10</v>
      </c>
      <c r="I946" s="171" t="s">
        <v>108</v>
      </c>
      <c r="J946" s="613"/>
      <c r="K946" s="172" t="s">
        <v>182</v>
      </c>
      <c r="L946" s="172" t="s">
        <v>183</v>
      </c>
      <c r="M946" s="173" t="s">
        <v>10</v>
      </c>
      <c r="N946" s="171" t="s">
        <v>108</v>
      </c>
      <c r="O946" s="580"/>
      <c r="P946" s="736"/>
      <c r="Q946" s="770"/>
      <c r="R946" s="762"/>
      <c r="S946" s="171" t="s">
        <v>11</v>
      </c>
      <c r="T946" s="171" t="s">
        <v>180</v>
      </c>
      <c r="U946" s="171" t="s">
        <v>108</v>
      </c>
      <c r="V946" s="171" t="s">
        <v>182</v>
      </c>
      <c r="W946" s="171" t="s">
        <v>183</v>
      </c>
      <c r="X946" s="305" t="s">
        <v>10</v>
      </c>
      <c r="Y946" s="171" t="s">
        <v>108</v>
      </c>
      <c r="Z946" s="613"/>
      <c r="AA946" s="172" t="s">
        <v>182</v>
      </c>
      <c r="AB946" s="172" t="s">
        <v>183</v>
      </c>
      <c r="AC946" s="173" t="s">
        <v>10</v>
      </c>
      <c r="AD946" s="171" t="s">
        <v>108</v>
      </c>
      <c r="AE946" s="580"/>
      <c r="AF946" s="736">
        <v>0</v>
      </c>
    </row>
    <row r="947" spans="1:32" ht="18.75" customHeight="1">
      <c r="A947" s="166" t="str">
        <f>IF(N943="","",A946+1)</f>
        <v/>
      </c>
      <c r="B947" s="762"/>
      <c r="C947" s="390">
        <v>20</v>
      </c>
      <c r="D947" s="390">
        <v>20</v>
      </c>
      <c r="E947" s="116">
        <v>40</v>
      </c>
      <c r="F947" s="390">
        <v>30</v>
      </c>
      <c r="G947" s="390">
        <v>18</v>
      </c>
      <c r="H947" s="390">
        <v>12</v>
      </c>
      <c r="I947" s="116">
        <v>60</v>
      </c>
      <c r="J947" s="118">
        <v>100</v>
      </c>
      <c r="K947" s="390">
        <v>50</v>
      </c>
      <c r="L947" s="390">
        <v>30</v>
      </c>
      <c r="M947" s="390">
        <v>20</v>
      </c>
      <c r="N947" s="116">
        <v>100</v>
      </c>
      <c r="O947" s="118">
        <v>200</v>
      </c>
      <c r="P947" s="775" t="str">
        <f>IF(AND(N943="",C940="",E941="",N941=""),"",IF(OR(C940=1,C940=2),600,800))</f>
        <v/>
      </c>
      <c r="Q947" s="770"/>
      <c r="R947" s="762"/>
      <c r="S947" s="390">
        <v>20</v>
      </c>
      <c r="T947" s="390">
        <v>20</v>
      </c>
      <c r="U947" s="116">
        <v>40</v>
      </c>
      <c r="V947" s="390">
        <v>30</v>
      </c>
      <c r="W947" s="390">
        <v>18</v>
      </c>
      <c r="X947" s="390">
        <v>12</v>
      </c>
      <c r="Y947" s="116">
        <v>60</v>
      </c>
      <c r="Z947" s="118">
        <v>100</v>
      </c>
      <c r="AA947" s="390">
        <v>50</v>
      </c>
      <c r="AB947" s="390">
        <v>30</v>
      </c>
      <c r="AC947" s="390">
        <v>20</v>
      </c>
      <c r="AD947" s="116">
        <v>100</v>
      </c>
      <c r="AE947" s="118">
        <v>200</v>
      </c>
      <c r="AF947" s="775" t="str">
        <f>IF(AND(AD943="",S940="",U941="",AD941=""),"",IF(OR(S940=1,S940=2),600,800))</f>
        <v/>
      </c>
    </row>
    <row r="948" spans="1:32" ht="21" customHeight="1">
      <c r="A948" s="166" t="str">
        <f>IF(N943="","",A947+1)</f>
        <v/>
      </c>
      <c r="B948" s="122" t="str">
        <f>'Result Sheet'!$L$4</f>
        <v xml:space="preserve">हिन्दी </v>
      </c>
      <c r="C948" s="391" t="str">
        <f>IFERROR(VLOOKUP(N943,Marks,11,0),"")</f>
        <v/>
      </c>
      <c r="D948" s="391" t="str">
        <f>IFERROR(VLOOKUP(N943,Marks,12,0),"")</f>
        <v/>
      </c>
      <c r="E948" s="117" t="str">
        <f>IFERROR(VLOOKUP(N943,Marks,13,0),"")</f>
        <v/>
      </c>
      <c r="F948" s="391" t="str">
        <f>IFERROR(VLOOKUP(N943,Marks,14,0),"")</f>
        <v/>
      </c>
      <c r="G948" s="391" t="str">
        <f>IFERROR(VLOOKUP(N943,Marks,15,0),"")</f>
        <v/>
      </c>
      <c r="H948" s="391" t="str">
        <f>IFERROR(VLOOKUP(N943,Marks,16,0),"")</f>
        <v/>
      </c>
      <c r="I948" s="117" t="str">
        <f>IFERROR(VLOOKUP(N943,Marks,17,0),"")</f>
        <v/>
      </c>
      <c r="J948" s="119">
        <f>IFERROR(VLOOKUP(N943,Marks,18,0),"")</f>
        <v>0</v>
      </c>
      <c r="K948" s="391" t="str">
        <f>IFERROR(VLOOKUP(N943,Marks,19,0),"")</f>
        <v/>
      </c>
      <c r="L948" s="391" t="str">
        <f>IFERROR(VLOOKUP(N943,Marks,20,0),"")</f>
        <v/>
      </c>
      <c r="M948" s="391" t="str">
        <f>IFERROR(VLOOKUP(N943,Marks,21,0),"")</f>
        <v/>
      </c>
      <c r="N948" s="117" t="str">
        <f>IFERROR(VLOOKUP(N943,Marks,22,0),"")</f>
        <v/>
      </c>
      <c r="O948" s="119" t="str">
        <f>IFERROR(VLOOKUP(N943,Marks,23,0),"")</f>
        <v/>
      </c>
      <c r="P948" s="323" t="str">
        <f>IFERROR(VLOOKUP(N943,Marks,29,0),"")</f>
        <v/>
      </c>
      <c r="Q948" s="770"/>
      <c r="R948" s="122" t="str">
        <f>'Result Sheet'!$L$4</f>
        <v xml:space="preserve">हिन्दी </v>
      </c>
      <c r="S948" s="391" t="str">
        <f>IFERROR(VLOOKUP(AD943,Marks,11,0),"")</f>
        <v/>
      </c>
      <c r="T948" s="391" t="str">
        <f>IFERROR(VLOOKUP(AD943,Marks,12,0),"")</f>
        <v/>
      </c>
      <c r="U948" s="117" t="str">
        <f>IFERROR(VLOOKUP(AD943,Marks,13,0),"")</f>
        <v/>
      </c>
      <c r="V948" s="391" t="str">
        <f>IFERROR(VLOOKUP(AD943,Marks,14,0),"")</f>
        <v/>
      </c>
      <c r="W948" s="391" t="str">
        <f>IFERROR(VLOOKUP(AD943,Marks,15,0),"")</f>
        <v/>
      </c>
      <c r="X948" s="391" t="str">
        <f>IFERROR(VLOOKUP(AD943,Marks,16,0),"")</f>
        <v/>
      </c>
      <c r="Y948" s="117" t="str">
        <f>IFERROR(VLOOKUP(AD943,Marks,17,0),"")</f>
        <v/>
      </c>
      <c r="Z948" s="119">
        <f>IFERROR(VLOOKUP(AD943,Marks,18,0),"")</f>
        <v>0</v>
      </c>
      <c r="AA948" s="391" t="str">
        <f>IFERROR(VLOOKUP(AD943,Marks,19,0),"")</f>
        <v/>
      </c>
      <c r="AB948" s="391" t="str">
        <f>IFERROR(VLOOKUP(AD943,Marks,20,0),"")</f>
        <v/>
      </c>
      <c r="AC948" s="391" t="str">
        <f>IFERROR(VLOOKUP(AD943,Marks,21,0),"")</f>
        <v/>
      </c>
      <c r="AD948" s="117" t="str">
        <f>IFERROR(VLOOKUP(AD943,Marks,22,0),"")</f>
        <v/>
      </c>
      <c r="AE948" s="119" t="str">
        <f>IFERROR(VLOOKUP(AD943,Marks,23,0),"")</f>
        <v/>
      </c>
      <c r="AF948" s="323" t="str">
        <f>IFERROR(VLOOKUP(AD943,Marks,29,0),"")</f>
        <v/>
      </c>
    </row>
    <row r="949" spans="1:32" ht="21" customHeight="1">
      <c r="A949" s="166" t="str">
        <f>IF(N943="","",A948+1)</f>
        <v/>
      </c>
      <c r="B949" s="122" t="str">
        <f>'Result Sheet'!$AE$4</f>
        <v xml:space="preserve">अंग्रेजी </v>
      </c>
      <c r="C949" s="391" t="str">
        <f>IFERROR(VLOOKUP(N943,Marks,30,0),"")</f>
        <v/>
      </c>
      <c r="D949" s="391" t="str">
        <f>IFERROR(VLOOKUP(N943,Marks,31,0),"")</f>
        <v/>
      </c>
      <c r="E949" s="117" t="str">
        <f>IFERROR(VLOOKUP(N943,Marks,32,0),"")</f>
        <v/>
      </c>
      <c r="F949" s="391" t="str">
        <f>IFERROR(VLOOKUP(N943,Marks,33,0),"")</f>
        <v/>
      </c>
      <c r="G949" s="391" t="str">
        <f>IFERROR(VLOOKUP(N943,Marks,34,0),"")</f>
        <v/>
      </c>
      <c r="H949" s="391" t="str">
        <f>IFERROR(VLOOKUP(N943,Marks,35,0),"")</f>
        <v/>
      </c>
      <c r="I949" s="117" t="str">
        <f>IFERROR(VLOOKUP(N943,Marks,36,0),"")</f>
        <v/>
      </c>
      <c r="J949" s="119">
        <f>IFERROR(VLOOKUP(N943,Marks,37,0),"")</f>
        <v>0</v>
      </c>
      <c r="K949" s="391" t="str">
        <f>IFERROR(VLOOKUP(N943,Marks,38,0),"")</f>
        <v/>
      </c>
      <c r="L949" s="391" t="str">
        <f>IFERROR(VLOOKUP(N943,Marks,39,0),"")</f>
        <v/>
      </c>
      <c r="M949" s="391" t="str">
        <f>IFERROR(VLOOKUP(N943,Marks,40,0),"")</f>
        <v/>
      </c>
      <c r="N949" s="117" t="str">
        <f>IFERROR(VLOOKUP(N943,Marks,41,0),"")</f>
        <v/>
      </c>
      <c r="O949" s="119" t="str">
        <f>IFERROR(VLOOKUP(N943,Marks,42,0),"")</f>
        <v/>
      </c>
      <c r="P949" s="323" t="str">
        <f>IFERROR(VLOOKUP(N943,Marks,48,0),"")</f>
        <v/>
      </c>
      <c r="Q949" s="770"/>
      <c r="R949" s="122" t="str">
        <f>'Result Sheet'!$AE$4</f>
        <v xml:space="preserve">अंग्रेजी </v>
      </c>
      <c r="S949" s="391" t="str">
        <f>IFERROR(VLOOKUP(AD943,Marks,30,0),"")</f>
        <v/>
      </c>
      <c r="T949" s="391" t="str">
        <f>IFERROR(VLOOKUP(AD943,Marks,31,0),"")</f>
        <v/>
      </c>
      <c r="U949" s="117" t="str">
        <f>IFERROR(VLOOKUP(AD943,Marks,32,0),"")</f>
        <v/>
      </c>
      <c r="V949" s="391" t="str">
        <f>IFERROR(VLOOKUP(AD943,Marks,33,0),"")</f>
        <v/>
      </c>
      <c r="W949" s="391" t="str">
        <f>IFERROR(VLOOKUP(AD943,Marks,34,0),"")</f>
        <v/>
      </c>
      <c r="X949" s="391" t="str">
        <f>IFERROR(VLOOKUP(AD943,Marks,35,0),"")</f>
        <v/>
      </c>
      <c r="Y949" s="117" t="str">
        <f>IFERROR(VLOOKUP(AD943,Marks,36,0),"")</f>
        <v/>
      </c>
      <c r="Z949" s="119">
        <f>IFERROR(VLOOKUP(AD943,Marks,37,0),"")</f>
        <v>0</v>
      </c>
      <c r="AA949" s="391" t="str">
        <f>IFERROR(VLOOKUP(AD943,Marks,38,0),"")</f>
        <v/>
      </c>
      <c r="AB949" s="391" t="str">
        <f>IFERROR(VLOOKUP(AD943,Marks,39,0),"")</f>
        <v/>
      </c>
      <c r="AC949" s="391" t="str">
        <f>IFERROR(VLOOKUP(AD943,Marks,40,0),"")</f>
        <v/>
      </c>
      <c r="AD949" s="117" t="str">
        <f>IFERROR(VLOOKUP(AD943,Marks,41,0),"")</f>
        <v/>
      </c>
      <c r="AE949" s="119" t="str">
        <f>IFERROR(VLOOKUP(AD943,Marks,42,0),"")</f>
        <v/>
      </c>
      <c r="AF949" s="323" t="str">
        <f>IFERROR(VLOOKUP(AD943,Marks,48,0),"")</f>
        <v/>
      </c>
    </row>
    <row r="950" spans="1:32" ht="21" customHeight="1">
      <c r="A950" s="166" t="str">
        <f>IF(N943="","",A949+1)</f>
        <v/>
      </c>
      <c r="B950" s="122" t="str">
        <f>'Result Sheet'!$AX$4</f>
        <v xml:space="preserve">गणित </v>
      </c>
      <c r="C950" s="391" t="str">
        <f>IFERROR(VLOOKUP(N943,Marks,49,0),"")</f>
        <v/>
      </c>
      <c r="D950" s="391" t="str">
        <f>IFERROR(VLOOKUP(N943,Marks,50,0),"")</f>
        <v/>
      </c>
      <c r="E950" s="117" t="str">
        <f>IFERROR(VLOOKUP(N943,Marks,51,0),"")</f>
        <v/>
      </c>
      <c r="F950" s="391" t="str">
        <f>IFERROR(VLOOKUP(N943,Marks,52,0),"")</f>
        <v/>
      </c>
      <c r="G950" s="391" t="str">
        <f>IFERROR(VLOOKUP(N943,Marks,53,0),"")</f>
        <v/>
      </c>
      <c r="H950" s="391" t="str">
        <f>IFERROR(VLOOKUP(N943,Marks,54,0),"")</f>
        <v/>
      </c>
      <c r="I950" s="117" t="str">
        <f>IFERROR(VLOOKUP(N943,Marks,55,0),"")</f>
        <v/>
      </c>
      <c r="J950" s="119">
        <f>IFERROR(VLOOKUP(N943,Marks,56,0),"")</f>
        <v>0</v>
      </c>
      <c r="K950" s="391" t="str">
        <f>IFERROR(VLOOKUP(N943,Marks,57,0),"")</f>
        <v/>
      </c>
      <c r="L950" s="391" t="str">
        <f>IFERROR(VLOOKUP(N943,Marks,58,0),"")</f>
        <v/>
      </c>
      <c r="M950" s="391" t="str">
        <f>IFERROR(VLOOKUP(N943,Marks,59,0),"")</f>
        <v/>
      </c>
      <c r="N950" s="117" t="str">
        <f>IFERROR(VLOOKUP(N943,Marks,60,0),"")</f>
        <v/>
      </c>
      <c r="O950" s="119" t="str">
        <f>IFERROR(VLOOKUP(N943,Marks,61,0),"")</f>
        <v/>
      </c>
      <c r="P950" s="323" t="str">
        <f>IFERROR(VLOOKUP(N943,Marks,67,0),"")</f>
        <v/>
      </c>
      <c r="Q950" s="770"/>
      <c r="R950" s="122" t="str">
        <f>'Result Sheet'!$AX$4</f>
        <v xml:space="preserve">गणित </v>
      </c>
      <c r="S950" s="391" t="str">
        <f>IFERROR(VLOOKUP(AD943,Marks,49,0),"")</f>
        <v/>
      </c>
      <c r="T950" s="391" t="str">
        <f>IFERROR(VLOOKUP(AD943,Marks,50,0),"")</f>
        <v/>
      </c>
      <c r="U950" s="117" t="str">
        <f>IFERROR(VLOOKUP(AD943,Marks,51,0),"")</f>
        <v/>
      </c>
      <c r="V950" s="391" t="str">
        <f>IFERROR(VLOOKUP(AD943,Marks,52,0),"")</f>
        <v/>
      </c>
      <c r="W950" s="391" t="str">
        <f>IFERROR(VLOOKUP(AD943,Marks,53,0),"")</f>
        <v/>
      </c>
      <c r="X950" s="391" t="str">
        <f>IFERROR(VLOOKUP(AD943,Marks,54,0),"")</f>
        <v/>
      </c>
      <c r="Y950" s="117" t="str">
        <f>IFERROR(VLOOKUP(AD943,Marks,55,0),"")</f>
        <v/>
      </c>
      <c r="Z950" s="119">
        <f>IFERROR(VLOOKUP(AD943,Marks,56,0),"")</f>
        <v>0</v>
      </c>
      <c r="AA950" s="391" t="str">
        <f>IFERROR(VLOOKUP(AD943,Marks,57,0),"")</f>
        <v/>
      </c>
      <c r="AB950" s="391" t="str">
        <f>IFERROR(VLOOKUP(AD943,Marks,58,0),"")</f>
        <v/>
      </c>
      <c r="AC950" s="391" t="str">
        <f>IFERROR(VLOOKUP(AD943,Marks,59,0),"")</f>
        <v/>
      </c>
      <c r="AD950" s="117" t="str">
        <f>IFERROR(VLOOKUP(AD943,Marks,60,0),"")</f>
        <v/>
      </c>
      <c r="AE950" s="119" t="str">
        <f>IFERROR(VLOOKUP(AD943,Marks,61,0),"")</f>
        <v/>
      </c>
      <c r="AF950" s="323" t="str">
        <f>IFERROR(VLOOKUP(AD943,Marks,67,0),"")</f>
        <v/>
      </c>
    </row>
    <row r="951" spans="1:32" ht="21" customHeight="1">
      <c r="A951" s="166" t="str">
        <f>IF(N943="","",A950+1)</f>
        <v/>
      </c>
      <c r="B951" s="122" t="str">
        <f>'Result Sheet'!$BQ$4</f>
        <v xml:space="preserve">पर्यावरण अध्ययन </v>
      </c>
      <c r="C951" s="391" t="str">
        <f>IFERROR(VLOOKUP(N943,Marks,68,0),"")</f>
        <v/>
      </c>
      <c r="D951" s="391" t="str">
        <f>IFERROR(VLOOKUP(N943,Marks,69,0),"")</f>
        <v/>
      </c>
      <c r="E951" s="117" t="str">
        <f>IFERROR(VLOOKUP(N943,Marks,70,0),"")</f>
        <v/>
      </c>
      <c r="F951" s="391" t="str">
        <f>IFERROR(VLOOKUP(N943,Marks,71,0),"")</f>
        <v/>
      </c>
      <c r="G951" s="391" t="str">
        <f>IFERROR(VLOOKUP(N943,Marks,72,0),"")</f>
        <v/>
      </c>
      <c r="H951" s="391" t="str">
        <f>IFERROR(VLOOKUP(N943,Marks,73,0),"")</f>
        <v/>
      </c>
      <c r="I951" s="117" t="str">
        <f>IFERROR(VLOOKUP(N943,Marks,74,0),"")</f>
        <v/>
      </c>
      <c r="J951" s="119">
        <f>IFERROR(VLOOKUP(N943,Marks,75,0),"")</f>
        <v>0</v>
      </c>
      <c r="K951" s="391" t="str">
        <f>IFERROR(VLOOKUP(N943,Marks,76,0),"")</f>
        <v/>
      </c>
      <c r="L951" s="391" t="str">
        <f>IFERROR(VLOOKUP(N943,Marks,77,0),"")</f>
        <v/>
      </c>
      <c r="M951" s="391" t="str">
        <f>IFERROR(VLOOKUP(N943,Marks,78,0),"")</f>
        <v/>
      </c>
      <c r="N951" s="117" t="str">
        <f>IFERROR(VLOOKUP(N943,Marks,79,0),"")</f>
        <v/>
      </c>
      <c r="O951" s="119" t="str">
        <f>IFERROR(VLOOKUP(N943,Marks,80,0),"")</f>
        <v/>
      </c>
      <c r="P951" s="323" t="str">
        <f>IFERROR(VLOOKUP(N943,Marks,86,0),"")</f>
        <v/>
      </c>
      <c r="Q951" s="770"/>
      <c r="R951" s="122" t="str">
        <f>'Result Sheet'!$BQ$4</f>
        <v xml:space="preserve">पर्यावरण अध्ययन </v>
      </c>
      <c r="S951" s="391" t="str">
        <f>IFERROR(VLOOKUP(AD943,Marks,68,0),"")</f>
        <v/>
      </c>
      <c r="T951" s="391" t="str">
        <f>IFERROR(VLOOKUP(AD943,Marks,69,0),"")</f>
        <v/>
      </c>
      <c r="U951" s="117" t="str">
        <f>IFERROR(VLOOKUP(AD943,Marks,70,0),"")</f>
        <v/>
      </c>
      <c r="V951" s="391" t="str">
        <f>IFERROR(VLOOKUP(AD943,Marks,71,0),"")</f>
        <v/>
      </c>
      <c r="W951" s="391" t="str">
        <f>IFERROR(VLOOKUP(AD943,Marks,72,0),"")</f>
        <v/>
      </c>
      <c r="X951" s="391" t="str">
        <f>IFERROR(VLOOKUP(AD943,Marks,73,0),"")</f>
        <v/>
      </c>
      <c r="Y951" s="117" t="str">
        <f>IFERROR(VLOOKUP(AD943,Marks,74,0),"")</f>
        <v/>
      </c>
      <c r="Z951" s="119">
        <f>IFERROR(VLOOKUP(AD943,Marks,75,0),"")</f>
        <v>0</v>
      </c>
      <c r="AA951" s="391" t="str">
        <f>IFERROR(VLOOKUP(AD943,Marks,76,0),"")</f>
        <v/>
      </c>
      <c r="AB951" s="391" t="str">
        <f>IFERROR(VLOOKUP(AD943,Marks,77,0),"")</f>
        <v/>
      </c>
      <c r="AC951" s="391" t="str">
        <f>IFERROR(VLOOKUP(AD943,Marks,78,0),"")</f>
        <v/>
      </c>
      <c r="AD951" s="117" t="str">
        <f>IFERROR(VLOOKUP(AD943,Marks,79,0),"")</f>
        <v/>
      </c>
      <c r="AE951" s="119" t="str">
        <f>IFERROR(VLOOKUP(AD943,Marks,80,0),"")</f>
        <v/>
      </c>
      <c r="AF951" s="323" t="str">
        <f>IFERROR(VLOOKUP(AD943,Marks,86,0),"")</f>
        <v/>
      </c>
    </row>
    <row r="952" spans="1:32" ht="25.5" customHeight="1">
      <c r="A952" s="166" t="str">
        <f>IF(N943="","",A951+1)</f>
        <v/>
      </c>
      <c r="B952" s="392" t="s">
        <v>215</v>
      </c>
      <c r="C952" s="120" t="str">
        <f>IF(AND(C948="",C949="",C950="",C951=""),"",IF(OR(C940=1,C940=2),SUM(C948:C950),SUM(C948:C951)))</f>
        <v/>
      </c>
      <c r="D952" s="120" t="str">
        <f>IF(AND(D948="",D949="",D950="",D951=""),"",IF(OR(C940=1,C940=2),SUM(D948:D950),SUM(D948:D951)))</f>
        <v/>
      </c>
      <c r="E952" s="120" t="str">
        <f>IF(AND(E948="",E949="",E950="",E951=""),"",IF(OR(C940=1,C940=2),SUM(E948:E950),SUM(E948:E951)))</f>
        <v/>
      </c>
      <c r="F952" s="120" t="str">
        <f>IF(AND(F948="",F949="",F950="",F951=""),"",IF(OR(C940=1,C940=2),SUM(F948:F950),SUM(F948:F951)))</f>
        <v/>
      </c>
      <c r="G952" s="120" t="str">
        <f>IF(AND(G948="",G949="",G950="",G951=""),"",IF(OR(C940=1,C940=2),SUM(G948:G950),SUM(G948:G951)))</f>
        <v/>
      </c>
      <c r="H952" s="120" t="str">
        <f>IF(AND(H948="",H949="",H950="",H951=""),"",IF(OR(C940=1,C940=2),SUM(H948:H950),SUM(H948:H951)))</f>
        <v/>
      </c>
      <c r="I952" s="120" t="str">
        <f>IF(AND(I948="",I949="",I950="",I951=""),"",IF(OR(C940=1,C940=2),SUM(I948:I950),SUM(I948:I951)))</f>
        <v/>
      </c>
      <c r="J952" s="120">
        <f>IF(AND(J948="",J949="",J950="",J951=""),"",IF(OR(C940=1,C940=2),SUM(J948:J950),SUM(J948:J951)))</f>
        <v>0</v>
      </c>
      <c r="K952" s="120" t="str">
        <f>IF(AND(K948="",K949="",K950="",K951=""),"",IF(OR(C940=1,C940=2),SUM(K948:K950),SUM(K948:K951)))</f>
        <v/>
      </c>
      <c r="L952" s="120" t="str">
        <f>IF(AND(L948="",L949="",L950="",L951=""),"",IF(OR(C940=1,C940=2),SUM(L948:L950),SUM(L948:L951)))</f>
        <v/>
      </c>
      <c r="M952" s="120" t="str">
        <f>IF(AND(M948="",M949="",M950="",M951=""),"",IF(OR(C940=1,C940=2),SUM(M948:M950),SUM(M948:M951)))</f>
        <v/>
      </c>
      <c r="N952" s="120" t="str">
        <f>IF(AND(N948="",N949="",N950="",N951=""),"",IF(OR(C940=1,C940=2),SUM(N948:N950),SUM(N948:N951)))</f>
        <v/>
      </c>
      <c r="O952" s="120" t="str">
        <f>IF(AND(O948="",O949="",O950="",O951=""),"",IF(OR(C940=1,C940=2),SUM(O948:O950),SUM(O948:O951)))</f>
        <v/>
      </c>
      <c r="P952" s="326" t="str">
        <f>IF(OR(N943="",E941="",O952=""),"",IF(O952&gt;=81%*P947,"A",IF(O952&gt;=61%*P947,"B",IF(O952&gt;=41%*P947,"C",IF(O952&gt;=21%*P947,"D","E")))))</f>
        <v/>
      </c>
      <c r="Q952" s="770"/>
      <c r="R952" s="392" t="s">
        <v>215</v>
      </c>
      <c r="S952" s="120" t="str">
        <f>IF(AND(S948="",S949="",S950="",S951=""),"",IF(OR(S940=1,S940=2),SUM(S948:S950),SUM(S948:S951)))</f>
        <v/>
      </c>
      <c r="T952" s="120" t="str">
        <f>IF(AND(T948="",T949="",T950="",T951=""),"",IF(OR(S940=1,S940=2),SUM(T948:T950),SUM(T948:T951)))</f>
        <v/>
      </c>
      <c r="U952" s="120" t="str">
        <f>IF(AND(U948="",U949="",U950="",U951=""),"",IF(OR(S940=1,S940=2),SUM(U948:U950),SUM(U948:U951)))</f>
        <v/>
      </c>
      <c r="V952" s="120" t="str">
        <f>IF(AND(V948="",V949="",V950="",V951=""),"",IF(OR(S940=1,S940=2),SUM(V948:V950),SUM(V948:V951)))</f>
        <v/>
      </c>
      <c r="W952" s="120" t="str">
        <f>IF(AND(W948="",W949="",W950="",W951=""),"",IF(OR(S940=1,S940=2),SUM(W948:W950),SUM(W948:W951)))</f>
        <v/>
      </c>
      <c r="X952" s="120" t="str">
        <f>IF(AND(X948="",X949="",X950="",X951=""),"",IF(OR(S940=1,S940=2),SUM(X948:X950),SUM(X948:X951)))</f>
        <v/>
      </c>
      <c r="Y952" s="120" t="str">
        <f>IF(AND(Y948="",Y949="",Y950="",Y951=""),"",IF(OR(S940=1,S940=2),SUM(Y948:Y950),SUM(Y948:Y951)))</f>
        <v/>
      </c>
      <c r="Z952" s="120">
        <f>IF(AND(Z948="",Z949="",Z950="",Z951=""),"",IF(OR(S940=1,S940=2),SUM(Z948:Z950),SUM(Z948:Z951)))</f>
        <v>0</v>
      </c>
      <c r="AA952" s="120" t="str">
        <f>IF(AND(AA948="",AA949="",AA950="",AA951=""),"",IF(OR(S940=1,S940=2),SUM(AA948:AA950),SUM(AA948:AA951)))</f>
        <v/>
      </c>
      <c r="AB952" s="120" t="str">
        <f>IF(AND(AB948="",AB949="",AB950="",AB951=""),"",IF(OR(S940=1,S940=2),SUM(AB948:AB950),SUM(AB948:AB951)))</f>
        <v/>
      </c>
      <c r="AC952" s="120" t="str">
        <f>IF(AND(AC948="",AC949="",AC950="",AC951=""),"",IF(OR(S940=1,S940=2),SUM(AC948:AC950),SUM(AC948:AC951)))</f>
        <v/>
      </c>
      <c r="AD952" s="120" t="str">
        <f>IF(AND(AD948="",AD949="",AD950="",AD951=""),"",IF(OR(S940=1,S940=2),SUM(AD948:AD950),SUM(AD948:AD951)))</f>
        <v/>
      </c>
      <c r="AE952" s="120" t="str">
        <f>IF(AND(AE948="",AE949="",AE950="",AE951=""),"",IF(OR(S940=1,S940=2),SUM(AE948:AE950),SUM(AE948:AE951)))</f>
        <v/>
      </c>
      <c r="AF952" s="326" t="str">
        <f>IF(OR(AD943="",U941="",AE952=""),"",IF(AE952&gt;=81%*AF947,"A",IF(AE952&gt;=61%*AF947,"B",IF(AE952&gt;=41%*AF947,"C",IF(AE952&gt;=21%*AF947,"D","E")))))</f>
        <v/>
      </c>
    </row>
    <row r="953" spans="1:32" ht="9" customHeight="1">
      <c r="A953" s="166" t="str">
        <f>IF(N943="","",A952+1)</f>
        <v/>
      </c>
      <c r="B953" s="737"/>
      <c r="C953" s="737"/>
      <c r="D953" s="737"/>
      <c r="E953" s="737"/>
      <c r="F953" s="737"/>
      <c r="G953" s="737"/>
      <c r="H953" s="737"/>
      <c r="I953" s="737"/>
      <c r="J953" s="737"/>
      <c r="K953" s="737"/>
      <c r="L953" s="737"/>
      <c r="M953" s="737"/>
      <c r="N953" s="737"/>
      <c r="O953" s="737"/>
      <c r="P953" s="737"/>
      <c r="Q953" s="770"/>
      <c r="R953" s="737"/>
      <c r="S953" s="737"/>
      <c r="T953" s="737"/>
      <c r="U953" s="737"/>
      <c r="V953" s="737"/>
      <c r="W953" s="737"/>
      <c r="X953" s="737"/>
      <c r="Y953" s="737"/>
      <c r="Z953" s="737"/>
      <c r="AA953" s="737"/>
      <c r="AB953" s="737"/>
      <c r="AC953" s="737"/>
      <c r="AD953" s="737"/>
      <c r="AE953" s="737"/>
      <c r="AF953" s="737"/>
    </row>
    <row r="954" spans="1:32" ht="22.5" customHeight="1">
      <c r="A954" s="166" t="str">
        <f>IF(N943="","",A953+1)</f>
        <v/>
      </c>
      <c r="B954" s="738" t="s">
        <v>213</v>
      </c>
      <c r="C954" s="738"/>
      <c r="D954" s="739" t="s">
        <v>229</v>
      </c>
      <c r="E954" s="740"/>
      <c r="F954" s="393" t="s">
        <v>186</v>
      </c>
      <c r="G954" s="738" t="s">
        <v>213</v>
      </c>
      <c r="H954" s="738"/>
      <c r="I954" s="739" t="s">
        <v>229</v>
      </c>
      <c r="J954" s="740"/>
      <c r="K954" s="393" t="s">
        <v>186</v>
      </c>
      <c r="L954" s="738" t="s">
        <v>213</v>
      </c>
      <c r="M954" s="738"/>
      <c r="N954" s="739" t="s">
        <v>229</v>
      </c>
      <c r="O954" s="740"/>
      <c r="P954" s="393" t="s">
        <v>186</v>
      </c>
      <c r="Q954" s="770"/>
      <c r="R954" s="738" t="s">
        <v>213</v>
      </c>
      <c r="S954" s="738"/>
      <c r="T954" s="739" t="s">
        <v>229</v>
      </c>
      <c r="U954" s="740"/>
      <c r="V954" s="393" t="s">
        <v>186</v>
      </c>
      <c r="W954" s="738" t="s">
        <v>213</v>
      </c>
      <c r="X954" s="738"/>
      <c r="Y954" s="739" t="s">
        <v>229</v>
      </c>
      <c r="Z954" s="740"/>
      <c r="AA954" s="393" t="s">
        <v>186</v>
      </c>
      <c r="AB954" s="738" t="s">
        <v>213</v>
      </c>
      <c r="AC954" s="738"/>
      <c r="AD954" s="739" t="s">
        <v>229</v>
      </c>
      <c r="AE954" s="740"/>
      <c r="AF954" s="393" t="s">
        <v>186</v>
      </c>
    </row>
    <row r="955" spans="1:32" ht="21.75" customHeight="1">
      <c r="A955" s="166" t="str">
        <f>IF(N943="","",A954+1)</f>
        <v/>
      </c>
      <c r="B955" s="741" t="s">
        <v>221</v>
      </c>
      <c r="C955" s="742"/>
      <c r="D955" s="742"/>
      <c r="E955" s="119" t="str">
        <f>IFERROR(VLOOKUP(N943,Marks,90,0),"")</f>
        <v/>
      </c>
      <c r="F955" s="130" t="str">
        <f>IFERROR(VLOOKUP(N943,Marks,94,0),"")</f>
        <v/>
      </c>
      <c r="G955" s="741" t="s">
        <v>192</v>
      </c>
      <c r="H955" s="742"/>
      <c r="I955" s="742"/>
      <c r="J955" s="119" t="str">
        <f>IFERROR(VLOOKUP(N943,Marks,98,0),"")</f>
        <v/>
      </c>
      <c r="K955" s="130" t="str">
        <f>IFERROR(VLOOKUP(N943,Marks,102,0),"")</f>
        <v/>
      </c>
      <c r="L955" s="743" t="s">
        <v>193</v>
      </c>
      <c r="M955" s="744"/>
      <c r="N955" s="744"/>
      <c r="O955" s="119" t="str">
        <f>IFERROR(VLOOKUP(N943,Marks,106,0),"")</f>
        <v/>
      </c>
      <c r="P955" s="130" t="str">
        <f>IFERROR(VLOOKUP(N943,Marks,110,0),"")</f>
        <v/>
      </c>
      <c r="Q955" s="770"/>
      <c r="R955" s="740" t="s">
        <v>221</v>
      </c>
      <c r="S955" s="740"/>
      <c r="T955" s="740"/>
      <c r="U955" s="119" t="str">
        <f>IFERROR(VLOOKUP(AD943,Marks,90,0),"")</f>
        <v/>
      </c>
      <c r="V955" s="130" t="str">
        <f>IFERROR(VLOOKUP(AD943,Marks,94,0),"")</f>
        <v/>
      </c>
      <c r="W955" s="740" t="s">
        <v>192</v>
      </c>
      <c r="X955" s="740"/>
      <c r="Y955" s="740"/>
      <c r="Z955" s="119" t="str">
        <f>IFERROR(VLOOKUP(AD943,Marks,98,0),"")</f>
        <v/>
      </c>
      <c r="AA955" s="130" t="str">
        <f>IFERROR(VLOOKUP(AD943,Marks,102,0),"")</f>
        <v/>
      </c>
      <c r="AB955" s="745" t="s">
        <v>193</v>
      </c>
      <c r="AC955" s="745"/>
      <c r="AD955" s="745"/>
      <c r="AE955" s="119" t="str">
        <f>IFERROR(VLOOKUP(AD943,Marks,106,0),"")</f>
        <v/>
      </c>
      <c r="AF955" s="130" t="str">
        <f>IFERROR(VLOOKUP(AD943,Marks,110,0),"")</f>
        <v/>
      </c>
    </row>
    <row r="956" spans="1:32" ht="21" customHeight="1">
      <c r="A956" s="166" t="str">
        <f>IF(N943="","",A955+1)</f>
        <v/>
      </c>
      <c r="B956" s="732" t="s">
        <v>216</v>
      </c>
      <c r="C956" s="732"/>
      <c r="D956" s="732"/>
      <c r="E956" s="746" t="str">
        <f>IFERROR(VLOOKUP(N943,Marks,116,0),"")</f>
        <v/>
      </c>
      <c r="F956" s="746"/>
      <c r="G956" s="746"/>
      <c r="H956" s="746"/>
      <c r="I956" s="732" t="s">
        <v>217</v>
      </c>
      <c r="J956" s="732"/>
      <c r="K956" s="732"/>
      <c r="L956" s="732"/>
      <c r="M956" s="747" t="str">
        <f>IFERROR(VLOOKUP(N943,Marks,117,0),"")</f>
        <v/>
      </c>
      <c r="N956" s="747"/>
      <c r="O956" s="747"/>
      <c r="P956" s="747"/>
      <c r="Q956" s="770"/>
      <c r="R956" s="732" t="s">
        <v>216</v>
      </c>
      <c r="S956" s="732"/>
      <c r="T956" s="732"/>
      <c r="U956" s="746" t="str">
        <f>IFERROR(VLOOKUP(AD943,Marks,116,0),"")</f>
        <v/>
      </c>
      <c r="V956" s="746"/>
      <c r="W956" s="746"/>
      <c r="X956" s="746"/>
      <c r="Y956" s="732" t="s">
        <v>217</v>
      </c>
      <c r="Z956" s="732"/>
      <c r="AA956" s="732"/>
      <c r="AB956" s="732"/>
      <c r="AC956" s="747" t="str">
        <f>IFERROR(VLOOKUP(AD943,Marks,117,0),"")</f>
        <v/>
      </c>
      <c r="AD956" s="747"/>
      <c r="AE956" s="747"/>
      <c r="AF956" s="747"/>
    </row>
    <row r="957" spans="1:32" ht="21" customHeight="1">
      <c r="A957" s="166" t="str">
        <f>IF(N943="","",A956+1)</f>
        <v/>
      </c>
      <c r="B957" s="732" t="s">
        <v>218</v>
      </c>
      <c r="C957" s="732"/>
      <c r="D957" s="732"/>
      <c r="E957" s="774" t="str">
        <f>IFERROR(VLOOKUP(N943,Marks,115,0),"")</f>
        <v/>
      </c>
      <c r="F957" s="774"/>
      <c r="G957" s="774"/>
      <c r="H957" s="774"/>
      <c r="I957" s="732" t="s">
        <v>219</v>
      </c>
      <c r="J957" s="732"/>
      <c r="K957" s="732"/>
      <c r="L957" s="732"/>
      <c r="M957" s="733" t="str">
        <f>IFERROR(VLOOKUP(N943,Marks,112,0),"")</f>
        <v/>
      </c>
      <c r="N957" s="733"/>
      <c r="O957" s="733"/>
      <c r="P957" s="733"/>
      <c r="Q957" s="770"/>
      <c r="R957" s="732" t="s">
        <v>218</v>
      </c>
      <c r="S957" s="732"/>
      <c r="T957" s="732"/>
      <c r="U957" s="774" t="str">
        <f>IFERROR(VLOOKUP(AD943,Marks,115,0),"")</f>
        <v/>
      </c>
      <c r="V957" s="774"/>
      <c r="W957" s="774"/>
      <c r="X957" s="774"/>
      <c r="Y957" s="732" t="s">
        <v>219</v>
      </c>
      <c r="Z957" s="732"/>
      <c r="AA957" s="732"/>
      <c r="AB957" s="732"/>
      <c r="AC957" s="733" t="str">
        <f>IFERROR(VLOOKUP(AD943,Marks,112,0),"")</f>
        <v/>
      </c>
      <c r="AD957" s="733"/>
      <c r="AE957" s="733"/>
      <c r="AF957" s="733"/>
    </row>
    <row r="958" spans="1:32" ht="21" customHeight="1">
      <c r="A958" s="166" t="str">
        <f>IF(N943="","",A957+1)</f>
        <v/>
      </c>
      <c r="B958" s="732" t="s">
        <v>220</v>
      </c>
      <c r="C958" s="732"/>
      <c r="D958" s="732"/>
      <c r="E958" s="324" t="str">
        <f>IFERROR(VLOOKUP(N943,Marks,113,0),"")</f>
        <v/>
      </c>
      <c r="F958" s="325" t="s">
        <v>341</v>
      </c>
      <c r="G958" s="734" t="str">
        <f>IF(OR(N943="",E941="",O952=""),"",IF(O952&gt;=81%*P947,"A",IF(O952&gt;=61%*P947,"B",IF(O952&gt;=41%*P947,"C",IF(O952&gt;=21%*P947,"D","E")))))</f>
        <v/>
      </c>
      <c r="H958" s="734"/>
      <c r="I958" s="732" t="s">
        <v>222</v>
      </c>
      <c r="J958" s="732"/>
      <c r="K958" s="732"/>
      <c r="L958" s="732"/>
      <c r="M958" s="769" t="str">
        <f>IFERROR(VLOOKUP(N943,Marks,114,0),"")</f>
        <v/>
      </c>
      <c r="N958" s="769"/>
      <c r="O958" s="769"/>
      <c r="P958" s="769"/>
      <c r="Q958" s="770"/>
      <c r="R958" s="732" t="s">
        <v>220</v>
      </c>
      <c r="S958" s="732"/>
      <c r="T958" s="732"/>
      <c r="U958" s="324" t="str">
        <f>IFERROR(VLOOKUP(AD943,Marks,113,0),"")</f>
        <v/>
      </c>
      <c r="V958" s="325" t="s">
        <v>341</v>
      </c>
      <c r="W958" s="734" t="str">
        <f>IF(OR(AD943="",U941="",AE952=""),"",IF(AE952&gt;=81%*AF947,"A",IF(AE952&gt;=61%*AF947,"B",IF(AE952&gt;=41%*AF947,"C",IF(AE952&gt;=21%*AF947,"D","E")))))</f>
        <v/>
      </c>
      <c r="X958" s="734"/>
      <c r="Y958" s="732" t="s">
        <v>222</v>
      </c>
      <c r="Z958" s="732"/>
      <c r="AA958" s="732"/>
      <c r="AB958" s="732"/>
      <c r="AC958" s="769" t="str">
        <f>IFERROR(VLOOKUP(AD943,Marks,114,0),"")</f>
        <v/>
      </c>
      <c r="AD958" s="769"/>
      <c r="AE958" s="769"/>
      <c r="AF958" s="769"/>
    </row>
    <row r="959" spans="1:32" ht="21" customHeight="1">
      <c r="A959" s="166" t="str">
        <f>IF(N943="","",A958+1)</f>
        <v/>
      </c>
      <c r="B959" s="768" t="s">
        <v>228</v>
      </c>
      <c r="C959" s="768"/>
      <c r="D959" s="768"/>
      <c r="E959" s="735">
        <f>'Master sheet'!$C$10</f>
        <v>44697</v>
      </c>
      <c r="F959" s="735"/>
      <c r="G959" s="735"/>
      <c r="H959" s="318"/>
      <c r="I959" s="121"/>
      <c r="J959" s="121"/>
      <c r="K959" s="76"/>
      <c r="L959" s="121"/>
      <c r="M959" s="121"/>
      <c r="N959" s="121"/>
      <c r="O959" s="121"/>
      <c r="P959" s="121"/>
      <c r="Q959" s="770"/>
      <c r="R959" s="768" t="s">
        <v>228</v>
      </c>
      <c r="S959" s="768"/>
      <c r="T959" s="768"/>
      <c r="U959" s="735">
        <f>'Master sheet'!$C$10</f>
        <v>44697</v>
      </c>
      <c r="V959" s="735"/>
      <c r="W959" s="735"/>
      <c r="X959" s="121"/>
      <c r="Y959" s="121"/>
      <c r="Z959" s="121"/>
      <c r="AA959" s="76"/>
      <c r="AB959" s="121"/>
      <c r="AC959" s="121"/>
      <c r="AD959" s="121"/>
      <c r="AE959" s="121"/>
      <c r="AF959" s="121"/>
    </row>
    <row r="960" spans="1:32" ht="43.5" customHeight="1">
      <c r="A960" s="166" t="str">
        <f>IF(N943="","",A959+1)</f>
        <v/>
      </c>
      <c r="B960" s="755" t="str">
        <f>IF(AND(C940=1),CONCATENATE("( ",UPPER('Master sheet'!$F$10)," )"),IF(AND(C940=2),CONCATENATE("( ",UPPER('Master sheet'!$F$18)," )"),IF(AND(C940=3),CONCATENATE("( ",UPPER('Master sheet'!$J$10)," )"),IF(AND(C940=4),CONCATENATE("( ",UPPER('Master sheet'!$J$18)," )"),""))))</f>
        <v/>
      </c>
      <c r="C960" s="755"/>
      <c r="D960" s="755"/>
      <c r="E960" s="755"/>
      <c r="F960" s="756" t="str">
        <f>IF(AND(N943=""),"",CONCATENATE("(",'Master sheet'!$C$14," )"))</f>
        <v/>
      </c>
      <c r="G960" s="756"/>
      <c r="H960" s="756"/>
      <c r="I960" s="756"/>
      <c r="J960" s="756"/>
      <c r="K960" s="756" t="str">
        <f>IF(AND(N943=""),"",CONCATENATE("(",'Master sheet'!$C$12," )"))</f>
        <v/>
      </c>
      <c r="L960" s="756"/>
      <c r="M960" s="756"/>
      <c r="N960" s="756"/>
      <c r="O960" s="756"/>
      <c r="P960" s="756"/>
      <c r="Q960" s="770"/>
      <c r="R960" s="755" t="str">
        <f>IF(AND(S940=1),CONCATENATE("( ",UPPER('Master sheet'!$F$10)," )"),IF(AND(S940=2),CONCATENATE("( ",UPPER('Master sheet'!$F$18)," )"),IF(AND(S940=3),CONCATENATE("( ",UPPER('Master sheet'!$J$10)," )"),IF(AND(S940=4),CONCATENATE("( ",UPPER('Master sheet'!$J$18)," )"),""))))</f>
        <v/>
      </c>
      <c r="S960" s="755"/>
      <c r="T960" s="755"/>
      <c r="U960" s="755"/>
      <c r="V960" s="756" t="str">
        <f>IF(AND(AD943=""),"",CONCATENATE("(",'Master sheet'!$C$14," )"))</f>
        <v/>
      </c>
      <c r="W960" s="756"/>
      <c r="X960" s="756"/>
      <c r="Y960" s="756"/>
      <c r="Z960" s="756"/>
      <c r="AA960" s="756" t="str">
        <f>IF(AND(AD943=""),"",CONCATENATE("(",'Master sheet'!$C$12," )"))</f>
        <v/>
      </c>
      <c r="AB960" s="756"/>
      <c r="AC960" s="756"/>
      <c r="AD960" s="756"/>
      <c r="AE960" s="756"/>
      <c r="AF960" s="756"/>
    </row>
    <row r="961" spans="1:32" ht="21.75" customHeight="1">
      <c r="A961" s="166" t="str">
        <f>IF(N943="","",A960+1)</f>
        <v/>
      </c>
      <c r="B961" s="757" t="s">
        <v>223</v>
      </c>
      <c r="C961" s="757"/>
      <c r="D961" s="757"/>
      <c r="E961" s="757"/>
      <c r="F961" s="758" t="s">
        <v>224</v>
      </c>
      <c r="G961" s="758"/>
      <c r="H961" s="758"/>
      <c r="I961" s="758"/>
      <c r="J961" s="758"/>
      <c r="K961" s="757" t="s">
        <v>225</v>
      </c>
      <c r="L961" s="757"/>
      <c r="M961" s="757"/>
      <c r="N961" s="757"/>
      <c r="O961" s="757"/>
      <c r="P961" s="757"/>
      <c r="Q961" s="770"/>
      <c r="R961" s="757" t="s">
        <v>223</v>
      </c>
      <c r="S961" s="757"/>
      <c r="T961" s="757"/>
      <c r="U961" s="757"/>
      <c r="V961" s="758" t="s">
        <v>224</v>
      </c>
      <c r="W961" s="758"/>
      <c r="X961" s="758"/>
      <c r="Y961" s="758"/>
      <c r="Z961" s="758"/>
      <c r="AA961" s="757" t="s">
        <v>225</v>
      </c>
      <c r="AB961" s="757"/>
      <c r="AC961" s="757"/>
      <c r="AD961" s="757"/>
      <c r="AE961" s="757"/>
      <c r="AF961" s="757"/>
    </row>
    <row r="963" spans="1:32" ht="21.9" customHeight="1">
      <c r="A963" s="165" t="str">
        <f>IF(N969="","",1)</f>
        <v/>
      </c>
      <c r="B963" s="759" t="s">
        <v>203</v>
      </c>
      <c r="C963" s="759"/>
      <c r="D963" s="759"/>
      <c r="E963" s="759"/>
      <c r="F963" s="759"/>
      <c r="G963" s="759"/>
      <c r="H963" s="759"/>
      <c r="I963" s="759"/>
      <c r="J963" s="759"/>
      <c r="K963" s="759"/>
      <c r="L963" s="759"/>
      <c r="M963" s="759"/>
      <c r="N963" s="759"/>
      <c r="O963" s="759"/>
      <c r="P963" s="759"/>
      <c r="Q963" s="770" t="s">
        <v>249</v>
      </c>
      <c r="R963" s="759" t="s">
        <v>203</v>
      </c>
      <c r="S963" s="759"/>
      <c r="T963" s="759"/>
      <c r="U963" s="759"/>
      <c r="V963" s="759"/>
      <c r="W963" s="759"/>
      <c r="X963" s="759"/>
      <c r="Y963" s="759"/>
      <c r="Z963" s="759"/>
      <c r="AA963" s="759"/>
      <c r="AB963" s="759"/>
      <c r="AC963" s="759"/>
      <c r="AD963" s="759"/>
      <c r="AE963" s="759"/>
      <c r="AF963" s="759"/>
    </row>
    <row r="964" spans="1:32" ht="21.9" customHeight="1">
      <c r="A964" s="166" t="str">
        <f>IF(N969="","",A963+1)</f>
        <v/>
      </c>
      <c r="B964" s="771" t="s">
        <v>204</v>
      </c>
      <c r="C964" s="771"/>
      <c r="D964" s="771"/>
      <c r="E964" s="771"/>
      <c r="F964" s="771"/>
      <c r="G964" s="771"/>
      <c r="H964" s="771"/>
      <c r="I964" s="771"/>
      <c r="J964" s="771"/>
      <c r="K964" s="771"/>
      <c r="L964" s="771"/>
      <c r="M964" s="771"/>
      <c r="N964" s="771"/>
      <c r="O964" s="771"/>
      <c r="P964" s="771"/>
      <c r="Q964" s="770"/>
      <c r="R964" s="771" t="s">
        <v>204</v>
      </c>
      <c r="S964" s="771"/>
      <c r="T964" s="771"/>
      <c r="U964" s="771"/>
      <c r="V964" s="771"/>
      <c r="W964" s="771"/>
      <c r="X964" s="771"/>
      <c r="Y964" s="771"/>
      <c r="Z964" s="771"/>
      <c r="AA964" s="771"/>
      <c r="AB964" s="771"/>
      <c r="AC964" s="771"/>
      <c r="AD964" s="771"/>
      <c r="AE964" s="771"/>
      <c r="AF964" s="771"/>
    </row>
    <row r="965" spans="1:32" ht="21.9" customHeight="1">
      <c r="A965" s="166" t="str">
        <f>IF(N969="","",A964+1)</f>
        <v/>
      </c>
      <c r="B965" s="772" t="s">
        <v>168</v>
      </c>
      <c r="C965" s="772"/>
      <c r="D965" s="772"/>
      <c r="E965" s="773" t="str">
        <f>IF(AND(N969=""),"",'Result Sheet'!$F$2)</f>
        <v/>
      </c>
      <c r="F965" s="773"/>
      <c r="G965" s="773"/>
      <c r="H965" s="773"/>
      <c r="I965" s="773"/>
      <c r="J965" s="773"/>
      <c r="K965" s="773"/>
      <c r="L965" s="773"/>
      <c r="M965" s="773"/>
      <c r="N965" s="773"/>
      <c r="O965" s="773"/>
      <c r="P965" s="773"/>
      <c r="Q965" s="770"/>
      <c r="R965" s="772" t="s">
        <v>168</v>
      </c>
      <c r="S965" s="772"/>
      <c r="T965" s="772"/>
      <c r="U965" s="773" t="str">
        <f>IF(AND(AD969=""),"",'Result Sheet'!$F$2)</f>
        <v/>
      </c>
      <c r="V965" s="773"/>
      <c r="W965" s="773"/>
      <c r="X965" s="773"/>
      <c r="Y965" s="773"/>
      <c r="Z965" s="773"/>
      <c r="AA965" s="773"/>
      <c r="AB965" s="773"/>
      <c r="AC965" s="773"/>
      <c r="AD965" s="773"/>
      <c r="AE965" s="773"/>
      <c r="AF965" s="773"/>
    </row>
    <row r="966" spans="1:32" ht="21.9" customHeight="1">
      <c r="A966" s="166" t="str">
        <f>IF(N969="","",A965+1)</f>
        <v/>
      </c>
      <c r="B966" s="164" t="s">
        <v>169</v>
      </c>
      <c r="C966" s="748" t="str">
        <f>IFERROR(VLOOKUP(N969,Marks,2,0),"")</f>
        <v/>
      </c>
      <c r="D966" s="748"/>
      <c r="E966" s="766" t="s">
        <v>212</v>
      </c>
      <c r="F966" s="766"/>
      <c r="G966" s="766"/>
      <c r="H966" s="748" t="str">
        <f>IFERROR(VLOOKUP(N969,Marks,3,0),"")</f>
        <v/>
      </c>
      <c r="I966" s="748"/>
      <c r="J966" s="749" t="s">
        <v>205</v>
      </c>
      <c r="K966" s="749"/>
      <c r="L966" s="749"/>
      <c r="M966" s="749"/>
      <c r="N966" s="750" t="str">
        <f>IF(AND(N969=""),"",'Marks Entry 1st'!$I$2)</f>
        <v/>
      </c>
      <c r="O966" s="750"/>
      <c r="P966" s="750"/>
      <c r="Q966" s="770"/>
      <c r="R966" s="164" t="s">
        <v>169</v>
      </c>
      <c r="S966" s="748" t="str">
        <f>IFERROR(VLOOKUP(AD969,Marks,2,0),"")</f>
        <v/>
      </c>
      <c r="T966" s="748"/>
      <c r="U966" s="766" t="s">
        <v>212</v>
      </c>
      <c r="V966" s="766"/>
      <c r="W966" s="766"/>
      <c r="X966" s="748" t="str">
        <f>IFERROR(VLOOKUP(AD969,Marks,3,0),"")</f>
        <v/>
      </c>
      <c r="Y966" s="748"/>
      <c r="Z966" s="749" t="s">
        <v>205</v>
      </c>
      <c r="AA966" s="749"/>
      <c r="AB966" s="749"/>
      <c r="AC966" s="749"/>
      <c r="AD966" s="750" t="str">
        <f>IF(AND(AD969=""),"",'Marks Entry 1st'!$I$2)</f>
        <v/>
      </c>
      <c r="AE966" s="750"/>
      <c r="AF966" s="750"/>
    </row>
    <row r="967" spans="1:32" ht="21.9" customHeight="1">
      <c r="A967" s="166" t="str">
        <f>IF(N969="","",A966+1)</f>
        <v/>
      </c>
      <c r="B967" s="751" t="s">
        <v>206</v>
      </c>
      <c r="C967" s="751"/>
      <c r="D967" s="751"/>
      <c r="E967" s="752" t="str">
        <f>IFERROR(VLOOKUP(N969,Marks,6,0),"")</f>
        <v/>
      </c>
      <c r="F967" s="752"/>
      <c r="G967" s="752"/>
      <c r="H967" s="752"/>
      <c r="I967" s="752"/>
      <c r="J967" s="753" t="s">
        <v>209</v>
      </c>
      <c r="K967" s="753"/>
      <c r="L967" s="753"/>
      <c r="M967" s="753"/>
      <c r="N967" s="754" t="str">
        <f>IFERROR(VLOOKUP(N969,Marks,5,0),"")</f>
        <v/>
      </c>
      <c r="O967" s="754"/>
      <c r="P967" s="754"/>
      <c r="Q967" s="770"/>
      <c r="R967" s="751" t="s">
        <v>206</v>
      </c>
      <c r="S967" s="751"/>
      <c r="T967" s="751"/>
      <c r="U967" s="752" t="str">
        <f>IFERROR(VLOOKUP(AD969,Marks,6,0),"")</f>
        <v/>
      </c>
      <c r="V967" s="752"/>
      <c r="W967" s="752"/>
      <c r="X967" s="752"/>
      <c r="Y967" s="752"/>
      <c r="Z967" s="753" t="s">
        <v>209</v>
      </c>
      <c r="AA967" s="753"/>
      <c r="AB967" s="753"/>
      <c r="AC967" s="753"/>
      <c r="AD967" s="754" t="str">
        <f>IFERROR(VLOOKUP(AD969,Marks,5,0),"")</f>
        <v/>
      </c>
      <c r="AE967" s="754"/>
      <c r="AF967" s="754"/>
    </row>
    <row r="968" spans="1:32" ht="21.9" customHeight="1">
      <c r="A968" s="166" t="str">
        <f>IF(N969="","",A967+1)</f>
        <v/>
      </c>
      <c r="B968" s="751" t="s">
        <v>207</v>
      </c>
      <c r="C968" s="751"/>
      <c r="D968" s="751"/>
      <c r="E968" s="752" t="str">
        <f>IFERROR(VLOOKUP(N969,Marks,7,0),"")</f>
        <v/>
      </c>
      <c r="F968" s="752"/>
      <c r="G968" s="752"/>
      <c r="H968" s="752"/>
      <c r="I968" s="752"/>
      <c r="J968" s="753" t="s">
        <v>210</v>
      </c>
      <c r="K968" s="753"/>
      <c r="L968" s="753"/>
      <c r="M968" s="753"/>
      <c r="N968" s="767" t="str">
        <f>IFERROR(VLOOKUP(N969,Marks,4,0),"")</f>
        <v/>
      </c>
      <c r="O968" s="767"/>
      <c r="P968" s="767"/>
      <c r="Q968" s="770"/>
      <c r="R968" s="751" t="s">
        <v>207</v>
      </c>
      <c r="S968" s="751"/>
      <c r="T968" s="751"/>
      <c r="U968" s="752" t="str">
        <f>IFERROR(VLOOKUP(AD969,Marks,7,0),"")</f>
        <v/>
      </c>
      <c r="V968" s="752"/>
      <c r="W968" s="752"/>
      <c r="X968" s="752"/>
      <c r="Y968" s="752"/>
      <c r="Z968" s="753" t="s">
        <v>210</v>
      </c>
      <c r="AA968" s="753"/>
      <c r="AB968" s="753"/>
      <c r="AC968" s="753"/>
      <c r="AD968" s="767" t="str">
        <f>IFERROR(VLOOKUP(AD969,Marks,4,0),"")</f>
        <v/>
      </c>
      <c r="AE968" s="767"/>
      <c r="AF968" s="767"/>
    </row>
    <row r="969" spans="1:32" ht="21.9" customHeight="1">
      <c r="A969" s="166" t="str">
        <f>IF(N969="","",A968+1)</f>
        <v/>
      </c>
      <c r="B969" s="751" t="s">
        <v>208</v>
      </c>
      <c r="C969" s="751"/>
      <c r="D969" s="751"/>
      <c r="E969" s="752" t="str">
        <f>IFERROR(VLOOKUP(N969,Marks,8,0),"")</f>
        <v/>
      </c>
      <c r="F969" s="752"/>
      <c r="G969" s="752"/>
      <c r="H969" s="752"/>
      <c r="I969" s="752"/>
      <c r="J969" s="753" t="s">
        <v>211</v>
      </c>
      <c r="K969" s="753"/>
      <c r="L969" s="753"/>
      <c r="M969" s="753"/>
      <c r="N969" s="760" t="str">
        <f>IF(AD943="","",IF(AND(AD943+1&gt;$AN$6),"",AD943+1))</f>
        <v/>
      </c>
      <c r="O969" s="760"/>
      <c r="P969" s="760"/>
      <c r="Q969" s="770"/>
      <c r="R969" s="751" t="s">
        <v>208</v>
      </c>
      <c r="S969" s="751"/>
      <c r="T969" s="751"/>
      <c r="U969" s="752" t="str">
        <f>IFERROR(VLOOKUP(AD969,Marks,8,0),"")</f>
        <v/>
      </c>
      <c r="V969" s="752"/>
      <c r="W969" s="752"/>
      <c r="X969" s="752"/>
      <c r="Y969" s="752"/>
      <c r="Z969" s="753" t="s">
        <v>211</v>
      </c>
      <c r="AA969" s="753"/>
      <c r="AB969" s="753"/>
      <c r="AC969" s="753"/>
      <c r="AD969" s="761" t="str">
        <f>IF(N969="","",IF(AND(N969+1&gt;$AN$6),"",N969+1))</f>
        <v/>
      </c>
      <c r="AE969" s="761"/>
      <c r="AF969" s="761"/>
    </row>
    <row r="970" spans="1:32" ht="9" customHeight="1">
      <c r="A970" s="166" t="str">
        <f>IF(N969="","",A969+1)</f>
        <v/>
      </c>
      <c r="B970" s="123"/>
      <c r="C970" s="123"/>
      <c r="D970" s="123"/>
      <c r="E970" s="124"/>
      <c r="F970" s="124"/>
      <c r="G970" s="124"/>
      <c r="H970" s="123"/>
      <c r="I970" s="123"/>
      <c r="J970" s="125"/>
      <c r="K970" s="125"/>
      <c r="L970" s="125"/>
      <c r="M970" s="76"/>
      <c r="N970" s="76"/>
      <c r="O970" s="76"/>
      <c r="P970" s="76"/>
      <c r="Q970" s="770"/>
      <c r="R970" s="123"/>
      <c r="S970" s="123"/>
      <c r="T970" s="123"/>
      <c r="U970" s="124"/>
      <c r="V970" s="124"/>
      <c r="W970" s="124"/>
      <c r="X970" s="123"/>
      <c r="Y970" s="123"/>
      <c r="Z970" s="125"/>
      <c r="AA970" s="125"/>
      <c r="AB970" s="125"/>
      <c r="AC970" s="76"/>
      <c r="AD970" s="76"/>
      <c r="AE970" s="76"/>
      <c r="AF970" s="76"/>
    </row>
    <row r="971" spans="1:32" ht="21" customHeight="1">
      <c r="A971" s="166" t="str">
        <f>IF(N969="","",A970+1)</f>
        <v/>
      </c>
      <c r="B971" s="762" t="s">
        <v>213</v>
      </c>
      <c r="C971" s="610" t="s">
        <v>214</v>
      </c>
      <c r="D971" s="610"/>
      <c r="E971" s="610"/>
      <c r="F971" s="763" t="s">
        <v>13</v>
      </c>
      <c r="G971" s="764"/>
      <c r="H971" s="764"/>
      <c r="I971" s="765"/>
      <c r="J971" s="613" t="s">
        <v>184</v>
      </c>
      <c r="K971" s="614" t="s">
        <v>167</v>
      </c>
      <c r="L971" s="615"/>
      <c r="M971" s="615"/>
      <c r="N971" s="616"/>
      <c r="O971" s="580" t="s">
        <v>185</v>
      </c>
      <c r="P971" s="581" t="s">
        <v>186</v>
      </c>
      <c r="Q971" s="770"/>
      <c r="R971" s="762" t="s">
        <v>213</v>
      </c>
      <c r="S971" s="610" t="s">
        <v>214</v>
      </c>
      <c r="T971" s="610"/>
      <c r="U971" s="610"/>
      <c r="V971" s="763" t="s">
        <v>13</v>
      </c>
      <c r="W971" s="764"/>
      <c r="X971" s="764"/>
      <c r="Y971" s="765"/>
      <c r="Z971" s="613" t="s">
        <v>184</v>
      </c>
      <c r="AA971" s="614" t="s">
        <v>167</v>
      </c>
      <c r="AB971" s="615"/>
      <c r="AC971" s="615"/>
      <c r="AD971" s="616"/>
      <c r="AE971" s="580" t="s">
        <v>185</v>
      </c>
      <c r="AF971" s="581" t="s">
        <v>186</v>
      </c>
    </row>
    <row r="972" spans="1:32" ht="90.75" customHeight="1">
      <c r="A972" s="166" t="str">
        <f>IF(N969="","",A971+1)</f>
        <v/>
      </c>
      <c r="B972" s="762"/>
      <c r="C972" s="171" t="s">
        <v>11</v>
      </c>
      <c r="D972" s="171" t="s">
        <v>180</v>
      </c>
      <c r="E972" s="171" t="s">
        <v>108</v>
      </c>
      <c r="F972" s="171" t="s">
        <v>182</v>
      </c>
      <c r="G972" s="171" t="s">
        <v>183</v>
      </c>
      <c r="H972" s="305" t="s">
        <v>10</v>
      </c>
      <c r="I972" s="171" t="s">
        <v>108</v>
      </c>
      <c r="J972" s="613"/>
      <c r="K972" s="172" t="s">
        <v>182</v>
      </c>
      <c r="L972" s="172" t="s">
        <v>183</v>
      </c>
      <c r="M972" s="173" t="s">
        <v>10</v>
      </c>
      <c r="N972" s="171" t="s">
        <v>108</v>
      </c>
      <c r="O972" s="580"/>
      <c r="P972" s="736"/>
      <c r="Q972" s="770"/>
      <c r="R972" s="762"/>
      <c r="S972" s="171" t="s">
        <v>11</v>
      </c>
      <c r="T972" s="171" t="s">
        <v>180</v>
      </c>
      <c r="U972" s="171" t="s">
        <v>108</v>
      </c>
      <c r="V972" s="171" t="s">
        <v>182</v>
      </c>
      <c r="W972" s="171" t="s">
        <v>183</v>
      </c>
      <c r="X972" s="305" t="s">
        <v>10</v>
      </c>
      <c r="Y972" s="171" t="s">
        <v>108</v>
      </c>
      <c r="Z972" s="613"/>
      <c r="AA972" s="172" t="s">
        <v>182</v>
      </c>
      <c r="AB972" s="172" t="s">
        <v>183</v>
      </c>
      <c r="AC972" s="173" t="s">
        <v>10</v>
      </c>
      <c r="AD972" s="171" t="s">
        <v>108</v>
      </c>
      <c r="AE972" s="580"/>
      <c r="AF972" s="736">
        <v>0</v>
      </c>
    </row>
    <row r="973" spans="1:32" ht="18.75" customHeight="1">
      <c r="A973" s="166" t="str">
        <f>IF(N969="","",A972+1)</f>
        <v/>
      </c>
      <c r="B973" s="762"/>
      <c r="C973" s="390">
        <v>20</v>
      </c>
      <c r="D973" s="390">
        <v>20</v>
      </c>
      <c r="E973" s="116">
        <v>40</v>
      </c>
      <c r="F973" s="390">
        <v>30</v>
      </c>
      <c r="G973" s="390">
        <v>18</v>
      </c>
      <c r="H973" s="390">
        <v>12</v>
      </c>
      <c r="I973" s="116">
        <v>60</v>
      </c>
      <c r="J973" s="118">
        <v>100</v>
      </c>
      <c r="K973" s="390">
        <v>50</v>
      </c>
      <c r="L973" s="390">
        <v>30</v>
      </c>
      <c r="M973" s="390">
        <v>20</v>
      </c>
      <c r="N973" s="116">
        <v>100</v>
      </c>
      <c r="O973" s="118">
        <v>200</v>
      </c>
      <c r="P973" s="775" t="str">
        <f>IF(AND(N969="",C966="",E967="",N967=""),"",IF(OR(C966=1,C966=2),600,800))</f>
        <v/>
      </c>
      <c r="Q973" s="770"/>
      <c r="R973" s="762"/>
      <c r="S973" s="390">
        <v>20</v>
      </c>
      <c r="T973" s="390">
        <v>20</v>
      </c>
      <c r="U973" s="116">
        <v>40</v>
      </c>
      <c r="V973" s="390">
        <v>30</v>
      </c>
      <c r="W973" s="390">
        <v>18</v>
      </c>
      <c r="X973" s="390">
        <v>12</v>
      </c>
      <c r="Y973" s="116">
        <v>60</v>
      </c>
      <c r="Z973" s="118">
        <v>100</v>
      </c>
      <c r="AA973" s="390">
        <v>50</v>
      </c>
      <c r="AB973" s="390">
        <v>30</v>
      </c>
      <c r="AC973" s="390">
        <v>20</v>
      </c>
      <c r="AD973" s="116">
        <v>100</v>
      </c>
      <c r="AE973" s="118">
        <v>200</v>
      </c>
      <c r="AF973" s="775" t="str">
        <f>IF(AND(AD969="",S966="",U967="",AD967=""),"",IF(OR(S966=1,S966=2),600,800))</f>
        <v/>
      </c>
    </row>
    <row r="974" spans="1:32" ht="21" customHeight="1">
      <c r="A974" s="166" t="str">
        <f>IF(N969="","",A973+1)</f>
        <v/>
      </c>
      <c r="B974" s="122" t="str">
        <f>'Result Sheet'!$L$4</f>
        <v xml:space="preserve">हिन्दी </v>
      </c>
      <c r="C974" s="391" t="str">
        <f>IFERROR(VLOOKUP(N969,Marks,11,0),"")</f>
        <v/>
      </c>
      <c r="D974" s="391" t="str">
        <f>IFERROR(VLOOKUP(N969,Marks,12,0),"")</f>
        <v/>
      </c>
      <c r="E974" s="117" t="str">
        <f>IFERROR(VLOOKUP(N969,Marks,13,0),"")</f>
        <v/>
      </c>
      <c r="F974" s="391" t="str">
        <f>IFERROR(VLOOKUP(N969,Marks,14,0),"")</f>
        <v/>
      </c>
      <c r="G974" s="391" t="str">
        <f>IFERROR(VLOOKUP(N969,Marks,15,0),"")</f>
        <v/>
      </c>
      <c r="H974" s="391" t="str">
        <f>IFERROR(VLOOKUP(N969,Marks,16,0),"")</f>
        <v/>
      </c>
      <c r="I974" s="117" t="str">
        <f>IFERROR(VLOOKUP(N969,Marks,17,0),"")</f>
        <v/>
      </c>
      <c r="J974" s="119">
        <f>IFERROR(VLOOKUP(N969,Marks,18,0),"")</f>
        <v>0</v>
      </c>
      <c r="K974" s="391" t="str">
        <f>IFERROR(VLOOKUP(N969,Marks,19,0),"")</f>
        <v/>
      </c>
      <c r="L974" s="391" t="str">
        <f>IFERROR(VLOOKUP(N969,Marks,20,0),"")</f>
        <v/>
      </c>
      <c r="M974" s="391" t="str">
        <f>IFERROR(VLOOKUP(N969,Marks,21,0),"")</f>
        <v/>
      </c>
      <c r="N974" s="117" t="str">
        <f>IFERROR(VLOOKUP(N969,Marks,22,0),"")</f>
        <v/>
      </c>
      <c r="O974" s="119" t="str">
        <f>IFERROR(VLOOKUP(N969,Marks,23,0),"")</f>
        <v/>
      </c>
      <c r="P974" s="323" t="str">
        <f>IFERROR(VLOOKUP(N969,Marks,29,0),"")</f>
        <v/>
      </c>
      <c r="Q974" s="770"/>
      <c r="R974" s="122" t="str">
        <f>'Result Sheet'!$L$4</f>
        <v xml:space="preserve">हिन्दी </v>
      </c>
      <c r="S974" s="391" t="str">
        <f>IFERROR(VLOOKUP(AD969,Marks,11,0),"")</f>
        <v/>
      </c>
      <c r="T974" s="391" t="str">
        <f>IFERROR(VLOOKUP(AD969,Marks,12,0),"")</f>
        <v/>
      </c>
      <c r="U974" s="117" t="str">
        <f>IFERROR(VLOOKUP(AD969,Marks,13,0),"")</f>
        <v/>
      </c>
      <c r="V974" s="391" t="str">
        <f>IFERROR(VLOOKUP(AD969,Marks,14,0),"")</f>
        <v/>
      </c>
      <c r="W974" s="391" t="str">
        <f>IFERROR(VLOOKUP(AD969,Marks,15,0),"")</f>
        <v/>
      </c>
      <c r="X974" s="391" t="str">
        <f>IFERROR(VLOOKUP(AD969,Marks,16,0),"")</f>
        <v/>
      </c>
      <c r="Y974" s="117" t="str">
        <f>IFERROR(VLOOKUP(AD969,Marks,17,0),"")</f>
        <v/>
      </c>
      <c r="Z974" s="119">
        <f>IFERROR(VLOOKUP(AD969,Marks,18,0),"")</f>
        <v>0</v>
      </c>
      <c r="AA974" s="391" t="str">
        <f>IFERROR(VLOOKUP(AD969,Marks,19,0),"")</f>
        <v/>
      </c>
      <c r="AB974" s="391" t="str">
        <f>IFERROR(VLOOKUP(AD969,Marks,20,0),"")</f>
        <v/>
      </c>
      <c r="AC974" s="391" t="str">
        <f>IFERROR(VLOOKUP(AD969,Marks,21,0),"")</f>
        <v/>
      </c>
      <c r="AD974" s="117" t="str">
        <f>IFERROR(VLOOKUP(AD969,Marks,22,0),"")</f>
        <v/>
      </c>
      <c r="AE974" s="119" t="str">
        <f>IFERROR(VLOOKUP(AD969,Marks,23,0),"")</f>
        <v/>
      </c>
      <c r="AF974" s="323" t="str">
        <f>IFERROR(VLOOKUP(AD969,Marks,29,0),"")</f>
        <v/>
      </c>
    </row>
    <row r="975" spans="1:32" ht="21" customHeight="1">
      <c r="A975" s="166" t="str">
        <f>IF(N969="","",A974+1)</f>
        <v/>
      </c>
      <c r="B975" s="122" t="str">
        <f>'Result Sheet'!$AE$4</f>
        <v xml:space="preserve">अंग्रेजी </v>
      </c>
      <c r="C975" s="391" t="str">
        <f>IFERROR(VLOOKUP(N969,Marks,30,0),"")</f>
        <v/>
      </c>
      <c r="D975" s="391" t="str">
        <f>IFERROR(VLOOKUP(N969,Marks,31,0),"")</f>
        <v/>
      </c>
      <c r="E975" s="117" t="str">
        <f>IFERROR(VLOOKUP(N969,Marks,32,0),"")</f>
        <v/>
      </c>
      <c r="F975" s="391" t="str">
        <f>IFERROR(VLOOKUP(N969,Marks,33,0),"")</f>
        <v/>
      </c>
      <c r="G975" s="391" t="str">
        <f>IFERROR(VLOOKUP(N969,Marks,34,0),"")</f>
        <v/>
      </c>
      <c r="H975" s="391" t="str">
        <f>IFERROR(VLOOKUP(N969,Marks,35,0),"")</f>
        <v/>
      </c>
      <c r="I975" s="117" t="str">
        <f>IFERROR(VLOOKUP(N969,Marks,36,0),"")</f>
        <v/>
      </c>
      <c r="J975" s="119">
        <f>IFERROR(VLOOKUP(N969,Marks,37,0),"")</f>
        <v>0</v>
      </c>
      <c r="K975" s="391" t="str">
        <f>IFERROR(VLOOKUP(N969,Marks,38,0),"")</f>
        <v/>
      </c>
      <c r="L975" s="391" t="str">
        <f>IFERROR(VLOOKUP(N969,Marks,39,0),"")</f>
        <v/>
      </c>
      <c r="M975" s="391" t="str">
        <f>IFERROR(VLOOKUP(N969,Marks,40,0),"")</f>
        <v/>
      </c>
      <c r="N975" s="117" t="str">
        <f>IFERROR(VLOOKUP(N969,Marks,41,0),"")</f>
        <v/>
      </c>
      <c r="O975" s="119" t="str">
        <f>IFERROR(VLOOKUP(N969,Marks,42,0),"")</f>
        <v/>
      </c>
      <c r="P975" s="323" t="str">
        <f>IFERROR(VLOOKUP(N969,Marks,48,0),"")</f>
        <v/>
      </c>
      <c r="Q975" s="770"/>
      <c r="R975" s="122" t="str">
        <f>'Result Sheet'!$AE$4</f>
        <v xml:space="preserve">अंग्रेजी </v>
      </c>
      <c r="S975" s="391" t="str">
        <f>IFERROR(VLOOKUP(AD969,Marks,30,0),"")</f>
        <v/>
      </c>
      <c r="T975" s="391" t="str">
        <f>IFERROR(VLOOKUP(AD969,Marks,31,0),"")</f>
        <v/>
      </c>
      <c r="U975" s="117" t="str">
        <f>IFERROR(VLOOKUP(AD969,Marks,32,0),"")</f>
        <v/>
      </c>
      <c r="V975" s="391" t="str">
        <f>IFERROR(VLOOKUP(AD969,Marks,33,0),"")</f>
        <v/>
      </c>
      <c r="W975" s="391" t="str">
        <f>IFERROR(VLOOKUP(AD969,Marks,34,0),"")</f>
        <v/>
      </c>
      <c r="X975" s="391" t="str">
        <f>IFERROR(VLOOKUP(AD969,Marks,35,0),"")</f>
        <v/>
      </c>
      <c r="Y975" s="117" t="str">
        <f>IFERROR(VLOOKUP(AD969,Marks,36,0),"")</f>
        <v/>
      </c>
      <c r="Z975" s="119">
        <f>IFERROR(VLOOKUP(AD969,Marks,37,0),"")</f>
        <v>0</v>
      </c>
      <c r="AA975" s="391" t="str">
        <f>IFERROR(VLOOKUP(AD969,Marks,38,0),"")</f>
        <v/>
      </c>
      <c r="AB975" s="391" t="str">
        <f>IFERROR(VLOOKUP(AD969,Marks,39,0),"")</f>
        <v/>
      </c>
      <c r="AC975" s="391" t="str">
        <f>IFERROR(VLOOKUP(AD969,Marks,40,0),"")</f>
        <v/>
      </c>
      <c r="AD975" s="117" t="str">
        <f>IFERROR(VLOOKUP(AD969,Marks,41,0),"")</f>
        <v/>
      </c>
      <c r="AE975" s="119" t="str">
        <f>IFERROR(VLOOKUP(AD969,Marks,42,0),"")</f>
        <v/>
      </c>
      <c r="AF975" s="323" t="str">
        <f>IFERROR(VLOOKUP(AD969,Marks,48,0),"")</f>
        <v/>
      </c>
    </row>
    <row r="976" spans="1:32" ht="21" customHeight="1">
      <c r="A976" s="166" t="str">
        <f>IF(N969="","",A975+1)</f>
        <v/>
      </c>
      <c r="B976" s="122" t="str">
        <f>'Result Sheet'!$AX$4</f>
        <v xml:space="preserve">गणित </v>
      </c>
      <c r="C976" s="391" t="str">
        <f>IFERROR(VLOOKUP(N969,Marks,49,0),"")</f>
        <v/>
      </c>
      <c r="D976" s="391" t="str">
        <f>IFERROR(VLOOKUP(N969,Marks,50,0),"")</f>
        <v/>
      </c>
      <c r="E976" s="117" t="str">
        <f>IFERROR(VLOOKUP(N969,Marks,51,0),"")</f>
        <v/>
      </c>
      <c r="F976" s="391" t="str">
        <f>IFERROR(VLOOKUP(N969,Marks,52,0),"")</f>
        <v/>
      </c>
      <c r="G976" s="391" t="str">
        <f>IFERROR(VLOOKUP(N969,Marks,53,0),"")</f>
        <v/>
      </c>
      <c r="H976" s="391" t="str">
        <f>IFERROR(VLOOKUP(N969,Marks,54,0),"")</f>
        <v/>
      </c>
      <c r="I976" s="117" t="str">
        <f>IFERROR(VLOOKUP(N969,Marks,55,0),"")</f>
        <v/>
      </c>
      <c r="J976" s="119">
        <f>IFERROR(VLOOKUP(N969,Marks,56,0),"")</f>
        <v>0</v>
      </c>
      <c r="K976" s="391" t="str">
        <f>IFERROR(VLOOKUP(N969,Marks,57,0),"")</f>
        <v/>
      </c>
      <c r="L976" s="391" t="str">
        <f>IFERROR(VLOOKUP(N969,Marks,58,0),"")</f>
        <v/>
      </c>
      <c r="M976" s="391" t="str">
        <f>IFERROR(VLOOKUP(N969,Marks,59,0),"")</f>
        <v/>
      </c>
      <c r="N976" s="117" t="str">
        <f>IFERROR(VLOOKUP(N969,Marks,60,0),"")</f>
        <v/>
      </c>
      <c r="O976" s="119" t="str">
        <f>IFERROR(VLOOKUP(N969,Marks,61,0),"")</f>
        <v/>
      </c>
      <c r="P976" s="323" t="str">
        <f>IFERROR(VLOOKUP(N969,Marks,67,0),"")</f>
        <v/>
      </c>
      <c r="Q976" s="770"/>
      <c r="R976" s="122" t="str">
        <f>'Result Sheet'!$AX$4</f>
        <v xml:space="preserve">गणित </v>
      </c>
      <c r="S976" s="391" t="str">
        <f>IFERROR(VLOOKUP(AD969,Marks,49,0),"")</f>
        <v/>
      </c>
      <c r="T976" s="391" t="str">
        <f>IFERROR(VLOOKUP(AD969,Marks,50,0),"")</f>
        <v/>
      </c>
      <c r="U976" s="117" t="str">
        <f>IFERROR(VLOOKUP(AD969,Marks,51,0),"")</f>
        <v/>
      </c>
      <c r="V976" s="391" t="str">
        <f>IFERROR(VLOOKUP(AD969,Marks,52,0),"")</f>
        <v/>
      </c>
      <c r="W976" s="391" t="str">
        <f>IFERROR(VLOOKUP(AD969,Marks,53,0),"")</f>
        <v/>
      </c>
      <c r="X976" s="391" t="str">
        <f>IFERROR(VLOOKUP(AD969,Marks,54,0),"")</f>
        <v/>
      </c>
      <c r="Y976" s="117" t="str">
        <f>IFERROR(VLOOKUP(AD969,Marks,55,0),"")</f>
        <v/>
      </c>
      <c r="Z976" s="119">
        <f>IFERROR(VLOOKUP(AD969,Marks,56,0),"")</f>
        <v>0</v>
      </c>
      <c r="AA976" s="391" t="str">
        <f>IFERROR(VLOOKUP(AD969,Marks,57,0),"")</f>
        <v/>
      </c>
      <c r="AB976" s="391" t="str">
        <f>IFERROR(VLOOKUP(AD969,Marks,58,0),"")</f>
        <v/>
      </c>
      <c r="AC976" s="391" t="str">
        <f>IFERROR(VLOOKUP(AD969,Marks,59,0),"")</f>
        <v/>
      </c>
      <c r="AD976" s="117" t="str">
        <f>IFERROR(VLOOKUP(AD969,Marks,60,0),"")</f>
        <v/>
      </c>
      <c r="AE976" s="119" t="str">
        <f>IFERROR(VLOOKUP(AD969,Marks,61,0),"")</f>
        <v/>
      </c>
      <c r="AF976" s="323" t="str">
        <f>IFERROR(VLOOKUP(AD969,Marks,67,0),"")</f>
        <v/>
      </c>
    </row>
    <row r="977" spans="1:32" ht="21" customHeight="1">
      <c r="A977" s="166" t="str">
        <f>IF(N969="","",A976+1)</f>
        <v/>
      </c>
      <c r="B977" s="122" t="str">
        <f>'Result Sheet'!$BQ$4</f>
        <v xml:space="preserve">पर्यावरण अध्ययन </v>
      </c>
      <c r="C977" s="391" t="str">
        <f>IFERROR(VLOOKUP(N969,Marks,68,0),"")</f>
        <v/>
      </c>
      <c r="D977" s="391" t="str">
        <f>IFERROR(VLOOKUP(N969,Marks,69,0),"")</f>
        <v/>
      </c>
      <c r="E977" s="117" t="str">
        <f>IFERROR(VLOOKUP(N969,Marks,70,0),"")</f>
        <v/>
      </c>
      <c r="F977" s="391" t="str">
        <f>IFERROR(VLOOKUP(N969,Marks,71,0),"")</f>
        <v/>
      </c>
      <c r="G977" s="391" t="str">
        <f>IFERROR(VLOOKUP(N969,Marks,72,0),"")</f>
        <v/>
      </c>
      <c r="H977" s="391" t="str">
        <f>IFERROR(VLOOKUP(N969,Marks,73,0),"")</f>
        <v/>
      </c>
      <c r="I977" s="117" t="str">
        <f>IFERROR(VLOOKUP(N969,Marks,74,0),"")</f>
        <v/>
      </c>
      <c r="J977" s="119">
        <f>IFERROR(VLOOKUP(N969,Marks,75,0),"")</f>
        <v>0</v>
      </c>
      <c r="K977" s="391" t="str">
        <f>IFERROR(VLOOKUP(N969,Marks,76,0),"")</f>
        <v/>
      </c>
      <c r="L977" s="391" t="str">
        <f>IFERROR(VLOOKUP(N969,Marks,77,0),"")</f>
        <v/>
      </c>
      <c r="M977" s="391" t="str">
        <f>IFERROR(VLOOKUP(N969,Marks,78,0),"")</f>
        <v/>
      </c>
      <c r="N977" s="117" t="str">
        <f>IFERROR(VLOOKUP(N969,Marks,79,0),"")</f>
        <v/>
      </c>
      <c r="O977" s="119" t="str">
        <f>IFERROR(VLOOKUP(N969,Marks,80,0),"")</f>
        <v/>
      </c>
      <c r="P977" s="323" t="str">
        <f>IFERROR(VLOOKUP(N969,Marks,86,0),"")</f>
        <v/>
      </c>
      <c r="Q977" s="770"/>
      <c r="R977" s="122" t="str">
        <f>'Result Sheet'!$BQ$4</f>
        <v xml:space="preserve">पर्यावरण अध्ययन </v>
      </c>
      <c r="S977" s="391" t="str">
        <f>IFERROR(VLOOKUP(AD969,Marks,68,0),"")</f>
        <v/>
      </c>
      <c r="T977" s="391" t="str">
        <f>IFERROR(VLOOKUP(AD969,Marks,69,0),"")</f>
        <v/>
      </c>
      <c r="U977" s="117" t="str">
        <f>IFERROR(VLOOKUP(AD969,Marks,70,0),"")</f>
        <v/>
      </c>
      <c r="V977" s="391" t="str">
        <f>IFERROR(VLOOKUP(AD969,Marks,71,0),"")</f>
        <v/>
      </c>
      <c r="W977" s="391" t="str">
        <f>IFERROR(VLOOKUP(AD969,Marks,72,0),"")</f>
        <v/>
      </c>
      <c r="X977" s="391" t="str">
        <f>IFERROR(VLOOKUP(AD969,Marks,73,0),"")</f>
        <v/>
      </c>
      <c r="Y977" s="117" t="str">
        <f>IFERROR(VLOOKUP(AD969,Marks,74,0),"")</f>
        <v/>
      </c>
      <c r="Z977" s="119">
        <f>IFERROR(VLOOKUP(AD969,Marks,75,0),"")</f>
        <v>0</v>
      </c>
      <c r="AA977" s="391" t="str">
        <f>IFERROR(VLOOKUP(AD969,Marks,76,0),"")</f>
        <v/>
      </c>
      <c r="AB977" s="391" t="str">
        <f>IFERROR(VLOOKUP(AD969,Marks,77,0),"")</f>
        <v/>
      </c>
      <c r="AC977" s="391" t="str">
        <f>IFERROR(VLOOKUP(AD969,Marks,78,0),"")</f>
        <v/>
      </c>
      <c r="AD977" s="117" t="str">
        <f>IFERROR(VLOOKUP(AD969,Marks,79,0),"")</f>
        <v/>
      </c>
      <c r="AE977" s="119" t="str">
        <f>IFERROR(VLOOKUP(AD969,Marks,80,0),"")</f>
        <v/>
      </c>
      <c r="AF977" s="323" t="str">
        <f>IFERROR(VLOOKUP(AD969,Marks,86,0),"")</f>
        <v/>
      </c>
    </row>
    <row r="978" spans="1:32" ht="25.5" customHeight="1">
      <c r="A978" s="166" t="str">
        <f>IF(N969="","",A977+1)</f>
        <v/>
      </c>
      <c r="B978" s="392" t="s">
        <v>215</v>
      </c>
      <c r="C978" s="120" t="str">
        <f>IF(AND(C974="",C975="",C976="",C977=""),"",IF(OR(C966=1,C966=2),SUM(C974:C976),SUM(C974:C977)))</f>
        <v/>
      </c>
      <c r="D978" s="120" t="str">
        <f>IF(AND(D974="",D975="",D976="",D977=""),"",IF(OR(C966=1,C966=2),SUM(D974:D976),SUM(D974:D977)))</f>
        <v/>
      </c>
      <c r="E978" s="120" t="str">
        <f>IF(AND(E974="",E975="",E976="",E977=""),"",IF(OR(C966=1,C966=2),SUM(E974:E976),SUM(E974:E977)))</f>
        <v/>
      </c>
      <c r="F978" s="120" t="str">
        <f>IF(AND(F974="",F975="",F976="",F977=""),"",IF(OR(C966=1,C966=2),SUM(F974:F976),SUM(F974:F977)))</f>
        <v/>
      </c>
      <c r="G978" s="120" t="str">
        <f>IF(AND(G974="",G975="",G976="",G977=""),"",IF(OR(C966=1,C966=2),SUM(G974:G976),SUM(G974:G977)))</f>
        <v/>
      </c>
      <c r="H978" s="120" t="str">
        <f>IF(AND(H974="",H975="",H976="",H977=""),"",IF(OR(C966=1,C966=2),SUM(H974:H976),SUM(H974:H977)))</f>
        <v/>
      </c>
      <c r="I978" s="120" t="str">
        <f>IF(AND(I974="",I975="",I976="",I977=""),"",IF(OR(C966=1,C966=2),SUM(I974:I976),SUM(I974:I977)))</f>
        <v/>
      </c>
      <c r="J978" s="120">
        <f>IF(AND(J974="",J975="",J976="",J977=""),"",IF(OR(C966=1,C966=2),SUM(J974:J976),SUM(J974:J977)))</f>
        <v>0</v>
      </c>
      <c r="K978" s="120" t="str">
        <f>IF(AND(K974="",K975="",K976="",K977=""),"",IF(OR(C966=1,C966=2),SUM(K974:K976),SUM(K974:K977)))</f>
        <v/>
      </c>
      <c r="L978" s="120" t="str">
        <f>IF(AND(L974="",L975="",L976="",L977=""),"",IF(OR(C966=1,C966=2),SUM(L974:L976),SUM(L974:L977)))</f>
        <v/>
      </c>
      <c r="M978" s="120" t="str">
        <f>IF(AND(M974="",M975="",M976="",M977=""),"",IF(OR(C966=1,C966=2),SUM(M974:M976),SUM(M974:M977)))</f>
        <v/>
      </c>
      <c r="N978" s="120" t="str">
        <f>IF(AND(N974="",N975="",N976="",N977=""),"",IF(OR(C966=1,C966=2),SUM(N974:N976),SUM(N974:N977)))</f>
        <v/>
      </c>
      <c r="O978" s="120" t="str">
        <f>IF(AND(O974="",O975="",O976="",O977=""),"",IF(OR(C966=1,C966=2),SUM(O974:O976),SUM(O974:O977)))</f>
        <v/>
      </c>
      <c r="P978" s="326" t="str">
        <f>IF(OR(N969="",E967="",O978=""),"",IF(O978&gt;=81%*P973,"A",IF(O978&gt;=61%*P973,"B",IF(O978&gt;=41%*P973,"C",IF(O978&gt;=21%*P973,"D","E")))))</f>
        <v/>
      </c>
      <c r="Q978" s="770"/>
      <c r="R978" s="392" t="s">
        <v>215</v>
      </c>
      <c r="S978" s="120" t="str">
        <f>IF(AND(S974="",S975="",S976="",S977=""),"",IF(OR(S966=1,S966=2),SUM(S974:S976),SUM(S974:S977)))</f>
        <v/>
      </c>
      <c r="T978" s="120" t="str">
        <f>IF(AND(T974="",T975="",T976="",T977=""),"",IF(OR(S966=1,S966=2),SUM(T974:T976),SUM(T974:T977)))</f>
        <v/>
      </c>
      <c r="U978" s="120" t="str">
        <f>IF(AND(U974="",U975="",U976="",U977=""),"",IF(OR(S966=1,S966=2),SUM(U974:U976),SUM(U974:U977)))</f>
        <v/>
      </c>
      <c r="V978" s="120" t="str">
        <f>IF(AND(V974="",V975="",V976="",V977=""),"",IF(OR(S966=1,S966=2),SUM(V974:V976),SUM(V974:V977)))</f>
        <v/>
      </c>
      <c r="W978" s="120" t="str">
        <f>IF(AND(W974="",W975="",W976="",W977=""),"",IF(OR(S966=1,S966=2),SUM(W974:W976),SUM(W974:W977)))</f>
        <v/>
      </c>
      <c r="X978" s="120" t="str">
        <f>IF(AND(X974="",X975="",X976="",X977=""),"",IF(OR(S966=1,S966=2),SUM(X974:X976),SUM(X974:X977)))</f>
        <v/>
      </c>
      <c r="Y978" s="120" t="str">
        <f>IF(AND(Y974="",Y975="",Y976="",Y977=""),"",IF(OR(S966=1,S966=2),SUM(Y974:Y976),SUM(Y974:Y977)))</f>
        <v/>
      </c>
      <c r="Z978" s="120">
        <f>IF(AND(Z974="",Z975="",Z976="",Z977=""),"",IF(OR(S966=1,S966=2),SUM(Z974:Z976),SUM(Z974:Z977)))</f>
        <v>0</v>
      </c>
      <c r="AA978" s="120" t="str">
        <f>IF(AND(AA974="",AA975="",AA976="",AA977=""),"",IF(OR(S966=1,S966=2),SUM(AA974:AA976),SUM(AA974:AA977)))</f>
        <v/>
      </c>
      <c r="AB978" s="120" t="str">
        <f>IF(AND(AB974="",AB975="",AB976="",AB977=""),"",IF(OR(S966=1,S966=2),SUM(AB974:AB976),SUM(AB974:AB977)))</f>
        <v/>
      </c>
      <c r="AC978" s="120" t="str">
        <f>IF(AND(AC974="",AC975="",AC976="",AC977=""),"",IF(OR(S966=1,S966=2),SUM(AC974:AC976),SUM(AC974:AC977)))</f>
        <v/>
      </c>
      <c r="AD978" s="120" t="str">
        <f>IF(AND(AD974="",AD975="",AD976="",AD977=""),"",IF(OR(S966=1,S966=2),SUM(AD974:AD976),SUM(AD974:AD977)))</f>
        <v/>
      </c>
      <c r="AE978" s="120" t="str">
        <f>IF(AND(AE974="",AE975="",AE976="",AE977=""),"",IF(OR(S966=1,S966=2),SUM(AE974:AE976),SUM(AE974:AE977)))</f>
        <v/>
      </c>
      <c r="AF978" s="326" t="str">
        <f>IF(OR(AD969="",U967="",AE978=""),"",IF(AE978&gt;=81%*AF973,"A",IF(AE978&gt;=61%*AF973,"B",IF(AE978&gt;=41%*AF973,"C",IF(AE978&gt;=21%*AF973,"D","E")))))</f>
        <v/>
      </c>
    </row>
    <row r="979" spans="1:32" ht="9" customHeight="1">
      <c r="A979" s="166" t="str">
        <f>IF(N969="","",A978+1)</f>
        <v/>
      </c>
      <c r="B979" s="737"/>
      <c r="C979" s="737"/>
      <c r="D979" s="737"/>
      <c r="E979" s="737"/>
      <c r="F979" s="737"/>
      <c r="G979" s="737"/>
      <c r="H979" s="737"/>
      <c r="I979" s="737"/>
      <c r="J979" s="737"/>
      <c r="K979" s="737"/>
      <c r="L979" s="737"/>
      <c r="M979" s="737"/>
      <c r="N979" s="737"/>
      <c r="O979" s="737"/>
      <c r="P979" s="737"/>
      <c r="Q979" s="770"/>
      <c r="R979" s="737"/>
      <c r="S979" s="737"/>
      <c r="T979" s="737"/>
      <c r="U979" s="737"/>
      <c r="V979" s="737"/>
      <c r="W979" s="737"/>
      <c r="X979" s="737"/>
      <c r="Y979" s="737"/>
      <c r="Z979" s="737"/>
      <c r="AA979" s="737"/>
      <c r="AB979" s="737"/>
      <c r="AC979" s="737"/>
      <c r="AD979" s="737"/>
      <c r="AE979" s="737"/>
      <c r="AF979" s="737"/>
    </row>
    <row r="980" spans="1:32" ht="22.5" customHeight="1">
      <c r="A980" s="166" t="str">
        <f>IF(N969="","",A979+1)</f>
        <v/>
      </c>
      <c r="B980" s="738" t="s">
        <v>213</v>
      </c>
      <c r="C980" s="738"/>
      <c r="D980" s="739" t="s">
        <v>229</v>
      </c>
      <c r="E980" s="740"/>
      <c r="F980" s="393" t="s">
        <v>186</v>
      </c>
      <c r="G980" s="738" t="s">
        <v>213</v>
      </c>
      <c r="H980" s="738"/>
      <c r="I980" s="739" t="s">
        <v>229</v>
      </c>
      <c r="J980" s="740"/>
      <c r="K980" s="393" t="s">
        <v>186</v>
      </c>
      <c r="L980" s="738" t="s">
        <v>213</v>
      </c>
      <c r="M980" s="738"/>
      <c r="N980" s="739" t="s">
        <v>229</v>
      </c>
      <c r="O980" s="740"/>
      <c r="P980" s="393" t="s">
        <v>186</v>
      </c>
      <c r="Q980" s="770"/>
      <c r="R980" s="738" t="s">
        <v>213</v>
      </c>
      <c r="S980" s="738"/>
      <c r="T980" s="739" t="s">
        <v>229</v>
      </c>
      <c r="U980" s="740"/>
      <c r="V980" s="393" t="s">
        <v>186</v>
      </c>
      <c r="W980" s="738" t="s">
        <v>213</v>
      </c>
      <c r="X980" s="738"/>
      <c r="Y980" s="739" t="s">
        <v>229</v>
      </c>
      <c r="Z980" s="740"/>
      <c r="AA980" s="393" t="s">
        <v>186</v>
      </c>
      <c r="AB980" s="738" t="s">
        <v>213</v>
      </c>
      <c r="AC980" s="738"/>
      <c r="AD980" s="739" t="s">
        <v>229</v>
      </c>
      <c r="AE980" s="740"/>
      <c r="AF980" s="393" t="s">
        <v>186</v>
      </c>
    </row>
    <row r="981" spans="1:32" ht="21.75" customHeight="1">
      <c r="A981" s="166" t="str">
        <f>IF(N969="","",A980+1)</f>
        <v/>
      </c>
      <c r="B981" s="741" t="s">
        <v>221</v>
      </c>
      <c r="C981" s="742"/>
      <c r="D981" s="742"/>
      <c r="E981" s="119" t="str">
        <f>IFERROR(VLOOKUP(N969,Marks,90,0),"")</f>
        <v/>
      </c>
      <c r="F981" s="130" t="str">
        <f>IFERROR(VLOOKUP(N969,Marks,94,0),"")</f>
        <v/>
      </c>
      <c r="G981" s="741" t="s">
        <v>192</v>
      </c>
      <c r="H981" s="742"/>
      <c r="I981" s="742"/>
      <c r="J981" s="119" t="str">
        <f>IFERROR(VLOOKUP(N969,Marks,98,0),"")</f>
        <v/>
      </c>
      <c r="K981" s="130" t="str">
        <f>IFERROR(VLOOKUP(N969,Marks,102,0),"")</f>
        <v/>
      </c>
      <c r="L981" s="743" t="s">
        <v>193</v>
      </c>
      <c r="M981" s="744"/>
      <c r="N981" s="744"/>
      <c r="O981" s="119" t="str">
        <f>IFERROR(VLOOKUP(N969,Marks,106,0),"")</f>
        <v/>
      </c>
      <c r="P981" s="130" t="str">
        <f>IFERROR(VLOOKUP(N969,Marks,110,0),"")</f>
        <v/>
      </c>
      <c r="Q981" s="770"/>
      <c r="R981" s="740" t="s">
        <v>221</v>
      </c>
      <c r="S981" s="740"/>
      <c r="T981" s="740"/>
      <c r="U981" s="119" t="str">
        <f>IFERROR(VLOOKUP(AD969,Marks,90,0),"")</f>
        <v/>
      </c>
      <c r="V981" s="130" t="str">
        <f>IFERROR(VLOOKUP(AD969,Marks,94,0),"")</f>
        <v/>
      </c>
      <c r="W981" s="740" t="s">
        <v>192</v>
      </c>
      <c r="X981" s="740"/>
      <c r="Y981" s="740"/>
      <c r="Z981" s="119" t="str">
        <f>IFERROR(VLOOKUP(AD969,Marks,98,0),"")</f>
        <v/>
      </c>
      <c r="AA981" s="130" t="str">
        <f>IFERROR(VLOOKUP(AD969,Marks,102,0),"")</f>
        <v/>
      </c>
      <c r="AB981" s="745" t="s">
        <v>193</v>
      </c>
      <c r="AC981" s="745"/>
      <c r="AD981" s="745"/>
      <c r="AE981" s="119" t="str">
        <f>IFERROR(VLOOKUP(AD969,Marks,106,0),"")</f>
        <v/>
      </c>
      <c r="AF981" s="130" t="str">
        <f>IFERROR(VLOOKUP(AD969,Marks,110,0),"")</f>
        <v/>
      </c>
    </row>
    <row r="982" spans="1:32" ht="21" customHeight="1">
      <c r="A982" s="166" t="str">
        <f>IF(N969="","",A981+1)</f>
        <v/>
      </c>
      <c r="B982" s="732" t="s">
        <v>216</v>
      </c>
      <c r="C982" s="732"/>
      <c r="D982" s="732"/>
      <c r="E982" s="746" t="str">
        <f>IFERROR(VLOOKUP(N969,Marks,116,0),"")</f>
        <v/>
      </c>
      <c r="F982" s="746"/>
      <c r="G982" s="746"/>
      <c r="H982" s="746"/>
      <c r="I982" s="732" t="s">
        <v>217</v>
      </c>
      <c r="J982" s="732"/>
      <c r="K982" s="732"/>
      <c r="L982" s="732"/>
      <c r="M982" s="747" t="str">
        <f>IFERROR(VLOOKUP(N969,Marks,117,0),"")</f>
        <v/>
      </c>
      <c r="N982" s="747"/>
      <c r="O982" s="747"/>
      <c r="P982" s="747"/>
      <c r="Q982" s="770"/>
      <c r="R982" s="732" t="s">
        <v>216</v>
      </c>
      <c r="S982" s="732"/>
      <c r="T982" s="732"/>
      <c r="U982" s="746" t="str">
        <f>IFERROR(VLOOKUP(AD969,Marks,116,0),"")</f>
        <v/>
      </c>
      <c r="V982" s="746"/>
      <c r="W982" s="746"/>
      <c r="X982" s="746"/>
      <c r="Y982" s="732" t="s">
        <v>217</v>
      </c>
      <c r="Z982" s="732"/>
      <c r="AA982" s="732"/>
      <c r="AB982" s="732"/>
      <c r="AC982" s="747" t="str">
        <f>IFERROR(VLOOKUP(AD969,Marks,117,0),"")</f>
        <v/>
      </c>
      <c r="AD982" s="747"/>
      <c r="AE982" s="747"/>
      <c r="AF982" s="747"/>
    </row>
    <row r="983" spans="1:32" ht="21" customHeight="1">
      <c r="A983" s="166" t="str">
        <f>IF(N969="","",A982+1)</f>
        <v/>
      </c>
      <c r="B983" s="732" t="s">
        <v>218</v>
      </c>
      <c r="C983" s="732"/>
      <c r="D983" s="732"/>
      <c r="E983" s="774" t="str">
        <f>IFERROR(VLOOKUP(N969,Marks,115,0),"")</f>
        <v/>
      </c>
      <c r="F983" s="774"/>
      <c r="G983" s="774"/>
      <c r="H983" s="774"/>
      <c r="I983" s="732" t="s">
        <v>219</v>
      </c>
      <c r="J983" s="732"/>
      <c r="K983" s="732"/>
      <c r="L983" s="732"/>
      <c r="M983" s="733" t="str">
        <f>IFERROR(VLOOKUP(N969,Marks,112,0),"")</f>
        <v/>
      </c>
      <c r="N983" s="733"/>
      <c r="O983" s="733"/>
      <c r="P983" s="733"/>
      <c r="Q983" s="770"/>
      <c r="R983" s="732" t="s">
        <v>218</v>
      </c>
      <c r="S983" s="732"/>
      <c r="T983" s="732"/>
      <c r="U983" s="774" t="str">
        <f>IFERROR(VLOOKUP(AD969,Marks,115,0),"")</f>
        <v/>
      </c>
      <c r="V983" s="774"/>
      <c r="W983" s="774"/>
      <c r="X983" s="774"/>
      <c r="Y983" s="732" t="s">
        <v>219</v>
      </c>
      <c r="Z983" s="732"/>
      <c r="AA983" s="732"/>
      <c r="AB983" s="732"/>
      <c r="AC983" s="733" t="str">
        <f>IFERROR(VLOOKUP(AD969,Marks,112,0),"")</f>
        <v/>
      </c>
      <c r="AD983" s="733"/>
      <c r="AE983" s="733"/>
      <c r="AF983" s="733"/>
    </row>
    <row r="984" spans="1:32" ht="21" customHeight="1">
      <c r="A984" s="166" t="str">
        <f>IF(N969="","",A983+1)</f>
        <v/>
      </c>
      <c r="B984" s="732" t="s">
        <v>220</v>
      </c>
      <c r="C984" s="732"/>
      <c r="D984" s="732"/>
      <c r="E984" s="324" t="str">
        <f>IFERROR(VLOOKUP(N969,Marks,113,0),"")</f>
        <v/>
      </c>
      <c r="F984" s="325" t="s">
        <v>341</v>
      </c>
      <c r="G984" s="734" t="str">
        <f>IF(OR(N969="",E967="",O978=""),"",IF(O978&gt;=81%*P973,"A",IF(O978&gt;=61%*P973,"B",IF(O978&gt;=41%*P973,"C",IF(O978&gt;=21%*P973,"D","E")))))</f>
        <v/>
      </c>
      <c r="H984" s="734"/>
      <c r="I984" s="732" t="s">
        <v>222</v>
      </c>
      <c r="J984" s="732"/>
      <c r="K984" s="732"/>
      <c r="L984" s="732"/>
      <c r="M984" s="769" t="str">
        <f>IFERROR(VLOOKUP(N969,Marks,114,0),"")</f>
        <v/>
      </c>
      <c r="N984" s="769"/>
      <c r="O984" s="769"/>
      <c r="P984" s="769"/>
      <c r="Q984" s="770"/>
      <c r="R984" s="732" t="s">
        <v>220</v>
      </c>
      <c r="S984" s="732"/>
      <c r="T984" s="732"/>
      <c r="U984" s="324" t="str">
        <f>IFERROR(VLOOKUP(AD969,Marks,113,0),"")</f>
        <v/>
      </c>
      <c r="V984" s="325" t="s">
        <v>341</v>
      </c>
      <c r="W984" s="734" t="str">
        <f>IF(OR(AD969="",U967="",AE978=""),"",IF(AE978&gt;=81%*AF973,"A",IF(AE978&gt;=61%*AF973,"B",IF(AE978&gt;=41%*AF973,"C",IF(AE978&gt;=21%*AF973,"D","E")))))</f>
        <v/>
      </c>
      <c r="X984" s="734"/>
      <c r="Y984" s="732" t="s">
        <v>222</v>
      </c>
      <c r="Z984" s="732"/>
      <c r="AA984" s="732"/>
      <c r="AB984" s="732"/>
      <c r="AC984" s="769" t="str">
        <f>IFERROR(VLOOKUP(AD969,Marks,114,0),"")</f>
        <v/>
      </c>
      <c r="AD984" s="769"/>
      <c r="AE984" s="769"/>
      <c r="AF984" s="769"/>
    </row>
    <row r="985" spans="1:32" ht="21" customHeight="1">
      <c r="A985" s="166" t="str">
        <f>IF(N969="","",A984+1)</f>
        <v/>
      </c>
      <c r="B985" s="768" t="s">
        <v>228</v>
      </c>
      <c r="C985" s="768"/>
      <c r="D985" s="768"/>
      <c r="E985" s="735">
        <f>'Master sheet'!$C$10</f>
        <v>44697</v>
      </c>
      <c r="F985" s="735"/>
      <c r="G985" s="735"/>
      <c r="H985" s="318"/>
      <c r="I985" s="121"/>
      <c r="J985" s="121"/>
      <c r="K985" s="76"/>
      <c r="L985" s="121"/>
      <c r="M985" s="121"/>
      <c r="N985" s="121"/>
      <c r="O985" s="121"/>
      <c r="P985" s="121"/>
      <c r="Q985" s="770"/>
      <c r="R985" s="768" t="s">
        <v>228</v>
      </c>
      <c r="S985" s="768"/>
      <c r="T985" s="768"/>
      <c r="U985" s="735">
        <f>'Master sheet'!$C$10</f>
        <v>44697</v>
      </c>
      <c r="V985" s="735"/>
      <c r="W985" s="735"/>
      <c r="X985" s="121"/>
      <c r="Y985" s="121"/>
      <c r="Z985" s="121"/>
      <c r="AA985" s="76"/>
      <c r="AB985" s="121"/>
      <c r="AC985" s="121"/>
      <c r="AD985" s="121"/>
      <c r="AE985" s="121"/>
      <c r="AF985" s="121"/>
    </row>
    <row r="986" spans="1:32" ht="43.5" customHeight="1">
      <c r="A986" s="166" t="str">
        <f>IF(N969="","",A985+1)</f>
        <v/>
      </c>
      <c r="B986" s="755" t="str">
        <f>IF(AND(C966=1),CONCATENATE("( ",UPPER('Master sheet'!$F$10)," )"),IF(AND(C966=2),CONCATENATE("( ",UPPER('Master sheet'!$F$18)," )"),IF(AND(C966=3),CONCATENATE("( ",UPPER('Master sheet'!$J$10)," )"),IF(AND(C966=4),CONCATENATE("( ",UPPER('Master sheet'!$J$18)," )"),""))))</f>
        <v/>
      </c>
      <c r="C986" s="755"/>
      <c r="D986" s="755"/>
      <c r="E986" s="755"/>
      <c r="F986" s="756" t="str">
        <f>IF(AND(N969=""),"",CONCATENATE("(",'Master sheet'!$C$14," )"))</f>
        <v/>
      </c>
      <c r="G986" s="756"/>
      <c r="H986" s="756"/>
      <c r="I986" s="756"/>
      <c r="J986" s="756"/>
      <c r="K986" s="756" t="str">
        <f>IF(AND(N969=""),"",CONCATENATE("(",'Master sheet'!$C$12," )"))</f>
        <v/>
      </c>
      <c r="L986" s="756"/>
      <c r="M986" s="756"/>
      <c r="N986" s="756"/>
      <c r="O986" s="756"/>
      <c r="P986" s="756"/>
      <c r="Q986" s="770"/>
      <c r="R986" s="755" t="str">
        <f>IF(AND(S966=1),CONCATENATE("( ",UPPER('Master sheet'!$F$10)," )"),IF(AND(S966=2),CONCATENATE("( ",UPPER('Master sheet'!$F$18)," )"),IF(AND(S966=3),CONCATENATE("( ",UPPER('Master sheet'!$J$10)," )"),IF(AND(S966=4),CONCATENATE("( ",UPPER('Master sheet'!$J$18)," )"),""))))</f>
        <v/>
      </c>
      <c r="S986" s="755"/>
      <c r="T986" s="755"/>
      <c r="U986" s="755"/>
      <c r="V986" s="756" t="str">
        <f>IF(AND(AD969=""),"",CONCATENATE("(",'Master sheet'!$C$14," )"))</f>
        <v/>
      </c>
      <c r="W986" s="756"/>
      <c r="X986" s="756"/>
      <c r="Y986" s="756"/>
      <c r="Z986" s="756"/>
      <c r="AA986" s="756" t="str">
        <f>IF(AND(AD969=""),"",CONCATENATE("(",'Master sheet'!$C$12," )"))</f>
        <v/>
      </c>
      <c r="AB986" s="756"/>
      <c r="AC986" s="756"/>
      <c r="AD986" s="756"/>
      <c r="AE986" s="756"/>
      <c r="AF986" s="756"/>
    </row>
    <row r="987" spans="1:32" ht="21.75" customHeight="1">
      <c r="A987" s="166" t="str">
        <f>IF(N969="","",A986+1)</f>
        <v/>
      </c>
      <c r="B987" s="757" t="s">
        <v>223</v>
      </c>
      <c r="C987" s="757"/>
      <c r="D987" s="757"/>
      <c r="E987" s="757"/>
      <c r="F987" s="758" t="s">
        <v>224</v>
      </c>
      <c r="G987" s="758"/>
      <c r="H987" s="758"/>
      <c r="I987" s="758"/>
      <c r="J987" s="758"/>
      <c r="K987" s="757" t="s">
        <v>225</v>
      </c>
      <c r="L987" s="757"/>
      <c r="M987" s="757"/>
      <c r="N987" s="757"/>
      <c r="O987" s="757"/>
      <c r="P987" s="757"/>
      <c r="Q987" s="770"/>
      <c r="R987" s="757" t="s">
        <v>223</v>
      </c>
      <c r="S987" s="757"/>
      <c r="T987" s="757"/>
      <c r="U987" s="757"/>
      <c r="V987" s="758" t="s">
        <v>224</v>
      </c>
      <c r="W987" s="758"/>
      <c r="X987" s="758"/>
      <c r="Y987" s="758"/>
      <c r="Z987" s="758"/>
      <c r="AA987" s="757" t="s">
        <v>225</v>
      </c>
      <c r="AB987" s="757"/>
      <c r="AC987" s="757"/>
      <c r="AD987" s="757"/>
      <c r="AE987" s="757"/>
      <c r="AF987" s="757"/>
    </row>
    <row r="989" spans="1:32" ht="21.9" customHeight="1">
      <c r="A989" s="165" t="str">
        <f>IF(N995="","",1)</f>
        <v/>
      </c>
      <c r="B989" s="759" t="s">
        <v>203</v>
      </c>
      <c r="C989" s="759"/>
      <c r="D989" s="759"/>
      <c r="E989" s="759"/>
      <c r="F989" s="759"/>
      <c r="G989" s="759"/>
      <c r="H989" s="759"/>
      <c r="I989" s="759"/>
      <c r="J989" s="759"/>
      <c r="K989" s="759"/>
      <c r="L989" s="759"/>
      <c r="M989" s="759"/>
      <c r="N989" s="759"/>
      <c r="O989" s="759"/>
      <c r="P989" s="759"/>
      <c r="Q989" s="770" t="s">
        <v>249</v>
      </c>
      <c r="R989" s="759" t="s">
        <v>203</v>
      </c>
      <c r="S989" s="759"/>
      <c r="T989" s="759"/>
      <c r="U989" s="759"/>
      <c r="V989" s="759"/>
      <c r="W989" s="759"/>
      <c r="X989" s="759"/>
      <c r="Y989" s="759"/>
      <c r="Z989" s="759"/>
      <c r="AA989" s="759"/>
      <c r="AB989" s="759"/>
      <c r="AC989" s="759"/>
      <c r="AD989" s="759"/>
      <c r="AE989" s="759"/>
      <c r="AF989" s="759"/>
    </row>
    <row r="990" spans="1:32" ht="21.9" customHeight="1">
      <c r="A990" s="166" t="str">
        <f>IF(N995="","",A989+1)</f>
        <v/>
      </c>
      <c r="B990" s="771" t="s">
        <v>204</v>
      </c>
      <c r="C990" s="771"/>
      <c r="D990" s="771"/>
      <c r="E990" s="771"/>
      <c r="F990" s="771"/>
      <c r="G990" s="771"/>
      <c r="H990" s="771"/>
      <c r="I990" s="771"/>
      <c r="J990" s="771"/>
      <c r="K990" s="771"/>
      <c r="L990" s="771"/>
      <c r="M990" s="771"/>
      <c r="N990" s="771"/>
      <c r="O990" s="771"/>
      <c r="P990" s="771"/>
      <c r="Q990" s="770"/>
      <c r="R990" s="771" t="s">
        <v>204</v>
      </c>
      <c r="S990" s="771"/>
      <c r="T990" s="771"/>
      <c r="U990" s="771"/>
      <c r="V990" s="771"/>
      <c r="W990" s="771"/>
      <c r="X990" s="771"/>
      <c r="Y990" s="771"/>
      <c r="Z990" s="771"/>
      <c r="AA990" s="771"/>
      <c r="AB990" s="771"/>
      <c r="AC990" s="771"/>
      <c r="AD990" s="771"/>
      <c r="AE990" s="771"/>
      <c r="AF990" s="771"/>
    </row>
    <row r="991" spans="1:32" ht="21.9" customHeight="1">
      <c r="A991" s="166" t="str">
        <f>IF(N995="","",A990+1)</f>
        <v/>
      </c>
      <c r="B991" s="772" t="s">
        <v>168</v>
      </c>
      <c r="C991" s="772"/>
      <c r="D991" s="772"/>
      <c r="E991" s="773" t="str">
        <f>IF(AND(N995=""),"",'Result Sheet'!$F$2)</f>
        <v/>
      </c>
      <c r="F991" s="773"/>
      <c r="G991" s="773"/>
      <c r="H991" s="773"/>
      <c r="I991" s="773"/>
      <c r="J991" s="773"/>
      <c r="K991" s="773"/>
      <c r="L991" s="773"/>
      <c r="M991" s="773"/>
      <c r="N991" s="773"/>
      <c r="O991" s="773"/>
      <c r="P991" s="773"/>
      <c r="Q991" s="770"/>
      <c r="R991" s="772" t="s">
        <v>168</v>
      </c>
      <c r="S991" s="772"/>
      <c r="T991" s="772"/>
      <c r="U991" s="773" t="str">
        <f>IF(AND(AD995=""),"",'Result Sheet'!$F$2)</f>
        <v/>
      </c>
      <c r="V991" s="773"/>
      <c r="W991" s="773"/>
      <c r="X991" s="773"/>
      <c r="Y991" s="773"/>
      <c r="Z991" s="773"/>
      <c r="AA991" s="773"/>
      <c r="AB991" s="773"/>
      <c r="AC991" s="773"/>
      <c r="AD991" s="773"/>
      <c r="AE991" s="773"/>
      <c r="AF991" s="773"/>
    </row>
    <row r="992" spans="1:32" ht="21.9" customHeight="1">
      <c r="A992" s="166" t="str">
        <f>IF(N995="","",A991+1)</f>
        <v/>
      </c>
      <c r="B992" s="164" t="s">
        <v>169</v>
      </c>
      <c r="C992" s="748" t="str">
        <f>IFERROR(VLOOKUP(N995,Marks,2,0),"")</f>
        <v/>
      </c>
      <c r="D992" s="748"/>
      <c r="E992" s="766" t="s">
        <v>212</v>
      </c>
      <c r="F992" s="766"/>
      <c r="G992" s="766"/>
      <c r="H992" s="748" t="str">
        <f>IFERROR(VLOOKUP(N995,Marks,3,0),"")</f>
        <v/>
      </c>
      <c r="I992" s="748"/>
      <c r="J992" s="749" t="s">
        <v>205</v>
      </c>
      <c r="K992" s="749"/>
      <c r="L992" s="749"/>
      <c r="M992" s="749"/>
      <c r="N992" s="750" t="str">
        <f>IF(AND(N995=""),"",'Marks Entry 1st'!$I$2)</f>
        <v/>
      </c>
      <c r="O992" s="750"/>
      <c r="P992" s="750"/>
      <c r="Q992" s="770"/>
      <c r="R992" s="164" t="s">
        <v>169</v>
      </c>
      <c r="S992" s="748" t="str">
        <f>IFERROR(VLOOKUP(AD995,Marks,2,0),"")</f>
        <v/>
      </c>
      <c r="T992" s="748"/>
      <c r="U992" s="766" t="s">
        <v>212</v>
      </c>
      <c r="V992" s="766"/>
      <c r="W992" s="766"/>
      <c r="X992" s="748" t="str">
        <f>IFERROR(VLOOKUP(AD995,Marks,3,0),"")</f>
        <v/>
      </c>
      <c r="Y992" s="748"/>
      <c r="Z992" s="749" t="s">
        <v>205</v>
      </c>
      <c r="AA992" s="749"/>
      <c r="AB992" s="749"/>
      <c r="AC992" s="749"/>
      <c r="AD992" s="750" t="str">
        <f>IF(AND(AD995=""),"",'Marks Entry 1st'!$I$2)</f>
        <v/>
      </c>
      <c r="AE992" s="750"/>
      <c r="AF992" s="750"/>
    </row>
    <row r="993" spans="1:32" ht="21.9" customHeight="1">
      <c r="A993" s="166" t="str">
        <f>IF(N995="","",A992+1)</f>
        <v/>
      </c>
      <c r="B993" s="751" t="s">
        <v>206</v>
      </c>
      <c r="C993" s="751"/>
      <c r="D993" s="751"/>
      <c r="E993" s="752" t="str">
        <f>IFERROR(VLOOKUP(N995,Marks,6,0),"")</f>
        <v/>
      </c>
      <c r="F993" s="752"/>
      <c r="G993" s="752"/>
      <c r="H993" s="752"/>
      <c r="I993" s="752"/>
      <c r="J993" s="753" t="s">
        <v>209</v>
      </c>
      <c r="K993" s="753"/>
      <c r="L993" s="753"/>
      <c r="M993" s="753"/>
      <c r="N993" s="754" t="str">
        <f>IFERROR(VLOOKUP(N995,Marks,5,0),"")</f>
        <v/>
      </c>
      <c r="O993" s="754"/>
      <c r="P993" s="754"/>
      <c r="Q993" s="770"/>
      <c r="R993" s="751" t="s">
        <v>206</v>
      </c>
      <c r="S993" s="751"/>
      <c r="T993" s="751"/>
      <c r="U993" s="752" t="str">
        <f>IFERROR(VLOOKUP(AD995,Marks,6,0),"")</f>
        <v/>
      </c>
      <c r="V993" s="752"/>
      <c r="W993" s="752"/>
      <c r="X993" s="752"/>
      <c r="Y993" s="752"/>
      <c r="Z993" s="753" t="s">
        <v>209</v>
      </c>
      <c r="AA993" s="753"/>
      <c r="AB993" s="753"/>
      <c r="AC993" s="753"/>
      <c r="AD993" s="754" t="str">
        <f>IFERROR(VLOOKUP(AD995,Marks,5,0),"")</f>
        <v/>
      </c>
      <c r="AE993" s="754"/>
      <c r="AF993" s="754"/>
    </row>
    <row r="994" spans="1:32" ht="21.9" customHeight="1">
      <c r="A994" s="166" t="str">
        <f>IF(N995="","",A993+1)</f>
        <v/>
      </c>
      <c r="B994" s="751" t="s">
        <v>207</v>
      </c>
      <c r="C994" s="751"/>
      <c r="D994" s="751"/>
      <c r="E994" s="752" t="str">
        <f>IFERROR(VLOOKUP(N995,Marks,7,0),"")</f>
        <v/>
      </c>
      <c r="F994" s="752"/>
      <c r="G994" s="752"/>
      <c r="H994" s="752"/>
      <c r="I994" s="752"/>
      <c r="J994" s="753" t="s">
        <v>210</v>
      </c>
      <c r="K994" s="753"/>
      <c r="L994" s="753"/>
      <c r="M994" s="753"/>
      <c r="N994" s="767" t="str">
        <f>IFERROR(VLOOKUP(N995,Marks,4,0),"")</f>
        <v/>
      </c>
      <c r="O994" s="767"/>
      <c r="P994" s="767"/>
      <c r="Q994" s="770"/>
      <c r="R994" s="751" t="s">
        <v>207</v>
      </c>
      <c r="S994" s="751"/>
      <c r="T994" s="751"/>
      <c r="U994" s="752" t="str">
        <f>IFERROR(VLOOKUP(AD995,Marks,7,0),"")</f>
        <v/>
      </c>
      <c r="V994" s="752"/>
      <c r="W994" s="752"/>
      <c r="X994" s="752"/>
      <c r="Y994" s="752"/>
      <c r="Z994" s="753" t="s">
        <v>210</v>
      </c>
      <c r="AA994" s="753"/>
      <c r="AB994" s="753"/>
      <c r="AC994" s="753"/>
      <c r="AD994" s="767" t="str">
        <f>IFERROR(VLOOKUP(AD995,Marks,4,0),"")</f>
        <v/>
      </c>
      <c r="AE994" s="767"/>
      <c r="AF994" s="767"/>
    </row>
    <row r="995" spans="1:32" ht="21.9" customHeight="1">
      <c r="A995" s="166" t="str">
        <f>IF(N995="","",A994+1)</f>
        <v/>
      </c>
      <c r="B995" s="751" t="s">
        <v>208</v>
      </c>
      <c r="C995" s="751"/>
      <c r="D995" s="751"/>
      <c r="E995" s="752" t="str">
        <f>IFERROR(VLOOKUP(N995,Marks,8,0),"")</f>
        <v/>
      </c>
      <c r="F995" s="752"/>
      <c r="G995" s="752"/>
      <c r="H995" s="752"/>
      <c r="I995" s="752"/>
      <c r="J995" s="753" t="s">
        <v>211</v>
      </c>
      <c r="K995" s="753"/>
      <c r="L995" s="753"/>
      <c r="M995" s="753"/>
      <c r="N995" s="760" t="str">
        <f>IF(AD969="","",IF(AND(AD969+1&gt;$AN$6),"",AD969+1))</f>
        <v/>
      </c>
      <c r="O995" s="760"/>
      <c r="P995" s="760"/>
      <c r="Q995" s="770"/>
      <c r="R995" s="751" t="s">
        <v>208</v>
      </c>
      <c r="S995" s="751"/>
      <c r="T995" s="751"/>
      <c r="U995" s="752" t="str">
        <f>IFERROR(VLOOKUP(AD995,Marks,8,0),"")</f>
        <v/>
      </c>
      <c r="V995" s="752"/>
      <c r="W995" s="752"/>
      <c r="X995" s="752"/>
      <c r="Y995" s="752"/>
      <c r="Z995" s="753" t="s">
        <v>211</v>
      </c>
      <c r="AA995" s="753"/>
      <c r="AB995" s="753"/>
      <c r="AC995" s="753"/>
      <c r="AD995" s="761" t="str">
        <f>IF(N995="","",IF(AND(N995+1&gt;$AN$6),"",N995+1))</f>
        <v/>
      </c>
      <c r="AE995" s="761"/>
      <c r="AF995" s="761"/>
    </row>
    <row r="996" spans="1:32" ht="9" customHeight="1">
      <c r="A996" s="166" t="str">
        <f>IF(N995="","",A995+1)</f>
        <v/>
      </c>
      <c r="B996" s="123"/>
      <c r="C996" s="123"/>
      <c r="D996" s="123"/>
      <c r="E996" s="124"/>
      <c r="F996" s="124"/>
      <c r="G996" s="124"/>
      <c r="H996" s="123"/>
      <c r="I996" s="123"/>
      <c r="J996" s="125"/>
      <c r="K996" s="125"/>
      <c r="L996" s="125"/>
      <c r="M996" s="76"/>
      <c r="N996" s="76"/>
      <c r="O996" s="76"/>
      <c r="P996" s="76"/>
      <c r="Q996" s="770"/>
      <c r="R996" s="123"/>
      <c r="S996" s="123"/>
      <c r="T996" s="123"/>
      <c r="U996" s="124"/>
      <c r="V996" s="124"/>
      <c r="W996" s="124"/>
      <c r="X996" s="123"/>
      <c r="Y996" s="123"/>
      <c r="Z996" s="125"/>
      <c r="AA996" s="125"/>
      <c r="AB996" s="125"/>
      <c r="AC996" s="76"/>
      <c r="AD996" s="76"/>
      <c r="AE996" s="76"/>
      <c r="AF996" s="76"/>
    </row>
    <row r="997" spans="1:32" ht="21" customHeight="1">
      <c r="A997" s="166" t="str">
        <f>IF(N995="","",A996+1)</f>
        <v/>
      </c>
      <c r="B997" s="762" t="s">
        <v>213</v>
      </c>
      <c r="C997" s="610" t="s">
        <v>214</v>
      </c>
      <c r="D997" s="610"/>
      <c r="E997" s="610"/>
      <c r="F997" s="763" t="s">
        <v>13</v>
      </c>
      <c r="G997" s="764"/>
      <c r="H997" s="764"/>
      <c r="I997" s="765"/>
      <c r="J997" s="613" t="s">
        <v>184</v>
      </c>
      <c r="K997" s="614" t="s">
        <v>167</v>
      </c>
      <c r="L997" s="615"/>
      <c r="M997" s="615"/>
      <c r="N997" s="616"/>
      <c r="O997" s="580" t="s">
        <v>185</v>
      </c>
      <c r="P997" s="581" t="s">
        <v>186</v>
      </c>
      <c r="Q997" s="770"/>
      <c r="R997" s="762" t="s">
        <v>213</v>
      </c>
      <c r="S997" s="610" t="s">
        <v>214</v>
      </c>
      <c r="T997" s="610"/>
      <c r="U997" s="610"/>
      <c r="V997" s="763" t="s">
        <v>13</v>
      </c>
      <c r="W997" s="764"/>
      <c r="X997" s="764"/>
      <c r="Y997" s="765"/>
      <c r="Z997" s="613" t="s">
        <v>184</v>
      </c>
      <c r="AA997" s="614" t="s">
        <v>167</v>
      </c>
      <c r="AB997" s="615"/>
      <c r="AC997" s="615"/>
      <c r="AD997" s="616"/>
      <c r="AE997" s="580" t="s">
        <v>185</v>
      </c>
      <c r="AF997" s="581" t="s">
        <v>186</v>
      </c>
    </row>
    <row r="998" spans="1:32" ht="90.75" customHeight="1">
      <c r="A998" s="166" t="str">
        <f>IF(N995="","",A997+1)</f>
        <v/>
      </c>
      <c r="B998" s="762"/>
      <c r="C998" s="171" t="s">
        <v>11</v>
      </c>
      <c r="D998" s="171" t="s">
        <v>180</v>
      </c>
      <c r="E998" s="171" t="s">
        <v>108</v>
      </c>
      <c r="F998" s="171" t="s">
        <v>182</v>
      </c>
      <c r="G998" s="171" t="s">
        <v>183</v>
      </c>
      <c r="H998" s="305" t="s">
        <v>10</v>
      </c>
      <c r="I998" s="171" t="s">
        <v>108</v>
      </c>
      <c r="J998" s="613"/>
      <c r="K998" s="172" t="s">
        <v>182</v>
      </c>
      <c r="L998" s="172" t="s">
        <v>183</v>
      </c>
      <c r="M998" s="173" t="s">
        <v>10</v>
      </c>
      <c r="N998" s="171" t="s">
        <v>108</v>
      </c>
      <c r="O998" s="580"/>
      <c r="P998" s="736"/>
      <c r="Q998" s="770"/>
      <c r="R998" s="762"/>
      <c r="S998" s="171" t="s">
        <v>11</v>
      </c>
      <c r="T998" s="171" t="s">
        <v>180</v>
      </c>
      <c r="U998" s="171" t="s">
        <v>108</v>
      </c>
      <c r="V998" s="171" t="s">
        <v>182</v>
      </c>
      <c r="W998" s="171" t="s">
        <v>183</v>
      </c>
      <c r="X998" s="305" t="s">
        <v>10</v>
      </c>
      <c r="Y998" s="171" t="s">
        <v>108</v>
      </c>
      <c r="Z998" s="613"/>
      <c r="AA998" s="172" t="s">
        <v>182</v>
      </c>
      <c r="AB998" s="172" t="s">
        <v>183</v>
      </c>
      <c r="AC998" s="173" t="s">
        <v>10</v>
      </c>
      <c r="AD998" s="171" t="s">
        <v>108</v>
      </c>
      <c r="AE998" s="580"/>
      <c r="AF998" s="736">
        <v>0</v>
      </c>
    </row>
    <row r="999" spans="1:32" ht="18.75" customHeight="1">
      <c r="A999" s="166" t="str">
        <f>IF(N995="","",A998+1)</f>
        <v/>
      </c>
      <c r="B999" s="762"/>
      <c r="C999" s="390">
        <v>20</v>
      </c>
      <c r="D999" s="390">
        <v>20</v>
      </c>
      <c r="E999" s="116">
        <v>40</v>
      </c>
      <c r="F999" s="390">
        <v>30</v>
      </c>
      <c r="G999" s="390">
        <v>18</v>
      </c>
      <c r="H999" s="390">
        <v>12</v>
      </c>
      <c r="I999" s="116">
        <v>60</v>
      </c>
      <c r="J999" s="118">
        <v>100</v>
      </c>
      <c r="K999" s="390">
        <v>50</v>
      </c>
      <c r="L999" s="390">
        <v>30</v>
      </c>
      <c r="M999" s="390">
        <v>20</v>
      </c>
      <c r="N999" s="116">
        <v>100</v>
      </c>
      <c r="O999" s="118">
        <v>200</v>
      </c>
      <c r="P999" s="775" t="str">
        <f>IF(AND(N995="",C992="",E993="",N993=""),"",IF(OR(C992=1,C992=2),600,800))</f>
        <v/>
      </c>
      <c r="Q999" s="770"/>
      <c r="R999" s="762"/>
      <c r="S999" s="390">
        <v>20</v>
      </c>
      <c r="T999" s="390">
        <v>20</v>
      </c>
      <c r="U999" s="116">
        <v>40</v>
      </c>
      <c r="V999" s="390">
        <v>30</v>
      </c>
      <c r="W999" s="390">
        <v>18</v>
      </c>
      <c r="X999" s="390">
        <v>12</v>
      </c>
      <c r="Y999" s="116">
        <v>60</v>
      </c>
      <c r="Z999" s="118">
        <v>100</v>
      </c>
      <c r="AA999" s="390">
        <v>50</v>
      </c>
      <c r="AB999" s="390">
        <v>30</v>
      </c>
      <c r="AC999" s="390">
        <v>20</v>
      </c>
      <c r="AD999" s="116">
        <v>100</v>
      </c>
      <c r="AE999" s="118">
        <v>200</v>
      </c>
      <c r="AF999" s="775" t="str">
        <f>IF(AND(AD995="",S992="",U993="",AD993=""),"",IF(OR(S992=1,S992=2),600,800))</f>
        <v/>
      </c>
    </row>
    <row r="1000" spans="1:32" ht="21" customHeight="1">
      <c r="A1000" s="166" t="str">
        <f>IF(N995="","",A999+1)</f>
        <v/>
      </c>
      <c r="B1000" s="122" t="str">
        <f>'Result Sheet'!$L$4</f>
        <v xml:space="preserve">हिन्दी </v>
      </c>
      <c r="C1000" s="391" t="str">
        <f>IFERROR(VLOOKUP(N995,Marks,11,0),"")</f>
        <v/>
      </c>
      <c r="D1000" s="391" t="str">
        <f>IFERROR(VLOOKUP(N995,Marks,12,0),"")</f>
        <v/>
      </c>
      <c r="E1000" s="117" t="str">
        <f>IFERROR(VLOOKUP(N995,Marks,13,0),"")</f>
        <v/>
      </c>
      <c r="F1000" s="391" t="str">
        <f>IFERROR(VLOOKUP(N995,Marks,14,0),"")</f>
        <v/>
      </c>
      <c r="G1000" s="391" t="str">
        <f>IFERROR(VLOOKUP(N995,Marks,15,0),"")</f>
        <v/>
      </c>
      <c r="H1000" s="391" t="str">
        <f>IFERROR(VLOOKUP(N995,Marks,16,0),"")</f>
        <v/>
      </c>
      <c r="I1000" s="117" t="str">
        <f>IFERROR(VLOOKUP(N995,Marks,17,0),"")</f>
        <v/>
      </c>
      <c r="J1000" s="119">
        <f>IFERROR(VLOOKUP(N995,Marks,18,0),"")</f>
        <v>0</v>
      </c>
      <c r="K1000" s="391" t="str">
        <f>IFERROR(VLOOKUP(N995,Marks,19,0),"")</f>
        <v/>
      </c>
      <c r="L1000" s="391" t="str">
        <f>IFERROR(VLOOKUP(N995,Marks,20,0),"")</f>
        <v/>
      </c>
      <c r="M1000" s="391" t="str">
        <f>IFERROR(VLOOKUP(N995,Marks,21,0),"")</f>
        <v/>
      </c>
      <c r="N1000" s="117" t="str">
        <f>IFERROR(VLOOKUP(N995,Marks,22,0),"")</f>
        <v/>
      </c>
      <c r="O1000" s="119" t="str">
        <f>IFERROR(VLOOKUP(N995,Marks,23,0),"")</f>
        <v/>
      </c>
      <c r="P1000" s="323" t="str">
        <f>IFERROR(VLOOKUP(N995,Marks,29,0),"")</f>
        <v/>
      </c>
      <c r="Q1000" s="770"/>
      <c r="R1000" s="122" t="str">
        <f>'Result Sheet'!$L$4</f>
        <v xml:space="preserve">हिन्दी </v>
      </c>
      <c r="S1000" s="391" t="str">
        <f>IFERROR(VLOOKUP(AD995,Marks,11,0),"")</f>
        <v/>
      </c>
      <c r="T1000" s="391" t="str">
        <f>IFERROR(VLOOKUP(AD995,Marks,12,0),"")</f>
        <v/>
      </c>
      <c r="U1000" s="117" t="str">
        <f>IFERROR(VLOOKUP(AD995,Marks,13,0),"")</f>
        <v/>
      </c>
      <c r="V1000" s="391" t="str">
        <f>IFERROR(VLOOKUP(AD995,Marks,14,0),"")</f>
        <v/>
      </c>
      <c r="W1000" s="391" t="str">
        <f>IFERROR(VLOOKUP(AD995,Marks,15,0),"")</f>
        <v/>
      </c>
      <c r="X1000" s="391" t="str">
        <f>IFERROR(VLOOKUP(AD995,Marks,16,0),"")</f>
        <v/>
      </c>
      <c r="Y1000" s="117" t="str">
        <f>IFERROR(VLOOKUP(AD995,Marks,17,0),"")</f>
        <v/>
      </c>
      <c r="Z1000" s="119">
        <f>IFERROR(VLOOKUP(AD995,Marks,18,0),"")</f>
        <v>0</v>
      </c>
      <c r="AA1000" s="391" t="str">
        <f>IFERROR(VLOOKUP(AD995,Marks,19,0),"")</f>
        <v/>
      </c>
      <c r="AB1000" s="391" t="str">
        <f>IFERROR(VLOOKUP(AD995,Marks,20,0),"")</f>
        <v/>
      </c>
      <c r="AC1000" s="391" t="str">
        <f>IFERROR(VLOOKUP(AD995,Marks,21,0),"")</f>
        <v/>
      </c>
      <c r="AD1000" s="117" t="str">
        <f>IFERROR(VLOOKUP(AD995,Marks,22,0),"")</f>
        <v/>
      </c>
      <c r="AE1000" s="119" t="str">
        <f>IFERROR(VLOOKUP(AD995,Marks,23,0),"")</f>
        <v/>
      </c>
      <c r="AF1000" s="323" t="str">
        <f>IFERROR(VLOOKUP(AD995,Marks,29,0),"")</f>
        <v/>
      </c>
    </row>
    <row r="1001" spans="1:32" ht="21" customHeight="1">
      <c r="A1001" s="166" t="str">
        <f>IF(N995="","",A1000+1)</f>
        <v/>
      </c>
      <c r="B1001" s="122" t="str">
        <f>'Result Sheet'!$AE$4</f>
        <v xml:space="preserve">अंग्रेजी </v>
      </c>
      <c r="C1001" s="391" t="str">
        <f>IFERROR(VLOOKUP(N995,Marks,30,0),"")</f>
        <v/>
      </c>
      <c r="D1001" s="391" t="str">
        <f>IFERROR(VLOOKUP(N995,Marks,31,0),"")</f>
        <v/>
      </c>
      <c r="E1001" s="117" t="str">
        <f>IFERROR(VLOOKUP(N995,Marks,32,0),"")</f>
        <v/>
      </c>
      <c r="F1001" s="391" t="str">
        <f>IFERROR(VLOOKUP(N995,Marks,33,0),"")</f>
        <v/>
      </c>
      <c r="G1001" s="391" t="str">
        <f>IFERROR(VLOOKUP(N995,Marks,34,0),"")</f>
        <v/>
      </c>
      <c r="H1001" s="391" t="str">
        <f>IFERROR(VLOOKUP(N995,Marks,35,0),"")</f>
        <v/>
      </c>
      <c r="I1001" s="117" t="str">
        <f>IFERROR(VLOOKUP(N995,Marks,36,0),"")</f>
        <v/>
      </c>
      <c r="J1001" s="119">
        <f>IFERROR(VLOOKUP(N995,Marks,37,0),"")</f>
        <v>0</v>
      </c>
      <c r="K1001" s="391" t="str">
        <f>IFERROR(VLOOKUP(N995,Marks,38,0),"")</f>
        <v/>
      </c>
      <c r="L1001" s="391" t="str">
        <f>IFERROR(VLOOKUP(N995,Marks,39,0),"")</f>
        <v/>
      </c>
      <c r="M1001" s="391" t="str">
        <f>IFERROR(VLOOKUP(N995,Marks,40,0),"")</f>
        <v/>
      </c>
      <c r="N1001" s="117" t="str">
        <f>IFERROR(VLOOKUP(N995,Marks,41,0),"")</f>
        <v/>
      </c>
      <c r="O1001" s="119" t="str">
        <f>IFERROR(VLOOKUP(N995,Marks,42,0),"")</f>
        <v/>
      </c>
      <c r="P1001" s="323" t="str">
        <f>IFERROR(VLOOKUP(N995,Marks,48,0),"")</f>
        <v/>
      </c>
      <c r="Q1001" s="770"/>
      <c r="R1001" s="122" t="str">
        <f>'Result Sheet'!$AE$4</f>
        <v xml:space="preserve">अंग्रेजी </v>
      </c>
      <c r="S1001" s="391" t="str">
        <f>IFERROR(VLOOKUP(AD995,Marks,30,0),"")</f>
        <v/>
      </c>
      <c r="T1001" s="391" t="str">
        <f>IFERROR(VLOOKUP(AD995,Marks,31,0),"")</f>
        <v/>
      </c>
      <c r="U1001" s="117" t="str">
        <f>IFERROR(VLOOKUP(AD995,Marks,32,0),"")</f>
        <v/>
      </c>
      <c r="V1001" s="391" t="str">
        <f>IFERROR(VLOOKUP(AD995,Marks,33,0),"")</f>
        <v/>
      </c>
      <c r="W1001" s="391" t="str">
        <f>IFERROR(VLOOKUP(AD995,Marks,34,0),"")</f>
        <v/>
      </c>
      <c r="X1001" s="391" t="str">
        <f>IFERROR(VLOOKUP(AD995,Marks,35,0),"")</f>
        <v/>
      </c>
      <c r="Y1001" s="117" t="str">
        <f>IFERROR(VLOOKUP(AD995,Marks,36,0),"")</f>
        <v/>
      </c>
      <c r="Z1001" s="119">
        <f>IFERROR(VLOOKUP(AD995,Marks,37,0),"")</f>
        <v>0</v>
      </c>
      <c r="AA1001" s="391" t="str">
        <f>IFERROR(VLOOKUP(AD995,Marks,38,0),"")</f>
        <v/>
      </c>
      <c r="AB1001" s="391" t="str">
        <f>IFERROR(VLOOKUP(AD995,Marks,39,0),"")</f>
        <v/>
      </c>
      <c r="AC1001" s="391" t="str">
        <f>IFERROR(VLOOKUP(AD995,Marks,40,0),"")</f>
        <v/>
      </c>
      <c r="AD1001" s="117" t="str">
        <f>IFERROR(VLOOKUP(AD995,Marks,41,0),"")</f>
        <v/>
      </c>
      <c r="AE1001" s="119" t="str">
        <f>IFERROR(VLOOKUP(AD995,Marks,42,0),"")</f>
        <v/>
      </c>
      <c r="AF1001" s="323" t="str">
        <f>IFERROR(VLOOKUP(AD995,Marks,48,0),"")</f>
        <v/>
      </c>
    </row>
    <row r="1002" spans="1:32" ht="21" customHeight="1">
      <c r="A1002" s="166" t="str">
        <f>IF(N995="","",A1001+1)</f>
        <v/>
      </c>
      <c r="B1002" s="122" t="str">
        <f>'Result Sheet'!$AX$4</f>
        <v xml:space="preserve">गणित </v>
      </c>
      <c r="C1002" s="391" t="str">
        <f>IFERROR(VLOOKUP(N995,Marks,49,0),"")</f>
        <v/>
      </c>
      <c r="D1002" s="391" t="str">
        <f>IFERROR(VLOOKUP(N995,Marks,50,0),"")</f>
        <v/>
      </c>
      <c r="E1002" s="117" t="str">
        <f>IFERROR(VLOOKUP(N995,Marks,51,0),"")</f>
        <v/>
      </c>
      <c r="F1002" s="391" t="str">
        <f>IFERROR(VLOOKUP(N995,Marks,52,0),"")</f>
        <v/>
      </c>
      <c r="G1002" s="391" t="str">
        <f>IFERROR(VLOOKUP(N995,Marks,53,0),"")</f>
        <v/>
      </c>
      <c r="H1002" s="391" t="str">
        <f>IFERROR(VLOOKUP(N995,Marks,54,0),"")</f>
        <v/>
      </c>
      <c r="I1002" s="117" t="str">
        <f>IFERROR(VLOOKUP(N995,Marks,55,0),"")</f>
        <v/>
      </c>
      <c r="J1002" s="119">
        <f>IFERROR(VLOOKUP(N995,Marks,56,0),"")</f>
        <v>0</v>
      </c>
      <c r="K1002" s="391" t="str">
        <f>IFERROR(VLOOKUP(N995,Marks,57,0),"")</f>
        <v/>
      </c>
      <c r="L1002" s="391" t="str">
        <f>IFERROR(VLOOKUP(N995,Marks,58,0),"")</f>
        <v/>
      </c>
      <c r="M1002" s="391" t="str">
        <f>IFERROR(VLOOKUP(N995,Marks,59,0),"")</f>
        <v/>
      </c>
      <c r="N1002" s="117" t="str">
        <f>IFERROR(VLOOKUP(N995,Marks,60,0),"")</f>
        <v/>
      </c>
      <c r="O1002" s="119" t="str">
        <f>IFERROR(VLOOKUP(N995,Marks,61,0),"")</f>
        <v/>
      </c>
      <c r="P1002" s="323" t="str">
        <f>IFERROR(VLOOKUP(N995,Marks,67,0),"")</f>
        <v/>
      </c>
      <c r="Q1002" s="770"/>
      <c r="R1002" s="122" t="str">
        <f>'Result Sheet'!$AX$4</f>
        <v xml:space="preserve">गणित </v>
      </c>
      <c r="S1002" s="391" t="str">
        <f>IFERROR(VLOOKUP(AD995,Marks,49,0),"")</f>
        <v/>
      </c>
      <c r="T1002" s="391" t="str">
        <f>IFERROR(VLOOKUP(AD995,Marks,50,0),"")</f>
        <v/>
      </c>
      <c r="U1002" s="117" t="str">
        <f>IFERROR(VLOOKUP(AD995,Marks,51,0),"")</f>
        <v/>
      </c>
      <c r="V1002" s="391" t="str">
        <f>IFERROR(VLOOKUP(AD995,Marks,52,0),"")</f>
        <v/>
      </c>
      <c r="W1002" s="391" t="str">
        <f>IFERROR(VLOOKUP(AD995,Marks,53,0),"")</f>
        <v/>
      </c>
      <c r="X1002" s="391" t="str">
        <f>IFERROR(VLOOKUP(AD995,Marks,54,0),"")</f>
        <v/>
      </c>
      <c r="Y1002" s="117" t="str">
        <f>IFERROR(VLOOKUP(AD995,Marks,55,0),"")</f>
        <v/>
      </c>
      <c r="Z1002" s="119">
        <f>IFERROR(VLOOKUP(AD995,Marks,56,0),"")</f>
        <v>0</v>
      </c>
      <c r="AA1002" s="391" t="str">
        <f>IFERROR(VLOOKUP(AD995,Marks,57,0),"")</f>
        <v/>
      </c>
      <c r="AB1002" s="391" t="str">
        <f>IFERROR(VLOOKUP(AD995,Marks,58,0),"")</f>
        <v/>
      </c>
      <c r="AC1002" s="391" t="str">
        <f>IFERROR(VLOOKUP(AD995,Marks,59,0),"")</f>
        <v/>
      </c>
      <c r="AD1002" s="117" t="str">
        <f>IFERROR(VLOOKUP(AD995,Marks,60,0),"")</f>
        <v/>
      </c>
      <c r="AE1002" s="119" t="str">
        <f>IFERROR(VLOOKUP(AD995,Marks,61,0),"")</f>
        <v/>
      </c>
      <c r="AF1002" s="323" t="str">
        <f>IFERROR(VLOOKUP(AD995,Marks,67,0),"")</f>
        <v/>
      </c>
    </row>
    <row r="1003" spans="1:32" ht="21" customHeight="1">
      <c r="A1003" s="166" t="str">
        <f>IF(N995="","",A1002+1)</f>
        <v/>
      </c>
      <c r="B1003" s="122" t="str">
        <f>'Result Sheet'!$BQ$4</f>
        <v xml:space="preserve">पर्यावरण अध्ययन </v>
      </c>
      <c r="C1003" s="391" t="str">
        <f>IFERROR(VLOOKUP(N995,Marks,68,0),"")</f>
        <v/>
      </c>
      <c r="D1003" s="391" t="str">
        <f>IFERROR(VLOOKUP(N995,Marks,69,0),"")</f>
        <v/>
      </c>
      <c r="E1003" s="117" t="str">
        <f>IFERROR(VLOOKUP(N995,Marks,70,0),"")</f>
        <v/>
      </c>
      <c r="F1003" s="391" t="str">
        <f>IFERROR(VLOOKUP(N995,Marks,71,0),"")</f>
        <v/>
      </c>
      <c r="G1003" s="391" t="str">
        <f>IFERROR(VLOOKUP(N995,Marks,72,0),"")</f>
        <v/>
      </c>
      <c r="H1003" s="391" t="str">
        <f>IFERROR(VLOOKUP(N995,Marks,73,0),"")</f>
        <v/>
      </c>
      <c r="I1003" s="117" t="str">
        <f>IFERROR(VLOOKUP(N995,Marks,74,0),"")</f>
        <v/>
      </c>
      <c r="J1003" s="119">
        <f>IFERROR(VLOOKUP(N995,Marks,75,0),"")</f>
        <v>0</v>
      </c>
      <c r="K1003" s="391" t="str">
        <f>IFERROR(VLOOKUP(N995,Marks,76,0),"")</f>
        <v/>
      </c>
      <c r="L1003" s="391" t="str">
        <f>IFERROR(VLOOKUP(N995,Marks,77,0),"")</f>
        <v/>
      </c>
      <c r="M1003" s="391" t="str">
        <f>IFERROR(VLOOKUP(N995,Marks,78,0),"")</f>
        <v/>
      </c>
      <c r="N1003" s="117" t="str">
        <f>IFERROR(VLOOKUP(N995,Marks,79,0),"")</f>
        <v/>
      </c>
      <c r="O1003" s="119" t="str">
        <f>IFERROR(VLOOKUP(N995,Marks,80,0),"")</f>
        <v/>
      </c>
      <c r="P1003" s="323" t="str">
        <f>IFERROR(VLOOKUP(N995,Marks,86,0),"")</f>
        <v/>
      </c>
      <c r="Q1003" s="770"/>
      <c r="R1003" s="122" t="str">
        <f>'Result Sheet'!$BQ$4</f>
        <v xml:space="preserve">पर्यावरण अध्ययन </v>
      </c>
      <c r="S1003" s="391" t="str">
        <f>IFERROR(VLOOKUP(AD995,Marks,68,0),"")</f>
        <v/>
      </c>
      <c r="T1003" s="391" t="str">
        <f>IFERROR(VLOOKUP(AD995,Marks,69,0),"")</f>
        <v/>
      </c>
      <c r="U1003" s="117" t="str">
        <f>IFERROR(VLOOKUP(AD995,Marks,70,0),"")</f>
        <v/>
      </c>
      <c r="V1003" s="391" t="str">
        <f>IFERROR(VLOOKUP(AD995,Marks,71,0),"")</f>
        <v/>
      </c>
      <c r="W1003" s="391" t="str">
        <f>IFERROR(VLOOKUP(AD995,Marks,72,0),"")</f>
        <v/>
      </c>
      <c r="X1003" s="391" t="str">
        <f>IFERROR(VLOOKUP(AD995,Marks,73,0),"")</f>
        <v/>
      </c>
      <c r="Y1003" s="117" t="str">
        <f>IFERROR(VLOOKUP(AD995,Marks,74,0),"")</f>
        <v/>
      </c>
      <c r="Z1003" s="119">
        <f>IFERROR(VLOOKUP(AD995,Marks,75,0),"")</f>
        <v>0</v>
      </c>
      <c r="AA1003" s="391" t="str">
        <f>IFERROR(VLOOKUP(AD995,Marks,76,0),"")</f>
        <v/>
      </c>
      <c r="AB1003" s="391" t="str">
        <f>IFERROR(VLOOKUP(AD995,Marks,77,0),"")</f>
        <v/>
      </c>
      <c r="AC1003" s="391" t="str">
        <f>IFERROR(VLOOKUP(AD995,Marks,78,0),"")</f>
        <v/>
      </c>
      <c r="AD1003" s="117" t="str">
        <f>IFERROR(VLOOKUP(AD995,Marks,79,0),"")</f>
        <v/>
      </c>
      <c r="AE1003" s="119" t="str">
        <f>IFERROR(VLOOKUP(AD995,Marks,80,0),"")</f>
        <v/>
      </c>
      <c r="AF1003" s="323" t="str">
        <f>IFERROR(VLOOKUP(AD995,Marks,86,0),"")</f>
        <v/>
      </c>
    </row>
    <row r="1004" spans="1:32" ht="25.5" customHeight="1">
      <c r="A1004" s="166" t="str">
        <f>IF(N995="","",A1003+1)</f>
        <v/>
      </c>
      <c r="B1004" s="392" t="s">
        <v>215</v>
      </c>
      <c r="C1004" s="120" t="str">
        <f>IF(AND(C1000="",C1001="",C1002="",C1003=""),"",IF(OR(C992=1,C992=2),SUM(C1000:C1002),SUM(C1000:C1003)))</f>
        <v/>
      </c>
      <c r="D1004" s="120" t="str">
        <f>IF(AND(D1000="",D1001="",D1002="",D1003=""),"",IF(OR(C992=1,C992=2),SUM(D1000:D1002),SUM(D1000:D1003)))</f>
        <v/>
      </c>
      <c r="E1004" s="120" t="str">
        <f>IF(AND(E1000="",E1001="",E1002="",E1003=""),"",IF(OR(C992=1,C992=2),SUM(E1000:E1002),SUM(E1000:E1003)))</f>
        <v/>
      </c>
      <c r="F1004" s="120" t="str">
        <f>IF(AND(F1000="",F1001="",F1002="",F1003=""),"",IF(OR(C992=1,C992=2),SUM(F1000:F1002),SUM(F1000:F1003)))</f>
        <v/>
      </c>
      <c r="G1004" s="120" t="str">
        <f>IF(AND(G1000="",G1001="",G1002="",G1003=""),"",IF(OR(C992=1,C992=2),SUM(G1000:G1002),SUM(G1000:G1003)))</f>
        <v/>
      </c>
      <c r="H1004" s="120" t="str">
        <f>IF(AND(H1000="",H1001="",H1002="",H1003=""),"",IF(OR(C992=1,C992=2),SUM(H1000:H1002),SUM(H1000:H1003)))</f>
        <v/>
      </c>
      <c r="I1004" s="120" t="str">
        <f>IF(AND(I1000="",I1001="",I1002="",I1003=""),"",IF(OR(C992=1,C992=2),SUM(I1000:I1002),SUM(I1000:I1003)))</f>
        <v/>
      </c>
      <c r="J1004" s="120">
        <f>IF(AND(J1000="",J1001="",J1002="",J1003=""),"",IF(OR(C992=1,C992=2),SUM(J1000:J1002),SUM(J1000:J1003)))</f>
        <v>0</v>
      </c>
      <c r="K1004" s="120" t="str">
        <f>IF(AND(K1000="",K1001="",K1002="",K1003=""),"",IF(OR(C992=1,C992=2),SUM(K1000:K1002),SUM(K1000:K1003)))</f>
        <v/>
      </c>
      <c r="L1004" s="120" t="str">
        <f>IF(AND(L1000="",L1001="",L1002="",L1003=""),"",IF(OR(C992=1,C992=2),SUM(L1000:L1002),SUM(L1000:L1003)))</f>
        <v/>
      </c>
      <c r="M1004" s="120" t="str">
        <f>IF(AND(M1000="",M1001="",M1002="",M1003=""),"",IF(OR(C992=1,C992=2),SUM(M1000:M1002),SUM(M1000:M1003)))</f>
        <v/>
      </c>
      <c r="N1004" s="120" t="str">
        <f>IF(AND(N1000="",N1001="",N1002="",N1003=""),"",IF(OR(C992=1,C992=2),SUM(N1000:N1002),SUM(N1000:N1003)))</f>
        <v/>
      </c>
      <c r="O1004" s="120" t="str">
        <f>IF(AND(O1000="",O1001="",O1002="",O1003=""),"",IF(OR(C992=1,C992=2),SUM(O1000:O1002),SUM(O1000:O1003)))</f>
        <v/>
      </c>
      <c r="P1004" s="326" t="str">
        <f>IF(OR(N995="",E993="",O1004=""),"",IF(O1004&gt;=81%*P999,"A",IF(O1004&gt;=61%*P999,"B",IF(O1004&gt;=41%*P999,"C",IF(O1004&gt;=21%*P999,"D","E")))))</f>
        <v/>
      </c>
      <c r="Q1004" s="770"/>
      <c r="R1004" s="392" t="s">
        <v>215</v>
      </c>
      <c r="S1004" s="120" t="str">
        <f>IF(AND(S1000="",S1001="",S1002="",S1003=""),"",IF(OR(S992=1,S992=2),SUM(S1000:S1002),SUM(S1000:S1003)))</f>
        <v/>
      </c>
      <c r="T1004" s="120" t="str">
        <f>IF(AND(T1000="",T1001="",T1002="",T1003=""),"",IF(OR(S992=1,S992=2),SUM(T1000:T1002),SUM(T1000:T1003)))</f>
        <v/>
      </c>
      <c r="U1004" s="120" t="str">
        <f>IF(AND(U1000="",U1001="",U1002="",U1003=""),"",IF(OR(S992=1,S992=2),SUM(U1000:U1002),SUM(U1000:U1003)))</f>
        <v/>
      </c>
      <c r="V1004" s="120" t="str">
        <f>IF(AND(V1000="",V1001="",V1002="",V1003=""),"",IF(OR(S992=1,S992=2),SUM(V1000:V1002),SUM(V1000:V1003)))</f>
        <v/>
      </c>
      <c r="W1004" s="120" t="str">
        <f>IF(AND(W1000="",W1001="",W1002="",W1003=""),"",IF(OR(S992=1,S992=2),SUM(W1000:W1002),SUM(W1000:W1003)))</f>
        <v/>
      </c>
      <c r="X1004" s="120" t="str">
        <f>IF(AND(X1000="",X1001="",X1002="",X1003=""),"",IF(OR(S992=1,S992=2),SUM(X1000:X1002),SUM(X1000:X1003)))</f>
        <v/>
      </c>
      <c r="Y1004" s="120" t="str">
        <f>IF(AND(Y1000="",Y1001="",Y1002="",Y1003=""),"",IF(OR(S992=1,S992=2),SUM(Y1000:Y1002),SUM(Y1000:Y1003)))</f>
        <v/>
      </c>
      <c r="Z1004" s="120">
        <f>IF(AND(Z1000="",Z1001="",Z1002="",Z1003=""),"",IF(OR(S992=1,S992=2),SUM(Z1000:Z1002),SUM(Z1000:Z1003)))</f>
        <v>0</v>
      </c>
      <c r="AA1004" s="120" t="str">
        <f>IF(AND(AA1000="",AA1001="",AA1002="",AA1003=""),"",IF(OR(S992=1,S992=2),SUM(AA1000:AA1002),SUM(AA1000:AA1003)))</f>
        <v/>
      </c>
      <c r="AB1004" s="120" t="str">
        <f>IF(AND(AB1000="",AB1001="",AB1002="",AB1003=""),"",IF(OR(S992=1,S992=2),SUM(AB1000:AB1002),SUM(AB1000:AB1003)))</f>
        <v/>
      </c>
      <c r="AC1004" s="120" t="str">
        <f>IF(AND(AC1000="",AC1001="",AC1002="",AC1003=""),"",IF(OR(S992=1,S992=2),SUM(AC1000:AC1002),SUM(AC1000:AC1003)))</f>
        <v/>
      </c>
      <c r="AD1004" s="120" t="str">
        <f>IF(AND(AD1000="",AD1001="",AD1002="",AD1003=""),"",IF(OR(S992=1,S992=2),SUM(AD1000:AD1002),SUM(AD1000:AD1003)))</f>
        <v/>
      </c>
      <c r="AE1004" s="120" t="str">
        <f>IF(AND(AE1000="",AE1001="",AE1002="",AE1003=""),"",IF(OR(S992=1,S992=2),SUM(AE1000:AE1002),SUM(AE1000:AE1003)))</f>
        <v/>
      </c>
      <c r="AF1004" s="326" t="str">
        <f>IF(OR(AD995="",U993="",AE1004=""),"",IF(AE1004&gt;=81%*AF999,"A",IF(AE1004&gt;=61%*AF999,"B",IF(AE1004&gt;=41%*AF999,"C",IF(AE1004&gt;=21%*AF999,"D","E")))))</f>
        <v/>
      </c>
    </row>
    <row r="1005" spans="1:32" ht="9" customHeight="1">
      <c r="A1005" s="166" t="str">
        <f>IF(N995="","",A1004+1)</f>
        <v/>
      </c>
      <c r="B1005" s="737"/>
      <c r="C1005" s="737"/>
      <c r="D1005" s="737"/>
      <c r="E1005" s="737"/>
      <c r="F1005" s="737"/>
      <c r="G1005" s="737"/>
      <c r="H1005" s="737"/>
      <c r="I1005" s="737"/>
      <c r="J1005" s="737"/>
      <c r="K1005" s="737"/>
      <c r="L1005" s="737"/>
      <c r="M1005" s="737"/>
      <c r="N1005" s="737"/>
      <c r="O1005" s="737"/>
      <c r="P1005" s="737"/>
      <c r="Q1005" s="770"/>
      <c r="R1005" s="737"/>
      <c r="S1005" s="737"/>
      <c r="T1005" s="737"/>
      <c r="U1005" s="737"/>
      <c r="V1005" s="737"/>
      <c r="W1005" s="737"/>
      <c r="X1005" s="737"/>
      <c r="Y1005" s="737"/>
      <c r="Z1005" s="737"/>
      <c r="AA1005" s="737"/>
      <c r="AB1005" s="737"/>
      <c r="AC1005" s="737"/>
      <c r="AD1005" s="737"/>
      <c r="AE1005" s="737"/>
      <c r="AF1005" s="737"/>
    </row>
    <row r="1006" spans="1:32" ht="22.5" customHeight="1">
      <c r="A1006" s="166" t="str">
        <f>IF(N995="","",A1005+1)</f>
        <v/>
      </c>
      <c r="B1006" s="738" t="s">
        <v>213</v>
      </c>
      <c r="C1006" s="738"/>
      <c r="D1006" s="739" t="s">
        <v>229</v>
      </c>
      <c r="E1006" s="740"/>
      <c r="F1006" s="393" t="s">
        <v>186</v>
      </c>
      <c r="G1006" s="738" t="s">
        <v>213</v>
      </c>
      <c r="H1006" s="738"/>
      <c r="I1006" s="739" t="s">
        <v>229</v>
      </c>
      <c r="J1006" s="740"/>
      <c r="K1006" s="393" t="s">
        <v>186</v>
      </c>
      <c r="L1006" s="738" t="s">
        <v>213</v>
      </c>
      <c r="M1006" s="738"/>
      <c r="N1006" s="739" t="s">
        <v>229</v>
      </c>
      <c r="O1006" s="740"/>
      <c r="P1006" s="393" t="s">
        <v>186</v>
      </c>
      <c r="Q1006" s="770"/>
      <c r="R1006" s="738" t="s">
        <v>213</v>
      </c>
      <c r="S1006" s="738"/>
      <c r="T1006" s="739" t="s">
        <v>229</v>
      </c>
      <c r="U1006" s="740"/>
      <c r="V1006" s="393" t="s">
        <v>186</v>
      </c>
      <c r="W1006" s="738" t="s">
        <v>213</v>
      </c>
      <c r="X1006" s="738"/>
      <c r="Y1006" s="739" t="s">
        <v>229</v>
      </c>
      <c r="Z1006" s="740"/>
      <c r="AA1006" s="393" t="s">
        <v>186</v>
      </c>
      <c r="AB1006" s="738" t="s">
        <v>213</v>
      </c>
      <c r="AC1006" s="738"/>
      <c r="AD1006" s="739" t="s">
        <v>229</v>
      </c>
      <c r="AE1006" s="740"/>
      <c r="AF1006" s="393" t="s">
        <v>186</v>
      </c>
    </row>
    <row r="1007" spans="1:32" ht="21.75" customHeight="1">
      <c r="A1007" s="166" t="str">
        <f>IF(N995="","",A1006+1)</f>
        <v/>
      </c>
      <c r="B1007" s="741" t="s">
        <v>221</v>
      </c>
      <c r="C1007" s="742"/>
      <c r="D1007" s="742"/>
      <c r="E1007" s="119" t="str">
        <f>IFERROR(VLOOKUP(N995,Marks,90,0),"")</f>
        <v/>
      </c>
      <c r="F1007" s="130" t="str">
        <f>IFERROR(VLOOKUP(N995,Marks,94,0),"")</f>
        <v/>
      </c>
      <c r="G1007" s="741" t="s">
        <v>192</v>
      </c>
      <c r="H1007" s="742"/>
      <c r="I1007" s="742"/>
      <c r="J1007" s="119" t="str">
        <f>IFERROR(VLOOKUP(N995,Marks,98,0),"")</f>
        <v/>
      </c>
      <c r="K1007" s="130" t="str">
        <f>IFERROR(VLOOKUP(N995,Marks,102,0),"")</f>
        <v/>
      </c>
      <c r="L1007" s="743" t="s">
        <v>193</v>
      </c>
      <c r="M1007" s="744"/>
      <c r="N1007" s="744"/>
      <c r="O1007" s="119" t="str">
        <f>IFERROR(VLOOKUP(N995,Marks,106,0),"")</f>
        <v/>
      </c>
      <c r="P1007" s="130" t="str">
        <f>IFERROR(VLOOKUP(N995,Marks,110,0),"")</f>
        <v/>
      </c>
      <c r="Q1007" s="770"/>
      <c r="R1007" s="740" t="s">
        <v>221</v>
      </c>
      <c r="S1007" s="740"/>
      <c r="T1007" s="740"/>
      <c r="U1007" s="119" t="str">
        <f>IFERROR(VLOOKUP(AD995,Marks,90,0),"")</f>
        <v/>
      </c>
      <c r="V1007" s="130" t="str">
        <f>IFERROR(VLOOKUP(AD995,Marks,94,0),"")</f>
        <v/>
      </c>
      <c r="W1007" s="740" t="s">
        <v>192</v>
      </c>
      <c r="X1007" s="740"/>
      <c r="Y1007" s="740"/>
      <c r="Z1007" s="119" t="str">
        <f>IFERROR(VLOOKUP(AD995,Marks,98,0),"")</f>
        <v/>
      </c>
      <c r="AA1007" s="130" t="str">
        <f>IFERROR(VLOOKUP(AD995,Marks,102,0),"")</f>
        <v/>
      </c>
      <c r="AB1007" s="745" t="s">
        <v>193</v>
      </c>
      <c r="AC1007" s="745"/>
      <c r="AD1007" s="745"/>
      <c r="AE1007" s="119" t="str">
        <f>IFERROR(VLOOKUP(AD995,Marks,106,0),"")</f>
        <v/>
      </c>
      <c r="AF1007" s="130" t="str">
        <f>IFERROR(VLOOKUP(AD995,Marks,110,0),"")</f>
        <v/>
      </c>
    </row>
    <row r="1008" spans="1:32" ht="21" customHeight="1">
      <c r="A1008" s="166" t="str">
        <f>IF(N995="","",A1007+1)</f>
        <v/>
      </c>
      <c r="B1008" s="732" t="s">
        <v>216</v>
      </c>
      <c r="C1008" s="732"/>
      <c r="D1008" s="732"/>
      <c r="E1008" s="746" t="str">
        <f>IFERROR(VLOOKUP(N995,Marks,116,0),"")</f>
        <v/>
      </c>
      <c r="F1008" s="746"/>
      <c r="G1008" s="746"/>
      <c r="H1008" s="746"/>
      <c r="I1008" s="732" t="s">
        <v>217</v>
      </c>
      <c r="J1008" s="732"/>
      <c r="K1008" s="732"/>
      <c r="L1008" s="732"/>
      <c r="M1008" s="747" t="str">
        <f>IFERROR(VLOOKUP(N995,Marks,117,0),"")</f>
        <v/>
      </c>
      <c r="N1008" s="747"/>
      <c r="O1008" s="747"/>
      <c r="P1008" s="747"/>
      <c r="Q1008" s="770"/>
      <c r="R1008" s="732" t="s">
        <v>216</v>
      </c>
      <c r="S1008" s="732"/>
      <c r="T1008" s="732"/>
      <c r="U1008" s="746" t="str">
        <f>IFERROR(VLOOKUP(AD995,Marks,116,0),"")</f>
        <v/>
      </c>
      <c r="V1008" s="746"/>
      <c r="W1008" s="746"/>
      <c r="X1008" s="746"/>
      <c r="Y1008" s="732" t="s">
        <v>217</v>
      </c>
      <c r="Z1008" s="732"/>
      <c r="AA1008" s="732"/>
      <c r="AB1008" s="732"/>
      <c r="AC1008" s="747" t="str">
        <f>IFERROR(VLOOKUP(AD995,Marks,117,0),"")</f>
        <v/>
      </c>
      <c r="AD1008" s="747"/>
      <c r="AE1008" s="747"/>
      <c r="AF1008" s="747"/>
    </row>
    <row r="1009" spans="1:32" ht="21" customHeight="1">
      <c r="A1009" s="166" t="str">
        <f>IF(N995="","",A1008+1)</f>
        <v/>
      </c>
      <c r="B1009" s="732" t="s">
        <v>218</v>
      </c>
      <c r="C1009" s="732"/>
      <c r="D1009" s="732"/>
      <c r="E1009" s="774" t="str">
        <f>IFERROR(VLOOKUP(N995,Marks,115,0),"")</f>
        <v/>
      </c>
      <c r="F1009" s="774"/>
      <c r="G1009" s="774"/>
      <c r="H1009" s="774"/>
      <c r="I1009" s="732" t="s">
        <v>219</v>
      </c>
      <c r="J1009" s="732"/>
      <c r="K1009" s="732"/>
      <c r="L1009" s="732"/>
      <c r="M1009" s="733" t="str">
        <f>IFERROR(VLOOKUP(N995,Marks,112,0),"")</f>
        <v/>
      </c>
      <c r="N1009" s="733"/>
      <c r="O1009" s="733"/>
      <c r="P1009" s="733"/>
      <c r="Q1009" s="770"/>
      <c r="R1009" s="732" t="s">
        <v>218</v>
      </c>
      <c r="S1009" s="732"/>
      <c r="T1009" s="732"/>
      <c r="U1009" s="774" t="str">
        <f>IFERROR(VLOOKUP(AD995,Marks,115,0),"")</f>
        <v/>
      </c>
      <c r="V1009" s="774"/>
      <c r="W1009" s="774"/>
      <c r="X1009" s="774"/>
      <c r="Y1009" s="732" t="s">
        <v>219</v>
      </c>
      <c r="Z1009" s="732"/>
      <c r="AA1009" s="732"/>
      <c r="AB1009" s="732"/>
      <c r="AC1009" s="733" t="str">
        <f>IFERROR(VLOOKUP(AD995,Marks,112,0),"")</f>
        <v/>
      </c>
      <c r="AD1009" s="733"/>
      <c r="AE1009" s="733"/>
      <c r="AF1009" s="733"/>
    </row>
    <row r="1010" spans="1:32" ht="21" customHeight="1">
      <c r="A1010" s="166" t="str">
        <f>IF(N995="","",A1009+1)</f>
        <v/>
      </c>
      <c r="B1010" s="732" t="s">
        <v>220</v>
      </c>
      <c r="C1010" s="732"/>
      <c r="D1010" s="732"/>
      <c r="E1010" s="324" t="str">
        <f>IFERROR(VLOOKUP(N995,Marks,113,0),"")</f>
        <v/>
      </c>
      <c r="F1010" s="325" t="s">
        <v>341</v>
      </c>
      <c r="G1010" s="734" t="str">
        <f>IF(OR(N995="",E993="",O1004=""),"",IF(O1004&gt;=81%*P999,"A",IF(O1004&gt;=61%*P999,"B",IF(O1004&gt;=41%*P999,"C",IF(O1004&gt;=21%*P999,"D","E")))))</f>
        <v/>
      </c>
      <c r="H1010" s="734"/>
      <c r="I1010" s="732" t="s">
        <v>222</v>
      </c>
      <c r="J1010" s="732"/>
      <c r="K1010" s="732"/>
      <c r="L1010" s="732"/>
      <c r="M1010" s="769" t="str">
        <f>IFERROR(VLOOKUP(N995,Marks,114,0),"")</f>
        <v/>
      </c>
      <c r="N1010" s="769"/>
      <c r="O1010" s="769"/>
      <c r="P1010" s="769"/>
      <c r="Q1010" s="770"/>
      <c r="R1010" s="732" t="s">
        <v>220</v>
      </c>
      <c r="S1010" s="732"/>
      <c r="T1010" s="732"/>
      <c r="U1010" s="324" t="str">
        <f>IFERROR(VLOOKUP(AD995,Marks,113,0),"")</f>
        <v/>
      </c>
      <c r="V1010" s="325" t="s">
        <v>341</v>
      </c>
      <c r="W1010" s="734" t="str">
        <f>IF(OR(AD995="",U993="",AE1004=""),"",IF(AE1004&gt;=81%*AF999,"A",IF(AE1004&gt;=61%*AF999,"B",IF(AE1004&gt;=41%*AF999,"C",IF(AE1004&gt;=21%*AF999,"D","E")))))</f>
        <v/>
      </c>
      <c r="X1010" s="734"/>
      <c r="Y1010" s="732" t="s">
        <v>222</v>
      </c>
      <c r="Z1010" s="732"/>
      <c r="AA1010" s="732"/>
      <c r="AB1010" s="732"/>
      <c r="AC1010" s="769" t="str">
        <f>IFERROR(VLOOKUP(AD995,Marks,114,0),"")</f>
        <v/>
      </c>
      <c r="AD1010" s="769"/>
      <c r="AE1010" s="769"/>
      <c r="AF1010" s="769"/>
    </row>
    <row r="1011" spans="1:32" ht="21" customHeight="1">
      <c r="A1011" s="166" t="str">
        <f>IF(N995="","",A1010+1)</f>
        <v/>
      </c>
      <c r="B1011" s="768" t="s">
        <v>228</v>
      </c>
      <c r="C1011" s="768"/>
      <c r="D1011" s="768"/>
      <c r="E1011" s="735">
        <f>'Master sheet'!$C$10</f>
        <v>44697</v>
      </c>
      <c r="F1011" s="735"/>
      <c r="G1011" s="735"/>
      <c r="H1011" s="318"/>
      <c r="I1011" s="121"/>
      <c r="J1011" s="121"/>
      <c r="K1011" s="76"/>
      <c r="L1011" s="121"/>
      <c r="M1011" s="121"/>
      <c r="N1011" s="121"/>
      <c r="O1011" s="121"/>
      <c r="P1011" s="121"/>
      <c r="Q1011" s="770"/>
      <c r="R1011" s="768" t="s">
        <v>228</v>
      </c>
      <c r="S1011" s="768"/>
      <c r="T1011" s="768"/>
      <c r="U1011" s="735">
        <f>'Master sheet'!$C$10</f>
        <v>44697</v>
      </c>
      <c r="V1011" s="735"/>
      <c r="W1011" s="735"/>
      <c r="X1011" s="121"/>
      <c r="Y1011" s="121"/>
      <c r="Z1011" s="121"/>
      <c r="AA1011" s="76"/>
      <c r="AB1011" s="121"/>
      <c r="AC1011" s="121"/>
      <c r="AD1011" s="121"/>
      <c r="AE1011" s="121"/>
      <c r="AF1011" s="121"/>
    </row>
    <row r="1012" spans="1:32" ht="43.5" customHeight="1">
      <c r="A1012" s="166" t="str">
        <f>IF(N995="","",A1011+1)</f>
        <v/>
      </c>
      <c r="B1012" s="755" t="str">
        <f>IF(AND(C992=1),CONCATENATE("( ",UPPER('Master sheet'!$F$10)," )"),IF(AND(C992=2),CONCATENATE("( ",UPPER('Master sheet'!$F$18)," )"),IF(AND(C992=3),CONCATENATE("( ",UPPER('Master sheet'!$J$10)," )"),IF(AND(C992=4),CONCATENATE("( ",UPPER('Master sheet'!$J$18)," )"),""))))</f>
        <v/>
      </c>
      <c r="C1012" s="755"/>
      <c r="D1012" s="755"/>
      <c r="E1012" s="755"/>
      <c r="F1012" s="756" t="str">
        <f>IF(AND(N995=""),"",CONCATENATE("(",'Master sheet'!$C$14," )"))</f>
        <v/>
      </c>
      <c r="G1012" s="756"/>
      <c r="H1012" s="756"/>
      <c r="I1012" s="756"/>
      <c r="J1012" s="756"/>
      <c r="K1012" s="756" t="str">
        <f>IF(AND(N995=""),"",CONCATENATE("(",'Master sheet'!$C$12," )"))</f>
        <v/>
      </c>
      <c r="L1012" s="756"/>
      <c r="M1012" s="756"/>
      <c r="N1012" s="756"/>
      <c r="O1012" s="756"/>
      <c r="P1012" s="756"/>
      <c r="Q1012" s="770"/>
      <c r="R1012" s="755" t="str">
        <f>IF(AND(S992=1),CONCATENATE("( ",UPPER('Master sheet'!$F$10)," )"),IF(AND(S992=2),CONCATENATE("( ",UPPER('Master sheet'!$F$18)," )"),IF(AND(S992=3),CONCATENATE("( ",UPPER('Master sheet'!$J$10)," )"),IF(AND(S992=4),CONCATENATE("( ",UPPER('Master sheet'!$J$18)," )"),""))))</f>
        <v/>
      </c>
      <c r="S1012" s="755"/>
      <c r="T1012" s="755"/>
      <c r="U1012" s="755"/>
      <c r="V1012" s="756" t="str">
        <f>IF(AND(AD995=""),"",CONCATENATE("(",'Master sheet'!$C$14," )"))</f>
        <v/>
      </c>
      <c r="W1012" s="756"/>
      <c r="X1012" s="756"/>
      <c r="Y1012" s="756"/>
      <c r="Z1012" s="756"/>
      <c r="AA1012" s="756" t="str">
        <f>IF(AND(AD995=""),"",CONCATENATE("(",'Master sheet'!$C$12," )"))</f>
        <v/>
      </c>
      <c r="AB1012" s="756"/>
      <c r="AC1012" s="756"/>
      <c r="AD1012" s="756"/>
      <c r="AE1012" s="756"/>
      <c r="AF1012" s="756"/>
    </row>
    <row r="1013" spans="1:32" ht="21.75" customHeight="1">
      <c r="A1013" s="166" t="str">
        <f>IF(N995="","",A1012+1)</f>
        <v/>
      </c>
      <c r="B1013" s="757" t="s">
        <v>223</v>
      </c>
      <c r="C1013" s="757"/>
      <c r="D1013" s="757"/>
      <c r="E1013" s="757"/>
      <c r="F1013" s="758" t="s">
        <v>224</v>
      </c>
      <c r="G1013" s="758"/>
      <c r="H1013" s="758"/>
      <c r="I1013" s="758"/>
      <c r="J1013" s="758"/>
      <c r="K1013" s="757" t="s">
        <v>225</v>
      </c>
      <c r="L1013" s="757"/>
      <c r="M1013" s="757"/>
      <c r="N1013" s="757"/>
      <c r="O1013" s="757"/>
      <c r="P1013" s="757"/>
      <c r="Q1013" s="770"/>
      <c r="R1013" s="757" t="s">
        <v>223</v>
      </c>
      <c r="S1013" s="757"/>
      <c r="T1013" s="757"/>
      <c r="U1013" s="757"/>
      <c r="V1013" s="758" t="s">
        <v>224</v>
      </c>
      <c r="W1013" s="758"/>
      <c r="X1013" s="758"/>
      <c r="Y1013" s="758"/>
      <c r="Z1013" s="758"/>
      <c r="AA1013" s="757" t="s">
        <v>225</v>
      </c>
      <c r="AB1013" s="757"/>
      <c r="AC1013" s="757"/>
      <c r="AD1013" s="757"/>
      <c r="AE1013" s="757"/>
      <c r="AF1013" s="757"/>
    </row>
    <row r="1015" spans="1:32" ht="21.9" customHeight="1">
      <c r="A1015" s="165" t="str">
        <f>IF(N1021="","",1)</f>
        <v/>
      </c>
      <c r="B1015" s="759" t="s">
        <v>203</v>
      </c>
      <c r="C1015" s="759"/>
      <c r="D1015" s="759"/>
      <c r="E1015" s="759"/>
      <c r="F1015" s="759"/>
      <c r="G1015" s="759"/>
      <c r="H1015" s="759"/>
      <c r="I1015" s="759"/>
      <c r="J1015" s="759"/>
      <c r="K1015" s="759"/>
      <c r="L1015" s="759"/>
      <c r="M1015" s="759"/>
      <c r="N1015" s="759"/>
      <c r="O1015" s="759"/>
      <c r="P1015" s="759"/>
      <c r="Q1015" s="770" t="s">
        <v>249</v>
      </c>
      <c r="R1015" s="759" t="s">
        <v>203</v>
      </c>
      <c r="S1015" s="759"/>
      <c r="T1015" s="759"/>
      <c r="U1015" s="759"/>
      <c r="V1015" s="759"/>
      <c r="W1015" s="759"/>
      <c r="X1015" s="759"/>
      <c r="Y1015" s="759"/>
      <c r="Z1015" s="759"/>
      <c r="AA1015" s="759"/>
      <c r="AB1015" s="759"/>
      <c r="AC1015" s="759"/>
      <c r="AD1015" s="759"/>
      <c r="AE1015" s="759"/>
      <c r="AF1015" s="759"/>
    </row>
    <row r="1016" spans="1:32" ht="21.9" customHeight="1">
      <c r="A1016" s="166" t="str">
        <f>IF(N1021="","",A1015+1)</f>
        <v/>
      </c>
      <c r="B1016" s="771" t="s">
        <v>204</v>
      </c>
      <c r="C1016" s="771"/>
      <c r="D1016" s="771"/>
      <c r="E1016" s="771"/>
      <c r="F1016" s="771"/>
      <c r="G1016" s="771"/>
      <c r="H1016" s="771"/>
      <c r="I1016" s="771"/>
      <c r="J1016" s="771"/>
      <c r="K1016" s="771"/>
      <c r="L1016" s="771"/>
      <c r="M1016" s="771"/>
      <c r="N1016" s="771"/>
      <c r="O1016" s="771"/>
      <c r="P1016" s="771"/>
      <c r="Q1016" s="770"/>
      <c r="R1016" s="771" t="s">
        <v>204</v>
      </c>
      <c r="S1016" s="771"/>
      <c r="T1016" s="771"/>
      <c r="U1016" s="771"/>
      <c r="V1016" s="771"/>
      <c r="W1016" s="771"/>
      <c r="X1016" s="771"/>
      <c r="Y1016" s="771"/>
      <c r="Z1016" s="771"/>
      <c r="AA1016" s="771"/>
      <c r="AB1016" s="771"/>
      <c r="AC1016" s="771"/>
      <c r="AD1016" s="771"/>
      <c r="AE1016" s="771"/>
      <c r="AF1016" s="771"/>
    </row>
    <row r="1017" spans="1:32" ht="21.9" customHeight="1">
      <c r="A1017" s="166" t="str">
        <f>IF(N1021="","",A1016+1)</f>
        <v/>
      </c>
      <c r="B1017" s="772" t="s">
        <v>168</v>
      </c>
      <c r="C1017" s="772"/>
      <c r="D1017" s="772"/>
      <c r="E1017" s="773" t="str">
        <f>IF(AND(N1021=""),"",'Result Sheet'!$F$2)</f>
        <v/>
      </c>
      <c r="F1017" s="773"/>
      <c r="G1017" s="773"/>
      <c r="H1017" s="773"/>
      <c r="I1017" s="773"/>
      <c r="J1017" s="773"/>
      <c r="K1017" s="773"/>
      <c r="L1017" s="773"/>
      <c r="M1017" s="773"/>
      <c r="N1017" s="773"/>
      <c r="O1017" s="773"/>
      <c r="P1017" s="773"/>
      <c r="Q1017" s="770"/>
      <c r="R1017" s="772" t="s">
        <v>168</v>
      </c>
      <c r="S1017" s="772"/>
      <c r="T1017" s="772"/>
      <c r="U1017" s="773" t="str">
        <f>IF(AND(AD1021=""),"",'Result Sheet'!$F$2)</f>
        <v/>
      </c>
      <c r="V1017" s="773"/>
      <c r="W1017" s="773"/>
      <c r="X1017" s="773"/>
      <c r="Y1017" s="773"/>
      <c r="Z1017" s="773"/>
      <c r="AA1017" s="773"/>
      <c r="AB1017" s="773"/>
      <c r="AC1017" s="773"/>
      <c r="AD1017" s="773"/>
      <c r="AE1017" s="773"/>
      <c r="AF1017" s="773"/>
    </row>
    <row r="1018" spans="1:32" ht="21.9" customHeight="1">
      <c r="A1018" s="166" t="str">
        <f>IF(N1021="","",A1017+1)</f>
        <v/>
      </c>
      <c r="B1018" s="164" t="s">
        <v>169</v>
      </c>
      <c r="C1018" s="748" t="str">
        <f>IFERROR(VLOOKUP(N1021,Marks,2,0),"")</f>
        <v/>
      </c>
      <c r="D1018" s="748"/>
      <c r="E1018" s="766" t="s">
        <v>212</v>
      </c>
      <c r="F1018" s="766"/>
      <c r="G1018" s="766"/>
      <c r="H1018" s="748" t="str">
        <f>IFERROR(VLOOKUP(N1021,Marks,3,0),"")</f>
        <v/>
      </c>
      <c r="I1018" s="748"/>
      <c r="J1018" s="749" t="s">
        <v>205</v>
      </c>
      <c r="K1018" s="749"/>
      <c r="L1018" s="749"/>
      <c r="M1018" s="749"/>
      <c r="N1018" s="750" t="str">
        <f>IF(AND(N1021=""),"",'Marks Entry 1st'!$I$2)</f>
        <v/>
      </c>
      <c r="O1018" s="750"/>
      <c r="P1018" s="750"/>
      <c r="Q1018" s="770"/>
      <c r="R1018" s="164" t="s">
        <v>169</v>
      </c>
      <c r="S1018" s="748" t="str">
        <f>IFERROR(VLOOKUP(AD1021,Marks,2,0),"")</f>
        <v/>
      </c>
      <c r="T1018" s="748"/>
      <c r="U1018" s="766" t="s">
        <v>212</v>
      </c>
      <c r="V1018" s="766"/>
      <c r="W1018" s="766"/>
      <c r="X1018" s="748" t="str">
        <f>IFERROR(VLOOKUP(AD1021,Marks,3,0),"")</f>
        <v/>
      </c>
      <c r="Y1018" s="748"/>
      <c r="Z1018" s="749" t="s">
        <v>205</v>
      </c>
      <c r="AA1018" s="749"/>
      <c r="AB1018" s="749"/>
      <c r="AC1018" s="749"/>
      <c r="AD1018" s="750" t="str">
        <f>IF(AND(AD1021=""),"",'Marks Entry 1st'!$I$2)</f>
        <v/>
      </c>
      <c r="AE1018" s="750"/>
      <c r="AF1018" s="750"/>
    </row>
    <row r="1019" spans="1:32" ht="21.9" customHeight="1">
      <c r="A1019" s="166" t="str">
        <f>IF(N1021="","",A1018+1)</f>
        <v/>
      </c>
      <c r="B1019" s="751" t="s">
        <v>206</v>
      </c>
      <c r="C1019" s="751"/>
      <c r="D1019" s="751"/>
      <c r="E1019" s="752" t="str">
        <f>IFERROR(VLOOKUP(N1021,Marks,6,0),"")</f>
        <v/>
      </c>
      <c r="F1019" s="752"/>
      <c r="G1019" s="752"/>
      <c r="H1019" s="752"/>
      <c r="I1019" s="752"/>
      <c r="J1019" s="753" t="s">
        <v>209</v>
      </c>
      <c r="K1019" s="753"/>
      <c r="L1019" s="753"/>
      <c r="M1019" s="753"/>
      <c r="N1019" s="754" t="str">
        <f>IFERROR(VLOOKUP(N1021,Marks,5,0),"")</f>
        <v/>
      </c>
      <c r="O1019" s="754"/>
      <c r="P1019" s="754"/>
      <c r="Q1019" s="770"/>
      <c r="R1019" s="751" t="s">
        <v>206</v>
      </c>
      <c r="S1019" s="751"/>
      <c r="T1019" s="751"/>
      <c r="U1019" s="752" t="str">
        <f>IFERROR(VLOOKUP(AD1021,Marks,6,0),"")</f>
        <v/>
      </c>
      <c r="V1019" s="752"/>
      <c r="W1019" s="752"/>
      <c r="X1019" s="752"/>
      <c r="Y1019" s="752"/>
      <c r="Z1019" s="753" t="s">
        <v>209</v>
      </c>
      <c r="AA1019" s="753"/>
      <c r="AB1019" s="753"/>
      <c r="AC1019" s="753"/>
      <c r="AD1019" s="754" t="str">
        <f>IFERROR(VLOOKUP(AD1021,Marks,5,0),"")</f>
        <v/>
      </c>
      <c r="AE1019" s="754"/>
      <c r="AF1019" s="754"/>
    </row>
    <row r="1020" spans="1:32" ht="21.9" customHeight="1">
      <c r="A1020" s="166" t="str">
        <f>IF(N1021="","",A1019+1)</f>
        <v/>
      </c>
      <c r="B1020" s="751" t="s">
        <v>207</v>
      </c>
      <c r="C1020" s="751"/>
      <c r="D1020" s="751"/>
      <c r="E1020" s="752" t="str">
        <f>IFERROR(VLOOKUP(N1021,Marks,7,0),"")</f>
        <v/>
      </c>
      <c r="F1020" s="752"/>
      <c r="G1020" s="752"/>
      <c r="H1020" s="752"/>
      <c r="I1020" s="752"/>
      <c r="J1020" s="753" t="s">
        <v>210</v>
      </c>
      <c r="K1020" s="753"/>
      <c r="L1020" s="753"/>
      <c r="M1020" s="753"/>
      <c r="N1020" s="767" t="str">
        <f>IFERROR(VLOOKUP(N1021,Marks,4,0),"")</f>
        <v/>
      </c>
      <c r="O1020" s="767"/>
      <c r="P1020" s="767"/>
      <c r="Q1020" s="770"/>
      <c r="R1020" s="751" t="s">
        <v>207</v>
      </c>
      <c r="S1020" s="751"/>
      <c r="T1020" s="751"/>
      <c r="U1020" s="752" t="str">
        <f>IFERROR(VLOOKUP(AD1021,Marks,7,0),"")</f>
        <v/>
      </c>
      <c r="V1020" s="752"/>
      <c r="W1020" s="752"/>
      <c r="X1020" s="752"/>
      <c r="Y1020" s="752"/>
      <c r="Z1020" s="753" t="s">
        <v>210</v>
      </c>
      <c r="AA1020" s="753"/>
      <c r="AB1020" s="753"/>
      <c r="AC1020" s="753"/>
      <c r="AD1020" s="767" t="str">
        <f>IFERROR(VLOOKUP(AD1021,Marks,4,0),"")</f>
        <v/>
      </c>
      <c r="AE1020" s="767"/>
      <c r="AF1020" s="767"/>
    </row>
    <row r="1021" spans="1:32" ht="21.9" customHeight="1">
      <c r="A1021" s="166" t="str">
        <f>IF(N1021="","",A1020+1)</f>
        <v/>
      </c>
      <c r="B1021" s="751" t="s">
        <v>208</v>
      </c>
      <c r="C1021" s="751"/>
      <c r="D1021" s="751"/>
      <c r="E1021" s="752" t="str">
        <f>IFERROR(VLOOKUP(N1021,Marks,8,0),"")</f>
        <v/>
      </c>
      <c r="F1021" s="752"/>
      <c r="G1021" s="752"/>
      <c r="H1021" s="752"/>
      <c r="I1021" s="752"/>
      <c r="J1021" s="753" t="s">
        <v>211</v>
      </c>
      <c r="K1021" s="753"/>
      <c r="L1021" s="753"/>
      <c r="M1021" s="753"/>
      <c r="N1021" s="760" t="str">
        <f>IF(AD995="","",IF(AND(AD995+1&gt;$AN$6),"",AD995+1))</f>
        <v/>
      </c>
      <c r="O1021" s="760"/>
      <c r="P1021" s="760"/>
      <c r="Q1021" s="770"/>
      <c r="R1021" s="751" t="s">
        <v>208</v>
      </c>
      <c r="S1021" s="751"/>
      <c r="T1021" s="751"/>
      <c r="U1021" s="752" t="str">
        <f>IFERROR(VLOOKUP(AD1021,Marks,8,0),"")</f>
        <v/>
      </c>
      <c r="V1021" s="752"/>
      <c r="W1021" s="752"/>
      <c r="X1021" s="752"/>
      <c r="Y1021" s="752"/>
      <c r="Z1021" s="753" t="s">
        <v>211</v>
      </c>
      <c r="AA1021" s="753"/>
      <c r="AB1021" s="753"/>
      <c r="AC1021" s="753"/>
      <c r="AD1021" s="761" t="str">
        <f>IF(N1021="","",IF(AND(N1021+1&gt;$AN$6),"",N1021+1))</f>
        <v/>
      </c>
      <c r="AE1021" s="761"/>
      <c r="AF1021" s="761"/>
    </row>
    <row r="1022" spans="1:32" ht="9" customHeight="1">
      <c r="A1022" s="166" t="str">
        <f>IF(N1021="","",A1021+1)</f>
        <v/>
      </c>
      <c r="B1022" s="123"/>
      <c r="C1022" s="123"/>
      <c r="D1022" s="123"/>
      <c r="E1022" s="124"/>
      <c r="F1022" s="124"/>
      <c r="G1022" s="124"/>
      <c r="H1022" s="123"/>
      <c r="I1022" s="123"/>
      <c r="J1022" s="125"/>
      <c r="K1022" s="125"/>
      <c r="L1022" s="125"/>
      <c r="M1022" s="76"/>
      <c r="N1022" s="76"/>
      <c r="O1022" s="76"/>
      <c r="P1022" s="76"/>
      <c r="Q1022" s="770"/>
      <c r="R1022" s="123"/>
      <c r="S1022" s="123"/>
      <c r="T1022" s="123"/>
      <c r="U1022" s="124"/>
      <c r="V1022" s="124"/>
      <c r="W1022" s="124"/>
      <c r="X1022" s="123"/>
      <c r="Y1022" s="123"/>
      <c r="Z1022" s="125"/>
      <c r="AA1022" s="125"/>
      <c r="AB1022" s="125"/>
      <c r="AC1022" s="76"/>
      <c r="AD1022" s="76"/>
      <c r="AE1022" s="76"/>
      <c r="AF1022" s="76"/>
    </row>
    <row r="1023" spans="1:32" ht="21" customHeight="1">
      <c r="A1023" s="166" t="str">
        <f>IF(N1021="","",A1022+1)</f>
        <v/>
      </c>
      <c r="B1023" s="762" t="s">
        <v>213</v>
      </c>
      <c r="C1023" s="610" t="s">
        <v>214</v>
      </c>
      <c r="D1023" s="610"/>
      <c r="E1023" s="610"/>
      <c r="F1023" s="763" t="s">
        <v>13</v>
      </c>
      <c r="G1023" s="764"/>
      <c r="H1023" s="764"/>
      <c r="I1023" s="765"/>
      <c r="J1023" s="613" t="s">
        <v>184</v>
      </c>
      <c r="K1023" s="614" t="s">
        <v>167</v>
      </c>
      <c r="L1023" s="615"/>
      <c r="M1023" s="615"/>
      <c r="N1023" s="616"/>
      <c r="O1023" s="580" t="s">
        <v>185</v>
      </c>
      <c r="P1023" s="581" t="s">
        <v>186</v>
      </c>
      <c r="Q1023" s="770"/>
      <c r="R1023" s="762" t="s">
        <v>213</v>
      </c>
      <c r="S1023" s="610" t="s">
        <v>214</v>
      </c>
      <c r="T1023" s="610"/>
      <c r="U1023" s="610"/>
      <c r="V1023" s="763" t="s">
        <v>13</v>
      </c>
      <c r="W1023" s="764"/>
      <c r="X1023" s="764"/>
      <c r="Y1023" s="765"/>
      <c r="Z1023" s="613" t="s">
        <v>184</v>
      </c>
      <c r="AA1023" s="614" t="s">
        <v>167</v>
      </c>
      <c r="AB1023" s="615"/>
      <c r="AC1023" s="615"/>
      <c r="AD1023" s="616"/>
      <c r="AE1023" s="580" t="s">
        <v>185</v>
      </c>
      <c r="AF1023" s="581" t="s">
        <v>186</v>
      </c>
    </row>
    <row r="1024" spans="1:32" ht="90.75" customHeight="1">
      <c r="A1024" s="166" t="str">
        <f>IF(N1021="","",A1023+1)</f>
        <v/>
      </c>
      <c r="B1024" s="762"/>
      <c r="C1024" s="171" t="s">
        <v>11</v>
      </c>
      <c r="D1024" s="171" t="s">
        <v>180</v>
      </c>
      <c r="E1024" s="171" t="s">
        <v>108</v>
      </c>
      <c r="F1024" s="171" t="s">
        <v>182</v>
      </c>
      <c r="G1024" s="171" t="s">
        <v>183</v>
      </c>
      <c r="H1024" s="305" t="s">
        <v>10</v>
      </c>
      <c r="I1024" s="171" t="s">
        <v>108</v>
      </c>
      <c r="J1024" s="613"/>
      <c r="K1024" s="172" t="s">
        <v>182</v>
      </c>
      <c r="L1024" s="172" t="s">
        <v>183</v>
      </c>
      <c r="M1024" s="173" t="s">
        <v>10</v>
      </c>
      <c r="N1024" s="171" t="s">
        <v>108</v>
      </c>
      <c r="O1024" s="580"/>
      <c r="P1024" s="736"/>
      <c r="Q1024" s="770"/>
      <c r="R1024" s="762"/>
      <c r="S1024" s="171" t="s">
        <v>11</v>
      </c>
      <c r="T1024" s="171" t="s">
        <v>180</v>
      </c>
      <c r="U1024" s="171" t="s">
        <v>108</v>
      </c>
      <c r="V1024" s="171" t="s">
        <v>182</v>
      </c>
      <c r="W1024" s="171" t="s">
        <v>183</v>
      </c>
      <c r="X1024" s="305" t="s">
        <v>10</v>
      </c>
      <c r="Y1024" s="171" t="s">
        <v>108</v>
      </c>
      <c r="Z1024" s="613"/>
      <c r="AA1024" s="172" t="s">
        <v>182</v>
      </c>
      <c r="AB1024" s="172" t="s">
        <v>183</v>
      </c>
      <c r="AC1024" s="173" t="s">
        <v>10</v>
      </c>
      <c r="AD1024" s="171" t="s">
        <v>108</v>
      </c>
      <c r="AE1024" s="580"/>
      <c r="AF1024" s="736">
        <v>0</v>
      </c>
    </row>
    <row r="1025" spans="1:32" ht="18.75" customHeight="1">
      <c r="A1025" s="166" t="str">
        <f>IF(N1021="","",A1024+1)</f>
        <v/>
      </c>
      <c r="B1025" s="762"/>
      <c r="C1025" s="390">
        <v>20</v>
      </c>
      <c r="D1025" s="390">
        <v>20</v>
      </c>
      <c r="E1025" s="116">
        <v>40</v>
      </c>
      <c r="F1025" s="390">
        <v>30</v>
      </c>
      <c r="G1025" s="390">
        <v>18</v>
      </c>
      <c r="H1025" s="390">
        <v>12</v>
      </c>
      <c r="I1025" s="116">
        <v>60</v>
      </c>
      <c r="J1025" s="118">
        <v>100</v>
      </c>
      <c r="K1025" s="390">
        <v>50</v>
      </c>
      <c r="L1025" s="390">
        <v>30</v>
      </c>
      <c r="M1025" s="390">
        <v>20</v>
      </c>
      <c r="N1025" s="116">
        <v>100</v>
      </c>
      <c r="O1025" s="118">
        <v>200</v>
      </c>
      <c r="P1025" s="775" t="str">
        <f>IF(AND(N1021="",C1018="",E1019="",N1019=""),"",IF(OR(C1018=1,C1018=2),600,800))</f>
        <v/>
      </c>
      <c r="Q1025" s="770"/>
      <c r="R1025" s="762"/>
      <c r="S1025" s="390">
        <v>20</v>
      </c>
      <c r="T1025" s="390">
        <v>20</v>
      </c>
      <c r="U1025" s="116">
        <v>40</v>
      </c>
      <c r="V1025" s="390">
        <v>30</v>
      </c>
      <c r="W1025" s="390">
        <v>18</v>
      </c>
      <c r="X1025" s="390">
        <v>12</v>
      </c>
      <c r="Y1025" s="116">
        <v>60</v>
      </c>
      <c r="Z1025" s="118">
        <v>100</v>
      </c>
      <c r="AA1025" s="390">
        <v>50</v>
      </c>
      <c r="AB1025" s="390">
        <v>30</v>
      </c>
      <c r="AC1025" s="390">
        <v>20</v>
      </c>
      <c r="AD1025" s="116">
        <v>100</v>
      </c>
      <c r="AE1025" s="118">
        <v>200</v>
      </c>
      <c r="AF1025" s="775" t="str">
        <f>IF(AND(AD1021="",S1018="",U1019="",AD1019=""),"",IF(OR(S1018=1,S1018=2),600,800))</f>
        <v/>
      </c>
    </row>
    <row r="1026" spans="1:32" ht="21" customHeight="1">
      <c r="A1026" s="166" t="str">
        <f>IF(N1021="","",A1025+1)</f>
        <v/>
      </c>
      <c r="B1026" s="122" t="str">
        <f>'Result Sheet'!$L$4</f>
        <v xml:space="preserve">हिन्दी </v>
      </c>
      <c r="C1026" s="391" t="str">
        <f>IFERROR(VLOOKUP(N1021,Marks,11,0),"")</f>
        <v/>
      </c>
      <c r="D1026" s="391" t="str">
        <f>IFERROR(VLOOKUP(N1021,Marks,12,0),"")</f>
        <v/>
      </c>
      <c r="E1026" s="117" t="str">
        <f>IFERROR(VLOOKUP(N1021,Marks,13,0),"")</f>
        <v/>
      </c>
      <c r="F1026" s="391" t="str">
        <f>IFERROR(VLOOKUP(N1021,Marks,14,0),"")</f>
        <v/>
      </c>
      <c r="G1026" s="391" t="str">
        <f>IFERROR(VLOOKUP(N1021,Marks,15,0),"")</f>
        <v/>
      </c>
      <c r="H1026" s="391" t="str">
        <f>IFERROR(VLOOKUP(N1021,Marks,16,0),"")</f>
        <v/>
      </c>
      <c r="I1026" s="117" t="str">
        <f>IFERROR(VLOOKUP(N1021,Marks,17,0),"")</f>
        <v/>
      </c>
      <c r="J1026" s="119">
        <f>IFERROR(VLOOKUP(N1021,Marks,18,0),"")</f>
        <v>0</v>
      </c>
      <c r="K1026" s="391" t="str">
        <f>IFERROR(VLOOKUP(N1021,Marks,19,0),"")</f>
        <v/>
      </c>
      <c r="L1026" s="391" t="str">
        <f>IFERROR(VLOOKUP(N1021,Marks,20,0),"")</f>
        <v/>
      </c>
      <c r="M1026" s="391" t="str">
        <f>IFERROR(VLOOKUP(N1021,Marks,21,0),"")</f>
        <v/>
      </c>
      <c r="N1026" s="117" t="str">
        <f>IFERROR(VLOOKUP(N1021,Marks,22,0),"")</f>
        <v/>
      </c>
      <c r="O1026" s="119" t="str">
        <f>IFERROR(VLOOKUP(N1021,Marks,23,0),"")</f>
        <v/>
      </c>
      <c r="P1026" s="323" t="str">
        <f>IFERROR(VLOOKUP(N1021,Marks,29,0),"")</f>
        <v/>
      </c>
      <c r="Q1026" s="770"/>
      <c r="R1026" s="122" t="str">
        <f>'Result Sheet'!$L$4</f>
        <v xml:space="preserve">हिन्दी </v>
      </c>
      <c r="S1026" s="391" t="str">
        <f>IFERROR(VLOOKUP(AD1021,Marks,11,0),"")</f>
        <v/>
      </c>
      <c r="T1026" s="391" t="str">
        <f>IFERROR(VLOOKUP(AD1021,Marks,12,0),"")</f>
        <v/>
      </c>
      <c r="U1026" s="117" t="str">
        <f>IFERROR(VLOOKUP(AD1021,Marks,13,0),"")</f>
        <v/>
      </c>
      <c r="V1026" s="391" t="str">
        <f>IFERROR(VLOOKUP(AD1021,Marks,14,0),"")</f>
        <v/>
      </c>
      <c r="W1026" s="391" t="str">
        <f>IFERROR(VLOOKUP(AD1021,Marks,15,0),"")</f>
        <v/>
      </c>
      <c r="X1026" s="391" t="str">
        <f>IFERROR(VLOOKUP(AD1021,Marks,16,0),"")</f>
        <v/>
      </c>
      <c r="Y1026" s="117" t="str">
        <f>IFERROR(VLOOKUP(AD1021,Marks,17,0),"")</f>
        <v/>
      </c>
      <c r="Z1026" s="119">
        <f>IFERROR(VLOOKUP(AD1021,Marks,18,0),"")</f>
        <v>0</v>
      </c>
      <c r="AA1026" s="391" t="str">
        <f>IFERROR(VLOOKUP(AD1021,Marks,19,0),"")</f>
        <v/>
      </c>
      <c r="AB1026" s="391" t="str">
        <f>IFERROR(VLOOKUP(AD1021,Marks,20,0),"")</f>
        <v/>
      </c>
      <c r="AC1026" s="391" t="str">
        <f>IFERROR(VLOOKUP(AD1021,Marks,21,0),"")</f>
        <v/>
      </c>
      <c r="AD1026" s="117" t="str">
        <f>IFERROR(VLOOKUP(AD1021,Marks,22,0),"")</f>
        <v/>
      </c>
      <c r="AE1026" s="119" t="str">
        <f>IFERROR(VLOOKUP(AD1021,Marks,23,0),"")</f>
        <v/>
      </c>
      <c r="AF1026" s="323" t="str">
        <f>IFERROR(VLOOKUP(AD1021,Marks,29,0),"")</f>
        <v/>
      </c>
    </row>
    <row r="1027" spans="1:32" ht="21" customHeight="1">
      <c r="A1027" s="166" t="str">
        <f>IF(N1021="","",A1026+1)</f>
        <v/>
      </c>
      <c r="B1027" s="122" t="str">
        <f>'Result Sheet'!$AE$4</f>
        <v xml:space="preserve">अंग्रेजी </v>
      </c>
      <c r="C1027" s="391" t="str">
        <f>IFERROR(VLOOKUP(N1021,Marks,30,0),"")</f>
        <v/>
      </c>
      <c r="D1027" s="391" t="str">
        <f>IFERROR(VLOOKUP(N1021,Marks,31,0),"")</f>
        <v/>
      </c>
      <c r="E1027" s="117" t="str">
        <f>IFERROR(VLOOKUP(N1021,Marks,32,0),"")</f>
        <v/>
      </c>
      <c r="F1027" s="391" t="str">
        <f>IFERROR(VLOOKUP(N1021,Marks,33,0),"")</f>
        <v/>
      </c>
      <c r="G1027" s="391" t="str">
        <f>IFERROR(VLOOKUP(N1021,Marks,34,0),"")</f>
        <v/>
      </c>
      <c r="H1027" s="391" t="str">
        <f>IFERROR(VLOOKUP(N1021,Marks,35,0),"")</f>
        <v/>
      </c>
      <c r="I1027" s="117" t="str">
        <f>IFERROR(VLOOKUP(N1021,Marks,36,0),"")</f>
        <v/>
      </c>
      <c r="J1027" s="119">
        <f>IFERROR(VLOOKUP(N1021,Marks,37,0),"")</f>
        <v>0</v>
      </c>
      <c r="K1027" s="391" t="str">
        <f>IFERROR(VLOOKUP(N1021,Marks,38,0),"")</f>
        <v/>
      </c>
      <c r="L1027" s="391" t="str">
        <f>IFERROR(VLOOKUP(N1021,Marks,39,0),"")</f>
        <v/>
      </c>
      <c r="M1027" s="391" t="str">
        <f>IFERROR(VLOOKUP(N1021,Marks,40,0),"")</f>
        <v/>
      </c>
      <c r="N1027" s="117" t="str">
        <f>IFERROR(VLOOKUP(N1021,Marks,41,0),"")</f>
        <v/>
      </c>
      <c r="O1027" s="119" t="str">
        <f>IFERROR(VLOOKUP(N1021,Marks,42,0),"")</f>
        <v/>
      </c>
      <c r="P1027" s="323" t="str">
        <f>IFERROR(VLOOKUP(N1021,Marks,48,0),"")</f>
        <v/>
      </c>
      <c r="Q1027" s="770"/>
      <c r="R1027" s="122" t="str">
        <f>'Result Sheet'!$AE$4</f>
        <v xml:space="preserve">अंग्रेजी </v>
      </c>
      <c r="S1027" s="391" t="str">
        <f>IFERROR(VLOOKUP(AD1021,Marks,30,0),"")</f>
        <v/>
      </c>
      <c r="T1027" s="391" t="str">
        <f>IFERROR(VLOOKUP(AD1021,Marks,31,0),"")</f>
        <v/>
      </c>
      <c r="U1027" s="117" t="str">
        <f>IFERROR(VLOOKUP(AD1021,Marks,32,0),"")</f>
        <v/>
      </c>
      <c r="V1027" s="391" t="str">
        <f>IFERROR(VLOOKUP(AD1021,Marks,33,0),"")</f>
        <v/>
      </c>
      <c r="W1027" s="391" t="str">
        <f>IFERROR(VLOOKUP(AD1021,Marks,34,0),"")</f>
        <v/>
      </c>
      <c r="X1027" s="391" t="str">
        <f>IFERROR(VLOOKUP(AD1021,Marks,35,0),"")</f>
        <v/>
      </c>
      <c r="Y1027" s="117" t="str">
        <f>IFERROR(VLOOKUP(AD1021,Marks,36,0),"")</f>
        <v/>
      </c>
      <c r="Z1027" s="119">
        <f>IFERROR(VLOOKUP(AD1021,Marks,37,0),"")</f>
        <v>0</v>
      </c>
      <c r="AA1027" s="391" t="str">
        <f>IFERROR(VLOOKUP(AD1021,Marks,38,0),"")</f>
        <v/>
      </c>
      <c r="AB1027" s="391" t="str">
        <f>IFERROR(VLOOKUP(AD1021,Marks,39,0),"")</f>
        <v/>
      </c>
      <c r="AC1027" s="391" t="str">
        <f>IFERROR(VLOOKUP(AD1021,Marks,40,0),"")</f>
        <v/>
      </c>
      <c r="AD1027" s="117" t="str">
        <f>IFERROR(VLOOKUP(AD1021,Marks,41,0),"")</f>
        <v/>
      </c>
      <c r="AE1027" s="119" t="str">
        <f>IFERROR(VLOOKUP(AD1021,Marks,42,0),"")</f>
        <v/>
      </c>
      <c r="AF1027" s="323" t="str">
        <f>IFERROR(VLOOKUP(AD1021,Marks,48,0),"")</f>
        <v/>
      </c>
    </row>
    <row r="1028" spans="1:32" ht="21" customHeight="1">
      <c r="A1028" s="166" t="str">
        <f>IF(N1021="","",A1027+1)</f>
        <v/>
      </c>
      <c r="B1028" s="122" t="str">
        <f>'Result Sheet'!$AX$4</f>
        <v xml:space="preserve">गणित </v>
      </c>
      <c r="C1028" s="391" t="str">
        <f>IFERROR(VLOOKUP(N1021,Marks,49,0),"")</f>
        <v/>
      </c>
      <c r="D1028" s="391" t="str">
        <f>IFERROR(VLOOKUP(N1021,Marks,50,0),"")</f>
        <v/>
      </c>
      <c r="E1028" s="117" t="str">
        <f>IFERROR(VLOOKUP(N1021,Marks,51,0),"")</f>
        <v/>
      </c>
      <c r="F1028" s="391" t="str">
        <f>IFERROR(VLOOKUP(N1021,Marks,52,0),"")</f>
        <v/>
      </c>
      <c r="G1028" s="391" t="str">
        <f>IFERROR(VLOOKUP(N1021,Marks,53,0),"")</f>
        <v/>
      </c>
      <c r="H1028" s="391" t="str">
        <f>IFERROR(VLOOKUP(N1021,Marks,54,0),"")</f>
        <v/>
      </c>
      <c r="I1028" s="117" t="str">
        <f>IFERROR(VLOOKUP(N1021,Marks,55,0),"")</f>
        <v/>
      </c>
      <c r="J1028" s="119">
        <f>IFERROR(VLOOKUP(N1021,Marks,56,0),"")</f>
        <v>0</v>
      </c>
      <c r="K1028" s="391" t="str">
        <f>IFERROR(VLOOKUP(N1021,Marks,57,0),"")</f>
        <v/>
      </c>
      <c r="L1028" s="391" t="str">
        <f>IFERROR(VLOOKUP(N1021,Marks,58,0),"")</f>
        <v/>
      </c>
      <c r="M1028" s="391" t="str">
        <f>IFERROR(VLOOKUP(N1021,Marks,59,0),"")</f>
        <v/>
      </c>
      <c r="N1028" s="117" t="str">
        <f>IFERROR(VLOOKUP(N1021,Marks,60,0),"")</f>
        <v/>
      </c>
      <c r="O1028" s="119" t="str">
        <f>IFERROR(VLOOKUP(N1021,Marks,61,0),"")</f>
        <v/>
      </c>
      <c r="P1028" s="323" t="str">
        <f>IFERROR(VLOOKUP(N1021,Marks,67,0),"")</f>
        <v/>
      </c>
      <c r="Q1028" s="770"/>
      <c r="R1028" s="122" t="str">
        <f>'Result Sheet'!$AX$4</f>
        <v xml:space="preserve">गणित </v>
      </c>
      <c r="S1028" s="391" t="str">
        <f>IFERROR(VLOOKUP(AD1021,Marks,49,0),"")</f>
        <v/>
      </c>
      <c r="T1028" s="391" t="str">
        <f>IFERROR(VLOOKUP(AD1021,Marks,50,0),"")</f>
        <v/>
      </c>
      <c r="U1028" s="117" t="str">
        <f>IFERROR(VLOOKUP(AD1021,Marks,51,0),"")</f>
        <v/>
      </c>
      <c r="V1028" s="391" t="str">
        <f>IFERROR(VLOOKUP(AD1021,Marks,52,0),"")</f>
        <v/>
      </c>
      <c r="W1028" s="391" t="str">
        <f>IFERROR(VLOOKUP(AD1021,Marks,53,0),"")</f>
        <v/>
      </c>
      <c r="X1028" s="391" t="str">
        <f>IFERROR(VLOOKUP(AD1021,Marks,54,0),"")</f>
        <v/>
      </c>
      <c r="Y1028" s="117" t="str">
        <f>IFERROR(VLOOKUP(AD1021,Marks,55,0),"")</f>
        <v/>
      </c>
      <c r="Z1028" s="119">
        <f>IFERROR(VLOOKUP(AD1021,Marks,56,0),"")</f>
        <v>0</v>
      </c>
      <c r="AA1028" s="391" t="str">
        <f>IFERROR(VLOOKUP(AD1021,Marks,57,0),"")</f>
        <v/>
      </c>
      <c r="AB1028" s="391" t="str">
        <f>IFERROR(VLOOKUP(AD1021,Marks,58,0),"")</f>
        <v/>
      </c>
      <c r="AC1028" s="391" t="str">
        <f>IFERROR(VLOOKUP(AD1021,Marks,59,0),"")</f>
        <v/>
      </c>
      <c r="AD1028" s="117" t="str">
        <f>IFERROR(VLOOKUP(AD1021,Marks,60,0),"")</f>
        <v/>
      </c>
      <c r="AE1028" s="119" t="str">
        <f>IFERROR(VLOOKUP(AD1021,Marks,61,0),"")</f>
        <v/>
      </c>
      <c r="AF1028" s="323" t="str">
        <f>IFERROR(VLOOKUP(AD1021,Marks,67,0),"")</f>
        <v/>
      </c>
    </row>
    <row r="1029" spans="1:32" ht="21" customHeight="1">
      <c r="A1029" s="166" t="str">
        <f>IF(N1021="","",A1028+1)</f>
        <v/>
      </c>
      <c r="B1029" s="122" t="str">
        <f>'Result Sheet'!$BQ$4</f>
        <v xml:space="preserve">पर्यावरण अध्ययन </v>
      </c>
      <c r="C1029" s="391" t="str">
        <f>IFERROR(VLOOKUP(N1021,Marks,68,0),"")</f>
        <v/>
      </c>
      <c r="D1029" s="391" t="str">
        <f>IFERROR(VLOOKUP(N1021,Marks,69,0),"")</f>
        <v/>
      </c>
      <c r="E1029" s="117" t="str">
        <f>IFERROR(VLOOKUP(N1021,Marks,70,0),"")</f>
        <v/>
      </c>
      <c r="F1029" s="391" t="str">
        <f>IFERROR(VLOOKUP(N1021,Marks,71,0),"")</f>
        <v/>
      </c>
      <c r="G1029" s="391" t="str">
        <f>IFERROR(VLOOKUP(N1021,Marks,72,0),"")</f>
        <v/>
      </c>
      <c r="H1029" s="391" t="str">
        <f>IFERROR(VLOOKUP(N1021,Marks,73,0),"")</f>
        <v/>
      </c>
      <c r="I1029" s="117" t="str">
        <f>IFERROR(VLOOKUP(N1021,Marks,74,0),"")</f>
        <v/>
      </c>
      <c r="J1029" s="119">
        <f>IFERROR(VLOOKUP(N1021,Marks,75,0),"")</f>
        <v>0</v>
      </c>
      <c r="K1029" s="391" t="str">
        <f>IFERROR(VLOOKUP(N1021,Marks,76,0),"")</f>
        <v/>
      </c>
      <c r="L1029" s="391" t="str">
        <f>IFERROR(VLOOKUP(N1021,Marks,77,0),"")</f>
        <v/>
      </c>
      <c r="M1029" s="391" t="str">
        <f>IFERROR(VLOOKUP(N1021,Marks,78,0),"")</f>
        <v/>
      </c>
      <c r="N1029" s="117" t="str">
        <f>IFERROR(VLOOKUP(N1021,Marks,79,0),"")</f>
        <v/>
      </c>
      <c r="O1029" s="119" t="str">
        <f>IFERROR(VLOOKUP(N1021,Marks,80,0),"")</f>
        <v/>
      </c>
      <c r="P1029" s="323" t="str">
        <f>IFERROR(VLOOKUP(N1021,Marks,86,0),"")</f>
        <v/>
      </c>
      <c r="Q1029" s="770"/>
      <c r="R1029" s="122" t="str">
        <f>'Result Sheet'!$BQ$4</f>
        <v xml:space="preserve">पर्यावरण अध्ययन </v>
      </c>
      <c r="S1029" s="391" t="str">
        <f>IFERROR(VLOOKUP(AD1021,Marks,68,0),"")</f>
        <v/>
      </c>
      <c r="T1029" s="391" t="str">
        <f>IFERROR(VLOOKUP(AD1021,Marks,69,0),"")</f>
        <v/>
      </c>
      <c r="U1029" s="117" t="str">
        <f>IFERROR(VLOOKUP(AD1021,Marks,70,0),"")</f>
        <v/>
      </c>
      <c r="V1029" s="391" t="str">
        <f>IFERROR(VLOOKUP(AD1021,Marks,71,0),"")</f>
        <v/>
      </c>
      <c r="W1029" s="391" t="str">
        <f>IFERROR(VLOOKUP(AD1021,Marks,72,0),"")</f>
        <v/>
      </c>
      <c r="X1029" s="391" t="str">
        <f>IFERROR(VLOOKUP(AD1021,Marks,73,0),"")</f>
        <v/>
      </c>
      <c r="Y1029" s="117" t="str">
        <f>IFERROR(VLOOKUP(AD1021,Marks,74,0),"")</f>
        <v/>
      </c>
      <c r="Z1029" s="119">
        <f>IFERROR(VLOOKUP(AD1021,Marks,75,0),"")</f>
        <v>0</v>
      </c>
      <c r="AA1029" s="391" t="str">
        <f>IFERROR(VLOOKUP(AD1021,Marks,76,0),"")</f>
        <v/>
      </c>
      <c r="AB1029" s="391" t="str">
        <f>IFERROR(VLOOKUP(AD1021,Marks,77,0),"")</f>
        <v/>
      </c>
      <c r="AC1029" s="391" t="str">
        <f>IFERROR(VLOOKUP(AD1021,Marks,78,0),"")</f>
        <v/>
      </c>
      <c r="AD1029" s="117" t="str">
        <f>IFERROR(VLOOKUP(AD1021,Marks,79,0),"")</f>
        <v/>
      </c>
      <c r="AE1029" s="119" t="str">
        <f>IFERROR(VLOOKUP(AD1021,Marks,80,0),"")</f>
        <v/>
      </c>
      <c r="AF1029" s="323" t="str">
        <f>IFERROR(VLOOKUP(AD1021,Marks,86,0),"")</f>
        <v/>
      </c>
    </row>
    <row r="1030" spans="1:32" ht="25.5" customHeight="1">
      <c r="A1030" s="166" t="str">
        <f>IF(N1021="","",A1029+1)</f>
        <v/>
      </c>
      <c r="B1030" s="392" t="s">
        <v>215</v>
      </c>
      <c r="C1030" s="120" t="str">
        <f>IF(AND(C1026="",C1027="",C1028="",C1029=""),"",IF(OR(C1018=1,C1018=2),SUM(C1026:C1028),SUM(C1026:C1029)))</f>
        <v/>
      </c>
      <c r="D1030" s="120" t="str">
        <f>IF(AND(D1026="",D1027="",D1028="",D1029=""),"",IF(OR(C1018=1,C1018=2),SUM(D1026:D1028),SUM(D1026:D1029)))</f>
        <v/>
      </c>
      <c r="E1030" s="120" t="str">
        <f>IF(AND(E1026="",E1027="",E1028="",E1029=""),"",IF(OR(C1018=1,C1018=2),SUM(E1026:E1028),SUM(E1026:E1029)))</f>
        <v/>
      </c>
      <c r="F1030" s="120" t="str">
        <f>IF(AND(F1026="",F1027="",F1028="",F1029=""),"",IF(OR(C1018=1,C1018=2),SUM(F1026:F1028),SUM(F1026:F1029)))</f>
        <v/>
      </c>
      <c r="G1030" s="120" t="str">
        <f>IF(AND(G1026="",G1027="",G1028="",G1029=""),"",IF(OR(C1018=1,C1018=2),SUM(G1026:G1028),SUM(G1026:G1029)))</f>
        <v/>
      </c>
      <c r="H1030" s="120" t="str">
        <f>IF(AND(H1026="",H1027="",H1028="",H1029=""),"",IF(OR(C1018=1,C1018=2),SUM(H1026:H1028),SUM(H1026:H1029)))</f>
        <v/>
      </c>
      <c r="I1030" s="120" t="str">
        <f>IF(AND(I1026="",I1027="",I1028="",I1029=""),"",IF(OR(C1018=1,C1018=2),SUM(I1026:I1028),SUM(I1026:I1029)))</f>
        <v/>
      </c>
      <c r="J1030" s="120">
        <f>IF(AND(J1026="",J1027="",J1028="",J1029=""),"",IF(OR(C1018=1,C1018=2),SUM(J1026:J1028),SUM(J1026:J1029)))</f>
        <v>0</v>
      </c>
      <c r="K1030" s="120" t="str">
        <f>IF(AND(K1026="",K1027="",K1028="",K1029=""),"",IF(OR(C1018=1,C1018=2),SUM(K1026:K1028),SUM(K1026:K1029)))</f>
        <v/>
      </c>
      <c r="L1030" s="120" t="str">
        <f>IF(AND(L1026="",L1027="",L1028="",L1029=""),"",IF(OR(C1018=1,C1018=2),SUM(L1026:L1028),SUM(L1026:L1029)))</f>
        <v/>
      </c>
      <c r="M1030" s="120" t="str">
        <f>IF(AND(M1026="",M1027="",M1028="",M1029=""),"",IF(OR(C1018=1,C1018=2),SUM(M1026:M1028),SUM(M1026:M1029)))</f>
        <v/>
      </c>
      <c r="N1030" s="120" t="str">
        <f>IF(AND(N1026="",N1027="",N1028="",N1029=""),"",IF(OR(C1018=1,C1018=2),SUM(N1026:N1028),SUM(N1026:N1029)))</f>
        <v/>
      </c>
      <c r="O1030" s="120" t="str">
        <f>IF(AND(O1026="",O1027="",O1028="",O1029=""),"",IF(OR(C1018=1,C1018=2),SUM(O1026:O1028),SUM(O1026:O1029)))</f>
        <v/>
      </c>
      <c r="P1030" s="326" t="str">
        <f>IF(OR(N1021="",E1019="",O1030=""),"",IF(O1030&gt;=81%*P1025,"A",IF(O1030&gt;=61%*P1025,"B",IF(O1030&gt;=41%*P1025,"C",IF(O1030&gt;=21%*P1025,"D","E")))))</f>
        <v/>
      </c>
      <c r="Q1030" s="770"/>
      <c r="R1030" s="392" t="s">
        <v>215</v>
      </c>
      <c r="S1030" s="120" t="str">
        <f>IF(AND(S1026="",S1027="",S1028="",S1029=""),"",IF(OR(S1018=1,S1018=2),SUM(S1026:S1028),SUM(S1026:S1029)))</f>
        <v/>
      </c>
      <c r="T1030" s="120" t="str">
        <f>IF(AND(T1026="",T1027="",T1028="",T1029=""),"",IF(OR(S1018=1,S1018=2),SUM(T1026:T1028),SUM(T1026:T1029)))</f>
        <v/>
      </c>
      <c r="U1030" s="120" t="str">
        <f>IF(AND(U1026="",U1027="",U1028="",U1029=""),"",IF(OR(S1018=1,S1018=2),SUM(U1026:U1028),SUM(U1026:U1029)))</f>
        <v/>
      </c>
      <c r="V1030" s="120" t="str">
        <f>IF(AND(V1026="",V1027="",V1028="",V1029=""),"",IF(OR(S1018=1,S1018=2),SUM(V1026:V1028),SUM(V1026:V1029)))</f>
        <v/>
      </c>
      <c r="W1030" s="120" t="str">
        <f>IF(AND(W1026="",W1027="",W1028="",W1029=""),"",IF(OR(S1018=1,S1018=2),SUM(W1026:W1028),SUM(W1026:W1029)))</f>
        <v/>
      </c>
      <c r="X1030" s="120" t="str">
        <f>IF(AND(X1026="",X1027="",X1028="",X1029=""),"",IF(OR(S1018=1,S1018=2),SUM(X1026:X1028),SUM(X1026:X1029)))</f>
        <v/>
      </c>
      <c r="Y1030" s="120" t="str">
        <f>IF(AND(Y1026="",Y1027="",Y1028="",Y1029=""),"",IF(OR(S1018=1,S1018=2),SUM(Y1026:Y1028),SUM(Y1026:Y1029)))</f>
        <v/>
      </c>
      <c r="Z1030" s="120">
        <f>IF(AND(Z1026="",Z1027="",Z1028="",Z1029=""),"",IF(OR(S1018=1,S1018=2),SUM(Z1026:Z1028),SUM(Z1026:Z1029)))</f>
        <v>0</v>
      </c>
      <c r="AA1030" s="120" t="str">
        <f>IF(AND(AA1026="",AA1027="",AA1028="",AA1029=""),"",IF(OR(S1018=1,S1018=2),SUM(AA1026:AA1028),SUM(AA1026:AA1029)))</f>
        <v/>
      </c>
      <c r="AB1030" s="120" t="str">
        <f>IF(AND(AB1026="",AB1027="",AB1028="",AB1029=""),"",IF(OR(S1018=1,S1018=2),SUM(AB1026:AB1028),SUM(AB1026:AB1029)))</f>
        <v/>
      </c>
      <c r="AC1030" s="120" t="str">
        <f>IF(AND(AC1026="",AC1027="",AC1028="",AC1029=""),"",IF(OR(S1018=1,S1018=2),SUM(AC1026:AC1028),SUM(AC1026:AC1029)))</f>
        <v/>
      </c>
      <c r="AD1030" s="120" t="str">
        <f>IF(AND(AD1026="",AD1027="",AD1028="",AD1029=""),"",IF(OR(S1018=1,S1018=2),SUM(AD1026:AD1028),SUM(AD1026:AD1029)))</f>
        <v/>
      </c>
      <c r="AE1030" s="120" t="str">
        <f>IF(AND(AE1026="",AE1027="",AE1028="",AE1029=""),"",IF(OR(S1018=1,S1018=2),SUM(AE1026:AE1028),SUM(AE1026:AE1029)))</f>
        <v/>
      </c>
      <c r="AF1030" s="326" t="str">
        <f>IF(OR(AD1021="",U1019="",AE1030=""),"",IF(AE1030&gt;=81%*AF1025,"A",IF(AE1030&gt;=61%*AF1025,"B",IF(AE1030&gt;=41%*AF1025,"C",IF(AE1030&gt;=21%*AF1025,"D","E")))))</f>
        <v/>
      </c>
    </row>
    <row r="1031" spans="1:32" ht="9" customHeight="1">
      <c r="A1031" s="166" t="str">
        <f>IF(N1021="","",A1030+1)</f>
        <v/>
      </c>
      <c r="B1031" s="737"/>
      <c r="C1031" s="737"/>
      <c r="D1031" s="737"/>
      <c r="E1031" s="737"/>
      <c r="F1031" s="737"/>
      <c r="G1031" s="737"/>
      <c r="H1031" s="737"/>
      <c r="I1031" s="737"/>
      <c r="J1031" s="737"/>
      <c r="K1031" s="737"/>
      <c r="L1031" s="737"/>
      <c r="M1031" s="737"/>
      <c r="N1031" s="737"/>
      <c r="O1031" s="737"/>
      <c r="P1031" s="737"/>
      <c r="Q1031" s="770"/>
      <c r="R1031" s="737"/>
      <c r="S1031" s="737"/>
      <c r="T1031" s="737"/>
      <c r="U1031" s="737"/>
      <c r="V1031" s="737"/>
      <c r="W1031" s="737"/>
      <c r="X1031" s="737"/>
      <c r="Y1031" s="737"/>
      <c r="Z1031" s="737"/>
      <c r="AA1031" s="737"/>
      <c r="AB1031" s="737"/>
      <c r="AC1031" s="737"/>
      <c r="AD1031" s="737"/>
      <c r="AE1031" s="737"/>
      <c r="AF1031" s="737"/>
    </row>
    <row r="1032" spans="1:32" ht="22.5" customHeight="1">
      <c r="A1032" s="166" t="str">
        <f>IF(N1021="","",A1031+1)</f>
        <v/>
      </c>
      <c r="B1032" s="738" t="s">
        <v>213</v>
      </c>
      <c r="C1032" s="738"/>
      <c r="D1032" s="739" t="s">
        <v>229</v>
      </c>
      <c r="E1032" s="740"/>
      <c r="F1032" s="393" t="s">
        <v>186</v>
      </c>
      <c r="G1032" s="738" t="s">
        <v>213</v>
      </c>
      <c r="H1032" s="738"/>
      <c r="I1032" s="739" t="s">
        <v>229</v>
      </c>
      <c r="J1032" s="740"/>
      <c r="K1032" s="393" t="s">
        <v>186</v>
      </c>
      <c r="L1032" s="738" t="s">
        <v>213</v>
      </c>
      <c r="M1032" s="738"/>
      <c r="N1032" s="739" t="s">
        <v>229</v>
      </c>
      <c r="O1032" s="740"/>
      <c r="P1032" s="393" t="s">
        <v>186</v>
      </c>
      <c r="Q1032" s="770"/>
      <c r="R1032" s="738" t="s">
        <v>213</v>
      </c>
      <c r="S1032" s="738"/>
      <c r="T1032" s="739" t="s">
        <v>229</v>
      </c>
      <c r="U1032" s="740"/>
      <c r="V1032" s="393" t="s">
        <v>186</v>
      </c>
      <c r="W1032" s="738" t="s">
        <v>213</v>
      </c>
      <c r="X1032" s="738"/>
      <c r="Y1032" s="739" t="s">
        <v>229</v>
      </c>
      <c r="Z1032" s="740"/>
      <c r="AA1032" s="393" t="s">
        <v>186</v>
      </c>
      <c r="AB1032" s="738" t="s">
        <v>213</v>
      </c>
      <c r="AC1032" s="738"/>
      <c r="AD1032" s="739" t="s">
        <v>229</v>
      </c>
      <c r="AE1032" s="740"/>
      <c r="AF1032" s="393" t="s">
        <v>186</v>
      </c>
    </row>
    <row r="1033" spans="1:32" ht="21.75" customHeight="1">
      <c r="A1033" s="166" t="str">
        <f>IF(N1021="","",A1032+1)</f>
        <v/>
      </c>
      <c r="B1033" s="741" t="s">
        <v>221</v>
      </c>
      <c r="C1033" s="742"/>
      <c r="D1033" s="742"/>
      <c r="E1033" s="119" t="str">
        <f>IFERROR(VLOOKUP(N1021,Marks,90,0),"")</f>
        <v/>
      </c>
      <c r="F1033" s="130" t="str">
        <f>IFERROR(VLOOKUP(N1021,Marks,94,0),"")</f>
        <v/>
      </c>
      <c r="G1033" s="741" t="s">
        <v>192</v>
      </c>
      <c r="H1033" s="742"/>
      <c r="I1033" s="742"/>
      <c r="J1033" s="119" t="str">
        <f>IFERROR(VLOOKUP(N1021,Marks,98,0),"")</f>
        <v/>
      </c>
      <c r="K1033" s="130" t="str">
        <f>IFERROR(VLOOKUP(N1021,Marks,102,0),"")</f>
        <v/>
      </c>
      <c r="L1033" s="743" t="s">
        <v>193</v>
      </c>
      <c r="M1033" s="744"/>
      <c r="N1033" s="744"/>
      <c r="O1033" s="119" t="str">
        <f>IFERROR(VLOOKUP(N1021,Marks,106,0),"")</f>
        <v/>
      </c>
      <c r="P1033" s="130" t="str">
        <f>IFERROR(VLOOKUP(N1021,Marks,110,0),"")</f>
        <v/>
      </c>
      <c r="Q1033" s="770"/>
      <c r="R1033" s="740" t="s">
        <v>221</v>
      </c>
      <c r="S1033" s="740"/>
      <c r="T1033" s="740"/>
      <c r="U1033" s="119" t="str">
        <f>IFERROR(VLOOKUP(AD1021,Marks,90,0),"")</f>
        <v/>
      </c>
      <c r="V1033" s="130" t="str">
        <f>IFERROR(VLOOKUP(AD1021,Marks,94,0),"")</f>
        <v/>
      </c>
      <c r="W1033" s="740" t="s">
        <v>192</v>
      </c>
      <c r="X1033" s="740"/>
      <c r="Y1033" s="740"/>
      <c r="Z1033" s="119" t="str">
        <f>IFERROR(VLOOKUP(AD1021,Marks,98,0),"")</f>
        <v/>
      </c>
      <c r="AA1033" s="130" t="str">
        <f>IFERROR(VLOOKUP(AD1021,Marks,102,0),"")</f>
        <v/>
      </c>
      <c r="AB1033" s="745" t="s">
        <v>193</v>
      </c>
      <c r="AC1033" s="745"/>
      <c r="AD1033" s="745"/>
      <c r="AE1033" s="119" t="str">
        <f>IFERROR(VLOOKUP(AD1021,Marks,106,0),"")</f>
        <v/>
      </c>
      <c r="AF1033" s="130" t="str">
        <f>IFERROR(VLOOKUP(AD1021,Marks,110,0),"")</f>
        <v/>
      </c>
    </row>
    <row r="1034" spans="1:32" ht="21" customHeight="1">
      <c r="A1034" s="166" t="str">
        <f>IF(N1021="","",A1033+1)</f>
        <v/>
      </c>
      <c r="B1034" s="732" t="s">
        <v>216</v>
      </c>
      <c r="C1034" s="732"/>
      <c r="D1034" s="732"/>
      <c r="E1034" s="746" t="str">
        <f>IFERROR(VLOOKUP(N1021,Marks,116,0),"")</f>
        <v/>
      </c>
      <c r="F1034" s="746"/>
      <c r="G1034" s="746"/>
      <c r="H1034" s="746"/>
      <c r="I1034" s="732" t="s">
        <v>217</v>
      </c>
      <c r="J1034" s="732"/>
      <c r="K1034" s="732"/>
      <c r="L1034" s="732"/>
      <c r="M1034" s="747" t="str">
        <f>IFERROR(VLOOKUP(N1021,Marks,117,0),"")</f>
        <v/>
      </c>
      <c r="N1034" s="747"/>
      <c r="O1034" s="747"/>
      <c r="P1034" s="747"/>
      <c r="Q1034" s="770"/>
      <c r="R1034" s="732" t="s">
        <v>216</v>
      </c>
      <c r="S1034" s="732"/>
      <c r="T1034" s="732"/>
      <c r="U1034" s="746" t="str">
        <f>IFERROR(VLOOKUP(AD1021,Marks,116,0),"")</f>
        <v/>
      </c>
      <c r="V1034" s="746"/>
      <c r="W1034" s="746"/>
      <c r="X1034" s="746"/>
      <c r="Y1034" s="732" t="s">
        <v>217</v>
      </c>
      <c r="Z1034" s="732"/>
      <c r="AA1034" s="732"/>
      <c r="AB1034" s="732"/>
      <c r="AC1034" s="747" t="str">
        <f>IFERROR(VLOOKUP(AD1021,Marks,117,0),"")</f>
        <v/>
      </c>
      <c r="AD1034" s="747"/>
      <c r="AE1034" s="747"/>
      <c r="AF1034" s="747"/>
    </row>
    <row r="1035" spans="1:32" ht="21" customHeight="1">
      <c r="A1035" s="166" t="str">
        <f>IF(N1021="","",A1034+1)</f>
        <v/>
      </c>
      <c r="B1035" s="732" t="s">
        <v>218</v>
      </c>
      <c r="C1035" s="732"/>
      <c r="D1035" s="732"/>
      <c r="E1035" s="774" t="str">
        <f>IFERROR(VLOOKUP(N1021,Marks,115,0),"")</f>
        <v/>
      </c>
      <c r="F1035" s="774"/>
      <c r="G1035" s="774"/>
      <c r="H1035" s="774"/>
      <c r="I1035" s="732" t="s">
        <v>219</v>
      </c>
      <c r="J1035" s="732"/>
      <c r="K1035" s="732"/>
      <c r="L1035" s="732"/>
      <c r="M1035" s="733" t="str">
        <f>IFERROR(VLOOKUP(N1021,Marks,112,0),"")</f>
        <v/>
      </c>
      <c r="N1035" s="733"/>
      <c r="O1035" s="733"/>
      <c r="P1035" s="733"/>
      <c r="Q1035" s="770"/>
      <c r="R1035" s="732" t="s">
        <v>218</v>
      </c>
      <c r="S1035" s="732"/>
      <c r="T1035" s="732"/>
      <c r="U1035" s="774" t="str">
        <f>IFERROR(VLOOKUP(AD1021,Marks,115,0),"")</f>
        <v/>
      </c>
      <c r="V1035" s="774"/>
      <c r="W1035" s="774"/>
      <c r="X1035" s="774"/>
      <c r="Y1035" s="732" t="s">
        <v>219</v>
      </c>
      <c r="Z1035" s="732"/>
      <c r="AA1035" s="732"/>
      <c r="AB1035" s="732"/>
      <c r="AC1035" s="733" t="str">
        <f>IFERROR(VLOOKUP(AD1021,Marks,112,0),"")</f>
        <v/>
      </c>
      <c r="AD1035" s="733"/>
      <c r="AE1035" s="733"/>
      <c r="AF1035" s="733"/>
    </row>
    <row r="1036" spans="1:32" ht="21" customHeight="1">
      <c r="A1036" s="166" t="str">
        <f>IF(N1021="","",A1035+1)</f>
        <v/>
      </c>
      <c r="B1036" s="732" t="s">
        <v>220</v>
      </c>
      <c r="C1036" s="732"/>
      <c r="D1036" s="732"/>
      <c r="E1036" s="324" t="str">
        <f>IFERROR(VLOOKUP(N1021,Marks,113,0),"")</f>
        <v/>
      </c>
      <c r="F1036" s="325" t="s">
        <v>341</v>
      </c>
      <c r="G1036" s="734" t="str">
        <f>IF(OR(N1021="",E1019="",O1030=""),"",IF(O1030&gt;=81%*P1025,"A",IF(O1030&gt;=61%*P1025,"B",IF(O1030&gt;=41%*P1025,"C",IF(O1030&gt;=21%*P1025,"D","E")))))</f>
        <v/>
      </c>
      <c r="H1036" s="734"/>
      <c r="I1036" s="732" t="s">
        <v>222</v>
      </c>
      <c r="J1036" s="732"/>
      <c r="K1036" s="732"/>
      <c r="L1036" s="732"/>
      <c r="M1036" s="769" t="str">
        <f>IFERROR(VLOOKUP(N1021,Marks,114,0),"")</f>
        <v/>
      </c>
      <c r="N1036" s="769"/>
      <c r="O1036" s="769"/>
      <c r="P1036" s="769"/>
      <c r="Q1036" s="770"/>
      <c r="R1036" s="732" t="s">
        <v>220</v>
      </c>
      <c r="S1036" s="732"/>
      <c r="T1036" s="732"/>
      <c r="U1036" s="324" t="str">
        <f>IFERROR(VLOOKUP(AD1021,Marks,113,0),"")</f>
        <v/>
      </c>
      <c r="V1036" s="325" t="s">
        <v>341</v>
      </c>
      <c r="W1036" s="734" t="str">
        <f>IF(OR(AD1021="",U1019="",AE1030=""),"",IF(AE1030&gt;=81%*AF1025,"A",IF(AE1030&gt;=61%*AF1025,"B",IF(AE1030&gt;=41%*AF1025,"C",IF(AE1030&gt;=21%*AF1025,"D","E")))))</f>
        <v/>
      </c>
      <c r="X1036" s="734"/>
      <c r="Y1036" s="732" t="s">
        <v>222</v>
      </c>
      <c r="Z1036" s="732"/>
      <c r="AA1036" s="732"/>
      <c r="AB1036" s="732"/>
      <c r="AC1036" s="769" t="str">
        <f>IFERROR(VLOOKUP(AD1021,Marks,114,0),"")</f>
        <v/>
      </c>
      <c r="AD1036" s="769"/>
      <c r="AE1036" s="769"/>
      <c r="AF1036" s="769"/>
    </row>
    <row r="1037" spans="1:32" ht="21" customHeight="1">
      <c r="A1037" s="166" t="str">
        <f>IF(N1021="","",A1036+1)</f>
        <v/>
      </c>
      <c r="B1037" s="768" t="s">
        <v>228</v>
      </c>
      <c r="C1037" s="768"/>
      <c r="D1037" s="768"/>
      <c r="E1037" s="735">
        <f>'Master sheet'!$C$10</f>
        <v>44697</v>
      </c>
      <c r="F1037" s="735"/>
      <c r="G1037" s="735"/>
      <c r="H1037" s="318"/>
      <c r="I1037" s="121"/>
      <c r="J1037" s="121"/>
      <c r="K1037" s="76"/>
      <c r="L1037" s="121"/>
      <c r="M1037" s="121"/>
      <c r="N1037" s="121"/>
      <c r="O1037" s="121"/>
      <c r="P1037" s="121"/>
      <c r="Q1037" s="770"/>
      <c r="R1037" s="768" t="s">
        <v>228</v>
      </c>
      <c r="S1037" s="768"/>
      <c r="T1037" s="768"/>
      <c r="U1037" s="735">
        <f>'Master sheet'!$C$10</f>
        <v>44697</v>
      </c>
      <c r="V1037" s="735"/>
      <c r="W1037" s="735"/>
      <c r="X1037" s="121"/>
      <c r="Y1037" s="121"/>
      <c r="Z1037" s="121"/>
      <c r="AA1037" s="76"/>
      <c r="AB1037" s="121"/>
      <c r="AC1037" s="121"/>
      <c r="AD1037" s="121"/>
      <c r="AE1037" s="121"/>
      <c r="AF1037" s="121"/>
    </row>
    <row r="1038" spans="1:32" ht="43.5" customHeight="1">
      <c r="A1038" s="166" t="str">
        <f>IF(N1021="","",A1037+1)</f>
        <v/>
      </c>
      <c r="B1038" s="755" t="str">
        <f>IF(AND(C1018=1),CONCATENATE("( ",UPPER('Master sheet'!$F$10)," )"),IF(AND(C1018=2),CONCATENATE("( ",UPPER('Master sheet'!$F$18)," )"),IF(AND(C1018=3),CONCATENATE("( ",UPPER('Master sheet'!$J$10)," )"),IF(AND(C1018=4),CONCATENATE("( ",UPPER('Master sheet'!$J$18)," )"),""))))</f>
        <v/>
      </c>
      <c r="C1038" s="755"/>
      <c r="D1038" s="755"/>
      <c r="E1038" s="755"/>
      <c r="F1038" s="756" t="str">
        <f>IF(AND(N1021=""),"",CONCATENATE("(",'Master sheet'!$C$14," )"))</f>
        <v/>
      </c>
      <c r="G1038" s="756"/>
      <c r="H1038" s="756"/>
      <c r="I1038" s="756"/>
      <c r="J1038" s="756"/>
      <c r="K1038" s="756" t="str">
        <f>IF(AND(N1021=""),"",CONCATENATE("(",'Master sheet'!$C$12," )"))</f>
        <v/>
      </c>
      <c r="L1038" s="756"/>
      <c r="M1038" s="756"/>
      <c r="N1038" s="756"/>
      <c r="O1038" s="756"/>
      <c r="P1038" s="756"/>
      <c r="Q1038" s="770"/>
      <c r="R1038" s="755" t="str">
        <f>IF(AND(S1018=1),CONCATENATE("( ",UPPER('Master sheet'!$F$10)," )"),IF(AND(S1018=2),CONCATENATE("( ",UPPER('Master sheet'!$F$18)," )"),IF(AND(S1018=3),CONCATENATE("( ",UPPER('Master sheet'!$J$10)," )"),IF(AND(S1018=4),CONCATENATE("( ",UPPER('Master sheet'!$J$18)," )"),""))))</f>
        <v/>
      </c>
      <c r="S1038" s="755"/>
      <c r="T1038" s="755"/>
      <c r="U1038" s="755"/>
      <c r="V1038" s="756" t="str">
        <f>IF(AND(AD1021=""),"",CONCATENATE("(",'Master sheet'!$C$14," )"))</f>
        <v/>
      </c>
      <c r="W1038" s="756"/>
      <c r="X1038" s="756"/>
      <c r="Y1038" s="756"/>
      <c r="Z1038" s="756"/>
      <c r="AA1038" s="756" t="str">
        <f>IF(AND(AD1021=""),"",CONCATENATE("(",'Master sheet'!$C$12," )"))</f>
        <v/>
      </c>
      <c r="AB1038" s="756"/>
      <c r="AC1038" s="756"/>
      <c r="AD1038" s="756"/>
      <c r="AE1038" s="756"/>
      <c r="AF1038" s="756"/>
    </row>
    <row r="1039" spans="1:32" ht="21.75" customHeight="1">
      <c r="A1039" s="166" t="str">
        <f>IF(N1021="","",A1038+1)</f>
        <v/>
      </c>
      <c r="B1039" s="757" t="s">
        <v>223</v>
      </c>
      <c r="C1039" s="757"/>
      <c r="D1039" s="757"/>
      <c r="E1039" s="757"/>
      <c r="F1039" s="758" t="s">
        <v>224</v>
      </c>
      <c r="G1039" s="758"/>
      <c r="H1039" s="758"/>
      <c r="I1039" s="758"/>
      <c r="J1039" s="758"/>
      <c r="K1039" s="757" t="s">
        <v>225</v>
      </c>
      <c r="L1039" s="757"/>
      <c r="M1039" s="757"/>
      <c r="N1039" s="757"/>
      <c r="O1039" s="757"/>
      <c r="P1039" s="757"/>
      <c r="Q1039" s="770"/>
      <c r="R1039" s="757" t="s">
        <v>223</v>
      </c>
      <c r="S1039" s="757"/>
      <c r="T1039" s="757"/>
      <c r="U1039" s="757"/>
      <c r="V1039" s="758" t="s">
        <v>224</v>
      </c>
      <c r="W1039" s="758"/>
      <c r="X1039" s="758"/>
      <c r="Y1039" s="758"/>
      <c r="Z1039" s="758"/>
      <c r="AA1039" s="757" t="s">
        <v>225</v>
      </c>
      <c r="AB1039" s="757"/>
      <c r="AC1039" s="757"/>
      <c r="AD1039" s="757"/>
      <c r="AE1039" s="757"/>
      <c r="AF1039" s="757"/>
    </row>
    <row r="1041" spans="1:32" ht="21.9" customHeight="1">
      <c r="A1041" s="165" t="str">
        <f>IF(N1047="","",1)</f>
        <v/>
      </c>
      <c r="B1041" s="759" t="s">
        <v>203</v>
      </c>
      <c r="C1041" s="759"/>
      <c r="D1041" s="759"/>
      <c r="E1041" s="759"/>
      <c r="F1041" s="759"/>
      <c r="G1041" s="759"/>
      <c r="H1041" s="759"/>
      <c r="I1041" s="759"/>
      <c r="J1041" s="759"/>
      <c r="K1041" s="759"/>
      <c r="L1041" s="759"/>
      <c r="M1041" s="759"/>
      <c r="N1041" s="759"/>
      <c r="O1041" s="759"/>
      <c r="P1041" s="759"/>
      <c r="Q1041" s="770" t="s">
        <v>249</v>
      </c>
      <c r="R1041" s="759" t="s">
        <v>203</v>
      </c>
      <c r="S1041" s="759"/>
      <c r="T1041" s="759"/>
      <c r="U1041" s="759"/>
      <c r="V1041" s="759"/>
      <c r="W1041" s="759"/>
      <c r="X1041" s="759"/>
      <c r="Y1041" s="759"/>
      <c r="Z1041" s="759"/>
      <c r="AA1041" s="759"/>
      <c r="AB1041" s="759"/>
      <c r="AC1041" s="759"/>
      <c r="AD1041" s="759"/>
      <c r="AE1041" s="759"/>
      <c r="AF1041" s="759"/>
    </row>
    <row r="1042" spans="1:32" ht="21.9" customHeight="1">
      <c r="A1042" s="166" t="str">
        <f>IF(N1047="","",A1041+1)</f>
        <v/>
      </c>
      <c r="B1042" s="771" t="s">
        <v>204</v>
      </c>
      <c r="C1042" s="771"/>
      <c r="D1042" s="771"/>
      <c r="E1042" s="771"/>
      <c r="F1042" s="771"/>
      <c r="G1042" s="771"/>
      <c r="H1042" s="771"/>
      <c r="I1042" s="771"/>
      <c r="J1042" s="771"/>
      <c r="K1042" s="771"/>
      <c r="L1042" s="771"/>
      <c r="M1042" s="771"/>
      <c r="N1042" s="771"/>
      <c r="O1042" s="771"/>
      <c r="P1042" s="771"/>
      <c r="Q1042" s="770"/>
      <c r="R1042" s="771" t="s">
        <v>204</v>
      </c>
      <c r="S1042" s="771"/>
      <c r="T1042" s="771"/>
      <c r="U1042" s="771"/>
      <c r="V1042" s="771"/>
      <c r="W1042" s="771"/>
      <c r="X1042" s="771"/>
      <c r="Y1042" s="771"/>
      <c r="Z1042" s="771"/>
      <c r="AA1042" s="771"/>
      <c r="AB1042" s="771"/>
      <c r="AC1042" s="771"/>
      <c r="AD1042" s="771"/>
      <c r="AE1042" s="771"/>
      <c r="AF1042" s="771"/>
    </row>
    <row r="1043" spans="1:32" ht="21.9" customHeight="1">
      <c r="A1043" s="166" t="str">
        <f>IF(N1047="","",A1042+1)</f>
        <v/>
      </c>
      <c r="B1043" s="772" t="s">
        <v>168</v>
      </c>
      <c r="C1043" s="772"/>
      <c r="D1043" s="772"/>
      <c r="E1043" s="773" t="str">
        <f>IF(AND(N1047=""),"",'Result Sheet'!$F$2)</f>
        <v/>
      </c>
      <c r="F1043" s="773"/>
      <c r="G1043" s="773"/>
      <c r="H1043" s="773"/>
      <c r="I1043" s="773"/>
      <c r="J1043" s="773"/>
      <c r="K1043" s="773"/>
      <c r="L1043" s="773"/>
      <c r="M1043" s="773"/>
      <c r="N1043" s="773"/>
      <c r="O1043" s="773"/>
      <c r="P1043" s="773"/>
      <c r="Q1043" s="770"/>
      <c r="R1043" s="772" t="s">
        <v>168</v>
      </c>
      <c r="S1043" s="772"/>
      <c r="T1043" s="772"/>
      <c r="U1043" s="773" t="str">
        <f>IF(AND(AD1047=""),"",'Result Sheet'!$F$2)</f>
        <v/>
      </c>
      <c r="V1043" s="773"/>
      <c r="W1043" s="773"/>
      <c r="X1043" s="773"/>
      <c r="Y1043" s="773"/>
      <c r="Z1043" s="773"/>
      <c r="AA1043" s="773"/>
      <c r="AB1043" s="773"/>
      <c r="AC1043" s="773"/>
      <c r="AD1043" s="773"/>
      <c r="AE1043" s="773"/>
      <c r="AF1043" s="773"/>
    </row>
    <row r="1044" spans="1:32" ht="21.9" customHeight="1">
      <c r="A1044" s="166" t="str">
        <f>IF(N1047="","",A1043+1)</f>
        <v/>
      </c>
      <c r="B1044" s="164" t="s">
        <v>169</v>
      </c>
      <c r="C1044" s="748" t="str">
        <f>IFERROR(VLOOKUP(N1047,Marks,2,0),"")</f>
        <v/>
      </c>
      <c r="D1044" s="748"/>
      <c r="E1044" s="766" t="s">
        <v>212</v>
      </c>
      <c r="F1044" s="766"/>
      <c r="G1044" s="766"/>
      <c r="H1044" s="748" t="str">
        <f>IFERROR(VLOOKUP(N1047,Marks,3,0),"")</f>
        <v/>
      </c>
      <c r="I1044" s="748"/>
      <c r="J1044" s="749" t="s">
        <v>205</v>
      </c>
      <c r="K1044" s="749"/>
      <c r="L1044" s="749"/>
      <c r="M1044" s="749"/>
      <c r="N1044" s="750" t="str">
        <f>IF(AND(N1047=""),"",'Marks Entry 1st'!$I$2)</f>
        <v/>
      </c>
      <c r="O1044" s="750"/>
      <c r="P1044" s="750"/>
      <c r="Q1044" s="770"/>
      <c r="R1044" s="164" t="s">
        <v>169</v>
      </c>
      <c r="S1044" s="748" t="str">
        <f>IFERROR(VLOOKUP(AD1047,Marks,2,0),"")</f>
        <v/>
      </c>
      <c r="T1044" s="748"/>
      <c r="U1044" s="766" t="s">
        <v>212</v>
      </c>
      <c r="V1044" s="766"/>
      <c r="W1044" s="766"/>
      <c r="X1044" s="748" t="str">
        <f>IFERROR(VLOOKUP(AD1047,Marks,3,0),"")</f>
        <v/>
      </c>
      <c r="Y1044" s="748"/>
      <c r="Z1044" s="749" t="s">
        <v>205</v>
      </c>
      <c r="AA1044" s="749"/>
      <c r="AB1044" s="749"/>
      <c r="AC1044" s="749"/>
      <c r="AD1044" s="750" t="str">
        <f>IF(AND(AD1047=""),"",'Marks Entry 1st'!$I$2)</f>
        <v/>
      </c>
      <c r="AE1044" s="750"/>
      <c r="AF1044" s="750"/>
    </row>
    <row r="1045" spans="1:32" ht="21.9" customHeight="1">
      <c r="A1045" s="166" t="str">
        <f>IF(N1047="","",A1044+1)</f>
        <v/>
      </c>
      <c r="B1045" s="751" t="s">
        <v>206</v>
      </c>
      <c r="C1045" s="751"/>
      <c r="D1045" s="751"/>
      <c r="E1045" s="752" t="str">
        <f>IFERROR(VLOOKUP(N1047,Marks,6,0),"")</f>
        <v/>
      </c>
      <c r="F1045" s="752"/>
      <c r="G1045" s="752"/>
      <c r="H1045" s="752"/>
      <c r="I1045" s="752"/>
      <c r="J1045" s="753" t="s">
        <v>209</v>
      </c>
      <c r="K1045" s="753"/>
      <c r="L1045" s="753"/>
      <c r="M1045" s="753"/>
      <c r="N1045" s="754" t="str">
        <f>IFERROR(VLOOKUP(N1047,Marks,5,0),"")</f>
        <v/>
      </c>
      <c r="O1045" s="754"/>
      <c r="P1045" s="754"/>
      <c r="Q1045" s="770"/>
      <c r="R1045" s="751" t="s">
        <v>206</v>
      </c>
      <c r="S1045" s="751"/>
      <c r="T1045" s="751"/>
      <c r="U1045" s="752" t="str">
        <f>IFERROR(VLOOKUP(AD1047,Marks,6,0),"")</f>
        <v/>
      </c>
      <c r="V1045" s="752"/>
      <c r="W1045" s="752"/>
      <c r="X1045" s="752"/>
      <c r="Y1045" s="752"/>
      <c r="Z1045" s="753" t="s">
        <v>209</v>
      </c>
      <c r="AA1045" s="753"/>
      <c r="AB1045" s="753"/>
      <c r="AC1045" s="753"/>
      <c r="AD1045" s="754" t="str">
        <f>IFERROR(VLOOKUP(AD1047,Marks,5,0),"")</f>
        <v/>
      </c>
      <c r="AE1045" s="754"/>
      <c r="AF1045" s="754"/>
    </row>
    <row r="1046" spans="1:32" ht="21.9" customHeight="1">
      <c r="A1046" s="166" t="str">
        <f>IF(N1047="","",A1045+1)</f>
        <v/>
      </c>
      <c r="B1046" s="751" t="s">
        <v>207</v>
      </c>
      <c r="C1046" s="751"/>
      <c r="D1046" s="751"/>
      <c r="E1046" s="752" t="str">
        <f>IFERROR(VLOOKUP(N1047,Marks,7,0),"")</f>
        <v/>
      </c>
      <c r="F1046" s="752"/>
      <c r="G1046" s="752"/>
      <c r="H1046" s="752"/>
      <c r="I1046" s="752"/>
      <c r="J1046" s="753" t="s">
        <v>210</v>
      </c>
      <c r="K1046" s="753"/>
      <c r="L1046" s="753"/>
      <c r="M1046" s="753"/>
      <c r="N1046" s="767" t="str">
        <f>IFERROR(VLOOKUP(N1047,Marks,4,0),"")</f>
        <v/>
      </c>
      <c r="O1046" s="767"/>
      <c r="P1046" s="767"/>
      <c r="Q1046" s="770"/>
      <c r="R1046" s="751" t="s">
        <v>207</v>
      </c>
      <c r="S1046" s="751"/>
      <c r="T1046" s="751"/>
      <c r="U1046" s="752" t="str">
        <f>IFERROR(VLOOKUP(AD1047,Marks,7,0),"")</f>
        <v/>
      </c>
      <c r="V1046" s="752"/>
      <c r="W1046" s="752"/>
      <c r="X1046" s="752"/>
      <c r="Y1046" s="752"/>
      <c r="Z1046" s="753" t="s">
        <v>210</v>
      </c>
      <c r="AA1046" s="753"/>
      <c r="AB1046" s="753"/>
      <c r="AC1046" s="753"/>
      <c r="AD1046" s="767" t="str">
        <f>IFERROR(VLOOKUP(AD1047,Marks,4,0),"")</f>
        <v/>
      </c>
      <c r="AE1046" s="767"/>
      <c r="AF1046" s="767"/>
    </row>
    <row r="1047" spans="1:32" ht="21.9" customHeight="1">
      <c r="A1047" s="166" t="str">
        <f>IF(N1047="","",A1046+1)</f>
        <v/>
      </c>
      <c r="B1047" s="751" t="s">
        <v>208</v>
      </c>
      <c r="C1047" s="751"/>
      <c r="D1047" s="751"/>
      <c r="E1047" s="752" t="str">
        <f>IFERROR(VLOOKUP(N1047,Marks,8,0),"")</f>
        <v/>
      </c>
      <c r="F1047" s="752"/>
      <c r="G1047" s="752"/>
      <c r="H1047" s="752"/>
      <c r="I1047" s="752"/>
      <c r="J1047" s="753" t="s">
        <v>211</v>
      </c>
      <c r="K1047" s="753"/>
      <c r="L1047" s="753"/>
      <c r="M1047" s="753"/>
      <c r="N1047" s="760" t="str">
        <f>IF(AD1021="","",IF(AND(AD1021+1&gt;$AN$6),"",AD1021+1))</f>
        <v/>
      </c>
      <c r="O1047" s="760"/>
      <c r="P1047" s="760"/>
      <c r="Q1047" s="770"/>
      <c r="R1047" s="751" t="s">
        <v>208</v>
      </c>
      <c r="S1047" s="751"/>
      <c r="T1047" s="751"/>
      <c r="U1047" s="752" t="str">
        <f>IFERROR(VLOOKUP(AD1047,Marks,8,0),"")</f>
        <v/>
      </c>
      <c r="V1047" s="752"/>
      <c r="W1047" s="752"/>
      <c r="X1047" s="752"/>
      <c r="Y1047" s="752"/>
      <c r="Z1047" s="753" t="s">
        <v>211</v>
      </c>
      <c r="AA1047" s="753"/>
      <c r="AB1047" s="753"/>
      <c r="AC1047" s="753"/>
      <c r="AD1047" s="761" t="str">
        <f>IF(N1047="","",IF(AND(N1047+1&gt;$AN$6),"",N1047+1))</f>
        <v/>
      </c>
      <c r="AE1047" s="761"/>
      <c r="AF1047" s="761"/>
    </row>
    <row r="1048" spans="1:32" ht="9" customHeight="1">
      <c r="A1048" s="166" t="str">
        <f>IF(N1047="","",A1047+1)</f>
        <v/>
      </c>
      <c r="B1048" s="123"/>
      <c r="C1048" s="123"/>
      <c r="D1048" s="123"/>
      <c r="E1048" s="124"/>
      <c r="F1048" s="124"/>
      <c r="G1048" s="124"/>
      <c r="H1048" s="123"/>
      <c r="I1048" s="123"/>
      <c r="J1048" s="125"/>
      <c r="K1048" s="125"/>
      <c r="L1048" s="125"/>
      <c r="M1048" s="76"/>
      <c r="N1048" s="76"/>
      <c r="O1048" s="76"/>
      <c r="P1048" s="76"/>
      <c r="Q1048" s="770"/>
      <c r="R1048" s="123"/>
      <c r="S1048" s="123"/>
      <c r="T1048" s="123"/>
      <c r="U1048" s="124"/>
      <c r="V1048" s="124"/>
      <c r="W1048" s="124"/>
      <c r="X1048" s="123"/>
      <c r="Y1048" s="123"/>
      <c r="Z1048" s="125"/>
      <c r="AA1048" s="125"/>
      <c r="AB1048" s="125"/>
      <c r="AC1048" s="76"/>
      <c r="AD1048" s="76"/>
      <c r="AE1048" s="76"/>
      <c r="AF1048" s="76"/>
    </row>
    <row r="1049" spans="1:32" ht="21" customHeight="1">
      <c r="A1049" s="166" t="str">
        <f>IF(N1047="","",A1048+1)</f>
        <v/>
      </c>
      <c r="B1049" s="762" t="s">
        <v>213</v>
      </c>
      <c r="C1049" s="610" t="s">
        <v>214</v>
      </c>
      <c r="D1049" s="610"/>
      <c r="E1049" s="610"/>
      <c r="F1049" s="763" t="s">
        <v>13</v>
      </c>
      <c r="G1049" s="764"/>
      <c r="H1049" s="764"/>
      <c r="I1049" s="765"/>
      <c r="J1049" s="613" t="s">
        <v>184</v>
      </c>
      <c r="K1049" s="614" t="s">
        <v>167</v>
      </c>
      <c r="L1049" s="615"/>
      <c r="M1049" s="615"/>
      <c r="N1049" s="616"/>
      <c r="O1049" s="580" t="s">
        <v>185</v>
      </c>
      <c r="P1049" s="581" t="s">
        <v>186</v>
      </c>
      <c r="Q1049" s="770"/>
      <c r="R1049" s="762" t="s">
        <v>213</v>
      </c>
      <c r="S1049" s="610" t="s">
        <v>214</v>
      </c>
      <c r="T1049" s="610"/>
      <c r="U1049" s="610"/>
      <c r="V1049" s="763" t="s">
        <v>13</v>
      </c>
      <c r="W1049" s="764"/>
      <c r="X1049" s="764"/>
      <c r="Y1049" s="765"/>
      <c r="Z1049" s="613" t="s">
        <v>184</v>
      </c>
      <c r="AA1049" s="614" t="s">
        <v>167</v>
      </c>
      <c r="AB1049" s="615"/>
      <c r="AC1049" s="615"/>
      <c r="AD1049" s="616"/>
      <c r="AE1049" s="580" t="s">
        <v>185</v>
      </c>
      <c r="AF1049" s="581" t="s">
        <v>186</v>
      </c>
    </row>
    <row r="1050" spans="1:32" ht="90.75" customHeight="1">
      <c r="A1050" s="166" t="str">
        <f>IF(N1047="","",A1049+1)</f>
        <v/>
      </c>
      <c r="B1050" s="762"/>
      <c r="C1050" s="171" t="s">
        <v>11</v>
      </c>
      <c r="D1050" s="171" t="s">
        <v>180</v>
      </c>
      <c r="E1050" s="171" t="s">
        <v>108</v>
      </c>
      <c r="F1050" s="171" t="s">
        <v>182</v>
      </c>
      <c r="G1050" s="171" t="s">
        <v>183</v>
      </c>
      <c r="H1050" s="305" t="s">
        <v>10</v>
      </c>
      <c r="I1050" s="171" t="s">
        <v>108</v>
      </c>
      <c r="J1050" s="613"/>
      <c r="K1050" s="172" t="s">
        <v>182</v>
      </c>
      <c r="L1050" s="172" t="s">
        <v>183</v>
      </c>
      <c r="M1050" s="173" t="s">
        <v>10</v>
      </c>
      <c r="N1050" s="171" t="s">
        <v>108</v>
      </c>
      <c r="O1050" s="580"/>
      <c r="P1050" s="736"/>
      <c r="Q1050" s="770"/>
      <c r="R1050" s="762"/>
      <c r="S1050" s="171" t="s">
        <v>11</v>
      </c>
      <c r="T1050" s="171" t="s">
        <v>180</v>
      </c>
      <c r="U1050" s="171" t="s">
        <v>108</v>
      </c>
      <c r="V1050" s="171" t="s">
        <v>182</v>
      </c>
      <c r="W1050" s="171" t="s">
        <v>183</v>
      </c>
      <c r="X1050" s="305" t="s">
        <v>10</v>
      </c>
      <c r="Y1050" s="171" t="s">
        <v>108</v>
      </c>
      <c r="Z1050" s="613"/>
      <c r="AA1050" s="172" t="s">
        <v>182</v>
      </c>
      <c r="AB1050" s="172" t="s">
        <v>183</v>
      </c>
      <c r="AC1050" s="173" t="s">
        <v>10</v>
      </c>
      <c r="AD1050" s="171" t="s">
        <v>108</v>
      </c>
      <c r="AE1050" s="580"/>
      <c r="AF1050" s="736">
        <v>0</v>
      </c>
    </row>
    <row r="1051" spans="1:32" ht="18.75" customHeight="1">
      <c r="A1051" s="166" t="str">
        <f>IF(N1047="","",A1050+1)</f>
        <v/>
      </c>
      <c r="B1051" s="762"/>
      <c r="C1051" s="390">
        <v>20</v>
      </c>
      <c r="D1051" s="390">
        <v>20</v>
      </c>
      <c r="E1051" s="116">
        <v>40</v>
      </c>
      <c r="F1051" s="390">
        <v>30</v>
      </c>
      <c r="G1051" s="390">
        <v>18</v>
      </c>
      <c r="H1051" s="390">
        <v>12</v>
      </c>
      <c r="I1051" s="116">
        <v>60</v>
      </c>
      <c r="J1051" s="118">
        <v>100</v>
      </c>
      <c r="K1051" s="390">
        <v>50</v>
      </c>
      <c r="L1051" s="390">
        <v>30</v>
      </c>
      <c r="M1051" s="390">
        <v>20</v>
      </c>
      <c r="N1051" s="116">
        <v>100</v>
      </c>
      <c r="O1051" s="118">
        <v>200</v>
      </c>
      <c r="P1051" s="775" t="str">
        <f>IF(AND(N1047="",C1044="",E1045="",N1045=""),"",IF(OR(C1044=1,C1044=2),600,800))</f>
        <v/>
      </c>
      <c r="Q1051" s="770"/>
      <c r="R1051" s="762"/>
      <c r="S1051" s="390">
        <v>20</v>
      </c>
      <c r="T1051" s="390">
        <v>20</v>
      </c>
      <c r="U1051" s="116">
        <v>40</v>
      </c>
      <c r="V1051" s="390">
        <v>30</v>
      </c>
      <c r="W1051" s="390">
        <v>18</v>
      </c>
      <c r="X1051" s="390">
        <v>12</v>
      </c>
      <c r="Y1051" s="116">
        <v>60</v>
      </c>
      <c r="Z1051" s="118">
        <v>100</v>
      </c>
      <c r="AA1051" s="390">
        <v>50</v>
      </c>
      <c r="AB1051" s="390">
        <v>30</v>
      </c>
      <c r="AC1051" s="390">
        <v>20</v>
      </c>
      <c r="AD1051" s="116">
        <v>100</v>
      </c>
      <c r="AE1051" s="118">
        <v>200</v>
      </c>
      <c r="AF1051" s="775" t="str">
        <f>IF(AND(AD1047="",S1044="",U1045="",AD1045=""),"",IF(OR(S1044=1,S1044=2),600,800))</f>
        <v/>
      </c>
    </row>
    <row r="1052" spans="1:32" ht="21" customHeight="1">
      <c r="A1052" s="166" t="str">
        <f>IF(N1047="","",A1051+1)</f>
        <v/>
      </c>
      <c r="B1052" s="122" t="str">
        <f>'Result Sheet'!$L$4</f>
        <v xml:space="preserve">हिन्दी </v>
      </c>
      <c r="C1052" s="391" t="str">
        <f>IFERROR(VLOOKUP(N1047,Marks,11,0),"")</f>
        <v/>
      </c>
      <c r="D1052" s="391" t="str">
        <f>IFERROR(VLOOKUP(N1047,Marks,12,0),"")</f>
        <v/>
      </c>
      <c r="E1052" s="117" t="str">
        <f>IFERROR(VLOOKUP(N1047,Marks,13,0),"")</f>
        <v/>
      </c>
      <c r="F1052" s="391" t="str">
        <f>IFERROR(VLOOKUP(N1047,Marks,14,0),"")</f>
        <v/>
      </c>
      <c r="G1052" s="391" t="str">
        <f>IFERROR(VLOOKUP(N1047,Marks,15,0),"")</f>
        <v/>
      </c>
      <c r="H1052" s="391" t="str">
        <f>IFERROR(VLOOKUP(N1047,Marks,16,0),"")</f>
        <v/>
      </c>
      <c r="I1052" s="117" t="str">
        <f>IFERROR(VLOOKUP(N1047,Marks,17,0),"")</f>
        <v/>
      </c>
      <c r="J1052" s="119">
        <f>IFERROR(VLOOKUP(N1047,Marks,18,0),"")</f>
        <v>0</v>
      </c>
      <c r="K1052" s="391" t="str">
        <f>IFERROR(VLOOKUP(N1047,Marks,19,0),"")</f>
        <v/>
      </c>
      <c r="L1052" s="391" t="str">
        <f>IFERROR(VLOOKUP(N1047,Marks,20,0),"")</f>
        <v/>
      </c>
      <c r="M1052" s="391" t="str">
        <f>IFERROR(VLOOKUP(N1047,Marks,21,0),"")</f>
        <v/>
      </c>
      <c r="N1052" s="117" t="str">
        <f>IFERROR(VLOOKUP(N1047,Marks,22,0),"")</f>
        <v/>
      </c>
      <c r="O1052" s="119" t="str">
        <f>IFERROR(VLOOKUP(N1047,Marks,23,0),"")</f>
        <v/>
      </c>
      <c r="P1052" s="323" t="str">
        <f>IFERROR(VLOOKUP(N1047,Marks,29,0),"")</f>
        <v/>
      </c>
      <c r="Q1052" s="770"/>
      <c r="R1052" s="122" t="str">
        <f>'Result Sheet'!$L$4</f>
        <v xml:space="preserve">हिन्दी </v>
      </c>
      <c r="S1052" s="391" t="str">
        <f>IFERROR(VLOOKUP(AD1047,Marks,11,0),"")</f>
        <v/>
      </c>
      <c r="T1052" s="391" t="str">
        <f>IFERROR(VLOOKUP(AD1047,Marks,12,0),"")</f>
        <v/>
      </c>
      <c r="U1052" s="117" t="str">
        <f>IFERROR(VLOOKUP(AD1047,Marks,13,0),"")</f>
        <v/>
      </c>
      <c r="V1052" s="391" t="str">
        <f>IFERROR(VLOOKUP(AD1047,Marks,14,0),"")</f>
        <v/>
      </c>
      <c r="W1052" s="391" t="str">
        <f>IFERROR(VLOOKUP(AD1047,Marks,15,0),"")</f>
        <v/>
      </c>
      <c r="X1052" s="391" t="str">
        <f>IFERROR(VLOOKUP(AD1047,Marks,16,0),"")</f>
        <v/>
      </c>
      <c r="Y1052" s="117" t="str">
        <f>IFERROR(VLOOKUP(AD1047,Marks,17,0),"")</f>
        <v/>
      </c>
      <c r="Z1052" s="119">
        <f>IFERROR(VLOOKUP(AD1047,Marks,18,0),"")</f>
        <v>0</v>
      </c>
      <c r="AA1052" s="391" t="str">
        <f>IFERROR(VLOOKUP(AD1047,Marks,19,0),"")</f>
        <v/>
      </c>
      <c r="AB1052" s="391" t="str">
        <f>IFERROR(VLOOKUP(AD1047,Marks,20,0),"")</f>
        <v/>
      </c>
      <c r="AC1052" s="391" t="str">
        <f>IFERROR(VLOOKUP(AD1047,Marks,21,0),"")</f>
        <v/>
      </c>
      <c r="AD1052" s="117" t="str">
        <f>IFERROR(VLOOKUP(AD1047,Marks,22,0),"")</f>
        <v/>
      </c>
      <c r="AE1052" s="119" t="str">
        <f>IFERROR(VLOOKUP(AD1047,Marks,23,0),"")</f>
        <v/>
      </c>
      <c r="AF1052" s="323" t="str">
        <f>IFERROR(VLOOKUP(AD1047,Marks,29,0),"")</f>
        <v/>
      </c>
    </row>
    <row r="1053" spans="1:32" ht="21" customHeight="1">
      <c r="A1053" s="166" t="str">
        <f>IF(N1047="","",A1052+1)</f>
        <v/>
      </c>
      <c r="B1053" s="122" t="str">
        <f>'Result Sheet'!$AE$4</f>
        <v xml:space="preserve">अंग्रेजी </v>
      </c>
      <c r="C1053" s="391" t="str">
        <f>IFERROR(VLOOKUP(N1047,Marks,30,0),"")</f>
        <v/>
      </c>
      <c r="D1053" s="391" t="str">
        <f>IFERROR(VLOOKUP(N1047,Marks,31,0),"")</f>
        <v/>
      </c>
      <c r="E1053" s="117" t="str">
        <f>IFERROR(VLOOKUP(N1047,Marks,32,0),"")</f>
        <v/>
      </c>
      <c r="F1053" s="391" t="str">
        <f>IFERROR(VLOOKUP(N1047,Marks,33,0),"")</f>
        <v/>
      </c>
      <c r="G1053" s="391" t="str">
        <f>IFERROR(VLOOKUP(N1047,Marks,34,0),"")</f>
        <v/>
      </c>
      <c r="H1053" s="391" t="str">
        <f>IFERROR(VLOOKUP(N1047,Marks,35,0),"")</f>
        <v/>
      </c>
      <c r="I1053" s="117" t="str">
        <f>IFERROR(VLOOKUP(N1047,Marks,36,0),"")</f>
        <v/>
      </c>
      <c r="J1053" s="119">
        <f>IFERROR(VLOOKUP(N1047,Marks,37,0),"")</f>
        <v>0</v>
      </c>
      <c r="K1053" s="391" t="str">
        <f>IFERROR(VLOOKUP(N1047,Marks,38,0),"")</f>
        <v/>
      </c>
      <c r="L1053" s="391" t="str">
        <f>IFERROR(VLOOKUP(N1047,Marks,39,0),"")</f>
        <v/>
      </c>
      <c r="M1053" s="391" t="str">
        <f>IFERROR(VLOOKUP(N1047,Marks,40,0),"")</f>
        <v/>
      </c>
      <c r="N1053" s="117" t="str">
        <f>IFERROR(VLOOKUP(N1047,Marks,41,0),"")</f>
        <v/>
      </c>
      <c r="O1053" s="119" t="str">
        <f>IFERROR(VLOOKUP(N1047,Marks,42,0),"")</f>
        <v/>
      </c>
      <c r="P1053" s="323" t="str">
        <f>IFERROR(VLOOKUP(N1047,Marks,48,0),"")</f>
        <v/>
      </c>
      <c r="Q1053" s="770"/>
      <c r="R1053" s="122" t="str">
        <f>'Result Sheet'!$AE$4</f>
        <v xml:space="preserve">अंग्रेजी </v>
      </c>
      <c r="S1053" s="391" t="str">
        <f>IFERROR(VLOOKUP(AD1047,Marks,30,0),"")</f>
        <v/>
      </c>
      <c r="T1053" s="391" t="str">
        <f>IFERROR(VLOOKUP(AD1047,Marks,31,0),"")</f>
        <v/>
      </c>
      <c r="U1053" s="117" t="str">
        <f>IFERROR(VLOOKUP(AD1047,Marks,32,0),"")</f>
        <v/>
      </c>
      <c r="V1053" s="391" t="str">
        <f>IFERROR(VLOOKUP(AD1047,Marks,33,0),"")</f>
        <v/>
      </c>
      <c r="W1053" s="391" t="str">
        <f>IFERROR(VLOOKUP(AD1047,Marks,34,0),"")</f>
        <v/>
      </c>
      <c r="X1053" s="391" t="str">
        <f>IFERROR(VLOOKUP(AD1047,Marks,35,0),"")</f>
        <v/>
      </c>
      <c r="Y1053" s="117" t="str">
        <f>IFERROR(VLOOKUP(AD1047,Marks,36,0),"")</f>
        <v/>
      </c>
      <c r="Z1053" s="119">
        <f>IFERROR(VLOOKUP(AD1047,Marks,37,0),"")</f>
        <v>0</v>
      </c>
      <c r="AA1053" s="391" t="str">
        <f>IFERROR(VLOOKUP(AD1047,Marks,38,0),"")</f>
        <v/>
      </c>
      <c r="AB1053" s="391" t="str">
        <f>IFERROR(VLOOKUP(AD1047,Marks,39,0),"")</f>
        <v/>
      </c>
      <c r="AC1053" s="391" t="str">
        <f>IFERROR(VLOOKUP(AD1047,Marks,40,0),"")</f>
        <v/>
      </c>
      <c r="AD1053" s="117" t="str">
        <f>IFERROR(VLOOKUP(AD1047,Marks,41,0),"")</f>
        <v/>
      </c>
      <c r="AE1053" s="119" t="str">
        <f>IFERROR(VLOOKUP(AD1047,Marks,42,0),"")</f>
        <v/>
      </c>
      <c r="AF1053" s="323" t="str">
        <f>IFERROR(VLOOKUP(AD1047,Marks,48,0),"")</f>
        <v/>
      </c>
    </row>
    <row r="1054" spans="1:32" ht="21" customHeight="1">
      <c r="A1054" s="166" t="str">
        <f>IF(N1047="","",A1053+1)</f>
        <v/>
      </c>
      <c r="B1054" s="122" t="str">
        <f>'Result Sheet'!$AX$4</f>
        <v xml:space="preserve">गणित </v>
      </c>
      <c r="C1054" s="391" t="str">
        <f>IFERROR(VLOOKUP(N1047,Marks,49,0),"")</f>
        <v/>
      </c>
      <c r="D1054" s="391" t="str">
        <f>IFERROR(VLOOKUP(N1047,Marks,50,0),"")</f>
        <v/>
      </c>
      <c r="E1054" s="117" t="str">
        <f>IFERROR(VLOOKUP(N1047,Marks,51,0),"")</f>
        <v/>
      </c>
      <c r="F1054" s="391" t="str">
        <f>IFERROR(VLOOKUP(N1047,Marks,52,0),"")</f>
        <v/>
      </c>
      <c r="G1054" s="391" t="str">
        <f>IFERROR(VLOOKUP(N1047,Marks,53,0),"")</f>
        <v/>
      </c>
      <c r="H1054" s="391" t="str">
        <f>IFERROR(VLOOKUP(N1047,Marks,54,0),"")</f>
        <v/>
      </c>
      <c r="I1054" s="117" t="str">
        <f>IFERROR(VLOOKUP(N1047,Marks,55,0),"")</f>
        <v/>
      </c>
      <c r="J1054" s="119">
        <f>IFERROR(VLOOKUP(N1047,Marks,56,0),"")</f>
        <v>0</v>
      </c>
      <c r="K1054" s="391" t="str">
        <f>IFERROR(VLOOKUP(N1047,Marks,57,0),"")</f>
        <v/>
      </c>
      <c r="L1054" s="391" t="str">
        <f>IFERROR(VLOOKUP(N1047,Marks,58,0),"")</f>
        <v/>
      </c>
      <c r="M1054" s="391" t="str">
        <f>IFERROR(VLOOKUP(N1047,Marks,59,0),"")</f>
        <v/>
      </c>
      <c r="N1054" s="117" t="str">
        <f>IFERROR(VLOOKUP(N1047,Marks,60,0),"")</f>
        <v/>
      </c>
      <c r="O1054" s="119" t="str">
        <f>IFERROR(VLOOKUP(N1047,Marks,61,0),"")</f>
        <v/>
      </c>
      <c r="P1054" s="323" t="str">
        <f>IFERROR(VLOOKUP(N1047,Marks,67,0),"")</f>
        <v/>
      </c>
      <c r="Q1054" s="770"/>
      <c r="R1054" s="122" t="str">
        <f>'Result Sheet'!$AX$4</f>
        <v xml:space="preserve">गणित </v>
      </c>
      <c r="S1054" s="391" t="str">
        <f>IFERROR(VLOOKUP(AD1047,Marks,49,0),"")</f>
        <v/>
      </c>
      <c r="T1054" s="391" t="str">
        <f>IFERROR(VLOOKUP(AD1047,Marks,50,0),"")</f>
        <v/>
      </c>
      <c r="U1054" s="117" t="str">
        <f>IFERROR(VLOOKUP(AD1047,Marks,51,0),"")</f>
        <v/>
      </c>
      <c r="V1054" s="391" t="str">
        <f>IFERROR(VLOOKUP(AD1047,Marks,52,0),"")</f>
        <v/>
      </c>
      <c r="W1054" s="391" t="str">
        <f>IFERROR(VLOOKUP(AD1047,Marks,53,0),"")</f>
        <v/>
      </c>
      <c r="X1054" s="391" t="str">
        <f>IFERROR(VLOOKUP(AD1047,Marks,54,0),"")</f>
        <v/>
      </c>
      <c r="Y1054" s="117" t="str">
        <f>IFERROR(VLOOKUP(AD1047,Marks,55,0),"")</f>
        <v/>
      </c>
      <c r="Z1054" s="119">
        <f>IFERROR(VLOOKUP(AD1047,Marks,56,0),"")</f>
        <v>0</v>
      </c>
      <c r="AA1054" s="391" t="str">
        <f>IFERROR(VLOOKUP(AD1047,Marks,57,0),"")</f>
        <v/>
      </c>
      <c r="AB1054" s="391" t="str">
        <f>IFERROR(VLOOKUP(AD1047,Marks,58,0),"")</f>
        <v/>
      </c>
      <c r="AC1054" s="391" t="str">
        <f>IFERROR(VLOOKUP(AD1047,Marks,59,0),"")</f>
        <v/>
      </c>
      <c r="AD1054" s="117" t="str">
        <f>IFERROR(VLOOKUP(AD1047,Marks,60,0),"")</f>
        <v/>
      </c>
      <c r="AE1054" s="119" t="str">
        <f>IFERROR(VLOOKUP(AD1047,Marks,61,0),"")</f>
        <v/>
      </c>
      <c r="AF1054" s="323" t="str">
        <f>IFERROR(VLOOKUP(AD1047,Marks,67,0),"")</f>
        <v/>
      </c>
    </row>
    <row r="1055" spans="1:32" ht="21" customHeight="1">
      <c r="A1055" s="166" t="str">
        <f>IF(N1047="","",A1054+1)</f>
        <v/>
      </c>
      <c r="B1055" s="122" t="str">
        <f>'Result Sheet'!$BQ$4</f>
        <v xml:space="preserve">पर्यावरण अध्ययन </v>
      </c>
      <c r="C1055" s="391" t="str">
        <f>IFERROR(VLOOKUP(N1047,Marks,68,0),"")</f>
        <v/>
      </c>
      <c r="D1055" s="391" t="str">
        <f>IFERROR(VLOOKUP(N1047,Marks,69,0),"")</f>
        <v/>
      </c>
      <c r="E1055" s="117" t="str">
        <f>IFERROR(VLOOKUP(N1047,Marks,70,0),"")</f>
        <v/>
      </c>
      <c r="F1055" s="391" t="str">
        <f>IFERROR(VLOOKUP(N1047,Marks,71,0),"")</f>
        <v/>
      </c>
      <c r="G1055" s="391" t="str">
        <f>IFERROR(VLOOKUP(N1047,Marks,72,0),"")</f>
        <v/>
      </c>
      <c r="H1055" s="391" t="str">
        <f>IFERROR(VLOOKUP(N1047,Marks,73,0),"")</f>
        <v/>
      </c>
      <c r="I1055" s="117" t="str">
        <f>IFERROR(VLOOKUP(N1047,Marks,74,0),"")</f>
        <v/>
      </c>
      <c r="J1055" s="119">
        <f>IFERROR(VLOOKUP(N1047,Marks,75,0),"")</f>
        <v>0</v>
      </c>
      <c r="K1055" s="391" t="str">
        <f>IFERROR(VLOOKUP(N1047,Marks,76,0),"")</f>
        <v/>
      </c>
      <c r="L1055" s="391" t="str">
        <f>IFERROR(VLOOKUP(N1047,Marks,77,0),"")</f>
        <v/>
      </c>
      <c r="M1055" s="391" t="str">
        <f>IFERROR(VLOOKUP(N1047,Marks,78,0),"")</f>
        <v/>
      </c>
      <c r="N1055" s="117" t="str">
        <f>IFERROR(VLOOKUP(N1047,Marks,79,0),"")</f>
        <v/>
      </c>
      <c r="O1055" s="119" t="str">
        <f>IFERROR(VLOOKUP(N1047,Marks,80,0),"")</f>
        <v/>
      </c>
      <c r="P1055" s="323" t="str">
        <f>IFERROR(VLOOKUP(N1047,Marks,86,0),"")</f>
        <v/>
      </c>
      <c r="Q1055" s="770"/>
      <c r="R1055" s="122" t="str">
        <f>'Result Sheet'!$BQ$4</f>
        <v xml:space="preserve">पर्यावरण अध्ययन </v>
      </c>
      <c r="S1055" s="391" t="str">
        <f>IFERROR(VLOOKUP(AD1047,Marks,68,0),"")</f>
        <v/>
      </c>
      <c r="T1055" s="391" t="str">
        <f>IFERROR(VLOOKUP(AD1047,Marks,69,0),"")</f>
        <v/>
      </c>
      <c r="U1055" s="117" t="str">
        <f>IFERROR(VLOOKUP(AD1047,Marks,70,0),"")</f>
        <v/>
      </c>
      <c r="V1055" s="391" t="str">
        <f>IFERROR(VLOOKUP(AD1047,Marks,71,0),"")</f>
        <v/>
      </c>
      <c r="W1055" s="391" t="str">
        <f>IFERROR(VLOOKUP(AD1047,Marks,72,0),"")</f>
        <v/>
      </c>
      <c r="X1055" s="391" t="str">
        <f>IFERROR(VLOOKUP(AD1047,Marks,73,0),"")</f>
        <v/>
      </c>
      <c r="Y1055" s="117" t="str">
        <f>IFERROR(VLOOKUP(AD1047,Marks,74,0),"")</f>
        <v/>
      </c>
      <c r="Z1055" s="119">
        <f>IFERROR(VLOOKUP(AD1047,Marks,75,0),"")</f>
        <v>0</v>
      </c>
      <c r="AA1055" s="391" t="str">
        <f>IFERROR(VLOOKUP(AD1047,Marks,76,0),"")</f>
        <v/>
      </c>
      <c r="AB1055" s="391" t="str">
        <f>IFERROR(VLOOKUP(AD1047,Marks,77,0),"")</f>
        <v/>
      </c>
      <c r="AC1055" s="391" t="str">
        <f>IFERROR(VLOOKUP(AD1047,Marks,78,0),"")</f>
        <v/>
      </c>
      <c r="AD1055" s="117" t="str">
        <f>IFERROR(VLOOKUP(AD1047,Marks,79,0),"")</f>
        <v/>
      </c>
      <c r="AE1055" s="119" t="str">
        <f>IFERROR(VLOOKUP(AD1047,Marks,80,0),"")</f>
        <v/>
      </c>
      <c r="AF1055" s="323" t="str">
        <f>IFERROR(VLOOKUP(AD1047,Marks,86,0),"")</f>
        <v/>
      </c>
    </row>
    <row r="1056" spans="1:32" ht="25.5" customHeight="1">
      <c r="A1056" s="166" t="str">
        <f>IF(N1047="","",A1055+1)</f>
        <v/>
      </c>
      <c r="B1056" s="392" t="s">
        <v>215</v>
      </c>
      <c r="C1056" s="120" t="str">
        <f>IF(AND(C1052="",C1053="",C1054="",C1055=""),"",IF(OR(C1044=1,C1044=2),SUM(C1052:C1054),SUM(C1052:C1055)))</f>
        <v/>
      </c>
      <c r="D1056" s="120" t="str">
        <f>IF(AND(D1052="",D1053="",D1054="",D1055=""),"",IF(OR(C1044=1,C1044=2),SUM(D1052:D1054),SUM(D1052:D1055)))</f>
        <v/>
      </c>
      <c r="E1056" s="120" t="str">
        <f>IF(AND(E1052="",E1053="",E1054="",E1055=""),"",IF(OR(C1044=1,C1044=2),SUM(E1052:E1054),SUM(E1052:E1055)))</f>
        <v/>
      </c>
      <c r="F1056" s="120" t="str">
        <f>IF(AND(F1052="",F1053="",F1054="",F1055=""),"",IF(OR(C1044=1,C1044=2),SUM(F1052:F1054),SUM(F1052:F1055)))</f>
        <v/>
      </c>
      <c r="G1056" s="120" t="str">
        <f>IF(AND(G1052="",G1053="",G1054="",G1055=""),"",IF(OR(C1044=1,C1044=2),SUM(G1052:G1054),SUM(G1052:G1055)))</f>
        <v/>
      </c>
      <c r="H1056" s="120" t="str">
        <f>IF(AND(H1052="",H1053="",H1054="",H1055=""),"",IF(OR(C1044=1,C1044=2),SUM(H1052:H1054),SUM(H1052:H1055)))</f>
        <v/>
      </c>
      <c r="I1056" s="120" t="str">
        <f>IF(AND(I1052="",I1053="",I1054="",I1055=""),"",IF(OR(C1044=1,C1044=2),SUM(I1052:I1054),SUM(I1052:I1055)))</f>
        <v/>
      </c>
      <c r="J1056" s="120">
        <f>IF(AND(J1052="",J1053="",J1054="",J1055=""),"",IF(OR(C1044=1,C1044=2),SUM(J1052:J1054),SUM(J1052:J1055)))</f>
        <v>0</v>
      </c>
      <c r="K1056" s="120" t="str">
        <f>IF(AND(K1052="",K1053="",K1054="",K1055=""),"",IF(OR(C1044=1,C1044=2),SUM(K1052:K1054),SUM(K1052:K1055)))</f>
        <v/>
      </c>
      <c r="L1056" s="120" t="str">
        <f>IF(AND(L1052="",L1053="",L1054="",L1055=""),"",IF(OR(C1044=1,C1044=2),SUM(L1052:L1054),SUM(L1052:L1055)))</f>
        <v/>
      </c>
      <c r="M1056" s="120" t="str">
        <f>IF(AND(M1052="",M1053="",M1054="",M1055=""),"",IF(OR(C1044=1,C1044=2),SUM(M1052:M1054),SUM(M1052:M1055)))</f>
        <v/>
      </c>
      <c r="N1056" s="120" t="str">
        <f>IF(AND(N1052="",N1053="",N1054="",N1055=""),"",IF(OR(C1044=1,C1044=2),SUM(N1052:N1054),SUM(N1052:N1055)))</f>
        <v/>
      </c>
      <c r="O1056" s="120" t="str">
        <f>IF(AND(O1052="",O1053="",O1054="",O1055=""),"",IF(OR(C1044=1,C1044=2),SUM(O1052:O1054),SUM(O1052:O1055)))</f>
        <v/>
      </c>
      <c r="P1056" s="326" t="str">
        <f>IF(OR(N1047="",E1045="",O1056=""),"",IF(O1056&gt;=81%*P1051,"A",IF(O1056&gt;=61%*P1051,"B",IF(O1056&gt;=41%*P1051,"C",IF(O1056&gt;=21%*P1051,"D","E")))))</f>
        <v/>
      </c>
      <c r="Q1056" s="770"/>
      <c r="R1056" s="392" t="s">
        <v>215</v>
      </c>
      <c r="S1056" s="120" t="str">
        <f>IF(AND(S1052="",S1053="",S1054="",S1055=""),"",IF(OR(S1044=1,S1044=2),SUM(S1052:S1054),SUM(S1052:S1055)))</f>
        <v/>
      </c>
      <c r="T1056" s="120" t="str">
        <f>IF(AND(T1052="",T1053="",T1054="",T1055=""),"",IF(OR(S1044=1,S1044=2),SUM(T1052:T1054),SUM(T1052:T1055)))</f>
        <v/>
      </c>
      <c r="U1056" s="120" t="str">
        <f>IF(AND(U1052="",U1053="",U1054="",U1055=""),"",IF(OR(S1044=1,S1044=2),SUM(U1052:U1054),SUM(U1052:U1055)))</f>
        <v/>
      </c>
      <c r="V1056" s="120" t="str">
        <f>IF(AND(V1052="",V1053="",V1054="",V1055=""),"",IF(OR(S1044=1,S1044=2),SUM(V1052:V1054),SUM(V1052:V1055)))</f>
        <v/>
      </c>
      <c r="W1056" s="120" t="str">
        <f>IF(AND(W1052="",W1053="",W1054="",W1055=""),"",IF(OR(S1044=1,S1044=2),SUM(W1052:W1054),SUM(W1052:W1055)))</f>
        <v/>
      </c>
      <c r="X1056" s="120" t="str">
        <f>IF(AND(X1052="",X1053="",X1054="",X1055=""),"",IF(OR(S1044=1,S1044=2),SUM(X1052:X1054),SUM(X1052:X1055)))</f>
        <v/>
      </c>
      <c r="Y1056" s="120" t="str">
        <f>IF(AND(Y1052="",Y1053="",Y1054="",Y1055=""),"",IF(OR(S1044=1,S1044=2),SUM(Y1052:Y1054),SUM(Y1052:Y1055)))</f>
        <v/>
      </c>
      <c r="Z1056" s="120">
        <f>IF(AND(Z1052="",Z1053="",Z1054="",Z1055=""),"",IF(OR(S1044=1,S1044=2),SUM(Z1052:Z1054),SUM(Z1052:Z1055)))</f>
        <v>0</v>
      </c>
      <c r="AA1056" s="120" t="str">
        <f>IF(AND(AA1052="",AA1053="",AA1054="",AA1055=""),"",IF(OR(S1044=1,S1044=2),SUM(AA1052:AA1054),SUM(AA1052:AA1055)))</f>
        <v/>
      </c>
      <c r="AB1056" s="120" t="str">
        <f>IF(AND(AB1052="",AB1053="",AB1054="",AB1055=""),"",IF(OR(S1044=1,S1044=2),SUM(AB1052:AB1054),SUM(AB1052:AB1055)))</f>
        <v/>
      </c>
      <c r="AC1056" s="120" t="str">
        <f>IF(AND(AC1052="",AC1053="",AC1054="",AC1055=""),"",IF(OR(S1044=1,S1044=2),SUM(AC1052:AC1054),SUM(AC1052:AC1055)))</f>
        <v/>
      </c>
      <c r="AD1056" s="120" t="str">
        <f>IF(AND(AD1052="",AD1053="",AD1054="",AD1055=""),"",IF(OR(S1044=1,S1044=2),SUM(AD1052:AD1054),SUM(AD1052:AD1055)))</f>
        <v/>
      </c>
      <c r="AE1056" s="120" t="str">
        <f>IF(AND(AE1052="",AE1053="",AE1054="",AE1055=""),"",IF(OR(S1044=1,S1044=2),SUM(AE1052:AE1054),SUM(AE1052:AE1055)))</f>
        <v/>
      </c>
      <c r="AF1056" s="326" t="str">
        <f>IF(OR(AD1047="",U1045="",AE1056=""),"",IF(AE1056&gt;=81%*AF1051,"A",IF(AE1056&gt;=61%*AF1051,"B",IF(AE1056&gt;=41%*AF1051,"C",IF(AE1056&gt;=21%*AF1051,"D","E")))))</f>
        <v/>
      </c>
    </row>
    <row r="1057" spans="1:32" ht="9" customHeight="1">
      <c r="A1057" s="166" t="str">
        <f>IF(N1047="","",A1056+1)</f>
        <v/>
      </c>
      <c r="B1057" s="737"/>
      <c r="C1057" s="737"/>
      <c r="D1057" s="737"/>
      <c r="E1057" s="737"/>
      <c r="F1057" s="737"/>
      <c r="G1057" s="737"/>
      <c r="H1057" s="737"/>
      <c r="I1057" s="737"/>
      <c r="J1057" s="737"/>
      <c r="K1057" s="737"/>
      <c r="L1057" s="737"/>
      <c r="M1057" s="737"/>
      <c r="N1057" s="737"/>
      <c r="O1057" s="737"/>
      <c r="P1057" s="737"/>
      <c r="Q1057" s="770"/>
      <c r="R1057" s="737"/>
      <c r="S1057" s="737"/>
      <c r="T1057" s="737"/>
      <c r="U1057" s="737"/>
      <c r="V1057" s="737"/>
      <c r="W1057" s="737"/>
      <c r="X1057" s="737"/>
      <c r="Y1057" s="737"/>
      <c r="Z1057" s="737"/>
      <c r="AA1057" s="737"/>
      <c r="AB1057" s="737"/>
      <c r="AC1057" s="737"/>
      <c r="AD1057" s="737"/>
      <c r="AE1057" s="737"/>
      <c r="AF1057" s="737"/>
    </row>
    <row r="1058" spans="1:32" ht="22.5" customHeight="1">
      <c r="A1058" s="166" t="str">
        <f>IF(N1047="","",A1057+1)</f>
        <v/>
      </c>
      <c r="B1058" s="738" t="s">
        <v>213</v>
      </c>
      <c r="C1058" s="738"/>
      <c r="D1058" s="739" t="s">
        <v>229</v>
      </c>
      <c r="E1058" s="740"/>
      <c r="F1058" s="393" t="s">
        <v>186</v>
      </c>
      <c r="G1058" s="738" t="s">
        <v>213</v>
      </c>
      <c r="H1058" s="738"/>
      <c r="I1058" s="739" t="s">
        <v>229</v>
      </c>
      <c r="J1058" s="740"/>
      <c r="K1058" s="393" t="s">
        <v>186</v>
      </c>
      <c r="L1058" s="738" t="s">
        <v>213</v>
      </c>
      <c r="M1058" s="738"/>
      <c r="N1058" s="739" t="s">
        <v>229</v>
      </c>
      <c r="O1058" s="740"/>
      <c r="P1058" s="393" t="s">
        <v>186</v>
      </c>
      <c r="Q1058" s="770"/>
      <c r="R1058" s="738" t="s">
        <v>213</v>
      </c>
      <c r="S1058" s="738"/>
      <c r="T1058" s="739" t="s">
        <v>229</v>
      </c>
      <c r="U1058" s="740"/>
      <c r="V1058" s="393" t="s">
        <v>186</v>
      </c>
      <c r="W1058" s="738" t="s">
        <v>213</v>
      </c>
      <c r="X1058" s="738"/>
      <c r="Y1058" s="739" t="s">
        <v>229</v>
      </c>
      <c r="Z1058" s="740"/>
      <c r="AA1058" s="393" t="s">
        <v>186</v>
      </c>
      <c r="AB1058" s="738" t="s">
        <v>213</v>
      </c>
      <c r="AC1058" s="738"/>
      <c r="AD1058" s="739" t="s">
        <v>229</v>
      </c>
      <c r="AE1058" s="740"/>
      <c r="AF1058" s="393" t="s">
        <v>186</v>
      </c>
    </row>
    <row r="1059" spans="1:32" ht="21.75" customHeight="1">
      <c r="A1059" s="166" t="str">
        <f>IF(N1047="","",A1058+1)</f>
        <v/>
      </c>
      <c r="B1059" s="741" t="s">
        <v>221</v>
      </c>
      <c r="C1059" s="742"/>
      <c r="D1059" s="742"/>
      <c r="E1059" s="119" t="str">
        <f>IFERROR(VLOOKUP(N1047,Marks,90,0),"")</f>
        <v/>
      </c>
      <c r="F1059" s="130" t="str">
        <f>IFERROR(VLOOKUP(N1047,Marks,94,0),"")</f>
        <v/>
      </c>
      <c r="G1059" s="741" t="s">
        <v>192</v>
      </c>
      <c r="H1059" s="742"/>
      <c r="I1059" s="742"/>
      <c r="J1059" s="119" t="str">
        <f>IFERROR(VLOOKUP(N1047,Marks,98,0),"")</f>
        <v/>
      </c>
      <c r="K1059" s="130" t="str">
        <f>IFERROR(VLOOKUP(N1047,Marks,102,0),"")</f>
        <v/>
      </c>
      <c r="L1059" s="743" t="s">
        <v>193</v>
      </c>
      <c r="M1059" s="744"/>
      <c r="N1059" s="744"/>
      <c r="O1059" s="119" t="str">
        <f>IFERROR(VLOOKUP(N1047,Marks,106,0),"")</f>
        <v/>
      </c>
      <c r="P1059" s="130" t="str">
        <f>IFERROR(VLOOKUP(N1047,Marks,110,0),"")</f>
        <v/>
      </c>
      <c r="Q1059" s="770"/>
      <c r="R1059" s="740" t="s">
        <v>221</v>
      </c>
      <c r="S1059" s="740"/>
      <c r="T1059" s="740"/>
      <c r="U1059" s="119" t="str">
        <f>IFERROR(VLOOKUP(AD1047,Marks,90,0),"")</f>
        <v/>
      </c>
      <c r="V1059" s="130" t="str">
        <f>IFERROR(VLOOKUP(AD1047,Marks,94,0),"")</f>
        <v/>
      </c>
      <c r="W1059" s="740" t="s">
        <v>192</v>
      </c>
      <c r="X1059" s="740"/>
      <c r="Y1059" s="740"/>
      <c r="Z1059" s="119" t="str">
        <f>IFERROR(VLOOKUP(AD1047,Marks,98,0),"")</f>
        <v/>
      </c>
      <c r="AA1059" s="130" t="str">
        <f>IFERROR(VLOOKUP(AD1047,Marks,102,0),"")</f>
        <v/>
      </c>
      <c r="AB1059" s="745" t="s">
        <v>193</v>
      </c>
      <c r="AC1059" s="745"/>
      <c r="AD1059" s="745"/>
      <c r="AE1059" s="119" t="str">
        <f>IFERROR(VLOOKUP(AD1047,Marks,106,0),"")</f>
        <v/>
      </c>
      <c r="AF1059" s="130" t="str">
        <f>IFERROR(VLOOKUP(AD1047,Marks,110,0),"")</f>
        <v/>
      </c>
    </row>
    <row r="1060" spans="1:32" ht="21" customHeight="1">
      <c r="A1060" s="166" t="str">
        <f>IF(N1047="","",A1059+1)</f>
        <v/>
      </c>
      <c r="B1060" s="732" t="s">
        <v>216</v>
      </c>
      <c r="C1060" s="732"/>
      <c r="D1060" s="732"/>
      <c r="E1060" s="746" t="str">
        <f>IFERROR(VLOOKUP(N1047,Marks,116,0),"")</f>
        <v/>
      </c>
      <c r="F1060" s="746"/>
      <c r="G1060" s="746"/>
      <c r="H1060" s="746"/>
      <c r="I1060" s="732" t="s">
        <v>217</v>
      </c>
      <c r="J1060" s="732"/>
      <c r="K1060" s="732"/>
      <c r="L1060" s="732"/>
      <c r="M1060" s="747" t="str">
        <f>IFERROR(VLOOKUP(N1047,Marks,117,0),"")</f>
        <v/>
      </c>
      <c r="N1060" s="747"/>
      <c r="O1060" s="747"/>
      <c r="P1060" s="747"/>
      <c r="Q1060" s="770"/>
      <c r="R1060" s="732" t="s">
        <v>216</v>
      </c>
      <c r="S1060" s="732"/>
      <c r="T1060" s="732"/>
      <c r="U1060" s="746" t="str">
        <f>IFERROR(VLOOKUP(AD1047,Marks,116,0),"")</f>
        <v/>
      </c>
      <c r="V1060" s="746"/>
      <c r="W1060" s="746"/>
      <c r="X1060" s="746"/>
      <c r="Y1060" s="732" t="s">
        <v>217</v>
      </c>
      <c r="Z1060" s="732"/>
      <c r="AA1060" s="732"/>
      <c r="AB1060" s="732"/>
      <c r="AC1060" s="747" t="str">
        <f>IFERROR(VLOOKUP(AD1047,Marks,117,0),"")</f>
        <v/>
      </c>
      <c r="AD1060" s="747"/>
      <c r="AE1060" s="747"/>
      <c r="AF1060" s="747"/>
    </row>
    <row r="1061" spans="1:32" ht="21" customHeight="1">
      <c r="A1061" s="166" t="str">
        <f>IF(N1047="","",A1060+1)</f>
        <v/>
      </c>
      <c r="B1061" s="732" t="s">
        <v>218</v>
      </c>
      <c r="C1061" s="732"/>
      <c r="D1061" s="732"/>
      <c r="E1061" s="774" t="str">
        <f>IFERROR(VLOOKUP(N1047,Marks,115,0),"")</f>
        <v/>
      </c>
      <c r="F1061" s="774"/>
      <c r="G1061" s="774"/>
      <c r="H1061" s="774"/>
      <c r="I1061" s="732" t="s">
        <v>219</v>
      </c>
      <c r="J1061" s="732"/>
      <c r="K1061" s="732"/>
      <c r="L1061" s="732"/>
      <c r="M1061" s="733" t="str">
        <f>IFERROR(VLOOKUP(N1047,Marks,112,0),"")</f>
        <v/>
      </c>
      <c r="N1061" s="733"/>
      <c r="O1061" s="733"/>
      <c r="P1061" s="733"/>
      <c r="Q1061" s="770"/>
      <c r="R1061" s="732" t="s">
        <v>218</v>
      </c>
      <c r="S1061" s="732"/>
      <c r="T1061" s="732"/>
      <c r="U1061" s="774" t="str">
        <f>IFERROR(VLOOKUP(AD1047,Marks,115,0),"")</f>
        <v/>
      </c>
      <c r="V1061" s="774"/>
      <c r="W1061" s="774"/>
      <c r="X1061" s="774"/>
      <c r="Y1061" s="732" t="s">
        <v>219</v>
      </c>
      <c r="Z1061" s="732"/>
      <c r="AA1061" s="732"/>
      <c r="AB1061" s="732"/>
      <c r="AC1061" s="733" t="str">
        <f>IFERROR(VLOOKUP(AD1047,Marks,112,0),"")</f>
        <v/>
      </c>
      <c r="AD1061" s="733"/>
      <c r="AE1061" s="733"/>
      <c r="AF1061" s="733"/>
    </row>
    <row r="1062" spans="1:32" ht="21" customHeight="1">
      <c r="A1062" s="166" t="str">
        <f>IF(N1047="","",A1061+1)</f>
        <v/>
      </c>
      <c r="B1062" s="732" t="s">
        <v>220</v>
      </c>
      <c r="C1062" s="732"/>
      <c r="D1062" s="732"/>
      <c r="E1062" s="324" t="str">
        <f>IFERROR(VLOOKUP(N1047,Marks,113,0),"")</f>
        <v/>
      </c>
      <c r="F1062" s="325" t="s">
        <v>341</v>
      </c>
      <c r="G1062" s="734" t="str">
        <f>IF(OR(N1047="",E1045="",O1056=""),"",IF(O1056&gt;=81%*P1051,"A",IF(O1056&gt;=61%*P1051,"B",IF(O1056&gt;=41%*P1051,"C",IF(O1056&gt;=21%*P1051,"D","E")))))</f>
        <v/>
      </c>
      <c r="H1062" s="734"/>
      <c r="I1062" s="732" t="s">
        <v>222</v>
      </c>
      <c r="J1062" s="732"/>
      <c r="K1062" s="732"/>
      <c r="L1062" s="732"/>
      <c r="M1062" s="769" t="str">
        <f>IFERROR(VLOOKUP(N1047,Marks,114,0),"")</f>
        <v/>
      </c>
      <c r="N1062" s="769"/>
      <c r="O1062" s="769"/>
      <c r="P1062" s="769"/>
      <c r="Q1062" s="770"/>
      <c r="R1062" s="732" t="s">
        <v>220</v>
      </c>
      <c r="S1062" s="732"/>
      <c r="T1062" s="732"/>
      <c r="U1062" s="324" t="str">
        <f>IFERROR(VLOOKUP(AD1047,Marks,113,0),"")</f>
        <v/>
      </c>
      <c r="V1062" s="325" t="s">
        <v>341</v>
      </c>
      <c r="W1062" s="734" t="str">
        <f>IF(OR(AD1047="",U1045="",AE1056=""),"",IF(AE1056&gt;=81%*AF1051,"A",IF(AE1056&gt;=61%*AF1051,"B",IF(AE1056&gt;=41%*AF1051,"C",IF(AE1056&gt;=21%*AF1051,"D","E")))))</f>
        <v/>
      </c>
      <c r="X1062" s="734"/>
      <c r="Y1062" s="732" t="s">
        <v>222</v>
      </c>
      <c r="Z1062" s="732"/>
      <c r="AA1062" s="732"/>
      <c r="AB1062" s="732"/>
      <c r="AC1062" s="769" t="str">
        <f>IFERROR(VLOOKUP(AD1047,Marks,114,0),"")</f>
        <v/>
      </c>
      <c r="AD1062" s="769"/>
      <c r="AE1062" s="769"/>
      <c r="AF1062" s="769"/>
    </row>
    <row r="1063" spans="1:32" ht="21" customHeight="1">
      <c r="A1063" s="166" t="str">
        <f>IF(N1047="","",A1062+1)</f>
        <v/>
      </c>
      <c r="B1063" s="768" t="s">
        <v>228</v>
      </c>
      <c r="C1063" s="768"/>
      <c r="D1063" s="768"/>
      <c r="E1063" s="735">
        <f>'Master sheet'!$C$10</f>
        <v>44697</v>
      </c>
      <c r="F1063" s="735"/>
      <c r="G1063" s="735"/>
      <c r="H1063" s="318"/>
      <c r="I1063" s="121"/>
      <c r="J1063" s="121"/>
      <c r="K1063" s="76"/>
      <c r="L1063" s="121"/>
      <c r="M1063" s="121"/>
      <c r="N1063" s="121"/>
      <c r="O1063" s="121"/>
      <c r="P1063" s="121"/>
      <c r="Q1063" s="770"/>
      <c r="R1063" s="768" t="s">
        <v>228</v>
      </c>
      <c r="S1063" s="768"/>
      <c r="T1063" s="768"/>
      <c r="U1063" s="735">
        <f>'Master sheet'!$C$10</f>
        <v>44697</v>
      </c>
      <c r="V1063" s="735"/>
      <c r="W1063" s="735"/>
      <c r="X1063" s="121"/>
      <c r="Y1063" s="121"/>
      <c r="Z1063" s="121"/>
      <c r="AA1063" s="76"/>
      <c r="AB1063" s="121"/>
      <c r="AC1063" s="121"/>
      <c r="AD1063" s="121"/>
      <c r="AE1063" s="121"/>
      <c r="AF1063" s="121"/>
    </row>
    <row r="1064" spans="1:32" ht="43.5" customHeight="1">
      <c r="A1064" s="166" t="str">
        <f>IF(N1047="","",A1063+1)</f>
        <v/>
      </c>
      <c r="B1064" s="755" t="str">
        <f>IF(AND(C1044=1),CONCATENATE("( ",UPPER('Master sheet'!$F$10)," )"),IF(AND(C1044=2),CONCATENATE("( ",UPPER('Master sheet'!$F$18)," )"),IF(AND(C1044=3),CONCATENATE("( ",UPPER('Master sheet'!$J$10)," )"),IF(AND(C1044=4),CONCATENATE("( ",UPPER('Master sheet'!$J$18)," )"),""))))</f>
        <v/>
      </c>
      <c r="C1064" s="755"/>
      <c r="D1064" s="755"/>
      <c r="E1064" s="755"/>
      <c r="F1064" s="756" t="str">
        <f>IF(AND(N1047=""),"",CONCATENATE("(",'Master sheet'!$C$14," )"))</f>
        <v/>
      </c>
      <c r="G1064" s="756"/>
      <c r="H1064" s="756"/>
      <c r="I1064" s="756"/>
      <c r="J1064" s="756"/>
      <c r="K1064" s="756" t="str">
        <f>IF(AND(N1047=""),"",CONCATENATE("(",'Master sheet'!$C$12," )"))</f>
        <v/>
      </c>
      <c r="L1064" s="756"/>
      <c r="M1064" s="756"/>
      <c r="N1064" s="756"/>
      <c r="O1064" s="756"/>
      <c r="P1064" s="756"/>
      <c r="Q1064" s="770"/>
      <c r="R1064" s="755" t="str">
        <f>IF(AND(S1044=1),CONCATENATE("( ",UPPER('Master sheet'!$F$10)," )"),IF(AND(S1044=2),CONCATENATE("( ",UPPER('Master sheet'!$F$18)," )"),IF(AND(S1044=3),CONCATENATE("( ",UPPER('Master sheet'!$J$10)," )"),IF(AND(S1044=4),CONCATENATE("( ",UPPER('Master sheet'!$J$18)," )"),""))))</f>
        <v/>
      </c>
      <c r="S1064" s="755"/>
      <c r="T1064" s="755"/>
      <c r="U1064" s="755"/>
      <c r="V1064" s="756" t="str">
        <f>IF(AND(AD1047=""),"",CONCATENATE("(",'Master sheet'!$C$14," )"))</f>
        <v/>
      </c>
      <c r="W1064" s="756"/>
      <c r="X1064" s="756"/>
      <c r="Y1064" s="756"/>
      <c r="Z1064" s="756"/>
      <c r="AA1064" s="756" t="str">
        <f>IF(AND(AD1047=""),"",CONCATENATE("(",'Master sheet'!$C$12," )"))</f>
        <v/>
      </c>
      <c r="AB1064" s="756"/>
      <c r="AC1064" s="756"/>
      <c r="AD1064" s="756"/>
      <c r="AE1064" s="756"/>
      <c r="AF1064" s="756"/>
    </row>
    <row r="1065" spans="1:32" ht="21.75" customHeight="1">
      <c r="A1065" s="166" t="str">
        <f>IF(N1047="","",A1064+1)</f>
        <v/>
      </c>
      <c r="B1065" s="757" t="s">
        <v>223</v>
      </c>
      <c r="C1065" s="757"/>
      <c r="D1065" s="757"/>
      <c r="E1065" s="757"/>
      <c r="F1065" s="758" t="s">
        <v>224</v>
      </c>
      <c r="G1065" s="758"/>
      <c r="H1065" s="758"/>
      <c r="I1065" s="758"/>
      <c r="J1065" s="758"/>
      <c r="K1065" s="757" t="s">
        <v>225</v>
      </c>
      <c r="L1065" s="757"/>
      <c r="M1065" s="757"/>
      <c r="N1065" s="757"/>
      <c r="O1065" s="757"/>
      <c r="P1065" s="757"/>
      <c r="Q1065" s="770"/>
      <c r="R1065" s="757" t="s">
        <v>223</v>
      </c>
      <c r="S1065" s="757"/>
      <c r="T1065" s="757"/>
      <c r="U1065" s="757"/>
      <c r="V1065" s="758" t="s">
        <v>224</v>
      </c>
      <c r="W1065" s="758"/>
      <c r="X1065" s="758"/>
      <c r="Y1065" s="758"/>
      <c r="Z1065" s="758"/>
      <c r="AA1065" s="757" t="s">
        <v>225</v>
      </c>
      <c r="AB1065" s="757"/>
      <c r="AC1065" s="757"/>
      <c r="AD1065" s="757"/>
      <c r="AE1065" s="757"/>
      <c r="AF1065" s="757"/>
    </row>
    <row r="1067" spans="1:32" ht="21.9" customHeight="1">
      <c r="A1067" s="165" t="str">
        <f>IF(N1073="","",1)</f>
        <v/>
      </c>
      <c r="B1067" s="759" t="s">
        <v>203</v>
      </c>
      <c r="C1067" s="759"/>
      <c r="D1067" s="759"/>
      <c r="E1067" s="759"/>
      <c r="F1067" s="759"/>
      <c r="G1067" s="759"/>
      <c r="H1067" s="759"/>
      <c r="I1067" s="759"/>
      <c r="J1067" s="759"/>
      <c r="K1067" s="759"/>
      <c r="L1067" s="759"/>
      <c r="M1067" s="759"/>
      <c r="N1067" s="759"/>
      <c r="O1067" s="759"/>
      <c r="P1067" s="759"/>
      <c r="Q1067" s="770" t="s">
        <v>249</v>
      </c>
      <c r="R1067" s="759" t="s">
        <v>203</v>
      </c>
      <c r="S1067" s="759"/>
      <c r="T1067" s="759"/>
      <c r="U1067" s="759"/>
      <c r="V1067" s="759"/>
      <c r="W1067" s="759"/>
      <c r="X1067" s="759"/>
      <c r="Y1067" s="759"/>
      <c r="Z1067" s="759"/>
      <c r="AA1067" s="759"/>
      <c r="AB1067" s="759"/>
      <c r="AC1067" s="759"/>
      <c r="AD1067" s="759"/>
      <c r="AE1067" s="759"/>
      <c r="AF1067" s="759"/>
    </row>
    <row r="1068" spans="1:32" ht="21.9" customHeight="1">
      <c r="A1068" s="166" t="str">
        <f>IF(N1073="","",A1067+1)</f>
        <v/>
      </c>
      <c r="B1068" s="771" t="s">
        <v>204</v>
      </c>
      <c r="C1068" s="771"/>
      <c r="D1068" s="771"/>
      <c r="E1068" s="771"/>
      <c r="F1068" s="771"/>
      <c r="G1068" s="771"/>
      <c r="H1068" s="771"/>
      <c r="I1068" s="771"/>
      <c r="J1068" s="771"/>
      <c r="K1068" s="771"/>
      <c r="L1068" s="771"/>
      <c r="M1068" s="771"/>
      <c r="N1068" s="771"/>
      <c r="O1068" s="771"/>
      <c r="P1068" s="771"/>
      <c r="Q1068" s="770"/>
      <c r="R1068" s="771" t="s">
        <v>204</v>
      </c>
      <c r="S1068" s="771"/>
      <c r="T1068" s="771"/>
      <c r="U1068" s="771"/>
      <c r="V1068" s="771"/>
      <c r="W1068" s="771"/>
      <c r="X1068" s="771"/>
      <c r="Y1068" s="771"/>
      <c r="Z1068" s="771"/>
      <c r="AA1068" s="771"/>
      <c r="AB1068" s="771"/>
      <c r="AC1068" s="771"/>
      <c r="AD1068" s="771"/>
      <c r="AE1068" s="771"/>
      <c r="AF1068" s="771"/>
    </row>
    <row r="1069" spans="1:32" ht="21.9" customHeight="1">
      <c r="A1069" s="166" t="str">
        <f>IF(N1073="","",A1068+1)</f>
        <v/>
      </c>
      <c r="B1069" s="772" t="s">
        <v>168</v>
      </c>
      <c r="C1069" s="772"/>
      <c r="D1069" s="772"/>
      <c r="E1069" s="773" t="str">
        <f>IF(AND(N1073=""),"",'Result Sheet'!$F$2)</f>
        <v/>
      </c>
      <c r="F1069" s="773"/>
      <c r="G1069" s="773"/>
      <c r="H1069" s="773"/>
      <c r="I1069" s="773"/>
      <c r="J1069" s="773"/>
      <c r="K1069" s="773"/>
      <c r="L1069" s="773"/>
      <c r="M1069" s="773"/>
      <c r="N1069" s="773"/>
      <c r="O1069" s="773"/>
      <c r="P1069" s="773"/>
      <c r="Q1069" s="770"/>
      <c r="R1069" s="772" t="s">
        <v>168</v>
      </c>
      <c r="S1069" s="772"/>
      <c r="T1069" s="772"/>
      <c r="U1069" s="773" t="str">
        <f>IF(AND(AD1073=""),"",'Result Sheet'!$F$2)</f>
        <v/>
      </c>
      <c r="V1069" s="773"/>
      <c r="W1069" s="773"/>
      <c r="X1069" s="773"/>
      <c r="Y1069" s="773"/>
      <c r="Z1069" s="773"/>
      <c r="AA1069" s="773"/>
      <c r="AB1069" s="773"/>
      <c r="AC1069" s="773"/>
      <c r="AD1069" s="773"/>
      <c r="AE1069" s="773"/>
      <c r="AF1069" s="773"/>
    </row>
    <row r="1070" spans="1:32" ht="21.9" customHeight="1">
      <c r="A1070" s="166" t="str">
        <f>IF(N1073="","",A1069+1)</f>
        <v/>
      </c>
      <c r="B1070" s="164" t="s">
        <v>169</v>
      </c>
      <c r="C1070" s="748" t="str">
        <f>IFERROR(VLOOKUP(N1073,Marks,2,0),"")</f>
        <v/>
      </c>
      <c r="D1070" s="748"/>
      <c r="E1070" s="766" t="s">
        <v>212</v>
      </c>
      <c r="F1070" s="766"/>
      <c r="G1070" s="766"/>
      <c r="H1070" s="748" t="str">
        <f>IFERROR(VLOOKUP(N1073,Marks,3,0),"")</f>
        <v/>
      </c>
      <c r="I1070" s="748"/>
      <c r="J1070" s="749" t="s">
        <v>205</v>
      </c>
      <c r="K1070" s="749"/>
      <c r="L1070" s="749"/>
      <c r="M1070" s="749"/>
      <c r="N1070" s="750" t="str">
        <f>IF(AND(N1073=""),"",'Marks Entry 1st'!$I$2)</f>
        <v/>
      </c>
      <c r="O1070" s="750"/>
      <c r="P1070" s="750"/>
      <c r="Q1070" s="770"/>
      <c r="R1070" s="164" t="s">
        <v>169</v>
      </c>
      <c r="S1070" s="748" t="str">
        <f>IFERROR(VLOOKUP(AD1073,Marks,2,0),"")</f>
        <v/>
      </c>
      <c r="T1070" s="748"/>
      <c r="U1070" s="766" t="s">
        <v>212</v>
      </c>
      <c r="V1070" s="766"/>
      <c r="W1070" s="766"/>
      <c r="X1070" s="748" t="str">
        <f>IFERROR(VLOOKUP(AD1073,Marks,3,0),"")</f>
        <v/>
      </c>
      <c r="Y1070" s="748"/>
      <c r="Z1070" s="749" t="s">
        <v>205</v>
      </c>
      <c r="AA1070" s="749"/>
      <c r="AB1070" s="749"/>
      <c r="AC1070" s="749"/>
      <c r="AD1070" s="750" t="str">
        <f>IF(AND(AD1073=""),"",'Marks Entry 1st'!$I$2)</f>
        <v/>
      </c>
      <c r="AE1070" s="750"/>
      <c r="AF1070" s="750"/>
    </row>
    <row r="1071" spans="1:32" ht="21.9" customHeight="1">
      <c r="A1071" s="166" t="str">
        <f>IF(N1073="","",A1070+1)</f>
        <v/>
      </c>
      <c r="B1071" s="751" t="s">
        <v>206</v>
      </c>
      <c r="C1071" s="751"/>
      <c r="D1071" s="751"/>
      <c r="E1071" s="752" t="str">
        <f>IFERROR(VLOOKUP(N1073,Marks,6,0),"")</f>
        <v/>
      </c>
      <c r="F1071" s="752"/>
      <c r="G1071" s="752"/>
      <c r="H1071" s="752"/>
      <c r="I1071" s="752"/>
      <c r="J1071" s="753" t="s">
        <v>209</v>
      </c>
      <c r="K1071" s="753"/>
      <c r="L1071" s="753"/>
      <c r="M1071" s="753"/>
      <c r="N1071" s="754" t="str">
        <f>IFERROR(VLOOKUP(N1073,Marks,5,0),"")</f>
        <v/>
      </c>
      <c r="O1071" s="754"/>
      <c r="P1071" s="754"/>
      <c r="Q1071" s="770"/>
      <c r="R1071" s="751" t="s">
        <v>206</v>
      </c>
      <c r="S1071" s="751"/>
      <c r="T1071" s="751"/>
      <c r="U1071" s="752" t="str">
        <f>IFERROR(VLOOKUP(AD1073,Marks,6,0),"")</f>
        <v/>
      </c>
      <c r="V1071" s="752"/>
      <c r="W1071" s="752"/>
      <c r="X1071" s="752"/>
      <c r="Y1071" s="752"/>
      <c r="Z1071" s="753" t="s">
        <v>209</v>
      </c>
      <c r="AA1071" s="753"/>
      <c r="AB1071" s="753"/>
      <c r="AC1071" s="753"/>
      <c r="AD1071" s="754" t="str">
        <f>IFERROR(VLOOKUP(AD1073,Marks,5,0),"")</f>
        <v/>
      </c>
      <c r="AE1071" s="754"/>
      <c r="AF1071" s="754"/>
    </row>
    <row r="1072" spans="1:32" ht="21.9" customHeight="1">
      <c r="A1072" s="166" t="str">
        <f>IF(N1073="","",A1071+1)</f>
        <v/>
      </c>
      <c r="B1072" s="751" t="s">
        <v>207</v>
      </c>
      <c r="C1072" s="751"/>
      <c r="D1072" s="751"/>
      <c r="E1072" s="752" t="str">
        <f>IFERROR(VLOOKUP(N1073,Marks,7,0),"")</f>
        <v/>
      </c>
      <c r="F1072" s="752"/>
      <c r="G1072" s="752"/>
      <c r="H1072" s="752"/>
      <c r="I1072" s="752"/>
      <c r="J1072" s="753" t="s">
        <v>210</v>
      </c>
      <c r="K1072" s="753"/>
      <c r="L1072" s="753"/>
      <c r="M1072" s="753"/>
      <c r="N1072" s="767" t="str">
        <f>IFERROR(VLOOKUP(N1073,Marks,4,0),"")</f>
        <v/>
      </c>
      <c r="O1072" s="767"/>
      <c r="P1072" s="767"/>
      <c r="Q1072" s="770"/>
      <c r="R1072" s="751" t="s">
        <v>207</v>
      </c>
      <c r="S1072" s="751"/>
      <c r="T1072" s="751"/>
      <c r="U1072" s="752" t="str">
        <f>IFERROR(VLOOKUP(AD1073,Marks,7,0),"")</f>
        <v/>
      </c>
      <c r="V1072" s="752"/>
      <c r="W1072" s="752"/>
      <c r="X1072" s="752"/>
      <c r="Y1072" s="752"/>
      <c r="Z1072" s="753" t="s">
        <v>210</v>
      </c>
      <c r="AA1072" s="753"/>
      <c r="AB1072" s="753"/>
      <c r="AC1072" s="753"/>
      <c r="AD1072" s="767" t="str">
        <f>IFERROR(VLOOKUP(AD1073,Marks,4,0),"")</f>
        <v/>
      </c>
      <c r="AE1072" s="767"/>
      <c r="AF1072" s="767"/>
    </row>
    <row r="1073" spans="1:32" ht="21.9" customHeight="1">
      <c r="A1073" s="166" t="str">
        <f>IF(N1073="","",A1072+1)</f>
        <v/>
      </c>
      <c r="B1073" s="751" t="s">
        <v>208</v>
      </c>
      <c r="C1073" s="751"/>
      <c r="D1073" s="751"/>
      <c r="E1073" s="752" t="str">
        <f>IFERROR(VLOOKUP(N1073,Marks,8,0),"")</f>
        <v/>
      </c>
      <c r="F1073" s="752"/>
      <c r="G1073" s="752"/>
      <c r="H1073" s="752"/>
      <c r="I1073" s="752"/>
      <c r="J1073" s="753" t="s">
        <v>211</v>
      </c>
      <c r="K1073" s="753"/>
      <c r="L1073" s="753"/>
      <c r="M1073" s="753"/>
      <c r="N1073" s="760" t="str">
        <f>IF(AD1047="","",IF(AND(AD1047+1&gt;$AN$6),"",AD1047+1))</f>
        <v/>
      </c>
      <c r="O1073" s="760"/>
      <c r="P1073" s="760"/>
      <c r="Q1073" s="770"/>
      <c r="R1073" s="751" t="s">
        <v>208</v>
      </c>
      <c r="S1073" s="751"/>
      <c r="T1073" s="751"/>
      <c r="U1073" s="752" t="str">
        <f>IFERROR(VLOOKUP(AD1073,Marks,8,0),"")</f>
        <v/>
      </c>
      <c r="V1073" s="752"/>
      <c r="W1073" s="752"/>
      <c r="X1073" s="752"/>
      <c r="Y1073" s="752"/>
      <c r="Z1073" s="753" t="s">
        <v>211</v>
      </c>
      <c r="AA1073" s="753"/>
      <c r="AB1073" s="753"/>
      <c r="AC1073" s="753"/>
      <c r="AD1073" s="761" t="str">
        <f>IF(N1073="","",IF(AND(N1073+1&gt;$AN$6),"",N1073+1))</f>
        <v/>
      </c>
      <c r="AE1073" s="761"/>
      <c r="AF1073" s="761"/>
    </row>
    <row r="1074" spans="1:32" ht="9" customHeight="1">
      <c r="A1074" s="166" t="str">
        <f>IF(N1073="","",A1073+1)</f>
        <v/>
      </c>
      <c r="B1074" s="123"/>
      <c r="C1074" s="123"/>
      <c r="D1074" s="123"/>
      <c r="E1074" s="124"/>
      <c r="F1074" s="124"/>
      <c r="G1074" s="124"/>
      <c r="H1074" s="123"/>
      <c r="I1074" s="123"/>
      <c r="J1074" s="125"/>
      <c r="K1074" s="125"/>
      <c r="L1074" s="125"/>
      <c r="M1074" s="76"/>
      <c r="N1074" s="76"/>
      <c r="O1074" s="76"/>
      <c r="P1074" s="76"/>
      <c r="Q1074" s="770"/>
      <c r="R1074" s="123"/>
      <c r="S1074" s="123"/>
      <c r="T1074" s="123"/>
      <c r="U1074" s="124"/>
      <c r="V1074" s="124"/>
      <c r="W1074" s="124"/>
      <c r="X1074" s="123"/>
      <c r="Y1074" s="123"/>
      <c r="Z1074" s="125"/>
      <c r="AA1074" s="125"/>
      <c r="AB1074" s="125"/>
      <c r="AC1074" s="76"/>
      <c r="AD1074" s="76"/>
      <c r="AE1074" s="76"/>
      <c r="AF1074" s="76"/>
    </row>
    <row r="1075" spans="1:32" ht="21" customHeight="1">
      <c r="A1075" s="166" t="str">
        <f>IF(N1073="","",A1074+1)</f>
        <v/>
      </c>
      <c r="B1075" s="762" t="s">
        <v>213</v>
      </c>
      <c r="C1075" s="610" t="s">
        <v>214</v>
      </c>
      <c r="D1075" s="610"/>
      <c r="E1075" s="610"/>
      <c r="F1075" s="763" t="s">
        <v>13</v>
      </c>
      <c r="G1075" s="764"/>
      <c r="H1075" s="764"/>
      <c r="I1075" s="765"/>
      <c r="J1075" s="613" t="s">
        <v>184</v>
      </c>
      <c r="K1075" s="614" t="s">
        <v>167</v>
      </c>
      <c r="L1075" s="615"/>
      <c r="M1075" s="615"/>
      <c r="N1075" s="616"/>
      <c r="O1075" s="580" t="s">
        <v>185</v>
      </c>
      <c r="P1075" s="581" t="s">
        <v>186</v>
      </c>
      <c r="Q1075" s="770"/>
      <c r="R1075" s="762" t="s">
        <v>213</v>
      </c>
      <c r="S1075" s="610" t="s">
        <v>214</v>
      </c>
      <c r="T1075" s="610"/>
      <c r="U1075" s="610"/>
      <c r="V1075" s="763" t="s">
        <v>13</v>
      </c>
      <c r="W1075" s="764"/>
      <c r="X1075" s="764"/>
      <c r="Y1075" s="765"/>
      <c r="Z1075" s="613" t="s">
        <v>184</v>
      </c>
      <c r="AA1075" s="614" t="s">
        <v>167</v>
      </c>
      <c r="AB1075" s="615"/>
      <c r="AC1075" s="615"/>
      <c r="AD1075" s="616"/>
      <c r="AE1075" s="580" t="s">
        <v>185</v>
      </c>
      <c r="AF1075" s="581" t="s">
        <v>186</v>
      </c>
    </row>
    <row r="1076" spans="1:32" ht="90.75" customHeight="1">
      <c r="A1076" s="166" t="str">
        <f>IF(N1073="","",A1075+1)</f>
        <v/>
      </c>
      <c r="B1076" s="762"/>
      <c r="C1076" s="171" t="s">
        <v>11</v>
      </c>
      <c r="D1076" s="171" t="s">
        <v>180</v>
      </c>
      <c r="E1076" s="171" t="s">
        <v>108</v>
      </c>
      <c r="F1076" s="171" t="s">
        <v>182</v>
      </c>
      <c r="G1076" s="171" t="s">
        <v>183</v>
      </c>
      <c r="H1076" s="305" t="s">
        <v>10</v>
      </c>
      <c r="I1076" s="171" t="s">
        <v>108</v>
      </c>
      <c r="J1076" s="613"/>
      <c r="K1076" s="172" t="s">
        <v>182</v>
      </c>
      <c r="L1076" s="172" t="s">
        <v>183</v>
      </c>
      <c r="M1076" s="173" t="s">
        <v>10</v>
      </c>
      <c r="N1076" s="171" t="s">
        <v>108</v>
      </c>
      <c r="O1076" s="580"/>
      <c r="P1076" s="736"/>
      <c r="Q1076" s="770"/>
      <c r="R1076" s="762"/>
      <c r="S1076" s="171" t="s">
        <v>11</v>
      </c>
      <c r="T1076" s="171" t="s">
        <v>180</v>
      </c>
      <c r="U1076" s="171" t="s">
        <v>108</v>
      </c>
      <c r="V1076" s="171" t="s">
        <v>182</v>
      </c>
      <c r="W1076" s="171" t="s">
        <v>183</v>
      </c>
      <c r="X1076" s="305" t="s">
        <v>10</v>
      </c>
      <c r="Y1076" s="171" t="s">
        <v>108</v>
      </c>
      <c r="Z1076" s="613"/>
      <c r="AA1076" s="172" t="s">
        <v>182</v>
      </c>
      <c r="AB1076" s="172" t="s">
        <v>183</v>
      </c>
      <c r="AC1076" s="173" t="s">
        <v>10</v>
      </c>
      <c r="AD1076" s="171" t="s">
        <v>108</v>
      </c>
      <c r="AE1076" s="580"/>
      <c r="AF1076" s="736">
        <v>0</v>
      </c>
    </row>
    <row r="1077" spans="1:32" ht="18.75" customHeight="1">
      <c r="A1077" s="166" t="str">
        <f>IF(N1073="","",A1076+1)</f>
        <v/>
      </c>
      <c r="B1077" s="762"/>
      <c r="C1077" s="390">
        <v>20</v>
      </c>
      <c r="D1077" s="390">
        <v>20</v>
      </c>
      <c r="E1077" s="116">
        <v>40</v>
      </c>
      <c r="F1077" s="390">
        <v>30</v>
      </c>
      <c r="G1077" s="390">
        <v>18</v>
      </c>
      <c r="H1077" s="390">
        <v>12</v>
      </c>
      <c r="I1077" s="116">
        <v>60</v>
      </c>
      <c r="J1077" s="118">
        <v>100</v>
      </c>
      <c r="K1077" s="390">
        <v>50</v>
      </c>
      <c r="L1077" s="390">
        <v>30</v>
      </c>
      <c r="M1077" s="390">
        <v>20</v>
      </c>
      <c r="N1077" s="116">
        <v>100</v>
      </c>
      <c r="O1077" s="118">
        <v>200</v>
      </c>
      <c r="P1077" s="775" t="str">
        <f>IF(AND(N1073="",C1070="",E1071="",N1071=""),"",IF(OR(C1070=1,C1070=2),600,800))</f>
        <v/>
      </c>
      <c r="Q1077" s="770"/>
      <c r="R1077" s="762"/>
      <c r="S1077" s="390">
        <v>20</v>
      </c>
      <c r="T1077" s="390">
        <v>20</v>
      </c>
      <c r="U1077" s="116">
        <v>40</v>
      </c>
      <c r="V1077" s="390">
        <v>30</v>
      </c>
      <c r="W1077" s="390">
        <v>18</v>
      </c>
      <c r="X1077" s="390">
        <v>12</v>
      </c>
      <c r="Y1077" s="116">
        <v>60</v>
      </c>
      <c r="Z1077" s="118">
        <v>100</v>
      </c>
      <c r="AA1077" s="390">
        <v>50</v>
      </c>
      <c r="AB1077" s="390">
        <v>30</v>
      </c>
      <c r="AC1077" s="390">
        <v>20</v>
      </c>
      <c r="AD1077" s="116">
        <v>100</v>
      </c>
      <c r="AE1077" s="118">
        <v>200</v>
      </c>
      <c r="AF1077" s="775" t="str">
        <f>IF(AND(AD1073="",S1070="",U1071="",AD1071=""),"",IF(OR(S1070=1,S1070=2),600,800))</f>
        <v/>
      </c>
    </row>
    <row r="1078" spans="1:32" ht="21" customHeight="1">
      <c r="A1078" s="166" t="str">
        <f>IF(N1073="","",A1077+1)</f>
        <v/>
      </c>
      <c r="B1078" s="122" t="str">
        <f>'Result Sheet'!$L$4</f>
        <v xml:space="preserve">हिन्दी </v>
      </c>
      <c r="C1078" s="391" t="str">
        <f>IFERROR(VLOOKUP(N1073,Marks,11,0),"")</f>
        <v/>
      </c>
      <c r="D1078" s="391" t="str">
        <f>IFERROR(VLOOKUP(N1073,Marks,12,0),"")</f>
        <v/>
      </c>
      <c r="E1078" s="117" t="str">
        <f>IFERROR(VLOOKUP(N1073,Marks,13,0),"")</f>
        <v/>
      </c>
      <c r="F1078" s="391" t="str">
        <f>IFERROR(VLOOKUP(N1073,Marks,14,0),"")</f>
        <v/>
      </c>
      <c r="G1078" s="391" t="str">
        <f>IFERROR(VLOOKUP(N1073,Marks,15,0),"")</f>
        <v/>
      </c>
      <c r="H1078" s="391" t="str">
        <f>IFERROR(VLOOKUP(N1073,Marks,16,0),"")</f>
        <v/>
      </c>
      <c r="I1078" s="117" t="str">
        <f>IFERROR(VLOOKUP(N1073,Marks,17,0),"")</f>
        <v/>
      </c>
      <c r="J1078" s="119">
        <f>IFERROR(VLOOKUP(N1073,Marks,18,0),"")</f>
        <v>0</v>
      </c>
      <c r="K1078" s="391" t="str">
        <f>IFERROR(VLOOKUP(N1073,Marks,19,0),"")</f>
        <v/>
      </c>
      <c r="L1078" s="391" t="str">
        <f>IFERROR(VLOOKUP(N1073,Marks,20,0),"")</f>
        <v/>
      </c>
      <c r="M1078" s="391" t="str">
        <f>IFERROR(VLOOKUP(N1073,Marks,21,0),"")</f>
        <v/>
      </c>
      <c r="N1078" s="117" t="str">
        <f>IFERROR(VLOOKUP(N1073,Marks,22,0),"")</f>
        <v/>
      </c>
      <c r="O1078" s="119" t="str">
        <f>IFERROR(VLOOKUP(N1073,Marks,23,0),"")</f>
        <v/>
      </c>
      <c r="P1078" s="323" t="str">
        <f>IFERROR(VLOOKUP(N1073,Marks,29,0),"")</f>
        <v/>
      </c>
      <c r="Q1078" s="770"/>
      <c r="R1078" s="122" t="str">
        <f>'Result Sheet'!$L$4</f>
        <v xml:space="preserve">हिन्दी </v>
      </c>
      <c r="S1078" s="391" t="str">
        <f>IFERROR(VLOOKUP(AD1073,Marks,11,0),"")</f>
        <v/>
      </c>
      <c r="T1078" s="391" t="str">
        <f>IFERROR(VLOOKUP(AD1073,Marks,12,0),"")</f>
        <v/>
      </c>
      <c r="U1078" s="117" t="str">
        <f>IFERROR(VLOOKUP(AD1073,Marks,13,0),"")</f>
        <v/>
      </c>
      <c r="V1078" s="391" t="str">
        <f>IFERROR(VLOOKUP(AD1073,Marks,14,0),"")</f>
        <v/>
      </c>
      <c r="W1078" s="391" t="str">
        <f>IFERROR(VLOOKUP(AD1073,Marks,15,0),"")</f>
        <v/>
      </c>
      <c r="X1078" s="391" t="str">
        <f>IFERROR(VLOOKUP(AD1073,Marks,16,0),"")</f>
        <v/>
      </c>
      <c r="Y1078" s="117" t="str">
        <f>IFERROR(VLOOKUP(AD1073,Marks,17,0),"")</f>
        <v/>
      </c>
      <c r="Z1078" s="119">
        <f>IFERROR(VLOOKUP(AD1073,Marks,18,0),"")</f>
        <v>0</v>
      </c>
      <c r="AA1078" s="391" t="str">
        <f>IFERROR(VLOOKUP(AD1073,Marks,19,0),"")</f>
        <v/>
      </c>
      <c r="AB1078" s="391" t="str">
        <f>IFERROR(VLOOKUP(AD1073,Marks,20,0),"")</f>
        <v/>
      </c>
      <c r="AC1078" s="391" t="str">
        <f>IFERROR(VLOOKUP(AD1073,Marks,21,0),"")</f>
        <v/>
      </c>
      <c r="AD1078" s="117" t="str">
        <f>IFERROR(VLOOKUP(AD1073,Marks,22,0),"")</f>
        <v/>
      </c>
      <c r="AE1078" s="119" t="str">
        <f>IFERROR(VLOOKUP(AD1073,Marks,23,0),"")</f>
        <v/>
      </c>
      <c r="AF1078" s="323" t="str">
        <f>IFERROR(VLOOKUP(AD1073,Marks,29,0),"")</f>
        <v/>
      </c>
    </row>
    <row r="1079" spans="1:32" ht="21" customHeight="1">
      <c r="A1079" s="166" t="str">
        <f>IF(N1073="","",A1078+1)</f>
        <v/>
      </c>
      <c r="B1079" s="122" t="str">
        <f>'Result Sheet'!$AE$4</f>
        <v xml:space="preserve">अंग्रेजी </v>
      </c>
      <c r="C1079" s="391" t="str">
        <f>IFERROR(VLOOKUP(N1073,Marks,30,0),"")</f>
        <v/>
      </c>
      <c r="D1079" s="391" t="str">
        <f>IFERROR(VLOOKUP(N1073,Marks,31,0),"")</f>
        <v/>
      </c>
      <c r="E1079" s="117" t="str">
        <f>IFERROR(VLOOKUP(N1073,Marks,32,0),"")</f>
        <v/>
      </c>
      <c r="F1079" s="391" t="str">
        <f>IFERROR(VLOOKUP(N1073,Marks,33,0),"")</f>
        <v/>
      </c>
      <c r="G1079" s="391" t="str">
        <f>IFERROR(VLOOKUP(N1073,Marks,34,0),"")</f>
        <v/>
      </c>
      <c r="H1079" s="391" t="str">
        <f>IFERROR(VLOOKUP(N1073,Marks,35,0),"")</f>
        <v/>
      </c>
      <c r="I1079" s="117" t="str">
        <f>IFERROR(VLOOKUP(N1073,Marks,36,0),"")</f>
        <v/>
      </c>
      <c r="J1079" s="119">
        <f>IFERROR(VLOOKUP(N1073,Marks,37,0),"")</f>
        <v>0</v>
      </c>
      <c r="K1079" s="391" t="str">
        <f>IFERROR(VLOOKUP(N1073,Marks,38,0),"")</f>
        <v/>
      </c>
      <c r="L1079" s="391" t="str">
        <f>IFERROR(VLOOKUP(N1073,Marks,39,0),"")</f>
        <v/>
      </c>
      <c r="M1079" s="391" t="str">
        <f>IFERROR(VLOOKUP(N1073,Marks,40,0),"")</f>
        <v/>
      </c>
      <c r="N1079" s="117" t="str">
        <f>IFERROR(VLOOKUP(N1073,Marks,41,0),"")</f>
        <v/>
      </c>
      <c r="O1079" s="119" t="str">
        <f>IFERROR(VLOOKUP(N1073,Marks,42,0),"")</f>
        <v/>
      </c>
      <c r="P1079" s="323" t="str">
        <f>IFERROR(VLOOKUP(N1073,Marks,48,0),"")</f>
        <v/>
      </c>
      <c r="Q1079" s="770"/>
      <c r="R1079" s="122" t="str">
        <f>'Result Sheet'!$AE$4</f>
        <v xml:space="preserve">अंग्रेजी </v>
      </c>
      <c r="S1079" s="391" t="str">
        <f>IFERROR(VLOOKUP(AD1073,Marks,30,0),"")</f>
        <v/>
      </c>
      <c r="T1079" s="391" t="str">
        <f>IFERROR(VLOOKUP(AD1073,Marks,31,0),"")</f>
        <v/>
      </c>
      <c r="U1079" s="117" t="str">
        <f>IFERROR(VLOOKUP(AD1073,Marks,32,0),"")</f>
        <v/>
      </c>
      <c r="V1079" s="391" t="str">
        <f>IFERROR(VLOOKUP(AD1073,Marks,33,0),"")</f>
        <v/>
      </c>
      <c r="W1079" s="391" t="str">
        <f>IFERROR(VLOOKUP(AD1073,Marks,34,0),"")</f>
        <v/>
      </c>
      <c r="X1079" s="391" t="str">
        <f>IFERROR(VLOOKUP(AD1073,Marks,35,0),"")</f>
        <v/>
      </c>
      <c r="Y1079" s="117" t="str">
        <f>IFERROR(VLOOKUP(AD1073,Marks,36,0),"")</f>
        <v/>
      </c>
      <c r="Z1079" s="119">
        <f>IFERROR(VLOOKUP(AD1073,Marks,37,0),"")</f>
        <v>0</v>
      </c>
      <c r="AA1079" s="391" t="str">
        <f>IFERROR(VLOOKUP(AD1073,Marks,38,0),"")</f>
        <v/>
      </c>
      <c r="AB1079" s="391" t="str">
        <f>IFERROR(VLOOKUP(AD1073,Marks,39,0),"")</f>
        <v/>
      </c>
      <c r="AC1079" s="391" t="str">
        <f>IFERROR(VLOOKUP(AD1073,Marks,40,0),"")</f>
        <v/>
      </c>
      <c r="AD1079" s="117" t="str">
        <f>IFERROR(VLOOKUP(AD1073,Marks,41,0),"")</f>
        <v/>
      </c>
      <c r="AE1079" s="119" t="str">
        <f>IFERROR(VLOOKUP(AD1073,Marks,42,0),"")</f>
        <v/>
      </c>
      <c r="AF1079" s="323" t="str">
        <f>IFERROR(VLOOKUP(AD1073,Marks,48,0),"")</f>
        <v/>
      </c>
    </row>
    <row r="1080" spans="1:32" ht="21" customHeight="1">
      <c r="A1080" s="166" t="str">
        <f>IF(N1073="","",A1079+1)</f>
        <v/>
      </c>
      <c r="B1080" s="122" t="str">
        <f>'Result Sheet'!$AX$4</f>
        <v xml:space="preserve">गणित </v>
      </c>
      <c r="C1080" s="391" t="str">
        <f>IFERROR(VLOOKUP(N1073,Marks,49,0),"")</f>
        <v/>
      </c>
      <c r="D1080" s="391" t="str">
        <f>IFERROR(VLOOKUP(N1073,Marks,50,0),"")</f>
        <v/>
      </c>
      <c r="E1080" s="117" t="str">
        <f>IFERROR(VLOOKUP(N1073,Marks,51,0),"")</f>
        <v/>
      </c>
      <c r="F1080" s="391" t="str">
        <f>IFERROR(VLOOKUP(N1073,Marks,52,0),"")</f>
        <v/>
      </c>
      <c r="G1080" s="391" t="str">
        <f>IFERROR(VLOOKUP(N1073,Marks,53,0),"")</f>
        <v/>
      </c>
      <c r="H1080" s="391" t="str">
        <f>IFERROR(VLOOKUP(N1073,Marks,54,0),"")</f>
        <v/>
      </c>
      <c r="I1080" s="117" t="str">
        <f>IFERROR(VLOOKUP(N1073,Marks,55,0),"")</f>
        <v/>
      </c>
      <c r="J1080" s="119">
        <f>IFERROR(VLOOKUP(N1073,Marks,56,0),"")</f>
        <v>0</v>
      </c>
      <c r="K1080" s="391" t="str">
        <f>IFERROR(VLOOKUP(N1073,Marks,57,0),"")</f>
        <v/>
      </c>
      <c r="L1080" s="391" t="str">
        <f>IFERROR(VLOOKUP(N1073,Marks,58,0),"")</f>
        <v/>
      </c>
      <c r="M1080" s="391" t="str">
        <f>IFERROR(VLOOKUP(N1073,Marks,59,0),"")</f>
        <v/>
      </c>
      <c r="N1080" s="117" t="str">
        <f>IFERROR(VLOOKUP(N1073,Marks,60,0),"")</f>
        <v/>
      </c>
      <c r="O1080" s="119" t="str">
        <f>IFERROR(VLOOKUP(N1073,Marks,61,0),"")</f>
        <v/>
      </c>
      <c r="P1080" s="323" t="str">
        <f>IFERROR(VLOOKUP(N1073,Marks,67,0),"")</f>
        <v/>
      </c>
      <c r="Q1080" s="770"/>
      <c r="R1080" s="122" t="str">
        <f>'Result Sheet'!$AX$4</f>
        <v xml:space="preserve">गणित </v>
      </c>
      <c r="S1080" s="391" t="str">
        <f>IFERROR(VLOOKUP(AD1073,Marks,49,0),"")</f>
        <v/>
      </c>
      <c r="T1080" s="391" t="str">
        <f>IFERROR(VLOOKUP(AD1073,Marks,50,0),"")</f>
        <v/>
      </c>
      <c r="U1080" s="117" t="str">
        <f>IFERROR(VLOOKUP(AD1073,Marks,51,0),"")</f>
        <v/>
      </c>
      <c r="V1080" s="391" t="str">
        <f>IFERROR(VLOOKUP(AD1073,Marks,52,0),"")</f>
        <v/>
      </c>
      <c r="W1080" s="391" t="str">
        <f>IFERROR(VLOOKUP(AD1073,Marks,53,0),"")</f>
        <v/>
      </c>
      <c r="X1080" s="391" t="str">
        <f>IFERROR(VLOOKUP(AD1073,Marks,54,0),"")</f>
        <v/>
      </c>
      <c r="Y1080" s="117" t="str">
        <f>IFERROR(VLOOKUP(AD1073,Marks,55,0),"")</f>
        <v/>
      </c>
      <c r="Z1080" s="119">
        <f>IFERROR(VLOOKUP(AD1073,Marks,56,0),"")</f>
        <v>0</v>
      </c>
      <c r="AA1080" s="391" t="str">
        <f>IFERROR(VLOOKUP(AD1073,Marks,57,0),"")</f>
        <v/>
      </c>
      <c r="AB1080" s="391" t="str">
        <f>IFERROR(VLOOKUP(AD1073,Marks,58,0),"")</f>
        <v/>
      </c>
      <c r="AC1080" s="391" t="str">
        <f>IFERROR(VLOOKUP(AD1073,Marks,59,0),"")</f>
        <v/>
      </c>
      <c r="AD1080" s="117" t="str">
        <f>IFERROR(VLOOKUP(AD1073,Marks,60,0),"")</f>
        <v/>
      </c>
      <c r="AE1080" s="119" t="str">
        <f>IFERROR(VLOOKUP(AD1073,Marks,61,0),"")</f>
        <v/>
      </c>
      <c r="AF1080" s="323" t="str">
        <f>IFERROR(VLOOKUP(AD1073,Marks,67,0),"")</f>
        <v/>
      </c>
    </row>
    <row r="1081" spans="1:32" ht="21" customHeight="1">
      <c r="A1081" s="166" t="str">
        <f>IF(N1073="","",A1080+1)</f>
        <v/>
      </c>
      <c r="B1081" s="122" t="str">
        <f>'Result Sheet'!$BQ$4</f>
        <v xml:space="preserve">पर्यावरण अध्ययन </v>
      </c>
      <c r="C1081" s="391" t="str">
        <f>IFERROR(VLOOKUP(N1073,Marks,68,0),"")</f>
        <v/>
      </c>
      <c r="D1081" s="391" t="str">
        <f>IFERROR(VLOOKUP(N1073,Marks,69,0),"")</f>
        <v/>
      </c>
      <c r="E1081" s="117" t="str">
        <f>IFERROR(VLOOKUP(N1073,Marks,70,0),"")</f>
        <v/>
      </c>
      <c r="F1081" s="391" t="str">
        <f>IFERROR(VLOOKUP(N1073,Marks,71,0),"")</f>
        <v/>
      </c>
      <c r="G1081" s="391" t="str">
        <f>IFERROR(VLOOKUP(N1073,Marks,72,0),"")</f>
        <v/>
      </c>
      <c r="H1081" s="391" t="str">
        <f>IFERROR(VLOOKUP(N1073,Marks,73,0),"")</f>
        <v/>
      </c>
      <c r="I1081" s="117" t="str">
        <f>IFERROR(VLOOKUP(N1073,Marks,74,0),"")</f>
        <v/>
      </c>
      <c r="J1081" s="119">
        <f>IFERROR(VLOOKUP(N1073,Marks,75,0),"")</f>
        <v>0</v>
      </c>
      <c r="K1081" s="391" t="str">
        <f>IFERROR(VLOOKUP(N1073,Marks,76,0),"")</f>
        <v/>
      </c>
      <c r="L1081" s="391" t="str">
        <f>IFERROR(VLOOKUP(N1073,Marks,77,0),"")</f>
        <v/>
      </c>
      <c r="M1081" s="391" t="str">
        <f>IFERROR(VLOOKUP(N1073,Marks,78,0),"")</f>
        <v/>
      </c>
      <c r="N1081" s="117" t="str">
        <f>IFERROR(VLOOKUP(N1073,Marks,79,0),"")</f>
        <v/>
      </c>
      <c r="O1081" s="119" t="str">
        <f>IFERROR(VLOOKUP(N1073,Marks,80,0),"")</f>
        <v/>
      </c>
      <c r="P1081" s="323" t="str">
        <f>IFERROR(VLOOKUP(N1073,Marks,86,0),"")</f>
        <v/>
      </c>
      <c r="Q1081" s="770"/>
      <c r="R1081" s="122" t="str">
        <f>'Result Sheet'!$BQ$4</f>
        <v xml:space="preserve">पर्यावरण अध्ययन </v>
      </c>
      <c r="S1081" s="391" t="str">
        <f>IFERROR(VLOOKUP(AD1073,Marks,68,0),"")</f>
        <v/>
      </c>
      <c r="T1081" s="391" t="str">
        <f>IFERROR(VLOOKUP(AD1073,Marks,69,0),"")</f>
        <v/>
      </c>
      <c r="U1081" s="117" t="str">
        <f>IFERROR(VLOOKUP(AD1073,Marks,70,0),"")</f>
        <v/>
      </c>
      <c r="V1081" s="391" t="str">
        <f>IFERROR(VLOOKUP(AD1073,Marks,71,0),"")</f>
        <v/>
      </c>
      <c r="W1081" s="391" t="str">
        <f>IFERROR(VLOOKUP(AD1073,Marks,72,0),"")</f>
        <v/>
      </c>
      <c r="X1081" s="391" t="str">
        <f>IFERROR(VLOOKUP(AD1073,Marks,73,0),"")</f>
        <v/>
      </c>
      <c r="Y1081" s="117" t="str">
        <f>IFERROR(VLOOKUP(AD1073,Marks,74,0),"")</f>
        <v/>
      </c>
      <c r="Z1081" s="119">
        <f>IFERROR(VLOOKUP(AD1073,Marks,75,0),"")</f>
        <v>0</v>
      </c>
      <c r="AA1081" s="391" t="str">
        <f>IFERROR(VLOOKUP(AD1073,Marks,76,0),"")</f>
        <v/>
      </c>
      <c r="AB1081" s="391" t="str">
        <f>IFERROR(VLOOKUP(AD1073,Marks,77,0),"")</f>
        <v/>
      </c>
      <c r="AC1081" s="391" t="str">
        <f>IFERROR(VLOOKUP(AD1073,Marks,78,0),"")</f>
        <v/>
      </c>
      <c r="AD1081" s="117" t="str">
        <f>IFERROR(VLOOKUP(AD1073,Marks,79,0),"")</f>
        <v/>
      </c>
      <c r="AE1081" s="119" t="str">
        <f>IFERROR(VLOOKUP(AD1073,Marks,80,0),"")</f>
        <v/>
      </c>
      <c r="AF1081" s="323" t="str">
        <f>IFERROR(VLOOKUP(AD1073,Marks,86,0),"")</f>
        <v/>
      </c>
    </row>
    <row r="1082" spans="1:32" ht="25.5" customHeight="1">
      <c r="A1082" s="166" t="str">
        <f>IF(N1073="","",A1081+1)</f>
        <v/>
      </c>
      <c r="B1082" s="392" t="s">
        <v>215</v>
      </c>
      <c r="C1082" s="120" t="str">
        <f>IF(AND(C1078="",C1079="",C1080="",C1081=""),"",IF(OR(C1070=1,C1070=2),SUM(C1078:C1080),SUM(C1078:C1081)))</f>
        <v/>
      </c>
      <c r="D1082" s="120" t="str">
        <f>IF(AND(D1078="",D1079="",D1080="",D1081=""),"",IF(OR(C1070=1,C1070=2),SUM(D1078:D1080),SUM(D1078:D1081)))</f>
        <v/>
      </c>
      <c r="E1082" s="120" t="str">
        <f>IF(AND(E1078="",E1079="",E1080="",E1081=""),"",IF(OR(C1070=1,C1070=2),SUM(E1078:E1080),SUM(E1078:E1081)))</f>
        <v/>
      </c>
      <c r="F1082" s="120" t="str">
        <f>IF(AND(F1078="",F1079="",F1080="",F1081=""),"",IF(OR(C1070=1,C1070=2),SUM(F1078:F1080),SUM(F1078:F1081)))</f>
        <v/>
      </c>
      <c r="G1082" s="120" t="str">
        <f>IF(AND(G1078="",G1079="",G1080="",G1081=""),"",IF(OR(C1070=1,C1070=2),SUM(G1078:G1080),SUM(G1078:G1081)))</f>
        <v/>
      </c>
      <c r="H1082" s="120" t="str">
        <f>IF(AND(H1078="",H1079="",H1080="",H1081=""),"",IF(OR(C1070=1,C1070=2),SUM(H1078:H1080),SUM(H1078:H1081)))</f>
        <v/>
      </c>
      <c r="I1082" s="120" t="str">
        <f>IF(AND(I1078="",I1079="",I1080="",I1081=""),"",IF(OR(C1070=1,C1070=2),SUM(I1078:I1080),SUM(I1078:I1081)))</f>
        <v/>
      </c>
      <c r="J1082" s="120">
        <f>IF(AND(J1078="",J1079="",J1080="",J1081=""),"",IF(OR(C1070=1,C1070=2),SUM(J1078:J1080),SUM(J1078:J1081)))</f>
        <v>0</v>
      </c>
      <c r="K1082" s="120" t="str">
        <f>IF(AND(K1078="",K1079="",K1080="",K1081=""),"",IF(OR(C1070=1,C1070=2),SUM(K1078:K1080),SUM(K1078:K1081)))</f>
        <v/>
      </c>
      <c r="L1082" s="120" t="str">
        <f>IF(AND(L1078="",L1079="",L1080="",L1081=""),"",IF(OR(C1070=1,C1070=2),SUM(L1078:L1080),SUM(L1078:L1081)))</f>
        <v/>
      </c>
      <c r="M1082" s="120" t="str">
        <f>IF(AND(M1078="",M1079="",M1080="",M1081=""),"",IF(OR(C1070=1,C1070=2),SUM(M1078:M1080),SUM(M1078:M1081)))</f>
        <v/>
      </c>
      <c r="N1082" s="120" t="str">
        <f>IF(AND(N1078="",N1079="",N1080="",N1081=""),"",IF(OR(C1070=1,C1070=2),SUM(N1078:N1080),SUM(N1078:N1081)))</f>
        <v/>
      </c>
      <c r="O1082" s="120" t="str">
        <f>IF(AND(O1078="",O1079="",O1080="",O1081=""),"",IF(OR(C1070=1,C1070=2),SUM(O1078:O1080),SUM(O1078:O1081)))</f>
        <v/>
      </c>
      <c r="P1082" s="326" t="str">
        <f>IF(OR(N1073="",E1071="",O1082=""),"",IF(O1082&gt;=81%*P1077,"A",IF(O1082&gt;=61%*P1077,"B",IF(O1082&gt;=41%*P1077,"C",IF(O1082&gt;=21%*P1077,"D","E")))))</f>
        <v/>
      </c>
      <c r="Q1082" s="770"/>
      <c r="R1082" s="392" t="s">
        <v>215</v>
      </c>
      <c r="S1082" s="120" t="str">
        <f>IF(AND(S1078="",S1079="",S1080="",S1081=""),"",IF(OR(S1070=1,S1070=2),SUM(S1078:S1080),SUM(S1078:S1081)))</f>
        <v/>
      </c>
      <c r="T1082" s="120" t="str">
        <f>IF(AND(T1078="",T1079="",T1080="",T1081=""),"",IF(OR(S1070=1,S1070=2),SUM(T1078:T1080),SUM(T1078:T1081)))</f>
        <v/>
      </c>
      <c r="U1082" s="120" t="str">
        <f>IF(AND(U1078="",U1079="",U1080="",U1081=""),"",IF(OR(S1070=1,S1070=2),SUM(U1078:U1080),SUM(U1078:U1081)))</f>
        <v/>
      </c>
      <c r="V1082" s="120" t="str">
        <f>IF(AND(V1078="",V1079="",V1080="",V1081=""),"",IF(OR(S1070=1,S1070=2),SUM(V1078:V1080),SUM(V1078:V1081)))</f>
        <v/>
      </c>
      <c r="W1082" s="120" t="str">
        <f>IF(AND(W1078="",W1079="",W1080="",W1081=""),"",IF(OR(S1070=1,S1070=2),SUM(W1078:W1080),SUM(W1078:W1081)))</f>
        <v/>
      </c>
      <c r="X1082" s="120" t="str">
        <f>IF(AND(X1078="",X1079="",X1080="",X1081=""),"",IF(OR(S1070=1,S1070=2),SUM(X1078:X1080),SUM(X1078:X1081)))</f>
        <v/>
      </c>
      <c r="Y1082" s="120" t="str">
        <f>IF(AND(Y1078="",Y1079="",Y1080="",Y1081=""),"",IF(OR(S1070=1,S1070=2),SUM(Y1078:Y1080),SUM(Y1078:Y1081)))</f>
        <v/>
      </c>
      <c r="Z1082" s="120">
        <f>IF(AND(Z1078="",Z1079="",Z1080="",Z1081=""),"",IF(OR(S1070=1,S1070=2),SUM(Z1078:Z1080),SUM(Z1078:Z1081)))</f>
        <v>0</v>
      </c>
      <c r="AA1082" s="120" t="str">
        <f>IF(AND(AA1078="",AA1079="",AA1080="",AA1081=""),"",IF(OR(S1070=1,S1070=2),SUM(AA1078:AA1080),SUM(AA1078:AA1081)))</f>
        <v/>
      </c>
      <c r="AB1082" s="120" t="str">
        <f>IF(AND(AB1078="",AB1079="",AB1080="",AB1081=""),"",IF(OR(S1070=1,S1070=2),SUM(AB1078:AB1080),SUM(AB1078:AB1081)))</f>
        <v/>
      </c>
      <c r="AC1082" s="120" t="str">
        <f>IF(AND(AC1078="",AC1079="",AC1080="",AC1081=""),"",IF(OR(S1070=1,S1070=2),SUM(AC1078:AC1080),SUM(AC1078:AC1081)))</f>
        <v/>
      </c>
      <c r="AD1082" s="120" t="str">
        <f>IF(AND(AD1078="",AD1079="",AD1080="",AD1081=""),"",IF(OR(S1070=1,S1070=2),SUM(AD1078:AD1080),SUM(AD1078:AD1081)))</f>
        <v/>
      </c>
      <c r="AE1082" s="120" t="str">
        <f>IF(AND(AE1078="",AE1079="",AE1080="",AE1081=""),"",IF(OR(S1070=1,S1070=2),SUM(AE1078:AE1080),SUM(AE1078:AE1081)))</f>
        <v/>
      </c>
      <c r="AF1082" s="326" t="str">
        <f>IF(OR(AD1073="",U1071="",AE1082=""),"",IF(AE1082&gt;=81%*AF1077,"A",IF(AE1082&gt;=61%*AF1077,"B",IF(AE1082&gt;=41%*AF1077,"C",IF(AE1082&gt;=21%*AF1077,"D","E")))))</f>
        <v/>
      </c>
    </row>
    <row r="1083" spans="1:32" ht="9" customHeight="1">
      <c r="A1083" s="166" t="str">
        <f>IF(N1073="","",A1082+1)</f>
        <v/>
      </c>
      <c r="B1083" s="737"/>
      <c r="C1083" s="737"/>
      <c r="D1083" s="737"/>
      <c r="E1083" s="737"/>
      <c r="F1083" s="737"/>
      <c r="G1083" s="737"/>
      <c r="H1083" s="737"/>
      <c r="I1083" s="737"/>
      <c r="J1083" s="737"/>
      <c r="K1083" s="737"/>
      <c r="L1083" s="737"/>
      <c r="M1083" s="737"/>
      <c r="N1083" s="737"/>
      <c r="O1083" s="737"/>
      <c r="P1083" s="737"/>
      <c r="Q1083" s="770"/>
      <c r="R1083" s="737"/>
      <c r="S1083" s="737"/>
      <c r="T1083" s="737"/>
      <c r="U1083" s="737"/>
      <c r="V1083" s="737"/>
      <c r="W1083" s="737"/>
      <c r="X1083" s="737"/>
      <c r="Y1083" s="737"/>
      <c r="Z1083" s="737"/>
      <c r="AA1083" s="737"/>
      <c r="AB1083" s="737"/>
      <c r="AC1083" s="737"/>
      <c r="AD1083" s="737"/>
      <c r="AE1083" s="737"/>
      <c r="AF1083" s="737"/>
    </row>
    <row r="1084" spans="1:32" ht="22.5" customHeight="1">
      <c r="A1084" s="166" t="str">
        <f>IF(N1073="","",A1083+1)</f>
        <v/>
      </c>
      <c r="B1084" s="738" t="s">
        <v>213</v>
      </c>
      <c r="C1084" s="738"/>
      <c r="D1084" s="739" t="s">
        <v>229</v>
      </c>
      <c r="E1084" s="740"/>
      <c r="F1084" s="393" t="s">
        <v>186</v>
      </c>
      <c r="G1084" s="738" t="s">
        <v>213</v>
      </c>
      <c r="H1084" s="738"/>
      <c r="I1084" s="739" t="s">
        <v>229</v>
      </c>
      <c r="J1084" s="740"/>
      <c r="K1084" s="393" t="s">
        <v>186</v>
      </c>
      <c r="L1084" s="738" t="s">
        <v>213</v>
      </c>
      <c r="M1084" s="738"/>
      <c r="N1084" s="739" t="s">
        <v>229</v>
      </c>
      <c r="O1084" s="740"/>
      <c r="P1084" s="393" t="s">
        <v>186</v>
      </c>
      <c r="Q1084" s="770"/>
      <c r="R1084" s="738" t="s">
        <v>213</v>
      </c>
      <c r="S1084" s="738"/>
      <c r="T1084" s="739" t="s">
        <v>229</v>
      </c>
      <c r="U1084" s="740"/>
      <c r="V1084" s="393" t="s">
        <v>186</v>
      </c>
      <c r="W1084" s="738" t="s">
        <v>213</v>
      </c>
      <c r="X1084" s="738"/>
      <c r="Y1084" s="739" t="s">
        <v>229</v>
      </c>
      <c r="Z1084" s="740"/>
      <c r="AA1084" s="393" t="s">
        <v>186</v>
      </c>
      <c r="AB1084" s="738" t="s">
        <v>213</v>
      </c>
      <c r="AC1084" s="738"/>
      <c r="AD1084" s="739" t="s">
        <v>229</v>
      </c>
      <c r="AE1084" s="740"/>
      <c r="AF1084" s="393" t="s">
        <v>186</v>
      </c>
    </row>
    <row r="1085" spans="1:32" ht="21.75" customHeight="1">
      <c r="A1085" s="166" t="str">
        <f>IF(N1073="","",A1084+1)</f>
        <v/>
      </c>
      <c r="B1085" s="741" t="s">
        <v>221</v>
      </c>
      <c r="C1085" s="742"/>
      <c r="D1085" s="742"/>
      <c r="E1085" s="119" t="str">
        <f>IFERROR(VLOOKUP(N1073,Marks,90,0),"")</f>
        <v/>
      </c>
      <c r="F1085" s="130" t="str">
        <f>IFERROR(VLOOKUP(N1073,Marks,94,0),"")</f>
        <v/>
      </c>
      <c r="G1085" s="741" t="s">
        <v>192</v>
      </c>
      <c r="H1085" s="742"/>
      <c r="I1085" s="742"/>
      <c r="J1085" s="119" t="str">
        <f>IFERROR(VLOOKUP(N1073,Marks,98,0),"")</f>
        <v/>
      </c>
      <c r="K1085" s="130" t="str">
        <f>IFERROR(VLOOKUP(N1073,Marks,102,0),"")</f>
        <v/>
      </c>
      <c r="L1085" s="743" t="s">
        <v>193</v>
      </c>
      <c r="M1085" s="744"/>
      <c r="N1085" s="744"/>
      <c r="O1085" s="119" t="str">
        <f>IFERROR(VLOOKUP(N1073,Marks,106,0),"")</f>
        <v/>
      </c>
      <c r="P1085" s="130" t="str">
        <f>IFERROR(VLOOKUP(N1073,Marks,110,0),"")</f>
        <v/>
      </c>
      <c r="Q1085" s="770"/>
      <c r="R1085" s="740" t="s">
        <v>221</v>
      </c>
      <c r="S1085" s="740"/>
      <c r="T1085" s="740"/>
      <c r="U1085" s="119" t="str">
        <f>IFERROR(VLOOKUP(AD1073,Marks,90,0),"")</f>
        <v/>
      </c>
      <c r="V1085" s="130" t="str">
        <f>IFERROR(VLOOKUP(AD1073,Marks,94,0),"")</f>
        <v/>
      </c>
      <c r="W1085" s="740" t="s">
        <v>192</v>
      </c>
      <c r="X1085" s="740"/>
      <c r="Y1085" s="740"/>
      <c r="Z1085" s="119" t="str">
        <f>IFERROR(VLOOKUP(AD1073,Marks,98,0),"")</f>
        <v/>
      </c>
      <c r="AA1085" s="130" t="str">
        <f>IFERROR(VLOOKUP(AD1073,Marks,102,0),"")</f>
        <v/>
      </c>
      <c r="AB1085" s="745" t="s">
        <v>193</v>
      </c>
      <c r="AC1085" s="745"/>
      <c r="AD1085" s="745"/>
      <c r="AE1085" s="119" t="str">
        <f>IFERROR(VLOOKUP(AD1073,Marks,106,0),"")</f>
        <v/>
      </c>
      <c r="AF1085" s="130" t="str">
        <f>IFERROR(VLOOKUP(AD1073,Marks,110,0),"")</f>
        <v/>
      </c>
    </row>
    <row r="1086" spans="1:32" ht="21" customHeight="1">
      <c r="A1086" s="166" t="str">
        <f>IF(N1073="","",A1085+1)</f>
        <v/>
      </c>
      <c r="B1086" s="732" t="s">
        <v>216</v>
      </c>
      <c r="C1086" s="732"/>
      <c r="D1086" s="732"/>
      <c r="E1086" s="746" t="str">
        <f>IFERROR(VLOOKUP(N1073,Marks,116,0),"")</f>
        <v/>
      </c>
      <c r="F1086" s="746"/>
      <c r="G1086" s="746"/>
      <c r="H1086" s="746"/>
      <c r="I1086" s="732" t="s">
        <v>217</v>
      </c>
      <c r="J1086" s="732"/>
      <c r="K1086" s="732"/>
      <c r="L1086" s="732"/>
      <c r="M1086" s="747" t="str">
        <f>IFERROR(VLOOKUP(N1073,Marks,117,0),"")</f>
        <v/>
      </c>
      <c r="N1086" s="747"/>
      <c r="O1086" s="747"/>
      <c r="P1086" s="747"/>
      <c r="Q1086" s="770"/>
      <c r="R1086" s="732" t="s">
        <v>216</v>
      </c>
      <c r="S1086" s="732"/>
      <c r="T1086" s="732"/>
      <c r="U1086" s="746" t="str">
        <f>IFERROR(VLOOKUP(AD1073,Marks,116,0),"")</f>
        <v/>
      </c>
      <c r="V1086" s="746"/>
      <c r="W1086" s="746"/>
      <c r="X1086" s="746"/>
      <c r="Y1086" s="732" t="s">
        <v>217</v>
      </c>
      <c r="Z1086" s="732"/>
      <c r="AA1086" s="732"/>
      <c r="AB1086" s="732"/>
      <c r="AC1086" s="747" t="str">
        <f>IFERROR(VLOOKUP(AD1073,Marks,117,0),"")</f>
        <v/>
      </c>
      <c r="AD1086" s="747"/>
      <c r="AE1086" s="747"/>
      <c r="AF1086" s="747"/>
    </row>
    <row r="1087" spans="1:32" ht="21" customHeight="1">
      <c r="A1087" s="166" t="str">
        <f>IF(N1073="","",A1086+1)</f>
        <v/>
      </c>
      <c r="B1087" s="732" t="s">
        <v>218</v>
      </c>
      <c r="C1087" s="732"/>
      <c r="D1087" s="732"/>
      <c r="E1087" s="774" t="str">
        <f>IFERROR(VLOOKUP(N1073,Marks,115,0),"")</f>
        <v/>
      </c>
      <c r="F1087" s="774"/>
      <c r="G1087" s="774"/>
      <c r="H1087" s="774"/>
      <c r="I1087" s="732" t="s">
        <v>219</v>
      </c>
      <c r="J1087" s="732"/>
      <c r="K1087" s="732"/>
      <c r="L1087" s="732"/>
      <c r="M1087" s="733" t="str">
        <f>IFERROR(VLOOKUP(N1073,Marks,112,0),"")</f>
        <v/>
      </c>
      <c r="N1087" s="733"/>
      <c r="O1087" s="733"/>
      <c r="P1087" s="733"/>
      <c r="Q1087" s="770"/>
      <c r="R1087" s="732" t="s">
        <v>218</v>
      </c>
      <c r="S1087" s="732"/>
      <c r="T1087" s="732"/>
      <c r="U1087" s="774" t="str">
        <f>IFERROR(VLOOKUP(AD1073,Marks,115,0),"")</f>
        <v/>
      </c>
      <c r="V1087" s="774"/>
      <c r="W1087" s="774"/>
      <c r="X1087" s="774"/>
      <c r="Y1087" s="732" t="s">
        <v>219</v>
      </c>
      <c r="Z1087" s="732"/>
      <c r="AA1087" s="732"/>
      <c r="AB1087" s="732"/>
      <c r="AC1087" s="733" t="str">
        <f>IFERROR(VLOOKUP(AD1073,Marks,112,0),"")</f>
        <v/>
      </c>
      <c r="AD1087" s="733"/>
      <c r="AE1087" s="733"/>
      <c r="AF1087" s="733"/>
    </row>
    <row r="1088" spans="1:32" ht="21" customHeight="1">
      <c r="A1088" s="166" t="str">
        <f>IF(N1073="","",A1087+1)</f>
        <v/>
      </c>
      <c r="B1088" s="732" t="s">
        <v>220</v>
      </c>
      <c r="C1088" s="732"/>
      <c r="D1088" s="732"/>
      <c r="E1088" s="324" t="str">
        <f>IFERROR(VLOOKUP(N1073,Marks,113,0),"")</f>
        <v/>
      </c>
      <c r="F1088" s="325" t="s">
        <v>341</v>
      </c>
      <c r="G1088" s="734" t="str">
        <f>IF(OR(N1073="",E1071="",O1082=""),"",IF(O1082&gt;=81%*P1077,"A",IF(O1082&gt;=61%*P1077,"B",IF(O1082&gt;=41%*P1077,"C",IF(O1082&gt;=21%*P1077,"D","E")))))</f>
        <v/>
      </c>
      <c r="H1088" s="734"/>
      <c r="I1088" s="732" t="s">
        <v>222</v>
      </c>
      <c r="J1088" s="732"/>
      <c r="K1088" s="732"/>
      <c r="L1088" s="732"/>
      <c r="M1088" s="769" t="str">
        <f>IFERROR(VLOOKUP(N1073,Marks,114,0),"")</f>
        <v/>
      </c>
      <c r="N1088" s="769"/>
      <c r="O1088" s="769"/>
      <c r="P1088" s="769"/>
      <c r="Q1088" s="770"/>
      <c r="R1088" s="732" t="s">
        <v>220</v>
      </c>
      <c r="S1088" s="732"/>
      <c r="T1088" s="732"/>
      <c r="U1088" s="324" t="str">
        <f>IFERROR(VLOOKUP(AD1073,Marks,113,0),"")</f>
        <v/>
      </c>
      <c r="V1088" s="325" t="s">
        <v>341</v>
      </c>
      <c r="W1088" s="734" t="str">
        <f>IF(OR(AD1073="",U1071="",AE1082=""),"",IF(AE1082&gt;=81%*AF1077,"A",IF(AE1082&gt;=61%*AF1077,"B",IF(AE1082&gt;=41%*AF1077,"C",IF(AE1082&gt;=21%*AF1077,"D","E")))))</f>
        <v/>
      </c>
      <c r="X1088" s="734"/>
      <c r="Y1088" s="732" t="s">
        <v>222</v>
      </c>
      <c r="Z1088" s="732"/>
      <c r="AA1088" s="732"/>
      <c r="AB1088" s="732"/>
      <c r="AC1088" s="769" t="str">
        <f>IFERROR(VLOOKUP(AD1073,Marks,114,0),"")</f>
        <v/>
      </c>
      <c r="AD1088" s="769"/>
      <c r="AE1088" s="769"/>
      <c r="AF1088" s="769"/>
    </row>
    <row r="1089" spans="1:32" ht="21" customHeight="1">
      <c r="A1089" s="166" t="str">
        <f>IF(N1073="","",A1088+1)</f>
        <v/>
      </c>
      <c r="B1089" s="768" t="s">
        <v>228</v>
      </c>
      <c r="C1089" s="768"/>
      <c r="D1089" s="768"/>
      <c r="E1089" s="735">
        <f>'Master sheet'!$C$10</f>
        <v>44697</v>
      </c>
      <c r="F1089" s="735"/>
      <c r="G1089" s="735"/>
      <c r="H1089" s="318"/>
      <c r="I1089" s="121"/>
      <c r="J1089" s="121"/>
      <c r="K1089" s="76"/>
      <c r="L1089" s="121"/>
      <c r="M1089" s="121"/>
      <c r="N1089" s="121"/>
      <c r="O1089" s="121"/>
      <c r="P1089" s="121"/>
      <c r="Q1089" s="770"/>
      <c r="R1089" s="768" t="s">
        <v>228</v>
      </c>
      <c r="S1089" s="768"/>
      <c r="T1089" s="768"/>
      <c r="U1089" s="735">
        <f>'Master sheet'!$C$10</f>
        <v>44697</v>
      </c>
      <c r="V1089" s="735"/>
      <c r="W1089" s="735"/>
      <c r="X1089" s="121"/>
      <c r="Y1089" s="121"/>
      <c r="Z1089" s="121"/>
      <c r="AA1089" s="76"/>
      <c r="AB1089" s="121"/>
      <c r="AC1089" s="121"/>
      <c r="AD1089" s="121"/>
      <c r="AE1089" s="121"/>
      <c r="AF1089" s="121"/>
    </row>
    <row r="1090" spans="1:32" ht="43.5" customHeight="1">
      <c r="A1090" s="166" t="str">
        <f>IF(N1073="","",A1089+1)</f>
        <v/>
      </c>
      <c r="B1090" s="755" t="str">
        <f>IF(AND(C1070=1),CONCATENATE("( ",UPPER('Master sheet'!$F$10)," )"),IF(AND(C1070=2),CONCATENATE("( ",UPPER('Master sheet'!$F$18)," )"),IF(AND(C1070=3),CONCATENATE("( ",UPPER('Master sheet'!$J$10)," )"),IF(AND(C1070=4),CONCATENATE("( ",UPPER('Master sheet'!$J$18)," )"),""))))</f>
        <v/>
      </c>
      <c r="C1090" s="755"/>
      <c r="D1090" s="755"/>
      <c r="E1090" s="755"/>
      <c r="F1090" s="756" t="str">
        <f>IF(AND(N1073=""),"",CONCATENATE("(",'Master sheet'!$C$14," )"))</f>
        <v/>
      </c>
      <c r="G1090" s="756"/>
      <c r="H1090" s="756"/>
      <c r="I1090" s="756"/>
      <c r="J1090" s="756"/>
      <c r="K1090" s="756" t="str">
        <f>IF(AND(N1073=""),"",CONCATENATE("(",'Master sheet'!$C$12," )"))</f>
        <v/>
      </c>
      <c r="L1090" s="756"/>
      <c r="M1090" s="756"/>
      <c r="N1090" s="756"/>
      <c r="O1090" s="756"/>
      <c r="P1090" s="756"/>
      <c r="Q1090" s="770"/>
      <c r="R1090" s="755" t="str">
        <f>IF(AND(S1070=1),CONCATENATE("( ",UPPER('Master sheet'!$F$10)," )"),IF(AND(S1070=2),CONCATENATE("( ",UPPER('Master sheet'!$F$18)," )"),IF(AND(S1070=3),CONCATENATE("( ",UPPER('Master sheet'!$J$10)," )"),IF(AND(S1070=4),CONCATENATE("( ",UPPER('Master sheet'!$J$18)," )"),""))))</f>
        <v/>
      </c>
      <c r="S1090" s="755"/>
      <c r="T1090" s="755"/>
      <c r="U1090" s="755"/>
      <c r="V1090" s="756" t="str">
        <f>IF(AND(AD1073=""),"",CONCATENATE("(",'Master sheet'!$C$14," )"))</f>
        <v/>
      </c>
      <c r="W1090" s="756"/>
      <c r="X1090" s="756"/>
      <c r="Y1090" s="756"/>
      <c r="Z1090" s="756"/>
      <c r="AA1090" s="756" t="str">
        <f>IF(AND(AD1073=""),"",CONCATENATE("(",'Master sheet'!$C$12," )"))</f>
        <v/>
      </c>
      <c r="AB1090" s="756"/>
      <c r="AC1090" s="756"/>
      <c r="AD1090" s="756"/>
      <c r="AE1090" s="756"/>
      <c r="AF1090" s="756"/>
    </row>
    <row r="1091" spans="1:32" ht="21.75" customHeight="1">
      <c r="A1091" s="166" t="str">
        <f>IF(N1073="","",A1090+1)</f>
        <v/>
      </c>
      <c r="B1091" s="757" t="s">
        <v>223</v>
      </c>
      <c r="C1091" s="757"/>
      <c r="D1091" s="757"/>
      <c r="E1091" s="757"/>
      <c r="F1091" s="758" t="s">
        <v>224</v>
      </c>
      <c r="G1091" s="758"/>
      <c r="H1091" s="758"/>
      <c r="I1091" s="758"/>
      <c r="J1091" s="758"/>
      <c r="K1091" s="757" t="s">
        <v>225</v>
      </c>
      <c r="L1091" s="757"/>
      <c r="M1091" s="757"/>
      <c r="N1091" s="757"/>
      <c r="O1091" s="757"/>
      <c r="P1091" s="757"/>
      <c r="Q1091" s="770"/>
      <c r="R1091" s="757" t="s">
        <v>223</v>
      </c>
      <c r="S1091" s="757"/>
      <c r="T1091" s="757"/>
      <c r="U1091" s="757"/>
      <c r="V1091" s="758" t="s">
        <v>224</v>
      </c>
      <c r="W1091" s="758"/>
      <c r="X1091" s="758"/>
      <c r="Y1091" s="758"/>
      <c r="Z1091" s="758"/>
      <c r="AA1091" s="757" t="s">
        <v>225</v>
      </c>
      <c r="AB1091" s="757"/>
      <c r="AC1091" s="757"/>
      <c r="AD1091" s="757"/>
      <c r="AE1091" s="757"/>
      <c r="AF1091" s="757"/>
    </row>
    <row r="1093" spans="1:32" ht="21.9" customHeight="1">
      <c r="A1093" s="165" t="str">
        <f>IF(N1099="","",1)</f>
        <v/>
      </c>
      <c r="B1093" s="759" t="s">
        <v>203</v>
      </c>
      <c r="C1093" s="759"/>
      <c r="D1093" s="759"/>
      <c r="E1093" s="759"/>
      <c r="F1093" s="759"/>
      <c r="G1093" s="759"/>
      <c r="H1093" s="759"/>
      <c r="I1093" s="759"/>
      <c r="J1093" s="759"/>
      <c r="K1093" s="759"/>
      <c r="L1093" s="759"/>
      <c r="M1093" s="759"/>
      <c r="N1093" s="759"/>
      <c r="O1093" s="759"/>
      <c r="P1093" s="759"/>
      <c r="Q1093" s="770" t="s">
        <v>249</v>
      </c>
      <c r="R1093" s="759" t="s">
        <v>203</v>
      </c>
      <c r="S1093" s="759"/>
      <c r="T1093" s="759"/>
      <c r="U1093" s="759"/>
      <c r="V1093" s="759"/>
      <c r="W1093" s="759"/>
      <c r="X1093" s="759"/>
      <c r="Y1093" s="759"/>
      <c r="Z1093" s="759"/>
      <c r="AA1093" s="759"/>
      <c r="AB1093" s="759"/>
      <c r="AC1093" s="759"/>
      <c r="AD1093" s="759"/>
      <c r="AE1093" s="759"/>
      <c r="AF1093" s="759"/>
    </row>
    <row r="1094" spans="1:32" ht="21.9" customHeight="1">
      <c r="A1094" s="166" t="str">
        <f>IF(N1099="","",A1093+1)</f>
        <v/>
      </c>
      <c r="B1094" s="771" t="s">
        <v>204</v>
      </c>
      <c r="C1094" s="771"/>
      <c r="D1094" s="771"/>
      <c r="E1094" s="771"/>
      <c r="F1094" s="771"/>
      <c r="G1094" s="771"/>
      <c r="H1094" s="771"/>
      <c r="I1094" s="771"/>
      <c r="J1094" s="771"/>
      <c r="K1094" s="771"/>
      <c r="L1094" s="771"/>
      <c r="M1094" s="771"/>
      <c r="N1094" s="771"/>
      <c r="O1094" s="771"/>
      <c r="P1094" s="771"/>
      <c r="Q1094" s="770"/>
      <c r="R1094" s="771" t="s">
        <v>204</v>
      </c>
      <c r="S1094" s="771"/>
      <c r="T1094" s="771"/>
      <c r="U1094" s="771"/>
      <c r="V1094" s="771"/>
      <c r="W1094" s="771"/>
      <c r="X1094" s="771"/>
      <c r="Y1094" s="771"/>
      <c r="Z1094" s="771"/>
      <c r="AA1094" s="771"/>
      <c r="AB1094" s="771"/>
      <c r="AC1094" s="771"/>
      <c r="AD1094" s="771"/>
      <c r="AE1094" s="771"/>
      <c r="AF1094" s="771"/>
    </row>
    <row r="1095" spans="1:32" ht="21.9" customHeight="1">
      <c r="A1095" s="166" t="str">
        <f>IF(N1099="","",A1094+1)</f>
        <v/>
      </c>
      <c r="B1095" s="772" t="s">
        <v>168</v>
      </c>
      <c r="C1095" s="772"/>
      <c r="D1095" s="772"/>
      <c r="E1095" s="773" t="str">
        <f>IF(AND(N1099=""),"",'Result Sheet'!$F$2)</f>
        <v/>
      </c>
      <c r="F1095" s="773"/>
      <c r="G1095" s="773"/>
      <c r="H1095" s="773"/>
      <c r="I1095" s="773"/>
      <c r="J1095" s="773"/>
      <c r="K1095" s="773"/>
      <c r="L1095" s="773"/>
      <c r="M1095" s="773"/>
      <c r="N1095" s="773"/>
      <c r="O1095" s="773"/>
      <c r="P1095" s="773"/>
      <c r="Q1095" s="770"/>
      <c r="R1095" s="772" t="s">
        <v>168</v>
      </c>
      <c r="S1095" s="772"/>
      <c r="T1095" s="772"/>
      <c r="U1095" s="773" t="str">
        <f>IF(AND(AD1099=""),"",'Result Sheet'!$F$2)</f>
        <v/>
      </c>
      <c r="V1095" s="773"/>
      <c r="W1095" s="773"/>
      <c r="X1095" s="773"/>
      <c r="Y1095" s="773"/>
      <c r="Z1095" s="773"/>
      <c r="AA1095" s="773"/>
      <c r="AB1095" s="773"/>
      <c r="AC1095" s="773"/>
      <c r="AD1095" s="773"/>
      <c r="AE1095" s="773"/>
      <c r="AF1095" s="773"/>
    </row>
    <row r="1096" spans="1:32" ht="21.9" customHeight="1">
      <c r="A1096" s="166" t="str">
        <f>IF(N1099="","",A1095+1)</f>
        <v/>
      </c>
      <c r="B1096" s="164" t="s">
        <v>169</v>
      </c>
      <c r="C1096" s="748" t="str">
        <f>IFERROR(VLOOKUP(N1099,Marks,2,0),"")</f>
        <v/>
      </c>
      <c r="D1096" s="748"/>
      <c r="E1096" s="766" t="s">
        <v>212</v>
      </c>
      <c r="F1096" s="766"/>
      <c r="G1096" s="766"/>
      <c r="H1096" s="748" t="str">
        <f>IFERROR(VLOOKUP(N1099,Marks,3,0),"")</f>
        <v/>
      </c>
      <c r="I1096" s="748"/>
      <c r="J1096" s="749" t="s">
        <v>205</v>
      </c>
      <c r="K1096" s="749"/>
      <c r="L1096" s="749"/>
      <c r="M1096" s="749"/>
      <c r="N1096" s="750" t="str">
        <f>IF(AND(N1099=""),"",'Marks Entry 1st'!$I$2)</f>
        <v/>
      </c>
      <c r="O1096" s="750"/>
      <c r="P1096" s="750"/>
      <c r="Q1096" s="770"/>
      <c r="R1096" s="164" t="s">
        <v>169</v>
      </c>
      <c r="S1096" s="748" t="str">
        <f>IFERROR(VLOOKUP(AD1099,Marks,2,0),"")</f>
        <v/>
      </c>
      <c r="T1096" s="748"/>
      <c r="U1096" s="766" t="s">
        <v>212</v>
      </c>
      <c r="V1096" s="766"/>
      <c r="W1096" s="766"/>
      <c r="X1096" s="748" t="str">
        <f>IFERROR(VLOOKUP(AD1099,Marks,3,0),"")</f>
        <v/>
      </c>
      <c r="Y1096" s="748"/>
      <c r="Z1096" s="749" t="s">
        <v>205</v>
      </c>
      <c r="AA1096" s="749"/>
      <c r="AB1096" s="749"/>
      <c r="AC1096" s="749"/>
      <c r="AD1096" s="750" t="str">
        <f>IF(AND(AD1099=""),"",'Marks Entry 1st'!$I$2)</f>
        <v/>
      </c>
      <c r="AE1096" s="750"/>
      <c r="AF1096" s="750"/>
    </row>
    <row r="1097" spans="1:32" ht="21.9" customHeight="1">
      <c r="A1097" s="166" t="str">
        <f>IF(N1099="","",A1096+1)</f>
        <v/>
      </c>
      <c r="B1097" s="751" t="s">
        <v>206</v>
      </c>
      <c r="C1097" s="751"/>
      <c r="D1097" s="751"/>
      <c r="E1097" s="752" t="str">
        <f>IFERROR(VLOOKUP(N1099,Marks,6,0),"")</f>
        <v/>
      </c>
      <c r="F1097" s="752"/>
      <c r="G1097" s="752"/>
      <c r="H1097" s="752"/>
      <c r="I1097" s="752"/>
      <c r="J1097" s="753" t="s">
        <v>209</v>
      </c>
      <c r="K1097" s="753"/>
      <c r="L1097" s="753"/>
      <c r="M1097" s="753"/>
      <c r="N1097" s="754" t="str">
        <f>IFERROR(VLOOKUP(N1099,Marks,5,0),"")</f>
        <v/>
      </c>
      <c r="O1097" s="754"/>
      <c r="P1097" s="754"/>
      <c r="Q1097" s="770"/>
      <c r="R1097" s="751" t="s">
        <v>206</v>
      </c>
      <c r="S1097" s="751"/>
      <c r="T1097" s="751"/>
      <c r="U1097" s="752" t="str">
        <f>IFERROR(VLOOKUP(AD1099,Marks,6,0),"")</f>
        <v/>
      </c>
      <c r="V1097" s="752"/>
      <c r="W1097" s="752"/>
      <c r="X1097" s="752"/>
      <c r="Y1097" s="752"/>
      <c r="Z1097" s="753" t="s">
        <v>209</v>
      </c>
      <c r="AA1097" s="753"/>
      <c r="AB1097" s="753"/>
      <c r="AC1097" s="753"/>
      <c r="AD1097" s="754" t="str">
        <f>IFERROR(VLOOKUP(AD1099,Marks,5,0),"")</f>
        <v/>
      </c>
      <c r="AE1097" s="754"/>
      <c r="AF1097" s="754"/>
    </row>
    <row r="1098" spans="1:32" ht="21.9" customHeight="1">
      <c r="A1098" s="166" t="str">
        <f>IF(N1099="","",A1097+1)</f>
        <v/>
      </c>
      <c r="B1098" s="751" t="s">
        <v>207</v>
      </c>
      <c r="C1098" s="751"/>
      <c r="D1098" s="751"/>
      <c r="E1098" s="752" t="str">
        <f>IFERROR(VLOOKUP(N1099,Marks,7,0),"")</f>
        <v/>
      </c>
      <c r="F1098" s="752"/>
      <c r="G1098" s="752"/>
      <c r="H1098" s="752"/>
      <c r="I1098" s="752"/>
      <c r="J1098" s="753" t="s">
        <v>210</v>
      </c>
      <c r="K1098" s="753"/>
      <c r="L1098" s="753"/>
      <c r="M1098" s="753"/>
      <c r="N1098" s="767" t="str">
        <f>IFERROR(VLOOKUP(N1099,Marks,4,0),"")</f>
        <v/>
      </c>
      <c r="O1098" s="767"/>
      <c r="P1098" s="767"/>
      <c r="Q1098" s="770"/>
      <c r="R1098" s="751" t="s">
        <v>207</v>
      </c>
      <c r="S1098" s="751"/>
      <c r="T1098" s="751"/>
      <c r="U1098" s="752" t="str">
        <f>IFERROR(VLOOKUP(AD1099,Marks,7,0),"")</f>
        <v/>
      </c>
      <c r="V1098" s="752"/>
      <c r="W1098" s="752"/>
      <c r="X1098" s="752"/>
      <c r="Y1098" s="752"/>
      <c r="Z1098" s="753" t="s">
        <v>210</v>
      </c>
      <c r="AA1098" s="753"/>
      <c r="AB1098" s="753"/>
      <c r="AC1098" s="753"/>
      <c r="AD1098" s="767" t="str">
        <f>IFERROR(VLOOKUP(AD1099,Marks,4,0),"")</f>
        <v/>
      </c>
      <c r="AE1098" s="767"/>
      <c r="AF1098" s="767"/>
    </row>
    <row r="1099" spans="1:32" ht="21.9" customHeight="1">
      <c r="A1099" s="166" t="str">
        <f>IF(N1099="","",A1098+1)</f>
        <v/>
      </c>
      <c r="B1099" s="751" t="s">
        <v>208</v>
      </c>
      <c r="C1099" s="751"/>
      <c r="D1099" s="751"/>
      <c r="E1099" s="752" t="str">
        <f>IFERROR(VLOOKUP(N1099,Marks,8,0),"")</f>
        <v/>
      </c>
      <c r="F1099" s="752"/>
      <c r="G1099" s="752"/>
      <c r="H1099" s="752"/>
      <c r="I1099" s="752"/>
      <c r="J1099" s="753" t="s">
        <v>211</v>
      </c>
      <c r="K1099" s="753"/>
      <c r="L1099" s="753"/>
      <c r="M1099" s="753"/>
      <c r="N1099" s="760" t="str">
        <f>IF(AD1073="","",IF(AND(AD1073+1&gt;$AN$6),"",AD1073+1))</f>
        <v/>
      </c>
      <c r="O1099" s="760"/>
      <c r="P1099" s="760"/>
      <c r="Q1099" s="770"/>
      <c r="R1099" s="751" t="s">
        <v>208</v>
      </c>
      <c r="S1099" s="751"/>
      <c r="T1099" s="751"/>
      <c r="U1099" s="752" t="str">
        <f>IFERROR(VLOOKUP(AD1099,Marks,8,0),"")</f>
        <v/>
      </c>
      <c r="V1099" s="752"/>
      <c r="W1099" s="752"/>
      <c r="X1099" s="752"/>
      <c r="Y1099" s="752"/>
      <c r="Z1099" s="753" t="s">
        <v>211</v>
      </c>
      <c r="AA1099" s="753"/>
      <c r="AB1099" s="753"/>
      <c r="AC1099" s="753"/>
      <c r="AD1099" s="761" t="str">
        <f>IF(N1099="","",IF(AND(N1099+1&gt;$AN$6),"",N1099+1))</f>
        <v/>
      </c>
      <c r="AE1099" s="761"/>
      <c r="AF1099" s="761"/>
    </row>
    <row r="1100" spans="1:32" ht="9" customHeight="1">
      <c r="A1100" s="166" t="str">
        <f>IF(N1099="","",A1099+1)</f>
        <v/>
      </c>
      <c r="B1100" s="123"/>
      <c r="C1100" s="123"/>
      <c r="D1100" s="123"/>
      <c r="E1100" s="124"/>
      <c r="F1100" s="124"/>
      <c r="G1100" s="124"/>
      <c r="H1100" s="123"/>
      <c r="I1100" s="123"/>
      <c r="J1100" s="125"/>
      <c r="K1100" s="125"/>
      <c r="L1100" s="125"/>
      <c r="M1100" s="76"/>
      <c r="N1100" s="76"/>
      <c r="O1100" s="76"/>
      <c r="P1100" s="76"/>
      <c r="Q1100" s="770"/>
      <c r="R1100" s="123"/>
      <c r="S1100" s="123"/>
      <c r="T1100" s="123"/>
      <c r="U1100" s="124"/>
      <c r="V1100" s="124"/>
      <c r="W1100" s="124"/>
      <c r="X1100" s="123"/>
      <c r="Y1100" s="123"/>
      <c r="Z1100" s="125"/>
      <c r="AA1100" s="125"/>
      <c r="AB1100" s="125"/>
      <c r="AC1100" s="76"/>
      <c r="AD1100" s="76"/>
      <c r="AE1100" s="76"/>
      <c r="AF1100" s="76"/>
    </row>
    <row r="1101" spans="1:32" ht="21" customHeight="1">
      <c r="A1101" s="166" t="str">
        <f>IF(N1099="","",A1100+1)</f>
        <v/>
      </c>
      <c r="B1101" s="762" t="s">
        <v>213</v>
      </c>
      <c r="C1101" s="610" t="s">
        <v>214</v>
      </c>
      <c r="D1101" s="610"/>
      <c r="E1101" s="610"/>
      <c r="F1101" s="763" t="s">
        <v>13</v>
      </c>
      <c r="G1101" s="764"/>
      <c r="H1101" s="764"/>
      <c r="I1101" s="765"/>
      <c r="J1101" s="613" t="s">
        <v>184</v>
      </c>
      <c r="K1101" s="614" t="s">
        <v>167</v>
      </c>
      <c r="L1101" s="615"/>
      <c r="M1101" s="615"/>
      <c r="N1101" s="616"/>
      <c r="O1101" s="580" t="s">
        <v>185</v>
      </c>
      <c r="P1101" s="581" t="s">
        <v>186</v>
      </c>
      <c r="Q1101" s="770"/>
      <c r="R1101" s="762" t="s">
        <v>213</v>
      </c>
      <c r="S1101" s="610" t="s">
        <v>214</v>
      </c>
      <c r="T1101" s="610"/>
      <c r="U1101" s="610"/>
      <c r="V1101" s="763" t="s">
        <v>13</v>
      </c>
      <c r="W1101" s="764"/>
      <c r="X1101" s="764"/>
      <c r="Y1101" s="765"/>
      <c r="Z1101" s="613" t="s">
        <v>184</v>
      </c>
      <c r="AA1101" s="614" t="s">
        <v>167</v>
      </c>
      <c r="AB1101" s="615"/>
      <c r="AC1101" s="615"/>
      <c r="AD1101" s="616"/>
      <c r="AE1101" s="580" t="s">
        <v>185</v>
      </c>
      <c r="AF1101" s="581" t="s">
        <v>186</v>
      </c>
    </row>
    <row r="1102" spans="1:32" ht="90.75" customHeight="1">
      <c r="A1102" s="166" t="str">
        <f>IF(N1099="","",A1101+1)</f>
        <v/>
      </c>
      <c r="B1102" s="762"/>
      <c r="C1102" s="171" t="s">
        <v>11</v>
      </c>
      <c r="D1102" s="171" t="s">
        <v>180</v>
      </c>
      <c r="E1102" s="171" t="s">
        <v>108</v>
      </c>
      <c r="F1102" s="171" t="s">
        <v>182</v>
      </c>
      <c r="G1102" s="171" t="s">
        <v>183</v>
      </c>
      <c r="H1102" s="305" t="s">
        <v>10</v>
      </c>
      <c r="I1102" s="171" t="s">
        <v>108</v>
      </c>
      <c r="J1102" s="613"/>
      <c r="K1102" s="172" t="s">
        <v>182</v>
      </c>
      <c r="L1102" s="172" t="s">
        <v>183</v>
      </c>
      <c r="M1102" s="173" t="s">
        <v>10</v>
      </c>
      <c r="N1102" s="171" t="s">
        <v>108</v>
      </c>
      <c r="O1102" s="580"/>
      <c r="P1102" s="736"/>
      <c r="Q1102" s="770"/>
      <c r="R1102" s="762"/>
      <c r="S1102" s="171" t="s">
        <v>11</v>
      </c>
      <c r="T1102" s="171" t="s">
        <v>180</v>
      </c>
      <c r="U1102" s="171" t="s">
        <v>108</v>
      </c>
      <c r="V1102" s="171" t="s">
        <v>182</v>
      </c>
      <c r="W1102" s="171" t="s">
        <v>183</v>
      </c>
      <c r="X1102" s="305" t="s">
        <v>10</v>
      </c>
      <c r="Y1102" s="171" t="s">
        <v>108</v>
      </c>
      <c r="Z1102" s="613"/>
      <c r="AA1102" s="172" t="s">
        <v>182</v>
      </c>
      <c r="AB1102" s="172" t="s">
        <v>183</v>
      </c>
      <c r="AC1102" s="173" t="s">
        <v>10</v>
      </c>
      <c r="AD1102" s="171" t="s">
        <v>108</v>
      </c>
      <c r="AE1102" s="580"/>
      <c r="AF1102" s="736">
        <v>0</v>
      </c>
    </row>
    <row r="1103" spans="1:32" ht="18.75" customHeight="1">
      <c r="A1103" s="166" t="str">
        <f>IF(N1099="","",A1102+1)</f>
        <v/>
      </c>
      <c r="B1103" s="762"/>
      <c r="C1103" s="390">
        <v>20</v>
      </c>
      <c r="D1103" s="390">
        <v>20</v>
      </c>
      <c r="E1103" s="116">
        <v>40</v>
      </c>
      <c r="F1103" s="390">
        <v>30</v>
      </c>
      <c r="G1103" s="390">
        <v>18</v>
      </c>
      <c r="H1103" s="390">
        <v>12</v>
      </c>
      <c r="I1103" s="116">
        <v>60</v>
      </c>
      <c r="J1103" s="118">
        <v>100</v>
      </c>
      <c r="K1103" s="390">
        <v>50</v>
      </c>
      <c r="L1103" s="390">
        <v>30</v>
      </c>
      <c r="M1103" s="390">
        <v>20</v>
      </c>
      <c r="N1103" s="116">
        <v>100</v>
      </c>
      <c r="O1103" s="118">
        <v>200</v>
      </c>
      <c r="P1103" s="775" t="str">
        <f>IF(AND(N1099="",C1096="",E1097="",N1097=""),"",IF(OR(C1096=1,C1096=2),600,800))</f>
        <v/>
      </c>
      <c r="Q1103" s="770"/>
      <c r="R1103" s="762"/>
      <c r="S1103" s="390">
        <v>20</v>
      </c>
      <c r="T1103" s="390">
        <v>20</v>
      </c>
      <c r="U1103" s="116">
        <v>40</v>
      </c>
      <c r="V1103" s="390">
        <v>30</v>
      </c>
      <c r="W1103" s="390">
        <v>18</v>
      </c>
      <c r="X1103" s="390">
        <v>12</v>
      </c>
      <c r="Y1103" s="116">
        <v>60</v>
      </c>
      <c r="Z1103" s="118">
        <v>100</v>
      </c>
      <c r="AA1103" s="390">
        <v>50</v>
      </c>
      <c r="AB1103" s="390">
        <v>30</v>
      </c>
      <c r="AC1103" s="390">
        <v>20</v>
      </c>
      <c r="AD1103" s="116">
        <v>100</v>
      </c>
      <c r="AE1103" s="118">
        <v>200</v>
      </c>
      <c r="AF1103" s="775" t="str">
        <f>IF(AND(AD1099="",S1096="",U1097="",AD1097=""),"",IF(OR(S1096=1,S1096=2),600,800))</f>
        <v/>
      </c>
    </row>
    <row r="1104" spans="1:32" ht="21" customHeight="1">
      <c r="A1104" s="166" t="str">
        <f>IF(N1099="","",A1103+1)</f>
        <v/>
      </c>
      <c r="B1104" s="122" t="str">
        <f>'Result Sheet'!$L$4</f>
        <v xml:space="preserve">हिन्दी </v>
      </c>
      <c r="C1104" s="391" t="str">
        <f>IFERROR(VLOOKUP(N1099,Marks,11,0),"")</f>
        <v/>
      </c>
      <c r="D1104" s="391" t="str">
        <f>IFERROR(VLOOKUP(N1099,Marks,12,0),"")</f>
        <v/>
      </c>
      <c r="E1104" s="117" t="str">
        <f>IFERROR(VLOOKUP(N1099,Marks,13,0),"")</f>
        <v/>
      </c>
      <c r="F1104" s="391" t="str">
        <f>IFERROR(VLOOKUP(N1099,Marks,14,0),"")</f>
        <v/>
      </c>
      <c r="G1104" s="391" t="str">
        <f>IFERROR(VLOOKUP(N1099,Marks,15,0),"")</f>
        <v/>
      </c>
      <c r="H1104" s="391" t="str">
        <f>IFERROR(VLOOKUP(N1099,Marks,16,0),"")</f>
        <v/>
      </c>
      <c r="I1104" s="117" t="str">
        <f>IFERROR(VLOOKUP(N1099,Marks,17,0),"")</f>
        <v/>
      </c>
      <c r="J1104" s="119">
        <f>IFERROR(VLOOKUP(N1099,Marks,18,0),"")</f>
        <v>0</v>
      </c>
      <c r="K1104" s="391" t="str">
        <f>IFERROR(VLOOKUP(N1099,Marks,19,0),"")</f>
        <v/>
      </c>
      <c r="L1104" s="391" t="str">
        <f>IFERROR(VLOOKUP(N1099,Marks,20,0),"")</f>
        <v/>
      </c>
      <c r="M1104" s="391" t="str">
        <f>IFERROR(VLOOKUP(N1099,Marks,21,0),"")</f>
        <v/>
      </c>
      <c r="N1104" s="117" t="str">
        <f>IFERROR(VLOOKUP(N1099,Marks,22,0),"")</f>
        <v/>
      </c>
      <c r="O1104" s="119" t="str">
        <f>IFERROR(VLOOKUP(N1099,Marks,23,0),"")</f>
        <v/>
      </c>
      <c r="P1104" s="323" t="str">
        <f>IFERROR(VLOOKUP(N1099,Marks,29,0),"")</f>
        <v/>
      </c>
      <c r="Q1104" s="770"/>
      <c r="R1104" s="122" t="str">
        <f>'Result Sheet'!$L$4</f>
        <v xml:space="preserve">हिन्दी </v>
      </c>
      <c r="S1104" s="391" t="str">
        <f>IFERROR(VLOOKUP(AD1099,Marks,11,0),"")</f>
        <v/>
      </c>
      <c r="T1104" s="391" t="str">
        <f>IFERROR(VLOOKUP(AD1099,Marks,12,0),"")</f>
        <v/>
      </c>
      <c r="U1104" s="117" t="str">
        <f>IFERROR(VLOOKUP(AD1099,Marks,13,0),"")</f>
        <v/>
      </c>
      <c r="V1104" s="391" t="str">
        <f>IFERROR(VLOOKUP(AD1099,Marks,14,0),"")</f>
        <v/>
      </c>
      <c r="W1104" s="391" t="str">
        <f>IFERROR(VLOOKUP(AD1099,Marks,15,0),"")</f>
        <v/>
      </c>
      <c r="X1104" s="391" t="str">
        <f>IFERROR(VLOOKUP(AD1099,Marks,16,0),"")</f>
        <v/>
      </c>
      <c r="Y1104" s="117" t="str">
        <f>IFERROR(VLOOKUP(AD1099,Marks,17,0),"")</f>
        <v/>
      </c>
      <c r="Z1104" s="119">
        <f>IFERROR(VLOOKUP(AD1099,Marks,18,0),"")</f>
        <v>0</v>
      </c>
      <c r="AA1104" s="391" t="str">
        <f>IFERROR(VLOOKUP(AD1099,Marks,19,0),"")</f>
        <v/>
      </c>
      <c r="AB1104" s="391" t="str">
        <f>IFERROR(VLOOKUP(AD1099,Marks,20,0),"")</f>
        <v/>
      </c>
      <c r="AC1104" s="391" t="str">
        <f>IFERROR(VLOOKUP(AD1099,Marks,21,0),"")</f>
        <v/>
      </c>
      <c r="AD1104" s="117" t="str">
        <f>IFERROR(VLOOKUP(AD1099,Marks,22,0),"")</f>
        <v/>
      </c>
      <c r="AE1104" s="119" t="str">
        <f>IFERROR(VLOOKUP(AD1099,Marks,23,0),"")</f>
        <v/>
      </c>
      <c r="AF1104" s="323" t="str">
        <f>IFERROR(VLOOKUP(AD1099,Marks,29,0),"")</f>
        <v/>
      </c>
    </row>
    <row r="1105" spans="1:32" ht="21" customHeight="1">
      <c r="A1105" s="166" t="str">
        <f>IF(N1099="","",A1104+1)</f>
        <v/>
      </c>
      <c r="B1105" s="122" t="str">
        <f>'Result Sheet'!$AE$4</f>
        <v xml:space="preserve">अंग्रेजी </v>
      </c>
      <c r="C1105" s="391" t="str">
        <f>IFERROR(VLOOKUP(N1099,Marks,30,0),"")</f>
        <v/>
      </c>
      <c r="D1105" s="391" t="str">
        <f>IFERROR(VLOOKUP(N1099,Marks,31,0),"")</f>
        <v/>
      </c>
      <c r="E1105" s="117" t="str">
        <f>IFERROR(VLOOKUP(N1099,Marks,32,0),"")</f>
        <v/>
      </c>
      <c r="F1105" s="391" t="str">
        <f>IFERROR(VLOOKUP(N1099,Marks,33,0),"")</f>
        <v/>
      </c>
      <c r="G1105" s="391" t="str">
        <f>IFERROR(VLOOKUP(N1099,Marks,34,0),"")</f>
        <v/>
      </c>
      <c r="H1105" s="391" t="str">
        <f>IFERROR(VLOOKUP(N1099,Marks,35,0),"")</f>
        <v/>
      </c>
      <c r="I1105" s="117" t="str">
        <f>IFERROR(VLOOKUP(N1099,Marks,36,0),"")</f>
        <v/>
      </c>
      <c r="J1105" s="119">
        <f>IFERROR(VLOOKUP(N1099,Marks,37,0),"")</f>
        <v>0</v>
      </c>
      <c r="K1105" s="391" t="str">
        <f>IFERROR(VLOOKUP(N1099,Marks,38,0),"")</f>
        <v/>
      </c>
      <c r="L1105" s="391" t="str">
        <f>IFERROR(VLOOKUP(N1099,Marks,39,0),"")</f>
        <v/>
      </c>
      <c r="M1105" s="391" t="str">
        <f>IFERROR(VLOOKUP(N1099,Marks,40,0),"")</f>
        <v/>
      </c>
      <c r="N1105" s="117" t="str">
        <f>IFERROR(VLOOKUP(N1099,Marks,41,0),"")</f>
        <v/>
      </c>
      <c r="O1105" s="119" t="str">
        <f>IFERROR(VLOOKUP(N1099,Marks,42,0),"")</f>
        <v/>
      </c>
      <c r="P1105" s="323" t="str">
        <f>IFERROR(VLOOKUP(N1099,Marks,48,0),"")</f>
        <v/>
      </c>
      <c r="Q1105" s="770"/>
      <c r="R1105" s="122" t="str">
        <f>'Result Sheet'!$AE$4</f>
        <v xml:space="preserve">अंग्रेजी </v>
      </c>
      <c r="S1105" s="391" t="str">
        <f>IFERROR(VLOOKUP(AD1099,Marks,30,0),"")</f>
        <v/>
      </c>
      <c r="T1105" s="391" t="str">
        <f>IFERROR(VLOOKUP(AD1099,Marks,31,0),"")</f>
        <v/>
      </c>
      <c r="U1105" s="117" t="str">
        <f>IFERROR(VLOOKUP(AD1099,Marks,32,0),"")</f>
        <v/>
      </c>
      <c r="V1105" s="391" t="str">
        <f>IFERROR(VLOOKUP(AD1099,Marks,33,0),"")</f>
        <v/>
      </c>
      <c r="W1105" s="391" t="str">
        <f>IFERROR(VLOOKUP(AD1099,Marks,34,0),"")</f>
        <v/>
      </c>
      <c r="X1105" s="391" t="str">
        <f>IFERROR(VLOOKUP(AD1099,Marks,35,0),"")</f>
        <v/>
      </c>
      <c r="Y1105" s="117" t="str">
        <f>IFERROR(VLOOKUP(AD1099,Marks,36,0),"")</f>
        <v/>
      </c>
      <c r="Z1105" s="119">
        <f>IFERROR(VLOOKUP(AD1099,Marks,37,0),"")</f>
        <v>0</v>
      </c>
      <c r="AA1105" s="391" t="str">
        <f>IFERROR(VLOOKUP(AD1099,Marks,38,0),"")</f>
        <v/>
      </c>
      <c r="AB1105" s="391" t="str">
        <f>IFERROR(VLOOKUP(AD1099,Marks,39,0),"")</f>
        <v/>
      </c>
      <c r="AC1105" s="391" t="str">
        <f>IFERROR(VLOOKUP(AD1099,Marks,40,0),"")</f>
        <v/>
      </c>
      <c r="AD1105" s="117" t="str">
        <f>IFERROR(VLOOKUP(AD1099,Marks,41,0),"")</f>
        <v/>
      </c>
      <c r="AE1105" s="119" t="str">
        <f>IFERROR(VLOOKUP(AD1099,Marks,42,0),"")</f>
        <v/>
      </c>
      <c r="AF1105" s="323" t="str">
        <f>IFERROR(VLOOKUP(AD1099,Marks,48,0),"")</f>
        <v/>
      </c>
    </row>
    <row r="1106" spans="1:32" ht="21" customHeight="1">
      <c r="A1106" s="166" t="str">
        <f>IF(N1099="","",A1105+1)</f>
        <v/>
      </c>
      <c r="B1106" s="122" t="str">
        <f>'Result Sheet'!$AX$4</f>
        <v xml:space="preserve">गणित </v>
      </c>
      <c r="C1106" s="391" t="str">
        <f>IFERROR(VLOOKUP(N1099,Marks,49,0),"")</f>
        <v/>
      </c>
      <c r="D1106" s="391" t="str">
        <f>IFERROR(VLOOKUP(N1099,Marks,50,0),"")</f>
        <v/>
      </c>
      <c r="E1106" s="117" t="str">
        <f>IFERROR(VLOOKUP(N1099,Marks,51,0),"")</f>
        <v/>
      </c>
      <c r="F1106" s="391" t="str">
        <f>IFERROR(VLOOKUP(N1099,Marks,52,0),"")</f>
        <v/>
      </c>
      <c r="G1106" s="391" t="str">
        <f>IFERROR(VLOOKUP(N1099,Marks,53,0),"")</f>
        <v/>
      </c>
      <c r="H1106" s="391" t="str">
        <f>IFERROR(VLOOKUP(N1099,Marks,54,0),"")</f>
        <v/>
      </c>
      <c r="I1106" s="117" t="str">
        <f>IFERROR(VLOOKUP(N1099,Marks,55,0),"")</f>
        <v/>
      </c>
      <c r="J1106" s="119">
        <f>IFERROR(VLOOKUP(N1099,Marks,56,0),"")</f>
        <v>0</v>
      </c>
      <c r="K1106" s="391" t="str">
        <f>IFERROR(VLOOKUP(N1099,Marks,57,0),"")</f>
        <v/>
      </c>
      <c r="L1106" s="391" t="str">
        <f>IFERROR(VLOOKUP(N1099,Marks,58,0),"")</f>
        <v/>
      </c>
      <c r="M1106" s="391" t="str">
        <f>IFERROR(VLOOKUP(N1099,Marks,59,0),"")</f>
        <v/>
      </c>
      <c r="N1106" s="117" t="str">
        <f>IFERROR(VLOOKUP(N1099,Marks,60,0),"")</f>
        <v/>
      </c>
      <c r="O1106" s="119" t="str">
        <f>IFERROR(VLOOKUP(N1099,Marks,61,0),"")</f>
        <v/>
      </c>
      <c r="P1106" s="323" t="str">
        <f>IFERROR(VLOOKUP(N1099,Marks,67,0),"")</f>
        <v/>
      </c>
      <c r="Q1106" s="770"/>
      <c r="R1106" s="122" t="str">
        <f>'Result Sheet'!$AX$4</f>
        <v xml:space="preserve">गणित </v>
      </c>
      <c r="S1106" s="391" t="str">
        <f>IFERROR(VLOOKUP(AD1099,Marks,49,0),"")</f>
        <v/>
      </c>
      <c r="T1106" s="391" t="str">
        <f>IFERROR(VLOOKUP(AD1099,Marks,50,0),"")</f>
        <v/>
      </c>
      <c r="U1106" s="117" t="str">
        <f>IFERROR(VLOOKUP(AD1099,Marks,51,0),"")</f>
        <v/>
      </c>
      <c r="V1106" s="391" t="str">
        <f>IFERROR(VLOOKUP(AD1099,Marks,52,0),"")</f>
        <v/>
      </c>
      <c r="W1106" s="391" t="str">
        <f>IFERROR(VLOOKUP(AD1099,Marks,53,0),"")</f>
        <v/>
      </c>
      <c r="X1106" s="391" t="str">
        <f>IFERROR(VLOOKUP(AD1099,Marks,54,0),"")</f>
        <v/>
      </c>
      <c r="Y1106" s="117" t="str">
        <f>IFERROR(VLOOKUP(AD1099,Marks,55,0),"")</f>
        <v/>
      </c>
      <c r="Z1106" s="119">
        <f>IFERROR(VLOOKUP(AD1099,Marks,56,0),"")</f>
        <v>0</v>
      </c>
      <c r="AA1106" s="391" t="str">
        <f>IFERROR(VLOOKUP(AD1099,Marks,57,0),"")</f>
        <v/>
      </c>
      <c r="AB1106" s="391" t="str">
        <f>IFERROR(VLOOKUP(AD1099,Marks,58,0),"")</f>
        <v/>
      </c>
      <c r="AC1106" s="391" t="str">
        <f>IFERROR(VLOOKUP(AD1099,Marks,59,0),"")</f>
        <v/>
      </c>
      <c r="AD1106" s="117" t="str">
        <f>IFERROR(VLOOKUP(AD1099,Marks,60,0),"")</f>
        <v/>
      </c>
      <c r="AE1106" s="119" t="str">
        <f>IFERROR(VLOOKUP(AD1099,Marks,61,0),"")</f>
        <v/>
      </c>
      <c r="AF1106" s="323" t="str">
        <f>IFERROR(VLOOKUP(AD1099,Marks,67,0),"")</f>
        <v/>
      </c>
    </row>
    <row r="1107" spans="1:32" ht="21" customHeight="1">
      <c r="A1107" s="166" t="str">
        <f>IF(N1099="","",A1106+1)</f>
        <v/>
      </c>
      <c r="B1107" s="122" t="str">
        <f>'Result Sheet'!$BQ$4</f>
        <v xml:space="preserve">पर्यावरण अध्ययन </v>
      </c>
      <c r="C1107" s="391" t="str">
        <f>IFERROR(VLOOKUP(N1099,Marks,68,0),"")</f>
        <v/>
      </c>
      <c r="D1107" s="391" t="str">
        <f>IFERROR(VLOOKUP(N1099,Marks,69,0),"")</f>
        <v/>
      </c>
      <c r="E1107" s="117" t="str">
        <f>IFERROR(VLOOKUP(N1099,Marks,70,0),"")</f>
        <v/>
      </c>
      <c r="F1107" s="391" t="str">
        <f>IFERROR(VLOOKUP(N1099,Marks,71,0),"")</f>
        <v/>
      </c>
      <c r="G1107" s="391" t="str">
        <f>IFERROR(VLOOKUP(N1099,Marks,72,0),"")</f>
        <v/>
      </c>
      <c r="H1107" s="391" t="str">
        <f>IFERROR(VLOOKUP(N1099,Marks,73,0),"")</f>
        <v/>
      </c>
      <c r="I1107" s="117" t="str">
        <f>IFERROR(VLOOKUP(N1099,Marks,74,0),"")</f>
        <v/>
      </c>
      <c r="J1107" s="119">
        <f>IFERROR(VLOOKUP(N1099,Marks,75,0),"")</f>
        <v>0</v>
      </c>
      <c r="K1107" s="391" t="str">
        <f>IFERROR(VLOOKUP(N1099,Marks,76,0),"")</f>
        <v/>
      </c>
      <c r="L1107" s="391" t="str">
        <f>IFERROR(VLOOKUP(N1099,Marks,77,0),"")</f>
        <v/>
      </c>
      <c r="M1107" s="391" t="str">
        <f>IFERROR(VLOOKUP(N1099,Marks,78,0),"")</f>
        <v/>
      </c>
      <c r="N1107" s="117" t="str">
        <f>IFERROR(VLOOKUP(N1099,Marks,79,0),"")</f>
        <v/>
      </c>
      <c r="O1107" s="119" t="str">
        <f>IFERROR(VLOOKUP(N1099,Marks,80,0),"")</f>
        <v/>
      </c>
      <c r="P1107" s="323" t="str">
        <f>IFERROR(VLOOKUP(N1099,Marks,86,0),"")</f>
        <v/>
      </c>
      <c r="Q1107" s="770"/>
      <c r="R1107" s="122" t="str">
        <f>'Result Sheet'!$BQ$4</f>
        <v xml:space="preserve">पर्यावरण अध्ययन </v>
      </c>
      <c r="S1107" s="391" t="str">
        <f>IFERROR(VLOOKUP(AD1099,Marks,68,0),"")</f>
        <v/>
      </c>
      <c r="T1107" s="391" t="str">
        <f>IFERROR(VLOOKUP(AD1099,Marks,69,0),"")</f>
        <v/>
      </c>
      <c r="U1107" s="117" t="str">
        <f>IFERROR(VLOOKUP(AD1099,Marks,70,0),"")</f>
        <v/>
      </c>
      <c r="V1107" s="391" t="str">
        <f>IFERROR(VLOOKUP(AD1099,Marks,71,0),"")</f>
        <v/>
      </c>
      <c r="W1107" s="391" t="str">
        <f>IFERROR(VLOOKUP(AD1099,Marks,72,0),"")</f>
        <v/>
      </c>
      <c r="X1107" s="391" t="str">
        <f>IFERROR(VLOOKUP(AD1099,Marks,73,0),"")</f>
        <v/>
      </c>
      <c r="Y1107" s="117" t="str">
        <f>IFERROR(VLOOKUP(AD1099,Marks,74,0),"")</f>
        <v/>
      </c>
      <c r="Z1107" s="119">
        <f>IFERROR(VLOOKUP(AD1099,Marks,75,0),"")</f>
        <v>0</v>
      </c>
      <c r="AA1107" s="391" t="str">
        <f>IFERROR(VLOOKUP(AD1099,Marks,76,0),"")</f>
        <v/>
      </c>
      <c r="AB1107" s="391" t="str">
        <f>IFERROR(VLOOKUP(AD1099,Marks,77,0),"")</f>
        <v/>
      </c>
      <c r="AC1107" s="391" t="str">
        <f>IFERROR(VLOOKUP(AD1099,Marks,78,0),"")</f>
        <v/>
      </c>
      <c r="AD1107" s="117" t="str">
        <f>IFERROR(VLOOKUP(AD1099,Marks,79,0),"")</f>
        <v/>
      </c>
      <c r="AE1107" s="119" t="str">
        <f>IFERROR(VLOOKUP(AD1099,Marks,80,0),"")</f>
        <v/>
      </c>
      <c r="AF1107" s="323" t="str">
        <f>IFERROR(VLOOKUP(AD1099,Marks,86,0),"")</f>
        <v/>
      </c>
    </row>
    <row r="1108" spans="1:32" ht="25.5" customHeight="1">
      <c r="A1108" s="166" t="str">
        <f>IF(N1099="","",A1107+1)</f>
        <v/>
      </c>
      <c r="B1108" s="392" t="s">
        <v>215</v>
      </c>
      <c r="C1108" s="120" t="str">
        <f>IF(AND(C1104="",C1105="",C1106="",C1107=""),"",IF(OR(C1096=1,C1096=2),SUM(C1104:C1106),SUM(C1104:C1107)))</f>
        <v/>
      </c>
      <c r="D1108" s="120" t="str">
        <f>IF(AND(D1104="",D1105="",D1106="",D1107=""),"",IF(OR(C1096=1,C1096=2),SUM(D1104:D1106),SUM(D1104:D1107)))</f>
        <v/>
      </c>
      <c r="E1108" s="120" t="str">
        <f>IF(AND(E1104="",E1105="",E1106="",E1107=""),"",IF(OR(C1096=1,C1096=2),SUM(E1104:E1106),SUM(E1104:E1107)))</f>
        <v/>
      </c>
      <c r="F1108" s="120" t="str">
        <f>IF(AND(F1104="",F1105="",F1106="",F1107=""),"",IF(OR(C1096=1,C1096=2),SUM(F1104:F1106),SUM(F1104:F1107)))</f>
        <v/>
      </c>
      <c r="G1108" s="120" t="str">
        <f>IF(AND(G1104="",G1105="",G1106="",G1107=""),"",IF(OR(C1096=1,C1096=2),SUM(G1104:G1106),SUM(G1104:G1107)))</f>
        <v/>
      </c>
      <c r="H1108" s="120" t="str">
        <f>IF(AND(H1104="",H1105="",H1106="",H1107=""),"",IF(OR(C1096=1,C1096=2),SUM(H1104:H1106),SUM(H1104:H1107)))</f>
        <v/>
      </c>
      <c r="I1108" s="120" t="str">
        <f>IF(AND(I1104="",I1105="",I1106="",I1107=""),"",IF(OR(C1096=1,C1096=2),SUM(I1104:I1106),SUM(I1104:I1107)))</f>
        <v/>
      </c>
      <c r="J1108" s="120">
        <f>IF(AND(J1104="",J1105="",J1106="",J1107=""),"",IF(OR(C1096=1,C1096=2),SUM(J1104:J1106),SUM(J1104:J1107)))</f>
        <v>0</v>
      </c>
      <c r="K1108" s="120" t="str">
        <f>IF(AND(K1104="",K1105="",K1106="",K1107=""),"",IF(OR(C1096=1,C1096=2),SUM(K1104:K1106),SUM(K1104:K1107)))</f>
        <v/>
      </c>
      <c r="L1108" s="120" t="str">
        <f>IF(AND(L1104="",L1105="",L1106="",L1107=""),"",IF(OR(C1096=1,C1096=2),SUM(L1104:L1106),SUM(L1104:L1107)))</f>
        <v/>
      </c>
      <c r="M1108" s="120" t="str">
        <f>IF(AND(M1104="",M1105="",M1106="",M1107=""),"",IF(OR(C1096=1,C1096=2),SUM(M1104:M1106),SUM(M1104:M1107)))</f>
        <v/>
      </c>
      <c r="N1108" s="120" t="str">
        <f>IF(AND(N1104="",N1105="",N1106="",N1107=""),"",IF(OR(C1096=1,C1096=2),SUM(N1104:N1106),SUM(N1104:N1107)))</f>
        <v/>
      </c>
      <c r="O1108" s="120" t="str">
        <f>IF(AND(O1104="",O1105="",O1106="",O1107=""),"",IF(OR(C1096=1,C1096=2),SUM(O1104:O1106),SUM(O1104:O1107)))</f>
        <v/>
      </c>
      <c r="P1108" s="326" t="str">
        <f>IF(OR(N1099="",E1097="",O1108=""),"",IF(O1108&gt;=81%*P1103,"A",IF(O1108&gt;=61%*P1103,"B",IF(O1108&gt;=41%*P1103,"C",IF(O1108&gt;=21%*P1103,"D","E")))))</f>
        <v/>
      </c>
      <c r="Q1108" s="770"/>
      <c r="R1108" s="392" t="s">
        <v>215</v>
      </c>
      <c r="S1108" s="120" t="str">
        <f>IF(AND(S1104="",S1105="",S1106="",S1107=""),"",IF(OR(S1096=1,S1096=2),SUM(S1104:S1106),SUM(S1104:S1107)))</f>
        <v/>
      </c>
      <c r="T1108" s="120" t="str">
        <f>IF(AND(T1104="",T1105="",T1106="",T1107=""),"",IF(OR(S1096=1,S1096=2),SUM(T1104:T1106),SUM(T1104:T1107)))</f>
        <v/>
      </c>
      <c r="U1108" s="120" t="str">
        <f>IF(AND(U1104="",U1105="",U1106="",U1107=""),"",IF(OR(S1096=1,S1096=2),SUM(U1104:U1106),SUM(U1104:U1107)))</f>
        <v/>
      </c>
      <c r="V1108" s="120" t="str">
        <f>IF(AND(V1104="",V1105="",V1106="",V1107=""),"",IF(OR(S1096=1,S1096=2),SUM(V1104:V1106),SUM(V1104:V1107)))</f>
        <v/>
      </c>
      <c r="W1108" s="120" t="str">
        <f>IF(AND(W1104="",W1105="",W1106="",W1107=""),"",IF(OR(S1096=1,S1096=2),SUM(W1104:W1106),SUM(W1104:W1107)))</f>
        <v/>
      </c>
      <c r="X1108" s="120" t="str">
        <f>IF(AND(X1104="",X1105="",X1106="",X1107=""),"",IF(OR(S1096=1,S1096=2),SUM(X1104:X1106),SUM(X1104:X1107)))</f>
        <v/>
      </c>
      <c r="Y1108" s="120" t="str">
        <f>IF(AND(Y1104="",Y1105="",Y1106="",Y1107=""),"",IF(OR(S1096=1,S1096=2),SUM(Y1104:Y1106),SUM(Y1104:Y1107)))</f>
        <v/>
      </c>
      <c r="Z1108" s="120">
        <f>IF(AND(Z1104="",Z1105="",Z1106="",Z1107=""),"",IF(OR(S1096=1,S1096=2),SUM(Z1104:Z1106),SUM(Z1104:Z1107)))</f>
        <v>0</v>
      </c>
      <c r="AA1108" s="120" t="str">
        <f>IF(AND(AA1104="",AA1105="",AA1106="",AA1107=""),"",IF(OR(S1096=1,S1096=2),SUM(AA1104:AA1106),SUM(AA1104:AA1107)))</f>
        <v/>
      </c>
      <c r="AB1108" s="120" t="str">
        <f>IF(AND(AB1104="",AB1105="",AB1106="",AB1107=""),"",IF(OR(S1096=1,S1096=2),SUM(AB1104:AB1106),SUM(AB1104:AB1107)))</f>
        <v/>
      </c>
      <c r="AC1108" s="120" t="str">
        <f>IF(AND(AC1104="",AC1105="",AC1106="",AC1107=""),"",IF(OR(S1096=1,S1096=2),SUM(AC1104:AC1106),SUM(AC1104:AC1107)))</f>
        <v/>
      </c>
      <c r="AD1108" s="120" t="str">
        <f>IF(AND(AD1104="",AD1105="",AD1106="",AD1107=""),"",IF(OR(S1096=1,S1096=2),SUM(AD1104:AD1106),SUM(AD1104:AD1107)))</f>
        <v/>
      </c>
      <c r="AE1108" s="120" t="str">
        <f>IF(AND(AE1104="",AE1105="",AE1106="",AE1107=""),"",IF(OR(S1096=1,S1096=2),SUM(AE1104:AE1106),SUM(AE1104:AE1107)))</f>
        <v/>
      </c>
      <c r="AF1108" s="326" t="str">
        <f>IF(OR(AD1099="",U1097="",AE1108=""),"",IF(AE1108&gt;=81%*AF1103,"A",IF(AE1108&gt;=61%*AF1103,"B",IF(AE1108&gt;=41%*AF1103,"C",IF(AE1108&gt;=21%*AF1103,"D","E")))))</f>
        <v/>
      </c>
    </row>
    <row r="1109" spans="1:32" ht="9" customHeight="1">
      <c r="A1109" s="166" t="str">
        <f>IF(N1099="","",A1108+1)</f>
        <v/>
      </c>
      <c r="B1109" s="737"/>
      <c r="C1109" s="737"/>
      <c r="D1109" s="737"/>
      <c r="E1109" s="737"/>
      <c r="F1109" s="737"/>
      <c r="G1109" s="737"/>
      <c r="H1109" s="737"/>
      <c r="I1109" s="737"/>
      <c r="J1109" s="737"/>
      <c r="K1109" s="737"/>
      <c r="L1109" s="737"/>
      <c r="M1109" s="737"/>
      <c r="N1109" s="737"/>
      <c r="O1109" s="737"/>
      <c r="P1109" s="737"/>
      <c r="Q1109" s="770"/>
      <c r="R1109" s="737"/>
      <c r="S1109" s="737"/>
      <c r="T1109" s="737"/>
      <c r="U1109" s="737"/>
      <c r="V1109" s="737"/>
      <c r="W1109" s="737"/>
      <c r="X1109" s="737"/>
      <c r="Y1109" s="737"/>
      <c r="Z1109" s="737"/>
      <c r="AA1109" s="737"/>
      <c r="AB1109" s="737"/>
      <c r="AC1109" s="737"/>
      <c r="AD1109" s="737"/>
      <c r="AE1109" s="737"/>
      <c r="AF1109" s="737"/>
    </row>
    <row r="1110" spans="1:32" ht="22.5" customHeight="1">
      <c r="A1110" s="166" t="str">
        <f>IF(N1099="","",A1109+1)</f>
        <v/>
      </c>
      <c r="B1110" s="738" t="s">
        <v>213</v>
      </c>
      <c r="C1110" s="738"/>
      <c r="D1110" s="739" t="s">
        <v>229</v>
      </c>
      <c r="E1110" s="740"/>
      <c r="F1110" s="393" t="s">
        <v>186</v>
      </c>
      <c r="G1110" s="738" t="s">
        <v>213</v>
      </c>
      <c r="H1110" s="738"/>
      <c r="I1110" s="739" t="s">
        <v>229</v>
      </c>
      <c r="J1110" s="740"/>
      <c r="K1110" s="393" t="s">
        <v>186</v>
      </c>
      <c r="L1110" s="738" t="s">
        <v>213</v>
      </c>
      <c r="M1110" s="738"/>
      <c r="N1110" s="739" t="s">
        <v>229</v>
      </c>
      <c r="O1110" s="740"/>
      <c r="P1110" s="393" t="s">
        <v>186</v>
      </c>
      <c r="Q1110" s="770"/>
      <c r="R1110" s="738" t="s">
        <v>213</v>
      </c>
      <c r="S1110" s="738"/>
      <c r="T1110" s="739" t="s">
        <v>229</v>
      </c>
      <c r="U1110" s="740"/>
      <c r="V1110" s="393" t="s">
        <v>186</v>
      </c>
      <c r="W1110" s="738" t="s">
        <v>213</v>
      </c>
      <c r="X1110" s="738"/>
      <c r="Y1110" s="739" t="s">
        <v>229</v>
      </c>
      <c r="Z1110" s="740"/>
      <c r="AA1110" s="393" t="s">
        <v>186</v>
      </c>
      <c r="AB1110" s="738" t="s">
        <v>213</v>
      </c>
      <c r="AC1110" s="738"/>
      <c r="AD1110" s="739" t="s">
        <v>229</v>
      </c>
      <c r="AE1110" s="740"/>
      <c r="AF1110" s="393" t="s">
        <v>186</v>
      </c>
    </row>
    <row r="1111" spans="1:32" ht="21.75" customHeight="1">
      <c r="A1111" s="166" t="str">
        <f>IF(N1099="","",A1110+1)</f>
        <v/>
      </c>
      <c r="B1111" s="741" t="s">
        <v>221</v>
      </c>
      <c r="C1111" s="742"/>
      <c r="D1111" s="742"/>
      <c r="E1111" s="119" t="str">
        <f>IFERROR(VLOOKUP(N1099,Marks,90,0),"")</f>
        <v/>
      </c>
      <c r="F1111" s="130" t="str">
        <f>IFERROR(VLOOKUP(N1099,Marks,94,0),"")</f>
        <v/>
      </c>
      <c r="G1111" s="741" t="s">
        <v>192</v>
      </c>
      <c r="H1111" s="742"/>
      <c r="I1111" s="742"/>
      <c r="J1111" s="119" t="str">
        <f>IFERROR(VLOOKUP(N1099,Marks,98,0),"")</f>
        <v/>
      </c>
      <c r="K1111" s="130" t="str">
        <f>IFERROR(VLOOKUP(N1099,Marks,102,0),"")</f>
        <v/>
      </c>
      <c r="L1111" s="743" t="s">
        <v>193</v>
      </c>
      <c r="M1111" s="744"/>
      <c r="N1111" s="744"/>
      <c r="O1111" s="119" t="str">
        <f>IFERROR(VLOOKUP(N1099,Marks,106,0),"")</f>
        <v/>
      </c>
      <c r="P1111" s="130" t="str">
        <f>IFERROR(VLOOKUP(N1099,Marks,110,0),"")</f>
        <v/>
      </c>
      <c r="Q1111" s="770"/>
      <c r="R1111" s="740" t="s">
        <v>221</v>
      </c>
      <c r="S1111" s="740"/>
      <c r="T1111" s="740"/>
      <c r="U1111" s="119" t="str">
        <f>IFERROR(VLOOKUP(AD1099,Marks,90,0),"")</f>
        <v/>
      </c>
      <c r="V1111" s="130" t="str">
        <f>IFERROR(VLOOKUP(AD1099,Marks,94,0),"")</f>
        <v/>
      </c>
      <c r="W1111" s="740" t="s">
        <v>192</v>
      </c>
      <c r="X1111" s="740"/>
      <c r="Y1111" s="740"/>
      <c r="Z1111" s="119" t="str">
        <f>IFERROR(VLOOKUP(AD1099,Marks,98,0),"")</f>
        <v/>
      </c>
      <c r="AA1111" s="130" t="str">
        <f>IFERROR(VLOOKUP(AD1099,Marks,102,0),"")</f>
        <v/>
      </c>
      <c r="AB1111" s="745" t="s">
        <v>193</v>
      </c>
      <c r="AC1111" s="745"/>
      <c r="AD1111" s="745"/>
      <c r="AE1111" s="119" t="str">
        <f>IFERROR(VLOOKUP(AD1099,Marks,106,0),"")</f>
        <v/>
      </c>
      <c r="AF1111" s="130" t="str">
        <f>IFERROR(VLOOKUP(AD1099,Marks,110,0),"")</f>
        <v/>
      </c>
    </row>
    <row r="1112" spans="1:32" ht="21" customHeight="1">
      <c r="A1112" s="166" t="str">
        <f>IF(N1099="","",A1111+1)</f>
        <v/>
      </c>
      <c r="B1112" s="732" t="s">
        <v>216</v>
      </c>
      <c r="C1112" s="732"/>
      <c r="D1112" s="732"/>
      <c r="E1112" s="746" t="str">
        <f>IFERROR(VLOOKUP(N1099,Marks,116,0),"")</f>
        <v/>
      </c>
      <c r="F1112" s="746"/>
      <c r="G1112" s="746"/>
      <c r="H1112" s="746"/>
      <c r="I1112" s="732" t="s">
        <v>217</v>
      </c>
      <c r="J1112" s="732"/>
      <c r="K1112" s="732"/>
      <c r="L1112" s="732"/>
      <c r="M1112" s="747" t="str">
        <f>IFERROR(VLOOKUP(N1099,Marks,117,0),"")</f>
        <v/>
      </c>
      <c r="N1112" s="747"/>
      <c r="O1112" s="747"/>
      <c r="P1112" s="747"/>
      <c r="Q1112" s="770"/>
      <c r="R1112" s="732" t="s">
        <v>216</v>
      </c>
      <c r="S1112" s="732"/>
      <c r="T1112" s="732"/>
      <c r="U1112" s="746" t="str">
        <f>IFERROR(VLOOKUP(AD1099,Marks,116,0),"")</f>
        <v/>
      </c>
      <c r="V1112" s="746"/>
      <c r="W1112" s="746"/>
      <c r="X1112" s="746"/>
      <c r="Y1112" s="732" t="s">
        <v>217</v>
      </c>
      <c r="Z1112" s="732"/>
      <c r="AA1112" s="732"/>
      <c r="AB1112" s="732"/>
      <c r="AC1112" s="747" t="str">
        <f>IFERROR(VLOOKUP(AD1099,Marks,117,0),"")</f>
        <v/>
      </c>
      <c r="AD1112" s="747"/>
      <c r="AE1112" s="747"/>
      <c r="AF1112" s="747"/>
    </row>
    <row r="1113" spans="1:32" ht="21" customHeight="1">
      <c r="A1113" s="166" t="str">
        <f>IF(N1099="","",A1112+1)</f>
        <v/>
      </c>
      <c r="B1113" s="732" t="s">
        <v>218</v>
      </c>
      <c r="C1113" s="732"/>
      <c r="D1113" s="732"/>
      <c r="E1113" s="774" t="str">
        <f>IFERROR(VLOOKUP(N1099,Marks,115,0),"")</f>
        <v/>
      </c>
      <c r="F1113" s="774"/>
      <c r="G1113" s="774"/>
      <c r="H1113" s="774"/>
      <c r="I1113" s="732" t="s">
        <v>219</v>
      </c>
      <c r="J1113" s="732"/>
      <c r="K1113" s="732"/>
      <c r="L1113" s="732"/>
      <c r="M1113" s="733" t="str">
        <f>IFERROR(VLOOKUP(N1099,Marks,112,0),"")</f>
        <v/>
      </c>
      <c r="N1113" s="733"/>
      <c r="O1113" s="733"/>
      <c r="P1113" s="733"/>
      <c r="Q1113" s="770"/>
      <c r="R1113" s="732" t="s">
        <v>218</v>
      </c>
      <c r="S1113" s="732"/>
      <c r="T1113" s="732"/>
      <c r="U1113" s="774" t="str">
        <f>IFERROR(VLOOKUP(AD1099,Marks,115,0),"")</f>
        <v/>
      </c>
      <c r="V1113" s="774"/>
      <c r="W1113" s="774"/>
      <c r="X1113" s="774"/>
      <c r="Y1113" s="732" t="s">
        <v>219</v>
      </c>
      <c r="Z1113" s="732"/>
      <c r="AA1113" s="732"/>
      <c r="AB1113" s="732"/>
      <c r="AC1113" s="733" t="str">
        <f>IFERROR(VLOOKUP(AD1099,Marks,112,0),"")</f>
        <v/>
      </c>
      <c r="AD1113" s="733"/>
      <c r="AE1113" s="733"/>
      <c r="AF1113" s="733"/>
    </row>
    <row r="1114" spans="1:32" ht="21" customHeight="1">
      <c r="A1114" s="166" t="str">
        <f>IF(N1099="","",A1113+1)</f>
        <v/>
      </c>
      <c r="B1114" s="732" t="s">
        <v>220</v>
      </c>
      <c r="C1114" s="732"/>
      <c r="D1114" s="732"/>
      <c r="E1114" s="324" t="str">
        <f>IFERROR(VLOOKUP(N1099,Marks,113,0),"")</f>
        <v/>
      </c>
      <c r="F1114" s="325" t="s">
        <v>341</v>
      </c>
      <c r="G1114" s="734" t="str">
        <f>IF(OR(N1099="",E1097="",O1108=""),"",IF(O1108&gt;=81%*P1103,"A",IF(O1108&gt;=61%*P1103,"B",IF(O1108&gt;=41%*P1103,"C",IF(O1108&gt;=21%*P1103,"D","E")))))</f>
        <v/>
      </c>
      <c r="H1114" s="734"/>
      <c r="I1114" s="732" t="s">
        <v>222</v>
      </c>
      <c r="J1114" s="732"/>
      <c r="K1114" s="732"/>
      <c r="L1114" s="732"/>
      <c r="M1114" s="769" t="str">
        <f>IFERROR(VLOOKUP(N1099,Marks,114,0),"")</f>
        <v/>
      </c>
      <c r="N1114" s="769"/>
      <c r="O1114" s="769"/>
      <c r="P1114" s="769"/>
      <c r="Q1114" s="770"/>
      <c r="R1114" s="732" t="s">
        <v>220</v>
      </c>
      <c r="S1114" s="732"/>
      <c r="T1114" s="732"/>
      <c r="U1114" s="324" t="str">
        <f>IFERROR(VLOOKUP(AD1099,Marks,113,0),"")</f>
        <v/>
      </c>
      <c r="V1114" s="325" t="s">
        <v>341</v>
      </c>
      <c r="W1114" s="734" t="str">
        <f>IF(OR(AD1099="",U1097="",AE1108=""),"",IF(AE1108&gt;=81%*AF1103,"A",IF(AE1108&gt;=61%*AF1103,"B",IF(AE1108&gt;=41%*AF1103,"C",IF(AE1108&gt;=21%*AF1103,"D","E")))))</f>
        <v/>
      </c>
      <c r="X1114" s="734"/>
      <c r="Y1114" s="732" t="s">
        <v>222</v>
      </c>
      <c r="Z1114" s="732"/>
      <c r="AA1114" s="732"/>
      <c r="AB1114" s="732"/>
      <c r="AC1114" s="769" t="str">
        <f>IFERROR(VLOOKUP(AD1099,Marks,114,0),"")</f>
        <v/>
      </c>
      <c r="AD1114" s="769"/>
      <c r="AE1114" s="769"/>
      <c r="AF1114" s="769"/>
    </row>
    <row r="1115" spans="1:32" ht="21" customHeight="1">
      <c r="A1115" s="166" t="str">
        <f>IF(N1099="","",A1114+1)</f>
        <v/>
      </c>
      <c r="B1115" s="768" t="s">
        <v>228</v>
      </c>
      <c r="C1115" s="768"/>
      <c r="D1115" s="768"/>
      <c r="E1115" s="735">
        <f>'Master sheet'!$C$10</f>
        <v>44697</v>
      </c>
      <c r="F1115" s="735"/>
      <c r="G1115" s="735"/>
      <c r="H1115" s="318"/>
      <c r="I1115" s="121"/>
      <c r="J1115" s="121"/>
      <c r="K1115" s="76"/>
      <c r="L1115" s="121"/>
      <c r="M1115" s="121"/>
      <c r="N1115" s="121"/>
      <c r="O1115" s="121"/>
      <c r="P1115" s="121"/>
      <c r="Q1115" s="770"/>
      <c r="R1115" s="768" t="s">
        <v>228</v>
      </c>
      <c r="S1115" s="768"/>
      <c r="T1115" s="768"/>
      <c r="U1115" s="735">
        <f>'Master sheet'!$C$10</f>
        <v>44697</v>
      </c>
      <c r="V1115" s="735"/>
      <c r="W1115" s="735"/>
      <c r="X1115" s="121"/>
      <c r="Y1115" s="121"/>
      <c r="Z1115" s="121"/>
      <c r="AA1115" s="76"/>
      <c r="AB1115" s="121"/>
      <c r="AC1115" s="121"/>
      <c r="AD1115" s="121"/>
      <c r="AE1115" s="121"/>
      <c r="AF1115" s="121"/>
    </row>
    <row r="1116" spans="1:32" ht="43.5" customHeight="1">
      <c r="A1116" s="166" t="str">
        <f>IF(N1099="","",A1115+1)</f>
        <v/>
      </c>
      <c r="B1116" s="755" t="str">
        <f>IF(AND(C1096=1),CONCATENATE("( ",UPPER('Master sheet'!$F$10)," )"),IF(AND(C1096=2),CONCATENATE("( ",UPPER('Master sheet'!$F$18)," )"),IF(AND(C1096=3),CONCATENATE("( ",UPPER('Master sheet'!$J$10)," )"),IF(AND(C1096=4),CONCATENATE("( ",UPPER('Master sheet'!$J$18)," )"),""))))</f>
        <v/>
      </c>
      <c r="C1116" s="755"/>
      <c r="D1116" s="755"/>
      <c r="E1116" s="755"/>
      <c r="F1116" s="756" t="str">
        <f>IF(AND(N1099=""),"",CONCATENATE("(",'Master sheet'!$C$14," )"))</f>
        <v/>
      </c>
      <c r="G1116" s="756"/>
      <c r="H1116" s="756"/>
      <c r="I1116" s="756"/>
      <c r="J1116" s="756"/>
      <c r="K1116" s="756" t="str">
        <f>IF(AND(N1099=""),"",CONCATENATE("(",'Master sheet'!$C$12," )"))</f>
        <v/>
      </c>
      <c r="L1116" s="756"/>
      <c r="M1116" s="756"/>
      <c r="N1116" s="756"/>
      <c r="O1116" s="756"/>
      <c r="P1116" s="756"/>
      <c r="Q1116" s="770"/>
      <c r="R1116" s="755" t="str">
        <f>IF(AND(S1096=1),CONCATENATE("( ",UPPER('Master sheet'!$F$10)," )"),IF(AND(S1096=2),CONCATENATE("( ",UPPER('Master sheet'!$F$18)," )"),IF(AND(S1096=3),CONCATENATE("( ",UPPER('Master sheet'!$J$10)," )"),IF(AND(S1096=4),CONCATENATE("( ",UPPER('Master sheet'!$J$18)," )"),""))))</f>
        <v/>
      </c>
      <c r="S1116" s="755"/>
      <c r="T1116" s="755"/>
      <c r="U1116" s="755"/>
      <c r="V1116" s="756" t="str">
        <f>IF(AND(AD1099=""),"",CONCATENATE("(",'Master sheet'!$C$14," )"))</f>
        <v/>
      </c>
      <c r="W1116" s="756"/>
      <c r="X1116" s="756"/>
      <c r="Y1116" s="756"/>
      <c r="Z1116" s="756"/>
      <c r="AA1116" s="756" t="str">
        <f>IF(AND(AD1099=""),"",CONCATENATE("(",'Master sheet'!$C$12," )"))</f>
        <v/>
      </c>
      <c r="AB1116" s="756"/>
      <c r="AC1116" s="756"/>
      <c r="AD1116" s="756"/>
      <c r="AE1116" s="756"/>
      <c r="AF1116" s="756"/>
    </row>
    <row r="1117" spans="1:32" ht="21.75" customHeight="1">
      <c r="A1117" s="166" t="str">
        <f>IF(N1099="","",A1116+1)</f>
        <v/>
      </c>
      <c r="B1117" s="757" t="s">
        <v>223</v>
      </c>
      <c r="C1117" s="757"/>
      <c r="D1117" s="757"/>
      <c r="E1117" s="757"/>
      <c r="F1117" s="758" t="s">
        <v>224</v>
      </c>
      <c r="G1117" s="758"/>
      <c r="H1117" s="758"/>
      <c r="I1117" s="758"/>
      <c r="J1117" s="758"/>
      <c r="K1117" s="757" t="s">
        <v>225</v>
      </c>
      <c r="L1117" s="757"/>
      <c r="M1117" s="757"/>
      <c r="N1117" s="757"/>
      <c r="O1117" s="757"/>
      <c r="P1117" s="757"/>
      <c r="Q1117" s="770"/>
      <c r="R1117" s="757" t="s">
        <v>223</v>
      </c>
      <c r="S1117" s="757"/>
      <c r="T1117" s="757"/>
      <c r="U1117" s="757"/>
      <c r="V1117" s="758" t="s">
        <v>224</v>
      </c>
      <c r="W1117" s="758"/>
      <c r="X1117" s="758"/>
      <c r="Y1117" s="758"/>
      <c r="Z1117" s="758"/>
      <c r="AA1117" s="757" t="s">
        <v>225</v>
      </c>
      <c r="AB1117" s="757"/>
      <c r="AC1117" s="757"/>
      <c r="AD1117" s="757"/>
      <c r="AE1117" s="757"/>
      <c r="AF1117" s="757"/>
    </row>
    <row r="1119" spans="1:32" ht="21.9" customHeight="1">
      <c r="A1119" s="165" t="str">
        <f>IF(N1125="","",1)</f>
        <v/>
      </c>
      <c r="B1119" s="759" t="s">
        <v>203</v>
      </c>
      <c r="C1119" s="759"/>
      <c r="D1119" s="759"/>
      <c r="E1119" s="759"/>
      <c r="F1119" s="759"/>
      <c r="G1119" s="759"/>
      <c r="H1119" s="759"/>
      <c r="I1119" s="759"/>
      <c r="J1119" s="759"/>
      <c r="K1119" s="759"/>
      <c r="L1119" s="759"/>
      <c r="M1119" s="759"/>
      <c r="N1119" s="759"/>
      <c r="O1119" s="759"/>
      <c r="P1119" s="759"/>
      <c r="Q1119" s="770" t="s">
        <v>249</v>
      </c>
      <c r="R1119" s="759" t="s">
        <v>203</v>
      </c>
      <c r="S1119" s="759"/>
      <c r="T1119" s="759"/>
      <c r="U1119" s="759"/>
      <c r="V1119" s="759"/>
      <c r="W1119" s="759"/>
      <c r="X1119" s="759"/>
      <c r="Y1119" s="759"/>
      <c r="Z1119" s="759"/>
      <c r="AA1119" s="759"/>
      <c r="AB1119" s="759"/>
      <c r="AC1119" s="759"/>
      <c r="AD1119" s="759"/>
      <c r="AE1119" s="759"/>
      <c r="AF1119" s="759"/>
    </row>
    <row r="1120" spans="1:32" ht="21.9" customHeight="1">
      <c r="A1120" s="166" t="str">
        <f>IF(N1125="","",A1119+1)</f>
        <v/>
      </c>
      <c r="B1120" s="771" t="s">
        <v>204</v>
      </c>
      <c r="C1120" s="771"/>
      <c r="D1120" s="771"/>
      <c r="E1120" s="771"/>
      <c r="F1120" s="771"/>
      <c r="G1120" s="771"/>
      <c r="H1120" s="771"/>
      <c r="I1120" s="771"/>
      <c r="J1120" s="771"/>
      <c r="K1120" s="771"/>
      <c r="L1120" s="771"/>
      <c r="M1120" s="771"/>
      <c r="N1120" s="771"/>
      <c r="O1120" s="771"/>
      <c r="P1120" s="771"/>
      <c r="Q1120" s="770"/>
      <c r="R1120" s="771" t="s">
        <v>204</v>
      </c>
      <c r="S1120" s="771"/>
      <c r="T1120" s="771"/>
      <c r="U1120" s="771"/>
      <c r="V1120" s="771"/>
      <c r="W1120" s="771"/>
      <c r="X1120" s="771"/>
      <c r="Y1120" s="771"/>
      <c r="Z1120" s="771"/>
      <c r="AA1120" s="771"/>
      <c r="AB1120" s="771"/>
      <c r="AC1120" s="771"/>
      <c r="AD1120" s="771"/>
      <c r="AE1120" s="771"/>
      <c r="AF1120" s="771"/>
    </row>
    <row r="1121" spans="1:32" ht="21.9" customHeight="1">
      <c r="A1121" s="166" t="str">
        <f>IF(N1125="","",A1120+1)</f>
        <v/>
      </c>
      <c r="B1121" s="772" t="s">
        <v>168</v>
      </c>
      <c r="C1121" s="772"/>
      <c r="D1121" s="772"/>
      <c r="E1121" s="773" t="str">
        <f>IF(AND(N1125=""),"",'Result Sheet'!$F$2)</f>
        <v/>
      </c>
      <c r="F1121" s="773"/>
      <c r="G1121" s="773"/>
      <c r="H1121" s="773"/>
      <c r="I1121" s="773"/>
      <c r="J1121" s="773"/>
      <c r="K1121" s="773"/>
      <c r="L1121" s="773"/>
      <c r="M1121" s="773"/>
      <c r="N1121" s="773"/>
      <c r="O1121" s="773"/>
      <c r="P1121" s="773"/>
      <c r="Q1121" s="770"/>
      <c r="R1121" s="772" t="s">
        <v>168</v>
      </c>
      <c r="S1121" s="772"/>
      <c r="T1121" s="772"/>
      <c r="U1121" s="773" t="str">
        <f>IF(AND(AD1125=""),"",'Result Sheet'!$F$2)</f>
        <v/>
      </c>
      <c r="V1121" s="773"/>
      <c r="W1121" s="773"/>
      <c r="X1121" s="773"/>
      <c r="Y1121" s="773"/>
      <c r="Z1121" s="773"/>
      <c r="AA1121" s="773"/>
      <c r="AB1121" s="773"/>
      <c r="AC1121" s="773"/>
      <c r="AD1121" s="773"/>
      <c r="AE1121" s="773"/>
      <c r="AF1121" s="773"/>
    </row>
    <row r="1122" spans="1:32" ht="21.9" customHeight="1">
      <c r="A1122" s="166" t="str">
        <f>IF(N1125="","",A1121+1)</f>
        <v/>
      </c>
      <c r="B1122" s="164" t="s">
        <v>169</v>
      </c>
      <c r="C1122" s="748" t="str">
        <f>IFERROR(VLOOKUP(N1125,Marks,2,0),"")</f>
        <v/>
      </c>
      <c r="D1122" s="748"/>
      <c r="E1122" s="766" t="s">
        <v>212</v>
      </c>
      <c r="F1122" s="766"/>
      <c r="G1122" s="766"/>
      <c r="H1122" s="748" t="str">
        <f>IFERROR(VLOOKUP(N1125,Marks,3,0),"")</f>
        <v/>
      </c>
      <c r="I1122" s="748"/>
      <c r="J1122" s="749" t="s">
        <v>205</v>
      </c>
      <c r="K1122" s="749"/>
      <c r="L1122" s="749"/>
      <c r="M1122" s="749"/>
      <c r="N1122" s="750" t="str">
        <f>IF(AND(N1125=""),"",'Marks Entry 1st'!$I$2)</f>
        <v/>
      </c>
      <c r="O1122" s="750"/>
      <c r="P1122" s="750"/>
      <c r="Q1122" s="770"/>
      <c r="R1122" s="164" t="s">
        <v>169</v>
      </c>
      <c r="S1122" s="748" t="str">
        <f>IFERROR(VLOOKUP(AD1125,Marks,2,0),"")</f>
        <v/>
      </c>
      <c r="T1122" s="748"/>
      <c r="U1122" s="766" t="s">
        <v>212</v>
      </c>
      <c r="V1122" s="766"/>
      <c r="W1122" s="766"/>
      <c r="X1122" s="748" t="str">
        <f>IFERROR(VLOOKUP(AD1125,Marks,3,0),"")</f>
        <v/>
      </c>
      <c r="Y1122" s="748"/>
      <c r="Z1122" s="749" t="s">
        <v>205</v>
      </c>
      <c r="AA1122" s="749"/>
      <c r="AB1122" s="749"/>
      <c r="AC1122" s="749"/>
      <c r="AD1122" s="750" t="str">
        <f>IF(AND(AD1125=""),"",'Marks Entry 1st'!$I$2)</f>
        <v/>
      </c>
      <c r="AE1122" s="750"/>
      <c r="AF1122" s="750"/>
    </row>
    <row r="1123" spans="1:32" ht="21.9" customHeight="1">
      <c r="A1123" s="166" t="str">
        <f>IF(N1125="","",A1122+1)</f>
        <v/>
      </c>
      <c r="B1123" s="751" t="s">
        <v>206</v>
      </c>
      <c r="C1123" s="751"/>
      <c r="D1123" s="751"/>
      <c r="E1123" s="752" t="str">
        <f>IFERROR(VLOOKUP(N1125,Marks,6,0),"")</f>
        <v/>
      </c>
      <c r="F1123" s="752"/>
      <c r="G1123" s="752"/>
      <c r="H1123" s="752"/>
      <c r="I1123" s="752"/>
      <c r="J1123" s="753" t="s">
        <v>209</v>
      </c>
      <c r="K1123" s="753"/>
      <c r="L1123" s="753"/>
      <c r="M1123" s="753"/>
      <c r="N1123" s="754" t="str">
        <f>IFERROR(VLOOKUP(N1125,Marks,5,0),"")</f>
        <v/>
      </c>
      <c r="O1123" s="754"/>
      <c r="P1123" s="754"/>
      <c r="Q1123" s="770"/>
      <c r="R1123" s="751" t="s">
        <v>206</v>
      </c>
      <c r="S1123" s="751"/>
      <c r="T1123" s="751"/>
      <c r="U1123" s="752" t="str">
        <f>IFERROR(VLOOKUP(AD1125,Marks,6,0),"")</f>
        <v/>
      </c>
      <c r="V1123" s="752"/>
      <c r="W1123" s="752"/>
      <c r="X1123" s="752"/>
      <c r="Y1123" s="752"/>
      <c r="Z1123" s="753" t="s">
        <v>209</v>
      </c>
      <c r="AA1123" s="753"/>
      <c r="AB1123" s="753"/>
      <c r="AC1123" s="753"/>
      <c r="AD1123" s="754" t="str">
        <f>IFERROR(VLOOKUP(AD1125,Marks,5,0),"")</f>
        <v/>
      </c>
      <c r="AE1123" s="754"/>
      <c r="AF1123" s="754"/>
    </row>
    <row r="1124" spans="1:32" ht="21.9" customHeight="1">
      <c r="A1124" s="166" t="str">
        <f>IF(N1125="","",A1123+1)</f>
        <v/>
      </c>
      <c r="B1124" s="751" t="s">
        <v>207</v>
      </c>
      <c r="C1124" s="751"/>
      <c r="D1124" s="751"/>
      <c r="E1124" s="752" t="str">
        <f>IFERROR(VLOOKUP(N1125,Marks,7,0),"")</f>
        <v/>
      </c>
      <c r="F1124" s="752"/>
      <c r="G1124" s="752"/>
      <c r="H1124" s="752"/>
      <c r="I1124" s="752"/>
      <c r="J1124" s="753" t="s">
        <v>210</v>
      </c>
      <c r="K1124" s="753"/>
      <c r="L1124" s="753"/>
      <c r="M1124" s="753"/>
      <c r="N1124" s="767" t="str">
        <f>IFERROR(VLOOKUP(N1125,Marks,4,0),"")</f>
        <v/>
      </c>
      <c r="O1124" s="767"/>
      <c r="P1124" s="767"/>
      <c r="Q1124" s="770"/>
      <c r="R1124" s="751" t="s">
        <v>207</v>
      </c>
      <c r="S1124" s="751"/>
      <c r="T1124" s="751"/>
      <c r="U1124" s="752" t="str">
        <f>IFERROR(VLOOKUP(AD1125,Marks,7,0),"")</f>
        <v/>
      </c>
      <c r="V1124" s="752"/>
      <c r="W1124" s="752"/>
      <c r="X1124" s="752"/>
      <c r="Y1124" s="752"/>
      <c r="Z1124" s="753" t="s">
        <v>210</v>
      </c>
      <c r="AA1124" s="753"/>
      <c r="AB1124" s="753"/>
      <c r="AC1124" s="753"/>
      <c r="AD1124" s="767" t="str">
        <f>IFERROR(VLOOKUP(AD1125,Marks,4,0),"")</f>
        <v/>
      </c>
      <c r="AE1124" s="767"/>
      <c r="AF1124" s="767"/>
    </row>
    <row r="1125" spans="1:32" ht="21.9" customHeight="1">
      <c r="A1125" s="166" t="str">
        <f>IF(N1125="","",A1124+1)</f>
        <v/>
      </c>
      <c r="B1125" s="751" t="s">
        <v>208</v>
      </c>
      <c r="C1125" s="751"/>
      <c r="D1125" s="751"/>
      <c r="E1125" s="752" t="str">
        <f>IFERROR(VLOOKUP(N1125,Marks,8,0),"")</f>
        <v/>
      </c>
      <c r="F1125" s="752"/>
      <c r="G1125" s="752"/>
      <c r="H1125" s="752"/>
      <c r="I1125" s="752"/>
      <c r="J1125" s="753" t="s">
        <v>211</v>
      </c>
      <c r="K1125" s="753"/>
      <c r="L1125" s="753"/>
      <c r="M1125" s="753"/>
      <c r="N1125" s="760" t="str">
        <f>IF(AD1099="","",IF(AND(AD1099+1&gt;$AN$6),"",AD1099+1))</f>
        <v/>
      </c>
      <c r="O1125" s="760"/>
      <c r="P1125" s="760"/>
      <c r="Q1125" s="770"/>
      <c r="R1125" s="751" t="s">
        <v>208</v>
      </c>
      <c r="S1125" s="751"/>
      <c r="T1125" s="751"/>
      <c r="U1125" s="752" t="str">
        <f>IFERROR(VLOOKUP(AD1125,Marks,8,0),"")</f>
        <v/>
      </c>
      <c r="V1125" s="752"/>
      <c r="W1125" s="752"/>
      <c r="X1125" s="752"/>
      <c r="Y1125" s="752"/>
      <c r="Z1125" s="753" t="s">
        <v>211</v>
      </c>
      <c r="AA1125" s="753"/>
      <c r="AB1125" s="753"/>
      <c r="AC1125" s="753"/>
      <c r="AD1125" s="761" t="str">
        <f>IF(N1125="","",IF(AND(N1125+1&gt;$AN$6),"",N1125+1))</f>
        <v/>
      </c>
      <c r="AE1125" s="761"/>
      <c r="AF1125" s="761"/>
    </row>
    <row r="1126" spans="1:32" ht="9" customHeight="1">
      <c r="A1126" s="166" t="str">
        <f>IF(N1125="","",A1125+1)</f>
        <v/>
      </c>
      <c r="B1126" s="123"/>
      <c r="C1126" s="123"/>
      <c r="D1126" s="123"/>
      <c r="E1126" s="124"/>
      <c r="F1126" s="124"/>
      <c r="G1126" s="124"/>
      <c r="H1126" s="123"/>
      <c r="I1126" s="123"/>
      <c r="J1126" s="125"/>
      <c r="K1126" s="125"/>
      <c r="L1126" s="125"/>
      <c r="M1126" s="76"/>
      <c r="N1126" s="76"/>
      <c r="O1126" s="76"/>
      <c r="P1126" s="76"/>
      <c r="Q1126" s="770"/>
      <c r="R1126" s="123"/>
      <c r="S1126" s="123"/>
      <c r="T1126" s="123"/>
      <c r="U1126" s="124"/>
      <c r="V1126" s="124"/>
      <c r="W1126" s="124"/>
      <c r="X1126" s="123"/>
      <c r="Y1126" s="123"/>
      <c r="Z1126" s="125"/>
      <c r="AA1126" s="125"/>
      <c r="AB1126" s="125"/>
      <c r="AC1126" s="76"/>
      <c r="AD1126" s="76"/>
      <c r="AE1126" s="76"/>
      <c r="AF1126" s="76"/>
    </row>
    <row r="1127" spans="1:32" ht="21" customHeight="1">
      <c r="A1127" s="166" t="str">
        <f>IF(N1125="","",A1126+1)</f>
        <v/>
      </c>
      <c r="B1127" s="762" t="s">
        <v>213</v>
      </c>
      <c r="C1127" s="610" t="s">
        <v>214</v>
      </c>
      <c r="D1127" s="610"/>
      <c r="E1127" s="610"/>
      <c r="F1127" s="763" t="s">
        <v>13</v>
      </c>
      <c r="G1127" s="764"/>
      <c r="H1127" s="764"/>
      <c r="I1127" s="765"/>
      <c r="J1127" s="613" t="s">
        <v>184</v>
      </c>
      <c r="K1127" s="614" t="s">
        <v>167</v>
      </c>
      <c r="L1127" s="615"/>
      <c r="M1127" s="615"/>
      <c r="N1127" s="616"/>
      <c r="O1127" s="580" t="s">
        <v>185</v>
      </c>
      <c r="P1127" s="581" t="s">
        <v>186</v>
      </c>
      <c r="Q1127" s="770"/>
      <c r="R1127" s="762" t="s">
        <v>213</v>
      </c>
      <c r="S1127" s="610" t="s">
        <v>214</v>
      </c>
      <c r="T1127" s="610"/>
      <c r="U1127" s="610"/>
      <c r="V1127" s="763" t="s">
        <v>13</v>
      </c>
      <c r="W1127" s="764"/>
      <c r="X1127" s="764"/>
      <c r="Y1127" s="765"/>
      <c r="Z1127" s="613" t="s">
        <v>184</v>
      </c>
      <c r="AA1127" s="614" t="s">
        <v>167</v>
      </c>
      <c r="AB1127" s="615"/>
      <c r="AC1127" s="615"/>
      <c r="AD1127" s="616"/>
      <c r="AE1127" s="580" t="s">
        <v>185</v>
      </c>
      <c r="AF1127" s="581" t="s">
        <v>186</v>
      </c>
    </row>
    <row r="1128" spans="1:32" ht="90.75" customHeight="1">
      <c r="A1128" s="166" t="str">
        <f>IF(N1125="","",A1127+1)</f>
        <v/>
      </c>
      <c r="B1128" s="762"/>
      <c r="C1128" s="171" t="s">
        <v>11</v>
      </c>
      <c r="D1128" s="171" t="s">
        <v>180</v>
      </c>
      <c r="E1128" s="171" t="s">
        <v>108</v>
      </c>
      <c r="F1128" s="171" t="s">
        <v>182</v>
      </c>
      <c r="G1128" s="171" t="s">
        <v>183</v>
      </c>
      <c r="H1128" s="305" t="s">
        <v>10</v>
      </c>
      <c r="I1128" s="171" t="s">
        <v>108</v>
      </c>
      <c r="J1128" s="613"/>
      <c r="K1128" s="172" t="s">
        <v>182</v>
      </c>
      <c r="L1128" s="172" t="s">
        <v>183</v>
      </c>
      <c r="M1128" s="173" t="s">
        <v>10</v>
      </c>
      <c r="N1128" s="171" t="s">
        <v>108</v>
      </c>
      <c r="O1128" s="580"/>
      <c r="P1128" s="736"/>
      <c r="Q1128" s="770"/>
      <c r="R1128" s="762"/>
      <c r="S1128" s="171" t="s">
        <v>11</v>
      </c>
      <c r="T1128" s="171" t="s">
        <v>180</v>
      </c>
      <c r="U1128" s="171" t="s">
        <v>108</v>
      </c>
      <c r="V1128" s="171" t="s">
        <v>182</v>
      </c>
      <c r="W1128" s="171" t="s">
        <v>183</v>
      </c>
      <c r="X1128" s="305" t="s">
        <v>10</v>
      </c>
      <c r="Y1128" s="171" t="s">
        <v>108</v>
      </c>
      <c r="Z1128" s="613"/>
      <c r="AA1128" s="172" t="s">
        <v>182</v>
      </c>
      <c r="AB1128" s="172" t="s">
        <v>183</v>
      </c>
      <c r="AC1128" s="173" t="s">
        <v>10</v>
      </c>
      <c r="AD1128" s="171" t="s">
        <v>108</v>
      </c>
      <c r="AE1128" s="580"/>
      <c r="AF1128" s="736">
        <v>0</v>
      </c>
    </row>
    <row r="1129" spans="1:32" ht="18.75" customHeight="1">
      <c r="A1129" s="166" t="str">
        <f>IF(N1125="","",A1128+1)</f>
        <v/>
      </c>
      <c r="B1129" s="762"/>
      <c r="C1129" s="390">
        <v>20</v>
      </c>
      <c r="D1129" s="390">
        <v>20</v>
      </c>
      <c r="E1129" s="116">
        <v>40</v>
      </c>
      <c r="F1129" s="390">
        <v>30</v>
      </c>
      <c r="G1129" s="390">
        <v>18</v>
      </c>
      <c r="H1129" s="390">
        <v>12</v>
      </c>
      <c r="I1129" s="116">
        <v>60</v>
      </c>
      <c r="J1129" s="118">
        <v>100</v>
      </c>
      <c r="K1129" s="390">
        <v>50</v>
      </c>
      <c r="L1129" s="390">
        <v>30</v>
      </c>
      <c r="M1129" s="390">
        <v>20</v>
      </c>
      <c r="N1129" s="116">
        <v>100</v>
      </c>
      <c r="O1129" s="118">
        <v>200</v>
      </c>
      <c r="P1129" s="775" t="str">
        <f>IF(AND(N1125="",C1122="",E1123="",N1123=""),"",IF(OR(C1122=1,C1122=2),600,800))</f>
        <v/>
      </c>
      <c r="Q1129" s="770"/>
      <c r="R1129" s="762"/>
      <c r="S1129" s="390">
        <v>20</v>
      </c>
      <c r="T1129" s="390">
        <v>20</v>
      </c>
      <c r="U1129" s="116">
        <v>40</v>
      </c>
      <c r="V1129" s="390">
        <v>30</v>
      </c>
      <c r="W1129" s="390">
        <v>18</v>
      </c>
      <c r="X1129" s="390">
        <v>12</v>
      </c>
      <c r="Y1129" s="116">
        <v>60</v>
      </c>
      <c r="Z1129" s="118">
        <v>100</v>
      </c>
      <c r="AA1129" s="390">
        <v>50</v>
      </c>
      <c r="AB1129" s="390">
        <v>30</v>
      </c>
      <c r="AC1129" s="390">
        <v>20</v>
      </c>
      <c r="AD1129" s="116">
        <v>100</v>
      </c>
      <c r="AE1129" s="118">
        <v>200</v>
      </c>
      <c r="AF1129" s="775" t="str">
        <f>IF(AND(AD1125="",S1122="",U1123="",AD1123=""),"",IF(OR(S1122=1,S1122=2),600,800))</f>
        <v/>
      </c>
    </row>
    <row r="1130" spans="1:32" ht="21" customHeight="1">
      <c r="A1130" s="166" t="str">
        <f>IF(N1125="","",A1129+1)</f>
        <v/>
      </c>
      <c r="B1130" s="122" t="str">
        <f>'Result Sheet'!$L$4</f>
        <v xml:space="preserve">हिन्दी </v>
      </c>
      <c r="C1130" s="391" t="str">
        <f>IFERROR(VLOOKUP(N1125,Marks,11,0),"")</f>
        <v/>
      </c>
      <c r="D1130" s="391" t="str">
        <f>IFERROR(VLOOKUP(N1125,Marks,12,0),"")</f>
        <v/>
      </c>
      <c r="E1130" s="117" t="str">
        <f>IFERROR(VLOOKUP(N1125,Marks,13,0),"")</f>
        <v/>
      </c>
      <c r="F1130" s="391" t="str">
        <f>IFERROR(VLOOKUP(N1125,Marks,14,0),"")</f>
        <v/>
      </c>
      <c r="G1130" s="391" t="str">
        <f>IFERROR(VLOOKUP(N1125,Marks,15,0),"")</f>
        <v/>
      </c>
      <c r="H1130" s="391" t="str">
        <f>IFERROR(VLOOKUP(N1125,Marks,16,0),"")</f>
        <v/>
      </c>
      <c r="I1130" s="117" t="str">
        <f>IFERROR(VLOOKUP(N1125,Marks,17,0),"")</f>
        <v/>
      </c>
      <c r="J1130" s="119">
        <f>IFERROR(VLOOKUP(N1125,Marks,18,0),"")</f>
        <v>0</v>
      </c>
      <c r="K1130" s="391" t="str">
        <f>IFERROR(VLOOKUP(N1125,Marks,19,0),"")</f>
        <v/>
      </c>
      <c r="L1130" s="391" t="str">
        <f>IFERROR(VLOOKUP(N1125,Marks,20,0),"")</f>
        <v/>
      </c>
      <c r="M1130" s="391" t="str">
        <f>IFERROR(VLOOKUP(N1125,Marks,21,0),"")</f>
        <v/>
      </c>
      <c r="N1130" s="117" t="str">
        <f>IFERROR(VLOOKUP(N1125,Marks,22,0),"")</f>
        <v/>
      </c>
      <c r="O1130" s="119" t="str">
        <f>IFERROR(VLOOKUP(N1125,Marks,23,0),"")</f>
        <v/>
      </c>
      <c r="P1130" s="323" t="str">
        <f>IFERROR(VLOOKUP(N1125,Marks,29,0),"")</f>
        <v/>
      </c>
      <c r="Q1130" s="770"/>
      <c r="R1130" s="122" t="str">
        <f>'Result Sheet'!$L$4</f>
        <v xml:space="preserve">हिन्दी </v>
      </c>
      <c r="S1130" s="391" t="str">
        <f>IFERROR(VLOOKUP(AD1125,Marks,11,0),"")</f>
        <v/>
      </c>
      <c r="T1130" s="391" t="str">
        <f>IFERROR(VLOOKUP(AD1125,Marks,12,0),"")</f>
        <v/>
      </c>
      <c r="U1130" s="117" t="str">
        <f>IFERROR(VLOOKUP(AD1125,Marks,13,0),"")</f>
        <v/>
      </c>
      <c r="V1130" s="391" t="str">
        <f>IFERROR(VLOOKUP(AD1125,Marks,14,0),"")</f>
        <v/>
      </c>
      <c r="W1130" s="391" t="str">
        <f>IFERROR(VLOOKUP(AD1125,Marks,15,0),"")</f>
        <v/>
      </c>
      <c r="X1130" s="391" t="str">
        <f>IFERROR(VLOOKUP(AD1125,Marks,16,0),"")</f>
        <v/>
      </c>
      <c r="Y1130" s="117" t="str">
        <f>IFERROR(VLOOKUP(AD1125,Marks,17,0),"")</f>
        <v/>
      </c>
      <c r="Z1130" s="119">
        <f>IFERROR(VLOOKUP(AD1125,Marks,18,0),"")</f>
        <v>0</v>
      </c>
      <c r="AA1130" s="391" t="str">
        <f>IFERROR(VLOOKUP(AD1125,Marks,19,0),"")</f>
        <v/>
      </c>
      <c r="AB1130" s="391" t="str">
        <f>IFERROR(VLOOKUP(AD1125,Marks,20,0),"")</f>
        <v/>
      </c>
      <c r="AC1130" s="391" t="str">
        <f>IFERROR(VLOOKUP(AD1125,Marks,21,0),"")</f>
        <v/>
      </c>
      <c r="AD1130" s="117" t="str">
        <f>IFERROR(VLOOKUP(AD1125,Marks,22,0),"")</f>
        <v/>
      </c>
      <c r="AE1130" s="119" t="str">
        <f>IFERROR(VLOOKUP(AD1125,Marks,23,0),"")</f>
        <v/>
      </c>
      <c r="AF1130" s="323" t="str">
        <f>IFERROR(VLOOKUP(AD1125,Marks,29,0),"")</f>
        <v/>
      </c>
    </row>
    <row r="1131" spans="1:32" ht="21" customHeight="1">
      <c r="A1131" s="166" t="str">
        <f>IF(N1125="","",A1130+1)</f>
        <v/>
      </c>
      <c r="B1131" s="122" t="str">
        <f>'Result Sheet'!$AE$4</f>
        <v xml:space="preserve">अंग्रेजी </v>
      </c>
      <c r="C1131" s="391" t="str">
        <f>IFERROR(VLOOKUP(N1125,Marks,30,0),"")</f>
        <v/>
      </c>
      <c r="D1131" s="391" t="str">
        <f>IFERROR(VLOOKUP(N1125,Marks,31,0),"")</f>
        <v/>
      </c>
      <c r="E1131" s="117" t="str">
        <f>IFERROR(VLOOKUP(N1125,Marks,32,0),"")</f>
        <v/>
      </c>
      <c r="F1131" s="391" t="str">
        <f>IFERROR(VLOOKUP(N1125,Marks,33,0),"")</f>
        <v/>
      </c>
      <c r="G1131" s="391" t="str">
        <f>IFERROR(VLOOKUP(N1125,Marks,34,0),"")</f>
        <v/>
      </c>
      <c r="H1131" s="391" t="str">
        <f>IFERROR(VLOOKUP(N1125,Marks,35,0),"")</f>
        <v/>
      </c>
      <c r="I1131" s="117" t="str">
        <f>IFERROR(VLOOKUP(N1125,Marks,36,0),"")</f>
        <v/>
      </c>
      <c r="J1131" s="119">
        <f>IFERROR(VLOOKUP(N1125,Marks,37,0),"")</f>
        <v>0</v>
      </c>
      <c r="K1131" s="391" t="str">
        <f>IFERROR(VLOOKUP(N1125,Marks,38,0),"")</f>
        <v/>
      </c>
      <c r="L1131" s="391" t="str">
        <f>IFERROR(VLOOKUP(N1125,Marks,39,0),"")</f>
        <v/>
      </c>
      <c r="M1131" s="391" t="str">
        <f>IFERROR(VLOOKUP(N1125,Marks,40,0),"")</f>
        <v/>
      </c>
      <c r="N1131" s="117" t="str">
        <f>IFERROR(VLOOKUP(N1125,Marks,41,0),"")</f>
        <v/>
      </c>
      <c r="O1131" s="119" t="str">
        <f>IFERROR(VLOOKUP(N1125,Marks,42,0),"")</f>
        <v/>
      </c>
      <c r="P1131" s="323" t="str">
        <f>IFERROR(VLOOKUP(N1125,Marks,48,0),"")</f>
        <v/>
      </c>
      <c r="Q1131" s="770"/>
      <c r="R1131" s="122" t="str">
        <f>'Result Sheet'!$AE$4</f>
        <v xml:space="preserve">अंग्रेजी </v>
      </c>
      <c r="S1131" s="391" t="str">
        <f>IFERROR(VLOOKUP(AD1125,Marks,30,0),"")</f>
        <v/>
      </c>
      <c r="T1131" s="391" t="str">
        <f>IFERROR(VLOOKUP(AD1125,Marks,31,0),"")</f>
        <v/>
      </c>
      <c r="U1131" s="117" t="str">
        <f>IFERROR(VLOOKUP(AD1125,Marks,32,0),"")</f>
        <v/>
      </c>
      <c r="V1131" s="391" t="str">
        <f>IFERROR(VLOOKUP(AD1125,Marks,33,0),"")</f>
        <v/>
      </c>
      <c r="W1131" s="391" t="str">
        <f>IFERROR(VLOOKUP(AD1125,Marks,34,0),"")</f>
        <v/>
      </c>
      <c r="X1131" s="391" t="str">
        <f>IFERROR(VLOOKUP(AD1125,Marks,35,0),"")</f>
        <v/>
      </c>
      <c r="Y1131" s="117" t="str">
        <f>IFERROR(VLOOKUP(AD1125,Marks,36,0),"")</f>
        <v/>
      </c>
      <c r="Z1131" s="119">
        <f>IFERROR(VLOOKUP(AD1125,Marks,37,0),"")</f>
        <v>0</v>
      </c>
      <c r="AA1131" s="391" t="str">
        <f>IFERROR(VLOOKUP(AD1125,Marks,38,0),"")</f>
        <v/>
      </c>
      <c r="AB1131" s="391" t="str">
        <f>IFERROR(VLOOKUP(AD1125,Marks,39,0),"")</f>
        <v/>
      </c>
      <c r="AC1131" s="391" t="str">
        <f>IFERROR(VLOOKUP(AD1125,Marks,40,0),"")</f>
        <v/>
      </c>
      <c r="AD1131" s="117" t="str">
        <f>IFERROR(VLOOKUP(AD1125,Marks,41,0),"")</f>
        <v/>
      </c>
      <c r="AE1131" s="119" t="str">
        <f>IFERROR(VLOOKUP(AD1125,Marks,42,0),"")</f>
        <v/>
      </c>
      <c r="AF1131" s="323" t="str">
        <f>IFERROR(VLOOKUP(AD1125,Marks,48,0),"")</f>
        <v/>
      </c>
    </row>
    <row r="1132" spans="1:32" ht="21" customHeight="1">
      <c r="A1132" s="166" t="str">
        <f>IF(N1125="","",A1131+1)</f>
        <v/>
      </c>
      <c r="B1132" s="122" t="str">
        <f>'Result Sheet'!$AX$4</f>
        <v xml:space="preserve">गणित </v>
      </c>
      <c r="C1132" s="391" t="str">
        <f>IFERROR(VLOOKUP(N1125,Marks,49,0),"")</f>
        <v/>
      </c>
      <c r="D1132" s="391" t="str">
        <f>IFERROR(VLOOKUP(N1125,Marks,50,0),"")</f>
        <v/>
      </c>
      <c r="E1132" s="117" t="str">
        <f>IFERROR(VLOOKUP(N1125,Marks,51,0),"")</f>
        <v/>
      </c>
      <c r="F1132" s="391" t="str">
        <f>IFERROR(VLOOKUP(N1125,Marks,52,0),"")</f>
        <v/>
      </c>
      <c r="G1132" s="391" t="str">
        <f>IFERROR(VLOOKUP(N1125,Marks,53,0),"")</f>
        <v/>
      </c>
      <c r="H1132" s="391" t="str">
        <f>IFERROR(VLOOKUP(N1125,Marks,54,0),"")</f>
        <v/>
      </c>
      <c r="I1132" s="117" t="str">
        <f>IFERROR(VLOOKUP(N1125,Marks,55,0),"")</f>
        <v/>
      </c>
      <c r="J1132" s="119">
        <f>IFERROR(VLOOKUP(N1125,Marks,56,0),"")</f>
        <v>0</v>
      </c>
      <c r="K1132" s="391" t="str">
        <f>IFERROR(VLOOKUP(N1125,Marks,57,0),"")</f>
        <v/>
      </c>
      <c r="L1132" s="391" t="str">
        <f>IFERROR(VLOOKUP(N1125,Marks,58,0),"")</f>
        <v/>
      </c>
      <c r="M1132" s="391" t="str">
        <f>IFERROR(VLOOKUP(N1125,Marks,59,0),"")</f>
        <v/>
      </c>
      <c r="N1132" s="117" t="str">
        <f>IFERROR(VLOOKUP(N1125,Marks,60,0),"")</f>
        <v/>
      </c>
      <c r="O1132" s="119" t="str">
        <f>IFERROR(VLOOKUP(N1125,Marks,61,0),"")</f>
        <v/>
      </c>
      <c r="P1132" s="323" t="str">
        <f>IFERROR(VLOOKUP(N1125,Marks,67,0),"")</f>
        <v/>
      </c>
      <c r="Q1132" s="770"/>
      <c r="R1132" s="122" t="str">
        <f>'Result Sheet'!$AX$4</f>
        <v xml:space="preserve">गणित </v>
      </c>
      <c r="S1132" s="391" t="str">
        <f>IFERROR(VLOOKUP(AD1125,Marks,49,0),"")</f>
        <v/>
      </c>
      <c r="T1132" s="391" t="str">
        <f>IFERROR(VLOOKUP(AD1125,Marks,50,0),"")</f>
        <v/>
      </c>
      <c r="U1132" s="117" t="str">
        <f>IFERROR(VLOOKUP(AD1125,Marks,51,0),"")</f>
        <v/>
      </c>
      <c r="V1132" s="391" t="str">
        <f>IFERROR(VLOOKUP(AD1125,Marks,52,0),"")</f>
        <v/>
      </c>
      <c r="W1132" s="391" t="str">
        <f>IFERROR(VLOOKUP(AD1125,Marks,53,0),"")</f>
        <v/>
      </c>
      <c r="X1132" s="391" t="str">
        <f>IFERROR(VLOOKUP(AD1125,Marks,54,0),"")</f>
        <v/>
      </c>
      <c r="Y1132" s="117" t="str">
        <f>IFERROR(VLOOKUP(AD1125,Marks,55,0),"")</f>
        <v/>
      </c>
      <c r="Z1132" s="119">
        <f>IFERROR(VLOOKUP(AD1125,Marks,56,0),"")</f>
        <v>0</v>
      </c>
      <c r="AA1132" s="391" t="str">
        <f>IFERROR(VLOOKUP(AD1125,Marks,57,0),"")</f>
        <v/>
      </c>
      <c r="AB1132" s="391" t="str">
        <f>IFERROR(VLOOKUP(AD1125,Marks,58,0),"")</f>
        <v/>
      </c>
      <c r="AC1132" s="391" t="str">
        <f>IFERROR(VLOOKUP(AD1125,Marks,59,0),"")</f>
        <v/>
      </c>
      <c r="AD1132" s="117" t="str">
        <f>IFERROR(VLOOKUP(AD1125,Marks,60,0),"")</f>
        <v/>
      </c>
      <c r="AE1132" s="119" t="str">
        <f>IFERROR(VLOOKUP(AD1125,Marks,61,0),"")</f>
        <v/>
      </c>
      <c r="AF1132" s="323" t="str">
        <f>IFERROR(VLOOKUP(AD1125,Marks,67,0),"")</f>
        <v/>
      </c>
    </row>
    <row r="1133" spans="1:32" ht="21" customHeight="1">
      <c r="A1133" s="166" t="str">
        <f>IF(N1125="","",A1132+1)</f>
        <v/>
      </c>
      <c r="B1133" s="122" t="str">
        <f>'Result Sheet'!$BQ$4</f>
        <v xml:space="preserve">पर्यावरण अध्ययन </v>
      </c>
      <c r="C1133" s="391" t="str">
        <f>IFERROR(VLOOKUP(N1125,Marks,68,0),"")</f>
        <v/>
      </c>
      <c r="D1133" s="391" t="str">
        <f>IFERROR(VLOOKUP(N1125,Marks,69,0),"")</f>
        <v/>
      </c>
      <c r="E1133" s="117" t="str">
        <f>IFERROR(VLOOKUP(N1125,Marks,70,0),"")</f>
        <v/>
      </c>
      <c r="F1133" s="391" t="str">
        <f>IFERROR(VLOOKUP(N1125,Marks,71,0),"")</f>
        <v/>
      </c>
      <c r="G1133" s="391" t="str">
        <f>IFERROR(VLOOKUP(N1125,Marks,72,0),"")</f>
        <v/>
      </c>
      <c r="H1133" s="391" t="str">
        <f>IFERROR(VLOOKUP(N1125,Marks,73,0),"")</f>
        <v/>
      </c>
      <c r="I1133" s="117" t="str">
        <f>IFERROR(VLOOKUP(N1125,Marks,74,0),"")</f>
        <v/>
      </c>
      <c r="J1133" s="119">
        <f>IFERROR(VLOOKUP(N1125,Marks,75,0),"")</f>
        <v>0</v>
      </c>
      <c r="K1133" s="391" t="str">
        <f>IFERROR(VLOOKUP(N1125,Marks,76,0),"")</f>
        <v/>
      </c>
      <c r="L1133" s="391" t="str">
        <f>IFERROR(VLOOKUP(N1125,Marks,77,0),"")</f>
        <v/>
      </c>
      <c r="M1133" s="391" t="str">
        <f>IFERROR(VLOOKUP(N1125,Marks,78,0),"")</f>
        <v/>
      </c>
      <c r="N1133" s="117" t="str">
        <f>IFERROR(VLOOKUP(N1125,Marks,79,0),"")</f>
        <v/>
      </c>
      <c r="O1133" s="119" t="str">
        <f>IFERROR(VLOOKUP(N1125,Marks,80,0),"")</f>
        <v/>
      </c>
      <c r="P1133" s="323" t="str">
        <f>IFERROR(VLOOKUP(N1125,Marks,86,0),"")</f>
        <v/>
      </c>
      <c r="Q1133" s="770"/>
      <c r="R1133" s="122" t="str">
        <f>'Result Sheet'!$BQ$4</f>
        <v xml:space="preserve">पर्यावरण अध्ययन </v>
      </c>
      <c r="S1133" s="391" t="str">
        <f>IFERROR(VLOOKUP(AD1125,Marks,68,0),"")</f>
        <v/>
      </c>
      <c r="T1133" s="391" t="str">
        <f>IFERROR(VLOOKUP(AD1125,Marks,69,0),"")</f>
        <v/>
      </c>
      <c r="U1133" s="117" t="str">
        <f>IFERROR(VLOOKUP(AD1125,Marks,70,0),"")</f>
        <v/>
      </c>
      <c r="V1133" s="391" t="str">
        <f>IFERROR(VLOOKUP(AD1125,Marks,71,0),"")</f>
        <v/>
      </c>
      <c r="W1133" s="391" t="str">
        <f>IFERROR(VLOOKUP(AD1125,Marks,72,0),"")</f>
        <v/>
      </c>
      <c r="X1133" s="391" t="str">
        <f>IFERROR(VLOOKUP(AD1125,Marks,73,0),"")</f>
        <v/>
      </c>
      <c r="Y1133" s="117" t="str">
        <f>IFERROR(VLOOKUP(AD1125,Marks,74,0),"")</f>
        <v/>
      </c>
      <c r="Z1133" s="119">
        <f>IFERROR(VLOOKUP(AD1125,Marks,75,0),"")</f>
        <v>0</v>
      </c>
      <c r="AA1133" s="391" t="str">
        <f>IFERROR(VLOOKUP(AD1125,Marks,76,0),"")</f>
        <v/>
      </c>
      <c r="AB1133" s="391" t="str">
        <f>IFERROR(VLOOKUP(AD1125,Marks,77,0),"")</f>
        <v/>
      </c>
      <c r="AC1133" s="391" t="str">
        <f>IFERROR(VLOOKUP(AD1125,Marks,78,0),"")</f>
        <v/>
      </c>
      <c r="AD1133" s="117" t="str">
        <f>IFERROR(VLOOKUP(AD1125,Marks,79,0),"")</f>
        <v/>
      </c>
      <c r="AE1133" s="119" t="str">
        <f>IFERROR(VLOOKUP(AD1125,Marks,80,0),"")</f>
        <v/>
      </c>
      <c r="AF1133" s="323" t="str">
        <f>IFERROR(VLOOKUP(AD1125,Marks,86,0),"")</f>
        <v/>
      </c>
    </row>
    <row r="1134" spans="1:32" ht="25.5" customHeight="1">
      <c r="A1134" s="166" t="str">
        <f>IF(N1125="","",A1133+1)</f>
        <v/>
      </c>
      <c r="B1134" s="392" t="s">
        <v>215</v>
      </c>
      <c r="C1134" s="120" t="str">
        <f>IF(AND(C1130="",C1131="",C1132="",C1133=""),"",IF(OR(C1122=1,C1122=2),SUM(C1130:C1132),SUM(C1130:C1133)))</f>
        <v/>
      </c>
      <c r="D1134" s="120" t="str">
        <f>IF(AND(D1130="",D1131="",D1132="",D1133=""),"",IF(OR(C1122=1,C1122=2),SUM(D1130:D1132),SUM(D1130:D1133)))</f>
        <v/>
      </c>
      <c r="E1134" s="120" t="str">
        <f>IF(AND(E1130="",E1131="",E1132="",E1133=""),"",IF(OR(C1122=1,C1122=2),SUM(E1130:E1132),SUM(E1130:E1133)))</f>
        <v/>
      </c>
      <c r="F1134" s="120" t="str">
        <f>IF(AND(F1130="",F1131="",F1132="",F1133=""),"",IF(OR(C1122=1,C1122=2),SUM(F1130:F1132),SUM(F1130:F1133)))</f>
        <v/>
      </c>
      <c r="G1134" s="120" t="str">
        <f>IF(AND(G1130="",G1131="",G1132="",G1133=""),"",IF(OR(C1122=1,C1122=2),SUM(G1130:G1132),SUM(G1130:G1133)))</f>
        <v/>
      </c>
      <c r="H1134" s="120" t="str">
        <f>IF(AND(H1130="",H1131="",H1132="",H1133=""),"",IF(OR(C1122=1,C1122=2),SUM(H1130:H1132),SUM(H1130:H1133)))</f>
        <v/>
      </c>
      <c r="I1134" s="120" t="str">
        <f>IF(AND(I1130="",I1131="",I1132="",I1133=""),"",IF(OR(C1122=1,C1122=2),SUM(I1130:I1132),SUM(I1130:I1133)))</f>
        <v/>
      </c>
      <c r="J1134" s="120">
        <f>IF(AND(J1130="",J1131="",J1132="",J1133=""),"",IF(OR(C1122=1,C1122=2),SUM(J1130:J1132),SUM(J1130:J1133)))</f>
        <v>0</v>
      </c>
      <c r="K1134" s="120" t="str">
        <f>IF(AND(K1130="",K1131="",K1132="",K1133=""),"",IF(OR(C1122=1,C1122=2),SUM(K1130:K1132),SUM(K1130:K1133)))</f>
        <v/>
      </c>
      <c r="L1134" s="120" t="str">
        <f>IF(AND(L1130="",L1131="",L1132="",L1133=""),"",IF(OR(C1122=1,C1122=2),SUM(L1130:L1132),SUM(L1130:L1133)))</f>
        <v/>
      </c>
      <c r="M1134" s="120" t="str">
        <f>IF(AND(M1130="",M1131="",M1132="",M1133=""),"",IF(OR(C1122=1,C1122=2),SUM(M1130:M1132),SUM(M1130:M1133)))</f>
        <v/>
      </c>
      <c r="N1134" s="120" t="str">
        <f>IF(AND(N1130="",N1131="",N1132="",N1133=""),"",IF(OR(C1122=1,C1122=2),SUM(N1130:N1132),SUM(N1130:N1133)))</f>
        <v/>
      </c>
      <c r="O1134" s="120" t="str">
        <f>IF(AND(O1130="",O1131="",O1132="",O1133=""),"",IF(OR(C1122=1,C1122=2),SUM(O1130:O1132),SUM(O1130:O1133)))</f>
        <v/>
      </c>
      <c r="P1134" s="326" t="str">
        <f>IF(OR(N1125="",E1123="",O1134=""),"",IF(O1134&gt;=81%*P1129,"A",IF(O1134&gt;=61%*P1129,"B",IF(O1134&gt;=41%*P1129,"C",IF(O1134&gt;=21%*P1129,"D","E")))))</f>
        <v/>
      </c>
      <c r="Q1134" s="770"/>
      <c r="R1134" s="392" t="s">
        <v>215</v>
      </c>
      <c r="S1134" s="120" t="str">
        <f>IF(AND(S1130="",S1131="",S1132="",S1133=""),"",IF(OR(S1122=1,S1122=2),SUM(S1130:S1132),SUM(S1130:S1133)))</f>
        <v/>
      </c>
      <c r="T1134" s="120" t="str">
        <f>IF(AND(T1130="",T1131="",T1132="",T1133=""),"",IF(OR(S1122=1,S1122=2),SUM(T1130:T1132),SUM(T1130:T1133)))</f>
        <v/>
      </c>
      <c r="U1134" s="120" t="str">
        <f>IF(AND(U1130="",U1131="",U1132="",U1133=""),"",IF(OR(S1122=1,S1122=2),SUM(U1130:U1132),SUM(U1130:U1133)))</f>
        <v/>
      </c>
      <c r="V1134" s="120" t="str">
        <f>IF(AND(V1130="",V1131="",V1132="",V1133=""),"",IF(OR(S1122=1,S1122=2),SUM(V1130:V1132),SUM(V1130:V1133)))</f>
        <v/>
      </c>
      <c r="W1134" s="120" t="str">
        <f>IF(AND(W1130="",W1131="",W1132="",W1133=""),"",IF(OR(S1122=1,S1122=2),SUM(W1130:W1132),SUM(W1130:W1133)))</f>
        <v/>
      </c>
      <c r="X1134" s="120" t="str">
        <f>IF(AND(X1130="",X1131="",X1132="",X1133=""),"",IF(OR(S1122=1,S1122=2),SUM(X1130:X1132),SUM(X1130:X1133)))</f>
        <v/>
      </c>
      <c r="Y1134" s="120" t="str">
        <f>IF(AND(Y1130="",Y1131="",Y1132="",Y1133=""),"",IF(OR(S1122=1,S1122=2),SUM(Y1130:Y1132),SUM(Y1130:Y1133)))</f>
        <v/>
      </c>
      <c r="Z1134" s="120">
        <f>IF(AND(Z1130="",Z1131="",Z1132="",Z1133=""),"",IF(OR(S1122=1,S1122=2),SUM(Z1130:Z1132),SUM(Z1130:Z1133)))</f>
        <v>0</v>
      </c>
      <c r="AA1134" s="120" t="str">
        <f>IF(AND(AA1130="",AA1131="",AA1132="",AA1133=""),"",IF(OR(S1122=1,S1122=2),SUM(AA1130:AA1132),SUM(AA1130:AA1133)))</f>
        <v/>
      </c>
      <c r="AB1134" s="120" t="str">
        <f>IF(AND(AB1130="",AB1131="",AB1132="",AB1133=""),"",IF(OR(S1122=1,S1122=2),SUM(AB1130:AB1132),SUM(AB1130:AB1133)))</f>
        <v/>
      </c>
      <c r="AC1134" s="120" t="str">
        <f>IF(AND(AC1130="",AC1131="",AC1132="",AC1133=""),"",IF(OR(S1122=1,S1122=2),SUM(AC1130:AC1132),SUM(AC1130:AC1133)))</f>
        <v/>
      </c>
      <c r="AD1134" s="120" t="str">
        <f>IF(AND(AD1130="",AD1131="",AD1132="",AD1133=""),"",IF(OR(S1122=1,S1122=2),SUM(AD1130:AD1132),SUM(AD1130:AD1133)))</f>
        <v/>
      </c>
      <c r="AE1134" s="120" t="str">
        <f>IF(AND(AE1130="",AE1131="",AE1132="",AE1133=""),"",IF(OR(S1122=1,S1122=2),SUM(AE1130:AE1132),SUM(AE1130:AE1133)))</f>
        <v/>
      </c>
      <c r="AF1134" s="326" t="str">
        <f>IF(OR(AD1125="",U1123="",AE1134=""),"",IF(AE1134&gt;=81%*AF1129,"A",IF(AE1134&gt;=61%*AF1129,"B",IF(AE1134&gt;=41%*AF1129,"C",IF(AE1134&gt;=21%*AF1129,"D","E")))))</f>
        <v/>
      </c>
    </row>
    <row r="1135" spans="1:32" ht="9" customHeight="1">
      <c r="A1135" s="166" t="str">
        <f>IF(N1125="","",A1134+1)</f>
        <v/>
      </c>
      <c r="B1135" s="737"/>
      <c r="C1135" s="737"/>
      <c r="D1135" s="737"/>
      <c r="E1135" s="737"/>
      <c r="F1135" s="737"/>
      <c r="G1135" s="737"/>
      <c r="H1135" s="737"/>
      <c r="I1135" s="737"/>
      <c r="J1135" s="737"/>
      <c r="K1135" s="737"/>
      <c r="L1135" s="737"/>
      <c r="M1135" s="737"/>
      <c r="N1135" s="737"/>
      <c r="O1135" s="737"/>
      <c r="P1135" s="737"/>
      <c r="Q1135" s="770"/>
      <c r="R1135" s="737"/>
      <c r="S1135" s="737"/>
      <c r="T1135" s="737"/>
      <c r="U1135" s="737"/>
      <c r="V1135" s="737"/>
      <c r="W1135" s="737"/>
      <c r="X1135" s="737"/>
      <c r="Y1135" s="737"/>
      <c r="Z1135" s="737"/>
      <c r="AA1135" s="737"/>
      <c r="AB1135" s="737"/>
      <c r="AC1135" s="737"/>
      <c r="AD1135" s="737"/>
      <c r="AE1135" s="737"/>
      <c r="AF1135" s="737"/>
    </row>
    <row r="1136" spans="1:32" ht="22.5" customHeight="1">
      <c r="A1136" s="166" t="str">
        <f>IF(N1125="","",A1135+1)</f>
        <v/>
      </c>
      <c r="B1136" s="738" t="s">
        <v>213</v>
      </c>
      <c r="C1136" s="738"/>
      <c r="D1136" s="739" t="s">
        <v>229</v>
      </c>
      <c r="E1136" s="740"/>
      <c r="F1136" s="393" t="s">
        <v>186</v>
      </c>
      <c r="G1136" s="738" t="s">
        <v>213</v>
      </c>
      <c r="H1136" s="738"/>
      <c r="I1136" s="739" t="s">
        <v>229</v>
      </c>
      <c r="J1136" s="740"/>
      <c r="K1136" s="393" t="s">
        <v>186</v>
      </c>
      <c r="L1136" s="738" t="s">
        <v>213</v>
      </c>
      <c r="M1136" s="738"/>
      <c r="N1136" s="739" t="s">
        <v>229</v>
      </c>
      <c r="O1136" s="740"/>
      <c r="P1136" s="393" t="s">
        <v>186</v>
      </c>
      <c r="Q1136" s="770"/>
      <c r="R1136" s="738" t="s">
        <v>213</v>
      </c>
      <c r="S1136" s="738"/>
      <c r="T1136" s="739" t="s">
        <v>229</v>
      </c>
      <c r="U1136" s="740"/>
      <c r="V1136" s="393" t="s">
        <v>186</v>
      </c>
      <c r="W1136" s="738" t="s">
        <v>213</v>
      </c>
      <c r="X1136" s="738"/>
      <c r="Y1136" s="739" t="s">
        <v>229</v>
      </c>
      <c r="Z1136" s="740"/>
      <c r="AA1136" s="393" t="s">
        <v>186</v>
      </c>
      <c r="AB1136" s="738" t="s">
        <v>213</v>
      </c>
      <c r="AC1136" s="738"/>
      <c r="AD1136" s="739" t="s">
        <v>229</v>
      </c>
      <c r="AE1136" s="740"/>
      <c r="AF1136" s="393" t="s">
        <v>186</v>
      </c>
    </row>
    <row r="1137" spans="1:32" ht="21.75" customHeight="1">
      <c r="A1137" s="166" t="str">
        <f>IF(N1125="","",A1136+1)</f>
        <v/>
      </c>
      <c r="B1137" s="741" t="s">
        <v>221</v>
      </c>
      <c r="C1137" s="742"/>
      <c r="D1137" s="742"/>
      <c r="E1137" s="119" t="str">
        <f>IFERROR(VLOOKUP(N1125,Marks,90,0),"")</f>
        <v/>
      </c>
      <c r="F1137" s="130" t="str">
        <f>IFERROR(VLOOKUP(N1125,Marks,94,0),"")</f>
        <v/>
      </c>
      <c r="G1137" s="741" t="s">
        <v>192</v>
      </c>
      <c r="H1137" s="742"/>
      <c r="I1137" s="742"/>
      <c r="J1137" s="119" t="str">
        <f>IFERROR(VLOOKUP(N1125,Marks,98,0),"")</f>
        <v/>
      </c>
      <c r="K1137" s="130" t="str">
        <f>IFERROR(VLOOKUP(N1125,Marks,102,0),"")</f>
        <v/>
      </c>
      <c r="L1137" s="743" t="s">
        <v>193</v>
      </c>
      <c r="M1137" s="744"/>
      <c r="N1137" s="744"/>
      <c r="O1137" s="119" t="str">
        <f>IFERROR(VLOOKUP(N1125,Marks,106,0),"")</f>
        <v/>
      </c>
      <c r="P1137" s="130" t="str">
        <f>IFERROR(VLOOKUP(N1125,Marks,110,0),"")</f>
        <v/>
      </c>
      <c r="Q1137" s="770"/>
      <c r="R1137" s="740" t="s">
        <v>221</v>
      </c>
      <c r="S1137" s="740"/>
      <c r="T1137" s="740"/>
      <c r="U1137" s="119" t="str">
        <f>IFERROR(VLOOKUP(AD1125,Marks,90,0),"")</f>
        <v/>
      </c>
      <c r="V1137" s="130" t="str">
        <f>IFERROR(VLOOKUP(AD1125,Marks,94,0),"")</f>
        <v/>
      </c>
      <c r="W1137" s="740" t="s">
        <v>192</v>
      </c>
      <c r="X1137" s="740"/>
      <c r="Y1137" s="740"/>
      <c r="Z1137" s="119" t="str">
        <f>IFERROR(VLOOKUP(AD1125,Marks,98,0),"")</f>
        <v/>
      </c>
      <c r="AA1137" s="130" t="str">
        <f>IFERROR(VLOOKUP(AD1125,Marks,102,0),"")</f>
        <v/>
      </c>
      <c r="AB1137" s="745" t="s">
        <v>193</v>
      </c>
      <c r="AC1137" s="745"/>
      <c r="AD1137" s="745"/>
      <c r="AE1137" s="119" t="str">
        <f>IFERROR(VLOOKUP(AD1125,Marks,106,0),"")</f>
        <v/>
      </c>
      <c r="AF1137" s="130" t="str">
        <f>IFERROR(VLOOKUP(AD1125,Marks,110,0),"")</f>
        <v/>
      </c>
    </row>
    <row r="1138" spans="1:32" ht="21" customHeight="1">
      <c r="A1138" s="166" t="str">
        <f>IF(N1125="","",A1137+1)</f>
        <v/>
      </c>
      <c r="B1138" s="732" t="s">
        <v>216</v>
      </c>
      <c r="C1138" s="732"/>
      <c r="D1138" s="732"/>
      <c r="E1138" s="746" t="str">
        <f>IFERROR(VLOOKUP(N1125,Marks,116,0),"")</f>
        <v/>
      </c>
      <c r="F1138" s="746"/>
      <c r="G1138" s="746"/>
      <c r="H1138" s="746"/>
      <c r="I1138" s="732" t="s">
        <v>217</v>
      </c>
      <c r="J1138" s="732"/>
      <c r="K1138" s="732"/>
      <c r="L1138" s="732"/>
      <c r="M1138" s="747" t="str">
        <f>IFERROR(VLOOKUP(N1125,Marks,117,0),"")</f>
        <v/>
      </c>
      <c r="N1138" s="747"/>
      <c r="O1138" s="747"/>
      <c r="P1138" s="747"/>
      <c r="Q1138" s="770"/>
      <c r="R1138" s="732" t="s">
        <v>216</v>
      </c>
      <c r="S1138" s="732"/>
      <c r="T1138" s="732"/>
      <c r="U1138" s="746" t="str">
        <f>IFERROR(VLOOKUP(AD1125,Marks,116,0),"")</f>
        <v/>
      </c>
      <c r="V1138" s="746"/>
      <c r="W1138" s="746"/>
      <c r="X1138" s="746"/>
      <c r="Y1138" s="732" t="s">
        <v>217</v>
      </c>
      <c r="Z1138" s="732"/>
      <c r="AA1138" s="732"/>
      <c r="AB1138" s="732"/>
      <c r="AC1138" s="747" t="str">
        <f>IFERROR(VLOOKUP(AD1125,Marks,117,0),"")</f>
        <v/>
      </c>
      <c r="AD1138" s="747"/>
      <c r="AE1138" s="747"/>
      <c r="AF1138" s="747"/>
    </row>
    <row r="1139" spans="1:32" ht="21" customHeight="1">
      <c r="A1139" s="166" t="str">
        <f>IF(N1125="","",A1138+1)</f>
        <v/>
      </c>
      <c r="B1139" s="732" t="s">
        <v>218</v>
      </c>
      <c r="C1139" s="732"/>
      <c r="D1139" s="732"/>
      <c r="E1139" s="774" t="str">
        <f>IFERROR(VLOOKUP(N1125,Marks,115,0),"")</f>
        <v/>
      </c>
      <c r="F1139" s="774"/>
      <c r="G1139" s="774"/>
      <c r="H1139" s="774"/>
      <c r="I1139" s="732" t="s">
        <v>219</v>
      </c>
      <c r="J1139" s="732"/>
      <c r="K1139" s="732"/>
      <c r="L1139" s="732"/>
      <c r="M1139" s="733" t="str">
        <f>IFERROR(VLOOKUP(N1125,Marks,112,0),"")</f>
        <v/>
      </c>
      <c r="N1139" s="733"/>
      <c r="O1139" s="733"/>
      <c r="P1139" s="733"/>
      <c r="Q1139" s="770"/>
      <c r="R1139" s="732" t="s">
        <v>218</v>
      </c>
      <c r="S1139" s="732"/>
      <c r="T1139" s="732"/>
      <c r="U1139" s="774" t="str">
        <f>IFERROR(VLOOKUP(AD1125,Marks,115,0),"")</f>
        <v/>
      </c>
      <c r="V1139" s="774"/>
      <c r="W1139" s="774"/>
      <c r="X1139" s="774"/>
      <c r="Y1139" s="732" t="s">
        <v>219</v>
      </c>
      <c r="Z1139" s="732"/>
      <c r="AA1139" s="732"/>
      <c r="AB1139" s="732"/>
      <c r="AC1139" s="733" t="str">
        <f>IFERROR(VLOOKUP(AD1125,Marks,112,0),"")</f>
        <v/>
      </c>
      <c r="AD1139" s="733"/>
      <c r="AE1139" s="733"/>
      <c r="AF1139" s="733"/>
    </row>
    <row r="1140" spans="1:32" ht="21" customHeight="1">
      <c r="A1140" s="166" t="str">
        <f>IF(N1125="","",A1139+1)</f>
        <v/>
      </c>
      <c r="B1140" s="732" t="s">
        <v>220</v>
      </c>
      <c r="C1140" s="732"/>
      <c r="D1140" s="732"/>
      <c r="E1140" s="324" t="str">
        <f>IFERROR(VLOOKUP(N1125,Marks,113,0),"")</f>
        <v/>
      </c>
      <c r="F1140" s="325" t="s">
        <v>341</v>
      </c>
      <c r="G1140" s="734" t="str">
        <f>IF(OR(N1125="",E1123="",O1134=""),"",IF(O1134&gt;=81%*P1129,"A",IF(O1134&gt;=61%*P1129,"B",IF(O1134&gt;=41%*P1129,"C",IF(O1134&gt;=21%*P1129,"D","E")))))</f>
        <v/>
      </c>
      <c r="H1140" s="734"/>
      <c r="I1140" s="732" t="s">
        <v>222</v>
      </c>
      <c r="J1140" s="732"/>
      <c r="K1140" s="732"/>
      <c r="L1140" s="732"/>
      <c r="M1140" s="769" t="str">
        <f>IFERROR(VLOOKUP(N1125,Marks,114,0),"")</f>
        <v/>
      </c>
      <c r="N1140" s="769"/>
      <c r="O1140" s="769"/>
      <c r="P1140" s="769"/>
      <c r="Q1140" s="770"/>
      <c r="R1140" s="732" t="s">
        <v>220</v>
      </c>
      <c r="S1140" s="732"/>
      <c r="T1140" s="732"/>
      <c r="U1140" s="324" t="str">
        <f>IFERROR(VLOOKUP(AD1125,Marks,113,0),"")</f>
        <v/>
      </c>
      <c r="V1140" s="325" t="s">
        <v>341</v>
      </c>
      <c r="W1140" s="734" t="str">
        <f>IF(OR(AD1125="",U1123="",AE1134=""),"",IF(AE1134&gt;=81%*AF1129,"A",IF(AE1134&gt;=61%*AF1129,"B",IF(AE1134&gt;=41%*AF1129,"C",IF(AE1134&gt;=21%*AF1129,"D","E")))))</f>
        <v/>
      </c>
      <c r="X1140" s="734"/>
      <c r="Y1140" s="732" t="s">
        <v>222</v>
      </c>
      <c r="Z1140" s="732"/>
      <c r="AA1140" s="732"/>
      <c r="AB1140" s="732"/>
      <c r="AC1140" s="769" t="str">
        <f>IFERROR(VLOOKUP(AD1125,Marks,114,0),"")</f>
        <v/>
      </c>
      <c r="AD1140" s="769"/>
      <c r="AE1140" s="769"/>
      <c r="AF1140" s="769"/>
    </row>
    <row r="1141" spans="1:32" ht="21" customHeight="1">
      <c r="A1141" s="166" t="str">
        <f>IF(N1125="","",A1140+1)</f>
        <v/>
      </c>
      <c r="B1141" s="768" t="s">
        <v>228</v>
      </c>
      <c r="C1141" s="768"/>
      <c r="D1141" s="768"/>
      <c r="E1141" s="735">
        <f>'Master sheet'!$C$10</f>
        <v>44697</v>
      </c>
      <c r="F1141" s="735"/>
      <c r="G1141" s="735"/>
      <c r="H1141" s="318"/>
      <c r="I1141" s="121"/>
      <c r="J1141" s="121"/>
      <c r="K1141" s="76"/>
      <c r="L1141" s="121"/>
      <c r="M1141" s="121"/>
      <c r="N1141" s="121"/>
      <c r="O1141" s="121"/>
      <c r="P1141" s="121"/>
      <c r="Q1141" s="770"/>
      <c r="R1141" s="768" t="s">
        <v>228</v>
      </c>
      <c r="S1141" s="768"/>
      <c r="T1141" s="768"/>
      <c r="U1141" s="735">
        <f>'Master sheet'!$C$10</f>
        <v>44697</v>
      </c>
      <c r="V1141" s="735"/>
      <c r="W1141" s="735"/>
      <c r="X1141" s="121"/>
      <c r="Y1141" s="121"/>
      <c r="Z1141" s="121"/>
      <c r="AA1141" s="76"/>
      <c r="AB1141" s="121"/>
      <c r="AC1141" s="121"/>
      <c r="AD1141" s="121"/>
      <c r="AE1141" s="121"/>
      <c r="AF1141" s="121"/>
    </row>
    <row r="1142" spans="1:32" ht="43.5" customHeight="1">
      <c r="A1142" s="166" t="str">
        <f>IF(N1125="","",A1141+1)</f>
        <v/>
      </c>
      <c r="B1142" s="755" t="str">
        <f>IF(AND(C1122=1),CONCATENATE("( ",UPPER('Master sheet'!$F$10)," )"),IF(AND(C1122=2),CONCATENATE("( ",UPPER('Master sheet'!$F$18)," )"),IF(AND(C1122=3),CONCATENATE("( ",UPPER('Master sheet'!$J$10)," )"),IF(AND(C1122=4),CONCATENATE("( ",UPPER('Master sheet'!$J$18)," )"),""))))</f>
        <v/>
      </c>
      <c r="C1142" s="755"/>
      <c r="D1142" s="755"/>
      <c r="E1142" s="755"/>
      <c r="F1142" s="756" t="str">
        <f>IF(AND(N1125=""),"",CONCATENATE("(",'Master sheet'!$C$14," )"))</f>
        <v/>
      </c>
      <c r="G1142" s="756"/>
      <c r="H1142" s="756"/>
      <c r="I1142" s="756"/>
      <c r="J1142" s="756"/>
      <c r="K1142" s="756" t="str">
        <f>IF(AND(N1125=""),"",CONCATENATE("(",'Master sheet'!$C$12," )"))</f>
        <v/>
      </c>
      <c r="L1142" s="756"/>
      <c r="M1142" s="756"/>
      <c r="N1142" s="756"/>
      <c r="O1142" s="756"/>
      <c r="P1142" s="756"/>
      <c r="Q1142" s="770"/>
      <c r="R1142" s="755" t="str">
        <f>IF(AND(S1122=1),CONCATENATE("( ",UPPER('Master sheet'!$F$10)," )"),IF(AND(S1122=2),CONCATENATE("( ",UPPER('Master sheet'!$F$18)," )"),IF(AND(S1122=3),CONCATENATE("( ",UPPER('Master sheet'!$J$10)," )"),IF(AND(S1122=4),CONCATENATE("( ",UPPER('Master sheet'!$J$18)," )"),""))))</f>
        <v/>
      </c>
      <c r="S1142" s="755"/>
      <c r="T1142" s="755"/>
      <c r="U1142" s="755"/>
      <c r="V1142" s="756" t="str">
        <f>IF(AND(AD1125=""),"",CONCATENATE("(",'Master sheet'!$C$14," )"))</f>
        <v/>
      </c>
      <c r="W1142" s="756"/>
      <c r="X1142" s="756"/>
      <c r="Y1142" s="756"/>
      <c r="Z1142" s="756"/>
      <c r="AA1142" s="756" t="str">
        <f>IF(AND(AD1125=""),"",CONCATENATE("(",'Master sheet'!$C$12," )"))</f>
        <v/>
      </c>
      <c r="AB1142" s="756"/>
      <c r="AC1142" s="756"/>
      <c r="AD1142" s="756"/>
      <c r="AE1142" s="756"/>
      <c r="AF1142" s="756"/>
    </row>
    <row r="1143" spans="1:32" ht="21.75" customHeight="1">
      <c r="A1143" s="166" t="str">
        <f>IF(N1125="","",A1142+1)</f>
        <v/>
      </c>
      <c r="B1143" s="757" t="s">
        <v>223</v>
      </c>
      <c r="C1143" s="757"/>
      <c r="D1143" s="757"/>
      <c r="E1143" s="757"/>
      <c r="F1143" s="758" t="s">
        <v>224</v>
      </c>
      <c r="G1143" s="758"/>
      <c r="H1143" s="758"/>
      <c r="I1143" s="758"/>
      <c r="J1143" s="758"/>
      <c r="K1143" s="757" t="s">
        <v>225</v>
      </c>
      <c r="L1143" s="757"/>
      <c r="M1143" s="757"/>
      <c r="N1143" s="757"/>
      <c r="O1143" s="757"/>
      <c r="P1143" s="757"/>
      <c r="Q1143" s="770"/>
      <c r="R1143" s="757" t="s">
        <v>223</v>
      </c>
      <c r="S1143" s="757"/>
      <c r="T1143" s="757"/>
      <c r="U1143" s="757"/>
      <c r="V1143" s="758" t="s">
        <v>224</v>
      </c>
      <c r="W1143" s="758"/>
      <c r="X1143" s="758"/>
      <c r="Y1143" s="758"/>
      <c r="Z1143" s="758"/>
      <c r="AA1143" s="757" t="s">
        <v>225</v>
      </c>
      <c r="AB1143" s="757"/>
      <c r="AC1143" s="757"/>
      <c r="AD1143" s="757"/>
      <c r="AE1143" s="757"/>
      <c r="AF1143" s="757"/>
    </row>
    <row r="1145" spans="1:32" ht="21.9" customHeight="1">
      <c r="A1145" s="165" t="str">
        <f>IF(N1151="","",1)</f>
        <v/>
      </c>
      <c r="B1145" s="759" t="s">
        <v>203</v>
      </c>
      <c r="C1145" s="759"/>
      <c r="D1145" s="759"/>
      <c r="E1145" s="759"/>
      <c r="F1145" s="759"/>
      <c r="G1145" s="759"/>
      <c r="H1145" s="759"/>
      <c r="I1145" s="759"/>
      <c r="J1145" s="759"/>
      <c r="K1145" s="759"/>
      <c r="L1145" s="759"/>
      <c r="M1145" s="759"/>
      <c r="N1145" s="759"/>
      <c r="O1145" s="759"/>
      <c r="P1145" s="759"/>
      <c r="Q1145" s="770" t="s">
        <v>249</v>
      </c>
      <c r="R1145" s="759" t="s">
        <v>203</v>
      </c>
      <c r="S1145" s="759"/>
      <c r="T1145" s="759"/>
      <c r="U1145" s="759"/>
      <c r="V1145" s="759"/>
      <c r="W1145" s="759"/>
      <c r="X1145" s="759"/>
      <c r="Y1145" s="759"/>
      <c r="Z1145" s="759"/>
      <c r="AA1145" s="759"/>
      <c r="AB1145" s="759"/>
      <c r="AC1145" s="759"/>
      <c r="AD1145" s="759"/>
      <c r="AE1145" s="759"/>
      <c r="AF1145" s="759"/>
    </row>
    <row r="1146" spans="1:32" ht="21.9" customHeight="1">
      <c r="A1146" s="166" t="str">
        <f>IF(N1151="","",A1145+1)</f>
        <v/>
      </c>
      <c r="B1146" s="771" t="s">
        <v>204</v>
      </c>
      <c r="C1146" s="771"/>
      <c r="D1146" s="771"/>
      <c r="E1146" s="771"/>
      <c r="F1146" s="771"/>
      <c r="G1146" s="771"/>
      <c r="H1146" s="771"/>
      <c r="I1146" s="771"/>
      <c r="J1146" s="771"/>
      <c r="K1146" s="771"/>
      <c r="L1146" s="771"/>
      <c r="M1146" s="771"/>
      <c r="N1146" s="771"/>
      <c r="O1146" s="771"/>
      <c r="P1146" s="771"/>
      <c r="Q1146" s="770"/>
      <c r="R1146" s="771" t="s">
        <v>204</v>
      </c>
      <c r="S1146" s="771"/>
      <c r="T1146" s="771"/>
      <c r="U1146" s="771"/>
      <c r="V1146" s="771"/>
      <c r="W1146" s="771"/>
      <c r="X1146" s="771"/>
      <c r="Y1146" s="771"/>
      <c r="Z1146" s="771"/>
      <c r="AA1146" s="771"/>
      <c r="AB1146" s="771"/>
      <c r="AC1146" s="771"/>
      <c r="AD1146" s="771"/>
      <c r="AE1146" s="771"/>
      <c r="AF1146" s="771"/>
    </row>
    <row r="1147" spans="1:32" ht="21.9" customHeight="1">
      <c r="A1147" s="166" t="str">
        <f>IF(N1151="","",A1146+1)</f>
        <v/>
      </c>
      <c r="B1147" s="772" t="s">
        <v>168</v>
      </c>
      <c r="C1147" s="772"/>
      <c r="D1147" s="772"/>
      <c r="E1147" s="773" t="str">
        <f>IF(AND(N1151=""),"",'Result Sheet'!$F$2)</f>
        <v/>
      </c>
      <c r="F1147" s="773"/>
      <c r="G1147" s="773"/>
      <c r="H1147" s="773"/>
      <c r="I1147" s="773"/>
      <c r="J1147" s="773"/>
      <c r="K1147" s="773"/>
      <c r="L1147" s="773"/>
      <c r="M1147" s="773"/>
      <c r="N1147" s="773"/>
      <c r="O1147" s="773"/>
      <c r="P1147" s="773"/>
      <c r="Q1147" s="770"/>
      <c r="R1147" s="772" t="s">
        <v>168</v>
      </c>
      <c r="S1147" s="772"/>
      <c r="T1147" s="772"/>
      <c r="U1147" s="773" t="str">
        <f>IF(AND(AD1151=""),"",'Result Sheet'!$F$2)</f>
        <v/>
      </c>
      <c r="V1147" s="773"/>
      <c r="W1147" s="773"/>
      <c r="X1147" s="773"/>
      <c r="Y1147" s="773"/>
      <c r="Z1147" s="773"/>
      <c r="AA1147" s="773"/>
      <c r="AB1147" s="773"/>
      <c r="AC1147" s="773"/>
      <c r="AD1147" s="773"/>
      <c r="AE1147" s="773"/>
      <c r="AF1147" s="773"/>
    </row>
    <row r="1148" spans="1:32" ht="21.9" customHeight="1">
      <c r="A1148" s="166" t="str">
        <f>IF(N1151="","",A1147+1)</f>
        <v/>
      </c>
      <c r="B1148" s="164" t="s">
        <v>169</v>
      </c>
      <c r="C1148" s="748" t="str">
        <f>IFERROR(VLOOKUP(N1151,Marks,2,0),"")</f>
        <v/>
      </c>
      <c r="D1148" s="748"/>
      <c r="E1148" s="766" t="s">
        <v>212</v>
      </c>
      <c r="F1148" s="766"/>
      <c r="G1148" s="766"/>
      <c r="H1148" s="748" t="str">
        <f>IFERROR(VLOOKUP(N1151,Marks,3,0),"")</f>
        <v/>
      </c>
      <c r="I1148" s="748"/>
      <c r="J1148" s="749" t="s">
        <v>205</v>
      </c>
      <c r="K1148" s="749"/>
      <c r="L1148" s="749"/>
      <c r="M1148" s="749"/>
      <c r="N1148" s="750" t="str">
        <f>IF(AND(N1151=""),"",'Marks Entry 1st'!$I$2)</f>
        <v/>
      </c>
      <c r="O1148" s="750"/>
      <c r="P1148" s="750"/>
      <c r="Q1148" s="770"/>
      <c r="R1148" s="164" t="s">
        <v>169</v>
      </c>
      <c r="S1148" s="748" t="str">
        <f>IFERROR(VLOOKUP(AD1151,Marks,2,0),"")</f>
        <v/>
      </c>
      <c r="T1148" s="748"/>
      <c r="U1148" s="766" t="s">
        <v>212</v>
      </c>
      <c r="V1148" s="766"/>
      <c r="W1148" s="766"/>
      <c r="X1148" s="748" t="str">
        <f>IFERROR(VLOOKUP(AD1151,Marks,3,0),"")</f>
        <v/>
      </c>
      <c r="Y1148" s="748"/>
      <c r="Z1148" s="749" t="s">
        <v>205</v>
      </c>
      <c r="AA1148" s="749"/>
      <c r="AB1148" s="749"/>
      <c r="AC1148" s="749"/>
      <c r="AD1148" s="750" t="str">
        <f>IF(AND(AD1151=""),"",'Marks Entry 1st'!$I$2)</f>
        <v/>
      </c>
      <c r="AE1148" s="750"/>
      <c r="AF1148" s="750"/>
    </row>
    <row r="1149" spans="1:32" ht="21.9" customHeight="1">
      <c r="A1149" s="166" t="str">
        <f>IF(N1151="","",A1148+1)</f>
        <v/>
      </c>
      <c r="B1149" s="751" t="s">
        <v>206</v>
      </c>
      <c r="C1149" s="751"/>
      <c r="D1149" s="751"/>
      <c r="E1149" s="752" t="str">
        <f>IFERROR(VLOOKUP(N1151,Marks,6,0),"")</f>
        <v/>
      </c>
      <c r="F1149" s="752"/>
      <c r="G1149" s="752"/>
      <c r="H1149" s="752"/>
      <c r="I1149" s="752"/>
      <c r="J1149" s="753" t="s">
        <v>209</v>
      </c>
      <c r="K1149" s="753"/>
      <c r="L1149" s="753"/>
      <c r="M1149" s="753"/>
      <c r="N1149" s="754" t="str">
        <f>IFERROR(VLOOKUP(N1151,Marks,5,0),"")</f>
        <v/>
      </c>
      <c r="O1149" s="754"/>
      <c r="P1149" s="754"/>
      <c r="Q1149" s="770"/>
      <c r="R1149" s="751" t="s">
        <v>206</v>
      </c>
      <c r="S1149" s="751"/>
      <c r="T1149" s="751"/>
      <c r="U1149" s="752" t="str">
        <f>IFERROR(VLOOKUP(AD1151,Marks,6,0),"")</f>
        <v/>
      </c>
      <c r="V1149" s="752"/>
      <c r="W1149" s="752"/>
      <c r="X1149" s="752"/>
      <c r="Y1149" s="752"/>
      <c r="Z1149" s="753" t="s">
        <v>209</v>
      </c>
      <c r="AA1149" s="753"/>
      <c r="AB1149" s="753"/>
      <c r="AC1149" s="753"/>
      <c r="AD1149" s="754" t="str">
        <f>IFERROR(VLOOKUP(AD1151,Marks,5,0),"")</f>
        <v/>
      </c>
      <c r="AE1149" s="754"/>
      <c r="AF1149" s="754"/>
    </row>
    <row r="1150" spans="1:32" ht="21.9" customHeight="1">
      <c r="A1150" s="166" t="str">
        <f>IF(N1151="","",A1149+1)</f>
        <v/>
      </c>
      <c r="B1150" s="751" t="s">
        <v>207</v>
      </c>
      <c r="C1150" s="751"/>
      <c r="D1150" s="751"/>
      <c r="E1150" s="752" t="str">
        <f>IFERROR(VLOOKUP(N1151,Marks,7,0),"")</f>
        <v/>
      </c>
      <c r="F1150" s="752"/>
      <c r="G1150" s="752"/>
      <c r="H1150" s="752"/>
      <c r="I1150" s="752"/>
      <c r="J1150" s="753" t="s">
        <v>210</v>
      </c>
      <c r="K1150" s="753"/>
      <c r="L1150" s="753"/>
      <c r="M1150" s="753"/>
      <c r="N1150" s="767" t="str">
        <f>IFERROR(VLOOKUP(N1151,Marks,4,0),"")</f>
        <v/>
      </c>
      <c r="O1150" s="767"/>
      <c r="P1150" s="767"/>
      <c r="Q1150" s="770"/>
      <c r="R1150" s="751" t="s">
        <v>207</v>
      </c>
      <c r="S1150" s="751"/>
      <c r="T1150" s="751"/>
      <c r="U1150" s="752" t="str">
        <f>IFERROR(VLOOKUP(AD1151,Marks,7,0),"")</f>
        <v/>
      </c>
      <c r="V1150" s="752"/>
      <c r="W1150" s="752"/>
      <c r="X1150" s="752"/>
      <c r="Y1150" s="752"/>
      <c r="Z1150" s="753" t="s">
        <v>210</v>
      </c>
      <c r="AA1150" s="753"/>
      <c r="AB1150" s="753"/>
      <c r="AC1150" s="753"/>
      <c r="AD1150" s="767" t="str">
        <f>IFERROR(VLOOKUP(AD1151,Marks,4,0),"")</f>
        <v/>
      </c>
      <c r="AE1150" s="767"/>
      <c r="AF1150" s="767"/>
    </row>
    <row r="1151" spans="1:32" ht="21.9" customHeight="1">
      <c r="A1151" s="166" t="str">
        <f>IF(N1151="","",A1150+1)</f>
        <v/>
      </c>
      <c r="B1151" s="751" t="s">
        <v>208</v>
      </c>
      <c r="C1151" s="751"/>
      <c r="D1151" s="751"/>
      <c r="E1151" s="752" t="str">
        <f>IFERROR(VLOOKUP(N1151,Marks,8,0),"")</f>
        <v/>
      </c>
      <c r="F1151" s="752"/>
      <c r="G1151" s="752"/>
      <c r="H1151" s="752"/>
      <c r="I1151" s="752"/>
      <c r="J1151" s="753" t="s">
        <v>211</v>
      </c>
      <c r="K1151" s="753"/>
      <c r="L1151" s="753"/>
      <c r="M1151" s="753"/>
      <c r="N1151" s="760" t="str">
        <f>IF(AD1125="","",IF(AND(AD1125+1&gt;$AN$6),"",AD1125+1))</f>
        <v/>
      </c>
      <c r="O1151" s="760"/>
      <c r="P1151" s="760"/>
      <c r="Q1151" s="770"/>
      <c r="R1151" s="751" t="s">
        <v>208</v>
      </c>
      <c r="S1151" s="751"/>
      <c r="T1151" s="751"/>
      <c r="U1151" s="752" t="str">
        <f>IFERROR(VLOOKUP(AD1151,Marks,8,0),"")</f>
        <v/>
      </c>
      <c r="V1151" s="752"/>
      <c r="W1151" s="752"/>
      <c r="X1151" s="752"/>
      <c r="Y1151" s="752"/>
      <c r="Z1151" s="753" t="s">
        <v>211</v>
      </c>
      <c r="AA1151" s="753"/>
      <c r="AB1151" s="753"/>
      <c r="AC1151" s="753"/>
      <c r="AD1151" s="761" t="str">
        <f>IF(N1151="","",IF(AND(N1151+1&gt;$AN$6),"",N1151+1))</f>
        <v/>
      </c>
      <c r="AE1151" s="761"/>
      <c r="AF1151" s="761"/>
    </row>
    <row r="1152" spans="1:32" ht="9" customHeight="1">
      <c r="A1152" s="166" t="str">
        <f>IF(N1151="","",A1151+1)</f>
        <v/>
      </c>
      <c r="B1152" s="123"/>
      <c r="C1152" s="123"/>
      <c r="D1152" s="123"/>
      <c r="E1152" s="124"/>
      <c r="F1152" s="124"/>
      <c r="G1152" s="124"/>
      <c r="H1152" s="123"/>
      <c r="I1152" s="123"/>
      <c r="J1152" s="125"/>
      <c r="K1152" s="125"/>
      <c r="L1152" s="125"/>
      <c r="M1152" s="76"/>
      <c r="N1152" s="76"/>
      <c r="O1152" s="76"/>
      <c r="P1152" s="76"/>
      <c r="Q1152" s="770"/>
      <c r="R1152" s="123"/>
      <c r="S1152" s="123"/>
      <c r="T1152" s="123"/>
      <c r="U1152" s="124"/>
      <c r="V1152" s="124"/>
      <c r="W1152" s="124"/>
      <c r="X1152" s="123"/>
      <c r="Y1152" s="123"/>
      <c r="Z1152" s="125"/>
      <c r="AA1152" s="125"/>
      <c r="AB1152" s="125"/>
      <c r="AC1152" s="76"/>
      <c r="AD1152" s="76"/>
      <c r="AE1152" s="76"/>
      <c r="AF1152" s="76"/>
    </row>
    <row r="1153" spans="1:32" ht="21" customHeight="1">
      <c r="A1153" s="166" t="str">
        <f>IF(N1151="","",A1152+1)</f>
        <v/>
      </c>
      <c r="B1153" s="762" t="s">
        <v>213</v>
      </c>
      <c r="C1153" s="610" t="s">
        <v>214</v>
      </c>
      <c r="D1153" s="610"/>
      <c r="E1153" s="610"/>
      <c r="F1153" s="763" t="s">
        <v>13</v>
      </c>
      <c r="G1153" s="764"/>
      <c r="H1153" s="764"/>
      <c r="I1153" s="765"/>
      <c r="J1153" s="613" t="s">
        <v>184</v>
      </c>
      <c r="K1153" s="614" t="s">
        <v>167</v>
      </c>
      <c r="L1153" s="615"/>
      <c r="M1153" s="615"/>
      <c r="N1153" s="616"/>
      <c r="O1153" s="580" t="s">
        <v>185</v>
      </c>
      <c r="P1153" s="581" t="s">
        <v>186</v>
      </c>
      <c r="Q1153" s="770"/>
      <c r="R1153" s="762" t="s">
        <v>213</v>
      </c>
      <c r="S1153" s="610" t="s">
        <v>214</v>
      </c>
      <c r="T1153" s="610"/>
      <c r="U1153" s="610"/>
      <c r="V1153" s="763" t="s">
        <v>13</v>
      </c>
      <c r="W1153" s="764"/>
      <c r="X1153" s="764"/>
      <c r="Y1153" s="765"/>
      <c r="Z1153" s="613" t="s">
        <v>184</v>
      </c>
      <c r="AA1153" s="614" t="s">
        <v>167</v>
      </c>
      <c r="AB1153" s="615"/>
      <c r="AC1153" s="615"/>
      <c r="AD1153" s="616"/>
      <c r="AE1153" s="580" t="s">
        <v>185</v>
      </c>
      <c r="AF1153" s="581" t="s">
        <v>186</v>
      </c>
    </row>
    <row r="1154" spans="1:32" ht="90.75" customHeight="1">
      <c r="A1154" s="166" t="str">
        <f>IF(N1151="","",A1153+1)</f>
        <v/>
      </c>
      <c r="B1154" s="762"/>
      <c r="C1154" s="171" t="s">
        <v>11</v>
      </c>
      <c r="D1154" s="171" t="s">
        <v>180</v>
      </c>
      <c r="E1154" s="171" t="s">
        <v>108</v>
      </c>
      <c r="F1154" s="171" t="s">
        <v>182</v>
      </c>
      <c r="G1154" s="171" t="s">
        <v>183</v>
      </c>
      <c r="H1154" s="305" t="s">
        <v>10</v>
      </c>
      <c r="I1154" s="171" t="s">
        <v>108</v>
      </c>
      <c r="J1154" s="613"/>
      <c r="K1154" s="172" t="s">
        <v>182</v>
      </c>
      <c r="L1154" s="172" t="s">
        <v>183</v>
      </c>
      <c r="M1154" s="173" t="s">
        <v>10</v>
      </c>
      <c r="N1154" s="171" t="s">
        <v>108</v>
      </c>
      <c r="O1154" s="580"/>
      <c r="P1154" s="736"/>
      <c r="Q1154" s="770"/>
      <c r="R1154" s="762"/>
      <c r="S1154" s="171" t="s">
        <v>11</v>
      </c>
      <c r="T1154" s="171" t="s">
        <v>180</v>
      </c>
      <c r="U1154" s="171" t="s">
        <v>108</v>
      </c>
      <c r="V1154" s="171" t="s">
        <v>182</v>
      </c>
      <c r="W1154" s="171" t="s">
        <v>183</v>
      </c>
      <c r="X1154" s="305" t="s">
        <v>10</v>
      </c>
      <c r="Y1154" s="171" t="s">
        <v>108</v>
      </c>
      <c r="Z1154" s="613"/>
      <c r="AA1154" s="172" t="s">
        <v>182</v>
      </c>
      <c r="AB1154" s="172" t="s">
        <v>183</v>
      </c>
      <c r="AC1154" s="173" t="s">
        <v>10</v>
      </c>
      <c r="AD1154" s="171" t="s">
        <v>108</v>
      </c>
      <c r="AE1154" s="580"/>
      <c r="AF1154" s="736">
        <v>0</v>
      </c>
    </row>
    <row r="1155" spans="1:32" ht="18.75" customHeight="1">
      <c r="A1155" s="166" t="str">
        <f>IF(N1151="","",A1154+1)</f>
        <v/>
      </c>
      <c r="B1155" s="762"/>
      <c r="C1155" s="390">
        <v>20</v>
      </c>
      <c r="D1155" s="390">
        <v>20</v>
      </c>
      <c r="E1155" s="116">
        <v>40</v>
      </c>
      <c r="F1155" s="390">
        <v>30</v>
      </c>
      <c r="G1155" s="390">
        <v>18</v>
      </c>
      <c r="H1155" s="390">
        <v>12</v>
      </c>
      <c r="I1155" s="116">
        <v>60</v>
      </c>
      <c r="J1155" s="118">
        <v>100</v>
      </c>
      <c r="K1155" s="390">
        <v>50</v>
      </c>
      <c r="L1155" s="390">
        <v>30</v>
      </c>
      <c r="M1155" s="390">
        <v>20</v>
      </c>
      <c r="N1155" s="116">
        <v>100</v>
      </c>
      <c r="O1155" s="118">
        <v>200</v>
      </c>
      <c r="P1155" s="775" t="str">
        <f>IF(AND(N1151="",C1148="",E1149="",N1149=""),"",IF(OR(C1148=1,C1148=2),600,800))</f>
        <v/>
      </c>
      <c r="Q1155" s="770"/>
      <c r="R1155" s="762"/>
      <c r="S1155" s="390">
        <v>20</v>
      </c>
      <c r="T1155" s="390">
        <v>20</v>
      </c>
      <c r="U1155" s="116">
        <v>40</v>
      </c>
      <c r="V1155" s="390">
        <v>30</v>
      </c>
      <c r="W1155" s="390">
        <v>18</v>
      </c>
      <c r="X1155" s="390">
        <v>12</v>
      </c>
      <c r="Y1155" s="116">
        <v>60</v>
      </c>
      <c r="Z1155" s="118">
        <v>100</v>
      </c>
      <c r="AA1155" s="390">
        <v>50</v>
      </c>
      <c r="AB1155" s="390">
        <v>30</v>
      </c>
      <c r="AC1155" s="390">
        <v>20</v>
      </c>
      <c r="AD1155" s="116">
        <v>100</v>
      </c>
      <c r="AE1155" s="118">
        <v>200</v>
      </c>
      <c r="AF1155" s="775" t="str">
        <f>IF(AND(AD1151="",S1148="",U1149="",AD1149=""),"",IF(OR(S1148=1,S1148=2),600,800))</f>
        <v/>
      </c>
    </row>
    <row r="1156" spans="1:32" ht="21" customHeight="1">
      <c r="A1156" s="166" t="str">
        <f>IF(N1151="","",A1155+1)</f>
        <v/>
      </c>
      <c r="B1156" s="122" t="str">
        <f>'Result Sheet'!$L$4</f>
        <v xml:space="preserve">हिन्दी </v>
      </c>
      <c r="C1156" s="391" t="str">
        <f>IFERROR(VLOOKUP(N1151,Marks,11,0),"")</f>
        <v/>
      </c>
      <c r="D1156" s="391" t="str">
        <f>IFERROR(VLOOKUP(N1151,Marks,12,0),"")</f>
        <v/>
      </c>
      <c r="E1156" s="117" t="str">
        <f>IFERROR(VLOOKUP(N1151,Marks,13,0),"")</f>
        <v/>
      </c>
      <c r="F1156" s="391" t="str">
        <f>IFERROR(VLOOKUP(N1151,Marks,14,0),"")</f>
        <v/>
      </c>
      <c r="G1156" s="391" t="str">
        <f>IFERROR(VLOOKUP(N1151,Marks,15,0),"")</f>
        <v/>
      </c>
      <c r="H1156" s="391" t="str">
        <f>IFERROR(VLOOKUP(N1151,Marks,16,0),"")</f>
        <v/>
      </c>
      <c r="I1156" s="117" t="str">
        <f>IFERROR(VLOOKUP(N1151,Marks,17,0),"")</f>
        <v/>
      </c>
      <c r="J1156" s="119">
        <f>IFERROR(VLOOKUP(N1151,Marks,18,0),"")</f>
        <v>0</v>
      </c>
      <c r="K1156" s="391" t="str">
        <f>IFERROR(VLOOKUP(N1151,Marks,19,0),"")</f>
        <v/>
      </c>
      <c r="L1156" s="391" t="str">
        <f>IFERROR(VLOOKUP(N1151,Marks,20,0),"")</f>
        <v/>
      </c>
      <c r="M1156" s="391" t="str">
        <f>IFERROR(VLOOKUP(N1151,Marks,21,0),"")</f>
        <v/>
      </c>
      <c r="N1156" s="117" t="str">
        <f>IFERROR(VLOOKUP(N1151,Marks,22,0),"")</f>
        <v/>
      </c>
      <c r="O1156" s="119" t="str">
        <f>IFERROR(VLOOKUP(N1151,Marks,23,0),"")</f>
        <v/>
      </c>
      <c r="P1156" s="323" t="str">
        <f>IFERROR(VLOOKUP(N1151,Marks,29,0),"")</f>
        <v/>
      </c>
      <c r="Q1156" s="770"/>
      <c r="R1156" s="122" t="str">
        <f>'Result Sheet'!$L$4</f>
        <v xml:space="preserve">हिन्दी </v>
      </c>
      <c r="S1156" s="391" t="str">
        <f>IFERROR(VLOOKUP(AD1151,Marks,11,0),"")</f>
        <v/>
      </c>
      <c r="T1156" s="391" t="str">
        <f>IFERROR(VLOOKUP(AD1151,Marks,12,0),"")</f>
        <v/>
      </c>
      <c r="U1156" s="117" t="str">
        <f>IFERROR(VLOOKUP(AD1151,Marks,13,0),"")</f>
        <v/>
      </c>
      <c r="V1156" s="391" t="str">
        <f>IFERROR(VLOOKUP(AD1151,Marks,14,0),"")</f>
        <v/>
      </c>
      <c r="W1156" s="391" t="str">
        <f>IFERROR(VLOOKUP(AD1151,Marks,15,0),"")</f>
        <v/>
      </c>
      <c r="X1156" s="391" t="str">
        <f>IFERROR(VLOOKUP(AD1151,Marks,16,0),"")</f>
        <v/>
      </c>
      <c r="Y1156" s="117" t="str">
        <f>IFERROR(VLOOKUP(AD1151,Marks,17,0),"")</f>
        <v/>
      </c>
      <c r="Z1156" s="119">
        <f>IFERROR(VLOOKUP(AD1151,Marks,18,0),"")</f>
        <v>0</v>
      </c>
      <c r="AA1156" s="391" t="str">
        <f>IFERROR(VLOOKUP(AD1151,Marks,19,0),"")</f>
        <v/>
      </c>
      <c r="AB1156" s="391" t="str">
        <f>IFERROR(VLOOKUP(AD1151,Marks,20,0),"")</f>
        <v/>
      </c>
      <c r="AC1156" s="391" t="str">
        <f>IFERROR(VLOOKUP(AD1151,Marks,21,0),"")</f>
        <v/>
      </c>
      <c r="AD1156" s="117" t="str">
        <f>IFERROR(VLOOKUP(AD1151,Marks,22,0),"")</f>
        <v/>
      </c>
      <c r="AE1156" s="119" t="str">
        <f>IFERROR(VLOOKUP(AD1151,Marks,23,0),"")</f>
        <v/>
      </c>
      <c r="AF1156" s="323" t="str">
        <f>IFERROR(VLOOKUP(AD1151,Marks,29,0),"")</f>
        <v/>
      </c>
    </row>
    <row r="1157" spans="1:32" ht="21" customHeight="1">
      <c r="A1157" s="166" t="str">
        <f>IF(N1151="","",A1156+1)</f>
        <v/>
      </c>
      <c r="B1157" s="122" t="str">
        <f>'Result Sheet'!$AE$4</f>
        <v xml:space="preserve">अंग्रेजी </v>
      </c>
      <c r="C1157" s="391" t="str">
        <f>IFERROR(VLOOKUP(N1151,Marks,30,0),"")</f>
        <v/>
      </c>
      <c r="D1157" s="391" t="str">
        <f>IFERROR(VLOOKUP(N1151,Marks,31,0),"")</f>
        <v/>
      </c>
      <c r="E1157" s="117" t="str">
        <f>IFERROR(VLOOKUP(N1151,Marks,32,0),"")</f>
        <v/>
      </c>
      <c r="F1157" s="391" t="str">
        <f>IFERROR(VLOOKUP(N1151,Marks,33,0),"")</f>
        <v/>
      </c>
      <c r="G1157" s="391" t="str">
        <f>IFERROR(VLOOKUP(N1151,Marks,34,0),"")</f>
        <v/>
      </c>
      <c r="H1157" s="391" t="str">
        <f>IFERROR(VLOOKUP(N1151,Marks,35,0),"")</f>
        <v/>
      </c>
      <c r="I1157" s="117" t="str">
        <f>IFERROR(VLOOKUP(N1151,Marks,36,0),"")</f>
        <v/>
      </c>
      <c r="J1157" s="119">
        <f>IFERROR(VLOOKUP(N1151,Marks,37,0),"")</f>
        <v>0</v>
      </c>
      <c r="K1157" s="391" t="str">
        <f>IFERROR(VLOOKUP(N1151,Marks,38,0),"")</f>
        <v/>
      </c>
      <c r="L1157" s="391" t="str">
        <f>IFERROR(VLOOKUP(N1151,Marks,39,0),"")</f>
        <v/>
      </c>
      <c r="M1157" s="391" t="str">
        <f>IFERROR(VLOOKUP(N1151,Marks,40,0),"")</f>
        <v/>
      </c>
      <c r="N1157" s="117" t="str">
        <f>IFERROR(VLOOKUP(N1151,Marks,41,0),"")</f>
        <v/>
      </c>
      <c r="O1157" s="119" t="str">
        <f>IFERROR(VLOOKUP(N1151,Marks,42,0),"")</f>
        <v/>
      </c>
      <c r="P1157" s="323" t="str">
        <f>IFERROR(VLOOKUP(N1151,Marks,48,0),"")</f>
        <v/>
      </c>
      <c r="Q1157" s="770"/>
      <c r="R1157" s="122" t="str">
        <f>'Result Sheet'!$AE$4</f>
        <v xml:space="preserve">अंग्रेजी </v>
      </c>
      <c r="S1157" s="391" t="str">
        <f>IFERROR(VLOOKUP(AD1151,Marks,30,0),"")</f>
        <v/>
      </c>
      <c r="T1157" s="391" t="str">
        <f>IFERROR(VLOOKUP(AD1151,Marks,31,0),"")</f>
        <v/>
      </c>
      <c r="U1157" s="117" t="str">
        <f>IFERROR(VLOOKUP(AD1151,Marks,32,0),"")</f>
        <v/>
      </c>
      <c r="V1157" s="391" t="str">
        <f>IFERROR(VLOOKUP(AD1151,Marks,33,0),"")</f>
        <v/>
      </c>
      <c r="W1157" s="391" t="str">
        <f>IFERROR(VLOOKUP(AD1151,Marks,34,0),"")</f>
        <v/>
      </c>
      <c r="X1157" s="391" t="str">
        <f>IFERROR(VLOOKUP(AD1151,Marks,35,0),"")</f>
        <v/>
      </c>
      <c r="Y1157" s="117" t="str">
        <f>IFERROR(VLOOKUP(AD1151,Marks,36,0),"")</f>
        <v/>
      </c>
      <c r="Z1157" s="119">
        <f>IFERROR(VLOOKUP(AD1151,Marks,37,0),"")</f>
        <v>0</v>
      </c>
      <c r="AA1157" s="391" t="str">
        <f>IFERROR(VLOOKUP(AD1151,Marks,38,0),"")</f>
        <v/>
      </c>
      <c r="AB1157" s="391" t="str">
        <f>IFERROR(VLOOKUP(AD1151,Marks,39,0),"")</f>
        <v/>
      </c>
      <c r="AC1157" s="391" t="str">
        <f>IFERROR(VLOOKUP(AD1151,Marks,40,0),"")</f>
        <v/>
      </c>
      <c r="AD1157" s="117" t="str">
        <f>IFERROR(VLOOKUP(AD1151,Marks,41,0),"")</f>
        <v/>
      </c>
      <c r="AE1157" s="119" t="str">
        <f>IFERROR(VLOOKUP(AD1151,Marks,42,0),"")</f>
        <v/>
      </c>
      <c r="AF1157" s="323" t="str">
        <f>IFERROR(VLOOKUP(AD1151,Marks,48,0),"")</f>
        <v/>
      </c>
    </row>
    <row r="1158" spans="1:32" ht="21" customHeight="1">
      <c r="A1158" s="166" t="str">
        <f>IF(N1151="","",A1157+1)</f>
        <v/>
      </c>
      <c r="B1158" s="122" t="str">
        <f>'Result Sheet'!$AX$4</f>
        <v xml:space="preserve">गणित </v>
      </c>
      <c r="C1158" s="391" t="str">
        <f>IFERROR(VLOOKUP(N1151,Marks,49,0),"")</f>
        <v/>
      </c>
      <c r="D1158" s="391" t="str">
        <f>IFERROR(VLOOKUP(N1151,Marks,50,0),"")</f>
        <v/>
      </c>
      <c r="E1158" s="117" t="str">
        <f>IFERROR(VLOOKUP(N1151,Marks,51,0),"")</f>
        <v/>
      </c>
      <c r="F1158" s="391" t="str">
        <f>IFERROR(VLOOKUP(N1151,Marks,52,0),"")</f>
        <v/>
      </c>
      <c r="G1158" s="391" t="str">
        <f>IFERROR(VLOOKUP(N1151,Marks,53,0),"")</f>
        <v/>
      </c>
      <c r="H1158" s="391" t="str">
        <f>IFERROR(VLOOKUP(N1151,Marks,54,0),"")</f>
        <v/>
      </c>
      <c r="I1158" s="117" t="str">
        <f>IFERROR(VLOOKUP(N1151,Marks,55,0),"")</f>
        <v/>
      </c>
      <c r="J1158" s="119">
        <f>IFERROR(VLOOKUP(N1151,Marks,56,0),"")</f>
        <v>0</v>
      </c>
      <c r="K1158" s="391" t="str">
        <f>IFERROR(VLOOKUP(N1151,Marks,57,0),"")</f>
        <v/>
      </c>
      <c r="L1158" s="391" t="str">
        <f>IFERROR(VLOOKUP(N1151,Marks,58,0),"")</f>
        <v/>
      </c>
      <c r="M1158" s="391" t="str">
        <f>IFERROR(VLOOKUP(N1151,Marks,59,0),"")</f>
        <v/>
      </c>
      <c r="N1158" s="117" t="str">
        <f>IFERROR(VLOOKUP(N1151,Marks,60,0),"")</f>
        <v/>
      </c>
      <c r="O1158" s="119" t="str">
        <f>IFERROR(VLOOKUP(N1151,Marks,61,0),"")</f>
        <v/>
      </c>
      <c r="P1158" s="323" t="str">
        <f>IFERROR(VLOOKUP(N1151,Marks,67,0),"")</f>
        <v/>
      </c>
      <c r="Q1158" s="770"/>
      <c r="R1158" s="122" t="str">
        <f>'Result Sheet'!$AX$4</f>
        <v xml:space="preserve">गणित </v>
      </c>
      <c r="S1158" s="391" t="str">
        <f>IFERROR(VLOOKUP(AD1151,Marks,49,0),"")</f>
        <v/>
      </c>
      <c r="T1158" s="391" t="str">
        <f>IFERROR(VLOOKUP(AD1151,Marks,50,0),"")</f>
        <v/>
      </c>
      <c r="U1158" s="117" t="str">
        <f>IFERROR(VLOOKUP(AD1151,Marks,51,0),"")</f>
        <v/>
      </c>
      <c r="V1158" s="391" t="str">
        <f>IFERROR(VLOOKUP(AD1151,Marks,52,0),"")</f>
        <v/>
      </c>
      <c r="W1158" s="391" t="str">
        <f>IFERROR(VLOOKUP(AD1151,Marks,53,0),"")</f>
        <v/>
      </c>
      <c r="X1158" s="391" t="str">
        <f>IFERROR(VLOOKUP(AD1151,Marks,54,0),"")</f>
        <v/>
      </c>
      <c r="Y1158" s="117" t="str">
        <f>IFERROR(VLOOKUP(AD1151,Marks,55,0),"")</f>
        <v/>
      </c>
      <c r="Z1158" s="119">
        <f>IFERROR(VLOOKUP(AD1151,Marks,56,0),"")</f>
        <v>0</v>
      </c>
      <c r="AA1158" s="391" t="str">
        <f>IFERROR(VLOOKUP(AD1151,Marks,57,0),"")</f>
        <v/>
      </c>
      <c r="AB1158" s="391" t="str">
        <f>IFERROR(VLOOKUP(AD1151,Marks,58,0),"")</f>
        <v/>
      </c>
      <c r="AC1158" s="391" t="str">
        <f>IFERROR(VLOOKUP(AD1151,Marks,59,0),"")</f>
        <v/>
      </c>
      <c r="AD1158" s="117" t="str">
        <f>IFERROR(VLOOKUP(AD1151,Marks,60,0),"")</f>
        <v/>
      </c>
      <c r="AE1158" s="119" t="str">
        <f>IFERROR(VLOOKUP(AD1151,Marks,61,0),"")</f>
        <v/>
      </c>
      <c r="AF1158" s="323" t="str">
        <f>IFERROR(VLOOKUP(AD1151,Marks,67,0),"")</f>
        <v/>
      </c>
    </row>
    <row r="1159" spans="1:32" ht="21" customHeight="1">
      <c r="A1159" s="166" t="str">
        <f>IF(N1151="","",A1158+1)</f>
        <v/>
      </c>
      <c r="B1159" s="122" t="str">
        <f>'Result Sheet'!$BQ$4</f>
        <v xml:space="preserve">पर्यावरण अध्ययन </v>
      </c>
      <c r="C1159" s="391" t="str">
        <f>IFERROR(VLOOKUP(N1151,Marks,68,0),"")</f>
        <v/>
      </c>
      <c r="D1159" s="391" t="str">
        <f>IFERROR(VLOOKUP(N1151,Marks,69,0),"")</f>
        <v/>
      </c>
      <c r="E1159" s="117" t="str">
        <f>IFERROR(VLOOKUP(N1151,Marks,70,0),"")</f>
        <v/>
      </c>
      <c r="F1159" s="391" t="str">
        <f>IFERROR(VLOOKUP(N1151,Marks,71,0),"")</f>
        <v/>
      </c>
      <c r="G1159" s="391" t="str">
        <f>IFERROR(VLOOKUP(N1151,Marks,72,0),"")</f>
        <v/>
      </c>
      <c r="H1159" s="391" t="str">
        <f>IFERROR(VLOOKUP(N1151,Marks,73,0),"")</f>
        <v/>
      </c>
      <c r="I1159" s="117" t="str">
        <f>IFERROR(VLOOKUP(N1151,Marks,74,0),"")</f>
        <v/>
      </c>
      <c r="J1159" s="119">
        <f>IFERROR(VLOOKUP(N1151,Marks,75,0),"")</f>
        <v>0</v>
      </c>
      <c r="K1159" s="391" t="str">
        <f>IFERROR(VLOOKUP(N1151,Marks,76,0),"")</f>
        <v/>
      </c>
      <c r="L1159" s="391" t="str">
        <f>IFERROR(VLOOKUP(N1151,Marks,77,0),"")</f>
        <v/>
      </c>
      <c r="M1159" s="391" t="str">
        <f>IFERROR(VLOOKUP(N1151,Marks,78,0),"")</f>
        <v/>
      </c>
      <c r="N1159" s="117" t="str">
        <f>IFERROR(VLOOKUP(N1151,Marks,79,0),"")</f>
        <v/>
      </c>
      <c r="O1159" s="119" t="str">
        <f>IFERROR(VLOOKUP(N1151,Marks,80,0),"")</f>
        <v/>
      </c>
      <c r="P1159" s="323" t="str">
        <f>IFERROR(VLOOKUP(N1151,Marks,86,0),"")</f>
        <v/>
      </c>
      <c r="Q1159" s="770"/>
      <c r="R1159" s="122" t="str">
        <f>'Result Sheet'!$BQ$4</f>
        <v xml:space="preserve">पर्यावरण अध्ययन </v>
      </c>
      <c r="S1159" s="391" t="str">
        <f>IFERROR(VLOOKUP(AD1151,Marks,68,0),"")</f>
        <v/>
      </c>
      <c r="T1159" s="391" t="str">
        <f>IFERROR(VLOOKUP(AD1151,Marks,69,0),"")</f>
        <v/>
      </c>
      <c r="U1159" s="117" t="str">
        <f>IFERROR(VLOOKUP(AD1151,Marks,70,0),"")</f>
        <v/>
      </c>
      <c r="V1159" s="391" t="str">
        <f>IFERROR(VLOOKUP(AD1151,Marks,71,0),"")</f>
        <v/>
      </c>
      <c r="W1159" s="391" t="str">
        <f>IFERROR(VLOOKUP(AD1151,Marks,72,0),"")</f>
        <v/>
      </c>
      <c r="X1159" s="391" t="str">
        <f>IFERROR(VLOOKUP(AD1151,Marks,73,0),"")</f>
        <v/>
      </c>
      <c r="Y1159" s="117" t="str">
        <f>IFERROR(VLOOKUP(AD1151,Marks,74,0),"")</f>
        <v/>
      </c>
      <c r="Z1159" s="119">
        <f>IFERROR(VLOOKUP(AD1151,Marks,75,0),"")</f>
        <v>0</v>
      </c>
      <c r="AA1159" s="391" t="str">
        <f>IFERROR(VLOOKUP(AD1151,Marks,76,0),"")</f>
        <v/>
      </c>
      <c r="AB1159" s="391" t="str">
        <f>IFERROR(VLOOKUP(AD1151,Marks,77,0),"")</f>
        <v/>
      </c>
      <c r="AC1159" s="391" t="str">
        <f>IFERROR(VLOOKUP(AD1151,Marks,78,0),"")</f>
        <v/>
      </c>
      <c r="AD1159" s="117" t="str">
        <f>IFERROR(VLOOKUP(AD1151,Marks,79,0),"")</f>
        <v/>
      </c>
      <c r="AE1159" s="119" t="str">
        <f>IFERROR(VLOOKUP(AD1151,Marks,80,0),"")</f>
        <v/>
      </c>
      <c r="AF1159" s="323" t="str">
        <f>IFERROR(VLOOKUP(AD1151,Marks,86,0),"")</f>
        <v/>
      </c>
    </row>
    <row r="1160" spans="1:32" ht="25.5" customHeight="1">
      <c r="A1160" s="166" t="str">
        <f>IF(N1151="","",A1159+1)</f>
        <v/>
      </c>
      <c r="B1160" s="392" t="s">
        <v>215</v>
      </c>
      <c r="C1160" s="120" t="str">
        <f>IF(AND(C1156="",C1157="",C1158="",C1159=""),"",IF(OR(C1148=1,C1148=2),SUM(C1156:C1158),SUM(C1156:C1159)))</f>
        <v/>
      </c>
      <c r="D1160" s="120" t="str">
        <f>IF(AND(D1156="",D1157="",D1158="",D1159=""),"",IF(OR(C1148=1,C1148=2),SUM(D1156:D1158),SUM(D1156:D1159)))</f>
        <v/>
      </c>
      <c r="E1160" s="120" t="str">
        <f>IF(AND(E1156="",E1157="",E1158="",E1159=""),"",IF(OR(C1148=1,C1148=2),SUM(E1156:E1158),SUM(E1156:E1159)))</f>
        <v/>
      </c>
      <c r="F1160" s="120" t="str">
        <f>IF(AND(F1156="",F1157="",F1158="",F1159=""),"",IF(OR(C1148=1,C1148=2),SUM(F1156:F1158),SUM(F1156:F1159)))</f>
        <v/>
      </c>
      <c r="G1160" s="120" t="str">
        <f>IF(AND(G1156="",G1157="",G1158="",G1159=""),"",IF(OR(C1148=1,C1148=2),SUM(G1156:G1158),SUM(G1156:G1159)))</f>
        <v/>
      </c>
      <c r="H1160" s="120" t="str">
        <f>IF(AND(H1156="",H1157="",H1158="",H1159=""),"",IF(OR(C1148=1,C1148=2),SUM(H1156:H1158),SUM(H1156:H1159)))</f>
        <v/>
      </c>
      <c r="I1160" s="120" t="str">
        <f>IF(AND(I1156="",I1157="",I1158="",I1159=""),"",IF(OR(C1148=1,C1148=2),SUM(I1156:I1158),SUM(I1156:I1159)))</f>
        <v/>
      </c>
      <c r="J1160" s="120">
        <f>IF(AND(J1156="",J1157="",J1158="",J1159=""),"",IF(OR(C1148=1,C1148=2),SUM(J1156:J1158),SUM(J1156:J1159)))</f>
        <v>0</v>
      </c>
      <c r="K1160" s="120" t="str">
        <f>IF(AND(K1156="",K1157="",K1158="",K1159=""),"",IF(OR(C1148=1,C1148=2),SUM(K1156:K1158),SUM(K1156:K1159)))</f>
        <v/>
      </c>
      <c r="L1160" s="120" t="str">
        <f>IF(AND(L1156="",L1157="",L1158="",L1159=""),"",IF(OR(C1148=1,C1148=2),SUM(L1156:L1158),SUM(L1156:L1159)))</f>
        <v/>
      </c>
      <c r="M1160" s="120" t="str">
        <f>IF(AND(M1156="",M1157="",M1158="",M1159=""),"",IF(OR(C1148=1,C1148=2),SUM(M1156:M1158),SUM(M1156:M1159)))</f>
        <v/>
      </c>
      <c r="N1160" s="120" t="str">
        <f>IF(AND(N1156="",N1157="",N1158="",N1159=""),"",IF(OR(C1148=1,C1148=2),SUM(N1156:N1158),SUM(N1156:N1159)))</f>
        <v/>
      </c>
      <c r="O1160" s="120" t="str">
        <f>IF(AND(O1156="",O1157="",O1158="",O1159=""),"",IF(OR(C1148=1,C1148=2),SUM(O1156:O1158),SUM(O1156:O1159)))</f>
        <v/>
      </c>
      <c r="P1160" s="326" t="str">
        <f>IF(OR(N1151="",E1149="",O1160=""),"",IF(O1160&gt;=81%*P1155,"A",IF(O1160&gt;=61%*P1155,"B",IF(O1160&gt;=41%*P1155,"C",IF(O1160&gt;=21%*P1155,"D","E")))))</f>
        <v/>
      </c>
      <c r="Q1160" s="770"/>
      <c r="R1160" s="392" t="s">
        <v>215</v>
      </c>
      <c r="S1160" s="120" t="str">
        <f>IF(AND(S1156="",S1157="",S1158="",S1159=""),"",IF(OR(S1148=1,S1148=2),SUM(S1156:S1158),SUM(S1156:S1159)))</f>
        <v/>
      </c>
      <c r="T1160" s="120" t="str">
        <f>IF(AND(T1156="",T1157="",T1158="",T1159=""),"",IF(OR(S1148=1,S1148=2),SUM(T1156:T1158),SUM(T1156:T1159)))</f>
        <v/>
      </c>
      <c r="U1160" s="120" t="str">
        <f>IF(AND(U1156="",U1157="",U1158="",U1159=""),"",IF(OR(S1148=1,S1148=2),SUM(U1156:U1158),SUM(U1156:U1159)))</f>
        <v/>
      </c>
      <c r="V1160" s="120" t="str">
        <f>IF(AND(V1156="",V1157="",V1158="",V1159=""),"",IF(OR(S1148=1,S1148=2),SUM(V1156:V1158),SUM(V1156:V1159)))</f>
        <v/>
      </c>
      <c r="W1160" s="120" t="str">
        <f>IF(AND(W1156="",W1157="",W1158="",W1159=""),"",IF(OR(S1148=1,S1148=2),SUM(W1156:W1158),SUM(W1156:W1159)))</f>
        <v/>
      </c>
      <c r="X1160" s="120" t="str">
        <f>IF(AND(X1156="",X1157="",X1158="",X1159=""),"",IF(OR(S1148=1,S1148=2),SUM(X1156:X1158),SUM(X1156:X1159)))</f>
        <v/>
      </c>
      <c r="Y1160" s="120" t="str">
        <f>IF(AND(Y1156="",Y1157="",Y1158="",Y1159=""),"",IF(OR(S1148=1,S1148=2),SUM(Y1156:Y1158),SUM(Y1156:Y1159)))</f>
        <v/>
      </c>
      <c r="Z1160" s="120">
        <f>IF(AND(Z1156="",Z1157="",Z1158="",Z1159=""),"",IF(OR(S1148=1,S1148=2),SUM(Z1156:Z1158),SUM(Z1156:Z1159)))</f>
        <v>0</v>
      </c>
      <c r="AA1160" s="120" t="str">
        <f>IF(AND(AA1156="",AA1157="",AA1158="",AA1159=""),"",IF(OR(S1148=1,S1148=2),SUM(AA1156:AA1158),SUM(AA1156:AA1159)))</f>
        <v/>
      </c>
      <c r="AB1160" s="120" t="str">
        <f>IF(AND(AB1156="",AB1157="",AB1158="",AB1159=""),"",IF(OR(S1148=1,S1148=2),SUM(AB1156:AB1158),SUM(AB1156:AB1159)))</f>
        <v/>
      </c>
      <c r="AC1160" s="120" t="str">
        <f>IF(AND(AC1156="",AC1157="",AC1158="",AC1159=""),"",IF(OR(S1148=1,S1148=2),SUM(AC1156:AC1158),SUM(AC1156:AC1159)))</f>
        <v/>
      </c>
      <c r="AD1160" s="120" t="str">
        <f>IF(AND(AD1156="",AD1157="",AD1158="",AD1159=""),"",IF(OR(S1148=1,S1148=2),SUM(AD1156:AD1158),SUM(AD1156:AD1159)))</f>
        <v/>
      </c>
      <c r="AE1160" s="120" t="str">
        <f>IF(AND(AE1156="",AE1157="",AE1158="",AE1159=""),"",IF(OR(S1148=1,S1148=2),SUM(AE1156:AE1158),SUM(AE1156:AE1159)))</f>
        <v/>
      </c>
      <c r="AF1160" s="326" t="str">
        <f>IF(OR(AD1151="",U1149="",AE1160=""),"",IF(AE1160&gt;=81%*AF1155,"A",IF(AE1160&gt;=61%*AF1155,"B",IF(AE1160&gt;=41%*AF1155,"C",IF(AE1160&gt;=21%*AF1155,"D","E")))))</f>
        <v/>
      </c>
    </row>
    <row r="1161" spans="1:32" ht="9" customHeight="1">
      <c r="A1161" s="166" t="str">
        <f>IF(N1151="","",A1160+1)</f>
        <v/>
      </c>
      <c r="B1161" s="737"/>
      <c r="C1161" s="737"/>
      <c r="D1161" s="737"/>
      <c r="E1161" s="737"/>
      <c r="F1161" s="737"/>
      <c r="G1161" s="737"/>
      <c r="H1161" s="737"/>
      <c r="I1161" s="737"/>
      <c r="J1161" s="737"/>
      <c r="K1161" s="737"/>
      <c r="L1161" s="737"/>
      <c r="M1161" s="737"/>
      <c r="N1161" s="737"/>
      <c r="O1161" s="737"/>
      <c r="P1161" s="737"/>
      <c r="Q1161" s="770"/>
      <c r="R1161" s="737"/>
      <c r="S1161" s="737"/>
      <c r="T1161" s="737"/>
      <c r="U1161" s="737"/>
      <c r="V1161" s="737"/>
      <c r="W1161" s="737"/>
      <c r="X1161" s="737"/>
      <c r="Y1161" s="737"/>
      <c r="Z1161" s="737"/>
      <c r="AA1161" s="737"/>
      <c r="AB1161" s="737"/>
      <c r="AC1161" s="737"/>
      <c r="AD1161" s="737"/>
      <c r="AE1161" s="737"/>
      <c r="AF1161" s="737"/>
    </row>
    <row r="1162" spans="1:32" ht="22.5" customHeight="1">
      <c r="A1162" s="166" t="str">
        <f>IF(N1151="","",A1161+1)</f>
        <v/>
      </c>
      <c r="B1162" s="738" t="s">
        <v>213</v>
      </c>
      <c r="C1162" s="738"/>
      <c r="D1162" s="739" t="s">
        <v>229</v>
      </c>
      <c r="E1162" s="740"/>
      <c r="F1162" s="393" t="s">
        <v>186</v>
      </c>
      <c r="G1162" s="738" t="s">
        <v>213</v>
      </c>
      <c r="H1162" s="738"/>
      <c r="I1162" s="739" t="s">
        <v>229</v>
      </c>
      <c r="J1162" s="740"/>
      <c r="K1162" s="393" t="s">
        <v>186</v>
      </c>
      <c r="L1162" s="738" t="s">
        <v>213</v>
      </c>
      <c r="M1162" s="738"/>
      <c r="N1162" s="739" t="s">
        <v>229</v>
      </c>
      <c r="O1162" s="740"/>
      <c r="P1162" s="393" t="s">
        <v>186</v>
      </c>
      <c r="Q1162" s="770"/>
      <c r="R1162" s="738" t="s">
        <v>213</v>
      </c>
      <c r="S1162" s="738"/>
      <c r="T1162" s="739" t="s">
        <v>229</v>
      </c>
      <c r="U1162" s="740"/>
      <c r="V1162" s="393" t="s">
        <v>186</v>
      </c>
      <c r="W1162" s="738" t="s">
        <v>213</v>
      </c>
      <c r="X1162" s="738"/>
      <c r="Y1162" s="739" t="s">
        <v>229</v>
      </c>
      <c r="Z1162" s="740"/>
      <c r="AA1162" s="393" t="s">
        <v>186</v>
      </c>
      <c r="AB1162" s="738" t="s">
        <v>213</v>
      </c>
      <c r="AC1162" s="738"/>
      <c r="AD1162" s="739" t="s">
        <v>229</v>
      </c>
      <c r="AE1162" s="740"/>
      <c r="AF1162" s="393" t="s">
        <v>186</v>
      </c>
    </row>
    <row r="1163" spans="1:32" ht="21.75" customHeight="1">
      <c r="A1163" s="166" t="str">
        <f>IF(N1151="","",A1162+1)</f>
        <v/>
      </c>
      <c r="B1163" s="741" t="s">
        <v>221</v>
      </c>
      <c r="C1163" s="742"/>
      <c r="D1163" s="742"/>
      <c r="E1163" s="119" t="str">
        <f>IFERROR(VLOOKUP(N1151,Marks,90,0),"")</f>
        <v/>
      </c>
      <c r="F1163" s="130" t="str">
        <f>IFERROR(VLOOKUP(N1151,Marks,94,0),"")</f>
        <v/>
      </c>
      <c r="G1163" s="741" t="s">
        <v>192</v>
      </c>
      <c r="H1163" s="742"/>
      <c r="I1163" s="742"/>
      <c r="J1163" s="119" t="str">
        <f>IFERROR(VLOOKUP(N1151,Marks,98,0),"")</f>
        <v/>
      </c>
      <c r="K1163" s="130" t="str">
        <f>IFERROR(VLOOKUP(N1151,Marks,102,0),"")</f>
        <v/>
      </c>
      <c r="L1163" s="743" t="s">
        <v>193</v>
      </c>
      <c r="M1163" s="744"/>
      <c r="N1163" s="744"/>
      <c r="O1163" s="119" t="str">
        <f>IFERROR(VLOOKUP(N1151,Marks,106,0),"")</f>
        <v/>
      </c>
      <c r="P1163" s="130" t="str">
        <f>IFERROR(VLOOKUP(N1151,Marks,110,0),"")</f>
        <v/>
      </c>
      <c r="Q1163" s="770"/>
      <c r="R1163" s="740" t="s">
        <v>221</v>
      </c>
      <c r="S1163" s="740"/>
      <c r="T1163" s="740"/>
      <c r="U1163" s="119" t="str">
        <f>IFERROR(VLOOKUP(AD1151,Marks,90,0),"")</f>
        <v/>
      </c>
      <c r="V1163" s="130" t="str">
        <f>IFERROR(VLOOKUP(AD1151,Marks,94,0),"")</f>
        <v/>
      </c>
      <c r="W1163" s="740" t="s">
        <v>192</v>
      </c>
      <c r="X1163" s="740"/>
      <c r="Y1163" s="740"/>
      <c r="Z1163" s="119" t="str">
        <f>IFERROR(VLOOKUP(AD1151,Marks,98,0),"")</f>
        <v/>
      </c>
      <c r="AA1163" s="130" t="str">
        <f>IFERROR(VLOOKUP(AD1151,Marks,102,0),"")</f>
        <v/>
      </c>
      <c r="AB1163" s="745" t="s">
        <v>193</v>
      </c>
      <c r="AC1163" s="745"/>
      <c r="AD1163" s="745"/>
      <c r="AE1163" s="119" t="str">
        <f>IFERROR(VLOOKUP(AD1151,Marks,106,0),"")</f>
        <v/>
      </c>
      <c r="AF1163" s="130" t="str">
        <f>IFERROR(VLOOKUP(AD1151,Marks,110,0),"")</f>
        <v/>
      </c>
    </row>
    <row r="1164" spans="1:32" ht="21" customHeight="1">
      <c r="A1164" s="166" t="str">
        <f>IF(N1151="","",A1163+1)</f>
        <v/>
      </c>
      <c r="B1164" s="732" t="s">
        <v>216</v>
      </c>
      <c r="C1164" s="732"/>
      <c r="D1164" s="732"/>
      <c r="E1164" s="746" t="str">
        <f>IFERROR(VLOOKUP(N1151,Marks,116,0),"")</f>
        <v/>
      </c>
      <c r="F1164" s="746"/>
      <c r="G1164" s="746"/>
      <c r="H1164" s="746"/>
      <c r="I1164" s="732" t="s">
        <v>217</v>
      </c>
      <c r="J1164" s="732"/>
      <c r="K1164" s="732"/>
      <c r="L1164" s="732"/>
      <c r="M1164" s="747" t="str">
        <f>IFERROR(VLOOKUP(N1151,Marks,117,0),"")</f>
        <v/>
      </c>
      <c r="N1164" s="747"/>
      <c r="O1164" s="747"/>
      <c r="P1164" s="747"/>
      <c r="Q1164" s="770"/>
      <c r="R1164" s="732" t="s">
        <v>216</v>
      </c>
      <c r="S1164" s="732"/>
      <c r="T1164" s="732"/>
      <c r="U1164" s="746" t="str">
        <f>IFERROR(VLOOKUP(AD1151,Marks,116,0),"")</f>
        <v/>
      </c>
      <c r="V1164" s="746"/>
      <c r="W1164" s="746"/>
      <c r="X1164" s="746"/>
      <c r="Y1164" s="732" t="s">
        <v>217</v>
      </c>
      <c r="Z1164" s="732"/>
      <c r="AA1164" s="732"/>
      <c r="AB1164" s="732"/>
      <c r="AC1164" s="747" t="str">
        <f>IFERROR(VLOOKUP(AD1151,Marks,117,0),"")</f>
        <v/>
      </c>
      <c r="AD1164" s="747"/>
      <c r="AE1164" s="747"/>
      <c r="AF1164" s="747"/>
    </row>
    <row r="1165" spans="1:32" ht="21" customHeight="1">
      <c r="A1165" s="166" t="str">
        <f>IF(N1151="","",A1164+1)</f>
        <v/>
      </c>
      <c r="B1165" s="732" t="s">
        <v>218</v>
      </c>
      <c r="C1165" s="732"/>
      <c r="D1165" s="732"/>
      <c r="E1165" s="774" t="str">
        <f>IFERROR(VLOOKUP(N1151,Marks,115,0),"")</f>
        <v/>
      </c>
      <c r="F1165" s="774"/>
      <c r="G1165" s="774"/>
      <c r="H1165" s="774"/>
      <c r="I1165" s="732" t="s">
        <v>219</v>
      </c>
      <c r="J1165" s="732"/>
      <c r="K1165" s="732"/>
      <c r="L1165" s="732"/>
      <c r="M1165" s="733" t="str">
        <f>IFERROR(VLOOKUP(N1151,Marks,112,0),"")</f>
        <v/>
      </c>
      <c r="N1165" s="733"/>
      <c r="O1165" s="733"/>
      <c r="P1165" s="733"/>
      <c r="Q1165" s="770"/>
      <c r="R1165" s="732" t="s">
        <v>218</v>
      </c>
      <c r="S1165" s="732"/>
      <c r="T1165" s="732"/>
      <c r="U1165" s="774" t="str">
        <f>IFERROR(VLOOKUP(AD1151,Marks,115,0),"")</f>
        <v/>
      </c>
      <c r="V1165" s="774"/>
      <c r="W1165" s="774"/>
      <c r="X1165" s="774"/>
      <c r="Y1165" s="732" t="s">
        <v>219</v>
      </c>
      <c r="Z1165" s="732"/>
      <c r="AA1165" s="732"/>
      <c r="AB1165" s="732"/>
      <c r="AC1165" s="733" t="str">
        <f>IFERROR(VLOOKUP(AD1151,Marks,112,0),"")</f>
        <v/>
      </c>
      <c r="AD1165" s="733"/>
      <c r="AE1165" s="733"/>
      <c r="AF1165" s="733"/>
    </row>
    <row r="1166" spans="1:32" ht="21" customHeight="1">
      <c r="A1166" s="166" t="str">
        <f>IF(N1151="","",A1165+1)</f>
        <v/>
      </c>
      <c r="B1166" s="732" t="s">
        <v>220</v>
      </c>
      <c r="C1166" s="732"/>
      <c r="D1166" s="732"/>
      <c r="E1166" s="324" t="str">
        <f>IFERROR(VLOOKUP(N1151,Marks,113,0),"")</f>
        <v/>
      </c>
      <c r="F1166" s="325" t="s">
        <v>341</v>
      </c>
      <c r="G1166" s="734" t="str">
        <f>IF(OR(N1151="",E1149="",O1160=""),"",IF(O1160&gt;=81%*P1155,"A",IF(O1160&gt;=61%*P1155,"B",IF(O1160&gt;=41%*P1155,"C",IF(O1160&gt;=21%*P1155,"D","E")))))</f>
        <v/>
      </c>
      <c r="H1166" s="734"/>
      <c r="I1166" s="732" t="s">
        <v>222</v>
      </c>
      <c r="J1166" s="732"/>
      <c r="K1166" s="732"/>
      <c r="L1166" s="732"/>
      <c r="M1166" s="769" t="str">
        <f>IFERROR(VLOOKUP(N1151,Marks,114,0),"")</f>
        <v/>
      </c>
      <c r="N1166" s="769"/>
      <c r="O1166" s="769"/>
      <c r="P1166" s="769"/>
      <c r="Q1166" s="770"/>
      <c r="R1166" s="732" t="s">
        <v>220</v>
      </c>
      <c r="S1166" s="732"/>
      <c r="T1166" s="732"/>
      <c r="U1166" s="324" t="str">
        <f>IFERROR(VLOOKUP(AD1151,Marks,113,0),"")</f>
        <v/>
      </c>
      <c r="V1166" s="325" t="s">
        <v>341</v>
      </c>
      <c r="W1166" s="734" t="str">
        <f>IF(OR(AD1151="",U1149="",AE1160=""),"",IF(AE1160&gt;=81%*AF1155,"A",IF(AE1160&gt;=61%*AF1155,"B",IF(AE1160&gt;=41%*AF1155,"C",IF(AE1160&gt;=21%*AF1155,"D","E")))))</f>
        <v/>
      </c>
      <c r="X1166" s="734"/>
      <c r="Y1166" s="732" t="s">
        <v>222</v>
      </c>
      <c r="Z1166" s="732"/>
      <c r="AA1166" s="732"/>
      <c r="AB1166" s="732"/>
      <c r="AC1166" s="769" t="str">
        <f>IFERROR(VLOOKUP(AD1151,Marks,114,0),"")</f>
        <v/>
      </c>
      <c r="AD1166" s="769"/>
      <c r="AE1166" s="769"/>
      <c r="AF1166" s="769"/>
    </row>
    <row r="1167" spans="1:32" ht="21" customHeight="1">
      <c r="A1167" s="166" t="str">
        <f>IF(N1151="","",A1166+1)</f>
        <v/>
      </c>
      <c r="B1167" s="768" t="s">
        <v>228</v>
      </c>
      <c r="C1167" s="768"/>
      <c r="D1167" s="768"/>
      <c r="E1167" s="735">
        <f>'Master sheet'!$C$10</f>
        <v>44697</v>
      </c>
      <c r="F1167" s="735"/>
      <c r="G1167" s="735"/>
      <c r="H1167" s="318"/>
      <c r="I1167" s="121"/>
      <c r="J1167" s="121"/>
      <c r="K1167" s="76"/>
      <c r="L1167" s="121"/>
      <c r="M1167" s="121"/>
      <c r="N1167" s="121"/>
      <c r="O1167" s="121"/>
      <c r="P1167" s="121"/>
      <c r="Q1167" s="770"/>
      <c r="R1167" s="768" t="s">
        <v>228</v>
      </c>
      <c r="S1167" s="768"/>
      <c r="T1167" s="768"/>
      <c r="U1167" s="735">
        <f>'Master sheet'!$C$10</f>
        <v>44697</v>
      </c>
      <c r="V1167" s="735"/>
      <c r="W1167" s="735"/>
      <c r="X1167" s="121"/>
      <c r="Y1167" s="121"/>
      <c r="Z1167" s="121"/>
      <c r="AA1167" s="76"/>
      <c r="AB1167" s="121"/>
      <c r="AC1167" s="121"/>
      <c r="AD1167" s="121"/>
      <c r="AE1167" s="121"/>
      <c r="AF1167" s="121"/>
    </row>
    <row r="1168" spans="1:32" ht="43.5" customHeight="1">
      <c r="A1168" s="166" t="str">
        <f>IF(N1151="","",A1167+1)</f>
        <v/>
      </c>
      <c r="B1168" s="755" t="str">
        <f>IF(AND(C1148=1),CONCATENATE("( ",UPPER('Master sheet'!$F$10)," )"),IF(AND(C1148=2),CONCATENATE("( ",UPPER('Master sheet'!$F$18)," )"),IF(AND(C1148=3),CONCATENATE("( ",UPPER('Master sheet'!$J$10)," )"),IF(AND(C1148=4),CONCATENATE("( ",UPPER('Master sheet'!$J$18)," )"),""))))</f>
        <v/>
      </c>
      <c r="C1168" s="755"/>
      <c r="D1168" s="755"/>
      <c r="E1168" s="755"/>
      <c r="F1168" s="756" t="str">
        <f>IF(AND(N1151=""),"",CONCATENATE("(",'Master sheet'!$C$14," )"))</f>
        <v/>
      </c>
      <c r="G1168" s="756"/>
      <c r="H1168" s="756"/>
      <c r="I1168" s="756"/>
      <c r="J1168" s="756"/>
      <c r="K1168" s="756" t="str">
        <f>IF(AND(N1151=""),"",CONCATENATE("(",'Master sheet'!$C$12," )"))</f>
        <v/>
      </c>
      <c r="L1168" s="756"/>
      <c r="M1168" s="756"/>
      <c r="N1168" s="756"/>
      <c r="O1168" s="756"/>
      <c r="P1168" s="756"/>
      <c r="Q1168" s="770"/>
      <c r="R1168" s="755" t="str">
        <f>IF(AND(S1148=1),CONCATENATE("( ",UPPER('Master sheet'!$F$10)," )"),IF(AND(S1148=2),CONCATENATE("( ",UPPER('Master sheet'!$F$18)," )"),IF(AND(S1148=3),CONCATENATE("( ",UPPER('Master sheet'!$J$10)," )"),IF(AND(S1148=4),CONCATENATE("( ",UPPER('Master sheet'!$J$18)," )"),""))))</f>
        <v/>
      </c>
      <c r="S1168" s="755"/>
      <c r="T1168" s="755"/>
      <c r="U1168" s="755"/>
      <c r="V1168" s="756" t="str">
        <f>IF(AND(AD1151=""),"",CONCATENATE("(",'Master sheet'!$C$14," )"))</f>
        <v/>
      </c>
      <c r="W1168" s="756"/>
      <c r="X1168" s="756"/>
      <c r="Y1168" s="756"/>
      <c r="Z1168" s="756"/>
      <c r="AA1168" s="756" t="str">
        <f>IF(AND(AD1151=""),"",CONCATENATE("(",'Master sheet'!$C$12," )"))</f>
        <v/>
      </c>
      <c r="AB1168" s="756"/>
      <c r="AC1168" s="756"/>
      <c r="AD1168" s="756"/>
      <c r="AE1168" s="756"/>
      <c r="AF1168" s="756"/>
    </row>
    <row r="1169" spans="1:32" ht="21.75" customHeight="1">
      <c r="A1169" s="166" t="str">
        <f>IF(N1151="","",A1168+1)</f>
        <v/>
      </c>
      <c r="B1169" s="757" t="s">
        <v>223</v>
      </c>
      <c r="C1169" s="757"/>
      <c r="D1169" s="757"/>
      <c r="E1169" s="757"/>
      <c r="F1169" s="758" t="s">
        <v>224</v>
      </c>
      <c r="G1169" s="758"/>
      <c r="H1169" s="758"/>
      <c r="I1169" s="758"/>
      <c r="J1169" s="758"/>
      <c r="K1169" s="757" t="s">
        <v>225</v>
      </c>
      <c r="L1169" s="757"/>
      <c r="M1169" s="757"/>
      <c r="N1169" s="757"/>
      <c r="O1169" s="757"/>
      <c r="P1169" s="757"/>
      <c r="Q1169" s="770"/>
      <c r="R1169" s="757" t="s">
        <v>223</v>
      </c>
      <c r="S1169" s="757"/>
      <c r="T1169" s="757"/>
      <c r="U1169" s="757"/>
      <c r="V1169" s="758" t="s">
        <v>224</v>
      </c>
      <c r="W1169" s="758"/>
      <c r="X1169" s="758"/>
      <c r="Y1169" s="758"/>
      <c r="Z1169" s="758"/>
      <c r="AA1169" s="757" t="s">
        <v>225</v>
      </c>
      <c r="AB1169" s="757"/>
      <c r="AC1169" s="757"/>
      <c r="AD1169" s="757"/>
      <c r="AE1169" s="757"/>
      <c r="AF1169" s="757"/>
    </row>
    <row r="1171" spans="1:32" ht="21.9" customHeight="1">
      <c r="A1171" s="165" t="str">
        <f>IF(N1177="","",1)</f>
        <v/>
      </c>
      <c r="B1171" s="759" t="s">
        <v>203</v>
      </c>
      <c r="C1171" s="759"/>
      <c r="D1171" s="759"/>
      <c r="E1171" s="759"/>
      <c r="F1171" s="759"/>
      <c r="G1171" s="759"/>
      <c r="H1171" s="759"/>
      <c r="I1171" s="759"/>
      <c r="J1171" s="759"/>
      <c r="K1171" s="759"/>
      <c r="L1171" s="759"/>
      <c r="M1171" s="759"/>
      <c r="N1171" s="759"/>
      <c r="O1171" s="759"/>
      <c r="P1171" s="759"/>
      <c r="Q1171" s="770" t="s">
        <v>249</v>
      </c>
      <c r="R1171" s="759" t="s">
        <v>203</v>
      </c>
      <c r="S1171" s="759"/>
      <c r="T1171" s="759"/>
      <c r="U1171" s="759"/>
      <c r="V1171" s="759"/>
      <c r="W1171" s="759"/>
      <c r="X1171" s="759"/>
      <c r="Y1171" s="759"/>
      <c r="Z1171" s="759"/>
      <c r="AA1171" s="759"/>
      <c r="AB1171" s="759"/>
      <c r="AC1171" s="759"/>
      <c r="AD1171" s="759"/>
      <c r="AE1171" s="759"/>
      <c r="AF1171" s="759"/>
    </row>
    <row r="1172" spans="1:32" ht="21.9" customHeight="1">
      <c r="A1172" s="166" t="str">
        <f>IF(N1177="","",A1171+1)</f>
        <v/>
      </c>
      <c r="B1172" s="771" t="s">
        <v>204</v>
      </c>
      <c r="C1172" s="771"/>
      <c r="D1172" s="771"/>
      <c r="E1172" s="771"/>
      <c r="F1172" s="771"/>
      <c r="G1172" s="771"/>
      <c r="H1172" s="771"/>
      <c r="I1172" s="771"/>
      <c r="J1172" s="771"/>
      <c r="K1172" s="771"/>
      <c r="L1172" s="771"/>
      <c r="M1172" s="771"/>
      <c r="N1172" s="771"/>
      <c r="O1172" s="771"/>
      <c r="P1172" s="771"/>
      <c r="Q1172" s="770"/>
      <c r="R1172" s="771" t="s">
        <v>204</v>
      </c>
      <c r="S1172" s="771"/>
      <c r="T1172" s="771"/>
      <c r="U1172" s="771"/>
      <c r="V1172" s="771"/>
      <c r="W1172" s="771"/>
      <c r="X1172" s="771"/>
      <c r="Y1172" s="771"/>
      <c r="Z1172" s="771"/>
      <c r="AA1172" s="771"/>
      <c r="AB1172" s="771"/>
      <c r="AC1172" s="771"/>
      <c r="AD1172" s="771"/>
      <c r="AE1172" s="771"/>
      <c r="AF1172" s="771"/>
    </row>
    <row r="1173" spans="1:32" ht="21.9" customHeight="1">
      <c r="A1173" s="166" t="str">
        <f>IF(N1177="","",A1172+1)</f>
        <v/>
      </c>
      <c r="B1173" s="772" t="s">
        <v>168</v>
      </c>
      <c r="C1173" s="772"/>
      <c r="D1173" s="772"/>
      <c r="E1173" s="773" t="str">
        <f>IF(AND(N1177=""),"",'Result Sheet'!$F$2)</f>
        <v/>
      </c>
      <c r="F1173" s="773"/>
      <c r="G1173" s="773"/>
      <c r="H1173" s="773"/>
      <c r="I1173" s="773"/>
      <c r="J1173" s="773"/>
      <c r="K1173" s="773"/>
      <c r="L1173" s="773"/>
      <c r="M1173" s="773"/>
      <c r="N1173" s="773"/>
      <c r="O1173" s="773"/>
      <c r="P1173" s="773"/>
      <c r="Q1173" s="770"/>
      <c r="R1173" s="772" t="s">
        <v>168</v>
      </c>
      <c r="S1173" s="772"/>
      <c r="T1173" s="772"/>
      <c r="U1173" s="773" t="str">
        <f>IF(AND(AD1177=""),"",'Result Sheet'!$F$2)</f>
        <v/>
      </c>
      <c r="V1173" s="773"/>
      <c r="W1173" s="773"/>
      <c r="X1173" s="773"/>
      <c r="Y1173" s="773"/>
      <c r="Z1173" s="773"/>
      <c r="AA1173" s="773"/>
      <c r="AB1173" s="773"/>
      <c r="AC1173" s="773"/>
      <c r="AD1173" s="773"/>
      <c r="AE1173" s="773"/>
      <c r="AF1173" s="773"/>
    </row>
    <row r="1174" spans="1:32" ht="21.9" customHeight="1">
      <c r="A1174" s="166" t="str">
        <f>IF(N1177="","",A1173+1)</f>
        <v/>
      </c>
      <c r="B1174" s="164" t="s">
        <v>169</v>
      </c>
      <c r="C1174" s="748" t="str">
        <f>IFERROR(VLOOKUP(N1177,Marks,2,0),"")</f>
        <v/>
      </c>
      <c r="D1174" s="748"/>
      <c r="E1174" s="766" t="s">
        <v>212</v>
      </c>
      <c r="F1174" s="766"/>
      <c r="G1174" s="766"/>
      <c r="H1174" s="748" t="str">
        <f>IFERROR(VLOOKUP(N1177,Marks,3,0),"")</f>
        <v/>
      </c>
      <c r="I1174" s="748"/>
      <c r="J1174" s="749" t="s">
        <v>205</v>
      </c>
      <c r="K1174" s="749"/>
      <c r="L1174" s="749"/>
      <c r="M1174" s="749"/>
      <c r="N1174" s="750" t="str">
        <f>IF(AND(N1177=""),"",'Marks Entry 1st'!$I$2)</f>
        <v/>
      </c>
      <c r="O1174" s="750"/>
      <c r="P1174" s="750"/>
      <c r="Q1174" s="770"/>
      <c r="R1174" s="164" t="s">
        <v>169</v>
      </c>
      <c r="S1174" s="748" t="str">
        <f>IFERROR(VLOOKUP(AD1177,Marks,2,0),"")</f>
        <v/>
      </c>
      <c r="T1174" s="748"/>
      <c r="U1174" s="766" t="s">
        <v>212</v>
      </c>
      <c r="V1174" s="766"/>
      <c r="W1174" s="766"/>
      <c r="X1174" s="748" t="str">
        <f>IFERROR(VLOOKUP(AD1177,Marks,3,0),"")</f>
        <v/>
      </c>
      <c r="Y1174" s="748"/>
      <c r="Z1174" s="749" t="s">
        <v>205</v>
      </c>
      <c r="AA1174" s="749"/>
      <c r="AB1174" s="749"/>
      <c r="AC1174" s="749"/>
      <c r="AD1174" s="750" t="str">
        <f>IF(AND(AD1177=""),"",'Marks Entry 1st'!$I$2)</f>
        <v/>
      </c>
      <c r="AE1174" s="750"/>
      <c r="AF1174" s="750"/>
    </row>
    <row r="1175" spans="1:32" ht="21.9" customHeight="1">
      <c r="A1175" s="166" t="str">
        <f>IF(N1177="","",A1174+1)</f>
        <v/>
      </c>
      <c r="B1175" s="751" t="s">
        <v>206</v>
      </c>
      <c r="C1175" s="751"/>
      <c r="D1175" s="751"/>
      <c r="E1175" s="752" t="str">
        <f>IFERROR(VLOOKUP(N1177,Marks,6,0),"")</f>
        <v/>
      </c>
      <c r="F1175" s="752"/>
      <c r="G1175" s="752"/>
      <c r="H1175" s="752"/>
      <c r="I1175" s="752"/>
      <c r="J1175" s="753" t="s">
        <v>209</v>
      </c>
      <c r="K1175" s="753"/>
      <c r="L1175" s="753"/>
      <c r="M1175" s="753"/>
      <c r="N1175" s="754" t="str">
        <f>IFERROR(VLOOKUP(N1177,Marks,5,0),"")</f>
        <v/>
      </c>
      <c r="O1175" s="754"/>
      <c r="P1175" s="754"/>
      <c r="Q1175" s="770"/>
      <c r="R1175" s="751" t="s">
        <v>206</v>
      </c>
      <c r="S1175" s="751"/>
      <c r="T1175" s="751"/>
      <c r="U1175" s="752" t="str">
        <f>IFERROR(VLOOKUP(AD1177,Marks,6,0),"")</f>
        <v/>
      </c>
      <c r="V1175" s="752"/>
      <c r="W1175" s="752"/>
      <c r="X1175" s="752"/>
      <c r="Y1175" s="752"/>
      <c r="Z1175" s="753" t="s">
        <v>209</v>
      </c>
      <c r="AA1175" s="753"/>
      <c r="AB1175" s="753"/>
      <c r="AC1175" s="753"/>
      <c r="AD1175" s="754" t="str">
        <f>IFERROR(VLOOKUP(AD1177,Marks,5,0),"")</f>
        <v/>
      </c>
      <c r="AE1175" s="754"/>
      <c r="AF1175" s="754"/>
    </row>
    <row r="1176" spans="1:32" ht="21.9" customHeight="1">
      <c r="A1176" s="166" t="str">
        <f>IF(N1177="","",A1175+1)</f>
        <v/>
      </c>
      <c r="B1176" s="751" t="s">
        <v>207</v>
      </c>
      <c r="C1176" s="751"/>
      <c r="D1176" s="751"/>
      <c r="E1176" s="752" t="str">
        <f>IFERROR(VLOOKUP(N1177,Marks,7,0),"")</f>
        <v/>
      </c>
      <c r="F1176" s="752"/>
      <c r="G1176" s="752"/>
      <c r="H1176" s="752"/>
      <c r="I1176" s="752"/>
      <c r="J1176" s="753" t="s">
        <v>210</v>
      </c>
      <c r="K1176" s="753"/>
      <c r="L1176" s="753"/>
      <c r="M1176" s="753"/>
      <c r="N1176" s="767" t="str">
        <f>IFERROR(VLOOKUP(N1177,Marks,4,0),"")</f>
        <v/>
      </c>
      <c r="O1176" s="767"/>
      <c r="P1176" s="767"/>
      <c r="Q1176" s="770"/>
      <c r="R1176" s="751" t="s">
        <v>207</v>
      </c>
      <c r="S1176" s="751"/>
      <c r="T1176" s="751"/>
      <c r="U1176" s="752" t="str">
        <f>IFERROR(VLOOKUP(AD1177,Marks,7,0),"")</f>
        <v/>
      </c>
      <c r="V1176" s="752"/>
      <c r="W1176" s="752"/>
      <c r="X1176" s="752"/>
      <c r="Y1176" s="752"/>
      <c r="Z1176" s="753" t="s">
        <v>210</v>
      </c>
      <c r="AA1176" s="753"/>
      <c r="AB1176" s="753"/>
      <c r="AC1176" s="753"/>
      <c r="AD1176" s="767" t="str">
        <f>IFERROR(VLOOKUP(AD1177,Marks,4,0),"")</f>
        <v/>
      </c>
      <c r="AE1176" s="767"/>
      <c r="AF1176" s="767"/>
    </row>
    <row r="1177" spans="1:32" ht="21.9" customHeight="1">
      <c r="A1177" s="166" t="str">
        <f>IF(N1177="","",A1176+1)</f>
        <v/>
      </c>
      <c r="B1177" s="751" t="s">
        <v>208</v>
      </c>
      <c r="C1177" s="751"/>
      <c r="D1177" s="751"/>
      <c r="E1177" s="752" t="str">
        <f>IFERROR(VLOOKUP(N1177,Marks,8,0),"")</f>
        <v/>
      </c>
      <c r="F1177" s="752"/>
      <c r="G1177" s="752"/>
      <c r="H1177" s="752"/>
      <c r="I1177" s="752"/>
      <c r="J1177" s="753" t="s">
        <v>211</v>
      </c>
      <c r="K1177" s="753"/>
      <c r="L1177" s="753"/>
      <c r="M1177" s="753"/>
      <c r="N1177" s="760" t="str">
        <f>IF(AD1151="","",IF(AND(AD1151+1&gt;$AN$6),"",AD1151+1))</f>
        <v/>
      </c>
      <c r="O1177" s="760"/>
      <c r="P1177" s="760"/>
      <c r="Q1177" s="770"/>
      <c r="R1177" s="751" t="s">
        <v>208</v>
      </c>
      <c r="S1177" s="751"/>
      <c r="T1177" s="751"/>
      <c r="U1177" s="752" t="str">
        <f>IFERROR(VLOOKUP(AD1177,Marks,8,0),"")</f>
        <v/>
      </c>
      <c r="V1177" s="752"/>
      <c r="W1177" s="752"/>
      <c r="X1177" s="752"/>
      <c r="Y1177" s="752"/>
      <c r="Z1177" s="753" t="s">
        <v>211</v>
      </c>
      <c r="AA1177" s="753"/>
      <c r="AB1177" s="753"/>
      <c r="AC1177" s="753"/>
      <c r="AD1177" s="761" t="str">
        <f>IF(N1177="","",IF(AND(N1177+1&gt;$AN$6),"",N1177+1))</f>
        <v/>
      </c>
      <c r="AE1177" s="761"/>
      <c r="AF1177" s="761"/>
    </row>
    <row r="1178" spans="1:32" ht="9" customHeight="1">
      <c r="A1178" s="166" t="str">
        <f>IF(N1177="","",A1177+1)</f>
        <v/>
      </c>
      <c r="B1178" s="123"/>
      <c r="C1178" s="123"/>
      <c r="D1178" s="123"/>
      <c r="E1178" s="124"/>
      <c r="F1178" s="124"/>
      <c r="G1178" s="124"/>
      <c r="H1178" s="123"/>
      <c r="I1178" s="123"/>
      <c r="J1178" s="125"/>
      <c r="K1178" s="125"/>
      <c r="L1178" s="125"/>
      <c r="M1178" s="76"/>
      <c r="N1178" s="76"/>
      <c r="O1178" s="76"/>
      <c r="P1178" s="76"/>
      <c r="Q1178" s="770"/>
      <c r="R1178" s="123"/>
      <c r="S1178" s="123"/>
      <c r="T1178" s="123"/>
      <c r="U1178" s="124"/>
      <c r="V1178" s="124"/>
      <c r="W1178" s="124"/>
      <c r="X1178" s="123"/>
      <c r="Y1178" s="123"/>
      <c r="Z1178" s="125"/>
      <c r="AA1178" s="125"/>
      <c r="AB1178" s="125"/>
      <c r="AC1178" s="76"/>
      <c r="AD1178" s="76"/>
      <c r="AE1178" s="76"/>
      <c r="AF1178" s="76"/>
    </row>
    <row r="1179" spans="1:32" ht="21" customHeight="1">
      <c r="A1179" s="166" t="str">
        <f>IF(N1177="","",A1178+1)</f>
        <v/>
      </c>
      <c r="B1179" s="762" t="s">
        <v>213</v>
      </c>
      <c r="C1179" s="610" t="s">
        <v>214</v>
      </c>
      <c r="D1179" s="610"/>
      <c r="E1179" s="610"/>
      <c r="F1179" s="763" t="s">
        <v>13</v>
      </c>
      <c r="G1179" s="764"/>
      <c r="H1179" s="764"/>
      <c r="I1179" s="765"/>
      <c r="J1179" s="613" t="s">
        <v>184</v>
      </c>
      <c r="K1179" s="614" t="s">
        <v>167</v>
      </c>
      <c r="L1179" s="615"/>
      <c r="M1179" s="615"/>
      <c r="N1179" s="616"/>
      <c r="O1179" s="580" t="s">
        <v>185</v>
      </c>
      <c r="P1179" s="581" t="s">
        <v>186</v>
      </c>
      <c r="Q1179" s="770"/>
      <c r="R1179" s="762" t="s">
        <v>213</v>
      </c>
      <c r="S1179" s="610" t="s">
        <v>214</v>
      </c>
      <c r="T1179" s="610"/>
      <c r="U1179" s="610"/>
      <c r="V1179" s="763" t="s">
        <v>13</v>
      </c>
      <c r="W1179" s="764"/>
      <c r="X1179" s="764"/>
      <c r="Y1179" s="765"/>
      <c r="Z1179" s="613" t="s">
        <v>184</v>
      </c>
      <c r="AA1179" s="614" t="s">
        <v>167</v>
      </c>
      <c r="AB1179" s="615"/>
      <c r="AC1179" s="615"/>
      <c r="AD1179" s="616"/>
      <c r="AE1179" s="580" t="s">
        <v>185</v>
      </c>
      <c r="AF1179" s="581" t="s">
        <v>186</v>
      </c>
    </row>
    <row r="1180" spans="1:32" ht="90.75" customHeight="1">
      <c r="A1180" s="166" t="str">
        <f>IF(N1177="","",A1179+1)</f>
        <v/>
      </c>
      <c r="B1180" s="762"/>
      <c r="C1180" s="171" t="s">
        <v>11</v>
      </c>
      <c r="D1180" s="171" t="s">
        <v>180</v>
      </c>
      <c r="E1180" s="171" t="s">
        <v>108</v>
      </c>
      <c r="F1180" s="171" t="s">
        <v>182</v>
      </c>
      <c r="G1180" s="171" t="s">
        <v>183</v>
      </c>
      <c r="H1180" s="305" t="s">
        <v>10</v>
      </c>
      <c r="I1180" s="171" t="s">
        <v>108</v>
      </c>
      <c r="J1180" s="613"/>
      <c r="K1180" s="172" t="s">
        <v>182</v>
      </c>
      <c r="L1180" s="172" t="s">
        <v>183</v>
      </c>
      <c r="M1180" s="173" t="s">
        <v>10</v>
      </c>
      <c r="N1180" s="171" t="s">
        <v>108</v>
      </c>
      <c r="O1180" s="580"/>
      <c r="P1180" s="736"/>
      <c r="Q1180" s="770"/>
      <c r="R1180" s="762"/>
      <c r="S1180" s="171" t="s">
        <v>11</v>
      </c>
      <c r="T1180" s="171" t="s">
        <v>180</v>
      </c>
      <c r="U1180" s="171" t="s">
        <v>108</v>
      </c>
      <c r="V1180" s="171" t="s">
        <v>182</v>
      </c>
      <c r="W1180" s="171" t="s">
        <v>183</v>
      </c>
      <c r="X1180" s="305" t="s">
        <v>10</v>
      </c>
      <c r="Y1180" s="171" t="s">
        <v>108</v>
      </c>
      <c r="Z1180" s="613"/>
      <c r="AA1180" s="172" t="s">
        <v>182</v>
      </c>
      <c r="AB1180" s="172" t="s">
        <v>183</v>
      </c>
      <c r="AC1180" s="173" t="s">
        <v>10</v>
      </c>
      <c r="AD1180" s="171" t="s">
        <v>108</v>
      </c>
      <c r="AE1180" s="580"/>
      <c r="AF1180" s="736">
        <v>0</v>
      </c>
    </row>
    <row r="1181" spans="1:32" ht="18.75" customHeight="1">
      <c r="A1181" s="166" t="str">
        <f>IF(N1177="","",A1180+1)</f>
        <v/>
      </c>
      <c r="B1181" s="762"/>
      <c r="C1181" s="390">
        <v>20</v>
      </c>
      <c r="D1181" s="390">
        <v>20</v>
      </c>
      <c r="E1181" s="116">
        <v>40</v>
      </c>
      <c r="F1181" s="390">
        <v>30</v>
      </c>
      <c r="G1181" s="390">
        <v>18</v>
      </c>
      <c r="H1181" s="390">
        <v>12</v>
      </c>
      <c r="I1181" s="116">
        <v>60</v>
      </c>
      <c r="J1181" s="118">
        <v>100</v>
      </c>
      <c r="K1181" s="390">
        <v>50</v>
      </c>
      <c r="L1181" s="390">
        <v>30</v>
      </c>
      <c r="M1181" s="390">
        <v>20</v>
      </c>
      <c r="N1181" s="116">
        <v>100</v>
      </c>
      <c r="O1181" s="118">
        <v>200</v>
      </c>
      <c r="P1181" s="775" t="str">
        <f>IF(AND(N1177="",C1174="",E1175="",N1175=""),"",IF(OR(C1174=1,C1174=2),600,800))</f>
        <v/>
      </c>
      <c r="Q1181" s="770"/>
      <c r="R1181" s="762"/>
      <c r="S1181" s="390">
        <v>20</v>
      </c>
      <c r="T1181" s="390">
        <v>20</v>
      </c>
      <c r="U1181" s="116">
        <v>40</v>
      </c>
      <c r="V1181" s="390">
        <v>30</v>
      </c>
      <c r="W1181" s="390">
        <v>18</v>
      </c>
      <c r="X1181" s="390">
        <v>12</v>
      </c>
      <c r="Y1181" s="116">
        <v>60</v>
      </c>
      <c r="Z1181" s="118">
        <v>100</v>
      </c>
      <c r="AA1181" s="390">
        <v>50</v>
      </c>
      <c r="AB1181" s="390">
        <v>30</v>
      </c>
      <c r="AC1181" s="390">
        <v>20</v>
      </c>
      <c r="AD1181" s="116">
        <v>100</v>
      </c>
      <c r="AE1181" s="118">
        <v>200</v>
      </c>
      <c r="AF1181" s="775" t="str">
        <f>IF(AND(AD1177="",S1174="",U1175="",AD1175=""),"",IF(OR(S1174=1,S1174=2),600,800))</f>
        <v/>
      </c>
    </row>
    <row r="1182" spans="1:32" ht="21" customHeight="1">
      <c r="A1182" s="166" t="str">
        <f>IF(N1177="","",A1181+1)</f>
        <v/>
      </c>
      <c r="B1182" s="122" t="str">
        <f>'Result Sheet'!$L$4</f>
        <v xml:space="preserve">हिन्दी </v>
      </c>
      <c r="C1182" s="391" t="str">
        <f>IFERROR(VLOOKUP(N1177,Marks,11,0),"")</f>
        <v/>
      </c>
      <c r="D1182" s="391" t="str">
        <f>IFERROR(VLOOKUP(N1177,Marks,12,0),"")</f>
        <v/>
      </c>
      <c r="E1182" s="117" t="str">
        <f>IFERROR(VLOOKUP(N1177,Marks,13,0),"")</f>
        <v/>
      </c>
      <c r="F1182" s="391" t="str">
        <f>IFERROR(VLOOKUP(N1177,Marks,14,0),"")</f>
        <v/>
      </c>
      <c r="G1182" s="391" t="str">
        <f>IFERROR(VLOOKUP(N1177,Marks,15,0),"")</f>
        <v/>
      </c>
      <c r="H1182" s="391" t="str">
        <f>IFERROR(VLOOKUP(N1177,Marks,16,0),"")</f>
        <v/>
      </c>
      <c r="I1182" s="117" t="str">
        <f>IFERROR(VLOOKUP(N1177,Marks,17,0),"")</f>
        <v/>
      </c>
      <c r="J1182" s="119">
        <f>IFERROR(VLOOKUP(N1177,Marks,18,0),"")</f>
        <v>0</v>
      </c>
      <c r="K1182" s="391" t="str">
        <f>IFERROR(VLOOKUP(N1177,Marks,19,0),"")</f>
        <v/>
      </c>
      <c r="L1182" s="391" t="str">
        <f>IFERROR(VLOOKUP(N1177,Marks,20,0),"")</f>
        <v/>
      </c>
      <c r="M1182" s="391" t="str">
        <f>IFERROR(VLOOKUP(N1177,Marks,21,0),"")</f>
        <v/>
      </c>
      <c r="N1182" s="117" t="str">
        <f>IFERROR(VLOOKUP(N1177,Marks,22,0),"")</f>
        <v/>
      </c>
      <c r="O1182" s="119" t="str">
        <f>IFERROR(VLOOKUP(N1177,Marks,23,0),"")</f>
        <v/>
      </c>
      <c r="P1182" s="323" t="str">
        <f>IFERROR(VLOOKUP(N1177,Marks,29,0),"")</f>
        <v/>
      </c>
      <c r="Q1182" s="770"/>
      <c r="R1182" s="122" t="str">
        <f>'Result Sheet'!$L$4</f>
        <v xml:space="preserve">हिन्दी </v>
      </c>
      <c r="S1182" s="391" t="str">
        <f>IFERROR(VLOOKUP(AD1177,Marks,11,0),"")</f>
        <v/>
      </c>
      <c r="T1182" s="391" t="str">
        <f>IFERROR(VLOOKUP(AD1177,Marks,12,0),"")</f>
        <v/>
      </c>
      <c r="U1182" s="117" t="str">
        <f>IFERROR(VLOOKUP(AD1177,Marks,13,0),"")</f>
        <v/>
      </c>
      <c r="V1182" s="391" t="str">
        <f>IFERROR(VLOOKUP(AD1177,Marks,14,0),"")</f>
        <v/>
      </c>
      <c r="W1182" s="391" t="str">
        <f>IFERROR(VLOOKUP(AD1177,Marks,15,0),"")</f>
        <v/>
      </c>
      <c r="X1182" s="391" t="str">
        <f>IFERROR(VLOOKUP(AD1177,Marks,16,0),"")</f>
        <v/>
      </c>
      <c r="Y1182" s="117" t="str">
        <f>IFERROR(VLOOKUP(AD1177,Marks,17,0),"")</f>
        <v/>
      </c>
      <c r="Z1182" s="119">
        <f>IFERROR(VLOOKUP(AD1177,Marks,18,0),"")</f>
        <v>0</v>
      </c>
      <c r="AA1182" s="391" t="str">
        <f>IFERROR(VLOOKUP(AD1177,Marks,19,0),"")</f>
        <v/>
      </c>
      <c r="AB1182" s="391" t="str">
        <f>IFERROR(VLOOKUP(AD1177,Marks,20,0),"")</f>
        <v/>
      </c>
      <c r="AC1182" s="391" t="str">
        <f>IFERROR(VLOOKUP(AD1177,Marks,21,0),"")</f>
        <v/>
      </c>
      <c r="AD1182" s="117" t="str">
        <f>IFERROR(VLOOKUP(AD1177,Marks,22,0),"")</f>
        <v/>
      </c>
      <c r="AE1182" s="119" t="str">
        <f>IFERROR(VLOOKUP(AD1177,Marks,23,0),"")</f>
        <v/>
      </c>
      <c r="AF1182" s="323" t="str">
        <f>IFERROR(VLOOKUP(AD1177,Marks,29,0),"")</f>
        <v/>
      </c>
    </row>
    <row r="1183" spans="1:32" ht="21" customHeight="1">
      <c r="A1183" s="166" t="str">
        <f>IF(N1177="","",A1182+1)</f>
        <v/>
      </c>
      <c r="B1183" s="122" t="str">
        <f>'Result Sheet'!$AE$4</f>
        <v xml:space="preserve">अंग्रेजी </v>
      </c>
      <c r="C1183" s="391" t="str">
        <f>IFERROR(VLOOKUP(N1177,Marks,30,0),"")</f>
        <v/>
      </c>
      <c r="D1183" s="391" t="str">
        <f>IFERROR(VLOOKUP(N1177,Marks,31,0),"")</f>
        <v/>
      </c>
      <c r="E1183" s="117" t="str">
        <f>IFERROR(VLOOKUP(N1177,Marks,32,0),"")</f>
        <v/>
      </c>
      <c r="F1183" s="391" t="str">
        <f>IFERROR(VLOOKUP(N1177,Marks,33,0),"")</f>
        <v/>
      </c>
      <c r="G1183" s="391" t="str">
        <f>IFERROR(VLOOKUP(N1177,Marks,34,0),"")</f>
        <v/>
      </c>
      <c r="H1183" s="391" t="str">
        <f>IFERROR(VLOOKUP(N1177,Marks,35,0),"")</f>
        <v/>
      </c>
      <c r="I1183" s="117" t="str">
        <f>IFERROR(VLOOKUP(N1177,Marks,36,0),"")</f>
        <v/>
      </c>
      <c r="J1183" s="119">
        <f>IFERROR(VLOOKUP(N1177,Marks,37,0),"")</f>
        <v>0</v>
      </c>
      <c r="K1183" s="391" t="str">
        <f>IFERROR(VLOOKUP(N1177,Marks,38,0),"")</f>
        <v/>
      </c>
      <c r="L1183" s="391" t="str">
        <f>IFERROR(VLOOKUP(N1177,Marks,39,0),"")</f>
        <v/>
      </c>
      <c r="M1183" s="391" t="str">
        <f>IFERROR(VLOOKUP(N1177,Marks,40,0),"")</f>
        <v/>
      </c>
      <c r="N1183" s="117" t="str">
        <f>IFERROR(VLOOKUP(N1177,Marks,41,0),"")</f>
        <v/>
      </c>
      <c r="O1183" s="119" t="str">
        <f>IFERROR(VLOOKUP(N1177,Marks,42,0),"")</f>
        <v/>
      </c>
      <c r="P1183" s="323" t="str">
        <f>IFERROR(VLOOKUP(N1177,Marks,48,0),"")</f>
        <v/>
      </c>
      <c r="Q1183" s="770"/>
      <c r="R1183" s="122" t="str">
        <f>'Result Sheet'!$AE$4</f>
        <v xml:space="preserve">अंग्रेजी </v>
      </c>
      <c r="S1183" s="391" t="str">
        <f>IFERROR(VLOOKUP(AD1177,Marks,30,0),"")</f>
        <v/>
      </c>
      <c r="T1183" s="391" t="str">
        <f>IFERROR(VLOOKUP(AD1177,Marks,31,0),"")</f>
        <v/>
      </c>
      <c r="U1183" s="117" t="str">
        <f>IFERROR(VLOOKUP(AD1177,Marks,32,0),"")</f>
        <v/>
      </c>
      <c r="V1183" s="391" t="str">
        <f>IFERROR(VLOOKUP(AD1177,Marks,33,0),"")</f>
        <v/>
      </c>
      <c r="W1183" s="391" t="str">
        <f>IFERROR(VLOOKUP(AD1177,Marks,34,0),"")</f>
        <v/>
      </c>
      <c r="X1183" s="391" t="str">
        <f>IFERROR(VLOOKUP(AD1177,Marks,35,0),"")</f>
        <v/>
      </c>
      <c r="Y1183" s="117" t="str">
        <f>IFERROR(VLOOKUP(AD1177,Marks,36,0),"")</f>
        <v/>
      </c>
      <c r="Z1183" s="119">
        <f>IFERROR(VLOOKUP(AD1177,Marks,37,0),"")</f>
        <v>0</v>
      </c>
      <c r="AA1183" s="391" t="str">
        <f>IFERROR(VLOOKUP(AD1177,Marks,38,0),"")</f>
        <v/>
      </c>
      <c r="AB1183" s="391" t="str">
        <f>IFERROR(VLOOKUP(AD1177,Marks,39,0),"")</f>
        <v/>
      </c>
      <c r="AC1183" s="391" t="str">
        <f>IFERROR(VLOOKUP(AD1177,Marks,40,0),"")</f>
        <v/>
      </c>
      <c r="AD1183" s="117" t="str">
        <f>IFERROR(VLOOKUP(AD1177,Marks,41,0),"")</f>
        <v/>
      </c>
      <c r="AE1183" s="119" t="str">
        <f>IFERROR(VLOOKUP(AD1177,Marks,42,0),"")</f>
        <v/>
      </c>
      <c r="AF1183" s="323" t="str">
        <f>IFERROR(VLOOKUP(AD1177,Marks,48,0),"")</f>
        <v/>
      </c>
    </row>
    <row r="1184" spans="1:32" ht="21" customHeight="1">
      <c r="A1184" s="166" t="str">
        <f>IF(N1177="","",A1183+1)</f>
        <v/>
      </c>
      <c r="B1184" s="122" t="str">
        <f>'Result Sheet'!$AX$4</f>
        <v xml:space="preserve">गणित </v>
      </c>
      <c r="C1184" s="391" t="str">
        <f>IFERROR(VLOOKUP(N1177,Marks,49,0),"")</f>
        <v/>
      </c>
      <c r="D1184" s="391" t="str">
        <f>IFERROR(VLOOKUP(N1177,Marks,50,0),"")</f>
        <v/>
      </c>
      <c r="E1184" s="117" t="str">
        <f>IFERROR(VLOOKUP(N1177,Marks,51,0),"")</f>
        <v/>
      </c>
      <c r="F1184" s="391" t="str">
        <f>IFERROR(VLOOKUP(N1177,Marks,52,0),"")</f>
        <v/>
      </c>
      <c r="G1184" s="391" t="str">
        <f>IFERROR(VLOOKUP(N1177,Marks,53,0),"")</f>
        <v/>
      </c>
      <c r="H1184" s="391" t="str">
        <f>IFERROR(VLOOKUP(N1177,Marks,54,0),"")</f>
        <v/>
      </c>
      <c r="I1184" s="117" t="str">
        <f>IFERROR(VLOOKUP(N1177,Marks,55,0),"")</f>
        <v/>
      </c>
      <c r="J1184" s="119">
        <f>IFERROR(VLOOKUP(N1177,Marks,56,0),"")</f>
        <v>0</v>
      </c>
      <c r="K1184" s="391" t="str">
        <f>IFERROR(VLOOKUP(N1177,Marks,57,0),"")</f>
        <v/>
      </c>
      <c r="L1184" s="391" t="str">
        <f>IFERROR(VLOOKUP(N1177,Marks,58,0),"")</f>
        <v/>
      </c>
      <c r="M1184" s="391" t="str">
        <f>IFERROR(VLOOKUP(N1177,Marks,59,0),"")</f>
        <v/>
      </c>
      <c r="N1184" s="117" t="str">
        <f>IFERROR(VLOOKUP(N1177,Marks,60,0),"")</f>
        <v/>
      </c>
      <c r="O1184" s="119" t="str">
        <f>IFERROR(VLOOKUP(N1177,Marks,61,0),"")</f>
        <v/>
      </c>
      <c r="P1184" s="323" t="str">
        <f>IFERROR(VLOOKUP(N1177,Marks,67,0),"")</f>
        <v/>
      </c>
      <c r="Q1184" s="770"/>
      <c r="R1184" s="122" t="str">
        <f>'Result Sheet'!$AX$4</f>
        <v xml:space="preserve">गणित </v>
      </c>
      <c r="S1184" s="391" t="str">
        <f>IFERROR(VLOOKUP(AD1177,Marks,49,0),"")</f>
        <v/>
      </c>
      <c r="T1184" s="391" t="str">
        <f>IFERROR(VLOOKUP(AD1177,Marks,50,0),"")</f>
        <v/>
      </c>
      <c r="U1184" s="117" t="str">
        <f>IFERROR(VLOOKUP(AD1177,Marks,51,0),"")</f>
        <v/>
      </c>
      <c r="V1184" s="391" t="str">
        <f>IFERROR(VLOOKUP(AD1177,Marks,52,0),"")</f>
        <v/>
      </c>
      <c r="W1184" s="391" t="str">
        <f>IFERROR(VLOOKUP(AD1177,Marks,53,0),"")</f>
        <v/>
      </c>
      <c r="X1184" s="391" t="str">
        <f>IFERROR(VLOOKUP(AD1177,Marks,54,0),"")</f>
        <v/>
      </c>
      <c r="Y1184" s="117" t="str">
        <f>IFERROR(VLOOKUP(AD1177,Marks,55,0),"")</f>
        <v/>
      </c>
      <c r="Z1184" s="119">
        <f>IFERROR(VLOOKUP(AD1177,Marks,56,0),"")</f>
        <v>0</v>
      </c>
      <c r="AA1184" s="391" t="str">
        <f>IFERROR(VLOOKUP(AD1177,Marks,57,0),"")</f>
        <v/>
      </c>
      <c r="AB1184" s="391" t="str">
        <f>IFERROR(VLOOKUP(AD1177,Marks,58,0),"")</f>
        <v/>
      </c>
      <c r="AC1184" s="391" t="str">
        <f>IFERROR(VLOOKUP(AD1177,Marks,59,0),"")</f>
        <v/>
      </c>
      <c r="AD1184" s="117" t="str">
        <f>IFERROR(VLOOKUP(AD1177,Marks,60,0),"")</f>
        <v/>
      </c>
      <c r="AE1184" s="119" t="str">
        <f>IFERROR(VLOOKUP(AD1177,Marks,61,0),"")</f>
        <v/>
      </c>
      <c r="AF1184" s="323" t="str">
        <f>IFERROR(VLOOKUP(AD1177,Marks,67,0),"")</f>
        <v/>
      </c>
    </row>
    <row r="1185" spans="1:32" ht="21" customHeight="1">
      <c r="A1185" s="166" t="str">
        <f>IF(N1177="","",A1184+1)</f>
        <v/>
      </c>
      <c r="B1185" s="122" t="str">
        <f>'Result Sheet'!$BQ$4</f>
        <v xml:space="preserve">पर्यावरण अध्ययन </v>
      </c>
      <c r="C1185" s="391" t="str">
        <f>IFERROR(VLOOKUP(N1177,Marks,68,0),"")</f>
        <v/>
      </c>
      <c r="D1185" s="391" t="str">
        <f>IFERROR(VLOOKUP(N1177,Marks,69,0),"")</f>
        <v/>
      </c>
      <c r="E1185" s="117" t="str">
        <f>IFERROR(VLOOKUP(N1177,Marks,70,0),"")</f>
        <v/>
      </c>
      <c r="F1185" s="391" t="str">
        <f>IFERROR(VLOOKUP(N1177,Marks,71,0),"")</f>
        <v/>
      </c>
      <c r="G1185" s="391" t="str">
        <f>IFERROR(VLOOKUP(N1177,Marks,72,0),"")</f>
        <v/>
      </c>
      <c r="H1185" s="391" t="str">
        <f>IFERROR(VLOOKUP(N1177,Marks,73,0),"")</f>
        <v/>
      </c>
      <c r="I1185" s="117" t="str">
        <f>IFERROR(VLOOKUP(N1177,Marks,74,0),"")</f>
        <v/>
      </c>
      <c r="J1185" s="119">
        <f>IFERROR(VLOOKUP(N1177,Marks,75,0),"")</f>
        <v>0</v>
      </c>
      <c r="K1185" s="391" t="str">
        <f>IFERROR(VLOOKUP(N1177,Marks,76,0),"")</f>
        <v/>
      </c>
      <c r="L1185" s="391" t="str">
        <f>IFERROR(VLOOKUP(N1177,Marks,77,0),"")</f>
        <v/>
      </c>
      <c r="M1185" s="391" t="str">
        <f>IFERROR(VLOOKUP(N1177,Marks,78,0),"")</f>
        <v/>
      </c>
      <c r="N1185" s="117" t="str">
        <f>IFERROR(VLOOKUP(N1177,Marks,79,0),"")</f>
        <v/>
      </c>
      <c r="O1185" s="119" t="str">
        <f>IFERROR(VLOOKUP(N1177,Marks,80,0),"")</f>
        <v/>
      </c>
      <c r="P1185" s="323" t="str">
        <f>IFERROR(VLOOKUP(N1177,Marks,86,0),"")</f>
        <v/>
      </c>
      <c r="Q1185" s="770"/>
      <c r="R1185" s="122" t="str">
        <f>'Result Sheet'!$BQ$4</f>
        <v xml:space="preserve">पर्यावरण अध्ययन </v>
      </c>
      <c r="S1185" s="391" t="str">
        <f>IFERROR(VLOOKUP(AD1177,Marks,68,0),"")</f>
        <v/>
      </c>
      <c r="T1185" s="391" t="str">
        <f>IFERROR(VLOOKUP(AD1177,Marks,69,0),"")</f>
        <v/>
      </c>
      <c r="U1185" s="117" t="str">
        <f>IFERROR(VLOOKUP(AD1177,Marks,70,0),"")</f>
        <v/>
      </c>
      <c r="V1185" s="391" t="str">
        <f>IFERROR(VLOOKUP(AD1177,Marks,71,0),"")</f>
        <v/>
      </c>
      <c r="W1185" s="391" t="str">
        <f>IFERROR(VLOOKUP(AD1177,Marks,72,0),"")</f>
        <v/>
      </c>
      <c r="X1185" s="391" t="str">
        <f>IFERROR(VLOOKUP(AD1177,Marks,73,0),"")</f>
        <v/>
      </c>
      <c r="Y1185" s="117" t="str">
        <f>IFERROR(VLOOKUP(AD1177,Marks,74,0),"")</f>
        <v/>
      </c>
      <c r="Z1185" s="119">
        <f>IFERROR(VLOOKUP(AD1177,Marks,75,0),"")</f>
        <v>0</v>
      </c>
      <c r="AA1185" s="391" t="str">
        <f>IFERROR(VLOOKUP(AD1177,Marks,76,0),"")</f>
        <v/>
      </c>
      <c r="AB1185" s="391" t="str">
        <f>IFERROR(VLOOKUP(AD1177,Marks,77,0),"")</f>
        <v/>
      </c>
      <c r="AC1185" s="391" t="str">
        <f>IFERROR(VLOOKUP(AD1177,Marks,78,0),"")</f>
        <v/>
      </c>
      <c r="AD1185" s="117" t="str">
        <f>IFERROR(VLOOKUP(AD1177,Marks,79,0),"")</f>
        <v/>
      </c>
      <c r="AE1185" s="119" t="str">
        <f>IFERROR(VLOOKUP(AD1177,Marks,80,0),"")</f>
        <v/>
      </c>
      <c r="AF1185" s="323" t="str">
        <f>IFERROR(VLOOKUP(AD1177,Marks,86,0),"")</f>
        <v/>
      </c>
    </row>
    <row r="1186" spans="1:32" ht="25.5" customHeight="1">
      <c r="A1186" s="166" t="str">
        <f>IF(N1177="","",A1185+1)</f>
        <v/>
      </c>
      <c r="B1186" s="392" t="s">
        <v>215</v>
      </c>
      <c r="C1186" s="120" t="str">
        <f>IF(AND(C1182="",C1183="",C1184="",C1185=""),"",IF(OR(C1174=1,C1174=2),SUM(C1182:C1184),SUM(C1182:C1185)))</f>
        <v/>
      </c>
      <c r="D1186" s="120" t="str">
        <f>IF(AND(D1182="",D1183="",D1184="",D1185=""),"",IF(OR(C1174=1,C1174=2),SUM(D1182:D1184),SUM(D1182:D1185)))</f>
        <v/>
      </c>
      <c r="E1186" s="120" t="str">
        <f>IF(AND(E1182="",E1183="",E1184="",E1185=""),"",IF(OR(C1174=1,C1174=2),SUM(E1182:E1184),SUM(E1182:E1185)))</f>
        <v/>
      </c>
      <c r="F1186" s="120" t="str">
        <f>IF(AND(F1182="",F1183="",F1184="",F1185=""),"",IF(OR(C1174=1,C1174=2),SUM(F1182:F1184),SUM(F1182:F1185)))</f>
        <v/>
      </c>
      <c r="G1186" s="120" t="str">
        <f>IF(AND(G1182="",G1183="",G1184="",G1185=""),"",IF(OR(C1174=1,C1174=2),SUM(G1182:G1184),SUM(G1182:G1185)))</f>
        <v/>
      </c>
      <c r="H1186" s="120" t="str">
        <f>IF(AND(H1182="",H1183="",H1184="",H1185=""),"",IF(OR(C1174=1,C1174=2),SUM(H1182:H1184),SUM(H1182:H1185)))</f>
        <v/>
      </c>
      <c r="I1186" s="120" t="str">
        <f>IF(AND(I1182="",I1183="",I1184="",I1185=""),"",IF(OR(C1174=1,C1174=2),SUM(I1182:I1184),SUM(I1182:I1185)))</f>
        <v/>
      </c>
      <c r="J1186" s="120">
        <f>IF(AND(J1182="",J1183="",J1184="",J1185=""),"",IF(OR(C1174=1,C1174=2),SUM(J1182:J1184),SUM(J1182:J1185)))</f>
        <v>0</v>
      </c>
      <c r="K1186" s="120" t="str">
        <f>IF(AND(K1182="",K1183="",K1184="",K1185=""),"",IF(OR(C1174=1,C1174=2),SUM(K1182:K1184),SUM(K1182:K1185)))</f>
        <v/>
      </c>
      <c r="L1186" s="120" t="str">
        <f>IF(AND(L1182="",L1183="",L1184="",L1185=""),"",IF(OR(C1174=1,C1174=2),SUM(L1182:L1184),SUM(L1182:L1185)))</f>
        <v/>
      </c>
      <c r="M1186" s="120" t="str">
        <f>IF(AND(M1182="",M1183="",M1184="",M1185=""),"",IF(OR(C1174=1,C1174=2),SUM(M1182:M1184),SUM(M1182:M1185)))</f>
        <v/>
      </c>
      <c r="N1186" s="120" t="str">
        <f>IF(AND(N1182="",N1183="",N1184="",N1185=""),"",IF(OR(C1174=1,C1174=2),SUM(N1182:N1184),SUM(N1182:N1185)))</f>
        <v/>
      </c>
      <c r="O1186" s="120" t="str">
        <f>IF(AND(O1182="",O1183="",O1184="",O1185=""),"",IF(OR(C1174=1,C1174=2),SUM(O1182:O1184),SUM(O1182:O1185)))</f>
        <v/>
      </c>
      <c r="P1186" s="326" t="str">
        <f>IF(OR(N1177="",E1175="",O1186=""),"",IF(O1186&gt;=81%*P1181,"A",IF(O1186&gt;=61%*P1181,"B",IF(O1186&gt;=41%*P1181,"C",IF(O1186&gt;=21%*P1181,"D","E")))))</f>
        <v/>
      </c>
      <c r="Q1186" s="770"/>
      <c r="R1186" s="392" t="s">
        <v>215</v>
      </c>
      <c r="S1186" s="120" t="str">
        <f>IF(AND(S1182="",S1183="",S1184="",S1185=""),"",IF(OR(S1174=1,S1174=2),SUM(S1182:S1184),SUM(S1182:S1185)))</f>
        <v/>
      </c>
      <c r="T1186" s="120" t="str">
        <f>IF(AND(T1182="",T1183="",T1184="",T1185=""),"",IF(OR(S1174=1,S1174=2),SUM(T1182:T1184),SUM(T1182:T1185)))</f>
        <v/>
      </c>
      <c r="U1186" s="120" t="str">
        <f>IF(AND(U1182="",U1183="",U1184="",U1185=""),"",IF(OR(S1174=1,S1174=2),SUM(U1182:U1184),SUM(U1182:U1185)))</f>
        <v/>
      </c>
      <c r="V1186" s="120" t="str">
        <f>IF(AND(V1182="",V1183="",V1184="",V1185=""),"",IF(OR(S1174=1,S1174=2),SUM(V1182:V1184),SUM(V1182:V1185)))</f>
        <v/>
      </c>
      <c r="W1186" s="120" t="str">
        <f>IF(AND(W1182="",W1183="",W1184="",W1185=""),"",IF(OR(S1174=1,S1174=2),SUM(W1182:W1184),SUM(W1182:W1185)))</f>
        <v/>
      </c>
      <c r="X1186" s="120" t="str">
        <f>IF(AND(X1182="",X1183="",X1184="",X1185=""),"",IF(OR(S1174=1,S1174=2),SUM(X1182:X1184),SUM(X1182:X1185)))</f>
        <v/>
      </c>
      <c r="Y1186" s="120" t="str">
        <f>IF(AND(Y1182="",Y1183="",Y1184="",Y1185=""),"",IF(OR(S1174=1,S1174=2),SUM(Y1182:Y1184),SUM(Y1182:Y1185)))</f>
        <v/>
      </c>
      <c r="Z1186" s="120">
        <f>IF(AND(Z1182="",Z1183="",Z1184="",Z1185=""),"",IF(OR(S1174=1,S1174=2),SUM(Z1182:Z1184),SUM(Z1182:Z1185)))</f>
        <v>0</v>
      </c>
      <c r="AA1186" s="120" t="str">
        <f>IF(AND(AA1182="",AA1183="",AA1184="",AA1185=""),"",IF(OR(S1174=1,S1174=2),SUM(AA1182:AA1184),SUM(AA1182:AA1185)))</f>
        <v/>
      </c>
      <c r="AB1186" s="120" t="str">
        <f>IF(AND(AB1182="",AB1183="",AB1184="",AB1185=""),"",IF(OR(S1174=1,S1174=2),SUM(AB1182:AB1184),SUM(AB1182:AB1185)))</f>
        <v/>
      </c>
      <c r="AC1186" s="120" t="str">
        <f>IF(AND(AC1182="",AC1183="",AC1184="",AC1185=""),"",IF(OR(S1174=1,S1174=2),SUM(AC1182:AC1184),SUM(AC1182:AC1185)))</f>
        <v/>
      </c>
      <c r="AD1186" s="120" t="str">
        <f>IF(AND(AD1182="",AD1183="",AD1184="",AD1185=""),"",IF(OR(S1174=1,S1174=2),SUM(AD1182:AD1184),SUM(AD1182:AD1185)))</f>
        <v/>
      </c>
      <c r="AE1186" s="120" t="str">
        <f>IF(AND(AE1182="",AE1183="",AE1184="",AE1185=""),"",IF(OR(S1174=1,S1174=2),SUM(AE1182:AE1184),SUM(AE1182:AE1185)))</f>
        <v/>
      </c>
      <c r="AF1186" s="326" t="str">
        <f>IF(OR(AD1177="",U1175="",AE1186=""),"",IF(AE1186&gt;=81%*AF1181,"A",IF(AE1186&gt;=61%*AF1181,"B",IF(AE1186&gt;=41%*AF1181,"C",IF(AE1186&gt;=21%*AF1181,"D","E")))))</f>
        <v/>
      </c>
    </row>
    <row r="1187" spans="1:32" ht="9" customHeight="1">
      <c r="A1187" s="166" t="str">
        <f>IF(N1177="","",A1186+1)</f>
        <v/>
      </c>
      <c r="B1187" s="737"/>
      <c r="C1187" s="737"/>
      <c r="D1187" s="737"/>
      <c r="E1187" s="737"/>
      <c r="F1187" s="737"/>
      <c r="G1187" s="737"/>
      <c r="H1187" s="737"/>
      <c r="I1187" s="737"/>
      <c r="J1187" s="737"/>
      <c r="K1187" s="737"/>
      <c r="L1187" s="737"/>
      <c r="M1187" s="737"/>
      <c r="N1187" s="737"/>
      <c r="O1187" s="737"/>
      <c r="P1187" s="737"/>
      <c r="Q1187" s="770"/>
      <c r="R1187" s="737"/>
      <c r="S1187" s="737"/>
      <c r="T1187" s="737"/>
      <c r="U1187" s="737"/>
      <c r="V1187" s="737"/>
      <c r="W1187" s="737"/>
      <c r="X1187" s="737"/>
      <c r="Y1187" s="737"/>
      <c r="Z1187" s="737"/>
      <c r="AA1187" s="737"/>
      <c r="AB1187" s="737"/>
      <c r="AC1187" s="737"/>
      <c r="AD1187" s="737"/>
      <c r="AE1187" s="737"/>
      <c r="AF1187" s="737"/>
    </row>
    <row r="1188" spans="1:32" ht="22.5" customHeight="1">
      <c r="A1188" s="166" t="str">
        <f>IF(N1177="","",A1187+1)</f>
        <v/>
      </c>
      <c r="B1188" s="738" t="s">
        <v>213</v>
      </c>
      <c r="C1188" s="738"/>
      <c r="D1188" s="739" t="s">
        <v>229</v>
      </c>
      <c r="E1188" s="740"/>
      <c r="F1188" s="393" t="s">
        <v>186</v>
      </c>
      <c r="G1188" s="738" t="s">
        <v>213</v>
      </c>
      <c r="H1188" s="738"/>
      <c r="I1188" s="739" t="s">
        <v>229</v>
      </c>
      <c r="J1188" s="740"/>
      <c r="K1188" s="393" t="s">
        <v>186</v>
      </c>
      <c r="L1188" s="738" t="s">
        <v>213</v>
      </c>
      <c r="M1188" s="738"/>
      <c r="N1188" s="739" t="s">
        <v>229</v>
      </c>
      <c r="O1188" s="740"/>
      <c r="P1188" s="393" t="s">
        <v>186</v>
      </c>
      <c r="Q1188" s="770"/>
      <c r="R1188" s="738" t="s">
        <v>213</v>
      </c>
      <c r="S1188" s="738"/>
      <c r="T1188" s="739" t="s">
        <v>229</v>
      </c>
      <c r="U1188" s="740"/>
      <c r="V1188" s="393" t="s">
        <v>186</v>
      </c>
      <c r="W1188" s="738" t="s">
        <v>213</v>
      </c>
      <c r="X1188" s="738"/>
      <c r="Y1188" s="739" t="s">
        <v>229</v>
      </c>
      <c r="Z1188" s="740"/>
      <c r="AA1188" s="393" t="s">
        <v>186</v>
      </c>
      <c r="AB1188" s="738" t="s">
        <v>213</v>
      </c>
      <c r="AC1188" s="738"/>
      <c r="AD1188" s="739" t="s">
        <v>229</v>
      </c>
      <c r="AE1188" s="740"/>
      <c r="AF1188" s="393" t="s">
        <v>186</v>
      </c>
    </row>
    <row r="1189" spans="1:32" ht="21.75" customHeight="1">
      <c r="A1189" s="166" t="str">
        <f>IF(N1177="","",A1188+1)</f>
        <v/>
      </c>
      <c r="B1189" s="741" t="s">
        <v>221</v>
      </c>
      <c r="C1189" s="742"/>
      <c r="D1189" s="742"/>
      <c r="E1189" s="119" t="str">
        <f>IFERROR(VLOOKUP(N1177,Marks,90,0),"")</f>
        <v/>
      </c>
      <c r="F1189" s="130" t="str">
        <f>IFERROR(VLOOKUP(N1177,Marks,94,0),"")</f>
        <v/>
      </c>
      <c r="G1189" s="741" t="s">
        <v>192</v>
      </c>
      <c r="H1189" s="742"/>
      <c r="I1189" s="742"/>
      <c r="J1189" s="119" t="str">
        <f>IFERROR(VLOOKUP(N1177,Marks,98,0),"")</f>
        <v/>
      </c>
      <c r="K1189" s="130" t="str">
        <f>IFERROR(VLOOKUP(N1177,Marks,102,0),"")</f>
        <v/>
      </c>
      <c r="L1189" s="743" t="s">
        <v>193</v>
      </c>
      <c r="M1189" s="744"/>
      <c r="N1189" s="744"/>
      <c r="O1189" s="119" t="str">
        <f>IFERROR(VLOOKUP(N1177,Marks,106,0),"")</f>
        <v/>
      </c>
      <c r="P1189" s="130" t="str">
        <f>IFERROR(VLOOKUP(N1177,Marks,110,0),"")</f>
        <v/>
      </c>
      <c r="Q1189" s="770"/>
      <c r="R1189" s="740" t="s">
        <v>221</v>
      </c>
      <c r="S1189" s="740"/>
      <c r="T1189" s="740"/>
      <c r="U1189" s="119" t="str">
        <f>IFERROR(VLOOKUP(AD1177,Marks,90,0),"")</f>
        <v/>
      </c>
      <c r="V1189" s="130" t="str">
        <f>IFERROR(VLOOKUP(AD1177,Marks,94,0),"")</f>
        <v/>
      </c>
      <c r="W1189" s="740" t="s">
        <v>192</v>
      </c>
      <c r="X1189" s="740"/>
      <c r="Y1189" s="740"/>
      <c r="Z1189" s="119" t="str">
        <f>IFERROR(VLOOKUP(AD1177,Marks,98,0),"")</f>
        <v/>
      </c>
      <c r="AA1189" s="130" t="str">
        <f>IFERROR(VLOOKUP(AD1177,Marks,102,0),"")</f>
        <v/>
      </c>
      <c r="AB1189" s="745" t="s">
        <v>193</v>
      </c>
      <c r="AC1189" s="745"/>
      <c r="AD1189" s="745"/>
      <c r="AE1189" s="119" t="str">
        <f>IFERROR(VLOOKUP(AD1177,Marks,106,0),"")</f>
        <v/>
      </c>
      <c r="AF1189" s="130" t="str">
        <f>IFERROR(VLOOKUP(AD1177,Marks,110,0),"")</f>
        <v/>
      </c>
    </row>
    <row r="1190" spans="1:32" ht="21" customHeight="1">
      <c r="A1190" s="166" t="str">
        <f>IF(N1177="","",A1189+1)</f>
        <v/>
      </c>
      <c r="B1190" s="732" t="s">
        <v>216</v>
      </c>
      <c r="C1190" s="732"/>
      <c r="D1190" s="732"/>
      <c r="E1190" s="746" t="str">
        <f>IFERROR(VLOOKUP(N1177,Marks,116,0),"")</f>
        <v/>
      </c>
      <c r="F1190" s="746"/>
      <c r="G1190" s="746"/>
      <c r="H1190" s="746"/>
      <c r="I1190" s="732" t="s">
        <v>217</v>
      </c>
      <c r="J1190" s="732"/>
      <c r="K1190" s="732"/>
      <c r="L1190" s="732"/>
      <c r="M1190" s="747" t="str">
        <f>IFERROR(VLOOKUP(N1177,Marks,117,0),"")</f>
        <v/>
      </c>
      <c r="N1190" s="747"/>
      <c r="O1190" s="747"/>
      <c r="P1190" s="747"/>
      <c r="Q1190" s="770"/>
      <c r="R1190" s="732" t="s">
        <v>216</v>
      </c>
      <c r="S1190" s="732"/>
      <c r="T1190" s="732"/>
      <c r="U1190" s="746" t="str">
        <f>IFERROR(VLOOKUP(AD1177,Marks,116,0),"")</f>
        <v/>
      </c>
      <c r="V1190" s="746"/>
      <c r="W1190" s="746"/>
      <c r="X1190" s="746"/>
      <c r="Y1190" s="732" t="s">
        <v>217</v>
      </c>
      <c r="Z1190" s="732"/>
      <c r="AA1190" s="732"/>
      <c r="AB1190" s="732"/>
      <c r="AC1190" s="747" t="str">
        <f>IFERROR(VLOOKUP(AD1177,Marks,117,0),"")</f>
        <v/>
      </c>
      <c r="AD1190" s="747"/>
      <c r="AE1190" s="747"/>
      <c r="AF1190" s="747"/>
    </row>
    <row r="1191" spans="1:32" ht="21" customHeight="1">
      <c r="A1191" s="166" t="str">
        <f>IF(N1177="","",A1190+1)</f>
        <v/>
      </c>
      <c r="B1191" s="732" t="s">
        <v>218</v>
      </c>
      <c r="C1191" s="732"/>
      <c r="D1191" s="732"/>
      <c r="E1191" s="774" t="str">
        <f>IFERROR(VLOOKUP(N1177,Marks,115,0),"")</f>
        <v/>
      </c>
      <c r="F1191" s="774"/>
      <c r="G1191" s="774"/>
      <c r="H1191" s="774"/>
      <c r="I1191" s="732" t="s">
        <v>219</v>
      </c>
      <c r="J1191" s="732"/>
      <c r="K1191" s="732"/>
      <c r="L1191" s="732"/>
      <c r="M1191" s="733" t="str">
        <f>IFERROR(VLOOKUP(N1177,Marks,112,0),"")</f>
        <v/>
      </c>
      <c r="N1191" s="733"/>
      <c r="O1191" s="733"/>
      <c r="P1191" s="733"/>
      <c r="Q1191" s="770"/>
      <c r="R1191" s="732" t="s">
        <v>218</v>
      </c>
      <c r="S1191" s="732"/>
      <c r="T1191" s="732"/>
      <c r="U1191" s="774" t="str">
        <f>IFERROR(VLOOKUP(AD1177,Marks,115,0),"")</f>
        <v/>
      </c>
      <c r="V1191" s="774"/>
      <c r="W1191" s="774"/>
      <c r="X1191" s="774"/>
      <c r="Y1191" s="732" t="s">
        <v>219</v>
      </c>
      <c r="Z1191" s="732"/>
      <c r="AA1191" s="732"/>
      <c r="AB1191" s="732"/>
      <c r="AC1191" s="733" t="str">
        <f>IFERROR(VLOOKUP(AD1177,Marks,112,0),"")</f>
        <v/>
      </c>
      <c r="AD1191" s="733"/>
      <c r="AE1191" s="733"/>
      <c r="AF1191" s="733"/>
    </row>
    <row r="1192" spans="1:32" ht="21" customHeight="1">
      <c r="A1192" s="166" t="str">
        <f>IF(N1177="","",A1191+1)</f>
        <v/>
      </c>
      <c r="B1192" s="732" t="s">
        <v>220</v>
      </c>
      <c r="C1192" s="732"/>
      <c r="D1192" s="732"/>
      <c r="E1192" s="324" t="str">
        <f>IFERROR(VLOOKUP(N1177,Marks,113,0),"")</f>
        <v/>
      </c>
      <c r="F1192" s="325" t="s">
        <v>341</v>
      </c>
      <c r="G1192" s="734" t="str">
        <f>IF(OR(N1177="",E1175="",O1186=""),"",IF(O1186&gt;=81%*P1181,"A",IF(O1186&gt;=61%*P1181,"B",IF(O1186&gt;=41%*P1181,"C",IF(O1186&gt;=21%*P1181,"D","E")))))</f>
        <v/>
      </c>
      <c r="H1192" s="734"/>
      <c r="I1192" s="732" t="s">
        <v>222</v>
      </c>
      <c r="J1192" s="732"/>
      <c r="K1192" s="732"/>
      <c r="L1192" s="732"/>
      <c r="M1192" s="769" t="str">
        <f>IFERROR(VLOOKUP(N1177,Marks,114,0),"")</f>
        <v/>
      </c>
      <c r="N1192" s="769"/>
      <c r="O1192" s="769"/>
      <c r="P1192" s="769"/>
      <c r="Q1192" s="770"/>
      <c r="R1192" s="732" t="s">
        <v>220</v>
      </c>
      <c r="S1192" s="732"/>
      <c r="T1192" s="732"/>
      <c r="U1192" s="324" t="str">
        <f>IFERROR(VLOOKUP(AD1177,Marks,113,0),"")</f>
        <v/>
      </c>
      <c r="V1192" s="325" t="s">
        <v>341</v>
      </c>
      <c r="W1192" s="734" t="str">
        <f>IF(OR(AD1177="",U1175="",AE1186=""),"",IF(AE1186&gt;=81%*AF1181,"A",IF(AE1186&gt;=61%*AF1181,"B",IF(AE1186&gt;=41%*AF1181,"C",IF(AE1186&gt;=21%*AF1181,"D","E")))))</f>
        <v/>
      </c>
      <c r="X1192" s="734"/>
      <c r="Y1192" s="732" t="s">
        <v>222</v>
      </c>
      <c r="Z1192" s="732"/>
      <c r="AA1192" s="732"/>
      <c r="AB1192" s="732"/>
      <c r="AC1192" s="769" t="str">
        <f>IFERROR(VLOOKUP(AD1177,Marks,114,0),"")</f>
        <v/>
      </c>
      <c r="AD1192" s="769"/>
      <c r="AE1192" s="769"/>
      <c r="AF1192" s="769"/>
    </row>
    <row r="1193" spans="1:32" ht="21" customHeight="1">
      <c r="A1193" s="166" t="str">
        <f>IF(N1177="","",A1192+1)</f>
        <v/>
      </c>
      <c r="B1193" s="768" t="s">
        <v>228</v>
      </c>
      <c r="C1193" s="768"/>
      <c r="D1193" s="768"/>
      <c r="E1193" s="735">
        <f>'Master sheet'!$C$10</f>
        <v>44697</v>
      </c>
      <c r="F1193" s="735"/>
      <c r="G1193" s="735"/>
      <c r="H1193" s="318"/>
      <c r="I1193" s="121"/>
      <c r="J1193" s="121"/>
      <c r="K1193" s="76"/>
      <c r="L1193" s="121"/>
      <c r="M1193" s="121"/>
      <c r="N1193" s="121"/>
      <c r="O1193" s="121"/>
      <c r="P1193" s="121"/>
      <c r="Q1193" s="770"/>
      <c r="R1193" s="768" t="s">
        <v>228</v>
      </c>
      <c r="S1193" s="768"/>
      <c r="T1193" s="768"/>
      <c r="U1193" s="735">
        <f>'Master sheet'!$C$10</f>
        <v>44697</v>
      </c>
      <c r="V1193" s="735"/>
      <c r="W1193" s="735"/>
      <c r="X1193" s="121"/>
      <c r="Y1193" s="121"/>
      <c r="Z1193" s="121"/>
      <c r="AA1193" s="76"/>
      <c r="AB1193" s="121"/>
      <c r="AC1193" s="121"/>
      <c r="AD1193" s="121"/>
      <c r="AE1193" s="121"/>
      <c r="AF1193" s="121"/>
    </row>
    <row r="1194" spans="1:32" ht="43.5" customHeight="1">
      <c r="A1194" s="166" t="str">
        <f>IF(N1177="","",A1193+1)</f>
        <v/>
      </c>
      <c r="B1194" s="755" t="str">
        <f>IF(AND(C1174=1),CONCATENATE("( ",UPPER('Master sheet'!$F$10)," )"),IF(AND(C1174=2),CONCATENATE("( ",UPPER('Master sheet'!$F$18)," )"),IF(AND(C1174=3),CONCATENATE("( ",UPPER('Master sheet'!$J$10)," )"),IF(AND(C1174=4),CONCATENATE("( ",UPPER('Master sheet'!$J$18)," )"),""))))</f>
        <v/>
      </c>
      <c r="C1194" s="755"/>
      <c r="D1194" s="755"/>
      <c r="E1194" s="755"/>
      <c r="F1194" s="756" t="str">
        <f>IF(AND(N1177=""),"",CONCATENATE("(",'Master sheet'!$C$14," )"))</f>
        <v/>
      </c>
      <c r="G1194" s="756"/>
      <c r="H1194" s="756"/>
      <c r="I1194" s="756"/>
      <c r="J1194" s="756"/>
      <c r="K1194" s="756" t="str">
        <f>IF(AND(N1177=""),"",CONCATENATE("(",'Master sheet'!$C$12," )"))</f>
        <v/>
      </c>
      <c r="L1194" s="756"/>
      <c r="M1194" s="756"/>
      <c r="N1194" s="756"/>
      <c r="O1194" s="756"/>
      <c r="P1194" s="756"/>
      <c r="Q1194" s="770"/>
      <c r="R1194" s="755" t="str">
        <f>IF(AND(S1174=1),CONCATENATE("( ",UPPER('Master sheet'!$F$10)," )"),IF(AND(S1174=2),CONCATENATE("( ",UPPER('Master sheet'!$F$18)," )"),IF(AND(S1174=3),CONCATENATE("( ",UPPER('Master sheet'!$J$10)," )"),IF(AND(S1174=4),CONCATENATE("( ",UPPER('Master sheet'!$J$18)," )"),""))))</f>
        <v/>
      </c>
      <c r="S1194" s="755"/>
      <c r="T1194" s="755"/>
      <c r="U1194" s="755"/>
      <c r="V1194" s="756" t="str">
        <f>IF(AND(AD1177=""),"",CONCATENATE("(",'Master sheet'!$C$14," )"))</f>
        <v/>
      </c>
      <c r="W1194" s="756"/>
      <c r="X1194" s="756"/>
      <c r="Y1194" s="756"/>
      <c r="Z1194" s="756"/>
      <c r="AA1194" s="756" t="str">
        <f>IF(AND(AD1177=""),"",CONCATENATE("(",'Master sheet'!$C$12," )"))</f>
        <v/>
      </c>
      <c r="AB1194" s="756"/>
      <c r="AC1194" s="756"/>
      <c r="AD1194" s="756"/>
      <c r="AE1194" s="756"/>
      <c r="AF1194" s="756"/>
    </row>
    <row r="1195" spans="1:32" ht="21.75" customHeight="1">
      <c r="A1195" s="166" t="str">
        <f>IF(N1177="","",A1194+1)</f>
        <v/>
      </c>
      <c r="B1195" s="757" t="s">
        <v>223</v>
      </c>
      <c r="C1195" s="757"/>
      <c r="D1195" s="757"/>
      <c r="E1195" s="757"/>
      <c r="F1195" s="758" t="s">
        <v>224</v>
      </c>
      <c r="G1195" s="758"/>
      <c r="H1195" s="758"/>
      <c r="I1195" s="758"/>
      <c r="J1195" s="758"/>
      <c r="K1195" s="757" t="s">
        <v>225</v>
      </c>
      <c r="L1195" s="757"/>
      <c r="M1195" s="757"/>
      <c r="N1195" s="757"/>
      <c r="O1195" s="757"/>
      <c r="P1195" s="757"/>
      <c r="Q1195" s="770"/>
      <c r="R1195" s="757" t="s">
        <v>223</v>
      </c>
      <c r="S1195" s="757"/>
      <c r="T1195" s="757"/>
      <c r="U1195" s="757"/>
      <c r="V1195" s="758" t="s">
        <v>224</v>
      </c>
      <c r="W1195" s="758"/>
      <c r="X1195" s="758"/>
      <c r="Y1195" s="758"/>
      <c r="Z1195" s="758"/>
      <c r="AA1195" s="757" t="s">
        <v>225</v>
      </c>
      <c r="AB1195" s="757"/>
      <c r="AC1195" s="757"/>
      <c r="AD1195" s="757"/>
      <c r="AE1195" s="757"/>
      <c r="AF1195" s="757"/>
    </row>
    <row r="1197" spans="1:32" ht="21.9" customHeight="1">
      <c r="A1197" s="165" t="str">
        <f>IF(N1203="","",1)</f>
        <v/>
      </c>
      <c r="B1197" s="759" t="s">
        <v>203</v>
      </c>
      <c r="C1197" s="759"/>
      <c r="D1197" s="759"/>
      <c r="E1197" s="759"/>
      <c r="F1197" s="759"/>
      <c r="G1197" s="759"/>
      <c r="H1197" s="759"/>
      <c r="I1197" s="759"/>
      <c r="J1197" s="759"/>
      <c r="K1197" s="759"/>
      <c r="L1197" s="759"/>
      <c r="M1197" s="759"/>
      <c r="N1197" s="759"/>
      <c r="O1197" s="759"/>
      <c r="P1197" s="759"/>
      <c r="Q1197" s="770" t="s">
        <v>249</v>
      </c>
      <c r="R1197" s="759" t="s">
        <v>203</v>
      </c>
      <c r="S1197" s="759"/>
      <c r="T1197" s="759"/>
      <c r="U1197" s="759"/>
      <c r="V1197" s="759"/>
      <c r="W1197" s="759"/>
      <c r="X1197" s="759"/>
      <c r="Y1197" s="759"/>
      <c r="Z1197" s="759"/>
      <c r="AA1197" s="759"/>
      <c r="AB1197" s="759"/>
      <c r="AC1197" s="759"/>
      <c r="AD1197" s="759"/>
      <c r="AE1197" s="759"/>
      <c r="AF1197" s="759"/>
    </row>
    <row r="1198" spans="1:32" ht="21.9" customHeight="1">
      <c r="A1198" s="166" t="str">
        <f>IF(N1203="","",A1197+1)</f>
        <v/>
      </c>
      <c r="B1198" s="771" t="s">
        <v>204</v>
      </c>
      <c r="C1198" s="771"/>
      <c r="D1198" s="771"/>
      <c r="E1198" s="771"/>
      <c r="F1198" s="771"/>
      <c r="G1198" s="771"/>
      <c r="H1198" s="771"/>
      <c r="I1198" s="771"/>
      <c r="J1198" s="771"/>
      <c r="K1198" s="771"/>
      <c r="L1198" s="771"/>
      <c r="M1198" s="771"/>
      <c r="N1198" s="771"/>
      <c r="O1198" s="771"/>
      <c r="P1198" s="771"/>
      <c r="Q1198" s="770"/>
      <c r="R1198" s="771" t="s">
        <v>204</v>
      </c>
      <c r="S1198" s="771"/>
      <c r="T1198" s="771"/>
      <c r="U1198" s="771"/>
      <c r="V1198" s="771"/>
      <c r="W1198" s="771"/>
      <c r="X1198" s="771"/>
      <c r="Y1198" s="771"/>
      <c r="Z1198" s="771"/>
      <c r="AA1198" s="771"/>
      <c r="AB1198" s="771"/>
      <c r="AC1198" s="771"/>
      <c r="AD1198" s="771"/>
      <c r="AE1198" s="771"/>
      <c r="AF1198" s="771"/>
    </row>
    <row r="1199" spans="1:32" ht="21.9" customHeight="1">
      <c r="A1199" s="166" t="str">
        <f>IF(N1203="","",A1198+1)</f>
        <v/>
      </c>
      <c r="B1199" s="772" t="s">
        <v>168</v>
      </c>
      <c r="C1199" s="772"/>
      <c r="D1199" s="772"/>
      <c r="E1199" s="773" t="str">
        <f>IF(AND(N1203=""),"",'Result Sheet'!$F$2)</f>
        <v/>
      </c>
      <c r="F1199" s="773"/>
      <c r="G1199" s="773"/>
      <c r="H1199" s="773"/>
      <c r="I1199" s="773"/>
      <c r="J1199" s="773"/>
      <c r="K1199" s="773"/>
      <c r="L1199" s="773"/>
      <c r="M1199" s="773"/>
      <c r="N1199" s="773"/>
      <c r="O1199" s="773"/>
      <c r="P1199" s="773"/>
      <c r="Q1199" s="770"/>
      <c r="R1199" s="772" t="s">
        <v>168</v>
      </c>
      <c r="S1199" s="772"/>
      <c r="T1199" s="772"/>
      <c r="U1199" s="773" t="str">
        <f>IF(AND(AD1203=""),"",'Result Sheet'!$F$2)</f>
        <v/>
      </c>
      <c r="V1199" s="773"/>
      <c r="W1199" s="773"/>
      <c r="X1199" s="773"/>
      <c r="Y1199" s="773"/>
      <c r="Z1199" s="773"/>
      <c r="AA1199" s="773"/>
      <c r="AB1199" s="773"/>
      <c r="AC1199" s="773"/>
      <c r="AD1199" s="773"/>
      <c r="AE1199" s="773"/>
      <c r="AF1199" s="773"/>
    </row>
    <row r="1200" spans="1:32" ht="21.9" customHeight="1">
      <c r="A1200" s="166" t="str">
        <f>IF(N1203="","",A1199+1)</f>
        <v/>
      </c>
      <c r="B1200" s="164" t="s">
        <v>169</v>
      </c>
      <c r="C1200" s="748" t="str">
        <f>IFERROR(VLOOKUP(N1203,Marks,2,0),"")</f>
        <v/>
      </c>
      <c r="D1200" s="748"/>
      <c r="E1200" s="766" t="s">
        <v>212</v>
      </c>
      <c r="F1200" s="766"/>
      <c r="G1200" s="766"/>
      <c r="H1200" s="748" t="str">
        <f>IFERROR(VLOOKUP(N1203,Marks,3,0),"")</f>
        <v/>
      </c>
      <c r="I1200" s="748"/>
      <c r="J1200" s="749" t="s">
        <v>205</v>
      </c>
      <c r="K1200" s="749"/>
      <c r="L1200" s="749"/>
      <c r="M1200" s="749"/>
      <c r="N1200" s="750" t="str">
        <f>IF(AND(N1203=""),"",'Marks Entry 1st'!$I$2)</f>
        <v/>
      </c>
      <c r="O1200" s="750"/>
      <c r="P1200" s="750"/>
      <c r="Q1200" s="770"/>
      <c r="R1200" s="164" t="s">
        <v>169</v>
      </c>
      <c r="S1200" s="748" t="str">
        <f>IFERROR(VLOOKUP(AD1203,Marks,2,0),"")</f>
        <v/>
      </c>
      <c r="T1200" s="748"/>
      <c r="U1200" s="766" t="s">
        <v>212</v>
      </c>
      <c r="V1200" s="766"/>
      <c r="W1200" s="766"/>
      <c r="X1200" s="748" t="str">
        <f>IFERROR(VLOOKUP(AD1203,Marks,3,0),"")</f>
        <v/>
      </c>
      <c r="Y1200" s="748"/>
      <c r="Z1200" s="749" t="s">
        <v>205</v>
      </c>
      <c r="AA1200" s="749"/>
      <c r="AB1200" s="749"/>
      <c r="AC1200" s="749"/>
      <c r="AD1200" s="750" t="str">
        <f>IF(AND(AD1203=""),"",'Marks Entry 1st'!$I$2)</f>
        <v/>
      </c>
      <c r="AE1200" s="750"/>
      <c r="AF1200" s="750"/>
    </row>
    <row r="1201" spans="1:32" ht="21.9" customHeight="1">
      <c r="A1201" s="166" t="str">
        <f>IF(N1203="","",A1200+1)</f>
        <v/>
      </c>
      <c r="B1201" s="751" t="s">
        <v>206</v>
      </c>
      <c r="C1201" s="751"/>
      <c r="D1201" s="751"/>
      <c r="E1201" s="752" t="str">
        <f>IFERROR(VLOOKUP(N1203,Marks,6,0),"")</f>
        <v/>
      </c>
      <c r="F1201" s="752"/>
      <c r="G1201" s="752"/>
      <c r="H1201" s="752"/>
      <c r="I1201" s="752"/>
      <c r="J1201" s="753" t="s">
        <v>209</v>
      </c>
      <c r="K1201" s="753"/>
      <c r="L1201" s="753"/>
      <c r="M1201" s="753"/>
      <c r="N1201" s="754" t="str">
        <f>IFERROR(VLOOKUP(N1203,Marks,5,0),"")</f>
        <v/>
      </c>
      <c r="O1201" s="754"/>
      <c r="P1201" s="754"/>
      <c r="Q1201" s="770"/>
      <c r="R1201" s="751" t="s">
        <v>206</v>
      </c>
      <c r="S1201" s="751"/>
      <c r="T1201" s="751"/>
      <c r="U1201" s="752" t="str">
        <f>IFERROR(VLOOKUP(AD1203,Marks,6,0),"")</f>
        <v/>
      </c>
      <c r="V1201" s="752"/>
      <c r="W1201" s="752"/>
      <c r="X1201" s="752"/>
      <c r="Y1201" s="752"/>
      <c r="Z1201" s="753" t="s">
        <v>209</v>
      </c>
      <c r="AA1201" s="753"/>
      <c r="AB1201" s="753"/>
      <c r="AC1201" s="753"/>
      <c r="AD1201" s="754" t="str">
        <f>IFERROR(VLOOKUP(AD1203,Marks,5,0),"")</f>
        <v/>
      </c>
      <c r="AE1201" s="754"/>
      <c r="AF1201" s="754"/>
    </row>
    <row r="1202" spans="1:32" ht="21.9" customHeight="1">
      <c r="A1202" s="166" t="str">
        <f>IF(N1203="","",A1201+1)</f>
        <v/>
      </c>
      <c r="B1202" s="751" t="s">
        <v>207</v>
      </c>
      <c r="C1202" s="751"/>
      <c r="D1202" s="751"/>
      <c r="E1202" s="752" t="str">
        <f>IFERROR(VLOOKUP(N1203,Marks,7,0),"")</f>
        <v/>
      </c>
      <c r="F1202" s="752"/>
      <c r="G1202" s="752"/>
      <c r="H1202" s="752"/>
      <c r="I1202" s="752"/>
      <c r="J1202" s="753" t="s">
        <v>210</v>
      </c>
      <c r="K1202" s="753"/>
      <c r="L1202" s="753"/>
      <c r="M1202" s="753"/>
      <c r="N1202" s="767" t="str">
        <f>IFERROR(VLOOKUP(N1203,Marks,4,0),"")</f>
        <v/>
      </c>
      <c r="O1202" s="767"/>
      <c r="P1202" s="767"/>
      <c r="Q1202" s="770"/>
      <c r="R1202" s="751" t="s">
        <v>207</v>
      </c>
      <c r="S1202" s="751"/>
      <c r="T1202" s="751"/>
      <c r="U1202" s="752" t="str">
        <f>IFERROR(VLOOKUP(AD1203,Marks,7,0),"")</f>
        <v/>
      </c>
      <c r="V1202" s="752"/>
      <c r="W1202" s="752"/>
      <c r="X1202" s="752"/>
      <c r="Y1202" s="752"/>
      <c r="Z1202" s="753" t="s">
        <v>210</v>
      </c>
      <c r="AA1202" s="753"/>
      <c r="AB1202" s="753"/>
      <c r="AC1202" s="753"/>
      <c r="AD1202" s="767" t="str">
        <f>IFERROR(VLOOKUP(AD1203,Marks,4,0),"")</f>
        <v/>
      </c>
      <c r="AE1202" s="767"/>
      <c r="AF1202" s="767"/>
    </row>
    <row r="1203" spans="1:32" ht="21.9" customHeight="1">
      <c r="A1203" s="166" t="str">
        <f>IF(N1203="","",A1202+1)</f>
        <v/>
      </c>
      <c r="B1203" s="751" t="s">
        <v>208</v>
      </c>
      <c r="C1203" s="751"/>
      <c r="D1203" s="751"/>
      <c r="E1203" s="752" t="str">
        <f>IFERROR(VLOOKUP(N1203,Marks,8,0),"")</f>
        <v/>
      </c>
      <c r="F1203" s="752"/>
      <c r="G1203" s="752"/>
      <c r="H1203" s="752"/>
      <c r="I1203" s="752"/>
      <c r="J1203" s="753" t="s">
        <v>211</v>
      </c>
      <c r="K1203" s="753"/>
      <c r="L1203" s="753"/>
      <c r="M1203" s="753"/>
      <c r="N1203" s="760" t="str">
        <f>IF(AD1177="","",IF(AND(AD1177+1&gt;$AN$6),"",AD1177+1))</f>
        <v/>
      </c>
      <c r="O1203" s="760"/>
      <c r="P1203" s="760"/>
      <c r="Q1203" s="770"/>
      <c r="R1203" s="751" t="s">
        <v>208</v>
      </c>
      <c r="S1203" s="751"/>
      <c r="T1203" s="751"/>
      <c r="U1203" s="752" t="str">
        <f>IFERROR(VLOOKUP(AD1203,Marks,8,0),"")</f>
        <v/>
      </c>
      <c r="V1203" s="752"/>
      <c r="W1203" s="752"/>
      <c r="X1203" s="752"/>
      <c r="Y1203" s="752"/>
      <c r="Z1203" s="753" t="s">
        <v>211</v>
      </c>
      <c r="AA1203" s="753"/>
      <c r="AB1203" s="753"/>
      <c r="AC1203" s="753"/>
      <c r="AD1203" s="761" t="str">
        <f>IF(N1203="","",IF(AND(N1203+1&gt;$AN$6),"",N1203+1))</f>
        <v/>
      </c>
      <c r="AE1203" s="761"/>
      <c r="AF1203" s="761"/>
    </row>
    <row r="1204" spans="1:32" ht="9" customHeight="1">
      <c r="A1204" s="166" t="str">
        <f>IF(N1203="","",A1203+1)</f>
        <v/>
      </c>
      <c r="B1204" s="123"/>
      <c r="C1204" s="123"/>
      <c r="D1204" s="123"/>
      <c r="E1204" s="124"/>
      <c r="F1204" s="124"/>
      <c r="G1204" s="124"/>
      <c r="H1204" s="123"/>
      <c r="I1204" s="123"/>
      <c r="J1204" s="125"/>
      <c r="K1204" s="125"/>
      <c r="L1204" s="125"/>
      <c r="M1204" s="76"/>
      <c r="N1204" s="76"/>
      <c r="O1204" s="76"/>
      <c r="P1204" s="76"/>
      <c r="Q1204" s="770"/>
      <c r="R1204" s="123"/>
      <c r="S1204" s="123"/>
      <c r="T1204" s="123"/>
      <c r="U1204" s="124"/>
      <c r="V1204" s="124"/>
      <c r="W1204" s="124"/>
      <c r="X1204" s="123"/>
      <c r="Y1204" s="123"/>
      <c r="Z1204" s="125"/>
      <c r="AA1204" s="125"/>
      <c r="AB1204" s="125"/>
      <c r="AC1204" s="76"/>
      <c r="AD1204" s="76"/>
      <c r="AE1204" s="76"/>
      <c r="AF1204" s="76"/>
    </row>
    <row r="1205" spans="1:32" ht="21" customHeight="1">
      <c r="A1205" s="166" t="str">
        <f>IF(N1203="","",A1204+1)</f>
        <v/>
      </c>
      <c r="B1205" s="762" t="s">
        <v>213</v>
      </c>
      <c r="C1205" s="610" t="s">
        <v>214</v>
      </c>
      <c r="D1205" s="610"/>
      <c r="E1205" s="610"/>
      <c r="F1205" s="763" t="s">
        <v>13</v>
      </c>
      <c r="G1205" s="764"/>
      <c r="H1205" s="764"/>
      <c r="I1205" s="765"/>
      <c r="J1205" s="613" t="s">
        <v>184</v>
      </c>
      <c r="K1205" s="614" t="s">
        <v>167</v>
      </c>
      <c r="L1205" s="615"/>
      <c r="M1205" s="615"/>
      <c r="N1205" s="616"/>
      <c r="O1205" s="580" t="s">
        <v>185</v>
      </c>
      <c r="P1205" s="581" t="s">
        <v>186</v>
      </c>
      <c r="Q1205" s="770"/>
      <c r="R1205" s="762" t="s">
        <v>213</v>
      </c>
      <c r="S1205" s="610" t="s">
        <v>214</v>
      </c>
      <c r="T1205" s="610"/>
      <c r="U1205" s="610"/>
      <c r="V1205" s="763" t="s">
        <v>13</v>
      </c>
      <c r="W1205" s="764"/>
      <c r="X1205" s="764"/>
      <c r="Y1205" s="765"/>
      <c r="Z1205" s="613" t="s">
        <v>184</v>
      </c>
      <c r="AA1205" s="614" t="s">
        <v>167</v>
      </c>
      <c r="AB1205" s="615"/>
      <c r="AC1205" s="615"/>
      <c r="AD1205" s="616"/>
      <c r="AE1205" s="580" t="s">
        <v>185</v>
      </c>
      <c r="AF1205" s="581" t="s">
        <v>186</v>
      </c>
    </row>
    <row r="1206" spans="1:32" ht="90.75" customHeight="1">
      <c r="A1206" s="166" t="str">
        <f>IF(N1203="","",A1205+1)</f>
        <v/>
      </c>
      <c r="B1206" s="762"/>
      <c r="C1206" s="171" t="s">
        <v>11</v>
      </c>
      <c r="D1206" s="171" t="s">
        <v>180</v>
      </c>
      <c r="E1206" s="171" t="s">
        <v>108</v>
      </c>
      <c r="F1206" s="171" t="s">
        <v>182</v>
      </c>
      <c r="G1206" s="171" t="s">
        <v>183</v>
      </c>
      <c r="H1206" s="305" t="s">
        <v>10</v>
      </c>
      <c r="I1206" s="171" t="s">
        <v>108</v>
      </c>
      <c r="J1206" s="613"/>
      <c r="K1206" s="172" t="s">
        <v>182</v>
      </c>
      <c r="L1206" s="172" t="s">
        <v>183</v>
      </c>
      <c r="M1206" s="173" t="s">
        <v>10</v>
      </c>
      <c r="N1206" s="171" t="s">
        <v>108</v>
      </c>
      <c r="O1206" s="580"/>
      <c r="P1206" s="736"/>
      <c r="Q1206" s="770"/>
      <c r="R1206" s="762"/>
      <c r="S1206" s="171" t="s">
        <v>11</v>
      </c>
      <c r="T1206" s="171" t="s">
        <v>180</v>
      </c>
      <c r="U1206" s="171" t="s">
        <v>108</v>
      </c>
      <c r="V1206" s="171" t="s">
        <v>182</v>
      </c>
      <c r="W1206" s="171" t="s">
        <v>183</v>
      </c>
      <c r="X1206" s="305" t="s">
        <v>10</v>
      </c>
      <c r="Y1206" s="171" t="s">
        <v>108</v>
      </c>
      <c r="Z1206" s="613"/>
      <c r="AA1206" s="172" t="s">
        <v>182</v>
      </c>
      <c r="AB1206" s="172" t="s">
        <v>183</v>
      </c>
      <c r="AC1206" s="173" t="s">
        <v>10</v>
      </c>
      <c r="AD1206" s="171" t="s">
        <v>108</v>
      </c>
      <c r="AE1206" s="580"/>
      <c r="AF1206" s="736">
        <v>0</v>
      </c>
    </row>
    <row r="1207" spans="1:32" ht="18.75" customHeight="1">
      <c r="A1207" s="166" t="str">
        <f>IF(N1203="","",A1206+1)</f>
        <v/>
      </c>
      <c r="B1207" s="762"/>
      <c r="C1207" s="390">
        <v>20</v>
      </c>
      <c r="D1207" s="390">
        <v>20</v>
      </c>
      <c r="E1207" s="116">
        <v>40</v>
      </c>
      <c r="F1207" s="390">
        <v>30</v>
      </c>
      <c r="G1207" s="390">
        <v>18</v>
      </c>
      <c r="H1207" s="390">
        <v>12</v>
      </c>
      <c r="I1207" s="116">
        <v>60</v>
      </c>
      <c r="J1207" s="118">
        <v>100</v>
      </c>
      <c r="K1207" s="390">
        <v>50</v>
      </c>
      <c r="L1207" s="390">
        <v>30</v>
      </c>
      <c r="M1207" s="390">
        <v>20</v>
      </c>
      <c r="N1207" s="116">
        <v>100</v>
      </c>
      <c r="O1207" s="118">
        <v>200</v>
      </c>
      <c r="P1207" s="775" t="str">
        <f>IF(AND(N1203="",C1200="",E1201="",N1201=""),"",IF(OR(C1200=1,C1200=2),600,800))</f>
        <v/>
      </c>
      <c r="Q1207" s="770"/>
      <c r="R1207" s="762"/>
      <c r="S1207" s="390">
        <v>20</v>
      </c>
      <c r="T1207" s="390">
        <v>20</v>
      </c>
      <c r="U1207" s="116">
        <v>40</v>
      </c>
      <c r="V1207" s="390">
        <v>30</v>
      </c>
      <c r="W1207" s="390">
        <v>18</v>
      </c>
      <c r="X1207" s="390">
        <v>12</v>
      </c>
      <c r="Y1207" s="116">
        <v>60</v>
      </c>
      <c r="Z1207" s="118">
        <v>100</v>
      </c>
      <c r="AA1207" s="390">
        <v>50</v>
      </c>
      <c r="AB1207" s="390">
        <v>30</v>
      </c>
      <c r="AC1207" s="390">
        <v>20</v>
      </c>
      <c r="AD1207" s="116">
        <v>100</v>
      </c>
      <c r="AE1207" s="118">
        <v>200</v>
      </c>
      <c r="AF1207" s="775" t="str">
        <f>IF(AND(AD1203="",S1200="",U1201="",AD1201=""),"",IF(OR(S1200=1,S1200=2),600,800))</f>
        <v/>
      </c>
    </row>
    <row r="1208" spans="1:32" ht="21" customHeight="1">
      <c r="A1208" s="166" t="str">
        <f>IF(N1203="","",A1207+1)</f>
        <v/>
      </c>
      <c r="B1208" s="122" t="str">
        <f>'Result Sheet'!$L$4</f>
        <v xml:space="preserve">हिन्दी </v>
      </c>
      <c r="C1208" s="391" t="str">
        <f>IFERROR(VLOOKUP(N1203,Marks,11,0),"")</f>
        <v/>
      </c>
      <c r="D1208" s="391" t="str">
        <f>IFERROR(VLOOKUP(N1203,Marks,12,0),"")</f>
        <v/>
      </c>
      <c r="E1208" s="117" t="str">
        <f>IFERROR(VLOOKUP(N1203,Marks,13,0),"")</f>
        <v/>
      </c>
      <c r="F1208" s="391" t="str">
        <f>IFERROR(VLOOKUP(N1203,Marks,14,0),"")</f>
        <v/>
      </c>
      <c r="G1208" s="391" t="str">
        <f>IFERROR(VLOOKUP(N1203,Marks,15,0),"")</f>
        <v/>
      </c>
      <c r="H1208" s="391" t="str">
        <f>IFERROR(VLOOKUP(N1203,Marks,16,0),"")</f>
        <v/>
      </c>
      <c r="I1208" s="117" t="str">
        <f>IFERROR(VLOOKUP(N1203,Marks,17,0),"")</f>
        <v/>
      </c>
      <c r="J1208" s="119">
        <f>IFERROR(VLOOKUP(N1203,Marks,18,0),"")</f>
        <v>0</v>
      </c>
      <c r="K1208" s="391" t="str">
        <f>IFERROR(VLOOKUP(N1203,Marks,19,0),"")</f>
        <v/>
      </c>
      <c r="L1208" s="391" t="str">
        <f>IFERROR(VLOOKUP(N1203,Marks,20,0),"")</f>
        <v/>
      </c>
      <c r="M1208" s="391" t="str">
        <f>IFERROR(VLOOKUP(N1203,Marks,21,0),"")</f>
        <v/>
      </c>
      <c r="N1208" s="117" t="str">
        <f>IFERROR(VLOOKUP(N1203,Marks,22,0),"")</f>
        <v/>
      </c>
      <c r="O1208" s="119" t="str">
        <f>IFERROR(VLOOKUP(N1203,Marks,23,0),"")</f>
        <v/>
      </c>
      <c r="P1208" s="323" t="str">
        <f>IFERROR(VLOOKUP(N1203,Marks,29,0),"")</f>
        <v/>
      </c>
      <c r="Q1208" s="770"/>
      <c r="R1208" s="122" t="str">
        <f>'Result Sheet'!$L$4</f>
        <v xml:space="preserve">हिन्दी </v>
      </c>
      <c r="S1208" s="391" t="str">
        <f>IFERROR(VLOOKUP(AD1203,Marks,11,0),"")</f>
        <v/>
      </c>
      <c r="T1208" s="391" t="str">
        <f>IFERROR(VLOOKUP(AD1203,Marks,12,0),"")</f>
        <v/>
      </c>
      <c r="U1208" s="117" t="str">
        <f>IFERROR(VLOOKUP(AD1203,Marks,13,0),"")</f>
        <v/>
      </c>
      <c r="V1208" s="391" t="str">
        <f>IFERROR(VLOOKUP(AD1203,Marks,14,0),"")</f>
        <v/>
      </c>
      <c r="W1208" s="391" t="str">
        <f>IFERROR(VLOOKUP(AD1203,Marks,15,0),"")</f>
        <v/>
      </c>
      <c r="X1208" s="391" t="str">
        <f>IFERROR(VLOOKUP(AD1203,Marks,16,0),"")</f>
        <v/>
      </c>
      <c r="Y1208" s="117" t="str">
        <f>IFERROR(VLOOKUP(AD1203,Marks,17,0),"")</f>
        <v/>
      </c>
      <c r="Z1208" s="119">
        <f>IFERROR(VLOOKUP(AD1203,Marks,18,0),"")</f>
        <v>0</v>
      </c>
      <c r="AA1208" s="391" t="str">
        <f>IFERROR(VLOOKUP(AD1203,Marks,19,0),"")</f>
        <v/>
      </c>
      <c r="AB1208" s="391" t="str">
        <f>IFERROR(VLOOKUP(AD1203,Marks,20,0),"")</f>
        <v/>
      </c>
      <c r="AC1208" s="391" t="str">
        <f>IFERROR(VLOOKUP(AD1203,Marks,21,0),"")</f>
        <v/>
      </c>
      <c r="AD1208" s="117" t="str">
        <f>IFERROR(VLOOKUP(AD1203,Marks,22,0),"")</f>
        <v/>
      </c>
      <c r="AE1208" s="119" t="str">
        <f>IFERROR(VLOOKUP(AD1203,Marks,23,0),"")</f>
        <v/>
      </c>
      <c r="AF1208" s="323" t="str">
        <f>IFERROR(VLOOKUP(AD1203,Marks,29,0),"")</f>
        <v/>
      </c>
    </row>
    <row r="1209" spans="1:32" ht="21" customHeight="1">
      <c r="A1209" s="166" t="str">
        <f>IF(N1203="","",A1208+1)</f>
        <v/>
      </c>
      <c r="B1209" s="122" t="str">
        <f>'Result Sheet'!$AE$4</f>
        <v xml:space="preserve">अंग्रेजी </v>
      </c>
      <c r="C1209" s="391" t="str">
        <f>IFERROR(VLOOKUP(N1203,Marks,30,0),"")</f>
        <v/>
      </c>
      <c r="D1209" s="391" t="str">
        <f>IFERROR(VLOOKUP(N1203,Marks,31,0),"")</f>
        <v/>
      </c>
      <c r="E1209" s="117" t="str">
        <f>IFERROR(VLOOKUP(N1203,Marks,32,0),"")</f>
        <v/>
      </c>
      <c r="F1209" s="391" t="str">
        <f>IFERROR(VLOOKUP(N1203,Marks,33,0),"")</f>
        <v/>
      </c>
      <c r="G1209" s="391" t="str">
        <f>IFERROR(VLOOKUP(N1203,Marks,34,0),"")</f>
        <v/>
      </c>
      <c r="H1209" s="391" t="str">
        <f>IFERROR(VLOOKUP(N1203,Marks,35,0),"")</f>
        <v/>
      </c>
      <c r="I1209" s="117" t="str">
        <f>IFERROR(VLOOKUP(N1203,Marks,36,0),"")</f>
        <v/>
      </c>
      <c r="J1209" s="119">
        <f>IFERROR(VLOOKUP(N1203,Marks,37,0),"")</f>
        <v>0</v>
      </c>
      <c r="K1209" s="391" t="str">
        <f>IFERROR(VLOOKUP(N1203,Marks,38,0),"")</f>
        <v/>
      </c>
      <c r="L1209" s="391" t="str">
        <f>IFERROR(VLOOKUP(N1203,Marks,39,0),"")</f>
        <v/>
      </c>
      <c r="M1209" s="391" t="str">
        <f>IFERROR(VLOOKUP(N1203,Marks,40,0),"")</f>
        <v/>
      </c>
      <c r="N1209" s="117" t="str">
        <f>IFERROR(VLOOKUP(N1203,Marks,41,0),"")</f>
        <v/>
      </c>
      <c r="O1209" s="119" t="str">
        <f>IFERROR(VLOOKUP(N1203,Marks,42,0),"")</f>
        <v/>
      </c>
      <c r="P1209" s="323" t="str">
        <f>IFERROR(VLOOKUP(N1203,Marks,48,0),"")</f>
        <v/>
      </c>
      <c r="Q1209" s="770"/>
      <c r="R1209" s="122" t="str">
        <f>'Result Sheet'!$AE$4</f>
        <v xml:space="preserve">अंग्रेजी </v>
      </c>
      <c r="S1209" s="391" t="str">
        <f>IFERROR(VLOOKUP(AD1203,Marks,30,0),"")</f>
        <v/>
      </c>
      <c r="T1209" s="391" t="str">
        <f>IFERROR(VLOOKUP(AD1203,Marks,31,0),"")</f>
        <v/>
      </c>
      <c r="U1209" s="117" t="str">
        <f>IFERROR(VLOOKUP(AD1203,Marks,32,0),"")</f>
        <v/>
      </c>
      <c r="V1209" s="391" t="str">
        <f>IFERROR(VLOOKUP(AD1203,Marks,33,0),"")</f>
        <v/>
      </c>
      <c r="W1209" s="391" t="str">
        <f>IFERROR(VLOOKUP(AD1203,Marks,34,0),"")</f>
        <v/>
      </c>
      <c r="X1209" s="391" t="str">
        <f>IFERROR(VLOOKUP(AD1203,Marks,35,0),"")</f>
        <v/>
      </c>
      <c r="Y1209" s="117" t="str">
        <f>IFERROR(VLOOKUP(AD1203,Marks,36,0),"")</f>
        <v/>
      </c>
      <c r="Z1209" s="119">
        <f>IFERROR(VLOOKUP(AD1203,Marks,37,0),"")</f>
        <v>0</v>
      </c>
      <c r="AA1209" s="391" t="str">
        <f>IFERROR(VLOOKUP(AD1203,Marks,38,0),"")</f>
        <v/>
      </c>
      <c r="AB1209" s="391" t="str">
        <f>IFERROR(VLOOKUP(AD1203,Marks,39,0),"")</f>
        <v/>
      </c>
      <c r="AC1209" s="391" t="str">
        <f>IFERROR(VLOOKUP(AD1203,Marks,40,0),"")</f>
        <v/>
      </c>
      <c r="AD1209" s="117" t="str">
        <f>IFERROR(VLOOKUP(AD1203,Marks,41,0),"")</f>
        <v/>
      </c>
      <c r="AE1209" s="119" t="str">
        <f>IFERROR(VLOOKUP(AD1203,Marks,42,0),"")</f>
        <v/>
      </c>
      <c r="AF1209" s="323" t="str">
        <f>IFERROR(VLOOKUP(AD1203,Marks,48,0),"")</f>
        <v/>
      </c>
    </row>
    <row r="1210" spans="1:32" ht="21" customHeight="1">
      <c r="A1210" s="166" t="str">
        <f>IF(N1203="","",A1209+1)</f>
        <v/>
      </c>
      <c r="B1210" s="122" t="str">
        <f>'Result Sheet'!$AX$4</f>
        <v xml:space="preserve">गणित </v>
      </c>
      <c r="C1210" s="391" t="str">
        <f>IFERROR(VLOOKUP(N1203,Marks,49,0),"")</f>
        <v/>
      </c>
      <c r="D1210" s="391" t="str">
        <f>IFERROR(VLOOKUP(N1203,Marks,50,0),"")</f>
        <v/>
      </c>
      <c r="E1210" s="117" t="str">
        <f>IFERROR(VLOOKUP(N1203,Marks,51,0),"")</f>
        <v/>
      </c>
      <c r="F1210" s="391" t="str">
        <f>IFERROR(VLOOKUP(N1203,Marks,52,0),"")</f>
        <v/>
      </c>
      <c r="G1210" s="391" t="str">
        <f>IFERROR(VLOOKUP(N1203,Marks,53,0),"")</f>
        <v/>
      </c>
      <c r="H1210" s="391" t="str">
        <f>IFERROR(VLOOKUP(N1203,Marks,54,0),"")</f>
        <v/>
      </c>
      <c r="I1210" s="117" t="str">
        <f>IFERROR(VLOOKUP(N1203,Marks,55,0),"")</f>
        <v/>
      </c>
      <c r="J1210" s="119">
        <f>IFERROR(VLOOKUP(N1203,Marks,56,0),"")</f>
        <v>0</v>
      </c>
      <c r="K1210" s="391" t="str">
        <f>IFERROR(VLOOKUP(N1203,Marks,57,0),"")</f>
        <v/>
      </c>
      <c r="L1210" s="391" t="str">
        <f>IFERROR(VLOOKUP(N1203,Marks,58,0),"")</f>
        <v/>
      </c>
      <c r="M1210" s="391" t="str">
        <f>IFERROR(VLOOKUP(N1203,Marks,59,0),"")</f>
        <v/>
      </c>
      <c r="N1210" s="117" t="str">
        <f>IFERROR(VLOOKUP(N1203,Marks,60,0),"")</f>
        <v/>
      </c>
      <c r="O1210" s="119" t="str">
        <f>IFERROR(VLOOKUP(N1203,Marks,61,0),"")</f>
        <v/>
      </c>
      <c r="P1210" s="323" t="str">
        <f>IFERROR(VLOOKUP(N1203,Marks,67,0),"")</f>
        <v/>
      </c>
      <c r="Q1210" s="770"/>
      <c r="R1210" s="122" t="str">
        <f>'Result Sheet'!$AX$4</f>
        <v xml:space="preserve">गणित </v>
      </c>
      <c r="S1210" s="391" t="str">
        <f>IFERROR(VLOOKUP(AD1203,Marks,49,0),"")</f>
        <v/>
      </c>
      <c r="T1210" s="391" t="str">
        <f>IFERROR(VLOOKUP(AD1203,Marks,50,0),"")</f>
        <v/>
      </c>
      <c r="U1210" s="117" t="str">
        <f>IFERROR(VLOOKUP(AD1203,Marks,51,0),"")</f>
        <v/>
      </c>
      <c r="V1210" s="391" t="str">
        <f>IFERROR(VLOOKUP(AD1203,Marks,52,0),"")</f>
        <v/>
      </c>
      <c r="W1210" s="391" t="str">
        <f>IFERROR(VLOOKUP(AD1203,Marks,53,0),"")</f>
        <v/>
      </c>
      <c r="X1210" s="391" t="str">
        <f>IFERROR(VLOOKUP(AD1203,Marks,54,0),"")</f>
        <v/>
      </c>
      <c r="Y1210" s="117" t="str">
        <f>IFERROR(VLOOKUP(AD1203,Marks,55,0),"")</f>
        <v/>
      </c>
      <c r="Z1210" s="119">
        <f>IFERROR(VLOOKUP(AD1203,Marks,56,0),"")</f>
        <v>0</v>
      </c>
      <c r="AA1210" s="391" t="str">
        <f>IFERROR(VLOOKUP(AD1203,Marks,57,0),"")</f>
        <v/>
      </c>
      <c r="AB1210" s="391" t="str">
        <f>IFERROR(VLOOKUP(AD1203,Marks,58,0),"")</f>
        <v/>
      </c>
      <c r="AC1210" s="391" t="str">
        <f>IFERROR(VLOOKUP(AD1203,Marks,59,0),"")</f>
        <v/>
      </c>
      <c r="AD1210" s="117" t="str">
        <f>IFERROR(VLOOKUP(AD1203,Marks,60,0),"")</f>
        <v/>
      </c>
      <c r="AE1210" s="119" t="str">
        <f>IFERROR(VLOOKUP(AD1203,Marks,61,0),"")</f>
        <v/>
      </c>
      <c r="AF1210" s="323" t="str">
        <f>IFERROR(VLOOKUP(AD1203,Marks,67,0),"")</f>
        <v/>
      </c>
    </row>
    <row r="1211" spans="1:32" ht="21" customHeight="1">
      <c r="A1211" s="166" t="str">
        <f>IF(N1203="","",A1210+1)</f>
        <v/>
      </c>
      <c r="B1211" s="122" t="str">
        <f>'Result Sheet'!$BQ$4</f>
        <v xml:space="preserve">पर्यावरण अध्ययन </v>
      </c>
      <c r="C1211" s="391" t="str">
        <f>IFERROR(VLOOKUP(N1203,Marks,68,0),"")</f>
        <v/>
      </c>
      <c r="D1211" s="391" t="str">
        <f>IFERROR(VLOOKUP(N1203,Marks,69,0),"")</f>
        <v/>
      </c>
      <c r="E1211" s="117" t="str">
        <f>IFERROR(VLOOKUP(N1203,Marks,70,0),"")</f>
        <v/>
      </c>
      <c r="F1211" s="391" t="str">
        <f>IFERROR(VLOOKUP(N1203,Marks,71,0),"")</f>
        <v/>
      </c>
      <c r="G1211" s="391" t="str">
        <f>IFERROR(VLOOKUP(N1203,Marks,72,0),"")</f>
        <v/>
      </c>
      <c r="H1211" s="391" t="str">
        <f>IFERROR(VLOOKUP(N1203,Marks,73,0),"")</f>
        <v/>
      </c>
      <c r="I1211" s="117" t="str">
        <f>IFERROR(VLOOKUP(N1203,Marks,74,0),"")</f>
        <v/>
      </c>
      <c r="J1211" s="119">
        <f>IFERROR(VLOOKUP(N1203,Marks,75,0),"")</f>
        <v>0</v>
      </c>
      <c r="K1211" s="391" t="str">
        <f>IFERROR(VLOOKUP(N1203,Marks,76,0),"")</f>
        <v/>
      </c>
      <c r="L1211" s="391" t="str">
        <f>IFERROR(VLOOKUP(N1203,Marks,77,0),"")</f>
        <v/>
      </c>
      <c r="M1211" s="391" t="str">
        <f>IFERROR(VLOOKUP(N1203,Marks,78,0),"")</f>
        <v/>
      </c>
      <c r="N1211" s="117" t="str">
        <f>IFERROR(VLOOKUP(N1203,Marks,79,0),"")</f>
        <v/>
      </c>
      <c r="O1211" s="119" t="str">
        <f>IFERROR(VLOOKUP(N1203,Marks,80,0),"")</f>
        <v/>
      </c>
      <c r="P1211" s="323" t="str">
        <f>IFERROR(VLOOKUP(N1203,Marks,86,0),"")</f>
        <v/>
      </c>
      <c r="Q1211" s="770"/>
      <c r="R1211" s="122" t="str">
        <f>'Result Sheet'!$BQ$4</f>
        <v xml:space="preserve">पर्यावरण अध्ययन </v>
      </c>
      <c r="S1211" s="391" t="str">
        <f>IFERROR(VLOOKUP(AD1203,Marks,68,0),"")</f>
        <v/>
      </c>
      <c r="T1211" s="391" t="str">
        <f>IFERROR(VLOOKUP(AD1203,Marks,69,0),"")</f>
        <v/>
      </c>
      <c r="U1211" s="117" t="str">
        <f>IFERROR(VLOOKUP(AD1203,Marks,70,0),"")</f>
        <v/>
      </c>
      <c r="V1211" s="391" t="str">
        <f>IFERROR(VLOOKUP(AD1203,Marks,71,0),"")</f>
        <v/>
      </c>
      <c r="W1211" s="391" t="str">
        <f>IFERROR(VLOOKUP(AD1203,Marks,72,0),"")</f>
        <v/>
      </c>
      <c r="X1211" s="391" t="str">
        <f>IFERROR(VLOOKUP(AD1203,Marks,73,0),"")</f>
        <v/>
      </c>
      <c r="Y1211" s="117" t="str">
        <f>IFERROR(VLOOKUP(AD1203,Marks,74,0),"")</f>
        <v/>
      </c>
      <c r="Z1211" s="119">
        <f>IFERROR(VLOOKUP(AD1203,Marks,75,0),"")</f>
        <v>0</v>
      </c>
      <c r="AA1211" s="391" t="str">
        <f>IFERROR(VLOOKUP(AD1203,Marks,76,0),"")</f>
        <v/>
      </c>
      <c r="AB1211" s="391" t="str">
        <f>IFERROR(VLOOKUP(AD1203,Marks,77,0),"")</f>
        <v/>
      </c>
      <c r="AC1211" s="391" t="str">
        <f>IFERROR(VLOOKUP(AD1203,Marks,78,0),"")</f>
        <v/>
      </c>
      <c r="AD1211" s="117" t="str">
        <f>IFERROR(VLOOKUP(AD1203,Marks,79,0),"")</f>
        <v/>
      </c>
      <c r="AE1211" s="119" t="str">
        <f>IFERROR(VLOOKUP(AD1203,Marks,80,0),"")</f>
        <v/>
      </c>
      <c r="AF1211" s="323" t="str">
        <f>IFERROR(VLOOKUP(AD1203,Marks,86,0),"")</f>
        <v/>
      </c>
    </row>
    <row r="1212" spans="1:32" ht="25.5" customHeight="1">
      <c r="A1212" s="166" t="str">
        <f>IF(N1203="","",A1211+1)</f>
        <v/>
      </c>
      <c r="B1212" s="392" t="s">
        <v>215</v>
      </c>
      <c r="C1212" s="120" t="str">
        <f>IF(AND(C1208="",C1209="",C1210="",C1211=""),"",IF(OR(C1200=1,C1200=2),SUM(C1208:C1210),SUM(C1208:C1211)))</f>
        <v/>
      </c>
      <c r="D1212" s="120" t="str">
        <f>IF(AND(D1208="",D1209="",D1210="",D1211=""),"",IF(OR(C1200=1,C1200=2),SUM(D1208:D1210),SUM(D1208:D1211)))</f>
        <v/>
      </c>
      <c r="E1212" s="120" t="str">
        <f>IF(AND(E1208="",E1209="",E1210="",E1211=""),"",IF(OR(C1200=1,C1200=2),SUM(E1208:E1210),SUM(E1208:E1211)))</f>
        <v/>
      </c>
      <c r="F1212" s="120" t="str">
        <f>IF(AND(F1208="",F1209="",F1210="",F1211=""),"",IF(OR(C1200=1,C1200=2),SUM(F1208:F1210),SUM(F1208:F1211)))</f>
        <v/>
      </c>
      <c r="G1212" s="120" t="str">
        <f>IF(AND(G1208="",G1209="",G1210="",G1211=""),"",IF(OR(C1200=1,C1200=2),SUM(G1208:G1210),SUM(G1208:G1211)))</f>
        <v/>
      </c>
      <c r="H1212" s="120" t="str">
        <f>IF(AND(H1208="",H1209="",H1210="",H1211=""),"",IF(OR(C1200=1,C1200=2),SUM(H1208:H1210),SUM(H1208:H1211)))</f>
        <v/>
      </c>
      <c r="I1212" s="120" t="str">
        <f>IF(AND(I1208="",I1209="",I1210="",I1211=""),"",IF(OR(C1200=1,C1200=2),SUM(I1208:I1210),SUM(I1208:I1211)))</f>
        <v/>
      </c>
      <c r="J1212" s="120">
        <f>IF(AND(J1208="",J1209="",J1210="",J1211=""),"",IF(OR(C1200=1,C1200=2),SUM(J1208:J1210),SUM(J1208:J1211)))</f>
        <v>0</v>
      </c>
      <c r="K1212" s="120" t="str">
        <f>IF(AND(K1208="",K1209="",K1210="",K1211=""),"",IF(OR(C1200=1,C1200=2),SUM(K1208:K1210),SUM(K1208:K1211)))</f>
        <v/>
      </c>
      <c r="L1212" s="120" t="str">
        <f>IF(AND(L1208="",L1209="",L1210="",L1211=""),"",IF(OR(C1200=1,C1200=2),SUM(L1208:L1210),SUM(L1208:L1211)))</f>
        <v/>
      </c>
      <c r="M1212" s="120" t="str">
        <f>IF(AND(M1208="",M1209="",M1210="",M1211=""),"",IF(OR(C1200=1,C1200=2),SUM(M1208:M1210),SUM(M1208:M1211)))</f>
        <v/>
      </c>
      <c r="N1212" s="120" t="str">
        <f>IF(AND(N1208="",N1209="",N1210="",N1211=""),"",IF(OR(C1200=1,C1200=2),SUM(N1208:N1210),SUM(N1208:N1211)))</f>
        <v/>
      </c>
      <c r="O1212" s="120" t="str">
        <f>IF(AND(O1208="",O1209="",O1210="",O1211=""),"",IF(OR(C1200=1,C1200=2),SUM(O1208:O1210),SUM(O1208:O1211)))</f>
        <v/>
      </c>
      <c r="P1212" s="326" t="str">
        <f>IF(OR(N1203="",E1201="",O1212=""),"",IF(O1212&gt;=81%*P1207,"A",IF(O1212&gt;=61%*P1207,"B",IF(O1212&gt;=41%*P1207,"C",IF(O1212&gt;=21%*P1207,"D","E")))))</f>
        <v/>
      </c>
      <c r="Q1212" s="770"/>
      <c r="R1212" s="392" t="s">
        <v>215</v>
      </c>
      <c r="S1212" s="120" t="str">
        <f>IF(AND(S1208="",S1209="",S1210="",S1211=""),"",IF(OR(S1200=1,S1200=2),SUM(S1208:S1210),SUM(S1208:S1211)))</f>
        <v/>
      </c>
      <c r="T1212" s="120" t="str">
        <f>IF(AND(T1208="",T1209="",T1210="",T1211=""),"",IF(OR(S1200=1,S1200=2),SUM(T1208:T1210),SUM(T1208:T1211)))</f>
        <v/>
      </c>
      <c r="U1212" s="120" t="str">
        <f>IF(AND(U1208="",U1209="",U1210="",U1211=""),"",IF(OR(S1200=1,S1200=2),SUM(U1208:U1210),SUM(U1208:U1211)))</f>
        <v/>
      </c>
      <c r="V1212" s="120" t="str">
        <f>IF(AND(V1208="",V1209="",V1210="",V1211=""),"",IF(OR(S1200=1,S1200=2),SUM(V1208:V1210),SUM(V1208:V1211)))</f>
        <v/>
      </c>
      <c r="W1212" s="120" t="str">
        <f>IF(AND(W1208="",W1209="",W1210="",W1211=""),"",IF(OR(S1200=1,S1200=2),SUM(W1208:W1210),SUM(W1208:W1211)))</f>
        <v/>
      </c>
      <c r="X1212" s="120" t="str">
        <f>IF(AND(X1208="",X1209="",X1210="",X1211=""),"",IF(OR(S1200=1,S1200=2),SUM(X1208:X1210),SUM(X1208:X1211)))</f>
        <v/>
      </c>
      <c r="Y1212" s="120" t="str">
        <f>IF(AND(Y1208="",Y1209="",Y1210="",Y1211=""),"",IF(OR(S1200=1,S1200=2),SUM(Y1208:Y1210),SUM(Y1208:Y1211)))</f>
        <v/>
      </c>
      <c r="Z1212" s="120">
        <f>IF(AND(Z1208="",Z1209="",Z1210="",Z1211=""),"",IF(OR(S1200=1,S1200=2),SUM(Z1208:Z1210),SUM(Z1208:Z1211)))</f>
        <v>0</v>
      </c>
      <c r="AA1212" s="120" t="str">
        <f>IF(AND(AA1208="",AA1209="",AA1210="",AA1211=""),"",IF(OR(S1200=1,S1200=2),SUM(AA1208:AA1210),SUM(AA1208:AA1211)))</f>
        <v/>
      </c>
      <c r="AB1212" s="120" t="str">
        <f>IF(AND(AB1208="",AB1209="",AB1210="",AB1211=""),"",IF(OR(S1200=1,S1200=2),SUM(AB1208:AB1210),SUM(AB1208:AB1211)))</f>
        <v/>
      </c>
      <c r="AC1212" s="120" t="str">
        <f>IF(AND(AC1208="",AC1209="",AC1210="",AC1211=""),"",IF(OR(S1200=1,S1200=2),SUM(AC1208:AC1210),SUM(AC1208:AC1211)))</f>
        <v/>
      </c>
      <c r="AD1212" s="120" t="str">
        <f>IF(AND(AD1208="",AD1209="",AD1210="",AD1211=""),"",IF(OR(S1200=1,S1200=2),SUM(AD1208:AD1210),SUM(AD1208:AD1211)))</f>
        <v/>
      </c>
      <c r="AE1212" s="120" t="str">
        <f>IF(AND(AE1208="",AE1209="",AE1210="",AE1211=""),"",IF(OR(S1200=1,S1200=2),SUM(AE1208:AE1210),SUM(AE1208:AE1211)))</f>
        <v/>
      </c>
      <c r="AF1212" s="326" t="str">
        <f>IF(OR(AD1203="",U1201="",AE1212=""),"",IF(AE1212&gt;=81%*AF1207,"A",IF(AE1212&gt;=61%*AF1207,"B",IF(AE1212&gt;=41%*AF1207,"C",IF(AE1212&gt;=21%*AF1207,"D","E")))))</f>
        <v/>
      </c>
    </row>
    <row r="1213" spans="1:32" ht="9" customHeight="1">
      <c r="A1213" s="166" t="str">
        <f>IF(N1203="","",A1212+1)</f>
        <v/>
      </c>
      <c r="B1213" s="737"/>
      <c r="C1213" s="737"/>
      <c r="D1213" s="737"/>
      <c r="E1213" s="737"/>
      <c r="F1213" s="737"/>
      <c r="G1213" s="737"/>
      <c r="H1213" s="737"/>
      <c r="I1213" s="737"/>
      <c r="J1213" s="737"/>
      <c r="K1213" s="737"/>
      <c r="L1213" s="737"/>
      <c r="M1213" s="737"/>
      <c r="N1213" s="737"/>
      <c r="O1213" s="737"/>
      <c r="P1213" s="737"/>
      <c r="Q1213" s="770"/>
      <c r="R1213" s="737"/>
      <c r="S1213" s="737"/>
      <c r="T1213" s="737"/>
      <c r="U1213" s="737"/>
      <c r="V1213" s="737"/>
      <c r="W1213" s="737"/>
      <c r="X1213" s="737"/>
      <c r="Y1213" s="737"/>
      <c r="Z1213" s="737"/>
      <c r="AA1213" s="737"/>
      <c r="AB1213" s="737"/>
      <c r="AC1213" s="737"/>
      <c r="AD1213" s="737"/>
      <c r="AE1213" s="737"/>
      <c r="AF1213" s="737"/>
    </row>
    <row r="1214" spans="1:32" ht="22.5" customHeight="1">
      <c r="A1214" s="166" t="str">
        <f>IF(N1203="","",A1213+1)</f>
        <v/>
      </c>
      <c r="B1214" s="738" t="s">
        <v>213</v>
      </c>
      <c r="C1214" s="738"/>
      <c r="D1214" s="739" t="s">
        <v>229</v>
      </c>
      <c r="E1214" s="740"/>
      <c r="F1214" s="393" t="s">
        <v>186</v>
      </c>
      <c r="G1214" s="738" t="s">
        <v>213</v>
      </c>
      <c r="H1214" s="738"/>
      <c r="I1214" s="739" t="s">
        <v>229</v>
      </c>
      <c r="J1214" s="740"/>
      <c r="K1214" s="393" t="s">
        <v>186</v>
      </c>
      <c r="L1214" s="738" t="s">
        <v>213</v>
      </c>
      <c r="M1214" s="738"/>
      <c r="N1214" s="739" t="s">
        <v>229</v>
      </c>
      <c r="O1214" s="740"/>
      <c r="P1214" s="393" t="s">
        <v>186</v>
      </c>
      <c r="Q1214" s="770"/>
      <c r="R1214" s="738" t="s">
        <v>213</v>
      </c>
      <c r="S1214" s="738"/>
      <c r="T1214" s="739" t="s">
        <v>229</v>
      </c>
      <c r="U1214" s="740"/>
      <c r="V1214" s="393" t="s">
        <v>186</v>
      </c>
      <c r="W1214" s="738" t="s">
        <v>213</v>
      </c>
      <c r="X1214" s="738"/>
      <c r="Y1214" s="739" t="s">
        <v>229</v>
      </c>
      <c r="Z1214" s="740"/>
      <c r="AA1214" s="393" t="s">
        <v>186</v>
      </c>
      <c r="AB1214" s="738" t="s">
        <v>213</v>
      </c>
      <c r="AC1214" s="738"/>
      <c r="AD1214" s="739" t="s">
        <v>229</v>
      </c>
      <c r="AE1214" s="740"/>
      <c r="AF1214" s="393" t="s">
        <v>186</v>
      </c>
    </row>
    <row r="1215" spans="1:32" ht="21.75" customHeight="1">
      <c r="A1215" s="166" t="str">
        <f>IF(N1203="","",A1214+1)</f>
        <v/>
      </c>
      <c r="B1215" s="741" t="s">
        <v>221</v>
      </c>
      <c r="C1215" s="742"/>
      <c r="D1215" s="742"/>
      <c r="E1215" s="119" t="str">
        <f>IFERROR(VLOOKUP(N1203,Marks,90,0),"")</f>
        <v/>
      </c>
      <c r="F1215" s="130" t="str">
        <f>IFERROR(VLOOKUP(N1203,Marks,94,0),"")</f>
        <v/>
      </c>
      <c r="G1215" s="741" t="s">
        <v>192</v>
      </c>
      <c r="H1215" s="742"/>
      <c r="I1215" s="742"/>
      <c r="J1215" s="119" t="str">
        <f>IFERROR(VLOOKUP(N1203,Marks,98,0),"")</f>
        <v/>
      </c>
      <c r="K1215" s="130" t="str">
        <f>IFERROR(VLOOKUP(N1203,Marks,102,0),"")</f>
        <v/>
      </c>
      <c r="L1215" s="743" t="s">
        <v>193</v>
      </c>
      <c r="M1215" s="744"/>
      <c r="N1215" s="744"/>
      <c r="O1215" s="119" t="str">
        <f>IFERROR(VLOOKUP(N1203,Marks,106,0),"")</f>
        <v/>
      </c>
      <c r="P1215" s="130" t="str">
        <f>IFERROR(VLOOKUP(N1203,Marks,110,0),"")</f>
        <v/>
      </c>
      <c r="Q1215" s="770"/>
      <c r="R1215" s="740" t="s">
        <v>221</v>
      </c>
      <c r="S1215" s="740"/>
      <c r="T1215" s="740"/>
      <c r="U1215" s="119" t="str">
        <f>IFERROR(VLOOKUP(AD1203,Marks,90,0),"")</f>
        <v/>
      </c>
      <c r="V1215" s="130" t="str">
        <f>IFERROR(VLOOKUP(AD1203,Marks,94,0),"")</f>
        <v/>
      </c>
      <c r="W1215" s="740" t="s">
        <v>192</v>
      </c>
      <c r="X1215" s="740"/>
      <c r="Y1215" s="740"/>
      <c r="Z1215" s="119" t="str">
        <f>IFERROR(VLOOKUP(AD1203,Marks,98,0),"")</f>
        <v/>
      </c>
      <c r="AA1215" s="130" t="str">
        <f>IFERROR(VLOOKUP(AD1203,Marks,102,0),"")</f>
        <v/>
      </c>
      <c r="AB1215" s="745" t="s">
        <v>193</v>
      </c>
      <c r="AC1215" s="745"/>
      <c r="AD1215" s="745"/>
      <c r="AE1215" s="119" t="str">
        <f>IFERROR(VLOOKUP(AD1203,Marks,106,0),"")</f>
        <v/>
      </c>
      <c r="AF1215" s="130" t="str">
        <f>IFERROR(VLOOKUP(AD1203,Marks,110,0),"")</f>
        <v/>
      </c>
    </row>
    <row r="1216" spans="1:32" ht="21" customHeight="1">
      <c r="A1216" s="166" t="str">
        <f>IF(N1203="","",A1215+1)</f>
        <v/>
      </c>
      <c r="B1216" s="732" t="s">
        <v>216</v>
      </c>
      <c r="C1216" s="732"/>
      <c r="D1216" s="732"/>
      <c r="E1216" s="746" t="str">
        <f>IFERROR(VLOOKUP(N1203,Marks,116,0),"")</f>
        <v/>
      </c>
      <c r="F1216" s="746"/>
      <c r="G1216" s="746"/>
      <c r="H1216" s="746"/>
      <c r="I1216" s="732" t="s">
        <v>217</v>
      </c>
      <c r="J1216" s="732"/>
      <c r="K1216" s="732"/>
      <c r="L1216" s="732"/>
      <c r="M1216" s="747" t="str">
        <f>IFERROR(VLOOKUP(N1203,Marks,117,0),"")</f>
        <v/>
      </c>
      <c r="N1216" s="747"/>
      <c r="O1216" s="747"/>
      <c r="P1216" s="747"/>
      <c r="Q1216" s="770"/>
      <c r="R1216" s="732" t="s">
        <v>216</v>
      </c>
      <c r="S1216" s="732"/>
      <c r="T1216" s="732"/>
      <c r="U1216" s="746" t="str">
        <f>IFERROR(VLOOKUP(AD1203,Marks,116,0),"")</f>
        <v/>
      </c>
      <c r="V1216" s="746"/>
      <c r="W1216" s="746"/>
      <c r="X1216" s="746"/>
      <c r="Y1216" s="732" t="s">
        <v>217</v>
      </c>
      <c r="Z1216" s="732"/>
      <c r="AA1216" s="732"/>
      <c r="AB1216" s="732"/>
      <c r="AC1216" s="747" t="str">
        <f>IFERROR(VLOOKUP(AD1203,Marks,117,0),"")</f>
        <v/>
      </c>
      <c r="AD1216" s="747"/>
      <c r="AE1216" s="747"/>
      <c r="AF1216" s="747"/>
    </row>
    <row r="1217" spans="1:32" ht="21" customHeight="1">
      <c r="A1217" s="166" t="str">
        <f>IF(N1203="","",A1216+1)</f>
        <v/>
      </c>
      <c r="B1217" s="732" t="s">
        <v>218</v>
      </c>
      <c r="C1217" s="732"/>
      <c r="D1217" s="732"/>
      <c r="E1217" s="774" t="str">
        <f>IFERROR(VLOOKUP(N1203,Marks,115,0),"")</f>
        <v/>
      </c>
      <c r="F1217" s="774"/>
      <c r="G1217" s="774"/>
      <c r="H1217" s="774"/>
      <c r="I1217" s="732" t="s">
        <v>219</v>
      </c>
      <c r="J1217" s="732"/>
      <c r="K1217" s="732"/>
      <c r="L1217" s="732"/>
      <c r="M1217" s="733" t="str">
        <f>IFERROR(VLOOKUP(N1203,Marks,112,0),"")</f>
        <v/>
      </c>
      <c r="N1217" s="733"/>
      <c r="O1217" s="733"/>
      <c r="P1217" s="733"/>
      <c r="Q1217" s="770"/>
      <c r="R1217" s="732" t="s">
        <v>218</v>
      </c>
      <c r="S1217" s="732"/>
      <c r="T1217" s="732"/>
      <c r="U1217" s="774" t="str">
        <f>IFERROR(VLOOKUP(AD1203,Marks,115,0),"")</f>
        <v/>
      </c>
      <c r="V1217" s="774"/>
      <c r="W1217" s="774"/>
      <c r="X1217" s="774"/>
      <c r="Y1217" s="732" t="s">
        <v>219</v>
      </c>
      <c r="Z1217" s="732"/>
      <c r="AA1217" s="732"/>
      <c r="AB1217" s="732"/>
      <c r="AC1217" s="733" t="str">
        <f>IFERROR(VLOOKUP(AD1203,Marks,112,0),"")</f>
        <v/>
      </c>
      <c r="AD1217" s="733"/>
      <c r="AE1217" s="733"/>
      <c r="AF1217" s="733"/>
    </row>
    <row r="1218" spans="1:32" ht="21" customHeight="1">
      <c r="A1218" s="166" t="str">
        <f>IF(N1203="","",A1217+1)</f>
        <v/>
      </c>
      <c r="B1218" s="732" t="s">
        <v>220</v>
      </c>
      <c r="C1218" s="732"/>
      <c r="D1218" s="732"/>
      <c r="E1218" s="324" t="str">
        <f>IFERROR(VLOOKUP(N1203,Marks,113,0),"")</f>
        <v/>
      </c>
      <c r="F1218" s="325" t="s">
        <v>341</v>
      </c>
      <c r="G1218" s="734" t="str">
        <f>IF(OR(N1203="",E1201="",O1212=""),"",IF(O1212&gt;=81%*P1207,"A",IF(O1212&gt;=61%*P1207,"B",IF(O1212&gt;=41%*P1207,"C",IF(O1212&gt;=21%*P1207,"D","E")))))</f>
        <v/>
      </c>
      <c r="H1218" s="734"/>
      <c r="I1218" s="732" t="s">
        <v>222</v>
      </c>
      <c r="J1218" s="732"/>
      <c r="K1218" s="732"/>
      <c r="L1218" s="732"/>
      <c r="M1218" s="769" t="str">
        <f>IFERROR(VLOOKUP(N1203,Marks,114,0),"")</f>
        <v/>
      </c>
      <c r="N1218" s="769"/>
      <c r="O1218" s="769"/>
      <c r="P1218" s="769"/>
      <c r="Q1218" s="770"/>
      <c r="R1218" s="732" t="s">
        <v>220</v>
      </c>
      <c r="S1218" s="732"/>
      <c r="T1218" s="732"/>
      <c r="U1218" s="324" t="str">
        <f>IFERROR(VLOOKUP(AD1203,Marks,113,0),"")</f>
        <v/>
      </c>
      <c r="V1218" s="325" t="s">
        <v>341</v>
      </c>
      <c r="W1218" s="734" t="str">
        <f>IF(OR(AD1203="",U1201="",AE1212=""),"",IF(AE1212&gt;=81%*AF1207,"A",IF(AE1212&gt;=61%*AF1207,"B",IF(AE1212&gt;=41%*AF1207,"C",IF(AE1212&gt;=21%*AF1207,"D","E")))))</f>
        <v/>
      </c>
      <c r="X1218" s="734"/>
      <c r="Y1218" s="732" t="s">
        <v>222</v>
      </c>
      <c r="Z1218" s="732"/>
      <c r="AA1218" s="732"/>
      <c r="AB1218" s="732"/>
      <c r="AC1218" s="769" t="str">
        <f>IFERROR(VLOOKUP(AD1203,Marks,114,0),"")</f>
        <v/>
      </c>
      <c r="AD1218" s="769"/>
      <c r="AE1218" s="769"/>
      <c r="AF1218" s="769"/>
    </row>
    <row r="1219" spans="1:32" ht="21" customHeight="1">
      <c r="A1219" s="166" t="str">
        <f>IF(N1203="","",A1218+1)</f>
        <v/>
      </c>
      <c r="B1219" s="768" t="s">
        <v>228</v>
      </c>
      <c r="C1219" s="768"/>
      <c r="D1219" s="768"/>
      <c r="E1219" s="735">
        <f>'Master sheet'!$C$10</f>
        <v>44697</v>
      </c>
      <c r="F1219" s="735"/>
      <c r="G1219" s="735"/>
      <c r="H1219" s="318"/>
      <c r="I1219" s="121"/>
      <c r="J1219" s="121"/>
      <c r="K1219" s="76"/>
      <c r="L1219" s="121"/>
      <c r="M1219" s="121"/>
      <c r="N1219" s="121"/>
      <c r="O1219" s="121"/>
      <c r="P1219" s="121"/>
      <c r="Q1219" s="770"/>
      <c r="R1219" s="768" t="s">
        <v>228</v>
      </c>
      <c r="S1219" s="768"/>
      <c r="T1219" s="768"/>
      <c r="U1219" s="735">
        <f>'Master sheet'!$C$10</f>
        <v>44697</v>
      </c>
      <c r="V1219" s="735"/>
      <c r="W1219" s="735"/>
      <c r="X1219" s="121"/>
      <c r="Y1219" s="121"/>
      <c r="Z1219" s="121"/>
      <c r="AA1219" s="76"/>
      <c r="AB1219" s="121"/>
      <c r="AC1219" s="121"/>
      <c r="AD1219" s="121"/>
      <c r="AE1219" s="121"/>
      <c r="AF1219" s="121"/>
    </row>
    <row r="1220" spans="1:32" ht="43.5" customHeight="1">
      <c r="A1220" s="166" t="str">
        <f>IF(N1203="","",A1219+1)</f>
        <v/>
      </c>
      <c r="B1220" s="755" t="str">
        <f>IF(AND(C1200=1),CONCATENATE("( ",UPPER('Master sheet'!$F$10)," )"),IF(AND(C1200=2),CONCATENATE("( ",UPPER('Master sheet'!$F$18)," )"),IF(AND(C1200=3),CONCATENATE("( ",UPPER('Master sheet'!$J$10)," )"),IF(AND(C1200=4),CONCATENATE("( ",UPPER('Master sheet'!$J$18)," )"),""))))</f>
        <v/>
      </c>
      <c r="C1220" s="755"/>
      <c r="D1220" s="755"/>
      <c r="E1220" s="755"/>
      <c r="F1220" s="756" t="str">
        <f>IF(AND(N1203=""),"",CONCATENATE("(",'Master sheet'!$C$14," )"))</f>
        <v/>
      </c>
      <c r="G1220" s="756"/>
      <c r="H1220" s="756"/>
      <c r="I1220" s="756"/>
      <c r="J1220" s="756"/>
      <c r="K1220" s="756" t="str">
        <f>IF(AND(N1203=""),"",CONCATENATE("(",'Master sheet'!$C$12," )"))</f>
        <v/>
      </c>
      <c r="L1220" s="756"/>
      <c r="M1220" s="756"/>
      <c r="N1220" s="756"/>
      <c r="O1220" s="756"/>
      <c r="P1220" s="756"/>
      <c r="Q1220" s="770"/>
      <c r="R1220" s="755" t="str">
        <f>IF(AND(S1200=1),CONCATENATE("( ",UPPER('Master sheet'!$F$10)," )"),IF(AND(S1200=2),CONCATENATE("( ",UPPER('Master sheet'!$F$18)," )"),IF(AND(S1200=3),CONCATENATE("( ",UPPER('Master sheet'!$J$10)," )"),IF(AND(S1200=4),CONCATENATE("( ",UPPER('Master sheet'!$J$18)," )"),""))))</f>
        <v/>
      </c>
      <c r="S1220" s="755"/>
      <c r="T1220" s="755"/>
      <c r="U1220" s="755"/>
      <c r="V1220" s="756" t="str">
        <f>IF(AND(AD1203=""),"",CONCATENATE("(",'Master sheet'!$C$14," )"))</f>
        <v/>
      </c>
      <c r="W1220" s="756"/>
      <c r="X1220" s="756"/>
      <c r="Y1220" s="756"/>
      <c r="Z1220" s="756"/>
      <c r="AA1220" s="756" t="str">
        <f>IF(AND(AD1203=""),"",CONCATENATE("(",'Master sheet'!$C$12," )"))</f>
        <v/>
      </c>
      <c r="AB1220" s="756"/>
      <c r="AC1220" s="756"/>
      <c r="AD1220" s="756"/>
      <c r="AE1220" s="756"/>
      <c r="AF1220" s="756"/>
    </row>
    <row r="1221" spans="1:32" ht="21.75" customHeight="1">
      <c r="A1221" s="166" t="str">
        <f>IF(N1203="","",A1220+1)</f>
        <v/>
      </c>
      <c r="B1221" s="757" t="s">
        <v>223</v>
      </c>
      <c r="C1221" s="757"/>
      <c r="D1221" s="757"/>
      <c r="E1221" s="757"/>
      <c r="F1221" s="758" t="s">
        <v>224</v>
      </c>
      <c r="G1221" s="758"/>
      <c r="H1221" s="758"/>
      <c r="I1221" s="758"/>
      <c r="J1221" s="758"/>
      <c r="K1221" s="757" t="s">
        <v>225</v>
      </c>
      <c r="L1221" s="757"/>
      <c r="M1221" s="757"/>
      <c r="N1221" s="757"/>
      <c r="O1221" s="757"/>
      <c r="P1221" s="757"/>
      <c r="Q1221" s="770"/>
      <c r="R1221" s="757" t="s">
        <v>223</v>
      </c>
      <c r="S1221" s="757"/>
      <c r="T1221" s="757"/>
      <c r="U1221" s="757"/>
      <c r="V1221" s="758" t="s">
        <v>224</v>
      </c>
      <c r="W1221" s="758"/>
      <c r="X1221" s="758"/>
      <c r="Y1221" s="758"/>
      <c r="Z1221" s="758"/>
      <c r="AA1221" s="757" t="s">
        <v>225</v>
      </c>
      <c r="AB1221" s="757"/>
      <c r="AC1221" s="757"/>
      <c r="AD1221" s="757"/>
      <c r="AE1221" s="757"/>
      <c r="AF1221" s="757"/>
    </row>
    <row r="1223" spans="1:32" ht="21.9" customHeight="1">
      <c r="A1223" s="165" t="str">
        <f>IF(N1229="","",1)</f>
        <v/>
      </c>
      <c r="B1223" s="759" t="s">
        <v>203</v>
      </c>
      <c r="C1223" s="759"/>
      <c r="D1223" s="759"/>
      <c r="E1223" s="759"/>
      <c r="F1223" s="759"/>
      <c r="G1223" s="759"/>
      <c r="H1223" s="759"/>
      <c r="I1223" s="759"/>
      <c r="J1223" s="759"/>
      <c r="K1223" s="759"/>
      <c r="L1223" s="759"/>
      <c r="M1223" s="759"/>
      <c r="N1223" s="759"/>
      <c r="O1223" s="759"/>
      <c r="P1223" s="759"/>
      <c r="Q1223" s="770" t="s">
        <v>249</v>
      </c>
      <c r="R1223" s="759" t="s">
        <v>203</v>
      </c>
      <c r="S1223" s="759"/>
      <c r="T1223" s="759"/>
      <c r="U1223" s="759"/>
      <c r="V1223" s="759"/>
      <c r="W1223" s="759"/>
      <c r="X1223" s="759"/>
      <c r="Y1223" s="759"/>
      <c r="Z1223" s="759"/>
      <c r="AA1223" s="759"/>
      <c r="AB1223" s="759"/>
      <c r="AC1223" s="759"/>
      <c r="AD1223" s="759"/>
      <c r="AE1223" s="759"/>
      <c r="AF1223" s="759"/>
    </row>
    <row r="1224" spans="1:32" ht="21.9" customHeight="1">
      <c r="A1224" s="166" t="str">
        <f>IF(N1229="","",A1223+1)</f>
        <v/>
      </c>
      <c r="B1224" s="771" t="s">
        <v>204</v>
      </c>
      <c r="C1224" s="771"/>
      <c r="D1224" s="771"/>
      <c r="E1224" s="771"/>
      <c r="F1224" s="771"/>
      <c r="G1224" s="771"/>
      <c r="H1224" s="771"/>
      <c r="I1224" s="771"/>
      <c r="J1224" s="771"/>
      <c r="K1224" s="771"/>
      <c r="L1224" s="771"/>
      <c r="M1224" s="771"/>
      <c r="N1224" s="771"/>
      <c r="O1224" s="771"/>
      <c r="P1224" s="771"/>
      <c r="Q1224" s="770"/>
      <c r="R1224" s="771" t="s">
        <v>204</v>
      </c>
      <c r="S1224" s="771"/>
      <c r="T1224" s="771"/>
      <c r="U1224" s="771"/>
      <c r="V1224" s="771"/>
      <c r="W1224" s="771"/>
      <c r="X1224" s="771"/>
      <c r="Y1224" s="771"/>
      <c r="Z1224" s="771"/>
      <c r="AA1224" s="771"/>
      <c r="AB1224" s="771"/>
      <c r="AC1224" s="771"/>
      <c r="AD1224" s="771"/>
      <c r="AE1224" s="771"/>
      <c r="AF1224" s="771"/>
    </row>
    <row r="1225" spans="1:32" ht="21.9" customHeight="1">
      <c r="A1225" s="166" t="str">
        <f>IF(N1229="","",A1224+1)</f>
        <v/>
      </c>
      <c r="B1225" s="772" t="s">
        <v>168</v>
      </c>
      <c r="C1225" s="772"/>
      <c r="D1225" s="772"/>
      <c r="E1225" s="773" t="str">
        <f>IF(AND(N1229=""),"",'Result Sheet'!$F$2)</f>
        <v/>
      </c>
      <c r="F1225" s="773"/>
      <c r="G1225" s="773"/>
      <c r="H1225" s="773"/>
      <c r="I1225" s="773"/>
      <c r="J1225" s="773"/>
      <c r="K1225" s="773"/>
      <c r="L1225" s="773"/>
      <c r="M1225" s="773"/>
      <c r="N1225" s="773"/>
      <c r="O1225" s="773"/>
      <c r="P1225" s="773"/>
      <c r="Q1225" s="770"/>
      <c r="R1225" s="772" t="s">
        <v>168</v>
      </c>
      <c r="S1225" s="772"/>
      <c r="T1225" s="772"/>
      <c r="U1225" s="773" t="str">
        <f>IF(AND(AD1229=""),"",'Result Sheet'!$F$2)</f>
        <v/>
      </c>
      <c r="V1225" s="773"/>
      <c r="W1225" s="773"/>
      <c r="X1225" s="773"/>
      <c r="Y1225" s="773"/>
      <c r="Z1225" s="773"/>
      <c r="AA1225" s="773"/>
      <c r="AB1225" s="773"/>
      <c r="AC1225" s="773"/>
      <c r="AD1225" s="773"/>
      <c r="AE1225" s="773"/>
      <c r="AF1225" s="773"/>
    </row>
    <row r="1226" spans="1:32" ht="21.9" customHeight="1">
      <c r="A1226" s="166" t="str">
        <f>IF(N1229="","",A1225+1)</f>
        <v/>
      </c>
      <c r="B1226" s="164" t="s">
        <v>169</v>
      </c>
      <c r="C1226" s="748" t="str">
        <f>IFERROR(VLOOKUP(N1229,Marks,2,0),"")</f>
        <v/>
      </c>
      <c r="D1226" s="748"/>
      <c r="E1226" s="766" t="s">
        <v>212</v>
      </c>
      <c r="F1226" s="766"/>
      <c r="G1226" s="766"/>
      <c r="H1226" s="748" t="str">
        <f>IFERROR(VLOOKUP(N1229,Marks,3,0),"")</f>
        <v/>
      </c>
      <c r="I1226" s="748"/>
      <c r="J1226" s="749" t="s">
        <v>205</v>
      </c>
      <c r="K1226" s="749"/>
      <c r="L1226" s="749"/>
      <c r="M1226" s="749"/>
      <c r="N1226" s="750" t="str">
        <f>IF(AND(N1229=""),"",'Marks Entry 1st'!$I$2)</f>
        <v/>
      </c>
      <c r="O1226" s="750"/>
      <c r="P1226" s="750"/>
      <c r="Q1226" s="770"/>
      <c r="R1226" s="164" t="s">
        <v>169</v>
      </c>
      <c r="S1226" s="748" t="str">
        <f>IFERROR(VLOOKUP(AD1229,Marks,2,0),"")</f>
        <v/>
      </c>
      <c r="T1226" s="748"/>
      <c r="U1226" s="766" t="s">
        <v>212</v>
      </c>
      <c r="V1226" s="766"/>
      <c r="W1226" s="766"/>
      <c r="X1226" s="748" t="str">
        <f>IFERROR(VLOOKUP(AD1229,Marks,3,0),"")</f>
        <v/>
      </c>
      <c r="Y1226" s="748"/>
      <c r="Z1226" s="749" t="s">
        <v>205</v>
      </c>
      <c r="AA1226" s="749"/>
      <c r="AB1226" s="749"/>
      <c r="AC1226" s="749"/>
      <c r="AD1226" s="750" t="str">
        <f>IF(AND(AD1229=""),"",'Marks Entry 1st'!$I$2)</f>
        <v/>
      </c>
      <c r="AE1226" s="750"/>
      <c r="AF1226" s="750"/>
    </row>
    <row r="1227" spans="1:32" ht="21.9" customHeight="1">
      <c r="A1227" s="166" t="str">
        <f>IF(N1229="","",A1226+1)</f>
        <v/>
      </c>
      <c r="B1227" s="751" t="s">
        <v>206</v>
      </c>
      <c r="C1227" s="751"/>
      <c r="D1227" s="751"/>
      <c r="E1227" s="752" t="str">
        <f>IFERROR(VLOOKUP(N1229,Marks,6,0),"")</f>
        <v/>
      </c>
      <c r="F1227" s="752"/>
      <c r="G1227" s="752"/>
      <c r="H1227" s="752"/>
      <c r="I1227" s="752"/>
      <c r="J1227" s="753" t="s">
        <v>209</v>
      </c>
      <c r="K1227" s="753"/>
      <c r="L1227" s="753"/>
      <c r="M1227" s="753"/>
      <c r="N1227" s="754" t="str">
        <f>IFERROR(VLOOKUP(N1229,Marks,5,0),"")</f>
        <v/>
      </c>
      <c r="O1227" s="754"/>
      <c r="P1227" s="754"/>
      <c r="Q1227" s="770"/>
      <c r="R1227" s="751" t="s">
        <v>206</v>
      </c>
      <c r="S1227" s="751"/>
      <c r="T1227" s="751"/>
      <c r="U1227" s="752" t="str">
        <f>IFERROR(VLOOKUP(AD1229,Marks,6,0),"")</f>
        <v/>
      </c>
      <c r="V1227" s="752"/>
      <c r="W1227" s="752"/>
      <c r="X1227" s="752"/>
      <c r="Y1227" s="752"/>
      <c r="Z1227" s="753" t="s">
        <v>209</v>
      </c>
      <c r="AA1227" s="753"/>
      <c r="AB1227" s="753"/>
      <c r="AC1227" s="753"/>
      <c r="AD1227" s="754" t="str">
        <f>IFERROR(VLOOKUP(AD1229,Marks,5,0),"")</f>
        <v/>
      </c>
      <c r="AE1227" s="754"/>
      <c r="AF1227" s="754"/>
    </row>
    <row r="1228" spans="1:32" ht="21.9" customHeight="1">
      <c r="A1228" s="166" t="str">
        <f>IF(N1229="","",A1227+1)</f>
        <v/>
      </c>
      <c r="B1228" s="751" t="s">
        <v>207</v>
      </c>
      <c r="C1228" s="751"/>
      <c r="D1228" s="751"/>
      <c r="E1228" s="752" t="str">
        <f>IFERROR(VLOOKUP(N1229,Marks,7,0),"")</f>
        <v/>
      </c>
      <c r="F1228" s="752"/>
      <c r="G1228" s="752"/>
      <c r="H1228" s="752"/>
      <c r="I1228" s="752"/>
      <c r="J1228" s="753" t="s">
        <v>210</v>
      </c>
      <c r="K1228" s="753"/>
      <c r="L1228" s="753"/>
      <c r="M1228" s="753"/>
      <c r="N1228" s="767" t="str">
        <f>IFERROR(VLOOKUP(N1229,Marks,4,0),"")</f>
        <v/>
      </c>
      <c r="O1228" s="767"/>
      <c r="P1228" s="767"/>
      <c r="Q1228" s="770"/>
      <c r="R1228" s="751" t="s">
        <v>207</v>
      </c>
      <c r="S1228" s="751"/>
      <c r="T1228" s="751"/>
      <c r="U1228" s="752" t="str">
        <f>IFERROR(VLOOKUP(AD1229,Marks,7,0),"")</f>
        <v/>
      </c>
      <c r="V1228" s="752"/>
      <c r="W1228" s="752"/>
      <c r="X1228" s="752"/>
      <c r="Y1228" s="752"/>
      <c r="Z1228" s="753" t="s">
        <v>210</v>
      </c>
      <c r="AA1228" s="753"/>
      <c r="AB1228" s="753"/>
      <c r="AC1228" s="753"/>
      <c r="AD1228" s="767" t="str">
        <f>IFERROR(VLOOKUP(AD1229,Marks,4,0),"")</f>
        <v/>
      </c>
      <c r="AE1228" s="767"/>
      <c r="AF1228" s="767"/>
    </row>
    <row r="1229" spans="1:32" ht="21.9" customHeight="1">
      <c r="A1229" s="166" t="str">
        <f>IF(N1229="","",A1228+1)</f>
        <v/>
      </c>
      <c r="B1229" s="751" t="s">
        <v>208</v>
      </c>
      <c r="C1229" s="751"/>
      <c r="D1229" s="751"/>
      <c r="E1229" s="752" t="str">
        <f>IFERROR(VLOOKUP(N1229,Marks,8,0),"")</f>
        <v/>
      </c>
      <c r="F1229" s="752"/>
      <c r="G1229" s="752"/>
      <c r="H1229" s="752"/>
      <c r="I1229" s="752"/>
      <c r="J1229" s="753" t="s">
        <v>211</v>
      </c>
      <c r="K1229" s="753"/>
      <c r="L1229" s="753"/>
      <c r="M1229" s="753"/>
      <c r="N1229" s="760" t="str">
        <f>IF(AD1203="","",IF(AND(AD1203+1&gt;$AN$6),"",AD1203+1))</f>
        <v/>
      </c>
      <c r="O1229" s="760"/>
      <c r="P1229" s="760"/>
      <c r="Q1229" s="770"/>
      <c r="R1229" s="751" t="s">
        <v>208</v>
      </c>
      <c r="S1229" s="751"/>
      <c r="T1229" s="751"/>
      <c r="U1229" s="752" t="str">
        <f>IFERROR(VLOOKUP(AD1229,Marks,8,0),"")</f>
        <v/>
      </c>
      <c r="V1229" s="752"/>
      <c r="W1229" s="752"/>
      <c r="X1229" s="752"/>
      <c r="Y1229" s="752"/>
      <c r="Z1229" s="753" t="s">
        <v>211</v>
      </c>
      <c r="AA1229" s="753"/>
      <c r="AB1229" s="753"/>
      <c r="AC1229" s="753"/>
      <c r="AD1229" s="761" t="str">
        <f>IF(N1229="","",IF(AND(N1229+1&gt;$AN$6),"",N1229+1))</f>
        <v/>
      </c>
      <c r="AE1229" s="761"/>
      <c r="AF1229" s="761"/>
    </row>
    <row r="1230" spans="1:32" ht="9" customHeight="1">
      <c r="A1230" s="166" t="str">
        <f>IF(N1229="","",A1229+1)</f>
        <v/>
      </c>
      <c r="B1230" s="123"/>
      <c r="C1230" s="123"/>
      <c r="D1230" s="123"/>
      <c r="E1230" s="124"/>
      <c r="F1230" s="124"/>
      <c r="G1230" s="124"/>
      <c r="H1230" s="123"/>
      <c r="I1230" s="123"/>
      <c r="J1230" s="125"/>
      <c r="K1230" s="125"/>
      <c r="L1230" s="125"/>
      <c r="M1230" s="76"/>
      <c r="N1230" s="76"/>
      <c r="O1230" s="76"/>
      <c r="P1230" s="76"/>
      <c r="Q1230" s="770"/>
      <c r="R1230" s="123"/>
      <c r="S1230" s="123"/>
      <c r="T1230" s="123"/>
      <c r="U1230" s="124"/>
      <c r="V1230" s="124"/>
      <c r="W1230" s="124"/>
      <c r="X1230" s="123"/>
      <c r="Y1230" s="123"/>
      <c r="Z1230" s="125"/>
      <c r="AA1230" s="125"/>
      <c r="AB1230" s="125"/>
      <c r="AC1230" s="76"/>
      <c r="AD1230" s="76"/>
      <c r="AE1230" s="76"/>
      <c r="AF1230" s="76"/>
    </row>
    <row r="1231" spans="1:32" ht="21" customHeight="1">
      <c r="A1231" s="166" t="str">
        <f>IF(N1229="","",A1230+1)</f>
        <v/>
      </c>
      <c r="B1231" s="762" t="s">
        <v>213</v>
      </c>
      <c r="C1231" s="610" t="s">
        <v>214</v>
      </c>
      <c r="D1231" s="610"/>
      <c r="E1231" s="610"/>
      <c r="F1231" s="763" t="s">
        <v>13</v>
      </c>
      <c r="G1231" s="764"/>
      <c r="H1231" s="764"/>
      <c r="I1231" s="765"/>
      <c r="J1231" s="613" t="s">
        <v>184</v>
      </c>
      <c r="K1231" s="614" t="s">
        <v>167</v>
      </c>
      <c r="L1231" s="615"/>
      <c r="M1231" s="615"/>
      <c r="N1231" s="616"/>
      <c r="O1231" s="580" t="s">
        <v>185</v>
      </c>
      <c r="P1231" s="581" t="s">
        <v>186</v>
      </c>
      <c r="Q1231" s="770"/>
      <c r="R1231" s="762" t="s">
        <v>213</v>
      </c>
      <c r="S1231" s="610" t="s">
        <v>214</v>
      </c>
      <c r="T1231" s="610"/>
      <c r="U1231" s="610"/>
      <c r="V1231" s="763" t="s">
        <v>13</v>
      </c>
      <c r="W1231" s="764"/>
      <c r="X1231" s="764"/>
      <c r="Y1231" s="765"/>
      <c r="Z1231" s="613" t="s">
        <v>184</v>
      </c>
      <c r="AA1231" s="614" t="s">
        <v>167</v>
      </c>
      <c r="AB1231" s="615"/>
      <c r="AC1231" s="615"/>
      <c r="AD1231" s="616"/>
      <c r="AE1231" s="580" t="s">
        <v>185</v>
      </c>
      <c r="AF1231" s="581" t="s">
        <v>186</v>
      </c>
    </row>
    <row r="1232" spans="1:32" ht="90.75" customHeight="1">
      <c r="A1232" s="166" t="str">
        <f>IF(N1229="","",A1231+1)</f>
        <v/>
      </c>
      <c r="B1232" s="762"/>
      <c r="C1232" s="171" t="s">
        <v>11</v>
      </c>
      <c r="D1232" s="171" t="s">
        <v>180</v>
      </c>
      <c r="E1232" s="171" t="s">
        <v>108</v>
      </c>
      <c r="F1232" s="171" t="s">
        <v>182</v>
      </c>
      <c r="G1232" s="171" t="s">
        <v>183</v>
      </c>
      <c r="H1232" s="305" t="s">
        <v>10</v>
      </c>
      <c r="I1232" s="171" t="s">
        <v>108</v>
      </c>
      <c r="J1232" s="613"/>
      <c r="K1232" s="172" t="s">
        <v>182</v>
      </c>
      <c r="L1232" s="172" t="s">
        <v>183</v>
      </c>
      <c r="M1232" s="173" t="s">
        <v>10</v>
      </c>
      <c r="N1232" s="171" t="s">
        <v>108</v>
      </c>
      <c r="O1232" s="580"/>
      <c r="P1232" s="736"/>
      <c r="Q1232" s="770"/>
      <c r="R1232" s="762"/>
      <c r="S1232" s="171" t="s">
        <v>11</v>
      </c>
      <c r="T1232" s="171" t="s">
        <v>180</v>
      </c>
      <c r="U1232" s="171" t="s">
        <v>108</v>
      </c>
      <c r="V1232" s="171" t="s">
        <v>182</v>
      </c>
      <c r="W1232" s="171" t="s">
        <v>183</v>
      </c>
      <c r="X1232" s="305" t="s">
        <v>10</v>
      </c>
      <c r="Y1232" s="171" t="s">
        <v>108</v>
      </c>
      <c r="Z1232" s="613"/>
      <c r="AA1232" s="172" t="s">
        <v>182</v>
      </c>
      <c r="AB1232" s="172" t="s">
        <v>183</v>
      </c>
      <c r="AC1232" s="173" t="s">
        <v>10</v>
      </c>
      <c r="AD1232" s="171" t="s">
        <v>108</v>
      </c>
      <c r="AE1232" s="580"/>
      <c r="AF1232" s="736">
        <v>0</v>
      </c>
    </row>
    <row r="1233" spans="1:32" ht="18.75" customHeight="1">
      <c r="A1233" s="166" t="str">
        <f>IF(N1229="","",A1232+1)</f>
        <v/>
      </c>
      <c r="B1233" s="762"/>
      <c r="C1233" s="390">
        <v>20</v>
      </c>
      <c r="D1233" s="390">
        <v>20</v>
      </c>
      <c r="E1233" s="116">
        <v>40</v>
      </c>
      <c r="F1233" s="390">
        <v>30</v>
      </c>
      <c r="G1233" s="390">
        <v>18</v>
      </c>
      <c r="H1233" s="390">
        <v>12</v>
      </c>
      <c r="I1233" s="116">
        <v>60</v>
      </c>
      <c r="J1233" s="118">
        <v>100</v>
      </c>
      <c r="K1233" s="390">
        <v>50</v>
      </c>
      <c r="L1233" s="390">
        <v>30</v>
      </c>
      <c r="M1233" s="390">
        <v>20</v>
      </c>
      <c r="N1233" s="116">
        <v>100</v>
      </c>
      <c r="O1233" s="118">
        <v>200</v>
      </c>
      <c r="P1233" s="775" t="str">
        <f>IF(AND(N1229="",C1226="",E1227="",N1227=""),"",IF(OR(C1226=1,C1226=2),600,800))</f>
        <v/>
      </c>
      <c r="Q1233" s="770"/>
      <c r="R1233" s="762"/>
      <c r="S1233" s="390">
        <v>20</v>
      </c>
      <c r="T1233" s="390">
        <v>20</v>
      </c>
      <c r="U1233" s="116">
        <v>40</v>
      </c>
      <c r="V1233" s="390">
        <v>30</v>
      </c>
      <c r="W1233" s="390">
        <v>18</v>
      </c>
      <c r="X1233" s="390">
        <v>12</v>
      </c>
      <c r="Y1233" s="116">
        <v>60</v>
      </c>
      <c r="Z1233" s="118">
        <v>100</v>
      </c>
      <c r="AA1233" s="390">
        <v>50</v>
      </c>
      <c r="AB1233" s="390">
        <v>30</v>
      </c>
      <c r="AC1233" s="390">
        <v>20</v>
      </c>
      <c r="AD1233" s="116">
        <v>100</v>
      </c>
      <c r="AE1233" s="118">
        <v>200</v>
      </c>
      <c r="AF1233" s="775" t="str">
        <f>IF(AND(AD1229="",S1226="",U1227="",AD1227=""),"",IF(OR(S1226=1,S1226=2),600,800))</f>
        <v/>
      </c>
    </row>
    <row r="1234" spans="1:32" ht="21" customHeight="1">
      <c r="A1234" s="166" t="str">
        <f>IF(N1229="","",A1233+1)</f>
        <v/>
      </c>
      <c r="B1234" s="122" t="str">
        <f>'Result Sheet'!$L$4</f>
        <v xml:space="preserve">हिन्दी </v>
      </c>
      <c r="C1234" s="391" t="str">
        <f>IFERROR(VLOOKUP(N1229,Marks,11,0),"")</f>
        <v/>
      </c>
      <c r="D1234" s="391" t="str">
        <f>IFERROR(VLOOKUP(N1229,Marks,12,0),"")</f>
        <v/>
      </c>
      <c r="E1234" s="117" t="str">
        <f>IFERROR(VLOOKUP(N1229,Marks,13,0),"")</f>
        <v/>
      </c>
      <c r="F1234" s="391" t="str">
        <f>IFERROR(VLOOKUP(N1229,Marks,14,0),"")</f>
        <v/>
      </c>
      <c r="G1234" s="391" t="str">
        <f>IFERROR(VLOOKUP(N1229,Marks,15,0),"")</f>
        <v/>
      </c>
      <c r="H1234" s="391" t="str">
        <f>IFERROR(VLOOKUP(N1229,Marks,16,0),"")</f>
        <v/>
      </c>
      <c r="I1234" s="117" t="str">
        <f>IFERROR(VLOOKUP(N1229,Marks,17,0),"")</f>
        <v/>
      </c>
      <c r="J1234" s="119">
        <f>IFERROR(VLOOKUP(N1229,Marks,18,0),"")</f>
        <v>0</v>
      </c>
      <c r="K1234" s="391" t="str">
        <f>IFERROR(VLOOKUP(N1229,Marks,19,0),"")</f>
        <v/>
      </c>
      <c r="L1234" s="391" t="str">
        <f>IFERROR(VLOOKUP(N1229,Marks,20,0),"")</f>
        <v/>
      </c>
      <c r="M1234" s="391" t="str">
        <f>IFERROR(VLOOKUP(N1229,Marks,21,0),"")</f>
        <v/>
      </c>
      <c r="N1234" s="117" t="str">
        <f>IFERROR(VLOOKUP(N1229,Marks,22,0),"")</f>
        <v/>
      </c>
      <c r="O1234" s="119" t="str">
        <f>IFERROR(VLOOKUP(N1229,Marks,23,0),"")</f>
        <v/>
      </c>
      <c r="P1234" s="323" t="str">
        <f>IFERROR(VLOOKUP(N1229,Marks,29,0),"")</f>
        <v/>
      </c>
      <c r="Q1234" s="770"/>
      <c r="R1234" s="122" t="str">
        <f>'Result Sheet'!$L$4</f>
        <v xml:space="preserve">हिन्दी </v>
      </c>
      <c r="S1234" s="391" t="str">
        <f>IFERROR(VLOOKUP(AD1229,Marks,11,0),"")</f>
        <v/>
      </c>
      <c r="T1234" s="391" t="str">
        <f>IFERROR(VLOOKUP(AD1229,Marks,12,0),"")</f>
        <v/>
      </c>
      <c r="U1234" s="117" t="str">
        <f>IFERROR(VLOOKUP(AD1229,Marks,13,0),"")</f>
        <v/>
      </c>
      <c r="V1234" s="391" t="str">
        <f>IFERROR(VLOOKUP(AD1229,Marks,14,0),"")</f>
        <v/>
      </c>
      <c r="W1234" s="391" t="str">
        <f>IFERROR(VLOOKUP(AD1229,Marks,15,0),"")</f>
        <v/>
      </c>
      <c r="X1234" s="391" t="str">
        <f>IFERROR(VLOOKUP(AD1229,Marks,16,0),"")</f>
        <v/>
      </c>
      <c r="Y1234" s="117" t="str">
        <f>IFERROR(VLOOKUP(AD1229,Marks,17,0),"")</f>
        <v/>
      </c>
      <c r="Z1234" s="119">
        <f>IFERROR(VLOOKUP(AD1229,Marks,18,0),"")</f>
        <v>0</v>
      </c>
      <c r="AA1234" s="391" t="str">
        <f>IFERROR(VLOOKUP(AD1229,Marks,19,0),"")</f>
        <v/>
      </c>
      <c r="AB1234" s="391" t="str">
        <f>IFERROR(VLOOKUP(AD1229,Marks,20,0),"")</f>
        <v/>
      </c>
      <c r="AC1234" s="391" t="str">
        <f>IFERROR(VLOOKUP(AD1229,Marks,21,0),"")</f>
        <v/>
      </c>
      <c r="AD1234" s="117" t="str">
        <f>IFERROR(VLOOKUP(AD1229,Marks,22,0),"")</f>
        <v/>
      </c>
      <c r="AE1234" s="119" t="str">
        <f>IFERROR(VLOOKUP(AD1229,Marks,23,0),"")</f>
        <v/>
      </c>
      <c r="AF1234" s="323" t="str">
        <f>IFERROR(VLOOKUP(AD1229,Marks,29,0),"")</f>
        <v/>
      </c>
    </row>
    <row r="1235" spans="1:32" ht="21" customHeight="1">
      <c r="A1235" s="166" t="str">
        <f>IF(N1229="","",A1234+1)</f>
        <v/>
      </c>
      <c r="B1235" s="122" t="str">
        <f>'Result Sheet'!$AE$4</f>
        <v xml:space="preserve">अंग्रेजी </v>
      </c>
      <c r="C1235" s="391" t="str">
        <f>IFERROR(VLOOKUP(N1229,Marks,30,0),"")</f>
        <v/>
      </c>
      <c r="D1235" s="391" t="str">
        <f>IFERROR(VLOOKUP(N1229,Marks,31,0),"")</f>
        <v/>
      </c>
      <c r="E1235" s="117" t="str">
        <f>IFERROR(VLOOKUP(N1229,Marks,32,0),"")</f>
        <v/>
      </c>
      <c r="F1235" s="391" t="str">
        <f>IFERROR(VLOOKUP(N1229,Marks,33,0),"")</f>
        <v/>
      </c>
      <c r="G1235" s="391" t="str">
        <f>IFERROR(VLOOKUP(N1229,Marks,34,0),"")</f>
        <v/>
      </c>
      <c r="H1235" s="391" t="str">
        <f>IFERROR(VLOOKUP(N1229,Marks,35,0),"")</f>
        <v/>
      </c>
      <c r="I1235" s="117" t="str">
        <f>IFERROR(VLOOKUP(N1229,Marks,36,0),"")</f>
        <v/>
      </c>
      <c r="J1235" s="119">
        <f>IFERROR(VLOOKUP(N1229,Marks,37,0),"")</f>
        <v>0</v>
      </c>
      <c r="K1235" s="391" t="str">
        <f>IFERROR(VLOOKUP(N1229,Marks,38,0),"")</f>
        <v/>
      </c>
      <c r="L1235" s="391" t="str">
        <f>IFERROR(VLOOKUP(N1229,Marks,39,0),"")</f>
        <v/>
      </c>
      <c r="M1235" s="391" t="str">
        <f>IFERROR(VLOOKUP(N1229,Marks,40,0),"")</f>
        <v/>
      </c>
      <c r="N1235" s="117" t="str">
        <f>IFERROR(VLOOKUP(N1229,Marks,41,0),"")</f>
        <v/>
      </c>
      <c r="O1235" s="119" t="str">
        <f>IFERROR(VLOOKUP(N1229,Marks,42,0),"")</f>
        <v/>
      </c>
      <c r="P1235" s="323" t="str">
        <f>IFERROR(VLOOKUP(N1229,Marks,48,0),"")</f>
        <v/>
      </c>
      <c r="Q1235" s="770"/>
      <c r="R1235" s="122" t="str">
        <f>'Result Sheet'!$AE$4</f>
        <v xml:space="preserve">अंग्रेजी </v>
      </c>
      <c r="S1235" s="391" t="str">
        <f>IFERROR(VLOOKUP(AD1229,Marks,30,0),"")</f>
        <v/>
      </c>
      <c r="T1235" s="391" t="str">
        <f>IFERROR(VLOOKUP(AD1229,Marks,31,0),"")</f>
        <v/>
      </c>
      <c r="U1235" s="117" t="str">
        <f>IFERROR(VLOOKUP(AD1229,Marks,32,0),"")</f>
        <v/>
      </c>
      <c r="V1235" s="391" t="str">
        <f>IFERROR(VLOOKUP(AD1229,Marks,33,0),"")</f>
        <v/>
      </c>
      <c r="W1235" s="391" t="str">
        <f>IFERROR(VLOOKUP(AD1229,Marks,34,0),"")</f>
        <v/>
      </c>
      <c r="X1235" s="391" t="str">
        <f>IFERROR(VLOOKUP(AD1229,Marks,35,0),"")</f>
        <v/>
      </c>
      <c r="Y1235" s="117" t="str">
        <f>IFERROR(VLOOKUP(AD1229,Marks,36,0),"")</f>
        <v/>
      </c>
      <c r="Z1235" s="119">
        <f>IFERROR(VLOOKUP(AD1229,Marks,37,0),"")</f>
        <v>0</v>
      </c>
      <c r="AA1235" s="391" t="str">
        <f>IFERROR(VLOOKUP(AD1229,Marks,38,0),"")</f>
        <v/>
      </c>
      <c r="AB1235" s="391" t="str">
        <f>IFERROR(VLOOKUP(AD1229,Marks,39,0),"")</f>
        <v/>
      </c>
      <c r="AC1235" s="391" t="str">
        <f>IFERROR(VLOOKUP(AD1229,Marks,40,0),"")</f>
        <v/>
      </c>
      <c r="AD1235" s="117" t="str">
        <f>IFERROR(VLOOKUP(AD1229,Marks,41,0),"")</f>
        <v/>
      </c>
      <c r="AE1235" s="119" t="str">
        <f>IFERROR(VLOOKUP(AD1229,Marks,42,0),"")</f>
        <v/>
      </c>
      <c r="AF1235" s="323" t="str">
        <f>IFERROR(VLOOKUP(AD1229,Marks,48,0),"")</f>
        <v/>
      </c>
    </row>
    <row r="1236" spans="1:32" ht="21" customHeight="1">
      <c r="A1236" s="166" t="str">
        <f>IF(N1229="","",A1235+1)</f>
        <v/>
      </c>
      <c r="B1236" s="122" t="str">
        <f>'Result Sheet'!$AX$4</f>
        <v xml:space="preserve">गणित </v>
      </c>
      <c r="C1236" s="391" t="str">
        <f>IFERROR(VLOOKUP(N1229,Marks,49,0),"")</f>
        <v/>
      </c>
      <c r="D1236" s="391" t="str">
        <f>IFERROR(VLOOKUP(N1229,Marks,50,0),"")</f>
        <v/>
      </c>
      <c r="E1236" s="117" t="str">
        <f>IFERROR(VLOOKUP(N1229,Marks,51,0),"")</f>
        <v/>
      </c>
      <c r="F1236" s="391" t="str">
        <f>IFERROR(VLOOKUP(N1229,Marks,52,0),"")</f>
        <v/>
      </c>
      <c r="G1236" s="391" t="str">
        <f>IFERROR(VLOOKUP(N1229,Marks,53,0),"")</f>
        <v/>
      </c>
      <c r="H1236" s="391" t="str">
        <f>IFERROR(VLOOKUP(N1229,Marks,54,0),"")</f>
        <v/>
      </c>
      <c r="I1236" s="117" t="str">
        <f>IFERROR(VLOOKUP(N1229,Marks,55,0),"")</f>
        <v/>
      </c>
      <c r="J1236" s="119">
        <f>IFERROR(VLOOKUP(N1229,Marks,56,0),"")</f>
        <v>0</v>
      </c>
      <c r="K1236" s="391" t="str">
        <f>IFERROR(VLOOKUP(N1229,Marks,57,0),"")</f>
        <v/>
      </c>
      <c r="L1236" s="391" t="str">
        <f>IFERROR(VLOOKUP(N1229,Marks,58,0),"")</f>
        <v/>
      </c>
      <c r="M1236" s="391" t="str">
        <f>IFERROR(VLOOKUP(N1229,Marks,59,0),"")</f>
        <v/>
      </c>
      <c r="N1236" s="117" t="str">
        <f>IFERROR(VLOOKUP(N1229,Marks,60,0),"")</f>
        <v/>
      </c>
      <c r="O1236" s="119" t="str">
        <f>IFERROR(VLOOKUP(N1229,Marks,61,0),"")</f>
        <v/>
      </c>
      <c r="P1236" s="323" t="str">
        <f>IFERROR(VLOOKUP(N1229,Marks,67,0),"")</f>
        <v/>
      </c>
      <c r="Q1236" s="770"/>
      <c r="R1236" s="122" t="str">
        <f>'Result Sheet'!$AX$4</f>
        <v xml:space="preserve">गणित </v>
      </c>
      <c r="S1236" s="391" t="str">
        <f>IFERROR(VLOOKUP(AD1229,Marks,49,0),"")</f>
        <v/>
      </c>
      <c r="T1236" s="391" t="str">
        <f>IFERROR(VLOOKUP(AD1229,Marks,50,0),"")</f>
        <v/>
      </c>
      <c r="U1236" s="117" t="str">
        <f>IFERROR(VLOOKUP(AD1229,Marks,51,0),"")</f>
        <v/>
      </c>
      <c r="V1236" s="391" t="str">
        <f>IFERROR(VLOOKUP(AD1229,Marks,52,0),"")</f>
        <v/>
      </c>
      <c r="W1236" s="391" t="str">
        <f>IFERROR(VLOOKUP(AD1229,Marks,53,0),"")</f>
        <v/>
      </c>
      <c r="X1236" s="391" t="str">
        <f>IFERROR(VLOOKUP(AD1229,Marks,54,0),"")</f>
        <v/>
      </c>
      <c r="Y1236" s="117" t="str">
        <f>IFERROR(VLOOKUP(AD1229,Marks,55,0),"")</f>
        <v/>
      </c>
      <c r="Z1236" s="119">
        <f>IFERROR(VLOOKUP(AD1229,Marks,56,0),"")</f>
        <v>0</v>
      </c>
      <c r="AA1236" s="391" t="str">
        <f>IFERROR(VLOOKUP(AD1229,Marks,57,0),"")</f>
        <v/>
      </c>
      <c r="AB1236" s="391" t="str">
        <f>IFERROR(VLOOKUP(AD1229,Marks,58,0),"")</f>
        <v/>
      </c>
      <c r="AC1236" s="391" t="str">
        <f>IFERROR(VLOOKUP(AD1229,Marks,59,0),"")</f>
        <v/>
      </c>
      <c r="AD1236" s="117" t="str">
        <f>IFERROR(VLOOKUP(AD1229,Marks,60,0),"")</f>
        <v/>
      </c>
      <c r="AE1236" s="119" t="str">
        <f>IFERROR(VLOOKUP(AD1229,Marks,61,0),"")</f>
        <v/>
      </c>
      <c r="AF1236" s="323" t="str">
        <f>IFERROR(VLOOKUP(AD1229,Marks,67,0),"")</f>
        <v/>
      </c>
    </row>
    <row r="1237" spans="1:32" ht="21" customHeight="1">
      <c r="A1237" s="166" t="str">
        <f>IF(N1229="","",A1236+1)</f>
        <v/>
      </c>
      <c r="B1237" s="122" t="str">
        <f>'Result Sheet'!$BQ$4</f>
        <v xml:space="preserve">पर्यावरण अध्ययन </v>
      </c>
      <c r="C1237" s="391" t="str">
        <f>IFERROR(VLOOKUP(N1229,Marks,68,0),"")</f>
        <v/>
      </c>
      <c r="D1237" s="391" t="str">
        <f>IFERROR(VLOOKUP(N1229,Marks,69,0),"")</f>
        <v/>
      </c>
      <c r="E1237" s="117" t="str">
        <f>IFERROR(VLOOKUP(N1229,Marks,70,0),"")</f>
        <v/>
      </c>
      <c r="F1237" s="391" t="str">
        <f>IFERROR(VLOOKUP(N1229,Marks,71,0),"")</f>
        <v/>
      </c>
      <c r="G1237" s="391" t="str">
        <f>IFERROR(VLOOKUP(N1229,Marks,72,0),"")</f>
        <v/>
      </c>
      <c r="H1237" s="391" t="str">
        <f>IFERROR(VLOOKUP(N1229,Marks,73,0),"")</f>
        <v/>
      </c>
      <c r="I1237" s="117" t="str">
        <f>IFERROR(VLOOKUP(N1229,Marks,74,0),"")</f>
        <v/>
      </c>
      <c r="J1237" s="119">
        <f>IFERROR(VLOOKUP(N1229,Marks,75,0),"")</f>
        <v>0</v>
      </c>
      <c r="K1237" s="391" t="str">
        <f>IFERROR(VLOOKUP(N1229,Marks,76,0),"")</f>
        <v/>
      </c>
      <c r="L1237" s="391" t="str">
        <f>IFERROR(VLOOKUP(N1229,Marks,77,0),"")</f>
        <v/>
      </c>
      <c r="M1237" s="391" t="str">
        <f>IFERROR(VLOOKUP(N1229,Marks,78,0),"")</f>
        <v/>
      </c>
      <c r="N1237" s="117" t="str">
        <f>IFERROR(VLOOKUP(N1229,Marks,79,0),"")</f>
        <v/>
      </c>
      <c r="O1237" s="119" t="str">
        <f>IFERROR(VLOOKUP(N1229,Marks,80,0),"")</f>
        <v/>
      </c>
      <c r="P1237" s="323" t="str">
        <f>IFERROR(VLOOKUP(N1229,Marks,86,0),"")</f>
        <v/>
      </c>
      <c r="Q1237" s="770"/>
      <c r="R1237" s="122" t="str">
        <f>'Result Sheet'!$BQ$4</f>
        <v xml:space="preserve">पर्यावरण अध्ययन </v>
      </c>
      <c r="S1237" s="391" t="str">
        <f>IFERROR(VLOOKUP(AD1229,Marks,68,0),"")</f>
        <v/>
      </c>
      <c r="T1237" s="391" t="str">
        <f>IFERROR(VLOOKUP(AD1229,Marks,69,0),"")</f>
        <v/>
      </c>
      <c r="U1237" s="117" t="str">
        <f>IFERROR(VLOOKUP(AD1229,Marks,70,0),"")</f>
        <v/>
      </c>
      <c r="V1237" s="391" t="str">
        <f>IFERROR(VLOOKUP(AD1229,Marks,71,0),"")</f>
        <v/>
      </c>
      <c r="W1237" s="391" t="str">
        <f>IFERROR(VLOOKUP(AD1229,Marks,72,0),"")</f>
        <v/>
      </c>
      <c r="X1237" s="391" t="str">
        <f>IFERROR(VLOOKUP(AD1229,Marks,73,0),"")</f>
        <v/>
      </c>
      <c r="Y1237" s="117" t="str">
        <f>IFERROR(VLOOKUP(AD1229,Marks,74,0),"")</f>
        <v/>
      </c>
      <c r="Z1237" s="119">
        <f>IFERROR(VLOOKUP(AD1229,Marks,75,0),"")</f>
        <v>0</v>
      </c>
      <c r="AA1237" s="391" t="str">
        <f>IFERROR(VLOOKUP(AD1229,Marks,76,0),"")</f>
        <v/>
      </c>
      <c r="AB1237" s="391" t="str">
        <f>IFERROR(VLOOKUP(AD1229,Marks,77,0),"")</f>
        <v/>
      </c>
      <c r="AC1237" s="391" t="str">
        <f>IFERROR(VLOOKUP(AD1229,Marks,78,0),"")</f>
        <v/>
      </c>
      <c r="AD1237" s="117" t="str">
        <f>IFERROR(VLOOKUP(AD1229,Marks,79,0),"")</f>
        <v/>
      </c>
      <c r="AE1237" s="119" t="str">
        <f>IFERROR(VLOOKUP(AD1229,Marks,80,0),"")</f>
        <v/>
      </c>
      <c r="AF1237" s="323" t="str">
        <f>IFERROR(VLOOKUP(AD1229,Marks,86,0),"")</f>
        <v/>
      </c>
    </row>
    <row r="1238" spans="1:32" ht="25.5" customHeight="1">
      <c r="A1238" s="166" t="str">
        <f>IF(N1229="","",A1237+1)</f>
        <v/>
      </c>
      <c r="B1238" s="392" t="s">
        <v>215</v>
      </c>
      <c r="C1238" s="120" t="str">
        <f>IF(AND(C1234="",C1235="",C1236="",C1237=""),"",IF(OR(C1226=1,C1226=2),SUM(C1234:C1236),SUM(C1234:C1237)))</f>
        <v/>
      </c>
      <c r="D1238" s="120" t="str">
        <f>IF(AND(D1234="",D1235="",D1236="",D1237=""),"",IF(OR(C1226=1,C1226=2),SUM(D1234:D1236),SUM(D1234:D1237)))</f>
        <v/>
      </c>
      <c r="E1238" s="120" t="str">
        <f>IF(AND(E1234="",E1235="",E1236="",E1237=""),"",IF(OR(C1226=1,C1226=2),SUM(E1234:E1236),SUM(E1234:E1237)))</f>
        <v/>
      </c>
      <c r="F1238" s="120" t="str">
        <f>IF(AND(F1234="",F1235="",F1236="",F1237=""),"",IF(OR(C1226=1,C1226=2),SUM(F1234:F1236),SUM(F1234:F1237)))</f>
        <v/>
      </c>
      <c r="G1238" s="120" t="str">
        <f>IF(AND(G1234="",G1235="",G1236="",G1237=""),"",IF(OR(C1226=1,C1226=2),SUM(G1234:G1236),SUM(G1234:G1237)))</f>
        <v/>
      </c>
      <c r="H1238" s="120" t="str">
        <f>IF(AND(H1234="",H1235="",H1236="",H1237=""),"",IF(OR(C1226=1,C1226=2),SUM(H1234:H1236),SUM(H1234:H1237)))</f>
        <v/>
      </c>
      <c r="I1238" s="120" t="str">
        <f>IF(AND(I1234="",I1235="",I1236="",I1237=""),"",IF(OR(C1226=1,C1226=2),SUM(I1234:I1236),SUM(I1234:I1237)))</f>
        <v/>
      </c>
      <c r="J1238" s="120">
        <f>IF(AND(J1234="",J1235="",J1236="",J1237=""),"",IF(OR(C1226=1,C1226=2),SUM(J1234:J1236),SUM(J1234:J1237)))</f>
        <v>0</v>
      </c>
      <c r="K1238" s="120" t="str">
        <f>IF(AND(K1234="",K1235="",K1236="",K1237=""),"",IF(OR(C1226=1,C1226=2),SUM(K1234:K1236),SUM(K1234:K1237)))</f>
        <v/>
      </c>
      <c r="L1238" s="120" t="str">
        <f>IF(AND(L1234="",L1235="",L1236="",L1237=""),"",IF(OR(C1226=1,C1226=2),SUM(L1234:L1236),SUM(L1234:L1237)))</f>
        <v/>
      </c>
      <c r="M1238" s="120" t="str">
        <f>IF(AND(M1234="",M1235="",M1236="",M1237=""),"",IF(OR(C1226=1,C1226=2),SUM(M1234:M1236),SUM(M1234:M1237)))</f>
        <v/>
      </c>
      <c r="N1238" s="120" t="str">
        <f>IF(AND(N1234="",N1235="",N1236="",N1237=""),"",IF(OR(C1226=1,C1226=2),SUM(N1234:N1236),SUM(N1234:N1237)))</f>
        <v/>
      </c>
      <c r="O1238" s="120" t="str">
        <f>IF(AND(O1234="",O1235="",O1236="",O1237=""),"",IF(OR(C1226=1,C1226=2),SUM(O1234:O1236),SUM(O1234:O1237)))</f>
        <v/>
      </c>
      <c r="P1238" s="326" t="str">
        <f>IF(OR(N1229="",E1227="",O1238=""),"",IF(O1238&gt;=81%*P1233,"A",IF(O1238&gt;=61%*P1233,"B",IF(O1238&gt;=41%*P1233,"C",IF(O1238&gt;=21%*P1233,"D","E")))))</f>
        <v/>
      </c>
      <c r="Q1238" s="770"/>
      <c r="R1238" s="392" t="s">
        <v>215</v>
      </c>
      <c r="S1238" s="120" t="str">
        <f>IF(AND(S1234="",S1235="",S1236="",S1237=""),"",IF(OR(S1226=1,S1226=2),SUM(S1234:S1236),SUM(S1234:S1237)))</f>
        <v/>
      </c>
      <c r="T1238" s="120" t="str">
        <f>IF(AND(T1234="",T1235="",T1236="",T1237=""),"",IF(OR(S1226=1,S1226=2),SUM(T1234:T1236),SUM(T1234:T1237)))</f>
        <v/>
      </c>
      <c r="U1238" s="120" t="str">
        <f>IF(AND(U1234="",U1235="",U1236="",U1237=""),"",IF(OR(S1226=1,S1226=2),SUM(U1234:U1236),SUM(U1234:U1237)))</f>
        <v/>
      </c>
      <c r="V1238" s="120" t="str">
        <f>IF(AND(V1234="",V1235="",V1236="",V1237=""),"",IF(OR(S1226=1,S1226=2),SUM(V1234:V1236),SUM(V1234:V1237)))</f>
        <v/>
      </c>
      <c r="W1238" s="120" t="str">
        <f>IF(AND(W1234="",W1235="",W1236="",W1237=""),"",IF(OR(S1226=1,S1226=2),SUM(W1234:W1236),SUM(W1234:W1237)))</f>
        <v/>
      </c>
      <c r="X1238" s="120" t="str">
        <f>IF(AND(X1234="",X1235="",X1236="",X1237=""),"",IF(OR(S1226=1,S1226=2),SUM(X1234:X1236),SUM(X1234:X1237)))</f>
        <v/>
      </c>
      <c r="Y1238" s="120" t="str">
        <f>IF(AND(Y1234="",Y1235="",Y1236="",Y1237=""),"",IF(OR(S1226=1,S1226=2),SUM(Y1234:Y1236),SUM(Y1234:Y1237)))</f>
        <v/>
      </c>
      <c r="Z1238" s="120">
        <f>IF(AND(Z1234="",Z1235="",Z1236="",Z1237=""),"",IF(OR(S1226=1,S1226=2),SUM(Z1234:Z1236),SUM(Z1234:Z1237)))</f>
        <v>0</v>
      </c>
      <c r="AA1238" s="120" t="str">
        <f>IF(AND(AA1234="",AA1235="",AA1236="",AA1237=""),"",IF(OR(S1226=1,S1226=2),SUM(AA1234:AA1236),SUM(AA1234:AA1237)))</f>
        <v/>
      </c>
      <c r="AB1238" s="120" t="str">
        <f>IF(AND(AB1234="",AB1235="",AB1236="",AB1237=""),"",IF(OR(S1226=1,S1226=2),SUM(AB1234:AB1236),SUM(AB1234:AB1237)))</f>
        <v/>
      </c>
      <c r="AC1238" s="120" t="str">
        <f>IF(AND(AC1234="",AC1235="",AC1236="",AC1237=""),"",IF(OR(S1226=1,S1226=2),SUM(AC1234:AC1236),SUM(AC1234:AC1237)))</f>
        <v/>
      </c>
      <c r="AD1238" s="120" t="str">
        <f>IF(AND(AD1234="",AD1235="",AD1236="",AD1237=""),"",IF(OR(S1226=1,S1226=2),SUM(AD1234:AD1236),SUM(AD1234:AD1237)))</f>
        <v/>
      </c>
      <c r="AE1238" s="120" t="str">
        <f>IF(AND(AE1234="",AE1235="",AE1236="",AE1237=""),"",IF(OR(S1226=1,S1226=2),SUM(AE1234:AE1236),SUM(AE1234:AE1237)))</f>
        <v/>
      </c>
      <c r="AF1238" s="326" t="str">
        <f>IF(OR(AD1229="",U1227="",AE1238=""),"",IF(AE1238&gt;=81%*AF1233,"A",IF(AE1238&gt;=61%*AF1233,"B",IF(AE1238&gt;=41%*AF1233,"C",IF(AE1238&gt;=21%*AF1233,"D","E")))))</f>
        <v/>
      </c>
    </row>
    <row r="1239" spans="1:32" ht="9" customHeight="1">
      <c r="A1239" s="166" t="str">
        <f>IF(N1229="","",A1238+1)</f>
        <v/>
      </c>
      <c r="B1239" s="737"/>
      <c r="C1239" s="737"/>
      <c r="D1239" s="737"/>
      <c r="E1239" s="737"/>
      <c r="F1239" s="737"/>
      <c r="G1239" s="737"/>
      <c r="H1239" s="737"/>
      <c r="I1239" s="737"/>
      <c r="J1239" s="737"/>
      <c r="K1239" s="737"/>
      <c r="L1239" s="737"/>
      <c r="M1239" s="737"/>
      <c r="N1239" s="737"/>
      <c r="O1239" s="737"/>
      <c r="P1239" s="737"/>
      <c r="Q1239" s="770"/>
      <c r="R1239" s="737"/>
      <c r="S1239" s="737"/>
      <c r="T1239" s="737"/>
      <c r="U1239" s="737"/>
      <c r="V1239" s="737"/>
      <c r="W1239" s="737"/>
      <c r="X1239" s="737"/>
      <c r="Y1239" s="737"/>
      <c r="Z1239" s="737"/>
      <c r="AA1239" s="737"/>
      <c r="AB1239" s="737"/>
      <c r="AC1239" s="737"/>
      <c r="AD1239" s="737"/>
      <c r="AE1239" s="737"/>
      <c r="AF1239" s="737"/>
    </row>
    <row r="1240" spans="1:32" ht="22.5" customHeight="1">
      <c r="A1240" s="166" t="str">
        <f>IF(N1229="","",A1239+1)</f>
        <v/>
      </c>
      <c r="B1240" s="738" t="s">
        <v>213</v>
      </c>
      <c r="C1240" s="738"/>
      <c r="D1240" s="739" t="s">
        <v>229</v>
      </c>
      <c r="E1240" s="740"/>
      <c r="F1240" s="393" t="s">
        <v>186</v>
      </c>
      <c r="G1240" s="738" t="s">
        <v>213</v>
      </c>
      <c r="H1240" s="738"/>
      <c r="I1240" s="739" t="s">
        <v>229</v>
      </c>
      <c r="J1240" s="740"/>
      <c r="K1240" s="393" t="s">
        <v>186</v>
      </c>
      <c r="L1240" s="738" t="s">
        <v>213</v>
      </c>
      <c r="M1240" s="738"/>
      <c r="N1240" s="739" t="s">
        <v>229</v>
      </c>
      <c r="O1240" s="740"/>
      <c r="P1240" s="393" t="s">
        <v>186</v>
      </c>
      <c r="Q1240" s="770"/>
      <c r="R1240" s="738" t="s">
        <v>213</v>
      </c>
      <c r="S1240" s="738"/>
      <c r="T1240" s="739" t="s">
        <v>229</v>
      </c>
      <c r="U1240" s="740"/>
      <c r="V1240" s="393" t="s">
        <v>186</v>
      </c>
      <c r="W1240" s="738" t="s">
        <v>213</v>
      </c>
      <c r="X1240" s="738"/>
      <c r="Y1240" s="739" t="s">
        <v>229</v>
      </c>
      <c r="Z1240" s="740"/>
      <c r="AA1240" s="393" t="s">
        <v>186</v>
      </c>
      <c r="AB1240" s="738" t="s">
        <v>213</v>
      </c>
      <c r="AC1240" s="738"/>
      <c r="AD1240" s="739" t="s">
        <v>229</v>
      </c>
      <c r="AE1240" s="740"/>
      <c r="AF1240" s="393" t="s">
        <v>186</v>
      </c>
    </row>
    <row r="1241" spans="1:32" ht="21.75" customHeight="1">
      <c r="A1241" s="166" t="str">
        <f>IF(N1229="","",A1240+1)</f>
        <v/>
      </c>
      <c r="B1241" s="741" t="s">
        <v>221</v>
      </c>
      <c r="C1241" s="742"/>
      <c r="D1241" s="742"/>
      <c r="E1241" s="119" t="str">
        <f>IFERROR(VLOOKUP(N1229,Marks,90,0),"")</f>
        <v/>
      </c>
      <c r="F1241" s="130" t="str">
        <f>IFERROR(VLOOKUP(N1229,Marks,94,0),"")</f>
        <v/>
      </c>
      <c r="G1241" s="741" t="s">
        <v>192</v>
      </c>
      <c r="H1241" s="742"/>
      <c r="I1241" s="742"/>
      <c r="J1241" s="119" t="str">
        <f>IFERROR(VLOOKUP(N1229,Marks,98,0),"")</f>
        <v/>
      </c>
      <c r="K1241" s="130" t="str">
        <f>IFERROR(VLOOKUP(N1229,Marks,102,0),"")</f>
        <v/>
      </c>
      <c r="L1241" s="743" t="s">
        <v>193</v>
      </c>
      <c r="M1241" s="744"/>
      <c r="N1241" s="744"/>
      <c r="O1241" s="119" t="str">
        <f>IFERROR(VLOOKUP(N1229,Marks,106,0),"")</f>
        <v/>
      </c>
      <c r="P1241" s="130" t="str">
        <f>IFERROR(VLOOKUP(N1229,Marks,110,0),"")</f>
        <v/>
      </c>
      <c r="Q1241" s="770"/>
      <c r="R1241" s="740" t="s">
        <v>221</v>
      </c>
      <c r="S1241" s="740"/>
      <c r="T1241" s="740"/>
      <c r="U1241" s="119" t="str">
        <f>IFERROR(VLOOKUP(AD1229,Marks,90,0),"")</f>
        <v/>
      </c>
      <c r="V1241" s="130" t="str">
        <f>IFERROR(VLOOKUP(AD1229,Marks,94,0),"")</f>
        <v/>
      </c>
      <c r="W1241" s="740" t="s">
        <v>192</v>
      </c>
      <c r="X1241" s="740"/>
      <c r="Y1241" s="740"/>
      <c r="Z1241" s="119" t="str">
        <f>IFERROR(VLOOKUP(AD1229,Marks,98,0),"")</f>
        <v/>
      </c>
      <c r="AA1241" s="130" t="str">
        <f>IFERROR(VLOOKUP(AD1229,Marks,102,0),"")</f>
        <v/>
      </c>
      <c r="AB1241" s="745" t="s">
        <v>193</v>
      </c>
      <c r="AC1241" s="745"/>
      <c r="AD1241" s="745"/>
      <c r="AE1241" s="119" t="str">
        <f>IFERROR(VLOOKUP(AD1229,Marks,106,0),"")</f>
        <v/>
      </c>
      <c r="AF1241" s="130" t="str">
        <f>IFERROR(VLOOKUP(AD1229,Marks,110,0),"")</f>
        <v/>
      </c>
    </row>
    <row r="1242" spans="1:32" ht="21" customHeight="1">
      <c r="A1242" s="166" t="str">
        <f>IF(N1229="","",A1241+1)</f>
        <v/>
      </c>
      <c r="B1242" s="732" t="s">
        <v>216</v>
      </c>
      <c r="C1242" s="732"/>
      <c r="D1242" s="732"/>
      <c r="E1242" s="746" t="str">
        <f>IFERROR(VLOOKUP(N1229,Marks,116,0),"")</f>
        <v/>
      </c>
      <c r="F1242" s="746"/>
      <c r="G1242" s="746"/>
      <c r="H1242" s="746"/>
      <c r="I1242" s="732" t="s">
        <v>217</v>
      </c>
      <c r="J1242" s="732"/>
      <c r="K1242" s="732"/>
      <c r="L1242" s="732"/>
      <c r="M1242" s="747" t="str">
        <f>IFERROR(VLOOKUP(N1229,Marks,117,0),"")</f>
        <v/>
      </c>
      <c r="N1242" s="747"/>
      <c r="O1242" s="747"/>
      <c r="P1242" s="747"/>
      <c r="Q1242" s="770"/>
      <c r="R1242" s="732" t="s">
        <v>216</v>
      </c>
      <c r="S1242" s="732"/>
      <c r="T1242" s="732"/>
      <c r="U1242" s="746" t="str">
        <f>IFERROR(VLOOKUP(AD1229,Marks,116,0),"")</f>
        <v/>
      </c>
      <c r="V1242" s="746"/>
      <c r="W1242" s="746"/>
      <c r="X1242" s="746"/>
      <c r="Y1242" s="732" t="s">
        <v>217</v>
      </c>
      <c r="Z1242" s="732"/>
      <c r="AA1242" s="732"/>
      <c r="AB1242" s="732"/>
      <c r="AC1242" s="747" t="str">
        <f>IFERROR(VLOOKUP(AD1229,Marks,117,0),"")</f>
        <v/>
      </c>
      <c r="AD1242" s="747"/>
      <c r="AE1242" s="747"/>
      <c r="AF1242" s="747"/>
    </row>
    <row r="1243" spans="1:32" ht="21" customHeight="1">
      <c r="A1243" s="166" t="str">
        <f>IF(N1229="","",A1242+1)</f>
        <v/>
      </c>
      <c r="B1243" s="732" t="s">
        <v>218</v>
      </c>
      <c r="C1243" s="732"/>
      <c r="D1243" s="732"/>
      <c r="E1243" s="774" t="str">
        <f>IFERROR(VLOOKUP(N1229,Marks,115,0),"")</f>
        <v/>
      </c>
      <c r="F1243" s="774"/>
      <c r="G1243" s="774"/>
      <c r="H1243" s="774"/>
      <c r="I1243" s="732" t="s">
        <v>219</v>
      </c>
      <c r="J1243" s="732"/>
      <c r="K1243" s="732"/>
      <c r="L1243" s="732"/>
      <c r="M1243" s="733" t="str">
        <f>IFERROR(VLOOKUP(N1229,Marks,112,0),"")</f>
        <v/>
      </c>
      <c r="N1243" s="733"/>
      <c r="O1243" s="733"/>
      <c r="P1243" s="733"/>
      <c r="Q1243" s="770"/>
      <c r="R1243" s="732" t="s">
        <v>218</v>
      </c>
      <c r="S1243" s="732"/>
      <c r="T1243" s="732"/>
      <c r="U1243" s="774" t="str">
        <f>IFERROR(VLOOKUP(AD1229,Marks,115,0),"")</f>
        <v/>
      </c>
      <c r="V1243" s="774"/>
      <c r="W1243" s="774"/>
      <c r="X1243" s="774"/>
      <c r="Y1243" s="732" t="s">
        <v>219</v>
      </c>
      <c r="Z1243" s="732"/>
      <c r="AA1243" s="732"/>
      <c r="AB1243" s="732"/>
      <c r="AC1243" s="733" t="str">
        <f>IFERROR(VLOOKUP(AD1229,Marks,112,0),"")</f>
        <v/>
      </c>
      <c r="AD1243" s="733"/>
      <c r="AE1243" s="733"/>
      <c r="AF1243" s="733"/>
    </row>
    <row r="1244" spans="1:32" ht="21" customHeight="1">
      <c r="A1244" s="166" t="str">
        <f>IF(N1229="","",A1243+1)</f>
        <v/>
      </c>
      <c r="B1244" s="732" t="s">
        <v>220</v>
      </c>
      <c r="C1244" s="732"/>
      <c r="D1244" s="732"/>
      <c r="E1244" s="324" t="str">
        <f>IFERROR(VLOOKUP(N1229,Marks,113,0),"")</f>
        <v/>
      </c>
      <c r="F1244" s="325" t="s">
        <v>341</v>
      </c>
      <c r="G1244" s="734" t="str">
        <f>IF(OR(N1229="",E1227="",O1238=""),"",IF(O1238&gt;=81%*P1233,"A",IF(O1238&gt;=61%*P1233,"B",IF(O1238&gt;=41%*P1233,"C",IF(O1238&gt;=21%*P1233,"D","E")))))</f>
        <v/>
      </c>
      <c r="H1244" s="734"/>
      <c r="I1244" s="732" t="s">
        <v>222</v>
      </c>
      <c r="J1244" s="732"/>
      <c r="K1244" s="732"/>
      <c r="L1244" s="732"/>
      <c r="M1244" s="769" t="str">
        <f>IFERROR(VLOOKUP(N1229,Marks,114,0),"")</f>
        <v/>
      </c>
      <c r="N1244" s="769"/>
      <c r="O1244" s="769"/>
      <c r="P1244" s="769"/>
      <c r="Q1244" s="770"/>
      <c r="R1244" s="732" t="s">
        <v>220</v>
      </c>
      <c r="S1244" s="732"/>
      <c r="T1244" s="732"/>
      <c r="U1244" s="324" t="str">
        <f>IFERROR(VLOOKUP(AD1229,Marks,113,0),"")</f>
        <v/>
      </c>
      <c r="V1244" s="325" t="s">
        <v>341</v>
      </c>
      <c r="W1244" s="734" t="str">
        <f>IF(OR(AD1229="",U1227="",AE1238=""),"",IF(AE1238&gt;=81%*AF1233,"A",IF(AE1238&gt;=61%*AF1233,"B",IF(AE1238&gt;=41%*AF1233,"C",IF(AE1238&gt;=21%*AF1233,"D","E")))))</f>
        <v/>
      </c>
      <c r="X1244" s="734"/>
      <c r="Y1244" s="732" t="s">
        <v>222</v>
      </c>
      <c r="Z1244" s="732"/>
      <c r="AA1244" s="732"/>
      <c r="AB1244" s="732"/>
      <c r="AC1244" s="769" t="str">
        <f>IFERROR(VLOOKUP(AD1229,Marks,114,0),"")</f>
        <v/>
      </c>
      <c r="AD1244" s="769"/>
      <c r="AE1244" s="769"/>
      <c r="AF1244" s="769"/>
    </row>
    <row r="1245" spans="1:32" ht="21" customHeight="1">
      <c r="A1245" s="166" t="str">
        <f>IF(N1229="","",A1244+1)</f>
        <v/>
      </c>
      <c r="B1245" s="768" t="s">
        <v>228</v>
      </c>
      <c r="C1245" s="768"/>
      <c r="D1245" s="768"/>
      <c r="E1245" s="735">
        <f>'Master sheet'!$C$10</f>
        <v>44697</v>
      </c>
      <c r="F1245" s="735"/>
      <c r="G1245" s="735"/>
      <c r="H1245" s="318"/>
      <c r="I1245" s="121"/>
      <c r="J1245" s="121"/>
      <c r="K1245" s="76"/>
      <c r="L1245" s="121"/>
      <c r="M1245" s="121"/>
      <c r="N1245" s="121"/>
      <c r="O1245" s="121"/>
      <c r="P1245" s="121"/>
      <c r="Q1245" s="770"/>
      <c r="R1245" s="768" t="s">
        <v>228</v>
      </c>
      <c r="S1245" s="768"/>
      <c r="T1245" s="768"/>
      <c r="U1245" s="735">
        <f>'Master sheet'!$C$10</f>
        <v>44697</v>
      </c>
      <c r="V1245" s="735"/>
      <c r="W1245" s="735"/>
      <c r="X1245" s="121"/>
      <c r="Y1245" s="121"/>
      <c r="Z1245" s="121"/>
      <c r="AA1245" s="76"/>
      <c r="AB1245" s="121"/>
      <c r="AC1245" s="121"/>
      <c r="AD1245" s="121"/>
      <c r="AE1245" s="121"/>
      <c r="AF1245" s="121"/>
    </row>
    <row r="1246" spans="1:32" ht="43.5" customHeight="1">
      <c r="A1246" s="166" t="str">
        <f>IF(N1229="","",A1245+1)</f>
        <v/>
      </c>
      <c r="B1246" s="755" t="str">
        <f>IF(AND(C1226=1),CONCATENATE("( ",UPPER('Master sheet'!$F$10)," )"),IF(AND(C1226=2),CONCATENATE("( ",UPPER('Master sheet'!$F$18)," )"),IF(AND(C1226=3),CONCATENATE("( ",UPPER('Master sheet'!$J$10)," )"),IF(AND(C1226=4),CONCATENATE("( ",UPPER('Master sheet'!$J$18)," )"),""))))</f>
        <v/>
      </c>
      <c r="C1246" s="755"/>
      <c r="D1246" s="755"/>
      <c r="E1246" s="755"/>
      <c r="F1246" s="756" t="str">
        <f>IF(AND(N1229=""),"",CONCATENATE("(",'Master sheet'!$C$14," )"))</f>
        <v/>
      </c>
      <c r="G1246" s="756"/>
      <c r="H1246" s="756"/>
      <c r="I1246" s="756"/>
      <c r="J1246" s="756"/>
      <c r="K1246" s="756" t="str">
        <f>IF(AND(N1229=""),"",CONCATENATE("(",'Master sheet'!$C$12," )"))</f>
        <v/>
      </c>
      <c r="L1246" s="756"/>
      <c r="M1246" s="756"/>
      <c r="N1246" s="756"/>
      <c r="O1246" s="756"/>
      <c r="P1246" s="756"/>
      <c r="Q1246" s="770"/>
      <c r="R1246" s="755" t="str">
        <f>IF(AND(S1226=1),CONCATENATE("( ",UPPER('Master sheet'!$F$10)," )"),IF(AND(S1226=2),CONCATENATE("( ",UPPER('Master sheet'!$F$18)," )"),IF(AND(S1226=3),CONCATENATE("( ",UPPER('Master sheet'!$J$10)," )"),IF(AND(S1226=4),CONCATENATE("( ",UPPER('Master sheet'!$J$18)," )"),""))))</f>
        <v/>
      </c>
      <c r="S1246" s="755"/>
      <c r="T1246" s="755"/>
      <c r="U1246" s="755"/>
      <c r="V1246" s="756" t="str">
        <f>IF(AND(AD1229=""),"",CONCATENATE("(",'Master sheet'!$C$14," )"))</f>
        <v/>
      </c>
      <c r="W1246" s="756"/>
      <c r="X1246" s="756"/>
      <c r="Y1246" s="756"/>
      <c r="Z1246" s="756"/>
      <c r="AA1246" s="756" t="str">
        <f>IF(AND(AD1229=""),"",CONCATENATE("(",'Master sheet'!$C$12," )"))</f>
        <v/>
      </c>
      <c r="AB1246" s="756"/>
      <c r="AC1246" s="756"/>
      <c r="AD1246" s="756"/>
      <c r="AE1246" s="756"/>
      <c r="AF1246" s="756"/>
    </row>
    <row r="1247" spans="1:32" ht="21.75" customHeight="1">
      <c r="A1247" s="166" t="str">
        <f>IF(N1229="","",A1246+1)</f>
        <v/>
      </c>
      <c r="B1247" s="757" t="s">
        <v>223</v>
      </c>
      <c r="C1247" s="757"/>
      <c r="D1247" s="757"/>
      <c r="E1247" s="757"/>
      <c r="F1247" s="758" t="s">
        <v>224</v>
      </c>
      <c r="G1247" s="758"/>
      <c r="H1247" s="758"/>
      <c r="I1247" s="758"/>
      <c r="J1247" s="758"/>
      <c r="K1247" s="757" t="s">
        <v>225</v>
      </c>
      <c r="L1247" s="757"/>
      <c r="M1247" s="757"/>
      <c r="N1247" s="757"/>
      <c r="O1247" s="757"/>
      <c r="P1247" s="757"/>
      <c r="Q1247" s="770"/>
      <c r="R1247" s="757" t="s">
        <v>223</v>
      </c>
      <c r="S1247" s="757"/>
      <c r="T1247" s="757"/>
      <c r="U1247" s="757"/>
      <c r="V1247" s="758" t="s">
        <v>224</v>
      </c>
      <c r="W1247" s="758"/>
      <c r="X1247" s="758"/>
      <c r="Y1247" s="758"/>
      <c r="Z1247" s="758"/>
      <c r="AA1247" s="757" t="s">
        <v>225</v>
      </c>
      <c r="AB1247" s="757"/>
      <c r="AC1247" s="757"/>
      <c r="AD1247" s="757"/>
      <c r="AE1247" s="757"/>
      <c r="AF1247" s="757"/>
    </row>
    <row r="1249" spans="1:32" ht="21.9" customHeight="1">
      <c r="A1249" s="165" t="str">
        <f>IF(N1255="","",1)</f>
        <v/>
      </c>
      <c r="B1249" s="759" t="s">
        <v>203</v>
      </c>
      <c r="C1249" s="759"/>
      <c r="D1249" s="759"/>
      <c r="E1249" s="759"/>
      <c r="F1249" s="759"/>
      <c r="G1249" s="759"/>
      <c r="H1249" s="759"/>
      <c r="I1249" s="759"/>
      <c r="J1249" s="759"/>
      <c r="K1249" s="759"/>
      <c r="L1249" s="759"/>
      <c r="M1249" s="759"/>
      <c r="N1249" s="759"/>
      <c r="O1249" s="759"/>
      <c r="P1249" s="759"/>
      <c r="Q1249" s="770" t="s">
        <v>249</v>
      </c>
      <c r="R1249" s="759" t="s">
        <v>203</v>
      </c>
      <c r="S1249" s="759"/>
      <c r="T1249" s="759"/>
      <c r="U1249" s="759"/>
      <c r="V1249" s="759"/>
      <c r="W1249" s="759"/>
      <c r="X1249" s="759"/>
      <c r="Y1249" s="759"/>
      <c r="Z1249" s="759"/>
      <c r="AA1249" s="759"/>
      <c r="AB1249" s="759"/>
      <c r="AC1249" s="759"/>
      <c r="AD1249" s="759"/>
      <c r="AE1249" s="759"/>
      <c r="AF1249" s="759"/>
    </row>
    <row r="1250" spans="1:32" ht="21.9" customHeight="1">
      <c r="A1250" s="166" t="str">
        <f>IF(N1255="","",A1249+1)</f>
        <v/>
      </c>
      <c r="B1250" s="771" t="s">
        <v>204</v>
      </c>
      <c r="C1250" s="771"/>
      <c r="D1250" s="771"/>
      <c r="E1250" s="771"/>
      <c r="F1250" s="771"/>
      <c r="G1250" s="771"/>
      <c r="H1250" s="771"/>
      <c r="I1250" s="771"/>
      <c r="J1250" s="771"/>
      <c r="K1250" s="771"/>
      <c r="L1250" s="771"/>
      <c r="M1250" s="771"/>
      <c r="N1250" s="771"/>
      <c r="O1250" s="771"/>
      <c r="P1250" s="771"/>
      <c r="Q1250" s="770"/>
      <c r="R1250" s="771" t="s">
        <v>204</v>
      </c>
      <c r="S1250" s="771"/>
      <c r="T1250" s="771"/>
      <c r="U1250" s="771"/>
      <c r="V1250" s="771"/>
      <c r="W1250" s="771"/>
      <c r="X1250" s="771"/>
      <c r="Y1250" s="771"/>
      <c r="Z1250" s="771"/>
      <c r="AA1250" s="771"/>
      <c r="AB1250" s="771"/>
      <c r="AC1250" s="771"/>
      <c r="AD1250" s="771"/>
      <c r="AE1250" s="771"/>
      <c r="AF1250" s="771"/>
    </row>
    <row r="1251" spans="1:32" ht="21.9" customHeight="1">
      <c r="A1251" s="166" t="str">
        <f>IF(N1255="","",A1250+1)</f>
        <v/>
      </c>
      <c r="B1251" s="772" t="s">
        <v>168</v>
      </c>
      <c r="C1251" s="772"/>
      <c r="D1251" s="772"/>
      <c r="E1251" s="773" t="str">
        <f>IF(AND(N1255=""),"",'Result Sheet'!$F$2)</f>
        <v/>
      </c>
      <c r="F1251" s="773"/>
      <c r="G1251" s="773"/>
      <c r="H1251" s="773"/>
      <c r="I1251" s="773"/>
      <c r="J1251" s="773"/>
      <c r="K1251" s="773"/>
      <c r="L1251" s="773"/>
      <c r="M1251" s="773"/>
      <c r="N1251" s="773"/>
      <c r="O1251" s="773"/>
      <c r="P1251" s="773"/>
      <c r="Q1251" s="770"/>
      <c r="R1251" s="772" t="s">
        <v>168</v>
      </c>
      <c r="S1251" s="772"/>
      <c r="T1251" s="772"/>
      <c r="U1251" s="773" t="str">
        <f>IF(AND(AD1255=""),"",'Result Sheet'!$F$2)</f>
        <v/>
      </c>
      <c r="V1251" s="773"/>
      <c r="W1251" s="773"/>
      <c r="X1251" s="773"/>
      <c r="Y1251" s="773"/>
      <c r="Z1251" s="773"/>
      <c r="AA1251" s="773"/>
      <c r="AB1251" s="773"/>
      <c r="AC1251" s="773"/>
      <c r="AD1251" s="773"/>
      <c r="AE1251" s="773"/>
      <c r="AF1251" s="773"/>
    </row>
    <row r="1252" spans="1:32" ht="21.9" customHeight="1">
      <c r="A1252" s="166" t="str">
        <f>IF(N1255="","",A1251+1)</f>
        <v/>
      </c>
      <c r="B1252" s="164" t="s">
        <v>169</v>
      </c>
      <c r="C1252" s="748" t="str">
        <f>IFERROR(VLOOKUP(N1255,Marks,2,0),"")</f>
        <v/>
      </c>
      <c r="D1252" s="748"/>
      <c r="E1252" s="766" t="s">
        <v>212</v>
      </c>
      <c r="F1252" s="766"/>
      <c r="G1252" s="766"/>
      <c r="H1252" s="748" t="str">
        <f>IFERROR(VLOOKUP(N1255,Marks,3,0),"")</f>
        <v/>
      </c>
      <c r="I1252" s="748"/>
      <c r="J1252" s="749" t="s">
        <v>205</v>
      </c>
      <c r="K1252" s="749"/>
      <c r="L1252" s="749"/>
      <c r="M1252" s="749"/>
      <c r="N1252" s="750" t="str">
        <f>IF(AND(N1255=""),"",'Marks Entry 1st'!$I$2)</f>
        <v/>
      </c>
      <c r="O1252" s="750"/>
      <c r="P1252" s="750"/>
      <c r="Q1252" s="770"/>
      <c r="R1252" s="164" t="s">
        <v>169</v>
      </c>
      <c r="S1252" s="748" t="str">
        <f>IFERROR(VLOOKUP(AD1255,Marks,2,0),"")</f>
        <v/>
      </c>
      <c r="T1252" s="748"/>
      <c r="U1252" s="766" t="s">
        <v>212</v>
      </c>
      <c r="V1252" s="766"/>
      <c r="W1252" s="766"/>
      <c r="X1252" s="748" t="str">
        <f>IFERROR(VLOOKUP(AD1255,Marks,3,0),"")</f>
        <v/>
      </c>
      <c r="Y1252" s="748"/>
      <c r="Z1252" s="749" t="s">
        <v>205</v>
      </c>
      <c r="AA1252" s="749"/>
      <c r="AB1252" s="749"/>
      <c r="AC1252" s="749"/>
      <c r="AD1252" s="750" t="str">
        <f>IF(AND(AD1255=""),"",'Marks Entry 1st'!$I$2)</f>
        <v/>
      </c>
      <c r="AE1252" s="750"/>
      <c r="AF1252" s="750"/>
    </row>
    <row r="1253" spans="1:32" ht="21.9" customHeight="1">
      <c r="A1253" s="166" t="str">
        <f>IF(N1255="","",A1252+1)</f>
        <v/>
      </c>
      <c r="B1253" s="751" t="s">
        <v>206</v>
      </c>
      <c r="C1253" s="751"/>
      <c r="D1253" s="751"/>
      <c r="E1253" s="752" t="str">
        <f>IFERROR(VLOOKUP(N1255,Marks,6,0),"")</f>
        <v/>
      </c>
      <c r="F1253" s="752"/>
      <c r="G1253" s="752"/>
      <c r="H1253" s="752"/>
      <c r="I1253" s="752"/>
      <c r="J1253" s="753" t="s">
        <v>209</v>
      </c>
      <c r="K1253" s="753"/>
      <c r="L1253" s="753"/>
      <c r="M1253" s="753"/>
      <c r="N1253" s="754" t="str">
        <f>IFERROR(VLOOKUP(N1255,Marks,5,0),"")</f>
        <v/>
      </c>
      <c r="O1253" s="754"/>
      <c r="P1253" s="754"/>
      <c r="Q1253" s="770"/>
      <c r="R1253" s="751" t="s">
        <v>206</v>
      </c>
      <c r="S1253" s="751"/>
      <c r="T1253" s="751"/>
      <c r="U1253" s="752" t="str">
        <f>IFERROR(VLOOKUP(AD1255,Marks,6,0),"")</f>
        <v/>
      </c>
      <c r="V1253" s="752"/>
      <c r="W1253" s="752"/>
      <c r="X1253" s="752"/>
      <c r="Y1253" s="752"/>
      <c r="Z1253" s="753" t="s">
        <v>209</v>
      </c>
      <c r="AA1253" s="753"/>
      <c r="AB1253" s="753"/>
      <c r="AC1253" s="753"/>
      <c r="AD1253" s="754" t="str">
        <f>IFERROR(VLOOKUP(AD1255,Marks,5,0),"")</f>
        <v/>
      </c>
      <c r="AE1253" s="754"/>
      <c r="AF1253" s="754"/>
    </row>
    <row r="1254" spans="1:32" ht="21.9" customHeight="1">
      <c r="A1254" s="166" t="str">
        <f>IF(N1255="","",A1253+1)</f>
        <v/>
      </c>
      <c r="B1254" s="751" t="s">
        <v>207</v>
      </c>
      <c r="C1254" s="751"/>
      <c r="D1254" s="751"/>
      <c r="E1254" s="752" t="str">
        <f>IFERROR(VLOOKUP(N1255,Marks,7,0),"")</f>
        <v/>
      </c>
      <c r="F1254" s="752"/>
      <c r="G1254" s="752"/>
      <c r="H1254" s="752"/>
      <c r="I1254" s="752"/>
      <c r="J1254" s="753" t="s">
        <v>210</v>
      </c>
      <c r="K1254" s="753"/>
      <c r="L1254" s="753"/>
      <c r="M1254" s="753"/>
      <c r="N1254" s="767" t="str">
        <f>IFERROR(VLOOKUP(N1255,Marks,4,0),"")</f>
        <v/>
      </c>
      <c r="O1254" s="767"/>
      <c r="P1254" s="767"/>
      <c r="Q1254" s="770"/>
      <c r="R1254" s="751" t="s">
        <v>207</v>
      </c>
      <c r="S1254" s="751"/>
      <c r="T1254" s="751"/>
      <c r="U1254" s="752" t="str">
        <f>IFERROR(VLOOKUP(AD1255,Marks,7,0),"")</f>
        <v/>
      </c>
      <c r="V1254" s="752"/>
      <c r="W1254" s="752"/>
      <c r="X1254" s="752"/>
      <c r="Y1254" s="752"/>
      <c r="Z1254" s="753" t="s">
        <v>210</v>
      </c>
      <c r="AA1254" s="753"/>
      <c r="AB1254" s="753"/>
      <c r="AC1254" s="753"/>
      <c r="AD1254" s="767" t="str">
        <f>IFERROR(VLOOKUP(AD1255,Marks,4,0),"")</f>
        <v/>
      </c>
      <c r="AE1254" s="767"/>
      <c r="AF1254" s="767"/>
    </row>
    <row r="1255" spans="1:32" ht="21.9" customHeight="1">
      <c r="A1255" s="166" t="str">
        <f>IF(N1255="","",A1254+1)</f>
        <v/>
      </c>
      <c r="B1255" s="751" t="s">
        <v>208</v>
      </c>
      <c r="C1255" s="751"/>
      <c r="D1255" s="751"/>
      <c r="E1255" s="752" t="str">
        <f>IFERROR(VLOOKUP(N1255,Marks,8,0),"")</f>
        <v/>
      </c>
      <c r="F1255" s="752"/>
      <c r="G1255" s="752"/>
      <c r="H1255" s="752"/>
      <c r="I1255" s="752"/>
      <c r="J1255" s="753" t="s">
        <v>211</v>
      </c>
      <c r="K1255" s="753"/>
      <c r="L1255" s="753"/>
      <c r="M1255" s="753"/>
      <c r="N1255" s="760" t="str">
        <f>IF(AD1229="","",IF(AND(AD1229+1&gt;$AN$6),"",AD1229+1))</f>
        <v/>
      </c>
      <c r="O1255" s="760"/>
      <c r="P1255" s="760"/>
      <c r="Q1255" s="770"/>
      <c r="R1255" s="751" t="s">
        <v>208</v>
      </c>
      <c r="S1255" s="751"/>
      <c r="T1255" s="751"/>
      <c r="U1255" s="752" t="str">
        <f>IFERROR(VLOOKUP(AD1255,Marks,8,0),"")</f>
        <v/>
      </c>
      <c r="V1255" s="752"/>
      <c r="W1255" s="752"/>
      <c r="X1255" s="752"/>
      <c r="Y1255" s="752"/>
      <c r="Z1255" s="753" t="s">
        <v>211</v>
      </c>
      <c r="AA1255" s="753"/>
      <c r="AB1255" s="753"/>
      <c r="AC1255" s="753"/>
      <c r="AD1255" s="761" t="str">
        <f>IF(N1255="","",IF(AND(N1255+1&gt;$AN$6),"",N1255+1))</f>
        <v/>
      </c>
      <c r="AE1255" s="761"/>
      <c r="AF1255" s="761"/>
    </row>
    <row r="1256" spans="1:32" ht="9" customHeight="1">
      <c r="A1256" s="166" t="str">
        <f>IF(N1255="","",A1255+1)</f>
        <v/>
      </c>
      <c r="B1256" s="123"/>
      <c r="C1256" s="123"/>
      <c r="D1256" s="123"/>
      <c r="E1256" s="124"/>
      <c r="F1256" s="124"/>
      <c r="G1256" s="124"/>
      <c r="H1256" s="123"/>
      <c r="I1256" s="123"/>
      <c r="J1256" s="125"/>
      <c r="K1256" s="125"/>
      <c r="L1256" s="125"/>
      <c r="M1256" s="76"/>
      <c r="N1256" s="76"/>
      <c r="O1256" s="76"/>
      <c r="P1256" s="76"/>
      <c r="Q1256" s="770"/>
      <c r="R1256" s="123"/>
      <c r="S1256" s="123"/>
      <c r="T1256" s="123"/>
      <c r="U1256" s="124"/>
      <c r="V1256" s="124"/>
      <c r="W1256" s="124"/>
      <c r="X1256" s="123"/>
      <c r="Y1256" s="123"/>
      <c r="Z1256" s="125"/>
      <c r="AA1256" s="125"/>
      <c r="AB1256" s="125"/>
      <c r="AC1256" s="76"/>
      <c r="AD1256" s="76"/>
      <c r="AE1256" s="76"/>
      <c r="AF1256" s="76"/>
    </row>
    <row r="1257" spans="1:32" ht="21" customHeight="1">
      <c r="A1257" s="166" t="str">
        <f>IF(N1255="","",A1256+1)</f>
        <v/>
      </c>
      <c r="B1257" s="762" t="s">
        <v>213</v>
      </c>
      <c r="C1257" s="610" t="s">
        <v>214</v>
      </c>
      <c r="D1257" s="610"/>
      <c r="E1257" s="610"/>
      <c r="F1257" s="763" t="s">
        <v>13</v>
      </c>
      <c r="G1257" s="764"/>
      <c r="H1257" s="764"/>
      <c r="I1257" s="765"/>
      <c r="J1257" s="613" t="s">
        <v>184</v>
      </c>
      <c r="K1257" s="614" t="s">
        <v>167</v>
      </c>
      <c r="L1257" s="615"/>
      <c r="M1257" s="615"/>
      <c r="N1257" s="616"/>
      <c r="O1257" s="580" t="s">
        <v>185</v>
      </c>
      <c r="P1257" s="581" t="s">
        <v>186</v>
      </c>
      <c r="Q1257" s="770"/>
      <c r="R1257" s="762" t="s">
        <v>213</v>
      </c>
      <c r="S1257" s="610" t="s">
        <v>214</v>
      </c>
      <c r="T1257" s="610"/>
      <c r="U1257" s="610"/>
      <c r="V1257" s="763" t="s">
        <v>13</v>
      </c>
      <c r="W1257" s="764"/>
      <c r="X1257" s="764"/>
      <c r="Y1257" s="765"/>
      <c r="Z1257" s="613" t="s">
        <v>184</v>
      </c>
      <c r="AA1257" s="614" t="s">
        <v>167</v>
      </c>
      <c r="AB1257" s="615"/>
      <c r="AC1257" s="615"/>
      <c r="AD1257" s="616"/>
      <c r="AE1257" s="580" t="s">
        <v>185</v>
      </c>
      <c r="AF1257" s="581" t="s">
        <v>186</v>
      </c>
    </row>
    <row r="1258" spans="1:32" ht="90.75" customHeight="1">
      <c r="A1258" s="166" t="str">
        <f>IF(N1255="","",A1257+1)</f>
        <v/>
      </c>
      <c r="B1258" s="762"/>
      <c r="C1258" s="171" t="s">
        <v>11</v>
      </c>
      <c r="D1258" s="171" t="s">
        <v>180</v>
      </c>
      <c r="E1258" s="171" t="s">
        <v>108</v>
      </c>
      <c r="F1258" s="171" t="s">
        <v>182</v>
      </c>
      <c r="G1258" s="171" t="s">
        <v>183</v>
      </c>
      <c r="H1258" s="305" t="s">
        <v>10</v>
      </c>
      <c r="I1258" s="171" t="s">
        <v>108</v>
      </c>
      <c r="J1258" s="613"/>
      <c r="K1258" s="172" t="s">
        <v>182</v>
      </c>
      <c r="L1258" s="172" t="s">
        <v>183</v>
      </c>
      <c r="M1258" s="173" t="s">
        <v>10</v>
      </c>
      <c r="N1258" s="171" t="s">
        <v>108</v>
      </c>
      <c r="O1258" s="580"/>
      <c r="P1258" s="736"/>
      <c r="Q1258" s="770"/>
      <c r="R1258" s="762"/>
      <c r="S1258" s="171" t="s">
        <v>11</v>
      </c>
      <c r="T1258" s="171" t="s">
        <v>180</v>
      </c>
      <c r="U1258" s="171" t="s">
        <v>108</v>
      </c>
      <c r="V1258" s="171" t="s">
        <v>182</v>
      </c>
      <c r="W1258" s="171" t="s">
        <v>183</v>
      </c>
      <c r="X1258" s="305" t="s">
        <v>10</v>
      </c>
      <c r="Y1258" s="171" t="s">
        <v>108</v>
      </c>
      <c r="Z1258" s="613"/>
      <c r="AA1258" s="172" t="s">
        <v>182</v>
      </c>
      <c r="AB1258" s="172" t="s">
        <v>183</v>
      </c>
      <c r="AC1258" s="173" t="s">
        <v>10</v>
      </c>
      <c r="AD1258" s="171" t="s">
        <v>108</v>
      </c>
      <c r="AE1258" s="580"/>
      <c r="AF1258" s="736">
        <v>0</v>
      </c>
    </row>
    <row r="1259" spans="1:32" ht="18.75" customHeight="1">
      <c r="A1259" s="166" t="str">
        <f>IF(N1255="","",A1258+1)</f>
        <v/>
      </c>
      <c r="B1259" s="762"/>
      <c r="C1259" s="390">
        <v>20</v>
      </c>
      <c r="D1259" s="390">
        <v>20</v>
      </c>
      <c r="E1259" s="116">
        <v>40</v>
      </c>
      <c r="F1259" s="390">
        <v>30</v>
      </c>
      <c r="G1259" s="390">
        <v>18</v>
      </c>
      <c r="H1259" s="390">
        <v>12</v>
      </c>
      <c r="I1259" s="116">
        <v>60</v>
      </c>
      <c r="J1259" s="118">
        <v>100</v>
      </c>
      <c r="K1259" s="390">
        <v>50</v>
      </c>
      <c r="L1259" s="390">
        <v>30</v>
      </c>
      <c r="M1259" s="390">
        <v>20</v>
      </c>
      <c r="N1259" s="116">
        <v>100</v>
      </c>
      <c r="O1259" s="118">
        <v>200</v>
      </c>
      <c r="P1259" s="775" t="str">
        <f>IF(AND(N1255="",C1252="",E1253="",N1253=""),"",IF(OR(C1252=1,C1252=2),600,800))</f>
        <v/>
      </c>
      <c r="Q1259" s="770"/>
      <c r="R1259" s="762"/>
      <c r="S1259" s="390">
        <v>20</v>
      </c>
      <c r="T1259" s="390">
        <v>20</v>
      </c>
      <c r="U1259" s="116">
        <v>40</v>
      </c>
      <c r="V1259" s="390">
        <v>30</v>
      </c>
      <c r="W1259" s="390">
        <v>18</v>
      </c>
      <c r="X1259" s="390">
        <v>12</v>
      </c>
      <c r="Y1259" s="116">
        <v>60</v>
      </c>
      <c r="Z1259" s="118">
        <v>100</v>
      </c>
      <c r="AA1259" s="390">
        <v>50</v>
      </c>
      <c r="AB1259" s="390">
        <v>30</v>
      </c>
      <c r="AC1259" s="390">
        <v>20</v>
      </c>
      <c r="AD1259" s="116">
        <v>100</v>
      </c>
      <c r="AE1259" s="118">
        <v>200</v>
      </c>
      <c r="AF1259" s="775" t="str">
        <f>IF(AND(AD1255="",S1252="",U1253="",AD1253=""),"",IF(OR(S1252=1,S1252=2),600,800))</f>
        <v/>
      </c>
    </row>
    <row r="1260" spans="1:32" ht="21" customHeight="1">
      <c r="A1260" s="166" t="str">
        <f>IF(N1255="","",A1259+1)</f>
        <v/>
      </c>
      <c r="B1260" s="122" t="str">
        <f>'Result Sheet'!$L$4</f>
        <v xml:space="preserve">हिन्दी </v>
      </c>
      <c r="C1260" s="391" t="str">
        <f>IFERROR(VLOOKUP(N1255,Marks,11,0),"")</f>
        <v/>
      </c>
      <c r="D1260" s="391" t="str">
        <f>IFERROR(VLOOKUP(N1255,Marks,12,0),"")</f>
        <v/>
      </c>
      <c r="E1260" s="117" t="str">
        <f>IFERROR(VLOOKUP(N1255,Marks,13,0),"")</f>
        <v/>
      </c>
      <c r="F1260" s="391" t="str">
        <f>IFERROR(VLOOKUP(N1255,Marks,14,0),"")</f>
        <v/>
      </c>
      <c r="G1260" s="391" t="str">
        <f>IFERROR(VLOOKUP(N1255,Marks,15,0),"")</f>
        <v/>
      </c>
      <c r="H1260" s="391" t="str">
        <f>IFERROR(VLOOKUP(N1255,Marks,16,0),"")</f>
        <v/>
      </c>
      <c r="I1260" s="117" t="str">
        <f>IFERROR(VLOOKUP(N1255,Marks,17,0),"")</f>
        <v/>
      </c>
      <c r="J1260" s="119">
        <f>IFERROR(VLOOKUP(N1255,Marks,18,0),"")</f>
        <v>0</v>
      </c>
      <c r="K1260" s="391" t="str">
        <f>IFERROR(VLOOKUP(N1255,Marks,19,0),"")</f>
        <v/>
      </c>
      <c r="L1260" s="391" t="str">
        <f>IFERROR(VLOOKUP(N1255,Marks,20,0),"")</f>
        <v/>
      </c>
      <c r="M1260" s="391" t="str">
        <f>IFERROR(VLOOKUP(N1255,Marks,21,0),"")</f>
        <v/>
      </c>
      <c r="N1260" s="117" t="str">
        <f>IFERROR(VLOOKUP(N1255,Marks,22,0),"")</f>
        <v/>
      </c>
      <c r="O1260" s="119" t="str">
        <f>IFERROR(VLOOKUP(N1255,Marks,23,0),"")</f>
        <v/>
      </c>
      <c r="P1260" s="323" t="str">
        <f>IFERROR(VLOOKUP(N1255,Marks,29,0),"")</f>
        <v/>
      </c>
      <c r="Q1260" s="770"/>
      <c r="R1260" s="122" t="str">
        <f>'Result Sheet'!$L$4</f>
        <v xml:space="preserve">हिन्दी </v>
      </c>
      <c r="S1260" s="391" t="str">
        <f>IFERROR(VLOOKUP(AD1255,Marks,11,0),"")</f>
        <v/>
      </c>
      <c r="T1260" s="391" t="str">
        <f>IFERROR(VLOOKUP(AD1255,Marks,12,0),"")</f>
        <v/>
      </c>
      <c r="U1260" s="117" t="str">
        <f>IFERROR(VLOOKUP(AD1255,Marks,13,0),"")</f>
        <v/>
      </c>
      <c r="V1260" s="391" t="str">
        <f>IFERROR(VLOOKUP(AD1255,Marks,14,0),"")</f>
        <v/>
      </c>
      <c r="W1260" s="391" t="str">
        <f>IFERROR(VLOOKUP(AD1255,Marks,15,0),"")</f>
        <v/>
      </c>
      <c r="X1260" s="391" t="str">
        <f>IFERROR(VLOOKUP(AD1255,Marks,16,0),"")</f>
        <v/>
      </c>
      <c r="Y1260" s="117" t="str">
        <f>IFERROR(VLOOKUP(AD1255,Marks,17,0),"")</f>
        <v/>
      </c>
      <c r="Z1260" s="119">
        <f>IFERROR(VLOOKUP(AD1255,Marks,18,0),"")</f>
        <v>0</v>
      </c>
      <c r="AA1260" s="391" t="str">
        <f>IFERROR(VLOOKUP(AD1255,Marks,19,0),"")</f>
        <v/>
      </c>
      <c r="AB1260" s="391" t="str">
        <f>IFERROR(VLOOKUP(AD1255,Marks,20,0),"")</f>
        <v/>
      </c>
      <c r="AC1260" s="391" t="str">
        <f>IFERROR(VLOOKUP(AD1255,Marks,21,0),"")</f>
        <v/>
      </c>
      <c r="AD1260" s="117" t="str">
        <f>IFERROR(VLOOKUP(AD1255,Marks,22,0),"")</f>
        <v/>
      </c>
      <c r="AE1260" s="119" t="str">
        <f>IFERROR(VLOOKUP(AD1255,Marks,23,0),"")</f>
        <v/>
      </c>
      <c r="AF1260" s="323" t="str">
        <f>IFERROR(VLOOKUP(AD1255,Marks,29,0),"")</f>
        <v/>
      </c>
    </row>
    <row r="1261" spans="1:32" ht="21" customHeight="1">
      <c r="A1261" s="166" t="str">
        <f>IF(N1255="","",A1260+1)</f>
        <v/>
      </c>
      <c r="B1261" s="122" t="str">
        <f>'Result Sheet'!$AE$4</f>
        <v xml:space="preserve">अंग्रेजी </v>
      </c>
      <c r="C1261" s="391" t="str">
        <f>IFERROR(VLOOKUP(N1255,Marks,30,0),"")</f>
        <v/>
      </c>
      <c r="D1261" s="391" t="str">
        <f>IFERROR(VLOOKUP(N1255,Marks,31,0),"")</f>
        <v/>
      </c>
      <c r="E1261" s="117" t="str">
        <f>IFERROR(VLOOKUP(N1255,Marks,32,0),"")</f>
        <v/>
      </c>
      <c r="F1261" s="391" t="str">
        <f>IFERROR(VLOOKUP(N1255,Marks,33,0),"")</f>
        <v/>
      </c>
      <c r="G1261" s="391" t="str">
        <f>IFERROR(VLOOKUP(N1255,Marks,34,0),"")</f>
        <v/>
      </c>
      <c r="H1261" s="391" t="str">
        <f>IFERROR(VLOOKUP(N1255,Marks,35,0),"")</f>
        <v/>
      </c>
      <c r="I1261" s="117" t="str">
        <f>IFERROR(VLOOKUP(N1255,Marks,36,0),"")</f>
        <v/>
      </c>
      <c r="J1261" s="119">
        <f>IFERROR(VLOOKUP(N1255,Marks,37,0),"")</f>
        <v>0</v>
      </c>
      <c r="K1261" s="391" t="str">
        <f>IFERROR(VLOOKUP(N1255,Marks,38,0),"")</f>
        <v/>
      </c>
      <c r="L1261" s="391" t="str">
        <f>IFERROR(VLOOKUP(N1255,Marks,39,0),"")</f>
        <v/>
      </c>
      <c r="M1261" s="391" t="str">
        <f>IFERROR(VLOOKUP(N1255,Marks,40,0),"")</f>
        <v/>
      </c>
      <c r="N1261" s="117" t="str">
        <f>IFERROR(VLOOKUP(N1255,Marks,41,0),"")</f>
        <v/>
      </c>
      <c r="O1261" s="119" t="str">
        <f>IFERROR(VLOOKUP(N1255,Marks,42,0),"")</f>
        <v/>
      </c>
      <c r="P1261" s="323" t="str">
        <f>IFERROR(VLOOKUP(N1255,Marks,48,0),"")</f>
        <v/>
      </c>
      <c r="Q1261" s="770"/>
      <c r="R1261" s="122" t="str">
        <f>'Result Sheet'!$AE$4</f>
        <v xml:space="preserve">अंग्रेजी </v>
      </c>
      <c r="S1261" s="391" t="str">
        <f>IFERROR(VLOOKUP(AD1255,Marks,30,0),"")</f>
        <v/>
      </c>
      <c r="T1261" s="391" t="str">
        <f>IFERROR(VLOOKUP(AD1255,Marks,31,0),"")</f>
        <v/>
      </c>
      <c r="U1261" s="117" t="str">
        <f>IFERROR(VLOOKUP(AD1255,Marks,32,0),"")</f>
        <v/>
      </c>
      <c r="V1261" s="391" t="str">
        <f>IFERROR(VLOOKUP(AD1255,Marks,33,0),"")</f>
        <v/>
      </c>
      <c r="W1261" s="391" t="str">
        <f>IFERROR(VLOOKUP(AD1255,Marks,34,0),"")</f>
        <v/>
      </c>
      <c r="X1261" s="391" t="str">
        <f>IFERROR(VLOOKUP(AD1255,Marks,35,0),"")</f>
        <v/>
      </c>
      <c r="Y1261" s="117" t="str">
        <f>IFERROR(VLOOKUP(AD1255,Marks,36,0),"")</f>
        <v/>
      </c>
      <c r="Z1261" s="119">
        <f>IFERROR(VLOOKUP(AD1255,Marks,37,0),"")</f>
        <v>0</v>
      </c>
      <c r="AA1261" s="391" t="str">
        <f>IFERROR(VLOOKUP(AD1255,Marks,38,0),"")</f>
        <v/>
      </c>
      <c r="AB1261" s="391" t="str">
        <f>IFERROR(VLOOKUP(AD1255,Marks,39,0),"")</f>
        <v/>
      </c>
      <c r="AC1261" s="391" t="str">
        <f>IFERROR(VLOOKUP(AD1255,Marks,40,0),"")</f>
        <v/>
      </c>
      <c r="AD1261" s="117" t="str">
        <f>IFERROR(VLOOKUP(AD1255,Marks,41,0),"")</f>
        <v/>
      </c>
      <c r="AE1261" s="119" t="str">
        <f>IFERROR(VLOOKUP(AD1255,Marks,42,0),"")</f>
        <v/>
      </c>
      <c r="AF1261" s="323" t="str">
        <f>IFERROR(VLOOKUP(AD1255,Marks,48,0),"")</f>
        <v/>
      </c>
    </row>
    <row r="1262" spans="1:32" ht="21" customHeight="1">
      <c r="A1262" s="166" t="str">
        <f>IF(N1255="","",A1261+1)</f>
        <v/>
      </c>
      <c r="B1262" s="122" t="str">
        <f>'Result Sheet'!$AX$4</f>
        <v xml:space="preserve">गणित </v>
      </c>
      <c r="C1262" s="391" t="str">
        <f>IFERROR(VLOOKUP(N1255,Marks,49,0),"")</f>
        <v/>
      </c>
      <c r="D1262" s="391" t="str">
        <f>IFERROR(VLOOKUP(N1255,Marks,50,0),"")</f>
        <v/>
      </c>
      <c r="E1262" s="117" t="str">
        <f>IFERROR(VLOOKUP(N1255,Marks,51,0),"")</f>
        <v/>
      </c>
      <c r="F1262" s="391" t="str">
        <f>IFERROR(VLOOKUP(N1255,Marks,52,0),"")</f>
        <v/>
      </c>
      <c r="G1262" s="391" t="str">
        <f>IFERROR(VLOOKUP(N1255,Marks,53,0),"")</f>
        <v/>
      </c>
      <c r="H1262" s="391" t="str">
        <f>IFERROR(VLOOKUP(N1255,Marks,54,0),"")</f>
        <v/>
      </c>
      <c r="I1262" s="117" t="str">
        <f>IFERROR(VLOOKUP(N1255,Marks,55,0),"")</f>
        <v/>
      </c>
      <c r="J1262" s="119">
        <f>IFERROR(VLOOKUP(N1255,Marks,56,0),"")</f>
        <v>0</v>
      </c>
      <c r="K1262" s="391" t="str">
        <f>IFERROR(VLOOKUP(N1255,Marks,57,0),"")</f>
        <v/>
      </c>
      <c r="L1262" s="391" t="str">
        <f>IFERROR(VLOOKUP(N1255,Marks,58,0),"")</f>
        <v/>
      </c>
      <c r="M1262" s="391" t="str">
        <f>IFERROR(VLOOKUP(N1255,Marks,59,0),"")</f>
        <v/>
      </c>
      <c r="N1262" s="117" t="str">
        <f>IFERROR(VLOOKUP(N1255,Marks,60,0),"")</f>
        <v/>
      </c>
      <c r="O1262" s="119" t="str">
        <f>IFERROR(VLOOKUP(N1255,Marks,61,0),"")</f>
        <v/>
      </c>
      <c r="P1262" s="323" t="str">
        <f>IFERROR(VLOOKUP(N1255,Marks,67,0),"")</f>
        <v/>
      </c>
      <c r="Q1262" s="770"/>
      <c r="R1262" s="122" t="str">
        <f>'Result Sheet'!$AX$4</f>
        <v xml:space="preserve">गणित </v>
      </c>
      <c r="S1262" s="391" t="str">
        <f>IFERROR(VLOOKUP(AD1255,Marks,49,0),"")</f>
        <v/>
      </c>
      <c r="T1262" s="391" t="str">
        <f>IFERROR(VLOOKUP(AD1255,Marks,50,0),"")</f>
        <v/>
      </c>
      <c r="U1262" s="117" t="str">
        <f>IFERROR(VLOOKUP(AD1255,Marks,51,0),"")</f>
        <v/>
      </c>
      <c r="V1262" s="391" t="str">
        <f>IFERROR(VLOOKUP(AD1255,Marks,52,0),"")</f>
        <v/>
      </c>
      <c r="W1262" s="391" t="str">
        <f>IFERROR(VLOOKUP(AD1255,Marks,53,0),"")</f>
        <v/>
      </c>
      <c r="X1262" s="391" t="str">
        <f>IFERROR(VLOOKUP(AD1255,Marks,54,0),"")</f>
        <v/>
      </c>
      <c r="Y1262" s="117" t="str">
        <f>IFERROR(VLOOKUP(AD1255,Marks,55,0),"")</f>
        <v/>
      </c>
      <c r="Z1262" s="119">
        <f>IFERROR(VLOOKUP(AD1255,Marks,56,0),"")</f>
        <v>0</v>
      </c>
      <c r="AA1262" s="391" t="str">
        <f>IFERROR(VLOOKUP(AD1255,Marks,57,0),"")</f>
        <v/>
      </c>
      <c r="AB1262" s="391" t="str">
        <f>IFERROR(VLOOKUP(AD1255,Marks,58,0),"")</f>
        <v/>
      </c>
      <c r="AC1262" s="391" t="str">
        <f>IFERROR(VLOOKUP(AD1255,Marks,59,0),"")</f>
        <v/>
      </c>
      <c r="AD1262" s="117" t="str">
        <f>IFERROR(VLOOKUP(AD1255,Marks,60,0),"")</f>
        <v/>
      </c>
      <c r="AE1262" s="119" t="str">
        <f>IFERROR(VLOOKUP(AD1255,Marks,61,0),"")</f>
        <v/>
      </c>
      <c r="AF1262" s="323" t="str">
        <f>IFERROR(VLOOKUP(AD1255,Marks,67,0),"")</f>
        <v/>
      </c>
    </row>
    <row r="1263" spans="1:32" ht="21" customHeight="1">
      <c r="A1263" s="166" t="str">
        <f>IF(N1255="","",A1262+1)</f>
        <v/>
      </c>
      <c r="B1263" s="122" t="str">
        <f>'Result Sheet'!$BQ$4</f>
        <v xml:space="preserve">पर्यावरण अध्ययन </v>
      </c>
      <c r="C1263" s="391" t="str">
        <f>IFERROR(VLOOKUP(N1255,Marks,68,0),"")</f>
        <v/>
      </c>
      <c r="D1263" s="391" t="str">
        <f>IFERROR(VLOOKUP(N1255,Marks,69,0),"")</f>
        <v/>
      </c>
      <c r="E1263" s="117" t="str">
        <f>IFERROR(VLOOKUP(N1255,Marks,70,0),"")</f>
        <v/>
      </c>
      <c r="F1263" s="391" t="str">
        <f>IFERROR(VLOOKUP(N1255,Marks,71,0),"")</f>
        <v/>
      </c>
      <c r="G1263" s="391" t="str">
        <f>IFERROR(VLOOKUP(N1255,Marks,72,0),"")</f>
        <v/>
      </c>
      <c r="H1263" s="391" t="str">
        <f>IFERROR(VLOOKUP(N1255,Marks,73,0),"")</f>
        <v/>
      </c>
      <c r="I1263" s="117" t="str">
        <f>IFERROR(VLOOKUP(N1255,Marks,74,0),"")</f>
        <v/>
      </c>
      <c r="J1263" s="119">
        <f>IFERROR(VLOOKUP(N1255,Marks,75,0),"")</f>
        <v>0</v>
      </c>
      <c r="K1263" s="391" t="str">
        <f>IFERROR(VLOOKUP(N1255,Marks,76,0),"")</f>
        <v/>
      </c>
      <c r="L1263" s="391" t="str">
        <f>IFERROR(VLOOKUP(N1255,Marks,77,0),"")</f>
        <v/>
      </c>
      <c r="M1263" s="391" t="str">
        <f>IFERROR(VLOOKUP(N1255,Marks,78,0),"")</f>
        <v/>
      </c>
      <c r="N1263" s="117" t="str">
        <f>IFERROR(VLOOKUP(N1255,Marks,79,0),"")</f>
        <v/>
      </c>
      <c r="O1263" s="119" t="str">
        <f>IFERROR(VLOOKUP(N1255,Marks,80,0),"")</f>
        <v/>
      </c>
      <c r="P1263" s="323" t="str">
        <f>IFERROR(VLOOKUP(N1255,Marks,86,0),"")</f>
        <v/>
      </c>
      <c r="Q1263" s="770"/>
      <c r="R1263" s="122" t="str">
        <f>'Result Sheet'!$BQ$4</f>
        <v xml:space="preserve">पर्यावरण अध्ययन </v>
      </c>
      <c r="S1263" s="391" t="str">
        <f>IFERROR(VLOOKUP(AD1255,Marks,68,0),"")</f>
        <v/>
      </c>
      <c r="T1263" s="391" t="str">
        <f>IFERROR(VLOOKUP(AD1255,Marks,69,0),"")</f>
        <v/>
      </c>
      <c r="U1263" s="117" t="str">
        <f>IFERROR(VLOOKUP(AD1255,Marks,70,0),"")</f>
        <v/>
      </c>
      <c r="V1263" s="391" t="str">
        <f>IFERROR(VLOOKUP(AD1255,Marks,71,0),"")</f>
        <v/>
      </c>
      <c r="W1263" s="391" t="str">
        <f>IFERROR(VLOOKUP(AD1255,Marks,72,0),"")</f>
        <v/>
      </c>
      <c r="X1263" s="391" t="str">
        <f>IFERROR(VLOOKUP(AD1255,Marks,73,0),"")</f>
        <v/>
      </c>
      <c r="Y1263" s="117" t="str">
        <f>IFERROR(VLOOKUP(AD1255,Marks,74,0),"")</f>
        <v/>
      </c>
      <c r="Z1263" s="119">
        <f>IFERROR(VLOOKUP(AD1255,Marks,75,0),"")</f>
        <v>0</v>
      </c>
      <c r="AA1263" s="391" t="str">
        <f>IFERROR(VLOOKUP(AD1255,Marks,76,0),"")</f>
        <v/>
      </c>
      <c r="AB1263" s="391" t="str">
        <f>IFERROR(VLOOKUP(AD1255,Marks,77,0),"")</f>
        <v/>
      </c>
      <c r="AC1263" s="391" t="str">
        <f>IFERROR(VLOOKUP(AD1255,Marks,78,0),"")</f>
        <v/>
      </c>
      <c r="AD1263" s="117" t="str">
        <f>IFERROR(VLOOKUP(AD1255,Marks,79,0),"")</f>
        <v/>
      </c>
      <c r="AE1263" s="119" t="str">
        <f>IFERROR(VLOOKUP(AD1255,Marks,80,0),"")</f>
        <v/>
      </c>
      <c r="AF1263" s="323" t="str">
        <f>IFERROR(VLOOKUP(AD1255,Marks,86,0),"")</f>
        <v/>
      </c>
    </row>
    <row r="1264" spans="1:32" ht="25.5" customHeight="1">
      <c r="A1264" s="166" t="str">
        <f>IF(N1255="","",A1263+1)</f>
        <v/>
      </c>
      <c r="B1264" s="392" t="s">
        <v>215</v>
      </c>
      <c r="C1264" s="120" t="str">
        <f>IF(AND(C1260="",C1261="",C1262="",C1263=""),"",IF(OR(C1252=1,C1252=2),SUM(C1260:C1262),SUM(C1260:C1263)))</f>
        <v/>
      </c>
      <c r="D1264" s="120" t="str">
        <f>IF(AND(D1260="",D1261="",D1262="",D1263=""),"",IF(OR(C1252=1,C1252=2),SUM(D1260:D1262),SUM(D1260:D1263)))</f>
        <v/>
      </c>
      <c r="E1264" s="120" t="str">
        <f>IF(AND(E1260="",E1261="",E1262="",E1263=""),"",IF(OR(C1252=1,C1252=2),SUM(E1260:E1262),SUM(E1260:E1263)))</f>
        <v/>
      </c>
      <c r="F1264" s="120" t="str">
        <f>IF(AND(F1260="",F1261="",F1262="",F1263=""),"",IF(OR(C1252=1,C1252=2),SUM(F1260:F1262),SUM(F1260:F1263)))</f>
        <v/>
      </c>
      <c r="G1264" s="120" t="str">
        <f>IF(AND(G1260="",G1261="",G1262="",G1263=""),"",IF(OR(C1252=1,C1252=2),SUM(G1260:G1262),SUM(G1260:G1263)))</f>
        <v/>
      </c>
      <c r="H1264" s="120" t="str">
        <f>IF(AND(H1260="",H1261="",H1262="",H1263=""),"",IF(OR(C1252=1,C1252=2),SUM(H1260:H1262),SUM(H1260:H1263)))</f>
        <v/>
      </c>
      <c r="I1264" s="120" t="str">
        <f>IF(AND(I1260="",I1261="",I1262="",I1263=""),"",IF(OR(C1252=1,C1252=2),SUM(I1260:I1262),SUM(I1260:I1263)))</f>
        <v/>
      </c>
      <c r="J1264" s="120">
        <f>IF(AND(J1260="",J1261="",J1262="",J1263=""),"",IF(OR(C1252=1,C1252=2),SUM(J1260:J1262),SUM(J1260:J1263)))</f>
        <v>0</v>
      </c>
      <c r="K1264" s="120" t="str">
        <f>IF(AND(K1260="",K1261="",K1262="",K1263=""),"",IF(OR(C1252=1,C1252=2),SUM(K1260:K1262),SUM(K1260:K1263)))</f>
        <v/>
      </c>
      <c r="L1264" s="120" t="str">
        <f>IF(AND(L1260="",L1261="",L1262="",L1263=""),"",IF(OR(C1252=1,C1252=2),SUM(L1260:L1262),SUM(L1260:L1263)))</f>
        <v/>
      </c>
      <c r="M1264" s="120" t="str">
        <f>IF(AND(M1260="",M1261="",M1262="",M1263=""),"",IF(OR(C1252=1,C1252=2),SUM(M1260:M1262),SUM(M1260:M1263)))</f>
        <v/>
      </c>
      <c r="N1264" s="120" t="str">
        <f>IF(AND(N1260="",N1261="",N1262="",N1263=""),"",IF(OR(C1252=1,C1252=2),SUM(N1260:N1262),SUM(N1260:N1263)))</f>
        <v/>
      </c>
      <c r="O1264" s="120" t="str">
        <f>IF(AND(O1260="",O1261="",O1262="",O1263=""),"",IF(OR(C1252=1,C1252=2),SUM(O1260:O1262),SUM(O1260:O1263)))</f>
        <v/>
      </c>
      <c r="P1264" s="326" t="str">
        <f>IF(OR(N1255="",E1253="",O1264=""),"",IF(O1264&gt;=81%*P1259,"A",IF(O1264&gt;=61%*P1259,"B",IF(O1264&gt;=41%*P1259,"C",IF(O1264&gt;=21%*P1259,"D","E")))))</f>
        <v/>
      </c>
      <c r="Q1264" s="770"/>
      <c r="R1264" s="392" t="s">
        <v>215</v>
      </c>
      <c r="S1264" s="120" t="str">
        <f>IF(AND(S1260="",S1261="",S1262="",S1263=""),"",IF(OR(S1252=1,S1252=2),SUM(S1260:S1262),SUM(S1260:S1263)))</f>
        <v/>
      </c>
      <c r="T1264" s="120" t="str">
        <f>IF(AND(T1260="",T1261="",T1262="",T1263=""),"",IF(OR(S1252=1,S1252=2),SUM(T1260:T1262),SUM(T1260:T1263)))</f>
        <v/>
      </c>
      <c r="U1264" s="120" t="str">
        <f>IF(AND(U1260="",U1261="",U1262="",U1263=""),"",IF(OR(S1252=1,S1252=2),SUM(U1260:U1262),SUM(U1260:U1263)))</f>
        <v/>
      </c>
      <c r="V1264" s="120" t="str">
        <f>IF(AND(V1260="",V1261="",V1262="",V1263=""),"",IF(OR(S1252=1,S1252=2),SUM(V1260:V1262),SUM(V1260:V1263)))</f>
        <v/>
      </c>
      <c r="W1264" s="120" t="str">
        <f>IF(AND(W1260="",W1261="",W1262="",W1263=""),"",IF(OR(S1252=1,S1252=2),SUM(W1260:W1262),SUM(W1260:W1263)))</f>
        <v/>
      </c>
      <c r="X1264" s="120" t="str">
        <f>IF(AND(X1260="",X1261="",X1262="",X1263=""),"",IF(OR(S1252=1,S1252=2),SUM(X1260:X1262),SUM(X1260:X1263)))</f>
        <v/>
      </c>
      <c r="Y1264" s="120" t="str">
        <f>IF(AND(Y1260="",Y1261="",Y1262="",Y1263=""),"",IF(OR(S1252=1,S1252=2),SUM(Y1260:Y1262),SUM(Y1260:Y1263)))</f>
        <v/>
      </c>
      <c r="Z1264" s="120">
        <f>IF(AND(Z1260="",Z1261="",Z1262="",Z1263=""),"",IF(OR(S1252=1,S1252=2),SUM(Z1260:Z1262),SUM(Z1260:Z1263)))</f>
        <v>0</v>
      </c>
      <c r="AA1264" s="120" t="str">
        <f>IF(AND(AA1260="",AA1261="",AA1262="",AA1263=""),"",IF(OR(S1252=1,S1252=2),SUM(AA1260:AA1262),SUM(AA1260:AA1263)))</f>
        <v/>
      </c>
      <c r="AB1264" s="120" t="str">
        <f>IF(AND(AB1260="",AB1261="",AB1262="",AB1263=""),"",IF(OR(S1252=1,S1252=2),SUM(AB1260:AB1262),SUM(AB1260:AB1263)))</f>
        <v/>
      </c>
      <c r="AC1264" s="120" t="str">
        <f>IF(AND(AC1260="",AC1261="",AC1262="",AC1263=""),"",IF(OR(S1252=1,S1252=2),SUM(AC1260:AC1262),SUM(AC1260:AC1263)))</f>
        <v/>
      </c>
      <c r="AD1264" s="120" t="str">
        <f>IF(AND(AD1260="",AD1261="",AD1262="",AD1263=""),"",IF(OR(S1252=1,S1252=2),SUM(AD1260:AD1262),SUM(AD1260:AD1263)))</f>
        <v/>
      </c>
      <c r="AE1264" s="120" t="str">
        <f>IF(AND(AE1260="",AE1261="",AE1262="",AE1263=""),"",IF(OR(S1252=1,S1252=2),SUM(AE1260:AE1262),SUM(AE1260:AE1263)))</f>
        <v/>
      </c>
      <c r="AF1264" s="326" t="str">
        <f>IF(OR(AD1255="",U1253="",AE1264=""),"",IF(AE1264&gt;=81%*AF1259,"A",IF(AE1264&gt;=61%*AF1259,"B",IF(AE1264&gt;=41%*AF1259,"C",IF(AE1264&gt;=21%*AF1259,"D","E")))))</f>
        <v/>
      </c>
    </row>
    <row r="1265" spans="1:32" ht="9" customHeight="1">
      <c r="A1265" s="166" t="str">
        <f>IF(N1255="","",A1264+1)</f>
        <v/>
      </c>
      <c r="B1265" s="737"/>
      <c r="C1265" s="737"/>
      <c r="D1265" s="737"/>
      <c r="E1265" s="737"/>
      <c r="F1265" s="737"/>
      <c r="G1265" s="737"/>
      <c r="H1265" s="737"/>
      <c r="I1265" s="737"/>
      <c r="J1265" s="737"/>
      <c r="K1265" s="737"/>
      <c r="L1265" s="737"/>
      <c r="M1265" s="737"/>
      <c r="N1265" s="737"/>
      <c r="O1265" s="737"/>
      <c r="P1265" s="737"/>
      <c r="Q1265" s="770"/>
      <c r="R1265" s="737"/>
      <c r="S1265" s="737"/>
      <c r="T1265" s="737"/>
      <c r="U1265" s="737"/>
      <c r="V1265" s="737"/>
      <c r="W1265" s="737"/>
      <c r="X1265" s="737"/>
      <c r="Y1265" s="737"/>
      <c r="Z1265" s="737"/>
      <c r="AA1265" s="737"/>
      <c r="AB1265" s="737"/>
      <c r="AC1265" s="737"/>
      <c r="AD1265" s="737"/>
      <c r="AE1265" s="737"/>
      <c r="AF1265" s="737"/>
    </row>
    <row r="1266" spans="1:32" ht="22.5" customHeight="1">
      <c r="A1266" s="166" t="str">
        <f>IF(N1255="","",A1265+1)</f>
        <v/>
      </c>
      <c r="B1266" s="738" t="s">
        <v>213</v>
      </c>
      <c r="C1266" s="738"/>
      <c r="D1266" s="739" t="s">
        <v>229</v>
      </c>
      <c r="E1266" s="740"/>
      <c r="F1266" s="393" t="s">
        <v>186</v>
      </c>
      <c r="G1266" s="738" t="s">
        <v>213</v>
      </c>
      <c r="H1266" s="738"/>
      <c r="I1266" s="739" t="s">
        <v>229</v>
      </c>
      <c r="J1266" s="740"/>
      <c r="K1266" s="393" t="s">
        <v>186</v>
      </c>
      <c r="L1266" s="738" t="s">
        <v>213</v>
      </c>
      <c r="M1266" s="738"/>
      <c r="N1266" s="739" t="s">
        <v>229</v>
      </c>
      <c r="O1266" s="740"/>
      <c r="P1266" s="393" t="s">
        <v>186</v>
      </c>
      <c r="Q1266" s="770"/>
      <c r="R1266" s="738" t="s">
        <v>213</v>
      </c>
      <c r="S1266" s="738"/>
      <c r="T1266" s="739" t="s">
        <v>229</v>
      </c>
      <c r="U1266" s="740"/>
      <c r="V1266" s="393" t="s">
        <v>186</v>
      </c>
      <c r="W1266" s="738" t="s">
        <v>213</v>
      </c>
      <c r="X1266" s="738"/>
      <c r="Y1266" s="739" t="s">
        <v>229</v>
      </c>
      <c r="Z1266" s="740"/>
      <c r="AA1266" s="393" t="s">
        <v>186</v>
      </c>
      <c r="AB1266" s="738" t="s">
        <v>213</v>
      </c>
      <c r="AC1266" s="738"/>
      <c r="AD1266" s="739" t="s">
        <v>229</v>
      </c>
      <c r="AE1266" s="740"/>
      <c r="AF1266" s="393" t="s">
        <v>186</v>
      </c>
    </row>
    <row r="1267" spans="1:32" ht="21.75" customHeight="1">
      <c r="A1267" s="166" t="str">
        <f>IF(N1255="","",A1266+1)</f>
        <v/>
      </c>
      <c r="B1267" s="741" t="s">
        <v>221</v>
      </c>
      <c r="C1267" s="742"/>
      <c r="D1267" s="742"/>
      <c r="E1267" s="119" t="str">
        <f>IFERROR(VLOOKUP(N1255,Marks,90,0),"")</f>
        <v/>
      </c>
      <c r="F1267" s="130" t="str">
        <f>IFERROR(VLOOKUP(N1255,Marks,94,0),"")</f>
        <v/>
      </c>
      <c r="G1267" s="741" t="s">
        <v>192</v>
      </c>
      <c r="H1267" s="742"/>
      <c r="I1267" s="742"/>
      <c r="J1267" s="119" t="str">
        <f>IFERROR(VLOOKUP(N1255,Marks,98,0),"")</f>
        <v/>
      </c>
      <c r="K1267" s="130" t="str">
        <f>IFERROR(VLOOKUP(N1255,Marks,102,0),"")</f>
        <v/>
      </c>
      <c r="L1267" s="743" t="s">
        <v>193</v>
      </c>
      <c r="M1267" s="744"/>
      <c r="N1267" s="744"/>
      <c r="O1267" s="119" t="str">
        <f>IFERROR(VLOOKUP(N1255,Marks,106,0),"")</f>
        <v/>
      </c>
      <c r="P1267" s="130" t="str">
        <f>IFERROR(VLOOKUP(N1255,Marks,110,0),"")</f>
        <v/>
      </c>
      <c r="Q1267" s="770"/>
      <c r="R1267" s="740" t="s">
        <v>221</v>
      </c>
      <c r="S1267" s="740"/>
      <c r="T1267" s="740"/>
      <c r="U1267" s="119" t="str">
        <f>IFERROR(VLOOKUP(AD1255,Marks,90,0),"")</f>
        <v/>
      </c>
      <c r="V1267" s="130" t="str">
        <f>IFERROR(VLOOKUP(AD1255,Marks,94,0),"")</f>
        <v/>
      </c>
      <c r="W1267" s="740" t="s">
        <v>192</v>
      </c>
      <c r="X1267" s="740"/>
      <c r="Y1267" s="740"/>
      <c r="Z1267" s="119" t="str">
        <f>IFERROR(VLOOKUP(AD1255,Marks,98,0),"")</f>
        <v/>
      </c>
      <c r="AA1267" s="130" t="str">
        <f>IFERROR(VLOOKUP(AD1255,Marks,102,0),"")</f>
        <v/>
      </c>
      <c r="AB1267" s="745" t="s">
        <v>193</v>
      </c>
      <c r="AC1267" s="745"/>
      <c r="AD1267" s="745"/>
      <c r="AE1267" s="119" t="str">
        <f>IFERROR(VLOOKUP(AD1255,Marks,106,0),"")</f>
        <v/>
      </c>
      <c r="AF1267" s="130" t="str">
        <f>IFERROR(VLOOKUP(AD1255,Marks,110,0),"")</f>
        <v/>
      </c>
    </row>
    <row r="1268" spans="1:32" ht="21" customHeight="1">
      <c r="A1268" s="166" t="str">
        <f>IF(N1255="","",A1267+1)</f>
        <v/>
      </c>
      <c r="B1268" s="732" t="s">
        <v>216</v>
      </c>
      <c r="C1268" s="732"/>
      <c r="D1268" s="732"/>
      <c r="E1268" s="746" t="str">
        <f>IFERROR(VLOOKUP(N1255,Marks,116,0),"")</f>
        <v/>
      </c>
      <c r="F1268" s="746"/>
      <c r="G1268" s="746"/>
      <c r="H1268" s="746"/>
      <c r="I1268" s="732" t="s">
        <v>217</v>
      </c>
      <c r="J1268" s="732"/>
      <c r="K1268" s="732"/>
      <c r="L1268" s="732"/>
      <c r="M1268" s="747" t="str">
        <f>IFERROR(VLOOKUP(N1255,Marks,117,0),"")</f>
        <v/>
      </c>
      <c r="N1268" s="747"/>
      <c r="O1268" s="747"/>
      <c r="P1268" s="747"/>
      <c r="Q1268" s="770"/>
      <c r="R1268" s="732" t="s">
        <v>216</v>
      </c>
      <c r="S1268" s="732"/>
      <c r="T1268" s="732"/>
      <c r="U1268" s="746" t="str">
        <f>IFERROR(VLOOKUP(AD1255,Marks,116,0),"")</f>
        <v/>
      </c>
      <c r="V1268" s="746"/>
      <c r="W1268" s="746"/>
      <c r="X1268" s="746"/>
      <c r="Y1268" s="732" t="s">
        <v>217</v>
      </c>
      <c r="Z1268" s="732"/>
      <c r="AA1268" s="732"/>
      <c r="AB1268" s="732"/>
      <c r="AC1268" s="747" t="str">
        <f>IFERROR(VLOOKUP(AD1255,Marks,117,0),"")</f>
        <v/>
      </c>
      <c r="AD1268" s="747"/>
      <c r="AE1268" s="747"/>
      <c r="AF1268" s="747"/>
    </row>
    <row r="1269" spans="1:32" ht="21" customHeight="1">
      <c r="A1269" s="166" t="str">
        <f>IF(N1255="","",A1268+1)</f>
        <v/>
      </c>
      <c r="B1269" s="732" t="s">
        <v>218</v>
      </c>
      <c r="C1269" s="732"/>
      <c r="D1269" s="732"/>
      <c r="E1269" s="774" t="str">
        <f>IFERROR(VLOOKUP(N1255,Marks,115,0),"")</f>
        <v/>
      </c>
      <c r="F1269" s="774"/>
      <c r="G1269" s="774"/>
      <c r="H1269" s="774"/>
      <c r="I1269" s="732" t="s">
        <v>219</v>
      </c>
      <c r="J1269" s="732"/>
      <c r="K1269" s="732"/>
      <c r="L1269" s="732"/>
      <c r="M1269" s="733" t="str">
        <f>IFERROR(VLOOKUP(N1255,Marks,112,0),"")</f>
        <v/>
      </c>
      <c r="N1269" s="733"/>
      <c r="O1269" s="733"/>
      <c r="P1269" s="733"/>
      <c r="Q1269" s="770"/>
      <c r="R1269" s="732" t="s">
        <v>218</v>
      </c>
      <c r="S1269" s="732"/>
      <c r="T1269" s="732"/>
      <c r="U1269" s="774" t="str">
        <f>IFERROR(VLOOKUP(AD1255,Marks,115,0),"")</f>
        <v/>
      </c>
      <c r="V1269" s="774"/>
      <c r="W1269" s="774"/>
      <c r="X1269" s="774"/>
      <c r="Y1269" s="732" t="s">
        <v>219</v>
      </c>
      <c r="Z1269" s="732"/>
      <c r="AA1269" s="732"/>
      <c r="AB1269" s="732"/>
      <c r="AC1269" s="733" t="str">
        <f>IFERROR(VLOOKUP(AD1255,Marks,112,0),"")</f>
        <v/>
      </c>
      <c r="AD1269" s="733"/>
      <c r="AE1269" s="733"/>
      <c r="AF1269" s="733"/>
    </row>
    <row r="1270" spans="1:32" ht="21" customHeight="1">
      <c r="A1270" s="166" t="str">
        <f>IF(N1255="","",A1269+1)</f>
        <v/>
      </c>
      <c r="B1270" s="732" t="s">
        <v>220</v>
      </c>
      <c r="C1270" s="732"/>
      <c r="D1270" s="732"/>
      <c r="E1270" s="324" t="str">
        <f>IFERROR(VLOOKUP(N1255,Marks,113,0),"")</f>
        <v/>
      </c>
      <c r="F1270" s="325" t="s">
        <v>341</v>
      </c>
      <c r="G1270" s="734" t="str">
        <f>IF(OR(N1255="",E1253="",O1264=""),"",IF(O1264&gt;=81%*P1259,"A",IF(O1264&gt;=61%*P1259,"B",IF(O1264&gt;=41%*P1259,"C",IF(O1264&gt;=21%*P1259,"D","E")))))</f>
        <v/>
      </c>
      <c r="H1270" s="734"/>
      <c r="I1270" s="732" t="s">
        <v>222</v>
      </c>
      <c r="J1270" s="732"/>
      <c r="K1270" s="732"/>
      <c r="L1270" s="732"/>
      <c r="M1270" s="769" t="str">
        <f>IFERROR(VLOOKUP(N1255,Marks,114,0),"")</f>
        <v/>
      </c>
      <c r="N1270" s="769"/>
      <c r="O1270" s="769"/>
      <c r="P1270" s="769"/>
      <c r="Q1270" s="770"/>
      <c r="R1270" s="732" t="s">
        <v>220</v>
      </c>
      <c r="S1270" s="732"/>
      <c r="T1270" s="732"/>
      <c r="U1270" s="324" t="str">
        <f>IFERROR(VLOOKUP(AD1255,Marks,113,0),"")</f>
        <v/>
      </c>
      <c r="V1270" s="325" t="s">
        <v>341</v>
      </c>
      <c r="W1270" s="734" t="str">
        <f>IF(OR(AD1255="",U1253="",AE1264=""),"",IF(AE1264&gt;=81%*AF1259,"A",IF(AE1264&gt;=61%*AF1259,"B",IF(AE1264&gt;=41%*AF1259,"C",IF(AE1264&gt;=21%*AF1259,"D","E")))))</f>
        <v/>
      </c>
      <c r="X1270" s="734"/>
      <c r="Y1270" s="732" t="s">
        <v>222</v>
      </c>
      <c r="Z1270" s="732"/>
      <c r="AA1270" s="732"/>
      <c r="AB1270" s="732"/>
      <c r="AC1270" s="769" t="str">
        <f>IFERROR(VLOOKUP(AD1255,Marks,114,0),"")</f>
        <v/>
      </c>
      <c r="AD1270" s="769"/>
      <c r="AE1270" s="769"/>
      <c r="AF1270" s="769"/>
    </row>
    <row r="1271" spans="1:32" ht="21" customHeight="1">
      <c r="A1271" s="166" t="str">
        <f>IF(N1255="","",A1270+1)</f>
        <v/>
      </c>
      <c r="B1271" s="768" t="s">
        <v>228</v>
      </c>
      <c r="C1271" s="768"/>
      <c r="D1271" s="768"/>
      <c r="E1271" s="735">
        <f>'Master sheet'!$C$10</f>
        <v>44697</v>
      </c>
      <c r="F1271" s="735"/>
      <c r="G1271" s="735"/>
      <c r="H1271" s="318"/>
      <c r="I1271" s="121"/>
      <c r="J1271" s="121"/>
      <c r="K1271" s="76"/>
      <c r="L1271" s="121"/>
      <c r="M1271" s="121"/>
      <c r="N1271" s="121"/>
      <c r="O1271" s="121"/>
      <c r="P1271" s="121"/>
      <c r="Q1271" s="770"/>
      <c r="R1271" s="768" t="s">
        <v>228</v>
      </c>
      <c r="S1271" s="768"/>
      <c r="T1271" s="768"/>
      <c r="U1271" s="735">
        <f>'Master sheet'!$C$10</f>
        <v>44697</v>
      </c>
      <c r="V1271" s="735"/>
      <c r="W1271" s="735"/>
      <c r="X1271" s="121"/>
      <c r="Y1271" s="121"/>
      <c r="Z1271" s="121"/>
      <c r="AA1271" s="76"/>
      <c r="AB1271" s="121"/>
      <c r="AC1271" s="121"/>
      <c r="AD1271" s="121"/>
      <c r="AE1271" s="121"/>
      <c r="AF1271" s="121"/>
    </row>
    <row r="1272" spans="1:32" ht="43.5" customHeight="1">
      <c r="A1272" s="166" t="str">
        <f>IF(N1255="","",A1271+1)</f>
        <v/>
      </c>
      <c r="B1272" s="755" t="str">
        <f>IF(AND(C1252=1),CONCATENATE("( ",UPPER('Master sheet'!$F$10)," )"),IF(AND(C1252=2),CONCATENATE("( ",UPPER('Master sheet'!$F$18)," )"),IF(AND(C1252=3),CONCATENATE("( ",UPPER('Master sheet'!$J$10)," )"),IF(AND(C1252=4),CONCATENATE("( ",UPPER('Master sheet'!$J$18)," )"),""))))</f>
        <v/>
      </c>
      <c r="C1272" s="755"/>
      <c r="D1272" s="755"/>
      <c r="E1272" s="755"/>
      <c r="F1272" s="756" t="str">
        <f>IF(AND(N1255=""),"",CONCATENATE("(",'Master sheet'!$C$14," )"))</f>
        <v/>
      </c>
      <c r="G1272" s="756"/>
      <c r="H1272" s="756"/>
      <c r="I1272" s="756"/>
      <c r="J1272" s="756"/>
      <c r="K1272" s="756" t="str">
        <f>IF(AND(N1255=""),"",CONCATENATE("(",'Master sheet'!$C$12," )"))</f>
        <v/>
      </c>
      <c r="L1272" s="756"/>
      <c r="M1272" s="756"/>
      <c r="N1272" s="756"/>
      <c r="O1272" s="756"/>
      <c r="P1272" s="756"/>
      <c r="Q1272" s="770"/>
      <c r="R1272" s="755" t="str">
        <f>IF(AND(S1252=1),CONCATENATE("( ",UPPER('Master sheet'!$F$10)," )"),IF(AND(S1252=2),CONCATENATE("( ",UPPER('Master sheet'!$F$18)," )"),IF(AND(S1252=3),CONCATENATE("( ",UPPER('Master sheet'!$J$10)," )"),IF(AND(S1252=4),CONCATENATE("( ",UPPER('Master sheet'!$J$18)," )"),""))))</f>
        <v/>
      </c>
      <c r="S1272" s="755"/>
      <c r="T1272" s="755"/>
      <c r="U1272" s="755"/>
      <c r="V1272" s="756" t="str">
        <f>IF(AND(AD1255=""),"",CONCATENATE("(",'Master sheet'!$C$14," )"))</f>
        <v/>
      </c>
      <c r="W1272" s="756"/>
      <c r="X1272" s="756"/>
      <c r="Y1272" s="756"/>
      <c r="Z1272" s="756"/>
      <c r="AA1272" s="756" t="str">
        <f>IF(AND(AD1255=""),"",CONCATENATE("(",'Master sheet'!$C$12," )"))</f>
        <v/>
      </c>
      <c r="AB1272" s="756"/>
      <c r="AC1272" s="756"/>
      <c r="AD1272" s="756"/>
      <c r="AE1272" s="756"/>
      <c r="AF1272" s="756"/>
    </row>
    <row r="1273" spans="1:32" ht="21.75" customHeight="1">
      <c r="A1273" s="166" t="str">
        <f>IF(N1255="","",A1272+1)</f>
        <v/>
      </c>
      <c r="B1273" s="757" t="s">
        <v>223</v>
      </c>
      <c r="C1273" s="757"/>
      <c r="D1273" s="757"/>
      <c r="E1273" s="757"/>
      <c r="F1273" s="758" t="s">
        <v>224</v>
      </c>
      <c r="G1273" s="758"/>
      <c r="H1273" s="758"/>
      <c r="I1273" s="758"/>
      <c r="J1273" s="758"/>
      <c r="K1273" s="757" t="s">
        <v>225</v>
      </c>
      <c r="L1273" s="757"/>
      <c r="M1273" s="757"/>
      <c r="N1273" s="757"/>
      <c r="O1273" s="757"/>
      <c r="P1273" s="757"/>
      <c r="Q1273" s="770"/>
      <c r="R1273" s="757" t="s">
        <v>223</v>
      </c>
      <c r="S1273" s="757"/>
      <c r="T1273" s="757"/>
      <c r="U1273" s="757"/>
      <c r="V1273" s="758" t="s">
        <v>224</v>
      </c>
      <c r="W1273" s="758"/>
      <c r="X1273" s="758"/>
      <c r="Y1273" s="758"/>
      <c r="Z1273" s="758"/>
      <c r="AA1273" s="757" t="s">
        <v>225</v>
      </c>
      <c r="AB1273" s="757"/>
      <c r="AC1273" s="757"/>
      <c r="AD1273" s="757"/>
      <c r="AE1273" s="757"/>
      <c r="AF1273" s="757"/>
    </row>
    <row r="1275" spans="1:32" ht="21.9" customHeight="1">
      <c r="A1275" s="165" t="str">
        <f>IF(N1281="","",1)</f>
        <v/>
      </c>
      <c r="B1275" s="759" t="s">
        <v>203</v>
      </c>
      <c r="C1275" s="759"/>
      <c r="D1275" s="759"/>
      <c r="E1275" s="759"/>
      <c r="F1275" s="759"/>
      <c r="G1275" s="759"/>
      <c r="H1275" s="759"/>
      <c r="I1275" s="759"/>
      <c r="J1275" s="759"/>
      <c r="K1275" s="759"/>
      <c r="L1275" s="759"/>
      <c r="M1275" s="759"/>
      <c r="N1275" s="759"/>
      <c r="O1275" s="759"/>
      <c r="P1275" s="759"/>
      <c r="Q1275" s="770" t="s">
        <v>249</v>
      </c>
      <c r="R1275" s="759" t="s">
        <v>203</v>
      </c>
      <c r="S1275" s="759"/>
      <c r="T1275" s="759"/>
      <c r="U1275" s="759"/>
      <c r="V1275" s="759"/>
      <c r="W1275" s="759"/>
      <c r="X1275" s="759"/>
      <c r="Y1275" s="759"/>
      <c r="Z1275" s="759"/>
      <c r="AA1275" s="759"/>
      <c r="AB1275" s="759"/>
      <c r="AC1275" s="759"/>
      <c r="AD1275" s="759"/>
      <c r="AE1275" s="759"/>
      <c r="AF1275" s="759"/>
    </row>
    <row r="1276" spans="1:32" ht="21.9" customHeight="1">
      <c r="A1276" s="166" t="str">
        <f>IF(N1281="","",A1275+1)</f>
        <v/>
      </c>
      <c r="B1276" s="771" t="s">
        <v>204</v>
      </c>
      <c r="C1276" s="771"/>
      <c r="D1276" s="771"/>
      <c r="E1276" s="771"/>
      <c r="F1276" s="771"/>
      <c r="G1276" s="771"/>
      <c r="H1276" s="771"/>
      <c r="I1276" s="771"/>
      <c r="J1276" s="771"/>
      <c r="K1276" s="771"/>
      <c r="L1276" s="771"/>
      <c r="M1276" s="771"/>
      <c r="N1276" s="771"/>
      <c r="O1276" s="771"/>
      <c r="P1276" s="771"/>
      <c r="Q1276" s="770"/>
      <c r="R1276" s="771" t="s">
        <v>204</v>
      </c>
      <c r="S1276" s="771"/>
      <c r="T1276" s="771"/>
      <c r="U1276" s="771"/>
      <c r="V1276" s="771"/>
      <c r="W1276" s="771"/>
      <c r="X1276" s="771"/>
      <c r="Y1276" s="771"/>
      <c r="Z1276" s="771"/>
      <c r="AA1276" s="771"/>
      <c r="AB1276" s="771"/>
      <c r="AC1276" s="771"/>
      <c r="AD1276" s="771"/>
      <c r="AE1276" s="771"/>
      <c r="AF1276" s="771"/>
    </row>
    <row r="1277" spans="1:32" ht="21.9" customHeight="1">
      <c r="A1277" s="166" t="str">
        <f>IF(N1281="","",A1276+1)</f>
        <v/>
      </c>
      <c r="B1277" s="772" t="s">
        <v>168</v>
      </c>
      <c r="C1277" s="772"/>
      <c r="D1277" s="772"/>
      <c r="E1277" s="773" t="str">
        <f>IF(AND(N1281=""),"",'Result Sheet'!$F$2)</f>
        <v/>
      </c>
      <c r="F1277" s="773"/>
      <c r="G1277" s="773"/>
      <c r="H1277" s="773"/>
      <c r="I1277" s="773"/>
      <c r="J1277" s="773"/>
      <c r="K1277" s="773"/>
      <c r="L1277" s="773"/>
      <c r="M1277" s="773"/>
      <c r="N1277" s="773"/>
      <c r="O1277" s="773"/>
      <c r="P1277" s="773"/>
      <c r="Q1277" s="770"/>
      <c r="R1277" s="772" t="s">
        <v>168</v>
      </c>
      <c r="S1277" s="772"/>
      <c r="T1277" s="772"/>
      <c r="U1277" s="773" t="str">
        <f>IF(AND(AD1281=""),"",'Result Sheet'!$F$2)</f>
        <v/>
      </c>
      <c r="V1277" s="773"/>
      <c r="W1277" s="773"/>
      <c r="X1277" s="773"/>
      <c r="Y1277" s="773"/>
      <c r="Z1277" s="773"/>
      <c r="AA1277" s="773"/>
      <c r="AB1277" s="773"/>
      <c r="AC1277" s="773"/>
      <c r="AD1277" s="773"/>
      <c r="AE1277" s="773"/>
      <c r="AF1277" s="773"/>
    </row>
    <row r="1278" spans="1:32" ht="21.9" customHeight="1">
      <c r="A1278" s="166" t="str">
        <f>IF(N1281="","",A1277+1)</f>
        <v/>
      </c>
      <c r="B1278" s="164" t="s">
        <v>169</v>
      </c>
      <c r="C1278" s="748" t="str">
        <f>IFERROR(VLOOKUP(N1281,Marks,2,0),"")</f>
        <v/>
      </c>
      <c r="D1278" s="748"/>
      <c r="E1278" s="766" t="s">
        <v>212</v>
      </c>
      <c r="F1278" s="766"/>
      <c r="G1278" s="766"/>
      <c r="H1278" s="748" t="str">
        <f>IFERROR(VLOOKUP(N1281,Marks,3,0),"")</f>
        <v/>
      </c>
      <c r="I1278" s="748"/>
      <c r="J1278" s="749" t="s">
        <v>205</v>
      </c>
      <c r="K1278" s="749"/>
      <c r="L1278" s="749"/>
      <c r="M1278" s="749"/>
      <c r="N1278" s="750" t="str">
        <f>IF(AND(N1281=""),"",'Marks Entry 1st'!$I$2)</f>
        <v/>
      </c>
      <c r="O1278" s="750"/>
      <c r="P1278" s="750"/>
      <c r="Q1278" s="770"/>
      <c r="R1278" s="164" t="s">
        <v>169</v>
      </c>
      <c r="S1278" s="748" t="str">
        <f>IFERROR(VLOOKUP(AD1281,Marks,2,0),"")</f>
        <v/>
      </c>
      <c r="T1278" s="748"/>
      <c r="U1278" s="766" t="s">
        <v>212</v>
      </c>
      <c r="V1278" s="766"/>
      <c r="W1278" s="766"/>
      <c r="X1278" s="748" t="str">
        <f>IFERROR(VLOOKUP(AD1281,Marks,3,0),"")</f>
        <v/>
      </c>
      <c r="Y1278" s="748"/>
      <c r="Z1278" s="749" t="s">
        <v>205</v>
      </c>
      <c r="AA1278" s="749"/>
      <c r="AB1278" s="749"/>
      <c r="AC1278" s="749"/>
      <c r="AD1278" s="750" t="str">
        <f>IF(AND(AD1281=""),"",'Marks Entry 1st'!$I$2)</f>
        <v/>
      </c>
      <c r="AE1278" s="750"/>
      <c r="AF1278" s="750"/>
    </row>
    <row r="1279" spans="1:32" ht="21.9" customHeight="1">
      <c r="A1279" s="166" t="str">
        <f>IF(N1281="","",A1278+1)</f>
        <v/>
      </c>
      <c r="B1279" s="751" t="s">
        <v>206</v>
      </c>
      <c r="C1279" s="751"/>
      <c r="D1279" s="751"/>
      <c r="E1279" s="752" t="str">
        <f>IFERROR(VLOOKUP(N1281,Marks,6,0),"")</f>
        <v/>
      </c>
      <c r="F1279" s="752"/>
      <c r="G1279" s="752"/>
      <c r="H1279" s="752"/>
      <c r="I1279" s="752"/>
      <c r="J1279" s="753" t="s">
        <v>209</v>
      </c>
      <c r="K1279" s="753"/>
      <c r="L1279" s="753"/>
      <c r="M1279" s="753"/>
      <c r="N1279" s="754" t="str">
        <f>IFERROR(VLOOKUP(N1281,Marks,5,0),"")</f>
        <v/>
      </c>
      <c r="O1279" s="754"/>
      <c r="P1279" s="754"/>
      <c r="Q1279" s="770"/>
      <c r="R1279" s="751" t="s">
        <v>206</v>
      </c>
      <c r="S1279" s="751"/>
      <c r="T1279" s="751"/>
      <c r="U1279" s="752" t="str">
        <f>IFERROR(VLOOKUP(AD1281,Marks,6,0),"")</f>
        <v/>
      </c>
      <c r="V1279" s="752"/>
      <c r="W1279" s="752"/>
      <c r="X1279" s="752"/>
      <c r="Y1279" s="752"/>
      <c r="Z1279" s="753" t="s">
        <v>209</v>
      </c>
      <c r="AA1279" s="753"/>
      <c r="AB1279" s="753"/>
      <c r="AC1279" s="753"/>
      <c r="AD1279" s="754" t="str">
        <f>IFERROR(VLOOKUP(AD1281,Marks,5,0),"")</f>
        <v/>
      </c>
      <c r="AE1279" s="754"/>
      <c r="AF1279" s="754"/>
    </row>
    <row r="1280" spans="1:32" ht="21.9" customHeight="1">
      <c r="A1280" s="166" t="str">
        <f>IF(N1281="","",A1279+1)</f>
        <v/>
      </c>
      <c r="B1280" s="751" t="s">
        <v>207</v>
      </c>
      <c r="C1280" s="751"/>
      <c r="D1280" s="751"/>
      <c r="E1280" s="752" t="str">
        <f>IFERROR(VLOOKUP(N1281,Marks,7,0),"")</f>
        <v/>
      </c>
      <c r="F1280" s="752"/>
      <c r="G1280" s="752"/>
      <c r="H1280" s="752"/>
      <c r="I1280" s="752"/>
      <c r="J1280" s="753" t="s">
        <v>210</v>
      </c>
      <c r="K1280" s="753"/>
      <c r="L1280" s="753"/>
      <c r="M1280" s="753"/>
      <c r="N1280" s="767" t="str">
        <f>IFERROR(VLOOKUP(N1281,Marks,4,0),"")</f>
        <v/>
      </c>
      <c r="O1280" s="767"/>
      <c r="P1280" s="767"/>
      <c r="Q1280" s="770"/>
      <c r="R1280" s="751" t="s">
        <v>207</v>
      </c>
      <c r="S1280" s="751"/>
      <c r="T1280" s="751"/>
      <c r="U1280" s="752" t="str">
        <f>IFERROR(VLOOKUP(AD1281,Marks,7,0),"")</f>
        <v/>
      </c>
      <c r="V1280" s="752"/>
      <c r="W1280" s="752"/>
      <c r="X1280" s="752"/>
      <c r="Y1280" s="752"/>
      <c r="Z1280" s="753" t="s">
        <v>210</v>
      </c>
      <c r="AA1280" s="753"/>
      <c r="AB1280" s="753"/>
      <c r="AC1280" s="753"/>
      <c r="AD1280" s="767" t="str">
        <f>IFERROR(VLOOKUP(AD1281,Marks,4,0),"")</f>
        <v/>
      </c>
      <c r="AE1280" s="767"/>
      <c r="AF1280" s="767"/>
    </row>
    <row r="1281" spans="1:32" ht="21.9" customHeight="1">
      <c r="A1281" s="166" t="str">
        <f>IF(N1281="","",A1280+1)</f>
        <v/>
      </c>
      <c r="B1281" s="751" t="s">
        <v>208</v>
      </c>
      <c r="C1281" s="751"/>
      <c r="D1281" s="751"/>
      <c r="E1281" s="752" t="str">
        <f>IFERROR(VLOOKUP(N1281,Marks,8,0),"")</f>
        <v/>
      </c>
      <c r="F1281" s="752"/>
      <c r="G1281" s="752"/>
      <c r="H1281" s="752"/>
      <c r="I1281" s="752"/>
      <c r="J1281" s="753" t="s">
        <v>211</v>
      </c>
      <c r="K1281" s="753"/>
      <c r="L1281" s="753"/>
      <c r="M1281" s="753"/>
      <c r="N1281" s="760" t="str">
        <f>IF(AD1255="","",IF(AND(AD1255+1&gt;$AN$6),"",AD1255+1))</f>
        <v/>
      </c>
      <c r="O1281" s="760"/>
      <c r="P1281" s="760"/>
      <c r="Q1281" s="770"/>
      <c r="R1281" s="751" t="s">
        <v>208</v>
      </c>
      <c r="S1281" s="751"/>
      <c r="T1281" s="751"/>
      <c r="U1281" s="752" t="str">
        <f>IFERROR(VLOOKUP(AD1281,Marks,8,0),"")</f>
        <v/>
      </c>
      <c r="V1281" s="752"/>
      <c r="W1281" s="752"/>
      <c r="X1281" s="752"/>
      <c r="Y1281" s="752"/>
      <c r="Z1281" s="753" t="s">
        <v>211</v>
      </c>
      <c r="AA1281" s="753"/>
      <c r="AB1281" s="753"/>
      <c r="AC1281" s="753"/>
      <c r="AD1281" s="761" t="str">
        <f>IF(N1281="","",IF(AND(N1281+1&gt;$AN$6),"",N1281+1))</f>
        <v/>
      </c>
      <c r="AE1281" s="761"/>
      <c r="AF1281" s="761"/>
    </row>
    <row r="1282" spans="1:32" ht="9" customHeight="1">
      <c r="A1282" s="166" t="str">
        <f>IF(N1281="","",A1281+1)</f>
        <v/>
      </c>
      <c r="B1282" s="123"/>
      <c r="C1282" s="123"/>
      <c r="D1282" s="123"/>
      <c r="E1282" s="124"/>
      <c r="F1282" s="124"/>
      <c r="G1282" s="124"/>
      <c r="H1282" s="123"/>
      <c r="I1282" s="123"/>
      <c r="J1282" s="125"/>
      <c r="K1282" s="125"/>
      <c r="L1282" s="125"/>
      <c r="M1282" s="76"/>
      <c r="N1282" s="76"/>
      <c r="O1282" s="76"/>
      <c r="P1282" s="76"/>
      <c r="Q1282" s="770"/>
      <c r="R1282" s="123"/>
      <c r="S1282" s="123"/>
      <c r="T1282" s="123"/>
      <c r="U1282" s="124"/>
      <c r="V1282" s="124"/>
      <c r="W1282" s="124"/>
      <c r="X1282" s="123"/>
      <c r="Y1282" s="123"/>
      <c r="Z1282" s="125"/>
      <c r="AA1282" s="125"/>
      <c r="AB1282" s="125"/>
      <c r="AC1282" s="76"/>
      <c r="AD1282" s="76"/>
      <c r="AE1282" s="76"/>
      <c r="AF1282" s="76"/>
    </row>
    <row r="1283" spans="1:32" ht="21" customHeight="1">
      <c r="A1283" s="166" t="str">
        <f>IF(N1281="","",A1282+1)</f>
        <v/>
      </c>
      <c r="B1283" s="762" t="s">
        <v>213</v>
      </c>
      <c r="C1283" s="610" t="s">
        <v>214</v>
      </c>
      <c r="D1283" s="610"/>
      <c r="E1283" s="610"/>
      <c r="F1283" s="763" t="s">
        <v>13</v>
      </c>
      <c r="G1283" s="764"/>
      <c r="H1283" s="764"/>
      <c r="I1283" s="765"/>
      <c r="J1283" s="613" t="s">
        <v>184</v>
      </c>
      <c r="K1283" s="614" t="s">
        <v>167</v>
      </c>
      <c r="L1283" s="615"/>
      <c r="M1283" s="615"/>
      <c r="N1283" s="616"/>
      <c r="O1283" s="580" t="s">
        <v>185</v>
      </c>
      <c r="P1283" s="581" t="s">
        <v>186</v>
      </c>
      <c r="Q1283" s="770"/>
      <c r="R1283" s="762" t="s">
        <v>213</v>
      </c>
      <c r="S1283" s="610" t="s">
        <v>214</v>
      </c>
      <c r="T1283" s="610"/>
      <c r="U1283" s="610"/>
      <c r="V1283" s="763" t="s">
        <v>13</v>
      </c>
      <c r="W1283" s="764"/>
      <c r="X1283" s="764"/>
      <c r="Y1283" s="765"/>
      <c r="Z1283" s="613" t="s">
        <v>184</v>
      </c>
      <c r="AA1283" s="614" t="s">
        <v>167</v>
      </c>
      <c r="AB1283" s="615"/>
      <c r="AC1283" s="615"/>
      <c r="AD1283" s="616"/>
      <c r="AE1283" s="580" t="s">
        <v>185</v>
      </c>
      <c r="AF1283" s="581" t="s">
        <v>186</v>
      </c>
    </row>
    <row r="1284" spans="1:32" ht="90.75" customHeight="1">
      <c r="A1284" s="166" t="str">
        <f>IF(N1281="","",A1283+1)</f>
        <v/>
      </c>
      <c r="B1284" s="762"/>
      <c r="C1284" s="171" t="s">
        <v>11</v>
      </c>
      <c r="D1284" s="171" t="s">
        <v>180</v>
      </c>
      <c r="E1284" s="171" t="s">
        <v>108</v>
      </c>
      <c r="F1284" s="171" t="s">
        <v>182</v>
      </c>
      <c r="G1284" s="171" t="s">
        <v>183</v>
      </c>
      <c r="H1284" s="305" t="s">
        <v>10</v>
      </c>
      <c r="I1284" s="171" t="s">
        <v>108</v>
      </c>
      <c r="J1284" s="613"/>
      <c r="K1284" s="172" t="s">
        <v>182</v>
      </c>
      <c r="L1284" s="172" t="s">
        <v>183</v>
      </c>
      <c r="M1284" s="173" t="s">
        <v>10</v>
      </c>
      <c r="N1284" s="171" t="s">
        <v>108</v>
      </c>
      <c r="O1284" s="580"/>
      <c r="P1284" s="736"/>
      <c r="Q1284" s="770"/>
      <c r="R1284" s="762"/>
      <c r="S1284" s="171" t="s">
        <v>11</v>
      </c>
      <c r="T1284" s="171" t="s">
        <v>180</v>
      </c>
      <c r="U1284" s="171" t="s">
        <v>108</v>
      </c>
      <c r="V1284" s="171" t="s">
        <v>182</v>
      </c>
      <c r="W1284" s="171" t="s">
        <v>183</v>
      </c>
      <c r="X1284" s="305" t="s">
        <v>10</v>
      </c>
      <c r="Y1284" s="171" t="s">
        <v>108</v>
      </c>
      <c r="Z1284" s="613"/>
      <c r="AA1284" s="172" t="s">
        <v>182</v>
      </c>
      <c r="AB1284" s="172" t="s">
        <v>183</v>
      </c>
      <c r="AC1284" s="173" t="s">
        <v>10</v>
      </c>
      <c r="AD1284" s="171" t="s">
        <v>108</v>
      </c>
      <c r="AE1284" s="580"/>
      <c r="AF1284" s="736">
        <v>0</v>
      </c>
    </row>
    <row r="1285" spans="1:32" ht="18.75" customHeight="1">
      <c r="A1285" s="166" t="str">
        <f>IF(N1281="","",A1284+1)</f>
        <v/>
      </c>
      <c r="B1285" s="762"/>
      <c r="C1285" s="390">
        <v>20</v>
      </c>
      <c r="D1285" s="390">
        <v>20</v>
      </c>
      <c r="E1285" s="116">
        <v>40</v>
      </c>
      <c r="F1285" s="390">
        <v>30</v>
      </c>
      <c r="G1285" s="390">
        <v>18</v>
      </c>
      <c r="H1285" s="390">
        <v>12</v>
      </c>
      <c r="I1285" s="116">
        <v>60</v>
      </c>
      <c r="J1285" s="118">
        <v>100</v>
      </c>
      <c r="K1285" s="390">
        <v>50</v>
      </c>
      <c r="L1285" s="390">
        <v>30</v>
      </c>
      <c r="M1285" s="390">
        <v>20</v>
      </c>
      <c r="N1285" s="116">
        <v>100</v>
      </c>
      <c r="O1285" s="118">
        <v>200</v>
      </c>
      <c r="P1285" s="775" t="str">
        <f>IF(AND(N1281="",C1278="",E1279="",N1279=""),"",IF(OR(C1278=1,C1278=2),600,800))</f>
        <v/>
      </c>
      <c r="Q1285" s="770"/>
      <c r="R1285" s="762"/>
      <c r="S1285" s="390">
        <v>20</v>
      </c>
      <c r="T1285" s="390">
        <v>20</v>
      </c>
      <c r="U1285" s="116">
        <v>40</v>
      </c>
      <c r="V1285" s="390">
        <v>30</v>
      </c>
      <c r="W1285" s="390">
        <v>18</v>
      </c>
      <c r="X1285" s="390">
        <v>12</v>
      </c>
      <c r="Y1285" s="116">
        <v>60</v>
      </c>
      <c r="Z1285" s="118">
        <v>100</v>
      </c>
      <c r="AA1285" s="390">
        <v>50</v>
      </c>
      <c r="AB1285" s="390">
        <v>30</v>
      </c>
      <c r="AC1285" s="390">
        <v>20</v>
      </c>
      <c r="AD1285" s="116">
        <v>100</v>
      </c>
      <c r="AE1285" s="118">
        <v>200</v>
      </c>
      <c r="AF1285" s="775" t="str">
        <f>IF(AND(AD1281="",S1278="",U1279="",AD1279=""),"",IF(OR(S1278=1,S1278=2),600,800))</f>
        <v/>
      </c>
    </row>
    <row r="1286" spans="1:32" ht="21" customHeight="1">
      <c r="A1286" s="166" t="str">
        <f>IF(N1281="","",A1285+1)</f>
        <v/>
      </c>
      <c r="B1286" s="122" t="str">
        <f>'Result Sheet'!$L$4</f>
        <v xml:space="preserve">हिन्दी </v>
      </c>
      <c r="C1286" s="391" t="str">
        <f>IFERROR(VLOOKUP(N1281,Marks,11,0),"")</f>
        <v/>
      </c>
      <c r="D1286" s="391" t="str">
        <f>IFERROR(VLOOKUP(N1281,Marks,12,0),"")</f>
        <v/>
      </c>
      <c r="E1286" s="117" t="str">
        <f>IFERROR(VLOOKUP(N1281,Marks,13,0),"")</f>
        <v/>
      </c>
      <c r="F1286" s="391" t="str">
        <f>IFERROR(VLOOKUP(N1281,Marks,14,0),"")</f>
        <v/>
      </c>
      <c r="G1286" s="391" t="str">
        <f>IFERROR(VLOOKUP(N1281,Marks,15,0),"")</f>
        <v/>
      </c>
      <c r="H1286" s="391" t="str">
        <f>IFERROR(VLOOKUP(N1281,Marks,16,0),"")</f>
        <v/>
      </c>
      <c r="I1286" s="117" t="str">
        <f>IFERROR(VLOOKUP(N1281,Marks,17,0),"")</f>
        <v/>
      </c>
      <c r="J1286" s="119">
        <f>IFERROR(VLOOKUP(N1281,Marks,18,0),"")</f>
        <v>0</v>
      </c>
      <c r="K1286" s="391" t="str">
        <f>IFERROR(VLOOKUP(N1281,Marks,19,0),"")</f>
        <v/>
      </c>
      <c r="L1286" s="391" t="str">
        <f>IFERROR(VLOOKUP(N1281,Marks,20,0),"")</f>
        <v/>
      </c>
      <c r="M1286" s="391" t="str">
        <f>IFERROR(VLOOKUP(N1281,Marks,21,0),"")</f>
        <v/>
      </c>
      <c r="N1286" s="117" t="str">
        <f>IFERROR(VLOOKUP(N1281,Marks,22,0),"")</f>
        <v/>
      </c>
      <c r="O1286" s="119" t="str">
        <f>IFERROR(VLOOKUP(N1281,Marks,23,0),"")</f>
        <v/>
      </c>
      <c r="P1286" s="323" t="str">
        <f>IFERROR(VLOOKUP(N1281,Marks,29,0),"")</f>
        <v/>
      </c>
      <c r="Q1286" s="770"/>
      <c r="R1286" s="122" t="str">
        <f>'Result Sheet'!$L$4</f>
        <v xml:space="preserve">हिन्दी </v>
      </c>
      <c r="S1286" s="391" t="str">
        <f>IFERROR(VLOOKUP(AD1281,Marks,11,0),"")</f>
        <v/>
      </c>
      <c r="T1286" s="391" t="str">
        <f>IFERROR(VLOOKUP(AD1281,Marks,12,0),"")</f>
        <v/>
      </c>
      <c r="U1286" s="117" t="str">
        <f>IFERROR(VLOOKUP(AD1281,Marks,13,0),"")</f>
        <v/>
      </c>
      <c r="V1286" s="391" t="str">
        <f>IFERROR(VLOOKUP(AD1281,Marks,14,0),"")</f>
        <v/>
      </c>
      <c r="W1286" s="391" t="str">
        <f>IFERROR(VLOOKUP(AD1281,Marks,15,0),"")</f>
        <v/>
      </c>
      <c r="X1286" s="391" t="str">
        <f>IFERROR(VLOOKUP(AD1281,Marks,16,0),"")</f>
        <v/>
      </c>
      <c r="Y1286" s="117" t="str">
        <f>IFERROR(VLOOKUP(AD1281,Marks,17,0),"")</f>
        <v/>
      </c>
      <c r="Z1286" s="119">
        <f>IFERROR(VLOOKUP(AD1281,Marks,18,0),"")</f>
        <v>0</v>
      </c>
      <c r="AA1286" s="391" t="str">
        <f>IFERROR(VLOOKUP(AD1281,Marks,19,0),"")</f>
        <v/>
      </c>
      <c r="AB1286" s="391" t="str">
        <f>IFERROR(VLOOKUP(AD1281,Marks,20,0),"")</f>
        <v/>
      </c>
      <c r="AC1286" s="391" t="str">
        <f>IFERROR(VLOOKUP(AD1281,Marks,21,0),"")</f>
        <v/>
      </c>
      <c r="AD1286" s="117" t="str">
        <f>IFERROR(VLOOKUP(AD1281,Marks,22,0),"")</f>
        <v/>
      </c>
      <c r="AE1286" s="119" t="str">
        <f>IFERROR(VLOOKUP(AD1281,Marks,23,0),"")</f>
        <v/>
      </c>
      <c r="AF1286" s="323" t="str">
        <f>IFERROR(VLOOKUP(AD1281,Marks,29,0),"")</f>
        <v/>
      </c>
    </row>
    <row r="1287" spans="1:32" ht="21" customHeight="1">
      <c r="A1287" s="166" t="str">
        <f>IF(N1281="","",A1286+1)</f>
        <v/>
      </c>
      <c r="B1287" s="122" t="str">
        <f>'Result Sheet'!$AE$4</f>
        <v xml:space="preserve">अंग्रेजी </v>
      </c>
      <c r="C1287" s="391" t="str">
        <f>IFERROR(VLOOKUP(N1281,Marks,30,0),"")</f>
        <v/>
      </c>
      <c r="D1287" s="391" t="str">
        <f>IFERROR(VLOOKUP(N1281,Marks,31,0),"")</f>
        <v/>
      </c>
      <c r="E1287" s="117" t="str">
        <f>IFERROR(VLOOKUP(N1281,Marks,32,0),"")</f>
        <v/>
      </c>
      <c r="F1287" s="391" t="str">
        <f>IFERROR(VLOOKUP(N1281,Marks,33,0),"")</f>
        <v/>
      </c>
      <c r="G1287" s="391" t="str">
        <f>IFERROR(VLOOKUP(N1281,Marks,34,0),"")</f>
        <v/>
      </c>
      <c r="H1287" s="391" t="str">
        <f>IFERROR(VLOOKUP(N1281,Marks,35,0),"")</f>
        <v/>
      </c>
      <c r="I1287" s="117" t="str">
        <f>IFERROR(VLOOKUP(N1281,Marks,36,0),"")</f>
        <v/>
      </c>
      <c r="J1287" s="119">
        <f>IFERROR(VLOOKUP(N1281,Marks,37,0),"")</f>
        <v>0</v>
      </c>
      <c r="K1287" s="391" t="str">
        <f>IFERROR(VLOOKUP(N1281,Marks,38,0),"")</f>
        <v/>
      </c>
      <c r="L1287" s="391" t="str">
        <f>IFERROR(VLOOKUP(N1281,Marks,39,0),"")</f>
        <v/>
      </c>
      <c r="M1287" s="391" t="str">
        <f>IFERROR(VLOOKUP(N1281,Marks,40,0),"")</f>
        <v/>
      </c>
      <c r="N1287" s="117" t="str">
        <f>IFERROR(VLOOKUP(N1281,Marks,41,0),"")</f>
        <v/>
      </c>
      <c r="O1287" s="119" t="str">
        <f>IFERROR(VLOOKUP(N1281,Marks,42,0),"")</f>
        <v/>
      </c>
      <c r="P1287" s="323" t="str">
        <f>IFERROR(VLOOKUP(N1281,Marks,48,0),"")</f>
        <v/>
      </c>
      <c r="Q1287" s="770"/>
      <c r="R1287" s="122" t="str">
        <f>'Result Sheet'!$AE$4</f>
        <v xml:space="preserve">अंग्रेजी </v>
      </c>
      <c r="S1287" s="391" t="str">
        <f>IFERROR(VLOOKUP(AD1281,Marks,30,0),"")</f>
        <v/>
      </c>
      <c r="T1287" s="391" t="str">
        <f>IFERROR(VLOOKUP(AD1281,Marks,31,0),"")</f>
        <v/>
      </c>
      <c r="U1287" s="117" t="str">
        <f>IFERROR(VLOOKUP(AD1281,Marks,32,0),"")</f>
        <v/>
      </c>
      <c r="V1287" s="391" t="str">
        <f>IFERROR(VLOOKUP(AD1281,Marks,33,0),"")</f>
        <v/>
      </c>
      <c r="W1287" s="391" t="str">
        <f>IFERROR(VLOOKUP(AD1281,Marks,34,0),"")</f>
        <v/>
      </c>
      <c r="X1287" s="391" t="str">
        <f>IFERROR(VLOOKUP(AD1281,Marks,35,0),"")</f>
        <v/>
      </c>
      <c r="Y1287" s="117" t="str">
        <f>IFERROR(VLOOKUP(AD1281,Marks,36,0),"")</f>
        <v/>
      </c>
      <c r="Z1287" s="119">
        <f>IFERROR(VLOOKUP(AD1281,Marks,37,0),"")</f>
        <v>0</v>
      </c>
      <c r="AA1287" s="391" t="str">
        <f>IFERROR(VLOOKUP(AD1281,Marks,38,0),"")</f>
        <v/>
      </c>
      <c r="AB1287" s="391" t="str">
        <f>IFERROR(VLOOKUP(AD1281,Marks,39,0),"")</f>
        <v/>
      </c>
      <c r="AC1287" s="391" t="str">
        <f>IFERROR(VLOOKUP(AD1281,Marks,40,0),"")</f>
        <v/>
      </c>
      <c r="AD1287" s="117" t="str">
        <f>IFERROR(VLOOKUP(AD1281,Marks,41,0),"")</f>
        <v/>
      </c>
      <c r="AE1287" s="119" t="str">
        <f>IFERROR(VLOOKUP(AD1281,Marks,42,0),"")</f>
        <v/>
      </c>
      <c r="AF1287" s="323" t="str">
        <f>IFERROR(VLOOKUP(AD1281,Marks,48,0),"")</f>
        <v/>
      </c>
    </row>
    <row r="1288" spans="1:32" ht="21" customHeight="1">
      <c r="A1288" s="166" t="str">
        <f>IF(N1281="","",A1287+1)</f>
        <v/>
      </c>
      <c r="B1288" s="122" t="str">
        <f>'Result Sheet'!$AX$4</f>
        <v xml:space="preserve">गणित </v>
      </c>
      <c r="C1288" s="391" t="str">
        <f>IFERROR(VLOOKUP(N1281,Marks,49,0),"")</f>
        <v/>
      </c>
      <c r="D1288" s="391" t="str">
        <f>IFERROR(VLOOKUP(N1281,Marks,50,0),"")</f>
        <v/>
      </c>
      <c r="E1288" s="117" t="str">
        <f>IFERROR(VLOOKUP(N1281,Marks,51,0),"")</f>
        <v/>
      </c>
      <c r="F1288" s="391" t="str">
        <f>IFERROR(VLOOKUP(N1281,Marks,52,0),"")</f>
        <v/>
      </c>
      <c r="G1288" s="391" t="str">
        <f>IFERROR(VLOOKUP(N1281,Marks,53,0),"")</f>
        <v/>
      </c>
      <c r="H1288" s="391" t="str">
        <f>IFERROR(VLOOKUP(N1281,Marks,54,0),"")</f>
        <v/>
      </c>
      <c r="I1288" s="117" t="str">
        <f>IFERROR(VLOOKUP(N1281,Marks,55,0),"")</f>
        <v/>
      </c>
      <c r="J1288" s="119">
        <f>IFERROR(VLOOKUP(N1281,Marks,56,0),"")</f>
        <v>0</v>
      </c>
      <c r="K1288" s="391" t="str">
        <f>IFERROR(VLOOKUP(N1281,Marks,57,0),"")</f>
        <v/>
      </c>
      <c r="L1288" s="391" t="str">
        <f>IFERROR(VLOOKUP(N1281,Marks,58,0),"")</f>
        <v/>
      </c>
      <c r="M1288" s="391" t="str">
        <f>IFERROR(VLOOKUP(N1281,Marks,59,0),"")</f>
        <v/>
      </c>
      <c r="N1288" s="117" t="str">
        <f>IFERROR(VLOOKUP(N1281,Marks,60,0),"")</f>
        <v/>
      </c>
      <c r="O1288" s="119" t="str">
        <f>IFERROR(VLOOKUP(N1281,Marks,61,0),"")</f>
        <v/>
      </c>
      <c r="P1288" s="323" t="str">
        <f>IFERROR(VLOOKUP(N1281,Marks,67,0),"")</f>
        <v/>
      </c>
      <c r="Q1288" s="770"/>
      <c r="R1288" s="122" t="str">
        <f>'Result Sheet'!$AX$4</f>
        <v xml:space="preserve">गणित </v>
      </c>
      <c r="S1288" s="391" t="str">
        <f>IFERROR(VLOOKUP(AD1281,Marks,49,0),"")</f>
        <v/>
      </c>
      <c r="T1288" s="391" t="str">
        <f>IFERROR(VLOOKUP(AD1281,Marks,50,0),"")</f>
        <v/>
      </c>
      <c r="U1288" s="117" t="str">
        <f>IFERROR(VLOOKUP(AD1281,Marks,51,0),"")</f>
        <v/>
      </c>
      <c r="V1288" s="391" t="str">
        <f>IFERROR(VLOOKUP(AD1281,Marks,52,0),"")</f>
        <v/>
      </c>
      <c r="W1288" s="391" t="str">
        <f>IFERROR(VLOOKUP(AD1281,Marks,53,0),"")</f>
        <v/>
      </c>
      <c r="X1288" s="391" t="str">
        <f>IFERROR(VLOOKUP(AD1281,Marks,54,0),"")</f>
        <v/>
      </c>
      <c r="Y1288" s="117" t="str">
        <f>IFERROR(VLOOKUP(AD1281,Marks,55,0),"")</f>
        <v/>
      </c>
      <c r="Z1288" s="119">
        <f>IFERROR(VLOOKUP(AD1281,Marks,56,0),"")</f>
        <v>0</v>
      </c>
      <c r="AA1288" s="391" t="str">
        <f>IFERROR(VLOOKUP(AD1281,Marks,57,0),"")</f>
        <v/>
      </c>
      <c r="AB1288" s="391" t="str">
        <f>IFERROR(VLOOKUP(AD1281,Marks,58,0),"")</f>
        <v/>
      </c>
      <c r="AC1288" s="391" t="str">
        <f>IFERROR(VLOOKUP(AD1281,Marks,59,0),"")</f>
        <v/>
      </c>
      <c r="AD1288" s="117" t="str">
        <f>IFERROR(VLOOKUP(AD1281,Marks,60,0),"")</f>
        <v/>
      </c>
      <c r="AE1288" s="119" t="str">
        <f>IFERROR(VLOOKUP(AD1281,Marks,61,0),"")</f>
        <v/>
      </c>
      <c r="AF1288" s="323" t="str">
        <f>IFERROR(VLOOKUP(AD1281,Marks,67,0),"")</f>
        <v/>
      </c>
    </row>
    <row r="1289" spans="1:32" ht="21" customHeight="1">
      <c r="A1289" s="166" t="str">
        <f>IF(N1281="","",A1288+1)</f>
        <v/>
      </c>
      <c r="B1289" s="122" t="str">
        <f>'Result Sheet'!$BQ$4</f>
        <v xml:space="preserve">पर्यावरण अध्ययन </v>
      </c>
      <c r="C1289" s="391" t="str">
        <f>IFERROR(VLOOKUP(N1281,Marks,68,0),"")</f>
        <v/>
      </c>
      <c r="D1289" s="391" t="str">
        <f>IFERROR(VLOOKUP(N1281,Marks,69,0),"")</f>
        <v/>
      </c>
      <c r="E1289" s="117" t="str">
        <f>IFERROR(VLOOKUP(N1281,Marks,70,0),"")</f>
        <v/>
      </c>
      <c r="F1289" s="391" t="str">
        <f>IFERROR(VLOOKUP(N1281,Marks,71,0),"")</f>
        <v/>
      </c>
      <c r="G1289" s="391" t="str">
        <f>IFERROR(VLOOKUP(N1281,Marks,72,0),"")</f>
        <v/>
      </c>
      <c r="H1289" s="391" t="str">
        <f>IFERROR(VLOOKUP(N1281,Marks,73,0),"")</f>
        <v/>
      </c>
      <c r="I1289" s="117" t="str">
        <f>IFERROR(VLOOKUP(N1281,Marks,74,0),"")</f>
        <v/>
      </c>
      <c r="J1289" s="119">
        <f>IFERROR(VLOOKUP(N1281,Marks,75,0),"")</f>
        <v>0</v>
      </c>
      <c r="K1289" s="391" t="str">
        <f>IFERROR(VLOOKUP(N1281,Marks,76,0),"")</f>
        <v/>
      </c>
      <c r="L1289" s="391" t="str">
        <f>IFERROR(VLOOKUP(N1281,Marks,77,0),"")</f>
        <v/>
      </c>
      <c r="M1289" s="391" t="str">
        <f>IFERROR(VLOOKUP(N1281,Marks,78,0),"")</f>
        <v/>
      </c>
      <c r="N1289" s="117" t="str">
        <f>IFERROR(VLOOKUP(N1281,Marks,79,0),"")</f>
        <v/>
      </c>
      <c r="O1289" s="119" t="str">
        <f>IFERROR(VLOOKUP(N1281,Marks,80,0),"")</f>
        <v/>
      </c>
      <c r="P1289" s="323" t="str">
        <f>IFERROR(VLOOKUP(N1281,Marks,86,0),"")</f>
        <v/>
      </c>
      <c r="Q1289" s="770"/>
      <c r="R1289" s="122" t="str">
        <f>'Result Sheet'!$BQ$4</f>
        <v xml:space="preserve">पर्यावरण अध्ययन </v>
      </c>
      <c r="S1289" s="391" t="str">
        <f>IFERROR(VLOOKUP(AD1281,Marks,68,0),"")</f>
        <v/>
      </c>
      <c r="T1289" s="391" t="str">
        <f>IFERROR(VLOOKUP(AD1281,Marks,69,0),"")</f>
        <v/>
      </c>
      <c r="U1289" s="117" t="str">
        <f>IFERROR(VLOOKUP(AD1281,Marks,70,0),"")</f>
        <v/>
      </c>
      <c r="V1289" s="391" t="str">
        <f>IFERROR(VLOOKUP(AD1281,Marks,71,0),"")</f>
        <v/>
      </c>
      <c r="W1289" s="391" t="str">
        <f>IFERROR(VLOOKUP(AD1281,Marks,72,0),"")</f>
        <v/>
      </c>
      <c r="X1289" s="391" t="str">
        <f>IFERROR(VLOOKUP(AD1281,Marks,73,0),"")</f>
        <v/>
      </c>
      <c r="Y1289" s="117" t="str">
        <f>IFERROR(VLOOKUP(AD1281,Marks,74,0),"")</f>
        <v/>
      </c>
      <c r="Z1289" s="119">
        <f>IFERROR(VLOOKUP(AD1281,Marks,75,0),"")</f>
        <v>0</v>
      </c>
      <c r="AA1289" s="391" t="str">
        <f>IFERROR(VLOOKUP(AD1281,Marks,76,0),"")</f>
        <v/>
      </c>
      <c r="AB1289" s="391" t="str">
        <f>IFERROR(VLOOKUP(AD1281,Marks,77,0),"")</f>
        <v/>
      </c>
      <c r="AC1289" s="391" t="str">
        <f>IFERROR(VLOOKUP(AD1281,Marks,78,0),"")</f>
        <v/>
      </c>
      <c r="AD1289" s="117" t="str">
        <f>IFERROR(VLOOKUP(AD1281,Marks,79,0),"")</f>
        <v/>
      </c>
      <c r="AE1289" s="119" t="str">
        <f>IFERROR(VLOOKUP(AD1281,Marks,80,0),"")</f>
        <v/>
      </c>
      <c r="AF1289" s="323" t="str">
        <f>IFERROR(VLOOKUP(AD1281,Marks,86,0),"")</f>
        <v/>
      </c>
    </row>
    <row r="1290" spans="1:32" ht="25.5" customHeight="1">
      <c r="A1290" s="166" t="str">
        <f>IF(N1281="","",A1289+1)</f>
        <v/>
      </c>
      <c r="B1290" s="392" t="s">
        <v>215</v>
      </c>
      <c r="C1290" s="120" t="str">
        <f>IF(AND(C1286="",C1287="",C1288="",C1289=""),"",IF(OR(C1278=1,C1278=2),SUM(C1286:C1288),SUM(C1286:C1289)))</f>
        <v/>
      </c>
      <c r="D1290" s="120" t="str">
        <f>IF(AND(D1286="",D1287="",D1288="",D1289=""),"",IF(OR(C1278=1,C1278=2),SUM(D1286:D1288),SUM(D1286:D1289)))</f>
        <v/>
      </c>
      <c r="E1290" s="120" t="str">
        <f>IF(AND(E1286="",E1287="",E1288="",E1289=""),"",IF(OR(C1278=1,C1278=2),SUM(E1286:E1288),SUM(E1286:E1289)))</f>
        <v/>
      </c>
      <c r="F1290" s="120" t="str">
        <f>IF(AND(F1286="",F1287="",F1288="",F1289=""),"",IF(OR(C1278=1,C1278=2),SUM(F1286:F1288),SUM(F1286:F1289)))</f>
        <v/>
      </c>
      <c r="G1290" s="120" t="str">
        <f>IF(AND(G1286="",G1287="",G1288="",G1289=""),"",IF(OR(C1278=1,C1278=2),SUM(G1286:G1288),SUM(G1286:G1289)))</f>
        <v/>
      </c>
      <c r="H1290" s="120" t="str">
        <f>IF(AND(H1286="",H1287="",H1288="",H1289=""),"",IF(OR(C1278=1,C1278=2),SUM(H1286:H1288),SUM(H1286:H1289)))</f>
        <v/>
      </c>
      <c r="I1290" s="120" t="str">
        <f>IF(AND(I1286="",I1287="",I1288="",I1289=""),"",IF(OR(C1278=1,C1278=2),SUM(I1286:I1288),SUM(I1286:I1289)))</f>
        <v/>
      </c>
      <c r="J1290" s="120">
        <f>IF(AND(J1286="",J1287="",J1288="",J1289=""),"",IF(OR(C1278=1,C1278=2),SUM(J1286:J1288),SUM(J1286:J1289)))</f>
        <v>0</v>
      </c>
      <c r="K1290" s="120" t="str">
        <f>IF(AND(K1286="",K1287="",K1288="",K1289=""),"",IF(OR(C1278=1,C1278=2),SUM(K1286:K1288),SUM(K1286:K1289)))</f>
        <v/>
      </c>
      <c r="L1290" s="120" t="str">
        <f>IF(AND(L1286="",L1287="",L1288="",L1289=""),"",IF(OR(C1278=1,C1278=2),SUM(L1286:L1288),SUM(L1286:L1289)))</f>
        <v/>
      </c>
      <c r="M1290" s="120" t="str">
        <f>IF(AND(M1286="",M1287="",M1288="",M1289=""),"",IF(OR(C1278=1,C1278=2),SUM(M1286:M1288),SUM(M1286:M1289)))</f>
        <v/>
      </c>
      <c r="N1290" s="120" t="str">
        <f>IF(AND(N1286="",N1287="",N1288="",N1289=""),"",IF(OR(C1278=1,C1278=2),SUM(N1286:N1288),SUM(N1286:N1289)))</f>
        <v/>
      </c>
      <c r="O1290" s="120" t="str">
        <f>IF(AND(O1286="",O1287="",O1288="",O1289=""),"",IF(OR(C1278=1,C1278=2),SUM(O1286:O1288),SUM(O1286:O1289)))</f>
        <v/>
      </c>
      <c r="P1290" s="326" t="str">
        <f>IF(OR(N1281="",E1279="",O1290=""),"",IF(O1290&gt;=81%*P1285,"A",IF(O1290&gt;=61%*P1285,"B",IF(O1290&gt;=41%*P1285,"C",IF(O1290&gt;=21%*P1285,"D","E")))))</f>
        <v/>
      </c>
      <c r="Q1290" s="770"/>
      <c r="R1290" s="392" t="s">
        <v>215</v>
      </c>
      <c r="S1290" s="120" t="str">
        <f>IF(AND(S1286="",S1287="",S1288="",S1289=""),"",IF(OR(S1278=1,S1278=2),SUM(S1286:S1288),SUM(S1286:S1289)))</f>
        <v/>
      </c>
      <c r="T1290" s="120" t="str">
        <f>IF(AND(T1286="",T1287="",T1288="",T1289=""),"",IF(OR(S1278=1,S1278=2),SUM(T1286:T1288),SUM(T1286:T1289)))</f>
        <v/>
      </c>
      <c r="U1290" s="120" t="str">
        <f>IF(AND(U1286="",U1287="",U1288="",U1289=""),"",IF(OR(S1278=1,S1278=2),SUM(U1286:U1288),SUM(U1286:U1289)))</f>
        <v/>
      </c>
      <c r="V1290" s="120" t="str">
        <f>IF(AND(V1286="",V1287="",V1288="",V1289=""),"",IF(OR(S1278=1,S1278=2),SUM(V1286:V1288),SUM(V1286:V1289)))</f>
        <v/>
      </c>
      <c r="W1290" s="120" t="str">
        <f>IF(AND(W1286="",W1287="",W1288="",W1289=""),"",IF(OR(S1278=1,S1278=2),SUM(W1286:W1288),SUM(W1286:W1289)))</f>
        <v/>
      </c>
      <c r="X1290" s="120" t="str">
        <f>IF(AND(X1286="",X1287="",X1288="",X1289=""),"",IF(OR(S1278=1,S1278=2),SUM(X1286:X1288),SUM(X1286:X1289)))</f>
        <v/>
      </c>
      <c r="Y1290" s="120" t="str">
        <f>IF(AND(Y1286="",Y1287="",Y1288="",Y1289=""),"",IF(OR(S1278=1,S1278=2),SUM(Y1286:Y1288),SUM(Y1286:Y1289)))</f>
        <v/>
      </c>
      <c r="Z1290" s="120">
        <f>IF(AND(Z1286="",Z1287="",Z1288="",Z1289=""),"",IF(OR(S1278=1,S1278=2),SUM(Z1286:Z1288),SUM(Z1286:Z1289)))</f>
        <v>0</v>
      </c>
      <c r="AA1290" s="120" t="str">
        <f>IF(AND(AA1286="",AA1287="",AA1288="",AA1289=""),"",IF(OR(S1278=1,S1278=2),SUM(AA1286:AA1288),SUM(AA1286:AA1289)))</f>
        <v/>
      </c>
      <c r="AB1290" s="120" t="str">
        <f>IF(AND(AB1286="",AB1287="",AB1288="",AB1289=""),"",IF(OR(S1278=1,S1278=2),SUM(AB1286:AB1288),SUM(AB1286:AB1289)))</f>
        <v/>
      </c>
      <c r="AC1290" s="120" t="str">
        <f>IF(AND(AC1286="",AC1287="",AC1288="",AC1289=""),"",IF(OR(S1278=1,S1278=2),SUM(AC1286:AC1288),SUM(AC1286:AC1289)))</f>
        <v/>
      </c>
      <c r="AD1290" s="120" t="str">
        <f>IF(AND(AD1286="",AD1287="",AD1288="",AD1289=""),"",IF(OR(S1278=1,S1278=2),SUM(AD1286:AD1288),SUM(AD1286:AD1289)))</f>
        <v/>
      </c>
      <c r="AE1290" s="120" t="str">
        <f>IF(AND(AE1286="",AE1287="",AE1288="",AE1289=""),"",IF(OR(S1278=1,S1278=2),SUM(AE1286:AE1288),SUM(AE1286:AE1289)))</f>
        <v/>
      </c>
      <c r="AF1290" s="326" t="str">
        <f>IF(OR(AD1281="",U1279="",AE1290=""),"",IF(AE1290&gt;=81%*AF1285,"A",IF(AE1290&gt;=61%*AF1285,"B",IF(AE1290&gt;=41%*AF1285,"C",IF(AE1290&gt;=21%*AF1285,"D","E")))))</f>
        <v/>
      </c>
    </row>
    <row r="1291" spans="1:32" ht="9" customHeight="1">
      <c r="A1291" s="166" t="str">
        <f>IF(N1281="","",A1290+1)</f>
        <v/>
      </c>
      <c r="B1291" s="737"/>
      <c r="C1291" s="737"/>
      <c r="D1291" s="737"/>
      <c r="E1291" s="737"/>
      <c r="F1291" s="737"/>
      <c r="G1291" s="737"/>
      <c r="H1291" s="737"/>
      <c r="I1291" s="737"/>
      <c r="J1291" s="737"/>
      <c r="K1291" s="737"/>
      <c r="L1291" s="737"/>
      <c r="M1291" s="737"/>
      <c r="N1291" s="737"/>
      <c r="O1291" s="737"/>
      <c r="P1291" s="737"/>
      <c r="Q1291" s="770"/>
      <c r="R1291" s="737"/>
      <c r="S1291" s="737"/>
      <c r="T1291" s="737"/>
      <c r="U1291" s="737"/>
      <c r="V1291" s="737"/>
      <c r="W1291" s="737"/>
      <c r="X1291" s="737"/>
      <c r="Y1291" s="737"/>
      <c r="Z1291" s="737"/>
      <c r="AA1291" s="737"/>
      <c r="AB1291" s="737"/>
      <c r="AC1291" s="737"/>
      <c r="AD1291" s="737"/>
      <c r="AE1291" s="737"/>
      <c r="AF1291" s="737"/>
    </row>
    <row r="1292" spans="1:32" ht="22.5" customHeight="1">
      <c r="A1292" s="166" t="str">
        <f>IF(N1281="","",A1291+1)</f>
        <v/>
      </c>
      <c r="B1292" s="738" t="s">
        <v>213</v>
      </c>
      <c r="C1292" s="738"/>
      <c r="D1292" s="739" t="s">
        <v>229</v>
      </c>
      <c r="E1292" s="740"/>
      <c r="F1292" s="393" t="s">
        <v>186</v>
      </c>
      <c r="G1292" s="738" t="s">
        <v>213</v>
      </c>
      <c r="H1292" s="738"/>
      <c r="I1292" s="739" t="s">
        <v>229</v>
      </c>
      <c r="J1292" s="740"/>
      <c r="K1292" s="393" t="s">
        <v>186</v>
      </c>
      <c r="L1292" s="738" t="s">
        <v>213</v>
      </c>
      <c r="M1292" s="738"/>
      <c r="N1292" s="739" t="s">
        <v>229</v>
      </c>
      <c r="O1292" s="740"/>
      <c r="P1292" s="393" t="s">
        <v>186</v>
      </c>
      <c r="Q1292" s="770"/>
      <c r="R1292" s="738" t="s">
        <v>213</v>
      </c>
      <c r="S1292" s="738"/>
      <c r="T1292" s="739" t="s">
        <v>229</v>
      </c>
      <c r="U1292" s="740"/>
      <c r="V1292" s="393" t="s">
        <v>186</v>
      </c>
      <c r="W1292" s="738" t="s">
        <v>213</v>
      </c>
      <c r="X1292" s="738"/>
      <c r="Y1292" s="739" t="s">
        <v>229</v>
      </c>
      <c r="Z1292" s="740"/>
      <c r="AA1292" s="393" t="s">
        <v>186</v>
      </c>
      <c r="AB1292" s="738" t="s">
        <v>213</v>
      </c>
      <c r="AC1292" s="738"/>
      <c r="AD1292" s="739" t="s">
        <v>229</v>
      </c>
      <c r="AE1292" s="740"/>
      <c r="AF1292" s="393" t="s">
        <v>186</v>
      </c>
    </row>
    <row r="1293" spans="1:32" ht="21.75" customHeight="1">
      <c r="A1293" s="166" t="str">
        <f>IF(N1281="","",A1292+1)</f>
        <v/>
      </c>
      <c r="B1293" s="741" t="s">
        <v>221</v>
      </c>
      <c r="C1293" s="742"/>
      <c r="D1293" s="742"/>
      <c r="E1293" s="119" t="str">
        <f>IFERROR(VLOOKUP(N1281,Marks,90,0),"")</f>
        <v/>
      </c>
      <c r="F1293" s="130" t="str">
        <f>IFERROR(VLOOKUP(N1281,Marks,94,0),"")</f>
        <v/>
      </c>
      <c r="G1293" s="741" t="s">
        <v>192</v>
      </c>
      <c r="H1293" s="742"/>
      <c r="I1293" s="742"/>
      <c r="J1293" s="119" t="str">
        <f>IFERROR(VLOOKUP(N1281,Marks,98,0),"")</f>
        <v/>
      </c>
      <c r="K1293" s="130" t="str">
        <f>IFERROR(VLOOKUP(N1281,Marks,102,0),"")</f>
        <v/>
      </c>
      <c r="L1293" s="743" t="s">
        <v>193</v>
      </c>
      <c r="M1293" s="744"/>
      <c r="N1293" s="744"/>
      <c r="O1293" s="119" t="str">
        <f>IFERROR(VLOOKUP(N1281,Marks,106,0),"")</f>
        <v/>
      </c>
      <c r="P1293" s="130" t="str">
        <f>IFERROR(VLOOKUP(N1281,Marks,110,0),"")</f>
        <v/>
      </c>
      <c r="Q1293" s="770"/>
      <c r="R1293" s="740" t="s">
        <v>221</v>
      </c>
      <c r="S1293" s="740"/>
      <c r="T1293" s="740"/>
      <c r="U1293" s="119" t="str">
        <f>IFERROR(VLOOKUP(AD1281,Marks,90,0),"")</f>
        <v/>
      </c>
      <c r="V1293" s="130" t="str">
        <f>IFERROR(VLOOKUP(AD1281,Marks,94,0),"")</f>
        <v/>
      </c>
      <c r="W1293" s="740" t="s">
        <v>192</v>
      </c>
      <c r="X1293" s="740"/>
      <c r="Y1293" s="740"/>
      <c r="Z1293" s="119" t="str">
        <f>IFERROR(VLOOKUP(AD1281,Marks,98,0),"")</f>
        <v/>
      </c>
      <c r="AA1293" s="130" t="str">
        <f>IFERROR(VLOOKUP(AD1281,Marks,102,0),"")</f>
        <v/>
      </c>
      <c r="AB1293" s="745" t="s">
        <v>193</v>
      </c>
      <c r="AC1293" s="745"/>
      <c r="AD1293" s="745"/>
      <c r="AE1293" s="119" t="str">
        <f>IFERROR(VLOOKUP(AD1281,Marks,106,0),"")</f>
        <v/>
      </c>
      <c r="AF1293" s="130" t="str">
        <f>IFERROR(VLOOKUP(AD1281,Marks,110,0),"")</f>
        <v/>
      </c>
    </row>
    <row r="1294" spans="1:32" ht="21" customHeight="1">
      <c r="A1294" s="166" t="str">
        <f>IF(N1281="","",A1293+1)</f>
        <v/>
      </c>
      <c r="B1294" s="732" t="s">
        <v>216</v>
      </c>
      <c r="C1294" s="732"/>
      <c r="D1294" s="732"/>
      <c r="E1294" s="746" t="str">
        <f>IFERROR(VLOOKUP(N1281,Marks,116,0),"")</f>
        <v/>
      </c>
      <c r="F1294" s="746"/>
      <c r="G1294" s="746"/>
      <c r="H1294" s="746"/>
      <c r="I1294" s="732" t="s">
        <v>217</v>
      </c>
      <c r="J1294" s="732"/>
      <c r="K1294" s="732"/>
      <c r="L1294" s="732"/>
      <c r="M1294" s="747" t="str">
        <f>IFERROR(VLOOKUP(N1281,Marks,117,0),"")</f>
        <v/>
      </c>
      <c r="N1294" s="747"/>
      <c r="O1294" s="747"/>
      <c r="P1294" s="747"/>
      <c r="Q1294" s="770"/>
      <c r="R1294" s="732" t="s">
        <v>216</v>
      </c>
      <c r="S1294" s="732"/>
      <c r="T1294" s="732"/>
      <c r="U1294" s="746" t="str">
        <f>IFERROR(VLOOKUP(AD1281,Marks,116,0),"")</f>
        <v/>
      </c>
      <c r="V1294" s="746"/>
      <c r="W1294" s="746"/>
      <c r="X1294" s="746"/>
      <c r="Y1294" s="732" t="s">
        <v>217</v>
      </c>
      <c r="Z1294" s="732"/>
      <c r="AA1294" s="732"/>
      <c r="AB1294" s="732"/>
      <c r="AC1294" s="747" t="str">
        <f>IFERROR(VLOOKUP(AD1281,Marks,117,0),"")</f>
        <v/>
      </c>
      <c r="AD1294" s="747"/>
      <c r="AE1294" s="747"/>
      <c r="AF1294" s="747"/>
    </row>
    <row r="1295" spans="1:32" ht="21" customHeight="1">
      <c r="A1295" s="166" t="str">
        <f>IF(N1281="","",A1294+1)</f>
        <v/>
      </c>
      <c r="B1295" s="732" t="s">
        <v>218</v>
      </c>
      <c r="C1295" s="732"/>
      <c r="D1295" s="732"/>
      <c r="E1295" s="774" t="str">
        <f>IFERROR(VLOOKUP(N1281,Marks,115,0),"")</f>
        <v/>
      </c>
      <c r="F1295" s="774"/>
      <c r="G1295" s="774"/>
      <c r="H1295" s="774"/>
      <c r="I1295" s="732" t="s">
        <v>219</v>
      </c>
      <c r="J1295" s="732"/>
      <c r="K1295" s="732"/>
      <c r="L1295" s="732"/>
      <c r="M1295" s="733" t="str">
        <f>IFERROR(VLOOKUP(N1281,Marks,112,0),"")</f>
        <v/>
      </c>
      <c r="N1295" s="733"/>
      <c r="O1295" s="733"/>
      <c r="P1295" s="733"/>
      <c r="Q1295" s="770"/>
      <c r="R1295" s="732" t="s">
        <v>218</v>
      </c>
      <c r="S1295" s="732"/>
      <c r="T1295" s="732"/>
      <c r="U1295" s="774" t="str">
        <f>IFERROR(VLOOKUP(AD1281,Marks,115,0),"")</f>
        <v/>
      </c>
      <c r="V1295" s="774"/>
      <c r="W1295" s="774"/>
      <c r="X1295" s="774"/>
      <c r="Y1295" s="732" t="s">
        <v>219</v>
      </c>
      <c r="Z1295" s="732"/>
      <c r="AA1295" s="732"/>
      <c r="AB1295" s="732"/>
      <c r="AC1295" s="733" t="str">
        <f>IFERROR(VLOOKUP(AD1281,Marks,112,0),"")</f>
        <v/>
      </c>
      <c r="AD1295" s="733"/>
      <c r="AE1295" s="733"/>
      <c r="AF1295" s="733"/>
    </row>
    <row r="1296" spans="1:32" ht="21" customHeight="1">
      <c r="A1296" s="166" t="str">
        <f>IF(N1281="","",A1295+1)</f>
        <v/>
      </c>
      <c r="B1296" s="732" t="s">
        <v>220</v>
      </c>
      <c r="C1296" s="732"/>
      <c r="D1296" s="732"/>
      <c r="E1296" s="324" t="str">
        <f>IFERROR(VLOOKUP(N1281,Marks,113,0),"")</f>
        <v/>
      </c>
      <c r="F1296" s="325" t="s">
        <v>341</v>
      </c>
      <c r="G1296" s="734" t="str">
        <f>IF(OR(N1281="",E1279="",O1290=""),"",IF(O1290&gt;=81%*P1285,"A",IF(O1290&gt;=61%*P1285,"B",IF(O1290&gt;=41%*P1285,"C",IF(O1290&gt;=21%*P1285,"D","E")))))</f>
        <v/>
      </c>
      <c r="H1296" s="734"/>
      <c r="I1296" s="732" t="s">
        <v>222</v>
      </c>
      <c r="J1296" s="732"/>
      <c r="K1296" s="732"/>
      <c r="L1296" s="732"/>
      <c r="M1296" s="769" t="str">
        <f>IFERROR(VLOOKUP(N1281,Marks,114,0),"")</f>
        <v/>
      </c>
      <c r="N1296" s="769"/>
      <c r="O1296" s="769"/>
      <c r="P1296" s="769"/>
      <c r="Q1296" s="770"/>
      <c r="R1296" s="732" t="s">
        <v>220</v>
      </c>
      <c r="S1296" s="732"/>
      <c r="T1296" s="732"/>
      <c r="U1296" s="324" t="str">
        <f>IFERROR(VLOOKUP(AD1281,Marks,113,0),"")</f>
        <v/>
      </c>
      <c r="V1296" s="325" t="s">
        <v>341</v>
      </c>
      <c r="W1296" s="734" t="str">
        <f>IF(OR(AD1281="",U1279="",AE1290=""),"",IF(AE1290&gt;=81%*AF1285,"A",IF(AE1290&gt;=61%*AF1285,"B",IF(AE1290&gt;=41%*AF1285,"C",IF(AE1290&gt;=21%*AF1285,"D","E")))))</f>
        <v/>
      </c>
      <c r="X1296" s="734"/>
      <c r="Y1296" s="732" t="s">
        <v>222</v>
      </c>
      <c r="Z1296" s="732"/>
      <c r="AA1296" s="732"/>
      <c r="AB1296" s="732"/>
      <c r="AC1296" s="769" t="str">
        <f>IFERROR(VLOOKUP(AD1281,Marks,114,0),"")</f>
        <v/>
      </c>
      <c r="AD1296" s="769"/>
      <c r="AE1296" s="769"/>
      <c r="AF1296" s="769"/>
    </row>
    <row r="1297" spans="1:32" ht="21" customHeight="1">
      <c r="A1297" s="166" t="str">
        <f>IF(N1281="","",A1296+1)</f>
        <v/>
      </c>
      <c r="B1297" s="768" t="s">
        <v>228</v>
      </c>
      <c r="C1297" s="768"/>
      <c r="D1297" s="768"/>
      <c r="E1297" s="735">
        <f>'Master sheet'!$C$10</f>
        <v>44697</v>
      </c>
      <c r="F1297" s="735"/>
      <c r="G1297" s="735"/>
      <c r="H1297" s="318"/>
      <c r="I1297" s="121"/>
      <c r="J1297" s="121"/>
      <c r="K1297" s="76"/>
      <c r="L1297" s="121"/>
      <c r="M1297" s="121"/>
      <c r="N1297" s="121"/>
      <c r="O1297" s="121"/>
      <c r="P1297" s="121"/>
      <c r="Q1297" s="770"/>
      <c r="R1297" s="768" t="s">
        <v>228</v>
      </c>
      <c r="S1297" s="768"/>
      <c r="T1297" s="768"/>
      <c r="U1297" s="735">
        <f>'Master sheet'!$C$10</f>
        <v>44697</v>
      </c>
      <c r="V1297" s="735"/>
      <c r="W1297" s="735"/>
      <c r="X1297" s="121"/>
      <c r="Y1297" s="121"/>
      <c r="Z1297" s="121"/>
      <c r="AA1297" s="76"/>
      <c r="AB1297" s="121"/>
      <c r="AC1297" s="121"/>
      <c r="AD1297" s="121"/>
      <c r="AE1297" s="121"/>
      <c r="AF1297" s="121"/>
    </row>
    <row r="1298" spans="1:32" ht="43.5" customHeight="1">
      <c r="A1298" s="166" t="str">
        <f>IF(N1281="","",A1297+1)</f>
        <v/>
      </c>
      <c r="B1298" s="755" t="str">
        <f>IF(AND(C1278=1),CONCATENATE("( ",UPPER('Master sheet'!$F$10)," )"),IF(AND(C1278=2),CONCATENATE("( ",UPPER('Master sheet'!$F$18)," )"),IF(AND(C1278=3),CONCATENATE("( ",UPPER('Master sheet'!$J$10)," )"),IF(AND(C1278=4),CONCATENATE("( ",UPPER('Master sheet'!$J$18)," )"),""))))</f>
        <v/>
      </c>
      <c r="C1298" s="755"/>
      <c r="D1298" s="755"/>
      <c r="E1298" s="755"/>
      <c r="F1298" s="756" t="str">
        <f>IF(AND(N1281=""),"",CONCATENATE("(",'Master sheet'!$C$14," )"))</f>
        <v/>
      </c>
      <c r="G1298" s="756"/>
      <c r="H1298" s="756"/>
      <c r="I1298" s="756"/>
      <c r="J1298" s="756"/>
      <c r="K1298" s="756" t="str">
        <f>IF(AND(N1281=""),"",CONCATENATE("(",'Master sheet'!$C$12," )"))</f>
        <v/>
      </c>
      <c r="L1298" s="756"/>
      <c r="M1298" s="756"/>
      <c r="N1298" s="756"/>
      <c r="O1298" s="756"/>
      <c r="P1298" s="756"/>
      <c r="Q1298" s="770"/>
      <c r="R1298" s="755" t="str">
        <f>IF(AND(S1278=1),CONCATENATE("( ",UPPER('Master sheet'!$F$10)," )"),IF(AND(S1278=2),CONCATENATE("( ",UPPER('Master sheet'!$F$18)," )"),IF(AND(S1278=3),CONCATENATE("( ",UPPER('Master sheet'!$J$10)," )"),IF(AND(S1278=4),CONCATENATE("( ",UPPER('Master sheet'!$J$18)," )"),""))))</f>
        <v/>
      </c>
      <c r="S1298" s="755"/>
      <c r="T1298" s="755"/>
      <c r="U1298" s="755"/>
      <c r="V1298" s="756" t="str">
        <f>IF(AND(AD1281=""),"",CONCATENATE("(",'Master sheet'!$C$14," )"))</f>
        <v/>
      </c>
      <c r="W1298" s="756"/>
      <c r="X1298" s="756"/>
      <c r="Y1298" s="756"/>
      <c r="Z1298" s="756"/>
      <c r="AA1298" s="756" t="str">
        <f>IF(AND(AD1281=""),"",CONCATENATE("(",'Master sheet'!$C$12," )"))</f>
        <v/>
      </c>
      <c r="AB1298" s="756"/>
      <c r="AC1298" s="756"/>
      <c r="AD1298" s="756"/>
      <c r="AE1298" s="756"/>
      <c r="AF1298" s="756"/>
    </row>
    <row r="1299" spans="1:32" ht="21.75" customHeight="1">
      <c r="A1299" s="166" t="str">
        <f>IF(N1281="","",A1298+1)</f>
        <v/>
      </c>
      <c r="B1299" s="757" t="s">
        <v>223</v>
      </c>
      <c r="C1299" s="757"/>
      <c r="D1299" s="757"/>
      <c r="E1299" s="757"/>
      <c r="F1299" s="758" t="s">
        <v>224</v>
      </c>
      <c r="G1299" s="758"/>
      <c r="H1299" s="758"/>
      <c r="I1299" s="758"/>
      <c r="J1299" s="758"/>
      <c r="K1299" s="757" t="s">
        <v>225</v>
      </c>
      <c r="L1299" s="757"/>
      <c r="M1299" s="757"/>
      <c r="N1299" s="757"/>
      <c r="O1299" s="757"/>
      <c r="P1299" s="757"/>
      <c r="Q1299" s="770"/>
      <c r="R1299" s="757" t="s">
        <v>223</v>
      </c>
      <c r="S1299" s="757"/>
      <c r="T1299" s="757"/>
      <c r="U1299" s="757"/>
      <c r="V1299" s="758" t="s">
        <v>224</v>
      </c>
      <c r="W1299" s="758"/>
      <c r="X1299" s="758"/>
      <c r="Y1299" s="758"/>
      <c r="Z1299" s="758"/>
      <c r="AA1299" s="757" t="s">
        <v>225</v>
      </c>
      <c r="AB1299" s="757"/>
      <c r="AC1299" s="757"/>
      <c r="AD1299" s="757"/>
      <c r="AE1299" s="757"/>
      <c r="AF1299" s="757"/>
    </row>
    <row r="1301" spans="1:32" ht="21.9" customHeight="1">
      <c r="A1301" s="165" t="str">
        <f>IF(N1307="","",1)</f>
        <v/>
      </c>
      <c r="B1301" s="759" t="s">
        <v>203</v>
      </c>
      <c r="C1301" s="759"/>
      <c r="D1301" s="759"/>
      <c r="E1301" s="759"/>
      <c r="F1301" s="759"/>
      <c r="G1301" s="759"/>
      <c r="H1301" s="759"/>
      <c r="I1301" s="759"/>
      <c r="J1301" s="759"/>
      <c r="K1301" s="759"/>
      <c r="L1301" s="759"/>
      <c r="M1301" s="759"/>
      <c r="N1301" s="759"/>
      <c r="O1301" s="759"/>
      <c r="P1301" s="759"/>
      <c r="Q1301" s="770" t="s">
        <v>249</v>
      </c>
      <c r="R1301" s="759" t="s">
        <v>203</v>
      </c>
      <c r="S1301" s="759"/>
      <c r="T1301" s="759"/>
      <c r="U1301" s="759"/>
      <c r="V1301" s="759"/>
      <c r="W1301" s="759"/>
      <c r="X1301" s="759"/>
      <c r="Y1301" s="759"/>
      <c r="Z1301" s="759"/>
      <c r="AA1301" s="759"/>
      <c r="AB1301" s="759"/>
      <c r="AC1301" s="759"/>
      <c r="AD1301" s="759"/>
      <c r="AE1301" s="759"/>
      <c r="AF1301" s="759"/>
    </row>
    <row r="1302" spans="1:32" ht="21.9" customHeight="1">
      <c r="A1302" s="166" t="str">
        <f>IF(N1307="","",A1301+1)</f>
        <v/>
      </c>
      <c r="B1302" s="771" t="s">
        <v>204</v>
      </c>
      <c r="C1302" s="771"/>
      <c r="D1302" s="771"/>
      <c r="E1302" s="771"/>
      <c r="F1302" s="771"/>
      <c r="G1302" s="771"/>
      <c r="H1302" s="771"/>
      <c r="I1302" s="771"/>
      <c r="J1302" s="771"/>
      <c r="K1302" s="771"/>
      <c r="L1302" s="771"/>
      <c r="M1302" s="771"/>
      <c r="N1302" s="771"/>
      <c r="O1302" s="771"/>
      <c r="P1302" s="771"/>
      <c r="Q1302" s="770"/>
      <c r="R1302" s="771" t="s">
        <v>204</v>
      </c>
      <c r="S1302" s="771"/>
      <c r="T1302" s="771"/>
      <c r="U1302" s="771"/>
      <c r="V1302" s="771"/>
      <c r="W1302" s="771"/>
      <c r="X1302" s="771"/>
      <c r="Y1302" s="771"/>
      <c r="Z1302" s="771"/>
      <c r="AA1302" s="771"/>
      <c r="AB1302" s="771"/>
      <c r="AC1302" s="771"/>
      <c r="AD1302" s="771"/>
      <c r="AE1302" s="771"/>
      <c r="AF1302" s="771"/>
    </row>
    <row r="1303" spans="1:32" ht="21.9" customHeight="1">
      <c r="A1303" s="166" t="str">
        <f>IF(N1307="","",A1302+1)</f>
        <v/>
      </c>
      <c r="B1303" s="772" t="s">
        <v>168</v>
      </c>
      <c r="C1303" s="772"/>
      <c r="D1303" s="772"/>
      <c r="E1303" s="773" t="str">
        <f>IF(AND(N1307=""),"",'Result Sheet'!$F$2)</f>
        <v/>
      </c>
      <c r="F1303" s="773"/>
      <c r="G1303" s="773"/>
      <c r="H1303" s="773"/>
      <c r="I1303" s="773"/>
      <c r="J1303" s="773"/>
      <c r="K1303" s="773"/>
      <c r="L1303" s="773"/>
      <c r="M1303" s="773"/>
      <c r="N1303" s="773"/>
      <c r="O1303" s="773"/>
      <c r="P1303" s="773"/>
      <c r="Q1303" s="770"/>
      <c r="R1303" s="772" t="s">
        <v>168</v>
      </c>
      <c r="S1303" s="772"/>
      <c r="T1303" s="772"/>
      <c r="U1303" s="773" t="str">
        <f>IF(AND(AD1307=""),"",'Result Sheet'!$F$2)</f>
        <v/>
      </c>
      <c r="V1303" s="773"/>
      <c r="W1303" s="773"/>
      <c r="X1303" s="773"/>
      <c r="Y1303" s="773"/>
      <c r="Z1303" s="773"/>
      <c r="AA1303" s="773"/>
      <c r="AB1303" s="773"/>
      <c r="AC1303" s="773"/>
      <c r="AD1303" s="773"/>
      <c r="AE1303" s="773"/>
      <c r="AF1303" s="773"/>
    </row>
    <row r="1304" spans="1:32" ht="21.9" customHeight="1">
      <c r="A1304" s="166" t="str">
        <f>IF(N1307="","",A1303+1)</f>
        <v/>
      </c>
      <c r="B1304" s="164" t="s">
        <v>169</v>
      </c>
      <c r="C1304" s="748" t="str">
        <f>IFERROR(VLOOKUP(N1307,Marks,2,0),"")</f>
        <v/>
      </c>
      <c r="D1304" s="748"/>
      <c r="E1304" s="766" t="s">
        <v>212</v>
      </c>
      <c r="F1304" s="766"/>
      <c r="G1304" s="766"/>
      <c r="H1304" s="748" t="str">
        <f>IFERROR(VLOOKUP(N1307,Marks,3,0),"")</f>
        <v/>
      </c>
      <c r="I1304" s="748"/>
      <c r="J1304" s="749" t="s">
        <v>205</v>
      </c>
      <c r="K1304" s="749"/>
      <c r="L1304" s="749"/>
      <c r="M1304" s="749"/>
      <c r="N1304" s="750" t="str">
        <f>IF(AND(N1307=""),"",'Marks Entry 1st'!$I$2)</f>
        <v/>
      </c>
      <c r="O1304" s="750"/>
      <c r="P1304" s="750"/>
      <c r="Q1304" s="770"/>
      <c r="R1304" s="164" t="s">
        <v>169</v>
      </c>
      <c r="S1304" s="748" t="str">
        <f>IFERROR(VLOOKUP(AD1307,Marks,2,0),"")</f>
        <v/>
      </c>
      <c r="T1304" s="748"/>
      <c r="U1304" s="766" t="s">
        <v>212</v>
      </c>
      <c r="V1304" s="766"/>
      <c r="W1304" s="766"/>
      <c r="X1304" s="748" t="str">
        <f>IFERROR(VLOOKUP(AD1307,Marks,3,0),"")</f>
        <v/>
      </c>
      <c r="Y1304" s="748"/>
      <c r="Z1304" s="749" t="s">
        <v>205</v>
      </c>
      <c r="AA1304" s="749"/>
      <c r="AB1304" s="749"/>
      <c r="AC1304" s="749"/>
      <c r="AD1304" s="750" t="str">
        <f>IF(AND(AD1307=""),"",'Marks Entry 1st'!$I$2)</f>
        <v/>
      </c>
      <c r="AE1304" s="750"/>
      <c r="AF1304" s="750"/>
    </row>
    <row r="1305" spans="1:32" ht="21.9" customHeight="1">
      <c r="A1305" s="166" t="str">
        <f>IF(N1307="","",A1304+1)</f>
        <v/>
      </c>
      <c r="B1305" s="751" t="s">
        <v>206</v>
      </c>
      <c r="C1305" s="751"/>
      <c r="D1305" s="751"/>
      <c r="E1305" s="752" t="str">
        <f>IFERROR(VLOOKUP(N1307,Marks,6,0),"")</f>
        <v/>
      </c>
      <c r="F1305" s="752"/>
      <c r="G1305" s="752"/>
      <c r="H1305" s="752"/>
      <c r="I1305" s="752"/>
      <c r="J1305" s="753" t="s">
        <v>209</v>
      </c>
      <c r="K1305" s="753"/>
      <c r="L1305" s="753"/>
      <c r="M1305" s="753"/>
      <c r="N1305" s="754" t="str">
        <f>IFERROR(VLOOKUP(N1307,Marks,5,0),"")</f>
        <v/>
      </c>
      <c r="O1305" s="754"/>
      <c r="P1305" s="754"/>
      <c r="Q1305" s="770"/>
      <c r="R1305" s="751" t="s">
        <v>206</v>
      </c>
      <c r="S1305" s="751"/>
      <c r="T1305" s="751"/>
      <c r="U1305" s="752" t="str">
        <f>IFERROR(VLOOKUP(AD1307,Marks,6,0),"")</f>
        <v/>
      </c>
      <c r="V1305" s="752"/>
      <c r="W1305" s="752"/>
      <c r="X1305" s="752"/>
      <c r="Y1305" s="752"/>
      <c r="Z1305" s="753" t="s">
        <v>209</v>
      </c>
      <c r="AA1305" s="753"/>
      <c r="AB1305" s="753"/>
      <c r="AC1305" s="753"/>
      <c r="AD1305" s="754" t="str">
        <f>IFERROR(VLOOKUP(AD1307,Marks,5,0),"")</f>
        <v/>
      </c>
      <c r="AE1305" s="754"/>
      <c r="AF1305" s="754"/>
    </row>
    <row r="1306" spans="1:32" ht="21.9" customHeight="1">
      <c r="A1306" s="166" t="str">
        <f>IF(N1307="","",A1305+1)</f>
        <v/>
      </c>
      <c r="B1306" s="751" t="s">
        <v>207</v>
      </c>
      <c r="C1306" s="751"/>
      <c r="D1306" s="751"/>
      <c r="E1306" s="752" t="str">
        <f>IFERROR(VLOOKUP(N1307,Marks,7,0),"")</f>
        <v/>
      </c>
      <c r="F1306" s="752"/>
      <c r="G1306" s="752"/>
      <c r="H1306" s="752"/>
      <c r="I1306" s="752"/>
      <c r="J1306" s="753" t="s">
        <v>210</v>
      </c>
      <c r="K1306" s="753"/>
      <c r="L1306" s="753"/>
      <c r="M1306" s="753"/>
      <c r="N1306" s="767" t="str">
        <f>IFERROR(VLOOKUP(N1307,Marks,4,0),"")</f>
        <v/>
      </c>
      <c r="O1306" s="767"/>
      <c r="P1306" s="767"/>
      <c r="Q1306" s="770"/>
      <c r="R1306" s="751" t="s">
        <v>207</v>
      </c>
      <c r="S1306" s="751"/>
      <c r="T1306" s="751"/>
      <c r="U1306" s="752" t="str">
        <f>IFERROR(VLOOKUP(AD1307,Marks,7,0),"")</f>
        <v/>
      </c>
      <c r="V1306" s="752"/>
      <c r="W1306" s="752"/>
      <c r="X1306" s="752"/>
      <c r="Y1306" s="752"/>
      <c r="Z1306" s="753" t="s">
        <v>210</v>
      </c>
      <c r="AA1306" s="753"/>
      <c r="AB1306" s="753"/>
      <c r="AC1306" s="753"/>
      <c r="AD1306" s="767" t="str">
        <f>IFERROR(VLOOKUP(AD1307,Marks,4,0),"")</f>
        <v/>
      </c>
      <c r="AE1306" s="767"/>
      <c r="AF1306" s="767"/>
    </row>
    <row r="1307" spans="1:32" ht="21.9" customHeight="1">
      <c r="A1307" s="166" t="str">
        <f>IF(N1307="","",A1306+1)</f>
        <v/>
      </c>
      <c r="B1307" s="751" t="s">
        <v>208</v>
      </c>
      <c r="C1307" s="751"/>
      <c r="D1307" s="751"/>
      <c r="E1307" s="752" t="str">
        <f>IFERROR(VLOOKUP(N1307,Marks,8,0),"")</f>
        <v/>
      </c>
      <c r="F1307" s="752"/>
      <c r="G1307" s="752"/>
      <c r="H1307" s="752"/>
      <c r="I1307" s="752"/>
      <c r="J1307" s="753" t="s">
        <v>211</v>
      </c>
      <c r="K1307" s="753"/>
      <c r="L1307" s="753"/>
      <c r="M1307" s="753"/>
      <c r="N1307" s="760" t="str">
        <f>IF(AD1281="","",IF(AND(AD1281+1&gt;$AN$6),"",AD1281+1))</f>
        <v/>
      </c>
      <c r="O1307" s="760"/>
      <c r="P1307" s="760"/>
      <c r="Q1307" s="770"/>
      <c r="R1307" s="751" t="s">
        <v>208</v>
      </c>
      <c r="S1307" s="751"/>
      <c r="T1307" s="751"/>
      <c r="U1307" s="752" t="str">
        <f>IFERROR(VLOOKUP(AD1307,Marks,8,0),"")</f>
        <v/>
      </c>
      <c r="V1307" s="752"/>
      <c r="W1307" s="752"/>
      <c r="X1307" s="752"/>
      <c r="Y1307" s="752"/>
      <c r="Z1307" s="753" t="s">
        <v>211</v>
      </c>
      <c r="AA1307" s="753"/>
      <c r="AB1307" s="753"/>
      <c r="AC1307" s="753"/>
      <c r="AD1307" s="761" t="str">
        <f>IF(N1307="","",IF(AND(N1307+1&gt;$AN$6),"",N1307+1))</f>
        <v/>
      </c>
      <c r="AE1307" s="761"/>
      <c r="AF1307" s="761"/>
    </row>
    <row r="1308" spans="1:32" ht="9" customHeight="1">
      <c r="A1308" s="166" t="str">
        <f>IF(N1307="","",A1307+1)</f>
        <v/>
      </c>
      <c r="B1308" s="123"/>
      <c r="C1308" s="123"/>
      <c r="D1308" s="123"/>
      <c r="E1308" s="124"/>
      <c r="F1308" s="124"/>
      <c r="G1308" s="124"/>
      <c r="H1308" s="123"/>
      <c r="I1308" s="123"/>
      <c r="J1308" s="125"/>
      <c r="K1308" s="125"/>
      <c r="L1308" s="125"/>
      <c r="M1308" s="76"/>
      <c r="N1308" s="76"/>
      <c r="O1308" s="76"/>
      <c r="P1308" s="76"/>
      <c r="Q1308" s="770"/>
      <c r="R1308" s="123"/>
      <c r="S1308" s="123"/>
      <c r="T1308" s="123"/>
      <c r="U1308" s="124"/>
      <c r="V1308" s="124"/>
      <c r="W1308" s="124"/>
      <c r="X1308" s="123"/>
      <c r="Y1308" s="123"/>
      <c r="Z1308" s="125"/>
      <c r="AA1308" s="125"/>
      <c r="AB1308" s="125"/>
      <c r="AC1308" s="76"/>
      <c r="AD1308" s="76"/>
      <c r="AE1308" s="76"/>
      <c r="AF1308" s="76"/>
    </row>
    <row r="1309" spans="1:32" ht="21" customHeight="1">
      <c r="A1309" s="166" t="str">
        <f>IF(N1307="","",A1308+1)</f>
        <v/>
      </c>
      <c r="B1309" s="762" t="s">
        <v>213</v>
      </c>
      <c r="C1309" s="610" t="s">
        <v>214</v>
      </c>
      <c r="D1309" s="610"/>
      <c r="E1309" s="610"/>
      <c r="F1309" s="763" t="s">
        <v>13</v>
      </c>
      <c r="G1309" s="764"/>
      <c r="H1309" s="764"/>
      <c r="I1309" s="765"/>
      <c r="J1309" s="613" t="s">
        <v>184</v>
      </c>
      <c r="K1309" s="614" t="s">
        <v>167</v>
      </c>
      <c r="L1309" s="615"/>
      <c r="M1309" s="615"/>
      <c r="N1309" s="616"/>
      <c r="O1309" s="580" t="s">
        <v>185</v>
      </c>
      <c r="P1309" s="581" t="s">
        <v>186</v>
      </c>
      <c r="Q1309" s="770"/>
      <c r="R1309" s="762" t="s">
        <v>213</v>
      </c>
      <c r="S1309" s="610" t="s">
        <v>214</v>
      </c>
      <c r="T1309" s="610"/>
      <c r="U1309" s="610"/>
      <c r="V1309" s="763" t="s">
        <v>13</v>
      </c>
      <c r="W1309" s="764"/>
      <c r="X1309" s="764"/>
      <c r="Y1309" s="765"/>
      <c r="Z1309" s="613" t="s">
        <v>184</v>
      </c>
      <c r="AA1309" s="614" t="s">
        <v>167</v>
      </c>
      <c r="AB1309" s="615"/>
      <c r="AC1309" s="615"/>
      <c r="AD1309" s="616"/>
      <c r="AE1309" s="580" t="s">
        <v>185</v>
      </c>
      <c r="AF1309" s="581" t="s">
        <v>186</v>
      </c>
    </row>
    <row r="1310" spans="1:32" ht="90.75" customHeight="1">
      <c r="A1310" s="166" t="str">
        <f>IF(N1307="","",A1309+1)</f>
        <v/>
      </c>
      <c r="B1310" s="762"/>
      <c r="C1310" s="171" t="s">
        <v>11</v>
      </c>
      <c r="D1310" s="171" t="s">
        <v>180</v>
      </c>
      <c r="E1310" s="171" t="s">
        <v>108</v>
      </c>
      <c r="F1310" s="171" t="s">
        <v>182</v>
      </c>
      <c r="G1310" s="171" t="s">
        <v>183</v>
      </c>
      <c r="H1310" s="305" t="s">
        <v>10</v>
      </c>
      <c r="I1310" s="171" t="s">
        <v>108</v>
      </c>
      <c r="J1310" s="613"/>
      <c r="K1310" s="172" t="s">
        <v>182</v>
      </c>
      <c r="L1310" s="172" t="s">
        <v>183</v>
      </c>
      <c r="M1310" s="173" t="s">
        <v>10</v>
      </c>
      <c r="N1310" s="171" t="s">
        <v>108</v>
      </c>
      <c r="O1310" s="580"/>
      <c r="P1310" s="736"/>
      <c r="Q1310" s="770"/>
      <c r="R1310" s="762"/>
      <c r="S1310" s="171" t="s">
        <v>11</v>
      </c>
      <c r="T1310" s="171" t="s">
        <v>180</v>
      </c>
      <c r="U1310" s="171" t="s">
        <v>108</v>
      </c>
      <c r="V1310" s="171" t="s">
        <v>182</v>
      </c>
      <c r="W1310" s="171" t="s">
        <v>183</v>
      </c>
      <c r="X1310" s="305" t="s">
        <v>10</v>
      </c>
      <c r="Y1310" s="171" t="s">
        <v>108</v>
      </c>
      <c r="Z1310" s="613"/>
      <c r="AA1310" s="172" t="s">
        <v>182</v>
      </c>
      <c r="AB1310" s="172" t="s">
        <v>183</v>
      </c>
      <c r="AC1310" s="173" t="s">
        <v>10</v>
      </c>
      <c r="AD1310" s="171" t="s">
        <v>108</v>
      </c>
      <c r="AE1310" s="580"/>
      <c r="AF1310" s="736">
        <v>0</v>
      </c>
    </row>
    <row r="1311" spans="1:32" ht="18.75" customHeight="1">
      <c r="A1311" s="166" t="str">
        <f>IF(N1307="","",A1310+1)</f>
        <v/>
      </c>
      <c r="B1311" s="762"/>
      <c r="C1311" s="390">
        <v>20</v>
      </c>
      <c r="D1311" s="390">
        <v>20</v>
      </c>
      <c r="E1311" s="116">
        <v>40</v>
      </c>
      <c r="F1311" s="390">
        <v>30</v>
      </c>
      <c r="G1311" s="390">
        <v>18</v>
      </c>
      <c r="H1311" s="390">
        <v>12</v>
      </c>
      <c r="I1311" s="116">
        <v>60</v>
      </c>
      <c r="J1311" s="118">
        <v>100</v>
      </c>
      <c r="K1311" s="390">
        <v>50</v>
      </c>
      <c r="L1311" s="390">
        <v>30</v>
      </c>
      <c r="M1311" s="390">
        <v>20</v>
      </c>
      <c r="N1311" s="116">
        <v>100</v>
      </c>
      <c r="O1311" s="118">
        <v>200</v>
      </c>
      <c r="P1311" s="775" t="str">
        <f>IF(AND(N1307="",C1304="",E1305="",N1305=""),"",IF(OR(C1304=1,C1304=2),600,800))</f>
        <v/>
      </c>
      <c r="Q1311" s="770"/>
      <c r="R1311" s="762"/>
      <c r="S1311" s="390">
        <v>20</v>
      </c>
      <c r="T1311" s="390">
        <v>20</v>
      </c>
      <c r="U1311" s="116">
        <v>40</v>
      </c>
      <c r="V1311" s="390">
        <v>30</v>
      </c>
      <c r="W1311" s="390">
        <v>18</v>
      </c>
      <c r="X1311" s="390">
        <v>12</v>
      </c>
      <c r="Y1311" s="116">
        <v>60</v>
      </c>
      <c r="Z1311" s="118">
        <v>100</v>
      </c>
      <c r="AA1311" s="390">
        <v>50</v>
      </c>
      <c r="AB1311" s="390">
        <v>30</v>
      </c>
      <c r="AC1311" s="390">
        <v>20</v>
      </c>
      <c r="AD1311" s="116">
        <v>100</v>
      </c>
      <c r="AE1311" s="118">
        <v>200</v>
      </c>
      <c r="AF1311" s="775" t="str">
        <f>IF(AND(AD1307="",S1304="",U1305="",AD1305=""),"",IF(OR(S1304=1,S1304=2),600,800))</f>
        <v/>
      </c>
    </row>
    <row r="1312" spans="1:32" ht="21" customHeight="1">
      <c r="A1312" s="166" t="str">
        <f>IF(N1307="","",A1311+1)</f>
        <v/>
      </c>
      <c r="B1312" s="122" t="str">
        <f>'Result Sheet'!$L$4</f>
        <v xml:space="preserve">हिन्दी </v>
      </c>
      <c r="C1312" s="391" t="str">
        <f>IFERROR(VLOOKUP(N1307,Marks,11,0),"")</f>
        <v/>
      </c>
      <c r="D1312" s="391" t="str">
        <f>IFERROR(VLOOKUP(N1307,Marks,12,0),"")</f>
        <v/>
      </c>
      <c r="E1312" s="117" t="str">
        <f>IFERROR(VLOOKUP(N1307,Marks,13,0),"")</f>
        <v/>
      </c>
      <c r="F1312" s="391" t="str">
        <f>IFERROR(VLOOKUP(N1307,Marks,14,0),"")</f>
        <v/>
      </c>
      <c r="G1312" s="391" t="str">
        <f>IFERROR(VLOOKUP(N1307,Marks,15,0),"")</f>
        <v/>
      </c>
      <c r="H1312" s="391" t="str">
        <f>IFERROR(VLOOKUP(N1307,Marks,16,0),"")</f>
        <v/>
      </c>
      <c r="I1312" s="117" t="str">
        <f>IFERROR(VLOOKUP(N1307,Marks,17,0),"")</f>
        <v/>
      </c>
      <c r="J1312" s="119">
        <f>IFERROR(VLOOKUP(N1307,Marks,18,0),"")</f>
        <v>0</v>
      </c>
      <c r="K1312" s="391" t="str">
        <f>IFERROR(VLOOKUP(N1307,Marks,19,0),"")</f>
        <v/>
      </c>
      <c r="L1312" s="391" t="str">
        <f>IFERROR(VLOOKUP(N1307,Marks,20,0),"")</f>
        <v/>
      </c>
      <c r="M1312" s="391" t="str">
        <f>IFERROR(VLOOKUP(N1307,Marks,21,0),"")</f>
        <v/>
      </c>
      <c r="N1312" s="117" t="str">
        <f>IFERROR(VLOOKUP(N1307,Marks,22,0),"")</f>
        <v/>
      </c>
      <c r="O1312" s="119" t="str">
        <f>IFERROR(VLOOKUP(N1307,Marks,23,0),"")</f>
        <v/>
      </c>
      <c r="P1312" s="323" t="str">
        <f>IFERROR(VLOOKUP(N1307,Marks,29,0),"")</f>
        <v/>
      </c>
      <c r="Q1312" s="770"/>
      <c r="R1312" s="122" t="str">
        <f>'Result Sheet'!$L$4</f>
        <v xml:space="preserve">हिन्दी </v>
      </c>
      <c r="S1312" s="391" t="str">
        <f>IFERROR(VLOOKUP(AD1307,Marks,11,0),"")</f>
        <v/>
      </c>
      <c r="T1312" s="391" t="str">
        <f>IFERROR(VLOOKUP(AD1307,Marks,12,0),"")</f>
        <v/>
      </c>
      <c r="U1312" s="117" t="str">
        <f>IFERROR(VLOOKUP(AD1307,Marks,13,0),"")</f>
        <v/>
      </c>
      <c r="V1312" s="391" t="str">
        <f>IFERROR(VLOOKUP(AD1307,Marks,14,0),"")</f>
        <v/>
      </c>
      <c r="W1312" s="391" t="str">
        <f>IFERROR(VLOOKUP(AD1307,Marks,15,0),"")</f>
        <v/>
      </c>
      <c r="X1312" s="391" t="str">
        <f>IFERROR(VLOOKUP(AD1307,Marks,16,0),"")</f>
        <v/>
      </c>
      <c r="Y1312" s="117" t="str">
        <f>IFERROR(VLOOKUP(AD1307,Marks,17,0),"")</f>
        <v/>
      </c>
      <c r="Z1312" s="119">
        <f>IFERROR(VLOOKUP(AD1307,Marks,18,0),"")</f>
        <v>0</v>
      </c>
      <c r="AA1312" s="391" t="str">
        <f>IFERROR(VLOOKUP(AD1307,Marks,19,0),"")</f>
        <v/>
      </c>
      <c r="AB1312" s="391" t="str">
        <f>IFERROR(VLOOKUP(AD1307,Marks,20,0),"")</f>
        <v/>
      </c>
      <c r="AC1312" s="391" t="str">
        <f>IFERROR(VLOOKUP(AD1307,Marks,21,0),"")</f>
        <v/>
      </c>
      <c r="AD1312" s="117" t="str">
        <f>IFERROR(VLOOKUP(AD1307,Marks,22,0),"")</f>
        <v/>
      </c>
      <c r="AE1312" s="119" t="str">
        <f>IFERROR(VLOOKUP(AD1307,Marks,23,0),"")</f>
        <v/>
      </c>
      <c r="AF1312" s="323" t="str">
        <f>IFERROR(VLOOKUP(AD1307,Marks,29,0),"")</f>
        <v/>
      </c>
    </row>
    <row r="1313" spans="1:32" ht="21" customHeight="1">
      <c r="A1313" s="166" t="str">
        <f>IF(N1307="","",A1312+1)</f>
        <v/>
      </c>
      <c r="B1313" s="122" t="str">
        <f>'Result Sheet'!$AE$4</f>
        <v xml:space="preserve">अंग्रेजी </v>
      </c>
      <c r="C1313" s="391" t="str">
        <f>IFERROR(VLOOKUP(N1307,Marks,30,0),"")</f>
        <v/>
      </c>
      <c r="D1313" s="391" t="str">
        <f>IFERROR(VLOOKUP(N1307,Marks,31,0),"")</f>
        <v/>
      </c>
      <c r="E1313" s="117" t="str">
        <f>IFERROR(VLOOKUP(N1307,Marks,32,0),"")</f>
        <v/>
      </c>
      <c r="F1313" s="391" t="str">
        <f>IFERROR(VLOOKUP(N1307,Marks,33,0),"")</f>
        <v/>
      </c>
      <c r="G1313" s="391" t="str">
        <f>IFERROR(VLOOKUP(N1307,Marks,34,0),"")</f>
        <v/>
      </c>
      <c r="H1313" s="391" t="str">
        <f>IFERROR(VLOOKUP(N1307,Marks,35,0),"")</f>
        <v/>
      </c>
      <c r="I1313" s="117" t="str">
        <f>IFERROR(VLOOKUP(N1307,Marks,36,0),"")</f>
        <v/>
      </c>
      <c r="J1313" s="119">
        <f>IFERROR(VLOOKUP(N1307,Marks,37,0),"")</f>
        <v>0</v>
      </c>
      <c r="K1313" s="391" t="str">
        <f>IFERROR(VLOOKUP(N1307,Marks,38,0),"")</f>
        <v/>
      </c>
      <c r="L1313" s="391" t="str">
        <f>IFERROR(VLOOKUP(N1307,Marks,39,0),"")</f>
        <v/>
      </c>
      <c r="M1313" s="391" t="str">
        <f>IFERROR(VLOOKUP(N1307,Marks,40,0),"")</f>
        <v/>
      </c>
      <c r="N1313" s="117" t="str">
        <f>IFERROR(VLOOKUP(N1307,Marks,41,0),"")</f>
        <v/>
      </c>
      <c r="O1313" s="119" t="str">
        <f>IFERROR(VLOOKUP(N1307,Marks,42,0),"")</f>
        <v/>
      </c>
      <c r="P1313" s="323" t="str">
        <f>IFERROR(VLOOKUP(N1307,Marks,48,0),"")</f>
        <v/>
      </c>
      <c r="Q1313" s="770"/>
      <c r="R1313" s="122" t="str">
        <f>'Result Sheet'!$AE$4</f>
        <v xml:space="preserve">अंग्रेजी </v>
      </c>
      <c r="S1313" s="391" t="str">
        <f>IFERROR(VLOOKUP(AD1307,Marks,30,0),"")</f>
        <v/>
      </c>
      <c r="T1313" s="391" t="str">
        <f>IFERROR(VLOOKUP(AD1307,Marks,31,0),"")</f>
        <v/>
      </c>
      <c r="U1313" s="117" t="str">
        <f>IFERROR(VLOOKUP(AD1307,Marks,32,0),"")</f>
        <v/>
      </c>
      <c r="V1313" s="391" t="str">
        <f>IFERROR(VLOOKUP(AD1307,Marks,33,0),"")</f>
        <v/>
      </c>
      <c r="W1313" s="391" t="str">
        <f>IFERROR(VLOOKUP(AD1307,Marks,34,0),"")</f>
        <v/>
      </c>
      <c r="X1313" s="391" t="str">
        <f>IFERROR(VLOOKUP(AD1307,Marks,35,0),"")</f>
        <v/>
      </c>
      <c r="Y1313" s="117" t="str">
        <f>IFERROR(VLOOKUP(AD1307,Marks,36,0),"")</f>
        <v/>
      </c>
      <c r="Z1313" s="119">
        <f>IFERROR(VLOOKUP(AD1307,Marks,37,0),"")</f>
        <v>0</v>
      </c>
      <c r="AA1313" s="391" t="str">
        <f>IFERROR(VLOOKUP(AD1307,Marks,38,0),"")</f>
        <v/>
      </c>
      <c r="AB1313" s="391" t="str">
        <f>IFERROR(VLOOKUP(AD1307,Marks,39,0),"")</f>
        <v/>
      </c>
      <c r="AC1313" s="391" t="str">
        <f>IFERROR(VLOOKUP(AD1307,Marks,40,0),"")</f>
        <v/>
      </c>
      <c r="AD1313" s="117" t="str">
        <f>IFERROR(VLOOKUP(AD1307,Marks,41,0),"")</f>
        <v/>
      </c>
      <c r="AE1313" s="119" t="str">
        <f>IFERROR(VLOOKUP(AD1307,Marks,42,0),"")</f>
        <v/>
      </c>
      <c r="AF1313" s="323" t="str">
        <f>IFERROR(VLOOKUP(AD1307,Marks,48,0),"")</f>
        <v/>
      </c>
    </row>
    <row r="1314" spans="1:32" ht="21" customHeight="1">
      <c r="A1314" s="166" t="str">
        <f>IF(N1307="","",A1313+1)</f>
        <v/>
      </c>
      <c r="B1314" s="122" t="str">
        <f>'Result Sheet'!$AX$4</f>
        <v xml:space="preserve">गणित </v>
      </c>
      <c r="C1314" s="391" t="str">
        <f>IFERROR(VLOOKUP(N1307,Marks,49,0),"")</f>
        <v/>
      </c>
      <c r="D1314" s="391" t="str">
        <f>IFERROR(VLOOKUP(N1307,Marks,50,0),"")</f>
        <v/>
      </c>
      <c r="E1314" s="117" t="str">
        <f>IFERROR(VLOOKUP(N1307,Marks,51,0),"")</f>
        <v/>
      </c>
      <c r="F1314" s="391" t="str">
        <f>IFERROR(VLOOKUP(N1307,Marks,52,0),"")</f>
        <v/>
      </c>
      <c r="G1314" s="391" t="str">
        <f>IFERROR(VLOOKUP(N1307,Marks,53,0),"")</f>
        <v/>
      </c>
      <c r="H1314" s="391" t="str">
        <f>IFERROR(VLOOKUP(N1307,Marks,54,0),"")</f>
        <v/>
      </c>
      <c r="I1314" s="117" t="str">
        <f>IFERROR(VLOOKUP(N1307,Marks,55,0),"")</f>
        <v/>
      </c>
      <c r="J1314" s="119">
        <f>IFERROR(VLOOKUP(N1307,Marks,56,0),"")</f>
        <v>0</v>
      </c>
      <c r="K1314" s="391" t="str">
        <f>IFERROR(VLOOKUP(N1307,Marks,57,0),"")</f>
        <v/>
      </c>
      <c r="L1314" s="391" t="str">
        <f>IFERROR(VLOOKUP(N1307,Marks,58,0),"")</f>
        <v/>
      </c>
      <c r="M1314" s="391" t="str">
        <f>IFERROR(VLOOKUP(N1307,Marks,59,0),"")</f>
        <v/>
      </c>
      <c r="N1314" s="117" t="str">
        <f>IFERROR(VLOOKUP(N1307,Marks,60,0),"")</f>
        <v/>
      </c>
      <c r="O1314" s="119" t="str">
        <f>IFERROR(VLOOKUP(N1307,Marks,61,0),"")</f>
        <v/>
      </c>
      <c r="P1314" s="323" t="str">
        <f>IFERROR(VLOOKUP(N1307,Marks,67,0),"")</f>
        <v/>
      </c>
      <c r="Q1314" s="770"/>
      <c r="R1314" s="122" t="str">
        <f>'Result Sheet'!$AX$4</f>
        <v xml:space="preserve">गणित </v>
      </c>
      <c r="S1314" s="391" t="str">
        <f>IFERROR(VLOOKUP(AD1307,Marks,49,0),"")</f>
        <v/>
      </c>
      <c r="T1314" s="391" t="str">
        <f>IFERROR(VLOOKUP(AD1307,Marks,50,0),"")</f>
        <v/>
      </c>
      <c r="U1314" s="117" t="str">
        <f>IFERROR(VLOOKUP(AD1307,Marks,51,0),"")</f>
        <v/>
      </c>
      <c r="V1314" s="391" t="str">
        <f>IFERROR(VLOOKUP(AD1307,Marks,52,0),"")</f>
        <v/>
      </c>
      <c r="W1314" s="391" t="str">
        <f>IFERROR(VLOOKUP(AD1307,Marks,53,0),"")</f>
        <v/>
      </c>
      <c r="X1314" s="391" t="str">
        <f>IFERROR(VLOOKUP(AD1307,Marks,54,0),"")</f>
        <v/>
      </c>
      <c r="Y1314" s="117" t="str">
        <f>IFERROR(VLOOKUP(AD1307,Marks,55,0),"")</f>
        <v/>
      </c>
      <c r="Z1314" s="119">
        <f>IFERROR(VLOOKUP(AD1307,Marks,56,0),"")</f>
        <v>0</v>
      </c>
      <c r="AA1314" s="391" t="str">
        <f>IFERROR(VLOOKUP(AD1307,Marks,57,0),"")</f>
        <v/>
      </c>
      <c r="AB1314" s="391" t="str">
        <f>IFERROR(VLOOKUP(AD1307,Marks,58,0),"")</f>
        <v/>
      </c>
      <c r="AC1314" s="391" t="str">
        <f>IFERROR(VLOOKUP(AD1307,Marks,59,0),"")</f>
        <v/>
      </c>
      <c r="AD1314" s="117" t="str">
        <f>IFERROR(VLOOKUP(AD1307,Marks,60,0),"")</f>
        <v/>
      </c>
      <c r="AE1314" s="119" t="str">
        <f>IFERROR(VLOOKUP(AD1307,Marks,61,0),"")</f>
        <v/>
      </c>
      <c r="AF1314" s="323" t="str">
        <f>IFERROR(VLOOKUP(AD1307,Marks,67,0),"")</f>
        <v/>
      </c>
    </row>
    <row r="1315" spans="1:32" ht="21" customHeight="1">
      <c r="A1315" s="166" t="str">
        <f>IF(N1307="","",A1314+1)</f>
        <v/>
      </c>
      <c r="B1315" s="122" t="str">
        <f>'Result Sheet'!$BQ$4</f>
        <v xml:space="preserve">पर्यावरण अध्ययन </v>
      </c>
      <c r="C1315" s="391" t="str">
        <f>IFERROR(VLOOKUP(N1307,Marks,68,0),"")</f>
        <v/>
      </c>
      <c r="D1315" s="391" t="str">
        <f>IFERROR(VLOOKUP(N1307,Marks,69,0),"")</f>
        <v/>
      </c>
      <c r="E1315" s="117" t="str">
        <f>IFERROR(VLOOKUP(N1307,Marks,70,0),"")</f>
        <v/>
      </c>
      <c r="F1315" s="391" t="str">
        <f>IFERROR(VLOOKUP(N1307,Marks,71,0),"")</f>
        <v/>
      </c>
      <c r="G1315" s="391" t="str">
        <f>IFERROR(VLOOKUP(N1307,Marks,72,0),"")</f>
        <v/>
      </c>
      <c r="H1315" s="391" t="str">
        <f>IFERROR(VLOOKUP(N1307,Marks,73,0),"")</f>
        <v/>
      </c>
      <c r="I1315" s="117" t="str">
        <f>IFERROR(VLOOKUP(N1307,Marks,74,0),"")</f>
        <v/>
      </c>
      <c r="J1315" s="119">
        <f>IFERROR(VLOOKUP(N1307,Marks,75,0),"")</f>
        <v>0</v>
      </c>
      <c r="K1315" s="391" t="str">
        <f>IFERROR(VLOOKUP(N1307,Marks,76,0),"")</f>
        <v/>
      </c>
      <c r="L1315" s="391" t="str">
        <f>IFERROR(VLOOKUP(N1307,Marks,77,0),"")</f>
        <v/>
      </c>
      <c r="M1315" s="391" t="str">
        <f>IFERROR(VLOOKUP(N1307,Marks,78,0),"")</f>
        <v/>
      </c>
      <c r="N1315" s="117" t="str">
        <f>IFERROR(VLOOKUP(N1307,Marks,79,0),"")</f>
        <v/>
      </c>
      <c r="O1315" s="119" t="str">
        <f>IFERROR(VLOOKUP(N1307,Marks,80,0),"")</f>
        <v/>
      </c>
      <c r="P1315" s="323" t="str">
        <f>IFERROR(VLOOKUP(N1307,Marks,86,0),"")</f>
        <v/>
      </c>
      <c r="Q1315" s="770"/>
      <c r="R1315" s="122" t="str">
        <f>'Result Sheet'!$BQ$4</f>
        <v xml:space="preserve">पर्यावरण अध्ययन </v>
      </c>
      <c r="S1315" s="391" t="str">
        <f>IFERROR(VLOOKUP(AD1307,Marks,68,0),"")</f>
        <v/>
      </c>
      <c r="T1315" s="391" t="str">
        <f>IFERROR(VLOOKUP(AD1307,Marks,69,0),"")</f>
        <v/>
      </c>
      <c r="U1315" s="117" t="str">
        <f>IFERROR(VLOOKUP(AD1307,Marks,70,0),"")</f>
        <v/>
      </c>
      <c r="V1315" s="391" t="str">
        <f>IFERROR(VLOOKUP(AD1307,Marks,71,0),"")</f>
        <v/>
      </c>
      <c r="W1315" s="391" t="str">
        <f>IFERROR(VLOOKUP(AD1307,Marks,72,0),"")</f>
        <v/>
      </c>
      <c r="X1315" s="391" t="str">
        <f>IFERROR(VLOOKUP(AD1307,Marks,73,0),"")</f>
        <v/>
      </c>
      <c r="Y1315" s="117" t="str">
        <f>IFERROR(VLOOKUP(AD1307,Marks,74,0),"")</f>
        <v/>
      </c>
      <c r="Z1315" s="119">
        <f>IFERROR(VLOOKUP(AD1307,Marks,75,0),"")</f>
        <v>0</v>
      </c>
      <c r="AA1315" s="391" t="str">
        <f>IFERROR(VLOOKUP(AD1307,Marks,76,0),"")</f>
        <v/>
      </c>
      <c r="AB1315" s="391" t="str">
        <f>IFERROR(VLOOKUP(AD1307,Marks,77,0),"")</f>
        <v/>
      </c>
      <c r="AC1315" s="391" t="str">
        <f>IFERROR(VLOOKUP(AD1307,Marks,78,0),"")</f>
        <v/>
      </c>
      <c r="AD1315" s="117" t="str">
        <f>IFERROR(VLOOKUP(AD1307,Marks,79,0),"")</f>
        <v/>
      </c>
      <c r="AE1315" s="119" t="str">
        <f>IFERROR(VLOOKUP(AD1307,Marks,80,0),"")</f>
        <v/>
      </c>
      <c r="AF1315" s="323" t="str">
        <f>IFERROR(VLOOKUP(AD1307,Marks,86,0),"")</f>
        <v/>
      </c>
    </row>
    <row r="1316" spans="1:32" ht="25.5" customHeight="1">
      <c r="A1316" s="166" t="str">
        <f>IF(N1307="","",A1315+1)</f>
        <v/>
      </c>
      <c r="B1316" s="392" t="s">
        <v>215</v>
      </c>
      <c r="C1316" s="120" t="str">
        <f>IF(AND(C1312="",C1313="",C1314="",C1315=""),"",IF(OR(C1304=1,C1304=2),SUM(C1312:C1314),SUM(C1312:C1315)))</f>
        <v/>
      </c>
      <c r="D1316" s="120" t="str">
        <f>IF(AND(D1312="",D1313="",D1314="",D1315=""),"",IF(OR(C1304=1,C1304=2),SUM(D1312:D1314),SUM(D1312:D1315)))</f>
        <v/>
      </c>
      <c r="E1316" s="120" t="str">
        <f>IF(AND(E1312="",E1313="",E1314="",E1315=""),"",IF(OR(C1304=1,C1304=2),SUM(E1312:E1314),SUM(E1312:E1315)))</f>
        <v/>
      </c>
      <c r="F1316" s="120" t="str">
        <f>IF(AND(F1312="",F1313="",F1314="",F1315=""),"",IF(OR(C1304=1,C1304=2),SUM(F1312:F1314),SUM(F1312:F1315)))</f>
        <v/>
      </c>
      <c r="G1316" s="120" t="str">
        <f>IF(AND(G1312="",G1313="",G1314="",G1315=""),"",IF(OR(C1304=1,C1304=2),SUM(G1312:G1314),SUM(G1312:G1315)))</f>
        <v/>
      </c>
      <c r="H1316" s="120" t="str">
        <f>IF(AND(H1312="",H1313="",H1314="",H1315=""),"",IF(OR(C1304=1,C1304=2),SUM(H1312:H1314),SUM(H1312:H1315)))</f>
        <v/>
      </c>
      <c r="I1316" s="120" t="str">
        <f>IF(AND(I1312="",I1313="",I1314="",I1315=""),"",IF(OR(C1304=1,C1304=2),SUM(I1312:I1314),SUM(I1312:I1315)))</f>
        <v/>
      </c>
      <c r="J1316" s="120">
        <f>IF(AND(J1312="",J1313="",J1314="",J1315=""),"",IF(OR(C1304=1,C1304=2),SUM(J1312:J1314),SUM(J1312:J1315)))</f>
        <v>0</v>
      </c>
      <c r="K1316" s="120" t="str">
        <f>IF(AND(K1312="",K1313="",K1314="",K1315=""),"",IF(OR(C1304=1,C1304=2),SUM(K1312:K1314),SUM(K1312:K1315)))</f>
        <v/>
      </c>
      <c r="L1316" s="120" t="str">
        <f>IF(AND(L1312="",L1313="",L1314="",L1315=""),"",IF(OR(C1304=1,C1304=2),SUM(L1312:L1314),SUM(L1312:L1315)))</f>
        <v/>
      </c>
      <c r="M1316" s="120" t="str">
        <f>IF(AND(M1312="",M1313="",M1314="",M1315=""),"",IF(OR(C1304=1,C1304=2),SUM(M1312:M1314),SUM(M1312:M1315)))</f>
        <v/>
      </c>
      <c r="N1316" s="120" t="str">
        <f>IF(AND(N1312="",N1313="",N1314="",N1315=""),"",IF(OR(C1304=1,C1304=2),SUM(N1312:N1314),SUM(N1312:N1315)))</f>
        <v/>
      </c>
      <c r="O1316" s="120" t="str">
        <f>IF(AND(O1312="",O1313="",O1314="",O1315=""),"",IF(OR(C1304=1,C1304=2),SUM(O1312:O1314),SUM(O1312:O1315)))</f>
        <v/>
      </c>
      <c r="P1316" s="326" t="str">
        <f>IF(OR(N1307="",E1305="",O1316=""),"",IF(O1316&gt;=81%*P1311,"A",IF(O1316&gt;=61%*P1311,"B",IF(O1316&gt;=41%*P1311,"C",IF(O1316&gt;=21%*P1311,"D","E")))))</f>
        <v/>
      </c>
      <c r="Q1316" s="770"/>
      <c r="R1316" s="392" t="s">
        <v>215</v>
      </c>
      <c r="S1316" s="120" t="str">
        <f>IF(AND(S1312="",S1313="",S1314="",S1315=""),"",IF(OR(S1304=1,S1304=2),SUM(S1312:S1314),SUM(S1312:S1315)))</f>
        <v/>
      </c>
      <c r="T1316" s="120" t="str">
        <f>IF(AND(T1312="",T1313="",T1314="",T1315=""),"",IF(OR(S1304=1,S1304=2),SUM(T1312:T1314),SUM(T1312:T1315)))</f>
        <v/>
      </c>
      <c r="U1316" s="120" t="str">
        <f>IF(AND(U1312="",U1313="",U1314="",U1315=""),"",IF(OR(S1304=1,S1304=2),SUM(U1312:U1314),SUM(U1312:U1315)))</f>
        <v/>
      </c>
      <c r="V1316" s="120" t="str">
        <f>IF(AND(V1312="",V1313="",V1314="",V1315=""),"",IF(OR(S1304=1,S1304=2),SUM(V1312:V1314),SUM(V1312:V1315)))</f>
        <v/>
      </c>
      <c r="W1316" s="120" t="str">
        <f>IF(AND(W1312="",W1313="",W1314="",W1315=""),"",IF(OR(S1304=1,S1304=2),SUM(W1312:W1314),SUM(W1312:W1315)))</f>
        <v/>
      </c>
      <c r="X1316" s="120" t="str">
        <f>IF(AND(X1312="",X1313="",X1314="",X1315=""),"",IF(OR(S1304=1,S1304=2),SUM(X1312:X1314),SUM(X1312:X1315)))</f>
        <v/>
      </c>
      <c r="Y1316" s="120" t="str">
        <f>IF(AND(Y1312="",Y1313="",Y1314="",Y1315=""),"",IF(OR(S1304=1,S1304=2),SUM(Y1312:Y1314),SUM(Y1312:Y1315)))</f>
        <v/>
      </c>
      <c r="Z1316" s="120">
        <f>IF(AND(Z1312="",Z1313="",Z1314="",Z1315=""),"",IF(OR(S1304=1,S1304=2),SUM(Z1312:Z1314),SUM(Z1312:Z1315)))</f>
        <v>0</v>
      </c>
      <c r="AA1316" s="120" t="str">
        <f>IF(AND(AA1312="",AA1313="",AA1314="",AA1315=""),"",IF(OR(S1304=1,S1304=2),SUM(AA1312:AA1314),SUM(AA1312:AA1315)))</f>
        <v/>
      </c>
      <c r="AB1316" s="120" t="str">
        <f>IF(AND(AB1312="",AB1313="",AB1314="",AB1315=""),"",IF(OR(S1304=1,S1304=2),SUM(AB1312:AB1314),SUM(AB1312:AB1315)))</f>
        <v/>
      </c>
      <c r="AC1316" s="120" t="str">
        <f>IF(AND(AC1312="",AC1313="",AC1314="",AC1315=""),"",IF(OR(S1304=1,S1304=2),SUM(AC1312:AC1314),SUM(AC1312:AC1315)))</f>
        <v/>
      </c>
      <c r="AD1316" s="120" t="str">
        <f>IF(AND(AD1312="",AD1313="",AD1314="",AD1315=""),"",IF(OR(S1304=1,S1304=2),SUM(AD1312:AD1314),SUM(AD1312:AD1315)))</f>
        <v/>
      </c>
      <c r="AE1316" s="120" t="str">
        <f>IF(AND(AE1312="",AE1313="",AE1314="",AE1315=""),"",IF(OR(S1304=1,S1304=2),SUM(AE1312:AE1314),SUM(AE1312:AE1315)))</f>
        <v/>
      </c>
      <c r="AF1316" s="326" t="str">
        <f>IF(OR(AD1307="",U1305="",AE1316=""),"",IF(AE1316&gt;=81%*AF1311,"A",IF(AE1316&gt;=61%*AF1311,"B",IF(AE1316&gt;=41%*AF1311,"C",IF(AE1316&gt;=21%*AF1311,"D","E")))))</f>
        <v/>
      </c>
    </row>
    <row r="1317" spans="1:32" ht="9" customHeight="1">
      <c r="A1317" s="166" t="str">
        <f>IF(N1307="","",A1316+1)</f>
        <v/>
      </c>
      <c r="B1317" s="737"/>
      <c r="C1317" s="737"/>
      <c r="D1317" s="737"/>
      <c r="E1317" s="737"/>
      <c r="F1317" s="737"/>
      <c r="G1317" s="737"/>
      <c r="H1317" s="737"/>
      <c r="I1317" s="737"/>
      <c r="J1317" s="737"/>
      <c r="K1317" s="737"/>
      <c r="L1317" s="737"/>
      <c r="M1317" s="737"/>
      <c r="N1317" s="737"/>
      <c r="O1317" s="737"/>
      <c r="P1317" s="737"/>
      <c r="Q1317" s="770"/>
      <c r="R1317" s="737"/>
      <c r="S1317" s="737"/>
      <c r="T1317" s="737"/>
      <c r="U1317" s="737"/>
      <c r="V1317" s="737"/>
      <c r="W1317" s="737"/>
      <c r="X1317" s="737"/>
      <c r="Y1317" s="737"/>
      <c r="Z1317" s="737"/>
      <c r="AA1317" s="737"/>
      <c r="AB1317" s="737"/>
      <c r="AC1317" s="737"/>
      <c r="AD1317" s="737"/>
      <c r="AE1317" s="737"/>
      <c r="AF1317" s="737"/>
    </row>
    <row r="1318" spans="1:32" ht="22.5" customHeight="1">
      <c r="A1318" s="166" t="str">
        <f>IF(N1307="","",A1317+1)</f>
        <v/>
      </c>
      <c r="B1318" s="738" t="s">
        <v>213</v>
      </c>
      <c r="C1318" s="738"/>
      <c r="D1318" s="739" t="s">
        <v>229</v>
      </c>
      <c r="E1318" s="740"/>
      <c r="F1318" s="393" t="s">
        <v>186</v>
      </c>
      <c r="G1318" s="738" t="s">
        <v>213</v>
      </c>
      <c r="H1318" s="738"/>
      <c r="I1318" s="739" t="s">
        <v>229</v>
      </c>
      <c r="J1318" s="740"/>
      <c r="K1318" s="393" t="s">
        <v>186</v>
      </c>
      <c r="L1318" s="738" t="s">
        <v>213</v>
      </c>
      <c r="M1318" s="738"/>
      <c r="N1318" s="739" t="s">
        <v>229</v>
      </c>
      <c r="O1318" s="740"/>
      <c r="P1318" s="393" t="s">
        <v>186</v>
      </c>
      <c r="Q1318" s="770"/>
      <c r="R1318" s="738" t="s">
        <v>213</v>
      </c>
      <c r="S1318" s="738"/>
      <c r="T1318" s="739" t="s">
        <v>229</v>
      </c>
      <c r="U1318" s="740"/>
      <c r="V1318" s="393" t="s">
        <v>186</v>
      </c>
      <c r="W1318" s="738" t="s">
        <v>213</v>
      </c>
      <c r="X1318" s="738"/>
      <c r="Y1318" s="739" t="s">
        <v>229</v>
      </c>
      <c r="Z1318" s="740"/>
      <c r="AA1318" s="393" t="s">
        <v>186</v>
      </c>
      <c r="AB1318" s="738" t="s">
        <v>213</v>
      </c>
      <c r="AC1318" s="738"/>
      <c r="AD1318" s="739" t="s">
        <v>229</v>
      </c>
      <c r="AE1318" s="740"/>
      <c r="AF1318" s="393" t="s">
        <v>186</v>
      </c>
    </row>
    <row r="1319" spans="1:32" ht="21.75" customHeight="1">
      <c r="A1319" s="166" t="str">
        <f>IF(N1307="","",A1318+1)</f>
        <v/>
      </c>
      <c r="B1319" s="741" t="s">
        <v>221</v>
      </c>
      <c r="C1319" s="742"/>
      <c r="D1319" s="742"/>
      <c r="E1319" s="119" t="str">
        <f>IFERROR(VLOOKUP(N1307,Marks,90,0),"")</f>
        <v/>
      </c>
      <c r="F1319" s="130" t="str">
        <f>IFERROR(VLOOKUP(N1307,Marks,94,0),"")</f>
        <v/>
      </c>
      <c r="G1319" s="741" t="s">
        <v>192</v>
      </c>
      <c r="H1319" s="742"/>
      <c r="I1319" s="742"/>
      <c r="J1319" s="119" t="str">
        <f>IFERROR(VLOOKUP(N1307,Marks,98,0),"")</f>
        <v/>
      </c>
      <c r="K1319" s="130" t="str">
        <f>IFERROR(VLOOKUP(N1307,Marks,102,0),"")</f>
        <v/>
      </c>
      <c r="L1319" s="743" t="s">
        <v>193</v>
      </c>
      <c r="M1319" s="744"/>
      <c r="N1319" s="744"/>
      <c r="O1319" s="119" t="str">
        <f>IFERROR(VLOOKUP(N1307,Marks,106,0),"")</f>
        <v/>
      </c>
      <c r="P1319" s="130" t="str">
        <f>IFERROR(VLOOKUP(N1307,Marks,110,0),"")</f>
        <v/>
      </c>
      <c r="Q1319" s="770"/>
      <c r="R1319" s="740" t="s">
        <v>221</v>
      </c>
      <c r="S1319" s="740"/>
      <c r="T1319" s="740"/>
      <c r="U1319" s="119" t="str">
        <f>IFERROR(VLOOKUP(AD1307,Marks,90,0),"")</f>
        <v/>
      </c>
      <c r="V1319" s="130" t="str">
        <f>IFERROR(VLOOKUP(AD1307,Marks,94,0),"")</f>
        <v/>
      </c>
      <c r="W1319" s="740" t="s">
        <v>192</v>
      </c>
      <c r="X1319" s="740"/>
      <c r="Y1319" s="740"/>
      <c r="Z1319" s="119" t="str">
        <f>IFERROR(VLOOKUP(AD1307,Marks,98,0),"")</f>
        <v/>
      </c>
      <c r="AA1319" s="130" t="str">
        <f>IFERROR(VLOOKUP(AD1307,Marks,102,0),"")</f>
        <v/>
      </c>
      <c r="AB1319" s="745" t="s">
        <v>193</v>
      </c>
      <c r="AC1319" s="745"/>
      <c r="AD1319" s="745"/>
      <c r="AE1319" s="119" t="str">
        <f>IFERROR(VLOOKUP(AD1307,Marks,106,0),"")</f>
        <v/>
      </c>
      <c r="AF1319" s="130" t="str">
        <f>IFERROR(VLOOKUP(AD1307,Marks,110,0),"")</f>
        <v/>
      </c>
    </row>
    <row r="1320" spans="1:32" ht="21" customHeight="1">
      <c r="A1320" s="166" t="str">
        <f>IF(N1307="","",A1319+1)</f>
        <v/>
      </c>
      <c r="B1320" s="732" t="s">
        <v>216</v>
      </c>
      <c r="C1320" s="732"/>
      <c r="D1320" s="732"/>
      <c r="E1320" s="746" t="str">
        <f>IFERROR(VLOOKUP(N1307,Marks,116,0),"")</f>
        <v/>
      </c>
      <c r="F1320" s="746"/>
      <c r="G1320" s="746"/>
      <c r="H1320" s="746"/>
      <c r="I1320" s="732" t="s">
        <v>217</v>
      </c>
      <c r="J1320" s="732"/>
      <c r="K1320" s="732"/>
      <c r="L1320" s="732"/>
      <c r="M1320" s="747" t="str">
        <f>IFERROR(VLOOKUP(N1307,Marks,117,0),"")</f>
        <v/>
      </c>
      <c r="N1320" s="747"/>
      <c r="O1320" s="747"/>
      <c r="P1320" s="747"/>
      <c r="Q1320" s="770"/>
      <c r="R1320" s="732" t="s">
        <v>216</v>
      </c>
      <c r="S1320" s="732"/>
      <c r="T1320" s="732"/>
      <c r="U1320" s="746" t="str">
        <f>IFERROR(VLOOKUP(AD1307,Marks,116,0),"")</f>
        <v/>
      </c>
      <c r="V1320" s="746"/>
      <c r="W1320" s="746"/>
      <c r="X1320" s="746"/>
      <c r="Y1320" s="732" t="s">
        <v>217</v>
      </c>
      <c r="Z1320" s="732"/>
      <c r="AA1320" s="732"/>
      <c r="AB1320" s="732"/>
      <c r="AC1320" s="747" t="str">
        <f>IFERROR(VLOOKUP(AD1307,Marks,117,0),"")</f>
        <v/>
      </c>
      <c r="AD1320" s="747"/>
      <c r="AE1320" s="747"/>
      <c r="AF1320" s="747"/>
    </row>
    <row r="1321" spans="1:32" ht="21" customHeight="1">
      <c r="A1321" s="166" t="str">
        <f>IF(N1307="","",A1320+1)</f>
        <v/>
      </c>
      <c r="B1321" s="732" t="s">
        <v>218</v>
      </c>
      <c r="C1321" s="732"/>
      <c r="D1321" s="732"/>
      <c r="E1321" s="774" t="str">
        <f>IFERROR(VLOOKUP(N1307,Marks,115,0),"")</f>
        <v/>
      </c>
      <c r="F1321" s="774"/>
      <c r="G1321" s="774"/>
      <c r="H1321" s="774"/>
      <c r="I1321" s="732" t="s">
        <v>219</v>
      </c>
      <c r="J1321" s="732"/>
      <c r="K1321" s="732"/>
      <c r="L1321" s="732"/>
      <c r="M1321" s="733" t="str">
        <f>IFERROR(VLOOKUP(N1307,Marks,112,0),"")</f>
        <v/>
      </c>
      <c r="N1321" s="733"/>
      <c r="O1321" s="733"/>
      <c r="P1321" s="733"/>
      <c r="Q1321" s="770"/>
      <c r="R1321" s="732" t="s">
        <v>218</v>
      </c>
      <c r="S1321" s="732"/>
      <c r="T1321" s="732"/>
      <c r="U1321" s="774" t="str">
        <f>IFERROR(VLOOKUP(AD1307,Marks,115,0),"")</f>
        <v/>
      </c>
      <c r="V1321" s="774"/>
      <c r="W1321" s="774"/>
      <c r="X1321" s="774"/>
      <c r="Y1321" s="732" t="s">
        <v>219</v>
      </c>
      <c r="Z1321" s="732"/>
      <c r="AA1321" s="732"/>
      <c r="AB1321" s="732"/>
      <c r="AC1321" s="733" t="str">
        <f>IFERROR(VLOOKUP(AD1307,Marks,112,0),"")</f>
        <v/>
      </c>
      <c r="AD1321" s="733"/>
      <c r="AE1321" s="733"/>
      <c r="AF1321" s="733"/>
    </row>
    <row r="1322" spans="1:32" ht="21" customHeight="1">
      <c r="A1322" s="166" t="str">
        <f>IF(N1307="","",A1321+1)</f>
        <v/>
      </c>
      <c r="B1322" s="732" t="s">
        <v>220</v>
      </c>
      <c r="C1322" s="732"/>
      <c r="D1322" s="732"/>
      <c r="E1322" s="324" t="str">
        <f>IFERROR(VLOOKUP(N1307,Marks,113,0),"")</f>
        <v/>
      </c>
      <c r="F1322" s="325" t="s">
        <v>341</v>
      </c>
      <c r="G1322" s="734" t="str">
        <f>IF(OR(N1307="",E1305="",O1316=""),"",IF(O1316&gt;=81%*P1311,"A",IF(O1316&gt;=61%*P1311,"B",IF(O1316&gt;=41%*P1311,"C",IF(O1316&gt;=21%*P1311,"D","E")))))</f>
        <v/>
      </c>
      <c r="H1322" s="734"/>
      <c r="I1322" s="732" t="s">
        <v>222</v>
      </c>
      <c r="J1322" s="732"/>
      <c r="K1322" s="732"/>
      <c r="L1322" s="732"/>
      <c r="M1322" s="769" t="str">
        <f>IFERROR(VLOOKUP(N1307,Marks,114,0),"")</f>
        <v/>
      </c>
      <c r="N1322" s="769"/>
      <c r="O1322" s="769"/>
      <c r="P1322" s="769"/>
      <c r="Q1322" s="770"/>
      <c r="R1322" s="732" t="s">
        <v>220</v>
      </c>
      <c r="S1322" s="732"/>
      <c r="T1322" s="732"/>
      <c r="U1322" s="324" t="str">
        <f>IFERROR(VLOOKUP(AD1307,Marks,113,0),"")</f>
        <v/>
      </c>
      <c r="V1322" s="325" t="s">
        <v>341</v>
      </c>
      <c r="W1322" s="734" t="str">
        <f>IF(OR(AD1307="",U1305="",AE1316=""),"",IF(AE1316&gt;=81%*AF1311,"A",IF(AE1316&gt;=61%*AF1311,"B",IF(AE1316&gt;=41%*AF1311,"C",IF(AE1316&gt;=21%*AF1311,"D","E")))))</f>
        <v/>
      </c>
      <c r="X1322" s="734"/>
      <c r="Y1322" s="732" t="s">
        <v>222</v>
      </c>
      <c r="Z1322" s="732"/>
      <c r="AA1322" s="732"/>
      <c r="AB1322" s="732"/>
      <c r="AC1322" s="769" t="str">
        <f>IFERROR(VLOOKUP(AD1307,Marks,114,0),"")</f>
        <v/>
      </c>
      <c r="AD1322" s="769"/>
      <c r="AE1322" s="769"/>
      <c r="AF1322" s="769"/>
    </row>
    <row r="1323" spans="1:32" ht="21" customHeight="1">
      <c r="A1323" s="166" t="str">
        <f>IF(N1307="","",A1322+1)</f>
        <v/>
      </c>
      <c r="B1323" s="768" t="s">
        <v>228</v>
      </c>
      <c r="C1323" s="768"/>
      <c r="D1323" s="768"/>
      <c r="E1323" s="735">
        <f>'Master sheet'!$C$10</f>
        <v>44697</v>
      </c>
      <c r="F1323" s="735"/>
      <c r="G1323" s="735"/>
      <c r="H1323" s="318"/>
      <c r="I1323" s="121"/>
      <c r="J1323" s="121"/>
      <c r="K1323" s="76"/>
      <c r="L1323" s="121"/>
      <c r="M1323" s="121"/>
      <c r="N1323" s="121"/>
      <c r="O1323" s="121"/>
      <c r="P1323" s="121"/>
      <c r="Q1323" s="770"/>
      <c r="R1323" s="768" t="s">
        <v>228</v>
      </c>
      <c r="S1323" s="768"/>
      <c r="T1323" s="768"/>
      <c r="U1323" s="735">
        <f>'Master sheet'!$C$10</f>
        <v>44697</v>
      </c>
      <c r="V1323" s="735"/>
      <c r="W1323" s="735"/>
      <c r="X1323" s="121"/>
      <c r="Y1323" s="121"/>
      <c r="Z1323" s="121"/>
      <c r="AA1323" s="76"/>
      <c r="AB1323" s="121"/>
      <c r="AC1323" s="121"/>
      <c r="AD1323" s="121"/>
      <c r="AE1323" s="121"/>
      <c r="AF1323" s="121"/>
    </row>
    <row r="1324" spans="1:32" ht="43.5" customHeight="1">
      <c r="A1324" s="166" t="str">
        <f>IF(N1307="","",A1323+1)</f>
        <v/>
      </c>
      <c r="B1324" s="755" t="str">
        <f>IF(AND(C1304=1),CONCATENATE("( ",UPPER('Master sheet'!$F$10)," )"),IF(AND(C1304=2),CONCATENATE("( ",UPPER('Master sheet'!$F$18)," )"),IF(AND(C1304=3),CONCATENATE("( ",UPPER('Master sheet'!$J$10)," )"),IF(AND(C1304=4),CONCATENATE("( ",UPPER('Master sheet'!$J$18)," )"),""))))</f>
        <v/>
      </c>
      <c r="C1324" s="755"/>
      <c r="D1324" s="755"/>
      <c r="E1324" s="755"/>
      <c r="F1324" s="756" t="str">
        <f>IF(AND(N1307=""),"",CONCATENATE("(",'Master sheet'!$C$14," )"))</f>
        <v/>
      </c>
      <c r="G1324" s="756"/>
      <c r="H1324" s="756"/>
      <c r="I1324" s="756"/>
      <c r="J1324" s="756"/>
      <c r="K1324" s="756" t="str">
        <f>IF(AND(N1307=""),"",CONCATENATE("(",'Master sheet'!$C$12," )"))</f>
        <v/>
      </c>
      <c r="L1324" s="756"/>
      <c r="M1324" s="756"/>
      <c r="N1324" s="756"/>
      <c r="O1324" s="756"/>
      <c r="P1324" s="756"/>
      <c r="Q1324" s="770"/>
      <c r="R1324" s="755" t="str">
        <f>IF(AND(S1304=1),CONCATENATE("( ",UPPER('Master sheet'!$F$10)," )"),IF(AND(S1304=2),CONCATENATE("( ",UPPER('Master sheet'!$F$18)," )"),IF(AND(S1304=3),CONCATENATE("( ",UPPER('Master sheet'!$J$10)," )"),IF(AND(S1304=4),CONCATENATE("( ",UPPER('Master sheet'!$J$18)," )"),""))))</f>
        <v/>
      </c>
      <c r="S1324" s="755"/>
      <c r="T1324" s="755"/>
      <c r="U1324" s="755"/>
      <c r="V1324" s="756" t="str">
        <f>IF(AND(AD1307=""),"",CONCATENATE("(",'Master sheet'!$C$14," )"))</f>
        <v/>
      </c>
      <c r="W1324" s="756"/>
      <c r="X1324" s="756"/>
      <c r="Y1324" s="756"/>
      <c r="Z1324" s="756"/>
      <c r="AA1324" s="756" t="str">
        <f>IF(AND(AD1307=""),"",CONCATENATE("(",'Master sheet'!$C$12," )"))</f>
        <v/>
      </c>
      <c r="AB1324" s="756"/>
      <c r="AC1324" s="756"/>
      <c r="AD1324" s="756"/>
      <c r="AE1324" s="756"/>
      <c r="AF1324" s="756"/>
    </row>
    <row r="1325" spans="1:32" ht="21.75" customHeight="1">
      <c r="A1325" s="166" t="str">
        <f>IF(N1307="","",A1324+1)</f>
        <v/>
      </c>
      <c r="B1325" s="757" t="s">
        <v>223</v>
      </c>
      <c r="C1325" s="757"/>
      <c r="D1325" s="757"/>
      <c r="E1325" s="757"/>
      <c r="F1325" s="758" t="s">
        <v>224</v>
      </c>
      <c r="G1325" s="758"/>
      <c r="H1325" s="758"/>
      <c r="I1325" s="758"/>
      <c r="J1325" s="758"/>
      <c r="K1325" s="757" t="s">
        <v>225</v>
      </c>
      <c r="L1325" s="757"/>
      <c r="M1325" s="757"/>
      <c r="N1325" s="757"/>
      <c r="O1325" s="757"/>
      <c r="P1325" s="757"/>
      <c r="Q1325" s="770"/>
      <c r="R1325" s="757" t="s">
        <v>223</v>
      </c>
      <c r="S1325" s="757"/>
      <c r="T1325" s="757"/>
      <c r="U1325" s="757"/>
      <c r="V1325" s="758" t="s">
        <v>224</v>
      </c>
      <c r="W1325" s="758"/>
      <c r="X1325" s="758"/>
      <c r="Y1325" s="758"/>
      <c r="Z1325" s="758"/>
      <c r="AA1325" s="757" t="s">
        <v>225</v>
      </c>
      <c r="AB1325" s="757"/>
      <c r="AC1325" s="757"/>
      <c r="AD1325" s="757"/>
      <c r="AE1325" s="757"/>
      <c r="AF1325" s="757"/>
    </row>
    <row r="1327" spans="1:32" ht="21.9" customHeight="1">
      <c r="A1327" s="165" t="str">
        <f>IF(N1333="","",1)</f>
        <v/>
      </c>
      <c r="B1327" s="759" t="s">
        <v>203</v>
      </c>
      <c r="C1327" s="759"/>
      <c r="D1327" s="759"/>
      <c r="E1327" s="759"/>
      <c r="F1327" s="759"/>
      <c r="G1327" s="759"/>
      <c r="H1327" s="759"/>
      <c r="I1327" s="759"/>
      <c r="J1327" s="759"/>
      <c r="K1327" s="759"/>
      <c r="L1327" s="759"/>
      <c r="M1327" s="759"/>
      <c r="N1327" s="759"/>
      <c r="O1327" s="759"/>
      <c r="P1327" s="759"/>
      <c r="Q1327" s="770" t="s">
        <v>249</v>
      </c>
      <c r="R1327" s="759" t="s">
        <v>203</v>
      </c>
      <c r="S1327" s="759"/>
      <c r="T1327" s="759"/>
      <c r="U1327" s="759"/>
      <c r="V1327" s="759"/>
      <c r="W1327" s="759"/>
      <c r="X1327" s="759"/>
      <c r="Y1327" s="759"/>
      <c r="Z1327" s="759"/>
      <c r="AA1327" s="759"/>
      <c r="AB1327" s="759"/>
      <c r="AC1327" s="759"/>
      <c r="AD1327" s="759"/>
      <c r="AE1327" s="759"/>
      <c r="AF1327" s="759"/>
    </row>
    <row r="1328" spans="1:32" ht="21.9" customHeight="1">
      <c r="A1328" s="166" t="str">
        <f>IF(N1333="","",A1327+1)</f>
        <v/>
      </c>
      <c r="B1328" s="771" t="s">
        <v>204</v>
      </c>
      <c r="C1328" s="771"/>
      <c r="D1328" s="771"/>
      <c r="E1328" s="771"/>
      <c r="F1328" s="771"/>
      <c r="G1328" s="771"/>
      <c r="H1328" s="771"/>
      <c r="I1328" s="771"/>
      <c r="J1328" s="771"/>
      <c r="K1328" s="771"/>
      <c r="L1328" s="771"/>
      <c r="M1328" s="771"/>
      <c r="N1328" s="771"/>
      <c r="O1328" s="771"/>
      <c r="P1328" s="771"/>
      <c r="Q1328" s="770"/>
      <c r="R1328" s="771" t="s">
        <v>204</v>
      </c>
      <c r="S1328" s="771"/>
      <c r="T1328" s="771"/>
      <c r="U1328" s="771"/>
      <c r="V1328" s="771"/>
      <c r="W1328" s="771"/>
      <c r="X1328" s="771"/>
      <c r="Y1328" s="771"/>
      <c r="Z1328" s="771"/>
      <c r="AA1328" s="771"/>
      <c r="AB1328" s="771"/>
      <c r="AC1328" s="771"/>
      <c r="AD1328" s="771"/>
      <c r="AE1328" s="771"/>
      <c r="AF1328" s="771"/>
    </row>
    <row r="1329" spans="1:32" ht="21.9" customHeight="1">
      <c r="A1329" s="166" t="str">
        <f>IF(N1333="","",A1328+1)</f>
        <v/>
      </c>
      <c r="B1329" s="772" t="s">
        <v>168</v>
      </c>
      <c r="C1329" s="772"/>
      <c r="D1329" s="772"/>
      <c r="E1329" s="773" t="str">
        <f>IF(AND(N1333=""),"",'Result Sheet'!$F$2)</f>
        <v/>
      </c>
      <c r="F1329" s="773"/>
      <c r="G1329" s="773"/>
      <c r="H1329" s="773"/>
      <c r="I1329" s="773"/>
      <c r="J1329" s="773"/>
      <c r="K1329" s="773"/>
      <c r="L1329" s="773"/>
      <c r="M1329" s="773"/>
      <c r="N1329" s="773"/>
      <c r="O1329" s="773"/>
      <c r="P1329" s="773"/>
      <c r="Q1329" s="770"/>
      <c r="R1329" s="772" t="s">
        <v>168</v>
      </c>
      <c r="S1329" s="772"/>
      <c r="T1329" s="772"/>
      <c r="U1329" s="773" t="str">
        <f>IF(AND(AD1333=""),"",'Result Sheet'!$F$2)</f>
        <v/>
      </c>
      <c r="V1329" s="773"/>
      <c r="W1329" s="773"/>
      <c r="X1329" s="773"/>
      <c r="Y1329" s="773"/>
      <c r="Z1329" s="773"/>
      <c r="AA1329" s="773"/>
      <c r="AB1329" s="773"/>
      <c r="AC1329" s="773"/>
      <c r="AD1329" s="773"/>
      <c r="AE1329" s="773"/>
      <c r="AF1329" s="773"/>
    </row>
    <row r="1330" spans="1:32" ht="21.9" customHeight="1">
      <c r="A1330" s="166" t="str">
        <f>IF(N1333="","",A1329+1)</f>
        <v/>
      </c>
      <c r="B1330" s="164" t="s">
        <v>169</v>
      </c>
      <c r="C1330" s="748" t="str">
        <f>IFERROR(VLOOKUP(N1333,Marks,2,0),"")</f>
        <v/>
      </c>
      <c r="D1330" s="748"/>
      <c r="E1330" s="766" t="s">
        <v>212</v>
      </c>
      <c r="F1330" s="766"/>
      <c r="G1330" s="766"/>
      <c r="H1330" s="748" t="str">
        <f>IFERROR(VLOOKUP(N1333,Marks,3,0),"")</f>
        <v/>
      </c>
      <c r="I1330" s="748"/>
      <c r="J1330" s="749" t="s">
        <v>205</v>
      </c>
      <c r="K1330" s="749"/>
      <c r="L1330" s="749"/>
      <c r="M1330" s="749"/>
      <c r="N1330" s="750" t="str">
        <f>IF(AND(N1333=""),"",'Marks Entry 1st'!$I$2)</f>
        <v/>
      </c>
      <c r="O1330" s="750"/>
      <c r="P1330" s="750"/>
      <c r="Q1330" s="770"/>
      <c r="R1330" s="164" t="s">
        <v>169</v>
      </c>
      <c r="S1330" s="748" t="str">
        <f>IFERROR(VLOOKUP(AD1333,Marks,2,0),"")</f>
        <v/>
      </c>
      <c r="T1330" s="748"/>
      <c r="U1330" s="766" t="s">
        <v>212</v>
      </c>
      <c r="V1330" s="766"/>
      <c r="W1330" s="766"/>
      <c r="X1330" s="748" t="str">
        <f>IFERROR(VLOOKUP(AD1333,Marks,3,0),"")</f>
        <v/>
      </c>
      <c r="Y1330" s="748"/>
      <c r="Z1330" s="749" t="s">
        <v>205</v>
      </c>
      <c r="AA1330" s="749"/>
      <c r="AB1330" s="749"/>
      <c r="AC1330" s="749"/>
      <c r="AD1330" s="750" t="str">
        <f>IF(AND(AD1333=""),"",'Marks Entry 1st'!$I$2)</f>
        <v/>
      </c>
      <c r="AE1330" s="750"/>
      <c r="AF1330" s="750"/>
    </row>
    <row r="1331" spans="1:32" ht="21.9" customHeight="1">
      <c r="A1331" s="166" t="str">
        <f>IF(N1333="","",A1330+1)</f>
        <v/>
      </c>
      <c r="B1331" s="751" t="s">
        <v>206</v>
      </c>
      <c r="C1331" s="751"/>
      <c r="D1331" s="751"/>
      <c r="E1331" s="752" t="str">
        <f>IFERROR(VLOOKUP(N1333,Marks,6,0),"")</f>
        <v/>
      </c>
      <c r="F1331" s="752"/>
      <c r="G1331" s="752"/>
      <c r="H1331" s="752"/>
      <c r="I1331" s="752"/>
      <c r="J1331" s="753" t="s">
        <v>209</v>
      </c>
      <c r="K1331" s="753"/>
      <c r="L1331" s="753"/>
      <c r="M1331" s="753"/>
      <c r="N1331" s="754" t="str">
        <f>IFERROR(VLOOKUP(N1333,Marks,5,0),"")</f>
        <v/>
      </c>
      <c r="O1331" s="754"/>
      <c r="P1331" s="754"/>
      <c r="Q1331" s="770"/>
      <c r="R1331" s="751" t="s">
        <v>206</v>
      </c>
      <c r="S1331" s="751"/>
      <c r="T1331" s="751"/>
      <c r="U1331" s="752" t="str">
        <f>IFERROR(VLOOKUP(AD1333,Marks,6,0),"")</f>
        <v/>
      </c>
      <c r="V1331" s="752"/>
      <c r="W1331" s="752"/>
      <c r="X1331" s="752"/>
      <c r="Y1331" s="752"/>
      <c r="Z1331" s="753" t="s">
        <v>209</v>
      </c>
      <c r="AA1331" s="753"/>
      <c r="AB1331" s="753"/>
      <c r="AC1331" s="753"/>
      <c r="AD1331" s="754" t="str">
        <f>IFERROR(VLOOKUP(AD1333,Marks,5,0),"")</f>
        <v/>
      </c>
      <c r="AE1331" s="754"/>
      <c r="AF1331" s="754"/>
    </row>
    <row r="1332" spans="1:32" ht="21.9" customHeight="1">
      <c r="A1332" s="166" t="str">
        <f>IF(N1333="","",A1331+1)</f>
        <v/>
      </c>
      <c r="B1332" s="751" t="s">
        <v>207</v>
      </c>
      <c r="C1332" s="751"/>
      <c r="D1332" s="751"/>
      <c r="E1332" s="752" t="str">
        <f>IFERROR(VLOOKUP(N1333,Marks,7,0),"")</f>
        <v/>
      </c>
      <c r="F1332" s="752"/>
      <c r="G1332" s="752"/>
      <c r="H1332" s="752"/>
      <c r="I1332" s="752"/>
      <c r="J1332" s="753" t="s">
        <v>210</v>
      </c>
      <c r="K1332" s="753"/>
      <c r="L1332" s="753"/>
      <c r="M1332" s="753"/>
      <c r="N1332" s="767" t="str">
        <f>IFERROR(VLOOKUP(N1333,Marks,4,0),"")</f>
        <v/>
      </c>
      <c r="O1332" s="767"/>
      <c r="P1332" s="767"/>
      <c r="Q1332" s="770"/>
      <c r="R1332" s="751" t="s">
        <v>207</v>
      </c>
      <c r="S1332" s="751"/>
      <c r="T1332" s="751"/>
      <c r="U1332" s="752" t="str">
        <f>IFERROR(VLOOKUP(AD1333,Marks,7,0),"")</f>
        <v/>
      </c>
      <c r="V1332" s="752"/>
      <c r="W1332" s="752"/>
      <c r="X1332" s="752"/>
      <c r="Y1332" s="752"/>
      <c r="Z1332" s="753" t="s">
        <v>210</v>
      </c>
      <c r="AA1332" s="753"/>
      <c r="AB1332" s="753"/>
      <c r="AC1332" s="753"/>
      <c r="AD1332" s="767" t="str">
        <f>IFERROR(VLOOKUP(AD1333,Marks,4,0),"")</f>
        <v/>
      </c>
      <c r="AE1332" s="767"/>
      <c r="AF1332" s="767"/>
    </row>
    <row r="1333" spans="1:32" ht="21.9" customHeight="1">
      <c r="A1333" s="166" t="str">
        <f>IF(N1333="","",A1332+1)</f>
        <v/>
      </c>
      <c r="B1333" s="751" t="s">
        <v>208</v>
      </c>
      <c r="C1333" s="751"/>
      <c r="D1333" s="751"/>
      <c r="E1333" s="752" t="str">
        <f>IFERROR(VLOOKUP(N1333,Marks,8,0),"")</f>
        <v/>
      </c>
      <c r="F1333" s="752"/>
      <c r="G1333" s="752"/>
      <c r="H1333" s="752"/>
      <c r="I1333" s="752"/>
      <c r="J1333" s="753" t="s">
        <v>211</v>
      </c>
      <c r="K1333" s="753"/>
      <c r="L1333" s="753"/>
      <c r="M1333" s="753"/>
      <c r="N1333" s="760" t="str">
        <f>IF(AD1307="","",IF(AND(AD1307+1&gt;$AN$6),"",AD1307+1))</f>
        <v/>
      </c>
      <c r="O1333" s="760"/>
      <c r="P1333" s="760"/>
      <c r="Q1333" s="770"/>
      <c r="R1333" s="751" t="s">
        <v>208</v>
      </c>
      <c r="S1333" s="751"/>
      <c r="T1333" s="751"/>
      <c r="U1333" s="752" t="str">
        <f>IFERROR(VLOOKUP(AD1333,Marks,8,0),"")</f>
        <v/>
      </c>
      <c r="V1333" s="752"/>
      <c r="W1333" s="752"/>
      <c r="X1333" s="752"/>
      <c r="Y1333" s="752"/>
      <c r="Z1333" s="753" t="s">
        <v>211</v>
      </c>
      <c r="AA1333" s="753"/>
      <c r="AB1333" s="753"/>
      <c r="AC1333" s="753"/>
      <c r="AD1333" s="761" t="str">
        <f>IF(N1333="","",IF(AND(N1333+1&gt;$AN$6),"",N1333+1))</f>
        <v/>
      </c>
      <c r="AE1333" s="761"/>
      <c r="AF1333" s="761"/>
    </row>
    <row r="1334" spans="1:32" ht="9" customHeight="1">
      <c r="A1334" s="166" t="str">
        <f>IF(N1333="","",A1333+1)</f>
        <v/>
      </c>
      <c r="B1334" s="123"/>
      <c r="C1334" s="123"/>
      <c r="D1334" s="123"/>
      <c r="E1334" s="124"/>
      <c r="F1334" s="124"/>
      <c r="G1334" s="124"/>
      <c r="H1334" s="123"/>
      <c r="I1334" s="123"/>
      <c r="J1334" s="125"/>
      <c r="K1334" s="125"/>
      <c r="L1334" s="125"/>
      <c r="M1334" s="76"/>
      <c r="N1334" s="76"/>
      <c r="O1334" s="76"/>
      <c r="P1334" s="76"/>
      <c r="Q1334" s="770"/>
      <c r="R1334" s="123"/>
      <c r="S1334" s="123"/>
      <c r="T1334" s="123"/>
      <c r="U1334" s="124"/>
      <c r="V1334" s="124"/>
      <c r="W1334" s="124"/>
      <c r="X1334" s="123"/>
      <c r="Y1334" s="123"/>
      <c r="Z1334" s="125"/>
      <c r="AA1334" s="125"/>
      <c r="AB1334" s="125"/>
      <c r="AC1334" s="76"/>
      <c r="AD1334" s="76"/>
      <c r="AE1334" s="76"/>
      <c r="AF1334" s="76"/>
    </row>
    <row r="1335" spans="1:32" ht="21" customHeight="1">
      <c r="A1335" s="166" t="str">
        <f>IF(N1333="","",A1334+1)</f>
        <v/>
      </c>
      <c r="B1335" s="762" t="s">
        <v>213</v>
      </c>
      <c r="C1335" s="610" t="s">
        <v>214</v>
      </c>
      <c r="D1335" s="610"/>
      <c r="E1335" s="610"/>
      <c r="F1335" s="763" t="s">
        <v>13</v>
      </c>
      <c r="G1335" s="764"/>
      <c r="H1335" s="764"/>
      <c r="I1335" s="765"/>
      <c r="J1335" s="613" t="s">
        <v>184</v>
      </c>
      <c r="K1335" s="614" t="s">
        <v>167</v>
      </c>
      <c r="L1335" s="615"/>
      <c r="M1335" s="615"/>
      <c r="N1335" s="616"/>
      <c r="O1335" s="580" t="s">
        <v>185</v>
      </c>
      <c r="P1335" s="581" t="s">
        <v>186</v>
      </c>
      <c r="Q1335" s="770"/>
      <c r="R1335" s="762" t="s">
        <v>213</v>
      </c>
      <c r="S1335" s="610" t="s">
        <v>214</v>
      </c>
      <c r="T1335" s="610"/>
      <c r="U1335" s="610"/>
      <c r="V1335" s="763" t="s">
        <v>13</v>
      </c>
      <c r="W1335" s="764"/>
      <c r="X1335" s="764"/>
      <c r="Y1335" s="765"/>
      <c r="Z1335" s="613" t="s">
        <v>184</v>
      </c>
      <c r="AA1335" s="614" t="s">
        <v>167</v>
      </c>
      <c r="AB1335" s="615"/>
      <c r="AC1335" s="615"/>
      <c r="AD1335" s="616"/>
      <c r="AE1335" s="580" t="s">
        <v>185</v>
      </c>
      <c r="AF1335" s="581" t="s">
        <v>186</v>
      </c>
    </row>
    <row r="1336" spans="1:32" ht="90.75" customHeight="1">
      <c r="A1336" s="166" t="str">
        <f>IF(N1333="","",A1335+1)</f>
        <v/>
      </c>
      <c r="B1336" s="762"/>
      <c r="C1336" s="171" t="s">
        <v>11</v>
      </c>
      <c r="D1336" s="171" t="s">
        <v>180</v>
      </c>
      <c r="E1336" s="171" t="s">
        <v>108</v>
      </c>
      <c r="F1336" s="171" t="s">
        <v>182</v>
      </c>
      <c r="G1336" s="171" t="s">
        <v>183</v>
      </c>
      <c r="H1336" s="305" t="s">
        <v>10</v>
      </c>
      <c r="I1336" s="171" t="s">
        <v>108</v>
      </c>
      <c r="J1336" s="613"/>
      <c r="K1336" s="172" t="s">
        <v>182</v>
      </c>
      <c r="L1336" s="172" t="s">
        <v>183</v>
      </c>
      <c r="M1336" s="173" t="s">
        <v>10</v>
      </c>
      <c r="N1336" s="171" t="s">
        <v>108</v>
      </c>
      <c r="O1336" s="580"/>
      <c r="P1336" s="736"/>
      <c r="Q1336" s="770"/>
      <c r="R1336" s="762"/>
      <c r="S1336" s="171" t="s">
        <v>11</v>
      </c>
      <c r="T1336" s="171" t="s">
        <v>180</v>
      </c>
      <c r="U1336" s="171" t="s">
        <v>108</v>
      </c>
      <c r="V1336" s="171" t="s">
        <v>182</v>
      </c>
      <c r="W1336" s="171" t="s">
        <v>183</v>
      </c>
      <c r="X1336" s="305" t="s">
        <v>10</v>
      </c>
      <c r="Y1336" s="171" t="s">
        <v>108</v>
      </c>
      <c r="Z1336" s="613"/>
      <c r="AA1336" s="172" t="s">
        <v>182</v>
      </c>
      <c r="AB1336" s="172" t="s">
        <v>183</v>
      </c>
      <c r="AC1336" s="173" t="s">
        <v>10</v>
      </c>
      <c r="AD1336" s="171" t="s">
        <v>108</v>
      </c>
      <c r="AE1336" s="580"/>
      <c r="AF1336" s="736">
        <v>0</v>
      </c>
    </row>
    <row r="1337" spans="1:32" ht="18.75" customHeight="1">
      <c r="A1337" s="166" t="str">
        <f>IF(N1333="","",A1336+1)</f>
        <v/>
      </c>
      <c r="B1337" s="762"/>
      <c r="C1337" s="390">
        <v>20</v>
      </c>
      <c r="D1337" s="390">
        <v>20</v>
      </c>
      <c r="E1337" s="116">
        <v>40</v>
      </c>
      <c r="F1337" s="390">
        <v>30</v>
      </c>
      <c r="G1337" s="390">
        <v>18</v>
      </c>
      <c r="H1337" s="390">
        <v>12</v>
      </c>
      <c r="I1337" s="116">
        <v>60</v>
      </c>
      <c r="J1337" s="118">
        <v>100</v>
      </c>
      <c r="K1337" s="390">
        <v>50</v>
      </c>
      <c r="L1337" s="390">
        <v>30</v>
      </c>
      <c r="M1337" s="390">
        <v>20</v>
      </c>
      <c r="N1337" s="116">
        <v>100</v>
      </c>
      <c r="O1337" s="118">
        <v>200</v>
      </c>
      <c r="P1337" s="775" t="str">
        <f>IF(AND(N1333="",C1330="",E1331="",N1331=""),"",IF(OR(C1330=1,C1330=2),600,800))</f>
        <v/>
      </c>
      <c r="Q1337" s="770"/>
      <c r="R1337" s="762"/>
      <c r="S1337" s="390">
        <v>20</v>
      </c>
      <c r="T1337" s="390">
        <v>20</v>
      </c>
      <c r="U1337" s="116">
        <v>40</v>
      </c>
      <c r="V1337" s="390">
        <v>30</v>
      </c>
      <c r="W1337" s="390">
        <v>18</v>
      </c>
      <c r="X1337" s="390">
        <v>12</v>
      </c>
      <c r="Y1337" s="116">
        <v>60</v>
      </c>
      <c r="Z1337" s="118">
        <v>100</v>
      </c>
      <c r="AA1337" s="390">
        <v>50</v>
      </c>
      <c r="AB1337" s="390">
        <v>30</v>
      </c>
      <c r="AC1337" s="390">
        <v>20</v>
      </c>
      <c r="AD1337" s="116">
        <v>100</v>
      </c>
      <c r="AE1337" s="118">
        <v>200</v>
      </c>
      <c r="AF1337" s="775" t="str">
        <f>IF(AND(AD1333="",S1330="",U1331="",AD1331=""),"",IF(OR(S1330=1,S1330=2),600,800))</f>
        <v/>
      </c>
    </row>
    <row r="1338" spans="1:32" ht="21" customHeight="1">
      <c r="A1338" s="166" t="str">
        <f>IF(N1333="","",A1337+1)</f>
        <v/>
      </c>
      <c r="B1338" s="122" t="str">
        <f>'Result Sheet'!$L$4</f>
        <v xml:space="preserve">हिन्दी </v>
      </c>
      <c r="C1338" s="391" t="str">
        <f>IFERROR(VLOOKUP(N1333,Marks,11,0),"")</f>
        <v/>
      </c>
      <c r="D1338" s="391" t="str">
        <f>IFERROR(VLOOKUP(N1333,Marks,12,0),"")</f>
        <v/>
      </c>
      <c r="E1338" s="117" t="str">
        <f>IFERROR(VLOOKUP(N1333,Marks,13,0),"")</f>
        <v/>
      </c>
      <c r="F1338" s="391" t="str">
        <f>IFERROR(VLOOKUP(N1333,Marks,14,0),"")</f>
        <v/>
      </c>
      <c r="G1338" s="391" t="str">
        <f>IFERROR(VLOOKUP(N1333,Marks,15,0),"")</f>
        <v/>
      </c>
      <c r="H1338" s="391" t="str">
        <f>IFERROR(VLOOKUP(N1333,Marks,16,0),"")</f>
        <v/>
      </c>
      <c r="I1338" s="117" t="str">
        <f>IFERROR(VLOOKUP(N1333,Marks,17,0),"")</f>
        <v/>
      </c>
      <c r="J1338" s="119">
        <f>IFERROR(VLOOKUP(N1333,Marks,18,0),"")</f>
        <v>0</v>
      </c>
      <c r="K1338" s="391" t="str">
        <f>IFERROR(VLOOKUP(N1333,Marks,19,0),"")</f>
        <v/>
      </c>
      <c r="L1338" s="391" t="str">
        <f>IFERROR(VLOOKUP(N1333,Marks,20,0),"")</f>
        <v/>
      </c>
      <c r="M1338" s="391" t="str">
        <f>IFERROR(VLOOKUP(N1333,Marks,21,0),"")</f>
        <v/>
      </c>
      <c r="N1338" s="117" t="str">
        <f>IFERROR(VLOOKUP(N1333,Marks,22,0),"")</f>
        <v/>
      </c>
      <c r="O1338" s="119" t="str">
        <f>IFERROR(VLOOKUP(N1333,Marks,23,0),"")</f>
        <v/>
      </c>
      <c r="P1338" s="323" t="str">
        <f>IFERROR(VLOOKUP(N1333,Marks,29,0),"")</f>
        <v/>
      </c>
      <c r="Q1338" s="770"/>
      <c r="R1338" s="122" t="str">
        <f>'Result Sheet'!$L$4</f>
        <v xml:space="preserve">हिन्दी </v>
      </c>
      <c r="S1338" s="391" t="str">
        <f>IFERROR(VLOOKUP(AD1333,Marks,11,0),"")</f>
        <v/>
      </c>
      <c r="T1338" s="391" t="str">
        <f>IFERROR(VLOOKUP(AD1333,Marks,12,0),"")</f>
        <v/>
      </c>
      <c r="U1338" s="117" t="str">
        <f>IFERROR(VLOOKUP(AD1333,Marks,13,0),"")</f>
        <v/>
      </c>
      <c r="V1338" s="391" t="str">
        <f>IFERROR(VLOOKUP(AD1333,Marks,14,0),"")</f>
        <v/>
      </c>
      <c r="W1338" s="391" t="str">
        <f>IFERROR(VLOOKUP(AD1333,Marks,15,0),"")</f>
        <v/>
      </c>
      <c r="X1338" s="391" t="str">
        <f>IFERROR(VLOOKUP(AD1333,Marks,16,0),"")</f>
        <v/>
      </c>
      <c r="Y1338" s="117" t="str">
        <f>IFERROR(VLOOKUP(AD1333,Marks,17,0),"")</f>
        <v/>
      </c>
      <c r="Z1338" s="119">
        <f>IFERROR(VLOOKUP(AD1333,Marks,18,0),"")</f>
        <v>0</v>
      </c>
      <c r="AA1338" s="391" t="str">
        <f>IFERROR(VLOOKUP(AD1333,Marks,19,0),"")</f>
        <v/>
      </c>
      <c r="AB1338" s="391" t="str">
        <f>IFERROR(VLOOKUP(AD1333,Marks,20,0),"")</f>
        <v/>
      </c>
      <c r="AC1338" s="391" t="str">
        <f>IFERROR(VLOOKUP(AD1333,Marks,21,0),"")</f>
        <v/>
      </c>
      <c r="AD1338" s="117" t="str">
        <f>IFERROR(VLOOKUP(AD1333,Marks,22,0),"")</f>
        <v/>
      </c>
      <c r="AE1338" s="119" t="str">
        <f>IFERROR(VLOOKUP(AD1333,Marks,23,0),"")</f>
        <v/>
      </c>
      <c r="AF1338" s="323" t="str">
        <f>IFERROR(VLOOKUP(AD1333,Marks,29,0),"")</f>
        <v/>
      </c>
    </row>
    <row r="1339" spans="1:32" ht="21" customHeight="1">
      <c r="A1339" s="166" t="str">
        <f>IF(N1333="","",A1338+1)</f>
        <v/>
      </c>
      <c r="B1339" s="122" t="str">
        <f>'Result Sheet'!$AE$4</f>
        <v xml:space="preserve">अंग्रेजी </v>
      </c>
      <c r="C1339" s="391" t="str">
        <f>IFERROR(VLOOKUP(N1333,Marks,30,0),"")</f>
        <v/>
      </c>
      <c r="D1339" s="391" t="str">
        <f>IFERROR(VLOOKUP(N1333,Marks,31,0),"")</f>
        <v/>
      </c>
      <c r="E1339" s="117" t="str">
        <f>IFERROR(VLOOKUP(N1333,Marks,32,0),"")</f>
        <v/>
      </c>
      <c r="F1339" s="391" t="str">
        <f>IFERROR(VLOOKUP(N1333,Marks,33,0),"")</f>
        <v/>
      </c>
      <c r="G1339" s="391" t="str">
        <f>IFERROR(VLOOKUP(N1333,Marks,34,0),"")</f>
        <v/>
      </c>
      <c r="H1339" s="391" t="str">
        <f>IFERROR(VLOOKUP(N1333,Marks,35,0),"")</f>
        <v/>
      </c>
      <c r="I1339" s="117" t="str">
        <f>IFERROR(VLOOKUP(N1333,Marks,36,0),"")</f>
        <v/>
      </c>
      <c r="J1339" s="119">
        <f>IFERROR(VLOOKUP(N1333,Marks,37,0),"")</f>
        <v>0</v>
      </c>
      <c r="K1339" s="391" t="str">
        <f>IFERROR(VLOOKUP(N1333,Marks,38,0),"")</f>
        <v/>
      </c>
      <c r="L1339" s="391" t="str">
        <f>IFERROR(VLOOKUP(N1333,Marks,39,0),"")</f>
        <v/>
      </c>
      <c r="M1339" s="391" t="str">
        <f>IFERROR(VLOOKUP(N1333,Marks,40,0),"")</f>
        <v/>
      </c>
      <c r="N1339" s="117" t="str">
        <f>IFERROR(VLOOKUP(N1333,Marks,41,0),"")</f>
        <v/>
      </c>
      <c r="O1339" s="119" t="str">
        <f>IFERROR(VLOOKUP(N1333,Marks,42,0),"")</f>
        <v/>
      </c>
      <c r="P1339" s="323" t="str">
        <f>IFERROR(VLOOKUP(N1333,Marks,48,0),"")</f>
        <v/>
      </c>
      <c r="Q1339" s="770"/>
      <c r="R1339" s="122" t="str">
        <f>'Result Sheet'!$AE$4</f>
        <v xml:space="preserve">अंग्रेजी </v>
      </c>
      <c r="S1339" s="391" t="str">
        <f>IFERROR(VLOOKUP(AD1333,Marks,30,0),"")</f>
        <v/>
      </c>
      <c r="T1339" s="391" t="str">
        <f>IFERROR(VLOOKUP(AD1333,Marks,31,0),"")</f>
        <v/>
      </c>
      <c r="U1339" s="117" t="str">
        <f>IFERROR(VLOOKUP(AD1333,Marks,32,0),"")</f>
        <v/>
      </c>
      <c r="V1339" s="391" t="str">
        <f>IFERROR(VLOOKUP(AD1333,Marks,33,0),"")</f>
        <v/>
      </c>
      <c r="W1339" s="391" t="str">
        <f>IFERROR(VLOOKUP(AD1333,Marks,34,0),"")</f>
        <v/>
      </c>
      <c r="X1339" s="391" t="str">
        <f>IFERROR(VLOOKUP(AD1333,Marks,35,0),"")</f>
        <v/>
      </c>
      <c r="Y1339" s="117" t="str">
        <f>IFERROR(VLOOKUP(AD1333,Marks,36,0),"")</f>
        <v/>
      </c>
      <c r="Z1339" s="119">
        <f>IFERROR(VLOOKUP(AD1333,Marks,37,0),"")</f>
        <v>0</v>
      </c>
      <c r="AA1339" s="391" t="str">
        <f>IFERROR(VLOOKUP(AD1333,Marks,38,0),"")</f>
        <v/>
      </c>
      <c r="AB1339" s="391" t="str">
        <f>IFERROR(VLOOKUP(AD1333,Marks,39,0),"")</f>
        <v/>
      </c>
      <c r="AC1339" s="391" t="str">
        <f>IFERROR(VLOOKUP(AD1333,Marks,40,0),"")</f>
        <v/>
      </c>
      <c r="AD1339" s="117" t="str">
        <f>IFERROR(VLOOKUP(AD1333,Marks,41,0),"")</f>
        <v/>
      </c>
      <c r="AE1339" s="119" t="str">
        <f>IFERROR(VLOOKUP(AD1333,Marks,42,0),"")</f>
        <v/>
      </c>
      <c r="AF1339" s="323" t="str">
        <f>IFERROR(VLOOKUP(AD1333,Marks,48,0),"")</f>
        <v/>
      </c>
    </row>
    <row r="1340" spans="1:32" ht="21" customHeight="1">
      <c r="A1340" s="166" t="str">
        <f>IF(N1333="","",A1339+1)</f>
        <v/>
      </c>
      <c r="B1340" s="122" t="str">
        <f>'Result Sheet'!$AX$4</f>
        <v xml:space="preserve">गणित </v>
      </c>
      <c r="C1340" s="391" t="str">
        <f>IFERROR(VLOOKUP(N1333,Marks,49,0),"")</f>
        <v/>
      </c>
      <c r="D1340" s="391" t="str">
        <f>IFERROR(VLOOKUP(N1333,Marks,50,0),"")</f>
        <v/>
      </c>
      <c r="E1340" s="117" t="str">
        <f>IFERROR(VLOOKUP(N1333,Marks,51,0),"")</f>
        <v/>
      </c>
      <c r="F1340" s="391" t="str">
        <f>IFERROR(VLOOKUP(N1333,Marks,52,0),"")</f>
        <v/>
      </c>
      <c r="G1340" s="391" t="str">
        <f>IFERROR(VLOOKUP(N1333,Marks,53,0),"")</f>
        <v/>
      </c>
      <c r="H1340" s="391" t="str">
        <f>IFERROR(VLOOKUP(N1333,Marks,54,0),"")</f>
        <v/>
      </c>
      <c r="I1340" s="117" t="str">
        <f>IFERROR(VLOOKUP(N1333,Marks,55,0),"")</f>
        <v/>
      </c>
      <c r="J1340" s="119">
        <f>IFERROR(VLOOKUP(N1333,Marks,56,0),"")</f>
        <v>0</v>
      </c>
      <c r="K1340" s="391" t="str">
        <f>IFERROR(VLOOKUP(N1333,Marks,57,0),"")</f>
        <v/>
      </c>
      <c r="L1340" s="391" t="str">
        <f>IFERROR(VLOOKUP(N1333,Marks,58,0),"")</f>
        <v/>
      </c>
      <c r="M1340" s="391" t="str">
        <f>IFERROR(VLOOKUP(N1333,Marks,59,0),"")</f>
        <v/>
      </c>
      <c r="N1340" s="117" t="str">
        <f>IFERROR(VLOOKUP(N1333,Marks,60,0),"")</f>
        <v/>
      </c>
      <c r="O1340" s="119" t="str">
        <f>IFERROR(VLOOKUP(N1333,Marks,61,0),"")</f>
        <v/>
      </c>
      <c r="P1340" s="323" t="str">
        <f>IFERROR(VLOOKUP(N1333,Marks,67,0),"")</f>
        <v/>
      </c>
      <c r="Q1340" s="770"/>
      <c r="R1340" s="122" t="str">
        <f>'Result Sheet'!$AX$4</f>
        <v xml:space="preserve">गणित </v>
      </c>
      <c r="S1340" s="391" t="str">
        <f>IFERROR(VLOOKUP(AD1333,Marks,49,0),"")</f>
        <v/>
      </c>
      <c r="T1340" s="391" t="str">
        <f>IFERROR(VLOOKUP(AD1333,Marks,50,0),"")</f>
        <v/>
      </c>
      <c r="U1340" s="117" t="str">
        <f>IFERROR(VLOOKUP(AD1333,Marks,51,0),"")</f>
        <v/>
      </c>
      <c r="V1340" s="391" t="str">
        <f>IFERROR(VLOOKUP(AD1333,Marks,52,0),"")</f>
        <v/>
      </c>
      <c r="W1340" s="391" t="str">
        <f>IFERROR(VLOOKUP(AD1333,Marks,53,0),"")</f>
        <v/>
      </c>
      <c r="X1340" s="391" t="str">
        <f>IFERROR(VLOOKUP(AD1333,Marks,54,0),"")</f>
        <v/>
      </c>
      <c r="Y1340" s="117" t="str">
        <f>IFERROR(VLOOKUP(AD1333,Marks,55,0),"")</f>
        <v/>
      </c>
      <c r="Z1340" s="119">
        <f>IFERROR(VLOOKUP(AD1333,Marks,56,0),"")</f>
        <v>0</v>
      </c>
      <c r="AA1340" s="391" t="str">
        <f>IFERROR(VLOOKUP(AD1333,Marks,57,0),"")</f>
        <v/>
      </c>
      <c r="AB1340" s="391" t="str">
        <f>IFERROR(VLOOKUP(AD1333,Marks,58,0),"")</f>
        <v/>
      </c>
      <c r="AC1340" s="391" t="str">
        <f>IFERROR(VLOOKUP(AD1333,Marks,59,0),"")</f>
        <v/>
      </c>
      <c r="AD1340" s="117" t="str">
        <f>IFERROR(VLOOKUP(AD1333,Marks,60,0),"")</f>
        <v/>
      </c>
      <c r="AE1340" s="119" t="str">
        <f>IFERROR(VLOOKUP(AD1333,Marks,61,0),"")</f>
        <v/>
      </c>
      <c r="AF1340" s="323" t="str">
        <f>IFERROR(VLOOKUP(AD1333,Marks,67,0),"")</f>
        <v/>
      </c>
    </row>
    <row r="1341" spans="1:32" ht="21" customHeight="1">
      <c r="A1341" s="166" t="str">
        <f>IF(N1333="","",A1340+1)</f>
        <v/>
      </c>
      <c r="B1341" s="122" t="str">
        <f>'Result Sheet'!$BQ$4</f>
        <v xml:space="preserve">पर्यावरण अध्ययन </v>
      </c>
      <c r="C1341" s="391" t="str">
        <f>IFERROR(VLOOKUP(N1333,Marks,68,0),"")</f>
        <v/>
      </c>
      <c r="D1341" s="391" t="str">
        <f>IFERROR(VLOOKUP(N1333,Marks,69,0),"")</f>
        <v/>
      </c>
      <c r="E1341" s="117" t="str">
        <f>IFERROR(VLOOKUP(N1333,Marks,70,0),"")</f>
        <v/>
      </c>
      <c r="F1341" s="391" t="str">
        <f>IFERROR(VLOOKUP(N1333,Marks,71,0),"")</f>
        <v/>
      </c>
      <c r="G1341" s="391" t="str">
        <f>IFERROR(VLOOKUP(N1333,Marks,72,0),"")</f>
        <v/>
      </c>
      <c r="H1341" s="391" t="str">
        <f>IFERROR(VLOOKUP(N1333,Marks,73,0),"")</f>
        <v/>
      </c>
      <c r="I1341" s="117" t="str">
        <f>IFERROR(VLOOKUP(N1333,Marks,74,0),"")</f>
        <v/>
      </c>
      <c r="J1341" s="119">
        <f>IFERROR(VLOOKUP(N1333,Marks,75,0),"")</f>
        <v>0</v>
      </c>
      <c r="K1341" s="391" t="str">
        <f>IFERROR(VLOOKUP(N1333,Marks,76,0),"")</f>
        <v/>
      </c>
      <c r="L1341" s="391" t="str">
        <f>IFERROR(VLOOKUP(N1333,Marks,77,0),"")</f>
        <v/>
      </c>
      <c r="M1341" s="391" t="str">
        <f>IFERROR(VLOOKUP(N1333,Marks,78,0),"")</f>
        <v/>
      </c>
      <c r="N1341" s="117" t="str">
        <f>IFERROR(VLOOKUP(N1333,Marks,79,0),"")</f>
        <v/>
      </c>
      <c r="O1341" s="119" t="str">
        <f>IFERROR(VLOOKUP(N1333,Marks,80,0),"")</f>
        <v/>
      </c>
      <c r="P1341" s="323" t="str">
        <f>IFERROR(VLOOKUP(N1333,Marks,86,0),"")</f>
        <v/>
      </c>
      <c r="Q1341" s="770"/>
      <c r="R1341" s="122" t="str">
        <f>'Result Sheet'!$BQ$4</f>
        <v xml:space="preserve">पर्यावरण अध्ययन </v>
      </c>
      <c r="S1341" s="391" t="str">
        <f>IFERROR(VLOOKUP(AD1333,Marks,68,0),"")</f>
        <v/>
      </c>
      <c r="T1341" s="391" t="str">
        <f>IFERROR(VLOOKUP(AD1333,Marks,69,0),"")</f>
        <v/>
      </c>
      <c r="U1341" s="117" t="str">
        <f>IFERROR(VLOOKUP(AD1333,Marks,70,0),"")</f>
        <v/>
      </c>
      <c r="V1341" s="391" t="str">
        <f>IFERROR(VLOOKUP(AD1333,Marks,71,0),"")</f>
        <v/>
      </c>
      <c r="W1341" s="391" t="str">
        <f>IFERROR(VLOOKUP(AD1333,Marks,72,0),"")</f>
        <v/>
      </c>
      <c r="X1341" s="391" t="str">
        <f>IFERROR(VLOOKUP(AD1333,Marks,73,0),"")</f>
        <v/>
      </c>
      <c r="Y1341" s="117" t="str">
        <f>IFERROR(VLOOKUP(AD1333,Marks,74,0),"")</f>
        <v/>
      </c>
      <c r="Z1341" s="119">
        <f>IFERROR(VLOOKUP(AD1333,Marks,75,0),"")</f>
        <v>0</v>
      </c>
      <c r="AA1341" s="391" t="str">
        <f>IFERROR(VLOOKUP(AD1333,Marks,76,0),"")</f>
        <v/>
      </c>
      <c r="AB1341" s="391" t="str">
        <f>IFERROR(VLOOKUP(AD1333,Marks,77,0),"")</f>
        <v/>
      </c>
      <c r="AC1341" s="391" t="str">
        <f>IFERROR(VLOOKUP(AD1333,Marks,78,0),"")</f>
        <v/>
      </c>
      <c r="AD1341" s="117" t="str">
        <f>IFERROR(VLOOKUP(AD1333,Marks,79,0),"")</f>
        <v/>
      </c>
      <c r="AE1341" s="119" t="str">
        <f>IFERROR(VLOOKUP(AD1333,Marks,80,0),"")</f>
        <v/>
      </c>
      <c r="AF1341" s="323" t="str">
        <f>IFERROR(VLOOKUP(AD1333,Marks,86,0),"")</f>
        <v/>
      </c>
    </row>
    <row r="1342" spans="1:32" ht="25.5" customHeight="1">
      <c r="A1342" s="166" t="str">
        <f>IF(N1333="","",A1341+1)</f>
        <v/>
      </c>
      <c r="B1342" s="392" t="s">
        <v>215</v>
      </c>
      <c r="C1342" s="120" t="str">
        <f>IF(AND(C1338="",C1339="",C1340="",C1341=""),"",IF(OR(C1330=1,C1330=2),SUM(C1338:C1340),SUM(C1338:C1341)))</f>
        <v/>
      </c>
      <c r="D1342" s="120" t="str">
        <f>IF(AND(D1338="",D1339="",D1340="",D1341=""),"",IF(OR(C1330=1,C1330=2),SUM(D1338:D1340),SUM(D1338:D1341)))</f>
        <v/>
      </c>
      <c r="E1342" s="120" t="str">
        <f>IF(AND(E1338="",E1339="",E1340="",E1341=""),"",IF(OR(C1330=1,C1330=2),SUM(E1338:E1340),SUM(E1338:E1341)))</f>
        <v/>
      </c>
      <c r="F1342" s="120" t="str">
        <f>IF(AND(F1338="",F1339="",F1340="",F1341=""),"",IF(OR(C1330=1,C1330=2),SUM(F1338:F1340),SUM(F1338:F1341)))</f>
        <v/>
      </c>
      <c r="G1342" s="120" t="str">
        <f>IF(AND(G1338="",G1339="",G1340="",G1341=""),"",IF(OR(C1330=1,C1330=2),SUM(G1338:G1340),SUM(G1338:G1341)))</f>
        <v/>
      </c>
      <c r="H1342" s="120" t="str">
        <f>IF(AND(H1338="",H1339="",H1340="",H1341=""),"",IF(OR(C1330=1,C1330=2),SUM(H1338:H1340),SUM(H1338:H1341)))</f>
        <v/>
      </c>
      <c r="I1342" s="120" t="str">
        <f>IF(AND(I1338="",I1339="",I1340="",I1341=""),"",IF(OR(C1330=1,C1330=2),SUM(I1338:I1340),SUM(I1338:I1341)))</f>
        <v/>
      </c>
      <c r="J1342" s="120">
        <f>IF(AND(J1338="",J1339="",J1340="",J1341=""),"",IF(OR(C1330=1,C1330=2),SUM(J1338:J1340),SUM(J1338:J1341)))</f>
        <v>0</v>
      </c>
      <c r="K1342" s="120" t="str">
        <f>IF(AND(K1338="",K1339="",K1340="",K1341=""),"",IF(OR(C1330=1,C1330=2),SUM(K1338:K1340),SUM(K1338:K1341)))</f>
        <v/>
      </c>
      <c r="L1342" s="120" t="str">
        <f>IF(AND(L1338="",L1339="",L1340="",L1341=""),"",IF(OR(C1330=1,C1330=2),SUM(L1338:L1340),SUM(L1338:L1341)))</f>
        <v/>
      </c>
      <c r="M1342" s="120" t="str">
        <f>IF(AND(M1338="",M1339="",M1340="",M1341=""),"",IF(OR(C1330=1,C1330=2),SUM(M1338:M1340),SUM(M1338:M1341)))</f>
        <v/>
      </c>
      <c r="N1342" s="120" t="str">
        <f>IF(AND(N1338="",N1339="",N1340="",N1341=""),"",IF(OR(C1330=1,C1330=2),SUM(N1338:N1340),SUM(N1338:N1341)))</f>
        <v/>
      </c>
      <c r="O1342" s="120" t="str">
        <f>IF(AND(O1338="",O1339="",O1340="",O1341=""),"",IF(OR(C1330=1,C1330=2),SUM(O1338:O1340),SUM(O1338:O1341)))</f>
        <v/>
      </c>
      <c r="P1342" s="326" t="str">
        <f>IF(OR(N1333="",E1331="",O1342=""),"",IF(O1342&gt;=81%*P1337,"A",IF(O1342&gt;=61%*P1337,"B",IF(O1342&gt;=41%*P1337,"C",IF(O1342&gt;=21%*P1337,"D","E")))))</f>
        <v/>
      </c>
      <c r="Q1342" s="770"/>
      <c r="R1342" s="392" t="s">
        <v>215</v>
      </c>
      <c r="S1342" s="120" t="str">
        <f>IF(AND(S1338="",S1339="",S1340="",S1341=""),"",IF(OR(S1330=1,S1330=2),SUM(S1338:S1340),SUM(S1338:S1341)))</f>
        <v/>
      </c>
      <c r="T1342" s="120" t="str">
        <f>IF(AND(T1338="",T1339="",T1340="",T1341=""),"",IF(OR(S1330=1,S1330=2),SUM(T1338:T1340),SUM(T1338:T1341)))</f>
        <v/>
      </c>
      <c r="U1342" s="120" t="str">
        <f>IF(AND(U1338="",U1339="",U1340="",U1341=""),"",IF(OR(S1330=1,S1330=2),SUM(U1338:U1340),SUM(U1338:U1341)))</f>
        <v/>
      </c>
      <c r="V1342" s="120" t="str">
        <f>IF(AND(V1338="",V1339="",V1340="",V1341=""),"",IF(OR(S1330=1,S1330=2),SUM(V1338:V1340),SUM(V1338:V1341)))</f>
        <v/>
      </c>
      <c r="W1342" s="120" t="str">
        <f>IF(AND(W1338="",W1339="",W1340="",W1341=""),"",IF(OR(S1330=1,S1330=2),SUM(W1338:W1340),SUM(W1338:W1341)))</f>
        <v/>
      </c>
      <c r="X1342" s="120" t="str">
        <f>IF(AND(X1338="",X1339="",X1340="",X1341=""),"",IF(OR(S1330=1,S1330=2),SUM(X1338:X1340),SUM(X1338:X1341)))</f>
        <v/>
      </c>
      <c r="Y1342" s="120" t="str">
        <f>IF(AND(Y1338="",Y1339="",Y1340="",Y1341=""),"",IF(OR(S1330=1,S1330=2),SUM(Y1338:Y1340),SUM(Y1338:Y1341)))</f>
        <v/>
      </c>
      <c r="Z1342" s="120">
        <f>IF(AND(Z1338="",Z1339="",Z1340="",Z1341=""),"",IF(OR(S1330=1,S1330=2),SUM(Z1338:Z1340),SUM(Z1338:Z1341)))</f>
        <v>0</v>
      </c>
      <c r="AA1342" s="120" t="str">
        <f>IF(AND(AA1338="",AA1339="",AA1340="",AA1341=""),"",IF(OR(S1330=1,S1330=2),SUM(AA1338:AA1340),SUM(AA1338:AA1341)))</f>
        <v/>
      </c>
      <c r="AB1342" s="120" t="str">
        <f>IF(AND(AB1338="",AB1339="",AB1340="",AB1341=""),"",IF(OR(S1330=1,S1330=2),SUM(AB1338:AB1340),SUM(AB1338:AB1341)))</f>
        <v/>
      </c>
      <c r="AC1342" s="120" t="str">
        <f>IF(AND(AC1338="",AC1339="",AC1340="",AC1341=""),"",IF(OR(S1330=1,S1330=2),SUM(AC1338:AC1340),SUM(AC1338:AC1341)))</f>
        <v/>
      </c>
      <c r="AD1342" s="120" t="str">
        <f>IF(AND(AD1338="",AD1339="",AD1340="",AD1341=""),"",IF(OR(S1330=1,S1330=2),SUM(AD1338:AD1340),SUM(AD1338:AD1341)))</f>
        <v/>
      </c>
      <c r="AE1342" s="120" t="str">
        <f>IF(AND(AE1338="",AE1339="",AE1340="",AE1341=""),"",IF(OR(S1330=1,S1330=2),SUM(AE1338:AE1340),SUM(AE1338:AE1341)))</f>
        <v/>
      </c>
      <c r="AF1342" s="326" t="str">
        <f>IF(OR(AD1333="",U1331="",AE1342=""),"",IF(AE1342&gt;=81%*AF1337,"A",IF(AE1342&gt;=61%*AF1337,"B",IF(AE1342&gt;=41%*AF1337,"C",IF(AE1342&gt;=21%*AF1337,"D","E")))))</f>
        <v/>
      </c>
    </row>
    <row r="1343" spans="1:32" ht="9" customHeight="1">
      <c r="A1343" s="166" t="str">
        <f>IF(N1333="","",A1342+1)</f>
        <v/>
      </c>
      <c r="B1343" s="737"/>
      <c r="C1343" s="737"/>
      <c r="D1343" s="737"/>
      <c r="E1343" s="737"/>
      <c r="F1343" s="737"/>
      <c r="G1343" s="737"/>
      <c r="H1343" s="737"/>
      <c r="I1343" s="737"/>
      <c r="J1343" s="737"/>
      <c r="K1343" s="737"/>
      <c r="L1343" s="737"/>
      <c r="M1343" s="737"/>
      <c r="N1343" s="737"/>
      <c r="O1343" s="737"/>
      <c r="P1343" s="737"/>
      <c r="Q1343" s="770"/>
      <c r="R1343" s="737"/>
      <c r="S1343" s="737"/>
      <c r="T1343" s="737"/>
      <c r="U1343" s="737"/>
      <c r="V1343" s="737"/>
      <c r="W1343" s="737"/>
      <c r="X1343" s="737"/>
      <c r="Y1343" s="737"/>
      <c r="Z1343" s="737"/>
      <c r="AA1343" s="737"/>
      <c r="AB1343" s="737"/>
      <c r="AC1343" s="737"/>
      <c r="AD1343" s="737"/>
      <c r="AE1343" s="737"/>
      <c r="AF1343" s="737"/>
    </row>
    <row r="1344" spans="1:32" ht="22.5" customHeight="1">
      <c r="A1344" s="166" t="str">
        <f>IF(N1333="","",A1343+1)</f>
        <v/>
      </c>
      <c r="B1344" s="738" t="s">
        <v>213</v>
      </c>
      <c r="C1344" s="738"/>
      <c r="D1344" s="739" t="s">
        <v>229</v>
      </c>
      <c r="E1344" s="740"/>
      <c r="F1344" s="393" t="s">
        <v>186</v>
      </c>
      <c r="G1344" s="738" t="s">
        <v>213</v>
      </c>
      <c r="H1344" s="738"/>
      <c r="I1344" s="739" t="s">
        <v>229</v>
      </c>
      <c r="J1344" s="740"/>
      <c r="K1344" s="393" t="s">
        <v>186</v>
      </c>
      <c r="L1344" s="738" t="s">
        <v>213</v>
      </c>
      <c r="M1344" s="738"/>
      <c r="N1344" s="739" t="s">
        <v>229</v>
      </c>
      <c r="O1344" s="740"/>
      <c r="P1344" s="393" t="s">
        <v>186</v>
      </c>
      <c r="Q1344" s="770"/>
      <c r="R1344" s="738" t="s">
        <v>213</v>
      </c>
      <c r="S1344" s="738"/>
      <c r="T1344" s="739" t="s">
        <v>229</v>
      </c>
      <c r="U1344" s="740"/>
      <c r="V1344" s="393" t="s">
        <v>186</v>
      </c>
      <c r="W1344" s="738" t="s">
        <v>213</v>
      </c>
      <c r="X1344" s="738"/>
      <c r="Y1344" s="739" t="s">
        <v>229</v>
      </c>
      <c r="Z1344" s="740"/>
      <c r="AA1344" s="393" t="s">
        <v>186</v>
      </c>
      <c r="AB1344" s="738" t="s">
        <v>213</v>
      </c>
      <c r="AC1344" s="738"/>
      <c r="AD1344" s="739" t="s">
        <v>229</v>
      </c>
      <c r="AE1344" s="740"/>
      <c r="AF1344" s="393" t="s">
        <v>186</v>
      </c>
    </row>
    <row r="1345" spans="1:32" ht="21.75" customHeight="1">
      <c r="A1345" s="166" t="str">
        <f>IF(N1333="","",A1344+1)</f>
        <v/>
      </c>
      <c r="B1345" s="741" t="s">
        <v>221</v>
      </c>
      <c r="C1345" s="742"/>
      <c r="D1345" s="742"/>
      <c r="E1345" s="119" t="str">
        <f>IFERROR(VLOOKUP(N1333,Marks,90,0),"")</f>
        <v/>
      </c>
      <c r="F1345" s="130" t="str">
        <f>IFERROR(VLOOKUP(N1333,Marks,94,0),"")</f>
        <v/>
      </c>
      <c r="G1345" s="741" t="s">
        <v>192</v>
      </c>
      <c r="H1345" s="742"/>
      <c r="I1345" s="742"/>
      <c r="J1345" s="119" t="str">
        <f>IFERROR(VLOOKUP(N1333,Marks,98,0),"")</f>
        <v/>
      </c>
      <c r="K1345" s="130" t="str">
        <f>IFERROR(VLOOKUP(N1333,Marks,102,0),"")</f>
        <v/>
      </c>
      <c r="L1345" s="743" t="s">
        <v>193</v>
      </c>
      <c r="M1345" s="744"/>
      <c r="N1345" s="744"/>
      <c r="O1345" s="119" t="str">
        <f>IFERROR(VLOOKUP(N1333,Marks,106,0),"")</f>
        <v/>
      </c>
      <c r="P1345" s="130" t="str">
        <f>IFERROR(VLOOKUP(N1333,Marks,110,0),"")</f>
        <v/>
      </c>
      <c r="Q1345" s="770"/>
      <c r="R1345" s="740" t="s">
        <v>221</v>
      </c>
      <c r="S1345" s="740"/>
      <c r="T1345" s="740"/>
      <c r="U1345" s="119" t="str">
        <f>IFERROR(VLOOKUP(AD1333,Marks,90,0),"")</f>
        <v/>
      </c>
      <c r="V1345" s="130" t="str">
        <f>IFERROR(VLOOKUP(AD1333,Marks,94,0),"")</f>
        <v/>
      </c>
      <c r="W1345" s="740" t="s">
        <v>192</v>
      </c>
      <c r="X1345" s="740"/>
      <c r="Y1345" s="740"/>
      <c r="Z1345" s="119" t="str">
        <f>IFERROR(VLOOKUP(AD1333,Marks,98,0),"")</f>
        <v/>
      </c>
      <c r="AA1345" s="130" t="str">
        <f>IFERROR(VLOOKUP(AD1333,Marks,102,0),"")</f>
        <v/>
      </c>
      <c r="AB1345" s="745" t="s">
        <v>193</v>
      </c>
      <c r="AC1345" s="745"/>
      <c r="AD1345" s="745"/>
      <c r="AE1345" s="119" t="str">
        <f>IFERROR(VLOOKUP(AD1333,Marks,106,0),"")</f>
        <v/>
      </c>
      <c r="AF1345" s="130" t="str">
        <f>IFERROR(VLOOKUP(AD1333,Marks,110,0),"")</f>
        <v/>
      </c>
    </row>
    <row r="1346" spans="1:32" ht="21" customHeight="1">
      <c r="A1346" s="166" t="str">
        <f>IF(N1333="","",A1345+1)</f>
        <v/>
      </c>
      <c r="B1346" s="732" t="s">
        <v>216</v>
      </c>
      <c r="C1346" s="732"/>
      <c r="D1346" s="732"/>
      <c r="E1346" s="746" t="str">
        <f>IFERROR(VLOOKUP(N1333,Marks,116,0),"")</f>
        <v/>
      </c>
      <c r="F1346" s="746"/>
      <c r="G1346" s="746"/>
      <c r="H1346" s="746"/>
      <c r="I1346" s="732" t="s">
        <v>217</v>
      </c>
      <c r="J1346" s="732"/>
      <c r="K1346" s="732"/>
      <c r="L1346" s="732"/>
      <c r="M1346" s="747" t="str">
        <f>IFERROR(VLOOKUP(N1333,Marks,117,0),"")</f>
        <v/>
      </c>
      <c r="N1346" s="747"/>
      <c r="O1346" s="747"/>
      <c r="P1346" s="747"/>
      <c r="Q1346" s="770"/>
      <c r="R1346" s="732" t="s">
        <v>216</v>
      </c>
      <c r="S1346" s="732"/>
      <c r="T1346" s="732"/>
      <c r="U1346" s="746" t="str">
        <f>IFERROR(VLOOKUP(AD1333,Marks,116,0),"")</f>
        <v/>
      </c>
      <c r="V1346" s="746"/>
      <c r="W1346" s="746"/>
      <c r="X1346" s="746"/>
      <c r="Y1346" s="732" t="s">
        <v>217</v>
      </c>
      <c r="Z1346" s="732"/>
      <c r="AA1346" s="732"/>
      <c r="AB1346" s="732"/>
      <c r="AC1346" s="747" t="str">
        <f>IFERROR(VLOOKUP(AD1333,Marks,117,0),"")</f>
        <v/>
      </c>
      <c r="AD1346" s="747"/>
      <c r="AE1346" s="747"/>
      <c r="AF1346" s="747"/>
    </row>
    <row r="1347" spans="1:32" ht="21" customHeight="1">
      <c r="A1347" s="166" t="str">
        <f>IF(N1333="","",A1346+1)</f>
        <v/>
      </c>
      <c r="B1347" s="732" t="s">
        <v>218</v>
      </c>
      <c r="C1347" s="732"/>
      <c r="D1347" s="732"/>
      <c r="E1347" s="774" t="str">
        <f>IFERROR(VLOOKUP(N1333,Marks,115,0),"")</f>
        <v/>
      </c>
      <c r="F1347" s="774"/>
      <c r="G1347" s="774"/>
      <c r="H1347" s="774"/>
      <c r="I1347" s="732" t="s">
        <v>219</v>
      </c>
      <c r="J1347" s="732"/>
      <c r="K1347" s="732"/>
      <c r="L1347" s="732"/>
      <c r="M1347" s="733" t="str">
        <f>IFERROR(VLOOKUP(N1333,Marks,112,0),"")</f>
        <v/>
      </c>
      <c r="N1347" s="733"/>
      <c r="O1347" s="733"/>
      <c r="P1347" s="733"/>
      <c r="Q1347" s="770"/>
      <c r="R1347" s="732" t="s">
        <v>218</v>
      </c>
      <c r="S1347" s="732"/>
      <c r="T1347" s="732"/>
      <c r="U1347" s="774" t="str">
        <f>IFERROR(VLOOKUP(AD1333,Marks,115,0),"")</f>
        <v/>
      </c>
      <c r="V1347" s="774"/>
      <c r="W1347" s="774"/>
      <c r="X1347" s="774"/>
      <c r="Y1347" s="732" t="s">
        <v>219</v>
      </c>
      <c r="Z1347" s="732"/>
      <c r="AA1347" s="732"/>
      <c r="AB1347" s="732"/>
      <c r="AC1347" s="733" t="str">
        <f>IFERROR(VLOOKUP(AD1333,Marks,112,0),"")</f>
        <v/>
      </c>
      <c r="AD1347" s="733"/>
      <c r="AE1347" s="733"/>
      <c r="AF1347" s="733"/>
    </row>
    <row r="1348" spans="1:32" ht="21" customHeight="1">
      <c r="A1348" s="166" t="str">
        <f>IF(N1333="","",A1347+1)</f>
        <v/>
      </c>
      <c r="B1348" s="732" t="s">
        <v>220</v>
      </c>
      <c r="C1348" s="732"/>
      <c r="D1348" s="732"/>
      <c r="E1348" s="324" t="str">
        <f>IFERROR(VLOOKUP(N1333,Marks,113,0),"")</f>
        <v/>
      </c>
      <c r="F1348" s="325" t="s">
        <v>341</v>
      </c>
      <c r="G1348" s="734" t="str">
        <f>IF(OR(N1333="",E1331="",O1342=""),"",IF(O1342&gt;=81%*P1337,"A",IF(O1342&gt;=61%*P1337,"B",IF(O1342&gt;=41%*P1337,"C",IF(O1342&gt;=21%*P1337,"D","E")))))</f>
        <v/>
      </c>
      <c r="H1348" s="734"/>
      <c r="I1348" s="732" t="s">
        <v>222</v>
      </c>
      <c r="J1348" s="732"/>
      <c r="K1348" s="732"/>
      <c r="L1348" s="732"/>
      <c r="M1348" s="769" t="str">
        <f>IFERROR(VLOOKUP(N1333,Marks,114,0),"")</f>
        <v/>
      </c>
      <c r="N1348" s="769"/>
      <c r="O1348" s="769"/>
      <c r="P1348" s="769"/>
      <c r="Q1348" s="770"/>
      <c r="R1348" s="732" t="s">
        <v>220</v>
      </c>
      <c r="S1348" s="732"/>
      <c r="T1348" s="732"/>
      <c r="U1348" s="324" t="str">
        <f>IFERROR(VLOOKUP(AD1333,Marks,113,0),"")</f>
        <v/>
      </c>
      <c r="V1348" s="325" t="s">
        <v>341</v>
      </c>
      <c r="W1348" s="734" t="str">
        <f>IF(OR(AD1333="",U1331="",AE1342=""),"",IF(AE1342&gt;=81%*AF1337,"A",IF(AE1342&gt;=61%*AF1337,"B",IF(AE1342&gt;=41%*AF1337,"C",IF(AE1342&gt;=21%*AF1337,"D","E")))))</f>
        <v/>
      </c>
      <c r="X1348" s="734"/>
      <c r="Y1348" s="732" t="s">
        <v>222</v>
      </c>
      <c r="Z1348" s="732"/>
      <c r="AA1348" s="732"/>
      <c r="AB1348" s="732"/>
      <c r="AC1348" s="769" t="str">
        <f>IFERROR(VLOOKUP(AD1333,Marks,114,0),"")</f>
        <v/>
      </c>
      <c r="AD1348" s="769"/>
      <c r="AE1348" s="769"/>
      <c r="AF1348" s="769"/>
    </row>
    <row r="1349" spans="1:32" ht="21" customHeight="1">
      <c r="A1349" s="166" t="str">
        <f>IF(N1333="","",A1348+1)</f>
        <v/>
      </c>
      <c r="B1349" s="768" t="s">
        <v>228</v>
      </c>
      <c r="C1349" s="768"/>
      <c r="D1349" s="768"/>
      <c r="E1349" s="735">
        <f>'Master sheet'!$C$10</f>
        <v>44697</v>
      </c>
      <c r="F1349" s="735"/>
      <c r="G1349" s="735"/>
      <c r="H1349" s="318"/>
      <c r="I1349" s="121"/>
      <c r="J1349" s="121"/>
      <c r="K1349" s="76"/>
      <c r="L1349" s="121"/>
      <c r="M1349" s="121"/>
      <c r="N1349" s="121"/>
      <c r="O1349" s="121"/>
      <c r="P1349" s="121"/>
      <c r="Q1349" s="770"/>
      <c r="R1349" s="768" t="s">
        <v>228</v>
      </c>
      <c r="S1349" s="768"/>
      <c r="T1349" s="768"/>
      <c r="U1349" s="735">
        <f>'Master sheet'!$C$10</f>
        <v>44697</v>
      </c>
      <c r="V1349" s="735"/>
      <c r="W1349" s="735"/>
      <c r="X1349" s="121"/>
      <c r="Y1349" s="121"/>
      <c r="Z1349" s="121"/>
      <c r="AA1349" s="76"/>
      <c r="AB1349" s="121"/>
      <c r="AC1349" s="121"/>
      <c r="AD1349" s="121"/>
      <c r="AE1349" s="121"/>
      <c r="AF1349" s="121"/>
    </row>
    <row r="1350" spans="1:32" ht="43.5" customHeight="1">
      <c r="A1350" s="166" t="str">
        <f>IF(N1333="","",A1349+1)</f>
        <v/>
      </c>
      <c r="B1350" s="755" t="str">
        <f>IF(AND(C1330=1),CONCATENATE("( ",UPPER('Master sheet'!$F$10)," )"),IF(AND(C1330=2),CONCATENATE("( ",UPPER('Master sheet'!$F$18)," )"),IF(AND(C1330=3),CONCATENATE("( ",UPPER('Master sheet'!$J$10)," )"),IF(AND(C1330=4),CONCATENATE("( ",UPPER('Master sheet'!$J$18)," )"),""))))</f>
        <v/>
      </c>
      <c r="C1350" s="755"/>
      <c r="D1350" s="755"/>
      <c r="E1350" s="755"/>
      <c r="F1350" s="756" t="str">
        <f>IF(AND(N1333=""),"",CONCATENATE("(",'Master sheet'!$C$14," )"))</f>
        <v/>
      </c>
      <c r="G1350" s="756"/>
      <c r="H1350" s="756"/>
      <c r="I1350" s="756"/>
      <c r="J1350" s="756"/>
      <c r="K1350" s="756" t="str">
        <f>IF(AND(N1333=""),"",CONCATENATE("(",'Master sheet'!$C$12," )"))</f>
        <v/>
      </c>
      <c r="L1350" s="756"/>
      <c r="M1350" s="756"/>
      <c r="N1350" s="756"/>
      <c r="O1350" s="756"/>
      <c r="P1350" s="756"/>
      <c r="Q1350" s="770"/>
      <c r="R1350" s="755" t="str">
        <f>IF(AND(S1330=1),CONCATENATE("( ",UPPER('Master sheet'!$F$10)," )"),IF(AND(S1330=2),CONCATENATE("( ",UPPER('Master sheet'!$F$18)," )"),IF(AND(S1330=3),CONCATENATE("( ",UPPER('Master sheet'!$J$10)," )"),IF(AND(S1330=4),CONCATENATE("( ",UPPER('Master sheet'!$J$18)," )"),""))))</f>
        <v/>
      </c>
      <c r="S1350" s="755"/>
      <c r="T1350" s="755"/>
      <c r="U1350" s="755"/>
      <c r="V1350" s="756" t="str">
        <f>IF(AND(AD1333=""),"",CONCATENATE("(",'Master sheet'!$C$14," )"))</f>
        <v/>
      </c>
      <c r="W1350" s="756"/>
      <c r="X1350" s="756"/>
      <c r="Y1350" s="756"/>
      <c r="Z1350" s="756"/>
      <c r="AA1350" s="756" t="str">
        <f>IF(AND(AD1333=""),"",CONCATENATE("(",'Master sheet'!$C$12," )"))</f>
        <v/>
      </c>
      <c r="AB1350" s="756"/>
      <c r="AC1350" s="756"/>
      <c r="AD1350" s="756"/>
      <c r="AE1350" s="756"/>
      <c r="AF1350" s="756"/>
    </row>
    <row r="1351" spans="1:32" ht="21.75" customHeight="1">
      <c r="A1351" s="166" t="str">
        <f>IF(N1333="","",A1350+1)</f>
        <v/>
      </c>
      <c r="B1351" s="757" t="s">
        <v>223</v>
      </c>
      <c r="C1351" s="757"/>
      <c r="D1351" s="757"/>
      <c r="E1351" s="757"/>
      <c r="F1351" s="758" t="s">
        <v>224</v>
      </c>
      <c r="G1351" s="758"/>
      <c r="H1351" s="758"/>
      <c r="I1351" s="758"/>
      <c r="J1351" s="758"/>
      <c r="K1351" s="757" t="s">
        <v>225</v>
      </c>
      <c r="L1351" s="757"/>
      <c r="M1351" s="757"/>
      <c r="N1351" s="757"/>
      <c r="O1351" s="757"/>
      <c r="P1351" s="757"/>
      <c r="Q1351" s="770"/>
      <c r="R1351" s="757" t="s">
        <v>223</v>
      </c>
      <c r="S1351" s="757"/>
      <c r="T1351" s="757"/>
      <c r="U1351" s="757"/>
      <c r="V1351" s="758" t="s">
        <v>224</v>
      </c>
      <c r="W1351" s="758"/>
      <c r="X1351" s="758"/>
      <c r="Y1351" s="758"/>
      <c r="Z1351" s="758"/>
      <c r="AA1351" s="757" t="s">
        <v>225</v>
      </c>
      <c r="AB1351" s="757"/>
      <c r="AC1351" s="757"/>
      <c r="AD1351" s="757"/>
      <c r="AE1351" s="757"/>
      <c r="AF1351" s="757"/>
    </row>
    <row r="1353" spans="1:32" ht="21.9" customHeight="1">
      <c r="A1353" s="165" t="str">
        <f>IF(N1359="","",1)</f>
        <v/>
      </c>
      <c r="B1353" s="759" t="s">
        <v>203</v>
      </c>
      <c r="C1353" s="759"/>
      <c r="D1353" s="759"/>
      <c r="E1353" s="759"/>
      <c r="F1353" s="759"/>
      <c r="G1353" s="759"/>
      <c r="H1353" s="759"/>
      <c r="I1353" s="759"/>
      <c r="J1353" s="759"/>
      <c r="K1353" s="759"/>
      <c r="L1353" s="759"/>
      <c r="M1353" s="759"/>
      <c r="N1353" s="759"/>
      <c r="O1353" s="759"/>
      <c r="P1353" s="759"/>
      <c r="Q1353" s="770" t="s">
        <v>249</v>
      </c>
      <c r="R1353" s="759" t="s">
        <v>203</v>
      </c>
      <c r="S1353" s="759"/>
      <c r="T1353" s="759"/>
      <c r="U1353" s="759"/>
      <c r="V1353" s="759"/>
      <c r="W1353" s="759"/>
      <c r="X1353" s="759"/>
      <c r="Y1353" s="759"/>
      <c r="Z1353" s="759"/>
      <c r="AA1353" s="759"/>
      <c r="AB1353" s="759"/>
      <c r="AC1353" s="759"/>
      <c r="AD1353" s="759"/>
      <c r="AE1353" s="759"/>
      <c r="AF1353" s="759"/>
    </row>
    <row r="1354" spans="1:32" ht="21.9" customHeight="1">
      <c r="A1354" s="166" t="str">
        <f>IF(N1359="","",A1353+1)</f>
        <v/>
      </c>
      <c r="B1354" s="771" t="s">
        <v>204</v>
      </c>
      <c r="C1354" s="771"/>
      <c r="D1354" s="771"/>
      <c r="E1354" s="771"/>
      <c r="F1354" s="771"/>
      <c r="G1354" s="771"/>
      <c r="H1354" s="771"/>
      <c r="I1354" s="771"/>
      <c r="J1354" s="771"/>
      <c r="K1354" s="771"/>
      <c r="L1354" s="771"/>
      <c r="M1354" s="771"/>
      <c r="N1354" s="771"/>
      <c r="O1354" s="771"/>
      <c r="P1354" s="771"/>
      <c r="Q1354" s="770"/>
      <c r="R1354" s="771" t="s">
        <v>204</v>
      </c>
      <c r="S1354" s="771"/>
      <c r="T1354" s="771"/>
      <c r="U1354" s="771"/>
      <c r="V1354" s="771"/>
      <c r="W1354" s="771"/>
      <c r="X1354" s="771"/>
      <c r="Y1354" s="771"/>
      <c r="Z1354" s="771"/>
      <c r="AA1354" s="771"/>
      <c r="AB1354" s="771"/>
      <c r="AC1354" s="771"/>
      <c r="AD1354" s="771"/>
      <c r="AE1354" s="771"/>
      <c r="AF1354" s="771"/>
    </row>
    <row r="1355" spans="1:32" ht="21.9" customHeight="1">
      <c r="A1355" s="166" t="str">
        <f>IF(N1359="","",A1354+1)</f>
        <v/>
      </c>
      <c r="B1355" s="772" t="s">
        <v>168</v>
      </c>
      <c r="C1355" s="772"/>
      <c r="D1355" s="772"/>
      <c r="E1355" s="773" t="str">
        <f>IF(AND(N1359=""),"",'Result Sheet'!$F$2)</f>
        <v/>
      </c>
      <c r="F1355" s="773"/>
      <c r="G1355" s="773"/>
      <c r="H1355" s="773"/>
      <c r="I1355" s="773"/>
      <c r="J1355" s="773"/>
      <c r="K1355" s="773"/>
      <c r="L1355" s="773"/>
      <c r="M1355" s="773"/>
      <c r="N1355" s="773"/>
      <c r="O1355" s="773"/>
      <c r="P1355" s="773"/>
      <c r="Q1355" s="770"/>
      <c r="R1355" s="772" t="s">
        <v>168</v>
      </c>
      <c r="S1355" s="772"/>
      <c r="T1355" s="772"/>
      <c r="U1355" s="773" t="str">
        <f>IF(AND(AD1359=""),"",'Result Sheet'!$F$2)</f>
        <v/>
      </c>
      <c r="V1355" s="773"/>
      <c r="W1355" s="773"/>
      <c r="X1355" s="773"/>
      <c r="Y1355" s="773"/>
      <c r="Z1355" s="773"/>
      <c r="AA1355" s="773"/>
      <c r="AB1355" s="773"/>
      <c r="AC1355" s="773"/>
      <c r="AD1355" s="773"/>
      <c r="AE1355" s="773"/>
      <c r="AF1355" s="773"/>
    </row>
    <row r="1356" spans="1:32" ht="21.9" customHeight="1">
      <c r="A1356" s="166" t="str">
        <f>IF(N1359="","",A1355+1)</f>
        <v/>
      </c>
      <c r="B1356" s="164" t="s">
        <v>169</v>
      </c>
      <c r="C1356" s="748" t="str">
        <f>IFERROR(VLOOKUP(N1359,Marks,2,0),"")</f>
        <v/>
      </c>
      <c r="D1356" s="748"/>
      <c r="E1356" s="766" t="s">
        <v>212</v>
      </c>
      <c r="F1356" s="766"/>
      <c r="G1356" s="766"/>
      <c r="H1356" s="748" t="str">
        <f>IFERROR(VLOOKUP(N1359,Marks,3,0),"")</f>
        <v/>
      </c>
      <c r="I1356" s="748"/>
      <c r="J1356" s="749" t="s">
        <v>205</v>
      </c>
      <c r="K1356" s="749"/>
      <c r="L1356" s="749"/>
      <c r="M1356" s="749"/>
      <c r="N1356" s="750" t="str">
        <f>IF(AND(N1359=""),"",'Marks Entry 1st'!$I$2)</f>
        <v/>
      </c>
      <c r="O1356" s="750"/>
      <c r="P1356" s="750"/>
      <c r="Q1356" s="770"/>
      <c r="R1356" s="164" t="s">
        <v>169</v>
      </c>
      <c r="S1356" s="748" t="str">
        <f>IFERROR(VLOOKUP(AD1359,Marks,2,0),"")</f>
        <v/>
      </c>
      <c r="T1356" s="748"/>
      <c r="U1356" s="766" t="s">
        <v>212</v>
      </c>
      <c r="V1356" s="766"/>
      <c r="W1356" s="766"/>
      <c r="X1356" s="748" t="str">
        <f>IFERROR(VLOOKUP(AD1359,Marks,3,0),"")</f>
        <v/>
      </c>
      <c r="Y1356" s="748"/>
      <c r="Z1356" s="749" t="s">
        <v>205</v>
      </c>
      <c r="AA1356" s="749"/>
      <c r="AB1356" s="749"/>
      <c r="AC1356" s="749"/>
      <c r="AD1356" s="750" t="str">
        <f>IF(AND(AD1359=""),"",'Marks Entry 1st'!$I$2)</f>
        <v/>
      </c>
      <c r="AE1356" s="750"/>
      <c r="AF1356" s="750"/>
    </row>
    <row r="1357" spans="1:32" ht="21.9" customHeight="1">
      <c r="A1357" s="166" t="str">
        <f>IF(N1359="","",A1356+1)</f>
        <v/>
      </c>
      <c r="B1357" s="751" t="s">
        <v>206</v>
      </c>
      <c r="C1357" s="751"/>
      <c r="D1357" s="751"/>
      <c r="E1357" s="752" t="str">
        <f>IFERROR(VLOOKUP(N1359,Marks,6,0),"")</f>
        <v/>
      </c>
      <c r="F1357" s="752"/>
      <c r="G1357" s="752"/>
      <c r="H1357" s="752"/>
      <c r="I1357" s="752"/>
      <c r="J1357" s="753" t="s">
        <v>209</v>
      </c>
      <c r="K1357" s="753"/>
      <c r="L1357" s="753"/>
      <c r="M1357" s="753"/>
      <c r="N1357" s="754" t="str">
        <f>IFERROR(VLOOKUP(N1359,Marks,5,0),"")</f>
        <v/>
      </c>
      <c r="O1357" s="754"/>
      <c r="P1357" s="754"/>
      <c r="Q1357" s="770"/>
      <c r="R1357" s="751" t="s">
        <v>206</v>
      </c>
      <c r="S1357" s="751"/>
      <c r="T1357" s="751"/>
      <c r="U1357" s="752" t="str">
        <f>IFERROR(VLOOKUP(AD1359,Marks,6,0),"")</f>
        <v/>
      </c>
      <c r="V1357" s="752"/>
      <c r="W1357" s="752"/>
      <c r="X1357" s="752"/>
      <c r="Y1357" s="752"/>
      <c r="Z1357" s="753" t="s">
        <v>209</v>
      </c>
      <c r="AA1357" s="753"/>
      <c r="AB1357" s="753"/>
      <c r="AC1357" s="753"/>
      <c r="AD1357" s="754" t="str">
        <f>IFERROR(VLOOKUP(AD1359,Marks,5,0),"")</f>
        <v/>
      </c>
      <c r="AE1357" s="754"/>
      <c r="AF1357" s="754"/>
    </row>
    <row r="1358" spans="1:32" ht="21.9" customHeight="1">
      <c r="A1358" s="166" t="str">
        <f>IF(N1359="","",A1357+1)</f>
        <v/>
      </c>
      <c r="B1358" s="751" t="s">
        <v>207</v>
      </c>
      <c r="C1358" s="751"/>
      <c r="D1358" s="751"/>
      <c r="E1358" s="752" t="str">
        <f>IFERROR(VLOOKUP(N1359,Marks,7,0),"")</f>
        <v/>
      </c>
      <c r="F1358" s="752"/>
      <c r="G1358" s="752"/>
      <c r="H1358" s="752"/>
      <c r="I1358" s="752"/>
      <c r="J1358" s="753" t="s">
        <v>210</v>
      </c>
      <c r="K1358" s="753"/>
      <c r="L1358" s="753"/>
      <c r="M1358" s="753"/>
      <c r="N1358" s="767" t="str">
        <f>IFERROR(VLOOKUP(N1359,Marks,4,0),"")</f>
        <v/>
      </c>
      <c r="O1358" s="767"/>
      <c r="P1358" s="767"/>
      <c r="Q1358" s="770"/>
      <c r="R1358" s="751" t="s">
        <v>207</v>
      </c>
      <c r="S1358" s="751"/>
      <c r="T1358" s="751"/>
      <c r="U1358" s="752" t="str">
        <f>IFERROR(VLOOKUP(AD1359,Marks,7,0),"")</f>
        <v/>
      </c>
      <c r="V1358" s="752"/>
      <c r="W1358" s="752"/>
      <c r="X1358" s="752"/>
      <c r="Y1358" s="752"/>
      <c r="Z1358" s="753" t="s">
        <v>210</v>
      </c>
      <c r="AA1358" s="753"/>
      <c r="AB1358" s="753"/>
      <c r="AC1358" s="753"/>
      <c r="AD1358" s="767" t="str">
        <f>IFERROR(VLOOKUP(AD1359,Marks,4,0),"")</f>
        <v/>
      </c>
      <c r="AE1358" s="767"/>
      <c r="AF1358" s="767"/>
    </row>
    <row r="1359" spans="1:32" ht="21.9" customHeight="1">
      <c r="A1359" s="166" t="str">
        <f>IF(N1359="","",A1358+1)</f>
        <v/>
      </c>
      <c r="B1359" s="751" t="s">
        <v>208</v>
      </c>
      <c r="C1359" s="751"/>
      <c r="D1359" s="751"/>
      <c r="E1359" s="752" t="str">
        <f>IFERROR(VLOOKUP(N1359,Marks,8,0),"")</f>
        <v/>
      </c>
      <c r="F1359" s="752"/>
      <c r="G1359" s="752"/>
      <c r="H1359" s="752"/>
      <c r="I1359" s="752"/>
      <c r="J1359" s="753" t="s">
        <v>211</v>
      </c>
      <c r="K1359" s="753"/>
      <c r="L1359" s="753"/>
      <c r="M1359" s="753"/>
      <c r="N1359" s="760" t="str">
        <f>IF(AD1333="","",IF(AND(AD1333+1&gt;$AN$6),"",AD1333+1))</f>
        <v/>
      </c>
      <c r="O1359" s="760"/>
      <c r="P1359" s="760"/>
      <c r="Q1359" s="770"/>
      <c r="R1359" s="751" t="s">
        <v>208</v>
      </c>
      <c r="S1359" s="751"/>
      <c r="T1359" s="751"/>
      <c r="U1359" s="752" t="str">
        <f>IFERROR(VLOOKUP(AD1359,Marks,8,0),"")</f>
        <v/>
      </c>
      <c r="V1359" s="752"/>
      <c r="W1359" s="752"/>
      <c r="X1359" s="752"/>
      <c r="Y1359" s="752"/>
      <c r="Z1359" s="753" t="s">
        <v>211</v>
      </c>
      <c r="AA1359" s="753"/>
      <c r="AB1359" s="753"/>
      <c r="AC1359" s="753"/>
      <c r="AD1359" s="761" t="str">
        <f>IF(N1359="","",IF(AND(N1359+1&gt;$AN$6),"",N1359+1))</f>
        <v/>
      </c>
      <c r="AE1359" s="761"/>
      <c r="AF1359" s="761"/>
    </row>
    <row r="1360" spans="1:32" ht="9" customHeight="1">
      <c r="A1360" s="166" t="str">
        <f>IF(N1359="","",A1359+1)</f>
        <v/>
      </c>
      <c r="B1360" s="123"/>
      <c r="C1360" s="123"/>
      <c r="D1360" s="123"/>
      <c r="E1360" s="124"/>
      <c r="F1360" s="124"/>
      <c r="G1360" s="124"/>
      <c r="H1360" s="123"/>
      <c r="I1360" s="123"/>
      <c r="J1360" s="125"/>
      <c r="K1360" s="125"/>
      <c r="L1360" s="125"/>
      <c r="M1360" s="76"/>
      <c r="N1360" s="76"/>
      <c r="O1360" s="76"/>
      <c r="P1360" s="76"/>
      <c r="Q1360" s="770"/>
      <c r="R1360" s="123"/>
      <c r="S1360" s="123"/>
      <c r="T1360" s="123"/>
      <c r="U1360" s="124"/>
      <c r="V1360" s="124"/>
      <c r="W1360" s="124"/>
      <c r="X1360" s="123"/>
      <c r="Y1360" s="123"/>
      <c r="Z1360" s="125"/>
      <c r="AA1360" s="125"/>
      <c r="AB1360" s="125"/>
      <c r="AC1360" s="76"/>
      <c r="AD1360" s="76"/>
      <c r="AE1360" s="76"/>
      <c r="AF1360" s="76"/>
    </row>
    <row r="1361" spans="1:32" ht="21" customHeight="1">
      <c r="A1361" s="166" t="str">
        <f>IF(N1359="","",A1360+1)</f>
        <v/>
      </c>
      <c r="B1361" s="762" t="s">
        <v>213</v>
      </c>
      <c r="C1361" s="610" t="s">
        <v>214</v>
      </c>
      <c r="D1361" s="610"/>
      <c r="E1361" s="610"/>
      <c r="F1361" s="763" t="s">
        <v>13</v>
      </c>
      <c r="G1361" s="764"/>
      <c r="H1361" s="764"/>
      <c r="I1361" s="765"/>
      <c r="J1361" s="613" t="s">
        <v>184</v>
      </c>
      <c r="K1361" s="614" t="s">
        <v>167</v>
      </c>
      <c r="L1361" s="615"/>
      <c r="M1361" s="615"/>
      <c r="N1361" s="616"/>
      <c r="O1361" s="580" t="s">
        <v>185</v>
      </c>
      <c r="P1361" s="581" t="s">
        <v>186</v>
      </c>
      <c r="Q1361" s="770"/>
      <c r="R1361" s="762" t="s">
        <v>213</v>
      </c>
      <c r="S1361" s="610" t="s">
        <v>214</v>
      </c>
      <c r="T1361" s="610"/>
      <c r="U1361" s="610"/>
      <c r="V1361" s="763" t="s">
        <v>13</v>
      </c>
      <c r="W1361" s="764"/>
      <c r="X1361" s="764"/>
      <c r="Y1361" s="765"/>
      <c r="Z1361" s="613" t="s">
        <v>184</v>
      </c>
      <c r="AA1361" s="614" t="s">
        <v>167</v>
      </c>
      <c r="AB1361" s="615"/>
      <c r="AC1361" s="615"/>
      <c r="AD1361" s="616"/>
      <c r="AE1361" s="580" t="s">
        <v>185</v>
      </c>
      <c r="AF1361" s="581" t="s">
        <v>186</v>
      </c>
    </row>
    <row r="1362" spans="1:32" ht="90.75" customHeight="1">
      <c r="A1362" s="166" t="str">
        <f>IF(N1359="","",A1361+1)</f>
        <v/>
      </c>
      <c r="B1362" s="762"/>
      <c r="C1362" s="171" t="s">
        <v>11</v>
      </c>
      <c r="D1362" s="171" t="s">
        <v>180</v>
      </c>
      <c r="E1362" s="171" t="s">
        <v>108</v>
      </c>
      <c r="F1362" s="171" t="s">
        <v>182</v>
      </c>
      <c r="G1362" s="171" t="s">
        <v>183</v>
      </c>
      <c r="H1362" s="305" t="s">
        <v>10</v>
      </c>
      <c r="I1362" s="171" t="s">
        <v>108</v>
      </c>
      <c r="J1362" s="613"/>
      <c r="K1362" s="172" t="s">
        <v>182</v>
      </c>
      <c r="L1362" s="172" t="s">
        <v>183</v>
      </c>
      <c r="M1362" s="173" t="s">
        <v>10</v>
      </c>
      <c r="N1362" s="171" t="s">
        <v>108</v>
      </c>
      <c r="O1362" s="580"/>
      <c r="P1362" s="736"/>
      <c r="Q1362" s="770"/>
      <c r="R1362" s="762"/>
      <c r="S1362" s="171" t="s">
        <v>11</v>
      </c>
      <c r="T1362" s="171" t="s">
        <v>180</v>
      </c>
      <c r="U1362" s="171" t="s">
        <v>108</v>
      </c>
      <c r="V1362" s="171" t="s">
        <v>182</v>
      </c>
      <c r="W1362" s="171" t="s">
        <v>183</v>
      </c>
      <c r="X1362" s="305" t="s">
        <v>10</v>
      </c>
      <c r="Y1362" s="171" t="s">
        <v>108</v>
      </c>
      <c r="Z1362" s="613"/>
      <c r="AA1362" s="172" t="s">
        <v>182</v>
      </c>
      <c r="AB1362" s="172" t="s">
        <v>183</v>
      </c>
      <c r="AC1362" s="173" t="s">
        <v>10</v>
      </c>
      <c r="AD1362" s="171" t="s">
        <v>108</v>
      </c>
      <c r="AE1362" s="580"/>
      <c r="AF1362" s="736">
        <v>0</v>
      </c>
    </row>
    <row r="1363" spans="1:32" ht="18.75" customHeight="1">
      <c r="A1363" s="166" t="str">
        <f>IF(N1359="","",A1362+1)</f>
        <v/>
      </c>
      <c r="B1363" s="762"/>
      <c r="C1363" s="390">
        <v>20</v>
      </c>
      <c r="D1363" s="390">
        <v>20</v>
      </c>
      <c r="E1363" s="116">
        <v>40</v>
      </c>
      <c r="F1363" s="390">
        <v>30</v>
      </c>
      <c r="G1363" s="390">
        <v>18</v>
      </c>
      <c r="H1363" s="390">
        <v>12</v>
      </c>
      <c r="I1363" s="116">
        <v>60</v>
      </c>
      <c r="J1363" s="118">
        <v>100</v>
      </c>
      <c r="K1363" s="390">
        <v>50</v>
      </c>
      <c r="L1363" s="390">
        <v>30</v>
      </c>
      <c r="M1363" s="390">
        <v>20</v>
      </c>
      <c r="N1363" s="116">
        <v>100</v>
      </c>
      <c r="O1363" s="118">
        <v>200</v>
      </c>
      <c r="P1363" s="775" t="str">
        <f>IF(AND(N1359="",C1356="",E1357="",N1357=""),"",IF(OR(C1356=1,C1356=2),600,800))</f>
        <v/>
      </c>
      <c r="Q1363" s="770"/>
      <c r="R1363" s="762"/>
      <c r="S1363" s="390">
        <v>20</v>
      </c>
      <c r="T1363" s="390">
        <v>20</v>
      </c>
      <c r="U1363" s="116">
        <v>40</v>
      </c>
      <c r="V1363" s="390">
        <v>30</v>
      </c>
      <c r="W1363" s="390">
        <v>18</v>
      </c>
      <c r="X1363" s="390">
        <v>12</v>
      </c>
      <c r="Y1363" s="116">
        <v>60</v>
      </c>
      <c r="Z1363" s="118">
        <v>100</v>
      </c>
      <c r="AA1363" s="390">
        <v>50</v>
      </c>
      <c r="AB1363" s="390">
        <v>30</v>
      </c>
      <c r="AC1363" s="390">
        <v>20</v>
      </c>
      <c r="AD1363" s="116">
        <v>100</v>
      </c>
      <c r="AE1363" s="118">
        <v>200</v>
      </c>
      <c r="AF1363" s="775" t="str">
        <f>IF(AND(AD1359="",S1356="",U1357="",AD1357=""),"",IF(OR(S1356=1,S1356=2),600,800))</f>
        <v/>
      </c>
    </row>
    <row r="1364" spans="1:32" ht="21" customHeight="1">
      <c r="A1364" s="166" t="str">
        <f>IF(N1359="","",A1363+1)</f>
        <v/>
      </c>
      <c r="B1364" s="122" t="str">
        <f>'Result Sheet'!$L$4</f>
        <v xml:space="preserve">हिन्दी </v>
      </c>
      <c r="C1364" s="391" t="str">
        <f>IFERROR(VLOOKUP(N1359,Marks,11,0),"")</f>
        <v/>
      </c>
      <c r="D1364" s="391" t="str">
        <f>IFERROR(VLOOKUP(N1359,Marks,12,0),"")</f>
        <v/>
      </c>
      <c r="E1364" s="117" t="str">
        <f>IFERROR(VLOOKUP(N1359,Marks,13,0),"")</f>
        <v/>
      </c>
      <c r="F1364" s="391" t="str">
        <f>IFERROR(VLOOKUP(N1359,Marks,14,0),"")</f>
        <v/>
      </c>
      <c r="G1364" s="391" t="str">
        <f>IFERROR(VLOOKUP(N1359,Marks,15,0),"")</f>
        <v/>
      </c>
      <c r="H1364" s="391" t="str">
        <f>IFERROR(VLOOKUP(N1359,Marks,16,0),"")</f>
        <v/>
      </c>
      <c r="I1364" s="117" t="str">
        <f>IFERROR(VLOOKUP(N1359,Marks,17,0),"")</f>
        <v/>
      </c>
      <c r="J1364" s="119">
        <f>IFERROR(VLOOKUP(N1359,Marks,18,0),"")</f>
        <v>0</v>
      </c>
      <c r="K1364" s="391" t="str">
        <f>IFERROR(VLOOKUP(N1359,Marks,19,0),"")</f>
        <v/>
      </c>
      <c r="L1364" s="391" t="str">
        <f>IFERROR(VLOOKUP(N1359,Marks,20,0),"")</f>
        <v/>
      </c>
      <c r="M1364" s="391" t="str">
        <f>IFERROR(VLOOKUP(N1359,Marks,21,0),"")</f>
        <v/>
      </c>
      <c r="N1364" s="117" t="str">
        <f>IFERROR(VLOOKUP(N1359,Marks,22,0),"")</f>
        <v/>
      </c>
      <c r="O1364" s="119" t="str">
        <f>IFERROR(VLOOKUP(N1359,Marks,23,0),"")</f>
        <v/>
      </c>
      <c r="P1364" s="323" t="str">
        <f>IFERROR(VLOOKUP(N1359,Marks,29,0),"")</f>
        <v/>
      </c>
      <c r="Q1364" s="770"/>
      <c r="R1364" s="122" t="str">
        <f>'Result Sheet'!$L$4</f>
        <v xml:space="preserve">हिन्दी </v>
      </c>
      <c r="S1364" s="391" t="str">
        <f>IFERROR(VLOOKUP(AD1359,Marks,11,0),"")</f>
        <v/>
      </c>
      <c r="T1364" s="391" t="str">
        <f>IFERROR(VLOOKUP(AD1359,Marks,12,0),"")</f>
        <v/>
      </c>
      <c r="U1364" s="117" t="str">
        <f>IFERROR(VLOOKUP(AD1359,Marks,13,0),"")</f>
        <v/>
      </c>
      <c r="V1364" s="391" t="str">
        <f>IFERROR(VLOOKUP(AD1359,Marks,14,0),"")</f>
        <v/>
      </c>
      <c r="W1364" s="391" t="str">
        <f>IFERROR(VLOOKUP(AD1359,Marks,15,0),"")</f>
        <v/>
      </c>
      <c r="X1364" s="391" t="str">
        <f>IFERROR(VLOOKUP(AD1359,Marks,16,0),"")</f>
        <v/>
      </c>
      <c r="Y1364" s="117" t="str">
        <f>IFERROR(VLOOKUP(AD1359,Marks,17,0),"")</f>
        <v/>
      </c>
      <c r="Z1364" s="119">
        <f>IFERROR(VLOOKUP(AD1359,Marks,18,0),"")</f>
        <v>0</v>
      </c>
      <c r="AA1364" s="391" t="str">
        <f>IFERROR(VLOOKUP(AD1359,Marks,19,0),"")</f>
        <v/>
      </c>
      <c r="AB1364" s="391" t="str">
        <f>IFERROR(VLOOKUP(AD1359,Marks,20,0),"")</f>
        <v/>
      </c>
      <c r="AC1364" s="391" t="str">
        <f>IFERROR(VLOOKUP(AD1359,Marks,21,0),"")</f>
        <v/>
      </c>
      <c r="AD1364" s="117" t="str">
        <f>IFERROR(VLOOKUP(AD1359,Marks,22,0),"")</f>
        <v/>
      </c>
      <c r="AE1364" s="119" t="str">
        <f>IFERROR(VLOOKUP(AD1359,Marks,23,0),"")</f>
        <v/>
      </c>
      <c r="AF1364" s="323" t="str">
        <f>IFERROR(VLOOKUP(AD1359,Marks,29,0),"")</f>
        <v/>
      </c>
    </row>
    <row r="1365" spans="1:32" ht="21" customHeight="1">
      <c r="A1365" s="166" t="str">
        <f>IF(N1359="","",A1364+1)</f>
        <v/>
      </c>
      <c r="B1365" s="122" t="str">
        <f>'Result Sheet'!$AE$4</f>
        <v xml:space="preserve">अंग्रेजी </v>
      </c>
      <c r="C1365" s="391" t="str">
        <f>IFERROR(VLOOKUP(N1359,Marks,30,0),"")</f>
        <v/>
      </c>
      <c r="D1365" s="391" t="str">
        <f>IFERROR(VLOOKUP(N1359,Marks,31,0),"")</f>
        <v/>
      </c>
      <c r="E1365" s="117" t="str">
        <f>IFERROR(VLOOKUP(N1359,Marks,32,0),"")</f>
        <v/>
      </c>
      <c r="F1365" s="391" t="str">
        <f>IFERROR(VLOOKUP(N1359,Marks,33,0),"")</f>
        <v/>
      </c>
      <c r="G1365" s="391" t="str">
        <f>IFERROR(VLOOKUP(N1359,Marks,34,0),"")</f>
        <v/>
      </c>
      <c r="H1365" s="391" t="str">
        <f>IFERROR(VLOOKUP(N1359,Marks,35,0),"")</f>
        <v/>
      </c>
      <c r="I1365" s="117" t="str">
        <f>IFERROR(VLOOKUP(N1359,Marks,36,0),"")</f>
        <v/>
      </c>
      <c r="J1365" s="119">
        <f>IFERROR(VLOOKUP(N1359,Marks,37,0),"")</f>
        <v>0</v>
      </c>
      <c r="K1365" s="391" t="str">
        <f>IFERROR(VLOOKUP(N1359,Marks,38,0),"")</f>
        <v/>
      </c>
      <c r="L1365" s="391" t="str">
        <f>IFERROR(VLOOKUP(N1359,Marks,39,0),"")</f>
        <v/>
      </c>
      <c r="M1365" s="391" t="str">
        <f>IFERROR(VLOOKUP(N1359,Marks,40,0),"")</f>
        <v/>
      </c>
      <c r="N1365" s="117" t="str">
        <f>IFERROR(VLOOKUP(N1359,Marks,41,0),"")</f>
        <v/>
      </c>
      <c r="O1365" s="119" t="str">
        <f>IFERROR(VLOOKUP(N1359,Marks,42,0),"")</f>
        <v/>
      </c>
      <c r="P1365" s="323" t="str">
        <f>IFERROR(VLOOKUP(N1359,Marks,48,0),"")</f>
        <v/>
      </c>
      <c r="Q1365" s="770"/>
      <c r="R1365" s="122" t="str">
        <f>'Result Sheet'!$AE$4</f>
        <v xml:space="preserve">अंग्रेजी </v>
      </c>
      <c r="S1365" s="391" t="str">
        <f>IFERROR(VLOOKUP(AD1359,Marks,30,0),"")</f>
        <v/>
      </c>
      <c r="T1365" s="391" t="str">
        <f>IFERROR(VLOOKUP(AD1359,Marks,31,0),"")</f>
        <v/>
      </c>
      <c r="U1365" s="117" t="str">
        <f>IFERROR(VLOOKUP(AD1359,Marks,32,0),"")</f>
        <v/>
      </c>
      <c r="V1365" s="391" t="str">
        <f>IFERROR(VLOOKUP(AD1359,Marks,33,0),"")</f>
        <v/>
      </c>
      <c r="W1365" s="391" t="str">
        <f>IFERROR(VLOOKUP(AD1359,Marks,34,0),"")</f>
        <v/>
      </c>
      <c r="X1365" s="391" t="str">
        <f>IFERROR(VLOOKUP(AD1359,Marks,35,0),"")</f>
        <v/>
      </c>
      <c r="Y1365" s="117" t="str">
        <f>IFERROR(VLOOKUP(AD1359,Marks,36,0),"")</f>
        <v/>
      </c>
      <c r="Z1365" s="119">
        <f>IFERROR(VLOOKUP(AD1359,Marks,37,0),"")</f>
        <v>0</v>
      </c>
      <c r="AA1365" s="391" t="str">
        <f>IFERROR(VLOOKUP(AD1359,Marks,38,0),"")</f>
        <v/>
      </c>
      <c r="AB1365" s="391" t="str">
        <f>IFERROR(VLOOKUP(AD1359,Marks,39,0),"")</f>
        <v/>
      </c>
      <c r="AC1365" s="391" t="str">
        <f>IFERROR(VLOOKUP(AD1359,Marks,40,0),"")</f>
        <v/>
      </c>
      <c r="AD1365" s="117" t="str">
        <f>IFERROR(VLOOKUP(AD1359,Marks,41,0),"")</f>
        <v/>
      </c>
      <c r="AE1365" s="119" t="str">
        <f>IFERROR(VLOOKUP(AD1359,Marks,42,0),"")</f>
        <v/>
      </c>
      <c r="AF1365" s="323" t="str">
        <f>IFERROR(VLOOKUP(AD1359,Marks,48,0),"")</f>
        <v/>
      </c>
    </row>
    <row r="1366" spans="1:32" ht="21" customHeight="1">
      <c r="A1366" s="166" t="str">
        <f>IF(N1359="","",A1365+1)</f>
        <v/>
      </c>
      <c r="B1366" s="122" t="str">
        <f>'Result Sheet'!$AX$4</f>
        <v xml:space="preserve">गणित </v>
      </c>
      <c r="C1366" s="391" t="str">
        <f>IFERROR(VLOOKUP(N1359,Marks,49,0),"")</f>
        <v/>
      </c>
      <c r="D1366" s="391" t="str">
        <f>IFERROR(VLOOKUP(N1359,Marks,50,0),"")</f>
        <v/>
      </c>
      <c r="E1366" s="117" t="str">
        <f>IFERROR(VLOOKUP(N1359,Marks,51,0),"")</f>
        <v/>
      </c>
      <c r="F1366" s="391" t="str">
        <f>IFERROR(VLOOKUP(N1359,Marks,52,0),"")</f>
        <v/>
      </c>
      <c r="G1366" s="391" t="str">
        <f>IFERROR(VLOOKUP(N1359,Marks,53,0),"")</f>
        <v/>
      </c>
      <c r="H1366" s="391" t="str">
        <f>IFERROR(VLOOKUP(N1359,Marks,54,0),"")</f>
        <v/>
      </c>
      <c r="I1366" s="117" t="str">
        <f>IFERROR(VLOOKUP(N1359,Marks,55,0),"")</f>
        <v/>
      </c>
      <c r="J1366" s="119">
        <f>IFERROR(VLOOKUP(N1359,Marks,56,0),"")</f>
        <v>0</v>
      </c>
      <c r="K1366" s="391" t="str">
        <f>IFERROR(VLOOKUP(N1359,Marks,57,0),"")</f>
        <v/>
      </c>
      <c r="L1366" s="391" t="str">
        <f>IFERROR(VLOOKUP(N1359,Marks,58,0),"")</f>
        <v/>
      </c>
      <c r="M1366" s="391" t="str">
        <f>IFERROR(VLOOKUP(N1359,Marks,59,0),"")</f>
        <v/>
      </c>
      <c r="N1366" s="117" t="str">
        <f>IFERROR(VLOOKUP(N1359,Marks,60,0),"")</f>
        <v/>
      </c>
      <c r="O1366" s="119" t="str">
        <f>IFERROR(VLOOKUP(N1359,Marks,61,0),"")</f>
        <v/>
      </c>
      <c r="P1366" s="323" t="str">
        <f>IFERROR(VLOOKUP(N1359,Marks,67,0),"")</f>
        <v/>
      </c>
      <c r="Q1366" s="770"/>
      <c r="R1366" s="122" t="str">
        <f>'Result Sheet'!$AX$4</f>
        <v xml:space="preserve">गणित </v>
      </c>
      <c r="S1366" s="391" t="str">
        <f>IFERROR(VLOOKUP(AD1359,Marks,49,0),"")</f>
        <v/>
      </c>
      <c r="T1366" s="391" t="str">
        <f>IFERROR(VLOOKUP(AD1359,Marks,50,0),"")</f>
        <v/>
      </c>
      <c r="U1366" s="117" t="str">
        <f>IFERROR(VLOOKUP(AD1359,Marks,51,0),"")</f>
        <v/>
      </c>
      <c r="V1366" s="391" t="str">
        <f>IFERROR(VLOOKUP(AD1359,Marks,52,0),"")</f>
        <v/>
      </c>
      <c r="W1366" s="391" t="str">
        <f>IFERROR(VLOOKUP(AD1359,Marks,53,0),"")</f>
        <v/>
      </c>
      <c r="X1366" s="391" t="str">
        <f>IFERROR(VLOOKUP(AD1359,Marks,54,0),"")</f>
        <v/>
      </c>
      <c r="Y1366" s="117" t="str">
        <f>IFERROR(VLOOKUP(AD1359,Marks,55,0),"")</f>
        <v/>
      </c>
      <c r="Z1366" s="119">
        <f>IFERROR(VLOOKUP(AD1359,Marks,56,0),"")</f>
        <v>0</v>
      </c>
      <c r="AA1366" s="391" t="str">
        <f>IFERROR(VLOOKUP(AD1359,Marks,57,0),"")</f>
        <v/>
      </c>
      <c r="AB1366" s="391" t="str">
        <f>IFERROR(VLOOKUP(AD1359,Marks,58,0),"")</f>
        <v/>
      </c>
      <c r="AC1366" s="391" t="str">
        <f>IFERROR(VLOOKUP(AD1359,Marks,59,0),"")</f>
        <v/>
      </c>
      <c r="AD1366" s="117" t="str">
        <f>IFERROR(VLOOKUP(AD1359,Marks,60,0),"")</f>
        <v/>
      </c>
      <c r="AE1366" s="119" t="str">
        <f>IFERROR(VLOOKUP(AD1359,Marks,61,0),"")</f>
        <v/>
      </c>
      <c r="AF1366" s="323" t="str">
        <f>IFERROR(VLOOKUP(AD1359,Marks,67,0),"")</f>
        <v/>
      </c>
    </row>
    <row r="1367" spans="1:32" ht="21" customHeight="1">
      <c r="A1367" s="166" t="str">
        <f>IF(N1359="","",A1366+1)</f>
        <v/>
      </c>
      <c r="B1367" s="122" t="str">
        <f>'Result Sheet'!$BQ$4</f>
        <v xml:space="preserve">पर्यावरण अध्ययन </v>
      </c>
      <c r="C1367" s="391" t="str">
        <f>IFERROR(VLOOKUP(N1359,Marks,68,0),"")</f>
        <v/>
      </c>
      <c r="D1367" s="391" t="str">
        <f>IFERROR(VLOOKUP(N1359,Marks,69,0),"")</f>
        <v/>
      </c>
      <c r="E1367" s="117" t="str">
        <f>IFERROR(VLOOKUP(N1359,Marks,70,0),"")</f>
        <v/>
      </c>
      <c r="F1367" s="391" t="str">
        <f>IFERROR(VLOOKUP(N1359,Marks,71,0),"")</f>
        <v/>
      </c>
      <c r="G1367" s="391" t="str">
        <f>IFERROR(VLOOKUP(N1359,Marks,72,0),"")</f>
        <v/>
      </c>
      <c r="H1367" s="391" t="str">
        <f>IFERROR(VLOOKUP(N1359,Marks,73,0),"")</f>
        <v/>
      </c>
      <c r="I1367" s="117" t="str">
        <f>IFERROR(VLOOKUP(N1359,Marks,74,0),"")</f>
        <v/>
      </c>
      <c r="J1367" s="119">
        <f>IFERROR(VLOOKUP(N1359,Marks,75,0),"")</f>
        <v>0</v>
      </c>
      <c r="K1367" s="391" t="str">
        <f>IFERROR(VLOOKUP(N1359,Marks,76,0),"")</f>
        <v/>
      </c>
      <c r="L1367" s="391" t="str">
        <f>IFERROR(VLOOKUP(N1359,Marks,77,0),"")</f>
        <v/>
      </c>
      <c r="M1367" s="391" t="str">
        <f>IFERROR(VLOOKUP(N1359,Marks,78,0),"")</f>
        <v/>
      </c>
      <c r="N1367" s="117" t="str">
        <f>IFERROR(VLOOKUP(N1359,Marks,79,0),"")</f>
        <v/>
      </c>
      <c r="O1367" s="119" t="str">
        <f>IFERROR(VLOOKUP(N1359,Marks,80,0),"")</f>
        <v/>
      </c>
      <c r="P1367" s="323" t="str">
        <f>IFERROR(VLOOKUP(N1359,Marks,86,0),"")</f>
        <v/>
      </c>
      <c r="Q1367" s="770"/>
      <c r="R1367" s="122" t="str">
        <f>'Result Sheet'!$BQ$4</f>
        <v xml:space="preserve">पर्यावरण अध्ययन </v>
      </c>
      <c r="S1367" s="391" t="str">
        <f>IFERROR(VLOOKUP(AD1359,Marks,68,0),"")</f>
        <v/>
      </c>
      <c r="T1367" s="391" t="str">
        <f>IFERROR(VLOOKUP(AD1359,Marks,69,0),"")</f>
        <v/>
      </c>
      <c r="U1367" s="117" t="str">
        <f>IFERROR(VLOOKUP(AD1359,Marks,70,0),"")</f>
        <v/>
      </c>
      <c r="V1367" s="391" t="str">
        <f>IFERROR(VLOOKUP(AD1359,Marks,71,0),"")</f>
        <v/>
      </c>
      <c r="W1367" s="391" t="str">
        <f>IFERROR(VLOOKUP(AD1359,Marks,72,0),"")</f>
        <v/>
      </c>
      <c r="X1367" s="391" t="str">
        <f>IFERROR(VLOOKUP(AD1359,Marks,73,0),"")</f>
        <v/>
      </c>
      <c r="Y1367" s="117" t="str">
        <f>IFERROR(VLOOKUP(AD1359,Marks,74,0),"")</f>
        <v/>
      </c>
      <c r="Z1367" s="119">
        <f>IFERROR(VLOOKUP(AD1359,Marks,75,0),"")</f>
        <v>0</v>
      </c>
      <c r="AA1367" s="391" t="str">
        <f>IFERROR(VLOOKUP(AD1359,Marks,76,0),"")</f>
        <v/>
      </c>
      <c r="AB1367" s="391" t="str">
        <f>IFERROR(VLOOKUP(AD1359,Marks,77,0),"")</f>
        <v/>
      </c>
      <c r="AC1367" s="391" t="str">
        <f>IFERROR(VLOOKUP(AD1359,Marks,78,0),"")</f>
        <v/>
      </c>
      <c r="AD1367" s="117" t="str">
        <f>IFERROR(VLOOKUP(AD1359,Marks,79,0),"")</f>
        <v/>
      </c>
      <c r="AE1367" s="119" t="str">
        <f>IFERROR(VLOOKUP(AD1359,Marks,80,0),"")</f>
        <v/>
      </c>
      <c r="AF1367" s="323" t="str">
        <f>IFERROR(VLOOKUP(AD1359,Marks,86,0),"")</f>
        <v/>
      </c>
    </row>
    <row r="1368" spans="1:32" ht="25.5" customHeight="1">
      <c r="A1368" s="166" t="str">
        <f>IF(N1359="","",A1367+1)</f>
        <v/>
      </c>
      <c r="B1368" s="392" t="s">
        <v>215</v>
      </c>
      <c r="C1368" s="120" t="str">
        <f>IF(AND(C1364="",C1365="",C1366="",C1367=""),"",IF(OR(C1356=1,C1356=2),SUM(C1364:C1366),SUM(C1364:C1367)))</f>
        <v/>
      </c>
      <c r="D1368" s="120" t="str">
        <f>IF(AND(D1364="",D1365="",D1366="",D1367=""),"",IF(OR(C1356=1,C1356=2),SUM(D1364:D1366),SUM(D1364:D1367)))</f>
        <v/>
      </c>
      <c r="E1368" s="120" t="str">
        <f>IF(AND(E1364="",E1365="",E1366="",E1367=""),"",IF(OR(C1356=1,C1356=2),SUM(E1364:E1366),SUM(E1364:E1367)))</f>
        <v/>
      </c>
      <c r="F1368" s="120" t="str">
        <f>IF(AND(F1364="",F1365="",F1366="",F1367=""),"",IF(OR(C1356=1,C1356=2),SUM(F1364:F1366),SUM(F1364:F1367)))</f>
        <v/>
      </c>
      <c r="G1368" s="120" t="str">
        <f>IF(AND(G1364="",G1365="",G1366="",G1367=""),"",IF(OR(C1356=1,C1356=2),SUM(G1364:G1366),SUM(G1364:G1367)))</f>
        <v/>
      </c>
      <c r="H1368" s="120" t="str">
        <f>IF(AND(H1364="",H1365="",H1366="",H1367=""),"",IF(OR(C1356=1,C1356=2),SUM(H1364:H1366),SUM(H1364:H1367)))</f>
        <v/>
      </c>
      <c r="I1368" s="120" t="str">
        <f>IF(AND(I1364="",I1365="",I1366="",I1367=""),"",IF(OR(C1356=1,C1356=2),SUM(I1364:I1366),SUM(I1364:I1367)))</f>
        <v/>
      </c>
      <c r="J1368" s="120">
        <f>IF(AND(J1364="",J1365="",J1366="",J1367=""),"",IF(OR(C1356=1,C1356=2),SUM(J1364:J1366),SUM(J1364:J1367)))</f>
        <v>0</v>
      </c>
      <c r="K1368" s="120" t="str">
        <f>IF(AND(K1364="",K1365="",K1366="",K1367=""),"",IF(OR(C1356=1,C1356=2),SUM(K1364:K1366),SUM(K1364:K1367)))</f>
        <v/>
      </c>
      <c r="L1368" s="120" t="str">
        <f>IF(AND(L1364="",L1365="",L1366="",L1367=""),"",IF(OR(C1356=1,C1356=2),SUM(L1364:L1366),SUM(L1364:L1367)))</f>
        <v/>
      </c>
      <c r="M1368" s="120" t="str">
        <f>IF(AND(M1364="",M1365="",M1366="",M1367=""),"",IF(OR(C1356=1,C1356=2),SUM(M1364:M1366),SUM(M1364:M1367)))</f>
        <v/>
      </c>
      <c r="N1368" s="120" t="str">
        <f>IF(AND(N1364="",N1365="",N1366="",N1367=""),"",IF(OR(C1356=1,C1356=2),SUM(N1364:N1366),SUM(N1364:N1367)))</f>
        <v/>
      </c>
      <c r="O1368" s="120" t="str">
        <f>IF(AND(O1364="",O1365="",O1366="",O1367=""),"",IF(OR(C1356=1,C1356=2),SUM(O1364:O1366),SUM(O1364:O1367)))</f>
        <v/>
      </c>
      <c r="P1368" s="326" t="str">
        <f>IF(OR(N1359="",E1357="",O1368=""),"",IF(O1368&gt;=81%*P1363,"A",IF(O1368&gt;=61%*P1363,"B",IF(O1368&gt;=41%*P1363,"C",IF(O1368&gt;=21%*P1363,"D","E")))))</f>
        <v/>
      </c>
      <c r="Q1368" s="770"/>
      <c r="R1368" s="392" t="s">
        <v>215</v>
      </c>
      <c r="S1368" s="120" t="str">
        <f>IF(AND(S1364="",S1365="",S1366="",S1367=""),"",IF(OR(S1356=1,S1356=2),SUM(S1364:S1366),SUM(S1364:S1367)))</f>
        <v/>
      </c>
      <c r="T1368" s="120" t="str">
        <f>IF(AND(T1364="",T1365="",T1366="",T1367=""),"",IF(OR(S1356=1,S1356=2),SUM(T1364:T1366),SUM(T1364:T1367)))</f>
        <v/>
      </c>
      <c r="U1368" s="120" t="str">
        <f>IF(AND(U1364="",U1365="",U1366="",U1367=""),"",IF(OR(S1356=1,S1356=2),SUM(U1364:U1366),SUM(U1364:U1367)))</f>
        <v/>
      </c>
      <c r="V1368" s="120" t="str">
        <f>IF(AND(V1364="",V1365="",V1366="",V1367=""),"",IF(OR(S1356=1,S1356=2),SUM(V1364:V1366),SUM(V1364:V1367)))</f>
        <v/>
      </c>
      <c r="W1368" s="120" t="str">
        <f>IF(AND(W1364="",W1365="",W1366="",W1367=""),"",IF(OR(S1356=1,S1356=2),SUM(W1364:W1366),SUM(W1364:W1367)))</f>
        <v/>
      </c>
      <c r="X1368" s="120" t="str">
        <f>IF(AND(X1364="",X1365="",X1366="",X1367=""),"",IF(OR(S1356=1,S1356=2),SUM(X1364:X1366),SUM(X1364:X1367)))</f>
        <v/>
      </c>
      <c r="Y1368" s="120" t="str">
        <f>IF(AND(Y1364="",Y1365="",Y1366="",Y1367=""),"",IF(OR(S1356=1,S1356=2),SUM(Y1364:Y1366),SUM(Y1364:Y1367)))</f>
        <v/>
      </c>
      <c r="Z1368" s="120">
        <f>IF(AND(Z1364="",Z1365="",Z1366="",Z1367=""),"",IF(OR(S1356=1,S1356=2),SUM(Z1364:Z1366),SUM(Z1364:Z1367)))</f>
        <v>0</v>
      </c>
      <c r="AA1368" s="120" t="str">
        <f>IF(AND(AA1364="",AA1365="",AA1366="",AA1367=""),"",IF(OR(S1356=1,S1356=2),SUM(AA1364:AA1366),SUM(AA1364:AA1367)))</f>
        <v/>
      </c>
      <c r="AB1368" s="120" t="str">
        <f>IF(AND(AB1364="",AB1365="",AB1366="",AB1367=""),"",IF(OR(S1356=1,S1356=2),SUM(AB1364:AB1366),SUM(AB1364:AB1367)))</f>
        <v/>
      </c>
      <c r="AC1368" s="120" t="str">
        <f>IF(AND(AC1364="",AC1365="",AC1366="",AC1367=""),"",IF(OR(S1356=1,S1356=2),SUM(AC1364:AC1366),SUM(AC1364:AC1367)))</f>
        <v/>
      </c>
      <c r="AD1368" s="120" t="str">
        <f>IF(AND(AD1364="",AD1365="",AD1366="",AD1367=""),"",IF(OR(S1356=1,S1356=2),SUM(AD1364:AD1366),SUM(AD1364:AD1367)))</f>
        <v/>
      </c>
      <c r="AE1368" s="120" t="str">
        <f>IF(AND(AE1364="",AE1365="",AE1366="",AE1367=""),"",IF(OR(S1356=1,S1356=2),SUM(AE1364:AE1366),SUM(AE1364:AE1367)))</f>
        <v/>
      </c>
      <c r="AF1368" s="326" t="str">
        <f>IF(OR(AD1359="",U1357="",AE1368=""),"",IF(AE1368&gt;=81%*AF1363,"A",IF(AE1368&gt;=61%*AF1363,"B",IF(AE1368&gt;=41%*AF1363,"C",IF(AE1368&gt;=21%*AF1363,"D","E")))))</f>
        <v/>
      </c>
    </row>
    <row r="1369" spans="1:32" ht="9" customHeight="1">
      <c r="A1369" s="166" t="str">
        <f>IF(N1359="","",A1368+1)</f>
        <v/>
      </c>
      <c r="B1369" s="737"/>
      <c r="C1369" s="737"/>
      <c r="D1369" s="737"/>
      <c r="E1369" s="737"/>
      <c r="F1369" s="737"/>
      <c r="G1369" s="737"/>
      <c r="H1369" s="737"/>
      <c r="I1369" s="737"/>
      <c r="J1369" s="737"/>
      <c r="K1369" s="737"/>
      <c r="L1369" s="737"/>
      <c r="M1369" s="737"/>
      <c r="N1369" s="737"/>
      <c r="O1369" s="737"/>
      <c r="P1369" s="737"/>
      <c r="Q1369" s="770"/>
      <c r="R1369" s="737"/>
      <c r="S1369" s="737"/>
      <c r="T1369" s="737"/>
      <c r="U1369" s="737"/>
      <c r="V1369" s="737"/>
      <c r="W1369" s="737"/>
      <c r="X1369" s="737"/>
      <c r="Y1369" s="737"/>
      <c r="Z1369" s="737"/>
      <c r="AA1369" s="737"/>
      <c r="AB1369" s="737"/>
      <c r="AC1369" s="737"/>
      <c r="AD1369" s="737"/>
      <c r="AE1369" s="737"/>
      <c r="AF1369" s="737"/>
    </row>
    <row r="1370" spans="1:32" ht="22.5" customHeight="1">
      <c r="A1370" s="166" t="str">
        <f>IF(N1359="","",A1369+1)</f>
        <v/>
      </c>
      <c r="B1370" s="738" t="s">
        <v>213</v>
      </c>
      <c r="C1370" s="738"/>
      <c r="D1370" s="739" t="s">
        <v>229</v>
      </c>
      <c r="E1370" s="740"/>
      <c r="F1370" s="393" t="s">
        <v>186</v>
      </c>
      <c r="G1370" s="738" t="s">
        <v>213</v>
      </c>
      <c r="H1370" s="738"/>
      <c r="I1370" s="739" t="s">
        <v>229</v>
      </c>
      <c r="J1370" s="740"/>
      <c r="K1370" s="393" t="s">
        <v>186</v>
      </c>
      <c r="L1370" s="738" t="s">
        <v>213</v>
      </c>
      <c r="M1370" s="738"/>
      <c r="N1370" s="739" t="s">
        <v>229</v>
      </c>
      <c r="O1370" s="740"/>
      <c r="P1370" s="393" t="s">
        <v>186</v>
      </c>
      <c r="Q1370" s="770"/>
      <c r="R1370" s="738" t="s">
        <v>213</v>
      </c>
      <c r="S1370" s="738"/>
      <c r="T1370" s="739" t="s">
        <v>229</v>
      </c>
      <c r="U1370" s="740"/>
      <c r="V1370" s="393" t="s">
        <v>186</v>
      </c>
      <c r="W1370" s="738" t="s">
        <v>213</v>
      </c>
      <c r="X1370" s="738"/>
      <c r="Y1370" s="739" t="s">
        <v>229</v>
      </c>
      <c r="Z1370" s="740"/>
      <c r="AA1370" s="393" t="s">
        <v>186</v>
      </c>
      <c r="AB1370" s="738" t="s">
        <v>213</v>
      </c>
      <c r="AC1370" s="738"/>
      <c r="AD1370" s="739" t="s">
        <v>229</v>
      </c>
      <c r="AE1370" s="740"/>
      <c r="AF1370" s="393" t="s">
        <v>186</v>
      </c>
    </row>
    <row r="1371" spans="1:32" ht="21.75" customHeight="1">
      <c r="A1371" s="166" t="str">
        <f>IF(N1359="","",A1370+1)</f>
        <v/>
      </c>
      <c r="B1371" s="741" t="s">
        <v>221</v>
      </c>
      <c r="C1371" s="742"/>
      <c r="D1371" s="742"/>
      <c r="E1371" s="119" t="str">
        <f>IFERROR(VLOOKUP(N1359,Marks,90,0),"")</f>
        <v/>
      </c>
      <c r="F1371" s="130" t="str">
        <f>IFERROR(VLOOKUP(N1359,Marks,94,0),"")</f>
        <v/>
      </c>
      <c r="G1371" s="741" t="s">
        <v>192</v>
      </c>
      <c r="H1371" s="742"/>
      <c r="I1371" s="742"/>
      <c r="J1371" s="119" t="str">
        <f>IFERROR(VLOOKUP(N1359,Marks,98,0),"")</f>
        <v/>
      </c>
      <c r="K1371" s="130" t="str">
        <f>IFERROR(VLOOKUP(N1359,Marks,102,0),"")</f>
        <v/>
      </c>
      <c r="L1371" s="743" t="s">
        <v>193</v>
      </c>
      <c r="M1371" s="744"/>
      <c r="N1371" s="744"/>
      <c r="O1371" s="119" t="str">
        <f>IFERROR(VLOOKUP(N1359,Marks,106,0),"")</f>
        <v/>
      </c>
      <c r="P1371" s="130" t="str">
        <f>IFERROR(VLOOKUP(N1359,Marks,110,0),"")</f>
        <v/>
      </c>
      <c r="Q1371" s="770"/>
      <c r="R1371" s="740" t="s">
        <v>221</v>
      </c>
      <c r="S1371" s="740"/>
      <c r="T1371" s="740"/>
      <c r="U1371" s="119" t="str">
        <f>IFERROR(VLOOKUP(AD1359,Marks,90,0),"")</f>
        <v/>
      </c>
      <c r="V1371" s="130" t="str">
        <f>IFERROR(VLOOKUP(AD1359,Marks,94,0),"")</f>
        <v/>
      </c>
      <c r="W1371" s="740" t="s">
        <v>192</v>
      </c>
      <c r="X1371" s="740"/>
      <c r="Y1371" s="740"/>
      <c r="Z1371" s="119" t="str">
        <f>IFERROR(VLOOKUP(AD1359,Marks,98,0),"")</f>
        <v/>
      </c>
      <c r="AA1371" s="130" t="str">
        <f>IFERROR(VLOOKUP(AD1359,Marks,102,0),"")</f>
        <v/>
      </c>
      <c r="AB1371" s="745" t="s">
        <v>193</v>
      </c>
      <c r="AC1371" s="745"/>
      <c r="AD1371" s="745"/>
      <c r="AE1371" s="119" t="str">
        <f>IFERROR(VLOOKUP(AD1359,Marks,106,0),"")</f>
        <v/>
      </c>
      <c r="AF1371" s="130" t="str">
        <f>IFERROR(VLOOKUP(AD1359,Marks,110,0),"")</f>
        <v/>
      </c>
    </row>
    <row r="1372" spans="1:32" ht="21" customHeight="1">
      <c r="A1372" s="166" t="str">
        <f>IF(N1359="","",A1371+1)</f>
        <v/>
      </c>
      <c r="B1372" s="732" t="s">
        <v>216</v>
      </c>
      <c r="C1372" s="732"/>
      <c r="D1372" s="732"/>
      <c r="E1372" s="746" t="str">
        <f>IFERROR(VLOOKUP(N1359,Marks,116,0),"")</f>
        <v/>
      </c>
      <c r="F1372" s="746"/>
      <c r="G1372" s="746"/>
      <c r="H1372" s="746"/>
      <c r="I1372" s="732" t="s">
        <v>217</v>
      </c>
      <c r="J1372" s="732"/>
      <c r="K1372" s="732"/>
      <c r="L1372" s="732"/>
      <c r="M1372" s="747" t="str">
        <f>IFERROR(VLOOKUP(N1359,Marks,117,0),"")</f>
        <v/>
      </c>
      <c r="N1372" s="747"/>
      <c r="O1372" s="747"/>
      <c r="P1372" s="747"/>
      <c r="Q1372" s="770"/>
      <c r="R1372" s="732" t="s">
        <v>216</v>
      </c>
      <c r="S1372" s="732"/>
      <c r="T1372" s="732"/>
      <c r="U1372" s="746" t="str">
        <f>IFERROR(VLOOKUP(AD1359,Marks,116,0),"")</f>
        <v/>
      </c>
      <c r="V1372" s="746"/>
      <c r="W1372" s="746"/>
      <c r="X1372" s="746"/>
      <c r="Y1372" s="732" t="s">
        <v>217</v>
      </c>
      <c r="Z1372" s="732"/>
      <c r="AA1372" s="732"/>
      <c r="AB1372" s="732"/>
      <c r="AC1372" s="747" t="str">
        <f>IFERROR(VLOOKUP(AD1359,Marks,117,0),"")</f>
        <v/>
      </c>
      <c r="AD1372" s="747"/>
      <c r="AE1372" s="747"/>
      <c r="AF1372" s="747"/>
    </row>
    <row r="1373" spans="1:32" ht="21" customHeight="1">
      <c r="A1373" s="166" t="str">
        <f>IF(N1359="","",A1372+1)</f>
        <v/>
      </c>
      <c r="B1373" s="732" t="s">
        <v>218</v>
      </c>
      <c r="C1373" s="732"/>
      <c r="D1373" s="732"/>
      <c r="E1373" s="774" t="str">
        <f>IFERROR(VLOOKUP(N1359,Marks,115,0),"")</f>
        <v/>
      </c>
      <c r="F1373" s="774"/>
      <c r="G1373" s="774"/>
      <c r="H1373" s="774"/>
      <c r="I1373" s="732" t="s">
        <v>219</v>
      </c>
      <c r="J1373" s="732"/>
      <c r="K1373" s="732"/>
      <c r="L1373" s="732"/>
      <c r="M1373" s="733" t="str">
        <f>IFERROR(VLOOKUP(N1359,Marks,112,0),"")</f>
        <v/>
      </c>
      <c r="N1373" s="733"/>
      <c r="O1373" s="733"/>
      <c r="P1373" s="733"/>
      <c r="Q1373" s="770"/>
      <c r="R1373" s="732" t="s">
        <v>218</v>
      </c>
      <c r="S1373" s="732"/>
      <c r="T1373" s="732"/>
      <c r="U1373" s="774" t="str">
        <f>IFERROR(VLOOKUP(AD1359,Marks,115,0),"")</f>
        <v/>
      </c>
      <c r="V1373" s="774"/>
      <c r="W1373" s="774"/>
      <c r="X1373" s="774"/>
      <c r="Y1373" s="732" t="s">
        <v>219</v>
      </c>
      <c r="Z1373" s="732"/>
      <c r="AA1373" s="732"/>
      <c r="AB1373" s="732"/>
      <c r="AC1373" s="733" t="str">
        <f>IFERROR(VLOOKUP(AD1359,Marks,112,0),"")</f>
        <v/>
      </c>
      <c r="AD1373" s="733"/>
      <c r="AE1373" s="733"/>
      <c r="AF1373" s="733"/>
    </row>
    <row r="1374" spans="1:32" ht="21" customHeight="1">
      <c r="A1374" s="166" t="str">
        <f>IF(N1359="","",A1373+1)</f>
        <v/>
      </c>
      <c r="B1374" s="732" t="s">
        <v>220</v>
      </c>
      <c r="C1374" s="732"/>
      <c r="D1374" s="732"/>
      <c r="E1374" s="324" t="str">
        <f>IFERROR(VLOOKUP(N1359,Marks,113,0),"")</f>
        <v/>
      </c>
      <c r="F1374" s="325" t="s">
        <v>341</v>
      </c>
      <c r="G1374" s="734" t="str">
        <f>IF(OR(N1359="",E1357="",O1368=""),"",IF(O1368&gt;=81%*P1363,"A",IF(O1368&gt;=61%*P1363,"B",IF(O1368&gt;=41%*P1363,"C",IF(O1368&gt;=21%*P1363,"D","E")))))</f>
        <v/>
      </c>
      <c r="H1374" s="734"/>
      <c r="I1374" s="732" t="s">
        <v>222</v>
      </c>
      <c r="J1374" s="732"/>
      <c r="K1374" s="732"/>
      <c r="L1374" s="732"/>
      <c r="M1374" s="769" t="str">
        <f>IFERROR(VLOOKUP(N1359,Marks,114,0),"")</f>
        <v/>
      </c>
      <c r="N1374" s="769"/>
      <c r="O1374" s="769"/>
      <c r="P1374" s="769"/>
      <c r="Q1374" s="770"/>
      <c r="R1374" s="732" t="s">
        <v>220</v>
      </c>
      <c r="S1374" s="732"/>
      <c r="T1374" s="732"/>
      <c r="U1374" s="324" t="str">
        <f>IFERROR(VLOOKUP(AD1359,Marks,113,0),"")</f>
        <v/>
      </c>
      <c r="V1374" s="325" t="s">
        <v>341</v>
      </c>
      <c r="W1374" s="734" t="str">
        <f>IF(OR(AD1359="",U1357="",AE1368=""),"",IF(AE1368&gt;=81%*AF1363,"A",IF(AE1368&gt;=61%*AF1363,"B",IF(AE1368&gt;=41%*AF1363,"C",IF(AE1368&gt;=21%*AF1363,"D","E")))))</f>
        <v/>
      </c>
      <c r="X1374" s="734"/>
      <c r="Y1374" s="732" t="s">
        <v>222</v>
      </c>
      <c r="Z1374" s="732"/>
      <c r="AA1374" s="732"/>
      <c r="AB1374" s="732"/>
      <c r="AC1374" s="769" t="str">
        <f>IFERROR(VLOOKUP(AD1359,Marks,114,0),"")</f>
        <v/>
      </c>
      <c r="AD1374" s="769"/>
      <c r="AE1374" s="769"/>
      <c r="AF1374" s="769"/>
    </row>
    <row r="1375" spans="1:32" ht="21" customHeight="1">
      <c r="A1375" s="166" t="str">
        <f>IF(N1359="","",A1374+1)</f>
        <v/>
      </c>
      <c r="B1375" s="768" t="s">
        <v>228</v>
      </c>
      <c r="C1375" s="768"/>
      <c r="D1375" s="768"/>
      <c r="E1375" s="735">
        <f>'Master sheet'!$C$10</f>
        <v>44697</v>
      </c>
      <c r="F1375" s="735"/>
      <c r="G1375" s="735"/>
      <c r="H1375" s="318"/>
      <c r="I1375" s="121"/>
      <c r="J1375" s="121"/>
      <c r="K1375" s="76"/>
      <c r="L1375" s="121"/>
      <c r="M1375" s="121"/>
      <c r="N1375" s="121"/>
      <c r="O1375" s="121"/>
      <c r="P1375" s="121"/>
      <c r="Q1375" s="770"/>
      <c r="R1375" s="768" t="s">
        <v>228</v>
      </c>
      <c r="S1375" s="768"/>
      <c r="T1375" s="768"/>
      <c r="U1375" s="735">
        <f>'Master sheet'!$C$10</f>
        <v>44697</v>
      </c>
      <c r="V1375" s="735"/>
      <c r="W1375" s="735"/>
      <c r="X1375" s="121"/>
      <c r="Y1375" s="121"/>
      <c r="Z1375" s="121"/>
      <c r="AA1375" s="76"/>
      <c r="AB1375" s="121"/>
      <c r="AC1375" s="121"/>
      <c r="AD1375" s="121"/>
      <c r="AE1375" s="121"/>
      <c r="AF1375" s="121"/>
    </row>
    <row r="1376" spans="1:32" ht="43.5" customHeight="1">
      <c r="A1376" s="166" t="str">
        <f>IF(N1359="","",A1375+1)</f>
        <v/>
      </c>
      <c r="B1376" s="755" t="str">
        <f>IF(AND(C1356=1),CONCATENATE("( ",UPPER('Master sheet'!$F$10)," )"),IF(AND(C1356=2),CONCATENATE("( ",UPPER('Master sheet'!$F$18)," )"),IF(AND(C1356=3),CONCATENATE("( ",UPPER('Master sheet'!$J$10)," )"),IF(AND(C1356=4),CONCATENATE("( ",UPPER('Master sheet'!$J$18)," )"),""))))</f>
        <v/>
      </c>
      <c r="C1376" s="755"/>
      <c r="D1376" s="755"/>
      <c r="E1376" s="755"/>
      <c r="F1376" s="756" t="str">
        <f>IF(AND(N1359=""),"",CONCATENATE("(",'Master sheet'!$C$14," )"))</f>
        <v/>
      </c>
      <c r="G1376" s="756"/>
      <c r="H1376" s="756"/>
      <c r="I1376" s="756"/>
      <c r="J1376" s="756"/>
      <c r="K1376" s="756" t="str">
        <f>IF(AND(N1359=""),"",CONCATENATE("(",'Master sheet'!$C$12," )"))</f>
        <v/>
      </c>
      <c r="L1376" s="756"/>
      <c r="M1376" s="756"/>
      <c r="N1376" s="756"/>
      <c r="O1376" s="756"/>
      <c r="P1376" s="756"/>
      <c r="Q1376" s="770"/>
      <c r="R1376" s="755" t="str">
        <f>IF(AND(S1356=1),CONCATENATE("( ",UPPER('Master sheet'!$F$10)," )"),IF(AND(S1356=2),CONCATENATE("( ",UPPER('Master sheet'!$F$18)," )"),IF(AND(S1356=3),CONCATENATE("( ",UPPER('Master sheet'!$J$10)," )"),IF(AND(S1356=4),CONCATENATE("( ",UPPER('Master sheet'!$J$18)," )"),""))))</f>
        <v/>
      </c>
      <c r="S1376" s="755"/>
      <c r="T1376" s="755"/>
      <c r="U1376" s="755"/>
      <c r="V1376" s="756" t="str">
        <f>IF(AND(AD1359=""),"",CONCATENATE("(",'Master sheet'!$C$14," )"))</f>
        <v/>
      </c>
      <c r="W1376" s="756"/>
      <c r="X1376" s="756"/>
      <c r="Y1376" s="756"/>
      <c r="Z1376" s="756"/>
      <c r="AA1376" s="756" t="str">
        <f>IF(AND(AD1359=""),"",CONCATENATE("(",'Master sheet'!$C$12," )"))</f>
        <v/>
      </c>
      <c r="AB1376" s="756"/>
      <c r="AC1376" s="756"/>
      <c r="AD1376" s="756"/>
      <c r="AE1376" s="756"/>
      <c r="AF1376" s="756"/>
    </row>
    <row r="1377" spans="1:32" ht="21.75" customHeight="1">
      <c r="A1377" s="166" t="str">
        <f>IF(N1359="","",A1376+1)</f>
        <v/>
      </c>
      <c r="B1377" s="757" t="s">
        <v>223</v>
      </c>
      <c r="C1377" s="757"/>
      <c r="D1377" s="757"/>
      <c r="E1377" s="757"/>
      <c r="F1377" s="758" t="s">
        <v>224</v>
      </c>
      <c r="G1377" s="758"/>
      <c r="H1377" s="758"/>
      <c r="I1377" s="758"/>
      <c r="J1377" s="758"/>
      <c r="K1377" s="757" t="s">
        <v>225</v>
      </c>
      <c r="L1377" s="757"/>
      <c r="M1377" s="757"/>
      <c r="N1377" s="757"/>
      <c r="O1377" s="757"/>
      <c r="P1377" s="757"/>
      <c r="Q1377" s="770"/>
      <c r="R1377" s="757" t="s">
        <v>223</v>
      </c>
      <c r="S1377" s="757"/>
      <c r="T1377" s="757"/>
      <c r="U1377" s="757"/>
      <c r="V1377" s="758" t="s">
        <v>224</v>
      </c>
      <c r="W1377" s="758"/>
      <c r="X1377" s="758"/>
      <c r="Y1377" s="758"/>
      <c r="Z1377" s="758"/>
      <c r="AA1377" s="757" t="s">
        <v>225</v>
      </c>
      <c r="AB1377" s="757"/>
      <c r="AC1377" s="757"/>
      <c r="AD1377" s="757"/>
      <c r="AE1377" s="757"/>
      <c r="AF1377" s="757"/>
    </row>
    <row r="1379" spans="1:32" ht="21.9" customHeight="1">
      <c r="A1379" s="165" t="str">
        <f>IF(N1385="","",1)</f>
        <v/>
      </c>
      <c r="B1379" s="759" t="s">
        <v>203</v>
      </c>
      <c r="C1379" s="759"/>
      <c r="D1379" s="759"/>
      <c r="E1379" s="759"/>
      <c r="F1379" s="759"/>
      <c r="G1379" s="759"/>
      <c r="H1379" s="759"/>
      <c r="I1379" s="759"/>
      <c r="J1379" s="759"/>
      <c r="K1379" s="759"/>
      <c r="L1379" s="759"/>
      <c r="M1379" s="759"/>
      <c r="N1379" s="759"/>
      <c r="O1379" s="759"/>
      <c r="P1379" s="759"/>
      <c r="Q1379" s="770" t="s">
        <v>249</v>
      </c>
      <c r="R1379" s="759" t="s">
        <v>203</v>
      </c>
      <c r="S1379" s="759"/>
      <c r="T1379" s="759"/>
      <c r="U1379" s="759"/>
      <c r="V1379" s="759"/>
      <c r="W1379" s="759"/>
      <c r="X1379" s="759"/>
      <c r="Y1379" s="759"/>
      <c r="Z1379" s="759"/>
      <c r="AA1379" s="759"/>
      <c r="AB1379" s="759"/>
      <c r="AC1379" s="759"/>
      <c r="AD1379" s="759"/>
      <c r="AE1379" s="759"/>
      <c r="AF1379" s="759"/>
    </row>
    <row r="1380" spans="1:32" ht="21.9" customHeight="1">
      <c r="A1380" s="166" t="str">
        <f>IF(N1385="","",A1379+1)</f>
        <v/>
      </c>
      <c r="B1380" s="771" t="s">
        <v>204</v>
      </c>
      <c r="C1380" s="771"/>
      <c r="D1380" s="771"/>
      <c r="E1380" s="771"/>
      <c r="F1380" s="771"/>
      <c r="G1380" s="771"/>
      <c r="H1380" s="771"/>
      <c r="I1380" s="771"/>
      <c r="J1380" s="771"/>
      <c r="K1380" s="771"/>
      <c r="L1380" s="771"/>
      <c r="M1380" s="771"/>
      <c r="N1380" s="771"/>
      <c r="O1380" s="771"/>
      <c r="P1380" s="771"/>
      <c r="Q1380" s="770"/>
      <c r="R1380" s="771" t="s">
        <v>204</v>
      </c>
      <c r="S1380" s="771"/>
      <c r="T1380" s="771"/>
      <c r="U1380" s="771"/>
      <c r="V1380" s="771"/>
      <c r="W1380" s="771"/>
      <c r="X1380" s="771"/>
      <c r="Y1380" s="771"/>
      <c r="Z1380" s="771"/>
      <c r="AA1380" s="771"/>
      <c r="AB1380" s="771"/>
      <c r="AC1380" s="771"/>
      <c r="AD1380" s="771"/>
      <c r="AE1380" s="771"/>
      <c r="AF1380" s="771"/>
    </row>
    <row r="1381" spans="1:32" ht="21.9" customHeight="1">
      <c r="A1381" s="166" t="str">
        <f>IF(N1385="","",A1380+1)</f>
        <v/>
      </c>
      <c r="B1381" s="772" t="s">
        <v>168</v>
      </c>
      <c r="C1381" s="772"/>
      <c r="D1381" s="772"/>
      <c r="E1381" s="773" t="str">
        <f>IF(AND(N1385=""),"",'Result Sheet'!$F$2)</f>
        <v/>
      </c>
      <c r="F1381" s="773"/>
      <c r="G1381" s="773"/>
      <c r="H1381" s="773"/>
      <c r="I1381" s="773"/>
      <c r="J1381" s="773"/>
      <c r="K1381" s="773"/>
      <c r="L1381" s="773"/>
      <c r="M1381" s="773"/>
      <c r="N1381" s="773"/>
      <c r="O1381" s="773"/>
      <c r="P1381" s="773"/>
      <c r="Q1381" s="770"/>
      <c r="R1381" s="772" t="s">
        <v>168</v>
      </c>
      <c r="S1381" s="772"/>
      <c r="T1381" s="772"/>
      <c r="U1381" s="773" t="str">
        <f>IF(AND(AD1385=""),"",'Result Sheet'!$F$2)</f>
        <v/>
      </c>
      <c r="V1381" s="773"/>
      <c r="W1381" s="773"/>
      <c r="X1381" s="773"/>
      <c r="Y1381" s="773"/>
      <c r="Z1381" s="773"/>
      <c r="AA1381" s="773"/>
      <c r="AB1381" s="773"/>
      <c r="AC1381" s="773"/>
      <c r="AD1381" s="773"/>
      <c r="AE1381" s="773"/>
      <c r="AF1381" s="773"/>
    </row>
    <row r="1382" spans="1:32" ht="21.9" customHeight="1">
      <c r="A1382" s="166" t="str">
        <f>IF(N1385="","",A1381+1)</f>
        <v/>
      </c>
      <c r="B1382" s="164" t="s">
        <v>169</v>
      </c>
      <c r="C1382" s="748" t="str">
        <f>IFERROR(VLOOKUP(N1385,Marks,2,0),"")</f>
        <v/>
      </c>
      <c r="D1382" s="748"/>
      <c r="E1382" s="766" t="s">
        <v>212</v>
      </c>
      <c r="F1382" s="766"/>
      <c r="G1382" s="766"/>
      <c r="H1382" s="748" t="str">
        <f>IFERROR(VLOOKUP(N1385,Marks,3,0),"")</f>
        <v/>
      </c>
      <c r="I1382" s="748"/>
      <c r="J1382" s="749" t="s">
        <v>205</v>
      </c>
      <c r="K1382" s="749"/>
      <c r="L1382" s="749"/>
      <c r="M1382" s="749"/>
      <c r="N1382" s="750" t="str">
        <f>IF(AND(N1385=""),"",'Marks Entry 1st'!$I$2)</f>
        <v/>
      </c>
      <c r="O1382" s="750"/>
      <c r="P1382" s="750"/>
      <c r="Q1382" s="770"/>
      <c r="R1382" s="164" t="s">
        <v>169</v>
      </c>
      <c r="S1382" s="748" t="str">
        <f>IFERROR(VLOOKUP(AD1385,Marks,2,0),"")</f>
        <v/>
      </c>
      <c r="T1382" s="748"/>
      <c r="U1382" s="766" t="s">
        <v>212</v>
      </c>
      <c r="V1382" s="766"/>
      <c r="W1382" s="766"/>
      <c r="X1382" s="748" t="str">
        <f>IFERROR(VLOOKUP(AD1385,Marks,3,0),"")</f>
        <v/>
      </c>
      <c r="Y1382" s="748"/>
      <c r="Z1382" s="749" t="s">
        <v>205</v>
      </c>
      <c r="AA1382" s="749"/>
      <c r="AB1382" s="749"/>
      <c r="AC1382" s="749"/>
      <c r="AD1382" s="750" t="str">
        <f>IF(AND(AD1385=""),"",'Marks Entry 1st'!$I$2)</f>
        <v/>
      </c>
      <c r="AE1382" s="750"/>
      <c r="AF1382" s="750"/>
    </row>
    <row r="1383" spans="1:32" ht="21.9" customHeight="1">
      <c r="A1383" s="166" t="str">
        <f>IF(N1385="","",A1382+1)</f>
        <v/>
      </c>
      <c r="B1383" s="751" t="s">
        <v>206</v>
      </c>
      <c r="C1383" s="751"/>
      <c r="D1383" s="751"/>
      <c r="E1383" s="752" t="str">
        <f>IFERROR(VLOOKUP(N1385,Marks,6,0),"")</f>
        <v/>
      </c>
      <c r="F1383" s="752"/>
      <c r="G1383" s="752"/>
      <c r="H1383" s="752"/>
      <c r="I1383" s="752"/>
      <c r="J1383" s="753" t="s">
        <v>209</v>
      </c>
      <c r="K1383" s="753"/>
      <c r="L1383" s="753"/>
      <c r="M1383" s="753"/>
      <c r="N1383" s="754" t="str">
        <f>IFERROR(VLOOKUP(N1385,Marks,5,0),"")</f>
        <v/>
      </c>
      <c r="O1383" s="754"/>
      <c r="P1383" s="754"/>
      <c r="Q1383" s="770"/>
      <c r="R1383" s="751" t="s">
        <v>206</v>
      </c>
      <c r="S1383" s="751"/>
      <c r="T1383" s="751"/>
      <c r="U1383" s="752" t="str">
        <f>IFERROR(VLOOKUP(AD1385,Marks,6,0),"")</f>
        <v/>
      </c>
      <c r="V1383" s="752"/>
      <c r="W1383" s="752"/>
      <c r="X1383" s="752"/>
      <c r="Y1383" s="752"/>
      <c r="Z1383" s="753" t="s">
        <v>209</v>
      </c>
      <c r="AA1383" s="753"/>
      <c r="AB1383" s="753"/>
      <c r="AC1383" s="753"/>
      <c r="AD1383" s="754" t="str">
        <f>IFERROR(VLOOKUP(AD1385,Marks,5,0),"")</f>
        <v/>
      </c>
      <c r="AE1383" s="754"/>
      <c r="AF1383" s="754"/>
    </row>
    <row r="1384" spans="1:32" ht="21.9" customHeight="1">
      <c r="A1384" s="166" t="str">
        <f>IF(N1385="","",A1383+1)</f>
        <v/>
      </c>
      <c r="B1384" s="751" t="s">
        <v>207</v>
      </c>
      <c r="C1384" s="751"/>
      <c r="D1384" s="751"/>
      <c r="E1384" s="752" t="str">
        <f>IFERROR(VLOOKUP(N1385,Marks,7,0),"")</f>
        <v/>
      </c>
      <c r="F1384" s="752"/>
      <c r="G1384" s="752"/>
      <c r="H1384" s="752"/>
      <c r="I1384" s="752"/>
      <c r="J1384" s="753" t="s">
        <v>210</v>
      </c>
      <c r="K1384" s="753"/>
      <c r="L1384" s="753"/>
      <c r="M1384" s="753"/>
      <c r="N1384" s="767" t="str">
        <f>IFERROR(VLOOKUP(N1385,Marks,4,0),"")</f>
        <v/>
      </c>
      <c r="O1384" s="767"/>
      <c r="P1384" s="767"/>
      <c r="Q1384" s="770"/>
      <c r="R1384" s="751" t="s">
        <v>207</v>
      </c>
      <c r="S1384" s="751"/>
      <c r="T1384" s="751"/>
      <c r="U1384" s="752" t="str">
        <f>IFERROR(VLOOKUP(AD1385,Marks,7,0),"")</f>
        <v/>
      </c>
      <c r="V1384" s="752"/>
      <c r="W1384" s="752"/>
      <c r="X1384" s="752"/>
      <c r="Y1384" s="752"/>
      <c r="Z1384" s="753" t="s">
        <v>210</v>
      </c>
      <c r="AA1384" s="753"/>
      <c r="AB1384" s="753"/>
      <c r="AC1384" s="753"/>
      <c r="AD1384" s="767" t="str">
        <f>IFERROR(VLOOKUP(AD1385,Marks,4,0),"")</f>
        <v/>
      </c>
      <c r="AE1384" s="767"/>
      <c r="AF1384" s="767"/>
    </row>
    <row r="1385" spans="1:32" ht="21.9" customHeight="1">
      <c r="A1385" s="166" t="str">
        <f>IF(N1385="","",A1384+1)</f>
        <v/>
      </c>
      <c r="B1385" s="751" t="s">
        <v>208</v>
      </c>
      <c r="C1385" s="751"/>
      <c r="D1385" s="751"/>
      <c r="E1385" s="752" t="str">
        <f>IFERROR(VLOOKUP(N1385,Marks,8,0),"")</f>
        <v/>
      </c>
      <c r="F1385" s="752"/>
      <c r="G1385" s="752"/>
      <c r="H1385" s="752"/>
      <c r="I1385" s="752"/>
      <c r="J1385" s="753" t="s">
        <v>211</v>
      </c>
      <c r="K1385" s="753"/>
      <c r="L1385" s="753"/>
      <c r="M1385" s="753"/>
      <c r="N1385" s="760" t="str">
        <f>IF(AD1359="","",IF(AND(AD1359+1&gt;$AN$6),"",AD1359+1))</f>
        <v/>
      </c>
      <c r="O1385" s="760"/>
      <c r="P1385" s="760"/>
      <c r="Q1385" s="770"/>
      <c r="R1385" s="751" t="s">
        <v>208</v>
      </c>
      <c r="S1385" s="751"/>
      <c r="T1385" s="751"/>
      <c r="U1385" s="752" t="str">
        <f>IFERROR(VLOOKUP(AD1385,Marks,8,0),"")</f>
        <v/>
      </c>
      <c r="V1385" s="752"/>
      <c r="W1385" s="752"/>
      <c r="X1385" s="752"/>
      <c r="Y1385" s="752"/>
      <c r="Z1385" s="753" t="s">
        <v>211</v>
      </c>
      <c r="AA1385" s="753"/>
      <c r="AB1385" s="753"/>
      <c r="AC1385" s="753"/>
      <c r="AD1385" s="761" t="str">
        <f>IF(N1385="","",IF(AND(N1385+1&gt;$AN$6),"",N1385+1))</f>
        <v/>
      </c>
      <c r="AE1385" s="761"/>
      <c r="AF1385" s="761"/>
    </row>
    <row r="1386" spans="1:32" ht="9" customHeight="1">
      <c r="A1386" s="166" t="str">
        <f>IF(N1385="","",A1385+1)</f>
        <v/>
      </c>
      <c r="B1386" s="123"/>
      <c r="C1386" s="123"/>
      <c r="D1386" s="123"/>
      <c r="E1386" s="124"/>
      <c r="F1386" s="124"/>
      <c r="G1386" s="124"/>
      <c r="H1386" s="123"/>
      <c r="I1386" s="123"/>
      <c r="J1386" s="125"/>
      <c r="K1386" s="125"/>
      <c r="L1386" s="125"/>
      <c r="M1386" s="76"/>
      <c r="N1386" s="76"/>
      <c r="O1386" s="76"/>
      <c r="P1386" s="76"/>
      <c r="Q1386" s="770"/>
      <c r="R1386" s="123"/>
      <c r="S1386" s="123"/>
      <c r="T1386" s="123"/>
      <c r="U1386" s="124"/>
      <c r="V1386" s="124"/>
      <c r="W1386" s="124"/>
      <c r="X1386" s="123"/>
      <c r="Y1386" s="123"/>
      <c r="Z1386" s="125"/>
      <c r="AA1386" s="125"/>
      <c r="AB1386" s="125"/>
      <c r="AC1386" s="76"/>
      <c r="AD1386" s="76"/>
      <c r="AE1386" s="76"/>
      <c r="AF1386" s="76"/>
    </row>
    <row r="1387" spans="1:32" ht="21" customHeight="1">
      <c r="A1387" s="166" t="str">
        <f>IF(N1385="","",A1386+1)</f>
        <v/>
      </c>
      <c r="B1387" s="762" t="s">
        <v>213</v>
      </c>
      <c r="C1387" s="610" t="s">
        <v>214</v>
      </c>
      <c r="D1387" s="610"/>
      <c r="E1387" s="610"/>
      <c r="F1387" s="763" t="s">
        <v>13</v>
      </c>
      <c r="G1387" s="764"/>
      <c r="H1387" s="764"/>
      <c r="I1387" s="765"/>
      <c r="J1387" s="613" t="s">
        <v>184</v>
      </c>
      <c r="K1387" s="614" t="s">
        <v>167</v>
      </c>
      <c r="L1387" s="615"/>
      <c r="M1387" s="615"/>
      <c r="N1387" s="616"/>
      <c r="O1387" s="580" t="s">
        <v>185</v>
      </c>
      <c r="P1387" s="581" t="s">
        <v>186</v>
      </c>
      <c r="Q1387" s="770"/>
      <c r="R1387" s="762" t="s">
        <v>213</v>
      </c>
      <c r="S1387" s="610" t="s">
        <v>214</v>
      </c>
      <c r="T1387" s="610"/>
      <c r="U1387" s="610"/>
      <c r="V1387" s="763" t="s">
        <v>13</v>
      </c>
      <c r="W1387" s="764"/>
      <c r="X1387" s="764"/>
      <c r="Y1387" s="765"/>
      <c r="Z1387" s="613" t="s">
        <v>184</v>
      </c>
      <c r="AA1387" s="614" t="s">
        <v>167</v>
      </c>
      <c r="AB1387" s="615"/>
      <c r="AC1387" s="615"/>
      <c r="AD1387" s="616"/>
      <c r="AE1387" s="580" t="s">
        <v>185</v>
      </c>
      <c r="AF1387" s="581" t="s">
        <v>186</v>
      </c>
    </row>
    <row r="1388" spans="1:32" ht="90.75" customHeight="1">
      <c r="A1388" s="166" t="str">
        <f>IF(N1385="","",A1387+1)</f>
        <v/>
      </c>
      <c r="B1388" s="762"/>
      <c r="C1388" s="171" t="s">
        <v>11</v>
      </c>
      <c r="D1388" s="171" t="s">
        <v>180</v>
      </c>
      <c r="E1388" s="171" t="s">
        <v>108</v>
      </c>
      <c r="F1388" s="171" t="s">
        <v>182</v>
      </c>
      <c r="G1388" s="171" t="s">
        <v>183</v>
      </c>
      <c r="H1388" s="305" t="s">
        <v>10</v>
      </c>
      <c r="I1388" s="171" t="s">
        <v>108</v>
      </c>
      <c r="J1388" s="613"/>
      <c r="K1388" s="172" t="s">
        <v>182</v>
      </c>
      <c r="L1388" s="172" t="s">
        <v>183</v>
      </c>
      <c r="M1388" s="173" t="s">
        <v>10</v>
      </c>
      <c r="N1388" s="171" t="s">
        <v>108</v>
      </c>
      <c r="O1388" s="580"/>
      <c r="P1388" s="736"/>
      <c r="Q1388" s="770"/>
      <c r="R1388" s="762"/>
      <c r="S1388" s="171" t="s">
        <v>11</v>
      </c>
      <c r="T1388" s="171" t="s">
        <v>180</v>
      </c>
      <c r="U1388" s="171" t="s">
        <v>108</v>
      </c>
      <c r="V1388" s="171" t="s">
        <v>182</v>
      </c>
      <c r="W1388" s="171" t="s">
        <v>183</v>
      </c>
      <c r="X1388" s="305" t="s">
        <v>10</v>
      </c>
      <c r="Y1388" s="171" t="s">
        <v>108</v>
      </c>
      <c r="Z1388" s="613"/>
      <c r="AA1388" s="172" t="s">
        <v>182</v>
      </c>
      <c r="AB1388" s="172" t="s">
        <v>183</v>
      </c>
      <c r="AC1388" s="173" t="s">
        <v>10</v>
      </c>
      <c r="AD1388" s="171" t="s">
        <v>108</v>
      </c>
      <c r="AE1388" s="580"/>
      <c r="AF1388" s="736">
        <v>0</v>
      </c>
    </row>
    <row r="1389" spans="1:32" ht="18.75" customHeight="1">
      <c r="A1389" s="166" t="str">
        <f>IF(N1385="","",A1388+1)</f>
        <v/>
      </c>
      <c r="B1389" s="762"/>
      <c r="C1389" s="390">
        <v>20</v>
      </c>
      <c r="D1389" s="390">
        <v>20</v>
      </c>
      <c r="E1389" s="116">
        <v>40</v>
      </c>
      <c r="F1389" s="390">
        <v>30</v>
      </c>
      <c r="G1389" s="390">
        <v>18</v>
      </c>
      <c r="H1389" s="390">
        <v>12</v>
      </c>
      <c r="I1389" s="116">
        <v>60</v>
      </c>
      <c r="J1389" s="118">
        <v>100</v>
      </c>
      <c r="K1389" s="390">
        <v>50</v>
      </c>
      <c r="L1389" s="390">
        <v>30</v>
      </c>
      <c r="M1389" s="390">
        <v>20</v>
      </c>
      <c r="N1389" s="116">
        <v>100</v>
      </c>
      <c r="O1389" s="118">
        <v>200</v>
      </c>
      <c r="P1389" s="775" t="str">
        <f>IF(AND(N1385="",C1382="",E1383="",N1383=""),"",IF(OR(C1382=1,C1382=2),600,800))</f>
        <v/>
      </c>
      <c r="Q1389" s="770"/>
      <c r="R1389" s="762"/>
      <c r="S1389" s="390">
        <v>20</v>
      </c>
      <c r="T1389" s="390">
        <v>20</v>
      </c>
      <c r="U1389" s="116">
        <v>40</v>
      </c>
      <c r="V1389" s="390">
        <v>30</v>
      </c>
      <c r="W1389" s="390">
        <v>18</v>
      </c>
      <c r="X1389" s="390">
        <v>12</v>
      </c>
      <c r="Y1389" s="116">
        <v>60</v>
      </c>
      <c r="Z1389" s="118">
        <v>100</v>
      </c>
      <c r="AA1389" s="390">
        <v>50</v>
      </c>
      <c r="AB1389" s="390">
        <v>30</v>
      </c>
      <c r="AC1389" s="390">
        <v>20</v>
      </c>
      <c r="AD1389" s="116">
        <v>100</v>
      </c>
      <c r="AE1389" s="118">
        <v>200</v>
      </c>
      <c r="AF1389" s="775" t="str">
        <f>IF(AND(AD1385="",S1382="",U1383="",AD1383=""),"",IF(OR(S1382=1,S1382=2),600,800))</f>
        <v/>
      </c>
    </row>
    <row r="1390" spans="1:32" ht="21" customHeight="1">
      <c r="A1390" s="166" t="str">
        <f>IF(N1385="","",A1389+1)</f>
        <v/>
      </c>
      <c r="B1390" s="122" t="str">
        <f>'Result Sheet'!$L$4</f>
        <v xml:space="preserve">हिन्दी </v>
      </c>
      <c r="C1390" s="391" t="str">
        <f>IFERROR(VLOOKUP(N1385,Marks,11,0),"")</f>
        <v/>
      </c>
      <c r="D1390" s="391" t="str">
        <f>IFERROR(VLOOKUP(N1385,Marks,12,0),"")</f>
        <v/>
      </c>
      <c r="E1390" s="117" t="str">
        <f>IFERROR(VLOOKUP(N1385,Marks,13,0),"")</f>
        <v/>
      </c>
      <c r="F1390" s="391" t="str">
        <f>IFERROR(VLOOKUP(N1385,Marks,14,0),"")</f>
        <v/>
      </c>
      <c r="G1390" s="391" t="str">
        <f>IFERROR(VLOOKUP(N1385,Marks,15,0),"")</f>
        <v/>
      </c>
      <c r="H1390" s="391" t="str">
        <f>IFERROR(VLOOKUP(N1385,Marks,16,0),"")</f>
        <v/>
      </c>
      <c r="I1390" s="117" t="str">
        <f>IFERROR(VLOOKUP(N1385,Marks,17,0),"")</f>
        <v/>
      </c>
      <c r="J1390" s="119">
        <f>IFERROR(VLOOKUP(N1385,Marks,18,0),"")</f>
        <v>0</v>
      </c>
      <c r="K1390" s="391" t="str">
        <f>IFERROR(VLOOKUP(N1385,Marks,19,0),"")</f>
        <v/>
      </c>
      <c r="L1390" s="391" t="str">
        <f>IFERROR(VLOOKUP(N1385,Marks,20,0),"")</f>
        <v/>
      </c>
      <c r="M1390" s="391" t="str">
        <f>IFERROR(VLOOKUP(N1385,Marks,21,0),"")</f>
        <v/>
      </c>
      <c r="N1390" s="117" t="str">
        <f>IFERROR(VLOOKUP(N1385,Marks,22,0),"")</f>
        <v/>
      </c>
      <c r="O1390" s="119" t="str">
        <f>IFERROR(VLOOKUP(N1385,Marks,23,0),"")</f>
        <v/>
      </c>
      <c r="P1390" s="323" t="str">
        <f>IFERROR(VLOOKUP(N1385,Marks,29,0),"")</f>
        <v/>
      </c>
      <c r="Q1390" s="770"/>
      <c r="R1390" s="122" t="str">
        <f>'Result Sheet'!$L$4</f>
        <v xml:space="preserve">हिन्दी </v>
      </c>
      <c r="S1390" s="391" t="str">
        <f>IFERROR(VLOOKUP(AD1385,Marks,11,0),"")</f>
        <v/>
      </c>
      <c r="T1390" s="391" t="str">
        <f>IFERROR(VLOOKUP(AD1385,Marks,12,0),"")</f>
        <v/>
      </c>
      <c r="U1390" s="117" t="str">
        <f>IFERROR(VLOOKUP(AD1385,Marks,13,0),"")</f>
        <v/>
      </c>
      <c r="V1390" s="391" t="str">
        <f>IFERROR(VLOOKUP(AD1385,Marks,14,0),"")</f>
        <v/>
      </c>
      <c r="W1390" s="391" t="str">
        <f>IFERROR(VLOOKUP(AD1385,Marks,15,0),"")</f>
        <v/>
      </c>
      <c r="X1390" s="391" t="str">
        <f>IFERROR(VLOOKUP(AD1385,Marks,16,0),"")</f>
        <v/>
      </c>
      <c r="Y1390" s="117" t="str">
        <f>IFERROR(VLOOKUP(AD1385,Marks,17,0),"")</f>
        <v/>
      </c>
      <c r="Z1390" s="119">
        <f>IFERROR(VLOOKUP(AD1385,Marks,18,0),"")</f>
        <v>0</v>
      </c>
      <c r="AA1390" s="391" t="str">
        <f>IFERROR(VLOOKUP(AD1385,Marks,19,0),"")</f>
        <v/>
      </c>
      <c r="AB1390" s="391" t="str">
        <f>IFERROR(VLOOKUP(AD1385,Marks,20,0),"")</f>
        <v/>
      </c>
      <c r="AC1390" s="391" t="str">
        <f>IFERROR(VLOOKUP(AD1385,Marks,21,0),"")</f>
        <v/>
      </c>
      <c r="AD1390" s="117" t="str">
        <f>IFERROR(VLOOKUP(AD1385,Marks,22,0),"")</f>
        <v/>
      </c>
      <c r="AE1390" s="119" t="str">
        <f>IFERROR(VLOOKUP(AD1385,Marks,23,0),"")</f>
        <v/>
      </c>
      <c r="AF1390" s="323" t="str">
        <f>IFERROR(VLOOKUP(AD1385,Marks,29,0),"")</f>
        <v/>
      </c>
    </row>
    <row r="1391" spans="1:32" ht="21" customHeight="1">
      <c r="A1391" s="166" t="str">
        <f>IF(N1385="","",A1390+1)</f>
        <v/>
      </c>
      <c r="B1391" s="122" t="str">
        <f>'Result Sheet'!$AE$4</f>
        <v xml:space="preserve">अंग्रेजी </v>
      </c>
      <c r="C1391" s="391" t="str">
        <f>IFERROR(VLOOKUP(N1385,Marks,30,0),"")</f>
        <v/>
      </c>
      <c r="D1391" s="391" t="str">
        <f>IFERROR(VLOOKUP(N1385,Marks,31,0),"")</f>
        <v/>
      </c>
      <c r="E1391" s="117" t="str">
        <f>IFERROR(VLOOKUP(N1385,Marks,32,0),"")</f>
        <v/>
      </c>
      <c r="F1391" s="391" t="str">
        <f>IFERROR(VLOOKUP(N1385,Marks,33,0),"")</f>
        <v/>
      </c>
      <c r="G1391" s="391" t="str">
        <f>IFERROR(VLOOKUP(N1385,Marks,34,0),"")</f>
        <v/>
      </c>
      <c r="H1391" s="391" t="str">
        <f>IFERROR(VLOOKUP(N1385,Marks,35,0),"")</f>
        <v/>
      </c>
      <c r="I1391" s="117" t="str">
        <f>IFERROR(VLOOKUP(N1385,Marks,36,0),"")</f>
        <v/>
      </c>
      <c r="J1391" s="119">
        <f>IFERROR(VLOOKUP(N1385,Marks,37,0),"")</f>
        <v>0</v>
      </c>
      <c r="K1391" s="391" t="str">
        <f>IFERROR(VLOOKUP(N1385,Marks,38,0),"")</f>
        <v/>
      </c>
      <c r="L1391" s="391" t="str">
        <f>IFERROR(VLOOKUP(N1385,Marks,39,0),"")</f>
        <v/>
      </c>
      <c r="M1391" s="391" t="str">
        <f>IFERROR(VLOOKUP(N1385,Marks,40,0),"")</f>
        <v/>
      </c>
      <c r="N1391" s="117" t="str">
        <f>IFERROR(VLOOKUP(N1385,Marks,41,0),"")</f>
        <v/>
      </c>
      <c r="O1391" s="119" t="str">
        <f>IFERROR(VLOOKUP(N1385,Marks,42,0),"")</f>
        <v/>
      </c>
      <c r="P1391" s="323" t="str">
        <f>IFERROR(VLOOKUP(N1385,Marks,48,0),"")</f>
        <v/>
      </c>
      <c r="Q1391" s="770"/>
      <c r="R1391" s="122" t="str">
        <f>'Result Sheet'!$AE$4</f>
        <v xml:space="preserve">अंग्रेजी </v>
      </c>
      <c r="S1391" s="391" t="str">
        <f>IFERROR(VLOOKUP(AD1385,Marks,30,0),"")</f>
        <v/>
      </c>
      <c r="T1391" s="391" t="str">
        <f>IFERROR(VLOOKUP(AD1385,Marks,31,0),"")</f>
        <v/>
      </c>
      <c r="U1391" s="117" t="str">
        <f>IFERROR(VLOOKUP(AD1385,Marks,32,0),"")</f>
        <v/>
      </c>
      <c r="V1391" s="391" t="str">
        <f>IFERROR(VLOOKUP(AD1385,Marks,33,0),"")</f>
        <v/>
      </c>
      <c r="W1391" s="391" t="str">
        <f>IFERROR(VLOOKUP(AD1385,Marks,34,0),"")</f>
        <v/>
      </c>
      <c r="X1391" s="391" t="str">
        <f>IFERROR(VLOOKUP(AD1385,Marks,35,0),"")</f>
        <v/>
      </c>
      <c r="Y1391" s="117" t="str">
        <f>IFERROR(VLOOKUP(AD1385,Marks,36,0),"")</f>
        <v/>
      </c>
      <c r="Z1391" s="119">
        <f>IFERROR(VLOOKUP(AD1385,Marks,37,0),"")</f>
        <v>0</v>
      </c>
      <c r="AA1391" s="391" t="str">
        <f>IFERROR(VLOOKUP(AD1385,Marks,38,0),"")</f>
        <v/>
      </c>
      <c r="AB1391" s="391" t="str">
        <f>IFERROR(VLOOKUP(AD1385,Marks,39,0),"")</f>
        <v/>
      </c>
      <c r="AC1391" s="391" t="str">
        <f>IFERROR(VLOOKUP(AD1385,Marks,40,0),"")</f>
        <v/>
      </c>
      <c r="AD1391" s="117" t="str">
        <f>IFERROR(VLOOKUP(AD1385,Marks,41,0),"")</f>
        <v/>
      </c>
      <c r="AE1391" s="119" t="str">
        <f>IFERROR(VLOOKUP(AD1385,Marks,42,0),"")</f>
        <v/>
      </c>
      <c r="AF1391" s="323" t="str">
        <f>IFERROR(VLOOKUP(AD1385,Marks,48,0),"")</f>
        <v/>
      </c>
    </row>
    <row r="1392" spans="1:32" ht="21" customHeight="1">
      <c r="A1392" s="166" t="str">
        <f>IF(N1385="","",A1391+1)</f>
        <v/>
      </c>
      <c r="B1392" s="122" t="str">
        <f>'Result Sheet'!$AX$4</f>
        <v xml:space="preserve">गणित </v>
      </c>
      <c r="C1392" s="391" t="str">
        <f>IFERROR(VLOOKUP(N1385,Marks,49,0),"")</f>
        <v/>
      </c>
      <c r="D1392" s="391" t="str">
        <f>IFERROR(VLOOKUP(N1385,Marks,50,0),"")</f>
        <v/>
      </c>
      <c r="E1392" s="117" t="str">
        <f>IFERROR(VLOOKUP(N1385,Marks,51,0),"")</f>
        <v/>
      </c>
      <c r="F1392" s="391" t="str">
        <f>IFERROR(VLOOKUP(N1385,Marks,52,0),"")</f>
        <v/>
      </c>
      <c r="G1392" s="391" t="str">
        <f>IFERROR(VLOOKUP(N1385,Marks,53,0),"")</f>
        <v/>
      </c>
      <c r="H1392" s="391" t="str">
        <f>IFERROR(VLOOKUP(N1385,Marks,54,0),"")</f>
        <v/>
      </c>
      <c r="I1392" s="117" t="str">
        <f>IFERROR(VLOOKUP(N1385,Marks,55,0),"")</f>
        <v/>
      </c>
      <c r="J1392" s="119">
        <f>IFERROR(VLOOKUP(N1385,Marks,56,0),"")</f>
        <v>0</v>
      </c>
      <c r="K1392" s="391" t="str">
        <f>IFERROR(VLOOKUP(N1385,Marks,57,0),"")</f>
        <v/>
      </c>
      <c r="L1392" s="391" t="str">
        <f>IFERROR(VLOOKUP(N1385,Marks,58,0),"")</f>
        <v/>
      </c>
      <c r="M1392" s="391" t="str">
        <f>IFERROR(VLOOKUP(N1385,Marks,59,0),"")</f>
        <v/>
      </c>
      <c r="N1392" s="117" t="str">
        <f>IFERROR(VLOOKUP(N1385,Marks,60,0),"")</f>
        <v/>
      </c>
      <c r="O1392" s="119" t="str">
        <f>IFERROR(VLOOKUP(N1385,Marks,61,0),"")</f>
        <v/>
      </c>
      <c r="P1392" s="323" t="str">
        <f>IFERROR(VLOOKUP(N1385,Marks,67,0),"")</f>
        <v/>
      </c>
      <c r="Q1392" s="770"/>
      <c r="R1392" s="122" t="str">
        <f>'Result Sheet'!$AX$4</f>
        <v xml:space="preserve">गणित </v>
      </c>
      <c r="S1392" s="391" t="str">
        <f>IFERROR(VLOOKUP(AD1385,Marks,49,0),"")</f>
        <v/>
      </c>
      <c r="T1392" s="391" t="str">
        <f>IFERROR(VLOOKUP(AD1385,Marks,50,0),"")</f>
        <v/>
      </c>
      <c r="U1392" s="117" t="str">
        <f>IFERROR(VLOOKUP(AD1385,Marks,51,0),"")</f>
        <v/>
      </c>
      <c r="V1392" s="391" t="str">
        <f>IFERROR(VLOOKUP(AD1385,Marks,52,0),"")</f>
        <v/>
      </c>
      <c r="W1392" s="391" t="str">
        <f>IFERROR(VLOOKUP(AD1385,Marks,53,0),"")</f>
        <v/>
      </c>
      <c r="X1392" s="391" t="str">
        <f>IFERROR(VLOOKUP(AD1385,Marks,54,0),"")</f>
        <v/>
      </c>
      <c r="Y1392" s="117" t="str">
        <f>IFERROR(VLOOKUP(AD1385,Marks,55,0),"")</f>
        <v/>
      </c>
      <c r="Z1392" s="119">
        <f>IFERROR(VLOOKUP(AD1385,Marks,56,0),"")</f>
        <v>0</v>
      </c>
      <c r="AA1392" s="391" t="str">
        <f>IFERROR(VLOOKUP(AD1385,Marks,57,0),"")</f>
        <v/>
      </c>
      <c r="AB1392" s="391" t="str">
        <f>IFERROR(VLOOKUP(AD1385,Marks,58,0),"")</f>
        <v/>
      </c>
      <c r="AC1392" s="391" t="str">
        <f>IFERROR(VLOOKUP(AD1385,Marks,59,0),"")</f>
        <v/>
      </c>
      <c r="AD1392" s="117" t="str">
        <f>IFERROR(VLOOKUP(AD1385,Marks,60,0),"")</f>
        <v/>
      </c>
      <c r="AE1392" s="119" t="str">
        <f>IFERROR(VLOOKUP(AD1385,Marks,61,0),"")</f>
        <v/>
      </c>
      <c r="AF1392" s="323" t="str">
        <f>IFERROR(VLOOKUP(AD1385,Marks,67,0),"")</f>
        <v/>
      </c>
    </row>
    <row r="1393" spans="1:32" ht="21" customHeight="1">
      <c r="A1393" s="166" t="str">
        <f>IF(N1385="","",A1392+1)</f>
        <v/>
      </c>
      <c r="B1393" s="122" t="str">
        <f>'Result Sheet'!$BQ$4</f>
        <v xml:space="preserve">पर्यावरण अध्ययन </v>
      </c>
      <c r="C1393" s="391" t="str">
        <f>IFERROR(VLOOKUP(N1385,Marks,68,0),"")</f>
        <v/>
      </c>
      <c r="D1393" s="391" t="str">
        <f>IFERROR(VLOOKUP(N1385,Marks,69,0),"")</f>
        <v/>
      </c>
      <c r="E1393" s="117" t="str">
        <f>IFERROR(VLOOKUP(N1385,Marks,70,0),"")</f>
        <v/>
      </c>
      <c r="F1393" s="391" t="str">
        <f>IFERROR(VLOOKUP(N1385,Marks,71,0),"")</f>
        <v/>
      </c>
      <c r="G1393" s="391" t="str">
        <f>IFERROR(VLOOKUP(N1385,Marks,72,0),"")</f>
        <v/>
      </c>
      <c r="H1393" s="391" t="str">
        <f>IFERROR(VLOOKUP(N1385,Marks,73,0),"")</f>
        <v/>
      </c>
      <c r="I1393" s="117" t="str">
        <f>IFERROR(VLOOKUP(N1385,Marks,74,0),"")</f>
        <v/>
      </c>
      <c r="J1393" s="119">
        <f>IFERROR(VLOOKUP(N1385,Marks,75,0),"")</f>
        <v>0</v>
      </c>
      <c r="K1393" s="391" t="str">
        <f>IFERROR(VLOOKUP(N1385,Marks,76,0),"")</f>
        <v/>
      </c>
      <c r="L1393" s="391" t="str">
        <f>IFERROR(VLOOKUP(N1385,Marks,77,0),"")</f>
        <v/>
      </c>
      <c r="M1393" s="391" t="str">
        <f>IFERROR(VLOOKUP(N1385,Marks,78,0),"")</f>
        <v/>
      </c>
      <c r="N1393" s="117" t="str">
        <f>IFERROR(VLOOKUP(N1385,Marks,79,0),"")</f>
        <v/>
      </c>
      <c r="O1393" s="119" t="str">
        <f>IFERROR(VLOOKUP(N1385,Marks,80,0),"")</f>
        <v/>
      </c>
      <c r="P1393" s="323" t="str">
        <f>IFERROR(VLOOKUP(N1385,Marks,86,0),"")</f>
        <v/>
      </c>
      <c r="Q1393" s="770"/>
      <c r="R1393" s="122" t="str">
        <f>'Result Sheet'!$BQ$4</f>
        <v xml:space="preserve">पर्यावरण अध्ययन </v>
      </c>
      <c r="S1393" s="391" t="str">
        <f>IFERROR(VLOOKUP(AD1385,Marks,68,0),"")</f>
        <v/>
      </c>
      <c r="T1393" s="391" t="str">
        <f>IFERROR(VLOOKUP(AD1385,Marks,69,0),"")</f>
        <v/>
      </c>
      <c r="U1393" s="117" t="str">
        <f>IFERROR(VLOOKUP(AD1385,Marks,70,0),"")</f>
        <v/>
      </c>
      <c r="V1393" s="391" t="str">
        <f>IFERROR(VLOOKUP(AD1385,Marks,71,0),"")</f>
        <v/>
      </c>
      <c r="W1393" s="391" t="str">
        <f>IFERROR(VLOOKUP(AD1385,Marks,72,0),"")</f>
        <v/>
      </c>
      <c r="X1393" s="391" t="str">
        <f>IFERROR(VLOOKUP(AD1385,Marks,73,0),"")</f>
        <v/>
      </c>
      <c r="Y1393" s="117" t="str">
        <f>IFERROR(VLOOKUP(AD1385,Marks,74,0),"")</f>
        <v/>
      </c>
      <c r="Z1393" s="119">
        <f>IFERROR(VLOOKUP(AD1385,Marks,75,0),"")</f>
        <v>0</v>
      </c>
      <c r="AA1393" s="391" t="str">
        <f>IFERROR(VLOOKUP(AD1385,Marks,76,0),"")</f>
        <v/>
      </c>
      <c r="AB1393" s="391" t="str">
        <f>IFERROR(VLOOKUP(AD1385,Marks,77,0),"")</f>
        <v/>
      </c>
      <c r="AC1393" s="391" t="str">
        <f>IFERROR(VLOOKUP(AD1385,Marks,78,0),"")</f>
        <v/>
      </c>
      <c r="AD1393" s="117" t="str">
        <f>IFERROR(VLOOKUP(AD1385,Marks,79,0),"")</f>
        <v/>
      </c>
      <c r="AE1393" s="119" t="str">
        <f>IFERROR(VLOOKUP(AD1385,Marks,80,0),"")</f>
        <v/>
      </c>
      <c r="AF1393" s="323" t="str">
        <f>IFERROR(VLOOKUP(AD1385,Marks,86,0),"")</f>
        <v/>
      </c>
    </row>
    <row r="1394" spans="1:32" ht="25.5" customHeight="1">
      <c r="A1394" s="166" t="str">
        <f>IF(N1385="","",A1393+1)</f>
        <v/>
      </c>
      <c r="B1394" s="392" t="s">
        <v>215</v>
      </c>
      <c r="C1394" s="120" t="str">
        <f>IF(AND(C1390="",C1391="",C1392="",C1393=""),"",IF(OR(C1382=1,C1382=2),SUM(C1390:C1392),SUM(C1390:C1393)))</f>
        <v/>
      </c>
      <c r="D1394" s="120" t="str">
        <f>IF(AND(D1390="",D1391="",D1392="",D1393=""),"",IF(OR(C1382=1,C1382=2),SUM(D1390:D1392),SUM(D1390:D1393)))</f>
        <v/>
      </c>
      <c r="E1394" s="120" t="str">
        <f>IF(AND(E1390="",E1391="",E1392="",E1393=""),"",IF(OR(C1382=1,C1382=2),SUM(E1390:E1392),SUM(E1390:E1393)))</f>
        <v/>
      </c>
      <c r="F1394" s="120" t="str">
        <f>IF(AND(F1390="",F1391="",F1392="",F1393=""),"",IF(OR(C1382=1,C1382=2),SUM(F1390:F1392),SUM(F1390:F1393)))</f>
        <v/>
      </c>
      <c r="G1394" s="120" t="str">
        <f>IF(AND(G1390="",G1391="",G1392="",G1393=""),"",IF(OR(C1382=1,C1382=2),SUM(G1390:G1392),SUM(G1390:G1393)))</f>
        <v/>
      </c>
      <c r="H1394" s="120" t="str">
        <f>IF(AND(H1390="",H1391="",H1392="",H1393=""),"",IF(OR(C1382=1,C1382=2),SUM(H1390:H1392),SUM(H1390:H1393)))</f>
        <v/>
      </c>
      <c r="I1394" s="120" t="str">
        <f>IF(AND(I1390="",I1391="",I1392="",I1393=""),"",IF(OR(C1382=1,C1382=2),SUM(I1390:I1392),SUM(I1390:I1393)))</f>
        <v/>
      </c>
      <c r="J1394" s="120">
        <f>IF(AND(J1390="",J1391="",J1392="",J1393=""),"",IF(OR(C1382=1,C1382=2),SUM(J1390:J1392),SUM(J1390:J1393)))</f>
        <v>0</v>
      </c>
      <c r="K1394" s="120" t="str">
        <f>IF(AND(K1390="",K1391="",K1392="",K1393=""),"",IF(OR(C1382=1,C1382=2),SUM(K1390:K1392),SUM(K1390:K1393)))</f>
        <v/>
      </c>
      <c r="L1394" s="120" t="str">
        <f>IF(AND(L1390="",L1391="",L1392="",L1393=""),"",IF(OR(C1382=1,C1382=2),SUM(L1390:L1392),SUM(L1390:L1393)))</f>
        <v/>
      </c>
      <c r="M1394" s="120" t="str">
        <f>IF(AND(M1390="",M1391="",M1392="",M1393=""),"",IF(OR(C1382=1,C1382=2),SUM(M1390:M1392),SUM(M1390:M1393)))</f>
        <v/>
      </c>
      <c r="N1394" s="120" t="str">
        <f>IF(AND(N1390="",N1391="",N1392="",N1393=""),"",IF(OR(C1382=1,C1382=2),SUM(N1390:N1392),SUM(N1390:N1393)))</f>
        <v/>
      </c>
      <c r="O1394" s="120" t="str">
        <f>IF(AND(O1390="",O1391="",O1392="",O1393=""),"",IF(OR(C1382=1,C1382=2),SUM(O1390:O1392),SUM(O1390:O1393)))</f>
        <v/>
      </c>
      <c r="P1394" s="326" t="str">
        <f>IF(OR(N1385="",E1383="",O1394=""),"",IF(O1394&gt;=81%*P1389,"A",IF(O1394&gt;=61%*P1389,"B",IF(O1394&gt;=41%*P1389,"C",IF(O1394&gt;=21%*P1389,"D","E")))))</f>
        <v/>
      </c>
      <c r="Q1394" s="770"/>
      <c r="R1394" s="392" t="s">
        <v>215</v>
      </c>
      <c r="S1394" s="120" t="str">
        <f>IF(AND(S1390="",S1391="",S1392="",S1393=""),"",IF(OR(S1382=1,S1382=2),SUM(S1390:S1392),SUM(S1390:S1393)))</f>
        <v/>
      </c>
      <c r="T1394" s="120" t="str">
        <f>IF(AND(T1390="",T1391="",T1392="",T1393=""),"",IF(OR(S1382=1,S1382=2),SUM(T1390:T1392),SUM(T1390:T1393)))</f>
        <v/>
      </c>
      <c r="U1394" s="120" t="str">
        <f>IF(AND(U1390="",U1391="",U1392="",U1393=""),"",IF(OR(S1382=1,S1382=2),SUM(U1390:U1392),SUM(U1390:U1393)))</f>
        <v/>
      </c>
      <c r="V1394" s="120" t="str">
        <f>IF(AND(V1390="",V1391="",V1392="",V1393=""),"",IF(OR(S1382=1,S1382=2),SUM(V1390:V1392),SUM(V1390:V1393)))</f>
        <v/>
      </c>
      <c r="W1394" s="120" t="str">
        <f>IF(AND(W1390="",W1391="",W1392="",W1393=""),"",IF(OR(S1382=1,S1382=2),SUM(W1390:W1392),SUM(W1390:W1393)))</f>
        <v/>
      </c>
      <c r="X1394" s="120" t="str">
        <f>IF(AND(X1390="",X1391="",X1392="",X1393=""),"",IF(OR(S1382=1,S1382=2),SUM(X1390:X1392),SUM(X1390:X1393)))</f>
        <v/>
      </c>
      <c r="Y1394" s="120" t="str">
        <f>IF(AND(Y1390="",Y1391="",Y1392="",Y1393=""),"",IF(OR(S1382=1,S1382=2),SUM(Y1390:Y1392),SUM(Y1390:Y1393)))</f>
        <v/>
      </c>
      <c r="Z1394" s="120">
        <f>IF(AND(Z1390="",Z1391="",Z1392="",Z1393=""),"",IF(OR(S1382=1,S1382=2),SUM(Z1390:Z1392),SUM(Z1390:Z1393)))</f>
        <v>0</v>
      </c>
      <c r="AA1394" s="120" t="str">
        <f>IF(AND(AA1390="",AA1391="",AA1392="",AA1393=""),"",IF(OR(S1382=1,S1382=2),SUM(AA1390:AA1392),SUM(AA1390:AA1393)))</f>
        <v/>
      </c>
      <c r="AB1394" s="120" t="str">
        <f>IF(AND(AB1390="",AB1391="",AB1392="",AB1393=""),"",IF(OR(S1382=1,S1382=2),SUM(AB1390:AB1392),SUM(AB1390:AB1393)))</f>
        <v/>
      </c>
      <c r="AC1394" s="120" t="str">
        <f>IF(AND(AC1390="",AC1391="",AC1392="",AC1393=""),"",IF(OR(S1382=1,S1382=2),SUM(AC1390:AC1392),SUM(AC1390:AC1393)))</f>
        <v/>
      </c>
      <c r="AD1394" s="120" t="str">
        <f>IF(AND(AD1390="",AD1391="",AD1392="",AD1393=""),"",IF(OR(S1382=1,S1382=2),SUM(AD1390:AD1392),SUM(AD1390:AD1393)))</f>
        <v/>
      </c>
      <c r="AE1394" s="120" t="str">
        <f>IF(AND(AE1390="",AE1391="",AE1392="",AE1393=""),"",IF(OR(S1382=1,S1382=2),SUM(AE1390:AE1392),SUM(AE1390:AE1393)))</f>
        <v/>
      </c>
      <c r="AF1394" s="326" t="str">
        <f>IF(OR(AD1385="",U1383="",AE1394=""),"",IF(AE1394&gt;=81%*AF1389,"A",IF(AE1394&gt;=61%*AF1389,"B",IF(AE1394&gt;=41%*AF1389,"C",IF(AE1394&gt;=21%*AF1389,"D","E")))))</f>
        <v/>
      </c>
    </row>
    <row r="1395" spans="1:32" ht="9" customHeight="1">
      <c r="A1395" s="166" t="str">
        <f>IF(N1385="","",A1394+1)</f>
        <v/>
      </c>
      <c r="B1395" s="737"/>
      <c r="C1395" s="737"/>
      <c r="D1395" s="737"/>
      <c r="E1395" s="737"/>
      <c r="F1395" s="737"/>
      <c r="G1395" s="737"/>
      <c r="H1395" s="737"/>
      <c r="I1395" s="737"/>
      <c r="J1395" s="737"/>
      <c r="K1395" s="737"/>
      <c r="L1395" s="737"/>
      <c r="M1395" s="737"/>
      <c r="N1395" s="737"/>
      <c r="O1395" s="737"/>
      <c r="P1395" s="737"/>
      <c r="Q1395" s="770"/>
      <c r="R1395" s="737"/>
      <c r="S1395" s="737"/>
      <c r="T1395" s="737"/>
      <c r="U1395" s="737"/>
      <c r="V1395" s="737"/>
      <c r="W1395" s="737"/>
      <c r="X1395" s="737"/>
      <c r="Y1395" s="737"/>
      <c r="Z1395" s="737"/>
      <c r="AA1395" s="737"/>
      <c r="AB1395" s="737"/>
      <c r="AC1395" s="737"/>
      <c r="AD1395" s="737"/>
      <c r="AE1395" s="737"/>
      <c r="AF1395" s="737"/>
    </row>
    <row r="1396" spans="1:32" ht="22.5" customHeight="1">
      <c r="A1396" s="166" t="str">
        <f>IF(N1385="","",A1395+1)</f>
        <v/>
      </c>
      <c r="B1396" s="738" t="s">
        <v>213</v>
      </c>
      <c r="C1396" s="738"/>
      <c r="D1396" s="739" t="s">
        <v>229</v>
      </c>
      <c r="E1396" s="740"/>
      <c r="F1396" s="393" t="s">
        <v>186</v>
      </c>
      <c r="G1396" s="738" t="s">
        <v>213</v>
      </c>
      <c r="H1396" s="738"/>
      <c r="I1396" s="739" t="s">
        <v>229</v>
      </c>
      <c r="J1396" s="740"/>
      <c r="K1396" s="393" t="s">
        <v>186</v>
      </c>
      <c r="L1396" s="738" t="s">
        <v>213</v>
      </c>
      <c r="M1396" s="738"/>
      <c r="N1396" s="739" t="s">
        <v>229</v>
      </c>
      <c r="O1396" s="740"/>
      <c r="P1396" s="393" t="s">
        <v>186</v>
      </c>
      <c r="Q1396" s="770"/>
      <c r="R1396" s="738" t="s">
        <v>213</v>
      </c>
      <c r="S1396" s="738"/>
      <c r="T1396" s="739" t="s">
        <v>229</v>
      </c>
      <c r="U1396" s="740"/>
      <c r="V1396" s="393" t="s">
        <v>186</v>
      </c>
      <c r="W1396" s="738" t="s">
        <v>213</v>
      </c>
      <c r="X1396" s="738"/>
      <c r="Y1396" s="739" t="s">
        <v>229</v>
      </c>
      <c r="Z1396" s="740"/>
      <c r="AA1396" s="393" t="s">
        <v>186</v>
      </c>
      <c r="AB1396" s="738" t="s">
        <v>213</v>
      </c>
      <c r="AC1396" s="738"/>
      <c r="AD1396" s="739" t="s">
        <v>229</v>
      </c>
      <c r="AE1396" s="740"/>
      <c r="AF1396" s="393" t="s">
        <v>186</v>
      </c>
    </row>
    <row r="1397" spans="1:32" ht="21.75" customHeight="1">
      <c r="A1397" s="166" t="str">
        <f>IF(N1385="","",A1396+1)</f>
        <v/>
      </c>
      <c r="B1397" s="741" t="s">
        <v>221</v>
      </c>
      <c r="C1397" s="742"/>
      <c r="D1397" s="742"/>
      <c r="E1397" s="119" t="str">
        <f>IFERROR(VLOOKUP(N1385,Marks,90,0),"")</f>
        <v/>
      </c>
      <c r="F1397" s="130" t="str">
        <f>IFERROR(VLOOKUP(N1385,Marks,94,0),"")</f>
        <v/>
      </c>
      <c r="G1397" s="741" t="s">
        <v>192</v>
      </c>
      <c r="H1397" s="742"/>
      <c r="I1397" s="742"/>
      <c r="J1397" s="119" t="str">
        <f>IFERROR(VLOOKUP(N1385,Marks,98,0),"")</f>
        <v/>
      </c>
      <c r="K1397" s="130" t="str">
        <f>IFERROR(VLOOKUP(N1385,Marks,102,0),"")</f>
        <v/>
      </c>
      <c r="L1397" s="743" t="s">
        <v>193</v>
      </c>
      <c r="M1397" s="744"/>
      <c r="N1397" s="744"/>
      <c r="O1397" s="119" t="str">
        <f>IFERROR(VLOOKUP(N1385,Marks,106,0),"")</f>
        <v/>
      </c>
      <c r="P1397" s="130" t="str">
        <f>IFERROR(VLOOKUP(N1385,Marks,110,0),"")</f>
        <v/>
      </c>
      <c r="Q1397" s="770"/>
      <c r="R1397" s="740" t="s">
        <v>221</v>
      </c>
      <c r="S1397" s="740"/>
      <c r="T1397" s="740"/>
      <c r="U1397" s="119" t="str">
        <f>IFERROR(VLOOKUP(AD1385,Marks,90,0),"")</f>
        <v/>
      </c>
      <c r="V1397" s="130" t="str">
        <f>IFERROR(VLOOKUP(AD1385,Marks,94,0),"")</f>
        <v/>
      </c>
      <c r="W1397" s="740" t="s">
        <v>192</v>
      </c>
      <c r="X1397" s="740"/>
      <c r="Y1397" s="740"/>
      <c r="Z1397" s="119" t="str">
        <f>IFERROR(VLOOKUP(AD1385,Marks,98,0),"")</f>
        <v/>
      </c>
      <c r="AA1397" s="130" t="str">
        <f>IFERROR(VLOOKUP(AD1385,Marks,102,0),"")</f>
        <v/>
      </c>
      <c r="AB1397" s="745" t="s">
        <v>193</v>
      </c>
      <c r="AC1397" s="745"/>
      <c r="AD1397" s="745"/>
      <c r="AE1397" s="119" t="str">
        <f>IFERROR(VLOOKUP(AD1385,Marks,106,0),"")</f>
        <v/>
      </c>
      <c r="AF1397" s="130" t="str">
        <f>IFERROR(VLOOKUP(AD1385,Marks,110,0),"")</f>
        <v/>
      </c>
    </row>
    <row r="1398" spans="1:32" ht="21" customHeight="1">
      <c r="A1398" s="166" t="str">
        <f>IF(N1385="","",A1397+1)</f>
        <v/>
      </c>
      <c r="B1398" s="732" t="s">
        <v>216</v>
      </c>
      <c r="C1398" s="732"/>
      <c r="D1398" s="732"/>
      <c r="E1398" s="746" t="str">
        <f>IFERROR(VLOOKUP(N1385,Marks,116,0),"")</f>
        <v/>
      </c>
      <c r="F1398" s="746"/>
      <c r="G1398" s="746"/>
      <c r="H1398" s="746"/>
      <c r="I1398" s="732" t="s">
        <v>217</v>
      </c>
      <c r="J1398" s="732"/>
      <c r="K1398" s="732"/>
      <c r="L1398" s="732"/>
      <c r="M1398" s="747" t="str">
        <f>IFERROR(VLOOKUP(N1385,Marks,117,0),"")</f>
        <v/>
      </c>
      <c r="N1398" s="747"/>
      <c r="O1398" s="747"/>
      <c r="P1398" s="747"/>
      <c r="Q1398" s="770"/>
      <c r="R1398" s="732" t="s">
        <v>216</v>
      </c>
      <c r="S1398" s="732"/>
      <c r="T1398" s="732"/>
      <c r="U1398" s="746" t="str">
        <f>IFERROR(VLOOKUP(AD1385,Marks,116,0),"")</f>
        <v/>
      </c>
      <c r="V1398" s="746"/>
      <c r="W1398" s="746"/>
      <c r="X1398" s="746"/>
      <c r="Y1398" s="732" t="s">
        <v>217</v>
      </c>
      <c r="Z1398" s="732"/>
      <c r="AA1398" s="732"/>
      <c r="AB1398" s="732"/>
      <c r="AC1398" s="747" t="str">
        <f>IFERROR(VLOOKUP(AD1385,Marks,117,0),"")</f>
        <v/>
      </c>
      <c r="AD1398" s="747"/>
      <c r="AE1398" s="747"/>
      <c r="AF1398" s="747"/>
    </row>
    <row r="1399" spans="1:32" ht="21" customHeight="1">
      <c r="A1399" s="166" t="str">
        <f>IF(N1385="","",A1398+1)</f>
        <v/>
      </c>
      <c r="B1399" s="732" t="s">
        <v>218</v>
      </c>
      <c r="C1399" s="732"/>
      <c r="D1399" s="732"/>
      <c r="E1399" s="774" t="str">
        <f>IFERROR(VLOOKUP(N1385,Marks,115,0),"")</f>
        <v/>
      </c>
      <c r="F1399" s="774"/>
      <c r="G1399" s="774"/>
      <c r="H1399" s="774"/>
      <c r="I1399" s="732" t="s">
        <v>219</v>
      </c>
      <c r="J1399" s="732"/>
      <c r="K1399" s="732"/>
      <c r="L1399" s="732"/>
      <c r="M1399" s="733" t="str">
        <f>IFERROR(VLOOKUP(N1385,Marks,112,0),"")</f>
        <v/>
      </c>
      <c r="N1399" s="733"/>
      <c r="O1399" s="733"/>
      <c r="P1399" s="733"/>
      <c r="Q1399" s="770"/>
      <c r="R1399" s="732" t="s">
        <v>218</v>
      </c>
      <c r="S1399" s="732"/>
      <c r="T1399" s="732"/>
      <c r="U1399" s="774" t="str">
        <f>IFERROR(VLOOKUP(AD1385,Marks,115,0),"")</f>
        <v/>
      </c>
      <c r="V1399" s="774"/>
      <c r="W1399" s="774"/>
      <c r="X1399" s="774"/>
      <c r="Y1399" s="732" t="s">
        <v>219</v>
      </c>
      <c r="Z1399" s="732"/>
      <c r="AA1399" s="732"/>
      <c r="AB1399" s="732"/>
      <c r="AC1399" s="733" t="str">
        <f>IFERROR(VLOOKUP(AD1385,Marks,112,0),"")</f>
        <v/>
      </c>
      <c r="AD1399" s="733"/>
      <c r="AE1399" s="733"/>
      <c r="AF1399" s="733"/>
    </row>
    <row r="1400" spans="1:32" ht="21" customHeight="1">
      <c r="A1400" s="166" t="str">
        <f>IF(N1385="","",A1399+1)</f>
        <v/>
      </c>
      <c r="B1400" s="732" t="s">
        <v>220</v>
      </c>
      <c r="C1400" s="732"/>
      <c r="D1400" s="732"/>
      <c r="E1400" s="324" t="str">
        <f>IFERROR(VLOOKUP(N1385,Marks,113,0),"")</f>
        <v/>
      </c>
      <c r="F1400" s="325" t="s">
        <v>341</v>
      </c>
      <c r="G1400" s="734" t="str">
        <f>IF(OR(N1385="",E1383="",O1394=""),"",IF(O1394&gt;=81%*P1389,"A",IF(O1394&gt;=61%*P1389,"B",IF(O1394&gt;=41%*P1389,"C",IF(O1394&gt;=21%*P1389,"D","E")))))</f>
        <v/>
      </c>
      <c r="H1400" s="734"/>
      <c r="I1400" s="732" t="s">
        <v>222</v>
      </c>
      <c r="J1400" s="732"/>
      <c r="K1400" s="732"/>
      <c r="L1400" s="732"/>
      <c r="M1400" s="769" t="str">
        <f>IFERROR(VLOOKUP(N1385,Marks,114,0),"")</f>
        <v/>
      </c>
      <c r="N1400" s="769"/>
      <c r="O1400" s="769"/>
      <c r="P1400" s="769"/>
      <c r="Q1400" s="770"/>
      <c r="R1400" s="732" t="s">
        <v>220</v>
      </c>
      <c r="S1400" s="732"/>
      <c r="T1400" s="732"/>
      <c r="U1400" s="324" t="str">
        <f>IFERROR(VLOOKUP(AD1385,Marks,113,0),"")</f>
        <v/>
      </c>
      <c r="V1400" s="325" t="s">
        <v>341</v>
      </c>
      <c r="W1400" s="734" t="str">
        <f>IF(OR(AD1385="",U1383="",AE1394=""),"",IF(AE1394&gt;=81%*AF1389,"A",IF(AE1394&gt;=61%*AF1389,"B",IF(AE1394&gt;=41%*AF1389,"C",IF(AE1394&gt;=21%*AF1389,"D","E")))))</f>
        <v/>
      </c>
      <c r="X1400" s="734"/>
      <c r="Y1400" s="732" t="s">
        <v>222</v>
      </c>
      <c r="Z1400" s="732"/>
      <c r="AA1400" s="732"/>
      <c r="AB1400" s="732"/>
      <c r="AC1400" s="769" t="str">
        <f>IFERROR(VLOOKUP(AD1385,Marks,114,0),"")</f>
        <v/>
      </c>
      <c r="AD1400" s="769"/>
      <c r="AE1400" s="769"/>
      <c r="AF1400" s="769"/>
    </row>
    <row r="1401" spans="1:32" ht="21" customHeight="1">
      <c r="A1401" s="166" t="str">
        <f>IF(N1385="","",A1400+1)</f>
        <v/>
      </c>
      <c r="B1401" s="768" t="s">
        <v>228</v>
      </c>
      <c r="C1401" s="768"/>
      <c r="D1401" s="768"/>
      <c r="E1401" s="735">
        <f>'Master sheet'!$C$10</f>
        <v>44697</v>
      </c>
      <c r="F1401" s="735"/>
      <c r="G1401" s="735"/>
      <c r="H1401" s="318"/>
      <c r="I1401" s="121"/>
      <c r="J1401" s="121"/>
      <c r="K1401" s="76"/>
      <c r="L1401" s="121"/>
      <c r="M1401" s="121"/>
      <c r="N1401" s="121"/>
      <c r="O1401" s="121"/>
      <c r="P1401" s="121"/>
      <c r="Q1401" s="770"/>
      <c r="R1401" s="768" t="s">
        <v>228</v>
      </c>
      <c r="S1401" s="768"/>
      <c r="T1401" s="768"/>
      <c r="U1401" s="735">
        <f>'Master sheet'!$C$10</f>
        <v>44697</v>
      </c>
      <c r="V1401" s="735"/>
      <c r="W1401" s="735"/>
      <c r="X1401" s="121"/>
      <c r="Y1401" s="121"/>
      <c r="Z1401" s="121"/>
      <c r="AA1401" s="76"/>
      <c r="AB1401" s="121"/>
      <c r="AC1401" s="121"/>
      <c r="AD1401" s="121"/>
      <c r="AE1401" s="121"/>
      <c r="AF1401" s="121"/>
    </row>
    <row r="1402" spans="1:32" ht="43.5" customHeight="1">
      <c r="A1402" s="166" t="str">
        <f>IF(N1385="","",A1401+1)</f>
        <v/>
      </c>
      <c r="B1402" s="755" t="str">
        <f>IF(AND(C1382=1),CONCATENATE("( ",UPPER('Master sheet'!$F$10)," )"),IF(AND(C1382=2),CONCATENATE("( ",UPPER('Master sheet'!$F$18)," )"),IF(AND(C1382=3),CONCATENATE("( ",UPPER('Master sheet'!$J$10)," )"),IF(AND(C1382=4),CONCATENATE("( ",UPPER('Master sheet'!$J$18)," )"),""))))</f>
        <v/>
      </c>
      <c r="C1402" s="755"/>
      <c r="D1402" s="755"/>
      <c r="E1402" s="755"/>
      <c r="F1402" s="756" t="str">
        <f>IF(AND(N1385=""),"",CONCATENATE("(",'Master sheet'!$C$14," )"))</f>
        <v/>
      </c>
      <c r="G1402" s="756"/>
      <c r="H1402" s="756"/>
      <c r="I1402" s="756"/>
      <c r="J1402" s="756"/>
      <c r="K1402" s="756" t="str">
        <f>IF(AND(N1385=""),"",CONCATENATE("(",'Master sheet'!$C$12," )"))</f>
        <v/>
      </c>
      <c r="L1402" s="756"/>
      <c r="M1402" s="756"/>
      <c r="N1402" s="756"/>
      <c r="O1402" s="756"/>
      <c r="P1402" s="756"/>
      <c r="Q1402" s="770"/>
      <c r="R1402" s="755" t="str">
        <f>IF(AND(S1382=1),CONCATENATE("( ",UPPER('Master sheet'!$F$10)," )"),IF(AND(S1382=2),CONCATENATE("( ",UPPER('Master sheet'!$F$18)," )"),IF(AND(S1382=3),CONCATENATE("( ",UPPER('Master sheet'!$J$10)," )"),IF(AND(S1382=4),CONCATENATE("( ",UPPER('Master sheet'!$J$18)," )"),""))))</f>
        <v/>
      </c>
      <c r="S1402" s="755"/>
      <c r="T1402" s="755"/>
      <c r="U1402" s="755"/>
      <c r="V1402" s="756" t="str">
        <f>IF(AND(AD1385=""),"",CONCATENATE("(",'Master sheet'!$C$14," )"))</f>
        <v/>
      </c>
      <c r="W1402" s="756"/>
      <c r="X1402" s="756"/>
      <c r="Y1402" s="756"/>
      <c r="Z1402" s="756"/>
      <c r="AA1402" s="756" t="str">
        <f>IF(AND(AD1385=""),"",CONCATENATE("(",'Master sheet'!$C$12," )"))</f>
        <v/>
      </c>
      <c r="AB1402" s="756"/>
      <c r="AC1402" s="756"/>
      <c r="AD1402" s="756"/>
      <c r="AE1402" s="756"/>
      <c r="AF1402" s="756"/>
    </row>
    <row r="1403" spans="1:32" ht="21.75" customHeight="1">
      <c r="A1403" s="166" t="str">
        <f>IF(N1385="","",A1402+1)</f>
        <v/>
      </c>
      <c r="B1403" s="757" t="s">
        <v>223</v>
      </c>
      <c r="C1403" s="757"/>
      <c r="D1403" s="757"/>
      <c r="E1403" s="757"/>
      <c r="F1403" s="758" t="s">
        <v>224</v>
      </c>
      <c r="G1403" s="758"/>
      <c r="H1403" s="758"/>
      <c r="I1403" s="758"/>
      <c r="J1403" s="758"/>
      <c r="K1403" s="757" t="s">
        <v>225</v>
      </c>
      <c r="L1403" s="757"/>
      <c r="M1403" s="757"/>
      <c r="N1403" s="757"/>
      <c r="O1403" s="757"/>
      <c r="P1403" s="757"/>
      <c r="Q1403" s="770"/>
      <c r="R1403" s="757" t="s">
        <v>223</v>
      </c>
      <c r="S1403" s="757"/>
      <c r="T1403" s="757"/>
      <c r="U1403" s="757"/>
      <c r="V1403" s="758" t="s">
        <v>224</v>
      </c>
      <c r="W1403" s="758"/>
      <c r="X1403" s="758"/>
      <c r="Y1403" s="758"/>
      <c r="Z1403" s="758"/>
      <c r="AA1403" s="757" t="s">
        <v>225</v>
      </c>
      <c r="AB1403" s="757"/>
      <c r="AC1403" s="757"/>
      <c r="AD1403" s="757"/>
      <c r="AE1403" s="757"/>
      <c r="AF1403" s="757"/>
    </row>
    <row r="1405" spans="1:32" ht="21.9" customHeight="1">
      <c r="A1405" s="165" t="str">
        <f>IF(N1411="","",1)</f>
        <v/>
      </c>
      <c r="B1405" s="759" t="s">
        <v>203</v>
      </c>
      <c r="C1405" s="759"/>
      <c r="D1405" s="759"/>
      <c r="E1405" s="759"/>
      <c r="F1405" s="759"/>
      <c r="G1405" s="759"/>
      <c r="H1405" s="759"/>
      <c r="I1405" s="759"/>
      <c r="J1405" s="759"/>
      <c r="K1405" s="759"/>
      <c r="L1405" s="759"/>
      <c r="M1405" s="759"/>
      <c r="N1405" s="759"/>
      <c r="O1405" s="759"/>
      <c r="P1405" s="759"/>
      <c r="Q1405" s="770" t="s">
        <v>249</v>
      </c>
      <c r="R1405" s="759" t="s">
        <v>203</v>
      </c>
      <c r="S1405" s="759"/>
      <c r="T1405" s="759"/>
      <c r="U1405" s="759"/>
      <c r="V1405" s="759"/>
      <c r="W1405" s="759"/>
      <c r="X1405" s="759"/>
      <c r="Y1405" s="759"/>
      <c r="Z1405" s="759"/>
      <c r="AA1405" s="759"/>
      <c r="AB1405" s="759"/>
      <c r="AC1405" s="759"/>
      <c r="AD1405" s="759"/>
      <c r="AE1405" s="759"/>
      <c r="AF1405" s="759"/>
    </row>
    <row r="1406" spans="1:32" ht="21.9" customHeight="1">
      <c r="A1406" s="166" t="str">
        <f>IF(N1411="","",A1405+1)</f>
        <v/>
      </c>
      <c r="B1406" s="771" t="s">
        <v>204</v>
      </c>
      <c r="C1406" s="771"/>
      <c r="D1406" s="771"/>
      <c r="E1406" s="771"/>
      <c r="F1406" s="771"/>
      <c r="G1406" s="771"/>
      <c r="H1406" s="771"/>
      <c r="I1406" s="771"/>
      <c r="J1406" s="771"/>
      <c r="K1406" s="771"/>
      <c r="L1406" s="771"/>
      <c r="M1406" s="771"/>
      <c r="N1406" s="771"/>
      <c r="O1406" s="771"/>
      <c r="P1406" s="771"/>
      <c r="Q1406" s="770"/>
      <c r="R1406" s="771" t="s">
        <v>204</v>
      </c>
      <c r="S1406" s="771"/>
      <c r="T1406" s="771"/>
      <c r="U1406" s="771"/>
      <c r="V1406" s="771"/>
      <c r="W1406" s="771"/>
      <c r="X1406" s="771"/>
      <c r="Y1406" s="771"/>
      <c r="Z1406" s="771"/>
      <c r="AA1406" s="771"/>
      <c r="AB1406" s="771"/>
      <c r="AC1406" s="771"/>
      <c r="AD1406" s="771"/>
      <c r="AE1406" s="771"/>
      <c r="AF1406" s="771"/>
    </row>
    <row r="1407" spans="1:32" ht="21.9" customHeight="1">
      <c r="A1407" s="166" t="str">
        <f>IF(N1411="","",A1406+1)</f>
        <v/>
      </c>
      <c r="B1407" s="772" t="s">
        <v>168</v>
      </c>
      <c r="C1407" s="772"/>
      <c r="D1407" s="772"/>
      <c r="E1407" s="773" t="str">
        <f>IF(AND(N1411=""),"",'Result Sheet'!$F$2)</f>
        <v/>
      </c>
      <c r="F1407" s="773"/>
      <c r="G1407" s="773"/>
      <c r="H1407" s="773"/>
      <c r="I1407" s="773"/>
      <c r="J1407" s="773"/>
      <c r="K1407" s="773"/>
      <c r="L1407" s="773"/>
      <c r="M1407" s="773"/>
      <c r="N1407" s="773"/>
      <c r="O1407" s="773"/>
      <c r="P1407" s="773"/>
      <c r="Q1407" s="770"/>
      <c r="R1407" s="772" t="s">
        <v>168</v>
      </c>
      <c r="S1407" s="772"/>
      <c r="T1407" s="772"/>
      <c r="U1407" s="773" t="str">
        <f>IF(AND(AD1411=""),"",'Result Sheet'!$F$2)</f>
        <v/>
      </c>
      <c r="V1407" s="773"/>
      <c r="W1407" s="773"/>
      <c r="X1407" s="773"/>
      <c r="Y1407" s="773"/>
      <c r="Z1407" s="773"/>
      <c r="AA1407" s="773"/>
      <c r="AB1407" s="773"/>
      <c r="AC1407" s="773"/>
      <c r="AD1407" s="773"/>
      <c r="AE1407" s="773"/>
      <c r="AF1407" s="773"/>
    </row>
    <row r="1408" spans="1:32" ht="21.9" customHeight="1">
      <c r="A1408" s="166" t="str">
        <f>IF(N1411="","",A1407+1)</f>
        <v/>
      </c>
      <c r="B1408" s="164" t="s">
        <v>169</v>
      </c>
      <c r="C1408" s="748" t="str">
        <f>IFERROR(VLOOKUP(N1411,Marks,2,0),"")</f>
        <v/>
      </c>
      <c r="D1408" s="748"/>
      <c r="E1408" s="766" t="s">
        <v>212</v>
      </c>
      <c r="F1408" s="766"/>
      <c r="G1408" s="766"/>
      <c r="H1408" s="748" t="str">
        <f>IFERROR(VLOOKUP(N1411,Marks,3,0),"")</f>
        <v/>
      </c>
      <c r="I1408" s="748"/>
      <c r="J1408" s="749" t="s">
        <v>205</v>
      </c>
      <c r="K1408" s="749"/>
      <c r="L1408" s="749"/>
      <c r="M1408" s="749"/>
      <c r="N1408" s="750" t="str">
        <f>IF(AND(N1411=""),"",'Marks Entry 1st'!$I$2)</f>
        <v/>
      </c>
      <c r="O1408" s="750"/>
      <c r="P1408" s="750"/>
      <c r="Q1408" s="770"/>
      <c r="R1408" s="164" t="s">
        <v>169</v>
      </c>
      <c r="S1408" s="748" t="str">
        <f>IFERROR(VLOOKUP(AD1411,Marks,2,0),"")</f>
        <v/>
      </c>
      <c r="T1408" s="748"/>
      <c r="U1408" s="766" t="s">
        <v>212</v>
      </c>
      <c r="V1408" s="766"/>
      <c r="W1408" s="766"/>
      <c r="X1408" s="748" t="str">
        <f>IFERROR(VLOOKUP(AD1411,Marks,3,0),"")</f>
        <v/>
      </c>
      <c r="Y1408" s="748"/>
      <c r="Z1408" s="749" t="s">
        <v>205</v>
      </c>
      <c r="AA1408" s="749"/>
      <c r="AB1408" s="749"/>
      <c r="AC1408" s="749"/>
      <c r="AD1408" s="750" t="str">
        <f>IF(AND(AD1411=""),"",'Marks Entry 1st'!$I$2)</f>
        <v/>
      </c>
      <c r="AE1408" s="750"/>
      <c r="AF1408" s="750"/>
    </row>
    <row r="1409" spans="1:32" ht="21.9" customHeight="1">
      <c r="A1409" s="166" t="str">
        <f>IF(N1411="","",A1408+1)</f>
        <v/>
      </c>
      <c r="B1409" s="751" t="s">
        <v>206</v>
      </c>
      <c r="C1409" s="751"/>
      <c r="D1409" s="751"/>
      <c r="E1409" s="752" t="str">
        <f>IFERROR(VLOOKUP(N1411,Marks,6,0),"")</f>
        <v/>
      </c>
      <c r="F1409" s="752"/>
      <c r="G1409" s="752"/>
      <c r="H1409" s="752"/>
      <c r="I1409" s="752"/>
      <c r="J1409" s="753" t="s">
        <v>209</v>
      </c>
      <c r="K1409" s="753"/>
      <c r="L1409" s="753"/>
      <c r="M1409" s="753"/>
      <c r="N1409" s="754" t="str">
        <f>IFERROR(VLOOKUP(N1411,Marks,5,0),"")</f>
        <v/>
      </c>
      <c r="O1409" s="754"/>
      <c r="P1409" s="754"/>
      <c r="Q1409" s="770"/>
      <c r="R1409" s="751" t="s">
        <v>206</v>
      </c>
      <c r="S1409" s="751"/>
      <c r="T1409" s="751"/>
      <c r="U1409" s="752" t="str">
        <f>IFERROR(VLOOKUP(AD1411,Marks,6,0),"")</f>
        <v/>
      </c>
      <c r="V1409" s="752"/>
      <c r="W1409" s="752"/>
      <c r="X1409" s="752"/>
      <c r="Y1409" s="752"/>
      <c r="Z1409" s="753" t="s">
        <v>209</v>
      </c>
      <c r="AA1409" s="753"/>
      <c r="AB1409" s="753"/>
      <c r="AC1409" s="753"/>
      <c r="AD1409" s="754" t="str">
        <f>IFERROR(VLOOKUP(AD1411,Marks,5,0),"")</f>
        <v/>
      </c>
      <c r="AE1409" s="754"/>
      <c r="AF1409" s="754"/>
    </row>
    <row r="1410" spans="1:32" ht="21.9" customHeight="1">
      <c r="A1410" s="166" t="str">
        <f>IF(N1411="","",A1409+1)</f>
        <v/>
      </c>
      <c r="B1410" s="751" t="s">
        <v>207</v>
      </c>
      <c r="C1410" s="751"/>
      <c r="D1410" s="751"/>
      <c r="E1410" s="752" t="str">
        <f>IFERROR(VLOOKUP(N1411,Marks,7,0),"")</f>
        <v/>
      </c>
      <c r="F1410" s="752"/>
      <c r="G1410" s="752"/>
      <c r="H1410" s="752"/>
      <c r="I1410" s="752"/>
      <c r="J1410" s="753" t="s">
        <v>210</v>
      </c>
      <c r="K1410" s="753"/>
      <c r="L1410" s="753"/>
      <c r="M1410" s="753"/>
      <c r="N1410" s="767" t="str">
        <f>IFERROR(VLOOKUP(N1411,Marks,4,0),"")</f>
        <v/>
      </c>
      <c r="O1410" s="767"/>
      <c r="P1410" s="767"/>
      <c r="Q1410" s="770"/>
      <c r="R1410" s="751" t="s">
        <v>207</v>
      </c>
      <c r="S1410" s="751"/>
      <c r="T1410" s="751"/>
      <c r="U1410" s="752" t="str">
        <f>IFERROR(VLOOKUP(AD1411,Marks,7,0),"")</f>
        <v/>
      </c>
      <c r="V1410" s="752"/>
      <c r="W1410" s="752"/>
      <c r="X1410" s="752"/>
      <c r="Y1410" s="752"/>
      <c r="Z1410" s="753" t="s">
        <v>210</v>
      </c>
      <c r="AA1410" s="753"/>
      <c r="AB1410" s="753"/>
      <c r="AC1410" s="753"/>
      <c r="AD1410" s="767" t="str">
        <f>IFERROR(VLOOKUP(AD1411,Marks,4,0),"")</f>
        <v/>
      </c>
      <c r="AE1410" s="767"/>
      <c r="AF1410" s="767"/>
    </row>
    <row r="1411" spans="1:32" ht="21.9" customHeight="1">
      <c r="A1411" s="166" t="str">
        <f>IF(N1411="","",A1410+1)</f>
        <v/>
      </c>
      <c r="B1411" s="751" t="s">
        <v>208</v>
      </c>
      <c r="C1411" s="751"/>
      <c r="D1411" s="751"/>
      <c r="E1411" s="752" t="str">
        <f>IFERROR(VLOOKUP(N1411,Marks,8,0),"")</f>
        <v/>
      </c>
      <c r="F1411" s="752"/>
      <c r="G1411" s="752"/>
      <c r="H1411" s="752"/>
      <c r="I1411" s="752"/>
      <c r="J1411" s="753" t="s">
        <v>211</v>
      </c>
      <c r="K1411" s="753"/>
      <c r="L1411" s="753"/>
      <c r="M1411" s="753"/>
      <c r="N1411" s="760" t="str">
        <f>IF(AD1385="","",IF(AND(AD1385+1&gt;$AN$6),"",AD1385+1))</f>
        <v/>
      </c>
      <c r="O1411" s="760"/>
      <c r="P1411" s="760"/>
      <c r="Q1411" s="770"/>
      <c r="R1411" s="751" t="s">
        <v>208</v>
      </c>
      <c r="S1411" s="751"/>
      <c r="T1411" s="751"/>
      <c r="U1411" s="752" t="str">
        <f>IFERROR(VLOOKUP(AD1411,Marks,8,0),"")</f>
        <v/>
      </c>
      <c r="V1411" s="752"/>
      <c r="W1411" s="752"/>
      <c r="X1411" s="752"/>
      <c r="Y1411" s="752"/>
      <c r="Z1411" s="753" t="s">
        <v>211</v>
      </c>
      <c r="AA1411" s="753"/>
      <c r="AB1411" s="753"/>
      <c r="AC1411" s="753"/>
      <c r="AD1411" s="761" t="str">
        <f>IF(N1411="","",IF(AND(N1411+1&gt;$AN$6),"",N1411+1))</f>
        <v/>
      </c>
      <c r="AE1411" s="761"/>
      <c r="AF1411" s="761"/>
    </row>
    <row r="1412" spans="1:32" ht="9" customHeight="1">
      <c r="A1412" s="166" t="str">
        <f>IF(N1411="","",A1411+1)</f>
        <v/>
      </c>
      <c r="B1412" s="123"/>
      <c r="C1412" s="123"/>
      <c r="D1412" s="123"/>
      <c r="E1412" s="124"/>
      <c r="F1412" s="124"/>
      <c r="G1412" s="124"/>
      <c r="H1412" s="123"/>
      <c r="I1412" s="123"/>
      <c r="J1412" s="125"/>
      <c r="K1412" s="125"/>
      <c r="L1412" s="125"/>
      <c r="M1412" s="76"/>
      <c r="N1412" s="76"/>
      <c r="O1412" s="76"/>
      <c r="P1412" s="76"/>
      <c r="Q1412" s="770"/>
      <c r="R1412" s="123"/>
      <c r="S1412" s="123"/>
      <c r="T1412" s="123"/>
      <c r="U1412" s="124"/>
      <c r="V1412" s="124"/>
      <c r="W1412" s="124"/>
      <c r="X1412" s="123"/>
      <c r="Y1412" s="123"/>
      <c r="Z1412" s="125"/>
      <c r="AA1412" s="125"/>
      <c r="AB1412" s="125"/>
      <c r="AC1412" s="76"/>
      <c r="AD1412" s="76"/>
      <c r="AE1412" s="76"/>
      <c r="AF1412" s="76"/>
    </row>
    <row r="1413" spans="1:32" ht="21" customHeight="1">
      <c r="A1413" s="166" t="str">
        <f>IF(N1411="","",A1412+1)</f>
        <v/>
      </c>
      <c r="B1413" s="762" t="s">
        <v>213</v>
      </c>
      <c r="C1413" s="610" t="s">
        <v>214</v>
      </c>
      <c r="D1413" s="610"/>
      <c r="E1413" s="610"/>
      <c r="F1413" s="763" t="s">
        <v>13</v>
      </c>
      <c r="G1413" s="764"/>
      <c r="H1413" s="764"/>
      <c r="I1413" s="765"/>
      <c r="J1413" s="613" t="s">
        <v>184</v>
      </c>
      <c r="K1413" s="614" t="s">
        <v>167</v>
      </c>
      <c r="L1413" s="615"/>
      <c r="M1413" s="615"/>
      <c r="N1413" s="616"/>
      <c r="O1413" s="580" t="s">
        <v>185</v>
      </c>
      <c r="P1413" s="581" t="s">
        <v>186</v>
      </c>
      <c r="Q1413" s="770"/>
      <c r="R1413" s="762" t="s">
        <v>213</v>
      </c>
      <c r="S1413" s="610" t="s">
        <v>214</v>
      </c>
      <c r="T1413" s="610"/>
      <c r="U1413" s="610"/>
      <c r="V1413" s="763" t="s">
        <v>13</v>
      </c>
      <c r="W1413" s="764"/>
      <c r="X1413" s="764"/>
      <c r="Y1413" s="765"/>
      <c r="Z1413" s="613" t="s">
        <v>184</v>
      </c>
      <c r="AA1413" s="614" t="s">
        <v>167</v>
      </c>
      <c r="AB1413" s="615"/>
      <c r="AC1413" s="615"/>
      <c r="AD1413" s="616"/>
      <c r="AE1413" s="580" t="s">
        <v>185</v>
      </c>
      <c r="AF1413" s="581" t="s">
        <v>186</v>
      </c>
    </row>
    <row r="1414" spans="1:32" ht="90.75" customHeight="1">
      <c r="A1414" s="166" t="str">
        <f>IF(N1411="","",A1413+1)</f>
        <v/>
      </c>
      <c r="B1414" s="762"/>
      <c r="C1414" s="171" t="s">
        <v>11</v>
      </c>
      <c r="D1414" s="171" t="s">
        <v>180</v>
      </c>
      <c r="E1414" s="171" t="s">
        <v>108</v>
      </c>
      <c r="F1414" s="171" t="s">
        <v>182</v>
      </c>
      <c r="G1414" s="171" t="s">
        <v>183</v>
      </c>
      <c r="H1414" s="305" t="s">
        <v>10</v>
      </c>
      <c r="I1414" s="171" t="s">
        <v>108</v>
      </c>
      <c r="J1414" s="613"/>
      <c r="K1414" s="172" t="s">
        <v>182</v>
      </c>
      <c r="L1414" s="172" t="s">
        <v>183</v>
      </c>
      <c r="M1414" s="173" t="s">
        <v>10</v>
      </c>
      <c r="N1414" s="171" t="s">
        <v>108</v>
      </c>
      <c r="O1414" s="580"/>
      <c r="P1414" s="736"/>
      <c r="Q1414" s="770"/>
      <c r="R1414" s="762"/>
      <c r="S1414" s="171" t="s">
        <v>11</v>
      </c>
      <c r="T1414" s="171" t="s">
        <v>180</v>
      </c>
      <c r="U1414" s="171" t="s">
        <v>108</v>
      </c>
      <c r="V1414" s="171" t="s">
        <v>182</v>
      </c>
      <c r="W1414" s="171" t="s">
        <v>183</v>
      </c>
      <c r="X1414" s="305" t="s">
        <v>10</v>
      </c>
      <c r="Y1414" s="171" t="s">
        <v>108</v>
      </c>
      <c r="Z1414" s="613"/>
      <c r="AA1414" s="172" t="s">
        <v>182</v>
      </c>
      <c r="AB1414" s="172" t="s">
        <v>183</v>
      </c>
      <c r="AC1414" s="173" t="s">
        <v>10</v>
      </c>
      <c r="AD1414" s="171" t="s">
        <v>108</v>
      </c>
      <c r="AE1414" s="580"/>
      <c r="AF1414" s="736">
        <v>0</v>
      </c>
    </row>
    <row r="1415" spans="1:32" ht="18.75" customHeight="1">
      <c r="A1415" s="166" t="str">
        <f>IF(N1411="","",A1414+1)</f>
        <v/>
      </c>
      <c r="B1415" s="762"/>
      <c r="C1415" s="390">
        <v>20</v>
      </c>
      <c r="D1415" s="390">
        <v>20</v>
      </c>
      <c r="E1415" s="116">
        <v>40</v>
      </c>
      <c r="F1415" s="390">
        <v>30</v>
      </c>
      <c r="G1415" s="390">
        <v>18</v>
      </c>
      <c r="H1415" s="390">
        <v>12</v>
      </c>
      <c r="I1415" s="116">
        <v>60</v>
      </c>
      <c r="J1415" s="118">
        <v>100</v>
      </c>
      <c r="K1415" s="390">
        <v>50</v>
      </c>
      <c r="L1415" s="390">
        <v>30</v>
      </c>
      <c r="M1415" s="390">
        <v>20</v>
      </c>
      <c r="N1415" s="116">
        <v>100</v>
      </c>
      <c r="O1415" s="118">
        <v>200</v>
      </c>
      <c r="P1415" s="775" t="str">
        <f>IF(AND(N1411="",C1408="",E1409="",N1409=""),"",IF(OR(C1408=1,C1408=2),600,800))</f>
        <v/>
      </c>
      <c r="Q1415" s="770"/>
      <c r="R1415" s="762"/>
      <c r="S1415" s="390">
        <v>20</v>
      </c>
      <c r="T1415" s="390">
        <v>20</v>
      </c>
      <c r="U1415" s="116">
        <v>40</v>
      </c>
      <c r="V1415" s="390">
        <v>30</v>
      </c>
      <c r="W1415" s="390">
        <v>18</v>
      </c>
      <c r="X1415" s="390">
        <v>12</v>
      </c>
      <c r="Y1415" s="116">
        <v>60</v>
      </c>
      <c r="Z1415" s="118">
        <v>100</v>
      </c>
      <c r="AA1415" s="390">
        <v>50</v>
      </c>
      <c r="AB1415" s="390">
        <v>30</v>
      </c>
      <c r="AC1415" s="390">
        <v>20</v>
      </c>
      <c r="AD1415" s="116">
        <v>100</v>
      </c>
      <c r="AE1415" s="118">
        <v>200</v>
      </c>
      <c r="AF1415" s="775" t="str">
        <f>IF(AND(AD1411="",S1408="",U1409="",AD1409=""),"",IF(OR(S1408=1,S1408=2),600,800))</f>
        <v/>
      </c>
    </row>
    <row r="1416" spans="1:32" ht="21" customHeight="1">
      <c r="A1416" s="166" t="str">
        <f>IF(N1411="","",A1415+1)</f>
        <v/>
      </c>
      <c r="B1416" s="122" t="str">
        <f>'Result Sheet'!$L$4</f>
        <v xml:space="preserve">हिन्दी </v>
      </c>
      <c r="C1416" s="391" t="str">
        <f>IFERROR(VLOOKUP(N1411,Marks,11,0),"")</f>
        <v/>
      </c>
      <c r="D1416" s="391" t="str">
        <f>IFERROR(VLOOKUP(N1411,Marks,12,0),"")</f>
        <v/>
      </c>
      <c r="E1416" s="117" t="str">
        <f>IFERROR(VLOOKUP(N1411,Marks,13,0),"")</f>
        <v/>
      </c>
      <c r="F1416" s="391" t="str">
        <f>IFERROR(VLOOKUP(N1411,Marks,14,0),"")</f>
        <v/>
      </c>
      <c r="G1416" s="391" t="str">
        <f>IFERROR(VLOOKUP(N1411,Marks,15,0),"")</f>
        <v/>
      </c>
      <c r="H1416" s="391" t="str">
        <f>IFERROR(VLOOKUP(N1411,Marks,16,0),"")</f>
        <v/>
      </c>
      <c r="I1416" s="117" t="str">
        <f>IFERROR(VLOOKUP(N1411,Marks,17,0),"")</f>
        <v/>
      </c>
      <c r="J1416" s="119">
        <f>IFERROR(VLOOKUP(N1411,Marks,18,0),"")</f>
        <v>0</v>
      </c>
      <c r="K1416" s="391" t="str">
        <f>IFERROR(VLOOKUP(N1411,Marks,19,0),"")</f>
        <v/>
      </c>
      <c r="L1416" s="391" t="str">
        <f>IFERROR(VLOOKUP(N1411,Marks,20,0),"")</f>
        <v/>
      </c>
      <c r="M1416" s="391" t="str">
        <f>IFERROR(VLOOKUP(N1411,Marks,21,0),"")</f>
        <v/>
      </c>
      <c r="N1416" s="117" t="str">
        <f>IFERROR(VLOOKUP(N1411,Marks,22,0),"")</f>
        <v/>
      </c>
      <c r="O1416" s="119" t="str">
        <f>IFERROR(VLOOKUP(N1411,Marks,23,0),"")</f>
        <v/>
      </c>
      <c r="P1416" s="323" t="str">
        <f>IFERROR(VLOOKUP(N1411,Marks,29,0),"")</f>
        <v/>
      </c>
      <c r="Q1416" s="770"/>
      <c r="R1416" s="122" t="str">
        <f>'Result Sheet'!$L$4</f>
        <v xml:space="preserve">हिन्दी </v>
      </c>
      <c r="S1416" s="391" t="str">
        <f>IFERROR(VLOOKUP(AD1411,Marks,11,0),"")</f>
        <v/>
      </c>
      <c r="T1416" s="391" t="str">
        <f>IFERROR(VLOOKUP(AD1411,Marks,12,0),"")</f>
        <v/>
      </c>
      <c r="U1416" s="117" t="str">
        <f>IFERROR(VLOOKUP(AD1411,Marks,13,0),"")</f>
        <v/>
      </c>
      <c r="V1416" s="391" t="str">
        <f>IFERROR(VLOOKUP(AD1411,Marks,14,0),"")</f>
        <v/>
      </c>
      <c r="W1416" s="391" t="str">
        <f>IFERROR(VLOOKUP(AD1411,Marks,15,0),"")</f>
        <v/>
      </c>
      <c r="X1416" s="391" t="str">
        <f>IFERROR(VLOOKUP(AD1411,Marks,16,0),"")</f>
        <v/>
      </c>
      <c r="Y1416" s="117" t="str">
        <f>IFERROR(VLOOKUP(AD1411,Marks,17,0),"")</f>
        <v/>
      </c>
      <c r="Z1416" s="119">
        <f>IFERROR(VLOOKUP(AD1411,Marks,18,0),"")</f>
        <v>0</v>
      </c>
      <c r="AA1416" s="391" t="str">
        <f>IFERROR(VLOOKUP(AD1411,Marks,19,0),"")</f>
        <v/>
      </c>
      <c r="AB1416" s="391" t="str">
        <f>IFERROR(VLOOKUP(AD1411,Marks,20,0),"")</f>
        <v/>
      </c>
      <c r="AC1416" s="391" t="str">
        <f>IFERROR(VLOOKUP(AD1411,Marks,21,0),"")</f>
        <v/>
      </c>
      <c r="AD1416" s="117" t="str">
        <f>IFERROR(VLOOKUP(AD1411,Marks,22,0),"")</f>
        <v/>
      </c>
      <c r="AE1416" s="119" t="str">
        <f>IFERROR(VLOOKUP(AD1411,Marks,23,0),"")</f>
        <v/>
      </c>
      <c r="AF1416" s="323" t="str">
        <f>IFERROR(VLOOKUP(AD1411,Marks,29,0),"")</f>
        <v/>
      </c>
    </row>
    <row r="1417" spans="1:32" ht="21" customHeight="1">
      <c r="A1417" s="166" t="str">
        <f>IF(N1411="","",A1416+1)</f>
        <v/>
      </c>
      <c r="B1417" s="122" t="str">
        <f>'Result Sheet'!$AE$4</f>
        <v xml:space="preserve">अंग्रेजी </v>
      </c>
      <c r="C1417" s="391" t="str">
        <f>IFERROR(VLOOKUP(N1411,Marks,30,0),"")</f>
        <v/>
      </c>
      <c r="D1417" s="391" t="str">
        <f>IFERROR(VLOOKUP(N1411,Marks,31,0),"")</f>
        <v/>
      </c>
      <c r="E1417" s="117" t="str">
        <f>IFERROR(VLOOKUP(N1411,Marks,32,0),"")</f>
        <v/>
      </c>
      <c r="F1417" s="391" t="str">
        <f>IFERROR(VLOOKUP(N1411,Marks,33,0),"")</f>
        <v/>
      </c>
      <c r="G1417" s="391" t="str">
        <f>IFERROR(VLOOKUP(N1411,Marks,34,0),"")</f>
        <v/>
      </c>
      <c r="H1417" s="391" t="str">
        <f>IFERROR(VLOOKUP(N1411,Marks,35,0),"")</f>
        <v/>
      </c>
      <c r="I1417" s="117" t="str">
        <f>IFERROR(VLOOKUP(N1411,Marks,36,0),"")</f>
        <v/>
      </c>
      <c r="J1417" s="119">
        <f>IFERROR(VLOOKUP(N1411,Marks,37,0),"")</f>
        <v>0</v>
      </c>
      <c r="K1417" s="391" t="str">
        <f>IFERROR(VLOOKUP(N1411,Marks,38,0),"")</f>
        <v/>
      </c>
      <c r="L1417" s="391" t="str">
        <f>IFERROR(VLOOKUP(N1411,Marks,39,0),"")</f>
        <v/>
      </c>
      <c r="M1417" s="391" t="str">
        <f>IFERROR(VLOOKUP(N1411,Marks,40,0),"")</f>
        <v/>
      </c>
      <c r="N1417" s="117" t="str">
        <f>IFERROR(VLOOKUP(N1411,Marks,41,0),"")</f>
        <v/>
      </c>
      <c r="O1417" s="119" t="str">
        <f>IFERROR(VLOOKUP(N1411,Marks,42,0),"")</f>
        <v/>
      </c>
      <c r="P1417" s="323" t="str">
        <f>IFERROR(VLOOKUP(N1411,Marks,48,0),"")</f>
        <v/>
      </c>
      <c r="Q1417" s="770"/>
      <c r="R1417" s="122" t="str">
        <f>'Result Sheet'!$AE$4</f>
        <v xml:space="preserve">अंग्रेजी </v>
      </c>
      <c r="S1417" s="391" t="str">
        <f>IFERROR(VLOOKUP(AD1411,Marks,30,0),"")</f>
        <v/>
      </c>
      <c r="T1417" s="391" t="str">
        <f>IFERROR(VLOOKUP(AD1411,Marks,31,0),"")</f>
        <v/>
      </c>
      <c r="U1417" s="117" t="str">
        <f>IFERROR(VLOOKUP(AD1411,Marks,32,0),"")</f>
        <v/>
      </c>
      <c r="V1417" s="391" t="str">
        <f>IFERROR(VLOOKUP(AD1411,Marks,33,0),"")</f>
        <v/>
      </c>
      <c r="W1417" s="391" t="str">
        <f>IFERROR(VLOOKUP(AD1411,Marks,34,0),"")</f>
        <v/>
      </c>
      <c r="X1417" s="391" t="str">
        <f>IFERROR(VLOOKUP(AD1411,Marks,35,0),"")</f>
        <v/>
      </c>
      <c r="Y1417" s="117" t="str">
        <f>IFERROR(VLOOKUP(AD1411,Marks,36,0),"")</f>
        <v/>
      </c>
      <c r="Z1417" s="119">
        <f>IFERROR(VLOOKUP(AD1411,Marks,37,0),"")</f>
        <v>0</v>
      </c>
      <c r="AA1417" s="391" t="str">
        <f>IFERROR(VLOOKUP(AD1411,Marks,38,0),"")</f>
        <v/>
      </c>
      <c r="AB1417" s="391" t="str">
        <f>IFERROR(VLOOKUP(AD1411,Marks,39,0),"")</f>
        <v/>
      </c>
      <c r="AC1417" s="391" t="str">
        <f>IFERROR(VLOOKUP(AD1411,Marks,40,0),"")</f>
        <v/>
      </c>
      <c r="AD1417" s="117" t="str">
        <f>IFERROR(VLOOKUP(AD1411,Marks,41,0),"")</f>
        <v/>
      </c>
      <c r="AE1417" s="119" t="str">
        <f>IFERROR(VLOOKUP(AD1411,Marks,42,0),"")</f>
        <v/>
      </c>
      <c r="AF1417" s="323" t="str">
        <f>IFERROR(VLOOKUP(AD1411,Marks,48,0),"")</f>
        <v/>
      </c>
    </row>
    <row r="1418" spans="1:32" ht="21" customHeight="1">
      <c r="A1418" s="166" t="str">
        <f>IF(N1411="","",A1417+1)</f>
        <v/>
      </c>
      <c r="B1418" s="122" t="str">
        <f>'Result Sheet'!$AX$4</f>
        <v xml:space="preserve">गणित </v>
      </c>
      <c r="C1418" s="391" t="str">
        <f>IFERROR(VLOOKUP(N1411,Marks,49,0),"")</f>
        <v/>
      </c>
      <c r="D1418" s="391" t="str">
        <f>IFERROR(VLOOKUP(N1411,Marks,50,0),"")</f>
        <v/>
      </c>
      <c r="E1418" s="117" t="str">
        <f>IFERROR(VLOOKUP(N1411,Marks,51,0),"")</f>
        <v/>
      </c>
      <c r="F1418" s="391" t="str">
        <f>IFERROR(VLOOKUP(N1411,Marks,52,0),"")</f>
        <v/>
      </c>
      <c r="G1418" s="391" t="str">
        <f>IFERROR(VLOOKUP(N1411,Marks,53,0),"")</f>
        <v/>
      </c>
      <c r="H1418" s="391" t="str">
        <f>IFERROR(VLOOKUP(N1411,Marks,54,0),"")</f>
        <v/>
      </c>
      <c r="I1418" s="117" t="str">
        <f>IFERROR(VLOOKUP(N1411,Marks,55,0),"")</f>
        <v/>
      </c>
      <c r="J1418" s="119">
        <f>IFERROR(VLOOKUP(N1411,Marks,56,0),"")</f>
        <v>0</v>
      </c>
      <c r="K1418" s="391" t="str">
        <f>IFERROR(VLOOKUP(N1411,Marks,57,0),"")</f>
        <v/>
      </c>
      <c r="L1418" s="391" t="str">
        <f>IFERROR(VLOOKUP(N1411,Marks,58,0),"")</f>
        <v/>
      </c>
      <c r="M1418" s="391" t="str">
        <f>IFERROR(VLOOKUP(N1411,Marks,59,0),"")</f>
        <v/>
      </c>
      <c r="N1418" s="117" t="str">
        <f>IFERROR(VLOOKUP(N1411,Marks,60,0),"")</f>
        <v/>
      </c>
      <c r="O1418" s="119" t="str">
        <f>IFERROR(VLOOKUP(N1411,Marks,61,0),"")</f>
        <v/>
      </c>
      <c r="P1418" s="323" t="str">
        <f>IFERROR(VLOOKUP(N1411,Marks,67,0),"")</f>
        <v/>
      </c>
      <c r="Q1418" s="770"/>
      <c r="R1418" s="122" t="str">
        <f>'Result Sheet'!$AX$4</f>
        <v xml:space="preserve">गणित </v>
      </c>
      <c r="S1418" s="391" t="str">
        <f>IFERROR(VLOOKUP(AD1411,Marks,49,0),"")</f>
        <v/>
      </c>
      <c r="T1418" s="391" t="str">
        <f>IFERROR(VLOOKUP(AD1411,Marks,50,0),"")</f>
        <v/>
      </c>
      <c r="U1418" s="117" t="str">
        <f>IFERROR(VLOOKUP(AD1411,Marks,51,0),"")</f>
        <v/>
      </c>
      <c r="V1418" s="391" t="str">
        <f>IFERROR(VLOOKUP(AD1411,Marks,52,0),"")</f>
        <v/>
      </c>
      <c r="W1418" s="391" t="str">
        <f>IFERROR(VLOOKUP(AD1411,Marks,53,0),"")</f>
        <v/>
      </c>
      <c r="X1418" s="391" t="str">
        <f>IFERROR(VLOOKUP(AD1411,Marks,54,0),"")</f>
        <v/>
      </c>
      <c r="Y1418" s="117" t="str">
        <f>IFERROR(VLOOKUP(AD1411,Marks,55,0),"")</f>
        <v/>
      </c>
      <c r="Z1418" s="119">
        <f>IFERROR(VLOOKUP(AD1411,Marks,56,0),"")</f>
        <v>0</v>
      </c>
      <c r="AA1418" s="391" t="str">
        <f>IFERROR(VLOOKUP(AD1411,Marks,57,0),"")</f>
        <v/>
      </c>
      <c r="AB1418" s="391" t="str">
        <f>IFERROR(VLOOKUP(AD1411,Marks,58,0),"")</f>
        <v/>
      </c>
      <c r="AC1418" s="391" t="str">
        <f>IFERROR(VLOOKUP(AD1411,Marks,59,0),"")</f>
        <v/>
      </c>
      <c r="AD1418" s="117" t="str">
        <f>IFERROR(VLOOKUP(AD1411,Marks,60,0),"")</f>
        <v/>
      </c>
      <c r="AE1418" s="119" t="str">
        <f>IFERROR(VLOOKUP(AD1411,Marks,61,0),"")</f>
        <v/>
      </c>
      <c r="AF1418" s="323" t="str">
        <f>IFERROR(VLOOKUP(AD1411,Marks,67,0),"")</f>
        <v/>
      </c>
    </row>
    <row r="1419" spans="1:32" ht="21" customHeight="1">
      <c r="A1419" s="166" t="str">
        <f>IF(N1411="","",A1418+1)</f>
        <v/>
      </c>
      <c r="B1419" s="122" t="str">
        <f>'Result Sheet'!$BQ$4</f>
        <v xml:space="preserve">पर्यावरण अध्ययन </v>
      </c>
      <c r="C1419" s="391" t="str">
        <f>IFERROR(VLOOKUP(N1411,Marks,68,0),"")</f>
        <v/>
      </c>
      <c r="D1419" s="391" t="str">
        <f>IFERROR(VLOOKUP(N1411,Marks,69,0),"")</f>
        <v/>
      </c>
      <c r="E1419" s="117" t="str">
        <f>IFERROR(VLOOKUP(N1411,Marks,70,0),"")</f>
        <v/>
      </c>
      <c r="F1419" s="391" t="str">
        <f>IFERROR(VLOOKUP(N1411,Marks,71,0),"")</f>
        <v/>
      </c>
      <c r="G1419" s="391" t="str">
        <f>IFERROR(VLOOKUP(N1411,Marks,72,0),"")</f>
        <v/>
      </c>
      <c r="H1419" s="391" t="str">
        <f>IFERROR(VLOOKUP(N1411,Marks,73,0),"")</f>
        <v/>
      </c>
      <c r="I1419" s="117" t="str">
        <f>IFERROR(VLOOKUP(N1411,Marks,74,0),"")</f>
        <v/>
      </c>
      <c r="J1419" s="119">
        <f>IFERROR(VLOOKUP(N1411,Marks,75,0),"")</f>
        <v>0</v>
      </c>
      <c r="K1419" s="391" t="str">
        <f>IFERROR(VLOOKUP(N1411,Marks,76,0),"")</f>
        <v/>
      </c>
      <c r="L1419" s="391" t="str">
        <f>IFERROR(VLOOKUP(N1411,Marks,77,0),"")</f>
        <v/>
      </c>
      <c r="M1419" s="391" t="str">
        <f>IFERROR(VLOOKUP(N1411,Marks,78,0),"")</f>
        <v/>
      </c>
      <c r="N1419" s="117" t="str">
        <f>IFERROR(VLOOKUP(N1411,Marks,79,0),"")</f>
        <v/>
      </c>
      <c r="O1419" s="119" t="str">
        <f>IFERROR(VLOOKUP(N1411,Marks,80,0),"")</f>
        <v/>
      </c>
      <c r="P1419" s="323" t="str">
        <f>IFERROR(VLOOKUP(N1411,Marks,86,0),"")</f>
        <v/>
      </c>
      <c r="Q1419" s="770"/>
      <c r="R1419" s="122" t="str">
        <f>'Result Sheet'!$BQ$4</f>
        <v xml:space="preserve">पर्यावरण अध्ययन </v>
      </c>
      <c r="S1419" s="391" t="str">
        <f>IFERROR(VLOOKUP(AD1411,Marks,68,0),"")</f>
        <v/>
      </c>
      <c r="T1419" s="391" t="str">
        <f>IFERROR(VLOOKUP(AD1411,Marks,69,0),"")</f>
        <v/>
      </c>
      <c r="U1419" s="117" t="str">
        <f>IFERROR(VLOOKUP(AD1411,Marks,70,0),"")</f>
        <v/>
      </c>
      <c r="V1419" s="391" t="str">
        <f>IFERROR(VLOOKUP(AD1411,Marks,71,0),"")</f>
        <v/>
      </c>
      <c r="W1419" s="391" t="str">
        <f>IFERROR(VLOOKUP(AD1411,Marks,72,0),"")</f>
        <v/>
      </c>
      <c r="X1419" s="391" t="str">
        <f>IFERROR(VLOOKUP(AD1411,Marks,73,0),"")</f>
        <v/>
      </c>
      <c r="Y1419" s="117" t="str">
        <f>IFERROR(VLOOKUP(AD1411,Marks,74,0),"")</f>
        <v/>
      </c>
      <c r="Z1419" s="119">
        <f>IFERROR(VLOOKUP(AD1411,Marks,75,0),"")</f>
        <v>0</v>
      </c>
      <c r="AA1419" s="391" t="str">
        <f>IFERROR(VLOOKUP(AD1411,Marks,76,0),"")</f>
        <v/>
      </c>
      <c r="AB1419" s="391" t="str">
        <f>IFERROR(VLOOKUP(AD1411,Marks,77,0),"")</f>
        <v/>
      </c>
      <c r="AC1419" s="391" t="str">
        <f>IFERROR(VLOOKUP(AD1411,Marks,78,0),"")</f>
        <v/>
      </c>
      <c r="AD1419" s="117" t="str">
        <f>IFERROR(VLOOKUP(AD1411,Marks,79,0),"")</f>
        <v/>
      </c>
      <c r="AE1419" s="119" t="str">
        <f>IFERROR(VLOOKUP(AD1411,Marks,80,0),"")</f>
        <v/>
      </c>
      <c r="AF1419" s="323" t="str">
        <f>IFERROR(VLOOKUP(AD1411,Marks,86,0),"")</f>
        <v/>
      </c>
    </row>
    <row r="1420" spans="1:32" ht="25.5" customHeight="1">
      <c r="A1420" s="166" t="str">
        <f>IF(N1411="","",A1419+1)</f>
        <v/>
      </c>
      <c r="B1420" s="392" t="s">
        <v>215</v>
      </c>
      <c r="C1420" s="120" t="str">
        <f>IF(AND(C1416="",C1417="",C1418="",C1419=""),"",IF(OR(C1408=1,C1408=2),SUM(C1416:C1418),SUM(C1416:C1419)))</f>
        <v/>
      </c>
      <c r="D1420" s="120" t="str">
        <f>IF(AND(D1416="",D1417="",D1418="",D1419=""),"",IF(OR(C1408=1,C1408=2),SUM(D1416:D1418),SUM(D1416:D1419)))</f>
        <v/>
      </c>
      <c r="E1420" s="120" t="str">
        <f>IF(AND(E1416="",E1417="",E1418="",E1419=""),"",IF(OR(C1408=1,C1408=2),SUM(E1416:E1418),SUM(E1416:E1419)))</f>
        <v/>
      </c>
      <c r="F1420" s="120" t="str">
        <f>IF(AND(F1416="",F1417="",F1418="",F1419=""),"",IF(OR(C1408=1,C1408=2),SUM(F1416:F1418),SUM(F1416:F1419)))</f>
        <v/>
      </c>
      <c r="G1420" s="120" t="str">
        <f>IF(AND(G1416="",G1417="",G1418="",G1419=""),"",IF(OR(C1408=1,C1408=2),SUM(G1416:G1418),SUM(G1416:G1419)))</f>
        <v/>
      </c>
      <c r="H1420" s="120" t="str">
        <f>IF(AND(H1416="",H1417="",H1418="",H1419=""),"",IF(OR(C1408=1,C1408=2),SUM(H1416:H1418),SUM(H1416:H1419)))</f>
        <v/>
      </c>
      <c r="I1420" s="120" t="str">
        <f>IF(AND(I1416="",I1417="",I1418="",I1419=""),"",IF(OR(C1408=1,C1408=2),SUM(I1416:I1418),SUM(I1416:I1419)))</f>
        <v/>
      </c>
      <c r="J1420" s="120">
        <f>IF(AND(J1416="",J1417="",J1418="",J1419=""),"",IF(OR(C1408=1,C1408=2),SUM(J1416:J1418),SUM(J1416:J1419)))</f>
        <v>0</v>
      </c>
      <c r="K1420" s="120" t="str">
        <f>IF(AND(K1416="",K1417="",K1418="",K1419=""),"",IF(OR(C1408=1,C1408=2),SUM(K1416:K1418),SUM(K1416:K1419)))</f>
        <v/>
      </c>
      <c r="L1420" s="120" t="str">
        <f>IF(AND(L1416="",L1417="",L1418="",L1419=""),"",IF(OR(C1408=1,C1408=2),SUM(L1416:L1418),SUM(L1416:L1419)))</f>
        <v/>
      </c>
      <c r="M1420" s="120" t="str">
        <f>IF(AND(M1416="",M1417="",M1418="",M1419=""),"",IF(OR(C1408=1,C1408=2),SUM(M1416:M1418),SUM(M1416:M1419)))</f>
        <v/>
      </c>
      <c r="N1420" s="120" t="str">
        <f>IF(AND(N1416="",N1417="",N1418="",N1419=""),"",IF(OR(C1408=1,C1408=2),SUM(N1416:N1418),SUM(N1416:N1419)))</f>
        <v/>
      </c>
      <c r="O1420" s="120" t="str">
        <f>IF(AND(O1416="",O1417="",O1418="",O1419=""),"",IF(OR(C1408=1,C1408=2),SUM(O1416:O1418),SUM(O1416:O1419)))</f>
        <v/>
      </c>
      <c r="P1420" s="326" t="str">
        <f>IF(OR(N1411="",E1409="",O1420=""),"",IF(O1420&gt;=81%*P1415,"A",IF(O1420&gt;=61%*P1415,"B",IF(O1420&gt;=41%*P1415,"C",IF(O1420&gt;=21%*P1415,"D","E")))))</f>
        <v/>
      </c>
      <c r="Q1420" s="770"/>
      <c r="R1420" s="392" t="s">
        <v>215</v>
      </c>
      <c r="S1420" s="120" t="str">
        <f>IF(AND(S1416="",S1417="",S1418="",S1419=""),"",IF(OR(S1408=1,S1408=2),SUM(S1416:S1418),SUM(S1416:S1419)))</f>
        <v/>
      </c>
      <c r="T1420" s="120" t="str">
        <f>IF(AND(T1416="",T1417="",T1418="",T1419=""),"",IF(OR(S1408=1,S1408=2),SUM(T1416:T1418),SUM(T1416:T1419)))</f>
        <v/>
      </c>
      <c r="U1420" s="120" t="str">
        <f>IF(AND(U1416="",U1417="",U1418="",U1419=""),"",IF(OR(S1408=1,S1408=2),SUM(U1416:U1418),SUM(U1416:U1419)))</f>
        <v/>
      </c>
      <c r="V1420" s="120" t="str">
        <f>IF(AND(V1416="",V1417="",V1418="",V1419=""),"",IF(OR(S1408=1,S1408=2),SUM(V1416:V1418),SUM(V1416:V1419)))</f>
        <v/>
      </c>
      <c r="W1420" s="120" t="str">
        <f>IF(AND(W1416="",W1417="",W1418="",W1419=""),"",IF(OR(S1408=1,S1408=2),SUM(W1416:W1418),SUM(W1416:W1419)))</f>
        <v/>
      </c>
      <c r="X1420" s="120" t="str">
        <f>IF(AND(X1416="",X1417="",X1418="",X1419=""),"",IF(OR(S1408=1,S1408=2),SUM(X1416:X1418),SUM(X1416:X1419)))</f>
        <v/>
      </c>
      <c r="Y1420" s="120" t="str">
        <f>IF(AND(Y1416="",Y1417="",Y1418="",Y1419=""),"",IF(OR(S1408=1,S1408=2),SUM(Y1416:Y1418),SUM(Y1416:Y1419)))</f>
        <v/>
      </c>
      <c r="Z1420" s="120">
        <f>IF(AND(Z1416="",Z1417="",Z1418="",Z1419=""),"",IF(OR(S1408=1,S1408=2),SUM(Z1416:Z1418),SUM(Z1416:Z1419)))</f>
        <v>0</v>
      </c>
      <c r="AA1420" s="120" t="str">
        <f>IF(AND(AA1416="",AA1417="",AA1418="",AA1419=""),"",IF(OR(S1408=1,S1408=2),SUM(AA1416:AA1418),SUM(AA1416:AA1419)))</f>
        <v/>
      </c>
      <c r="AB1420" s="120" t="str">
        <f>IF(AND(AB1416="",AB1417="",AB1418="",AB1419=""),"",IF(OR(S1408=1,S1408=2),SUM(AB1416:AB1418),SUM(AB1416:AB1419)))</f>
        <v/>
      </c>
      <c r="AC1420" s="120" t="str">
        <f>IF(AND(AC1416="",AC1417="",AC1418="",AC1419=""),"",IF(OR(S1408=1,S1408=2),SUM(AC1416:AC1418),SUM(AC1416:AC1419)))</f>
        <v/>
      </c>
      <c r="AD1420" s="120" t="str">
        <f>IF(AND(AD1416="",AD1417="",AD1418="",AD1419=""),"",IF(OR(S1408=1,S1408=2),SUM(AD1416:AD1418),SUM(AD1416:AD1419)))</f>
        <v/>
      </c>
      <c r="AE1420" s="120" t="str">
        <f>IF(AND(AE1416="",AE1417="",AE1418="",AE1419=""),"",IF(OR(S1408=1,S1408=2),SUM(AE1416:AE1418),SUM(AE1416:AE1419)))</f>
        <v/>
      </c>
      <c r="AF1420" s="326" t="str">
        <f>IF(OR(AD1411="",U1409="",AE1420=""),"",IF(AE1420&gt;=81%*AF1415,"A",IF(AE1420&gt;=61%*AF1415,"B",IF(AE1420&gt;=41%*AF1415,"C",IF(AE1420&gt;=21%*AF1415,"D","E")))))</f>
        <v/>
      </c>
    </row>
    <row r="1421" spans="1:32" ht="9" customHeight="1">
      <c r="A1421" s="166" t="str">
        <f>IF(N1411="","",A1420+1)</f>
        <v/>
      </c>
      <c r="B1421" s="737"/>
      <c r="C1421" s="737"/>
      <c r="D1421" s="737"/>
      <c r="E1421" s="737"/>
      <c r="F1421" s="737"/>
      <c r="G1421" s="737"/>
      <c r="H1421" s="737"/>
      <c r="I1421" s="737"/>
      <c r="J1421" s="737"/>
      <c r="K1421" s="737"/>
      <c r="L1421" s="737"/>
      <c r="M1421" s="737"/>
      <c r="N1421" s="737"/>
      <c r="O1421" s="737"/>
      <c r="P1421" s="737"/>
      <c r="Q1421" s="770"/>
      <c r="R1421" s="737"/>
      <c r="S1421" s="737"/>
      <c r="T1421" s="737"/>
      <c r="U1421" s="737"/>
      <c r="V1421" s="737"/>
      <c r="W1421" s="737"/>
      <c r="X1421" s="737"/>
      <c r="Y1421" s="737"/>
      <c r="Z1421" s="737"/>
      <c r="AA1421" s="737"/>
      <c r="AB1421" s="737"/>
      <c r="AC1421" s="737"/>
      <c r="AD1421" s="737"/>
      <c r="AE1421" s="737"/>
      <c r="AF1421" s="737"/>
    </row>
    <row r="1422" spans="1:32" ht="22.5" customHeight="1">
      <c r="A1422" s="166" t="str">
        <f>IF(N1411="","",A1421+1)</f>
        <v/>
      </c>
      <c r="B1422" s="738" t="s">
        <v>213</v>
      </c>
      <c r="C1422" s="738"/>
      <c r="D1422" s="739" t="s">
        <v>229</v>
      </c>
      <c r="E1422" s="740"/>
      <c r="F1422" s="393" t="s">
        <v>186</v>
      </c>
      <c r="G1422" s="738" t="s">
        <v>213</v>
      </c>
      <c r="H1422" s="738"/>
      <c r="I1422" s="739" t="s">
        <v>229</v>
      </c>
      <c r="J1422" s="740"/>
      <c r="K1422" s="393" t="s">
        <v>186</v>
      </c>
      <c r="L1422" s="738" t="s">
        <v>213</v>
      </c>
      <c r="M1422" s="738"/>
      <c r="N1422" s="739" t="s">
        <v>229</v>
      </c>
      <c r="O1422" s="740"/>
      <c r="P1422" s="393" t="s">
        <v>186</v>
      </c>
      <c r="Q1422" s="770"/>
      <c r="R1422" s="738" t="s">
        <v>213</v>
      </c>
      <c r="S1422" s="738"/>
      <c r="T1422" s="739" t="s">
        <v>229</v>
      </c>
      <c r="U1422" s="740"/>
      <c r="V1422" s="393" t="s">
        <v>186</v>
      </c>
      <c r="W1422" s="738" t="s">
        <v>213</v>
      </c>
      <c r="X1422" s="738"/>
      <c r="Y1422" s="739" t="s">
        <v>229</v>
      </c>
      <c r="Z1422" s="740"/>
      <c r="AA1422" s="393" t="s">
        <v>186</v>
      </c>
      <c r="AB1422" s="738" t="s">
        <v>213</v>
      </c>
      <c r="AC1422" s="738"/>
      <c r="AD1422" s="739" t="s">
        <v>229</v>
      </c>
      <c r="AE1422" s="740"/>
      <c r="AF1422" s="393" t="s">
        <v>186</v>
      </c>
    </row>
    <row r="1423" spans="1:32" ht="21.75" customHeight="1">
      <c r="A1423" s="166" t="str">
        <f>IF(N1411="","",A1422+1)</f>
        <v/>
      </c>
      <c r="B1423" s="741" t="s">
        <v>221</v>
      </c>
      <c r="C1423" s="742"/>
      <c r="D1423" s="742"/>
      <c r="E1423" s="119" t="str">
        <f>IFERROR(VLOOKUP(N1411,Marks,90,0),"")</f>
        <v/>
      </c>
      <c r="F1423" s="130" t="str">
        <f>IFERROR(VLOOKUP(N1411,Marks,94,0),"")</f>
        <v/>
      </c>
      <c r="G1423" s="741" t="s">
        <v>192</v>
      </c>
      <c r="H1423" s="742"/>
      <c r="I1423" s="742"/>
      <c r="J1423" s="119" t="str">
        <f>IFERROR(VLOOKUP(N1411,Marks,98,0),"")</f>
        <v/>
      </c>
      <c r="K1423" s="130" t="str">
        <f>IFERROR(VLOOKUP(N1411,Marks,102,0),"")</f>
        <v/>
      </c>
      <c r="L1423" s="743" t="s">
        <v>193</v>
      </c>
      <c r="M1423" s="744"/>
      <c r="N1423" s="744"/>
      <c r="O1423" s="119" t="str">
        <f>IFERROR(VLOOKUP(N1411,Marks,106,0),"")</f>
        <v/>
      </c>
      <c r="P1423" s="130" t="str">
        <f>IFERROR(VLOOKUP(N1411,Marks,110,0),"")</f>
        <v/>
      </c>
      <c r="Q1423" s="770"/>
      <c r="R1423" s="740" t="s">
        <v>221</v>
      </c>
      <c r="S1423" s="740"/>
      <c r="T1423" s="740"/>
      <c r="U1423" s="119" t="str">
        <f>IFERROR(VLOOKUP(AD1411,Marks,90,0),"")</f>
        <v/>
      </c>
      <c r="V1423" s="130" t="str">
        <f>IFERROR(VLOOKUP(AD1411,Marks,94,0),"")</f>
        <v/>
      </c>
      <c r="W1423" s="740" t="s">
        <v>192</v>
      </c>
      <c r="X1423" s="740"/>
      <c r="Y1423" s="740"/>
      <c r="Z1423" s="119" t="str">
        <f>IFERROR(VLOOKUP(AD1411,Marks,98,0),"")</f>
        <v/>
      </c>
      <c r="AA1423" s="130" t="str">
        <f>IFERROR(VLOOKUP(AD1411,Marks,102,0),"")</f>
        <v/>
      </c>
      <c r="AB1423" s="745" t="s">
        <v>193</v>
      </c>
      <c r="AC1423" s="745"/>
      <c r="AD1423" s="745"/>
      <c r="AE1423" s="119" t="str">
        <f>IFERROR(VLOOKUP(AD1411,Marks,106,0),"")</f>
        <v/>
      </c>
      <c r="AF1423" s="130" t="str">
        <f>IFERROR(VLOOKUP(AD1411,Marks,110,0),"")</f>
        <v/>
      </c>
    </row>
    <row r="1424" spans="1:32" ht="21" customHeight="1">
      <c r="A1424" s="166" t="str">
        <f>IF(N1411="","",A1423+1)</f>
        <v/>
      </c>
      <c r="B1424" s="732" t="s">
        <v>216</v>
      </c>
      <c r="C1424" s="732"/>
      <c r="D1424" s="732"/>
      <c r="E1424" s="746" t="str">
        <f>IFERROR(VLOOKUP(N1411,Marks,116,0),"")</f>
        <v/>
      </c>
      <c r="F1424" s="746"/>
      <c r="G1424" s="746"/>
      <c r="H1424" s="746"/>
      <c r="I1424" s="732" t="s">
        <v>217</v>
      </c>
      <c r="J1424" s="732"/>
      <c r="K1424" s="732"/>
      <c r="L1424" s="732"/>
      <c r="M1424" s="747" t="str">
        <f>IFERROR(VLOOKUP(N1411,Marks,117,0),"")</f>
        <v/>
      </c>
      <c r="N1424" s="747"/>
      <c r="O1424" s="747"/>
      <c r="P1424" s="747"/>
      <c r="Q1424" s="770"/>
      <c r="R1424" s="732" t="s">
        <v>216</v>
      </c>
      <c r="S1424" s="732"/>
      <c r="T1424" s="732"/>
      <c r="U1424" s="746" t="str">
        <f>IFERROR(VLOOKUP(AD1411,Marks,116,0),"")</f>
        <v/>
      </c>
      <c r="V1424" s="746"/>
      <c r="W1424" s="746"/>
      <c r="X1424" s="746"/>
      <c r="Y1424" s="732" t="s">
        <v>217</v>
      </c>
      <c r="Z1424" s="732"/>
      <c r="AA1424" s="732"/>
      <c r="AB1424" s="732"/>
      <c r="AC1424" s="747" t="str">
        <f>IFERROR(VLOOKUP(AD1411,Marks,117,0),"")</f>
        <v/>
      </c>
      <c r="AD1424" s="747"/>
      <c r="AE1424" s="747"/>
      <c r="AF1424" s="747"/>
    </row>
    <row r="1425" spans="1:32" ht="21" customHeight="1">
      <c r="A1425" s="166" t="str">
        <f>IF(N1411="","",A1424+1)</f>
        <v/>
      </c>
      <c r="B1425" s="732" t="s">
        <v>218</v>
      </c>
      <c r="C1425" s="732"/>
      <c r="D1425" s="732"/>
      <c r="E1425" s="774" t="str">
        <f>IFERROR(VLOOKUP(N1411,Marks,115,0),"")</f>
        <v/>
      </c>
      <c r="F1425" s="774"/>
      <c r="G1425" s="774"/>
      <c r="H1425" s="774"/>
      <c r="I1425" s="732" t="s">
        <v>219</v>
      </c>
      <c r="J1425" s="732"/>
      <c r="K1425" s="732"/>
      <c r="L1425" s="732"/>
      <c r="M1425" s="733" t="str">
        <f>IFERROR(VLOOKUP(N1411,Marks,112,0),"")</f>
        <v/>
      </c>
      <c r="N1425" s="733"/>
      <c r="O1425" s="733"/>
      <c r="P1425" s="733"/>
      <c r="Q1425" s="770"/>
      <c r="R1425" s="732" t="s">
        <v>218</v>
      </c>
      <c r="S1425" s="732"/>
      <c r="T1425" s="732"/>
      <c r="U1425" s="774" t="str">
        <f>IFERROR(VLOOKUP(AD1411,Marks,115,0),"")</f>
        <v/>
      </c>
      <c r="V1425" s="774"/>
      <c r="W1425" s="774"/>
      <c r="X1425" s="774"/>
      <c r="Y1425" s="732" t="s">
        <v>219</v>
      </c>
      <c r="Z1425" s="732"/>
      <c r="AA1425" s="732"/>
      <c r="AB1425" s="732"/>
      <c r="AC1425" s="733" t="str">
        <f>IFERROR(VLOOKUP(AD1411,Marks,112,0),"")</f>
        <v/>
      </c>
      <c r="AD1425" s="733"/>
      <c r="AE1425" s="733"/>
      <c r="AF1425" s="733"/>
    </row>
    <row r="1426" spans="1:32" ht="21" customHeight="1">
      <c r="A1426" s="166" t="str">
        <f>IF(N1411="","",A1425+1)</f>
        <v/>
      </c>
      <c r="B1426" s="732" t="s">
        <v>220</v>
      </c>
      <c r="C1426" s="732"/>
      <c r="D1426" s="732"/>
      <c r="E1426" s="324" t="str">
        <f>IFERROR(VLOOKUP(N1411,Marks,113,0),"")</f>
        <v/>
      </c>
      <c r="F1426" s="325" t="s">
        <v>341</v>
      </c>
      <c r="G1426" s="734" t="str">
        <f>IF(OR(N1411="",E1409="",O1420=""),"",IF(O1420&gt;=81%*P1415,"A",IF(O1420&gt;=61%*P1415,"B",IF(O1420&gt;=41%*P1415,"C",IF(O1420&gt;=21%*P1415,"D","E")))))</f>
        <v/>
      </c>
      <c r="H1426" s="734"/>
      <c r="I1426" s="732" t="s">
        <v>222</v>
      </c>
      <c r="J1426" s="732"/>
      <c r="K1426" s="732"/>
      <c r="L1426" s="732"/>
      <c r="M1426" s="769" t="str">
        <f>IFERROR(VLOOKUP(N1411,Marks,114,0),"")</f>
        <v/>
      </c>
      <c r="N1426" s="769"/>
      <c r="O1426" s="769"/>
      <c r="P1426" s="769"/>
      <c r="Q1426" s="770"/>
      <c r="R1426" s="732" t="s">
        <v>220</v>
      </c>
      <c r="S1426" s="732"/>
      <c r="T1426" s="732"/>
      <c r="U1426" s="324" t="str">
        <f>IFERROR(VLOOKUP(AD1411,Marks,113,0),"")</f>
        <v/>
      </c>
      <c r="V1426" s="325" t="s">
        <v>341</v>
      </c>
      <c r="W1426" s="734" t="str">
        <f>IF(OR(AD1411="",U1409="",AE1420=""),"",IF(AE1420&gt;=81%*AF1415,"A",IF(AE1420&gt;=61%*AF1415,"B",IF(AE1420&gt;=41%*AF1415,"C",IF(AE1420&gt;=21%*AF1415,"D","E")))))</f>
        <v/>
      </c>
      <c r="X1426" s="734"/>
      <c r="Y1426" s="732" t="s">
        <v>222</v>
      </c>
      <c r="Z1426" s="732"/>
      <c r="AA1426" s="732"/>
      <c r="AB1426" s="732"/>
      <c r="AC1426" s="769" t="str">
        <f>IFERROR(VLOOKUP(AD1411,Marks,114,0),"")</f>
        <v/>
      </c>
      <c r="AD1426" s="769"/>
      <c r="AE1426" s="769"/>
      <c r="AF1426" s="769"/>
    </row>
    <row r="1427" spans="1:32" ht="21" customHeight="1">
      <c r="A1427" s="166" t="str">
        <f>IF(N1411="","",A1426+1)</f>
        <v/>
      </c>
      <c r="B1427" s="768" t="s">
        <v>228</v>
      </c>
      <c r="C1427" s="768"/>
      <c r="D1427" s="768"/>
      <c r="E1427" s="735">
        <f>'Master sheet'!$C$10</f>
        <v>44697</v>
      </c>
      <c r="F1427" s="735"/>
      <c r="G1427" s="735"/>
      <c r="H1427" s="318"/>
      <c r="I1427" s="121"/>
      <c r="J1427" s="121"/>
      <c r="K1427" s="76"/>
      <c r="L1427" s="121"/>
      <c r="M1427" s="121"/>
      <c r="N1427" s="121"/>
      <c r="O1427" s="121"/>
      <c r="P1427" s="121"/>
      <c r="Q1427" s="770"/>
      <c r="R1427" s="768" t="s">
        <v>228</v>
      </c>
      <c r="S1427" s="768"/>
      <c r="T1427" s="768"/>
      <c r="U1427" s="735">
        <f>'Master sheet'!$C$10</f>
        <v>44697</v>
      </c>
      <c r="V1427" s="735"/>
      <c r="W1427" s="735"/>
      <c r="X1427" s="121"/>
      <c r="Y1427" s="121"/>
      <c r="Z1427" s="121"/>
      <c r="AA1427" s="76"/>
      <c r="AB1427" s="121"/>
      <c r="AC1427" s="121"/>
      <c r="AD1427" s="121"/>
      <c r="AE1427" s="121"/>
      <c r="AF1427" s="121"/>
    </row>
    <row r="1428" spans="1:32" ht="43.5" customHeight="1">
      <c r="A1428" s="166" t="str">
        <f>IF(N1411="","",A1427+1)</f>
        <v/>
      </c>
      <c r="B1428" s="755" t="str">
        <f>IF(AND(C1408=1),CONCATENATE("( ",UPPER('Master sheet'!$F$10)," )"),IF(AND(C1408=2),CONCATENATE("( ",UPPER('Master sheet'!$F$18)," )"),IF(AND(C1408=3),CONCATENATE("( ",UPPER('Master sheet'!$J$10)," )"),IF(AND(C1408=4),CONCATENATE("( ",UPPER('Master sheet'!$J$18)," )"),""))))</f>
        <v/>
      </c>
      <c r="C1428" s="755"/>
      <c r="D1428" s="755"/>
      <c r="E1428" s="755"/>
      <c r="F1428" s="756" t="str">
        <f>IF(AND(N1411=""),"",CONCATENATE("(",'Master sheet'!$C$14," )"))</f>
        <v/>
      </c>
      <c r="G1428" s="756"/>
      <c r="H1428" s="756"/>
      <c r="I1428" s="756"/>
      <c r="J1428" s="756"/>
      <c r="K1428" s="756" t="str">
        <f>IF(AND(N1411=""),"",CONCATENATE("(",'Master sheet'!$C$12," )"))</f>
        <v/>
      </c>
      <c r="L1428" s="756"/>
      <c r="M1428" s="756"/>
      <c r="N1428" s="756"/>
      <c r="O1428" s="756"/>
      <c r="P1428" s="756"/>
      <c r="Q1428" s="770"/>
      <c r="R1428" s="755" t="str">
        <f>IF(AND(S1408=1),CONCATENATE("( ",UPPER('Master sheet'!$F$10)," )"),IF(AND(S1408=2),CONCATENATE("( ",UPPER('Master sheet'!$F$18)," )"),IF(AND(S1408=3),CONCATENATE("( ",UPPER('Master sheet'!$J$10)," )"),IF(AND(S1408=4),CONCATENATE("( ",UPPER('Master sheet'!$J$18)," )"),""))))</f>
        <v/>
      </c>
      <c r="S1428" s="755"/>
      <c r="T1428" s="755"/>
      <c r="U1428" s="755"/>
      <c r="V1428" s="756" t="str">
        <f>IF(AND(AD1411=""),"",CONCATENATE("(",'Master sheet'!$C$14," )"))</f>
        <v/>
      </c>
      <c r="W1428" s="756"/>
      <c r="X1428" s="756"/>
      <c r="Y1428" s="756"/>
      <c r="Z1428" s="756"/>
      <c r="AA1428" s="756" t="str">
        <f>IF(AND(AD1411=""),"",CONCATENATE("(",'Master sheet'!$C$12," )"))</f>
        <v/>
      </c>
      <c r="AB1428" s="756"/>
      <c r="AC1428" s="756"/>
      <c r="AD1428" s="756"/>
      <c r="AE1428" s="756"/>
      <c r="AF1428" s="756"/>
    </row>
    <row r="1429" spans="1:32" ht="21.75" customHeight="1">
      <c r="A1429" s="166" t="str">
        <f>IF(N1411="","",A1428+1)</f>
        <v/>
      </c>
      <c r="B1429" s="757" t="s">
        <v>223</v>
      </c>
      <c r="C1429" s="757"/>
      <c r="D1429" s="757"/>
      <c r="E1429" s="757"/>
      <c r="F1429" s="758" t="s">
        <v>224</v>
      </c>
      <c r="G1429" s="758"/>
      <c r="H1429" s="758"/>
      <c r="I1429" s="758"/>
      <c r="J1429" s="758"/>
      <c r="K1429" s="757" t="s">
        <v>225</v>
      </c>
      <c r="L1429" s="757"/>
      <c r="M1429" s="757"/>
      <c r="N1429" s="757"/>
      <c r="O1429" s="757"/>
      <c r="P1429" s="757"/>
      <c r="Q1429" s="770"/>
      <c r="R1429" s="757" t="s">
        <v>223</v>
      </c>
      <c r="S1429" s="757"/>
      <c r="T1429" s="757"/>
      <c r="U1429" s="757"/>
      <c r="V1429" s="758" t="s">
        <v>224</v>
      </c>
      <c r="W1429" s="758"/>
      <c r="X1429" s="758"/>
      <c r="Y1429" s="758"/>
      <c r="Z1429" s="758"/>
      <c r="AA1429" s="757" t="s">
        <v>225</v>
      </c>
      <c r="AB1429" s="757"/>
      <c r="AC1429" s="757"/>
      <c r="AD1429" s="757"/>
      <c r="AE1429" s="757"/>
      <c r="AF1429" s="757"/>
    </row>
    <row r="1431" spans="1:32" ht="21.9" customHeight="1">
      <c r="A1431" s="165" t="str">
        <f>IF(N1437="","",1)</f>
        <v/>
      </c>
      <c r="B1431" s="759" t="s">
        <v>203</v>
      </c>
      <c r="C1431" s="759"/>
      <c r="D1431" s="759"/>
      <c r="E1431" s="759"/>
      <c r="F1431" s="759"/>
      <c r="G1431" s="759"/>
      <c r="H1431" s="759"/>
      <c r="I1431" s="759"/>
      <c r="J1431" s="759"/>
      <c r="K1431" s="759"/>
      <c r="L1431" s="759"/>
      <c r="M1431" s="759"/>
      <c r="N1431" s="759"/>
      <c r="O1431" s="759"/>
      <c r="P1431" s="759"/>
      <c r="Q1431" s="770" t="s">
        <v>249</v>
      </c>
      <c r="R1431" s="759" t="s">
        <v>203</v>
      </c>
      <c r="S1431" s="759"/>
      <c r="T1431" s="759"/>
      <c r="U1431" s="759"/>
      <c r="V1431" s="759"/>
      <c r="W1431" s="759"/>
      <c r="X1431" s="759"/>
      <c r="Y1431" s="759"/>
      <c r="Z1431" s="759"/>
      <c r="AA1431" s="759"/>
      <c r="AB1431" s="759"/>
      <c r="AC1431" s="759"/>
      <c r="AD1431" s="759"/>
      <c r="AE1431" s="759"/>
      <c r="AF1431" s="759"/>
    </row>
    <row r="1432" spans="1:32" ht="21.9" customHeight="1">
      <c r="A1432" s="166" t="str">
        <f>IF(N1437="","",A1431+1)</f>
        <v/>
      </c>
      <c r="B1432" s="771" t="s">
        <v>204</v>
      </c>
      <c r="C1432" s="771"/>
      <c r="D1432" s="771"/>
      <c r="E1432" s="771"/>
      <c r="F1432" s="771"/>
      <c r="G1432" s="771"/>
      <c r="H1432" s="771"/>
      <c r="I1432" s="771"/>
      <c r="J1432" s="771"/>
      <c r="K1432" s="771"/>
      <c r="L1432" s="771"/>
      <c r="M1432" s="771"/>
      <c r="N1432" s="771"/>
      <c r="O1432" s="771"/>
      <c r="P1432" s="771"/>
      <c r="Q1432" s="770"/>
      <c r="R1432" s="771" t="s">
        <v>204</v>
      </c>
      <c r="S1432" s="771"/>
      <c r="T1432" s="771"/>
      <c r="U1432" s="771"/>
      <c r="V1432" s="771"/>
      <c r="W1432" s="771"/>
      <c r="X1432" s="771"/>
      <c r="Y1432" s="771"/>
      <c r="Z1432" s="771"/>
      <c r="AA1432" s="771"/>
      <c r="AB1432" s="771"/>
      <c r="AC1432" s="771"/>
      <c r="AD1432" s="771"/>
      <c r="AE1432" s="771"/>
      <c r="AF1432" s="771"/>
    </row>
    <row r="1433" spans="1:32" ht="21.9" customHeight="1">
      <c r="A1433" s="166" t="str">
        <f>IF(N1437="","",A1432+1)</f>
        <v/>
      </c>
      <c r="B1433" s="772" t="s">
        <v>168</v>
      </c>
      <c r="C1433" s="772"/>
      <c r="D1433" s="772"/>
      <c r="E1433" s="773" t="str">
        <f>IF(AND(N1437=""),"",'Result Sheet'!$F$2)</f>
        <v/>
      </c>
      <c r="F1433" s="773"/>
      <c r="G1433" s="773"/>
      <c r="H1433" s="773"/>
      <c r="I1433" s="773"/>
      <c r="J1433" s="773"/>
      <c r="K1433" s="773"/>
      <c r="L1433" s="773"/>
      <c r="M1433" s="773"/>
      <c r="N1433" s="773"/>
      <c r="O1433" s="773"/>
      <c r="P1433" s="773"/>
      <c r="Q1433" s="770"/>
      <c r="R1433" s="772" t="s">
        <v>168</v>
      </c>
      <c r="S1433" s="772"/>
      <c r="T1433" s="772"/>
      <c r="U1433" s="773" t="str">
        <f>IF(AND(AD1437=""),"",'Result Sheet'!$F$2)</f>
        <v/>
      </c>
      <c r="V1433" s="773"/>
      <c r="W1433" s="773"/>
      <c r="X1433" s="773"/>
      <c r="Y1433" s="773"/>
      <c r="Z1433" s="773"/>
      <c r="AA1433" s="773"/>
      <c r="AB1433" s="773"/>
      <c r="AC1433" s="773"/>
      <c r="AD1433" s="773"/>
      <c r="AE1433" s="773"/>
      <c r="AF1433" s="773"/>
    </row>
    <row r="1434" spans="1:32" ht="21.9" customHeight="1">
      <c r="A1434" s="166" t="str">
        <f>IF(N1437="","",A1433+1)</f>
        <v/>
      </c>
      <c r="B1434" s="164" t="s">
        <v>169</v>
      </c>
      <c r="C1434" s="748" t="str">
        <f>IFERROR(VLOOKUP(N1437,Marks,2,0),"")</f>
        <v/>
      </c>
      <c r="D1434" s="748"/>
      <c r="E1434" s="766" t="s">
        <v>212</v>
      </c>
      <c r="F1434" s="766"/>
      <c r="G1434" s="766"/>
      <c r="H1434" s="748" t="str">
        <f>IFERROR(VLOOKUP(N1437,Marks,3,0),"")</f>
        <v/>
      </c>
      <c r="I1434" s="748"/>
      <c r="J1434" s="749" t="s">
        <v>205</v>
      </c>
      <c r="K1434" s="749"/>
      <c r="L1434" s="749"/>
      <c r="M1434" s="749"/>
      <c r="N1434" s="750" t="str">
        <f>IF(AND(N1437=""),"",'Marks Entry 1st'!$I$2)</f>
        <v/>
      </c>
      <c r="O1434" s="750"/>
      <c r="P1434" s="750"/>
      <c r="Q1434" s="770"/>
      <c r="R1434" s="164" t="s">
        <v>169</v>
      </c>
      <c r="S1434" s="748" t="str">
        <f>IFERROR(VLOOKUP(AD1437,Marks,2,0),"")</f>
        <v/>
      </c>
      <c r="T1434" s="748"/>
      <c r="U1434" s="766" t="s">
        <v>212</v>
      </c>
      <c r="V1434" s="766"/>
      <c r="W1434" s="766"/>
      <c r="X1434" s="748" t="str">
        <f>IFERROR(VLOOKUP(AD1437,Marks,3,0),"")</f>
        <v/>
      </c>
      <c r="Y1434" s="748"/>
      <c r="Z1434" s="749" t="s">
        <v>205</v>
      </c>
      <c r="AA1434" s="749"/>
      <c r="AB1434" s="749"/>
      <c r="AC1434" s="749"/>
      <c r="AD1434" s="750" t="str">
        <f>IF(AND(AD1437=""),"",'Marks Entry 1st'!$I$2)</f>
        <v/>
      </c>
      <c r="AE1434" s="750"/>
      <c r="AF1434" s="750"/>
    </row>
    <row r="1435" spans="1:32" ht="21.9" customHeight="1">
      <c r="A1435" s="166" t="str">
        <f>IF(N1437="","",A1434+1)</f>
        <v/>
      </c>
      <c r="B1435" s="751" t="s">
        <v>206</v>
      </c>
      <c r="C1435" s="751"/>
      <c r="D1435" s="751"/>
      <c r="E1435" s="752" t="str">
        <f>IFERROR(VLOOKUP(N1437,Marks,6,0),"")</f>
        <v/>
      </c>
      <c r="F1435" s="752"/>
      <c r="G1435" s="752"/>
      <c r="H1435" s="752"/>
      <c r="I1435" s="752"/>
      <c r="J1435" s="753" t="s">
        <v>209</v>
      </c>
      <c r="K1435" s="753"/>
      <c r="L1435" s="753"/>
      <c r="M1435" s="753"/>
      <c r="N1435" s="754" t="str">
        <f>IFERROR(VLOOKUP(N1437,Marks,5,0),"")</f>
        <v/>
      </c>
      <c r="O1435" s="754"/>
      <c r="P1435" s="754"/>
      <c r="Q1435" s="770"/>
      <c r="R1435" s="751" t="s">
        <v>206</v>
      </c>
      <c r="S1435" s="751"/>
      <c r="T1435" s="751"/>
      <c r="U1435" s="752" t="str">
        <f>IFERROR(VLOOKUP(AD1437,Marks,6,0),"")</f>
        <v/>
      </c>
      <c r="V1435" s="752"/>
      <c r="W1435" s="752"/>
      <c r="X1435" s="752"/>
      <c r="Y1435" s="752"/>
      <c r="Z1435" s="753" t="s">
        <v>209</v>
      </c>
      <c r="AA1435" s="753"/>
      <c r="AB1435" s="753"/>
      <c r="AC1435" s="753"/>
      <c r="AD1435" s="754" t="str">
        <f>IFERROR(VLOOKUP(AD1437,Marks,5,0),"")</f>
        <v/>
      </c>
      <c r="AE1435" s="754"/>
      <c r="AF1435" s="754"/>
    </row>
    <row r="1436" spans="1:32" ht="21.9" customHeight="1">
      <c r="A1436" s="166" t="str">
        <f>IF(N1437="","",A1435+1)</f>
        <v/>
      </c>
      <c r="B1436" s="751" t="s">
        <v>207</v>
      </c>
      <c r="C1436" s="751"/>
      <c r="D1436" s="751"/>
      <c r="E1436" s="752" t="str">
        <f>IFERROR(VLOOKUP(N1437,Marks,7,0),"")</f>
        <v/>
      </c>
      <c r="F1436" s="752"/>
      <c r="G1436" s="752"/>
      <c r="H1436" s="752"/>
      <c r="I1436" s="752"/>
      <c r="J1436" s="753" t="s">
        <v>210</v>
      </c>
      <c r="K1436" s="753"/>
      <c r="L1436" s="753"/>
      <c r="M1436" s="753"/>
      <c r="N1436" s="767" t="str">
        <f>IFERROR(VLOOKUP(N1437,Marks,4,0),"")</f>
        <v/>
      </c>
      <c r="O1436" s="767"/>
      <c r="P1436" s="767"/>
      <c r="Q1436" s="770"/>
      <c r="R1436" s="751" t="s">
        <v>207</v>
      </c>
      <c r="S1436" s="751"/>
      <c r="T1436" s="751"/>
      <c r="U1436" s="752" t="str">
        <f>IFERROR(VLOOKUP(AD1437,Marks,7,0),"")</f>
        <v/>
      </c>
      <c r="V1436" s="752"/>
      <c r="W1436" s="752"/>
      <c r="X1436" s="752"/>
      <c r="Y1436" s="752"/>
      <c r="Z1436" s="753" t="s">
        <v>210</v>
      </c>
      <c r="AA1436" s="753"/>
      <c r="AB1436" s="753"/>
      <c r="AC1436" s="753"/>
      <c r="AD1436" s="767" t="str">
        <f>IFERROR(VLOOKUP(AD1437,Marks,4,0),"")</f>
        <v/>
      </c>
      <c r="AE1436" s="767"/>
      <c r="AF1436" s="767"/>
    </row>
    <row r="1437" spans="1:32" ht="21.9" customHeight="1">
      <c r="A1437" s="166" t="str">
        <f>IF(N1437="","",A1436+1)</f>
        <v/>
      </c>
      <c r="B1437" s="751" t="s">
        <v>208</v>
      </c>
      <c r="C1437" s="751"/>
      <c r="D1437" s="751"/>
      <c r="E1437" s="752" t="str">
        <f>IFERROR(VLOOKUP(N1437,Marks,8,0),"")</f>
        <v/>
      </c>
      <c r="F1437" s="752"/>
      <c r="G1437" s="752"/>
      <c r="H1437" s="752"/>
      <c r="I1437" s="752"/>
      <c r="J1437" s="753" t="s">
        <v>211</v>
      </c>
      <c r="K1437" s="753"/>
      <c r="L1437" s="753"/>
      <c r="M1437" s="753"/>
      <c r="N1437" s="760" t="str">
        <f>IF(AD1411="","",IF(AND(AD1411+1&gt;$AN$6),"",AD1411+1))</f>
        <v/>
      </c>
      <c r="O1437" s="760"/>
      <c r="P1437" s="760"/>
      <c r="Q1437" s="770"/>
      <c r="R1437" s="751" t="s">
        <v>208</v>
      </c>
      <c r="S1437" s="751"/>
      <c r="T1437" s="751"/>
      <c r="U1437" s="752" t="str">
        <f>IFERROR(VLOOKUP(AD1437,Marks,8,0),"")</f>
        <v/>
      </c>
      <c r="V1437" s="752"/>
      <c r="W1437" s="752"/>
      <c r="X1437" s="752"/>
      <c r="Y1437" s="752"/>
      <c r="Z1437" s="753" t="s">
        <v>211</v>
      </c>
      <c r="AA1437" s="753"/>
      <c r="AB1437" s="753"/>
      <c r="AC1437" s="753"/>
      <c r="AD1437" s="761" t="str">
        <f>IF(N1437="","",IF(AND(N1437+1&gt;$AN$6),"",N1437+1))</f>
        <v/>
      </c>
      <c r="AE1437" s="761"/>
      <c r="AF1437" s="761"/>
    </row>
    <row r="1438" spans="1:32" ht="9" customHeight="1">
      <c r="A1438" s="166" t="str">
        <f>IF(N1437="","",A1437+1)</f>
        <v/>
      </c>
      <c r="B1438" s="123"/>
      <c r="C1438" s="123"/>
      <c r="D1438" s="123"/>
      <c r="E1438" s="124"/>
      <c r="F1438" s="124"/>
      <c r="G1438" s="124"/>
      <c r="H1438" s="123"/>
      <c r="I1438" s="123"/>
      <c r="J1438" s="125"/>
      <c r="K1438" s="125"/>
      <c r="L1438" s="125"/>
      <c r="M1438" s="76"/>
      <c r="N1438" s="76"/>
      <c r="O1438" s="76"/>
      <c r="P1438" s="76"/>
      <c r="Q1438" s="770"/>
      <c r="R1438" s="123"/>
      <c r="S1438" s="123"/>
      <c r="T1438" s="123"/>
      <c r="U1438" s="124"/>
      <c r="V1438" s="124"/>
      <c r="W1438" s="124"/>
      <c r="X1438" s="123"/>
      <c r="Y1438" s="123"/>
      <c r="Z1438" s="125"/>
      <c r="AA1438" s="125"/>
      <c r="AB1438" s="125"/>
      <c r="AC1438" s="76"/>
      <c r="AD1438" s="76"/>
      <c r="AE1438" s="76"/>
      <c r="AF1438" s="76"/>
    </row>
    <row r="1439" spans="1:32" ht="21" customHeight="1">
      <c r="A1439" s="166" t="str">
        <f>IF(N1437="","",A1438+1)</f>
        <v/>
      </c>
      <c r="B1439" s="762" t="s">
        <v>213</v>
      </c>
      <c r="C1439" s="610" t="s">
        <v>214</v>
      </c>
      <c r="D1439" s="610"/>
      <c r="E1439" s="610"/>
      <c r="F1439" s="763" t="s">
        <v>13</v>
      </c>
      <c r="G1439" s="764"/>
      <c r="H1439" s="764"/>
      <c r="I1439" s="765"/>
      <c r="J1439" s="613" t="s">
        <v>184</v>
      </c>
      <c r="K1439" s="614" t="s">
        <v>167</v>
      </c>
      <c r="L1439" s="615"/>
      <c r="M1439" s="615"/>
      <c r="N1439" s="616"/>
      <c r="O1439" s="580" t="s">
        <v>185</v>
      </c>
      <c r="P1439" s="581" t="s">
        <v>186</v>
      </c>
      <c r="Q1439" s="770"/>
      <c r="R1439" s="762" t="s">
        <v>213</v>
      </c>
      <c r="S1439" s="610" t="s">
        <v>214</v>
      </c>
      <c r="T1439" s="610"/>
      <c r="U1439" s="610"/>
      <c r="V1439" s="763" t="s">
        <v>13</v>
      </c>
      <c r="W1439" s="764"/>
      <c r="X1439" s="764"/>
      <c r="Y1439" s="765"/>
      <c r="Z1439" s="613" t="s">
        <v>184</v>
      </c>
      <c r="AA1439" s="614" t="s">
        <v>167</v>
      </c>
      <c r="AB1439" s="615"/>
      <c r="AC1439" s="615"/>
      <c r="AD1439" s="616"/>
      <c r="AE1439" s="580" t="s">
        <v>185</v>
      </c>
      <c r="AF1439" s="581" t="s">
        <v>186</v>
      </c>
    </row>
    <row r="1440" spans="1:32" ht="90.75" customHeight="1">
      <c r="A1440" s="166" t="str">
        <f>IF(N1437="","",A1439+1)</f>
        <v/>
      </c>
      <c r="B1440" s="762"/>
      <c r="C1440" s="171" t="s">
        <v>11</v>
      </c>
      <c r="D1440" s="171" t="s">
        <v>180</v>
      </c>
      <c r="E1440" s="171" t="s">
        <v>108</v>
      </c>
      <c r="F1440" s="171" t="s">
        <v>182</v>
      </c>
      <c r="G1440" s="171" t="s">
        <v>183</v>
      </c>
      <c r="H1440" s="305" t="s">
        <v>10</v>
      </c>
      <c r="I1440" s="171" t="s">
        <v>108</v>
      </c>
      <c r="J1440" s="613"/>
      <c r="K1440" s="172" t="s">
        <v>182</v>
      </c>
      <c r="L1440" s="172" t="s">
        <v>183</v>
      </c>
      <c r="M1440" s="173" t="s">
        <v>10</v>
      </c>
      <c r="N1440" s="171" t="s">
        <v>108</v>
      </c>
      <c r="O1440" s="580"/>
      <c r="P1440" s="736"/>
      <c r="Q1440" s="770"/>
      <c r="R1440" s="762"/>
      <c r="S1440" s="171" t="s">
        <v>11</v>
      </c>
      <c r="T1440" s="171" t="s">
        <v>180</v>
      </c>
      <c r="U1440" s="171" t="s">
        <v>108</v>
      </c>
      <c r="V1440" s="171" t="s">
        <v>182</v>
      </c>
      <c r="W1440" s="171" t="s">
        <v>183</v>
      </c>
      <c r="X1440" s="305" t="s">
        <v>10</v>
      </c>
      <c r="Y1440" s="171" t="s">
        <v>108</v>
      </c>
      <c r="Z1440" s="613"/>
      <c r="AA1440" s="172" t="s">
        <v>182</v>
      </c>
      <c r="AB1440" s="172" t="s">
        <v>183</v>
      </c>
      <c r="AC1440" s="173" t="s">
        <v>10</v>
      </c>
      <c r="AD1440" s="171" t="s">
        <v>108</v>
      </c>
      <c r="AE1440" s="580"/>
      <c r="AF1440" s="736">
        <v>0</v>
      </c>
    </row>
    <row r="1441" spans="1:32" ht="18.75" customHeight="1">
      <c r="A1441" s="166" t="str">
        <f>IF(N1437="","",A1440+1)</f>
        <v/>
      </c>
      <c r="B1441" s="762"/>
      <c r="C1441" s="390">
        <v>20</v>
      </c>
      <c r="D1441" s="390">
        <v>20</v>
      </c>
      <c r="E1441" s="116">
        <v>40</v>
      </c>
      <c r="F1441" s="390">
        <v>30</v>
      </c>
      <c r="G1441" s="390">
        <v>18</v>
      </c>
      <c r="H1441" s="390">
        <v>12</v>
      </c>
      <c r="I1441" s="116">
        <v>60</v>
      </c>
      <c r="J1441" s="118">
        <v>100</v>
      </c>
      <c r="K1441" s="390">
        <v>50</v>
      </c>
      <c r="L1441" s="390">
        <v>30</v>
      </c>
      <c r="M1441" s="390">
        <v>20</v>
      </c>
      <c r="N1441" s="116">
        <v>100</v>
      </c>
      <c r="O1441" s="118">
        <v>200</v>
      </c>
      <c r="P1441" s="775" t="str">
        <f>IF(AND(N1437="",C1434="",E1435="",N1435=""),"",IF(OR(C1434=1,C1434=2),600,800))</f>
        <v/>
      </c>
      <c r="Q1441" s="770"/>
      <c r="R1441" s="762"/>
      <c r="S1441" s="390">
        <v>20</v>
      </c>
      <c r="T1441" s="390">
        <v>20</v>
      </c>
      <c r="U1441" s="116">
        <v>40</v>
      </c>
      <c r="V1441" s="390">
        <v>30</v>
      </c>
      <c r="W1441" s="390">
        <v>18</v>
      </c>
      <c r="X1441" s="390">
        <v>12</v>
      </c>
      <c r="Y1441" s="116">
        <v>60</v>
      </c>
      <c r="Z1441" s="118">
        <v>100</v>
      </c>
      <c r="AA1441" s="390">
        <v>50</v>
      </c>
      <c r="AB1441" s="390">
        <v>30</v>
      </c>
      <c r="AC1441" s="390">
        <v>20</v>
      </c>
      <c r="AD1441" s="116">
        <v>100</v>
      </c>
      <c r="AE1441" s="118">
        <v>200</v>
      </c>
      <c r="AF1441" s="775" t="str">
        <f>IF(AND(AD1437="",S1434="",U1435="",AD1435=""),"",IF(OR(S1434=1,S1434=2),600,800))</f>
        <v/>
      </c>
    </row>
    <row r="1442" spans="1:32" ht="21" customHeight="1">
      <c r="A1442" s="166" t="str">
        <f>IF(N1437="","",A1441+1)</f>
        <v/>
      </c>
      <c r="B1442" s="122" t="str">
        <f>'Result Sheet'!$L$4</f>
        <v xml:space="preserve">हिन्दी </v>
      </c>
      <c r="C1442" s="391" t="str">
        <f>IFERROR(VLOOKUP(N1437,Marks,11,0),"")</f>
        <v/>
      </c>
      <c r="D1442" s="391" t="str">
        <f>IFERROR(VLOOKUP(N1437,Marks,12,0),"")</f>
        <v/>
      </c>
      <c r="E1442" s="117" t="str">
        <f>IFERROR(VLOOKUP(N1437,Marks,13,0),"")</f>
        <v/>
      </c>
      <c r="F1442" s="391" t="str">
        <f>IFERROR(VLOOKUP(N1437,Marks,14,0),"")</f>
        <v/>
      </c>
      <c r="G1442" s="391" t="str">
        <f>IFERROR(VLOOKUP(N1437,Marks,15,0),"")</f>
        <v/>
      </c>
      <c r="H1442" s="391" t="str">
        <f>IFERROR(VLOOKUP(N1437,Marks,16,0),"")</f>
        <v/>
      </c>
      <c r="I1442" s="117" t="str">
        <f>IFERROR(VLOOKUP(N1437,Marks,17,0),"")</f>
        <v/>
      </c>
      <c r="J1442" s="119">
        <f>IFERROR(VLOOKUP(N1437,Marks,18,0),"")</f>
        <v>0</v>
      </c>
      <c r="K1442" s="391" t="str">
        <f>IFERROR(VLOOKUP(N1437,Marks,19,0),"")</f>
        <v/>
      </c>
      <c r="L1442" s="391" t="str">
        <f>IFERROR(VLOOKUP(N1437,Marks,20,0),"")</f>
        <v/>
      </c>
      <c r="M1442" s="391" t="str">
        <f>IFERROR(VLOOKUP(N1437,Marks,21,0),"")</f>
        <v/>
      </c>
      <c r="N1442" s="117" t="str">
        <f>IFERROR(VLOOKUP(N1437,Marks,22,0),"")</f>
        <v/>
      </c>
      <c r="O1442" s="119" t="str">
        <f>IFERROR(VLOOKUP(N1437,Marks,23,0),"")</f>
        <v/>
      </c>
      <c r="P1442" s="323" t="str">
        <f>IFERROR(VLOOKUP(N1437,Marks,29,0),"")</f>
        <v/>
      </c>
      <c r="Q1442" s="770"/>
      <c r="R1442" s="122" t="str">
        <f>'Result Sheet'!$L$4</f>
        <v xml:space="preserve">हिन्दी </v>
      </c>
      <c r="S1442" s="391" t="str">
        <f>IFERROR(VLOOKUP(AD1437,Marks,11,0),"")</f>
        <v/>
      </c>
      <c r="T1442" s="391" t="str">
        <f>IFERROR(VLOOKUP(AD1437,Marks,12,0),"")</f>
        <v/>
      </c>
      <c r="U1442" s="117" t="str">
        <f>IFERROR(VLOOKUP(AD1437,Marks,13,0),"")</f>
        <v/>
      </c>
      <c r="V1442" s="391" t="str">
        <f>IFERROR(VLOOKUP(AD1437,Marks,14,0),"")</f>
        <v/>
      </c>
      <c r="W1442" s="391" t="str">
        <f>IFERROR(VLOOKUP(AD1437,Marks,15,0),"")</f>
        <v/>
      </c>
      <c r="X1442" s="391" t="str">
        <f>IFERROR(VLOOKUP(AD1437,Marks,16,0),"")</f>
        <v/>
      </c>
      <c r="Y1442" s="117" t="str">
        <f>IFERROR(VLOOKUP(AD1437,Marks,17,0),"")</f>
        <v/>
      </c>
      <c r="Z1442" s="119">
        <f>IFERROR(VLOOKUP(AD1437,Marks,18,0),"")</f>
        <v>0</v>
      </c>
      <c r="AA1442" s="391" t="str">
        <f>IFERROR(VLOOKUP(AD1437,Marks,19,0),"")</f>
        <v/>
      </c>
      <c r="AB1442" s="391" t="str">
        <f>IFERROR(VLOOKUP(AD1437,Marks,20,0),"")</f>
        <v/>
      </c>
      <c r="AC1442" s="391" t="str">
        <f>IFERROR(VLOOKUP(AD1437,Marks,21,0),"")</f>
        <v/>
      </c>
      <c r="AD1442" s="117" t="str">
        <f>IFERROR(VLOOKUP(AD1437,Marks,22,0),"")</f>
        <v/>
      </c>
      <c r="AE1442" s="119" t="str">
        <f>IFERROR(VLOOKUP(AD1437,Marks,23,0),"")</f>
        <v/>
      </c>
      <c r="AF1442" s="323" t="str">
        <f>IFERROR(VLOOKUP(AD1437,Marks,29,0),"")</f>
        <v/>
      </c>
    </row>
    <row r="1443" spans="1:32" ht="21" customHeight="1">
      <c r="A1443" s="166" t="str">
        <f>IF(N1437="","",A1442+1)</f>
        <v/>
      </c>
      <c r="B1443" s="122" t="str">
        <f>'Result Sheet'!$AE$4</f>
        <v xml:space="preserve">अंग्रेजी </v>
      </c>
      <c r="C1443" s="391" t="str">
        <f>IFERROR(VLOOKUP(N1437,Marks,30,0),"")</f>
        <v/>
      </c>
      <c r="D1443" s="391" t="str">
        <f>IFERROR(VLOOKUP(N1437,Marks,31,0),"")</f>
        <v/>
      </c>
      <c r="E1443" s="117" t="str">
        <f>IFERROR(VLOOKUP(N1437,Marks,32,0),"")</f>
        <v/>
      </c>
      <c r="F1443" s="391" t="str">
        <f>IFERROR(VLOOKUP(N1437,Marks,33,0),"")</f>
        <v/>
      </c>
      <c r="G1443" s="391" t="str">
        <f>IFERROR(VLOOKUP(N1437,Marks,34,0),"")</f>
        <v/>
      </c>
      <c r="H1443" s="391" t="str">
        <f>IFERROR(VLOOKUP(N1437,Marks,35,0),"")</f>
        <v/>
      </c>
      <c r="I1443" s="117" t="str">
        <f>IFERROR(VLOOKUP(N1437,Marks,36,0),"")</f>
        <v/>
      </c>
      <c r="J1443" s="119">
        <f>IFERROR(VLOOKUP(N1437,Marks,37,0),"")</f>
        <v>0</v>
      </c>
      <c r="K1443" s="391" t="str">
        <f>IFERROR(VLOOKUP(N1437,Marks,38,0),"")</f>
        <v/>
      </c>
      <c r="L1443" s="391" t="str">
        <f>IFERROR(VLOOKUP(N1437,Marks,39,0),"")</f>
        <v/>
      </c>
      <c r="M1443" s="391" t="str">
        <f>IFERROR(VLOOKUP(N1437,Marks,40,0),"")</f>
        <v/>
      </c>
      <c r="N1443" s="117" t="str">
        <f>IFERROR(VLOOKUP(N1437,Marks,41,0),"")</f>
        <v/>
      </c>
      <c r="O1443" s="119" t="str">
        <f>IFERROR(VLOOKUP(N1437,Marks,42,0),"")</f>
        <v/>
      </c>
      <c r="P1443" s="323" t="str">
        <f>IFERROR(VLOOKUP(N1437,Marks,48,0),"")</f>
        <v/>
      </c>
      <c r="Q1443" s="770"/>
      <c r="R1443" s="122" t="str">
        <f>'Result Sheet'!$AE$4</f>
        <v xml:space="preserve">अंग्रेजी </v>
      </c>
      <c r="S1443" s="391" t="str">
        <f>IFERROR(VLOOKUP(AD1437,Marks,30,0),"")</f>
        <v/>
      </c>
      <c r="T1443" s="391" t="str">
        <f>IFERROR(VLOOKUP(AD1437,Marks,31,0),"")</f>
        <v/>
      </c>
      <c r="U1443" s="117" t="str">
        <f>IFERROR(VLOOKUP(AD1437,Marks,32,0),"")</f>
        <v/>
      </c>
      <c r="V1443" s="391" t="str">
        <f>IFERROR(VLOOKUP(AD1437,Marks,33,0),"")</f>
        <v/>
      </c>
      <c r="W1443" s="391" t="str">
        <f>IFERROR(VLOOKUP(AD1437,Marks,34,0),"")</f>
        <v/>
      </c>
      <c r="X1443" s="391" t="str">
        <f>IFERROR(VLOOKUP(AD1437,Marks,35,0),"")</f>
        <v/>
      </c>
      <c r="Y1443" s="117" t="str">
        <f>IFERROR(VLOOKUP(AD1437,Marks,36,0),"")</f>
        <v/>
      </c>
      <c r="Z1443" s="119">
        <f>IFERROR(VLOOKUP(AD1437,Marks,37,0),"")</f>
        <v>0</v>
      </c>
      <c r="AA1443" s="391" t="str">
        <f>IFERROR(VLOOKUP(AD1437,Marks,38,0),"")</f>
        <v/>
      </c>
      <c r="AB1443" s="391" t="str">
        <f>IFERROR(VLOOKUP(AD1437,Marks,39,0),"")</f>
        <v/>
      </c>
      <c r="AC1443" s="391" t="str">
        <f>IFERROR(VLOOKUP(AD1437,Marks,40,0),"")</f>
        <v/>
      </c>
      <c r="AD1443" s="117" t="str">
        <f>IFERROR(VLOOKUP(AD1437,Marks,41,0),"")</f>
        <v/>
      </c>
      <c r="AE1443" s="119" t="str">
        <f>IFERROR(VLOOKUP(AD1437,Marks,42,0),"")</f>
        <v/>
      </c>
      <c r="AF1443" s="323" t="str">
        <f>IFERROR(VLOOKUP(AD1437,Marks,48,0),"")</f>
        <v/>
      </c>
    </row>
    <row r="1444" spans="1:32" ht="21" customHeight="1">
      <c r="A1444" s="166" t="str">
        <f>IF(N1437="","",A1443+1)</f>
        <v/>
      </c>
      <c r="B1444" s="122" t="str">
        <f>'Result Sheet'!$AX$4</f>
        <v xml:space="preserve">गणित </v>
      </c>
      <c r="C1444" s="391" t="str">
        <f>IFERROR(VLOOKUP(N1437,Marks,49,0),"")</f>
        <v/>
      </c>
      <c r="D1444" s="391" t="str">
        <f>IFERROR(VLOOKUP(N1437,Marks,50,0),"")</f>
        <v/>
      </c>
      <c r="E1444" s="117" t="str">
        <f>IFERROR(VLOOKUP(N1437,Marks,51,0),"")</f>
        <v/>
      </c>
      <c r="F1444" s="391" t="str">
        <f>IFERROR(VLOOKUP(N1437,Marks,52,0),"")</f>
        <v/>
      </c>
      <c r="G1444" s="391" t="str">
        <f>IFERROR(VLOOKUP(N1437,Marks,53,0),"")</f>
        <v/>
      </c>
      <c r="H1444" s="391" t="str">
        <f>IFERROR(VLOOKUP(N1437,Marks,54,0),"")</f>
        <v/>
      </c>
      <c r="I1444" s="117" t="str">
        <f>IFERROR(VLOOKUP(N1437,Marks,55,0),"")</f>
        <v/>
      </c>
      <c r="J1444" s="119">
        <f>IFERROR(VLOOKUP(N1437,Marks,56,0),"")</f>
        <v>0</v>
      </c>
      <c r="K1444" s="391" t="str">
        <f>IFERROR(VLOOKUP(N1437,Marks,57,0),"")</f>
        <v/>
      </c>
      <c r="L1444" s="391" t="str">
        <f>IFERROR(VLOOKUP(N1437,Marks,58,0),"")</f>
        <v/>
      </c>
      <c r="M1444" s="391" t="str">
        <f>IFERROR(VLOOKUP(N1437,Marks,59,0),"")</f>
        <v/>
      </c>
      <c r="N1444" s="117" t="str">
        <f>IFERROR(VLOOKUP(N1437,Marks,60,0),"")</f>
        <v/>
      </c>
      <c r="O1444" s="119" t="str">
        <f>IFERROR(VLOOKUP(N1437,Marks,61,0),"")</f>
        <v/>
      </c>
      <c r="P1444" s="323" t="str">
        <f>IFERROR(VLOOKUP(N1437,Marks,67,0),"")</f>
        <v/>
      </c>
      <c r="Q1444" s="770"/>
      <c r="R1444" s="122" t="str">
        <f>'Result Sheet'!$AX$4</f>
        <v xml:space="preserve">गणित </v>
      </c>
      <c r="S1444" s="391" t="str">
        <f>IFERROR(VLOOKUP(AD1437,Marks,49,0),"")</f>
        <v/>
      </c>
      <c r="T1444" s="391" t="str">
        <f>IFERROR(VLOOKUP(AD1437,Marks,50,0),"")</f>
        <v/>
      </c>
      <c r="U1444" s="117" t="str">
        <f>IFERROR(VLOOKUP(AD1437,Marks,51,0),"")</f>
        <v/>
      </c>
      <c r="V1444" s="391" t="str">
        <f>IFERROR(VLOOKUP(AD1437,Marks,52,0),"")</f>
        <v/>
      </c>
      <c r="W1444" s="391" t="str">
        <f>IFERROR(VLOOKUP(AD1437,Marks,53,0),"")</f>
        <v/>
      </c>
      <c r="X1444" s="391" t="str">
        <f>IFERROR(VLOOKUP(AD1437,Marks,54,0),"")</f>
        <v/>
      </c>
      <c r="Y1444" s="117" t="str">
        <f>IFERROR(VLOOKUP(AD1437,Marks,55,0),"")</f>
        <v/>
      </c>
      <c r="Z1444" s="119">
        <f>IFERROR(VLOOKUP(AD1437,Marks,56,0),"")</f>
        <v>0</v>
      </c>
      <c r="AA1444" s="391" t="str">
        <f>IFERROR(VLOOKUP(AD1437,Marks,57,0),"")</f>
        <v/>
      </c>
      <c r="AB1444" s="391" t="str">
        <f>IFERROR(VLOOKUP(AD1437,Marks,58,0),"")</f>
        <v/>
      </c>
      <c r="AC1444" s="391" t="str">
        <f>IFERROR(VLOOKUP(AD1437,Marks,59,0),"")</f>
        <v/>
      </c>
      <c r="AD1444" s="117" t="str">
        <f>IFERROR(VLOOKUP(AD1437,Marks,60,0),"")</f>
        <v/>
      </c>
      <c r="AE1444" s="119" t="str">
        <f>IFERROR(VLOOKUP(AD1437,Marks,61,0),"")</f>
        <v/>
      </c>
      <c r="AF1444" s="323" t="str">
        <f>IFERROR(VLOOKUP(AD1437,Marks,67,0),"")</f>
        <v/>
      </c>
    </row>
    <row r="1445" spans="1:32" ht="21" customHeight="1">
      <c r="A1445" s="166" t="str">
        <f>IF(N1437="","",A1444+1)</f>
        <v/>
      </c>
      <c r="B1445" s="122" t="str">
        <f>'Result Sheet'!$BQ$4</f>
        <v xml:space="preserve">पर्यावरण अध्ययन </v>
      </c>
      <c r="C1445" s="391" t="str">
        <f>IFERROR(VLOOKUP(N1437,Marks,68,0),"")</f>
        <v/>
      </c>
      <c r="D1445" s="391" t="str">
        <f>IFERROR(VLOOKUP(N1437,Marks,69,0),"")</f>
        <v/>
      </c>
      <c r="E1445" s="117" t="str">
        <f>IFERROR(VLOOKUP(N1437,Marks,70,0),"")</f>
        <v/>
      </c>
      <c r="F1445" s="391" t="str">
        <f>IFERROR(VLOOKUP(N1437,Marks,71,0),"")</f>
        <v/>
      </c>
      <c r="G1445" s="391" t="str">
        <f>IFERROR(VLOOKUP(N1437,Marks,72,0),"")</f>
        <v/>
      </c>
      <c r="H1445" s="391" t="str">
        <f>IFERROR(VLOOKUP(N1437,Marks,73,0),"")</f>
        <v/>
      </c>
      <c r="I1445" s="117" t="str">
        <f>IFERROR(VLOOKUP(N1437,Marks,74,0),"")</f>
        <v/>
      </c>
      <c r="J1445" s="119">
        <f>IFERROR(VLOOKUP(N1437,Marks,75,0),"")</f>
        <v>0</v>
      </c>
      <c r="K1445" s="391" t="str">
        <f>IFERROR(VLOOKUP(N1437,Marks,76,0),"")</f>
        <v/>
      </c>
      <c r="L1445" s="391" t="str">
        <f>IFERROR(VLOOKUP(N1437,Marks,77,0),"")</f>
        <v/>
      </c>
      <c r="M1445" s="391" t="str">
        <f>IFERROR(VLOOKUP(N1437,Marks,78,0),"")</f>
        <v/>
      </c>
      <c r="N1445" s="117" t="str">
        <f>IFERROR(VLOOKUP(N1437,Marks,79,0),"")</f>
        <v/>
      </c>
      <c r="O1445" s="119" t="str">
        <f>IFERROR(VLOOKUP(N1437,Marks,80,0),"")</f>
        <v/>
      </c>
      <c r="P1445" s="323" t="str">
        <f>IFERROR(VLOOKUP(N1437,Marks,86,0),"")</f>
        <v/>
      </c>
      <c r="Q1445" s="770"/>
      <c r="R1445" s="122" t="str">
        <f>'Result Sheet'!$BQ$4</f>
        <v xml:space="preserve">पर्यावरण अध्ययन </v>
      </c>
      <c r="S1445" s="391" t="str">
        <f>IFERROR(VLOOKUP(AD1437,Marks,68,0),"")</f>
        <v/>
      </c>
      <c r="T1445" s="391" t="str">
        <f>IFERROR(VLOOKUP(AD1437,Marks,69,0),"")</f>
        <v/>
      </c>
      <c r="U1445" s="117" t="str">
        <f>IFERROR(VLOOKUP(AD1437,Marks,70,0),"")</f>
        <v/>
      </c>
      <c r="V1445" s="391" t="str">
        <f>IFERROR(VLOOKUP(AD1437,Marks,71,0),"")</f>
        <v/>
      </c>
      <c r="W1445" s="391" t="str">
        <f>IFERROR(VLOOKUP(AD1437,Marks,72,0),"")</f>
        <v/>
      </c>
      <c r="X1445" s="391" t="str">
        <f>IFERROR(VLOOKUP(AD1437,Marks,73,0),"")</f>
        <v/>
      </c>
      <c r="Y1445" s="117" t="str">
        <f>IFERROR(VLOOKUP(AD1437,Marks,74,0),"")</f>
        <v/>
      </c>
      <c r="Z1445" s="119">
        <f>IFERROR(VLOOKUP(AD1437,Marks,75,0),"")</f>
        <v>0</v>
      </c>
      <c r="AA1445" s="391" t="str">
        <f>IFERROR(VLOOKUP(AD1437,Marks,76,0),"")</f>
        <v/>
      </c>
      <c r="AB1445" s="391" t="str">
        <f>IFERROR(VLOOKUP(AD1437,Marks,77,0),"")</f>
        <v/>
      </c>
      <c r="AC1445" s="391" t="str">
        <f>IFERROR(VLOOKUP(AD1437,Marks,78,0),"")</f>
        <v/>
      </c>
      <c r="AD1445" s="117" t="str">
        <f>IFERROR(VLOOKUP(AD1437,Marks,79,0),"")</f>
        <v/>
      </c>
      <c r="AE1445" s="119" t="str">
        <f>IFERROR(VLOOKUP(AD1437,Marks,80,0),"")</f>
        <v/>
      </c>
      <c r="AF1445" s="323" t="str">
        <f>IFERROR(VLOOKUP(AD1437,Marks,86,0),"")</f>
        <v/>
      </c>
    </row>
    <row r="1446" spans="1:32" ht="25.5" customHeight="1">
      <c r="A1446" s="166" t="str">
        <f>IF(N1437="","",A1445+1)</f>
        <v/>
      </c>
      <c r="B1446" s="392" t="s">
        <v>215</v>
      </c>
      <c r="C1446" s="120" t="str">
        <f>IF(AND(C1442="",C1443="",C1444="",C1445=""),"",IF(OR(C1434=1,C1434=2),SUM(C1442:C1444),SUM(C1442:C1445)))</f>
        <v/>
      </c>
      <c r="D1446" s="120" t="str">
        <f>IF(AND(D1442="",D1443="",D1444="",D1445=""),"",IF(OR(C1434=1,C1434=2),SUM(D1442:D1444),SUM(D1442:D1445)))</f>
        <v/>
      </c>
      <c r="E1446" s="120" t="str">
        <f>IF(AND(E1442="",E1443="",E1444="",E1445=""),"",IF(OR(C1434=1,C1434=2),SUM(E1442:E1444),SUM(E1442:E1445)))</f>
        <v/>
      </c>
      <c r="F1446" s="120" t="str">
        <f>IF(AND(F1442="",F1443="",F1444="",F1445=""),"",IF(OR(C1434=1,C1434=2),SUM(F1442:F1444),SUM(F1442:F1445)))</f>
        <v/>
      </c>
      <c r="G1446" s="120" t="str">
        <f>IF(AND(G1442="",G1443="",G1444="",G1445=""),"",IF(OR(C1434=1,C1434=2),SUM(G1442:G1444),SUM(G1442:G1445)))</f>
        <v/>
      </c>
      <c r="H1446" s="120" t="str">
        <f>IF(AND(H1442="",H1443="",H1444="",H1445=""),"",IF(OR(C1434=1,C1434=2),SUM(H1442:H1444),SUM(H1442:H1445)))</f>
        <v/>
      </c>
      <c r="I1446" s="120" t="str">
        <f>IF(AND(I1442="",I1443="",I1444="",I1445=""),"",IF(OR(C1434=1,C1434=2),SUM(I1442:I1444),SUM(I1442:I1445)))</f>
        <v/>
      </c>
      <c r="J1446" s="120">
        <f>IF(AND(J1442="",J1443="",J1444="",J1445=""),"",IF(OR(C1434=1,C1434=2),SUM(J1442:J1444),SUM(J1442:J1445)))</f>
        <v>0</v>
      </c>
      <c r="K1446" s="120" t="str">
        <f>IF(AND(K1442="",K1443="",K1444="",K1445=""),"",IF(OR(C1434=1,C1434=2),SUM(K1442:K1444),SUM(K1442:K1445)))</f>
        <v/>
      </c>
      <c r="L1446" s="120" t="str">
        <f>IF(AND(L1442="",L1443="",L1444="",L1445=""),"",IF(OR(C1434=1,C1434=2),SUM(L1442:L1444),SUM(L1442:L1445)))</f>
        <v/>
      </c>
      <c r="M1446" s="120" t="str">
        <f>IF(AND(M1442="",M1443="",M1444="",M1445=""),"",IF(OR(C1434=1,C1434=2),SUM(M1442:M1444),SUM(M1442:M1445)))</f>
        <v/>
      </c>
      <c r="N1446" s="120" t="str">
        <f>IF(AND(N1442="",N1443="",N1444="",N1445=""),"",IF(OR(C1434=1,C1434=2),SUM(N1442:N1444),SUM(N1442:N1445)))</f>
        <v/>
      </c>
      <c r="O1446" s="120" t="str">
        <f>IF(AND(O1442="",O1443="",O1444="",O1445=""),"",IF(OR(C1434=1,C1434=2),SUM(O1442:O1444),SUM(O1442:O1445)))</f>
        <v/>
      </c>
      <c r="P1446" s="326" t="str">
        <f>IF(OR(N1437="",E1435="",O1446=""),"",IF(O1446&gt;=81%*P1441,"A",IF(O1446&gt;=61%*P1441,"B",IF(O1446&gt;=41%*P1441,"C",IF(O1446&gt;=21%*P1441,"D","E")))))</f>
        <v/>
      </c>
      <c r="Q1446" s="770"/>
      <c r="R1446" s="392" t="s">
        <v>215</v>
      </c>
      <c r="S1446" s="120" t="str">
        <f>IF(AND(S1442="",S1443="",S1444="",S1445=""),"",IF(OR(S1434=1,S1434=2),SUM(S1442:S1444),SUM(S1442:S1445)))</f>
        <v/>
      </c>
      <c r="T1446" s="120" t="str">
        <f>IF(AND(T1442="",T1443="",T1444="",T1445=""),"",IF(OR(S1434=1,S1434=2),SUM(T1442:T1444),SUM(T1442:T1445)))</f>
        <v/>
      </c>
      <c r="U1446" s="120" t="str">
        <f>IF(AND(U1442="",U1443="",U1444="",U1445=""),"",IF(OR(S1434=1,S1434=2),SUM(U1442:U1444),SUM(U1442:U1445)))</f>
        <v/>
      </c>
      <c r="V1446" s="120" t="str">
        <f>IF(AND(V1442="",V1443="",V1444="",V1445=""),"",IF(OR(S1434=1,S1434=2),SUM(V1442:V1444),SUM(V1442:V1445)))</f>
        <v/>
      </c>
      <c r="W1446" s="120" t="str">
        <f>IF(AND(W1442="",W1443="",W1444="",W1445=""),"",IF(OR(S1434=1,S1434=2),SUM(W1442:W1444),SUM(W1442:W1445)))</f>
        <v/>
      </c>
      <c r="X1446" s="120" t="str">
        <f>IF(AND(X1442="",X1443="",X1444="",X1445=""),"",IF(OR(S1434=1,S1434=2),SUM(X1442:X1444),SUM(X1442:X1445)))</f>
        <v/>
      </c>
      <c r="Y1446" s="120" t="str">
        <f>IF(AND(Y1442="",Y1443="",Y1444="",Y1445=""),"",IF(OR(S1434=1,S1434=2),SUM(Y1442:Y1444),SUM(Y1442:Y1445)))</f>
        <v/>
      </c>
      <c r="Z1446" s="120">
        <f>IF(AND(Z1442="",Z1443="",Z1444="",Z1445=""),"",IF(OR(S1434=1,S1434=2),SUM(Z1442:Z1444),SUM(Z1442:Z1445)))</f>
        <v>0</v>
      </c>
      <c r="AA1446" s="120" t="str">
        <f>IF(AND(AA1442="",AA1443="",AA1444="",AA1445=""),"",IF(OR(S1434=1,S1434=2),SUM(AA1442:AA1444),SUM(AA1442:AA1445)))</f>
        <v/>
      </c>
      <c r="AB1446" s="120" t="str">
        <f>IF(AND(AB1442="",AB1443="",AB1444="",AB1445=""),"",IF(OR(S1434=1,S1434=2),SUM(AB1442:AB1444),SUM(AB1442:AB1445)))</f>
        <v/>
      </c>
      <c r="AC1446" s="120" t="str">
        <f>IF(AND(AC1442="",AC1443="",AC1444="",AC1445=""),"",IF(OR(S1434=1,S1434=2),SUM(AC1442:AC1444),SUM(AC1442:AC1445)))</f>
        <v/>
      </c>
      <c r="AD1446" s="120" t="str">
        <f>IF(AND(AD1442="",AD1443="",AD1444="",AD1445=""),"",IF(OR(S1434=1,S1434=2),SUM(AD1442:AD1444),SUM(AD1442:AD1445)))</f>
        <v/>
      </c>
      <c r="AE1446" s="120" t="str">
        <f>IF(AND(AE1442="",AE1443="",AE1444="",AE1445=""),"",IF(OR(S1434=1,S1434=2),SUM(AE1442:AE1444),SUM(AE1442:AE1445)))</f>
        <v/>
      </c>
      <c r="AF1446" s="326" t="str">
        <f>IF(OR(AD1437="",U1435="",AE1446=""),"",IF(AE1446&gt;=81%*AF1441,"A",IF(AE1446&gt;=61%*AF1441,"B",IF(AE1446&gt;=41%*AF1441,"C",IF(AE1446&gt;=21%*AF1441,"D","E")))))</f>
        <v/>
      </c>
    </row>
    <row r="1447" spans="1:32" ht="9" customHeight="1">
      <c r="A1447" s="166" t="str">
        <f>IF(N1437="","",A1446+1)</f>
        <v/>
      </c>
      <c r="B1447" s="737"/>
      <c r="C1447" s="737"/>
      <c r="D1447" s="737"/>
      <c r="E1447" s="737"/>
      <c r="F1447" s="737"/>
      <c r="G1447" s="737"/>
      <c r="H1447" s="737"/>
      <c r="I1447" s="737"/>
      <c r="J1447" s="737"/>
      <c r="K1447" s="737"/>
      <c r="L1447" s="737"/>
      <c r="M1447" s="737"/>
      <c r="N1447" s="737"/>
      <c r="O1447" s="737"/>
      <c r="P1447" s="737"/>
      <c r="Q1447" s="770"/>
      <c r="R1447" s="737"/>
      <c r="S1447" s="737"/>
      <c r="T1447" s="737"/>
      <c r="U1447" s="737"/>
      <c r="V1447" s="737"/>
      <c r="W1447" s="737"/>
      <c r="X1447" s="737"/>
      <c r="Y1447" s="737"/>
      <c r="Z1447" s="737"/>
      <c r="AA1447" s="737"/>
      <c r="AB1447" s="737"/>
      <c r="AC1447" s="737"/>
      <c r="AD1447" s="737"/>
      <c r="AE1447" s="737"/>
      <c r="AF1447" s="737"/>
    </row>
    <row r="1448" spans="1:32" ht="22.5" customHeight="1">
      <c r="A1448" s="166" t="str">
        <f>IF(N1437="","",A1447+1)</f>
        <v/>
      </c>
      <c r="B1448" s="738" t="s">
        <v>213</v>
      </c>
      <c r="C1448" s="738"/>
      <c r="D1448" s="739" t="s">
        <v>229</v>
      </c>
      <c r="E1448" s="740"/>
      <c r="F1448" s="393" t="s">
        <v>186</v>
      </c>
      <c r="G1448" s="738" t="s">
        <v>213</v>
      </c>
      <c r="H1448" s="738"/>
      <c r="I1448" s="739" t="s">
        <v>229</v>
      </c>
      <c r="J1448" s="740"/>
      <c r="K1448" s="393" t="s">
        <v>186</v>
      </c>
      <c r="L1448" s="738" t="s">
        <v>213</v>
      </c>
      <c r="M1448" s="738"/>
      <c r="N1448" s="739" t="s">
        <v>229</v>
      </c>
      <c r="O1448" s="740"/>
      <c r="P1448" s="393" t="s">
        <v>186</v>
      </c>
      <c r="Q1448" s="770"/>
      <c r="R1448" s="738" t="s">
        <v>213</v>
      </c>
      <c r="S1448" s="738"/>
      <c r="T1448" s="739" t="s">
        <v>229</v>
      </c>
      <c r="U1448" s="740"/>
      <c r="V1448" s="393" t="s">
        <v>186</v>
      </c>
      <c r="W1448" s="738" t="s">
        <v>213</v>
      </c>
      <c r="X1448" s="738"/>
      <c r="Y1448" s="739" t="s">
        <v>229</v>
      </c>
      <c r="Z1448" s="740"/>
      <c r="AA1448" s="393" t="s">
        <v>186</v>
      </c>
      <c r="AB1448" s="738" t="s">
        <v>213</v>
      </c>
      <c r="AC1448" s="738"/>
      <c r="AD1448" s="739" t="s">
        <v>229</v>
      </c>
      <c r="AE1448" s="740"/>
      <c r="AF1448" s="393" t="s">
        <v>186</v>
      </c>
    </row>
    <row r="1449" spans="1:32" ht="21.75" customHeight="1">
      <c r="A1449" s="166" t="str">
        <f>IF(N1437="","",A1448+1)</f>
        <v/>
      </c>
      <c r="B1449" s="741" t="s">
        <v>221</v>
      </c>
      <c r="C1449" s="742"/>
      <c r="D1449" s="742"/>
      <c r="E1449" s="119" t="str">
        <f>IFERROR(VLOOKUP(N1437,Marks,90,0),"")</f>
        <v/>
      </c>
      <c r="F1449" s="130" t="str">
        <f>IFERROR(VLOOKUP(N1437,Marks,94,0),"")</f>
        <v/>
      </c>
      <c r="G1449" s="741" t="s">
        <v>192</v>
      </c>
      <c r="H1449" s="742"/>
      <c r="I1449" s="742"/>
      <c r="J1449" s="119" t="str">
        <f>IFERROR(VLOOKUP(N1437,Marks,98,0),"")</f>
        <v/>
      </c>
      <c r="K1449" s="130" t="str">
        <f>IFERROR(VLOOKUP(N1437,Marks,102,0),"")</f>
        <v/>
      </c>
      <c r="L1449" s="743" t="s">
        <v>193</v>
      </c>
      <c r="M1449" s="744"/>
      <c r="N1449" s="744"/>
      <c r="O1449" s="119" t="str">
        <f>IFERROR(VLOOKUP(N1437,Marks,106,0),"")</f>
        <v/>
      </c>
      <c r="P1449" s="130" t="str">
        <f>IFERROR(VLOOKUP(N1437,Marks,110,0),"")</f>
        <v/>
      </c>
      <c r="Q1449" s="770"/>
      <c r="R1449" s="740" t="s">
        <v>221</v>
      </c>
      <c r="S1449" s="740"/>
      <c r="T1449" s="740"/>
      <c r="U1449" s="119" t="str">
        <f>IFERROR(VLOOKUP(AD1437,Marks,90,0),"")</f>
        <v/>
      </c>
      <c r="V1449" s="130" t="str">
        <f>IFERROR(VLOOKUP(AD1437,Marks,94,0),"")</f>
        <v/>
      </c>
      <c r="W1449" s="740" t="s">
        <v>192</v>
      </c>
      <c r="X1449" s="740"/>
      <c r="Y1449" s="740"/>
      <c r="Z1449" s="119" t="str">
        <f>IFERROR(VLOOKUP(AD1437,Marks,98,0),"")</f>
        <v/>
      </c>
      <c r="AA1449" s="130" t="str">
        <f>IFERROR(VLOOKUP(AD1437,Marks,102,0),"")</f>
        <v/>
      </c>
      <c r="AB1449" s="745" t="s">
        <v>193</v>
      </c>
      <c r="AC1449" s="745"/>
      <c r="AD1449" s="745"/>
      <c r="AE1449" s="119" t="str">
        <f>IFERROR(VLOOKUP(AD1437,Marks,106,0),"")</f>
        <v/>
      </c>
      <c r="AF1449" s="130" t="str">
        <f>IFERROR(VLOOKUP(AD1437,Marks,110,0),"")</f>
        <v/>
      </c>
    </row>
    <row r="1450" spans="1:32" ht="21" customHeight="1">
      <c r="A1450" s="166" t="str">
        <f>IF(N1437="","",A1449+1)</f>
        <v/>
      </c>
      <c r="B1450" s="732" t="s">
        <v>216</v>
      </c>
      <c r="C1450" s="732"/>
      <c r="D1450" s="732"/>
      <c r="E1450" s="746" t="str">
        <f>IFERROR(VLOOKUP(N1437,Marks,116,0),"")</f>
        <v/>
      </c>
      <c r="F1450" s="746"/>
      <c r="G1450" s="746"/>
      <c r="H1450" s="746"/>
      <c r="I1450" s="732" t="s">
        <v>217</v>
      </c>
      <c r="J1450" s="732"/>
      <c r="K1450" s="732"/>
      <c r="L1450" s="732"/>
      <c r="M1450" s="747" t="str">
        <f>IFERROR(VLOOKUP(N1437,Marks,117,0),"")</f>
        <v/>
      </c>
      <c r="N1450" s="747"/>
      <c r="O1450" s="747"/>
      <c r="P1450" s="747"/>
      <c r="Q1450" s="770"/>
      <c r="R1450" s="732" t="s">
        <v>216</v>
      </c>
      <c r="S1450" s="732"/>
      <c r="T1450" s="732"/>
      <c r="U1450" s="746" t="str">
        <f>IFERROR(VLOOKUP(AD1437,Marks,116,0),"")</f>
        <v/>
      </c>
      <c r="V1450" s="746"/>
      <c r="W1450" s="746"/>
      <c r="X1450" s="746"/>
      <c r="Y1450" s="732" t="s">
        <v>217</v>
      </c>
      <c r="Z1450" s="732"/>
      <c r="AA1450" s="732"/>
      <c r="AB1450" s="732"/>
      <c r="AC1450" s="747" t="str">
        <f>IFERROR(VLOOKUP(AD1437,Marks,117,0),"")</f>
        <v/>
      </c>
      <c r="AD1450" s="747"/>
      <c r="AE1450" s="747"/>
      <c r="AF1450" s="747"/>
    </row>
    <row r="1451" spans="1:32" ht="21" customHeight="1">
      <c r="A1451" s="166" t="str">
        <f>IF(N1437="","",A1450+1)</f>
        <v/>
      </c>
      <c r="B1451" s="732" t="s">
        <v>218</v>
      </c>
      <c r="C1451" s="732"/>
      <c r="D1451" s="732"/>
      <c r="E1451" s="774" t="str">
        <f>IFERROR(VLOOKUP(N1437,Marks,115,0),"")</f>
        <v/>
      </c>
      <c r="F1451" s="774"/>
      <c r="G1451" s="774"/>
      <c r="H1451" s="774"/>
      <c r="I1451" s="732" t="s">
        <v>219</v>
      </c>
      <c r="J1451" s="732"/>
      <c r="K1451" s="732"/>
      <c r="L1451" s="732"/>
      <c r="M1451" s="733" t="str">
        <f>IFERROR(VLOOKUP(N1437,Marks,112,0),"")</f>
        <v/>
      </c>
      <c r="N1451" s="733"/>
      <c r="O1451" s="733"/>
      <c r="P1451" s="733"/>
      <c r="Q1451" s="770"/>
      <c r="R1451" s="732" t="s">
        <v>218</v>
      </c>
      <c r="S1451" s="732"/>
      <c r="T1451" s="732"/>
      <c r="U1451" s="774" t="str">
        <f>IFERROR(VLOOKUP(AD1437,Marks,115,0),"")</f>
        <v/>
      </c>
      <c r="V1451" s="774"/>
      <c r="W1451" s="774"/>
      <c r="X1451" s="774"/>
      <c r="Y1451" s="732" t="s">
        <v>219</v>
      </c>
      <c r="Z1451" s="732"/>
      <c r="AA1451" s="732"/>
      <c r="AB1451" s="732"/>
      <c r="AC1451" s="733" t="str">
        <f>IFERROR(VLOOKUP(AD1437,Marks,112,0),"")</f>
        <v/>
      </c>
      <c r="AD1451" s="733"/>
      <c r="AE1451" s="733"/>
      <c r="AF1451" s="733"/>
    </row>
    <row r="1452" spans="1:32" ht="21" customHeight="1">
      <c r="A1452" s="166" t="str">
        <f>IF(N1437="","",A1451+1)</f>
        <v/>
      </c>
      <c r="B1452" s="732" t="s">
        <v>220</v>
      </c>
      <c r="C1452" s="732"/>
      <c r="D1452" s="732"/>
      <c r="E1452" s="324" t="str">
        <f>IFERROR(VLOOKUP(N1437,Marks,113,0),"")</f>
        <v/>
      </c>
      <c r="F1452" s="325" t="s">
        <v>341</v>
      </c>
      <c r="G1452" s="734" t="str">
        <f>IF(OR(N1437="",E1435="",O1446=""),"",IF(O1446&gt;=81%*P1441,"A",IF(O1446&gt;=61%*P1441,"B",IF(O1446&gt;=41%*P1441,"C",IF(O1446&gt;=21%*P1441,"D","E")))))</f>
        <v/>
      </c>
      <c r="H1452" s="734"/>
      <c r="I1452" s="732" t="s">
        <v>222</v>
      </c>
      <c r="J1452" s="732"/>
      <c r="K1452" s="732"/>
      <c r="L1452" s="732"/>
      <c r="M1452" s="769" t="str">
        <f>IFERROR(VLOOKUP(N1437,Marks,114,0),"")</f>
        <v/>
      </c>
      <c r="N1452" s="769"/>
      <c r="O1452" s="769"/>
      <c r="P1452" s="769"/>
      <c r="Q1452" s="770"/>
      <c r="R1452" s="732" t="s">
        <v>220</v>
      </c>
      <c r="S1452" s="732"/>
      <c r="T1452" s="732"/>
      <c r="U1452" s="324" t="str">
        <f>IFERROR(VLOOKUP(AD1437,Marks,113,0),"")</f>
        <v/>
      </c>
      <c r="V1452" s="325" t="s">
        <v>341</v>
      </c>
      <c r="W1452" s="734" t="str">
        <f>IF(OR(AD1437="",U1435="",AE1446=""),"",IF(AE1446&gt;=81%*AF1441,"A",IF(AE1446&gt;=61%*AF1441,"B",IF(AE1446&gt;=41%*AF1441,"C",IF(AE1446&gt;=21%*AF1441,"D","E")))))</f>
        <v/>
      </c>
      <c r="X1452" s="734"/>
      <c r="Y1452" s="732" t="s">
        <v>222</v>
      </c>
      <c r="Z1452" s="732"/>
      <c r="AA1452" s="732"/>
      <c r="AB1452" s="732"/>
      <c r="AC1452" s="769" t="str">
        <f>IFERROR(VLOOKUP(AD1437,Marks,114,0),"")</f>
        <v/>
      </c>
      <c r="AD1452" s="769"/>
      <c r="AE1452" s="769"/>
      <c r="AF1452" s="769"/>
    </row>
    <row r="1453" spans="1:32" ht="21" customHeight="1">
      <c r="A1453" s="166" t="str">
        <f>IF(N1437="","",A1452+1)</f>
        <v/>
      </c>
      <c r="B1453" s="768" t="s">
        <v>228</v>
      </c>
      <c r="C1453" s="768"/>
      <c r="D1453" s="768"/>
      <c r="E1453" s="735">
        <f>'Master sheet'!$C$10</f>
        <v>44697</v>
      </c>
      <c r="F1453" s="735"/>
      <c r="G1453" s="735"/>
      <c r="H1453" s="318"/>
      <c r="I1453" s="121"/>
      <c r="J1453" s="121"/>
      <c r="K1453" s="76"/>
      <c r="L1453" s="121"/>
      <c r="M1453" s="121"/>
      <c r="N1453" s="121"/>
      <c r="O1453" s="121"/>
      <c r="P1453" s="121"/>
      <c r="Q1453" s="770"/>
      <c r="R1453" s="768" t="s">
        <v>228</v>
      </c>
      <c r="S1453" s="768"/>
      <c r="T1453" s="768"/>
      <c r="U1453" s="735">
        <f>'Master sheet'!$C$10</f>
        <v>44697</v>
      </c>
      <c r="V1453" s="735"/>
      <c r="W1453" s="735"/>
      <c r="X1453" s="121"/>
      <c r="Y1453" s="121"/>
      <c r="Z1453" s="121"/>
      <c r="AA1453" s="76"/>
      <c r="AB1453" s="121"/>
      <c r="AC1453" s="121"/>
      <c r="AD1453" s="121"/>
      <c r="AE1453" s="121"/>
      <c r="AF1453" s="121"/>
    </row>
    <row r="1454" spans="1:32" ht="43.5" customHeight="1">
      <c r="A1454" s="166" t="str">
        <f>IF(N1437="","",A1453+1)</f>
        <v/>
      </c>
      <c r="B1454" s="755" t="str">
        <f>IF(AND(C1434=1),CONCATENATE("( ",UPPER('Master sheet'!$F$10)," )"),IF(AND(C1434=2),CONCATENATE("( ",UPPER('Master sheet'!$F$18)," )"),IF(AND(C1434=3),CONCATENATE("( ",UPPER('Master sheet'!$J$10)," )"),IF(AND(C1434=4),CONCATENATE("( ",UPPER('Master sheet'!$J$18)," )"),""))))</f>
        <v/>
      </c>
      <c r="C1454" s="755"/>
      <c r="D1454" s="755"/>
      <c r="E1454" s="755"/>
      <c r="F1454" s="756" t="str">
        <f>IF(AND(N1437=""),"",CONCATENATE("(",'Master sheet'!$C$14," )"))</f>
        <v/>
      </c>
      <c r="G1454" s="756"/>
      <c r="H1454" s="756"/>
      <c r="I1454" s="756"/>
      <c r="J1454" s="756"/>
      <c r="K1454" s="756" t="str">
        <f>IF(AND(N1437=""),"",CONCATENATE("(",'Master sheet'!$C$12," )"))</f>
        <v/>
      </c>
      <c r="L1454" s="756"/>
      <c r="M1454" s="756"/>
      <c r="N1454" s="756"/>
      <c r="O1454" s="756"/>
      <c r="P1454" s="756"/>
      <c r="Q1454" s="770"/>
      <c r="R1454" s="755" t="str">
        <f>IF(AND(S1434=1),CONCATENATE("( ",UPPER('Master sheet'!$F$10)," )"),IF(AND(S1434=2),CONCATENATE("( ",UPPER('Master sheet'!$F$18)," )"),IF(AND(S1434=3),CONCATENATE("( ",UPPER('Master sheet'!$J$10)," )"),IF(AND(S1434=4),CONCATENATE("( ",UPPER('Master sheet'!$J$18)," )"),""))))</f>
        <v/>
      </c>
      <c r="S1454" s="755"/>
      <c r="T1454" s="755"/>
      <c r="U1454" s="755"/>
      <c r="V1454" s="756" t="str">
        <f>IF(AND(AD1437=""),"",CONCATENATE("(",'Master sheet'!$C$14," )"))</f>
        <v/>
      </c>
      <c r="W1454" s="756"/>
      <c r="X1454" s="756"/>
      <c r="Y1454" s="756"/>
      <c r="Z1454" s="756"/>
      <c r="AA1454" s="756" t="str">
        <f>IF(AND(AD1437=""),"",CONCATENATE("(",'Master sheet'!$C$12," )"))</f>
        <v/>
      </c>
      <c r="AB1454" s="756"/>
      <c r="AC1454" s="756"/>
      <c r="AD1454" s="756"/>
      <c r="AE1454" s="756"/>
      <c r="AF1454" s="756"/>
    </row>
    <row r="1455" spans="1:32" ht="21.75" customHeight="1">
      <c r="A1455" s="166" t="str">
        <f>IF(N1437="","",A1454+1)</f>
        <v/>
      </c>
      <c r="B1455" s="757" t="s">
        <v>223</v>
      </c>
      <c r="C1455" s="757"/>
      <c r="D1455" s="757"/>
      <c r="E1455" s="757"/>
      <c r="F1455" s="758" t="s">
        <v>224</v>
      </c>
      <c r="G1455" s="758"/>
      <c r="H1455" s="758"/>
      <c r="I1455" s="758"/>
      <c r="J1455" s="758"/>
      <c r="K1455" s="757" t="s">
        <v>225</v>
      </c>
      <c r="L1455" s="757"/>
      <c r="M1455" s="757"/>
      <c r="N1455" s="757"/>
      <c r="O1455" s="757"/>
      <c r="P1455" s="757"/>
      <c r="Q1455" s="770"/>
      <c r="R1455" s="757" t="s">
        <v>223</v>
      </c>
      <c r="S1455" s="757"/>
      <c r="T1455" s="757"/>
      <c r="U1455" s="757"/>
      <c r="V1455" s="758" t="s">
        <v>224</v>
      </c>
      <c r="W1455" s="758"/>
      <c r="X1455" s="758"/>
      <c r="Y1455" s="758"/>
      <c r="Z1455" s="758"/>
      <c r="AA1455" s="757" t="s">
        <v>225</v>
      </c>
      <c r="AB1455" s="757"/>
      <c r="AC1455" s="757"/>
      <c r="AD1455" s="757"/>
      <c r="AE1455" s="757"/>
      <c r="AF1455" s="757"/>
    </row>
    <row r="1457" spans="1:32" ht="21.9" customHeight="1">
      <c r="A1457" s="165" t="str">
        <f>IF(N1463="","",1)</f>
        <v/>
      </c>
      <c r="B1457" s="759" t="s">
        <v>203</v>
      </c>
      <c r="C1457" s="759"/>
      <c r="D1457" s="759"/>
      <c r="E1457" s="759"/>
      <c r="F1457" s="759"/>
      <c r="G1457" s="759"/>
      <c r="H1457" s="759"/>
      <c r="I1457" s="759"/>
      <c r="J1457" s="759"/>
      <c r="K1457" s="759"/>
      <c r="L1457" s="759"/>
      <c r="M1457" s="759"/>
      <c r="N1457" s="759"/>
      <c r="O1457" s="759"/>
      <c r="P1457" s="759"/>
      <c r="Q1457" s="770" t="s">
        <v>249</v>
      </c>
      <c r="R1457" s="759" t="s">
        <v>203</v>
      </c>
      <c r="S1457" s="759"/>
      <c r="T1457" s="759"/>
      <c r="U1457" s="759"/>
      <c r="V1457" s="759"/>
      <c r="W1457" s="759"/>
      <c r="X1457" s="759"/>
      <c r="Y1457" s="759"/>
      <c r="Z1457" s="759"/>
      <c r="AA1457" s="759"/>
      <c r="AB1457" s="759"/>
      <c r="AC1457" s="759"/>
      <c r="AD1457" s="759"/>
      <c r="AE1457" s="759"/>
      <c r="AF1457" s="759"/>
    </row>
    <row r="1458" spans="1:32" ht="21.9" customHeight="1">
      <c r="A1458" s="166" t="str">
        <f>IF(N1463="","",A1457+1)</f>
        <v/>
      </c>
      <c r="B1458" s="771" t="s">
        <v>204</v>
      </c>
      <c r="C1458" s="771"/>
      <c r="D1458" s="771"/>
      <c r="E1458" s="771"/>
      <c r="F1458" s="771"/>
      <c r="G1458" s="771"/>
      <c r="H1458" s="771"/>
      <c r="I1458" s="771"/>
      <c r="J1458" s="771"/>
      <c r="K1458" s="771"/>
      <c r="L1458" s="771"/>
      <c r="M1458" s="771"/>
      <c r="N1458" s="771"/>
      <c r="O1458" s="771"/>
      <c r="P1458" s="771"/>
      <c r="Q1458" s="770"/>
      <c r="R1458" s="771" t="s">
        <v>204</v>
      </c>
      <c r="S1458" s="771"/>
      <c r="T1458" s="771"/>
      <c r="U1458" s="771"/>
      <c r="V1458" s="771"/>
      <c r="W1458" s="771"/>
      <c r="X1458" s="771"/>
      <c r="Y1458" s="771"/>
      <c r="Z1458" s="771"/>
      <c r="AA1458" s="771"/>
      <c r="AB1458" s="771"/>
      <c r="AC1458" s="771"/>
      <c r="AD1458" s="771"/>
      <c r="AE1458" s="771"/>
      <c r="AF1458" s="771"/>
    </row>
    <row r="1459" spans="1:32" ht="21.9" customHeight="1">
      <c r="A1459" s="166" t="str">
        <f>IF(N1463="","",A1458+1)</f>
        <v/>
      </c>
      <c r="B1459" s="772" t="s">
        <v>168</v>
      </c>
      <c r="C1459" s="772"/>
      <c r="D1459" s="772"/>
      <c r="E1459" s="773" t="str">
        <f>IF(AND(N1463=""),"",'Result Sheet'!$F$2)</f>
        <v/>
      </c>
      <c r="F1459" s="773"/>
      <c r="G1459" s="773"/>
      <c r="H1459" s="773"/>
      <c r="I1459" s="773"/>
      <c r="J1459" s="773"/>
      <c r="K1459" s="773"/>
      <c r="L1459" s="773"/>
      <c r="M1459" s="773"/>
      <c r="N1459" s="773"/>
      <c r="O1459" s="773"/>
      <c r="P1459" s="773"/>
      <c r="Q1459" s="770"/>
      <c r="R1459" s="772" t="s">
        <v>168</v>
      </c>
      <c r="S1459" s="772"/>
      <c r="T1459" s="772"/>
      <c r="U1459" s="773" t="str">
        <f>IF(AND(AD1463=""),"",'Result Sheet'!$F$2)</f>
        <v/>
      </c>
      <c r="V1459" s="773"/>
      <c r="W1459" s="773"/>
      <c r="X1459" s="773"/>
      <c r="Y1459" s="773"/>
      <c r="Z1459" s="773"/>
      <c r="AA1459" s="773"/>
      <c r="AB1459" s="773"/>
      <c r="AC1459" s="773"/>
      <c r="AD1459" s="773"/>
      <c r="AE1459" s="773"/>
      <c r="AF1459" s="773"/>
    </row>
    <row r="1460" spans="1:32" ht="21.9" customHeight="1">
      <c r="A1460" s="166" t="str">
        <f>IF(N1463="","",A1459+1)</f>
        <v/>
      </c>
      <c r="B1460" s="164" t="s">
        <v>169</v>
      </c>
      <c r="C1460" s="748" t="str">
        <f>IFERROR(VLOOKUP(N1463,Marks,2,0),"")</f>
        <v/>
      </c>
      <c r="D1460" s="748"/>
      <c r="E1460" s="766" t="s">
        <v>212</v>
      </c>
      <c r="F1460" s="766"/>
      <c r="G1460" s="766"/>
      <c r="H1460" s="748" t="str">
        <f>IFERROR(VLOOKUP(N1463,Marks,3,0),"")</f>
        <v/>
      </c>
      <c r="I1460" s="748"/>
      <c r="J1460" s="749" t="s">
        <v>205</v>
      </c>
      <c r="K1460" s="749"/>
      <c r="L1460" s="749"/>
      <c r="M1460" s="749"/>
      <c r="N1460" s="750" t="str">
        <f>IF(AND(N1463=""),"",'Marks Entry 1st'!$I$2)</f>
        <v/>
      </c>
      <c r="O1460" s="750"/>
      <c r="P1460" s="750"/>
      <c r="Q1460" s="770"/>
      <c r="R1460" s="164" t="s">
        <v>169</v>
      </c>
      <c r="S1460" s="748" t="str">
        <f>IFERROR(VLOOKUP(AD1463,Marks,2,0),"")</f>
        <v/>
      </c>
      <c r="T1460" s="748"/>
      <c r="U1460" s="766" t="s">
        <v>212</v>
      </c>
      <c r="V1460" s="766"/>
      <c r="W1460" s="766"/>
      <c r="X1460" s="748" t="str">
        <f>IFERROR(VLOOKUP(AD1463,Marks,3,0),"")</f>
        <v/>
      </c>
      <c r="Y1460" s="748"/>
      <c r="Z1460" s="749" t="s">
        <v>205</v>
      </c>
      <c r="AA1460" s="749"/>
      <c r="AB1460" s="749"/>
      <c r="AC1460" s="749"/>
      <c r="AD1460" s="750" t="str">
        <f>IF(AND(AD1463=""),"",'Marks Entry 1st'!$I$2)</f>
        <v/>
      </c>
      <c r="AE1460" s="750"/>
      <c r="AF1460" s="750"/>
    </row>
    <row r="1461" spans="1:32" ht="21.9" customHeight="1">
      <c r="A1461" s="166" t="str">
        <f>IF(N1463="","",A1460+1)</f>
        <v/>
      </c>
      <c r="B1461" s="751" t="s">
        <v>206</v>
      </c>
      <c r="C1461" s="751"/>
      <c r="D1461" s="751"/>
      <c r="E1461" s="752" t="str">
        <f>IFERROR(VLOOKUP(N1463,Marks,6,0),"")</f>
        <v/>
      </c>
      <c r="F1461" s="752"/>
      <c r="G1461" s="752"/>
      <c r="H1461" s="752"/>
      <c r="I1461" s="752"/>
      <c r="J1461" s="753" t="s">
        <v>209</v>
      </c>
      <c r="K1461" s="753"/>
      <c r="L1461" s="753"/>
      <c r="M1461" s="753"/>
      <c r="N1461" s="754" t="str">
        <f>IFERROR(VLOOKUP(N1463,Marks,5,0),"")</f>
        <v/>
      </c>
      <c r="O1461" s="754"/>
      <c r="P1461" s="754"/>
      <c r="Q1461" s="770"/>
      <c r="R1461" s="751" t="s">
        <v>206</v>
      </c>
      <c r="S1461" s="751"/>
      <c r="T1461" s="751"/>
      <c r="U1461" s="752" t="str">
        <f>IFERROR(VLOOKUP(AD1463,Marks,6,0),"")</f>
        <v/>
      </c>
      <c r="V1461" s="752"/>
      <c r="W1461" s="752"/>
      <c r="X1461" s="752"/>
      <c r="Y1461" s="752"/>
      <c r="Z1461" s="753" t="s">
        <v>209</v>
      </c>
      <c r="AA1461" s="753"/>
      <c r="AB1461" s="753"/>
      <c r="AC1461" s="753"/>
      <c r="AD1461" s="754" t="str">
        <f>IFERROR(VLOOKUP(AD1463,Marks,5,0),"")</f>
        <v/>
      </c>
      <c r="AE1461" s="754"/>
      <c r="AF1461" s="754"/>
    </row>
    <row r="1462" spans="1:32" ht="21.9" customHeight="1">
      <c r="A1462" s="166" t="str">
        <f>IF(N1463="","",A1461+1)</f>
        <v/>
      </c>
      <c r="B1462" s="751" t="s">
        <v>207</v>
      </c>
      <c r="C1462" s="751"/>
      <c r="D1462" s="751"/>
      <c r="E1462" s="752" t="str">
        <f>IFERROR(VLOOKUP(N1463,Marks,7,0),"")</f>
        <v/>
      </c>
      <c r="F1462" s="752"/>
      <c r="G1462" s="752"/>
      <c r="H1462" s="752"/>
      <c r="I1462" s="752"/>
      <c r="J1462" s="753" t="s">
        <v>210</v>
      </c>
      <c r="K1462" s="753"/>
      <c r="L1462" s="753"/>
      <c r="M1462" s="753"/>
      <c r="N1462" s="767" t="str">
        <f>IFERROR(VLOOKUP(N1463,Marks,4,0),"")</f>
        <v/>
      </c>
      <c r="O1462" s="767"/>
      <c r="P1462" s="767"/>
      <c r="Q1462" s="770"/>
      <c r="R1462" s="751" t="s">
        <v>207</v>
      </c>
      <c r="S1462" s="751"/>
      <c r="T1462" s="751"/>
      <c r="U1462" s="752" t="str">
        <f>IFERROR(VLOOKUP(AD1463,Marks,7,0),"")</f>
        <v/>
      </c>
      <c r="V1462" s="752"/>
      <c r="W1462" s="752"/>
      <c r="X1462" s="752"/>
      <c r="Y1462" s="752"/>
      <c r="Z1462" s="753" t="s">
        <v>210</v>
      </c>
      <c r="AA1462" s="753"/>
      <c r="AB1462" s="753"/>
      <c r="AC1462" s="753"/>
      <c r="AD1462" s="767" t="str">
        <f>IFERROR(VLOOKUP(AD1463,Marks,4,0),"")</f>
        <v/>
      </c>
      <c r="AE1462" s="767"/>
      <c r="AF1462" s="767"/>
    </row>
    <row r="1463" spans="1:32" ht="21.9" customHeight="1">
      <c r="A1463" s="166" t="str">
        <f>IF(N1463="","",A1462+1)</f>
        <v/>
      </c>
      <c r="B1463" s="751" t="s">
        <v>208</v>
      </c>
      <c r="C1463" s="751"/>
      <c r="D1463" s="751"/>
      <c r="E1463" s="752" t="str">
        <f>IFERROR(VLOOKUP(N1463,Marks,8,0),"")</f>
        <v/>
      </c>
      <c r="F1463" s="752"/>
      <c r="G1463" s="752"/>
      <c r="H1463" s="752"/>
      <c r="I1463" s="752"/>
      <c r="J1463" s="753" t="s">
        <v>211</v>
      </c>
      <c r="K1463" s="753"/>
      <c r="L1463" s="753"/>
      <c r="M1463" s="753"/>
      <c r="N1463" s="760" t="str">
        <f>IF(AD1437="","",IF(AND(AD1437+1&gt;$AN$6),"",AD1437+1))</f>
        <v/>
      </c>
      <c r="O1463" s="760"/>
      <c r="P1463" s="760"/>
      <c r="Q1463" s="770"/>
      <c r="R1463" s="751" t="s">
        <v>208</v>
      </c>
      <c r="S1463" s="751"/>
      <c r="T1463" s="751"/>
      <c r="U1463" s="752" t="str">
        <f>IFERROR(VLOOKUP(AD1463,Marks,8,0),"")</f>
        <v/>
      </c>
      <c r="V1463" s="752"/>
      <c r="W1463" s="752"/>
      <c r="X1463" s="752"/>
      <c r="Y1463" s="752"/>
      <c r="Z1463" s="753" t="s">
        <v>211</v>
      </c>
      <c r="AA1463" s="753"/>
      <c r="AB1463" s="753"/>
      <c r="AC1463" s="753"/>
      <c r="AD1463" s="761" t="str">
        <f>IF(N1463="","",IF(AND(N1463+1&gt;$AN$6),"",N1463+1))</f>
        <v/>
      </c>
      <c r="AE1463" s="761"/>
      <c r="AF1463" s="761"/>
    </row>
    <row r="1464" spans="1:32" ht="9" customHeight="1">
      <c r="A1464" s="166" t="str">
        <f>IF(N1463="","",A1463+1)</f>
        <v/>
      </c>
      <c r="B1464" s="123"/>
      <c r="C1464" s="123"/>
      <c r="D1464" s="123"/>
      <c r="E1464" s="124"/>
      <c r="F1464" s="124"/>
      <c r="G1464" s="124"/>
      <c r="H1464" s="123"/>
      <c r="I1464" s="123"/>
      <c r="J1464" s="125"/>
      <c r="K1464" s="125"/>
      <c r="L1464" s="125"/>
      <c r="M1464" s="76"/>
      <c r="N1464" s="76"/>
      <c r="O1464" s="76"/>
      <c r="P1464" s="76"/>
      <c r="Q1464" s="770"/>
      <c r="R1464" s="123"/>
      <c r="S1464" s="123"/>
      <c r="T1464" s="123"/>
      <c r="U1464" s="124"/>
      <c r="V1464" s="124"/>
      <c r="W1464" s="124"/>
      <c r="X1464" s="123"/>
      <c r="Y1464" s="123"/>
      <c r="Z1464" s="125"/>
      <c r="AA1464" s="125"/>
      <c r="AB1464" s="125"/>
      <c r="AC1464" s="76"/>
      <c r="AD1464" s="76"/>
      <c r="AE1464" s="76"/>
      <c r="AF1464" s="76"/>
    </row>
    <row r="1465" spans="1:32" ht="21" customHeight="1">
      <c r="A1465" s="166" t="str">
        <f>IF(N1463="","",A1464+1)</f>
        <v/>
      </c>
      <c r="B1465" s="762" t="s">
        <v>213</v>
      </c>
      <c r="C1465" s="610" t="s">
        <v>214</v>
      </c>
      <c r="D1465" s="610"/>
      <c r="E1465" s="610"/>
      <c r="F1465" s="763" t="s">
        <v>13</v>
      </c>
      <c r="G1465" s="764"/>
      <c r="H1465" s="764"/>
      <c r="I1465" s="765"/>
      <c r="J1465" s="613" t="s">
        <v>184</v>
      </c>
      <c r="K1465" s="614" t="s">
        <v>167</v>
      </c>
      <c r="L1465" s="615"/>
      <c r="M1465" s="615"/>
      <c r="N1465" s="616"/>
      <c r="O1465" s="580" t="s">
        <v>185</v>
      </c>
      <c r="P1465" s="581" t="s">
        <v>186</v>
      </c>
      <c r="Q1465" s="770"/>
      <c r="R1465" s="762" t="s">
        <v>213</v>
      </c>
      <c r="S1465" s="610" t="s">
        <v>214</v>
      </c>
      <c r="T1465" s="610"/>
      <c r="U1465" s="610"/>
      <c r="V1465" s="763" t="s">
        <v>13</v>
      </c>
      <c r="W1465" s="764"/>
      <c r="X1465" s="764"/>
      <c r="Y1465" s="765"/>
      <c r="Z1465" s="613" t="s">
        <v>184</v>
      </c>
      <c r="AA1465" s="614" t="s">
        <v>167</v>
      </c>
      <c r="AB1465" s="615"/>
      <c r="AC1465" s="615"/>
      <c r="AD1465" s="616"/>
      <c r="AE1465" s="580" t="s">
        <v>185</v>
      </c>
      <c r="AF1465" s="581" t="s">
        <v>186</v>
      </c>
    </row>
    <row r="1466" spans="1:32" ht="90.75" customHeight="1">
      <c r="A1466" s="166" t="str">
        <f>IF(N1463="","",A1465+1)</f>
        <v/>
      </c>
      <c r="B1466" s="762"/>
      <c r="C1466" s="171" t="s">
        <v>11</v>
      </c>
      <c r="D1466" s="171" t="s">
        <v>180</v>
      </c>
      <c r="E1466" s="171" t="s">
        <v>108</v>
      </c>
      <c r="F1466" s="171" t="s">
        <v>182</v>
      </c>
      <c r="G1466" s="171" t="s">
        <v>183</v>
      </c>
      <c r="H1466" s="305" t="s">
        <v>10</v>
      </c>
      <c r="I1466" s="171" t="s">
        <v>108</v>
      </c>
      <c r="J1466" s="613"/>
      <c r="K1466" s="172" t="s">
        <v>182</v>
      </c>
      <c r="L1466" s="172" t="s">
        <v>183</v>
      </c>
      <c r="M1466" s="173" t="s">
        <v>10</v>
      </c>
      <c r="N1466" s="171" t="s">
        <v>108</v>
      </c>
      <c r="O1466" s="580"/>
      <c r="P1466" s="736"/>
      <c r="Q1466" s="770"/>
      <c r="R1466" s="762"/>
      <c r="S1466" s="171" t="s">
        <v>11</v>
      </c>
      <c r="T1466" s="171" t="s">
        <v>180</v>
      </c>
      <c r="U1466" s="171" t="s">
        <v>108</v>
      </c>
      <c r="V1466" s="171" t="s">
        <v>182</v>
      </c>
      <c r="W1466" s="171" t="s">
        <v>183</v>
      </c>
      <c r="X1466" s="305" t="s">
        <v>10</v>
      </c>
      <c r="Y1466" s="171" t="s">
        <v>108</v>
      </c>
      <c r="Z1466" s="613"/>
      <c r="AA1466" s="172" t="s">
        <v>182</v>
      </c>
      <c r="AB1466" s="172" t="s">
        <v>183</v>
      </c>
      <c r="AC1466" s="173" t="s">
        <v>10</v>
      </c>
      <c r="AD1466" s="171" t="s">
        <v>108</v>
      </c>
      <c r="AE1466" s="580"/>
      <c r="AF1466" s="736">
        <v>0</v>
      </c>
    </row>
    <row r="1467" spans="1:32" ht="18.75" customHeight="1">
      <c r="A1467" s="166" t="str">
        <f>IF(N1463="","",A1466+1)</f>
        <v/>
      </c>
      <c r="B1467" s="762"/>
      <c r="C1467" s="390">
        <v>20</v>
      </c>
      <c r="D1467" s="390">
        <v>20</v>
      </c>
      <c r="E1467" s="116">
        <v>40</v>
      </c>
      <c r="F1467" s="390">
        <v>30</v>
      </c>
      <c r="G1467" s="390">
        <v>18</v>
      </c>
      <c r="H1467" s="390">
        <v>12</v>
      </c>
      <c r="I1467" s="116">
        <v>60</v>
      </c>
      <c r="J1467" s="118">
        <v>100</v>
      </c>
      <c r="K1467" s="390">
        <v>50</v>
      </c>
      <c r="L1467" s="390">
        <v>30</v>
      </c>
      <c r="M1467" s="390">
        <v>20</v>
      </c>
      <c r="N1467" s="116">
        <v>100</v>
      </c>
      <c r="O1467" s="118">
        <v>200</v>
      </c>
      <c r="P1467" s="775" t="str">
        <f>IF(AND(N1463="",C1460="",E1461="",N1461=""),"",IF(OR(C1460=1,C1460=2),600,800))</f>
        <v/>
      </c>
      <c r="Q1467" s="770"/>
      <c r="R1467" s="762"/>
      <c r="S1467" s="390">
        <v>20</v>
      </c>
      <c r="T1467" s="390">
        <v>20</v>
      </c>
      <c r="U1467" s="116">
        <v>40</v>
      </c>
      <c r="V1467" s="390">
        <v>30</v>
      </c>
      <c r="W1467" s="390">
        <v>18</v>
      </c>
      <c r="X1467" s="390">
        <v>12</v>
      </c>
      <c r="Y1467" s="116">
        <v>60</v>
      </c>
      <c r="Z1467" s="118">
        <v>100</v>
      </c>
      <c r="AA1467" s="390">
        <v>50</v>
      </c>
      <c r="AB1467" s="390">
        <v>30</v>
      </c>
      <c r="AC1467" s="390">
        <v>20</v>
      </c>
      <c r="AD1467" s="116">
        <v>100</v>
      </c>
      <c r="AE1467" s="118">
        <v>200</v>
      </c>
      <c r="AF1467" s="775" t="str">
        <f>IF(AND(AD1463="",S1460="",U1461="",AD1461=""),"",IF(OR(S1460=1,S1460=2),600,800))</f>
        <v/>
      </c>
    </row>
    <row r="1468" spans="1:32" ht="21" customHeight="1">
      <c r="A1468" s="166" t="str">
        <f>IF(N1463="","",A1467+1)</f>
        <v/>
      </c>
      <c r="B1468" s="122" t="str">
        <f>'Result Sheet'!$L$4</f>
        <v xml:space="preserve">हिन्दी </v>
      </c>
      <c r="C1468" s="391" t="str">
        <f>IFERROR(VLOOKUP(N1463,Marks,11,0),"")</f>
        <v/>
      </c>
      <c r="D1468" s="391" t="str">
        <f>IFERROR(VLOOKUP(N1463,Marks,12,0),"")</f>
        <v/>
      </c>
      <c r="E1468" s="117" t="str">
        <f>IFERROR(VLOOKUP(N1463,Marks,13,0),"")</f>
        <v/>
      </c>
      <c r="F1468" s="391" t="str">
        <f>IFERROR(VLOOKUP(N1463,Marks,14,0),"")</f>
        <v/>
      </c>
      <c r="G1468" s="391" t="str">
        <f>IFERROR(VLOOKUP(N1463,Marks,15,0),"")</f>
        <v/>
      </c>
      <c r="H1468" s="391" t="str">
        <f>IFERROR(VLOOKUP(N1463,Marks,16,0),"")</f>
        <v/>
      </c>
      <c r="I1468" s="117" t="str">
        <f>IFERROR(VLOOKUP(N1463,Marks,17,0),"")</f>
        <v/>
      </c>
      <c r="J1468" s="119">
        <f>IFERROR(VLOOKUP(N1463,Marks,18,0),"")</f>
        <v>0</v>
      </c>
      <c r="K1468" s="391" t="str">
        <f>IFERROR(VLOOKUP(N1463,Marks,19,0),"")</f>
        <v/>
      </c>
      <c r="L1468" s="391" t="str">
        <f>IFERROR(VLOOKUP(N1463,Marks,20,0),"")</f>
        <v/>
      </c>
      <c r="M1468" s="391" t="str">
        <f>IFERROR(VLOOKUP(N1463,Marks,21,0),"")</f>
        <v/>
      </c>
      <c r="N1468" s="117" t="str">
        <f>IFERROR(VLOOKUP(N1463,Marks,22,0),"")</f>
        <v/>
      </c>
      <c r="O1468" s="119" t="str">
        <f>IFERROR(VLOOKUP(N1463,Marks,23,0),"")</f>
        <v/>
      </c>
      <c r="P1468" s="323" t="str">
        <f>IFERROR(VLOOKUP(N1463,Marks,29,0),"")</f>
        <v/>
      </c>
      <c r="Q1468" s="770"/>
      <c r="R1468" s="122" t="str">
        <f>'Result Sheet'!$L$4</f>
        <v xml:space="preserve">हिन्दी </v>
      </c>
      <c r="S1468" s="391" t="str">
        <f>IFERROR(VLOOKUP(AD1463,Marks,11,0),"")</f>
        <v/>
      </c>
      <c r="T1468" s="391" t="str">
        <f>IFERROR(VLOOKUP(AD1463,Marks,12,0),"")</f>
        <v/>
      </c>
      <c r="U1468" s="117" t="str">
        <f>IFERROR(VLOOKUP(AD1463,Marks,13,0),"")</f>
        <v/>
      </c>
      <c r="V1468" s="391" t="str">
        <f>IFERROR(VLOOKUP(AD1463,Marks,14,0),"")</f>
        <v/>
      </c>
      <c r="W1468" s="391" t="str">
        <f>IFERROR(VLOOKUP(AD1463,Marks,15,0),"")</f>
        <v/>
      </c>
      <c r="X1468" s="391" t="str">
        <f>IFERROR(VLOOKUP(AD1463,Marks,16,0),"")</f>
        <v/>
      </c>
      <c r="Y1468" s="117" t="str">
        <f>IFERROR(VLOOKUP(AD1463,Marks,17,0),"")</f>
        <v/>
      </c>
      <c r="Z1468" s="119">
        <f>IFERROR(VLOOKUP(AD1463,Marks,18,0),"")</f>
        <v>0</v>
      </c>
      <c r="AA1468" s="391" t="str">
        <f>IFERROR(VLOOKUP(AD1463,Marks,19,0),"")</f>
        <v/>
      </c>
      <c r="AB1468" s="391" t="str">
        <f>IFERROR(VLOOKUP(AD1463,Marks,20,0),"")</f>
        <v/>
      </c>
      <c r="AC1468" s="391" t="str">
        <f>IFERROR(VLOOKUP(AD1463,Marks,21,0),"")</f>
        <v/>
      </c>
      <c r="AD1468" s="117" t="str">
        <f>IFERROR(VLOOKUP(AD1463,Marks,22,0),"")</f>
        <v/>
      </c>
      <c r="AE1468" s="119" t="str">
        <f>IFERROR(VLOOKUP(AD1463,Marks,23,0),"")</f>
        <v/>
      </c>
      <c r="AF1468" s="323" t="str">
        <f>IFERROR(VLOOKUP(AD1463,Marks,29,0),"")</f>
        <v/>
      </c>
    </row>
    <row r="1469" spans="1:32" ht="21" customHeight="1">
      <c r="A1469" s="166" t="str">
        <f>IF(N1463="","",A1468+1)</f>
        <v/>
      </c>
      <c r="B1469" s="122" t="str">
        <f>'Result Sheet'!$AE$4</f>
        <v xml:space="preserve">अंग्रेजी </v>
      </c>
      <c r="C1469" s="391" t="str">
        <f>IFERROR(VLOOKUP(N1463,Marks,30,0),"")</f>
        <v/>
      </c>
      <c r="D1469" s="391" t="str">
        <f>IFERROR(VLOOKUP(N1463,Marks,31,0),"")</f>
        <v/>
      </c>
      <c r="E1469" s="117" t="str">
        <f>IFERROR(VLOOKUP(N1463,Marks,32,0),"")</f>
        <v/>
      </c>
      <c r="F1469" s="391" t="str">
        <f>IFERROR(VLOOKUP(N1463,Marks,33,0),"")</f>
        <v/>
      </c>
      <c r="G1469" s="391" t="str">
        <f>IFERROR(VLOOKUP(N1463,Marks,34,0),"")</f>
        <v/>
      </c>
      <c r="H1469" s="391" t="str">
        <f>IFERROR(VLOOKUP(N1463,Marks,35,0),"")</f>
        <v/>
      </c>
      <c r="I1469" s="117" t="str">
        <f>IFERROR(VLOOKUP(N1463,Marks,36,0),"")</f>
        <v/>
      </c>
      <c r="J1469" s="119">
        <f>IFERROR(VLOOKUP(N1463,Marks,37,0),"")</f>
        <v>0</v>
      </c>
      <c r="K1469" s="391" t="str">
        <f>IFERROR(VLOOKUP(N1463,Marks,38,0),"")</f>
        <v/>
      </c>
      <c r="L1469" s="391" t="str">
        <f>IFERROR(VLOOKUP(N1463,Marks,39,0),"")</f>
        <v/>
      </c>
      <c r="M1469" s="391" t="str">
        <f>IFERROR(VLOOKUP(N1463,Marks,40,0),"")</f>
        <v/>
      </c>
      <c r="N1469" s="117" t="str">
        <f>IFERROR(VLOOKUP(N1463,Marks,41,0),"")</f>
        <v/>
      </c>
      <c r="O1469" s="119" t="str">
        <f>IFERROR(VLOOKUP(N1463,Marks,42,0),"")</f>
        <v/>
      </c>
      <c r="P1469" s="323" t="str">
        <f>IFERROR(VLOOKUP(N1463,Marks,48,0),"")</f>
        <v/>
      </c>
      <c r="Q1469" s="770"/>
      <c r="R1469" s="122" t="str">
        <f>'Result Sheet'!$AE$4</f>
        <v xml:space="preserve">अंग्रेजी </v>
      </c>
      <c r="S1469" s="391" t="str">
        <f>IFERROR(VLOOKUP(AD1463,Marks,30,0),"")</f>
        <v/>
      </c>
      <c r="T1469" s="391" t="str">
        <f>IFERROR(VLOOKUP(AD1463,Marks,31,0),"")</f>
        <v/>
      </c>
      <c r="U1469" s="117" t="str">
        <f>IFERROR(VLOOKUP(AD1463,Marks,32,0),"")</f>
        <v/>
      </c>
      <c r="V1469" s="391" t="str">
        <f>IFERROR(VLOOKUP(AD1463,Marks,33,0),"")</f>
        <v/>
      </c>
      <c r="W1469" s="391" t="str">
        <f>IFERROR(VLOOKUP(AD1463,Marks,34,0),"")</f>
        <v/>
      </c>
      <c r="X1469" s="391" t="str">
        <f>IFERROR(VLOOKUP(AD1463,Marks,35,0),"")</f>
        <v/>
      </c>
      <c r="Y1469" s="117" t="str">
        <f>IFERROR(VLOOKUP(AD1463,Marks,36,0),"")</f>
        <v/>
      </c>
      <c r="Z1469" s="119">
        <f>IFERROR(VLOOKUP(AD1463,Marks,37,0),"")</f>
        <v>0</v>
      </c>
      <c r="AA1469" s="391" t="str">
        <f>IFERROR(VLOOKUP(AD1463,Marks,38,0),"")</f>
        <v/>
      </c>
      <c r="AB1469" s="391" t="str">
        <f>IFERROR(VLOOKUP(AD1463,Marks,39,0),"")</f>
        <v/>
      </c>
      <c r="AC1469" s="391" t="str">
        <f>IFERROR(VLOOKUP(AD1463,Marks,40,0),"")</f>
        <v/>
      </c>
      <c r="AD1469" s="117" t="str">
        <f>IFERROR(VLOOKUP(AD1463,Marks,41,0),"")</f>
        <v/>
      </c>
      <c r="AE1469" s="119" t="str">
        <f>IFERROR(VLOOKUP(AD1463,Marks,42,0),"")</f>
        <v/>
      </c>
      <c r="AF1469" s="323" t="str">
        <f>IFERROR(VLOOKUP(AD1463,Marks,48,0),"")</f>
        <v/>
      </c>
    </row>
    <row r="1470" spans="1:32" ht="21" customHeight="1">
      <c r="A1470" s="166" t="str">
        <f>IF(N1463="","",A1469+1)</f>
        <v/>
      </c>
      <c r="B1470" s="122" t="str">
        <f>'Result Sheet'!$AX$4</f>
        <v xml:space="preserve">गणित </v>
      </c>
      <c r="C1470" s="391" t="str">
        <f>IFERROR(VLOOKUP(N1463,Marks,49,0),"")</f>
        <v/>
      </c>
      <c r="D1470" s="391" t="str">
        <f>IFERROR(VLOOKUP(N1463,Marks,50,0),"")</f>
        <v/>
      </c>
      <c r="E1470" s="117" t="str">
        <f>IFERROR(VLOOKUP(N1463,Marks,51,0),"")</f>
        <v/>
      </c>
      <c r="F1470" s="391" t="str">
        <f>IFERROR(VLOOKUP(N1463,Marks,52,0),"")</f>
        <v/>
      </c>
      <c r="G1470" s="391" t="str">
        <f>IFERROR(VLOOKUP(N1463,Marks,53,0),"")</f>
        <v/>
      </c>
      <c r="H1470" s="391" t="str">
        <f>IFERROR(VLOOKUP(N1463,Marks,54,0),"")</f>
        <v/>
      </c>
      <c r="I1470" s="117" t="str">
        <f>IFERROR(VLOOKUP(N1463,Marks,55,0),"")</f>
        <v/>
      </c>
      <c r="J1470" s="119">
        <f>IFERROR(VLOOKUP(N1463,Marks,56,0),"")</f>
        <v>0</v>
      </c>
      <c r="K1470" s="391" t="str">
        <f>IFERROR(VLOOKUP(N1463,Marks,57,0),"")</f>
        <v/>
      </c>
      <c r="L1470" s="391" t="str">
        <f>IFERROR(VLOOKUP(N1463,Marks,58,0),"")</f>
        <v/>
      </c>
      <c r="M1470" s="391" t="str">
        <f>IFERROR(VLOOKUP(N1463,Marks,59,0),"")</f>
        <v/>
      </c>
      <c r="N1470" s="117" t="str">
        <f>IFERROR(VLOOKUP(N1463,Marks,60,0),"")</f>
        <v/>
      </c>
      <c r="O1470" s="119" t="str">
        <f>IFERROR(VLOOKUP(N1463,Marks,61,0),"")</f>
        <v/>
      </c>
      <c r="P1470" s="323" t="str">
        <f>IFERROR(VLOOKUP(N1463,Marks,67,0),"")</f>
        <v/>
      </c>
      <c r="Q1470" s="770"/>
      <c r="R1470" s="122" t="str">
        <f>'Result Sheet'!$AX$4</f>
        <v xml:space="preserve">गणित </v>
      </c>
      <c r="S1470" s="391" t="str">
        <f>IFERROR(VLOOKUP(AD1463,Marks,49,0),"")</f>
        <v/>
      </c>
      <c r="T1470" s="391" t="str">
        <f>IFERROR(VLOOKUP(AD1463,Marks,50,0),"")</f>
        <v/>
      </c>
      <c r="U1470" s="117" t="str">
        <f>IFERROR(VLOOKUP(AD1463,Marks,51,0),"")</f>
        <v/>
      </c>
      <c r="V1470" s="391" t="str">
        <f>IFERROR(VLOOKUP(AD1463,Marks,52,0),"")</f>
        <v/>
      </c>
      <c r="W1470" s="391" t="str">
        <f>IFERROR(VLOOKUP(AD1463,Marks,53,0),"")</f>
        <v/>
      </c>
      <c r="X1470" s="391" t="str">
        <f>IFERROR(VLOOKUP(AD1463,Marks,54,0),"")</f>
        <v/>
      </c>
      <c r="Y1470" s="117" t="str">
        <f>IFERROR(VLOOKUP(AD1463,Marks,55,0),"")</f>
        <v/>
      </c>
      <c r="Z1470" s="119">
        <f>IFERROR(VLOOKUP(AD1463,Marks,56,0),"")</f>
        <v>0</v>
      </c>
      <c r="AA1470" s="391" t="str">
        <f>IFERROR(VLOOKUP(AD1463,Marks,57,0),"")</f>
        <v/>
      </c>
      <c r="AB1470" s="391" t="str">
        <f>IFERROR(VLOOKUP(AD1463,Marks,58,0),"")</f>
        <v/>
      </c>
      <c r="AC1470" s="391" t="str">
        <f>IFERROR(VLOOKUP(AD1463,Marks,59,0),"")</f>
        <v/>
      </c>
      <c r="AD1470" s="117" t="str">
        <f>IFERROR(VLOOKUP(AD1463,Marks,60,0),"")</f>
        <v/>
      </c>
      <c r="AE1470" s="119" t="str">
        <f>IFERROR(VLOOKUP(AD1463,Marks,61,0),"")</f>
        <v/>
      </c>
      <c r="AF1470" s="323" t="str">
        <f>IFERROR(VLOOKUP(AD1463,Marks,67,0),"")</f>
        <v/>
      </c>
    </row>
    <row r="1471" spans="1:32" ht="21" customHeight="1">
      <c r="A1471" s="166" t="str">
        <f>IF(N1463="","",A1470+1)</f>
        <v/>
      </c>
      <c r="B1471" s="122" t="str">
        <f>'Result Sheet'!$BQ$4</f>
        <v xml:space="preserve">पर्यावरण अध्ययन </v>
      </c>
      <c r="C1471" s="391" t="str">
        <f>IFERROR(VLOOKUP(N1463,Marks,68,0),"")</f>
        <v/>
      </c>
      <c r="D1471" s="391" t="str">
        <f>IFERROR(VLOOKUP(N1463,Marks,69,0),"")</f>
        <v/>
      </c>
      <c r="E1471" s="117" t="str">
        <f>IFERROR(VLOOKUP(N1463,Marks,70,0),"")</f>
        <v/>
      </c>
      <c r="F1471" s="391" t="str">
        <f>IFERROR(VLOOKUP(N1463,Marks,71,0),"")</f>
        <v/>
      </c>
      <c r="G1471" s="391" t="str">
        <f>IFERROR(VLOOKUP(N1463,Marks,72,0),"")</f>
        <v/>
      </c>
      <c r="H1471" s="391" t="str">
        <f>IFERROR(VLOOKUP(N1463,Marks,73,0),"")</f>
        <v/>
      </c>
      <c r="I1471" s="117" t="str">
        <f>IFERROR(VLOOKUP(N1463,Marks,74,0),"")</f>
        <v/>
      </c>
      <c r="J1471" s="119">
        <f>IFERROR(VLOOKUP(N1463,Marks,75,0),"")</f>
        <v>0</v>
      </c>
      <c r="K1471" s="391" t="str">
        <f>IFERROR(VLOOKUP(N1463,Marks,76,0),"")</f>
        <v/>
      </c>
      <c r="L1471" s="391" t="str">
        <f>IFERROR(VLOOKUP(N1463,Marks,77,0),"")</f>
        <v/>
      </c>
      <c r="M1471" s="391" t="str">
        <f>IFERROR(VLOOKUP(N1463,Marks,78,0),"")</f>
        <v/>
      </c>
      <c r="N1471" s="117" t="str">
        <f>IFERROR(VLOOKUP(N1463,Marks,79,0),"")</f>
        <v/>
      </c>
      <c r="O1471" s="119" t="str">
        <f>IFERROR(VLOOKUP(N1463,Marks,80,0),"")</f>
        <v/>
      </c>
      <c r="P1471" s="323" t="str">
        <f>IFERROR(VLOOKUP(N1463,Marks,86,0),"")</f>
        <v/>
      </c>
      <c r="Q1471" s="770"/>
      <c r="R1471" s="122" t="str">
        <f>'Result Sheet'!$BQ$4</f>
        <v xml:space="preserve">पर्यावरण अध्ययन </v>
      </c>
      <c r="S1471" s="391" t="str">
        <f>IFERROR(VLOOKUP(AD1463,Marks,68,0),"")</f>
        <v/>
      </c>
      <c r="T1471" s="391" t="str">
        <f>IFERROR(VLOOKUP(AD1463,Marks,69,0),"")</f>
        <v/>
      </c>
      <c r="U1471" s="117" t="str">
        <f>IFERROR(VLOOKUP(AD1463,Marks,70,0),"")</f>
        <v/>
      </c>
      <c r="V1471" s="391" t="str">
        <f>IFERROR(VLOOKUP(AD1463,Marks,71,0),"")</f>
        <v/>
      </c>
      <c r="W1471" s="391" t="str">
        <f>IFERROR(VLOOKUP(AD1463,Marks,72,0),"")</f>
        <v/>
      </c>
      <c r="X1471" s="391" t="str">
        <f>IFERROR(VLOOKUP(AD1463,Marks,73,0),"")</f>
        <v/>
      </c>
      <c r="Y1471" s="117" t="str">
        <f>IFERROR(VLOOKUP(AD1463,Marks,74,0),"")</f>
        <v/>
      </c>
      <c r="Z1471" s="119">
        <f>IFERROR(VLOOKUP(AD1463,Marks,75,0),"")</f>
        <v>0</v>
      </c>
      <c r="AA1471" s="391" t="str">
        <f>IFERROR(VLOOKUP(AD1463,Marks,76,0),"")</f>
        <v/>
      </c>
      <c r="AB1471" s="391" t="str">
        <f>IFERROR(VLOOKUP(AD1463,Marks,77,0),"")</f>
        <v/>
      </c>
      <c r="AC1471" s="391" t="str">
        <f>IFERROR(VLOOKUP(AD1463,Marks,78,0),"")</f>
        <v/>
      </c>
      <c r="AD1471" s="117" t="str">
        <f>IFERROR(VLOOKUP(AD1463,Marks,79,0),"")</f>
        <v/>
      </c>
      <c r="AE1471" s="119" t="str">
        <f>IFERROR(VLOOKUP(AD1463,Marks,80,0),"")</f>
        <v/>
      </c>
      <c r="AF1471" s="323" t="str">
        <f>IFERROR(VLOOKUP(AD1463,Marks,86,0),"")</f>
        <v/>
      </c>
    </row>
    <row r="1472" spans="1:32" ht="25.5" customHeight="1">
      <c r="A1472" s="166" t="str">
        <f>IF(N1463="","",A1471+1)</f>
        <v/>
      </c>
      <c r="B1472" s="392" t="s">
        <v>215</v>
      </c>
      <c r="C1472" s="120" t="str">
        <f>IF(AND(C1468="",C1469="",C1470="",C1471=""),"",IF(OR(C1460=1,C1460=2),SUM(C1468:C1470),SUM(C1468:C1471)))</f>
        <v/>
      </c>
      <c r="D1472" s="120" t="str">
        <f>IF(AND(D1468="",D1469="",D1470="",D1471=""),"",IF(OR(C1460=1,C1460=2),SUM(D1468:D1470),SUM(D1468:D1471)))</f>
        <v/>
      </c>
      <c r="E1472" s="120" t="str">
        <f>IF(AND(E1468="",E1469="",E1470="",E1471=""),"",IF(OR(C1460=1,C1460=2),SUM(E1468:E1470),SUM(E1468:E1471)))</f>
        <v/>
      </c>
      <c r="F1472" s="120" t="str">
        <f>IF(AND(F1468="",F1469="",F1470="",F1471=""),"",IF(OR(C1460=1,C1460=2),SUM(F1468:F1470),SUM(F1468:F1471)))</f>
        <v/>
      </c>
      <c r="G1472" s="120" t="str">
        <f>IF(AND(G1468="",G1469="",G1470="",G1471=""),"",IF(OR(C1460=1,C1460=2),SUM(G1468:G1470),SUM(G1468:G1471)))</f>
        <v/>
      </c>
      <c r="H1472" s="120" t="str">
        <f>IF(AND(H1468="",H1469="",H1470="",H1471=""),"",IF(OR(C1460=1,C1460=2),SUM(H1468:H1470),SUM(H1468:H1471)))</f>
        <v/>
      </c>
      <c r="I1472" s="120" t="str">
        <f>IF(AND(I1468="",I1469="",I1470="",I1471=""),"",IF(OR(C1460=1,C1460=2),SUM(I1468:I1470),SUM(I1468:I1471)))</f>
        <v/>
      </c>
      <c r="J1472" s="120">
        <f>IF(AND(J1468="",J1469="",J1470="",J1471=""),"",IF(OR(C1460=1,C1460=2),SUM(J1468:J1470),SUM(J1468:J1471)))</f>
        <v>0</v>
      </c>
      <c r="K1472" s="120" t="str">
        <f>IF(AND(K1468="",K1469="",K1470="",K1471=""),"",IF(OR(C1460=1,C1460=2),SUM(K1468:K1470),SUM(K1468:K1471)))</f>
        <v/>
      </c>
      <c r="L1472" s="120" t="str">
        <f>IF(AND(L1468="",L1469="",L1470="",L1471=""),"",IF(OR(C1460=1,C1460=2),SUM(L1468:L1470),SUM(L1468:L1471)))</f>
        <v/>
      </c>
      <c r="M1472" s="120" t="str">
        <f>IF(AND(M1468="",M1469="",M1470="",M1471=""),"",IF(OR(C1460=1,C1460=2),SUM(M1468:M1470),SUM(M1468:M1471)))</f>
        <v/>
      </c>
      <c r="N1472" s="120" t="str">
        <f>IF(AND(N1468="",N1469="",N1470="",N1471=""),"",IF(OR(C1460=1,C1460=2),SUM(N1468:N1470),SUM(N1468:N1471)))</f>
        <v/>
      </c>
      <c r="O1472" s="120" t="str">
        <f>IF(AND(O1468="",O1469="",O1470="",O1471=""),"",IF(OR(C1460=1,C1460=2),SUM(O1468:O1470),SUM(O1468:O1471)))</f>
        <v/>
      </c>
      <c r="P1472" s="326" t="str">
        <f>IF(OR(N1463="",E1461="",O1472=""),"",IF(O1472&gt;=81%*P1467,"A",IF(O1472&gt;=61%*P1467,"B",IF(O1472&gt;=41%*P1467,"C",IF(O1472&gt;=21%*P1467,"D","E")))))</f>
        <v/>
      </c>
      <c r="Q1472" s="770"/>
      <c r="R1472" s="392" t="s">
        <v>215</v>
      </c>
      <c r="S1472" s="120" t="str">
        <f>IF(AND(S1468="",S1469="",S1470="",S1471=""),"",IF(OR(S1460=1,S1460=2),SUM(S1468:S1470),SUM(S1468:S1471)))</f>
        <v/>
      </c>
      <c r="T1472" s="120" t="str">
        <f>IF(AND(T1468="",T1469="",T1470="",T1471=""),"",IF(OR(S1460=1,S1460=2),SUM(T1468:T1470),SUM(T1468:T1471)))</f>
        <v/>
      </c>
      <c r="U1472" s="120" t="str">
        <f>IF(AND(U1468="",U1469="",U1470="",U1471=""),"",IF(OR(S1460=1,S1460=2),SUM(U1468:U1470),SUM(U1468:U1471)))</f>
        <v/>
      </c>
      <c r="V1472" s="120" t="str">
        <f>IF(AND(V1468="",V1469="",V1470="",V1471=""),"",IF(OR(S1460=1,S1460=2),SUM(V1468:V1470),SUM(V1468:V1471)))</f>
        <v/>
      </c>
      <c r="W1472" s="120" t="str">
        <f>IF(AND(W1468="",W1469="",W1470="",W1471=""),"",IF(OR(S1460=1,S1460=2),SUM(W1468:W1470),SUM(W1468:W1471)))</f>
        <v/>
      </c>
      <c r="X1472" s="120" t="str">
        <f>IF(AND(X1468="",X1469="",X1470="",X1471=""),"",IF(OR(S1460=1,S1460=2),SUM(X1468:X1470),SUM(X1468:X1471)))</f>
        <v/>
      </c>
      <c r="Y1472" s="120" t="str">
        <f>IF(AND(Y1468="",Y1469="",Y1470="",Y1471=""),"",IF(OR(S1460=1,S1460=2),SUM(Y1468:Y1470),SUM(Y1468:Y1471)))</f>
        <v/>
      </c>
      <c r="Z1472" s="120">
        <f>IF(AND(Z1468="",Z1469="",Z1470="",Z1471=""),"",IF(OR(S1460=1,S1460=2),SUM(Z1468:Z1470),SUM(Z1468:Z1471)))</f>
        <v>0</v>
      </c>
      <c r="AA1472" s="120" t="str">
        <f>IF(AND(AA1468="",AA1469="",AA1470="",AA1471=""),"",IF(OR(S1460=1,S1460=2),SUM(AA1468:AA1470),SUM(AA1468:AA1471)))</f>
        <v/>
      </c>
      <c r="AB1472" s="120" t="str">
        <f>IF(AND(AB1468="",AB1469="",AB1470="",AB1471=""),"",IF(OR(S1460=1,S1460=2),SUM(AB1468:AB1470),SUM(AB1468:AB1471)))</f>
        <v/>
      </c>
      <c r="AC1472" s="120" t="str">
        <f>IF(AND(AC1468="",AC1469="",AC1470="",AC1471=""),"",IF(OR(S1460=1,S1460=2),SUM(AC1468:AC1470),SUM(AC1468:AC1471)))</f>
        <v/>
      </c>
      <c r="AD1472" s="120" t="str">
        <f>IF(AND(AD1468="",AD1469="",AD1470="",AD1471=""),"",IF(OR(S1460=1,S1460=2),SUM(AD1468:AD1470),SUM(AD1468:AD1471)))</f>
        <v/>
      </c>
      <c r="AE1472" s="120" t="str">
        <f>IF(AND(AE1468="",AE1469="",AE1470="",AE1471=""),"",IF(OR(S1460=1,S1460=2),SUM(AE1468:AE1470),SUM(AE1468:AE1471)))</f>
        <v/>
      </c>
      <c r="AF1472" s="326" t="str">
        <f>IF(OR(AD1463="",U1461="",AE1472=""),"",IF(AE1472&gt;=81%*AF1467,"A",IF(AE1472&gt;=61%*AF1467,"B",IF(AE1472&gt;=41%*AF1467,"C",IF(AE1472&gt;=21%*AF1467,"D","E")))))</f>
        <v/>
      </c>
    </row>
    <row r="1473" spans="1:32" ht="9" customHeight="1">
      <c r="A1473" s="166" t="str">
        <f>IF(N1463="","",A1472+1)</f>
        <v/>
      </c>
      <c r="B1473" s="737"/>
      <c r="C1473" s="737"/>
      <c r="D1473" s="737"/>
      <c r="E1473" s="737"/>
      <c r="F1473" s="737"/>
      <c r="G1473" s="737"/>
      <c r="H1473" s="737"/>
      <c r="I1473" s="737"/>
      <c r="J1473" s="737"/>
      <c r="K1473" s="737"/>
      <c r="L1473" s="737"/>
      <c r="M1473" s="737"/>
      <c r="N1473" s="737"/>
      <c r="O1473" s="737"/>
      <c r="P1473" s="737"/>
      <c r="Q1473" s="770"/>
      <c r="R1473" s="737"/>
      <c r="S1473" s="737"/>
      <c r="T1473" s="737"/>
      <c r="U1473" s="737"/>
      <c r="V1473" s="737"/>
      <c r="W1473" s="737"/>
      <c r="X1473" s="737"/>
      <c r="Y1473" s="737"/>
      <c r="Z1473" s="737"/>
      <c r="AA1473" s="737"/>
      <c r="AB1473" s="737"/>
      <c r="AC1473" s="737"/>
      <c r="AD1473" s="737"/>
      <c r="AE1473" s="737"/>
      <c r="AF1473" s="737"/>
    </row>
    <row r="1474" spans="1:32" ht="22.5" customHeight="1">
      <c r="A1474" s="166" t="str">
        <f>IF(N1463="","",A1473+1)</f>
        <v/>
      </c>
      <c r="B1474" s="738" t="s">
        <v>213</v>
      </c>
      <c r="C1474" s="738"/>
      <c r="D1474" s="739" t="s">
        <v>229</v>
      </c>
      <c r="E1474" s="740"/>
      <c r="F1474" s="393" t="s">
        <v>186</v>
      </c>
      <c r="G1474" s="738" t="s">
        <v>213</v>
      </c>
      <c r="H1474" s="738"/>
      <c r="I1474" s="739" t="s">
        <v>229</v>
      </c>
      <c r="J1474" s="740"/>
      <c r="K1474" s="393" t="s">
        <v>186</v>
      </c>
      <c r="L1474" s="738" t="s">
        <v>213</v>
      </c>
      <c r="M1474" s="738"/>
      <c r="N1474" s="739" t="s">
        <v>229</v>
      </c>
      <c r="O1474" s="740"/>
      <c r="P1474" s="393" t="s">
        <v>186</v>
      </c>
      <c r="Q1474" s="770"/>
      <c r="R1474" s="738" t="s">
        <v>213</v>
      </c>
      <c r="S1474" s="738"/>
      <c r="T1474" s="739" t="s">
        <v>229</v>
      </c>
      <c r="U1474" s="740"/>
      <c r="V1474" s="393" t="s">
        <v>186</v>
      </c>
      <c r="W1474" s="738" t="s">
        <v>213</v>
      </c>
      <c r="X1474" s="738"/>
      <c r="Y1474" s="739" t="s">
        <v>229</v>
      </c>
      <c r="Z1474" s="740"/>
      <c r="AA1474" s="393" t="s">
        <v>186</v>
      </c>
      <c r="AB1474" s="738" t="s">
        <v>213</v>
      </c>
      <c r="AC1474" s="738"/>
      <c r="AD1474" s="739" t="s">
        <v>229</v>
      </c>
      <c r="AE1474" s="740"/>
      <c r="AF1474" s="393" t="s">
        <v>186</v>
      </c>
    </row>
    <row r="1475" spans="1:32" ht="21.75" customHeight="1">
      <c r="A1475" s="166" t="str">
        <f>IF(N1463="","",A1474+1)</f>
        <v/>
      </c>
      <c r="B1475" s="741" t="s">
        <v>221</v>
      </c>
      <c r="C1475" s="742"/>
      <c r="D1475" s="742"/>
      <c r="E1475" s="119" t="str">
        <f>IFERROR(VLOOKUP(N1463,Marks,90,0),"")</f>
        <v/>
      </c>
      <c r="F1475" s="130" t="str">
        <f>IFERROR(VLOOKUP(N1463,Marks,94,0),"")</f>
        <v/>
      </c>
      <c r="G1475" s="741" t="s">
        <v>192</v>
      </c>
      <c r="H1475" s="742"/>
      <c r="I1475" s="742"/>
      <c r="J1475" s="119" t="str">
        <f>IFERROR(VLOOKUP(N1463,Marks,98,0),"")</f>
        <v/>
      </c>
      <c r="K1475" s="130" t="str">
        <f>IFERROR(VLOOKUP(N1463,Marks,102,0),"")</f>
        <v/>
      </c>
      <c r="L1475" s="743" t="s">
        <v>193</v>
      </c>
      <c r="M1475" s="744"/>
      <c r="N1475" s="744"/>
      <c r="O1475" s="119" t="str">
        <f>IFERROR(VLOOKUP(N1463,Marks,106,0),"")</f>
        <v/>
      </c>
      <c r="P1475" s="130" t="str">
        <f>IFERROR(VLOOKUP(N1463,Marks,110,0),"")</f>
        <v/>
      </c>
      <c r="Q1475" s="770"/>
      <c r="R1475" s="740" t="s">
        <v>221</v>
      </c>
      <c r="S1475" s="740"/>
      <c r="T1475" s="740"/>
      <c r="U1475" s="119" t="str">
        <f>IFERROR(VLOOKUP(AD1463,Marks,90,0),"")</f>
        <v/>
      </c>
      <c r="V1475" s="130" t="str">
        <f>IFERROR(VLOOKUP(AD1463,Marks,94,0),"")</f>
        <v/>
      </c>
      <c r="W1475" s="740" t="s">
        <v>192</v>
      </c>
      <c r="X1475" s="740"/>
      <c r="Y1475" s="740"/>
      <c r="Z1475" s="119" t="str">
        <f>IFERROR(VLOOKUP(AD1463,Marks,98,0),"")</f>
        <v/>
      </c>
      <c r="AA1475" s="130" t="str">
        <f>IFERROR(VLOOKUP(AD1463,Marks,102,0),"")</f>
        <v/>
      </c>
      <c r="AB1475" s="745" t="s">
        <v>193</v>
      </c>
      <c r="AC1475" s="745"/>
      <c r="AD1475" s="745"/>
      <c r="AE1475" s="119" t="str">
        <f>IFERROR(VLOOKUP(AD1463,Marks,106,0),"")</f>
        <v/>
      </c>
      <c r="AF1475" s="130" t="str">
        <f>IFERROR(VLOOKUP(AD1463,Marks,110,0),"")</f>
        <v/>
      </c>
    </row>
    <row r="1476" spans="1:32" ht="21" customHeight="1">
      <c r="A1476" s="166" t="str">
        <f>IF(N1463="","",A1475+1)</f>
        <v/>
      </c>
      <c r="B1476" s="732" t="s">
        <v>216</v>
      </c>
      <c r="C1476" s="732"/>
      <c r="D1476" s="732"/>
      <c r="E1476" s="746" t="str">
        <f>IFERROR(VLOOKUP(N1463,Marks,116,0),"")</f>
        <v/>
      </c>
      <c r="F1476" s="746"/>
      <c r="G1476" s="746"/>
      <c r="H1476" s="746"/>
      <c r="I1476" s="732" t="s">
        <v>217</v>
      </c>
      <c r="J1476" s="732"/>
      <c r="K1476" s="732"/>
      <c r="L1476" s="732"/>
      <c r="M1476" s="747" t="str">
        <f>IFERROR(VLOOKUP(N1463,Marks,117,0),"")</f>
        <v/>
      </c>
      <c r="N1476" s="747"/>
      <c r="O1476" s="747"/>
      <c r="P1476" s="747"/>
      <c r="Q1476" s="770"/>
      <c r="R1476" s="732" t="s">
        <v>216</v>
      </c>
      <c r="S1476" s="732"/>
      <c r="T1476" s="732"/>
      <c r="U1476" s="746" t="str">
        <f>IFERROR(VLOOKUP(AD1463,Marks,116,0),"")</f>
        <v/>
      </c>
      <c r="V1476" s="746"/>
      <c r="W1476" s="746"/>
      <c r="X1476" s="746"/>
      <c r="Y1476" s="732" t="s">
        <v>217</v>
      </c>
      <c r="Z1476" s="732"/>
      <c r="AA1476" s="732"/>
      <c r="AB1476" s="732"/>
      <c r="AC1476" s="747" t="str">
        <f>IFERROR(VLOOKUP(AD1463,Marks,117,0),"")</f>
        <v/>
      </c>
      <c r="AD1476" s="747"/>
      <c r="AE1476" s="747"/>
      <c r="AF1476" s="747"/>
    </row>
    <row r="1477" spans="1:32" ht="21" customHeight="1">
      <c r="A1477" s="166" t="str">
        <f>IF(N1463="","",A1476+1)</f>
        <v/>
      </c>
      <c r="B1477" s="732" t="s">
        <v>218</v>
      </c>
      <c r="C1477" s="732"/>
      <c r="D1477" s="732"/>
      <c r="E1477" s="774" t="str">
        <f>IFERROR(VLOOKUP(N1463,Marks,115,0),"")</f>
        <v/>
      </c>
      <c r="F1477" s="774"/>
      <c r="G1477" s="774"/>
      <c r="H1477" s="774"/>
      <c r="I1477" s="732" t="s">
        <v>219</v>
      </c>
      <c r="J1477" s="732"/>
      <c r="K1477" s="732"/>
      <c r="L1477" s="732"/>
      <c r="M1477" s="733" t="str">
        <f>IFERROR(VLOOKUP(N1463,Marks,112,0),"")</f>
        <v/>
      </c>
      <c r="N1477" s="733"/>
      <c r="O1477" s="733"/>
      <c r="P1477" s="733"/>
      <c r="Q1477" s="770"/>
      <c r="R1477" s="732" t="s">
        <v>218</v>
      </c>
      <c r="S1477" s="732"/>
      <c r="T1477" s="732"/>
      <c r="U1477" s="774" t="str">
        <f>IFERROR(VLOOKUP(AD1463,Marks,115,0),"")</f>
        <v/>
      </c>
      <c r="V1477" s="774"/>
      <c r="W1477" s="774"/>
      <c r="X1477" s="774"/>
      <c r="Y1477" s="732" t="s">
        <v>219</v>
      </c>
      <c r="Z1477" s="732"/>
      <c r="AA1477" s="732"/>
      <c r="AB1477" s="732"/>
      <c r="AC1477" s="733" t="str">
        <f>IFERROR(VLOOKUP(AD1463,Marks,112,0),"")</f>
        <v/>
      </c>
      <c r="AD1477" s="733"/>
      <c r="AE1477" s="733"/>
      <c r="AF1477" s="733"/>
    </row>
    <row r="1478" spans="1:32" ht="21" customHeight="1">
      <c r="A1478" s="166" t="str">
        <f>IF(N1463="","",A1477+1)</f>
        <v/>
      </c>
      <c r="B1478" s="732" t="s">
        <v>220</v>
      </c>
      <c r="C1478" s="732"/>
      <c r="D1478" s="732"/>
      <c r="E1478" s="324" t="str">
        <f>IFERROR(VLOOKUP(N1463,Marks,113,0),"")</f>
        <v/>
      </c>
      <c r="F1478" s="325" t="s">
        <v>341</v>
      </c>
      <c r="G1478" s="734" t="str">
        <f>IF(OR(N1463="",E1461="",O1472=""),"",IF(O1472&gt;=81%*P1467,"A",IF(O1472&gt;=61%*P1467,"B",IF(O1472&gt;=41%*P1467,"C",IF(O1472&gt;=21%*P1467,"D","E")))))</f>
        <v/>
      </c>
      <c r="H1478" s="734"/>
      <c r="I1478" s="732" t="s">
        <v>222</v>
      </c>
      <c r="J1478" s="732"/>
      <c r="K1478" s="732"/>
      <c r="L1478" s="732"/>
      <c r="M1478" s="769" t="str">
        <f>IFERROR(VLOOKUP(N1463,Marks,114,0),"")</f>
        <v/>
      </c>
      <c r="N1478" s="769"/>
      <c r="O1478" s="769"/>
      <c r="P1478" s="769"/>
      <c r="Q1478" s="770"/>
      <c r="R1478" s="732" t="s">
        <v>220</v>
      </c>
      <c r="S1478" s="732"/>
      <c r="T1478" s="732"/>
      <c r="U1478" s="324" t="str">
        <f>IFERROR(VLOOKUP(AD1463,Marks,113,0),"")</f>
        <v/>
      </c>
      <c r="V1478" s="325" t="s">
        <v>341</v>
      </c>
      <c r="W1478" s="734" t="str">
        <f>IF(OR(AD1463="",U1461="",AE1472=""),"",IF(AE1472&gt;=81%*AF1467,"A",IF(AE1472&gt;=61%*AF1467,"B",IF(AE1472&gt;=41%*AF1467,"C",IF(AE1472&gt;=21%*AF1467,"D","E")))))</f>
        <v/>
      </c>
      <c r="X1478" s="734"/>
      <c r="Y1478" s="732" t="s">
        <v>222</v>
      </c>
      <c r="Z1478" s="732"/>
      <c r="AA1478" s="732"/>
      <c r="AB1478" s="732"/>
      <c r="AC1478" s="769" t="str">
        <f>IFERROR(VLOOKUP(AD1463,Marks,114,0),"")</f>
        <v/>
      </c>
      <c r="AD1478" s="769"/>
      <c r="AE1478" s="769"/>
      <c r="AF1478" s="769"/>
    </row>
    <row r="1479" spans="1:32" ht="21" customHeight="1">
      <c r="A1479" s="166" t="str">
        <f>IF(N1463="","",A1478+1)</f>
        <v/>
      </c>
      <c r="B1479" s="768" t="s">
        <v>228</v>
      </c>
      <c r="C1479" s="768"/>
      <c r="D1479" s="768"/>
      <c r="E1479" s="735">
        <f>'Master sheet'!$C$10</f>
        <v>44697</v>
      </c>
      <c r="F1479" s="735"/>
      <c r="G1479" s="735"/>
      <c r="H1479" s="318"/>
      <c r="I1479" s="121"/>
      <c r="J1479" s="121"/>
      <c r="K1479" s="76"/>
      <c r="L1479" s="121"/>
      <c r="M1479" s="121"/>
      <c r="N1479" s="121"/>
      <c r="O1479" s="121"/>
      <c r="P1479" s="121"/>
      <c r="Q1479" s="770"/>
      <c r="R1479" s="768" t="s">
        <v>228</v>
      </c>
      <c r="S1479" s="768"/>
      <c r="T1479" s="768"/>
      <c r="U1479" s="735">
        <f>'Master sheet'!$C$10</f>
        <v>44697</v>
      </c>
      <c r="V1479" s="735"/>
      <c r="W1479" s="735"/>
      <c r="X1479" s="121"/>
      <c r="Y1479" s="121"/>
      <c r="Z1479" s="121"/>
      <c r="AA1479" s="76"/>
      <c r="AB1479" s="121"/>
      <c r="AC1479" s="121"/>
      <c r="AD1479" s="121"/>
      <c r="AE1479" s="121"/>
      <c r="AF1479" s="121"/>
    </row>
    <row r="1480" spans="1:32" ht="43.5" customHeight="1">
      <c r="A1480" s="166" t="str">
        <f>IF(N1463="","",A1479+1)</f>
        <v/>
      </c>
      <c r="B1480" s="755" t="str">
        <f>IF(AND(C1460=1),CONCATENATE("( ",UPPER('Master sheet'!$F$10)," )"),IF(AND(C1460=2),CONCATENATE("( ",UPPER('Master sheet'!$F$18)," )"),IF(AND(C1460=3),CONCATENATE("( ",UPPER('Master sheet'!$J$10)," )"),IF(AND(C1460=4),CONCATENATE("( ",UPPER('Master sheet'!$J$18)," )"),""))))</f>
        <v/>
      </c>
      <c r="C1480" s="755"/>
      <c r="D1480" s="755"/>
      <c r="E1480" s="755"/>
      <c r="F1480" s="756" t="str">
        <f>IF(AND(N1463=""),"",CONCATENATE("(",'Master sheet'!$C$14," )"))</f>
        <v/>
      </c>
      <c r="G1480" s="756"/>
      <c r="H1480" s="756"/>
      <c r="I1480" s="756"/>
      <c r="J1480" s="756"/>
      <c r="K1480" s="756" t="str">
        <f>IF(AND(N1463=""),"",CONCATENATE("(",'Master sheet'!$C$12," )"))</f>
        <v/>
      </c>
      <c r="L1480" s="756"/>
      <c r="M1480" s="756"/>
      <c r="N1480" s="756"/>
      <c r="O1480" s="756"/>
      <c r="P1480" s="756"/>
      <c r="Q1480" s="770"/>
      <c r="R1480" s="755" t="str">
        <f>IF(AND(S1460=1),CONCATENATE("( ",UPPER('Master sheet'!$F$10)," )"),IF(AND(S1460=2),CONCATENATE("( ",UPPER('Master sheet'!$F$18)," )"),IF(AND(S1460=3),CONCATENATE("( ",UPPER('Master sheet'!$J$10)," )"),IF(AND(S1460=4),CONCATENATE("( ",UPPER('Master sheet'!$J$18)," )"),""))))</f>
        <v/>
      </c>
      <c r="S1480" s="755"/>
      <c r="T1480" s="755"/>
      <c r="U1480" s="755"/>
      <c r="V1480" s="756" t="str">
        <f>IF(AND(AD1463=""),"",CONCATENATE("(",'Master sheet'!$C$14," )"))</f>
        <v/>
      </c>
      <c r="W1480" s="756"/>
      <c r="X1480" s="756"/>
      <c r="Y1480" s="756"/>
      <c r="Z1480" s="756"/>
      <c r="AA1480" s="756" t="str">
        <f>IF(AND(AD1463=""),"",CONCATENATE("(",'Master sheet'!$C$12," )"))</f>
        <v/>
      </c>
      <c r="AB1480" s="756"/>
      <c r="AC1480" s="756"/>
      <c r="AD1480" s="756"/>
      <c r="AE1480" s="756"/>
      <c r="AF1480" s="756"/>
    </row>
    <row r="1481" spans="1:32" ht="21.75" customHeight="1">
      <c r="A1481" s="166" t="str">
        <f>IF(N1463="","",A1480+1)</f>
        <v/>
      </c>
      <c r="B1481" s="757" t="s">
        <v>223</v>
      </c>
      <c r="C1481" s="757"/>
      <c r="D1481" s="757"/>
      <c r="E1481" s="757"/>
      <c r="F1481" s="758" t="s">
        <v>224</v>
      </c>
      <c r="G1481" s="758"/>
      <c r="H1481" s="758"/>
      <c r="I1481" s="758"/>
      <c r="J1481" s="758"/>
      <c r="K1481" s="757" t="s">
        <v>225</v>
      </c>
      <c r="L1481" s="757"/>
      <c r="M1481" s="757"/>
      <c r="N1481" s="757"/>
      <c r="O1481" s="757"/>
      <c r="P1481" s="757"/>
      <c r="Q1481" s="770"/>
      <c r="R1481" s="757" t="s">
        <v>223</v>
      </c>
      <c r="S1481" s="757"/>
      <c r="T1481" s="757"/>
      <c r="U1481" s="757"/>
      <c r="V1481" s="758" t="s">
        <v>224</v>
      </c>
      <c r="W1481" s="758"/>
      <c r="X1481" s="758"/>
      <c r="Y1481" s="758"/>
      <c r="Z1481" s="758"/>
      <c r="AA1481" s="757" t="s">
        <v>225</v>
      </c>
      <c r="AB1481" s="757"/>
      <c r="AC1481" s="757"/>
      <c r="AD1481" s="757"/>
      <c r="AE1481" s="757"/>
      <c r="AF1481" s="757"/>
    </row>
    <row r="1483" spans="1:32" ht="21.9" customHeight="1">
      <c r="A1483" s="165" t="str">
        <f>IF(N1489="","",1)</f>
        <v/>
      </c>
      <c r="B1483" s="759" t="s">
        <v>203</v>
      </c>
      <c r="C1483" s="759"/>
      <c r="D1483" s="759"/>
      <c r="E1483" s="759"/>
      <c r="F1483" s="759"/>
      <c r="G1483" s="759"/>
      <c r="H1483" s="759"/>
      <c r="I1483" s="759"/>
      <c r="J1483" s="759"/>
      <c r="K1483" s="759"/>
      <c r="L1483" s="759"/>
      <c r="M1483" s="759"/>
      <c r="N1483" s="759"/>
      <c r="O1483" s="759"/>
      <c r="P1483" s="759"/>
      <c r="Q1483" s="770" t="s">
        <v>249</v>
      </c>
      <c r="R1483" s="759" t="s">
        <v>203</v>
      </c>
      <c r="S1483" s="759"/>
      <c r="T1483" s="759"/>
      <c r="U1483" s="759"/>
      <c r="V1483" s="759"/>
      <c r="W1483" s="759"/>
      <c r="X1483" s="759"/>
      <c r="Y1483" s="759"/>
      <c r="Z1483" s="759"/>
      <c r="AA1483" s="759"/>
      <c r="AB1483" s="759"/>
      <c r="AC1483" s="759"/>
      <c r="AD1483" s="759"/>
      <c r="AE1483" s="759"/>
      <c r="AF1483" s="759"/>
    </row>
    <row r="1484" spans="1:32" ht="21.9" customHeight="1">
      <c r="A1484" s="166" t="str">
        <f>IF(N1489="","",A1483+1)</f>
        <v/>
      </c>
      <c r="B1484" s="771" t="s">
        <v>204</v>
      </c>
      <c r="C1484" s="771"/>
      <c r="D1484" s="771"/>
      <c r="E1484" s="771"/>
      <c r="F1484" s="771"/>
      <c r="G1484" s="771"/>
      <c r="H1484" s="771"/>
      <c r="I1484" s="771"/>
      <c r="J1484" s="771"/>
      <c r="K1484" s="771"/>
      <c r="L1484" s="771"/>
      <c r="M1484" s="771"/>
      <c r="N1484" s="771"/>
      <c r="O1484" s="771"/>
      <c r="P1484" s="771"/>
      <c r="Q1484" s="770"/>
      <c r="R1484" s="771" t="s">
        <v>204</v>
      </c>
      <c r="S1484" s="771"/>
      <c r="T1484" s="771"/>
      <c r="U1484" s="771"/>
      <c r="V1484" s="771"/>
      <c r="W1484" s="771"/>
      <c r="X1484" s="771"/>
      <c r="Y1484" s="771"/>
      <c r="Z1484" s="771"/>
      <c r="AA1484" s="771"/>
      <c r="AB1484" s="771"/>
      <c r="AC1484" s="771"/>
      <c r="AD1484" s="771"/>
      <c r="AE1484" s="771"/>
      <c r="AF1484" s="771"/>
    </row>
    <row r="1485" spans="1:32" ht="21.9" customHeight="1">
      <c r="A1485" s="166" t="str">
        <f>IF(N1489="","",A1484+1)</f>
        <v/>
      </c>
      <c r="B1485" s="772" t="s">
        <v>168</v>
      </c>
      <c r="C1485" s="772"/>
      <c r="D1485" s="772"/>
      <c r="E1485" s="773" t="str">
        <f>IF(AND(N1489=""),"",'Result Sheet'!$F$2)</f>
        <v/>
      </c>
      <c r="F1485" s="773"/>
      <c r="G1485" s="773"/>
      <c r="H1485" s="773"/>
      <c r="I1485" s="773"/>
      <c r="J1485" s="773"/>
      <c r="K1485" s="773"/>
      <c r="L1485" s="773"/>
      <c r="M1485" s="773"/>
      <c r="N1485" s="773"/>
      <c r="O1485" s="773"/>
      <c r="P1485" s="773"/>
      <c r="Q1485" s="770"/>
      <c r="R1485" s="772" t="s">
        <v>168</v>
      </c>
      <c r="S1485" s="772"/>
      <c r="T1485" s="772"/>
      <c r="U1485" s="773" t="str">
        <f>IF(AND(AD1489=""),"",'Result Sheet'!$F$2)</f>
        <v/>
      </c>
      <c r="V1485" s="773"/>
      <c r="W1485" s="773"/>
      <c r="X1485" s="773"/>
      <c r="Y1485" s="773"/>
      <c r="Z1485" s="773"/>
      <c r="AA1485" s="773"/>
      <c r="AB1485" s="773"/>
      <c r="AC1485" s="773"/>
      <c r="AD1485" s="773"/>
      <c r="AE1485" s="773"/>
      <c r="AF1485" s="773"/>
    </row>
    <row r="1486" spans="1:32" ht="21.9" customHeight="1">
      <c r="A1486" s="166" t="str">
        <f>IF(N1489="","",A1485+1)</f>
        <v/>
      </c>
      <c r="B1486" s="164" t="s">
        <v>169</v>
      </c>
      <c r="C1486" s="748" t="str">
        <f>IFERROR(VLOOKUP(N1489,Marks,2,0),"")</f>
        <v/>
      </c>
      <c r="D1486" s="748"/>
      <c r="E1486" s="766" t="s">
        <v>212</v>
      </c>
      <c r="F1486" s="766"/>
      <c r="G1486" s="766"/>
      <c r="H1486" s="748" t="str">
        <f>IFERROR(VLOOKUP(N1489,Marks,3,0),"")</f>
        <v/>
      </c>
      <c r="I1486" s="748"/>
      <c r="J1486" s="749" t="s">
        <v>205</v>
      </c>
      <c r="K1486" s="749"/>
      <c r="L1486" s="749"/>
      <c r="M1486" s="749"/>
      <c r="N1486" s="750" t="str">
        <f>IF(AND(N1489=""),"",'Marks Entry 1st'!$I$2)</f>
        <v/>
      </c>
      <c r="O1486" s="750"/>
      <c r="P1486" s="750"/>
      <c r="Q1486" s="770"/>
      <c r="R1486" s="164" t="s">
        <v>169</v>
      </c>
      <c r="S1486" s="748" t="str">
        <f>IFERROR(VLOOKUP(AD1489,Marks,2,0),"")</f>
        <v/>
      </c>
      <c r="T1486" s="748"/>
      <c r="U1486" s="766" t="s">
        <v>212</v>
      </c>
      <c r="V1486" s="766"/>
      <c r="W1486" s="766"/>
      <c r="X1486" s="748" t="str">
        <f>IFERROR(VLOOKUP(AD1489,Marks,3,0),"")</f>
        <v/>
      </c>
      <c r="Y1486" s="748"/>
      <c r="Z1486" s="749" t="s">
        <v>205</v>
      </c>
      <c r="AA1486" s="749"/>
      <c r="AB1486" s="749"/>
      <c r="AC1486" s="749"/>
      <c r="AD1486" s="750" t="str">
        <f>IF(AND(AD1489=""),"",'Marks Entry 1st'!$I$2)</f>
        <v/>
      </c>
      <c r="AE1486" s="750"/>
      <c r="AF1486" s="750"/>
    </row>
    <row r="1487" spans="1:32" ht="21.9" customHeight="1">
      <c r="A1487" s="166" t="str">
        <f>IF(N1489="","",A1486+1)</f>
        <v/>
      </c>
      <c r="B1487" s="751" t="s">
        <v>206</v>
      </c>
      <c r="C1487" s="751"/>
      <c r="D1487" s="751"/>
      <c r="E1487" s="752" t="str">
        <f>IFERROR(VLOOKUP(N1489,Marks,6,0),"")</f>
        <v/>
      </c>
      <c r="F1487" s="752"/>
      <c r="G1487" s="752"/>
      <c r="H1487" s="752"/>
      <c r="I1487" s="752"/>
      <c r="J1487" s="753" t="s">
        <v>209</v>
      </c>
      <c r="K1487" s="753"/>
      <c r="L1487" s="753"/>
      <c r="M1487" s="753"/>
      <c r="N1487" s="754" t="str">
        <f>IFERROR(VLOOKUP(N1489,Marks,5,0),"")</f>
        <v/>
      </c>
      <c r="O1487" s="754"/>
      <c r="P1487" s="754"/>
      <c r="Q1487" s="770"/>
      <c r="R1487" s="751" t="s">
        <v>206</v>
      </c>
      <c r="S1487" s="751"/>
      <c r="T1487" s="751"/>
      <c r="U1487" s="752" t="str">
        <f>IFERROR(VLOOKUP(AD1489,Marks,6,0),"")</f>
        <v/>
      </c>
      <c r="V1487" s="752"/>
      <c r="W1487" s="752"/>
      <c r="X1487" s="752"/>
      <c r="Y1487" s="752"/>
      <c r="Z1487" s="753" t="s">
        <v>209</v>
      </c>
      <c r="AA1487" s="753"/>
      <c r="AB1487" s="753"/>
      <c r="AC1487" s="753"/>
      <c r="AD1487" s="754" t="str">
        <f>IFERROR(VLOOKUP(AD1489,Marks,5,0),"")</f>
        <v/>
      </c>
      <c r="AE1487" s="754"/>
      <c r="AF1487" s="754"/>
    </row>
    <row r="1488" spans="1:32" ht="21.9" customHeight="1">
      <c r="A1488" s="166" t="str">
        <f>IF(N1489="","",A1487+1)</f>
        <v/>
      </c>
      <c r="B1488" s="751" t="s">
        <v>207</v>
      </c>
      <c r="C1488" s="751"/>
      <c r="D1488" s="751"/>
      <c r="E1488" s="752" t="str">
        <f>IFERROR(VLOOKUP(N1489,Marks,7,0),"")</f>
        <v/>
      </c>
      <c r="F1488" s="752"/>
      <c r="G1488" s="752"/>
      <c r="H1488" s="752"/>
      <c r="I1488" s="752"/>
      <c r="J1488" s="753" t="s">
        <v>210</v>
      </c>
      <c r="K1488" s="753"/>
      <c r="L1488" s="753"/>
      <c r="M1488" s="753"/>
      <c r="N1488" s="767" t="str">
        <f>IFERROR(VLOOKUP(N1489,Marks,4,0),"")</f>
        <v/>
      </c>
      <c r="O1488" s="767"/>
      <c r="P1488" s="767"/>
      <c r="Q1488" s="770"/>
      <c r="R1488" s="751" t="s">
        <v>207</v>
      </c>
      <c r="S1488" s="751"/>
      <c r="T1488" s="751"/>
      <c r="U1488" s="752" t="str">
        <f>IFERROR(VLOOKUP(AD1489,Marks,7,0),"")</f>
        <v/>
      </c>
      <c r="V1488" s="752"/>
      <c r="W1488" s="752"/>
      <c r="X1488" s="752"/>
      <c r="Y1488" s="752"/>
      <c r="Z1488" s="753" t="s">
        <v>210</v>
      </c>
      <c r="AA1488" s="753"/>
      <c r="AB1488" s="753"/>
      <c r="AC1488" s="753"/>
      <c r="AD1488" s="767" t="str">
        <f>IFERROR(VLOOKUP(AD1489,Marks,4,0),"")</f>
        <v/>
      </c>
      <c r="AE1488" s="767"/>
      <c r="AF1488" s="767"/>
    </row>
    <row r="1489" spans="1:32" ht="21.9" customHeight="1">
      <c r="A1489" s="166" t="str">
        <f>IF(N1489="","",A1488+1)</f>
        <v/>
      </c>
      <c r="B1489" s="751" t="s">
        <v>208</v>
      </c>
      <c r="C1489" s="751"/>
      <c r="D1489" s="751"/>
      <c r="E1489" s="752" t="str">
        <f>IFERROR(VLOOKUP(N1489,Marks,8,0),"")</f>
        <v/>
      </c>
      <c r="F1489" s="752"/>
      <c r="G1489" s="752"/>
      <c r="H1489" s="752"/>
      <c r="I1489" s="752"/>
      <c r="J1489" s="753" t="s">
        <v>211</v>
      </c>
      <c r="K1489" s="753"/>
      <c r="L1489" s="753"/>
      <c r="M1489" s="753"/>
      <c r="N1489" s="760" t="str">
        <f>IF(AD1463="","",IF(AND(AD1463+1&gt;$AN$6),"",AD1463+1))</f>
        <v/>
      </c>
      <c r="O1489" s="760"/>
      <c r="P1489" s="760"/>
      <c r="Q1489" s="770"/>
      <c r="R1489" s="751" t="s">
        <v>208</v>
      </c>
      <c r="S1489" s="751"/>
      <c r="T1489" s="751"/>
      <c r="U1489" s="752" t="str">
        <f>IFERROR(VLOOKUP(AD1489,Marks,8,0),"")</f>
        <v/>
      </c>
      <c r="V1489" s="752"/>
      <c r="W1489" s="752"/>
      <c r="X1489" s="752"/>
      <c r="Y1489" s="752"/>
      <c r="Z1489" s="753" t="s">
        <v>211</v>
      </c>
      <c r="AA1489" s="753"/>
      <c r="AB1489" s="753"/>
      <c r="AC1489" s="753"/>
      <c r="AD1489" s="761" t="str">
        <f>IF(N1489="","",IF(AND(N1489+1&gt;$AN$6),"",N1489+1))</f>
        <v/>
      </c>
      <c r="AE1489" s="761"/>
      <c r="AF1489" s="761"/>
    </row>
    <row r="1490" spans="1:32" ht="9" customHeight="1">
      <c r="A1490" s="166" t="str">
        <f>IF(N1489="","",A1489+1)</f>
        <v/>
      </c>
      <c r="B1490" s="123"/>
      <c r="C1490" s="123"/>
      <c r="D1490" s="123"/>
      <c r="E1490" s="124"/>
      <c r="F1490" s="124"/>
      <c r="G1490" s="124"/>
      <c r="H1490" s="123"/>
      <c r="I1490" s="123"/>
      <c r="J1490" s="125"/>
      <c r="K1490" s="125"/>
      <c r="L1490" s="125"/>
      <c r="M1490" s="76"/>
      <c r="N1490" s="76"/>
      <c r="O1490" s="76"/>
      <c r="P1490" s="76"/>
      <c r="Q1490" s="770"/>
      <c r="R1490" s="123"/>
      <c r="S1490" s="123"/>
      <c r="T1490" s="123"/>
      <c r="U1490" s="124"/>
      <c r="V1490" s="124"/>
      <c r="W1490" s="124"/>
      <c r="X1490" s="123"/>
      <c r="Y1490" s="123"/>
      <c r="Z1490" s="125"/>
      <c r="AA1490" s="125"/>
      <c r="AB1490" s="125"/>
      <c r="AC1490" s="76"/>
      <c r="AD1490" s="76"/>
      <c r="AE1490" s="76"/>
      <c r="AF1490" s="76"/>
    </row>
    <row r="1491" spans="1:32" ht="21" customHeight="1">
      <c r="A1491" s="166" t="str">
        <f>IF(N1489="","",A1490+1)</f>
        <v/>
      </c>
      <c r="B1491" s="762" t="s">
        <v>213</v>
      </c>
      <c r="C1491" s="610" t="s">
        <v>214</v>
      </c>
      <c r="D1491" s="610"/>
      <c r="E1491" s="610"/>
      <c r="F1491" s="763" t="s">
        <v>13</v>
      </c>
      <c r="G1491" s="764"/>
      <c r="H1491" s="764"/>
      <c r="I1491" s="765"/>
      <c r="J1491" s="613" t="s">
        <v>184</v>
      </c>
      <c r="K1491" s="614" t="s">
        <v>167</v>
      </c>
      <c r="L1491" s="615"/>
      <c r="M1491" s="615"/>
      <c r="N1491" s="616"/>
      <c r="O1491" s="580" t="s">
        <v>185</v>
      </c>
      <c r="P1491" s="581" t="s">
        <v>186</v>
      </c>
      <c r="Q1491" s="770"/>
      <c r="R1491" s="762" t="s">
        <v>213</v>
      </c>
      <c r="S1491" s="610" t="s">
        <v>214</v>
      </c>
      <c r="T1491" s="610"/>
      <c r="U1491" s="610"/>
      <c r="V1491" s="763" t="s">
        <v>13</v>
      </c>
      <c r="W1491" s="764"/>
      <c r="X1491" s="764"/>
      <c r="Y1491" s="765"/>
      <c r="Z1491" s="613" t="s">
        <v>184</v>
      </c>
      <c r="AA1491" s="614" t="s">
        <v>167</v>
      </c>
      <c r="AB1491" s="615"/>
      <c r="AC1491" s="615"/>
      <c r="AD1491" s="616"/>
      <c r="AE1491" s="580" t="s">
        <v>185</v>
      </c>
      <c r="AF1491" s="581" t="s">
        <v>186</v>
      </c>
    </row>
    <row r="1492" spans="1:32" ht="90.75" customHeight="1">
      <c r="A1492" s="166" t="str">
        <f>IF(N1489="","",A1491+1)</f>
        <v/>
      </c>
      <c r="B1492" s="762"/>
      <c r="C1492" s="171" t="s">
        <v>11</v>
      </c>
      <c r="D1492" s="171" t="s">
        <v>180</v>
      </c>
      <c r="E1492" s="171" t="s">
        <v>108</v>
      </c>
      <c r="F1492" s="171" t="s">
        <v>182</v>
      </c>
      <c r="G1492" s="171" t="s">
        <v>183</v>
      </c>
      <c r="H1492" s="305" t="s">
        <v>10</v>
      </c>
      <c r="I1492" s="171" t="s">
        <v>108</v>
      </c>
      <c r="J1492" s="613"/>
      <c r="K1492" s="172" t="s">
        <v>182</v>
      </c>
      <c r="L1492" s="172" t="s">
        <v>183</v>
      </c>
      <c r="M1492" s="173" t="s">
        <v>10</v>
      </c>
      <c r="N1492" s="171" t="s">
        <v>108</v>
      </c>
      <c r="O1492" s="580"/>
      <c r="P1492" s="736"/>
      <c r="Q1492" s="770"/>
      <c r="R1492" s="762"/>
      <c r="S1492" s="171" t="s">
        <v>11</v>
      </c>
      <c r="T1492" s="171" t="s">
        <v>180</v>
      </c>
      <c r="U1492" s="171" t="s">
        <v>108</v>
      </c>
      <c r="V1492" s="171" t="s">
        <v>182</v>
      </c>
      <c r="W1492" s="171" t="s">
        <v>183</v>
      </c>
      <c r="X1492" s="305" t="s">
        <v>10</v>
      </c>
      <c r="Y1492" s="171" t="s">
        <v>108</v>
      </c>
      <c r="Z1492" s="613"/>
      <c r="AA1492" s="172" t="s">
        <v>182</v>
      </c>
      <c r="AB1492" s="172" t="s">
        <v>183</v>
      </c>
      <c r="AC1492" s="173" t="s">
        <v>10</v>
      </c>
      <c r="AD1492" s="171" t="s">
        <v>108</v>
      </c>
      <c r="AE1492" s="580"/>
      <c r="AF1492" s="736">
        <v>0</v>
      </c>
    </row>
    <row r="1493" spans="1:32" ht="18.75" customHeight="1">
      <c r="A1493" s="166" t="str">
        <f>IF(N1489="","",A1492+1)</f>
        <v/>
      </c>
      <c r="B1493" s="762"/>
      <c r="C1493" s="390">
        <v>20</v>
      </c>
      <c r="D1493" s="390">
        <v>20</v>
      </c>
      <c r="E1493" s="116">
        <v>40</v>
      </c>
      <c r="F1493" s="390">
        <v>30</v>
      </c>
      <c r="G1493" s="390">
        <v>18</v>
      </c>
      <c r="H1493" s="390">
        <v>12</v>
      </c>
      <c r="I1493" s="116">
        <v>60</v>
      </c>
      <c r="J1493" s="118">
        <v>100</v>
      </c>
      <c r="K1493" s="390">
        <v>50</v>
      </c>
      <c r="L1493" s="390">
        <v>30</v>
      </c>
      <c r="M1493" s="390">
        <v>20</v>
      </c>
      <c r="N1493" s="116">
        <v>100</v>
      </c>
      <c r="O1493" s="118">
        <v>200</v>
      </c>
      <c r="P1493" s="775" t="str">
        <f>IF(AND(N1489="",C1486="",E1487="",N1487=""),"",IF(OR(C1486=1,C1486=2),600,800))</f>
        <v/>
      </c>
      <c r="Q1493" s="770"/>
      <c r="R1493" s="762"/>
      <c r="S1493" s="390">
        <v>20</v>
      </c>
      <c r="T1493" s="390">
        <v>20</v>
      </c>
      <c r="U1493" s="116">
        <v>40</v>
      </c>
      <c r="V1493" s="390">
        <v>30</v>
      </c>
      <c r="W1493" s="390">
        <v>18</v>
      </c>
      <c r="X1493" s="390">
        <v>12</v>
      </c>
      <c r="Y1493" s="116">
        <v>60</v>
      </c>
      <c r="Z1493" s="118">
        <v>100</v>
      </c>
      <c r="AA1493" s="390">
        <v>50</v>
      </c>
      <c r="AB1493" s="390">
        <v>30</v>
      </c>
      <c r="AC1493" s="390">
        <v>20</v>
      </c>
      <c r="AD1493" s="116">
        <v>100</v>
      </c>
      <c r="AE1493" s="118">
        <v>200</v>
      </c>
      <c r="AF1493" s="775" t="str">
        <f>IF(AND(AD1489="",S1486="",U1487="",AD1487=""),"",IF(OR(S1486=1,S1486=2),600,800))</f>
        <v/>
      </c>
    </row>
    <row r="1494" spans="1:32" ht="21" customHeight="1">
      <c r="A1494" s="166" t="str">
        <f>IF(N1489="","",A1493+1)</f>
        <v/>
      </c>
      <c r="B1494" s="122" t="str">
        <f>'Result Sheet'!$L$4</f>
        <v xml:space="preserve">हिन्दी </v>
      </c>
      <c r="C1494" s="391" t="str">
        <f>IFERROR(VLOOKUP(N1489,Marks,11,0),"")</f>
        <v/>
      </c>
      <c r="D1494" s="391" t="str">
        <f>IFERROR(VLOOKUP(N1489,Marks,12,0),"")</f>
        <v/>
      </c>
      <c r="E1494" s="117" t="str">
        <f>IFERROR(VLOOKUP(N1489,Marks,13,0),"")</f>
        <v/>
      </c>
      <c r="F1494" s="391" t="str">
        <f>IFERROR(VLOOKUP(N1489,Marks,14,0),"")</f>
        <v/>
      </c>
      <c r="G1494" s="391" t="str">
        <f>IFERROR(VLOOKUP(N1489,Marks,15,0),"")</f>
        <v/>
      </c>
      <c r="H1494" s="391" t="str">
        <f>IFERROR(VLOOKUP(N1489,Marks,16,0),"")</f>
        <v/>
      </c>
      <c r="I1494" s="117" t="str">
        <f>IFERROR(VLOOKUP(N1489,Marks,17,0),"")</f>
        <v/>
      </c>
      <c r="J1494" s="119">
        <f>IFERROR(VLOOKUP(N1489,Marks,18,0),"")</f>
        <v>0</v>
      </c>
      <c r="K1494" s="391" t="str">
        <f>IFERROR(VLOOKUP(N1489,Marks,19,0),"")</f>
        <v/>
      </c>
      <c r="L1494" s="391" t="str">
        <f>IFERROR(VLOOKUP(N1489,Marks,20,0),"")</f>
        <v/>
      </c>
      <c r="M1494" s="391" t="str">
        <f>IFERROR(VLOOKUP(N1489,Marks,21,0),"")</f>
        <v/>
      </c>
      <c r="N1494" s="117" t="str">
        <f>IFERROR(VLOOKUP(N1489,Marks,22,0),"")</f>
        <v/>
      </c>
      <c r="O1494" s="119" t="str">
        <f>IFERROR(VLOOKUP(N1489,Marks,23,0),"")</f>
        <v/>
      </c>
      <c r="P1494" s="323" t="str">
        <f>IFERROR(VLOOKUP(N1489,Marks,29,0),"")</f>
        <v/>
      </c>
      <c r="Q1494" s="770"/>
      <c r="R1494" s="122" t="str">
        <f>'Result Sheet'!$L$4</f>
        <v xml:space="preserve">हिन्दी </v>
      </c>
      <c r="S1494" s="391" t="str">
        <f>IFERROR(VLOOKUP(AD1489,Marks,11,0),"")</f>
        <v/>
      </c>
      <c r="T1494" s="391" t="str">
        <f>IFERROR(VLOOKUP(AD1489,Marks,12,0),"")</f>
        <v/>
      </c>
      <c r="U1494" s="117" t="str">
        <f>IFERROR(VLOOKUP(AD1489,Marks,13,0),"")</f>
        <v/>
      </c>
      <c r="V1494" s="391" t="str">
        <f>IFERROR(VLOOKUP(AD1489,Marks,14,0),"")</f>
        <v/>
      </c>
      <c r="W1494" s="391" t="str">
        <f>IFERROR(VLOOKUP(AD1489,Marks,15,0),"")</f>
        <v/>
      </c>
      <c r="X1494" s="391" t="str">
        <f>IFERROR(VLOOKUP(AD1489,Marks,16,0),"")</f>
        <v/>
      </c>
      <c r="Y1494" s="117" t="str">
        <f>IFERROR(VLOOKUP(AD1489,Marks,17,0),"")</f>
        <v/>
      </c>
      <c r="Z1494" s="119">
        <f>IFERROR(VLOOKUP(AD1489,Marks,18,0),"")</f>
        <v>0</v>
      </c>
      <c r="AA1494" s="391" t="str">
        <f>IFERROR(VLOOKUP(AD1489,Marks,19,0),"")</f>
        <v/>
      </c>
      <c r="AB1494" s="391" t="str">
        <f>IFERROR(VLOOKUP(AD1489,Marks,20,0),"")</f>
        <v/>
      </c>
      <c r="AC1494" s="391" t="str">
        <f>IFERROR(VLOOKUP(AD1489,Marks,21,0),"")</f>
        <v/>
      </c>
      <c r="AD1494" s="117" t="str">
        <f>IFERROR(VLOOKUP(AD1489,Marks,22,0),"")</f>
        <v/>
      </c>
      <c r="AE1494" s="119" t="str">
        <f>IFERROR(VLOOKUP(AD1489,Marks,23,0),"")</f>
        <v/>
      </c>
      <c r="AF1494" s="323" t="str">
        <f>IFERROR(VLOOKUP(AD1489,Marks,29,0),"")</f>
        <v/>
      </c>
    </row>
    <row r="1495" spans="1:32" ht="21" customHeight="1">
      <c r="A1495" s="166" t="str">
        <f>IF(N1489="","",A1494+1)</f>
        <v/>
      </c>
      <c r="B1495" s="122" t="str">
        <f>'Result Sheet'!$AE$4</f>
        <v xml:space="preserve">अंग्रेजी </v>
      </c>
      <c r="C1495" s="391" t="str">
        <f>IFERROR(VLOOKUP(N1489,Marks,30,0),"")</f>
        <v/>
      </c>
      <c r="D1495" s="391" t="str">
        <f>IFERROR(VLOOKUP(N1489,Marks,31,0),"")</f>
        <v/>
      </c>
      <c r="E1495" s="117" t="str">
        <f>IFERROR(VLOOKUP(N1489,Marks,32,0),"")</f>
        <v/>
      </c>
      <c r="F1495" s="391" t="str">
        <f>IFERROR(VLOOKUP(N1489,Marks,33,0),"")</f>
        <v/>
      </c>
      <c r="G1495" s="391" t="str">
        <f>IFERROR(VLOOKUP(N1489,Marks,34,0),"")</f>
        <v/>
      </c>
      <c r="H1495" s="391" t="str">
        <f>IFERROR(VLOOKUP(N1489,Marks,35,0),"")</f>
        <v/>
      </c>
      <c r="I1495" s="117" t="str">
        <f>IFERROR(VLOOKUP(N1489,Marks,36,0),"")</f>
        <v/>
      </c>
      <c r="J1495" s="119">
        <f>IFERROR(VLOOKUP(N1489,Marks,37,0),"")</f>
        <v>0</v>
      </c>
      <c r="K1495" s="391" t="str">
        <f>IFERROR(VLOOKUP(N1489,Marks,38,0),"")</f>
        <v/>
      </c>
      <c r="L1495" s="391" t="str">
        <f>IFERROR(VLOOKUP(N1489,Marks,39,0),"")</f>
        <v/>
      </c>
      <c r="M1495" s="391" t="str">
        <f>IFERROR(VLOOKUP(N1489,Marks,40,0),"")</f>
        <v/>
      </c>
      <c r="N1495" s="117" t="str">
        <f>IFERROR(VLOOKUP(N1489,Marks,41,0),"")</f>
        <v/>
      </c>
      <c r="O1495" s="119" t="str">
        <f>IFERROR(VLOOKUP(N1489,Marks,42,0),"")</f>
        <v/>
      </c>
      <c r="P1495" s="323" t="str">
        <f>IFERROR(VLOOKUP(N1489,Marks,48,0),"")</f>
        <v/>
      </c>
      <c r="Q1495" s="770"/>
      <c r="R1495" s="122" t="str">
        <f>'Result Sheet'!$AE$4</f>
        <v xml:space="preserve">अंग्रेजी </v>
      </c>
      <c r="S1495" s="391" t="str">
        <f>IFERROR(VLOOKUP(AD1489,Marks,30,0),"")</f>
        <v/>
      </c>
      <c r="T1495" s="391" t="str">
        <f>IFERROR(VLOOKUP(AD1489,Marks,31,0),"")</f>
        <v/>
      </c>
      <c r="U1495" s="117" t="str">
        <f>IFERROR(VLOOKUP(AD1489,Marks,32,0),"")</f>
        <v/>
      </c>
      <c r="V1495" s="391" t="str">
        <f>IFERROR(VLOOKUP(AD1489,Marks,33,0),"")</f>
        <v/>
      </c>
      <c r="W1495" s="391" t="str">
        <f>IFERROR(VLOOKUP(AD1489,Marks,34,0),"")</f>
        <v/>
      </c>
      <c r="X1495" s="391" t="str">
        <f>IFERROR(VLOOKUP(AD1489,Marks,35,0),"")</f>
        <v/>
      </c>
      <c r="Y1495" s="117" t="str">
        <f>IFERROR(VLOOKUP(AD1489,Marks,36,0),"")</f>
        <v/>
      </c>
      <c r="Z1495" s="119">
        <f>IFERROR(VLOOKUP(AD1489,Marks,37,0),"")</f>
        <v>0</v>
      </c>
      <c r="AA1495" s="391" t="str">
        <f>IFERROR(VLOOKUP(AD1489,Marks,38,0),"")</f>
        <v/>
      </c>
      <c r="AB1495" s="391" t="str">
        <f>IFERROR(VLOOKUP(AD1489,Marks,39,0),"")</f>
        <v/>
      </c>
      <c r="AC1495" s="391" t="str">
        <f>IFERROR(VLOOKUP(AD1489,Marks,40,0),"")</f>
        <v/>
      </c>
      <c r="AD1495" s="117" t="str">
        <f>IFERROR(VLOOKUP(AD1489,Marks,41,0),"")</f>
        <v/>
      </c>
      <c r="AE1495" s="119" t="str">
        <f>IFERROR(VLOOKUP(AD1489,Marks,42,0),"")</f>
        <v/>
      </c>
      <c r="AF1495" s="323" t="str">
        <f>IFERROR(VLOOKUP(AD1489,Marks,48,0),"")</f>
        <v/>
      </c>
    </row>
    <row r="1496" spans="1:32" ht="21" customHeight="1">
      <c r="A1496" s="166" t="str">
        <f>IF(N1489="","",A1495+1)</f>
        <v/>
      </c>
      <c r="B1496" s="122" t="str">
        <f>'Result Sheet'!$AX$4</f>
        <v xml:space="preserve">गणित </v>
      </c>
      <c r="C1496" s="391" t="str">
        <f>IFERROR(VLOOKUP(N1489,Marks,49,0),"")</f>
        <v/>
      </c>
      <c r="D1496" s="391" t="str">
        <f>IFERROR(VLOOKUP(N1489,Marks,50,0),"")</f>
        <v/>
      </c>
      <c r="E1496" s="117" t="str">
        <f>IFERROR(VLOOKUP(N1489,Marks,51,0),"")</f>
        <v/>
      </c>
      <c r="F1496" s="391" t="str">
        <f>IFERROR(VLOOKUP(N1489,Marks,52,0),"")</f>
        <v/>
      </c>
      <c r="G1496" s="391" t="str">
        <f>IFERROR(VLOOKUP(N1489,Marks,53,0),"")</f>
        <v/>
      </c>
      <c r="H1496" s="391" t="str">
        <f>IFERROR(VLOOKUP(N1489,Marks,54,0),"")</f>
        <v/>
      </c>
      <c r="I1496" s="117" t="str">
        <f>IFERROR(VLOOKUP(N1489,Marks,55,0),"")</f>
        <v/>
      </c>
      <c r="J1496" s="119">
        <f>IFERROR(VLOOKUP(N1489,Marks,56,0),"")</f>
        <v>0</v>
      </c>
      <c r="K1496" s="391" t="str">
        <f>IFERROR(VLOOKUP(N1489,Marks,57,0),"")</f>
        <v/>
      </c>
      <c r="L1496" s="391" t="str">
        <f>IFERROR(VLOOKUP(N1489,Marks,58,0),"")</f>
        <v/>
      </c>
      <c r="M1496" s="391" t="str">
        <f>IFERROR(VLOOKUP(N1489,Marks,59,0),"")</f>
        <v/>
      </c>
      <c r="N1496" s="117" t="str">
        <f>IFERROR(VLOOKUP(N1489,Marks,60,0),"")</f>
        <v/>
      </c>
      <c r="O1496" s="119" t="str">
        <f>IFERROR(VLOOKUP(N1489,Marks,61,0),"")</f>
        <v/>
      </c>
      <c r="P1496" s="323" t="str">
        <f>IFERROR(VLOOKUP(N1489,Marks,67,0),"")</f>
        <v/>
      </c>
      <c r="Q1496" s="770"/>
      <c r="R1496" s="122" t="str">
        <f>'Result Sheet'!$AX$4</f>
        <v xml:space="preserve">गणित </v>
      </c>
      <c r="S1496" s="391" t="str">
        <f>IFERROR(VLOOKUP(AD1489,Marks,49,0),"")</f>
        <v/>
      </c>
      <c r="T1496" s="391" t="str">
        <f>IFERROR(VLOOKUP(AD1489,Marks,50,0),"")</f>
        <v/>
      </c>
      <c r="U1496" s="117" t="str">
        <f>IFERROR(VLOOKUP(AD1489,Marks,51,0),"")</f>
        <v/>
      </c>
      <c r="V1496" s="391" t="str">
        <f>IFERROR(VLOOKUP(AD1489,Marks,52,0),"")</f>
        <v/>
      </c>
      <c r="W1496" s="391" t="str">
        <f>IFERROR(VLOOKUP(AD1489,Marks,53,0),"")</f>
        <v/>
      </c>
      <c r="X1496" s="391" t="str">
        <f>IFERROR(VLOOKUP(AD1489,Marks,54,0),"")</f>
        <v/>
      </c>
      <c r="Y1496" s="117" t="str">
        <f>IFERROR(VLOOKUP(AD1489,Marks,55,0),"")</f>
        <v/>
      </c>
      <c r="Z1496" s="119">
        <f>IFERROR(VLOOKUP(AD1489,Marks,56,0),"")</f>
        <v>0</v>
      </c>
      <c r="AA1496" s="391" t="str">
        <f>IFERROR(VLOOKUP(AD1489,Marks,57,0),"")</f>
        <v/>
      </c>
      <c r="AB1496" s="391" t="str">
        <f>IFERROR(VLOOKUP(AD1489,Marks,58,0),"")</f>
        <v/>
      </c>
      <c r="AC1496" s="391" t="str">
        <f>IFERROR(VLOOKUP(AD1489,Marks,59,0),"")</f>
        <v/>
      </c>
      <c r="AD1496" s="117" t="str">
        <f>IFERROR(VLOOKUP(AD1489,Marks,60,0),"")</f>
        <v/>
      </c>
      <c r="AE1496" s="119" t="str">
        <f>IFERROR(VLOOKUP(AD1489,Marks,61,0),"")</f>
        <v/>
      </c>
      <c r="AF1496" s="323" t="str">
        <f>IFERROR(VLOOKUP(AD1489,Marks,67,0),"")</f>
        <v/>
      </c>
    </row>
    <row r="1497" spans="1:32" ht="21" customHeight="1">
      <c r="A1497" s="166" t="str">
        <f>IF(N1489="","",A1496+1)</f>
        <v/>
      </c>
      <c r="B1497" s="122" t="str">
        <f>'Result Sheet'!$BQ$4</f>
        <v xml:space="preserve">पर्यावरण अध्ययन </v>
      </c>
      <c r="C1497" s="391" t="str">
        <f>IFERROR(VLOOKUP(N1489,Marks,68,0),"")</f>
        <v/>
      </c>
      <c r="D1497" s="391" t="str">
        <f>IFERROR(VLOOKUP(N1489,Marks,69,0),"")</f>
        <v/>
      </c>
      <c r="E1497" s="117" t="str">
        <f>IFERROR(VLOOKUP(N1489,Marks,70,0),"")</f>
        <v/>
      </c>
      <c r="F1497" s="391" t="str">
        <f>IFERROR(VLOOKUP(N1489,Marks,71,0),"")</f>
        <v/>
      </c>
      <c r="G1497" s="391" t="str">
        <f>IFERROR(VLOOKUP(N1489,Marks,72,0),"")</f>
        <v/>
      </c>
      <c r="H1497" s="391" t="str">
        <f>IFERROR(VLOOKUP(N1489,Marks,73,0),"")</f>
        <v/>
      </c>
      <c r="I1497" s="117" t="str">
        <f>IFERROR(VLOOKUP(N1489,Marks,74,0),"")</f>
        <v/>
      </c>
      <c r="J1497" s="119">
        <f>IFERROR(VLOOKUP(N1489,Marks,75,0),"")</f>
        <v>0</v>
      </c>
      <c r="K1497" s="391" t="str">
        <f>IFERROR(VLOOKUP(N1489,Marks,76,0),"")</f>
        <v/>
      </c>
      <c r="L1497" s="391" t="str">
        <f>IFERROR(VLOOKUP(N1489,Marks,77,0),"")</f>
        <v/>
      </c>
      <c r="M1497" s="391" t="str">
        <f>IFERROR(VLOOKUP(N1489,Marks,78,0),"")</f>
        <v/>
      </c>
      <c r="N1497" s="117" t="str">
        <f>IFERROR(VLOOKUP(N1489,Marks,79,0),"")</f>
        <v/>
      </c>
      <c r="O1497" s="119" t="str">
        <f>IFERROR(VLOOKUP(N1489,Marks,80,0),"")</f>
        <v/>
      </c>
      <c r="P1497" s="323" t="str">
        <f>IFERROR(VLOOKUP(N1489,Marks,86,0),"")</f>
        <v/>
      </c>
      <c r="Q1497" s="770"/>
      <c r="R1497" s="122" t="str">
        <f>'Result Sheet'!$BQ$4</f>
        <v xml:space="preserve">पर्यावरण अध्ययन </v>
      </c>
      <c r="S1497" s="391" t="str">
        <f>IFERROR(VLOOKUP(AD1489,Marks,68,0),"")</f>
        <v/>
      </c>
      <c r="T1497" s="391" t="str">
        <f>IFERROR(VLOOKUP(AD1489,Marks,69,0),"")</f>
        <v/>
      </c>
      <c r="U1497" s="117" t="str">
        <f>IFERROR(VLOOKUP(AD1489,Marks,70,0),"")</f>
        <v/>
      </c>
      <c r="V1497" s="391" t="str">
        <f>IFERROR(VLOOKUP(AD1489,Marks,71,0),"")</f>
        <v/>
      </c>
      <c r="W1497" s="391" t="str">
        <f>IFERROR(VLOOKUP(AD1489,Marks,72,0),"")</f>
        <v/>
      </c>
      <c r="X1497" s="391" t="str">
        <f>IFERROR(VLOOKUP(AD1489,Marks,73,0),"")</f>
        <v/>
      </c>
      <c r="Y1497" s="117" t="str">
        <f>IFERROR(VLOOKUP(AD1489,Marks,74,0),"")</f>
        <v/>
      </c>
      <c r="Z1497" s="119">
        <f>IFERROR(VLOOKUP(AD1489,Marks,75,0),"")</f>
        <v>0</v>
      </c>
      <c r="AA1497" s="391" t="str">
        <f>IFERROR(VLOOKUP(AD1489,Marks,76,0),"")</f>
        <v/>
      </c>
      <c r="AB1497" s="391" t="str">
        <f>IFERROR(VLOOKUP(AD1489,Marks,77,0),"")</f>
        <v/>
      </c>
      <c r="AC1497" s="391" t="str">
        <f>IFERROR(VLOOKUP(AD1489,Marks,78,0),"")</f>
        <v/>
      </c>
      <c r="AD1497" s="117" t="str">
        <f>IFERROR(VLOOKUP(AD1489,Marks,79,0),"")</f>
        <v/>
      </c>
      <c r="AE1497" s="119" t="str">
        <f>IFERROR(VLOOKUP(AD1489,Marks,80,0),"")</f>
        <v/>
      </c>
      <c r="AF1497" s="323" t="str">
        <f>IFERROR(VLOOKUP(AD1489,Marks,86,0),"")</f>
        <v/>
      </c>
    </row>
    <row r="1498" spans="1:32" ht="25.5" customHeight="1">
      <c r="A1498" s="166" t="str">
        <f>IF(N1489="","",A1497+1)</f>
        <v/>
      </c>
      <c r="B1498" s="392" t="s">
        <v>215</v>
      </c>
      <c r="C1498" s="120" t="str">
        <f>IF(AND(C1494="",C1495="",C1496="",C1497=""),"",IF(OR(C1486=1,C1486=2),SUM(C1494:C1496),SUM(C1494:C1497)))</f>
        <v/>
      </c>
      <c r="D1498" s="120" t="str">
        <f>IF(AND(D1494="",D1495="",D1496="",D1497=""),"",IF(OR(C1486=1,C1486=2),SUM(D1494:D1496),SUM(D1494:D1497)))</f>
        <v/>
      </c>
      <c r="E1498" s="120" t="str">
        <f>IF(AND(E1494="",E1495="",E1496="",E1497=""),"",IF(OR(C1486=1,C1486=2),SUM(E1494:E1496),SUM(E1494:E1497)))</f>
        <v/>
      </c>
      <c r="F1498" s="120" t="str">
        <f>IF(AND(F1494="",F1495="",F1496="",F1497=""),"",IF(OR(C1486=1,C1486=2),SUM(F1494:F1496),SUM(F1494:F1497)))</f>
        <v/>
      </c>
      <c r="G1498" s="120" t="str">
        <f>IF(AND(G1494="",G1495="",G1496="",G1497=""),"",IF(OR(C1486=1,C1486=2),SUM(G1494:G1496),SUM(G1494:G1497)))</f>
        <v/>
      </c>
      <c r="H1498" s="120" t="str">
        <f>IF(AND(H1494="",H1495="",H1496="",H1497=""),"",IF(OR(C1486=1,C1486=2),SUM(H1494:H1496),SUM(H1494:H1497)))</f>
        <v/>
      </c>
      <c r="I1498" s="120" t="str">
        <f>IF(AND(I1494="",I1495="",I1496="",I1497=""),"",IF(OR(C1486=1,C1486=2),SUM(I1494:I1496),SUM(I1494:I1497)))</f>
        <v/>
      </c>
      <c r="J1498" s="120">
        <f>IF(AND(J1494="",J1495="",J1496="",J1497=""),"",IF(OR(C1486=1,C1486=2),SUM(J1494:J1496),SUM(J1494:J1497)))</f>
        <v>0</v>
      </c>
      <c r="K1498" s="120" t="str">
        <f>IF(AND(K1494="",K1495="",K1496="",K1497=""),"",IF(OR(C1486=1,C1486=2),SUM(K1494:K1496),SUM(K1494:K1497)))</f>
        <v/>
      </c>
      <c r="L1498" s="120" t="str">
        <f>IF(AND(L1494="",L1495="",L1496="",L1497=""),"",IF(OR(C1486=1,C1486=2),SUM(L1494:L1496),SUM(L1494:L1497)))</f>
        <v/>
      </c>
      <c r="M1498" s="120" t="str">
        <f>IF(AND(M1494="",M1495="",M1496="",M1497=""),"",IF(OR(C1486=1,C1486=2),SUM(M1494:M1496),SUM(M1494:M1497)))</f>
        <v/>
      </c>
      <c r="N1498" s="120" t="str">
        <f>IF(AND(N1494="",N1495="",N1496="",N1497=""),"",IF(OR(C1486=1,C1486=2),SUM(N1494:N1496),SUM(N1494:N1497)))</f>
        <v/>
      </c>
      <c r="O1498" s="120" t="str">
        <f>IF(AND(O1494="",O1495="",O1496="",O1497=""),"",IF(OR(C1486=1,C1486=2),SUM(O1494:O1496),SUM(O1494:O1497)))</f>
        <v/>
      </c>
      <c r="P1498" s="326" t="str">
        <f>IF(OR(N1489="",E1487="",O1498=""),"",IF(O1498&gt;=81%*P1493,"A",IF(O1498&gt;=61%*P1493,"B",IF(O1498&gt;=41%*P1493,"C",IF(O1498&gt;=21%*P1493,"D","E")))))</f>
        <v/>
      </c>
      <c r="Q1498" s="770"/>
      <c r="R1498" s="392" t="s">
        <v>215</v>
      </c>
      <c r="S1498" s="120" t="str">
        <f>IF(AND(S1494="",S1495="",S1496="",S1497=""),"",IF(OR(S1486=1,S1486=2),SUM(S1494:S1496),SUM(S1494:S1497)))</f>
        <v/>
      </c>
      <c r="T1498" s="120" t="str">
        <f>IF(AND(T1494="",T1495="",T1496="",T1497=""),"",IF(OR(S1486=1,S1486=2),SUM(T1494:T1496),SUM(T1494:T1497)))</f>
        <v/>
      </c>
      <c r="U1498" s="120" t="str">
        <f>IF(AND(U1494="",U1495="",U1496="",U1497=""),"",IF(OR(S1486=1,S1486=2),SUM(U1494:U1496),SUM(U1494:U1497)))</f>
        <v/>
      </c>
      <c r="V1498" s="120" t="str">
        <f>IF(AND(V1494="",V1495="",V1496="",V1497=""),"",IF(OR(S1486=1,S1486=2),SUM(V1494:V1496),SUM(V1494:V1497)))</f>
        <v/>
      </c>
      <c r="W1498" s="120" t="str">
        <f>IF(AND(W1494="",W1495="",W1496="",W1497=""),"",IF(OR(S1486=1,S1486=2),SUM(W1494:W1496),SUM(W1494:W1497)))</f>
        <v/>
      </c>
      <c r="X1498" s="120" t="str">
        <f>IF(AND(X1494="",X1495="",X1496="",X1497=""),"",IF(OR(S1486=1,S1486=2),SUM(X1494:X1496),SUM(X1494:X1497)))</f>
        <v/>
      </c>
      <c r="Y1498" s="120" t="str">
        <f>IF(AND(Y1494="",Y1495="",Y1496="",Y1497=""),"",IF(OR(S1486=1,S1486=2),SUM(Y1494:Y1496),SUM(Y1494:Y1497)))</f>
        <v/>
      </c>
      <c r="Z1498" s="120">
        <f>IF(AND(Z1494="",Z1495="",Z1496="",Z1497=""),"",IF(OR(S1486=1,S1486=2),SUM(Z1494:Z1496),SUM(Z1494:Z1497)))</f>
        <v>0</v>
      </c>
      <c r="AA1498" s="120" t="str">
        <f>IF(AND(AA1494="",AA1495="",AA1496="",AA1497=""),"",IF(OR(S1486=1,S1486=2),SUM(AA1494:AA1496),SUM(AA1494:AA1497)))</f>
        <v/>
      </c>
      <c r="AB1498" s="120" t="str">
        <f>IF(AND(AB1494="",AB1495="",AB1496="",AB1497=""),"",IF(OR(S1486=1,S1486=2),SUM(AB1494:AB1496),SUM(AB1494:AB1497)))</f>
        <v/>
      </c>
      <c r="AC1498" s="120" t="str">
        <f>IF(AND(AC1494="",AC1495="",AC1496="",AC1497=""),"",IF(OR(S1486=1,S1486=2),SUM(AC1494:AC1496),SUM(AC1494:AC1497)))</f>
        <v/>
      </c>
      <c r="AD1498" s="120" t="str">
        <f>IF(AND(AD1494="",AD1495="",AD1496="",AD1497=""),"",IF(OR(S1486=1,S1486=2),SUM(AD1494:AD1496),SUM(AD1494:AD1497)))</f>
        <v/>
      </c>
      <c r="AE1498" s="120" t="str">
        <f>IF(AND(AE1494="",AE1495="",AE1496="",AE1497=""),"",IF(OR(S1486=1,S1486=2),SUM(AE1494:AE1496),SUM(AE1494:AE1497)))</f>
        <v/>
      </c>
      <c r="AF1498" s="326" t="str">
        <f>IF(OR(AD1489="",U1487="",AE1498=""),"",IF(AE1498&gt;=81%*AF1493,"A",IF(AE1498&gt;=61%*AF1493,"B",IF(AE1498&gt;=41%*AF1493,"C",IF(AE1498&gt;=21%*AF1493,"D","E")))))</f>
        <v/>
      </c>
    </row>
    <row r="1499" spans="1:32" ht="9" customHeight="1">
      <c r="A1499" s="166" t="str">
        <f>IF(N1489="","",A1498+1)</f>
        <v/>
      </c>
      <c r="B1499" s="737"/>
      <c r="C1499" s="737"/>
      <c r="D1499" s="737"/>
      <c r="E1499" s="737"/>
      <c r="F1499" s="737"/>
      <c r="G1499" s="737"/>
      <c r="H1499" s="737"/>
      <c r="I1499" s="737"/>
      <c r="J1499" s="737"/>
      <c r="K1499" s="737"/>
      <c r="L1499" s="737"/>
      <c r="M1499" s="737"/>
      <c r="N1499" s="737"/>
      <c r="O1499" s="737"/>
      <c r="P1499" s="737"/>
      <c r="Q1499" s="770"/>
      <c r="R1499" s="737"/>
      <c r="S1499" s="737"/>
      <c r="T1499" s="737"/>
      <c r="U1499" s="737"/>
      <c r="V1499" s="737"/>
      <c r="W1499" s="737"/>
      <c r="X1499" s="737"/>
      <c r="Y1499" s="737"/>
      <c r="Z1499" s="737"/>
      <c r="AA1499" s="737"/>
      <c r="AB1499" s="737"/>
      <c r="AC1499" s="737"/>
      <c r="AD1499" s="737"/>
      <c r="AE1499" s="737"/>
      <c r="AF1499" s="737"/>
    </row>
    <row r="1500" spans="1:32" ht="22.5" customHeight="1">
      <c r="A1500" s="166" t="str">
        <f>IF(N1489="","",A1499+1)</f>
        <v/>
      </c>
      <c r="B1500" s="738" t="s">
        <v>213</v>
      </c>
      <c r="C1500" s="738"/>
      <c r="D1500" s="739" t="s">
        <v>229</v>
      </c>
      <c r="E1500" s="740"/>
      <c r="F1500" s="393" t="s">
        <v>186</v>
      </c>
      <c r="G1500" s="738" t="s">
        <v>213</v>
      </c>
      <c r="H1500" s="738"/>
      <c r="I1500" s="739" t="s">
        <v>229</v>
      </c>
      <c r="J1500" s="740"/>
      <c r="K1500" s="393" t="s">
        <v>186</v>
      </c>
      <c r="L1500" s="738" t="s">
        <v>213</v>
      </c>
      <c r="M1500" s="738"/>
      <c r="N1500" s="739" t="s">
        <v>229</v>
      </c>
      <c r="O1500" s="740"/>
      <c r="P1500" s="393" t="s">
        <v>186</v>
      </c>
      <c r="Q1500" s="770"/>
      <c r="R1500" s="738" t="s">
        <v>213</v>
      </c>
      <c r="S1500" s="738"/>
      <c r="T1500" s="739" t="s">
        <v>229</v>
      </c>
      <c r="U1500" s="740"/>
      <c r="V1500" s="393" t="s">
        <v>186</v>
      </c>
      <c r="W1500" s="738" t="s">
        <v>213</v>
      </c>
      <c r="X1500" s="738"/>
      <c r="Y1500" s="739" t="s">
        <v>229</v>
      </c>
      <c r="Z1500" s="740"/>
      <c r="AA1500" s="393" t="s">
        <v>186</v>
      </c>
      <c r="AB1500" s="738" t="s">
        <v>213</v>
      </c>
      <c r="AC1500" s="738"/>
      <c r="AD1500" s="739" t="s">
        <v>229</v>
      </c>
      <c r="AE1500" s="740"/>
      <c r="AF1500" s="393" t="s">
        <v>186</v>
      </c>
    </row>
    <row r="1501" spans="1:32" ht="21.75" customHeight="1">
      <c r="A1501" s="166" t="str">
        <f>IF(N1489="","",A1500+1)</f>
        <v/>
      </c>
      <c r="B1501" s="741" t="s">
        <v>221</v>
      </c>
      <c r="C1501" s="742"/>
      <c r="D1501" s="742"/>
      <c r="E1501" s="119" t="str">
        <f>IFERROR(VLOOKUP(N1489,Marks,90,0),"")</f>
        <v/>
      </c>
      <c r="F1501" s="130" t="str">
        <f>IFERROR(VLOOKUP(N1489,Marks,94,0),"")</f>
        <v/>
      </c>
      <c r="G1501" s="741" t="s">
        <v>192</v>
      </c>
      <c r="H1501" s="742"/>
      <c r="I1501" s="742"/>
      <c r="J1501" s="119" t="str">
        <f>IFERROR(VLOOKUP(N1489,Marks,98,0),"")</f>
        <v/>
      </c>
      <c r="K1501" s="130" t="str">
        <f>IFERROR(VLOOKUP(N1489,Marks,102,0),"")</f>
        <v/>
      </c>
      <c r="L1501" s="743" t="s">
        <v>193</v>
      </c>
      <c r="M1501" s="744"/>
      <c r="N1501" s="744"/>
      <c r="O1501" s="119" t="str">
        <f>IFERROR(VLOOKUP(N1489,Marks,106,0),"")</f>
        <v/>
      </c>
      <c r="P1501" s="130" t="str">
        <f>IFERROR(VLOOKUP(N1489,Marks,110,0),"")</f>
        <v/>
      </c>
      <c r="Q1501" s="770"/>
      <c r="R1501" s="740" t="s">
        <v>221</v>
      </c>
      <c r="S1501" s="740"/>
      <c r="T1501" s="740"/>
      <c r="U1501" s="119" t="str">
        <f>IFERROR(VLOOKUP(AD1489,Marks,90,0),"")</f>
        <v/>
      </c>
      <c r="V1501" s="130" t="str">
        <f>IFERROR(VLOOKUP(AD1489,Marks,94,0),"")</f>
        <v/>
      </c>
      <c r="W1501" s="740" t="s">
        <v>192</v>
      </c>
      <c r="X1501" s="740"/>
      <c r="Y1501" s="740"/>
      <c r="Z1501" s="119" t="str">
        <f>IFERROR(VLOOKUP(AD1489,Marks,98,0),"")</f>
        <v/>
      </c>
      <c r="AA1501" s="130" t="str">
        <f>IFERROR(VLOOKUP(AD1489,Marks,102,0),"")</f>
        <v/>
      </c>
      <c r="AB1501" s="745" t="s">
        <v>193</v>
      </c>
      <c r="AC1501" s="745"/>
      <c r="AD1501" s="745"/>
      <c r="AE1501" s="119" t="str">
        <f>IFERROR(VLOOKUP(AD1489,Marks,106,0),"")</f>
        <v/>
      </c>
      <c r="AF1501" s="130" t="str">
        <f>IFERROR(VLOOKUP(AD1489,Marks,110,0),"")</f>
        <v/>
      </c>
    </row>
    <row r="1502" spans="1:32" ht="21" customHeight="1">
      <c r="A1502" s="166" t="str">
        <f>IF(N1489="","",A1501+1)</f>
        <v/>
      </c>
      <c r="B1502" s="732" t="s">
        <v>216</v>
      </c>
      <c r="C1502" s="732"/>
      <c r="D1502" s="732"/>
      <c r="E1502" s="746" t="str">
        <f>IFERROR(VLOOKUP(N1489,Marks,116,0),"")</f>
        <v/>
      </c>
      <c r="F1502" s="746"/>
      <c r="G1502" s="746"/>
      <c r="H1502" s="746"/>
      <c r="I1502" s="732" t="s">
        <v>217</v>
      </c>
      <c r="J1502" s="732"/>
      <c r="K1502" s="732"/>
      <c r="L1502" s="732"/>
      <c r="M1502" s="747" t="str">
        <f>IFERROR(VLOOKUP(N1489,Marks,117,0),"")</f>
        <v/>
      </c>
      <c r="N1502" s="747"/>
      <c r="O1502" s="747"/>
      <c r="P1502" s="747"/>
      <c r="Q1502" s="770"/>
      <c r="R1502" s="732" t="s">
        <v>216</v>
      </c>
      <c r="S1502" s="732"/>
      <c r="T1502" s="732"/>
      <c r="U1502" s="746" t="str">
        <f>IFERROR(VLOOKUP(AD1489,Marks,116,0),"")</f>
        <v/>
      </c>
      <c r="V1502" s="746"/>
      <c r="W1502" s="746"/>
      <c r="X1502" s="746"/>
      <c r="Y1502" s="732" t="s">
        <v>217</v>
      </c>
      <c r="Z1502" s="732"/>
      <c r="AA1502" s="732"/>
      <c r="AB1502" s="732"/>
      <c r="AC1502" s="747" t="str">
        <f>IFERROR(VLOOKUP(AD1489,Marks,117,0),"")</f>
        <v/>
      </c>
      <c r="AD1502" s="747"/>
      <c r="AE1502" s="747"/>
      <c r="AF1502" s="747"/>
    </row>
    <row r="1503" spans="1:32" ht="21" customHeight="1">
      <c r="A1503" s="166" t="str">
        <f>IF(N1489="","",A1502+1)</f>
        <v/>
      </c>
      <c r="B1503" s="732" t="s">
        <v>218</v>
      </c>
      <c r="C1503" s="732"/>
      <c r="D1503" s="732"/>
      <c r="E1503" s="774" t="str">
        <f>IFERROR(VLOOKUP(N1489,Marks,115,0),"")</f>
        <v/>
      </c>
      <c r="F1503" s="774"/>
      <c r="G1503" s="774"/>
      <c r="H1503" s="774"/>
      <c r="I1503" s="732" t="s">
        <v>219</v>
      </c>
      <c r="J1503" s="732"/>
      <c r="K1503" s="732"/>
      <c r="L1503" s="732"/>
      <c r="M1503" s="733" t="str">
        <f>IFERROR(VLOOKUP(N1489,Marks,112,0),"")</f>
        <v/>
      </c>
      <c r="N1503" s="733"/>
      <c r="O1503" s="733"/>
      <c r="P1503" s="733"/>
      <c r="Q1503" s="770"/>
      <c r="R1503" s="732" t="s">
        <v>218</v>
      </c>
      <c r="S1503" s="732"/>
      <c r="T1503" s="732"/>
      <c r="U1503" s="774" t="str">
        <f>IFERROR(VLOOKUP(AD1489,Marks,115,0),"")</f>
        <v/>
      </c>
      <c r="V1503" s="774"/>
      <c r="W1503" s="774"/>
      <c r="X1503" s="774"/>
      <c r="Y1503" s="732" t="s">
        <v>219</v>
      </c>
      <c r="Z1503" s="732"/>
      <c r="AA1503" s="732"/>
      <c r="AB1503" s="732"/>
      <c r="AC1503" s="733" t="str">
        <f>IFERROR(VLOOKUP(AD1489,Marks,112,0),"")</f>
        <v/>
      </c>
      <c r="AD1503" s="733"/>
      <c r="AE1503" s="733"/>
      <c r="AF1503" s="733"/>
    </row>
    <row r="1504" spans="1:32" ht="21" customHeight="1">
      <c r="A1504" s="166" t="str">
        <f>IF(N1489="","",A1503+1)</f>
        <v/>
      </c>
      <c r="B1504" s="732" t="s">
        <v>220</v>
      </c>
      <c r="C1504" s="732"/>
      <c r="D1504" s="732"/>
      <c r="E1504" s="324" t="str">
        <f>IFERROR(VLOOKUP(N1489,Marks,113,0),"")</f>
        <v/>
      </c>
      <c r="F1504" s="325" t="s">
        <v>341</v>
      </c>
      <c r="G1504" s="734" t="str">
        <f>IF(OR(N1489="",E1487="",O1498=""),"",IF(O1498&gt;=81%*P1493,"A",IF(O1498&gt;=61%*P1493,"B",IF(O1498&gt;=41%*P1493,"C",IF(O1498&gt;=21%*P1493,"D","E")))))</f>
        <v/>
      </c>
      <c r="H1504" s="734"/>
      <c r="I1504" s="732" t="s">
        <v>222</v>
      </c>
      <c r="J1504" s="732"/>
      <c r="K1504" s="732"/>
      <c r="L1504" s="732"/>
      <c r="M1504" s="769" t="str">
        <f>IFERROR(VLOOKUP(N1489,Marks,114,0),"")</f>
        <v/>
      </c>
      <c r="N1504" s="769"/>
      <c r="O1504" s="769"/>
      <c r="P1504" s="769"/>
      <c r="Q1504" s="770"/>
      <c r="R1504" s="732" t="s">
        <v>220</v>
      </c>
      <c r="S1504" s="732"/>
      <c r="T1504" s="732"/>
      <c r="U1504" s="324" t="str">
        <f>IFERROR(VLOOKUP(AD1489,Marks,113,0),"")</f>
        <v/>
      </c>
      <c r="V1504" s="325" t="s">
        <v>341</v>
      </c>
      <c r="W1504" s="734" t="str">
        <f>IF(OR(AD1489="",U1487="",AE1498=""),"",IF(AE1498&gt;=81%*AF1493,"A",IF(AE1498&gt;=61%*AF1493,"B",IF(AE1498&gt;=41%*AF1493,"C",IF(AE1498&gt;=21%*AF1493,"D","E")))))</f>
        <v/>
      </c>
      <c r="X1504" s="734"/>
      <c r="Y1504" s="732" t="s">
        <v>222</v>
      </c>
      <c r="Z1504" s="732"/>
      <c r="AA1504" s="732"/>
      <c r="AB1504" s="732"/>
      <c r="AC1504" s="769" t="str">
        <f>IFERROR(VLOOKUP(AD1489,Marks,114,0),"")</f>
        <v/>
      </c>
      <c r="AD1504" s="769"/>
      <c r="AE1504" s="769"/>
      <c r="AF1504" s="769"/>
    </row>
    <row r="1505" spans="1:32" ht="21" customHeight="1">
      <c r="A1505" s="166" t="str">
        <f>IF(N1489="","",A1504+1)</f>
        <v/>
      </c>
      <c r="B1505" s="768" t="s">
        <v>228</v>
      </c>
      <c r="C1505" s="768"/>
      <c r="D1505" s="768"/>
      <c r="E1505" s="735">
        <f>'Master sheet'!$C$10</f>
        <v>44697</v>
      </c>
      <c r="F1505" s="735"/>
      <c r="G1505" s="735"/>
      <c r="H1505" s="318"/>
      <c r="I1505" s="121"/>
      <c r="J1505" s="121"/>
      <c r="K1505" s="76"/>
      <c r="L1505" s="121"/>
      <c r="M1505" s="121"/>
      <c r="N1505" s="121"/>
      <c r="O1505" s="121"/>
      <c r="P1505" s="121"/>
      <c r="Q1505" s="770"/>
      <c r="R1505" s="768" t="s">
        <v>228</v>
      </c>
      <c r="S1505" s="768"/>
      <c r="T1505" s="768"/>
      <c r="U1505" s="735">
        <f>'Master sheet'!$C$10</f>
        <v>44697</v>
      </c>
      <c r="V1505" s="735"/>
      <c r="W1505" s="735"/>
      <c r="X1505" s="121"/>
      <c r="Y1505" s="121"/>
      <c r="Z1505" s="121"/>
      <c r="AA1505" s="76"/>
      <c r="AB1505" s="121"/>
      <c r="AC1505" s="121"/>
      <c r="AD1505" s="121"/>
      <c r="AE1505" s="121"/>
      <c r="AF1505" s="121"/>
    </row>
    <row r="1506" spans="1:32" ht="43.5" customHeight="1">
      <c r="A1506" s="166" t="str">
        <f>IF(N1489="","",A1505+1)</f>
        <v/>
      </c>
      <c r="B1506" s="755" t="str">
        <f>IF(AND(C1486=1),CONCATENATE("( ",UPPER('Master sheet'!$F$10)," )"),IF(AND(C1486=2),CONCATENATE("( ",UPPER('Master sheet'!$F$18)," )"),IF(AND(C1486=3),CONCATENATE("( ",UPPER('Master sheet'!$J$10)," )"),IF(AND(C1486=4),CONCATENATE("( ",UPPER('Master sheet'!$J$18)," )"),""))))</f>
        <v/>
      </c>
      <c r="C1506" s="755"/>
      <c r="D1506" s="755"/>
      <c r="E1506" s="755"/>
      <c r="F1506" s="756" t="str">
        <f>IF(AND(N1489=""),"",CONCATENATE("(",'Master sheet'!$C$14," )"))</f>
        <v/>
      </c>
      <c r="G1506" s="756"/>
      <c r="H1506" s="756"/>
      <c r="I1506" s="756"/>
      <c r="J1506" s="756"/>
      <c r="K1506" s="756" t="str">
        <f>IF(AND(N1489=""),"",CONCATENATE("(",'Master sheet'!$C$12," )"))</f>
        <v/>
      </c>
      <c r="L1506" s="756"/>
      <c r="M1506" s="756"/>
      <c r="N1506" s="756"/>
      <c r="O1506" s="756"/>
      <c r="P1506" s="756"/>
      <c r="Q1506" s="770"/>
      <c r="R1506" s="755" t="str">
        <f>IF(AND(S1486=1),CONCATENATE("( ",UPPER('Master sheet'!$F$10)," )"),IF(AND(S1486=2),CONCATENATE("( ",UPPER('Master sheet'!$F$18)," )"),IF(AND(S1486=3),CONCATENATE("( ",UPPER('Master sheet'!$J$10)," )"),IF(AND(S1486=4),CONCATENATE("( ",UPPER('Master sheet'!$J$18)," )"),""))))</f>
        <v/>
      </c>
      <c r="S1506" s="755"/>
      <c r="T1506" s="755"/>
      <c r="U1506" s="755"/>
      <c r="V1506" s="756" t="str">
        <f>IF(AND(AD1489=""),"",CONCATENATE("(",'Master sheet'!$C$14," )"))</f>
        <v/>
      </c>
      <c r="W1506" s="756"/>
      <c r="X1506" s="756"/>
      <c r="Y1506" s="756"/>
      <c r="Z1506" s="756"/>
      <c r="AA1506" s="756" t="str">
        <f>IF(AND(AD1489=""),"",CONCATENATE("(",'Master sheet'!$C$12," )"))</f>
        <v/>
      </c>
      <c r="AB1506" s="756"/>
      <c r="AC1506" s="756"/>
      <c r="AD1506" s="756"/>
      <c r="AE1506" s="756"/>
      <c r="AF1506" s="756"/>
    </row>
    <row r="1507" spans="1:32" ht="21.75" customHeight="1">
      <c r="A1507" s="166" t="str">
        <f>IF(N1489="","",A1506+1)</f>
        <v/>
      </c>
      <c r="B1507" s="757" t="s">
        <v>223</v>
      </c>
      <c r="C1507" s="757"/>
      <c r="D1507" s="757"/>
      <c r="E1507" s="757"/>
      <c r="F1507" s="758" t="s">
        <v>224</v>
      </c>
      <c r="G1507" s="758"/>
      <c r="H1507" s="758"/>
      <c r="I1507" s="758"/>
      <c r="J1507" s="758"/>
      <c r="K1507" s="757" t="s">
        <v>225</v>
      </c>
      <c r="L1507" s="757"/>
      <c r="M1507" s="757"/>
      <c r="N1507" s="757"/>
      <c r="O1507" s="757"/>
      <c r="P1507" s="757"/>
      <c r="Q1507" s="770"/>
      <c r="R1507" s="757" t="s">
        <v>223</v>
      </c>
      <c r="S1507" s="757"/>
      <c r="T1507" s="757"/>
      <c r="U1507" s="757"/>
      <c r="V1507" s="758" t="s">
        <v>224</v>
      </c>
      <c r="W1507" s="758"/>
      <c r="X1507" s="758"/>
      <c r="Y1507" s="758"/>
      <c r="Z1507" s="758"/>
      <c r="AA1507" s="757" t="s">
        <v>225</v>
      </c>
      <c r="AB1507" s="757"/>
      <c r="AC1507" s="757"/>
      <c r="AD1507" s="757"/>
      <c r="AE1507" s="757"/>
      <c r="AF1507" s="757"/>
    </row>
    <row r="1509" spans="1:32" ht="21.9" customHeight="1">
      <c r="A1509" s="165" t="str">
        <f>IF(N1515="","",1)</f>
        <v/>
      </c>
      <c r="B1509" s="759" t="s">
        <v>203</v>
      </c>
      <c r="C1509" s="759"/>
      <c r="D1509" s="759"/>
      <c r="E1509" s="759"/>
      <c r="F1509" s="759"/>
      <c r="G1509" s="759"/>
      <c r="H1509" s="759"/>
      <c r="I1509" s="759"/>
      <c r="J1509" s="759"/>
      <c r="K1509" s="759"/>
      <c r="L1509" s="759"/>
      <c r="M1509" s="759"/>
      <c r="N1509" s="759"/>
      <c r="O1509" s="759"/>
      <c r="P1509" s="759"/>
      <c r="Q1509" s="770" t="s">
        <v>249</v>
      </c>
      <c r="R1509" s="759" t="s">
        <v>203</v>
      </c>
      <c r="S1509" s="759"/>
      <c r="T1509" s="759"/>
      <c r="U1509" s="759"/>
      <c r="V1509" s="759"/>
      <c r="W1509" s="759"/>
      <c r="X1509" s="759"/>
      <c r="Y1509" s="759"/>
      <c r="Z1509" s="759"/>
      <c r="AA1509" s="759"/>
      <c r="AB1509" s="759"/>
      <c r="AC1509" s="759"/>
      <c r="AD1509" s="759"/>
      <c r="AE1509" s="759"/>
      <c r="AF1509" s="759"/>
    </row>
    <row r="1510" spans="1:32" ht="21.9" customHeight="1">
      <c r="A1510" s="166" t="str">
        <f>IF(N1515="","",A1509+1)</f>
        <v/>
      </c>
      <c r="B1510" s="771" t="s">
        <v>204</v>
      </c>
      <c r="C1510" s="771"/>
      <c r="D1510" s="771"/>
      <c r="E1510" s="771"/>
      <c r="F1510" s="771"/>
      <c r="G1510" s="771"/>
      <c r="H1510" s="771"/>
      <c r="I1510" s="771"/>
      <c r="J1510" s="771"/>
      <c r="K1510" s="771"/>
      <c r="L1510" s="771"/>
      <c r="M1510" s="771"/>
      <c r="N1510" s="771"/>
      <c r="O1510" s="771"/>
      <c r="P1510" s="771"/>
      <c r="Q1510" s="770"/>
      <c r="R1510" s="771" t="s">
        <v>204</v>
      </c>
      <c r="S1510" s="771"/>
      <c r="T1510" s="771"/>
      <c r="U1510" s="771"/>
      <c r="V1510" s="771"/>
      <c r="W1510" s="771"/>
      <c r="X1510" s="771"/>
      <c r="Y1510" s="771"/>
      <c r="Z1510" s="771"/>
      <c r="AA1510" s="771"/>
      <c r="AB1510" s="771"/>
      <c r="AC1510" s="771"/>
      <c r="AD1510" s="771"/>
      <c r="AE1510" s="771"/>
      <c r="AF1510" s="771"/>
    </row>
    <row r="1511" spans="1:32" ht="21.9" customHeight="1">
      <c r="A1511" s="166" t="str">
        <f>IF(N1515="","",A1510+1)</f>
        <v/>
      </c>
      <c r="B1511" s="772" t="s">
        <v>168</v>
      </c>
      <c r="C1511" s="772"/>
      <c r="D1511" s="772"/>
      <c r="E1511" s="773" t="str">
        <f>IF(AND(N1515=""),"",'Result Sheet'!$F$2)</f>
        <v/>
      </c>
      <c r="F1511" s="773"/>
      <c r="G1511" s="773"/>
      <c r="H1511" s="773"/>
      <c r="I1511" s="773"/>
      <c r="J1511" s="773"/>
      <c r="K1511" s="773"/>
      <c r="L1511" s="773"/>
      <c r="M1511" s="773"/>
      <c r="N1511" s="773"/>
      <c r="O1511" s="773"/>
      <c r="P1511" s="773"/>
      <c r="Q1511" s="770"/>
      <c r="R1511" s="772" t="s">
        <v>168</v>
      </c>
      <c r="S1511" s="772"/>
      <c r="T1511" s="772"/>
      <c r="U1511" s="773" t="str">
        <f>IF(AND(AD1515=""),"",'Result Sheet'!$F$2)</f>
        <v/>
      </c>
      <c r="V1511" s="773"/>
      <c r="W1511" s="773"/>
      <c r="X1511" s="773"/>
      <c r="Y1511" s="773"/>
      <c r="Z1511" s="773"/>
      <c r="AA1511" s="773"/>
      <c r="AB1511" s="773"/>
      <c r="AC1511" s="773"/>
      <c r="AD1511" s="773"/>
      <c r="AE1511" s="773"/>
      <c r="AF1511" s="773"/>
    </row>
    <row r="1512" spans="1:32" ht="21.9" customHeight="1">
      <c r="A1512" s="166" t="str">
        <f>IF(N1515="","",A1511+1)</f>
        <v/>
      </c>
      <c r="B1512" s="164" t="s">
        <v>169</v>
      </c>
      <c r="C1512" s="748" t="str">
        <f>IFERROR(VLOOKUP(N1515,Marks,2,0),"")</f>
        <v/>
      </c>
      <c r="D1512" s="748"/>
      <c r="E1512" s="766" t="s">
        <v>212</v>
      </c>
      <c r="F1512" s="766"/>
      <c r="G1512" s="766"/>
      <c r="H1512" s="748" t="str">
        <f>IFERROR(VLOOKUP(N1515,Marks,3,0),"")</f>
        <v/>
      </c>
      <c r="I1512" s="748"/>
      <c r="J1512" s="749" t="s">
        <v>205</v>
      </c>
      <c r="K1512" s="749"/>
      <c r="L1512" s="749"/>
      <c r="M1512" s="749"/>
      <c r="N1512" s="750" t="str">
        <f>IF(AND(N1515=""),"",'Marks Entry 1st'!$I$2)</f>
        <v/>
      </c>
      <c r="O1512" s="750"/>
      <c r="P1512" s="750"/>
      <c r="Q1512" s="770"/>
      <c r="R1512" s="164" t="s">
        <v>169</v>
      </c>
      <c r="S1512" s="748" t="str">
        <f>IFERROR(VLOOKUP(AD1515,Marks,2,0),"")</f>
        <v/>
      </c>
      <c r="T1512" s="748"/>
      <c r="U1512" s="766" t="s">
        <v>212</v>
      </c>
      <c r="V1512" s="766"/>
      <c r="W1512" s="766"/>
      <c r="X1512" s="748" t="str">
        <f>IFERROR(VLOOKUP(AD1515,Marks,3,0),"")</f>
        <v/>
      </c>
      <c r="Y1512" s="748"/>
      <c r="Z1512" s="749" t="s">
        <v>205</v>
      </c>
      <c r="AA1512" s="749"/>
      <c r="AB1512" s="749"/>
      <c r="AC1512" s="749"/>
      <c r="AD1512" s="750" t="str">
        <f>IF(AND(AD1515=""),"",'Marks Entry 1st'!$I$2)</f>
        <v/>
      </c>
      <c r="AE1512" s="750"/>
      <c r="AF1512" s="750"/>
    </row>
    <row r="1513" spans="1:32" ht="21.9" customHeight="1">
      <c r="A1513" s="166" t="str">
        <f>IF(N1515="","",A1512+1)</f>
        <v/>
      </c>
      <c r="B1513" s="751" t="s">
        <v>206</v>
      </c>
      <c r="C1513" s="751"/>
      <c r="D1513" s="751"/>
      <c r="E1513" s="752" t="str">
        <f>IFERROR(VLOOKUP(N1515,Marks,6,0),"")</f>
        <v/>
      </c>
      <c r="F1513" s="752"/>
      <c r="G1513" s="752"/>
      <c r="H1513" s="752"/>
      <c r="I1513" s="752"/>
      <c r="J1513" s="753" t="s">
        <v>209</v>
      </c>
      <c r="K1513" s="753"/>
      <c r="L1513" s="753"/>
      <c r="M1513" s="753"/>
      <c r="N1513" s="754" t="str">
        <f>IFERROR(VLOOKUP(N1515,Marks,5,0),"")</f>
        <v/>
      </c>
      <c r="O1513" s="754"/>
      <c r="P1513" s="754"/>
      <c r="Q1513" s="770"/>
      <c r="R1513" s="751" t="s">
        <v>206</v>
      </c>
      <c r="S1513" s="751"/>
      <c r="T1513" s="751"/>
      <c r="U1513" s="752" t="str">
        <f>IFERROR(VLOOKUP(AD1515,Marks,6,0),"")</f>
        <v/>
      </c>
      <c r="V1513" s="752"/>
      <c r="W1513" s="752"/>
      <c r="X1513" s="752"/>
      <c r="Y1513" s="752"/>
      <c r="Z1513" s="753" t="s">
        <v>209</v>
      </c>
      <c r="AA1513" s="753"/>
      <c r="AB1513" s="753"/>
      <c r="AC1513" s="753"/>
      <c r="AD1513" s="754" t="str">
        <f>IFERROR(VLOOKUP(AD1515,Marks,5,0),"")</f>
        <v/>
      </c>
      <c r="AE1513" s="754"/>
      <c r="AF1513" s="754"/>
    </row>
    <row r="1514" spans="1:32" ht="21.9" customHeight="1">
      <c r="A1514" s="166" t="str">
        <f>IF(N1515="","",A1513+1)</f>
        <v/>
      </c>
      <c r="B1514" s="751" t="s">
        <v>207</v>
      </c>
      <c r="C1514" s="751"/>
      <c r="D1514" s="751"/>
      <c r="E1514" s="752" t="str">
        <f>IFERROR(VLOOKUP(N1515,Marks,7,0),"")</f>
        <v/>
      </c>
      <c r="F1514" s="752"/>
      <c r="G1514" s="752"/>
      <c r="H1514" s="752"/>
      <c r="I1514" s="752"/>
      <c r="J1514" s="753" t="s">
        <v>210</v>
      </c>
      <c r="K1514" s="753"/>
      <c r="L1514" s="753"/>
      <c r="M1514" s="753"/>
      <c r="N1514" s="767" t="str">
        <f>IFERROR(VLOOKUP(N1515,Marks,4,0),"")</f>
        <v/>
      </c>
      <c r="O1514" s="767"/>
      <c r="P1514" s="767"/>
      <c r="Q1514" s="770"/>
      <c r="R1514" s="751" t="s">
        <v>207</v>
      </c>
      <c r="S1514" s="751"/>
      <c r="T1514" s="751"/>
      <c r="U1514" s="752" t="str">
        <f>IFERROR(VLOOKUP(AD1515,Marks,7,0),"")</f>
        <v/>
      </c>
      <c r="V1514" s="752"/>
      <c r="W1514" s="752"/>
      <c r="X1514" s="752"/>
      <c r="Y1514" s="752"/>
      <c r="Z1514" s="753" t="s">
        <v>210</v>
      </c>
      <c r="AA1514" s="753"/>
      <c r="AB1514" s="753"/>
      <c r="AC1514" s="753"/>
      <c r="AD1514" s="767" t="str">
        <f>IFERROR(VLOOKUP(AD1515,Marks,4,0),"")</f>
        <v/>
      </c>
      <c r="AE1514" s="767"/>
      <c r="AF1514" s="767"/>
    </row>
    <row r="1515" spans="1:32" ht="21.9" customHeight="1">
      <c r="A1515" s="166" t="str">
        <f>IF(N1515="","",A1514+1)</f>
        <v/>
      </c>
      <c r="B1515" s="751" t="s">
        <v>208</v>
      </c>
      <c r="C1515" s="751"/>
      <c r="D1515" s="751"/>
      <c r="E1515" s="752" t="str">
        <f>IFERROR(VLOOKUP(N1515,Marks,8,0),"")</f>
        <v/>
      </c>
      <c r="F1515" s="752"/>
      <c r="G1515" s="752"/>
      <c r="H1515" s="752"/>
      <c r="I1515" s="752"/>
      <c r="J1515" s="753" t="s">
        <v>211</v>
      </c>
      <c r="K1515" s="753"/>
      <c r="L1515" s="753"/>
      <c r="M1515" s="753"/>
      <c r="N1515" s="760" t="str">
        <f>IF(AD1489="","",IF(AND(AD1489+1&gt;$AN$6),"",AD1489+1))</f>
        <v/>
      </c>
      <c r="O1515" s="760"/>
      <c r="P1515" s="760"/>
      <c r="Q1515" s="770"/>
      <c r="R1515" s="751" t="s">
        <v>208</v>
      </c>
      <c r="S1515" s="751"/>
      <c r="T1515" s="751"/>
      <c r="U1515" s="752" t="str">
        <f>IFERROR(VLOOKUP(AD1515,Marks,8,0),"")</f>
        <v/>
      </c>
      <c r="V1515" s="752"/>
      <c r="W1515" s="752"/>
      <c r="X1515" s="752"/>
      <c r="Y1515" s="752"/>
      <c r="Z1515" s="753" t="s">
        <v>211</v>
      </c>
      <c r="AA1515" s="753"/>
      <c r="AB1515" s="753"/>
      <c r="AC1515" s="753"/>
      <c r="AD1515" s="761" t="str">
        <f>IF(N1515="","",IF(AND(N1515+1&gt;$AN$6),"",N1515+1))</f>
        <v/>
      </c>
      <c r="AE1515" s="761"/>
      <c r="AF1515" s="761"/>
    </row>
    <row r="1516" spans="1:32" ht="9" customHeight="1">
      <c r="A1516" s="166" t="str">
        <f>IF(N1515="","",A1515+1)</f>
        <v/>
      </c>
      <c r="B1516" s="123"/>
      <c r="C1516" s="123"/>
      <c r="D1516" s="123"/>
      <c r="E1516" s="124"/>
      <c r="F1516" s="124"/>
      <c r="G1516" s="124"/>
      <c r="H1516" s="123"/>
      <c r="I1516" s="123"/>
      <c r="J1516" s="125"/>
      <c r="K1516" s="125"/>
      <c r="L1516" s="125"/>
      <c r="M1516" s="76"/>
      <c r="N1516" s="76"/>
      <c r="O1516" s="76"/>
      <c r="P1516" s="76"/>
      <c r="Q1516" s="770"/>
      <c r="R1516" s="123"/>
      <c r="S1516" s="123"/>
      <c r="T1516" s="123"/>
      <c r="U1516" s="124"/>
      <c r="V1516" s="124"/>
      <c r="W1516" s="124"/>
      <c r="X1516" s="123"/>
      <c r="Y1516" s="123"/>
      <c r="Z1516" s="125"/>
      <c r="AA1516" s="125"/>
      <c r="AB1516" s="125"/>
      <c r="AC1516" s="76"/>
      <c r="AD1516" s="76"/>
      <c r="AE1516" s="76"/>
      <c r="AF1516" s="76"/>
    </row>
    <row r="1517" spans="1:32" ht="21" customHeight="1">
      <c r="A1517" s="166" t="str">
        <f>IF(N1515="","",A1516+1)</f>
        <v/>
      </c>
      <c r="B1517" s="762" t="s">
        <v>213</v>
      </c>
      <c r="C1517" s="610" t="s">
        <v>214</v>
      </c>
      <c r="D1517" s="610"/>
      <c r="E1517" s="610"/>
      <c r="F1517" s="763" t="s">
        <v>13</v>
      </c>
      <c r="G1517" s="764"/>
      <c r="H1517" s="764"/>
      <c r="I1517" s="765"/>
      <c r="J1517" s="613" t="s">
        <v>184</v>
      </c>
      <c r="K1517" s="614" t="s">
        <v>167</v>
      </c>
      <c r="L1517" s="615"/>
      <c r="M1517" s="615"/>
      <c r="N1517" s="616"/>
      <c r="O1517" s="580" t="s">
        <v>185</v>
      </c>
      <c r="P1517" s="581" t="s">
        <v>186</v>
      </c>
      <c r="Q1517" s="770"/>
      <c r="R1517" s="762" t="s">
        <v>213</v>
      </c>
      <c r="S1517" s="610" t="s">
        <v>214</v>
      </c>
      <c r="T1517" s="610"/>
      <c r="U1517" s="610"/>
      <c r="V1517" s="763" t="s">
        <v>13</v>
      </c>
      <c r="W1517" s="764"/>
      <c r="X1517" s="764"/>
      <c r="Y1517" s="765"/>
      <c r="Z1517" s="613" t="s">
        <v>184</v>
      </c>
      <c r="AA1517" s="614" t="s">
        <v>167</v>
      </c>
      <c r="AB1517" s="615"/>
      <c r="AC1517" s="615"/>
      <c r="AD1517" s="616"/>
      <c r="AE1517" s="580" t="s">
        <v>185</v>
      </c>
      <c r="AF1517" s="581" t="s">
        <v>186</v>
      </c>
    </row>
    <row r="1518" spans="1:32" ht="90.75" customHeight="1">
      <c r="A1518" s="166" t="str">
        <f>IF(N1515="","",A1517+1)</f>
        <v/>
      </c>
      <c r="B1518" s="762"/>
      <c r="C1518" s="171" t="s">
        <v>11</v>
      </c>
      <c r="D1518" s="171" t="s">
        <v>180</v>
      </c>
      <c r="E1518" s="171" t="s">
        <v>108</v>
      </c>
      <c r="F1518" s="171" t="s">
        <v>182</v>
      </c>
      <c r="G1518" s="171" t="s">
        <v>183</v>
      </c>
      <c r="H1518" s="305" t="s">
        <v>10</v>
      </c>
      <c r="I1518" s="171" t="s">
        <v>108</v>
      </c>
      <c r="J1518" s="613"/>
      <c r="K1518" s="172" t="s">
        <v>182</v>
      </c>
      <c r="L1518" s="172" t="s">
        <v>183</v>
      </c>
      <c r="M1518" s="173" t="s">
        <v>10</v>
      </c>
      <c r="N1518" s="171" t="s">
        <v>108</v>
      </c>
      <c r="O1518" s="580"/>
      <c r="P1518" s="736"/>
      <c r="Q1518" s="770"/>
      <c r="R1518" s="762"/>
      <c r="S1518" s="171" t="s">
        <v>11</v>
      </c>
      <c r="T1518" s="171" t="s">
        <v>180</v>
      </c>
      <c r="U1518" s="171" t="s">
        <v>108</v>
      </c>
      <c r="V1518" s="171" t="s">
        <v>182</v>
      </c>
      <c r="W1518" s="171" t="s">
        <v>183</v>
      </c>
      <c r="X1518" s="305" t="s">
        <v>10</v>
      </c>
      <c r="Y1518" s="171" t="s">
        <v>108</v>
      </c>
      <c r="Z1518" s="613"/>
      <c r="AA1518" s="172" t="s">
        <v>182</v>
      </c>
      <c r="AB1518" s="172" t="s">
        <v>183</v>
      </c>
      <c r="AC1518" s="173" t="s">
        <v>10</v>
      </c>
      <c r="AD1518" s="171" t="s">
        <v>108</v>
      </c>
      <c r="AE1518" s="580"/>
      <c r="AF1518" s="736">
        <v>0</v>
      </c>
    </row>
    <row r="1519" spans="1:32" ht="18.75" customHeight="1">
      <c r="A1519" s="166" t="str">
        <f>IF(N1515="","",A1518+1)</f>
        <v/>
      </c>
      <c r="B1519" s="762"/>
      <c r="C1519" s="390">
        <v>20</v>
      </c>
      <c r="D1519" s="390">
        <v>20</v>
      </c>
      <c r="E1519" s="116">
        <v>40</v>
      </c>
      <c r="F1519" s="390">
        <v>30</v>
      </c>
      <c r="G1519" s="390">
        <v>18</v>
      </c>
      <c r="H1519" s="390">
        <v>12</v>
      </c>
      <c r="I1519" s="116">
        <v>60</v>
      </c>
      <c r="J1519" s="118">
        <v>100</v>
      </c>
      <c r="K1519" s="390">
        <v>50</v>
      </c>
      <c r="L1519" s="390">
        <v>30</v>
      </c>
      <c r="M1519" s="390">
        <v>20</v>
      </c>
      <c r="N1519" s="116">
        <v>100</v>
      </c>
      <c r="O1519" s="118">
        <v>200</v>
      </c>
      <c r="P1519" s="775" t="str">
        <f>IF(AND(N1515="",C1512="",E1513="",N1513=""),"",IF(OR(C1512=1,C1512=2),600,800))</f>
        <v/>
      </c>
      <c r="Q1519" s="770"/>
      <c r="R1519" s="762"/>
      <c r="S1519" s="390">
        <v>20</v>
      </c>
      <c r="T1519" s="390">
        <v>20</v>
      </c>
      <c r="U1519" s="116">
        <v>40</v>
      </c>
      <c r="V1519" s="390">
        <v>30</v>
      </c>
      <c r="W1519" s="390">
        <v>18</v>
      </c>
      <c r="X1519" s="390">
        <v>12</v>
      </c>
      <c r="Y1519" s="116">
        <v>60</v>
      </c>
      <c r="Z1519" s="118">
        <v>100</v>
      </c>
      <c r="AA1519" s="390">
        <v>50</v>
      </c>
      <c r="AB1519" s="390">
        <v>30</v>
      </c>
      <c r="AC1519" s="390">
        <v>20</v>
      </c>
      <c r="AD1519" s="116">
        <v>100</v>
      </c>
      <c r="AE1519" s="118">
        <v>200</v>
      </c>
      <c r="AF1519" s="775" t="str">
        <f>IF(AND(AD1515="",S1512="",U1513="",AD1513=""),"",IF(OR(S1512=1,S1512=2),600,800))</f>
        <v/>
      </c>
    </row>
    <row r="1520" spans="1:32" ht="21" customHeight="1">
      <c r="A1520" s="166" t="str">
        <f>IF(N1515="","",A1519+1)</f>
        <v/>
      </c>
      <c r="B1520" s="122" t="str">
        <f>'Result Sheet'!$L$4</f>
        <v xml:space="preserve">हिन्दी </v>
      </c>
      <c r="C1520" s="391" t="str">
        <f>IFERROR(VLOOKUP(N1515,Marks,11,0),"")</f>
        <v/>
      </c>
      <c r="D1520" s="391" t="str">
        <f>IFERROR(VLOOKUP(N1515,Marks,12,0),"")</f>
        <v/>
      </c>
      <c r="E1520" s="117" t="str">
        <f>IFERROR(VLOOKUP(N1515,Marks,13,0),"")</f>
        <v/>
      </c>
      <c r="F1520" s="391" t="str">
        <f>IFERROR(VLOOKUP(N1515,Marks,14,0),"")</f>
        <v/>
      </c>
      <c r="G1520" s="391" t="str">
        <f>IFERROR(VLOOKUP(N1515,Marks,15,0),"")</f>
        <v/>
      </c>
      <c r="H1520" s="391" t="str">
        <f>IFERROR(VLOOKUP(N1515,Marks,16,0),"")</f>
        <v/>
      </c>
      <c r="I1520" s="117" t="str">
        <f>IFERROR(VLOOKUP(N1515,Marks,17,0),"")</f>
        <v/>
      </c>
      <c r="J1520" s="119">
        <f>IFERROR(VLOOKUP(N1515,Marks,18,0),"")</f>
        <v>0</v>
      </c>
      <c r="K1520" s="391" t="str">
        <f>IFERROR(VLOOKUP(N1515,Marks,19,0),"")</f>
        <v/>
      </c>
      <c r="L1520" s="391" t="str">
        <f>IFERROR(VLOOKUP(N1515,Marks,20,0),"")</f>
        <v/>
      </c>
      <c r="M1520" s="391" t="str">
        <f>IFERROR(VLOOKUP(N1515,Marks,21,0),"")</f>
        <v/>
      </c>
      <c r="N1520" s="117" t="str">
        <f>IFERROR(VLOOKUP(N1515,Marks,22,0),"")</f>
        <v/>
      </c>
      <c r="O1520" s="119" t="str">
        <f>IFERROR(VLOOKUP(N1515,Marks,23,0),"")</f>
        <v/>
      </c>
      <c r="P1520" s="323" t="str">
        <f>IFERROR(VLOOKUP(N1515,Marks,29,0),"")</f>
        <v/>
      </c>
      <c r="Q1520" s="770"/>
      <c r="R1520" s="122" t="str">
        <f>'Result Sheet'!$L$4</f>
        <v xml:space="preserve">हिन्दी </v>
      </c>
      <c r="S1520" s="391" t="str">
        <f>IFERROR(VLOOKUP(AD1515,Marks,11,0),"")</f>
        <v/>
      </c>
      <c r="T1520" s="391" t="str">
        <f>IFERROR(VLOOKUP(AD1515,Marks,12,0),"")</f>
        <v/>
      </c>
      <c r="U1520" s="117" t="str">
        <f>IFERROR(VLOOKUP(AD1515,Marks,13,0),"")</f>
        <v/>
      </c>
      <c r="V1520" s="391" t="str">
        <f>IFERROR(VLOOKUP(AD1515,Marks,14,0),"")</f>
        <v/>
      </c>
      <c r="W1520" s="391" t="str">
        <f>IFERROR(VLOOKUP(AD1515,Marks,15,0),"")</f>
        <v/>
      </c>
      <c r="X1520" s="391" t="str">
        <f>IFERROR(VLOOKUP(AD1515,Marks,16,0),"")</f>
        <v/>
      </c>
      <c r="Y1520" s="117" t="str">
        <f>IFERROR(VLOOKUP(AD1515,Marks,17,0),"")</f>
        <v/>
      </c>
      <c r="Z1520" s="119">
        <f>IFERROR(VLOOKUP(AD1515,Marks,18,0),"")</f>
        <v>0</v>
      </c>
      <c r="AA1520" s="391" t="str">
        <f>IFERROR(VLOOKUP(AD1515,Marks,19,0),"")</f>
        <v/>
      </c>
      <c r="AB1520" s="391" t="str">
        <f>IFERROR(VLOOKUP(AD1515,Marks,20,0),"")</f>
        <v/>
      </c>
      <c r="AC1520" s="391" t="str">
        <f>IFERROR(VLOOKUP(AD1515,Marks,21,0),"")</f>
        <v/>
      </c>
      <c r="AD1520" s="117" t="str">
        <f>IFERROR(VLOOKUP(AD1515,Marks,22,0),"")</f>
        <v/>
      </c>
      <c r="AE1520" s="119" t="str">
        <f>IFERROR(VLOOKUP(AD1515,Marks,23,0),"")</f>
        <v/>
      </c>
      <c r="AF1520" s="323" t="str">
        <f>IFERROR(VLOOKUP(AD1515,Marks,29,0),"")</f>
        <v/>
      </c>
    </row>
    <row r="1521" spans="1:32" ht="21" customHeight="1">
      <c r="A1521" s="166" t="str">
        <f>IF(N1515="","",A1520+1)</f>
        <v/>
      </c>
      <c r="B1521" s="122" t="str">
        <f>'Result Sheet'!$AE$4</f>
        <v xml:space="preserve">अंग्रेजी </v>
      </c>
      <c r="C1521" s="391" t="str">
        <f>IFERROR(VLOOKUP(N1515,Marks,30,0),"")</f>
        <v/>
      </c>
      <c r="D1521" s="391" t="str">
        <f>IFERROR(VLOOKUP(N1515,Marks,31,0),"")</f>
        <v/>
      </c>
      <c r="E1521" s="117" t="str">
        <f>IFERROR(VLOOKUP(N1515,Marks,32,0),"")</f>
        <v/>
      </c>
      <c r="F1521" s="391" t="str">
        <f>IFERROR(VLOOKUP(N1515,Marks,33,0),"")</f>
        <v/>
      </c>
      <c r="G1521" s="391" t="str">
        <f>IFERROR(VLOOKUP(N1515,Marks,34,0),"")</f>
        <v/>
      </c>
      <c r="H1521" s="391" t="str">
        <f>IFERROR(VLOOKUP(N1515,Marks,35,0),"")</f>
        <v/>
      </c>
      <c r="I1521" s="117" t="str">
        <f>IFERROR(VLOOKUP(N1515,Marks,36,0),"")</f>
        <v/>
      </c>
      <c r="J1521" s="119">
        <f>IFERROR(VLOOKUP(N1515,Marks,37,0),"")</f>
        <v>0</v>
      </c>
      <c r="K1521" s="391" t="str">
        <f>IFERROR(VLOOKUP(N1515,Marks,38,0),"")</f>
        <v/>
      </c>
      <c r="L1521" s="391" t="str">
        <f>IFERROR(VLOOKUP(N1515,Marks,39,0),"")</f>
        <v/>
      </c>
      <c r="M1521" s="391" t="str">
        <f>IFERROR(VLOOKUP(N1515,Marks,40,0),"")</f>
        <v/>
      </c>
      <c r="N1521" s="117" t="str">
        <f>IFERROR(VLOOKUP(N1515,Marks,41,0),"")</f>
        <v/>
      </c>
      <c r="O1521" s="119" t="str">
        <f>IFERROR(VLOOKUP(N1515,Marks,42,0),"")</f>
        <v/>
      </c>
      <c r="P1521" s="323" t="str">
        <f>IFERROR(VLOOKUP(N1515,Marks,48,0),"")</f>
        <v/>
      </c>
      <c r="Q1521" s="770"/>
      <c r="R1521" s="122" t="str">
        <f>'Result Sheet'!$AE$4</f>
        <v xml:space="preserve">अंग्रेजी </v>
      </c>
      <c r="S1521" s="391" t="str">
        <f>IFERROR(VLOOKUP(AD1515,Marks,30,0),"")</f>
        <v/>
      </c>
      <c r="T1521" s="391" t="str">
        <f>IFERROR(VLOOKUP(AD1515,Marks,31,0),"")</f>
        <v/>
      </c>
      <c r="U1521" s="117" t="str">
        <f>IFERROR(VLOOKUP(AD1515,Marks,32,0),"")</f>
        <v/>
      </c>
      <c r="V1521" s="391" t="str">
        <f>IFERROR(VLOOKUP(AD1515,Marks,33,0),"")</f>
        <v/>
      </c>
      <c r="W1521" s="391" t="str">
        <f>IFERROR(VLOOKUP(AD1515,Marks,34,0),"")</f>
        <v/>
      </c>
      <c r="X1521" s="391" t="str">
        <f>IFERROR(VLOOKUP(AD1515,Marks,35,0),"")</f>
        <v/>
      </c>
      <c r="Y1521" s="117" t="str">
        <f>IFERROR(VLOOKUP(AD1515,Marks,36,0),"")</f>
        <v/>
      </c>
      <c r="Z1521" s="119">
        <f>IFERROR(VLOOKUP(AD1515,Marks,37,0),"")</f>
        <v>0</v>
      </c>
      <c r="AA1521" s="391" t="str">
        <f>IFERROR(VLOOKUP(AD1515,Marks,38,0),"")</f>
        <v/>
      </c>
      <c r="AB1521" s="391" t="str">
        <f>IFERROR(VLOOKUP(AD1515,Marks,39,0),"")</f>
        <v/>
      </c>
      <c r="AC1521" s="391" t="str">
        <f>IFERROR(VLOOKUP(AD1515,Marks,40,0),"")</f>
        <v/>
      </c>
      <c r="AD1521" s="117" t="str">
        <f>IFERROR(VLOOKUP(AD1515,Marks,41,0),"")</f>
        <v/>
      </c>
      <c r="AE1521" s="119" t="str">
        <f>IFERROR(VLOOKUP(AD1515,Marks,42,0),"")</f>
        <v/>
      </c>
      <c r="AF1521" s="323" t="str">
        <f>IFERROR(VLOOKUP(AD1515,Marks,48,0),"")</f>
        <v/>
      </c>
    </row>
    <row r="1522" spans="1:32" ht="21" customHeight="1">
      <c r="A1522" s="166" t="str">
        <f>IF(N1515="","",A1521+1)</f>
        <v/>
      </c>
      <c r="B1522" s="122" t="str">
        <f>'Result Sheet'!$AX$4</f>
        <v xml:space="preserve">गणित </v>
      </c>
      <c r="C1522" s="391" t="str">
        <f>IFERROR(VLOOKUP(N1515,Marks,49,0),"")</f>
        <v/>
      </c>
      <c r="D1522" s="391" t="str">
        <f>IFERROR(VLOOKUP(N1515,Marks,50,0),"")</f>
        <v/>
      </c>
      <c r="E1522" s="117" t="str">
        <f>IFERROR(VLOOKUP(N1515,Marks,51,0),"")</f>
        <v/>
      </c>
      <c r="F1522" s="391" t="str">
        <f>IFERROR(VLOOKUP(N1515,Marks,52,0),"")</f>
        <v/>
      </c>
      <c r="G1522" s="391" t="str">
        <f>IFERROR(VLOOKUP(N1515,Marks,53,0),"")</f>
        <v/>
      </c>
      <c r="H1522" s="391" t="str">
        <f>IFERROR(VLOOKUP(N1515,Marks,54,0),"")</f>
        <v/>
      </c>
      <c r="I1522" s="117" t="str">
        <f>IFERROR(VLOOKUP(N1515,Marks,55,0),"")</f>
        <v/>
      </c>
      <c r="J1522" s="119">
        <f>IFERROR(VLOOKUP(N1515,Marks,56,0),"")</f>
        <v>0</v>
      </c>
      <c r="K1522" s="391" t="str">
        <f>IFERROR(VLOOKUP(N1515,Marks,57,0),"")</f>
        <v/>
      </c>
      <c r="L1522" s="391" t="str">
        <f>IFERROR(VLOOKUP(N1515,Marks,58,0),"")</f>
        <v/>
      </c>
      <c r="M1522" s="391" t="str">
        <f>IFERROR(VLOOKUP(N1515,Marks,59,0),"")</f>
        <v/>
      </c>
      <c r="N1522" s="117" t="str">
        <f>IFERROR(VLOOKUP(N1515,Marks,60,0),"")</f>
        <v/>
      </c>
      <c r="O1522" s="119" t="str">
        <f>IFERROR(VLOOKUP(N1515,Marks,61,0),"")</f>
        <v/>
      </c>
      <c r="P1522" s="323" t="str">
        <f>IFERROR(VLOOKUP(N1515,Marks,67,0),"")</f>
        <v/>
      </c>
      <c r="Q1522" s="770"/>
      <c r="R1522" s="122" t="str">
        <f>'Result Sheet'!$AX$4</f>
        <v xml:space="preserve">गणित </v>
      </c>
      <c r="S1522" s="391" t="str">
        <f>IFERROR(VLOOKUP(AD1515,Marks,49,0),"")</f>
        <v/>
      </c>
      <c r="T1522" s="391" t="str">
        <f>IFERROR(VLOOKUP(AD1515,Marks,50,0),"")</f>
        <v/>
      </c>
      <c r="U1522" s="117" t="str">
        <f>IFERROR(VLOOKUP(AD1515,Marks,51,0),"")</f>
        <v/>
      </c>
      <c r="V1522" s="391" t="str">
        <f>IFERROR(VLOOKUP(AD1515,Marks,52,0),"")</f>
        <v/>
      </c>
      <c r="W1522" s="391" t="str">
        <f>IFERROR(VLOOKUP(AD1515,Marks,53,0),"")</f>
        <v/>
      </c>
      <c r="X1522" s="391" t="str">
        <f>IFERROR(VLOOKUP(AD1515,Marks,54,0),"")</f>
        <v/>
      </c>
      <c r="Y1522" s="117" t="str">
        <f>IFERROR(VLOOKUP(AD1515,Marks,55,0),"")</f>
        <v/>
      </c>
      <c r="Z1522" s="119">
        <f>IFERROR(VLOOKUP(AD1515,Marks,56,0),"")</f>
        <v>0</v>
      </c>
      <c r="AA1522" s="391" t="str">
        <f>IFERROR(VLOOKUP(AD1515,Marks,57,0),"")</f>
        <v/>
      </c>
      <c r="AB1522" s="391" t="str">
        <f>IFERROR(VLOOKUP(AD1515,Marks,58,0),"")</f>
        <v/>
      </c>
      <c r="AC1522" s="391" t="str">
        <f>IFERROR(VLOOKUP(AD1515,Marks,59,0),"")</f>
        <v/>
      </c>
      <c r="AD1522" s="117" t="str">
        <f>IFERROR(VLOOKUP(AD1515,Marks,60,0),"")</f>
        <v/>
      </c>
      <c r="AE1522" s="119" t="str">
        <f>IFERROR(VLOOKUP(AD1515,Marks,61,0),"")</f>
        <v/>
      </c>
      <c r="AF1522" s="323" t="str">
        <f>IFERROR(VLOOKUP(AD1515,Marks,67,0),"")</f>
        <v/>
      </c>
    </row>
    <row r="1523" spans="1:32" ht="21" customHeight="1">
      <c r="A1523" s="166" t="str">
        <f>IF(N1515="","",A1522+1)</f>
        <v/>
      </c>
      <c r="B1523" s="122" t="str">
        <f>'Result Sheet'!$BQ$4</f>
        <v xml:space="preserve">पर्यावरण अध्ययन </v>
      </c>
      <c r="C1523" s="391" t="str">
        <f>IFERROR(VLOOKUP(N1515,Marks,68,0),"")</f>
        <v/>
      </c>
      <c r="D1523" s="391" t="str">
        <f>IFERROR(VLOOKUP(N1515,Marks,69,0),"")</f>
        <v/>
      </c>
      <c r="E1523" s="117" t="str">
        <f>IFERROR(VLOOKUP(N1515,Marks,70,0),"")</f>
        <v/>
      </c>
      <c r="F1523" s="391" t="str">
        <f>IFERROR(VLOOKUP(N1515,Marks,71,0),"")</f>
        <v/>
      </c>
      <c r="G1523" s="391" t="str">
        <f>IFERROR(VLOOKUP(N1515,Marks,72,0),"")</f>
        <v/>
      </c>
      <c r="H1523" s="391" t="str">
        <f>IFERROR(VLOOKUP(N1515,Marks,73,0),"")</f>
        <v/>
      </c>
      <c r="I1523" s="117" t="str">
        <f>IFERROR(VLOOKUP(N1515,Marks,74,0),"")</f>
        <v/>
      </c>
      <c r="J1523" s="119">
        <f>IFERROR(VLOOKUP(N1515,Marks,75,0),"")</f>
        <v>0</v>
      </c>
      <c r="K1523" s="391" t="str">
        <f>IFERROR(VLOOKUP(N1515,Marks,76,0),"")</f>
        <v/>
      </c>
      <c r="L1523" s="391" t="str">
        <f>IFERROR(VLOOKUP(N1515,Marks,77,0),"")</f>
        <v/>
      </c>
      <c r="M1523" s="391" t="str">
        <f>IFERROR(VLOOKUP(N1515,Marks,78,0),"")</f>
        <v/>
      </c>
      <c r="N1523" s="117" t="str">
        <f>IFERROR(VLOOKUP(N1515,Marks,79,0),"")</f>
        <v/>
      </c>
      <c r="O1523" s="119" t="str">
        <f>IFERROR(VLOOKUP(N1515,Marks,80,0),"")</f>
        <v/>
      </c>
      <c r="P1523" s="323" t="str">
        <f>IFERROR(VLOOKUP(N1515,Marks,86,0),"")</f>
        <v/>
      </c>
      <c r="Q1523" s="770"/>
      <c r="R1523" s="122" t="str">
        <f>'Result Sheet'!$BQ$4</f>
        <v xml:space="preserve">पर्यावरण अध्ययन </v>
      </c>
      <c r="S1523" s="391" t="str">
        <f>IFERROR(VLOOKUP(AD1515,Marks,68,0),"")</f>
        <v/>
      </c>
      <c r="T1523" s="391" t="str">
        <f>IFERROR(VLOOKUP(AD1515,Marks,69,0),"")</f>
        <v/>
      </c>
      <c r="U1523" s="117" t="str">
        <f>IFERROR(VLOOKUP(AD1515,Marks,70,0),"")</f>
        <v/>
      </c>
      <c r="V1523" s="391" t="str">
        <f>IFERROR(VLOOKUP(AD1515,Marks,71,0),"")</f>
        <v/>
      </c>
      <c r="W1523" s="391" t="str">
        <f>IFERROR(VLOOKUP(AD1515,Marks,72,0),"")</f>
        <v/>
      </c>
      <c r="X1523" s="391" t="str">
        <f>IFERROR(VLOOKUP(AD1515,Marks,73,0),"")</f>
        <v/>
      </c>
      <c r="Y1523" s="117" t="str">
        <f>IFERROR(VLOOKUP(AD1515,Marks,74,0),"")</f>
        <v/>
      </c>
      <c r="Z1523" s="119">
        <f>IFERROR(VLOOKUP(AD1515,Marks,75,0),"")</f>
        <v>0</v>
      </c>
      <c r="AA1523" s="391" t="str">
        <f>IFERROR(VLOOKUP(AD1515,Marks,76,0),"")</f>
        <v/>
      </c>
      <c r="AB1523" s="391" t="str">
        <f>IFERROR(VLOOKUP(AD1515,Marks,77,0),"")</f>
        <v/>
      </c>
      <c r="AC1523" s="391" t="str">
        <f>IFERROR(VLOOKUP(AD1515,Marks,78,0),"")</f>
        <v/>
      </c>
      <c r="AD1523" s="117" t="str">
        <f>IFERROR(VLOOKUP(AD1515,Marks,79,0),"")</f>
        <v/>
      </c>
      <c r="AE1523" s="119" t="str">
        <f>IFERROR(VLOOKUP(AD1515,Marks,80,0),"")</f>
        <v/>
      </c>
      <c r="AF1523" s="323" t="str">
        <f>IFERROR(VLOOKUP(AD1515,Marks,86,0),"")</f>
        <v/>
      </c>
    </row>
    <row r="1524" spans="1:32" ht="25.5" customHeight="1">
      <c r="A1524" s="166" t="str">
        <f>IF(N1515="","",A1523+1)</f>
        <v/>
      </c>
      <c r="B1524" s="392" t="s">
        <v>215</v>
      </c>
      <c r="C1524" s="120" t="str">
        <f>IF(AND(C1520="",C1521="",C1522="",C1523=""),"",IF(OR(C1512=1,C1512=2),SUM(C1520:C1522),SUM(C1520:C1523)))</f>
        <v/>
      </c>
      <c r="D1524" s="120" t="str">
        <f>IF(AND(D1520="",D1521="",D1522="",D1523=""),"",IF(OR(C1512=1,C1512=2),SUM(D1520:D1522),SUM(D1520:D1523)))</f>
        <v/>
      </c>
      <c r="E1524" s="120" t="str">
        <f>IF(AND(E1520="",E1521="",E1522="",E1523=""),"",IF(OR(C1512=1,C1512=2),SUM(E1520:E1522),SUM(E1520:E1523)))</f>
        <v/>
      </c>
      <c r="F1524" s="120" t="str">
        <f>IF(AND(F1520="",F1521="",F1522="",F1523=""),"",IF(OR(C1512=1,C1512=2),SUM(F1520:F1522),SUM(F1520:F1523)))</f>
        <v/>
      </c>
      <c r="G1524" s="120" t="str">
        <f>IF(AND(G1520="",G1521="",G1522="",G1523=""),"",IF(OR(C1512=1,C1512=2),SUM(G1520:G1522),SUM(G1520:G1523)))</f>
        <v/>
      </c>
      <c r="H1524" s="120" t="str">
        <f>IF(AND(H1520="",H1521="",H1522="",H1523=""),"",IF(OR(C1512=1,C1512=2),SUM(H1520:H1522),SUM(H1520:H1523)))</f>
        <v/>
      </c>
      <c r="I1524" s="120" t="str">
        <f>IF(AND(I1520="",I1521="",I1522="",I1523=""),"",IF(OR(C1512=1,C1512=2),SUM(I1520:I1522),SUM(I1520:I1523)))</f>
        <v/>
      </c>
      <c r="J1524" s="120">
        <f>IF(AND(J1520="",J1521="",J1522="",J1523=""),"",IF(OR(C1512=1,C1512=2),SUM(J1520:J1522),SUM(J1520:J1523)))</f>
        <v>0</v>
      </c>
      <c r="K1524" s="120" t="str">
        <f>IF(AND(K1520="",K1521="",K1522="",K1523=""),"",IF(OR(C1512=1,C1512=2),SUM(K1520:K1522),SUM(K1520:K1523)))</f>
        <v/>
      </c>
      <c r="L1524" s="120" t="str">
        <f>IF(AND(L1520="",L1521="",L1522="",L1523=""),"",IF(OR(C1512=1,C1512=2),SUM(L1520:L1522),SUM(L1520:L1523)))</f>
        <v/>
      </c>
      <c r="M1524" s="120" t="str">
        <f>IF(AND(M1520="",M1521="",M1522="",M1523=""),"",IF(OR(C1512=1,C1512=2),SUM(M1520:M1522),SUM(M1520:M1523)))</f>
        <v/>
      </c>
      <c r="N1524" s="120" t="str">
        <f>IF(AND(N1520="",N1521="",N1522="",N1523=""),"",IF(OR(C1512=1,C1512=2),SUM(N1520:N1522),SUM(N1520:N1523)))</f>
        <v/>
      </c>
      <c r="O1524" s="120" t="str">
        <f>IF(AND(O1520="",O1521="",O1522="",O1523=""),"",IF(OR(C1512=1,C1512=2),SUM(O1520:O1522),SUM(O1520:O1523)))</f>
        <v/>
      </c>
      <c r="P1524" s="326" t="str">
        <f>IF(OR(N1515="",E1513="",O1524=""),"",IF(O1524&gt;=81%*P1519,"A",IF(O1524&gt;=61%*P1519,"B",IF(O1524&gt;=41%*P1519,"C",IF(O1524&gt;=21%*P1519,"D","E")))))</f>
        <v/>
      </c>
      <c r="Q1524" s="770"/>
      <c r="R1524" s="392" t="s">
        <v>215</v>
      </c>
      <c r="S1524" s="120" t="str">
        <f>IF(AND(S1520="",S1521="",S1522="",S1523=""),"",IF(OR(S1512=1,S1512=2),SUM(S1520:S1522),SUM(S1520:S1523)))</f>
        <v/>
      </c>
      <c r="T1524" s="120" t="str">
        <f>IF(AND(T1520="",T1521="",T1522="",T1523=""),"",IF(OR(S1512=1,S1512=2),SUM(T1520:T1522),SUM(T1520:T1523)))</f>
        <v/>
      </c>
      <c r="U1524" s="120" t="str">
        <f>IF(AND(U1520="",U1521="",U1522="",U1523=""),"",IF(OR(S1512=1,S1512=2),SUM(U1520:U1522),SUM(U1520:U1523)))</f>
        <v/>
      </c>
      <c r="V1524" s="120" t="str">
        <f>IF(AND(V1520="",V1521="",V1522="",V1523=""),"",IF(OR(S1512=1,S1512=2),SUM(V1520:V1522),SUM(V1520:V1523)))</f>
        <v/>
      </c>
      <c r="W1524" s="120" t="str">
        <f>IF(AND(W1520="",W1521="",W1522="",W1523=""),"",IF(OR(S1512=1,S1512=2),SUM(W1520:W1522),SUM(W1520:W1523)))</f>
        <v/>
      </c>
      <c r="X1524" s="120" t="str">
        <f>IF(AND(X1520="",X1521="",X1522="",X1523=""),"",IF(OR(S1512=1,S1512=2),SUM(X1520:X1522),SUM(X1520:X1523)))</f>
        <v/>
      </c>
      <c r="Y1524" s="120" t="str">
        <f>IF(AND(Y1520="",Y1521="",Y1522="",Y1523=""),"",IF(OR(S1512=1,S1512=2),SUM(Y1520:Y1522),SUM(Y1520:Y1523)))</f>
        <v/>
      </c>
      <c r="Z1524" s="120">
        <f>IF(AND(Z1520="",Z1521="",Z1522="",Z1523=""),"",IF(OR(S1512=1,S1512=2),SUM(Z1520:Z1522),SUM(Z1520:Z1523)))</f>
        <v>0</v>
      </c>
      <c r="AA1524" s="120" t="str">
        <f>IF(AND(AA1520="",AA1521="",AA1522="",AA1523=""),"",IF(OR(S1512=1,S1512=2),SUM(AA1520:AA1522),SUM(AA1520:AA1523)))</f>
        <v/>
      </c>
      <c r="AB1524" s="120" t="str">
        <f>IF(AND(AB1520="",AB1521="",AB1522="",AB1523=""),"",IF(OR(S1512=1,S1512=2),SUM(AB1520:AB1522),SUM(AB1520:AB1523)))</f>
        <v/>
      </c>
      <c r="AC1524" s="120" t="str">
        <f>IF(AND(AC1520="",AC1521="",AC1522="",AC1523=""),"",IF(OR(S1512=1,S1512=2),SUM(AC1520:AC1522),SUM(AC1520:AC1523)))</f>
        <v/>
      </c>
      <c r="AD1524" s="120" t="str">
        <f>IF(AND(AD1520="",AD1521="",AD1522="",AD1523=""),"",IF(OR(S1512=1,S1512=2),SUM(AD1520:AD1522),SUM(AD1520:AD1523)))</f>
        <v/>
      </c>
      <c r="AE1524" s="120" t="str">
        <f>IF(AND(AE1520="",AE1521="",AE1522="",AE1523=""),"",IF(OR(S1512=1,S1512=2),SUM(AE1520:AE1522),SUM(AE1520:AE1523)))</f>
        <v/>
      </c>
      <c r="AF1524" s="326" t="str">
        <f>IF(OR(AD1515="",U1513="",AE1524=""),"",IF(AE1524&gt;=81%*AF1519,"A",IF(AE1524&gt;=61%*AF1519,"B",IF(AE1524&gt;=41%*AF1519,"C",IF(AE1524&gt;=21%*AF1519,"D","E")))))</f>
        <v/>
      </c>
    </row>
    <row r="1525" spans="1:32" ht="9" customHeight="1">
      <c r="A1525" s="166" t="str">
        <f>IF(N1515="","",A1524+1)</f>
        <v/>
      </c>
      <c r="B1525" s="737"/>
      <c r="C1525" s="737"/>
      <c r="D1525" s="737"/>
      <c r="E1525" s="737"/>
      <c r="F1525" s="737"/>
      <c r="G1525" s="737"/>
      <c r="H1525" s="737"/>
      <c r="I1525" s="737"/>
      <c r="J1525" s="737"/>
      <c r="K1525" s="737"/>
      <c r="L1525" s="737"/>
      <c r="M1525" s="737"/>
      <c r="N1525" s="737"/>
      <c r="O1525" s="737"/>
      <c r="P1525" s="737"/>
      <c r="Q1525" s="770"/>
      <c r="R1525" s="737"/>
      <c r="S1525" s="737"/>
      <c r="T1525" s="737"/>
      <c r="U1525" s="737"/>
      <c r="V1525" s="737"/>
      <c r="W1525" s="737"/>
      <c r="X1525" s="737"/>
      <c r="Y1525" s="737"/>
      <c r="Z1525" s="737"/>
      <c r="AA1525" s="737"/>
      <c r="AB1525" s="737"/>
      <c r="AC1525" s="737"/>
      <c r="AD1525" s="737"/>
      <c r="AE1525" s="737"/>
      <c r="AF1525" s="737"/>
    </row>
    <row r="1526" spans="1:32" ht="22.5" customHeight="1">
      <c r="A1526" s="166" t="str">
        <f>IF(N1515="","",A1525+1)</f>
        <v/>
      </c>
      <c r="B1526" s="738" t="s">
        <v>213</v>
      </c>
      <c r="C1526" s="738"/>
      <c r="D1526" s="739" t="s">
        <v>229</v>
      </c>
      <c r="E1526" s="740"/>
      <c r="F1526" s="393" t="s">
        <v>186</v>
      </c>
      <c r="G1526" s="738" t="s">
        <v>213</v>
      </c>
      <c r="H1526" s="738"/>
      <c r="I1526" s="739" t="s">
        <v>229</v>
      </c>
      <c r="J1526" s="740"/>
      <c r="K1526" s="393" t="s">
        <v>186</v>
      </c>
      <c r="L1526" s="738" t="s">
        <v>213</v>
      </c>
      <c r="M1526" s="738"/>
      <c r="N1526" s="739" t="s">
        <v>229</v>
      </c>
      <c r="O1526" s="740"/>
      <c r="P1526" s="393" t="s">
        <v>186</v>
      </c>
      <c r="Q1526" s="770"/>
      <c r="R1526" s="738" t="s">
        <v>213</v>
      </c>
      <c r="S1526" s="738"/>
      <c r="T1526" s="739" t="s">
        <v>229</v>
      </c>
      <c r="U1526" s="740"/>
      <c r="V1526" s="393" t="s">
        <v>186</v>
      </c>
      <c r="W1526" s="738" t="s">
        <v>213</v>
      </c>
      <c r="X1526" s="738"/>
      <c r="Y1526" s="739" t="s">
        <v>229</v>
      </c>
      <c r="Z1526" s="740"/>
      <c r="AA1526" s="393" t="s">
        <v>186</v>
      </c>
      <c r="AB1526" s="738" t="s">
        <v>213</v>
      </c>
      <c r="AC1526" s="738"/>
      <c r="AD1526" s="739" t="s">
        <v>229</v>
      </c>
      <c r="AE1526" s="740"/>
      <c r="AF1526" s="393" t="s">
        <v>186</v>
      </c>
    </row>
    <row r="1527" spans="1:32" ht="21.75" customHeight="1">
      <c r="A1527" s="166" t="str">
        <f>IF(N1515="","",A1526+1)</f>
        <v/>
      </c>
      <c r="B1527" s="741" t="s">
        <v>221</v>
      </c>
      <c r="C1527" s="742"/>
      <c r="D1527" s="742"/>
      <c r="E1527" s="119" t="str">
        <f>IFERROR(VLOOKUP(N1515,Marks,90,0),"")</f>
        <v/>
      </c>
      <c r="F1527" s="130" t="str">
        <f>IFERROR(VLOOKUP(N1515,Marks,94,0),"")</f>
        <v/>
      </c>
      <c r="G1527" s="741" t="s">
        <v>192</v>
      </c>
      <c r="H1527" s="742"/>
      <c r="I1527" s="742"/>
      <c r="J1527" s="119" t="str">
        <f>IFERROR(VLOOKUP(N1515,Marks,98,0),"")</f>
        <v/>
      </c>
      <c r="K1527" s="130" t="str">
        <f>IFERROR(VLOOKUP(N1515,Marks,102,0),"")</f>
        <v/>
      </c>
      <c r="L1527" s="743" t="s">
        <v>193</v>
      </c>
      <c r="M1527" s="744"/>
      <c r="N1527" s="744"/>
      <c r="O1527" s="119" t="str">
        <f>IFERROR(VLOOKUP(N1515,Marks,106,0),"")</f>
        <v/>
      </c>
      <c r="P1527" s="130" t="str">
        <f>IFERROR(VLOOKUP(N1515,Marks,110,0),"")</f>
        <v/>
      </c>
      <c r="Q1527" s="770"/>
      <c r="R1527" s="740" t="s">
        <v>221</v>
      </c>
      <c r="S1527" s="740"/>
      <c r="T1527" s="740"/>
      <c r="U1527" s="119" t="str">
        <f>IFERROR(VLOOKUP(AD1515,Marks,90,0),"")</f>
        <v/>
      </c>
      <c r="V1527" s="130" t="str">
        <f>IFERROR(VLOOKUP(AD1515,Marks,94,0),"")</f>
        <v/>
      </c>
      <c r="W1527" s="740" t="s">
        <v>192</v>
      </c>
      <c r="X1527" s="740"/>
      <c r="Y1527" s="740"/>
      <c r="Z1527" s="119" t="str">
        <f>IFERROR(VLOOKUP(AD1515,Marks,98,0),"")</f>
        <v/>
      </c>
      <c r="AA1527" s="130" t="str">
        <f>IFERROR(VLOOKUP(AD1515,Marks,102,0),"")</f>
        <v/>
      </c>
      <c r="AB1527" s="745" t="s">
        <v>193</v>
      </c>
      <c r="AC1527" s="745"/>
      <c r="AD1527" s="745"/>
      <c r="AE1527" s="119" t="str">
        <f>IFERROR(VLOOKUP(AD1515,Marks,106,0),"")</f>
        <v/>
      </c>
      <c r="AF1527" s="130" t="str">
        <f>IFERROR(VLOOKUP(AD1515,Marks,110,0),"")</f>
        <v/>
      </c>
    </row>
    <row r="1528" spans="1:32" ht="21" customHeight="1">
      <c r="A1528" s="166" t="str">
        <f>IF(N1515="","",A1527+1)</f>
        <v/>
      </c>
      <c r="B1528" s="732" t="s">
        <v>216</v>
      </c>
      <c r="C1528" s="732"/>
      <c r="D1528" s="732"/>
      <c r="E1528" s="746" t="str">
        <f>IFERROR(VLOOKUP(N1515,Marks,116,0),"")</f>
        <v/>
      </c>
      <c r="F1528" s="746"/>
      <c r="G1528" s="746"/>
      <c r="H1528" s="746"/>
      <c r="I1528" s="732" t="s">
        <v>217</v>
      </c>
      <c r="J1528" s="732"/>
      <c r="K1528" s="732"/>
      <c r="L1528" s="732"/>
      <c r="M1528" s="747" t="str">
        <f>IFERROR(VLOOKUP(N1515,Marks,117,0),"")</f>
        <v/>
      </c>
      <c r="N1528" s="747"/>
      <c r="O1528" s="747"/>
      <c r="P1528" s="747"/>
      <c r="Q1528" s="770"/>
      <c r="R1528" s="732" t="s">
        <v>216</v>
      </c>
      <c r="S1528" s="732"/>
      <c r="T1528" s="732"/>
      <c r="U1528" s="746" t="str">
        <f>IFERROR(VLOOKUP(AD1515,Marks,116,0),"")</f>
        <v/>
      </c>
      <c r="V1528" s="746"/>
      <c r="W1528" s="746"/>
      <c r="X1528" s="746"/>
      <c r="Y1528" s="732" t="s">
        <v>217</v>
      </c>
      <c r="Z1528" s="732"/>
      <c r="AA1528" s="732"/>
      <c r="AB1528" s="732"/>
      <c r="AC1528" s="747" t="str">
        <f>IFERROR(VLOOKUP(AD1515,Marks,117,0),"")</f>
        <v/>
      </c>
      <c r="AD1528" s="747"/>
      <c r="AE1528" s="747"/>
      <c r="AF1528" s="747"/>
    </row>
    <row r="1529" spans="1:32" ht="21" customHeight="1">
      <c r="A1529" s="166" t="str">
        <f>IF(N1515="","",A1528+1)</f>
        <v/>
      </c>
      <c r="B1529" s="732" t="s">
        <v>218</v>
      </c>
      <c r="C1529" s="732"/>
      <c r="D1529" s="732"/>
      <c r="E1529" s="774" t="str">
        <f>IFERROR(VLOOKUP(N1515,Marks,115,0),"")</f>
        <v/>
      </c>
      <c r="F1529" s="774"/>
      <c r="G1529" s="774"/>
      <c r="H1529" s="774"/>
      <c r="I1529" s="732" t="s">
        <v>219</v>
      </c>
      <c r="J1529" s="732"/>
      <c r="K1529" s="732"/>
      <c r="L1529" s="732"/>
      <c r="M1529" s="733" t="str">
        <f>IFERROR(VLOOKUP(N1515,Marks,112,0),"")</f>
        <v/>
      </c>
      <c r="N1529" s="733"/>
      <c r="O1529" s="733"/>
      <c r="P1529" s="733"/>
      <c r="Q1529" s="770"/>
      <c r="R1529" s="732" t="s">
        <v>218</v>
      </c>
      <c r="S1529" s="732"/>
      <c r="T1529" s="732"/>
      <c r="U1529" s="774" t="str">
        <f>IFERROR(VLOOKUP(AD1515,Marks,115,0),"")</f>
        <v/>
      </c>
      <c r="V1529" s="774"/>
      <c r="W1529" s="774"/>
      <c r="X1529" s="774"/>
      <c r="Y1529" s="732" t="s">
        <v>219</v>
      </c>
      <c r="Z1529" s="732"/>
      <c r="AA1529" s="732"/>
      <c r="AB1529" s="732"/>
      <c r="AC1529" s="733" t="str">
        <f>IFERROR(VLOOKUP(AD1515,Marks,112,0),"")</f>
        <v/>
      </c>
      <c r="AD1529" s="733"/>
      <c r="AE1529" s="733"/>
      <c r="AF1529" s="733"/>
    </row>
    <row r="1530" spans="1:32" ht="21" customHeight="1">
      <c r="A1530" s="166" t="str">
        <f>IF(N1515="","",A1529+1)</f>
        <v/>
      </c>
      <c r="B1530" s="732" t="s">
        <v>220</v>
      </c>
      <c r="C1530" s="732"/>
      <c r="D1530" s="732"/>
      <c r="E1530" s="324" t="str">
        <f>IFERROR(VLOOKUP(N1515,Marks,113,0),"")</f>
        <v/>
      </c>
      <c r="F1530" s="325" t="s">
        <v>341</v>
      </c>
      <c r="G1530" s="734" t="str">
        <f>IF(OR(N1515="",E1513="",O1524=""),"",IF(O1524&gt;=81%*P1519,"A",IF(O1524&gt;=61%*P1519,"B",IF(O1524&gt;=41%*P1519,"C",IF(O1524&gt;=21%*P1519,"D","E")))))</f>
        <v/>
      </c>
      <c r="H1530" s="734"/>
      <c r="I1530" s="732" t="s">
        <v>222</v>
      </c>
      <c r="J1530" s="732"/>
      <c r="K1530" s="732"/>
      <c r="L1530" s="732"/>
      <c r="M1530" s="769" t="str">
        <f>IFERROR(VLOOKUP(N1515,Marks,114,0),"")</f>
        <v/>
      </c>
      <c r="N1530" s="769"/>
      <c r="O1530" s="769"/>
      <c r="P1530" s="769"/>
      <c r="Q1530" s="770"/>
      <c r="R1530" s="732" t="s">
        <v>220</v>
      </c>
      <c r="S1530" s="732"/>
      <c r="T1530" s="732"/>
      <c r="U1530" s="324" t="str">
        <f>IFERROR(VLOOKUP(AD1515,Marks,113,0),"")</f>
        <v/>
      </c>
      <c r="V1530" s="325" t="s">
        <v>341</v>
      </c>
      <c r="W1530" s="734" t="str">
        <f>IF(OR(AD1515="",U1513="",AE1524=""),"",IF(AE1524&gt;=81%*AF1519,"A",IF(AE1524&gt;=61%*AF1519,"B",IF(AE1524&gt;=41%*AF1519,"C",IF(AE1524&gt;=21%*AF1519,"D","E")))))</f>
        <v/>
      </c>
      <c r="X1530" s="734"/>
      <c r="Y1530" s="732" t="s">
        <v>222</v>
      </c>
      <c r="Z1530" s="732"/>
      <c r="AA1530" s="732"/>
      <c r="AB1530" s="732"/>
      <c r="AC1530" s="769" t="str">
        <f>IFERROR(VLOOKUP(AD1515,Marks,114,0),"")</f>
        <v/>
      </c>
      <c r="AD1530" s="769"/>
      <c r="AE1530" s="769"/>
      <c r="AF1530" s="769"/>
    </row>
    <row r="1531" spans="1:32" ht="21" customHeight="1">
      <c r="A1531" s="166" t="str">
        <f>IF(N1515="","",A1530+1)</f>
        <v/>
      </c>
      <c r="B1531" s="768" t="s">
        <v>228</v>
      </c>
      <c r="C1531" s="768"/>
      <c r="D1531" s="768"/>
      <c r="E1531" s="735">
        <f>'Master sheet'!$C$10</f>
        <v>44697</v>
      </c>
      <c r="F1531" s="735"/>
      <c r="G1531" s="735"/>
      <c r="H1531" s="318"/>
      <c r="I1531" s="121"/>
      <c r="J1531" s="121"/>
      <c r="K1531" s="76"/>
      <c r="L1531" s="121"/>
      <c r="M1531" s="121"/>
      <c r="N1531" s="121"/>
      <c r="O1531" s="121"/>
      <c r="P1531" s="121"/>
      <c r="Q1531" s="770"/>
      <c r="R1531" s="768" t="s">
        <v>228</v>
      </c>
      <c r="S1531" s="768"/>
      <c r="T1531" s="768"/>
      <c r="U1531" s="735">
        <f>'Master sheet'!$C$10</f>
        <v>44697</v>
      </c>
      <c r="V1531" s="735"/>
      <c r="W1531" s="735"/>
      <c r="X1531" s="121"/>
      <c r="Y1531" s="121"/>
      <c r="Z1531" s="121"/>
      <c r="AA1531" s="76"/>
      <c r="AB1531" s="121"/>
      <c r="AC1531" s="121"/>
      <c r="AD1531" s="121"/>
      <c r="AE1531" s="121"/>
      <c r="AF1531" s="121"/>
    </row>
    <row r="1532" spans="1:32" ht="43.5" customHeight="1">
      <c r="A1532" s="166" t="str">
        <f>IF(N1515="","",A1531+1)</f>
        <v/>
      </c>
      <c r="B1532" s="755" t="str">
        <f>IF(AND(C1512=1),CONCATENATE("( ",UPPER('Master sheet'!$F$10)," )"),IF(AND(C1512=2),CONCATENATE("( ",UPPER('Master sheet'!$F$18)," )"),IF(AND(C1512=3),CONCATENATE("( ",UPPER('Master sheet'!$J$10)," )"),IF(AND(C1512=4),CONCATENATE("( ",UPPER('Master sheet'!$J$18)," )"),""))))</f>
        <v/>
      </c>
      <c r="C1532" s="755"/>
      <c r="D1532" s="755"/>
      <c r="E1532" s="755"/>
      <c r="F1532" s="756" t="str">
        <f>IF(AND(N1515=""),"",CONCATENATE("(",'Master sheet'!$C$14," )"))</f>
        <v/>
      </c>
      <c r="G1532" s="756"/>
      <c r="H1532" s="756"/>
      <c r="I1532" s="756"/>
      <c r="J1532" s="756"/>
      <c r="K1532" s="756" t="str">
        <f>IF(AND(N1515=""),"",CONCATENATE("(",'Master sheet'!$C$12," )"))</f>
        <v/>
      </c>
      <c r="L1532" s="756"/>
      <c r="M1532" s="756"/>
      <c r="N1532" s="756"/>
      <c r="O1532" s="756"/>
      <c r="P1532" s="756"/>
      <c r="Q1532" s="770"/>
      <c r="R1532" s="755" t="str">
        <f>IF(AND(S1512=1),CONCATENATE("( ",UPPER('Master sheet'!$F$10)," )"),IF(AND(S1512=2),CONCATENATE("( ",UPPER('Master sheet'!$F$18)," )"),IF(AND(S1512=3),CONCATENATE("( ",UPPER('Master sheet'!$J$10)," )"),IF(AND(S1512=4),CONCATENATE("( ",UPPER('Master sheet'!$J$18)," )"),""))))</f>
        <v/>
      </c>
      <c r="S1532" s="755"/>
      <c r="T1532" s="755"/>
      <c r="U1532" s="755"/>
      <c r="V1532" s="756" t="str">
        <f>IF(AND(AD1515=""),"",CONCATENATE("(",'Master sheet'!$C$14," )"))</f>
        <v/>
      </c>
      <c r="W1532" s="756"/>
      <c r="X1532" s="756"/>
      <c r="Y1532" s="756"/>
      <c r="Z1532" s="756"/>
      <c r="AA1532" s="756" t="str">
        <f>IF(AND(AD1515=""),"",CONCATENATE("(",'Master sheet'!$C$12," )"))</f>
        <v/>
      </c>
      <c r="AB1532" s="756"/>
      <c r="AC1532" s="756"/>
      <c r="AD1532" s="756"/>
      <c r="AE1532" s="756"/>
      <c r="AF1532" s="756"/>
    </row>
    <row r="1533" spans="1:32" ht="21.75" customHeight="1">
      <c r="A1533" s="166" t="str">
        <f>IF(N1515="","",A1532+1)</f>
        <v/>
      </c>
      <c r="B1533" s="757" t="s">
        <v>223</v>
      </c>
      <c r="C1533" s="757"/>
      <c r="D1533" s="757"/>
      <c r="E1533" s="757"/>
      <c r="F1533" s="758" t="s">
        <v>224</v>
      </c>
      <c r="G1533" s="758"/>
      <c r="H1533" s="758"/>
      <c r="I1533" s="758"/>
      <c r="J1533" s="758"/>
      <c r="K1533" s="757" t="s">
        <v>225</v>
      </c>
      <c r="L1533" s="757"/>
      <c r="M1533" s="757"/>
      <c r="N1533" s="757"/>
      <c r="O1533" s="757"/>
      <c r="P1533" s="757"/>
      <c r="Q1533" s="770"/>
      <c r="R1533" s="757" t="s">
        <v>223</v>
      </c>
      <c r="S1533" s="757"/>
      <c r="T1533" s="757"/>
      <c r="U1533" s="757"/>
      <c r="V1533" s="758" t="s">
        <v>224</v>
      </c>
      <c r="W1533" s="758"/>
      <c r="X1533" s="758"/>
      <c r="Y1533" s="758"/>
      <c r="Z1533" s="758"/>
      <c r="AA1533" s="757" t="s">
        <v>225</v>
      </c>
      <c r="AB1533" s="757"/>
      <c r="AC1533" s="757"/>
      <c r="AD1533" s="757"/>
      <c r="AE1533" s="757"/>
      <c r="AF1533" s="757"/>
    </row>
    <row r="1535" spans="1:32" ht="21.9" customHeight="1">
      <c r="A1535" s="165" t="str">
        <f>IF(N1541="","",1)</f>
        <v/>
      </c>
      <c r="B1535" s="759" t="s">
        <v>203</v>
      </c>
      <c r="C1535" s="759"/>
      <c r="D1535" s="759"/>
      <c r="E1535" s="759"/>
      <c r="F1535" s="759"/>
      <c r="G1535" s="759"/>
      <c r="H1535" s="759"/>
      <c r="I1535" s="759"/>
      <c r="J1535" s="759"/>
      <c r="K1535" s="759"/>
      <c r="L1535" s="759"/>
      <c r="M1535" s="759"/>
      <c r="N1535" s="759"/>
      <c r="O1535" s="759"/>
      <c r="P1535" s="759"/>
      <c r="Q1535" s="770" t="s">
        <v>249</v>
      </c>
      <c r="R1535" s="759" t="s">
        <v>203</v>
      </c>
      <c r="S1535" s="759"/>
      <c r="T1535" s="759"/>
      <c r="U1535" s="759"/>
      <c r="V1535" s="759"/>
      <c r="W1535" s="759"/>
      <c r="X1535" s="759"/>
      <c r="Y1535" s="759"/>
      <c r="Z1535" s="759"/>
      <c r="AA1535" s="759"/>
      <c r="AB1535" s="759"/>
      <c r="AC1535" s="759"/>
      <c r="AD1535" s="759"/>
      <c r="AE1535" s="759"/>
      <c r="AF1535" s="759"/>
    </row>
    <row r="1536" spans="1:32" ht="21.9" customHeight="1">
      <c r="A1536" s="166" t="str">
        <f>IF(N1541="","",A1535+1)</f>
        <v/>
      </c>
      <c r="B1536" s="771" t="s">
        <v>204</v>
      </c>
      <c r="C1536" s="771"/>
      <c r="D1536" s="771"/>
      <c r="E1536" s="771"/>
      <c r="F1536" s="771"/>
      <c r="G1536" s="771"/>
      <c r="H1536" s="771"/>
      <c r="I1536" s="771"/>
      <c r="J1536" s="771"/>
      <c r="K1536" s="771"/>
      <c r="L1536" s="771"/>
      <c r="M1536" s="771"/>
      <c r="N1536" s="771"/>
      <c r="O1536" s="771"/>
      <c r="P1536" s="771"/>
      <c r="Q1536" s="770"/>
      <c r="R1536" s="771" t="s">
        <v>204</v>
      </c>
      <c r="S1536" s="771"/>
      <c r="T1536" s="771"/>
      <c r="U1536" s="771"/>
      <c r="V1536" s="771"/>
      <c r="W1536" s="771"/>
      <c r="X1536" s="771"/>
      <c r="Y1536" s="771"/>
      <c r="Z1536" s="771"/>
      <c r="AA1536" s="771"/>
      <c r="AB1536" s="771"/>
      <c r="AC1536" s="771"/>
      <c r="AD1536" s="771"/>
      <c r="AE1536" s="771"/>
      <c r="AF1536" s="771"/>
    </row>
    <row r="1537" spans="1:32" ht="21.9" customHeight="1">
      <c r="A1537" s="166" t="str">
        <f>IF(N1541="","",A1536+1)</f>
        <v/>
      </c>
      <c r="B1537" s="772" t="s">
        <v>168</v>
      </c>
      <c r="C1537" s="772"/>
      <c r="D1537" s="772"/>
      <c r="E1537" s="773" t="str">
        <f>IF(AND(N1541=""),"",'Result Sheet'!$F$2)</f>
        <v/>
      </c>
      <c r="F1537" s="773"/>
      <c r="G1537" s="773"/>
      <c r="H1537" s="773"/>
      <c r="I1537" s="773"/>
      <c r="J1537" s="773"/>
      <c r="K1537" s="773"/>
      <c r="L1537" s="773"/>
      <c r="M1537" s="773"/>
      <c r="N1537" s="773"/>
      <c r="O1537" s="773"/>
      <c r="P1537" s="773"/>
      <c r="Q1537" s="770"/>
      <c r="R1537" s="772" t="s">
        <v>168</v>
      </c>
      <c r="S1537" s="772"/>
      <c r="T1537" s="772"/>
      <c r="U1537" s="773" t="str">
        <f>IF(AND(AD1541=""),"",'Result Sheet'!$F$2)</f>
        <v/>
      </c>
      <c r="V1537" s="773"/>
      <c r="W1537" s="773"/>
      <c r="X1537" s="773"/>
      <c r="Y1537" s="773"/>
      <c r="Z1537" s="773"/>
      <c r="AA1537" s="773"/>
      <c r="AB1537" s="773"/>
      <c r="AC1537" s="773"/>
      <c r="AD1537" s="773"/>
      <c r="AE1537" s="773"/>
      <c r="AF1537" s="773"/>
    </row>
    <row r="1538" spans="1:32" ht="21.9" customHeight="1">
      <c r="A1538" s="166" t="str">
        <f>IF(N1541="","",A1537+1)</f>
        <v/>
      </c>
      <c r="B1538" s="164" t="s">
        <v>169</v>
      </c>
      <c r="C1538" s="748" t="str">
        <f>IFERROR(VLOOKUP(N1541,Marks,2,0),"")</f>
        <v/>
      </c>
      <c r="D1538" s="748"/>
      <c r="E1538" s="766" t="s">
        <v>212</v>
      </c>
      <c r="F1538" s="766"/>
      <c r="G1538" s="766"/>
      <c r="H1538" s="748" t="str">
        <f>IFERROR(VLOOKUP(N1541,Marks,3,0),"")</f>
        <v/>
      </c>
      <c r="I1538" s="748"/>
      <c r="J1538" s="749" t="s">
        <v>205</v>
      </c>
      <c r="K1538" s="749"/>
      <c r="L1538" s="749"/>
      <c r="M1538" s="749"/>
      <c r="N1538" s="750" t="str">
        <f>IF(AND(N1541=""),"",'Marks Entry 1st'!$I$2)</f>
        <v/>
      </c>
      <c r="O1538" s="750"/>
      <c r="P1538" s="750"/>
      <c r="Q1538" s="770"/>
      <c r="R1538" s="164" t="s">
        <v>169</v>
      </c>
      <c r="S1538" s="748" t="str">
        <f>IFERROR(VLOOKUP(AD1541,Marks,2,0),"")</f>
        <v/>
      </c>
      <c r="T1538" s="748"/>
      <c r="U1538" s="766" t="s">
        <v>212</v>
      </c>
      <c r="V1538" s="766"/>
      <c r="W1538" s="766"/>
      <c r="X1538" s="748" t="str">
        <f>IFERROR(VLOOKUP(AD1541,Marks,3,0),"")</f>
        <v/>
      </c>
      <c r="Y1538" s="748"/>
      <c r="Z1538" s="749" t="s">
        <v>205</v>
      </c>
      <c r="AA1538" s="749"/>
      <c r="AB1538" s="749"/>
      <c r="AC1538" s="749"/>
      <c r="AD1538" s="750" t="str">
        <f>IF(AND(AD1541=""),"",'Marks Entry 1st'!$I$2)</f>
        <v/>
      </c>
      <c r="AE1538" s="750"/>
      <c r="AF1538" s="750"/>
    </row>
    <row r="1539" spans="1:32" ht="21.9" customHeight="1">
      <c r="A1539" s="166" t="str">
        <f>IF(N1541="","",A1538+1)</f>
        <v/>
      </c>
      <c r="B1539" s="751" t="s">
        <v>206</v>
      </c>
      <c r="C1539" s="751"/>
      <c r="D1539" s="751"/>
      <c r="E1539" s="752" t="str">
        <f>IFERROR(VLOOKUP(N1541,Marks,6,0),"")</f>
        <v/>
      </c>
      <c r="F1539" s="752"/>
      <c r="G1539" s="752"/>
      <c r="H1539" s="752"/>
      <c r="I1539" s="752"/>
      <c r="J1539" s="753" t="s">
        <v>209</v>
      </c>
      <c r="K1539" s="753"/>
      <c r="L1539" s="753"/>
      <c r="M1539" s="753"/>
      <c r="N1539" s="754" t="str">
        <f>IFERROR(VLOOKUP(N1541,Marks,5,0),"")</f>
        <v/>
      </c>
      <c r="O1539" s="754"/>
      <c r="P1539" s="754"/>
      <c r="Q1539" s="770"/>
      <c r="R1539" s="751" t="s">
        <v>206</v>
      </c>
      <c r="S1539" s="751"/>
      <c r="T1539" s="751"/>
      <c r="U1539" s="752" t="str">
        <f>IFERROR(VLOOKUP(AD1541,Marks,6,0),"")</f>
        <v/>
      </c>
      <c r="V1539" s="752"/>
      <c r="W1539" s="752"/>
      <c r="X1539" s="752"/>
      <c r="Y1539" s="752"/>
      <c r="Z1539" s="753" t="s">
        <v>209</v>
      </c>
      <c r="AA1539" s="753"/>
      <c r="AB1539" s="753"/>
      <c r="AC1539" s="753"/>
      <c r="AD1539" s="754" t="str">
        <f>IFERROR(VLOOKUP(AD1541,Marks,5,0),"")</f>
        <v/>
      </c>
      <c r="AE1539" s="754"/>
      <c r="AF1539" s="754"/>
    </row>
    <row r="1540" spans="1:32" ht="21.9" customHeight="1">
      <c r="A1540" s="166" t="str">
        <f>IF(N1541="","",A1539+1)</f>
        <v/>
      </c>
      <c r="B1540" s="751" t="s">
        <v>207</v>
      </c>
      <c r="C1540" s="751"/>
      <c r="D1540" s="751"/>
      <c r="E1540" s="752" t="str">
        <f>IFERROR(VLOOKUP(N1541,Marks,7,0),"")</f>
        <v/>
      </c>
      <c r="F1540" s="752"/>
      <c r="G1540" s="752"/>
      <c r="H1540" s="752"/>
      <c r="I1540" s="752"/>
      <c r="J1540" s="753" t="s">
        <v>210</v>
      </c>
      <c r="K1540" s="753"/>
      <c r="L1540" s="753"/>
      <c r="M1540" s="753"/>
      <c r="N1540" s="767" t="str">
        <f>IFERROR(VLOOKUP(N1541,Marks,4,0),"")</f>
        <v/>
      </c>
      <c r="O1540" s="767"/>
      <c r="P1540" s="767"/>
      <c r="Q1540" s="770"/>
      <c r="R1540" s="751" t="s">
        <v>207</v>
      </c>
      <c r="S1540" s="751"/>
      <c r="T1540" s="751"/>
      <c r="U1540" s="752" t="str">
        <f>IFERROR(VLOOKUP(AD1541,Marks,7,0),"")</f>
        <v/>
      </c>
      <c r="V1540" s="752"/>
      <c r="W1540" s="752"/>
      <c r="X1540" s="752"/>
      <c r="Y1540" s="752"/>
      <c r="Z1540" s="753" t="s">
        <v>210</v>
      </c>
      <c r="AA1540" s="753"/>
      <c r="AB1540" s="753"/>
      <c r="AC1540" s="753"/>
      <c r="AD1540" s="767" t="str">
        <f>IFERROR(VLOOKUP(AD1541,Marks,4,0),"")</f>
        <v/>
      </c>
      <c r="AE1540" s="767"/>
      <c r="AF1540" s="767"/>
    </row>
    <row r="1541" spans="1:32" ht="21.9" customHeight="1">
      <c r="A1541" s="166" t="str">
        <f>IF(N1541="","",A1540+1)</f>
        <v/>
      </c>
      <c r="B1541" s="751" t="s">
        <v>208</v>
      </c>
      <c r="C1541" s="751"/>
      <c r="D1541" s="751"/>
      <c r="E1541" s="752" t="str">
        <f>IFERROR(VLOOKUP(N1541,Marks,8,0),"")</f>
        <v/>
      </c>
      <c r="F1541" s="752"/>
      <c r="G1541" s="752"/>
      <c r="H1541" s="752"/>
      <c r="I1541" s="752"/>
      <c r="J1541" s="753" t="s">
        <v>211</v>
      </c>
      <c r="K1541" s="753"/>
      <c r="L1541" s="753"/>
      <c r="M1541" s="753"/>
      <c r="N1541" s="760" t="str">
        <f>IF(AD1515="","",IF(AND(AD1515+1&gt;$AN$6),"",AD1515+1))</f>
        <v/>
      </c>
      <c r="O1541" s="760"/>
      <c r="P1541" s="760"/>
      <c r="Q1541" s="770"/>
      <c r="R1541" s="751" t="s">
        <v>208</v>
      </c>
      <c r="S1541" s="751"/>
      <c r="T1541" s="751"/>
      <c r="U1541" s="752" t="str">
        <f>IFERROR(VLOOKUP(AD1541,Marks,8,0),"")</f>
        <v/>
      </c>
      <c r="V1541" s="752"/>
      <c r="W1541" s="752"/>
      <c r="X1541" s="752"/>
      <c r="Y1541" s="752"/>
      <c r="Z1541" s="753" t="s">
        <v>211</v>
      </c>
      <c r="AA1541" s="753"/>
      <c r="AB1541" s="753"/>
      <c r="AC1541" s="753"/>
      <c r="AD1541" s="761" t="str">
        <f>IF(N1541="","",IF(AND(N1541+1&gt;$AN$6),"",N1541+1))</f>
        <v/>
      </c>
      <c r="AE1541" s="761"/>
      <c r="AF1541" s="761"/>
    </row>
    <row r="1542" spans="1:32" ht="9" customHeight="1">
      <c r="A1542" s="166" t="str">
        <f>IF(N1541="","",A1541+1)</f>
        <v/>
      </c>
      <c r="B1542" s="123"/>
      <c r="C1542" s="123"/>
      <c r="D1542" s="123"/>
      <c r="E1542" s="124"/>
      <c r="F1542" s="124"/>
      <c r="G1542" s="124"/>
      <c r="H1542" s="123"/>
      <c r="I1542" s="123"/>
      <c r="J1542" s="125"/>
      <c r="K1542" s="125"/>
      <c r="L1542" s="125"/>
      <c r="M1542" s="76"/>
      <c r="N1542" s="76"/>
      <c r="O1542" s="76"/>
      <c r="P1542" s="76"/>
      <c r="Q1542" s="770"/>
      <c r="R1542" s="123"/>
      <c r="S1542" s="123"/>
      <c r="T1542" s="123"/>
      <c r="U1542" s="124"/>
      <c r="V1542" s="124"/>
      <c r="W1542" s="124"/>
      <c r="X1542" s="123"/>
      <c r="Y1542" s="123"/>
      <c r="Z1542" s="125"/>
      <c r="AA1542" s="125"/>
      <c r="AB1542" s="125"/>
      <c r="AC1542" s="76"/>
      <c r="AD1542" s="76"/>
      <c r="AE1542" s="76"/>
      <c r="AF1542" s="76"/>
    </row>
    <row r="1543" spans="1:32" ht="21" customHeight="1">
      <c r="A1543" s="166" t="str">
        <f>IF(N1541="","",A1542+1)</f>
        <v/>
      </c>
      <c r="B1543" s="762" t="s">
        <v>213</v>
      </c>
      <c r="C1543" s="610" t="s">
        <v>214</v>
      </c>
      <c r="D1543" s="610"/>
      <c r="E1543" s="610"/>
      <c r="F1543" s="763" t="s">
        <v>13</v>
      </c>
      <c r="G1543" s="764"/>
      <c r="H1543" s="764"/>
      <c r="I1543" s="765"/>
      <c r="J1543" s="613" t="s">
        <v>184</v>
      </c>
      <c r="K1543" s="614" t="s">
        <v>167</v>
      </c>
      <c r="L1543" s="615"/>
      <c r="M1543" s="615"/>
      <c r="N1543" s="616"/>
      <c r="O1543" s="580" t="s">
        <v>185</v>
      </c>
      <c r="P1543" s="581" t="s">
        <v>186</v>
      </c>
      <c r="Q1543" s="770"/>
      <c r="R1543" s="762" t="s">
        <v>213</v>
      </c>
      <c r="S1543" s="610" t="s">
        <v>214</v>
      </c>
      <c r="T1543" s="610"/>
      <c r="U1543" s="610"/>
      <c r="V1543" s="763" t="s">
        <v>13</v>
      </c>
      <c r="W1543" s="764"/>
      <c r="X1543" s="764"/>
      <c r="Y1543" s="765"/>
      <c r="Z1543" s="613" t="s">
        <v>184</v>
      </c>
      <c r="AA1543" s="614" t="s">
        <v>167</v>
      </c>
      <c r="AB1543" s="615"/>
      <c r="AC1543" s="615"/>
      <c r="AD1543" s="616"/>
      <c r="AE1543" s="580" t="s">
        <v>185</v>
      </c>
      <c r="AF1543" s="581" t="s">
        <v>186</v>
      </c>
    </row>
    <row r="1544" spans="1:32" ht="90.75" customHeight="1">
      <c r="A1544" s="166" t="str">
        <f>IF(N1541="","",A1543+1)</f>
        <v/>
      </c>
      <c r="B1544" s="762"/>
      <c r="C1544" s="171" t="s">
        <v>11</v>
      </c>
      <c r="D1544" s="171" t="s">
        <v>180</v>
      </c>
      <c r="E1544" s="171" t="s">
        <v>108</v>
      </c>
      <c r="F1544" s="171" t="s">
        <v>182</v>
      </c>
      <c r="G1544" s="171" t="s">
        <v>183</v>
      </c>
      <c r="H1544" s="305" t="s">
        <v>10</v>
      </c>
      <c r="I1544" s="171" t="s">
        <v>108</v>
      </c>
      <c r="J1544" s="613"/>
      <c r="K1544" s="172" t="s">
        <v>182</v>
      </c>
      <c r="L1544" s="172" t="s">
        <v>183</v>
      </c>
      <c r="M1544" s="173" t="s">
        <v>10</v>
      </c>
      <c r="N1544" s="171" t="s">
        <v>108</v>
      </c>
      <c r="O1544" s="580"/>
      <c r="P1544" s="736"/>
      <c r="Q1544" s="770"/>
      <c r="R1544" s="762"/>
      <c r="S1544" s="171" t="s">
        <v>11</v>
      </c>
      <c r="T1544" s="171" t="s">
        <v>180</v>
      </c>
      <c r="U1544" s="171" t="s">
        <v>108</v>
      </c>
      <c r="V1544" s="171" t="s">
        <v>182</v>
      </c>
      <c r="W1544" s="171" t="s">
        <v>183</v>
      </c>
      <c r="X1544" s="305" t="s">
        <v>10</v>
      </c>
      <c r="Y1544" s="171" t="s">
        <v>108</v>
      </c>
      <c r="Z1544" s="613"/>
      <c r="AA1544" s="172" t="s">
        <v>182</v>
      </c>
      <c r="AB1544" s="172" t="s">
        <v>183</v>
      </c>
      <c r="AC1544" s="173" t="s">
        <v>10</v>
      </c>
      <c r="AD1544" s="171" t="s">
        <v>108</v>
      </c>
      <c r="AE1544" s="580"/>
      <c r="AF1544" s="736">
        <v>0</v>
      </c>
    </row>
    <row r="1545" spans="1:32" ht="18.75" customHeight="1">
      <c r="A1545" s="166" t="str">
        <f>IF(N1541="","",A1544+1)</f>
        <v/>
      </c>
      <c r="B1545" s="762"/>
      <c r="C1545" s="390">
        <v>20</v>
      </c>
      <c r="D1545" s="390">
        <v>20</v>
      </c>
      <c r="E1545" s="116">
        <v>40</v>
      </c>
      <c r="F1545" s="390">
        <v>30</v>
      </c>
      <c r="G1545" s="390">
        <v>18</v>
      </c>
      <c r="H1545" s="390">
        <v>12</v>
      </c>
      <c r="I1545" s="116">
        <v>60</v>
      </c>
      <c r="J1545" s="118">
        <v>100</v>
      </c>
      <c r="K1545" s="390">
        <v>50</v>
      </c>
      <c r="L1545" s="390">
        <v>30</v>
      </c>
      <c r="M1545" s="390">
        <v>20</v>
      </c>
      <c r="N1545" s="116">
        <v>100</v>
      </c>
      <c r="O1545" s="118">
        <v>200</v>
      </c>
      <c r="P1545" s="775" t="str">
        <f>IF(AND(N1541="",C1538="",E1539="",N1539=""),"",IF(OR(C1538=1,C1538=2),600,800))</f>
        <v/>
      </c>
      <c r="Q1545" s="770"/>
      <c r="R1545" s="762"/>
      <c r="S1545" s="390">
        <v>20</v>
      </c>
      <c r="T1545" s="390">
        <v>20</v>
      </c>
      <c r="U1545" s="116">
        <v>40</v>
      </c>
      <c r="V1545" s="390">
        <v>30</v>
      </c>
      <c r="W1545" s="390">
        <v>18</v>
      </c>
      <c r="X1545" s="390">
        <v>12</v>
      </c>
      <c r="Y1545" s="116">
        <v>60</v>
      </c>
      <c r="Z1545" s="118">
        <v>100</v>
      </c>
      <c r="AA1545" s="390">
        <v>50</v>
      </c>
      <c r="AB1545" s="390">
        <v>30</v>
      </c>
      <c r="AC1545" s="390">
        <v>20</v>
      </c>
      <c r="AD1545" s="116">
        <v>100</v>
      </c>
      <c r="AE1545" s="118">
        <v>200</v>
      </c>
      <c r="AF1545" s="775" t="str">
        <f>IF(AND(AD1541="",S1538="",U1539="",AD1539=""),"",IF(OR(S1538=1,S1538=2),600,800))</f>
        <v/>
      </c>
    </row>
    <row r="1546" spans="1:32" ht="21" customHeight="1">
      <c r="A1546" s="166" t="str">
        <f>IF(N1541="","",A1545+1)</f>
        <v/>
      </c>
      <c r="B1546" s="122" t="str">
        <f>'Result Sheet'!$L$4</f>
        <v xml:space="preserve">हिन्दी </v>
      </c>
      <c r="C1546" s="391" t="str">
        <f>IFERROR(VLOOKUP(N1541,Marks,11,0),"")</f>
        <v/>
      </c>
      <c r="D1546" s="391" t="str">
        <f>IFERROR(VLOOKUP(N1541,Marks,12,0),"")</f>
        <v/>
      </c>
      <c r="E1546" s="117" t="str">
        <f>IFERROR(VLOOKUP(N1541,Marks,13,0),"")</f>
        <v/>
      </c>
      <c r="F1546" s="391" t="str">
        <f>IFERROR(VLOOKUP(N1541,Marks,14,0),"")</f>
        <v/>
      </c>
      <c r="G1546" s="391" t="str">
        <f>IFERROR(VLOOKUP(N1541,Marks,15,0),"")</f>
        <v/>
      </c>
      <c r="H1546" s="391" t="str">
        <f>IFERROR(VLOOKUP(N1541,Marks,16,0),"")</f>
        <v/>
      </c>
      <c r="I1546" s="117" t="str">
        <f>IFERROR(VLOOKUP(N1541,Marks,17,0),"")</f>
        <v/>
      </c>
      <c r="J1546" s="119">
        <f>IFERROR(VLOOKUP(N1541,Marks,18,0),"")</f>
        <v>0</v>
      </c>
      <c r="K1546" s="391" t="str">
        <f>IFERROR(VLOOKUP(N1541,Marks,19,0),"")</f>
        <v/>
      </c>
      <c r="L1546" s="391" t="str">
        <f>IFERROR(VLOOKUP(N1541,Marks,20,0),"")</f>
        <v/>
      </c>
      <c r="M1546" s="391" t="str">
        <f>IFERROR(VLOOKUP(N1541,Marks,21,0),"")</f>
        <v/>
      </c>
      <c r="N1546" s="117" t="str">
        <f>IFERROR(VLOOKUP(N1541,Marks,22,0),"")</f>
        <v/>
      </c>
      <c r="O1546" s="119" t="str">
        <f>IFERROR(VLOOKUP(N1541,Marks,23,0),"")</f>
        <v/>
      </c>
      <c r="P1546" s="323" t="str">
        <f>IFERROR(VLOOKUP(N1541,Marks,29,0),"")</f>
        <v/>
      </c>
      <c r="Q1546" s="770"/>
      <c r="R1546" s="122" t="str">
        <f>'Result Sheet'!$L$4</f>
        <v xml:space="preserve">हिन्दी </v>
      </c>
      <c r="S1546" s="391" t="str">
        <f>IFERROR(VLOOKUP(AD1541,Marks,11,0),"")</f>
        <v/>
      </c>
      <c r="T1546" s="391" t="str">
        <f>IFERROR(VLOOKUP(AD1541,Marks,12,0),"")</f>
        <v/>
      </c>
      <c r="U1546" s="117" t="str">
        <f>IFERROR(VLOOKUP(AD1541,Marks,13,0),"")</f>
        <v/>
      </c>
      <c r="V1546" s="391" t="str">
        <f>IFERROR(VLOOKUP(AD1541,Marks,14,0),"")</f>
        <v/>
      </c>
      <c r="W1546" s="391" t="str">
        <f>IFERROR(VLOOKUP(AD1541,Marks,15,0),"")</f>
        <v/>
      </c>
      <c r="X1546" s="391" t="str">
        <f>IFERROR(VLOOKUP(AD1541,Marks,16,0),"")</f>
        <v/>
      </c>
      <c r="Y1546" s="117" t="str">
        <f>IFERROR(VLOOKUP(AD1541,Marks,17,0),"")</f>
        <v/>
      </c>
      <c r="Z1546" s="119">
        <f>IFERROR(VLOOKUP(AD1541,Marks,18,0),"")</f>
        <v>0</v>
      </c>
      <c r="AA1546" s="391" t="str">
        <f>IFERROR(VLOOKUP(AD1541,Marks,19,0),"")</f>
        <v/>
      </c>
      <c r="AB1546" s="391" t="str">
        <f>IFERROR(VLOOKUP(AD1541,Marks,20,0),"")</f>
        <v/>
      </c>
      <c r="AC1546" s="391" t="str">
        <f>IFERROR(VLOOKUP(AD1541,Marks,21,0),"")</f>
        <v/>
      </c>
      <c r="AD1546" s="117" t="str">
        <f>IFERROR(VLOOKUP(AD1541,Marks,22,0),"")</f>
        <v/>
      </c>
      <c r="AE1546" s="119" t="str">
        <f>IFERROR(VLOOKUP(AD1541,Marks,23,0),"")</f>
        <v/>
      </c>
      <c r="AF1546" s="323" t="str">
        <f>IFERROR(VLOOKUP(AD1541,Marks,29,0),"")</f>
        <v/>
      </c>
    </row>
    <row r="1547" spans="1:32" ht="21" customHeight="1">
      <c r="A1547" s="166" t="str">
        <f>IF(N1541="","",A1546+1)</f>
        <v/>
      </c>
      <c r="B1547" s="122" t="str">
        <f>'Result Sheet'!$AE$4</f>
        <v xml:space="preserve">अंग्रेजी </v>
      </c>
      <c r="C1547" s="391" t="str">
        <f>IFERROR(VLOOKUP(N1541,Marks,30,0),"")</f>
        <v/>
      </c>
      <c r="D1547" s="391" t="str">
        <f>IFERROR(VLOOKUP(N1541,Marks,31,0),"")</f>
        <v/>
      </c>
      <c r="E1547" s="117" t="str">
        <f>IFERROR(VLOOKUP(N1541,Marks,32,0),"")</f>
        <v/>
      </c>
      <c r="F1547" s="391" t="str">
        <f>IFERROR(VLOOKUP(N1541,Marks,33,0),"")</f>
        <v/>
      </c>
      <c r="G1547" s="391" t="str">
        <f>IFERROR(VLOOKUP(N1541,Marks,34,0),"")</f>
        <v/>
      </c>
      <c r="H1547" s="391" t="str">
        <f>IFERROR(VLOOKUP(N1541,Marks,35,0),"")</f>
        <v/>
      </c>
      <c r="I1547" s="117" t="str">
        <f>IFERROR(VLOOKUP(N1541,Marks,36,0),"")</f>
        <v/>
      </c>
      <c r="J1547" s="119">
        <f>IFERROR(VLOOKUP(N1541,Marks,37,0),"")</f>
        <v>0</v>
      </c>
      <c r="K1547" s="391" t="str">
        <f>IFERROR(VLOOKUP(N1541,Marks,38,0),"")</f>
        <v/>
      </c>
      <c r="L1547" s="391" t="str">
        <f>IFERROR(VLOOKUP(N1541,Marks,39,0),"")</f>
        <v/>
      </c>
      <c r="M1547" s="391" t="str">
        <f>IFERROR(VLOOKUP(N1541,Marks,40,0),"")</f>
        <v/>
      </c>
      <c r="N1547" s="117" t="str">
        <f>IFERROR(VLOOKUP(N1541,Marks,41,0),"")</f>
        <v/>
      </c>
      <c r="O1547" s="119" t="str">
        <f>IFERROR(VLOOKUP(N1541,Marks,42,0),"")</f>
        <v/>
      </c>
      <c r="P1547" s="323" t="str">
        <f>IFERROR(VLOOKUP(N1541,Marks,48,0),"")</f>
        <v/>
      </c>
      <c r="Q1547" s="770"/>
      <c r="R1547" s="122" t="str">
        <f>'Result Sheet'!$AE$4</f>
        <v xml:space="preserve">अंग्रेजी </v>
      </c>
      <c r="S1547" s="391" t="str">
        <f>IFERROR(VLOOKUP(AD1541,Marks,30,0),"")</f>
        <v/>
      </c>
      <c r="T1547" s="391" t="str">
        <f>IFERROR(VLOOKUP(AD1541,Marks,31,0),"")</f>
        <v/>
      </c>
      <c r="U1547" s="117" t="str">
        <f>IFERROR(VLOOKUP(AD1541,Marks,32,0),"")</f>
        <v/>
      </c>
      <c r="V1547" s="391" t="str">
        <f>IFERROR(VLOOKUP(AD1541,Marks,33,0),"")</f>
        <v/>
      </c>
      <c r="W1547" s="391" t="str">
        <f>IFERROR(VLOOKUP(AD1541,Marks,34,0),"")</f>
        <v/>
      </c>
      <c r="X1547" s="391" t="str">
        <f>IFERROR(VLOOKUP(AD1541,Marks,35,0),"")</f>
        <v/>
      </c>
      <c r="Y1547" s="117" t="str">
        <f>IFERROR(VLOOKUP(AD1541,Marks,36,0),"")</f>
        <v/>
      </c>
      <c r="Z1547" s="119">
        <f>IFERROR(VLOOKUP(AD1541,Marks,37,0),"")</f>
        <v>0</v>
      </c>
      <c r="AA1547" s="391" t="str">
        <f>IFERROR(VLOOKUP(AD1541,Marks,38,0),"")</f>
        <v/>
      </c>
      <c r="AB1547" s="391" t="str">
        <f>IFERROR(VLOOKUP(AD1541,Marks,39,0),"")</f>
        <v/>
      </c>
      <c r="AC1547" s="391" t="str">
        <f>IFERROR(VLOOKUP(AD1541,Marks,40,0),"")</f>
        <v/>
      </c>
      <c r="AD1547" s="117" t="str">
        <f>IFERROR(VLOOKUP(AD1541,Marks,41,0),"")</f>
        <v/>
      </c>
      <c r="AE1547" s="119" t="str">
        <f>IFERROR(VLOOKUP(AD1541,Marks,42,0),"")</f>
        <v/>
      </c>
      <c r="AF1547" s="323" t="str">
        <f>IFERROR(VLOOKUP(AD1541,Marks,48,0),"")</f>
        <v/>
      </c>
    </row>
    <row r="1548" spans="1:32" ht="21" customHeight="1">
      <c r="A1548" s="166" t="str">
        <f>IF(N1541="","",A1547+1)</f>
        <v/>
      </c>
      <c r="B1548" s="122" t="str">
        <f>'Result Sheet'!$AX$4</f>
        <v xml:space="preserve">गणित </v>
      </c>
      <c r="C1548" s="391" t="str">
        <f>IFERROR(VLOOKUP(N1541,Marks,49,0),"")</f>
        <v/>
      </c>
      <c r="D1548" s="391" t="str">
        <f>IFERROR(VLOOKUP(N1541,Marks,50,0),"")</f>
        <v/>
      </c>
      <c r="E1548" s="117" t="str">
        <f>IFERROR(VLOOKUP(N1541,Marks,51,0),"")</f>
        <v/>
      </c>
      <c r="F1548" s="391" t="str">
        <f>IFERROR(VLOOKUP(N1541,Marks,52,0),"")</f>
        <v/>
      </c>
      <c r="G1548" s="391" t="str">
        <f>IFERROR(VLOOKUP(N1541,Marks,53,0),"")</f>
        <v/>
      </c>
      <c r="H1548" s="391" t="str">
        <f>IFERROR(VLOOKUP(N1541,Marks,54,0),"")</f>
        <v/>
      </c>
      <c r="I1548" s="117" t="str">
        <f>IFERROR(VLOOKUP(N1541,Marks,55,0),"")</f>
        <v/>
      </c>
      <c r="J1548" s="119">
        <f>IFERROR(VLOOKUP(N1541,Marks,56,0),"")</f>
        <v>0</v>
      </c>
      <c r="K1548" s="391" t="str">
        <f>IFERROR(VLOOKUP(N1541,Marks,57,0),"")</f>
        <v/>
      </c>
      <c r="L1548" s="391" t="str">
        <f>IFERROR(VLOOKUP(N1541,Marks,58,0),"")</f>
        <v/>
      </c>
      <c r="M1548" s="391" t="str">
        <f>IFERROR(VLOOKUP(N1541,Marks,59,0),"")</f>
        <v/>
      </c>
      <c r="N1548" s="117" t="str">
        <f>IFERROR(VLOOKUP(N1541,Marks,60,0),"")</f>
        <v/>
      </c>
      <c r="O1548" s="119" t="str">
        <f>IFERROR(VLOOKUP(N1541,Marks,61,0),"")</f>
        <v/>
      </c>
      <c r="P1548" s="323" t="str">
        <f>IFERROR(VLOOKUP(N1541,Marks,67,0),"")</f>
        <v/>
      </c>
      <c r="Q1548" s="770"/>
      <c r="R1548" s="122" t="str">
        <f>'Result Sheet'!$AX$4</f>
        <v xml:space="preserve">गणित </v>
      </c>
      <c r="S1548" s="391" t="str">
        <f>IFERROR(VLOOKUP(AD1541,Marks,49,0),"")</f>
        <v/>
      </c>
      <c r="T1548" s="391" t="str">
        <f>IFERROR(VLOOKUP(AD1541,Marks,50,0),"")</f>
        <v/>
      </c>
      <c r="U1548" s="117" t="str">
        <f>IFERROR(VLOOKUP(AD1541,Marks,51,0),"")</f>
        <v/>
      </c>
      <c r="V1548" s="391" t="str">
        <f>IFERROR(VLOOKUP(AD1541,Marks,52,0),"")</f>
        <v/>
      </c>
      <c r="W1548" s="391" t="str">
        <f>IFERROR(VLOOKUP(AD1541,Marks,53,0),"")</f>
        <v/>
      </c>
      <c r="X1548" s="391" t="str">
        <f>IFERROR(VLOOKUP(AD1541,Marks,54,0),"")</f>
        <v/>
      </c>
      <c r="Y1548" s="117" t="str">
        <f>IFERROR(VLOOKUP(AD1541,Marks,55,0),"")</f>
        <v/>
      </c>
      <c r="Z1548" s="119">
        <f>IFERROR(VLOOKUP(AD1541,Marks,56,0),"")</f>
        <v>0</v>
      </c>
      <c r="AA1548" s="391" t="str">
        <f>IFERROR(VLOOKUP(AD1541,Marks,57,0),"")</f>
        <v/>
      </c>
      <c r="AB1548" s="391" t="str">
        <f>IFERROR(VLOOKUP(AD1541,Marks,58,0),"")</f>
        <v/>
      </c>
      <c r="AC1548" s="391" t="str">
        <f>IFERROR(VLOOKUP(AD1541,Marks,59,0),"")</f>
        <v/>
      </c>
      <c r="AD1548" s="117" t="str">
        <f>IFERROR(VLOOKUP(AD1541,Marks,60,0),"")</f>
        <v/>
      </c>
      <c r="AE1548" s="119" t="str">
        <f>IFERROR(VLOOKUP(AD1541,Marks,61,0),"")</f>
        <v/>
      </c>
      <c r="AF1548" s="323" t="str">
        <f>IFERROR(VLOOKUP(AD1541,Marks,67,0),"")</f>
        <v/>
      </c>
    </row>
    <row r="1549" spans="1:32" ht="21" customHeight="1">
      <c r="A1549" s="166" t="str">
        <f>IF(N1541="","",A1548+1)</f>
        <v/>
      </c>
      <c r="B1549" s="122" t="str">
        <f>'Result Sheet'!$BQ$4</f>
        <v xml:space="preserve">पर्यावरण अध्ययन </v>
      </c>
      <c r="C1549" s="391" t="str">
        <f>IFERROR(VLOOKUP(N1541,Marks,68,0),"")</f>
        <v/>
      </c>
      <c r="D1549" s="391" t="str">
        <f>IFERROR(VLOOKUP(N1541,Marks,69,0),"")</f>
        <v/>
      </c>
      <c r="E1549" s="117" t="str">
        <f>IFERROR(VLOOKUP(N1541,Marks,70,0),"")</f>
        <v/>
      </c>
      <c r="F1549" s="391" t="str">
        <f>IFERROR(VLOOKUP(N1541,Marks,71,0),"")</f>
        <v/>
      </c>
      <c r="G1549" s="391" t="str">
        <f>IFERROR(VLOOKUP(N1541,Marks,72,0),"")</f>
        <v/>
      </c>
      <c r="H1549" s="391" t="str">
        <f>IFERROR(VLOOKUP(N1541,Marks,73,0),"")</f>
        <v/>
      </c>
      <c r="I1549" s="117" t="str">
        <f>IFERROR(VLOOKUP(N1541,Marks,74,0),"")</f>
        <v/>
      </c>
      <c r="J1549" s="119">
        <f>IFERROR(VLOOKUP(N1541,Marks,75,0),"")</f>
        <v>0</v>
      </c>
      <c r="K1549" s="391" t="str">
        <f>IFERROR(VLOOKUP(N1541,Marks,76,0),"")</f>
        <v/>
      </c>
      <c r="L1549" s="391" t="str">
        <f>IFERROR(VLOOKUP(N1541,Marks,77,0),"")</f>
        <v/>
      </c>
      <c r="M1549" s="391" t="str">
        <f>IFERROR(VLOOKUP(N1541,Marks,78,0),"")</f>
        <v/>
      </c>
      <c r="N1549" s="117" t="str">
        <f>IFERROR(VLOOKUP(N1541,Marks,79,0),"")</f>
        <v/>
      </c>
      <c r="O1549" s="119" t="str">
        <f>IFERROR(VLOOKUP(N1541,Marks,80,0),"")</f>
        <v/>
      </c>
      <c r="P1549" s="323" t="str">
        <f>IFERROR(VLOOKUP(N1541,Marks,86,0),"")</f>
        <v/>
      </c>
      <c r="Q1549" s="770"/>
      <c r="R1549" s="122" t="str">
        <f>'Result Sheet'!$BQ$4</f>
        <v xml:space="preserve">पर्यावरण अध्ययन </v>
      </c>
      <c r="S1549" s="391" t="str">
        <f>IFERROR(VLOOKUP(AD1541,Marks,68,0),"")</f>
        <v/>
      </c>
      <c r="T1549" s="391" t="str">
        <f>IFERROR(VLOOKUP(AD1541,Marks,69,0),"")</f>
        <v/>
      </c>
      <c r="U1549" s="117" t="str">
        <f>IFERROR(VLOOKUP(AD1541,Marks,70,0),"")</f>
        <v/>
      </c>
      <c r="V1549" s="391" t="str">
        <f>IFERROR(VLOOKUP(AD1541,Marks,71,0),"")</f>
        <v/>
      </c>
      <c r="W1549" s="391" t="str">
        <f>IFERROR(VLOOKUP(AD1541,Marks,72,0),"")</f>
        <v/>
      </c>
      <c r="X1549" s="391" t="str">
        <f>IFERROR(VLOOKUP(AD1541,Marks,73,0),"")</f>
        <v/>
      </c>
      <c r="Y1549" s="117" t="str">
        <f>IFERROR(VLOOKUP(AD1541,Marks,74,0),"")</f>
        <v/>
      </c>
      <c r="Z1549" s="119">
        <f>IFERROR(VLOOKUP(AD1541,Marks,75,0),"")</f>
        <v>0</v>
      </c>
      <c r="AA1549" s="391" t="str">
        <f>IFERROR(VLOOKUP(AD1541,Marks,76,0),"")</f>
        <v/>
      </c>
      <c r="AB1549" s="391" t="str">
        <f>IFERROR(VLOOKUP(AD1541,Marks,77,0),"")</f>
        <v/>
      </c>
      <c r="AC1549" s="391" t="str">
        <f>IFERROR(VLOOKUP(AD1541,Marks,78,0),"")</f>
        <v/>
      </c>
      <c r="AD1549" s="117" t="str">
        <f>IFERROR(VLOOKUP(AD1541,Marks,79,0),"")</f>
        <v/>
      </c>
      <c r="AE1549" s="119" t="str">
        <f>IFERROR(VLOOKUP(AD1541,Marks,80,0),"")</f>
        <v/>
      </c>
      <c r="AF1549" s="323" t="str">
        <f>IFERROR(VLOOKUP(AD1541,Marks,86,0),"")</f>
        <v/>
      </c>
    </row>
    <row r="1550" spans="1:32" ht="25.5" customHeight="1">
      <c r="A1550" s="166" t="str">
        <f>IF(N1541="","",A1549+1)</f>
        <v/>
      </c>
      <c r="B1550" s="392" t="s">
        <v>215</v>
      </c>
      <c r="C1550" s="120" t="str">
        <f>IF(AND(C1546="",C1547="",C1548="",C1549=""),"",IF(OR(C1538=1,C1538=2),SUM(C1546:C1548),SUM(C1546:C1549)))</f>
        <v/>
      </c>
      <c r="D1550" s="120" t="str">
        <f>IF(AND(D1546="",D1547="",D1548="",D1549=""),"",IF(OR(C1538=1,C1538=2),SUM(D1546:D1548),SUM(D1546:D1549)))</f>
        <v/>
      </c>
      <c r="E1550" s="120" t="str">
        <f>IF(AND(E1546="",E1547="",E1548="",E1549=""),"",IF(OR(C1538=1,C1538=2),SUM(E1546:E1548),SUM(E1546:E1549)))</f>
        <v/>
      </c>
      <c r="F1550" s="120" t="str">
        <f>IF(AND(F1546="",F1547="",F1548="",F1549=""),"",IF(OR(C1538=1,C1538=2),SUM(F1546:F1548),SUM(F1546:F1549)))</f>
        <v/>
      </c>
      <c r="G1550" s="120" t="str">
        <f>IF(AND(G1546="",G1547="",G1548="",G1549=""),"",IF(OR(C1538=1,C1538=2),SUM(G1546:G1548),SUM(G1546:G1549)))</f>
        <v/>
      </c>
      <c r="H1550" s="120" t="str">
        <f>IF(AND(H1546="",H1547="",H1548="",H1549=""),"",IF(OR(C1538=1,C1538=2),SUM(H1546:H1548),SUM(H1546:H1549)))</f>
        <v/>
      </c>
      <c r="I1550" s="120" t="str">
        <f>IF(AND(I1546="",I1547="",I1548="",I1549=""),"",IF(OR(C1538=1,C1538=2),SUM(I1546:I1548),SUM(I1546:I1549)))</f>
        <v/>
      </c>
      <c r="J1550" s="120">
        <f>IF(AND(J1546="",J1547="",J1548="",J1549=""),"",IF(OR(C1538=1,C1538=2),SUM(J1546:J1548),SUM(J1546:J1549)))</f>
        <v>0</v>
      </c>
      <c r="K1550" s="120" t="str">
        <f>IF(AND(K1546="",K1547="",K1548="",K1549=""),"",IF(OR(C1538=1,C1538=2),SUM(K1546:K1548),SUM(K1546:K1549)))</f>
        <v/>
      </c>
      <c r="L1550" s="120" t="str">
        <f>IF(AND(L1546="",L1547="",L1548="",L1549=""),"",IF(OR(C1538=1,C1538=2),SUM(L1546:L1548),SUM(L1546:L1549)))</f>
        <v/>
      </c>
      <c r="M1550" s="120" t="str">
        <f>IF(AND(M1546="",M1547="",M1548="",M1549=""),"",IF(OR(C1538=1,C1538=2),SUM(M1546:M1548),SUM(M1546:M1549)))</f>
        <v/>
      </c>
      <c r="N1550" s="120" t="str">
        <f>IF(AND(N1546="",N1547="",N1548="",N1549=""),"",IF(OR(C1538=1,C1538=2),SUM(N1546:N1548),SUM(N1546:N1549)))</f>
        <v/>
      </c>
      <c r="O1550" s="120" t="str">
        <f>IF(AND(O1546="",O1547="",O1548="",O1549=""),"",IF(OR(C1538=1,C1538=2),SUM(O1546:O1548),SUM(O1546:O1549)))</f>
        <v/>
      </c>
      <c r="P1550" s="326" t="str">
        <f>IF(OR(N1541="",E1539="",O1550=""),"",IF(O1550&gt;=81%*P1545,"A",IF(O1550&gt;=61%*P1545,"B",IF(O1550&gt;=41%*P1545,"C",IF(O1550&gt;=21%*P1545,"D","E")))))</f>
        <v/>
      </c>
      <c r="Q1550" s="770"/>
      <c r="R1550" s="392" t="s">
        <v>215</v>
      </c>
      <c r="S1550" s="120" t="str">
        <f>IF(AND(S1546="",S1547="",S1548="",S1549=""),"",IF(OR(S1538=1,S1538=2),SUM(S1546:S1548),SUM(S1546:S1549)))</f>
        <v/>
      </c>
      <c r="T1550" s="120" t="str">
        <f>IF(AND(T1546="",T1547="",T1548="",T1549=""),"",IF(OR(S1538=1,S1538=2),SUM(T1546:T1548),SUM(T1546:T1549)))</f>
        <v/>
      </c>
      <c r="U1550" s="120" t="str">
        <f>IF(AND(U1546="",U1547="",U1548="",U1549=""),"",IF(OR(S1538=1,S1538=2),SUM(U1546:U1548),SUM(U1546:U1549)))</f>
        <v/>
      </c>
      <c r="V1550" s="120" t="str">
        <f>IF(AND(V1546="",V1547="",V1548="",V1549=""),"",IF(OR(S1538=1,S1538=2),SUM(V1546:V1548),SUM(V1546:V1549)))</f>
        <v/>
      </c>
      <c r="W1550" s="120" t="str">
        <f>IF(AND(W1546="",W1547="",W1548="",W1549=""),"",IF(OR(S1538=1,S1538=2),SUM(W1546:W1548),SUM(W1546:W1549)))</f>
        <v/>
      </c>
      <c r="X1550" s="120" t="str">
        <f>IF(AND(X1546="",X1547="",X1548="",X1549=""),"",IF(OR(S1538=1,S1538=2),SUM(X1546:X1548),SUM(X1546:X1549)))</f>
        <v/>
      </c>
      <c r="Y1550" s="120" t="str">
        <f>IF(AND(Y1546="",Y1547="",Y1548="",Y1549=""),"",IF(OR(S1538=1,S1538=2),SUM(Y1546:Y1548),SUM(Y1546:Y1549)))</f>
        <v/>
      </c>
      <c r="Z1550" s="120">
        <f>IF(AND(Z1546="",Z1547="",Z1548="",Z1549=""),"",IF(OR(S1538=1,S1538=2),SUM(Z1546:Z1548),SUM(Z1546:Z1549)))</f>
        <v>0</v>
      </c>
      <c r="AA1550" s="120" t="str">
        <f>IF(AND(AA1546="",AA1547="",AA1548="",AA1549=""),"",IF(OR(S1538=1,S1538=2),SUM(AA1546:AA1548),SUM(AA1546:AA1549)))</f>
        <v/>
      </c>
      <c r="AB1550" s="120" t="str">
        <f>IF(AND(AB1546="",AB1547="",AB1548="",AB1549=""),"",IF(OR(S1538=1,S1538=2),SUM(AB1546:AB1548),SUM(AB1546:AB1549)))</f>
        <v/>
      </c>
      <c r="AC1550" s="120" t="str">
        <f>IF(AND(AC1546="",AC1547="",AC1548="",AC1549=""),"",IF(OR(S1538=1,S1538=2),SUM(AC1546:AC1548),SUM(AC1546:AC1549)))</f>
        <v/>
      </c>
      <c r="AD1550" s="120" t="str">
        <f>IF(AND(AD1546="",AD1547="",AD1548="",AD1549=""),"",IF(OR(S1538=1,S1538=2),SUM(AD1546:AD1548),SUM(AD1546:AD1549)))</f>
        <v/>
      </c>
      <c r="AE1550" s="120" t="str">
        <f>IF(AND(AE1546="",AE1547="",AE1548="",AE1549=""),"",IF(OR(S1538=1,S1538=2),SUM(AE1546:AE1548),SUM(AE1546:AE1549)))</f>
        <v/>
      </c>
      <c r="AF1550" s="326" t="str">
        <f>IF(OR(AD1541="",U1539="",AE1550=""),"",IF(AE1550&gt;=81%*AF1545,"A",IF(AE1550&gt;=61%*AF1545,"B",IF(AE1550&gt;=41%*AF1545,"C",IF(AE1550&gt;=21%*AF1545,"D","E")))))</f>
        <v/>
      </c>
    </row>
    <row r="1551" spans="1:32" ht="9" customHeight="1">
      <c r="A1551" s="166" t="str">
        <f>IF(N1541="","",A1550+1)</f>
        <v/>
      </c>
      <c r="B1551" s="737"/>
      <c r="C1551" s="737"/>
      <c r="D1551" s="737"/>
      <c r="E1551" s="737"/>
      <c r="F1551" s="737"/>
      <c r="G1551" s="737"/>
      <c r="H1551" s="737"/>
      <c r="I1551" s="737"/>
      <c r="J1551" s="737"/>
      <c r="K1551" s="737"/>
      <c r="L1551" s="737"/>
      <c r="M1551" s="737"/>
      <c r="N1551" s="737"/>
      <c r="O1551" s="737"/>
      <c r="P1551" s="737"/>
      <c r="Q1551" s="770"/>
      <c r="R1551" s="737"/>
      <c r="S1551" s="737"/>
      <c r="T1551" s="737"/>
      <c r="U1551" s="737"/>
      <c r="V1551" s="737"/>
      <c r="W1551" s="737"/>
      <c r="X1551" s="737"/>
      <c r="Y1551" s="737"/>
      <c r="Z1551" s="737"/>
      <c r="AA1551" s="737"/>
      <c r="AB1551" s="737"/>
      <c r="AC1551" s="737"/>
      <c r="AD1551" s="737"/>
      <c r="AE1551" s="737"/>
      <c r="AF1551" s="737"/>
    </row>
    <row r="1552" spans="1:32" ht="22.5" customHeight="1">
      <c r="A1552" s="166" t="str">
        <f>IF(N1541="","",A1551+1)</f>
        <v/>
      </c>
      <c r="B1552" s="738" t="s">
        <v>213</v>
      </c>
      <c r="C1552" s="738"/>
      <c r="D1552" s="739" t="s">
        <v>229</v>
      </c>
      <c r="E1552" s="740"/>
      <c r="F1552" s="393" t="s">
        <v>186</v>
      </c>
      <c r="G1552" s="738" t="s">
        <v>213</v>
      </c>
      <c r="H1552" s="738"/>
      <c r="I1552" s="739" t="s">
        <v>229</v>
      </c>
      <c r="J1552" s="740"/>
      <c r="K1552" s="393" t="s">
        <v>186</v>
      </c>
      <c r="L1552" s="738" t="s">
        <v>213</v>
      </c>
      <c r="M1552" s="738"/>
      <c r="N1552" s="739" t="s">
        <v>229</v>
      </c>
      <c r="O1552" s="740"/>
      <c r="P1552" s="393" t="s">
        <v>186</v>
      </c>
      <c r="Q1552" s="770"/>
      <c r="R1552" s="738" t="s">
        <v>213</v>
      </c>
      <c r="S1552" s="738"/>
      <c r="T1552" s="739" t="s">
        <v>229</v>
      </c>
      <c r="U1552" s="740"/>
      <c r="V1552" s="393" t="s">
        <v>186</v>
      </c>
      <c r="W1552" s="738" t="s">
        <v>213</v>
      </c>
      <c r="X1552" s="738"/>
      <c r="Y1552" s="739" t="s">
        <v>229</v>
      </c>
      <c r="Z1552" s="740"/>
      <c r="AA1552" s="393" t="s">
        <v>186</v>
      </c>
      <c r="AB1552" s="738" t="s">
        <v>213</v>
      </c>
      <c r="AC1552" s="738"/>
      <c r="AD1552" s="739" t="s">
        <v>229</v>
      </c>
      <c r="AE1552" s="740"/>
      <c r="AF1552" s="393" t="s">
        <v>186</v>
      </c>
    </row>
    <row r="1553" spans="1:32" ht="21.75" customHeight="1">
      <c r="A1553" s="166" t="str">
        <f>IF(N1541="","",A1552+1)</f>
        <v/>
      </c>
      <c r="B1553" s="741" t="s">
        <v>221</v>
      </c>
      <c r="C1553" s="742"/>
      <c r="D1553" s="742"/>
      <c r="E1553" s="119" t="str">
        <f>IFERROR(VLOOKUP(N1541,Marks,90,0),"")</f>
        <v/>
      </c>
      <c r="F1553" s="130" t="str">
        <f>IFERROR(VLOOKUP(N1541,Marks,94,0),"")</f>
        <v/>
      </c>
      <c r="G1553" s="741" t="s">
        <v>192</v>
      </c>
      <c r="H1553" s="742"/>
      <c r="I1553" s="742"/>
      <c r="J1553" s="119" t="str">
        <f>IFERROR(VLOOKUP(N1541,Marks,98,0),"")</f>
        <v/>
      </c>
      <c r="K1553" s="130" t="str">
        <f>IFERROR(VLOOKUP(N1541,Marks,102,0),"")</f>
        <v/>
      </c>
      <c r="L1553" s="743" t="s">
        <v>193</v>
      </c>
      <c r="M1553" s="744"/>
      <c r="N1553" s="744"/>
      <c r="O1553" s="119" t="str">
        <f>IFERROR(VLOOKUP(N1541,Marks,106,0),"")</f>
        <v/>
      </c>
      <c r="P1553" s="130" t="str">
        <f>IFERROR(VLOOKUP(N1541,Marks,110,0),"")</f>
        <v/>
      </c>
      <c r="Q1553" s="770"/>
      <c r="R1553" s="740" t="s">
        <v>221</v>
      </c>
      <c r="S1553" s="740"/>
      <c r="T1553" s="740"/>
      <c r="U1553" s="119" t="str">
        <f>IFERROR(VLOOKUP(AD1541,Marks,90,0),"")</f>
        <v/>
      </c>
      <c r="V1553" s="130" t="str">
        <f>IFERROR(VLOOKUP(AD1541,Marks,94,0),"")</f>
        <v/>
      </c>
      <c r="W1553" s="740" t="s">
        <v>192</v>
      </c>
      <c r="X1553" s="740"/>
      <c r="Y1553" s="740"/>
      <c r="Z1553" s="119" t="str">
        <f>IFERROR(VLOOKUP(AD1541,Marks,98,0),"")</f>
        <v/>
      </c>
      <c r="AA1553" s="130" t="str">
        <f>IFERROR(VLOOKUP(AD1541,Marks,102,0),"")</f>
        <v/>
      </c>
      <c r="AB1553" s="745" t="s">
        <v>193</v>
      </c>
      <c r="AC1553" s="745"/>
      <c r="AD1553" s="745"/>
      <c r="AE1553" s="119" t="str">
        <f>IFERROR(VLOOKUP(AD1541,Marks,106,0),"")</f>
        <v/>
      </c>
      <c r="AF1553" s="130" t="str">
        <f>IFERROR(VLOOKUP(AD1541,Marks,110,0),"")</f>
        <v/>
      </c>
    </row>
    <row r="1554" spans="1:32" ht="21" customHeight="1">
      <c r="A1554" s="166" t="str">
        <f>IF(N1541="","",A1553+1)</f>
        <v/>
      </c>
      <c r="B1554" s="732" t="s">
        <v>216</v>
      </c>
      <c r="C1554" s="732"/>
      <c r="D1554" s="732"/>
      <c r="E1554" s="746" t="str">
        <f>IFERROR(VLOOKUP(N1541,Marks,116,0),"")</f>
        <v/>
      </c>
      <c r="F1554" s="746"/>
      <c r="G1554" s="746"/>
      <c r="H1554" s="746"/>
      <c r="I1554" s="732" t="s">
        <v>217</v>
      </c>
      <c r="J1554" s="732"/>
      <c r="K1554" s="732"/>
      <c r="L1554" s="732"/>
      <c r="M1554" s="747" t="str">
        <f>IFERROR(VLOOKUP(N1541,Marks,117,0),"")</f>
        <v/>
      </c>
      <c r="N1554" s="747"/>
      <c r="O1554" s="747"/>
      <c r="P1554" s="747"/>
      <c r="Q1554" s="770"/>
      <c r="R1554" s="732" t="s">
        <v>216</v>
      </c>
      <c r="S1554" s="732"/>
      <c r="T1554" s="732"/>
      <c r="U1554" s="746" t="str">
        <f>IFERROR(VLOOKUP(AD1541,Marks,116,0),"")</f>
        <v/>
      </c>
      <c r="V1554" s="746"/>
      <c r="W1554" s="746"/>
      <c r="X1554" s="746"/>
      <c r="Y1554" s="732" t="s">
        <v>217</v>
      </c>
      <c r="Z1554" s="732"/>
      <c r="AA1554" s="732"/>
      <c r="AB1554" s="732"/>
      <c r="AC1554" s="747" t="str">
        <f>IFERROR(VLOOKUP(AD1541,Marks,117,0),"")</f>
        <v/>
      </c>
      <c r="AD1554" s="747"/>
      <c r="AE1554" s="747"/>
      <c r="AF1554" s="747"/>
    </row>
    <row r="1555" spans="1:32" ht="21" customHeight="1">
      <c r="A1555" s="166" t="str">
        <f>IF(N1541="","",A1554+1)</f>
        <v/>
      </c>
      <c r="B1555" s="732" t="s">
        <v>218</v>
      </c>
      <c r="C1555" s="732"/>
      <c r="D1555" s="732"/>
      <c r="E1555" s="774" t="str">
        <f>IFERROR(VLOOKUP(N1541,Marks,115,0),"")</f>
        <v/>
      </c>
      <c r="F1555" s="774"/>
      <c r="G1555" s="774"/>
      <c r="H1555" s="774"/>
      <c r="I1555" s="732" t="s">
        <v>219</v>
      </c>
      <c r="J1555" s="732"/>
      <c r="K1555" s="732"/>
      <c r="L1555" s="732"/>
      <c r="M1555" s="733" t="str">
        <f>IFERROR(VLOOKUP(N1541,Marks,112,0),"")</f>
        <v/>
      </c>
      <c r="N1555" s="733"/>
      <c r="O1555" s="733"/>
      <c r="P1555" s="733"/>
      <c r="Q1555" s="770"/>
      <c r="R1555" s="732" t="s">
        <v>218</v>
      </c>
      <c r="S1555" s="732"/>
      <c r="T1555" s="732"/>
      <c r="U1555" s="774" t="str">
        <f>IFERROR(VLOOKUP(AD1541,Marks,115,0),"")</f>
        <v/>
      </c>
      <c r="V1555" s="774"/>
      <c r="W1555" s="774"/>
      <c r="X1555" s="774"/>
      <c r="Y1555" s="732" t="s">
        <v>219</v>
      </c>
      <c r="Z1555" s="732"/>
      <c r="AA1555" s="732"/>
      <c r="AB1555" s="732"/>
      <c r="AC1555" s="733" t="str">
        <f>IFERROR(VLOOKUP(AD1541,Marks,112,0),"")</f>
        <v/>
      </c>
      <c r="AD1555" s="733"/>
      <c r="AE1555" s="733"/>
      <c r="AF1555" s="733"/>
    </row>
    <row r="1556" spans="1:32" ht="21" customHeight="1">
      <c r="A1556" s="166" t="str">
        <f>IF(N1541="","",A1555+1)</f>
        <v/>
      </c>
      <c r="B1556" s="732" t="s">
        <v>220</v>
      </c>
      <c r="C1556" s="732"/>
      <c r="D1556" s="732"/>
      <c r="E1556" s="324" t="str">
        <f>IFERROR(VLOOKUP(N1541,Marks,113,0),"")</f>
        <v/>
      </c>
      <c r="F1556" s="325" t="s">
        <v>341</v>
      </c>
      <c r="G1556" s="734" t="str">
        <f>IF(OR(N1541="",E1539="",O1550=""),"",IF(O1550&gt;=81%*P1545,"A",IF(O1550&gt;=61%*P1545,"B",IF(O1550&gt;=41%*P1545,"C",IF(O1550&gt;=21%*P1545,"D","E")))))</f>
        <v/>
      </c>
      <c r="H1556" s="734"/>
      <c r="I1556" s="732" t="s">
        <v>222</v>
      </c>
      <c r="J1556" s="732"/>
      <c r="K1556" s="732"/>
      <c r="L1556" s="732"/>
      <c r="M1556" s="769" t="str">
        <f>IFERROR(VLOOKUP(N1541,Marks,114,0),"")</f>
        <v/>
      </c>
      <c r="N1556" s="769"/>
      <c r="O1556" s="769"/>
      <c r="P1556" s="769"/>
      <c r="Q1556" s="770"/>
      <c r="R1556" s="732" t="s">
        <v>220</v>
      </c>
      <c r="S1556" s="732"/>
      <c r="T1556" s="732"/>
      <c r="U1556" s="324" t="str">
        <f>IFERROR(VLOOKUP(AD1541,Marks,113,0),"")</f>
        <v/>
      </c>
      <c r="V1556" s="325" t="s">
        <v>341</v>
      </c>
      <c r="W1556" s="734" t="str">
        <f>IF(OR(AD1541="",U1539="",AE1550=""),"",IF(AE1550&gt;=81%*AF1545,"A",IF(AE1550&gt;=61%*AF1545,"B",IF(AE1550&gt;=41%*AF1545,"C",IF(AE1550&gt;=21%*AF1545,"D","E")))))</f>
        <v/>
      </c>
      <c r="X1556" s="734"/>
      <c r="Y1556" s="732" t="s">
        <v>222</v>
      </c>
      <c r="Z1556" s="732"/>
      <c r="AA1556" s="732"/>
      <c r="AB1556" s="732"/>
      <c r="AC1556" s="769" t="str">
        <f>IFERROR(VLOOKUP(AD1541,Marks,114,0),"")</f>
        <v/>
      </c>
      <c r="AD1556" s="769"/>
      <c r="AE1556" s="769"/>
      <c r="AF1556" s="769"/>
    </row>
    <row r="1557" spans="1:32" ht="21" customHeight="1">
      <c r="A1557" s="166" t="str">
        <f>IF(N1541="","",A1556+1)</f>
        <v/>
      </c>
      <c r="B1557" s="768" t="s">
        <v>228</v>
      </c>
      <c r="C1557" s="768"/>
      <c r="D1557" s="768"/>
      <c r="E1557" s="735">
        <f>'Master sheet'!$C$10</f>
        <v>44697</v>
      </c>
      <c r="F1557" s="735"/>
      <c r="G1557" s="735"/>
      <c r="H1557" s="318"/>
      <c r="I1557" s="121"/>
      <c r="J1557" s="121"/>
      <c r="K1557" s="76"/>
      <c r="L1557" s="121"/>
      <c r="M1557" s="121"/>
      <c r="N1557" s="121"/>
      <c r="O1557" s="121"/>
      <c r="P1557" s="121"/>
      <c r="Q1557" s="770"/>
      <c r="R1557" s="768" t="s">
        <v>228</v>
      </c>
      <c r="S1557" s="768"/>
      <c r="T1557" s="768"/>
      <c r="U1557" s="735">
        <f>'Master sheet'!$C$10</f>
        <v>44697</v>
      </c>
      <c r="V1557" s="735"/>
      <c r="W1557" s="735"/>
      <c r="X1557" s="121"/>
      <c r="Y1557" s="121"/>
      <c r="Z1557" s="121"/>
      <c r="AA1557" s="76"/>
      <c r="AB1557" s="121"/>
      <c r="AC1557" s="121"/>
      <c r="AD1557" s="121"/>
      <c r="AE1557" s="121"/>
      <c r="AF1557" s="121"/>
    </row>
    <row r="1558" spans="1:32" ht="43.5" customHeight="1">
      <c r="A1558" s="166" t="str">
        <f>IF(N1541="","",A1557+1)</f>
        <v/>
      </c>
      <c r="B1558" s="755" t="str">
        <f>IF(AND(C1538=1),CONCATENATE("( ",UPPER('Master sheet'!$F$10)," )"),IF(AND(C1538=2),CONCATENATE("( ",UPPER('Master sheet'!$F$18)," )"),IF(AND(C1538=3),CONCATENATE("( ",UPPER('Master sheet'!$J$10)," )"),IF(AND(C1538=4),CONCATENATE("( ",UPPER('Master sheet'!$J$18)," )"),""))))</f>
        <v/>
      </c>
      <c r="C1558" s="755"/>
      <c r="D1558" s="755"/>
      <c r="E1558" s="755"/>
      <c r="F1558" s="756" t="str">
        <f>IF(AND(N1541=""),"",CONCATENATE("(",'Master sheet'!$C$14," )"))</f>
        <v/>
      </c>
      <c r="G1558" s="756"/>
      <c r="H1558" s="756"/>
      <c r="I1558" s="756"/>
      <c r="J1558" s="756"/>
      <c r="K1558" s="756" t="str">
        <f>IF(AND(N1541=""),"",CONCATENATE("(",'Master sheet'!$C$12," )"))</f>
        <v/>
      </c>
      <c r="L1558" s="756"/>
      <c r="M1558" s="756"/>
      <c r="N1558" s="756"/>
      <c r="O1558" s="756"/>
      <c r="P1558" s="756"/>
      <c r="Q1558" s="770"/>
      <c r="R1558" s="755" t="str">
        <f>IF(AND(S1538=1),CONCATENATE("( ",UPPER('Master sheet'!$F$10)," )"),IF(AND(S1538=2),CONCATENATE("( ",UPPER('Master sheet'!$F$18)," )"),IF(AND(S1538=3),CONCATENATE("( ",UPPER('Master sheet'!$J$10)," )"),IF(AND(S1538=4),CONCATENATE("( ",UPPER('Master sheet'!$J$18)," )"),""))))</f>
        <v/>
      </c>
      <c r="S1558" s="755"/>
      <c r="T1558" s="755"/>
      <c r="U1558" s="755"/>
      <c r="V1558" s="756" t="str">
        <f>IF(AND(AD1541=""),"",CONCATENATE("(",'Master sheet'!$C$14," )"))</f>
        <v/>
      </c>
      <c r="W1558" s="756"/>
      <c r="X1558" s="756"/>
      <c r="Y1558" s="756"/>
      <c r="Z1558" s="756"/>
      <c r="AA1558" s="756" t="str">
        <f>IF(AND(AD1541=""),"",CONCATENATE("(",'Master sheet'!$C$12," )"))</f>
        <v/>
      </c>
      <c r="AB1558" s="756"/>
      <c r="AC1558" s="756"/>
      <c r="AD1558" s="756"/>
      <c r="AE1558" s="756"/>
      <c r="AF1558" s="756"/>
    </row>
    <row r="1559" spans="1:32" ht="21.75" customHeight="1">
      <c r="A1559" s="166" t="str">
        <f>IF(N1541="","",A1558+1)</f>
        <v/>
      </c>
      <c r="B1559" s="757" t="s">
        <v>223</v>
      </c>
      <c r="C1559" s="757"/>
      <c r="D1559" s="757"/>
      <c r="E1559" s="757"/>
      <c r="F1559" s="758" t="s">
        <v>224</v>
      </c>
      <c r="G1559" s="758"/>
      <c r="H1559" s="758"/>
      <c r="I1559" s="758"/>
      <c r="J1559" s="758"/>
      <c r="K1559" s="757" t="s">
        <v>225</v>
      </c>
      <c r="L1559" s="757"/>
      <c r="M1559" s="757"/>
      <c r="N1559" s="757"/>
      <c r="O1559" s="757"/>
      <c r="P1559" s="757"/>
      <c r="Q1559" s="770"/>
      <c r="R1559" s="757" t="s">
        <v>223</v>
      </c>
      <c r="S1559" s="757"/>
      <c r="T1559" s="757"/>
      <c r="U1559" s="757"/>
      <c r="V1559" s="758" t="s">
        <v>224</v>
      </c>
      <c r="W1559" s="758"/>
      <c r="X1559" s="758"/>
      <c r="Y1559" s="758"/>
      <c r="Z1559" s="758"/>
      <c r="AA1559" s="757" t="s">
        <v>225</v>
      </c>
      <c r="AB1559" s="757"/>
      <c r="AC1559" s="757"/>
      <c r="AD1559" s="757"/>
      <c r="AE1559" s="757"/>
      <c r="AF1559" s="757"/>
    </row>
    <row r="1561" spans="1:32" ht="21.9" customHeight="1">
      <c r="A1561" s="165" t="str">
        <f>IF(N1567="","",1)</f>
        <v/>
      </c>
      <c r="B1561" s="759" t="s">
        <v>203</v>
      </c>
      <c r="C1561" s="759"/>
      <c r="D1561" s="759"/>
      <c r="E1561" s="759"/>
      <c r="F1561" s="759"/>
      <c r="G1561" s="759"/>
      <c r="H1561" s="759"/>
      <c r="I1561" s="759"/>
      <c r="J1561" s="759"/>
      <c r="K1561" s="759"/>
      <c r="L1561" s="759"/>
      <c r="M1561" s="759"/>
      <c r="N1561" s="759"/>
      <c r="O1561" s="759"/>
      <c r="P1561" s="759"/>
      <c r="Q1561" s="770" t="s">
        <v>249</v>
      </c>
      <c r="R1561" s="759" t="s">
        <v>203</v>
      </c>
      <c r="S1561" s="759"/>
      <c r="T1561" s="759"/>
      <c r="U1561" s="759"/>
      <c r="V1561" s="759"/>
      <c r="W1561" s="759"/>
      <c r="X1561" s="759"/>
      <c r="Y1561" s="759"/>
      <c r="Z1561" s="759"/>
      <c r="AA1561" s="759"/>
      <c r="AB1561" s="759"/>
      <c r="AC1561" s="759"/>
      <c r="AD1561" s="759"/>
      <c r="AE1561" s="759"/>
      <c r="AF1561" s="759"/>
    </row>
    <row r="1562" spans="1:32" ht="21.9" customHeight="1">
      <c r="A1562" s="166" t="str">
        <f>IF(N1567="","",A1561+1)</f>
        <v/>
      </c>
      <c r="B1562" s="771" t="s">
        <v>204</v>
      </c>
      <c r="C1562" s="771"/>
      <c r="D1562" s="771"/>
      <c r="E1562" s="771"/>
      <c r="F1562" s="771"/>
      <c r="G1562" s="771"/>
      <c r="H1562" s="771"/>
      <c r="I1562" s="771"/>
      <c r="J1562" s="771"/>
      <c r="K1562" s="771"/>
      <c r="L1562" s="771"/>
      <c r="M1562" s="771"/>
      <c r="N1562" s="771"/>
      <c r="O1562" s="771"/>
      <c r="P1562" s="771"/>
      <c r="Q1562" s="770"/>
      <c r="R1562" s="771" t="s">
        <v>204</v>
      </c>
      <c r="S1562" s="771"/>
      <c r="T1562" s="771"/>
      <c r="U1562" s="771"/>
      <c r="V1562" s="771"/>
      <c r="W1562" s="771"/>
      <c r="X1562" s="771"/>
      <c r="Y1562" s="771"/>
      <c r="Z1562" s="771"/>
      <c r="AA1562" s="771"/>
      <c r="AB1562" s="771"/>
      <c r="AC1562" s="771"/>
      <c r="AD1562" s="771"/>
      <c r="AE1562" s="771"/>
      <c r="AF1562" s="771"/>
    </row>
    <row r="1563" spans="1:32" ht="21.9" customHeight="1">
      <c r="A1563" s="166" t="str">
        <f>IF(N1567="","",A1562+1)</f>
        <v/>
      </c>
      <c r="B1563" s="772" t="s">
        <v>168</v>
      </c>
      <c r="C1563" s="772"/>
      <c r="D1563" s="772"/>
      <c r="E1563" s="773" t="str">
        <f>IF(AND(N1567=""),"",'Result Sheet'!$F$2)</f>
        <v/>
      </c>
      <c r="F1563" s="773"/>
      <c r="G1563" s="773"/>
      <c r="H1563" s="773"/>
      <c r="I1563" s="773"/>
      <c r="J1563" s="773"/>
      <c r="K1563" s="773"/>
      <c r="L1563" s="773"/>
      <c r="M1563" s="773"/>
      <c r="N1563" s="773"/>
      <c r="O1563" s="773"/>
      <c r="P1563" s="773"/>
      <c r="Q1563" s="770"/>
      <c r="R1563" s="772" t="s">
        <v>168</v>
      </c>
      <c r="S1563" s="772"/>
      <c r="T1563" s="772"/>
      <c r="U1563" s="773" t="str">
        <f>IF(AND(AD1567=""),"",'Result Sheet'!$F$2)</f>
        <v/>
      </c>
      <c r="V1563" s="773"/>
      <c r="W1563" s="773"/>
      <c r="X1563" s="773"/>
      <c r="Y1563" s="773"/>
      <c r="Z1563" s="773"/>
      <c r="AA1563" s="773"/>
      <c r="AB1563" s="773"/>
      <c r="AC1563" s="773"/>
      <c r="AD1563" s="773"/>
      <c r="AE1563" s="773"/>
      <c r="AF1563" s="773"/>
    </row>
    <row r="1564" spans="1:32" ht="21.9" customHeight="1">
      <c r="A1564" s="166" t="str">
        <f>IF(N1567="","",A1563+1)</f>
        <v/>
      </c>
      <c r="B1564" s="164" t="s">
        <v>169</v>
      </c>
      <c r="C1564" s="748" t="str">
        <f>IFERROR(VLOOKUP(N1567,Marks,2,0),"")</f>
        <v/>
      </c>
      <c r="D1564" s="748"/>
      <c r="E1564" s="766" t="s">
        <v>212</v>
      </c>
      <c r="F1564" s="766"/>
      <c r="G1564" s="766"/>
      <c r="H1564" s="748" t="str">
        <f>IFERROR(VLOOKUP(N1567,Marks,3,0),"")</f>
        <v/>
      </c>
      <c r="I1564" s="748"/>
      <c r="J1564" s="749" t="s">
        <v>205</v>
      </c>
      <c r="K1564" s="749"/>
      <c r="L1564" s="749"/>
      <c r="M1564" s="749"/>
      <c r="N1564" s="750" t="str">
        <f>IF(AND(N1567=""),"",'Marks Entry 1st'!$I$2)</f>
        <v/>
      </c>
      <c r="O1564" s="750"/>
      <c r="P1564" s="750"/>
      <c r="Q1564" s="770"/>
      <c r="R1564" s="164" t="s">
        <v>169</v>
      </c>
      <c r="S1564" s="748" t="str">
        <f>IFERROR(VLOOKUP(AD1567,Marks,2,0),"")</f>
        <v/>
      </c>
      <c r="T1564" s="748"/>
      <c r="U1564" s="766" t="s">
        <v>212</v>
      </c>
      <c r="V1564" s="766"/>
      <c r="W1564" s="766"/>
      <c r="X1564" s="748" t="str">
        <f>IFERROR(VLOOKUP(AD1567,Marks,3,0),"")</f>
        <v/>
      </c>
      <c r="Y1564" s="748"/>
      <c r="Z1564" s="749" t="s">
        <v>205</v>
      </c>
      <c r="AA1564" s="749"/>
      <c r="AB1564" s="749"/>
      <c r="AC1564" s="749"/>
      <c r="AD1564" s="750" t="str">
        <f>IF(AND(AD1567=""),"",'Marks Entry 1st'!$I$2)</f>
        <v/>
      </c>
      <c r="AE1564" s="750"/>
      <c r="AF1564" s="750"/>
    </row>
    <row r="1565" spans="1:32" ht="21.9" customHeight="1">
      <c r="A1565" s="166" t="str">
        <f>IF(N1567="","",A1564+1)</f>
        <v/>
      </c>
      <c r="B1565" s="751" t="s">
        <v>206</v>
      </c>
      <c r="C1565" s="751"/>
      <c r="D1565" s="751"/>
      <c r="E1565" s="752" t="str">
        <f>IFERROR(VLOOKUP(N1567,Marks,6,0),"")</f>
        <v/>
      </c>
      <c r="F1565" s="752"/>
      <c r="G1565" s="752"/>
      <c r="H1565" s="752"/>
      <c r="I1565" s="752"/>
      <c r="J1565" s="753" t="s">
        <v>209</v>
      </c>
      <c r="K1565" s="753"/>
      <c r="L1565" s="753"/>
      <c r="M1565" s="753"/>
      <c r="N1565" s="754" t="str">
        <f>IFERROR(VLOOKUP(N1567,Marks,5,0),"")</f>
        <v/>
      </c>
      <c r="O1565" s="754"/>
      <c r="P1565" s="754"/>
      <c r="Q1565" s="770"/>
      <c r="R1565" s="751" t="s">
        <v>206</v>
      </c>
      <c r="S1565" s="751"/>
      <c r="T1565" s="751"/>
      <c r="U1565" s="752" t="str">
        <f>IFERROR(VLOOKUP(AD1567,Marks,6,0),"")</f>
        <v/>
      </c>
      <c r="V1565" s="752"/>
      <c r="W1565" s="752"/>
      <c r="X1565" s="752"/>
      <c r="Y1565" s="752"/>
      <c r="Z1565" s="753" t="s">
        <v>209</v>
      </c>
      <c r="AA1565" s="753"/>
      <c r="AB1565" s="753"/>
      <c r="AC1565" s="753"/>
      <c r="AD1565" s="754" t="str">
        <f>IFERROR(VLOOKUP(AD1567,Marks,5,0),"")</f>
        <v/>
      </c>
      <c r="AE1565" s="754"/>
      <c r="AF1565" s="754"/>
    </row>
    <row r="1566" spans="1:32" ht="21.9" customHeight="1">
      <c r="A1566" s="166" t="str">
        <f>IF(N1567="","",A1565+1)</f>
        <v/>
      </c>
      <c r="B1566" s="751" t="s">
        <v>207</v>
      </c>
      <c r="C1566" s="751"/>
      <c r="D1566" s="751"/>
      <c r="E1566" s="752" t="str">
        <f>IFERROR(VLOOKUP(N1567,Marks,7,0),"")</f>
        <v/>
      </c>
      <c r="F1566" s="752"/>
      <c r="G1566" s="752"/>
      <c r="H1566" s="752"/>
      <c r="I1566" s="752"/>
      <c r="J1566" s="753" t="s">
        <v>210</v>
      </c>
      <c r="K1566" s="753"/>
      <c r="L1566" s="753"/>
      <c r="M1566" s="753"/>
      <c r="N1566" s="767" t="str">
        <f>IFERROR(VLOOKUP(N1567,Marks,4,0),"")</f>
        <v/>
      </c>
      <c r="O1566" s="767"/>
      <c r="P1566" s="767"/>
      <c r="Q1566" s="770"/>
      <c r="R1566" s="751" t="s">
        <v>207</v>
      </c>
      <c r="S1566" s="751"/>
      <c r="T1566" s="751"/>
      <c r="U1566" s="752" t="str">
        <f>IFERROR(VLOOKUP(AD1567,Marks,7,0),"")</f>
        <v/>
      </c>
      <c r="V1566" s="752"/>
      <c r="W1566" s="752"/>
      <c r="X1566" s="752"/>
      <c r="Y1566" s="752"/>
      <c r="Z1566" s="753" t="s">
        <v>210</v>
      </c>
      <c r="AA1566" s="753"/>
      <c r="AB1566" s="753"/>
      <c r="AC1566" s="753"/>
      <c r="AD1566" s="767" t="str">
        <f>IFERROR(VLOOKUP(AD1567,Marks,4,0),"")</f>
        <v/>
      </c>
      <c r="AE1566" s="767"/>
      <c r="AF1566" s="767"/>
    </row>
    <row r="1567" spans="1:32" ht="21.9" customHeight="1">
      <c r="A1567" s="166" t="str">
        <f>IF(N1567="","",A1566+1)</f>
        <v/>
      </c>
      <c r="B1567" s="751" t="s">
        <v>208</v>
      </c>
      <c r="C1567" s="751"/>
      <c r="D1567" s="751"/>
      <c r="E1567" s="752" t="str">
        <f>IFERROR(VLOOKUP(N1567,Marks,8,0),"")</f>
        <v/>
      </c>
      <c r="F1567" s="752"/>
      <c r="G1567" s="752"/>
      <c r="H1567" s="752"/>
      <c r="I1567" s="752"/>
      <c r="J1567" s="753" t="s">
        <v>211</v>
      </c>
      <c r="K1567" s="753"/>
      <c r="L1567" s="753"/>
      <c r="M1567" s="753"/>
      <c r="N1567" s="760" t="str">
        <f>IF(AD1541="","",IF(AND(AD1541+1&gt;$AN$6),"",AD1541+1))</f>
        <v/>
      </c>
      <c r="O1567" s="760"/>
      <c r="P1567" s="760"/>
      <c r="Q1567" s="770"/>
      <c r="R1567" s="751" t="s">
        <v>208</v>
      </c>
      <c r="S1567" s="751"/>
      <c r="T1567" s="751"/>
      <c r="U1567" s="752" t="str">
        <f>IFERROR(VLOOKUP(AD1567,Marks,8,0),"")</f>
        <v/>
      </c>
      <c r="V1567" s="752"/>
      <c r="W1567" s="752"/>
      <c r="X1567" s="752"/>
      <c r="Y1567" s="752"/>
      <c r="Z1567" s="753" t="s">
        <v>211</v>
      </c>
      <c r="AA1567" s="753"/>
      <c r="AB1567" s="753"/>
      <c r="AC1567" s="753"/>
      <c r="AD1567" s="761" t="str">
        <f>IF(N1567="","",IF(AND(N1567+1&gt;$AN$6),"",N1567+1))</f>
        <v/>
      </c>
      <c r="AE1567" s="761"/>
      <c r="AF1567" s="761"/>
    </row>
    <row r="1568" spans="1:32" ht="9" customHeight="1">
      <c r="A1568" s="166" t="str">
        <f>IF(N1567="","",A1567+1)</f>
        <v/>
      </c>
      <c r="B1568" s="123"/>
      <c r="C1568" s="123"/>
      <c r="D1568" s="123"/>
      <c r="E1568" s="124"/>
      <c r="F1568" s="124"/>
      <c r="G1568" s="124"/>
      <c r="H1568" s="123"/>
      <c r="I1568" s="123"/>
      <c r="J1568" s="125"/>
      <c r="K1568" s="125"/>
      <c r="L1568" s="125"/>
      <c r="M1568" s="76"/>
      <c r="N1568" s="76"/>
      <c r="O1568" s="76"/>
      <c r="P1568" s="76"/>
      <c r="Q1568" s="770"/>
      <c r="R1568" s="123"/>
      <c r="S1568" s="123"/>
      <c r="T1568" s="123"/>
      <c r="U1568" s="124"/>
      <c r="V1568" s="124"/>
      <c r="W1568" s="124"/>
      <c r="X1568" s="123"/>
      <c r="Y1568" s="123"/>
      <c r="Z1568" s="125"/>
      <c r="AA1568" s="125"/>
      <c r="AB1568" s="125"/>
      <c r="AC1568" s="76"/>
      <c r="AD1568" s="76"/>
      <c r="AE1568" s="76"/>
      <c r="AF1568" s="76"/>
    </row>
    <row r="1569" spans="1:32" ht="21" customHeight="1">
      <c r="A1569" s="166" t="str">
        <f>IF(N1567="","",A1568+1)</f>
        <v/>
      </c>
      <c r="B1569" s="762" t="s">
        <v>213</v>
      </c>
      <c r="C1569" s="610" t="s">
        <v>214</v>
      </c>
      <c r="D1569" s="610"/>
      <c r="E1569" s="610"/>
      <c r="F1569" s="763" t="s">
        <v>13</v>
      </c>
      <c r="G1569" s="764"/>
      <c r="H1569" s="764"/>
      <c r="I1569" s="765"/>
      <c r="J1569" s="613" t="s">
        <v>184</v>
      </c>
      <c r="K1569" s="614" t="s">
        <v>167</v>
      </c>
      <c r="L1569" s="615"/>
      <c r="M1569" s="615"/>
      <c r="N1569" s="616"/>
      <c r="O1569" s="580" t="s">
        <v>185</v>
      </c>
      <c r="P1569" s="581" t="s">
        <v>186</v>
      </c>
      <c r="Q1569" s="770"/>
      <c r="R1569" s="762" t="s">
        <v>213</v>
      </c>
      <c r="S1569" s="610" t="s">
        <v>214</v>
      </c>
      <c r="T1569" s="610"/>
      <c r="U1569" s="610"/>
      <c r="V1569" s="763" t="s">
        <v>13</v>
      </c>
      <c r="W1569" s="764"/>
      <c r="X1569" s="764"/>
      <c r="Y1569" s="765"/>
      <c r="Z1569" s="613" t="s">
        <v>184</v>
      </c>
      <c r="AA1569" s="614" t="s">
        <v>167</v>
      </c>
      <c r="AB1569" s="615"/>
      <c r="AC1569" s="615"/>
      <c r="AD1569" s="616"/>
      <c r="AE1569" s="580" t="s">
        <v>185</v>
      </c>
      <c r="AF1569" s="581" t="s">
        <v>186</v>
      </c>
    </row>
    <row r="1570" spans="1:32" ht="90.75" customHeight="1">
      <c r="A1570" s="166" t="str">
        <f>IF(N1567="","",A1569+1)</f>
        <v/>
      </c>
      <c r="B1570" s="762"/>
      <c r="C1570" s="171" t="s">
        <v>11</v>
      </c>
      <c r="D1570" s="171" t="s">
        <v>180</v>
      </c>
      <c r="E1570" s="171" t="s">
        <v>108</v>
      </c>
      <c r="F1570" s="171" t="s">
        <v>182</v>
      </c>
      <c r="G1570" s="171" t="s">
        <v>183</v>
      </c>
      <c r="H1570" s="305" t="s">
        <v>10</v>
      </c>
      <c r="I1570" s="171" t="s">
        <v>108</v>
      </c>
      <c r="J1570" s="613"/>
      <c r="K1570" s="172" t="s">
        <v>182</v>
      </c>
      <c r="L1570" s="172" t="s">
        <v>183</v>
      </c>
      <c r="M1570" s="173" t="s">
        <v>10</v>
      </c>
      <c r="N1570" s="171" t="s">
        <v>108</v>
      </c>
      <c r="O1570" s="580"/>
      <c r="P1570" s="736"/>
      <c r="Q1570" s="770"/>
      <c r="R1570" s="762"/>
      <c r="S1570" s="171" t="s">
        <v>11</v>
      </c>
      <c r="T1570" s="171" t="s">
        <v>180</v>
      </c>
      <c r="U1570" s="171" t="s">
        <v>108</v>
      </c>
      <c r="V1570" s="171" t="s">
        <v>182</v>
      </c>
      <c r="W1570" s="171" t="s">
        <v>183</v>
      </c>
      <c r="X1570" s="305" t="s">
        <v>10</v>
      </c>
      <c r="Y1570" s="171" t="s">
        <v>108</v>
      </c>
      <c r="Z1570" s="613"/>
      <c r="AA1570" s="172" t="s">
        <v>182</v>
      </c>
      <c r="AB1570" s="172" t="s">
        <v>183</v>
      </c>
      <c r="AC1570" s="173" t="s">
        <v>10</v>
      </c>
      <c r="AD1570" s="171" t="s">
        <v>108</v>
      </c>
      <c r="AE1570" s="580"/>
      <c r="AF1570" s="736">
        <v>0</v>
      </c>
    </row>
    <row r="1571" spans="1:32" ht="18.75" customHeight="1">
      <c r="A1571" s="166" t="str">
        <f>IF(N1567="","",A1570+1)</f>
        <v/>
      </c>
      <c r="B1571" s="762"/>
      <c r="C1571" s="390">
        <v>20</v>
      </c>
      <c r="D1571" s="390">
        <v>20</v>
      </c>
      <c r="E1571" s="116">
        <v>40</v>
      </c>
      <c r="F1571" s="390">
        <v>30</v>
      </c>
      <c r="G1571" s="390">
        <v>18</v>
      </c>
      <c r="H1571" s="390">
        <v>12</v>
      </c>
      <c r="I1571" s="116">
        <v>60</v>
      </c>
      <c r="J1571" s="118">
        <v>100</v>
      </c>
      <c r="K1571" s="390">
        <v>50</v>
      </c>
      <c r="L1571" s="390">
        <v>30</v>
      </c>
      <c r="M1571" s="390">
        <v>20</v>
      </c>
      <c r="N1571" s="116">
        <v>100</v>
      </c>
      <c r="O1571" s="118">
        <v>200</v>
      </c>
      <c r="P1571" s="775" t="str">
        <f>IF(AND(N1567="",C1564="",E1565="",N1565=""),"",IF(OR(C1564=1,C1564=2),600,800))</f>
        <v/>
      </c>
      <c r="Q1571" s="770"/>
      <c r="R1571" s="762"/>
      <c r="S1571" s="390">
        <v>20</v>
      </c>
      <c r="T1571" s="390">
        <v>20</v>
      </c>
      <c r="U1571" s="116">
        <v>40</v>
      </c>
      <c r="V1571" s="390">
        <v>30</v>
      </c>
      <c r="W1571" s="390">
        <v>18</v>
      </c>
      <c r="X1571" s="390">
        <v>12</v>
      </c>
      <c r="Y1571" s="116">
        <v>60</v>
      </c>
      <c r="Z1571" s="118">
        <v>100</v>
      </c>
      <c r="AA1571" s="390">
        <v>50</v>
      </c>
      <c r="AB1571" s="390">
        <v>30</v>
      </c>
      <c r="AC1571" s="390">
        <v>20</v>
      </c>
      <c r="AD1571" s="116">
        <v>100</v>
      </c>
      <c r="AE1571" s="118">
        <v>200</v>
      </c>
      <c r="AF1571" s="775" t="str">
        <f>IF(AND(AD1567="",S1564="",U1565="",AD1565=""),"",IF(OR(S1564=1,S1564=2),600,800))</f>
        <v/>
      </c>
    </row>
    <row r="1572" spans="1:32" ht="21" customHeight="1">
      <c r="A1572" s="166" t="str">
        <f>IF(N1567="","",A1571+1)</f>
        <v/>
      </c>
      <c r="B1572" s="122" t="str">
        <f>'Result Sheet'!$L$4</f>
        <v xml:space="preserve">हिन्दी </v>
      </c>
      <c r="C1572" s="391" t="str">
        <f>IFERROR(VLOOKUP(N1567,Marks,11,0),"")</f>
        <v/>
      </c>
      <c r="D1572" s="391" t="str">
        <f>IFERROR(VLOOKUP(N1567,Marks,12,0),"")</f>
        <v/>
      </c>
      <c r="E1572" s="117" t="str">
        <f>IFERROR(VLOOKUP(N1567,Marks,13,0),"")</f>
        <v/>
      </c>
      <c r="F1572" s="391" t="str">
        <f>IFERROR(VLOOKUP(N1567,Marks,14,0),"")</f>
        <v/>
      </c>
      <c r="G1572" s="391" t="str">
        <f>IFERROR(VLOOKUP(N1567,Marks,15,0),"")</f>
        <v/>
      </c>
      <c r="H1572" s="391" t="str">
        <f>IFERROR(VLOOKUP(N1567,Marks,16,0),"")</f>
        <v/>
      </c>
      <c r="I1572" s="117" t="str">
        <f>IFERROR(VLOOKUP(N1567,Marks,17,0),"")</f>
        <v/>
      </c>
      <c r="J1572" s="119">
        <f>IFERROR(VLOOKUP(N1567,Marks,18,0),"")</f>
        <v>0</v>
      </c>
      <c r="K1572" s="391" t="str">
        <f>IFERROR(VLOOKUP(N1567,Marks,19,0),"")</f>
        <v/>
      </c>
      <c r="L1572" s="391" t="str">
        <f>IFERROR(VLOOKUP(N1567,Marks,20,0),"")</f>
        <v/>
      </c>
      <c r="M1572" s="391" t="str">
        <f>IFERROR(VLOOKUP(N1567,Marks,21,0),"")</f>
        <v/>
      </c>
      <c r="N1572" s="117" t="str">
        <f>IFERROR(VLOOKUP(N1567,Marks,22,0),"")</f>
        <v/>
      </c>
      <c r="O1572" s="119" t="str">
        <f>IFERROR(VLOOKUP(N1567,Marks,23,0),"")</f>
        <v/>
      </c>
      <c r="P1572" s="323" t="str">
        <f>IFERROR(VLOOKUP(N1567,Marks,29,0),"")</f>
        <v/>
      </c>
      <c r="Q1572" s="770"/>
      <c r="R1572" s="122" t="str">
        <f>'Result Sheet'!$L$4</f>
        <v xml:space="preserve">हिन्दी </v>
      </c>
      <c r="S1572" s="391" t="str">
        <f>IFERROR(VLOOKUP(AD1567,Marks,11,0),"")</f>
        <v/>
      </c>
      <c r="T1572" s="391" t="str">
        <f>IFERROR(VLOOKUP(AD1567,Marks,12,0),"")</f>
        <v/>
      </c>
      <c r="U1572" s="117" t="str">
        <f>IFERROR(VLOOKUP(AD1567,Marks,13,0),"")</f>
        <v/>
      </c>
      <c r="V1572" s="391" t="str">
        <f>IFERROR(VLOOKUP(AD1567,Marks,14,0),"")</f>
        <v/>
      </c>
      <c r="W1572" s="391" t="str">
        <f>IFERROR(VLOOKUP(AD1567,Marks,15,0),"")</f>
        <v/>
      </c>
      <c r="X1572" s="391" t="str">
        <f>IFERROR(VLOOKUP(AD1567,Marks,16,0),"")</f>
        <v/>
      </c>
      <c r="Y1572" s="117" t="str">
        <f>IFERROR(VLOOKUP(AD1567,Marks,17,0),"")</f>
        <v/>
      </c>
      <c r="Z1572" s="119">
        <f>IFERROR(VLOOKUP(AD1567,Marks,18,0),"")</f>
        <v>0</v>
      </c>
      <c r="AA1572" s="391" t="str">
        <f>IFERROR(VLOOKUP(AD1567,Marks,19,0),"")</f>
        <v/>
      </c>
      <c r="AB1572" s="391" t="str">
        <f>IFERROR(VLOOKUP(AD1567,Marks,20,0),"")</f>
        <v/>
      </c>
      <c r="AC1572" s="391" t="str">
        <f>IFERROR(VLOOKUP(AD1567,Marks,21,0),"")</f>
        <v/>
      </c>
      <c r="AD1572" s="117" t="str">
        <f>IFERROR(VLOOKUP(AD1567,Marks,22,0),"")</f>
        <v/>
      </c>
      <c r="AE1572" s="119" t="str">
        <f>IFERROR(VLOOKUP(AD1567,Marks,23,0),"")</f>
        <v/>
      </c>
      <c r="AF1572" s="323" t="str">
        <f>IFERROR(VLOOKUP(AD1567,Marks,29,0),"")</f>
        <v/>
      </c>
    </row>
    <row r="1573" spans="1:32" ht="21" customHeight="1">
      <c r="A1573" s="166" t="str">
        <f>IF(N1567="","",A1572+1)</f>
        <v/>
      </c>
      <c r="B1573" s="122" t="str">
        <f>'Result Sheet'!$AE$4</f>
        <v xml:space="preserve">अंग्रेजी </v>
      </c>
      <c r="C1573" s="391" t="str">
        <f>IFERROR(VLOOKUP(N1567,Marks,30,0),"")</f>
        <v/>
      </c>
      <c r="D1573" s="391" t="str">
        <f>IFERROR(VLOOKUP(N1567,Marks,31,0),"")</f>
        <v/>
      </c>
      <c r="E1573" s="117" t="str">
        <f>IFERROR(VLOOKUP(N1567,Marks,32,0),"")</f>
        <v/>
      </c>
      <c r="F1573" s="391" t="str">
        <f>IFERROR(VLOOKUP(N1567,Marks,33,0),"")</f>
        <v/>
      </c>
      <c r="G1573" s="391" t="str">
        <f>IFERROR(VLOOKUP(N1567,Marks,34,0),"")</f>
        <v/>
      </c>
      <c r="H1573" s="391" t="str">
        <f>IFERROR(VLOOKUP(N1567,Marks,35,0),"")</f>
        <v/>
      </c>
      <c r="I1573" s="117" t="str">
        <f>IFERROR(VLOOKUP(N1567,Marks,36,0),"")</f>
        <v/>
      </c>
      <c r="J1573" s="119">
        <f>IFERROR(VLOOKUP(N1567,Marks,37,0),"")</f>
        <v>0</v>
      </c>
      <c r="K1573" s="391" t="str">
        <f>IFERROR(VLOOKUP(N1567,Marks,38,0),"")</f>
        <v/>
      </c>
      <c r="L1573" s="391" t="str">
        <f>IFERROR(VLOOKUP(N1567,Marks,39,0),"")</f>
        <v/>
      </c>
      <c r="M1573" s="391" t="str">
        <f>IFERROR(VLOOKUP(N1567,Marks,40,0),"")</f>
        <v/>
      </c>
      <c r="N1573" s="117" t="str">
        <f>IFERROR(VLOOKUP(N1567,Marks,41,0),"")</f>
        <v/>
      </c>
      <c r="O1573" s="119" t="str">
        <f>IFERROR(VLOOKUP(N1567,Marks,42,0),"")</f>
        <v/>
      </c>
      <c r="P1573" s="323" t="str">
        <f>IFERROR(VLOOKUP(N1567,Marks,48,0),"")</f>
        <v/>
      </c>
      <c r="Q1573" s="770"/>
      <c r="R1573" s="122" t="str">
        <f>'Result Sheet'!$AE$4</f>
        <v xml:space="preserve">अंग्रेजी </v>
      </c>
      <c r="S1573" s="391" t="str">
        <f>IFERROR(VLOOKUP(AD1567,Marks,30,0),"")</f>
        <v/>
      </c>
      <c r="T1573" s="391" t="str">
        <f>IFERROR(VLOOKUP(AD1567,Marks,31,0),"")</f>
        <v/>
      </c>
      <c r="U1573" s="117" t="str">
        <f>IFERROR(VLOOKUP(AD1567,Marks,32,0),"")</f>
        <v/>
      </c>
      <c r="V1573" s="391" t="str">
        <f>IFERROR(VLOOKUP(AD1567,Marks,33,0),"")</f>
        <v/>
      </c>
      <c r="W1573" s="391" t="str">
        <f>IFERROR(VLOOKUP(AD1567,Marks,34,0),"")</f>
        <v/>
      </c>
      <c r="X1573" s="391" t="str">
        <f>IFERROR(VLOOKUP(AD1567,Marks,35,0),"")</f>
        <v/>
      </c>
      <c r="Y1573" s="117" t="str">
        <f>IFERROR(VLOOKUP(AD1567,Marks,36,0),"")</f>
        <v/>
      </c>
      <c r="Z1573" s="119">
        <f>IFERROR(VLOOKUP(AD1567,Marks,37,0),"")</f>
        <v>0</v>
      </c>
      <c r="AA1573" s="391" t="str">
        <f>IFERROR(VLOOKUP(AD1567,Marks,38,0),"")</f>
        <v/>
      </c>
      <c r="AB1573" s="391" t="str">
        <f>IFERROR(VLOOKUP(AD1567,Marks,39,0),"")</f>
        <v/>
      </c>
      <c r="AC1573" s="391" t="str">
        <f>IFERROR(VLOOKUP(AD1567,Marks,40,0),"")</f>
        <v/>
      </c>
      <c r="AD1573" s="117" t="str">
        <f>IFERROR(VLOOKUP(AD1567,Marks,41,0),"")</f>
        <v/>
      </c>
      <c r="AE1573" s="119" t="str">
        <f>IFERROR(VLOOKUP(AD1567,Marks,42,0),"")</f>
        <v/>
      </c>
      <c r="AF1573" s="323" t="str">
        <f>IFERROR(VLOOKUP(AD1567,Marks,48,0),"")</f>
        <v/>
      </c>
    </row>
    <row r="1574" spans="1:32" ht="21" customHeight="1">
      <c r="A1574" s="166" t="str">
        <f>IF(N1567="","",A1573+1)</f>
        <v/>
      </c>
      <c r="B1574" s="122" t="str">
        <f>'Result Sheet'!$AX$4</f>
        <v xml:space="preserve">गणित </v>
      </c>
      <c r="C1574" s="391" t="str">
        <f>IFERROR(VLOOKUP(N1567,Marks,49,0),"")</f>
        <v/>
      </c>
      <c r="D1574" s="391" t="str">
        <f>IFERROR(VLOOKUP(N1567,Marks,50,0),"")</f>
        <v/>
      </c>
      <c r="E1574" s="117" t="str">
        <f>IFERROR(VLOOKUP(N1567,Marks,51,0),"")</f>
        <v/>
      </c>
      <c r="F1574" s="391" t="str">
        <f>IFERROR(VLOOKUP(N1567,Marks,52,0),"")</f>
        <v/>
      </c>
      <c r="G1574" s="391" t="str">
        <f>IFERROR(VLOOKUP(N1567,Marks,53,0),"")</f>
        <v/>
      </c>
      <c r="H1574" s="391" t="str">
        <f>IFERROR(VLOOKUP(N1567,Marks,54,0),"")</f>
        <v/>
      </c>
      <c r="I1574" s="117" t="str">
        <f>IFERROR(VLOOKUP(N1567,Marks,55,0),"")</f>
        <v/>
      </c>
      <c r="J1574" s="119">
        <f>IFERROR(VLOOKUP(N1567,Marks,56,0),"")</f>
        <v>0</v>
      </c>
      <c r="K1574" s="391" t="str">
        <f>IFERROR(VLOOKUP(N1567,Marks,57,0),"")</f>
        <v/>
      </c>
      <c r="L1574" s="391" t="str">
        <f>IFERROR(VLOOKUP(N1567,Marks,58,0),"")</f>
        <v/>
      </c>
      <c r="M1574" s="391" t="str">
        <f>IFERROR(VLOOKUP(N1567,Marks,59,0),"")</f>
        <v/>
      </c>
      <c r="N1574" s="117" t="str">
        <f>IFERROR(VLOOKUP(N1567,Marks,60,0),"")</f>
        <v/>
      </c>
      <c r="O1574" s="119" t="str">
        <f>IFERROR(VLOOKUP(N1567,Marks,61,0),"")</f>
        <v/>
      </c>
      <c r="P1574" s="323" t="str">
        <f>IFERROR(VLOOKUP(N1567,Marks,67,0),"")</f>
        <v/>
      </c>
      <c r="Q1574" s="770"/>
      <c r="R1574" s="122" t="str">
        <f>'Result Sheet'!$AX$4</f>
        <v xml:space="preserve">गणित </v>
      </c>
      <c r="S1574" s="391" t="str">
        <f>IFERROR(VLOOKUP(AD1567,Marks,49,0),"")</f>
        <v/>
      </c>
      <c r="T1574" s="391" t="str">
        <f>IFERROR(VLOOKUP(AD1567,Marks,50,0),"")</f>
        <v/>
      </c>
      <c r="U1574" s="117" t="str">
        <f>IFERROR(VLOOKUP(AD1567,Marks,51,0),"")</f>
        <v/>
      </c>
      <c r="V1574" s="391" t="str">
        <f>IFERROR(VLOOKUP(AD1567,Marks,52,0),"")</f>
        <v/>
      </c>
      <c r="W1574" s="391" t="str">
        <f>IFERROR(VLOOKUP(AD1567,Marks,53,0),"")</f>
        <v/>
      </c>
      <c r="X1574" s="391" t="str">
        <f>IFERROR(VLOOKUP(AD1567,Marks,54,0),"")</f>
        <v/>
      </c>
      <c r="Y1574" s="117" t="str">
        <f>IFERROR(VLOOKUP(AD1567,Marks,55,0),"")</f>
        <v/>
      </c>
      <c r="Z1574" s="119">
        <f>IFERROR(VLOOKUP(AD1567,Marks,56,0),"")</f>
        <v>0</v>
      </c>
      <c r="AA1574" s="391" t="str">
        <f>IFERROR(VLOOKUP(AD1567,Marks,57,0),"")</f>
        <v/>
      </c>
      <c r="AB1574" s="391" t="str">
        <f>IFERROR(VLOOKUP(AD1567,Marks,58,0),"")</f>
        <v/>
      </c>
      <c r="AC1574" s="391" t="str">
        <f>IFERROR(VLOOKUP(AD1567,Marks,59,0),"")</f>
        <v/>
      </c>
      <c r="AD1574" s="117" t="str">
        <f>IFERROR(VLOOKUP(AD1567,Marks,60,0),"")</f>
        <v/>
      </c>
      <c r="AE1574" s="119" t="str">
        <f>IFERROR(VLOOKUP(AD1567,Marks,61,0),"")</f>
        <v/>
      </c>
      <c r="AF1574" s="323" t="str">
        <f>IFERROR(VLOOKUP(AD1567,Marks,67,0),"")</f>
        <v/>
      </c>
    </row>
    <row r="1575" spans="1:32" ht="21" customHeight="1">
      <c r="A1575" s="166" t="str">
        <f>IF(N1567="","",A1574+1)</f>
        <v/>
      </c>
      <c r="B1575" s="122" t="str">
        <f>'Result Sheet'!$BQ$4</f>
        <v xml:space="preserve">पर्यावरण अध्ययन </v>
      </c>
      <c r="C1575" s="391" t="str">
        <f>IFERROR(VLOOKUP(N1567,Marks,68,0),"")</f>
        <v/>
      </c>
      <c r="D1575" s="391" t="str">
        <f>IFERROR(VLOOKUP(N1567,Marks,69,0),"")</f>
        <v/>
      </c>
      <c r="E1575" s="117" t="str">
        <f>IFERROR(VLOOKUP(N1567,Marks,70,0),"")</f>
        <v/>
      </c>
      <c r="F1575" s="391" t="str">
        <f>IFERROR(VLOOKUP(N1567,Marks,71,0),"")</f>
        <v/>
      </c>
      <c r="G1575" s="391" t="str">
        <f>IFERROR(VLOOKUP(N1567,Marks,72,0),"")</f>
        <v/>
      </c>
      <c r="H1575" s="391" t="str">
        <f>IFERROR(VLOOKUP(N1567,Marks,73,0),"")</f>
        <v/>
      </c>
      <c r="I1575" s="117" t="str">
        <f>IFERROR(VLOOKUP(N1567,Marks,74,0),"")</f>
        <v/>
      </c>
      <c r="J1575" s="119">
        <f>IFERROR(VLOOKUP(N1567,Marks,75,0),"")</f>
        <v>0</v>
      </c>
      <c r="K1575" s="391" t="str">
        <f>IFERROR(VLOOKUP(N1567,Marks,76,0),"")</f>
        <v/>
      </c>
      <c r="L1575" s="391" t="str">
        <f>IFERROR(VLOOKUP(N1567,Marks,77,0),"")</f>
        <v/>
      </c>
      <c r="M1575" s="391" t="str">
        <f>IFERROR(VLOOKUP(N1567,Marks,78,0),"")</f>
        <v/>
      </c>
      <c r="N1575" s="117" t="str">
        <f>IFERROR(VLOOKUP(N1567,Marks,79,0),"")</f>
        <v/>
      </c>
      <c r="O1575" s="119" t="str">
        <f>IFERROR(VLOOKUP(N1567,Marks,80,0),"")</f>
        <v/>
      </c>
      <c r="P1575" s="323" t="str">
        <f>IFERROR(VLOOKUP(N1567,Marks,86,0),"")</f>
        <v/>
      </c>
      <c r="Q1575" s="770"/>
      <c r="R1575" s="122" t="str">
        <f>'Result Sheet'!$BQ$4</f>
        <v xml:space="preserve">पर्यावरण अध्ययन </v>
      </c>
      <c r="S1575" s="391" t="str">
        <f>IFERROR(VLOOKUP(AD1567,Marks,68,0),"")</f>
        <v/>
      </c>
      <c r="T1575" s="391" t="str">
        <f>IFERROR(VLOOKUP(AD1567,Marks,69,0),"")</f>
        <v/>
      </c>
      <c r="U1575" s="117" t="str">
        <f>IFERROR(VLOOKUP(AD1567,Marks,70,0),"")</f>
        <v/>
      </c>
      <c r="V1575" s="391" t="str">
        <f>IFERROR(VLOOKUP(AD1567,Marks,71,0),"")</f>
        <v/>
      </c>
      <c r="W1575" s="391" t="str">
        <f>IFERROR(VLOOKUP(AD1567,Marks,72,0),"")</f>
        <v/>
      </c>
      <c r="X1575" s="391" t="str">
        <f>IFERROR(VLOOKUP(AD1567,Marks,73,0),"")</f>
        <v/>
      </c>
      <c r="Y1575" s="117" t="str">
        <f>IFERROR(VLOOKUP(AD1567,Marks,74,0),"")</f>
        <v/>
      </c>
      <c r="Z1575" s="119">
        <f>IFERROR(VLOOKUP(AD1567,Marks,75,0),"")</f>
        <v>0</v>
      </c>
      <c r="AA1575" s="391" t="str">
        <f>IFERROR(VLOOKUP(AD1567,Marks,76,0),"")</f>
        <v/>
      </c>
      <c r="AB1575" s="391" t="str">
        <f>IFERROR(VLOOKUP(AD1567,Marks,77,0),"")</f>
        <v/>
      </c>
      <c r="AC1575" s="391" t="str">
        <f>IFERROR(VLOOKUP(AD1567,Marks,78,0),"")</f>
        <v/>
      </c>
      <c r="AD1575" s="117" t="str">
        <f>IFERROR(VLOOKUP(AD1567,Marks,79,0),"")</f>
        <v/>
      </c>
      <c r="AE1575" s="119" t="str">
        <f>IFERROR(VLOOKUP(AD1567,Marks,80,0),"")</f>
        <v/>
      </c>
      <c r="AF1575" s="323" t="str">
        <f>IFERROR(VLOOKUP(AD1567,Marks,86,0),"")</f>
        <v/>
      </c>
    </row>
    <row r="1576" spans="1:32" ht="25.5" customHeight="1">
      <c r="A1576" s="166" t="str">
        <f>IF(N1567="","",A1575+1)</f>
        <v/>
      </c>
      <c r="B1576" s="392" t="s">
        <v>215</v>
      </c>
      <c r="C1576" s="120" t="str">
        <f>IF(AND(C1572="",C1573="",C1574="",C1575=""),"",IF(OR(C1564=1,C1564=2),SUM(C1572:C1574),SUM(C1572:C1575)))</f>
        <v/>
      </c>
      <c r="D1576" s="120" t="str">
        <f>IF(AND(D1572="",D1573="",D1574="",D1575=""),"",IF(OR(C1564=1,C1564=2),SUM(D1572:D1574),SUM(D1572:D1575)))</f>
        <v/>
      </c>
      <c r="E1576" s="120" t="str">
        <f>IF(AND(E1572="",E1573="",E1574="",E1575=""),"",IF(OR(C1564=1,C1564=2),SUM(E1572:E1574),SUM(E1572:E1575)))</f>
        <v/>
      </c>
      <c r="F1576" s="120" t="str">
        <f>IF(AND(F1572="",F1573="",F1574="",F1575=""),"",IF(OR(C1564=1,C1564=2),SUM(F1572:F1574),SUM(F1572:F1575)))</f>
        <v/>
      </c>
      <c r="G1576" s="120" t="str">
        <f>IF(AND(G1572="",G1573="",G1574="",G1575=""),"",IF(OR(C1564=1,C1564=2),SUM(G1572:G1574),SUM(G1572:G1575)))</f>
        <v/>
      </c>
      <c r="H1576" s="120" t="str">
        <f>IF(AND(H1572="",H1573="",H1574="",H1575=""),"",IF(OR(C1564=1,C1564=2),SUM(H1572:H1574),SUM(H1572:H1575)))</f>
        <v/>
      </c>
      <c r="I1576" s="120" t="str">
        <f>IF(AND(I1572="",I1573="",I1574="",I1575=""),"",IF(OR(C1564=1,C1564=2),SUM(I1572:I1574),SUM(I1572:I1575)))</f>
        <v/>
      </c>
      <c r="J1576" s="120">
        <f>IF(AND(J1572="",J1573="",J1574="",J1575=""),"",IF(OR(C1564=1,C1564=2),SUM(J1572:J1574),SUM(J1572:J1575)))</f>
        <v>0</v>
      </c>
      <c r="K1576" s="120" t="str">
        <f>IF(AND(K1572="",K1573="",K1574="",K1575=""),"",IF(OR(C1564=1,C1564=2),SUM(K1572:K1574),SUM(K1572:K1575)))</f>
        <v/>
      </c>
      <c r="L1576" s="120" t="str">
        <f>IF(AND(L1572="",L1573="",L1574="",L1575=""),"",IF(OR(C1564=1,C1564=2),SUM(L1572:L1574),SUM(L1572:L1575)))</f>
        <v/>
      </c>
      <c r="M1576" s="120" t="str">
        <f>IF(AND(M1572="",M1573="",M1574="",M1575=""),"",IF(OR(C1564=1,C1564=2),SUM(M1572:M1574),SUM(M1572:M1575)))</f>
        <v/>
      </c>
      <c r="N1576" s="120" t="str">
        <f>IF(AND(N1572="",N1573="",N1574="",N1575=""),"",IF(OR(C1564=1,C1564=2),SUM(N1572:N1574),SUM(N1572:N1575)))</f>
        <v/>
      </c>
      <c r="O1576" s="120" t="str">
        <f>IF(AND(O1572="",O1573="",O1574="",O1575=""),"",IF(OR(C1564=1,C1564=2),SUM(O1572:O1574),SUM(O1572:O1575)))</f>
        <v/>
      </c>
      <c r="P1576" s="326" t="str">
        <f>IF(OR(N1567="",E1565="",O1576=""),"",IF(O1576&gt;=81%*P1571,"A",IF(O1576&gt;=61%*P1571,"B",IF(O1576&gt;=41%*P1571,"C",IF(O1576&gt;=21%*P1571,"D","E")))))</f>
        <v/>
      </c>
      <c r="Q1576" s="770"/>
      <c r="R1576" s="392" t="s">
        <v>215</v>
      </c>
      <c r="S1576" s="120" t="str">
        <f>IF(AND(S1572="",S1573="",S1574="",S1575=""),"",IF(OR(S1564=1,S1564=2),SUM(S1572:S1574),SUM(S1572:S1575)))</f>
        <v/>
      </c>
      <c r="T1576" s="120" t="str">
        <f>IF(AND(T1572="",T1573="",T1574="",T1575=""),"",IF(OR(S1564=1,S1564=2),SUM(T1572:T1574),SUM(T1572:T1575)))</f>
        <v/>
      </c>
      <c r="U1576" s="120" t="str">
        <f>IF(AND(U1572="",U1573="",U1574="",U1575=""),"",IF(OR(S1564=1,S1564=2),SUM(U1572:U1574),SUM(U1572:U1575)))</f>
        <v/>
      </c>
      <c r="V1576" s="120" t="str">
        <f>IF(AND(V1572="",V1573="",V1574="",V1575=""),"",IF(OR(S1564=1,S1564=2),SUM(V1572:V1574),SUM(V1572:V1575)))</f>
        <v/>
      </c>
      <c r="W1576" s="120" t="str">
        <f>IF(AND(W1572="",W1573="",W1574="",W1575=""),"",IF(OR(S1564=1,S1564=2),SUM(W1572:W1574),SUM(W1572:W1575)))</f>
        <v/>
      </c>
      <c r="X1576" s="120" t="str">
        <f>IF(AND(X1572="",X1573="",X1574="",X1575=""),"",IF(OR(S1564=1,S1564=2),SUM(X1572:X1574),SUM(X1572:X1575)))</f>
        <v/>
      </c>
      <c r="Y1576" s="120" t="str">
        <f>IF(AND(Y1572="",Y1573="",Y1574="",Y1575=""),"",IF(OR(S1564=1,S1564=2),SUM(Y1572:Y1574),SUM(Y1572:Y1575)))</f>
        <v/>
      </c>
      <c r="Z1576" s="120">
        <f>IF(AND(Z1572="",Z1573="",Z1574="",Z1575=""),"",IF(OR(S1564=1,S1564=2),SUM(Z1572:Z1574),SUM(Z1572:Z1575)))</f>
        <v>0</v>
      </c>
      <c r="AA1576" s="120" t="str">
        <f>IF(AND(AA1572="",AA1573="",AA1574="",AA1575=""),"",IF(OR(S1564=1,S1564=2),SUM(AA1572:AA1574),SUM(AA1572:AA1575)))</f>
        <v/>
      </c>
      <c r="AB1576" s="120" t="str">
        <f>IF(AND(AB1572="",AB1573="",AB1574="",AB1575=""),"",IF(OR(S1564=1,S1564=2),SUM(AB1572:AB1574),SUM(AB1572:AB1575)))</f>
        <v/>
      </c>
      <c r="AC1576" s="120" t="str">
        <f>IF(AND(AC1572="",AC1573="",AC1574="",AC1575=""),"",IF(OR(S1564=1,S1564=2),SUM(AC1572:AC1574),SUM(AC1572:AC1575)))</f>
        <v/>
      </c>
      <c r="AD1576" s="120" t="str">
        <f>IF(AND(AD1572="",AD1573="",AD1574="",AD1575=""),"",IF(OR(S1564=1,S1564=2),SUM(AD1572:AD1574),SUM(AD1572:AD1575)))</f>
        <v/>
      </c>
      <c r="AE1576" s="120" t="str">
        <f>IF(AND(AE1572="",AE1573="",AE1574="",AE1575=""),"",IF(OR(S1564=1,S1564=2),SUM(AE1572:AE1574),SUM(AE1572:AE1575)))</f>
        <v/>
      </c>
      <c r="AF1576" s="326" t="str">
        <f>IF(OR(AD1567="",U1565="",AE1576=""),"",IF(AE1576&gt;=81%*AF1571,"A",IF(AE1576&gt;=61%*AF1571,"B",IF(AE1576&gt;=41%*AF1571,"C",IF(AE1576&gt;=21%*AF1571,"D","E")))))</f>
        <v/>
      </c>
    </row>
    <row r="1577" spans="1:32" ht="9" customHeight="1">
      <c r="A1577" s="166" t="str">
        <f>IF(N1567="","",A1576+1)</f>
        <v/>
      </c>
      <c r="B1577" s="737"/>
      <c r="C1577" s="737"/>
      <c r="D1577" s="737"/>
      <c r="E1577" s="737"/>
      <c r="F1577" s="737"/>
      <c r="G1577" s="737"/>
      <c r="H1577" s="737"/>
      <c r="I1577" s="737"/>
      <c r="J1577" s="737"/>
      <c r="K1577" s="737"/>
      <c r="L1577" s="737"/>
      <c r="M1577" s="737"/>
      <c r="N1577" s="737"/>
      <c r="O1577" s="737"/>
      <c r="P1577" s="737"/>
      <c r="Q1577" s="770"/>
      <c r="R1577" s="737"/>
      <c r="S1577" s="737"/>
      <c r="T1577" s="737"/>
      <c r="U1577" s="737"/>
      <c r="V1577" s="737"/>
      <c r="W1577" s="737"/>
      <c r="X1577" s="737"/>
      <c r="Y1577" s="737"/>
      <c r="Z1577" s="737"/>
      <c r="AA1577" s="737"/>
      <c r="AB1577" s="737"/>
      <c r="AC1577" s="737"/>
      <c r="AD1577" s="737"/>
      <c r="AE1577" s="737"/>
      <c r="AF1577" s="737"/>
    </row>
    <row r="1578" spans="1:32" ht="22.5" customHeight="1">
      <c r="A1578" s="166" t="str">
        <f>IF(N1567="","",A1577+1)</f>
        <v/>
      </c>
      <c r="B1578" s="738" t="s">
        <v>213</v>
      </c>
      <c r="C1578" s="738"/>
      <c r="D1578" s="739" t="s">
        <v>229</v>
      </c>
      <c r="E1578" s="740"/>
      <c r="F1578" s="393" t="s">
        <v>186</v>
      </c>
      <c r="G1578" s="738" t="s">
        <v>213</v>
      </c>
      <c r="H1578" s="738"/>
      <c r="I1578" s="739" t="s">
        <v>229</v>
      </c>
      <c r="J1578" s="740"/>
      <c r="K1578" s="393" t="s">
        <v>186</v>
      </c>
      <c r="L1578" s="738" t="s">
        <v>213</v>
      </c>
      <c r="M1578" s="738"/>
      <c r="N1578" s="739" t="s">
        <v>229</v>
      </c>
      <c r="O1578" s="740"/>
      <c r="P1578" s="393" t="s">
        <v>186</v>
      </c>
      <c r="Q1578" s="770"/>
      <c r="R1578" s="738" t="s">
        <v>213</v>
      </c>
      <c r="S1578" s="738"/>
      <c r="T1578" s="739" t="s">
        <v>229</v>
      </c>
      <c r="U1578" s="740"/>
      <c r="V1578" s="393" t="s">
        <v>186</v>
      </c>
      <c r="W1578" s="738" t="s">
        <v>213</v>
      </c>
      <c r="X1578" s="738"/>
      <c r="Y1578" s="739" t="s">
        <v>229</v>
      </c>
      <c r="Z1578" s="740"/>
      <c r="AA1578" s="393" t="s">
        <v>186</v>
      </c>
      <c r="AB1578" s="738" t="s">
        <v>213</v>
      </c>
      <c r="AC1578" s="738"/>
      <c r="AD1578" s="739" t="s">
        <v>229</v>
      </c>
      <c r="AE1578" s="740"/>
      <c r="AF1578" s="393" t="s">
        <v>186</v>
      </c>
    </row>
    <row r="1579" spans="1:32" ht="21.75" customHeight="1">
      <c r="A1579" s="166" t="str">
        <f>IF(N1567="","",A1578+1)</f>
        <v/>
      </c>
      <c r="B1579" s="741" t="s">
        <v>221</v>
      </c>
      <c r="C1579" s="742"/>
      <c r="D1579" s="742"/>
      <c r="E1579" s="119" t="str">
        <f>IFERROR(VLOOKUP(N1567,Marks,90,0),"")</f>
        <v/>
      </c>
      <c r="F1579" s="130" t="str">
        <f>IFERROR(VLOOKUP(N1567,Marks,94,0),"")</f>
        <v/>
      </c>
      <c r="G1579" s="741" t="s">
        <v>192</v>
      </c>
      <c r="H1579" s="742"/>
      <c r="I1579" s="742"/>
      <c r="J1579" s="119" t="str">
        <f>IFERROR(VLOOKUP(N1567,Marks,98,0),"")</f>
        <v/>
      </c>
      <c r="K1579" s="130" t="str">
        <f>IFERROR(VLOOKUP(N1567,Marks,102,0),"")</f>
        <v/>
      </c>
      <c r="L1579" s="743" t="s">
        <v>193</v>
      </c>
      <c r="M1579" s="744"/>
      <c r="N1579" s="744"/>
      <c r="O1579" s="119" t="str">
        <f>IFERROR(VLOOKUP(N1567,Marks,106,0),"")</f>
        <v/>
      </c>
      <c r="P1579" s="130" t="str">
        <f>IFERROR(VLOOKUP(N1567,Marks,110,0),"")</f>
        <v/>
      </c>
      <c r="Q1579" s="770"/>
      <c r="R1579" s="740" t="s">
        <v>221</v>
      </c>
      <c r="S1579" s="740"/>
      <c r="T1579" s="740"/>
      <c r="U1579" s="119" t="str">
        <f>IFERROR(VLOOKUP(AD1567,Marks,90,0),"")</f>
        <v/>
      </c>
      <c r="V1579" s="130" t="str">
        <f>IFERROR(VLOOKUP(AD1567,Marks,94,0),"")</f>
        <v/>
      </c>
      <c r="W1579" s="740" t="s">
        <v>192</v>
      </c>
      <c r="X1579" s="740"/>
      <c r="Y1579" s="740"/>
      <c r="Z1579" s="119" t="str">
        <f>IFERROR(VLOOKUP(AD1567,Marks,98,0),"")</f>
        <v/>
      </c>
      <c r="AA1579" s="130" t="str">
        <f>IFERROR(VLOOKUP(AD1567,Marks,102,0),"")</f>
        <v/>
      </c>
      <c r="AB1579" s="745" t="s">
        <v>193</v>
      </c>
      <c r="AC1579" s="745"/>
      <c r="AD1579" s="745"/>
      <c r="AE1579" s="119" t="str">
        <f>IFERROR(VLOOKUP(AD1567,Marks,106,0),"")</f>
        <v/>
      </c>
      <c r="AF1579" s="130" t="str">
        <f>IFERROR(VLOOKUP(AD1567,Marks,110,0),"")</f>
        <v/>
      </c>
    </row>
    <row r="1580" spans="1:32" ht="21" customHeight="1">
      <c r="A1580" s="166" t="str">
        <f>IF(N1567="","",A1579+1)</f>
        <v/>
      </c>
      <c r="B1580" s="732" t="s">
        <v>216</v>
      </c>
      <c r="C1580" s="732"/>
      <c r="D1580" s="732"/>
      <c r="E1580" s="746" t="str">
        <f>IFERROR(VLOOKUP(N1567,Marks,116,0),"")</f>
        <v/>
      </c>
      <c r="F1580" s="746"/>
      <c r="G1580" s="746"/>
      <c r="H1580" s="746"/>
      <c r="I1580" s="732" t="s">
        <v>217</v>
      </c>
      <c r="J1580" s="732"/>
      <c r="K1580" s="732"/>
      <c r="L1580" s="732"/>
      <c r="M1580" s="747" t="str">
        <f>IFERROR(VLOOKUP(N1567,Marks,117,0),"")</f>
        <v/>
      </c>
      <c r="N1580" s="747"/>
      <c r="O1580" s="747"/>
      <c r="P1580" s="747"/>
      <c r="Q1580" s="770"/>
      <c r="R1580" s="732" t="s">
        <v>216</v>
      </c>
      <c r="S1580" s="732"/>
      <c r="T1580" s="732"/>
      <c r="U1580" s="746" t="str">
        <f>IFERROR(VLOOKUP(AD1567,Marks,116,0),"")</f>
        <v/>
      </c>
      <c r="V1580" s="746"/>
      <c r="W1580" s="746"/>
      <c r="X1580" s="746"/>
      <c r="Y1580" s="732" t="s">
        <v>217</v>
      </c>
      <c r="Z1580" s="732"/>
      <c r="AA1580" s="732"/>
      <c r="AB1580" s="732"/>
      <c r="AC1580" s="747" t="str">
        <f>IFERROR(VLOOKUP(AD1567,Marks,117,0),"")</f>
        <v/>
      </c>
      <c r="AD1580" s="747"/>
      <c r="AE1580" s="747"/>
      <c r="AF1580" s="747"/>
    </row>
    <row r="1581" spans="1:32" ht="21" customHeight="1">
      <c r="A1581" s="166" t="str">
        <f>IF(N1567="","",A1580+1)</f>
        <v/>
      </c>
      <c r="B1581" s="732" t="s">
        <v>218</v>
      </c>
      <c r="C1581" s="732"/>
      <c r="D1581" s="732"/>
      <c r="E1581" s="774" t="str">
        <f>IFERROR(VLOOKUP(N1567,Marks,115,0),"")</f>
        <v/>
      </c>
      <c r="F1581" s="774"/>
      <c r="G1581" s="774"/>
      <c r="H1581" s="774"/>
      <c r="I1581" s="732" t="s">
        <v>219</v>
      </c>
      <c r="J1581" s="732"/>
      <c r="K1581" s="732"/>
      <c r="L1581" s="732"/>
      <c r="M1581" s="733" t="str">
        <f>IFERROR(VLOOKUP(N1567,Marks,112,0),"")</f>
        <v/>
      </c>
      <c r="N1581" s="733"/>
      <c r="O1581" s="733"/>
      <c r="P1581" s="733"/>
      <c r="Q1581" s="770"/>
      <c r="R1581" s="732" t="s">
        <v>218</v>
      </c>
      <c r="S1581" s="732"/>
      <c r="T1581" s="732"/>
      <c r="U1581" s="774" t="str">
        <f>IFERROR(VLOOKUP(AD1567,Marks,115,0),"")</f>
        <v/>
      </c>
      <c r="V1581" s="774"/>
      <c r="W1581" s="774"/>
      <c r="X1581" s="774"/>
      <c r="Y1581" s="732" t="s">
        <v>219</v>
      </c>
      <c r="Z1581" s="732"/>
      <c r="AA1581" s="732"/>
      <c r="AB1581" s="732"/>
      <c r="AC1581" s="733" t="str">
        <f>IFERROR(VLOOKUP(AD1567,Marks,112,0),"")</f>
        <v/>
      </c>
      <c r="AD1581" s="733"/>
      <c r="AE1581" s="733"/>
      <c r="AF1581" s="733"/>
    </row>
    <row r="1582" spans="1:32" ht="21" customHeight="1">
      <c r="A1582" s="166" t="str">
        <f>IF(N1567="","",A1581+1)</f>
        <v/>
      </c>
      <c r="B1582" s="732" t="s">
        <v>220</v>
      </c>
      <c r="C1582" s="732"/>
      <c r="D1582" s="732"/>
      <c r="E1582" s="324" t="str">
        <f>IFERROR(VLOOKUP(N1567,Marks,113,0),"")</f>
        <v/>
      </c>
      <c r="F1582" s="325" t="s">
        <v>341</v>
      </c>
      <c r="G1582" s="734" t="str">
        <f>IF(OR(N1567="",E1565="",O1576=""),"",IF(O1576&gt;=81%*P1571,"A",IF(O1576&gt;=61%*P1571,"B",IF(O1576&gt;=41%*P1571,"C",IF(O1576&gt;=21%*P1571,"D","E")))))</f>
        <v/>
      </c>
      <c r="H1582" s="734"/>
      <c r="I1582" s="732" t="s">
        <v>222</v>
      </c>
      <c r="J1582" s="732"/>
      <c r="K1582" s="732"/>
      <c r="L1582" s="732"/>
      <c r="M1582" s="769" t="str">
        <f>IFERROR(VLOOKUP(N1567,Marks,114,0),"")</f>
        <v/>
      </c>
      <c r="N1582" s="769"/>
      <c r="O1582" s="769"/>
      <c r="P1582" s="769"/>
      <c r="Q1582" s="770"/>
      <c r="R1582" s="732" t="s">
        <v>220</v>
      </c>
      <c r="S1582" s="732"/>
      <c r="T1582" s="732"/>
      <c r="U1582" s="324" t="str">
        <f>IFERROR(VLOOKUP(AD1567,Marks,113,0),"")</f>
        <v/>
      </c>
      <c r="V1582" s="325" t="s">
        <v>341</v>
      </c>
      <c r="W1582" s="734" t="str">
        <f>IF(OR(AD1567="",U1565="",AE1576=""),"",IF(AE1576&gt;=81%*AF1571,"A",IF(AE1576&gt;=61%*AF1571,"B",IF(AE1576&gt;=41%*AF1571,"C",IF(AE1576&gt;=21%*AF1571,"D","E")))))</f>
        <v/>
      </c>
      <c r="X1582" s="734"/>
      <c r="Y1582" s="732" t="s">
        <v>222</v>
      </c>
      <c r="Z1582" s="732"/>
      <c r="AA1582" s="732"/>
      <c r="AB1582" s="732"/>
      <c r="AC1582" s="769" t="str">
        <f>IFERROR(VLOOKUP(AD1567,Marks,114,0),"")</f>
        <v/>
      </c>
      <c r="AD1582" s="769"/>
      <c r="AE1582" s="769"/>
      <c r="AF1582" s="769"/>
    </row>
    <row r="1583" spans="1:32" ht="21" customHeight="1">
      <c r="A1583" s="166" t="str">
        <f>IF(N1567="","",A1582+1)</f>
        <v/>
      </c>
      <c r="B1583" s="768" t="s">
        <v>228</v>
      </c>
      <c r="C1583" s="768"/>
      <c r="D1583" s="768"/>
      <c r="E1583" s="735">
        <f>'Master sheet'!$C$10</f>
        <v>44697</v>
      </c>
      <c r="F1583" s="735"/>
      <c r="G1583" s="735"/>
      <c r="H1583" s="318"/>
      <c r="I1583" s="121"/>
      <c r="J1583" s="121"/>
      <c r="K1583" s="76"/>
      <c r="L1583" s="121"/>
      <c r="M1583" s="121"/>
      <c r="N1583" s="121"/>
      <c r="O1583" s="121"/>
      <c r="P1583" s="121"/>
      <c r="Q1583" s="770"/>
      <c r="R1583" s="768" t="s">
        <v>228</v>
      </c>
      <c r="S1583" s="768"/>
      <c r="T1583" s="768"/>
      <c r="U1583" s="735">
        <f>'Master sheet'!$C$10</f>
        <v>44697</v>
      </c>
      <c r="V1583" s="735"/>
      <c r="W1583" s="735"/>
      <c r="X1583" s="121"/>
      <c r="Y1583" s="121"/>
      <c r="Z1583" s="121"/>
      <c r="AA1583" s="76"/>
      <c r="AB1583" s="121"/>
      <c r="AC1583" s="121"/>
      <c r="AD1583" s="121"/>
      <c r="AE1583" s="121"/>
      <c r="AF1583" s="121"/>
    </row>
    <row r="1584" spans="1:32" ht="43.5" customHeight="1">
      <c r="A1584" s="166" t="str">
        <f>IF(N1567="","",A1583+1)</f>
        <v/>
      </c>
      <c r="B1584" s="755" t="str">
        <f>IF(AND(C1564=1),CONCATENATE("( ",UPPER('Master sheet'!$F$10)," )"),IF(AND(C1564=2),CONCATENATE("( ",UPPER('Master sheet'!$F$18)," )"),IF(AND(C1564=3),CONCATENATE("( ",UPPER('Master sheet'!$J$10)," )"),IF(AND(C1564=4),CONCATENATE("( ",UPPER('Master sheet'!$J$18)," )"),""))))</f>
        <v/>
      </c>
      <c r="C1584" s="755"/>
      <c r="D1584" s="755"/>
      <c r="E1584" s="755"/>
      <c r="F1584" s="756" t="str">
        <f>IF(AND(N1567=""),"",CONCATENATE("(",'Master sheet'!$C$14," )"))</f>
        <v/>
      </c>
      <c r="G1584" s="756"/>
      <c r="H1584" s="756"/>
      <c r="I1584" s="756"/>
      <c r="J1584" s="756"/>
      <c r="K1584" s="756" t="str">
        <f>IF(AND(N1567=""),"",CONCATENATE("(",'Master sheet'!$C$12," )"))</f>
        <v/>
      </c>
      <c r="L1584" s="756"/>
      <c r="M1584" s="756"/>
      <c r="N1584" s="756"/>
      <c r="O1584" s="756"/>
      <c r="P1584" s="756"/>
      <c r="Q1584" s="770"/>
      <c r="R1584" s="755" t="str">
        <f>IF(AND(S1564=1),CONCATENATE("( ",UPPER('Master sheet'!$F$10)," )"),IF(AND(S1564=2),CONCATENATE("( ",UPPER('Master sheet'!$F$18)," )"),IF(AND(S1564=3),CONCATENATE("( ",UPPER('Master sheet'!$J$10)," )"),IF(AND(S1564=4),CONCATENATE("( ",UPPER('Master sheet'!$J$18)," )"),""))))</f>
        <v/>
      </c>
      <c r="S1584" s="755"/>
      <c r="T1584" s="755"/>
      <c r="U1584" s="755"/>
      <c r="V1584" s="756" t="str">
        <f>IF(AND(AD1567=""),"",CONCATENATE("(",'Master sheet'!$C$14," )"))</f>
        <v/>
      </c>
      <c r="W1584" s="756"/>
      <c r="X1584" s="756"/>
      <c r="Y1584" s="756"/>
      <c r="Z1584" s="756"/>
      <c r="AA1584" s="756" t="str">
        <f>IF(AND(AD1567=""),"",CONCATENATE("(",'Master sheet'!$C$12," )"))</f>
        <v/>
      </c>
      <c r="AB1584" s="756"/>
      <c r="AC1584" s="756"/>
      <c r="AD1584" s="756"/>
      <c r="AE1584" s="756"/>
      <c r="AF1584" s="756"/>
    </row>
    <row r="1585" spans="1:32" ht="21.75" customHeight="1">
      <c r="A1585" s="166" t="str">
        <f>IF(N1567="","",A1584+1)</f>
        <v/>
      </c>
      <c r="B1585" s="757" t="s">
        <v>223</v>
      </c>
      <c r="C1585" s="757"/>
      <c r="D1585" s="757"/>
      <c r="E1585" s="757"/>
      <c r="F1585" s="758" t="s">
        <v>224</v>
      </c>
      <c r="G1585" s="758"/>
      <c r="H1585" s="758"/>
      <c r="I1585" s="758"/>
      <c r="J1585" s="758"/>
      <c r="K1585" s="757" t="s">
        <v>225</v>
      </c>
      <c r="L1585" s="757"/>
      <c r="M1585" s="757"/>
      <c r="N1585" s="757"/>
      <c r="O1585" s="757"/>
      <c r="P1585" s="757"/>
      <c r="Q1585" s="770"/>
      <c r="R1585" s="757" t="s">
        <v>223</v>
      </c>
      <c r="S1585" s="757"/>
      <c r="T1585" s="757"/>
      <c r="U1585" s="757"/>
      <c r="V1585" s="758" t="s">
        <v>224</v>
      </c>
      <c r="W1585" s="758"/>
      <c r="X1585" s="758"/>
      <c r="Y1585" s="758"/>
      <c r="Z1585" s="758"/>
      <c r="AA1585" s="757" t="s">
        <v>225</v>
      </c>
      <c r="AB1585" s="757"/>
      <c r="AC1585" s="757"/>
      <c r="AD1585" s="757"/>
      <c r="AE1585" s="757"/>
      <c r="AF1585" s="757"/>
    </row>
    <row r="1587" spans="1:32" ht="21.9" customHeight="1">
      <c r="A1587" s="165" t="str">
        <f>IF(N1593="","",1)</f>
        <v/>
      </c>
      <c r="B1587" s="759" t="s">
        <v>203</v>
      </c>
      <c r="C1587" s="759"/>
      <c r="D1587" s="759"/>
      <c r="E1587" s="759"/>
      <c r="F1587" s="759"/>
      <c r="G1587" s="759"/>
      <c r="H1587" s="759"/>
      <c r="I1587" s="759"/>
      <c r="J1587" s="759"/>
      <c r="K1587" s="759"/>
      <c r="L1587" s="759"/>
      <c r="M1587" s="759"/>
      <c r="N1587" s="759"/>
      <c r="O1587" s="759"/>
      <c r="P1587" s="759"/>
      <c r="Q1587" s="770" t="s">
        <v>249</v>
      </c>
      <c r="R1587" s="759" t="s">
        <v>203</v>
      </c>
      <c r="S1587" s="759"/>
      <c r="T1587" s="759"/>
      <c r="U1587" s="759"/>
      <c r="V1587" s="759"/>
      <c r="W1587" s="759"/>
      <c r="X1587" s="759"/>
      <c r="Y1587" s="759"/>
      <c r="Z1587" s="759"/>
      <c r="AA1587" s="759"/>
      <c r="AB1587" s="759"/>
      <c r="AC1587" s="759"/>
      <c r="AD1587" s="759"/>
      <c r="AE1587" s="759"/>
      <c r="AF1587" s="759"/>
    </row>
    <row r="1588" spans="1:32" ht="21.9" customHeight="1">
      <c r="A1588" s="166" t="str">
        <f>IF(N1593="","",A1587+1)</f>
        <v/>
      </c>
      <c r="B1588" s="771" t="s">
        <v>204</v>
      </c>
      <c r="C1588" s="771"/>
      <c r="D1588" s="771"/>
      <c r="E1588" s="771"/>
      <c r="F1588" s="771"/>
      <c r="G1588" s="771"/>
      <c r="H1588" s="771"/>
      <c r="I1588" s="771"/>
      <c r="J1588" s="771"/>
      <c r="K1588" s="771"/>
      <c r="L1588" s="771"/>
      <c r="M1588" s="771"/>
      <c r="N1588" s="771"/>
      <c r="O1588" s="771"/>
      <c r="P1588" s="771"/>
      <c r="Q1588" s="770"/>
      <c r="R1588" s="771" t="s">
        <v>204</v>
      </c>
      <c r="S1588" s="771"/>
      <c r="T1588" s="771"/>
      <c r="U1588" s="771"/>
      <c r="V1588" s="771"/>
      <c r="W1588" s="771"/>
      <c r="X1588" s="771"/>
      <c r="Y1588" s="771"/>
      <c r="Z1588" s="771"/>
      <c r="AA1588" s="771"/>
      <c r="AB1588" s="771"/>
      <c r="AC1588" s="771"/>
      <c r="AD1588" s="771"/>
      <c r="AE1588" s="771"/>
      <c r="AF1588" s="771"/>
    </row>
    <row r="1589" spans="1:32" ht="21.9" customHeight="1">
      <c r="A1589" s="166" t="str">
        <f>IF(N1593="","",A1588+1)</f>
        <v/>
      </c>
      <c r="B1589" s="772" t="s">
        <v>168</v>
      </c>
      <c r="C1589" s="772"/>
      <c r="D1589" s="772"/>
      <c r="E1589" s="773" t="str">
        <f>IF(AND(N1593=""),"",'Result Sheet'!$F$2)</f>
        <v/>
      </c>
      <c r="F1589" s="773"/>
      <c r="G1589" s="773"/>
      <c r="H1589" s="773"/>
      <c r="I1589" s="773"/>
      <c r="J1589" s="773"/>
      <c r="K1589" s="773"/>
      <c r="L1589" s="773"/>
      <c r="M1589" s="773"/>
      <c r="N1589" s="773"/>
      <c r="O1589" s="773"/>
      <c r="P1589" s="773"/>
      <c r="Q1589" s="770"/>
      <c r="R1589" s="772" t="s">
        <v>168</v>
      </c>
      <c r="S1589" s="772"/>
      <c r="T1589" s="772"/>
      <c r="U1589" s="773" t="str">
        <f>IF(AND(AD1593=""),"",'Result Sheet'!$F$2)</f>
        <v/>
      </c>
      <c r="V1589" s="773"/>
      <c r="W1589" s="773"/>
      <c r="X1589" s="773"/>
      <c r="Y1589" s="773"/>
      <c r="Z1589" s="773"/>
      <c r="AA1589" s="773"/>
      <c r="AB1589" s="773"/>
      <c r="AC1589" s="773"/>
      <c r="AD1589" s="773"/>
      <c r="AE1589" s="773"/>
      <c r="AF1589" s="773"/>
    </row>
    <row r="1590" spans="1:32" ht="21.9" customHeight="1">
      <c r="A1590" s="166" t="str">
        <f>IF(N1593="","",A1589+1)</f>
        <v/>
      </c>
      <c r="B1590" s="164" t="s">
        <v>169</v>
      </c>
      <c r="C1590" s="748" t="str">
        <f>IFERROR(VLOOKUP(N1593,Marks,2,0),"")</f>
        <v/>
      </c>
      <c r="D1590" s="748"/>
      <c r="E1590" s="766" t="s">
        <v>212</v>
      </c>
      <c r="F1590" s="766"/>
      <c r="G1590" s="766"/>
      <c r="H1590" s="748" t="str">
        <f>IFERROR(VLOOKUP(N1593,Marks,3,0),"")</f>
        <v/>
      </c>
      <c r="I1590" s="748"/>
      <c r="J1590" s="749" t="s">
        <v>205</v>
      </c>
      <c r="K1590" s="749"/>
      <c r="L1590" s="749"/>
      <c r="M1590" s="749"/>
      <c r="N1590" s="750" t="str">
        <f>IF(AND(N1593=""),"",'Marks Entry 1st'!$I$2)</f>
        <v/>
      </c>
      <c r="O1590" s="750"/>
      <c r="P1590" s="750"/>
      <c r="Q1590" s="770"/>
      <c r="R1590" s="164" t="s">
        <v>169</v>
      </c>
      <c r="S1590" s="748" t="str">
        <f>IFERROR(VLOOKUP(AD1593,Marks,2,0),"")</f>
        <v/>
      </c>
      <c r="T1590" s="748"/>
      <c r="U1590" s="766" t="s">
        <v>212</v>
      </c>
      <c r="V1590" s="766"/>
      <c r="W1590" s="766"/>
      <c r="X1590" s="748" t="str">
        <f>IFERROR(VLOOKUP(AD1593,Marks,3,0),"")</f>
        <v/>
      </c>
      <c r="Y1590" s="748"/>
      <c r="Z1590" s="749" t="s">
        <v>205</v>
      </c>
      <c r="AA1590" s="749"/>
      <c r="AB1590" s="749"/>
      <c r="AC1590" s="749"/>
      <c r="AD1590" s="750" t="str">
        <f>IF(AND(AD1593=""),"",'Marks Entry 1st'!$I$2)</f>
        <v/>
      </c>
      <c r="AE1590" s="750"/>
      <c r="AF1590" s="750"/>
    </row>
    <row r="1591" spans="1:32" ht="21.9" customHeight="1">
      <c r="A1591" s="166" t="str">
        <f>IF(N1593="","",A1590+1)</f>
        <v/>
      </c>
      <c r="B1591" s="751" t="s">
        <v>206</v>
      </c>
      <c r="C1591" s="751"/>
      <c r="D1591" s="751"/>
      <c r="E1591" s="752" t="str">
        <f>IFERROR(VLOOKUP(N1593,Marks,6,0),"")</f>
        <v/>
      </c>
      <c r="F1591" s="752"/>
      <c r="G1591" s="752"/>
      <c r="H1591" s="752"/>
      <c r="I1591" s="752"/>
      <c r="J1591" s="753" t="s">
        <v>209</v>
      </c>
      <c r="K1591" s="753"/>
      <c r="L1591" s="753"/>
      <c r="M1591" s="753"/>
      <c r="N1591" s="754" t="str">
        <f>IFERROR(VLOOKUP(N1593,Marks,5,0),"")</f>
        <v/>
      </c>
      <c r="O1591" s="754"/>
      <c r="P1591" s="754"/>
      <c r="Q1591" s="770"/>
      <c r="R1591" s="751" t="s">
        <v>206</v>
      </c>
      <c r="S1591" s="751"/>
      <c r="T1591" s="751"/>
      <c r="U1591" s="752" t="str">
        <f>IFERROR(VLOOKUP(AD1593,Marks,6,0),"")</f>
        <v/>
      </c>
      <c r="V1591" s="752"/>
      <c r="W1591" s="752"/>
      <c r="X1591" s="752"/>
      <c r="Y1591" s="752"/>
      <c r="Z1591" s="753" t="s">
        <v>209</v>
      </c>
      <c r="AA1591" s="753"/>
      <c r="AB1591" s="753"/>
      <c r="AC1591" s="753"/>
      <c r="AD1591" s="754" t="str">
        <f>IFERROR(VLOOKUP(AD1593,Marks,5,0),"")</f>
        <v/>
      </c>
      <c r="AE1591" s="754"/>
      <c r="AF1591" s="754"/>
    </row>
    <row r="1592" spans="1:32" ht="21.9" customHeight="1">
      <c r="A1592" s="166" t="str">
        <f>IF(N1593="","",A1591+1)</f>
        <v/>
      </c>
      <c r="B1592" s="751" t="s">
        <v>207</v>
      </c>
      <c r="C1592" s="751"/>
      <c r="D1592" s="751"/>
      <c r="E1592" s="752" t="str">
        <f>IFERROR(VLOOKUP(N1593,Marks,7,0),"")</f>
        <v/>
      </c>
      <c r="F1592" s="752"/>
      <c r="G1592" s="752"/>
      <c r="H1592" s="752"/>
      <c r="I1592" s="752"/>
      <c r="J1592" s="753" t="s">
        <v>210</v>
      </c>
      <c r="K1592" s="753"/>
      <c r="L1592" s="753"/>
      <c r="M1592" s="753"/>
      <c r="N1592" s="767" t="str">
        <f>IFERROR(VLOOKUP(N1593,Marks,4,0),"")</f>
        <v/>
      </c>
      <c r="O1592" s="767"/>
      <c r="P1592" s="767"/>
      <c r="Q1592" s="770"/>
      <c r="R1592" s="751" t="s">
        <v>207</v>
      </c>
      <c r="S1592" s="751"/>
      <c r="T1592" s="751"/>
      <c r="U1592" s="752" t="str">
        <f>IFERROR(VLOOKUP(AD1593,Marks,7,0),"")</f>
        <v/>
      </c>
      <c r="V1592" s="752"/>
      <c r="W1592" s="752"/>
      <c r="X1592" s="752"/>
      <c r="Y1592" s="752"/>
      <c r="Z1592" s="753" t="s">
        <v>210</v>
      </c>
      <c r="AA1592" s="753"/>
      <c r="AB1592" s="753"/>
      <c r="AC1592" s="753"/>
      <c r="AD1592" s="767" t="str">
        <f>IFERROR(VLOOKUP(AD1593,Marks,4,0),"")</f>
        <v/>
      </c>
      <c r="AE1592" s="767"/>
      <c r="AF1592" s="767"/>
    </row>
    <row r="1593" spans="1:32" ht="21.9" customHeight="1">
      <c r="A1593" s="166" t="str">
        <f>IF(N1593="","",A1592+1)</f>
        <v/>
      </c>
      <c r="B1593" s="751" t="s">
        <v>208</v>
      </c>
      <c r="C1593" s="751"/>
      <c r="D1593" s="751"/>
      <c r="E1593" s="752" t="str">
        <f>IFERROR(VLOOKUP(N1593,Marks,8,0),"")</f>
        <v/>
      </c>
      <c r="F1593" s="752"/>
      <c r="G1593" s="752"/>
      <c r="H1593" s="752"/>
      <c r="I1593" s="752"/>
      <c r="J1593" s="753" t="s">
        <v>211</v>
      </c>
      <c r="K1593" s="753"/>
      <c r="L1593" s="753"/>
      <c r="M1593" s="753"/>
      <c r="N1593" s="760" t="str">
        <f>IF(AD1567="","",IF(AND(AD1567+1&gt;$AN$6),"",AD1567+1))</f>
        <v/>
      </c>
      <c r="O1593" s="760"/>
      <c r="P1593" s="760"/>
      <c r="Q1593" s="770"/>
      <c r="R1593" s="751" t="s">
        <v>208</v>
      </c>
      <c r="S1593" s="751"/>
      <c r="T1593" s="751"/>
      <c r="U1593" s="752" t="str">
        <f>IFERROR(VLOOKUP(AD1593,Marks,8,0),"")</f>
        <v/>
      </c>
      <c r="V1593" s="752"/>
      <c r="W1593" s="752"/>
      <c r="X1593" s="752"/>
      <c r="Y1593" s="752"/>
      <c r="Z1593" s="753" t="s">
        <v>211</v>
      </c>
      <c r="AA1593" s="753"/>
      <c r="AB1593" s="753"/>
      <c r="AC1593" s="753"/>
      <c r="AD1593" s="761" t="str">
        <f>IF(N1593="","",IF(AND(N1593+1&gt;$AN$6),"",N1593+1))</f>
        <v/>
      </c>
      <c r="AE1593" s="761"/>
      <c r="AF1593" s="761"/>
    </row>
    <row r="1594" spans="1:32" ht="9" customHeight="1">
      <c r="A1594" s="166" t="str">
        <f>IF(N1593="","",A1593+1)</f>
        <v/>
      </c>
      <c r="B1594" s="123"/>
      <c r="C1594" s="123"/>
      <c r="D1594" s="123"/>
      <c r="E1594" s="124"/>
      <c r="F1594" s="124"/>
      <c r="G1594" s="124"/>
      <c r="H1594" s="123"/>
      <c r="I1594" s="123"/>
      <c r="J1594" s="125"/>
      <c r="K1594" s="125"/>
      <c r="L1594" s="125"/>
      <c r="M1594" s="76"/>
      <c r="N1594" s="76"/>
      <c r="O1594" s="76"/>
      <c r="P1594" s="76"/>
      <c r="Q1594" s="770"/>
      <c r="R1594" s="123"/>
      <c r="S1594" s="123"/>
      <c r="T1594" s="123"/>
      <c r="U1594" s="124"/>
      <c r="V1594" s="124"/>
      <c r="W1594" s="124"/>
      <c r="X1594" s="123"/>
      <c r="Y1594" s="123"/>
      <c r="Z1594" s="125"/>
      <c r="AA1594" s="125"/>
      <c r="AB1594" s="125"/>
      <c r="AC1594" s="76"/>
      <c r="AD1594" s="76"/>
      <c r="AE1594" s="76"/>
      <c r="AF1594" s="76"/>
    </row>
    <row r="1595" spans="1:32" ht="21" customHeight="1">
      <c r="A1595" s="166" t="str">
        <f>IF(N1593="","",A1594+1)</f>
        <v/>
      </c>
      <c r="B1595" s="762" t="s">
        <v>213</v>
      </c>
      <c r="C1595" s="610" t="s">
        <v>214</v>
      </c>
      <c r="D1595" s="610"/>
      <c r="E1595" s="610"/>
      <c r="F1595" s="763" t="s">
        <v>13</v>
      </c>
      <c r="G1595" s="764"/>
      <c r="H1595" s="764"/>
      <c r="I1595" s="765"/>
      <c r="J1595" s="613" t="s">
        <v>184</v>
      </c>
      <c r="K1595" s="614" t="s">
        <v>167</v>
      </c>
      <c r="L1595" s="615"/>
      <c r="M1595" s="615"/>
      <c r="N1595" s="616"/>
      <c r="O1595" s="580" t="s">
        <v>185</v>
      </c>
      <c r="P1595" s="581" t="s">
        <v>186</v>
      </c>
      <c r="Q1595" s="770"/>
      <c r="R1595" s="762" t="s">
        <v>213</v>
      </c>
      <c r="S1595" s="610" t="s">
        <v>214</v>
      </c>
      <c r="T1595" s="610"/>
      <c r="U1595" s="610"/>
      <c r="V1595" s="763" t="s">
        <v>13</v>
      </c>
      <c r="W1595" s="764"/>
      <c r="X1595" s="764"/>
      <c r="Y1595" s="765"/>
      <c r="Z1595" s="613" t="s">
        <v>184</v>
      </c>
      <c r="AA1595" s="614" t="s">
        <v>167</v>
      </c>
      <c r="AB1595" s="615"/>
      <c r="AC1595" s="615"/>
      <c r="AD1595" s="616"/>
      <c r="AE1595" s="580" t="s">
        <v>185</v>
      </c>
      <c r="AF1595" s="581" t="s">
        <v>186</v>
      </c>
    </row>
    <row r="1596" spans="1:32" ht="90.75" customHeight="1">
      <c r="A1596" s="166" t="str">
        <f>IF(N1593="","",A1595+1)</f>
        <v/>
      </c>
      <c r="B1596" s="762"/>
      <c r="C1596" s="171" t="s">
        <v>11</v>
      </c>
      <c r="D1596" s="171" t="s">
        <v>180</v>
      </c>
      <c r="E1596" s="171" t="s">
        <v>108</v>
      </c>
      <c r="F1596" s="171" t="s">
        <v>182</v>
      </c>
      <c r="G1596" s="171" t="s">
        <v>183</v>
      </c>
      <c r="H1596" s="305" t="s">
        <v>10</v>
      </c>
      <c r="I1596" s="171" t="s">
        <v>108</v>
      </c>
      <c r="J1596" s="613"/>
      <c r="K1596" s="172" t="s">
        <v>182</v>
      </c>
      <c r="L1596" s="172" t="s">
        <v>183</v>
      </c>
      <c r="M1596" s="173" t="s">
        <v>10</v>
      </c>
      <c r="N1596" s="171" t="s">
        <v>108</v>
      </c>
      <c r="O1596" s="580"/>
      <c r="P1596" s="736"/>
      <c r="Q1596" s="770"/>
      <c r="R1596" s="762"/>
      <c r="S1596" s="171" t="s">
        <v>11</v>
      </c>
      <c r="T1596" s="171" t="s">
        <v>180</v>
      </c>
      <c r="U1596" s="171" t="s">
        <v>108</v>
      </c>
      <c r="V1596" s="171" t="s">
        <v>182</v>
      </c>
      <c r="W1596" s="171" t="s">
        <v>183</v>
      </c>
      <c r="X1596" s="305" t="s">
        <v>10</v>
      </c>
      <c r="Y1596" s="171" t="s">
        <v>108</v>
      </c>
      <c r="Z1596" s="613"/>
      <c r="AA1596" s="172" t="s">
        <v>182</v>
      </c>
      <c r="AB1596" s="172" t="s">
        <v>183</v>
      </c>
      <c r="AC1596" s="173" t="s">
        <v>10</v>
      </c>
      <c r="AD1596" s="171" t="s">
        <v>108</v>
      </c>
      <c r="AE1596" s="580"/>
      <c r="AF1596" s="736">
        <v>0</v>
      </c>
    </row>
    <row r="1597" spans="1:32" ht="18.75" customHeight="1">
      <c r="A1597" s="166" t="str">
        <f>IF(N1593="","",A1596+1)</f>
        <v/>
      </c>
      <c r="B1597" s="762"/>
      <c r="C1597" s="390">
        <v>20</v>
      </c>
      <c r="D1597" s="390">
        <v>20</v>
      </c>
      <c r="E1597" s="116">
        <v>40</v>
      </c>
      <c r="F1597" s="390">
        <v>30</v>
      </c>
      <c r="G1597" s="390">
        <v>18</v>
      </c>
      <c r="H1597" s="390">
        <v>12</v>
      </c>
      <c r="I1597" s="116">
        <v>60</v>
      </c>
      <c r="J1597" s="118">
        <v>100</v>
      </c>
      <c r="K1597" s="390">
        <v>50</v>
      </c>
      <c r="L1597" s="390">
        <v>30</v>
      </c>
      <c r="M1597" s="390">
        <v>20</v>
      </c>
      <c r="N1597" s="116">
        <v>100</v>
      </c>
      <c r="O1597" s="118">
        <v>200</v>
      </c>
      <c r="P1597" s="775" t="str">
        <f>IF(AND(N1593="",C1590="",E1591="",N1591=""),"",IF(OR(C1590=1,C1590=2),600,800))</f>
        <v/>
      </c>
      <c r="Q1597" s="770"/>
      <c r="R1597" s="762"/>
      <c r="S1597" s="390">
        <v>20</v>
      </c>
      <c r="T1597" s="390">
        <v>20</v>
      </c>
      <c r="U1597" s="116">
        <v>40</v>
      </c>
      <c r="V1597" s="390">
        <v>30</v>
      </c>
      <c r="W1597" s="390">
        <v>18</v>
      </c>
      <c r="X1597" s="390">
        <v>12</v>
      </c>
      <c r="Y1597" s="116">
        <v>60</v>
      </c>
      <c r="Z1597" s="118">
        <v>100</v>
      </c>
      <c r="AA1597" s="390">
        <v>50</v>
      </c>
      <c r="AB1597" s="390">
        <v>30</v>
      </c>
      <c r="AC1597" s="390">
        <v>20</v>
      </c>
      <c r="AD1597" s="116">
        <v>100</v>
      </c>
      <c r="AE1597" s="118">
        <v>200</v>
      </c>
      <c r="AF1597" s="775" t="str">
        <f>IF(AND(AD1593="",S1590="",U1591="",AD1591=""),"",IF(OR(S1590=1,S1590=2),600,800))</f>
        <v/>
      </c>
    </row>
    <row r="1598" spans="1:32" ht="21" customHeight="1">
      <c r="A1598" s="166" t="str">
        <f>IF(N1593="","",A1597+1)</f>
        <v/>
      </c>
      <c r="B1598" s="122" t="str">
        <f>'Result Sheet'!$L$4</f>
        <v xml:space="preserve">हिन्दी </v>
      </c>
      <c r="C1598" s="391" t="str">
        <f>IFERROR(VLOOKUP(N1593,Marks,11,0),"")</f>
        <v/>
      </c>
      <c r="D1598" s="391" t="str">
        <f>IFERROR(VLOOKUP(N1593,Marks,12,0),"")</f>
        <v/>
      </c>
      <c r="E1598" s="117" t="str">
        <f>IFERROR(VLOOKUP(N1593,Marks,13,0),"")</f>
        <v/>
      </c>
      <c r="F1598" s="391" t="str">
        <f>IFERROR(VLOOKUP(N1593,Marks,14,0),"")</f>
        <v/>
      </c>
      <c r="G1598" s="391" t="str">
        <f>IFERROR(VLOOKUP(N1593,Marks,15,0),"")</f>
        <v/>
      </c>
      <c r="H1598" s="391" t="str">
        <f>IFERROR(VLOOKUP(N1593,Marks,16,0),"")</f>
        <v/>
      </c>
      <c r="I1598" s="117" t="str">
        <f>IFERROR(VLOOKUP(N1593,Marks,17,0),"")</f>
        <v/>
      </c>
      <c r="J1598" s="119">
        <f>IFERROR(VLOOKUP(N1593,Marks,18,0),"")</f>
        <v>0</v>
      </c>
      <c r="K1598" s="391" t="str">
        <f>IFERROR(VLOOKUP(N1593,Marks,19,0),"")</f>
        <v/>
      </c>
      <c r="L1598" s="391" t="str">
        <f>IFERROR(VLOOKUP(N1593,Marks,20,0),"")</f>
        <v/>
      </c>
      <c r="M1598" s="391" t="str">
        <f>IFERROR(VLOOKUP(N1593,Marks,21,0),"")</f>
        <v/>
      </c>
      <c r="N1598" s="117" t="str">
        <f>IFERROR(VLOOKUP(N1593,Marks,22,0),"")</f>
        <v/>
      </c>
      <c r="O1598" s="119" t="str">
        <f>IFERROR(VLOOKUP(N1593,Marks,23,0),"")</f>
        <v/>
      </c>
      <c r="P1598" s="323" t="str">
        <f>IFERROR(VLOOKUP(N1593,Marks,29,0),"")</f>
        <v/>
      </c>
      <c r="Q1598" s="770"/>
      <c r="R1598" s="122" t="str">
        <f>'Result Sheet'!$L$4</f>
        <v xml:space="preserve">हिन्दी </v>
      </c>
      <c r="S1598" s="391" t="str">
        <f>IFERROR(VLOOKUP(AD1593,Marks,11,0),"")</f>
        <v/>
      </c>
      <c r="T1598" s="391" t="str">
        <f>IFERROR(VLOOKUP(AD1593,Marks,12,0),"")</f>
        <v/>
      </c>
      <c r="U1598" s="117" t="str">
        <f>IFERROR(VLOOKUP(AD1593,Marks,13,0),"")</f>
        <v/>
      </c>
      <c r="V1598" s="391" t="str">
        <f>IFERROR(VLOOKUP(AD1593,Marks,14,0),"")</f>
        <v/>
      </c>
      <c r="W1598" s="391" t="str">
        <f>IFERROR(VLOOKUP(AD1593,Marks,15,0),"")</f>
        <v/>
      </c>
      <c r="X1598" s="391" t="str">
        <f>IFERROR(VLOOKUP(AD1593,Marks,16,0),"")</f>
        <v/>
      </c>
      <c r="Y1598" s="117" t="str">
        <f>IFERROR(VLOOKUP(AD1593,Marks,17,0),"")</f>
        <v/>
      </c>
      <c r="Z1598" s="119">
        <f>IFERROR(VLOOKUP(AD1593,Marks,18,0),"")</f>
        <v>0</v>
      </c>
      <c r="AA1598" s="391" t="str">
        <f>IFERROR(VLOOKUP(AD1593,Marks,19,0),"")</f>
        <v/>
      </c>
      <c r="AB1598" s="391" t="str">
        <f>IFERROR(VLOOKUP(AD1593,Marks,20,0),"")</f>
        <v/>
      </c>
      <c r="AC1598" s="391" t="str">
        <f>IFERROR(VLOOKUP(AD1593,Marks,21,0),"")</f>
        <v/>
      </c>
      <c r="AD1598" s="117" t="str">
        <f>IFERROR(VLOOKUP(AD1593,Marks,22,0),"")</f>
        <v/>
      </c>
      <c r="AE1598" s="119" t="str">
        <f>IFERROR(VLOOKUP(AD1593,Marks,23,0),"")</f>
        <v/>
      </c>
      <c r="AF1598" s="323" t="str">
        <f>IFERROR(VLOOKUP(AD1593,Marks,29,0),"")</f>
        <v/>
      </c>
    </row>
    <row r="1599" spans="1:32" ht="21" customHeight="1">
      <c r="A1599" s="166" t="str">
        <f>IF(N1593="","",A1598+1)</f>
        <v/>
      </c>
      <c r="B1599" s="122" t="str">
        <f>'Result Sheet'!$AE$4</f>
        <v xml:space="preserve">अंग्रेजी </v>
      </c>
      <c r="C1599" s="391" t="str">
        <f>IFERROR(VLOOKUP(N1593,Marks,30,0),"")</f>
        <v/>
      </c>
      <c r="D1599" s="391" t="str">
        <f>IFERROR(VLOOKUP(N1593,Marks,31,0),"")</f>
        <v/>
      </c>
      <c r="E1599" s="117" t="str">
        <f>IFERROR(VLOOKUP(N1593,Marks,32,0),"")</f>
        <v/>
      </c>
      <c r="F1599" s="391" t="str">
        <f>IFERROR(VLOOKUP(N1593,Marks,33,0),"")</f>
        <v/>
      </c>
      <c r="G1599" s="391" t="str">
        <f>IFERROR(VLOOKUP(N1593,Marks,34,0),"")</f>
        <v/>
      </c>
      <c r="H1599" s="391" t="str">
        <f>IFERROR(VLOOKUP(N1593,Marks,35,0),"")</f>
        <v/>
      </c>
      <c r="I1599" s="117" t="str">
        <f>IFERROR(VLOOKUP(N1593,Marks,36,0),"")</f>
        <v/>
      </c>
      <c r="J1599" s="119">
        <f>IFERROR(VLOOKUP(N1593,Marks,37,0),"")</f>
        <v>0</v>
      </c>
      <c r="K1599" s="391" t="str">
        <f>IFERROR(VLOOKUP(N1593,Marks,38,0),"")</f>
        <v/>
      </c>
      <c r="L1599" s="391" t="str">
        <f>IFERROR(VLOOKUP(N1593,Marks,39,0),"")</f>
        <v/>
      </c>
      <c r="M1599" s="391" t="str">
        <f>IFERROR(VLOOKUP(N1593,Marks,40,0),"")</f>
        <v/>
      </c>
      <c r="N1599" s="117" t="str">
        <f>IFERROR(VLOOKUP(N1593,Marks,41,0),"")</f>
        <v/>
      </c>
      <c r="O1599" s="119" t="str">
        <f>IFERROR(VLOOKUP(N1593,Marks,42,0),"")</f>
        <v/>
      </c>
      <c r="P1599" s="323" t="str">
        <f>IFERROR(VLOOKUP(N1593,Marks,48,0),"")</f>
        <v/>
      </c>
      <c r="Q1599" s="770"/>
      <c r="R1599" s="122" t="str">
        <f>'Result Sheet'!$AE$4</f>
        <v xml:space="preserve">अंग्रेजी </v>
      </c>
      <c r="S1599" s="391" t="str">
        <f>IFERROR(VLOOKUP(AD1593,Marks,30,0),"")</f>
        <v/>
      </c>
      <c r="T1599" s="391" t="str">
        <f>IFERROR(VLOOKUP(AD1593,Marks,31,0),"")</f>
        <v/>
      </c>
      <c r="U1599" s="117" t="str">
        <f>IFERROR(VLOOKUP(AD1593,Marks,32,0),"")</f>
        <v/>
      </c>
      <c r="V1599" s="391" t="str">
        <f>IFERROR(VLOOKUP(AD1593,Marks,33,0),"")</f>
        <v/>
      </c>
      <c r="W1599" s="391" t="str">
        <f>IFERROR(VLOOKUP(AD1593,Marks,34,0),"")</f>
        <v/>
      </c>
      <c r="X1599" s="391" t="str">
        <f>IFERROR(VLOOKUP(AD1593,Marks,35,0),"")</f>
        <v/>
      </c>
      <c r="Y1599" s="117" t="str">
        <f>IFERROR(VLOOKUP(AD1593,Marks,36,0),"")</f>
        <v/>
      </c>
      <c r="Z1599" s="119">
        <f>IFERROR(VLOOKUP(AD1593,Marks,37,0),"")</f>
        <v>0</v>
      </c>
      <c r="AA1599" s="391" t="str">
        <f>IFERROR(VLOOKUP(AD1593,Marks,38,0),"")</f>
        <v/>
      </c>
      <c r="AB1599" s="391" t="str">
        <f>IFERROR(VLOOKUP(AD1593,Marks,39,0),"")</f>
        <v/>
      </c>
      <c r="AC1599" s="391" t="str">
        <f>IFERROR(VLOOKUP(AD1593,Marks,40,0),"")</f>
        <v/>
      </c>
      <c r="AD1599" s="117" t="str">
        <f>IFERROR(VLOOKUP(AD1593,Marks,41,0),"")</f>
        <v/>
      </c>
      <c r="AE1599" s="119" t="str">
        <f>IFERROR(VLOOKUP(AD1593,Marks,42,0),"")</f>
        <v/>
      </c>
      <c r="AF1599" s="323" t="str">
        <f>IFERROR(VLOOKUP(AD1593,Marks,48,0),"")</f>
        <v/>
      </c>
    </row>
    <row r="1600" spans="1:32" ht="21" customHeight="1">
      <c r="A1600" s="166" t="str">
        <f>IF(N1593="","",A1599+1)</f>
        <v/>
      </c>
      <c r="B1600" s="122" t="str">
        <f>'Result Sheet'!$AX$4</f>
        <v xml:space="preserve">गणित </v>
      </c>
      <c r="C1600" s="391" t="str">
        <f>IFERROR(VLOOKUP(N1593,Marks,49,0),"")</f>
        <v/>
      </c>
      <c r="D1600" s="391" t="str">
        <f>IFERROR(VLOOKUP(N1593,Marks,50,0),"")</f>
        <v/>
      </c>
      <c r="E1600" s="117" t="str">
        <f>IFERROR(VLOOKUP(N1593,Marks,51,0),"")</f>
        <v/>
      </c>
      <c r="F1600" s="391" t="str">
        <f>IFERROR(VLOOKUP(N1593,Marks,52,0),"")</f>
        <v/>
      </c>
      <c r="G1600" s="391" t="str">
        <f>IFERROR(VLOOKUP(N1593,Marks,53,0),"")</f>
        <v/>
      </c>
      <c r="H1600" s="391" t="str">
        <f>IFERROR(VLOOKUP(N1593,Marks,54,0),"")</f>
        <v/>
      </c>
      <c r="I1600" s="117" t="str">
        <f>IFERROR(VLOOKUP(N1593,Marks,55,0),"")</f>
        <v/>
      </c>
      <c r="J1600" s="119">
        <f>IFERROR(VLOOKUP(N1593,Marks,56,0),"")</f>
        <v>0</v>
      </c>
      <c r="K1600" s="391" t="str">
        <f>IFERROR(VLOOKUP(N1593,Marks,57,0),"")</f>
        <v/>
      </c>
      <c r="L1600" s="391" t="str">
        <f>IFERROR(VLOOKUP(N1593,Marks,58,0),"")</f>
        <v/>
      </c>
      <c r="M1600" s="391" t="str">
        <f>IFERROR(VLOOKUP(N1593,Marks,59,0),"")</f>
        <v/>
      </c>
      <c r="N1600" s="117" t="str">
        <f>IFERROR(VLOOKUP(N1593,Marks,60,0),"")</f>
        <v/>
      </c>
      <c r="O1600" s="119" t="str">
        <f>IFERROR(VLOOKUP(N1593,Marks,61,0),"")</f>
        <v/>
      </c>
      <c r="P1600" s="323" t="str">
        <f>IFERROR(VLOOKUP(N1593,Marks,67,0),"")</f>
        <v/>
      </c>
      <c r="Q1600" s="770"/>
      <c r="R1600" s="122" t="str">
        <f>'Result Sheet'!$AX$4</f>
        <v xml:space="preserve">गणित </v>
      </c>
      <c r="S1600" s="391" t="str">
        <f>IFERROR(VLOOKUP(AD1593,Marks,49,0),"")</f>
        <v/>
      </c>
      <c r="T1600" s="391" t="str">
        <f>IFERROR(VLOOKUP(AD1593,Marks,50,0),"")</f>
        <v/>
      </c>
      <c r="U1600" s="117" t="str">
        <f>IFERROR(VLOOKUP(AD1593,Marks,51,0),"")</f>
        <v/>
      </c>
      <c r="V1600" s="391" t="str">
        <f>IFERROR(VLOOKUP(AD1593,Marks,52,0),"")</f>
        <v/>
      </c>
      <c r="W1600" s="391" t="str">
        <f>IFERROR(VLOOKUP(AD1593,Marks,53,0),"")</f>
        <v/>
      </c>
      <c r="X1600" s="391" t="str">
        <f>IFERROR(VLOOKUP(AD1593,Marks,54,0),"")</f>
        <v/>
      </c>
      <c r="Y1600" s="117" t="str">
        <f>IFERROR(VLOOKUP(AD1593,Marks,55,0),"")</f>
        <v/>
      </c>
      <c r="Z1600" s="119">
        <f>IFERROR(VLOOKUP(AD1593,Marks,56,0),"")</f>
        <v>0</v>
      </c>
      <c r="AA1600" s="391" t="str">
        <f>IFERROR(VLOOKUP(AD1593,Marks,57,0),"")</f>
        <v/>
      </c>
      <c r="AB1600" s="391" t="str">
        <f>IFERROR(VLOOKUP(AD1593,Marks,58,0),"")</f>
        <v/>
      </c>
      <c r="AC1600" s="391" t="str">
        <f>IFERROR(VLOOKUP(AD1593,Marks,59,0),"")</f>
        <v/>
      </c>
      <c r="AD1600" s="117" t="str">
        <f>IFERROR(VLOOKUP(AD1593,Marks,60,0),"")</f>
        <v/>
      </c>
      <c r="AE1600" s="119" t="str">
        <f>IFERROR(VLOOKUP(AD1593,Marks,61,0),"")</f>
        <v/>
      </c>
      <c r="AF1600" s="323" t="str">
        <f>IFERROR(VLOOKUP(AD1593,Marks,67,0),"")</f>
        <v/>
      </c>
    </row>
    <row r="1601" spans="1:32" ht="21" customHeight="1">
      <c r="A1601" s="166" t="str">
        <f>IF(N1593="","",A1600+1)</f>
        <v/>
      </c>
      <c r="B1601" s="122" t="str">
        <f>'Result Sheet'!$BQ$4</f>
        <v xml:space="preserve">पर्यावरण अध्ययन </v>
      </c>
      <c r="C1601" s="391" t="str">
        <f>IFERROR(VLOOKUP(N1593,Marks,68,0),"")</f>
        <v/>
      </c>
      <c r="D1601" s="391" t="str">
        <f>IFERROR(VLOOKUP(N1593,Marks,69,0),"")</f>
        <v/>
      </c>
      <c r="E1601" s="117" t="str">
        <f>IFERROR(VLOOKUP(N1593,Marks,70,0),"")</f>
        <v/>
      </c>
      <c r="F1601" s="391" t="str">
        <f>IFERROR(VLOOKUP(N1593,Marks,71,0),"")</f>
        <v/>
      </c>
      <c r="G1601" s="391" t="str">
        <f>IFERROR(VLOOKUP(N1593,Marks,72,0),"")</f>
        <v/>
      </c>
      <c r="H1601" s="391" t="str">
        <f>IFERROR(VLOOKUP(N1593,Marks,73,0),"")</f>
        <v/>
      </c>
      <c r="I1601" s="117" t="str">
        <f>IFERROR(VLOOKUP(N1593,Marks,74,0),"")</f>
        <v/>
      </c>
      <c r="J1601" s="119">
        <f>IFERROR(VLOOKUP(N1593,Marks,75,0),"")</f>
        <v>0</v>
      </c>
      <c r="K1601" s="391" t="str">
        <f>IFERROR(VLOOKUP(N1593,Marks,76,0),"")</f>
        <v/>
      </c>
      <c r="L1601" s="391" t="str">
        <f>IFERROR(VLOOKUP(N1593,Marks,77,0),"")</f>
        <v/>
      </c>
      <c r="M1601" s="391" t="str">
        <f>IFERROR(VLOOKUP(N1593,Marks,78,0),"")</f>
        <v/>
      </c>
      <c r="N1601" s="117" t="str">
        <f>IFERROR(VLOOKUP(N1593,Marks,79,0),"")</f>
        <v/>
      </c>
      <c r="O1601" s="119" t="str">
        <f>IFERROR(VLOOKUP(N1593,Marks,80,0),"")</f>
        <v/>
      </c>
      <c r="P1601" s="323" t="str">
        <f>IFERROR(VLOOKUP(N1593,Marks,86,0),"")</f>
        <v/>
      </c>
      <c r="Q1601" s="770"/>
      <c r="R1601" s="122" t="str">
        <f>'Result Sheet'!$BQ$4</f>
        <v xml:space="preserve">पर्यावरण अध्ययन </v>
      </c>
      <c r="S1601" s="391" t="str">
        <f>IFERROR(VLOOKUP(AD1593,Marks,68,0),"")</f>
        <v/>
      </c>
      <c r="T1601" s="391" t="str">
        <f>IFERROR(VLOOKUP(AD1593,Marks,69,0),"")</f>
        <v/>
      </c>
      <c r="U1601" s="117" t="str">
        <f>IFERROR(VLOOKUP(AD1593,Marks,70,0),"")</f>
        <v/>
      </c>
      <c r="V1601" s="391" t="str">
        <f>IFERROR(VLOOKUP(AD1593,Marks,71,0),"")</f>
        <v/>
      </c>
      <c r="W1601" s="391" t="str">
        <f>IFERROR(VLOOKUP(AD1593,Marks,72,0),"")</f>
        <v/>
      </c>
      <c r="X1601" s="391" t="str">
        <f>IFERROR(VLOOKUP(AD1593,Marks,73,0),"")</f>
        <v/>
      </c>
      <c r="Y1601" s="117" t="str">
        <f>IFERROR(VLOOKUP(AD1593,Marks,74,0),"")</f>
        <v/>
      </c>
      <c r="Z1601" s="119">
        <f>IFERROR(VLOOKUP(AD1593,Marks,75,0),"")</f>
        <v>0</v>
      </c>
      <c r="AA1601" s="391" t="str">
        <f>IFERROR(VLOOKUP(AD1593,Marks,76,0),"")</f>
        <v/>
      </c>
      <c r="AB1601" s="391" t="str">
        <f>IFERROR(VLOOKUP(AD1593,Marks,77,0),"")</f>
        <v/>
      </c>
      <c r="AC1601" s="391" t="str">
        <f>IFERROR(VLOOKUP(AD1593,Marks,78,0),"")</f>
        <v/>
      </c>
      <c r="AD1601" s="117" t="str">
        <f>IFERROR(VLOOKUP(AD1593,Marks,79,0),"")</f>
        <v/>
      </c>
      <c r="AE1601" s="119" t="str">
        <f>IFERROR(VLOOKUP(AD1593,Marks,80,0),"")</f>
        <v/>
      </c>
      <c r="AF1601" s="323" t="str">
        <f>IFERROR(VLOOKUP(AD1593,Marks,86,0),"")</f>
        <v/>
      </c>
    </row>
    <row r="1602" spans="1:32" ht="25.5" customHeight="1">
      <c r="A1602" s="166" t="str">
        <f>IF(N1593="","",A1601+1)</f>
        <v/>
      </c>
      <c r="B1602" s="392" t="s">
        <v>215</v>
      </c>
      <c r="C1602" s="120" t="str">
        <f>IF(AND(C1598="",C1599="",C1600="",C1601=""),"",IF(OR(C1590=1,C1590=2),SUM(C1598:C1600),SUM(C1598:C1601)))</f>
        <v/>
      </c>
      <c r="D1602" s="120" t="str">
        <f>IF(AND(D1598="",D1599="",D1600="",D1601=""),"",IF(OR(C1590=1,C1590=2),SUM(D1598:D1600),SUM(D1598:D1601)))</f>
        <v/>
      </c>
      <c r="E1602" s="120" t="str">
        <f>IF(AND(E1598="",E1599="",E1600="",E1601=""),"",IF(OR(C1590=1,C1590=2),SUM(E1598:E1600),SUM(E1598:E1601)))</f>
        <v/>
      </c>
      <c r="F1602" s="120" t="str">
        <f>IF(AND(F1598="",F1599="",F1600="",F1601=""),"",IF(OR(C1590=1,C1590=2),SUM(F1598:F1600),SUM(F1598:F1601)))</f>
        <v/>
      </c>
      <c r="G1602" s="120" t="str">
        <f>IF(AND(G1598="",G1599="",G1600="",G1601=""),"",IF(OR(C1590=1,C1590=2),SUM(G1598:G1600),SUM(G1598:G1601)))</f>
        <v/>
      </c>
      <c r="H1602" s="120" t="str">
        <f>IF(AND(H1598="",H1599="",H1600="",H1601=""),"",IF(OR(C1590=1,C1590=2),SUM(H1598:H1600),SUM(H1598:H1601)))</f>
        <v/>
      </c>
      <c r="I1602" s="120" t="str">
        <f>IF(AND(I1598="",I1599="",I1600="",I1601=""),"",IF(OR(C1590=1,C1590=2),SUM(I1598:I1600),SUM(I1598:I1601)))</f>
        <v/>
      </c>
      <c r="J1602" s="120">
        <f>IF(AND(J1598="",J1599="",J1600="",J1601=""),"",IF(OR(C1590=1,C1590=2),SUM(J1598:J1600),SUM(J1598:J1601)))</f>
        <v>0</v>
      </c>
      <c r="K1602" s="120" t="str">
        <f>IF(AND(K1598="",K1599="",K1600="",K1601=""),"",IF(OR(C1590=1,C1590=2),SUM(K1598:K1600),SUM(K1598:K1601)))</f>
        <v/>
      </c>
      <c r="L1602" s="120" t="str">
        <f>IF(AND(L1598="",L1599="",L1600="",L1601=""),"",IF(OR(C1590=1,C1590=2),SUM(L1598:L1600),SUM(L1598:L1601)))</f>
        <v/>
      </c>
      <c r="M1602" s="120" t="str">
        <f>IF(AND(M1598="",M1599="",M1600="",M1601=""),"",IF(OR(C1590=1,C1590=2),SUM(M1598:M1600),SUM(M1598:M1601)))</f>
        <v/>
      </c>
      <c r="N1602" s="120" t="str">
        <f>IF(AND(N1598="",N1599="",N1600="",N1601=""),"",IF(OR(C1590=1,C1590=2),SUM(N1598:N1600),SUM(N1598:N1601)))</f>
        <v/>
      </c>
      <c r="O1602" s="120" t="str">
        <f>IF(AND(O1598="",O1599="",O1600="",O1601=""),"",IF(OR(C1590=1,C1590=2),SUM(O1598:O1600),SUM(O1598:O1601)))</f>
        <v/>
      </c>
      <c r="P1602" s="326" t="str">
        <f>IF(OR(N1593="",E1591="",O1602=""),"",IF(O1602&gt;=81%*P1597,"A",IF(O1602&gt;=61%*P1597,"B",IF(O1602&gt;=41%*P1597,"C",IF(O1602&gt;=21%*P1597,"D","E")))))</f>
        <v/>
      </c>
      <c r="Q1602" s="770"/>
      <c r="R1602" s="392" t="s">
        <v>215</v>
      </c>
      <c r="S1602" s="120" t="str">
        <f>IF(AND(S1598="",S1599="",S1600="",S1601=""),"",IF(OR(S1590=1,S1590=2),SUM(S1598:S1600),SUM(S1598:S1601)))</f>
        <v/>
      </c>
      <c r="T1602" s="120" t="str">
        <f>IF(AND(T1598="",T1599="",T1600="",T1601=""),"",IF(OR(S1590=1,S1590=2),SUM(T1598:T1600),SUM(T1598:T1601)))</f>
        <v/>
      </c>
      <c r="U1602" s="120" t="str">
        <f>IF(AND(U1598="",U1599="",U1600="",U1601=""),"",IF(OR(S1590=1,S1590=2),SUM(U1598:U1600),SUM(U1598:U1601)))</f>
        <v/>
      </c>
      <c r="V1602" s="120" t="str">
        <f>IF(AND(V1598="",V1599="",V1600="",V1601=""),"",IF(OR(S1590=1,S1590=2),SUM(V1598:V1600),SUM(V1598:V1601)))</f>
        <v/>
      </c>
      <c r="W1602" s="120" t="str">
        <f>IF(AND(W1598="",W1599="",W1600="",W1601=""),"",IF(OR(S1590=1,S1590=2),SUM(W1598:W1600),SUM(W1598:W1601)))</f>
        <v/>
      </c>
      <c r="X1602" s="120" t="str">
        <f>IF(AND(X1598="",X1599="",X1600="",X1601=""),"",IF(OR(S1590=1,S1590=2),SUM(X1598:X1600),SUM(X1598:X1601)))</f>
        <v/>
      </c>
      <c r="Y1602" s="120" t="str">
        <f>IF(AND(Y1598="",Y1599="",Y1600="",Y1601=""),"",IF(OR(S1590=1,S1590=2),SUM(Y1598:Y1600),SUM(Y1598:Y1601)))</f>
        <v/>
      </c>
      <c r="Z1602" s="120">
        <f>IF(AND(Z1598="",Z1599="",Z1600="",Z1601=""),"",IF(OR(S1590=1,S1590=2),SUM(Z1598:Z1600),SUM(Z1598:Z1601)))</f>
        <v>0</v>
      </c>
      <c r="AA1602" s="120" t="str">
        <f>IF(AND(AA1598="",AA1599="",AA1600="",AA1601=""),"",IF(OR(S1590=1,S1590=2),SUM(AA1598:AA1600),SUM(AA1598:AA1601)))</f>
        <v/>
      </c>
      <c r="AB1602" s="120" t="str">
        <f>IF(AND(AB1598="",AB1599="",AB1600="",AB1601=""),"",IF(OR(S1590=1,S1590=2),SUM(AB1598:AB1600),SUM(AB1598:AB1601)))</f>
        <v/>
      </c>
      <c r="AC1602" s="120" t="str">
        <f>IF(AND(AC1598="",AC1599="",AC1600="",AC1601=""),"",IF(OR(S1590=1,S1590=2),SUM(AC1598:AC1600),SUM(AC1598:AC1601)))</f>
        <v/>
      </c>
      <c r="AD1602" s="120" t="str">
        <f>IF(AND(AD1598="",AD1599="",AD1600="",AD1601=""),"",IF(OR(S1590=1,S1590=2),SUM(AD1598:AD1600),SUM(AD1598:AD1601)))</f>
        <v/>
      </c>
      <c r="AE1602" s="120" t="str">
        <f>IF(AND(AE1598="",AE1599="",AE1600="",AE1601=""),"",IF(OR(S1590=1,S1590=2),SUM(AE1598:AE1600),SUM(AE1598:AE1601)))</f>
        <v/>
      </c>
      <c r="AF1602" s="326" t="str">
        <f>IF(OR(AD1593="",U1591="",AE1602=""),"",IF(AE1602&gt;=81%*AF1597,"A",IF(AE1602&gt;=61%*AF1597,"B",IF(AE1602&gt;=41%*AF1597,"C",IF(AE1602&gt;=21%*AF1597,"D","E")))))</f>
        <v/>
      </c>
    </row>
    <row r="1603" spans="1:32" ht="9" customHeight="1">
      <c r="A1603" s="166" t="str">
        <f>IF(N1593="","",A1602+1)</f>
        <v/>
      </c>
      <c r="B1603" s="737"/>
      <c r="C1603" s="737"/>
      <c r="D1603" s="737"/>
      <c r="E1603" s="737"/>
      <c r="F1603" s="737"/>
      <c r="G1603" s="737"/>
      <c r="H1603" s="737"/>
      <c r="I1603" s="737"/>
      <c r="J1603" s="737"/>
      <c r="K1603" s="737"/>
      <c r="L1603" s="737"/>
      <c r="M1603" s="737"/>
      <c r="N1603" s="737"/>
      <c r="O1603" s="737"/>
      <c r="P1603" s="737"/>
      <c r="Q1603" s="770"/>
      <c r="R1603" s="737"/>
      <c r="S1603" s="737"/>
      <c r="T1603" s="737"/>
      <c r="U1603" s="737"/>
      <c r="V1603" s="737"/>
      <c r="W1603" s="737"/>
      <c r="X1603" s="737"/>
      <c r="Y1603" s="737"/>
      <c r="Z1603" s="737"/>
      <c r="AA1603" s="737"/>
      <c r="AB1603" s="737"/>
      <c r="AC1603" s="737"/>
      <c r="AD1603" s="737"/>
      <c r="AE1603" s="737"/>
      <c r="AF1603" s="737"/>
    </row>
    <row r="1604" spans="1:32" ht="22.5" customHeight="1">
      <c r="A1604" s="166" t="str">
        <f>IF(N1593="","",A1603+1)</f>
        <v/>
      </c>
      <c r="B1604" s="738" t="s">
        <v>213</v>
      </c>
      <c r="C1604" s="738"/>
      <c r="D1604" s="739" t="s">
        <v>229</v>
      </c>
      <c r="E1604" s="740"/>
      <c r="F1604" s="393" t="s">
        <v>186</v>
      </c>
      <c r="G1604" s="738" t="s">
        <v>213</v>
      </c>
      <c r="H1604" s="738"/>
      <c r="I1604" s="739" t="s">
        <v>229</v>
      </c>
      <c r="J1604" s="740"/>
      <c r="K1604" s="393" t="s">
        <v>186</v>
      </c>
      <c r="L1604" s="738" t="s">
        <v>213</v>
      </c>
      <c r="M1604" s="738"/>
      <c r="N1604" s="739" t="s">
        <v>229</v>
      </c>
      <c r="O1604" s="740"/>
      <c r="P1604" s="393" t="s">
        <v>186</v>
      </c>
      <c r="Q1604" s="770"/>
      <c r="R1604" s="738" t="s">
        <v>213</v>
      </c>
      <c r="S1604" s="738"/>
      <c r="T1604" s="739" t="s">
        <v>229</v>
      </c>
      <c r="U1604" s="740"/>
      <c r="V1604" s="393" t="s">
        <v>186</v>
      </c>
      <c r="W1604" s="738" t="s">
        <v>213</v>
      </c>
      <c r="X1604" s="738"/>
      <c r="Y1604" s="739" t="s">
        <v>229</v>
      </c>
      <c r="Z1604" s="740"/>
      <c r="AA1604" s="393" t="s">
        <v>186</v>
      </c>
      <c r="AB1604" s="738" t="s">
        <v>213</v>
      </c>
      <c r="AC1604" s="738"/>
      <c r="AD1604" s="739" t="s">
        <v>229</v>
      </c>
      <c r="AE1604" s="740"/>
      <c r="AF1604" s="393" t="s">
        <v>186</v>
      </c>
    </row>
    <row r="1605" spans="1:32" ht="21.75" customHeight="1">
      <c r="A1605" s="166" t="str">
        <f>IF(N1593="","",A1604+1)</f>
        <v/>
      </c>
      <c r="B1605" s="741" t="s">
        <v>221</v>
      </c>
      <c r="C1605" s="742"/>
      <c r="D1605" s="742"/>
      <c r="E1605" s="119" t="str">
        <f>IFERROR(VLOOKUP(N1593,Marks,90,0),"")</f>
        <v/>
      </c>
      <c r="F1605" s="130" t="str">
        <f>IFERROR(VLOOKUP(N1593,Marks,94,0),"")</f>
        <v/>
      </c>
      <c r="G1605" s="741" t="s">
        <v>192</v>
      </c>
      <c r="H1605" s="742"/>
      <c r="I1605" s="742"/>
      <c r="J1605" s="119" t="str">
        <f>IFERROR(VLOOKUP(N1593,Marks,98,0),"")</f>
        <v/>
      </c>
      <c r="K1605" s="130" t="str">
        <f>IFERROR(VLOOKUP(N1593,Marks,102,0),"")</f>
        <v/>
      </c>
      <c r="L1605" s="743" t="s">
        <v>193</v>
      </c>
      <c r="M1605" s="744"/>
      <c r="N1605" s="744"/>
      <c r="O1605" s="119" t="str">
        <f>IFERROR(VLOOKUP(N1593,Marks,106,0),"")</f>
        <v/>
      </c>
      <c r="P1605" s="130" t="str">
        <f>IFERROR(VLOOKUP(N1593,Marks,110,0),"")</f>
        <v/>
      </c>
      <c r="Q1605" s="770"/>
      <c r="R1605" s="740" t="s">
        <v>221</v>
      </c>
      <c r="S1605" s="740"/>
      <c r="T1605" s="740"/>
      <c r="U1605" s="119" t="str">
        <f>IFERROR(VLOOKUP(AD1593,Marks,90,0),"")</f>
        <v/>
      </c>
      <c r="V1605" s="130" t="str">
        <f>IFERROR(VLOOKUP(AD1593,Marks,94,0),"")</f>
        <v/>
      </c>
      <c r="W1605" s="740" t="s">
        <v>192</v>
      </c>
      <c r="X1605" s="740"/>
      <c r="Y1605" s="740"/>
      <c r="Z1605" s="119" t="str">
        <f>IFERROR(VLOOKUP(AD1593,Marks,98,0),"")</f>
        <v/>
      </c>
      <c r="AA1605" s="130" t="str">
        <f>IFERROR(VLOOKUP(AD1593,Marks,102,0),"")</f>
        <v/>
      </c>
      <c r="AB1605" s="745" t="s">
        <v>193</v>
      </c>
      <c r="AC1605" s="745"/>
      <c r="AD1605" s="745"/>
      <c r="AE1605" s="119" t="str">
        <f>IFERROR(VLOOKUP(AD1593,Marks,106,0),"")</f>
        <v/>
      </c>
      <c r="AF1605" s="130" t="str">
        <f>IFERROR(VLOOKUP(AD1593,Marks,110,0),"")</f>
        <v/>
      </c>
    </row>
    <row r="1606" spans="1:32" ht="21" customHeight="1">
      <c r="A1606" s="166" t="str">
        <f>IF(N1593="","",A1605+1)</f>
        <v/>
      </c>
      <c r="B1606" s="732" t="s">
        <v>216</v>
      </c>
      <c r="C1606" s="732"/>
      <c r="D1606" s="732"/>
      <c r="E1606" s="746" t="str">
        <f>IFERROR(VLOOKUP(N1593,Marks,116,0),"")</f>
        <v/>
      </c>
      <c r="F1606" s="746"/>
      <c r="G1606" s="746"/>
      <c r="H1606" s="746"/>
      <c r="I1606" s="732" t="s">
        <v>217</v>
      </c>
      <c r="J1606" s="732"/>
      <c r="K1606" s="732"/>
      <c r="L1606" s="732"/>
      <c r="M1606" s="747" t="str">
        <f>IFERROR(VLOOKUP(N1593,Marks,117,0),"")</f>
        <v/>
      </c>
      <c r="N1606" s="747"/>
      <c r="O1606" s="747"/>
      <c r="P1606" s="747"/>
      <c r="Q1606" s="770"/>
      <c r="R1606" s="732" t="s">
        <v>216</v>
      </c>
      <c r="S1606" s="732"/>
      <c r="T1606" s="732"/>
      <c r="U1606" s="746" t="str">
        <f>IFERROR(VLOOKUP(AD1593,Marks,116,0),"")</f>
        <v/>
      </c>
      <c r="V1606" s="746"/>
      <c r="W1606" s="746"/>
      <c r="X1606" s="746"/>
      <c r="Y1606" s="732" t="s">
        <v>217</v>
      </c>
      <c r="Z1606" s="732"/>
      <c r="AA1606" s="732"/>
      <c r="AB1606" s="732"/>
      <c r="AC1606" s="747" t="str">
        <f>IFERROR(VLOOKUP(AD1593,Marks,117,0),"")</f>
        <v/>
      </c>
      <c r="AD1606" s="747"/>
      <c r="AE1606" s="747"/>
      <c r="AF1606" s="747"/>
    </row>
    <row r="1607" spans="1:32" ht="21" customHeight="1">
      <c r="A1607" s="166" t="str">
        <f>IF(N1593="","",A1606+1)</f>
        <v/>
      </c>
      <c r="B1607" s="732" t="s">
        <v>218</v>
      </c>
      <c r="C1607" s="732"/>
      <c r="D1607" s="732"/>
      <c r="E1607" s="774" t="str">
        <f>IFERROR(VLOOKUP(N1593,Marks,115,0),"")</f>
        <v/>
      </c>
      <c r="F1607" s="774"/>
      <c r="G1607" s="774"/>
      <c r="H1607" s="774"/>
      <c r="I1607" s="732" t="s">
        <v>219</v>
      </c>
      <c r="J1607" s="732"/>
      <c r="K1607" s="732"/>
      <c r="L1607" s="732"/>
      <c r="M1607" s="733" t="str">
        <f>IFERROR(VLOOKUP(N1593,Marks,112,0),"")</f>
        <v/>
      </c>
      <c r="N1607" s="733"/>
      <c r="O1607" s="733"/>
      <c r="P1607" s="733"/>
      <c r="Q1607" s="770"/>
      <c r="R1607" s="732" t="s">
        <v>218</v>
      </c>
      <c r="S1607" s="732"/>
      <c r="T1607" s="732"/>
      <c r="U1607" s="774" t="str">
        <f>IFERROR(VLOOKUP(AD1593,Marks,115,0),"")</f>
        <v/>
      </c>
      <c r="V1607" s="774"/>
      <c r="W1607" s="774"/>
      <c r="X1607" s="774"/>
      <c r="Y1607" s="732" t="s">
        <v>219</v>
      </c>
      <c r="Z1607" s="732"/>
      <c r="AA1607" s="732"/>
      <c r="AB1607" s="732"/>
      <c r="AC1607" s="733" t="str">
        <f>IFERROR(VLOOKUP(AD1593,Marks,112,0),"")</f>
        <v/>
      </c>
      <c r="AD1607" s="733"/>
      <c r="AE1607" s="733"/>
      <c r="AF1607" s="733"/>
    </row>
    <row r="1608" spans="1:32" ht="21" customHeight="1">
      <c r="A1608" s="166" t="str">
        <f>IF(N1593="","",A1607+1)</f>
        <v/>
      </c>
      <c r="B1608" s="732" t="s">
        <v>220</v>
      </c>
      <c r="C1608" s="732"/>
      <c r="D1608" s="732"/>
      <c r="E1608" s="324" t="str">
        <f>IFERROR(VLOOKUP(N1593,Marks,113,0),"")</f>
        <v/>
      </c>
      <c r="F1608" s="325" t="s">
        <v>341</v>
      </c>
      <c r="G1608" s="734" t="str">
        <f>IF(OR(N1593="",E1591="",O1602=""),"",IF(O1602&gt;=81%*P1597,"A",IF(O1602&gt;=61%*P1597,"B",IF(O1602&gt;=41%*P1597,"C",IF(O1602&gt;=21%*P1597,"D","E")))))</f>
        <v/>
      </c>
      <c r="H1608" s="734"/>
      <c r="I1608" s="732" t="s">
        <v>222</v>
      </c>
      <c r="J1608" s="732"/>
      <c r="K1608" s="732"/>
      <c r="L1608" s="732"/>
      <c r="M1608" s="769" t="str">
        <f>IFERROR(VLOOKUP(N1593,Marks,114,0),"")</f>
        <v/>
      </c>
      <c r="N1608" s="769"/>
      <c r="O1608" s="769"/>
      <c r="P1608" s="769"/>
      <c r="Q1608" s="770"/>
      <c r="R1608" s="732" t="s">
        <v>220</v>
      </c>
      <c r="S1608" s="732"/>
      <c r="T1608" s="732"/>
      <c r="U1608" s="324" t="str">
        <f>IFERROR(VLOOKUP(AD1593,Marks,113,0),"")</f>
        <v/>
      </c>
      <c r="V1608" s="325" t="s">
        <v>341</v>
      </c>
      <c r="W1608" s="734" t="str">
        <f>IF(OR(AD1593="",U1591="",AE1602=""),"",IF(AE1602&gt;=81%*AF1597,"A",IF(AE1602&gt;=61%*AF1597,"B",IF(AE1602&gt;=41%*AF1597,"C",IF(AE1602&gt;=21%*AF1597,"D","E")))))</f>
        <v/>
      </c>
      <c r="X1608" s="734"/>
      <c r="Y1608" s="732" t="s">
        <v>222</v>
      </c>
      <c r="Z1608" s="732"/>
      <c r="AA1608" s="732"/>
      <c r="AB1608" s="732"/>
      <c r="AC1608" s="769" t="str">
        <f>IFERROR(VLOOKUP(AD1593,Marks,114,0),"")</f>
        <v/>
      </c>
      <c r="AD1608" s="769"/>
      <c r="AE1608" s="769"/>
      <c r="AF1608" s="769"/>
    </row>
    <row r="1609" spans="1:32" ht="21" customHeight="1">
      <c r="A1609" s="166" t="str">
        <f>IF(N1593="","",A1608+1)</f>
        <v/>
      </c>
      <c r="B1609" s="768" t="s">
        <v>228</v>
      </c>
      <c r="C1609" s="768"/>
      <c r="D1609" s="768"/>
      <c r="E1609" s="735">
        <f>'Master sheet'!$C$10</f>
        <v>44697</v>
      </c>
      <c r="F1609" s="735"/>
      <c r="G1609" s="735"/>
      <c r="H1609" s="318"/>
      <c r="I1609" s="121"/>
      <c r="J1609" s="121"/>
      <c r="K1609" s="76"/>
      <c r="L1609" s="121"/>
      <c r="M1609" s="121"/>
      <c r="N1609" s="121"/>
      <c r="O1609" s="121"/>
      <c r="P1609" s="121"/>
      <c r="Q1609" s="770"/>
      <c r="R1609" s="768" t="s">
        <v>228</v>
      </c>
      <c r="S1609" s="768"/>
      <c r="T1609" s="768"/>
      <c r="U1609" s="735">
        <f>'Master sheet'!$C$10</f>
        <v>44697</v>
      </c>
      <c r="V1609" s="735"/>
      <c r="W1609" s="735"/>
      <c r="X1609" s="121"/>
      <c r="Y1609" s="121"/>
      <c r="Z1609" s="121"/>
      <c r="AA1609" s="76"/>
      <c r="AB1609" s="121"/>
      <c r="AC1609" s="121"/>
      <c r="AD1609" s="121"/>
      <c r="AE1609" s="121"/>
      <c r="AF1609" s="121"/>
    </row>
    <row r="1610" spans="1:32" ht="43.5" customHeight="1">
      <c r="A1610" s="166" t="str">
        <f>IF(N1593="","",A1609+1)</f>
        <v/>
      </c>
      <c r="B1610" s="755" t="str">
        <f>IF(AND(C1590=1),CONCATENATE("( ",UPPER('Master sheet'!$F$10)," )"),IF(AND(C1590=2),CONCATENATE("( ",UPPER('Master sheet'!$F$18)," )"),IF(AND(C1590=3),CONCATENATE("( ",UPPER('Master sheet'!$J$10)," )"),IF(AND(C1590=4),CONCATENATE("( ",UPPER('Master sheet'!$J$18)," )"),""))))</f>
        <v/>
      </c>
      <c r="C1610" s="755"/>
      <c r="D1610" s="755"/>
      <c r="E1610" s="755"/>
      <c r="F1610" s="756" t="str">
        <f>IF(AND(N1593=""),"",CONCATENATE("(",'Master sheet'!$C$14," )"))</f>
        <v/>
      </c>
      <c r="G1610" s="756"/>
      <c r="H1610" s="756"/>
      <c r="I1610" s="756"/>
      <c r="J1610" s="756"/>
      <c r="K1610" s="756" t="str">
        <f>IF(AND(N1593=""),"",CONCATENATE("(",'Master sheet'!$C$12," )"))</f>
        <v/>
      </c>
      <c r="L1610" s="756"/>
      <c r="M1610" s="756"/>
      <c r="N1610" s="756"/>
      <c r="O1610" s="756"/>
      <c r="P1610" s="756"/>
      <c r="Q1610" s="770"/>
      <c r="R1610" s="755" t="str">
        <f>IF(AND(S1590=1),CONCATENATE("( ",UPPER('Master sheet'!$F$10)," )"),IF(AND(S1590=2),CONCATENATE("( ",UPPER('Master sheet'!$F$18)," )"),IF(AND(S1590=3),CONCATENATE("( ",UPPER('Master sheet'!$J$10)," )"),IF(AND(S1590=4),CONCATENATE("( ",UPPER('Master sheet'!$J$18)," )"),""))))</f>
        <v/>
      </c>
      <c r="S1610" s="755"/>
      <c r="T1610" s="755"/>
      <c r="U1610" s="755"/>
      <c r="V1610" s="756" t="str">
        <f>IF(AND(AD1593=""),"",CONCATENATE("(",'Master sheet'!$C$14," )"))</f>
        <v/>
      </c>
      <c r="W1610" s="756"/>
      <c r="X1610" s="756"/>
      <c r="Y1610" s="756"/>
      <c r="Z1610" s="756"/>
      <c r="AA1610" s="756" t="str">
        <f>IF(AND(AD1593=""),"",CONCATENATE("(",'Master sheet'!$C$12," )"))</f>
        <v/>
      </c>
      <c r="AB1610" s="756"/>
      <c r="AC1610" s="756"/>
      <c r="AD1610" s="756"/>
      <c r="AE1610" s="756"/>
      <c r="AF1610" s="756"/>
    </row>
    <row r="1611" spans="1:32" ht="21.75" customHeight="1">
      <c r="A1611" s="166" t="str">
        <f>IF(N1593="","",A1610+1)</f>
        <v/>
      </c>
      <c r="B1611" s="757" t="s">
        <v>223</v>
      </c>
      <c r="C1611" s="757"/>
      <c r="D1611" s="757"/>
      <c r="E1611" s="757"/>
      <c r="F1611" s="758" t="s">
        <v>224</v>
      </c>
      <c r="G1611" s="758"/>
      <c r="H1611" s="758"/>
      <c r="I1611" s="758"/>
      <c r="J1611" s="758"/>
      <c r="K1611" s="757" t="s">
        <v>225</v>
      </c>
      <c r="L1611" s="757"/>
      <c r="M1611" s="757"/>
      <c r="N1611" s="757"/>
      <c r="O1611" s="757"/>
      <c r="P1611" s="757"/>
      <c r="Q1611" s="770"/>
      <c r="R1611" s="757" t="s">
        <v>223</v>
      </c>
      <c r="S1611" s="757"/>
      <c r="T1611" s="757"/>
      <c r="U1611" s="757"/>
      <c r="V1611" s="758" t="s">
        <v>224</v>
      </c>
      <c r="W1611" s="758"/>
      <c r="X1611" s="758"/>
      <c r="Y1611" s="758"/>
      <c r="Z1611" s="758"/>
      <c r="AA1611" s="757" t="s">
        <v>225</v>
      </c>
      <c r="AB1611" s="757"/>
      <c r="AC1611" s="757"/>
      <c r="AD1611" s="757"/>
      <c r="AE1611" s="757"/>
      <c r="AF1611" s="757"/>
    </row>
    <row r="1613" spans="1:32" ht="21.9" customHeight="1">
      <c r="A1613" s="165" t="str">
        <f>IF(N1619="","",1)</f>
        <v/>
      </c>
      <c r="B1613" s="759" t="s">
        <v>203</v>
      </c>
      <c r="C1613" s="759"/>
      <c r="D1613" s="759"/>
      <c r="E1613" s="759"/>
      <c r="F1613" s="759"/>
      <c r="G1613" s="759"/>
      <c r="H1613" s="759"/>
      <c r="I1613" s="759"/>
      <c r="J1613" s="759"/>
      <c r="K1613" s="759"/>
      <c r="L1613" s="759"/>
      <c r="M1613" s="759"/>
      <c r="N1613" s="759"/>
      <c r="O1613" s="759"/>
      <c r="P1613" s="759"/>
      <c r="Q1613" s="770" t="s">
        <v>249</v>
      </c>
      <c r="R1613" s="759" t="s">
        <v>203</v>
      </c>
      <c r="S1613" s="759"/>
      <c r="T1613" s="759"/>
      <c r="U1613" s="759"/>
      <c r="V1613" s="759"/>
      <c r="W1613" s="759"/>
      <c r="X1613" s="759"/>
      <c r="Y1613" s="759"/>
      <c r="Z1613" s="759"/>
      <c r="AA1613" s="759"/>
      <c r="AB1613" s="759"/>
      <c r="AC1613" s="759"/>
      <c r="AD1613" s="759"/>
      <c r="AE1613" s="759"/>
      <c r="AF1613" s="759"/>
    </row>
    <row r="1614" spans="1:32" ht="21.9" customHeight="1">
      <c r="A1614" s="166" t="str">
        <f>IF(N1619="","",A1613+1)</f>
        <v/>
      </c>
      <c r="B1614" s="771" t="s">
        <v>204</v>
      </c>
      <c r="C1614" s="771"/>
      <c r="D1614" s="771"/>
      <c r="E1614" s="771"/>
      <c r="F1614" s="771"/>
      <c r="G1614" s="771"/>
      <c r="H1614" s="771"/>
      <c r="I1614" s="771"/>
      <c r="J1614" s="771"/>
      <c r="K1614" s="771"/>
      <c r="L1614" s="771"/>
      <c r="M1614" s="771"/>
      <c r="N1614" s="771"/>
      <c r="O1614" s="771"/>
      <c r="P1614" s="771"/>
      <c r="Q1614" s="770"/>
      <c r="R1614" s="771" t="s">
        <v>204</v>
      </c>
      <c r="S1614" s="771"/>
      <c r="T1614" s="771"/>
      <c r="U1614" s="771"/>
      <c r="V1614" s="771"/>
      <c r="W1614" s="771"/>
      <c r="X1614" s="771"/>
      <c r="Y1614" s="771"/>
      <c r="Z1614" s="771"/>
      <c r="AA1614" s="771"/>
      <c r="AB1614" s="771"/>
      <c r="AC1614" s="771"/>
      <c r="AD1614" s="771"/>
      <c r="AE1614" s="771"/>
      <c r="AF1614" s="771"/>
    </row>
    <row r="1615" spans="1:32" ht="21.9" customHeight="1">
      <c r="A1615" s="166" t="str">
        <f>IF(N1619="","",A1614+1)</f>
        <v/>
      </c>
      <c r="B1615" s="772" t="s">
        <v>168</v>
      </c>
      <c r="C1615" s="772"/>
      <c r="D1615" s="772"/>
      <c r="E1615" s="773" t="str">
        <f>IF(AND(N1619=""),"",'Result Sheet'!$F$2)</f>
        <v/>
      </c>
      <c r="F1615" s="773"/>
      <c r="G1615" s="773"/>
      <c r="H1615" s="773"/>
      <c r="I1615" s="773"/>
      <c r="J1615" s="773"/>
      <c r="K1615" s="773"/>
      <c r="L1615" s="773"/>
      <c r="M1615" s="773"/>
      <c r="N1615" s="773"/>
      <c r="O1615" s="773"/>
      <c r="P1615" s="773"/>
      <c r="Q1615" s="770"/>
      <c r="R1615" s="772" t="s">
        <v>168</v>
      </c>
      <c r="S1615" s="772"/>
      <c r="T1615" s="772"/>
      <c r="U1615" s="773" t="str">
        <f>IF(AND(AD1619=""),"",'Result Sheet'!$F$2)</f>
        <v/>
      </c>
      <c r="V1615" s="773"/>
      <c r="W1615" s="773"/>
      <c r="X1615" s="773"/>
      <c r="Y1615" s="773"/>
      <c r="Z1615" s="773"/>
      <c r="AA1615" s="773"/>
      <c r="AB1615" s="773"/>
      <c r="AC1615" s="773"/>
      <c r="AD1615" s="773"/>
      <c r="AE1615" s="773"/>
      <c r="AF1615" s="773"/>
    </row>
    <row r="1616" spans="1:32" ht="21.9" customHeight="1">
      <c r="A1616" s="166" t="str">
        <f>IF(N1619="","",A1615+1)</f>
        <v/>
      </c>
      <c r="B1616" s="164" t="s">
        <v>169</v>
      </c>
      <c r="C1616" s="748" t="str">
        <f>IFERROR(VLOOKUP(N1619,Marks,2,0),"")</f>
        <v/>
      </c>
      <c r="D1616" s="748"/>
      <c r="E1616" s="766" t="s">
        <v>212</v>
      </c>
      <c r="F1616" s="766"/>
      <c r="G1616" s="766"/>
      <c r="H1616" s="748" t="str">
        <f>IFERROR(VLOOKUP(N1619,Marks,3,0),"")</f>
        <v/>
      </c>
      <c r="I1616" s="748"/>
      <c r="J1616" s="749" t="s">
        <v>205</v>
      </c>
      <c r="K1616" s="749"/>
      <c r="L1616" s="749"/>
      <c r="M1616" s="749"/>
      <c r="N1616" s="750" t="str">
        <f>IF(AND(N1619=""),"",'Marks Entry 1st'!$I$2)</f>
        <v/>
      </c>
      <c r="O1616" s="750"/>
      <c r="P1616" s="750"/>
      <c r="Q1616" s="770"/>
      <c r="R1616" s="164" t="s">
        <v>169</v>
      </c>
      <c r="S1616" s="748" t="str">
        <f>IFERROR(VLOOKUP(AD1619,Marks,2,0),"")</f>
        <v/>
      </c>
      <c r="T1616" s="748"/>
      <c r="U1616" s="766" t="s">
        <v>212</v>
      </c>
      <c r="V1616" s="766"/>
      <c r="W1616" s="766"/>
      <c r="X1616" s="748" t="str">
        <f>IFERROR(VLOOKUP(AD1619,Marks,3,0),"")</f>
        <v/>
      </c>
      <c r="Y1616" s="748"/>
      <c r="Z1616" s="749" t="s">
        <v>205</v>
      </c>
      <c r="AA1616" s="749"/>
      <c r="AB1616" s="749"/>
      <c r="AC1616" s="749"/>
      <c r="AD1616" s="750" t="str">
        <f>IF(AND(AD1619=""),"",'Marks Entry 1st'!$I$2)</f>
        <v/>
      </c>
      <c r="AE1616" s="750"/>
      <c r="AF1616" s="750"/>
    </row>
    <row r="1617" spans="1:32" ht="21.9" customHeight="1">
      <c r="A1617" s="166" t="str">
        <f>IF(N1619="","",A1616+1)</f>
        <v/>
      </c>
      <c r="B1617" s="751" t="s">
        <v>206</v>
      </c>
      <c r="C1617" s="751"/>
      <c r="D1617" s="751"/>
      <c r="E1617" s="752" t="str">
        <f>IFERROR(VLOOKUP(N1619,Marks,6,0),"")</f>
        <v/>
      </c>
      <c r="F1617" s="752"/>
      <c r="G1617" s="752"/>
      <c r="H1617" s="752"/>
      <c r="I1617" s="752"/>
      <c r="J1617" s="753" t="s">
        <v>209</v>
      </c>
      <c r="K1617" s="753"/>
      <c r="L1617" s="753"/>
      <c r="M1617" s="753"/>
      <c r="N1617" s="754" t="str">
        <f>IFERROR(VLOOKUP(N1619,Marks,5,0),"")</f>
        <v/>
      </c>
      <c r="O1617" s="754"/>
      <c r="P1617" s="754"/>
      <c r="Q1617" s="770"/>
      <c r="R1617" s="751" t="s">
        <v>206</v>
      </c>
      <c r="S1617" s="751"/>
      <c r="T1617" s="751"/>
      <c r="U1617" s="752" t="str">
        <f>IFERROR(VLOOKUP(AD1619,Marks,6,0),"")</f>
        <v/>
      </c>
      <c r="V1617" s="752"/>
      <c r="W1617" s="752"/>
      <c r="X1617" s="752"/>
      <c r="Y1617" s="752"/>
      <c r="Z1617" s="753" t="s">
        <v>209</v>
      </c>
      <c r="AA1617" s="753"/>
      <c r="AB1617" s="753"/>
      <c r="AC1617" s="753"/>
      <c r="AD1617" s="754" t="str">
        <f>IFERROR(VLOOKUP(AD1619,Marks,5,0),"")</f>
        <v/>
      </c>
      <c r="AE1617" s="754"/>
      <c r="AF1617" s="754"/>
    </row>
    <row r="1618" spans="1:32" ht="21.9" customHeight="1">
      <c r="A1618" s="166" t="str">
        <f>IF(N1619="","",A1617+1)</f>
        <v/>
      </c>
      <c r="B1618" s="751" t="s">
        <v>207</v>
      </c>
      <c r="C1618" s="751"/>
      <c r="D1618" s="751"/>
      <c r="E1618" s="752" t="str">
        <f>IFERROR(VLOOKUP(N1619,Marks,7,0),"")</f>
        <v/>
      </c>
      <c r="F1618" s="752"/>
      <c r="G1618" s="752"/>
      <c r="H1618" s="752"/>
      <c r="I1618" s="752"/>
      <c r="J1618" s="753" t="s">
        <v>210</v>
      </c>
      <c r="K1618" s="753"/>
      <c r="L1618" s="753"/>
      <c r="M1618" s="753"/>
      <c r="N1618" s="767" t="str">
        <f>IFERROR(VLOOKUP(N1619,Marks,4,0),"")</f>
        <v/>
      </c>
      <c r="O1618" s="767"/>
      <c r="P1618" s="767"/>
      <c r="Q1618" s="770"/>
      <c r="R1618" s="751" t="s">
        <v>207</v>
      </c>
      <c r="S1618" s="751"/>
      <c r="T1618" s="751"/>
      <c r="U1618" s="752" t="str">
        <f>IFERROR(VLOOKUP(AD1619,Marks,7,0),"")</f>
        <v/>
      </c>
      <c r="V1618" s="752"/>
      <c r="W1618" s="752"/>
      <c r="X1618" s="752"/>
      <c r="Y1618" s="752"/>
      <c r="Z1618" s="753" t="s">
        <v>210</v>
      </c>
      <c r="AA1618" s="753"/>
      <c r="AB1618" s="753"/>
      <c r="AC1618" s="753"/>
      <c r="AD1618" s="767" t="str">
        <f>IFERROR(VLOOKUP(AD1619,Marks,4,0),"")</f>
        <v/>
      </c>
      <c r="AE1618" s="767"/>
      <c r="AF1618" s="767"/>
    </row>
    <row r="1619" spans="1:32" ht="21.9" customHeight="1">
      <c r="A1619" s="166" t="str">
        <f>IF(N1619="","",A1618+1)</f>
        <v/>
      </c>
      <c r="B1619" s="751" t="s">
        <v>208</v>
      </c>
      <c r="C1619" s="751"/>
      <c r="D1619" s="751"/>
      <c r="E1619" s="752" t="str">
        <f>IFERROR(VLOOKUP(N1619,Marks,8,0),"")</f>
        <v/>
      </c>
      <c r="F1619" s="752"/>
      <c r="G1619" s="752"/>
      <c r="H1619" s="752"/>
      <c r="I1619" s="752"/>
      <c r="J1619" s="753" t="s">
        <v>211</v>
      </c>
      <c r="K1619" s="753"/>
      <c r="L1619" s="753"/>
      <c r="M1619" s="753"/>
      <c r="N1619" s="760" t="str">
        <f>IF(AD1593="","",IF(AND(AD1593+1&gt;$AN$6),"",AD1593+1))</f>
        <v/>
      </c>
      <c r="O1619" s="760"/>
      <c r="P1619" s="760"/>
      <c r="Q1619" s="770"/>
      <c r="R1619" s="751" t="s">
        <v>208</v>
      </c>
      <c r="S1619" s="751"/>
      <c r="T1619" s="751"/>
      <c r="U1619" s="752" t="str">
        <f>IFERROR(VLOOKUP(AD1619,Marks,8,0),"")</f>
        <v/>
      </c>
      <c r="V1619" s="752"/>
      <c r="W1619" s="752"/>
      <c r="X1619" s="752"/>
      <c r="Y1619" s="752"/>
      <c r="Z1619" s="753" t="s">
        <v>211</v>
      </c>
      <c r="AA1619" s="753"/>
      <c r="AB1619" s="753"/>
      <c r="AC1619" s="753"/>
      <c r="AD1619" s="761" t="str">
        <f>IF(N1619="","",IF(AND(N1619+1&gt;$AN$6),"",N1619+1))</f>
        <v/>
      </c>
      <c r="AE1619" s="761"/>
      <c r="AF1619" s="761"/>
    </row>
    <row r="1620" spans="1:32" ht="9" customHeight="1">
      <c r="A1620" s="166" t="str">
        <f>IF(N1619="","",A1619+1)</f>
        <v/>
      </c>
      <c r="B1620" s="123"/>
      <c r="C1620" s="123"/>
      <c r="D1620" s="123"/>
      <c r="E1620" s="124"/>
      <c r="F1620" s="124"/>
      <c r="G1620" s="124"/>
      <c r="H1620" s="123"/>
      <c r="I1620" s="123"/>
      <c r="J1620" s="125"/>
      <c r="K1620" s="125"/>
      <c r="L1620" s="125"/>
      <c r="M1620" s="76"/>
      <c r="N1620" s="76"/>
      <c r="O1620" s="76"/>
      <c r="P1620" s="76"/>
      <c r="Q1620" s="770"/>
      <c r="R1620" s="123"/>
      <c r="S1620" s="123"/>
      <c r="T1620" s="123"/>
      <c r="U1620" s="124"/>
      <c r="V1620" s="124"/>
      <c r="W1620" s="124"/>
      <c r="X1620" s="123"/>
      <c r="Y1620" s="123"/>
      <c r="Z1620" s="125"/>
      <c r="AA1620" s="125"/>
      <c r="AB1620" s="125"/>
      <c r="AC1620" s="76"/>
      <c r="AD1620" s="76"/>
      <c r="AE1620" s="76"/>
      <c r="AF1620" s="76"/>
    </row>
    <row r="1621" spans="1:32" ht="21" customHeight="1">
      <c r="A1621" s="166" t="str">
        <f>IF(N1619="","",A1620+1)</f>
        <v/>
      </c>
      <c r="B1621" s="762" t="s">
        <v>213</v>
      </c>
      <c r="C1621" s="610" t="s">
        <v>214</v>
      </c>
      <c r="D1621" s="610"/>
      <c r="E1621" s="610"/>
      <c r="F1621" s="763" t="s">
        <v>13</v>
      </c>
      <c r="G1621" s="764"/>
      <c r="H1621" s="764"/>
      <c r="I1621" s="765"/>
      <c r="J1621" s="613" t="s">
        <v>184</v>
      </c>
      <c r="K1621" s="614" t="s">
        <v>167</v>
      </c>
      <c r="L1621" s="615"/>
      <c r="M1621" s="615"/>
      <c r="N1621" s="616"/>
      <c r="O1621" s="580" t="s">
        <v>185</v>
      </c>
      <c r="P1621" s="581" t="s">
        <v>186</v>
      </c>
      <c r="Q1621" s="770"/>
      <c r="R1621" s="762" t="s">
        <v>213</v>
      </c>
      <c r="S1621" s="610" t="s">
        <v>214</v>
      </c>
      <c r="T1621" s="610"/>
      <c r="U1621" s="610"/>
      <c r="V1621" s="763" t="s">
        <v>13</v>
      </c>
      <c r="W1621" s="764"/>
      <c r="X1621" s="764"/>
      <c r="Y1621" s="765"/>
      <c r="Z1621" s="613" t="s">
        <v>184</v>
      </c>
      <c r="AA1621" s="614" t="s">
        <v>167</v>
      </c>
      <c r="AB1621" s="615"/>
      <c r="AC1621" s="615"/>
      <c r="AD1621" s="616"/>
      <c r="AE1621" s="580" t="s">
        <v>185</v>
      </c>
      <c r="AF1621" s="581" t="s">
        <v>186</v>
      </c>
    </row>
    <row r="1622" spans="1:32" ht="90.75" customHeight="1">
      <c r="A1622" s="166" t="str">
        <f>IF(N1619="","",A1621+1)</f>
        <v/>
      </c>
      <c r="B1622" s="762"/>
      <c r="C1622" s="171" t="s">
        <v>11</v>
      </c>
      <c r="D1622" s="171" t="s">
        <v>180</v>
      </c>
      <c r="E1622" s="171" t="s">
        <v>108</v>
      </c>
      <c r="F1622" s="171" t="s">
        <v>182</v>
      </c>
      <c r="G1622" s="171" t="s">
        <v>183</v>
      </c>
      <c r="H1622" s="305" t="s">
        <v>10</v>
      </c>
      <c r="I1622" s="171" t="s">
        <v>108</v>
      </c>
      <c r="J1622" s="613"/>
      <c r="K1622" s="172" t="s">
        <v>182</v>
      </c>
      <c r="L1622" s="172" t="s">
        <v>183</v>
      </c>
      <c r="M1622" s="173" t="s">
        <v>10</v>
      </c>
      <c r="N1622" s="171" t="s">
        <v>108</v>
      </c>
      <c r="O1622" s="580"/>
      <c r="P1622" s="736"/>
      <c r="Q1622" s="770"/>
      <c r="R1622" s="762"/>
      <c r="S1622" s="171" t="s">
        <v>11</v>
      </c>
      <c r="T1622" s="171" t="s">
        <v>180</v>
      </c>
      <c r="U1622" s="171" t="s">
        <v>108</v>
      </c>
      <c r="V1622" s="171" t="s">
        <v>182</v>
      </c>
      <c r="W1622" s="171" t="s">
        <v>183</v>
      </c>
      <c r="X1622" s="305" t="s">
        <v>10</v>
      </c>
      <c r="Y1622" s="171" t="s">
        <v>108</v>
      </c>
      <c r="Z1622" s="613"/>
      <c r="AA1622" s="172" t="s">
        <v>182</v>
      </c>
      <c r="AB1622" s="172" t="s">
        <v>183</v>
      </c>
      <c r="AC1622" s="173" t="s">
        <v>10</v>
      </c>
      <c r="AD1622" s="171" t="s">
        <v>108</v>
      </c>
      <c r="AE1622" s="580"/>
      <c r="AF1622" s="736">
        <v>0</v>
      </c>
    </row>
    <row r="1623" spans="1:32" ht="18.75" customHeight="1">
      <c r="A1623" s="166" t="str">
        <f>IF(N1619="","",A1622+1)</f>
        <v/>
      </c>
      <c r="B1623" s="762"/>
      <c r="C1623" s="390">
        <v>20</v>
      </c>
      <c r="D1623" s="390">
        <v>20</v>
      </c>
      <c r="E1623" s="116">
        <v>40</v>
      </c>
      <c r="F1623" s="390">
        <v>30</v>
      </c>
      <c r="G1623" s="390">
        <v>18</v>
      </c>
      <c r="H1623" s="390">
        <v>12</v>
      </c>
      <c r="I1623" s="116">
        <v>60</v>
      </c>
      <c r="J1623" s="118">
        <v>100</v>
      </c>
      <c r="K1623" s="390">
        <v>50</v>
      </c>
      <c r="L1623" s="390">
        <v>30</v>
      </c>
      <c r="M1623" s="390">
        <v>20</v>
      </c>
      <c r="N1623" s="116">
        <v>100</v>
      </c>
      <c r="O1623" s="118">
        <v>200</v>
      </c>
      <c r="P1623" s="775" t="str">
        <f>IF(AND(N1619="",C1616="",E1617="",N1617=""),"",IF(OR(C1616=1,C1616=2),600,800))</f>
        <v/>
      </c>
      <c r="Q1623" s="770"/>
      <c r="R1623" s="762"/>
      <c r="S1623" s="390">
        <v>20</v>
      </c>
      <c r="T1623" s="390">
        <v>20</v>
      </c>
      <c r="U1623" s="116">
        <v>40</v>
      </c>
      <c r="V1623" s="390">
        <v>30</v>
      </c>
      <c r="W1623" s="390">
        <v>18</v>
      </c>
      <c r="X1623" s="390">
        <v>12</v>
      </c>
      <c r="Y1623" s="116">
        <v>60</v>
      </c>
      <c r="Z1623" s="118">
        <v>100</v>
      </c>
      <c r="AA1623" s="390">
        <v>50</v>
      </c>
      <c r="AB1623" s="390">
        <v>30</v>
      </c>
      <c r="AC1623" s="390">
        <v>20</v>
      </c>
      <c r="AD1623" s="116">
        <v>100</v>
      </c>
      <c r="AE1623" s="118">
        <v>200</v>
      </c>
      <c r="AF1623" s="775" t="str">
        <f>IF(AND(AD1619="",S1616="",U1617="",AD1617=""),"",IF(OR(S1616=1,S1616=2),600,800))</f>
        <v/>
      </c>
    </row>
    <row r="1624" spans="1:32" ht="21" customHeight="1">
      <c r="A1624" s="166" t="str">
        <f>IF(N1619="","",A1623+1)</f>
        <v/>
      </c>
      <c r="B1624" s="122" t="str">
        <f>'Result Sheet'!$L$4</f>
        <v xml:space="preserve">हिन्दी </v>
      </c>
      <c r="C1624" s="391" t="str">
        <f>IFERROR(VLOOKUP(N1619,Marks,11,0),"")</f>
        <v/>
      </c>
      <c r="D1624" s="391" t="str">
        <f>IFERROR(VLOOKUP(N1619,Marks,12,0),"")</f>
        <v/>
      </c>
      <c r="E1624" s="117" t="str">
        <f>IFERROR(VLOOKUP(N1619,Marks,13,0),"")</f>
        <v/>
      </c>
      <c r="F1624" s="391" t="str">
        <f>IFERROR(VLOOKUP(N1619,Marks,14,0),"")</f>
        <v/>
      </c>
      <c r="G1624" s="391" t="str">
        <f>IFERROR(VLOOKUP(N1619,Marks,15,0),"")</f>
        <v/>
      </c>
      <c r="H1624" s="391" t="str">
        <f>IFERROR(VLOOKUP(N1619,Marks,16,0),"")</f>
        <v/>
      </c>
      <c r="I1624" s="117" t="str">
        <f>IFERROR(VLOOKUP(N1619,Marks,17,0),"")</f>
        <v/>
      </c>
      <c r="J1624" s="119">
        <f>IFERROR(VLOOKUP(N1619,Marks,18,0),"")</f>
        <v>0</v>
      </c>
      <c r="K1624" s="391" t="str">
        <f>IFERROR(VLOOKUP(N1619,Marks,19,0),"")</f>
        <v/>
      </c>
      <c r="L1624" s="391" t="str">
        <f>IFERROR(VLOOKUP(N1619,Marks,20,0),"")</f>
        <v/>
      </c>
      <c r="M1624" s="391" t="str">
        <f>IFERROR(VLOOKUP(N1619,Marks,21,0),"")</f>
        <v/>
      </c>
      <c r="N1624" s="117" t="str">
        <f>IFERROR(VLOOKUP(N1619,Marks,22,0),"")</f>
        <v/>
      </c>
      <c r="O1624" s="119" t="str">
        <f>IFERROR(VLOOKUP(N1619,Marks,23,0),"")</f>
        <v/>
      </c>
      <c r="P1624" s="323" t="str">
        <f>IFERROR(VLOOKUP(N1619,Marks,29,0),"")</f>
        <v/>
      </c>
      <c r="Q1624" s="770"/>
      <c r="R1624" s="122" t="str">
        <f>'Result Sheet'!$L$4</f>
        <v xml:space="preserve">हिन्दी </v>
      </c>
      <c r="S1624" s="391" t="str">
        <f>IFERROR(VLOOKUP(AD1619,Marks,11,0),"")</f>
        <v/>
      </c>
      <c r="T1624" s="391" t="str">
        <f>IFERROR(VLOOKUP(AD1619,Marks,12,0),"")</f>
        <v/>
      </c>
      <c r="U1624" s="117" t="str">
        <f>IFERROR(VLOOKUP(AD1619,Marks,13,0),"")</f>
        <v/>
      </c>
      <c r="V1624" s="391" t="str">
        <f>IFERROR(VLOOKUP(AD1619,Marks,14,0),"")</f>
        <v/>
      </c>
      <c r="W1624" s="391" t="str">
        <f>IFERROR(VLOOKUP(AD1619,Marks,15,0),"")</f>
        <v/>
      </c>
      <c r="X1624" s="391" t="str">
        <f>IFERROR(VLOOKUP(AD1619,Marks,16,0),"")</f>
        <v/>
      </c>
      <c r="Y1624" s="117" t="str">
        <f>IFERROR(VLOOKUP(AD1619,Marks,17,0),"")</f>
        <v/>
      </c>
      <c r="Z1624" s="119">
        <f>IFERROR(VLOOKUP(AD1619,Marks,18,0),"")</f>
        <v>0</v>
      </c>
      <c r="AA1624" s="391" t="str">
        <f>IFERROR(VLOOKUP(AD1619,Marks,19,0),"")</f>
        <v/>
      </c>
      <c r="AB1624" s="391" t="str">
        <f>IFERROR(VLOOKUP(AD1619,Marks,20,0),"")</f>
        <v/>
      </c>
      <c r="AC1624" s="391" t="str">
        <f>IFERROR(VLOOKUP(AD1619,Marks,21,0),"")</f>
        <v/>
      </c>
      <c r="AD1624" s="117" t="str">
        <f>IFERROR(VLOOKUP(AD1619,Marks,22,0),"")</f>
        <v/>
      </c>
      <c r="AE1624" s="119" t="str">
        <f>IFERROR(VLOOKUP(AD1619,Marks,23,0),"")</f>
        <v/>
      </c>
      <c r="AF1624" s="323" t="str">
        <f>IFERROR(VLOOKUP(AD1619,Marks,29,0),"")</f>
        <v/>
      </c>
    </row>
    <row r="1625" spans="1:32" ht="21" customHeight="1">
      <c r="A1625" s="166" t="str">
        <f>IF(N1619="","",A1624+1)</f>
        <v/>
      </c>
      <c r="B1625" s="122" t="str">
        <f>'Result Sheet'!$AE$4</f>
        <v xml:space="preserve">अंग्रेजी </v>
      </c>
      <c r="C1625" s="391" t="str">
        <f>IFERROR(VLOOKUP(N1619,Marks,30,0),"")</f>
        <v/>
      </c>
      <c r="D1625" s="391" t="str">
        <f>IFERROR(VLOOKUP(N1619,Marks,31,0),"")</f>
        <v/>
      </c>
      <c r="E1625" s="117" t="str">
        <f>IFERROR(VLOOKUP(N1619,Marks,32,0),"")</f>
        <v/>
      </c>
      <c r="F1625" s="391" t="str">
        <f>IFERROR(VLOOKUP(N1619,Marks,33,0),"")</f>
        <v/>
      </c>
      <c r="G1625" s="391" t="str">
        <f>IFERROR(VLOOKUP(N1619,Marks,34,0),"")</f>
        <v/>
      </c>
      <c r="H1625" s="391" t="str">
        <f>IFERROR(VLOOKUP(N1619,Marks,35,0),"")</f>
        <v/>
      </c>
      <c r="I1625" s="117" t="str">
        <f>IFERROR(VLOOKUP(N1619,Marks,36,0),"")</f>
        <v/>
      </c>
      <c r="J1625" s="119">
        <f>IFERROR(VLOOKUP(N1619,Marks,37,0),"")</f>
        <v>0</v>
      </c>
      <c r="K1625" s="391" t="str">
        <f>IFERROR(VLOOKUP(N1619,Marks,38,0),"")</f>
        <v/>
      </c>
      <c r="L1625" s="391" t="str">
        <f>IFERROR(VLOOKUP(N1619,Marks,39,0),"")</f>
        <v/>
      </c>
      <c r="M1625" s="391" t="str">
        <f>IFERROR(VLOOKUP(N1619,Marks,40,0),"")</f>
        <v/>
      </c>
      <c r="N1625" s="117" t="str">
        <f>IFERROR(VLOOKUP(N1619,Marks,41,0),"")</f>
        <v/>
      </c>
      <c r="O1625" s="119" t="str">
        <f>IFERROR(VLOOKUP(N1619,Marks,42,0),"")</f>
        <v/>
      </c>
      <c r="P1625" s="323" t="str">
        <f>IFERROR(VLOOKUP(N1619,Marks,48,0),"")</f>
        <v/>
      </c>
      <c r="Q1625" s="770"/>
      <c r="R1625" s="122" t="str">
        <f>'Result Sheet'!$AE$4</f>
        <v xml:space="preserve">अंग्रेजी </v>
      </c>
      <c r="S1625" s="391" t="str">
        <f>IFERROR(VLOOKUP(AD1619,Marks,30,0),"")</f>
        <v/>
      </c>
      <c r="T1625" s="391" t="str">
        <f>IFERROR(VLOOKUP(AD1619,Marks,31,0),"")</f>
        <v/>
      </c>
      <c r="U1625" s="117" t="str">
        <f>IFERROR(VLOOKUP(AD1619,Marks,32,0),"")</f>
        <v/>
      </c>
      <c r="V1625" s="391" t="str">
        <f>IFERROR(VLOOKUP(AD1619,Marks,33,0),"")</f>
        <v/>
      </c>
      <c r="W1625" s="391" t="str">
        <f>IFERROR(VLOOKUP(AD1619,Marks,34,0),"")</f>
        <v/>
      </c>
      <c r="X1625" s="391" t="str">
        <f>IFERROR(VLOOKUP(AD1619,Marks,35,0),"")</f>
        <v/>
      </c>
      <c r="Y1625" s="117" t="str">
        <f>IFERROR(VLOOKUP(AD1619,Marks,36,0),"")</f>
        <v/>
      </c>
      <c r="Z1625" s="119">
        <f>IFERROR(VLOOKUP(AD1619,Marks,37,0),"")</f>
        <v>0</v>
      </c>
      <c r="AA1625" s="391" t="str">
        <f>IFERROR(VLOOKUP(AD1619,Marks,38,0),"")</f>
        <v/>
      </c>
      <c r="AB1625" s="391" t="str">
        <f>IFERROR(VLOOKUP(AD1619,Marks,39,0),"")</f>
        <v/>
      </c>
      <c r="AC1625" s="391" t="str">
        <f>IFERROR(VLOOKUP(AD1619,Marks,40,0),"")</f>
        <v/>
      </c>
      <c r="AD1625" s="117" t="str">
        <f>IFERROR(VLOOKUP(AD1619,Marks,41,0),"")</f>
        <v/>
      </c>
      <c r="AE1625" s="119" t="str">
        <f>IFERROR(VLOOKUP(AD1619,Marks,42,0),"")</f>
        <v/>
      </c>
      <c r="AF1625" s="323" t="str">
        <f>IFERROR(VLOOKUP(AD1619,Marks,48,0),"")</f>
        <v/>
      </c>
    </row>
    <row r="1626" spans="1:32" ht="21" customHeight="1">
      <c r="A1626" s="166" t="str">
        <f>IF(N1619="","",A1625+1)</f>
        <v/>
      </c>
      <c r="B1626" s="122" t="str">
        <f>'Result Sheet'!$AX$4</f>
        <v xml:space="preserve">गणित </v>
      </c>
      <c r="C1626" s="391" t="str">
        <f>IFERROR(VLOOKUP(N1619,Marks,49,0),"")</f>
        <v/>
      </c>
      <c r="D1626" s="391" t="str">
        <f>IFERROR(VLOOKUP(N1619,Marks,50,0),"")</f>
        <v/>
      </c>
      <c r="E1626" s="117" t="str">
        <f>IFERROR(VLOOKUP(N1619,Marks,51,0),"")</f>
        <v/>
      </c>
      <c r="F1626" s="391" t="str">
        <f>IFERROR(VLOOKUP(N1619,Marks,52,0),"")</f>
        <v/>
      </c>
      <c r="G1626" s="391" t="str">
        <f>IFERROR(VLOOKUP(N1619,Marks,53,0),"")</f>
        <v/>
      </c>
      <c r="H1626" s="391" t="str">
        <f>IFERROR(VLOOKUP(N1619,Marks,54,0),"")</f>
        <v/>
      </c>
      <c r="I1626" s="117" t="str">
        <f>IFERROR(VLOOKUP(N1619,Marks,55,0),"")</f>
        <v/>
      </c>
      <c r="J1626" s="119">
        <f>IFERROR(VLOOKUP(N1619,Marks,56,0),"")</f>
        <v>0</v>
      </c>
      <c r="K1626" s="391" t="str">
        <f>IFERROR(VLOOKUP(N1619,Marks,57,0),"")</f>
        <v/>
      </c>
      <c r="L1626" s="391" t="str">
        <f>IFERROR(VLOOKUP(N1619,Marks,58,0),"")</f>
        <v/>
      </c>
      <c r="M1626" s="391" t="str">
        <f>IFERROR(VLOOKUP(N1619,Marks,59,0),"")</f>
        <v/>
      </c>
      <c r="N1626" s="117" t="str">
        <f>IFERROR(VLOOKUP(N1619,Marks,60,0),"")</f>
        <v/>
      </c>
      <c r="O1626" s="119" t="str">
        <f>IFERROR(VLOOKUP(N1619,Marks,61,0),"")</f>
        <v/>
      </c>
      <c r="P1626" s="323" t="str">
        <f>IFERROR(VLOOKUP(N1619,Marks,67,0),"")</f>
        <v/>
      </c>
      <c r="Q1626" s="770"/>
      <c r="R1626" s="122" t="str">
        <f>'Result Sheet'!$AX$4</f>
        <v xml:space="preserve">गणित </v>
      </c>
      <c r="S1626" s="391" t="str">
        <f>IFERROR(VLOOKUP(AD1619,Marks,49,0),"")</f>
        <v/>
      </c>
      <c r="T1626" s="391" t="str">
        <f>IFERROR(VLOOKUP(AD1619,Marks,50,0),"")</f>
        <v/>
      </c>
      <c r="U1626" s="117" t="str">
        <f>IFERROR(VLOOKUP(AD1619,Marks,51,0),"")</f>
        <v/>
      </c>
      <c r="V1626" s="391" t="str">
        <f>IFERROR(VLOOKUP(AD1619,Marks,52,0),"")</f>
        <v/>
      </c>
      <c r="W1626" s="391" t="str">
        <f>IFERROR(VLOOKUP(AD1619,Marks,53,0),"")</f>
        <v/>
      </c>
      <c r="X1626" s="391" t="str">
        <f>IFERROR(VLOOKUP(AD1619,Marks,54,0),"")</f>
        <v/>
      </c>
      <c r="Y1626" s="117" t="str">
        <f>IFERROR(VLOOKUP(AD1619,Marks,55,0),"")</f>
        <v/>
      </c>
      <c r="Z1626" s="119">
        <f>IFERROR(VLOOKUP(AD1619,Marks,56,0),"")</f>
        <v>0</v>
      </c>
      <c r="AA1626" s="391" t="str">
        <f>IFERROR(VLOOKUP(AD1619,Marks,57,0),"")</f>
        <v/>
      </c>
      <c r="AB1626" s="391" t="str">
        <f>IFERROR(VLOOKUP(AD1619,Marks,58,0),"")</f>
        <v/>
      </c>
      <c r="AC1626" s="391" t="str">
        <f>IFERROR(VLOOKUP(AD1619,Marks,59,0),"")</f>
        <v/>
      </c>
      <c r="AD1626" s="117" t="str">
        <f>IFERROR(VLOOKUP(AD1619,Marks,60,0),"")</f>
        <v/>
      </c>
      <c r="AE1626" s="119" t="str">
        <f>IFERROR(VLOOKUP(AD1619,Marks,61,0),"")</f>
        <v/>
      </c>
      <c r="AF1626" s="323" t="str">
        <f>IFERROR(VLOOKUP(AD1619,Marks,67,0),"")</f>
        <v/>
      </c>
    </row>
    <row r="1627" spans="1:32" ht="21" customHeight="1">
      <c r="A1627" s="166" t="str">
        <f>IF(N1619="","",A1626+1)</f>
        <v/>
      </c>
      <c r="B1627" s="122" t="str">
        <f>'Result Sheet'!$BQ$4</f>
        <v xml:space="preserve">पर्यावरण अध्ययन </v>
      </c>
      <c r="C1627" s="391" t="str">
        <f>IFERROR(VLOOKUP(N1619,Marks,68,0),"")</f>
        <v/>
      </c>
      <c r="D1627" s="391" t="str">
        <f>IFERROR(VLOOKUP(N1619,Marks,69,0),"")</f>
        <v/>
      </c>
      <c r="E1627" s="117" t="str">
        <f>IFERROR(VLOOKUP(N1619,Marks,70,0),"")</f>
        <v/>
      </c>
      <c r="F1627" s="391" t="str">
        <f>IFERROR(VLOOKUP(N1619,Marks,71,0),"")</f>
        <v/>
      </c>
      <c r="G1627" s="391" t="str">
        <f>IFERROR(VLOOKUP(N1619,Marks,72,0),"")</f>
        <v/>
      </c>
      <c r="H1627" s="391" t="str">
        <f>IFERROR(VLOOKUP(N1619,Marks,73,0),"")</f>
        <v/>
      </c>
      <c r="I1627" s="117" t="str">
        <f>IFERROR(VLOOKUP(N1619,Marks,74,0),"")</f>
        <v/>
      </c>
      <c r="J1627" s="119">
        <f>IFERROR(VLOOKUP(N1619,Marks,75,0),"")</f>
        <v>0</v>
      </c>
      <c r="K1627" s="391" t="str">
        <f>IFERROR(VLOOKUP(N1619,Marks,76,0),"")</f>
        <v/>
      </c>
      <c r="L1627" s="391" t="str">
        <f>IFERROR(VLOOKUP(N1619,Marks,77,0),"")</f>
        <v/>
      </c>
      <c r="M1627" s="391" t="str">
        <f>IFERROR(VLOOKUP(N1619,Marks,78,0),"")</f>
        <v/>
      </c>
      <c r="N1627" s="117" t="str">
        <f>IFERROR(VLOOKUP(N1619,Marks,79,0),"")</f>
        <v/>
      </c>
      <c r="O1627" s="119" t="str">
        <f>IFERROR(VLOOKUP(N1619,Marks,80,0),"")</f>
        <v/>
      </c>
      <c r="P1627" s="323" t="str">
        <f>IFERROR(VLOOKUP(N1619,Marks,86,0),"")</f>
        <v/>
      </c>
      <c r="Q1627" s="770"/>
      <c r="R1627" s="122" t="str">
        <f>'Result Sheet'!$BQ$4</f>
        <v xml:space="preserve">पर्यावरण अध्ययन </v>
      </c>
      <c r="S1627" s="391" t="str">
        <f>IFERROR(VLOOKUP(AD1619,Marks,68,0),"")</f>
        <v/>
      </c>
      <c r="T1627" s="391" t="str">
        <f>IFERROR(VLOOKUP(AD1619,Marks,69,0),"")</f>
        <v/>
      </c>
      <c r="U1627" s="117" t="str">
        <f>IFERROR(VLOOKUP(AD1619,Marks,70,0),"")</f>
        <v/>
      </c>
      <c r="V1627" s="391" t="str">
        <f>IFERROR(VLOOKUP(AD1619,Marks,71,0),"")</f>
        <v/>
      </c>
      <c r="W1627" s="391" t="str">
        <f>IFERROR(VLOOKUP(AD1619,Marks,72,0),"")</f>
        <v/>
      </c>
      <c r="X1627" s="391" t="str">
        <f>IFERROR(VLOOKUP(AD1619,Marks,73,0),"")</f>
        <v/>
      </c>
      <c r="Y1627" s="117" t="str">
        <f>IFERROR(VLOOKUP(AD1619,Marks,74,0),"")</f>
        <v/>
      </c>
      <c r="Z1627" s="119">
        <f>IFERROR(VLOOKUP(AD1619,Marks,75,0),"")</f>
        <v>0</v>
      </c>
      <c r="AA1627" s="391" t="str">
        <f>IFERROR(VLOOKUP(AD1619,Marks,76,0),"")</f>
        <v/>
      </c>
      <c r="AB1627" s="391" t="str">
        <f>IFERROR(VLOOKUP(AD1619,Marks,77,0),"")</f>
        <v/>
      </c>
      <c r="AC1627" s="391" t="str">
        <f>IFERROR(VLOOKUP(AD1619,Marks,78,0),"")</f>
        <v/>
      </c>
      <c r="AD1627" s="117" t="str">
        <f>IFERROR(VLOOKUP(AD1619,Marks,79,0),"")</f>
        <v/>
      </c>
      <c r="AE1627" s="119" t="str">
        <f>IFERROR(VLOOKUP(AD1619,Marks,80,0),"")</f>
        <v/>
      </c>
      <c r="AF1627" s="323" t="str">
        <f>IFERROR(VLOOKUP(AD1619,Marks,86,0),"")</f>
        <v/>
      </c>
    </row>
    <row r="1628" spans="1:32" ht="25.5" customHeight="1">
      <c r="A1628" s="166" t="str">
        <f>IF(N1619="","",A1627+1)</f>
        <v/>
      </c>
      <c r="B1628" s="392" t="s">
        <v>215</v>
      </c>
      <c r="C1628" s="120" t="str">
        <f>IF(AND(C1624="",C1625="",C1626="",C1627=""),"",IF(OR(C1616=1,C1616=2),SUM(C1624:C1626),SUM(C1624:C1627)))</f>
        <v/>
      </c>
      <c r="D1628" s="120" t="str">
        <f>IF(AND(D1624="",D1625="",D1626="",D1627=""),"",IF(OR(C1616=1,C1616=2),SUM(D1624:D1626),SUM(D1624:D1627)))</f>
        <v/>
      </c>
      <c r="E1628" s="120" t="str">
        <f>IF(AND(E1624="",E1625="",E1626="",E1627=""),"",IF(OR(C1616=1,C1616=2),SUM(E1624:E1626),SUM(E1624:E1627)))</f>
        <v/>
      </c>
      <c r="F1628" s="120" t="str">
        <f>IF(AND(F1624="",F1625="",F1626="",F1627=""),"",IF(OR(C1616=1,C1616=2),SUM(F1624:F1626),SUM(F1624:F1627)))</f>
        <v/>
      </c>
      <c r="G1628" s="120" t="str">
        <f>IF(AND(G1624="",G1625="",G1626="",G1627=""),"",IF(OR(C1616=1,C1616=2),SUM(G1624:G1626),SUM(G1624:G1627)))</f>
        <v/>
      </c>
      <c r="H1628" s="120" t="str">
        <f>IF(AND(H1624="",H1625="",H1626="",H1627=""),"",IF(OR(C1616=1,C1616=2),SUM(H1624:H1626),SUM(H1624:H1627)))</f>
        <v/>
      </c>
      <c r="I1628" s="120" t="str">
        <f>IF(AND(I1624="",I1625="",I1626="",I1627=""),"",IF(OR(C1616=1,C1616=2),SUM(I1624:I1626),SUM(I1624:I1627)))</f>
        <v/>
      </c>
      <c r="J1628" s="120">
        <f>IF(AND(J1624="",J1625="",J1626="",J1627=""),"",IF(OR(C1616=1,C1616=2),SUM(J1624:J1626),SUM(J1624:J1627)))</f>
        <v>0</v>
      </c>
      <c r="K1628" s="120" t="str">
        <f>IF(AND(K1624="",K1625="",K1626="",K1627=""),"",IF(OR(C1616=1,C1616=2),SUM(K1624:K1626),SUM(K1624:K1627)))</f>
        <v/>
      </c>
      <c r="L1628" s="120" t="str">
        <f>IF(AND(L1624="",L1625="",L1626="",L1627=""),"",IF(OR(C1616=1,C1616=2),SUM(L1624:L1626),SUM(L1624:L1627)))</f>
        <v/>
      </c>
      <c r="M1628" s="120" t="str">
        <f>IF(AND(M1624="",M1625="",M1626="",M1627=""),"",IF(OR(C1616=1,C1616=2),SUM(M1624:M1626),SUM(M1624:M1627)))</f>
        <v/>
      </c>
      <c r="N1628" s="120" t="str">
        <f>IF(AND(N1624="",N1625="",N1626="",N1627=""),"",IF(OR(C1616=1,C1616=2),SUM(N1624:N1626),SUM(N1624:N1627)))</f>
        <v/>
      </c>
      <c r="O1628" s="120" t="str">
        <f>IF(AND(O1624="",O1625="",O1626="",O1627=""),"",IF(OR(C1616=1,C1616=2),SUM(O1624:O1626),SUM(O1624:O1627)))</f>
        <v/>
      </c>
      <c r="P1628" s="326" t="str">
        <f>IF(OR(N1619="",E1617="",O1628=""),"",IF(O1628&gt;=81%*P1623,"A",IF(O1628&gt;=61%*P1623,"B",IF(O1628&gt;=41%*P1623,"C",IF(O1628&gt;=21%*P1623,"D","E")))))</f>
        <v/>
      </c>
      <c r="Q1628" s="770"/>
      <c r="R1628" s="392" t="s">
        <v>215</v>
      </c>
      <c r="S1628" s="120" t="str">
        <f>IF(AND(S1624="",S1625="",S1626="",S1627=""),"",IF(OR(S1616=1,S1616=2),SUM(S1624:S1626),SUM(S1624:S1627)))</f>
        <v/>
      </c>
      <c r="T1628" s="120" t="str">
        <f>IF(AND(T1624="",T1625="",T1626="",T1627=""),"",IF(OR(S1616=1,S1616=2),SUM(T1624:T1626),SUM(T1624:T1627)))</f>
        <v/>
      </c>
      <c r="U1628" s="120" t="str">
        <f>IF(AND(U1624="",U1625="",U1626="",U1627=""),"",IF(OR(S1616=1,S1616=2),SUM(U1624:U1626),SUM(U1624:U1627)))</f>
        <v/>
      </c>
      <c r="V1628" s="120" t="str">
        <f>IF(AND(V1624="",V1625="",V1626="",V1627=""),"",IF(OR(S1616=1,S1616=2),SUM(V1624:V1626),SUM(V1624:V1627)))</f>
        <v/>
      </c>
      <c r="W1628" s="120" t="str">
        <f>IF(AND(W1624="",W1625="",W1626="",W1627=""),"",IF(OR(S1616=1,S1616=2),SUM(W1624:W1626),SUM(W1624:W1627)))</f>
        <v/>
      </c>
      <c r="X1628" s="120" t="str">
        <f>IF(AND(X1624="",X1625="",X1626="",X1627=""),"",IF(OR(S1616=1,S1616=2),SUM(X1624:X1626),SUM(X1624:X1627)))</f>
        <v/>
      </c>
      <c r="Y1628" s="120" t="str">
        <f>IF(AND(Y1624="",Y1625="",Y1626="",Y1627=""),"",IF(OR(S1616=1,S1616=2),SUM(Y1624:Y1626),SUM(Y1624:Y1627)))</f>
        <v/>
      </c>
      <c r="Z1628" s="120">
        <f>IF(AND(Z1624="",Z1625="",Z1626="",Z1627=""),"",IF(OR(S1616=1,S1616=2),SUM(Z1624:Z1626),SUM(Z1624:Z1627)))</f>
        <v>0</v>
      </c>
      <c r="AA1628" s="120" t="str">
        <f>IF(AND(AA1624="",AA1625="",AA1626="",AA1627=""),"",IF(OR(S1616=1,S1616=2),SUM(AA1624:AA1626),SUM(AA1624:AA1627)))</f>
        <v/>
      </c>
      <c r="AB1628" s="120" t="str">
        <f>IF(AND(AB1624="",AB1625="",AB1626="",AB1627=""),"",IF(OR(S1616=1,S1616=2),SUM(AB1624:AB1626),SUM(AB1624:AB1627)))</f>
        <v/>
      </c>
      <c r="AC1628" s="120" t="str">
        <f>IF(AND(AC1624="",AC1625="",AC1626="",AC1627=""),"",IF(OR(S1616=1,S1616=2),SUM(AC1624:AC1626),SUM(AC1624:AC1627)))</f>
        <v/>
      </c>
      <c r="AD1628" s="120" t="str">
        <f>IF(AND(AD1624="",AD1625="",AD1626="",AD1627=""),"",IF(OR(S1616=1,S1616=2),SUM(AD1624:AD1626),SUM(AD1624:AD1627)))</f>
        <v/>
      </c>
      <c r="AE1628" s="120" t="str">
        <f>IF(AND(AE1624="",AE1625="",AE1626="",AE1627=""),"",IF(OR(S1616=1,S1616=2),SUM(AE1624:AE1626),SUM(AE1624:AE1627)))</f>
        <v/>
      </c>
      <c r="AF1628" s="326" t="str">
        <f>IF(OR(AD1619="",U1617="",AE1628=""),"",IF(AE1628&gt;=81%*AF1623,"A",IF(AE1628&gt;=61%*AF1623,"B",IF(AE1628&gt;=41%*AF1623,"C",IF(AE1628&gt;=21%*AF1623,"D","E")))))</f>
        <v/>
      </c>
    </row>
    <row r="1629" spans="1:32" ht="9" customHeight="1">
      <c r="A1629" s="166" t="str">
        <f>IF(N1619="","",A1628+1)</f>
        <v/>
      </c>
      <c r="B1629" s="737"/>
      <c r="C1629" s="737"/>
      <c r="D1629" s="737"/>
      <c r="E1629" s="737"/>
      <c r="F1629" s="737"/>
      <c r="G1629" s="737"/>
      <c r="H1629" s="737"/>
      <c r="I1629" s="737"/>
      <c r="J1629" s="737"/>
      <c r="K1629" s="737"/>
      <c r="L1629" s="737"/>
      <c r="M1629" s="737"/>
      <c r="N1629" s="737"/>
      <c r="O1629" s="737"/>
      <c r="P1629" s="737"/>
      <c r="Q1629" s="770"/>
      <c r="R1629" s="737"/>
      <c r="S1629" s="737"/>
      <c r="T1629" s="737"/>
      <c r="U1629" s="737"/>
      <c r="V1629" s="737"/>
      <c r="W1629" s="737"/>
      <c r="X1629" s="737"/>
      <c r="Y1629" s="737"/>
      <c r="Z1629" s="737"/>
      <c r="AA1629" s="737"/>
      <c r="AB1629" s="737"/>
      <c r="AC1629" s="737"/>
      <c r="AD1629" s="737"/>
      <c r="AE1629" s="737"/>
      <c r="AF1629" s="737"/>
    </row>
    <row r="1630" spans="1:32" ht="22.5" customHeight="1">
      <c r="A1630" s="166" t="str">
        <f>IF(N1619="","",A1629+1)</f>
        <v/>
      </c>
      <c r="B1630" s="738" t="s">
        <v>213</v>
      </c>
      <c r="C1630" s="738"/>
      <c r="D1630" s="739" t="s">
        <v>229</v>
      </c>
      <c r="E1630" s="740"/>
      <c r="F1630" s="393" t="s">
        <v>186</v>
      </c>
      <c r="G1630" s="738" t="s">
        <v>213</v>
      </c>
      <c r="H1630" s="738"/>
      <c r="I1630" s="739" t="s">
        <v>229</v>
      </c>
      <c r="J1630" s="740"/>
      <c r="K1630" s="393" t="s">
        <v>186</v>
      </c>
      <c r="L1630" s="738" t="s">
        <v>213</v>
      </c>
      <c r="M1630" s="738"/>
      <c r="N1630" s="739" t="s">
        <v>229</v>
      </c>
      <c r="O1630" s="740"/>
      <c r="P1630" s="393" t="s">
        <v>186</v>
      </c>
      <c r="Q1630" s="770"/>
      <c r="R1630" s="738" t="s">
        <v>213</v>
      </c>
      <c r="S1630" s="738"/>
      <c r="T1630" s="739" t="s">
        <v>229</v>
      </c>
      <c r="U1630" s="740"/>
      <c r="V1630" s="393" t="s">
        <v>186</v>
      </c>
      <c r="W1630" s="738" t="s">
        <v>213</v>
      </c>
      <c r="X1630" s="738"/>
      <c r="Y1630" s="739" t="s">
        <v>229</v>
      </c>
      <c r="Z1630" s="740"/>
      <c r="AA1630" s="393" t="s">
        <v>186</v>
      </c>
      <c r="AB1630" s="738" t="s">
        <v>213</v>
      </c>
      <c r="AC1630" s="738"/>
      <c r="AD1630" s="739" t="s">
        <v>229</v>
      </c>
      <c r="AE1630" s="740"/>
      <c r="AF1630" s="393" t="s">
        <v>186</v>
      </c>
    </row>
    <row r="1631" spans="1:32" ht="21.75" customHeight="1">
      <c r="A1631" s="166" t="str">
        <f>IF(N1619="","",A1630+1)</f>
        <v/>
      </c>
      <c r="B1631" s="741" t="s">
        <v>221</v>
      </c>
      <c r="C1631" s="742"/>
      <c r="D1631" s="742"/>
      <c r="E1631" s="119" t="str">
        <f>IFERROR(VLOOKUP(N1619,Marks,90,0),"")</f>
        <v/>
      </c>
      <c r="F1631" s="130" t="str">
        <f>IFERROR(VLOOKUP(N1619,Marks,94,0),"")</f>
        <v/>
      </c>
      <c r="G1631" s="741" t="s">
        <v>192</v>
      </c>
      <c r="H1631" s="742"/>
      <c r="I1631" s="742"/>
      <c r="J1631" s="119" t="str">
        <f>IFERROR(VLOOKUP(N1619,Marks,98,0),"")</f>
        <v/>
      </c>
      <c r="K1631" s="130" t="str">
        <f>IFERROR(VLOOKUP(N1619,Marks,102,0),"")</f>
        <v/>
      </c>
      <c r="L1631" s="743" t="s">
        <v>193</v>
      </c>
      <c r="M1631" s="744"/>
      <c r="N1631" s="744"/>
      <c r="O1631" s="119" t="str">
        <f>IFERROR(VLOOKUP(N1619,Marks,106,0),"")</f>
        <v/>
      </c>
      <c r="P1631" s="130" t="str">
        <f>IFERROR(VLOOKUP(N1619,Marks,110,0),"")</f>
        <v/>
      </c>
      <c r="Q1631" s="770"/>
      <c r="R1631" s="740" t="s">
        <v>221</v>
      </c>
      <c r="S1631" s="740"/>
      <c r="T1631" s="740"/>
      <c r="U1631" s="119" t="str">
        <f>IFERROR(VLOOKUP(AD1619,Marks,90,0),"")</f>
        <v/>
      </c>
      <c r="V1631" s="130" t="str">
        <f>IFERROR(VLOOKUP(AD1619,Marks,94,0),"")</f>
        <v/>
      </c>
      <c r="W1631" s="740" t="s">
        <v>192</v>
      </c>
      <c r="X1631" s="740"/>
      <c r="Y1631" s="740"/>
      <c r="Z1631" s="119" t="str">
        <f>IFERROR(VLOOKUP(AD1619,Marks,98,0),"")</f>
        <v/>
      </c>
      <c r="AA1631" s="130" t="str">
        <f>IFERROR(VLOOKUP(AD1619,Marks,102,0),"")</f>
        <v/>
      </c>
      <c r="AB1631" s="745" t="s">
        <v>193</v>
      </c>
      <c r="AC1631" s="745"/>
      <c r="AD1631" s="745"/>
      <c r="AE1631" s="119" t="str">
        <f>IFERROR(VLOOKUP(AD1619,Marks,106,0),"")</f>
        <v/>
      </c>
      <c r="AF1631" s="130" t="str">
        <f>IFERROR(VLOOKUP(AD1619,Marks,110,0),"")</f>
        <v/>
      </c>
    </row>
    <row r="1632" spans="1:32" ht="21" customHeight="1">
      <c r="A1632" s="166" t="str">
        <f>IF(N1619="","",A1631+1)</f>
        <v/>
      </c>
      <c r="B1632" s="732" t="s">
        <v>216</v>
      </c>
      <c r="C1632" s="732"/>
      <c r="D1632" s="732"/>
      <c r="E1632" s="746" t="str">
        <f>IFERROR(VLOOKUP(N1619,Marks,116,0),"")</f>
        <v/>
      </c>
      <c r="F1632" s="746"/>
      <c r="G1632" s="746"/>
      <c r="H1632" s="746"/>
      <c r="I1632" s="732" t="s">
        <v>217</v>
      </c>
      <c r="J1632" s="732"/>
      <c r="K1632" s="732"/>
      <c r="L1632" s="732"/>
      <c r="M1632" s="747" t="str">
        <f>IFERROR(VLOOKUP(N1619,Marks,117,0),"")</f>
        <v/>
      </c>
      <c r="N1632" s="747"/>
      <c r="O1632" s="747"/>
      <c r="P1632" s="747"/>
      <c r="Q1632" s="770"/>
      <c r="R1632" s="732" t="s">
        <v>216</v>
      </c>
      <c r="S1632" s="732"/>
      <c r="T1632" s="732"/>
      <c r="U1632" s="746" t="str">
        <f>IFERROR(VLOOKUP(AD1619,Marks,116,0),"")</f>
        <v/>
      </c>
      <c r="V1632" s="746"/>
      <c r="W1632" s="746"/>
      <c r="X1632" s="746"/>
      <c r="Y1632" s="732" t="s">
        <v>217</v>
      </c>
      <c r="Z1632" s="732"/>
      <c r="AA1632" s="732"/>
      <c r="AB1632" s="732"/>
      <c r="AC1632" s="747" t="str">
        <f>IFERROR(VLOOKUP(AD1619,Marks,117,0),"")</f>
        <v/>
      </c>
      <c r="AD1632" s="747"/>
      <c r="AE1632" s="747"/>
      <c r="AF1632" s="747"/>
    </row>
    <row r="1633" spans="1:32" ht="21" customHeight="1">
      <c r="A1633" s="166" t="str">
        <f>IF(N1619="","",A1632+1)</f>
        <v/>
      </c>
      <c r="B1633" s="732" t="s">
        <v>218</v>
      </c>
      <c r="C1633" s="732"/>
      <c r="D1633" s="732"/>
      <c r="E1633" s="774" t="str">
        <f>IFERROR(VLOOKUP(N1619,Marks,115,0),"")</f>
        <v/>
      </c>
      <c r="F1633" s="774"/>
      <c r="G1633" s="774"/>
      <c r="H1633" s="774"/>
      <c r="I1633" s="732" t="s">
        <v>219</v>
      </c>
      <c r="J1633" s="732"/>
      <c r="K1633" s="732"/>
      <c r="L1633" s="732"/>
      <c r="M1633" s="733" t="str">
        <f>IFERROR(VLOOKUP(N1619,Marks,112,0),"")</f>
        <v/>
      </c>
      <c r="N1633" s="733"/>
      <c r="O1633" s="733"/>
      <c r="P1633" s="733"/>
      <c r="Q1633" s="770"/>
      <c r="R1633" s="732" t="s">
        <v>218</v>
      </c>
      <c r="S1633" s="732"/>
      <c r="T1633" s="732"/>
      <c r="U1633" s="774" t="str">
        <f>IFERROR(VLOOKUP(AD1619,Marks,115,0),"")</f>
        <v/>
      </c>
      <c r="V1633" s="774"/>
      <c r="W1633" s="774"/>
      <c r="X1633" s="774"/>
      <c r="Y1633" s="732" t="s">
        <v>219</v>
      </c>
      <c r="Z1633" s="732"/>
      <c r="AA1633" s="732"/>
      <c r="AB1633" s="732"/>
      <c r="AC1633" s="733" t="str">
        <f>IFERROR(VLOOKUP(AD1619,Marks,112,0),"")</f>
        <v/>
      </c>
      <c r="AD1633" s="733"/>
      <c r="AE1633" s="733"/>
      <c r="AF1633" s="733"/>
    </row>
    <row r="1634" spans="1:32" ht="21" customHeight="1">
      <c r="A1634" s="166" t="str">
        <f>IF(N1619="","",A1633+1)</f>
        <v/>
      </c>
      <c r="B1634" s="732" t="s">
        <v>220</v>
      </c>
      <c r="C1634" s="732"/>
      <c r="D1634" s="732"/>
      <c r="E1634" s="324" t="str">
        <f>IFERROR(VLOOKUP(N1619,Marks,113,0),"")</f>
        <v/>
      </c>
      <c r="F1634" s="325" t="s">
        <v>341</v>
      </c>
      <c r="G1634" s="734" t="str">
        <f>IF(OR(N1619="",E1617="",O1628=""),"",IF(O1628&gt;=81%*P1623,"A",IF(O1628&gt;=61%*P1623,"B",IF(O1628&gt;=41%*P1623,"C",IF(O1628&gt;=21%*P1623,"D","E")))))</f>
        <v/>
      </c>
      <c r="H1634" s="734"/>
      <c r="I1634" s="732" t="s">
        <v>222</v>
      </c>
      <c r="J1634" s="732"/>
      <c r="K1634" s="732"/>
      <c r="L1634" s="732"/>
      <c r="M1634" s="769" t="str">
        <f>IFERROR(VLOOKUP(N1619,Marks,114,0),"")</f>
        <v/>
      </c>
      <c r="N1634" s="769"/>
      <c r="O1634" s="769"/>
      <c r="P1634" s="769"/>
      <c r="Q1634" s="770"/>
      <c r="R1634" s="732" t="s">
        <v>220</v>
      </c>
      <c r="S1634" s="732"/>
      <c r="T1634" s="732"/>
      <c r="U1634" s="324" t="str">
        <f>IFERROR(VLOOKUP(AD1619,Marks,113,0),"")</f>
        <v/>
      </c>
      <c r="V1634" s="325" t="s">
        <v>341</v>
      </c>
      <c r="W1634" s="734" t="str">
        <f>IF(OR(AD1619="",U1617="",AE1628=""),"",IF(AE1628&gt;=81%*AF1623,"A",IF(AE1628&gt;=61%*AF1623,"B",IF(AE1628&gt;=41%*AF1623,"C",IF(AE1628&gt;=21%*AF1623,"D","E")))))</f>
        <v/>
      </c>
      <c r="X1634" s="734"/>
      <c r="Y1634" s="732" t="s">
        <v>222</v>
      </c>
      <c r="Z1634" s="732"/>
      <c r="AA1634" s="732"/>
      <c r="AB1634" s="732"/>
      <c r="AC1634" s="769" t="str">
        <f>IFERROR(VLOOKUP(AD1619,Marks,114,0),"")</f>
        <v/>
      </c>
      <c r="AD1634" s="769"/>
      <c r="AE1634" s="769"/>
      <c r="AF1634" s="769"/>
    </row>
    <row r="1635" spans="1:32" ht="21" customHeight="1">
      <c r="A1635" s="166" t="str">
        <f>IF(N1619="","",A1634+1)</f>
        <v/>
      </c>
      <c r="B1635" s="768" t="s">
        <v>228</v>
      </c>
      <c r="C1635" s="768"/>
      <c r="D1635" s="768"/>
      <c r="E1635" s="735">
        <f>'Master sheet'!$C$10</f>
        <v>44697</v>
      </c>
      <c r="F1635" s="735"/>
      <c r="G1635" s="735"/>
      <c r="H1635" s="318"/>
      <c r="I1635" s="121"/>
      <c r="J1635" s="121"/>
      <c r="K1635" s="76"/>
      <c r="L1635" s="121"/>
      <c r="M1635" s="121"/>
      <c r="N1635" s="121"/>
      <c r="O1635" s="121"/>
      <c r="P1635" s="121"/>
      <c r="Q1635" s="770"/>
      <c r="R1635" s="768" t="s">
        <v>228</v>
      </c>
      <c r="S1635" s="768"/>
      <c r="T1635" s="768"/>
      <c r="U1635" s="735">
        <f>'Master sheet'!$C$10</f>
        <v>44697</v>
      </c>
      <c r="V1635" s="735"/>
      <c r="W1635" s="735"/>
      <c r="X1635" s="121"/>
      <c r="Y1635" s="121"/>
      <c r="Z1635" s="121"/>
      <c r="AA1635" s="76"/>
      <c r="AB1635" s="121"/>
      <c r="AC1635" s="121"/>
      <c r="AD1635" s="121"/>
      <c r="AE1635" s="121"/>
      <c r="AF1635" s="121"/>
    </row>
    <row r="1636" spans="1:32" ht="43.5" customHeight="1">
      <c r="A1636" s="166" t="str">
        <f>IF(N1619="","",A1635+1)</f>
        <v/>
      </c>
      <c r="B1636" s="755" t="str">
        <f>IF(AND(C1616=1),CONCATENATE("( ",UPPER('Master sheet'!$F$10)," )"),IF(AND(C1616=2),CONCATENATE("( ",UPPER('Master sheet'!$F$18)," )"),IF(AND(C1616=3),CONCATENATE("( ",UPPER('Master sheet'!$J$10)," )"),IF(AND(C1616=4),CONCATENATE("( ",UPPER('Master sheet'!$J$18)," )"),""))))</f>
        <v/>
      </c>
      <c r="C1636" s="755"/>
      <c r="D1636" s="755"/>
      <c r="E1636" s="755"/>
      <c r="F1636" s="756" t="str">
        <f>IF(AND(N1619=""),"",CONCATENATE("(",'Master sheet'!$C$14," )"))</f>
        <v/>
      </c>
      <c r="G1636" s="756"/>
      <c r="H1636" s="756"/>
      <c r="I1636" s="756"/>
      <c r="J1636" s="756"/>
      <c r="K1636" s="756" t="str">
        <f>IF(AND(N1619=""),"",CONCATENATE("(",'Master sheet'!$C$12," )"))</f>
        <v/>
      </c>
      <c r="L1636" s="756"/>
      <c r="M1636" s="756"/>
      <c r="N1636" s="756"/>
      <c r="O1636" s="756"/>
      <c r="P1636" s="756"/>
      <c r="Q1636" s="770"/>
      <c r="R1636" s="755" t="str">
        <f>IF(AND(S1616=1),CONCATENATE("( ",UPPER('Master sheet'!$F$10)," )"),IF(AND(S1616=2),CONCATENATE("( ",UPPER('Master sheet'!$F$18)," )"),IF(AND(S1616=3),CONCATENATE("( ",UPPER('Master sheet'!$J$10)," )"),IF(AND(S1616=4),CONCATENATE("( ",UPPER('Master sheet'!$J$18)," )"),""))))</f>
        <v/>
      </c>
      <c r="S1636" s="755"/>
      <c r="T1636" s="755"/>
      <c r="U1636" s="755"/>
      <c r="V1636" s="756" t="str">
        <f>IF(AND(AD1619=""),"",CONCATENATE("(",'Master sheet'!$C$14," )"))</f>
        <v/>
      </c>
      <c r="W1636" s="756"/>
      <c r="X1636" s="756"/>
      <c r="Y1636" s="756"/>
      <c r="Z1636" s="756"/>
      <c r="AA1636" s="756" t="str">
        <f>IF(AND(AD1619=""),"",CONCATENATE("(",'Master sheet'!$C$12," )"))</f>
        <v/>
      </c>
      <c r="AB1636" s="756"/>
      <c r="AC1636" s="756"/>
      <c r="AD1636" s="756"/>
      <c r="AE1636" s="756"/>
      <c r="AF1636" s="756"/>
    </row>
    <row r="1637" spans="1:32" ht="21.75" customHeight="1">
      <c r="A1637" s="166" t="str">
        <f>IF(N1619="","",A1636+1)</f>
        <v/>
      </c>
      <c r="B1637" s="757" t="s">
        <v>223</v>
      </c>
      <c r="C1637" s="757"/>
      <c r="D1637" s="757"/>
      <c r="E1637" s="757"/>
      <c r="F1637" s="758" t="s">
        <v>224</v>
      </c>
      <c r="G1637" s="758"/>
      <c r="H1637" s="758"/>
      <c r="I1637" s="758"/>
      <c r="J1637" s="758"/>
      <c r="K1637" s="757" t="s">
        <v>225</v>
      </c>
      <c r="L1637" s="757"/>
      <c r="M1637" s="757"/>
      <c r="N1637" s="757"/>
      <c r="O1637" s="757"/>
      <c r="P1637" s="757"/>
      <c r="Q1637" s="770"/>
      <c r="R1637" s="757" t="s">
        <v>223</v>
      </c>
      <c r="S1637" s="757"/>
      <c r="T1637" s="757"/>
      <c r="U1637" s="757"/>
      <c r="V1637" s="758" t="s">
        <v>224</v>
      </c>
      <c r="W1637" s="758"/>
      <c r="X1637" s="758"/>
      <c r="Y1637" s="758"/>
      <c r="Z1637" s="758"/>
      <c r="AA1637" s="757" t="s">
        <v>225</v>
      </c>
      <c r="AB1637" s="757"/>
      <c r="AC1637" s="757"/>
      <c r="AD1637" s="757"/>
      <c r="AE1637" s="757"/>
      <c r="AF1637" s="757"/>
    </row>
    <row r="1639" spans="1:32" ht="21.9" customHeight="1">
      <c r="A1639" s="165" t="str">
        <f>IF(N1645="","",1)</f>
        <v/>
      </c>
      <c r="B1639" s="759" t="s">
        <v>203</v>
      </c>
      <c r="C1639" s="759"/>
      <c r="D1639" s="759"/>
      <c r="E1639" s="759"/>
      <c r="F1639" s="759"/>
      <c r="G1639" s="759"/>
      <c r="H1639" s="759"/>
      <c r="I1639" s="759"/>
      <c r="J1639" s="759"/>
      <c r="K1639" s="759"/>
      <c r="L1639" s="759"/>
      <c r="M1639" s="759"/>
      <c r="N1639" s="759"/>
      <c r="O1639" s="759"/>
      <c r="P1639" s="759"/>
      <c r="Q1639" s="770" t="s">
        <v>249</v>
      </c>
      <c r="R1639" s="759" t="s">
        <v>203</v>
      </c>
      <c r="S1639" s="759"/>
      <c r="T1639" s="759"/>
      <c r="U1639" s="759"/>
      <c r="V1639" s="759"/>
      <c r="W1639" s="759"/>
      <c r="X1639" s="759"/>
      <c r="Y1639" s="759"/>
      <c r="Z1639" s="759"/>
      <c r="AA1639" s="759"/>
      <c r="AB1639" s="759"/>
      <c r="AC1639" s="759"/>
      <c r="AD1639" s="759"/>
      <c r="AE1639" s="759"/>
      <c r="AF1639" s="759"/>
    </row>
    <row r="1640" spans="1:32" ht="21.9" customHeight="1">
      <c r="A1640" s="166" t="str">
        <f>IF(N1645="","",A1639+1)</f>
        <v/>
      </c>
      <c r="B1640" s="771" t="s">
        <v>204</v>
      </c>
      <c r="C1640" s="771"/>
      <c r="D1640" s="771"/>
      <c r="E1640" s="771"/>
      <c r="F1640" s="771"/>
      <c r="G1640" s="771"/>
      <c r="H1640" s="771"/>
      <c r="I1640" s="771"/>
      <c r="J1640" s="771"/>
      <c r="K1640" s="771"/>
      <c r="L1640" s="771"/>
      <c r="M1640" s="771"/>
      <c r="N1640" s="771"/>
      <c r="O1640" s="771"/>
      <c r="P1640" s="771"/>
      <c r="Q1640" s="770"/>
      <c r="R1640" s="771" t="s">
        <v>204</v>
      </c>
      <c r="S1640" s="771"/>
      <c r="T1640" s="771"/>
      <c r="U1640" s="771"/>
      <c r="V1640" s="771"/>
      <c r="W1640" s="771"/>
      <c r="X1640" s="771"/>
      <c r="Y1640" s="771"/>
      <c r="Z1640" s="771"/>
      <c r="AA1640" s="771"/>
      <c r="AB1640" s="771"/>
      <c r="AC1640" s="771"/>
      <c r="AD1640" s="771"/>
      <c r="AE1640" s="771"/>
      <c r="AF1640" s="771"/>
    </row>
    <row r="1641" spans="1:32" ht="21.9" customHeight="1">
      <c r="A1641" s="166" t="str">
        <f>IF(N1645="","",A1640+1)</f>
        <v/>
      </c>
      <c r="B1641" s="772" t="s">
        <v>168</v>
      </c>
      <c r="C1641" s="772"/>
      <c r="D1641" s="772"/>
      <c r="E1641" s="773" t="str">
        <f>IF(AND(N1645=""),"",'Result Sheet'!$F$2)</f>
        <v/>
      </c>
      <c r="F1641" s="773"/>
      <c r="G1641" s="773"/>
      <c r="H1641" s="773"/>
      <c r="I1641" s="773"/>
      <c r="J1641" s="773"/>
      <c r="K1641" s="773"/>
      <c r="L1641" s="773"/>
      <c r="M1641" s="773"/>
      <c r="N1641" s="773"/>
      <c r="O1641" s="773"/>
      <c r="P1641" s="773"/>
      <c r="Q1641" s="770"/>
      <c r="R1641" s="772" t="s">
        <v>168</v>
      </c>
      <c r="S1641" s="772"/>
      <c r="T1641" s="772"/>
      <c r="U1641" s="773" t="str">
        <f>IF(AND(AD1645=""),"",'Result Sheet'!$F$2)</f>
        <v/>
      </c>
      <c r="V1641" s="773"/>
      <c r="W1641" s="773"/>
      <c r="X1641" s="773"/>
      <c r="Y1641" s="773"/>
      <c r="Z1641" s="773"/>
      <c r="AA1641" s="773"/>
      <c r="AB1641" s="773"/>
      <c r="AC1641" s="773"/>
      <c r="AD1641" s="773"/>
      <c r="AE1641" s="773"/>
      <c r="AF1641" s="773"/>
    </row>
    <row r="1642" spans="1:32" ht="21.9" customHeight="1">
      <c r="A1642" s="166" t="str">
        <f>IF(N1645="","",A1641+1)</f>
        <v/>
      </c>
      <c r="B1642" s="164" t="s">
        <v>169</v>
      </c>
      <c r="C1642" s="748" t="str">
        <f>IFERROR(VLOOKUP(N1645,Marks,2,0),"")</f>
        <v/>
      </c>
      <c r="D1642" s="748"/>
      <c r="E1642" s="766" t="s">
        <v>212</v>
      </c>
      <c r="F1642" s="766"/>
      <c r="G1642" s="766"/>
      <c r="H1642" s="748" t="str">
        <f>IFERROR(VLOOKUP(N1645,Marks,3,0),"")</f>
        <v/>
      </c>
      <c r="I1642" s="748"/>
      <c r="J1642" s="749" t="s">
        <v>205</v>
      </c>
      <c r="K1642" s="749"/>
      <c r="L1642" s="749"/>
      <c r="M1642" s="749"/>
      <c r="N1642" s="750" t="str">
        <f>IF(AND(N1645=""),"",'Marks Entry 1st'!$I$2)</f>
        <v/>
      </c>
      <c r="O1642" s="750"/>
      <c r="P1642" s="750"/>
      <c r="Q1642" s="770"/>
      <c r="R1642" s="164" t="s">
        <v>169</v>
      </c>
      <c r="S1642" s="748" t="str">
        <f>IFERROR(VLOOKUP(AD1645,Marks,2,0),"")</f>
        <v/>
      </c>
      <c r="T1642" s="748"/>
      <c r="U1642" s="766" t="s">
        <v>212</v>
      </c>
      <c r="V1642" s="766"/>
      <c r="W1642" s="766"/>
      <c r="X1642" s="748" t="str">
        <f>IFERROR(VLOOKUP(AD1645,Marks,3,0),"")</f>
        <v/>
      </c>
      <c r="Y1642" s="748"/>
      <c r="Z1642" s="749" t="s">
        <v>205</v>
      </c>
      <c r="AA1642" s="749"/>
      <c r="AB1642" s="749"/>
      <c r="AC1642" s="749"/>
      <c r="AD1642" s="750" t="str">
        <f>IF(AND(AD1645=""),"",'Marks Entry 1st'!$I$2)</f>
        <v/>
      </c>
      <c r="AE1642" s="750"/>
      <c r="AF1642" s="750"/>
    </row>
    <row r="1643" spans="1:32" ht="21.9" customHeight="1">
      <c r="A1643" s="166" t="str">
        <f>IF(N1645="","",A1642+1)</f>
        <v/>
      </c>
      <c r="B1643" s="751" t="s">
        <v>206</v>
      </c>
      <c r="C1643" s="751"/>
      <c r="D1643" s="751"/>
      <c r="E1643" s="752" t="str">
        <f>IFERROR(VLOOKUP(N1645,Marks,6,0),"")</f>
        <v/>
      </c>
      <c r="F1643" s="752"/>
      <c r="G1643" s="752"/>
      <c r="H1643" s="752"/>
      <c r="I1643" s="752"/>
      <c r="J1643" s="753" t="s">
        <v>209</v>
      </c>
      <c r="K1643" s="753"/>
      <c r="L1643" s="753"/>
      <c r="M1643" s="753"/>
      <c r="N1643" s="754" t="str">
        <f>IFERROR(VLOOKUP(N1645,Marks,5,0),"")</f>
        <v/>
      </c>
      <c r="O1643" s="754"/>
      <c r="P1643" s="754"/>
      <c r="Q1643" s="770"/>
      <c r="R1643" s="751" t="s">
        <v>206</v>
      </c>
      <c r="S1643" s="751"/>
      <c r="T1643" s="751"/>
      <c r="U1643" s="752" t="str">
        <f>IFERROR(VLOOKUP(AD1645,Marks,6,0),"")</f>
        <v/>
      </c>
      <c r="V1643" s="752"/>
      <c r="W1643" s="752"/>
      <c r="X1643" s="752"/>
      <c r="Y1643" s="752"/>
      <c r="Z1643" s="753" t="s">
        <v>209</v>
      </c>
      <c r="AA1643" s="753"/>
      <c r="AB1643" s="753"/>
      <c r="AC1643" s="753"/>
      <c r="AD1643" s="754" t="str">
        <f>IFERROR(VLOOKUP(AD1645,Marks,5,0),"")</f>
        <v/>
      </c>
      <c r="AE1643" s="754"/>
      <c r="AF1643" s="754"/>
    </row>
    <row r="1644" spans="1:32" ht="21.9" customHeight="1">
      <c r="A1644" s="166" t="str">
        <f>IF(N1645="","",A1643+1)</f>
        <v/>
      </c>
      <c r="B1644" s="751" t="s">
        <v>207</v>
      </c>
      <c r="C1644" s="751"/>
      <c r="D1644" s="751"/>
      <c r="E1644" s="752" t="str">
        <f>IFERROR(VLOOKUP(N1645,Marks,7,0),"")</f>
        <v/>
      </c>
      <c r="F1644" s="752"/>
      <c r="G1644" s="752"/>
      <c r="H1644" s="752"/>
      <c r="I1644" s="752"/>
      <c r="J1644" s="753" t="s">
        <v>210</v>
      </c>
      <c r="K1644" s="753"/>
      <c r="L1644" s="753"/>
      <c r="M1644" s="753"/>
      <c r="N1644" s="767" t="str">
        <f>IFERROR(VLOOKUP(N1645,Marks,4,0),"")</f>
        <v/>
      </c>
      <c r="O1644" s="767"/>
      <c r="P1644" s="767"/>
      <c r="Q1644" s="770"/>
      <c r="R1644" s="751" t="s">
        <v>207</v>
      </c>
      <c r="S1644" s="751"/>
      <c r="T1644" s="751"/>
      <c r="U1644" s="752" t="str">
        <f>IFERROR(VLOOKUP(AD1645,Marks,7,0),"")</f>
        <v/>
      </c>
      <c r="V1644" s="752"/>
      <c r="W1644" s="752"/>
      <c r="X1644" s="752"/>
      <c r="Y1644" s="752"/>
      <c r="Z1644" s="753" t="s">
        <v>210</v>
      </c>
      <c r="AA1644" s="753"/>
      <c r="AB1644" s="753"/>
      <c r="AC1644" s="753"/>
      <c r="AD1644" s="767" t="str">
        <f>IFERROR(VLOOKUP(AD1645,Marks,4,0),"")</f>
        <v/>
      </c>
      <c r="AE1644" s="767"/>
      <c r="AF1644" s="767"/>
    </row>
    <row r="1645" spans="1:32" ht="21.9" customHeight="1">
      <c r="A1645" s="166" t="str">
        <f>IF(N1645="","",A1644+1)</f>
        <v/>
      </c>
      <c r="B1645" s="751" t="s">
        <v>208</v>
      </c>
      <c r="C1645" s="751"/>
      <c r="D1645" s="751"/>
      <c r="E1645" s="752" t="str">
        <f>IFERROR(VLOOKUP(N1645,Marks,8,0),"")</f>
        <v/>
      </c>
      <c r="F1645" s="752"/>
      <c r="G1645" s="752"/>
      <c r="H1645" s="752"/>
      <c r="I1645" s="752"/>
      <c r="J1645" s="753" t="s">
        <v>211</v>
      </c>
      <c r="K1645" s="753"/>
      <c r="L1645" s="753"/>
      <c r="M1645" s="753"/>
      <c r="N1645" s="760" t="str">
        <f>IF(AD1619="","",IF(AND(AD1619+1&gt;$AN$6),"",AD1619+1))</f>
        <v/>
      </c>
      <c r="O1645" s="760"/>
      <c r="P1645" s="760"/>
      <c r="Q1645" s="770"/>
      <c r="R1645" s="751" t="s">
        <v>208</v>
      </c>
      <c r="S1645" s="751"/>
      <c r="T1645" s="751"/>
      <c r="U1645" s="752" t="str">
        <f>IFERROR(VLOOKUP(AD1645,Marks,8,0),"")</f>
        <v/>
      </c>
      <c r="V1645" s="752"/>
      <c r="W1645" s="752"/>
      <c r="X1645" s="752"/>
      <c r="Y1645" s="752"/>
      <c r="Z1645" s="753" t="s">
        <v>211</v>
      </c>
      <c r="AA1645" s="753"/>
      <c r="AB1645" s="753"/>
      <c r="AC1645" s="753"/>
      <c r="AD1645" s="761" t="str">
        <f>IF(N1645="","",IF(AND(N1645+1&gt;$AN$6),"",N1645+1))</f>
        <v/>
      </c>
      <c r="AE1645" s="761"/>
      <c r="AF1645" s="761"/>
    </row>
    <row r="1646" spans="1:32" ht="9" customHeight="1">
      <c r="A1646" s="166" t="str">
        <f>IF(N1645="","",A1645+1)</f>
        <v/>
      </c>
      <c r="B1646" s="123"/>
      <c r="C1646" s="123"/>
      <c r="D1646" s="123"/>
      <c r="E1646" s="124"/>
      <c r="F1646" s="124"/>
      <c r="G1646" s="124"/>
      <c r="H1646" s="123"/>
      <c r="I1646" s="123"/>
      <c r="J1646" s="125"/>
      <c r="K1646" s="125"/>
      <c r="L1646" s="125"/>
      <c r="M1646" s="76"/>
      <c r="N1646" s="76"/>
      <c r="O1646" s="76"/>
      <c r="P1646" s="76"/>
      <c r="Q1646" s="770"/>
      <c r="R1646" s="123"/>
      <c r="S1646" s="123"/>
      <c r="T1646" s="123"/>
      <c r="U1646" s="124"/>
      <c r="V1646" s="124"/>
      <c r="W1646" s="124"/>
      <c r="X1646" s="123"/>
      <c r="Y1646" s="123"/>
      <c r="Z1646" s="125"/>
      <c r="AA1646" s="125"/>
      <c r="AB1646" s="125"/>
      <c r="AC1646" s="76"/>
      <c r="AD1646" s="76"/>
      <c r="AE1646" s="76"/>
      <c r="AF1646" s="76"/>
    </row>
    <row r="1647" spans="1:32" ht="21" customHeight="1">
      <c r="A1647" s="166" t="str">
        <f>IF(N1645="","",A1646+1)</f>
        <v/>
      </c>
      <c r="B1647" s="762" t="s">
        <v>213</v>
      </c>
      <c r="C1647" s="610" t="s">
        <v>214</v>
      </c>
      <c r="D1647" s="610"/>
      <c r="E1647" s="610"/>
      <c r="F1647" s="763" t="s">
        <v>13</v>
      </c>
      <c r="G1647" s="764"/>
      <c r="H1647" s="764"/>
      <c r="I1647" s="765"/>
      <c r="J1647" s="613" t="s">
        <v>184</v>
      </c>
      <c r="K1647" s="614" t="s">
        <v>167</v>
      </c>
      <c r="L1647" s="615"/>
      <c r="M1647" s="615"/>
      <c r="N1647" s="616"/>
      <c r="O1647" s="580" t="s">
        <v>185</v>
      </c>
      <c r="P1647" s="581" t="s">
        <v>186</v>
      </c>
      <c r="Q1647" s="770"/>
      <c r="R1647" s="762" t="s">
        <v>213</v>
      </c>
      <c r="S1647" s="610" t="s">
        <v>214</v>
      </c>
      <c r="T1647" s="610"/>
      <c r="U1647" s="610"/>
      <c r="V1647" s="763" t="s">
        <v>13</v>
      </c>
      <c r="W1647" s="764"/>
      <c r="X1647" s="764"/>
      <c r="Y1647" s="765"/>
      <c r="Z1647" s="613" t="s">
        <v>184</v>
      </c>
      <c r="AA1647" s="614" t="s">
        <v>167</v>
      </c>
      <c r="AB1647" s="615"/>
      <c r="AC1647" s="615"/>
      <c r="AD1647" s="616"/>
      <c r="AE1647" s="580" t="s">
        <v>185</v>
      </c>
      <c r="AF1647" s="581" t="s">
        <v>186</v>
      </c>
    </row>
    <row r="1648" spans="1:32" ht="90.75" customHeight="1">
      <c r="A1648" s="166" t="str">
        <f>IF(N1645="","",A1647+1)</f>
        <v/>
      </c>
      <c r="B1648" s="762"/>
      <c r="C1648" s="171" t="s">
        <v>11</v>
      </c>
      <c r="D1648" s="171" t="s">
        <v>180</v>
      </c>
      <c r="E1648" s="171" t="s">
        <v>108</v>
      </c>
      <c r="F1648" s="171" t="s">
        <v>182</v>
      </c>
      <c r="G1648" s="171" t="s">
        <v>183</v>
      </c>
      <c r="H1648" s="305" t="s">
        <v>10</v>
      </c>
      <c r="I1648" s="171" t="s">
        <v>108</v>
      </c>
      <c r="J1648" s="613"/>
      <c r="K1648" s="172" t="s">
        <v>182</v>
      </c>
      <c r="L1648" s="172" t="s">
        <v>183</v>
      </c>
      <c r="M1648" s="173" t="s">
        <v>10</v>
      </c>
      <c r="N1648" s="171" t="s">
        <v>108</v>
      </c>
      <c r="O1648" s="580"/>
      <c r="P1648" s="736"/>
      <c r="Q1648" s="770"/>
      <c r="R1648" s="762"/>
      <c r="S1648" s="171" t="s">
        <v>11</v>
      </c>
      <c r="T1648" s="171" t="s">
        <v>180</v>
      </c>
      <c r="U1648" s="171" t="s">
        <v>108</v>
      </c>
      <c r="V1648" s="171" t="s">
        <v>182</v>
      </c>
      <c r="W1648" s="171" t="s">
        <v>183</v>
      </c>
      <c r="X1648" s="305" t="s">
        <v>10</v>
      </c>
      <c r="Y1648" s="171" t="s">
        <v>108</v>
      </c>
      <c r="Z1648" s="613"/>
      <c r="AA1648" s="172" t="s">
        <v>182</v>
      </c>
      <c r="AB1648" s="172" t="s">
        <v>183</v>
      </c>
      <c r="AC1648" s="173" t="s">
        <v>10</v>
      </c>
      <c r="AD1648" s="171" t="s">
        <v>108</v>
      </c>
      <c r="AE1648" s="580"/>
      <c r="AF1648" s="736">
        <v>0</v>
      </c>
    </row>
    <row r="1649" spans="1:32" ht="18.75" customHeight="1">
      <c r="A1649" s="166" t="str">
        <f>IF(N1645="","",A1648+1)</f>
        <v/>
      </c>
      <c r="B1649" s="762"/>
      <c r="C1649" s="390">
        <v>20</v>
      </c>
      <c r="D1649" s="390">
        <v>20</v>
      </c>
      <c r="E1649" s="116">
        <v>40</v>
      </c>
      <c r="F1649" s="390">
        <v>30</v>
      </c>
      <c r="G1649" s="390">
        <v>18</v>
      </c>
      <c r="H1649" s="390">
        <v>12</v>
      </c>
      <c r="I1649" s="116">
        <v>60</v>
      </c>
      <c r="J1649" s="118">
        <v>100</v>
      </c>
      <c r="K1649" s="390">
        <v>50</v>
      </c>
      <c r="L1649" s="390">
        <v>30</v>
      </c>
      <c r="M1649" s="390">
        <v>20</v>
      </c>
      <c r="N1649" s="116">
        <v>100</v>
      </c>
      <c r="O1649" s="118">
        <v>200</v>
      </c>
      <c r="P1649" s="775" t="str">
        <f>IF(AND(N1645="",C1642="",E1643="",N1643=""),"",IF(OR(C1642=1,C1642=2),600,800))</f>
        <v/>
      </c>
      <c r="Q1649" s="770"/>
      <c r="R1649" s="762"/>
      <c r="S1649" s="390">
        <v>20</v>
      </c>
      <c r="T1649" s="390">
        <v>20</v>
      </c>
      <c r="U1649" s="116">
        <v>40</v>
      </c>
      <c r="V1649" s="390">
        <v>30</v>
      </c>
      <c r="W1649" s="390">
        <v>18</v>
      </c>
      <c r="X1649" s="390">
        <v>12</v>
      </c>
      <c r="Y1649" s="116">
        <v>60</v>
      </c>
      <c r="Z1649" s="118">
        <v>100</v>
      </c>
      <c r="AA1649" s="390">
        <v>50</v>
      </c>
      <c r="AB1649" s="390">
        <v>30</v>
      </c>
      <c r="AC1649" s="390">
        <v>20</v>
      </c>
      <c r="AD1649" s="116">
        <v>100</v>
      </c>
      <c r="AE1649" s="118">
        <v>200</v>
      </c>
      <c r="AF1649" s="775" t="str">
        <f>IF(AND(AD1645="",S1642="",U1643="",AD1643=""),"",IF(OR(S1642=1,S1642=2),600,800))</f>
        <v/>
      </c>
    </row>
    <row r="1650" spans="1:32" ht="21" customHeight="1">
      <c r="A1650" s="166" t="str">
        <f>IF(N1645="","",A1649+1)</f>
        <v/>
      </c>
      <c r="B1650" s="122" t="str">
        <f>'Result Sheet'!$L$4</f>
        <v xml:space="preserve">हिन्दी </v>
      </c>
      <c r="C1650" s="391" t="str">
        <f>IFERROR(VLOOKUP(N1645,Marks,11,0),"")</f>
        <v/>
      </c>
      <c r="D1650" s="391" t="str">
        <f>IFERROR(VLOOKUP(N1645,Marks,12,0),"")</f>
        <v/>
      </c>
      <c r="E1650" s="117" t="str">
        <f>IFERROR(VLOOKUP(N1645,Marks,13,0),"")</f>
        <v/>
      </c>
      <c r="F1650" s="391" t="str">
        <f>IFERROR(VLOOKUP(N1645,Marks,14,0),"")</f>
        <v/>
      </c>
      <c r="G1650" s="391" t="str">
        <f>IFERROR(VLOOKUP(N1645,Marks,15,0),"")</f>
        <v/>
      </c>
      <c r="H1650" s="391" t="str">
        <f>IFERROR(VLOOKUP(N1645,Marks,16,0),"")</f>
        <v/>
      </c>
      <c r="I1650" s="117" t="str">
        <f>IFERROR(VLOOKUP(N1645,Marks,17,0),"")</f>
        <v/>
      </c>
      <c r="J1650" s="119">
        <f>IFERROR(VLOOKUP(N1645,Marks,18,0),"")</f>
        <v>0</v>
      </c>
      <c r="K1650" s="391" t="str">
        <f>IFERROR(VLOOKUP(N1645,Marks,19,0),"")</f>
        <v/>
      </c>
      <c r="L1650" s="391" t="str">
        <f>IFERROR(VLOOKUP(N1645,Marks,20,0),"")</f>
        <v/>
      </c>
      <c r="M1650" s="391" t="str">
        <f>IFERROR(VLOOKUP(N1645,Marks,21,0),"")</f>
        <v/>
      </c>
      <c r="N1650" s="117" t="str">
        <f>IFERROR(VLOOKUP(N1645,Marks,22,0),"")</f>
        <v/>
      </c>
      <c r="O1650" s="119" t="str">
        <f>IFERROR(VLOOKUP(N1645,Marks,23,0),"")</f>
        <v/>
      </c>
      <c r="P1650" s="323" t="str">
        <f>IFERROR(VLOOKUP(N1645,Marks,29,0),"")</f>
        <v/>
      </c>
      <c r="Q1650" s="770"/>
      <c r="R1650" s="122" t="str">
        <f>'Result Sheet'!$L$4</f>
        <v xml:space="preserve">हिन्दी </v>
      </c>
      <c r="S1650" s="391" t="str">
        <f>IFERROR(VLOOKUP(AD1645,Marks,11,0),"")</f>
        <v/>
      </c>
      <c r="T1650" s="391" t="str">
        <f>IFERROR(VLOOKUP(AD1645,Marks,12,0),"")</f>
        <v/>
      </c>
      <c r="U1650" s="117" t="str">
        <f>IFERROR(VLOOKUP(AD1645,Marks,13,0),"")</f>
        <v/>
      </c>
      <c r="V1650" s="391" t="str">
        <f>IFERROR(VLOOKUP(AD1645,Marks,14,0),"")</f>
        <v/>
      </c>
      <c r="W1650" s="391" t="str">
        <f>IFERROR(VLOOKUP(AD1645,Marks,15,0),"")</f>
        <v/>
      </c>
      <c r="X1650" s="391" t="str">
        <f>IFERROR(VLOOKUP(AD1645,Marks,16,0),"")</f>
        <v/>
      </c>
      <c r="Y1650" s="117" t="str">
        <f>IFERROR(VLOOKUP(AD1645,Marks,17,0),"")</f>
        <v/>
      </c>
      <c r="Z1650" s="119">
        <f>IFERROR(VLOOKUP(AD1645,Marks,18,0),"")</f>
        <v>0</v>
      </c>
      <c r="AA1650" s="391" t="str">
        <f>IFERROR(VLOOKUP(AD1645,Marks,19,0),"")</f>
        <v/>
      </c>
      <c r="AB1650" s="391" t="str">
        <f>IFERROR(VLOOKUP(AD1645,Marks,20,0),"")</f>
        <v/>
      </c>
      <c r="AC1650" s="391" t="str">
        <f>IFERROR(VLOOKUP(AD1645,Marks,21,0),"")</f>
        <v/>
      </c>
      <c r="AD1650" s="117" t="str">
        <f>IFERROR(VLOOKUP(AD1645,Marks,22,0),"")</f>
        <v/>
      </c>
      <c r="AE1650" s="119" t="str">
        <f>IFERROR(VLOOKUP(AD1645,Marks,23,0),"")</f>
        <v/>
      </c>
      <c r="AF1650" s="323" t="str">
        <f>IFERROR(VLOOKUP(AD1645,Marks,29,0),"")</f>
        <v/>
      </c>
    </row>
    <row r="1651" spans="1:32" ht="21" customHeight="1">
      <c r="A1651" s="166" t="str">
        <f>IF(N1645="","",A1650+1)</f>
        <v/>
      </c>
      <c r="B1651" s="122" t="str">
        <f>'Result Sheet'!$AE$4</f>
        <v xml:space="preserve">अंग्रेजी </v>
      </c>
      <c r="C1651" s="391" t="str">
        <f>IFERROR(VLOOKUP(N1645,Marks,30,0),"")</f>
        <v/>
      </c>
      <c r="D1651" s="391" t="str">
        <f>IFERROR(VLOOKUP(N1645,Marks,31,0),"")</f>
        <v/>
      </c>
      <c r="E1651" s="117" t="str">
        <f>IFERROR(VLOOKUP(N1645,Marks,32,0),"")</f>
        <v/>
      </c>
      <c r="F1651" s="391" t="str">
        <f>IFERROR(VLOOKUP(N1645,Marks,33,0),"")</f>
        <v/>
      </c>
      <c r="G1651" s="391" t="str">
        <f>IFERROR(VLOOKUP(N1645,Marks,34,0),"")</f>
        <v/>
      </c>
      <c r="H1651" s="391" t="str">
        <f>IFERROR(VLOOKUP(N1645,Marks,35,0),"")</f>
        <v/>
      </c>
      <c r="I1651" s="117" t="str">
        <f>IFERROR(VLOOKUP(N1645,Marks,36,0),"")</f>
        <v/>
      </c>
      <c r="J1651" s="119">
        <f>IFERROR(VLOOKUP(N1645,Marks,37,0),"")</f>
        <v>0</v>
      </c>
      <c r="K1651" s="391" t="str">
        <f>IFERROR(VLOOKUP(N1645,Marks,38,0),"")</f>
        <v/>
      </c>
      <c r="L1651" s="391" t="str">
        <f>IFERROR(VLOOKUP(N1645,Marks,39,0),"")</f>
        <v/>
      </c>
      <c r="M1651" s="391" t="str">
        <f>IFERROR(VLOOKUP(N1645,Marks,40,0),"")</f>
        <v/>
      </c>
      <c r="N1651" s="117" t="str">
        <f>IFERROR(VLOOKUP(N1645,Marks,41,0),"")</f>
        <v/>
      </c>
      <c r="O1651" s="119" t="str">
        <f>IFERROR(VLOOKUP(N1645,Marks,42,0),"")</f>
        <v/>
      </c>
      <c r="P1651" s="323" t="str">
        <f>IFERROR(VLOOKUP(N1645,Marks,48,0),"")</f>
        <v/>
      </c>
      <c r="Q1651" s="770"/>
      <c r="R1651" s="122" t="str">
        <f>'Result Sheet'!$AE$4</f>
        <v xml:space="preserve">अंग्रेजी </v>
      </c>
      <c r="S1651" s="391" t="str">
        <f>IFERROR(VLOOKUP(AD1645,Marks,30,0),"")</f>
        <v/>
      </c>
      <c r="T1651" s="391" t="str">
        <f>IFERROR(VLOOKUP(AD1645,Marks,31,0),"")</f>
        <v/>
      </c>
      <c r="U1651" s="117" t="str">
        <f>IFERROR(VLOOKUP(AD1645,Marks,32,0),"")</f>
        <v/>
      </c>
      <c r="V1651" s="391" t="str">
        <f>IFERROR(VLOOKUP(AD1645,Marks,33,0),"")</f>
        <v/>
      </c>
      <c r="W1651" s="391" t="str">
        <f>IFERROR(VLOOKUP(AD1645,Marks,34,0),"")</f>
        <v/>
      </c>
      <c r="X1651" s="391" t="str">
        <f>IFERROR(VLOOKUP(AD1645,Marks,35,0),"")</f>
        <v/>
      </c>
      <c r="Y1651" s="117" t="str">
        <f>IFERROR(VLOOKUP(AD1645,Marks,36,0),"")</f>
        <v/>
      </c>
      <c r="Z1651" s="119">
        <f>IFERROR(VLOOKUP(AD1645,Marks,37,0),"")</f>
        <v>0</v>
      </c>
      <c r="AA1651" s="391" t="str">
        <f>IFERROR(VLOOKUP(AD1645,Marks,38,0),"")</f>
        <v/>
      </c>
      <c r="AB1651" s="391" t="str">
        <f>IFERROR(VLOOKUP(AD1645,Marks,39,0),"")</f>
        <v/>
      </c>
      <c r="AC1651" s="391" t="str">
        <f>IFERROR(VLOOKUP(AD1645,Marks,40,0),"")</f>
        <v/>
      </c>
      <c r="AD1651" s="117" t="str">
        <f>IFERROR(VLOOKUP(AD1645,Marks,41,0),"")</f>
        <v/>
      </c>
      <c r="AE1651" s="119" t="str">
        <f>IFERROR(VLOOKUP(AD1645,Marks,42,0),"")</f>
        <v/>
      </c>
      <c r="AF1651" s="323" t="str">
        <f>IFERROR(VLOOKUP(AD1645,Marks,48,0),"")</f>
        <v/>
      </c>
    </row>
    <row r="1652" spans="1:32" ht="21" customHeight="1">
      <c r="A1652" s="166" t="str">
        <f>IF(N1645="","",A1651+1)</f>
        <v/>
      </c>
      <c r="B1652" s="122" t="str">
        <f>'Result Sheet'!$AX$4</f>
        <v xml:space="preserve">गणित </v>
      </c>
      <c r="C1652" s="391" t="str">
        <f>IFERROR(VLOOKUP(N1645,Marks,49,0),"")</f>
        <v/>
      </c>
      <c r="D1652" s="391" t="str">
        <f>IFERROR(VLOOKUP(N1645,Marks,50,0),"")</f>
        <v/>
      </c>
      <c r="E1652" s="117" t="str">
        <f>IFERROR(VLOOKUP(N1645,Marks,51,0),"")</f>
        <v/>
      </c>
      <c r="F1652" s="391" t="str">
        <f>IFERROR(VLOOKUP(N1645,Marks,52,0),"")</f>
        <v/>
      </c>
      <c r="G1652" s="391" t="str">
        <f>IFERROR(VLOOKUP(N1645,Marks,53,0),"")</f>
        <v/>
      </c>
      <c r="H1652" s="391" t="str">
        <f>IFERROR(VLOOKUP(N1645,Marks,54,0),"")</f>
        <v/>
      </c>
      <c r="I1652" s="117" t="str">
        <f>IFERROR(VLOOKUP(N1645,Marks,55,0),"")</f>
        <v/>
      </c>
      <c r="J1652" s="119">
        <f>IFERROR(VLOOKUP(N1645,Marks,56,0),"")</f>
        <v>0</v>
      </c>
      <c r="K1652" s="391" t="str">
        <f>IFERROR(VLOOKUP(N1645,Marks,57,0),"")</f>
        <v/>
      </c>
      <c r="L1652" s="391" t="str">
        <f>IFERROR(VLOOKUP(N1645,Marks,58,0),"")</f>
        <v/>
      </c>
      <c r="M1652" s="391" t="str">
        <f>IFERROR(VLOOKUP(N1645,Marks,59,0),"")</f>
        <v/>
      </c>
      <c r="N1652" s="117" t="str">
        <f>IFERROR(VLOOKUP(N1645,Marks,60,0),"")</f>
        <v/>
      </c>
      <c r="O1652" s="119" t="str">
        <f>IFERROR(VLOOKUP(N1645,Marks,61,0),"")</f>
        <v/>
      </c>
      <c r="P1652" s="323" t="str">
        <f>IFERROR(VLOOKUP(N1645,Marks,67,0),"")</f>
        <v/>
      </c>
      <c r="Q1652" s="770"/>
      <c r="R1652" s="122" t="str">
        <f>'Result Sheet'!$AX$4</f>
        <v xml:space="preserve">गणित </v>
      </c>
      <c r="S1652" s="391" t="str">
        <f>IFERROR(VLOOKUP(AD1645,Marks,49,0),"")</f>
        <v/>
      </c>
      <c r="T1652" s="391" t="str">
        <f>IFERROR(VLOOKUP(AD1645,Marks,50,0),"")</f>
        <v/>
      </c>
      <c r="U1652" s="117" t="str">
        <f>IFERROR(VLOOKUP(AD1645,Marks,51,0),"")</f>
        <v/>
      </c>
      <c r="V1652" s="391" t="str">
        <f>IFERROR(VLOOKUP(AD1645,Marks,52,0),"")</f>
        <v/>
      </c>
      <c r="W1652" s="391" t="str">
        <f>IFERROR(VLOOKUP(AD1645,Marks,53,0),"")</f>
        <v/>
      </c>
      <c r="X1652" s="391" t="str">
        <f>IFERROR(VLOOKUP(AD1645,Marks,54,0),"")</f>
        <v/>
      </c>
      <c r="Y1652" s="117" t="str">
        <f>IFERROR(VLOOKUP(AD1645,Marks,55,0),"")</f>
        <v/>
      </c>
      <c r="Z1652" s="119">
        <f>IFERROR(VLOOKUP(AD1645,Marks,56,0),"")</f>
        <v>0</v>
      </c>
      <c r="AA1652" s="391" t="str">
        <f>IFERROR(VLOOKUP(AD1645,Marks,57,0),"")</f>
        <v/>
      </c>
      <c r="AB1652" s="391" t="str">
        <f>IFERROR(VLOOKUP(AD1645,Marks,58,0),"")</f>
        <v/>
      </c>
      <c r="AC1652" s="391" t="str">
        <f>IFERROR(VLOOKUP(AD1645,Marks,59,0),"")</f>
        <v/>
      </c>
      <c r="AD1652" s="117" t="str">
        <f>IFERROR(VLOOKUP(AD1645,Marks,60,0),"")</f>
        <v/>
      </c>
      <c r="AE1652" s="119" t="str">
        <f>IFERROR(VLOOKUP(AD1645,Marks,61,0),"")</f>
        <v/>
      </c>
      <c r="AF1652" s="323" t="str">
        <f>IFERROR(VLOOKUP(AD1645,Marks,67,0),"")</f>
        <v/>
      </c>
    </row>
    <row r="1653" spans="1:32" ht="21" customHeight="1">
      <c r="A1653" s="166" t="str">
        <f>IF(N1645="","",A1652+1)</f>
        <v/>
      </c>
      <c r="B1653" s="122" t="str">
        <f>'Result Sheet'!$BQ$4</f>
        <v xml:space="preserve">पर्यावरण अध्ययन </v>
      </c>
      <c r="C1653" s="391" t="str">
        <f>IFERROR(VLOOKUP(N1645,Marks,68,0),"")</f>
        <v/>
      </c>
      <c r="D1653" s="391" t="str">
        <f>IFERROR(VLOOKUP(N1645,Marks,69,0),"")</f>
        <v/>
      </c>
      <c r="E1653" s="117" t="str">
        <f>IFERROR(VLOOKUP(N1645,Marks,70,0),"")</f>
        <v/>
      </c>
      <c r="F1653" s="391" t="str">
        <f>IFERROR(VLOOKUP(N1645,Marks,71,0),"")</f>
        <v/>
      </c>
      <c r="G1653" s="391" t="str">
        <f>IFERROR(VLOOKUP(N1645,Marks,72,0),"")</f>
        <v/>
      </c>
      <c r="H1653" s="391" t="str">
        <f>IFERROR(VLOOKUP(N1645,Marks,73,0),"")</f>
        <v/>
      </c>
      <c r="I1653" s="117" t="str">
        <f>IFERROR(VLOOKUP(N1645,Marks,74,0),"")</f>
        <v/>
      </c>
      <c r="J1653" s="119">
        <f>IFERROR(VLOOKUP(N1645,Marks,75,0),"")</f>
        <v>0</v>
      </c>
      <c r="K1653" s="391" t="str">
        <f>IFERROR(VLOOKUP(N1645,Marks,76,0),"")</f>
        <v/>
      </c>
      <c r="L1653" s="391" t="str">
        <f>IFERROR(VLOOKUP(N1645,Marks,77,0),"")</f>
        <v/>
      </c>
      <c r="M1653" s="391" t="str">
        <f>IFERROR(VLOOKUP(N1645,Marks,78,0),"")</f>
        <v/>
      </c>
      <c r="N1653" s="117" t="str">
        <f>IFERROR(VLOOKUP(N1645,Marks,79,0),"")</f>
        <v/>
      </c>
      <c r="O1653" s="119" t="str">
        <f>IFERROR(VLOOKUP(N1645,Marks,80,0),"")</f>
        <v/>
      </c>
      <c r="P1653" s="323" t="str">
        <f>IFERROR(VLOOKUP(N1645,Marks,86,0),"")</f>
        <v/>
      </c>
      <c r="Q1653" s="770"/>
      <c r="R1653" s="122" t="str">
        <f>'Result Sheet'!$BQ$4</f>
        <v xml:space="preserve">पर्यावरण अध्ययन </v>
      </c>
      <c r="S1653" s="391" t="str">
        <f>IFERROR(VLOOKUP(AD1645,Marks,68,0),"")</f>
        <v/>
      </c>
      <c r="T1653" s="391" t="str">
        <f>IFERROR(VLOOKUP(AD1645,Marks,69,0),"")</f>
        <v/>
      </c>
      <c r="U1653" s="117" t="str">
        <f>IFERROR(VLOOKUP(AD1645,Marks,70,0),"")</f>
        <v/>
      </c>
      <c r="V1653" s="391" t="str">
        <f>IFERROR(VLOOKUP(AD1645,Marks,71,0),"")</f>
        <v/>
      </c>
      <c r="W1653" s="391" t="str">
        <f>IFERROR(VLOOKUP(AD1645,Marks,72,0),"")</f>
        <v/>
      </c>
      <c r="X1653" s="391" t="str">
        <f>IFERROR(VLOOKUP(AD1645,Marks,73,0),"")</f>
        <v/>
      </c>
      <c r="Y1653" s="117" t="str">
        <f>IFERROR(VLOOKUP(AD1645,Marks,74,0),"")</f>
        <v/>
      </c>
      <c r="Z1653" s="119">
        <f>IFERROR(VLOOKUP(AD1645,Marks,75,0),"")</f>
        <v>0</v>
      </c>
      <c r="AA1653" s="391" t="str">
        <f>IFERROR(VLOOKUP(AD1645,Marks,76,0),"")</f>
        <v/>
      </c>
      <c r="AB1653" s="391" t="str">
        <f>IFERROR(VLOOKUP(AD1645,Marks,77,0),"")</f>
        <v/>
      </c>
      <c r="AC1653" s="391" t="str">
        <f>IFERROR(VLOOKUP(AD1645,Marks,78,0),"")</f>
        <v/>
      </c>
      <c r="AD1653" s="117" t="str">
        <f>IFERROR(VLOOKUP(AD1645,Marks,79,0),"")</f>
        <v/>
      </c>
      <c r="AE1653" s="119" t="str">
        <f>IFERROR(VLOOKUP(AD1645,Marks,80,0),"")</f>
        <v/>
      </c>
      <c r="AF1653" s="323" t="str">
        <f>IFERROR(VLOOKUP(AD1645,Marks,86,0),"")</f>
        <v/>
      </c>
    </row>
    <row r="1654" spans="1:32" ht="25.5" customHeight="1">
      <c r="A1654" s="166" t="str">
        <f>IF(N1645="","",A1653+1)</f>
        <v/>
      </c>
      <c r="B1654" s="392" t="s">
        <v>215</v>
      </c>
      <c r="C1654" s="120" t="str">
        <f>IF(AND(C1650="",C1651="",C1652="",C1653=""),"",IF(OR(C1642=1,C1642=2),SUM(C1650:C1652),SUM(C1650:C1653)))</f>
        <v/>
      </c>
      <c r="D1654" s="120" t="str">
        <f>IF(AND(D1650="",D1651="",D1652="",D1653=""),"",IF(OR(C1642=1,C1642=2),SUM(D1650:D1652),SUM(D1650:D1653)))</f>
        <v/>
      </c>
      <c r="E1654" s="120" t="str">
        <f>IF(AND(E1650="",E1651="",E1652="",E1653=""),"",IF(OR(C1642=1,C1642=2),SUM(E1650:E1652),SUM(E1650:E1653)))</f>
        <v/>
      </c>
      <c r="F1654" s="120" t="str">
        <f>IF(AND(F1650="",F1651="",F1652="",F1653=""),"",IF(OR(C1642=1,C1642=2),SUM(F1650:F1652),SUM(F1650:F1653)))</f>
        <v/>
      </c>
      <c r="G1654" s="120" t="str">
        <f>IF(AND(G1650="",G1651="",G1652="",G1653=""),"",IF(OR(C1642=1,C1642=2),SUM(G1650:G1652),SUM(G1650:G1653)))</f>
        <v/>
      </c>
      <c r="H1654" s="120" t="str">
        <f>IF(AND(H1650="",H1651="",H1652="",H1653=""),"",IF(OR(C1642=1,C1642=2),SUM(H1650:H1652),SUM(H1650:H1653)))</f>
        <v/>
      </c>
      <c r="I1654" s="120" t="str">
        <f>IF(AND(I1650="",I1651="",I1652="",I1653=""),"",IF(OR(C1642=1,C1642=2),SUM(I1650:I1652),SUM(I1650:I1653)))</f>
        <v/>
      </c>
      <c r="J1654" s="120">
        <f>IF(AND(J1650="",J1651="",J1652="",J1653=""),"",IF(OR(C1642=1,C1642=2),SUM(J1650:J1652),SUM(J1650:J1653)))</f>
        <v>0</v>
      </c>
      <c r="K1654" s="120" t="str">
        <f>IF(AND(K1650="",K1651="",K1652="",K1653=""),"",IF(OR(C1642=1,C1642=2),SUM(K1650:K1652),SUM(K1650:K1653)))</f>
        <v/>
      </c>
      <c r="L1654" s="120" t="str">
        <f>IF(AND(L1650="",L1651="",L1652="",L1653=""),"",IF(OR(C1642=1,C1642=2),SUM(L1650:L1652),SUM(L1650:L1653)))</f>
        <v/>
      </c>
      <c r="M1654" s="120" t="str">
        <f>IF(AND(M1650="",M1651="",M1652="",M1653=""),"",IF(OR(C1642=1,C1642=2),SUM(M1650:M1652),SUM(M1650:M1653)))</f>
        <v/>
      </c>
      <c r="N1654" s="120" t="str">
        <f>IF(AND(N1650="",N1651="",N1652="",N1653=""),"",IF(OR(C1642=1,C1642=2),SUM(N1650:N1652),SUM(N1650:N1653)))</f>
        <v/>
      </c>
      <c r="O1654" s="120" t="str">
        <f>IF(AND(O1650="",O1651="",O1652="",O1653=""),"",IF(OR(C1642=1,C1642=2),SUM(O1650:O1652),SUM(O1650:O1653)))</f>
        <v/>
      </c>
      <c r="P1654" s="326" t="str">
        <f>IF(OR(N1645="",E1643="",O1654=""),"",IF(O1654&gt;=81%*P1649,"A",IF(O1654&gt;=61%*P1649,"B",IF(O1654&gt;=41%*P1649,"C",IF(O1654&gt;=21%*P1649,"D","E")))))</f>
        <v/>
      </c>
      <c r="Q1654" s="770"/>
      <c r="R1654" s="392" t="s">
        <v>215</v>
      </c>
      <c r="S1654" s="120" t="str">
        <f>IF(AND(S1650="",S1651="",S1652="",S1653=""),"",IF(OR(S1642=1,S1642=2),SUM(S1650:S1652),SUM(S1650:S1653)))</f>
        <v/>
      </c>
      <c r="T1654" s="120" t="str">
        <f>IF(AND(T1650="",T1651="",T1652="",T1653=""),"",IF(OR(S1642=1,S1642=2),SUM(T1650:T1652),SUM(T1650:T1653)))</f>
        <v/>
      </c>
      <c r="U1654" s="120" t="str">
        <f>IF(AND(U1650="",U1651="",U1652="",U1653=""),"",IF(OR(S1642=1,S1642=2),SUM(U1650:U1652),SUM(U1650:U1653)))</f>
        <v/>
      </c>
      <c r="V1654" s="120" t="str">
        <f>IF(AND(V1650="",V1651="",V1652="",V1653=""),"",IF(OR(S1642=1,S1642=2),SUM(V1650:V1652),SUM(V1650:V1653)))</f>
        <v/>
      </c>
      <c r="W1654" s="120" t="str">
        <f>IF(AND(W1650="",W1651="",W1652="",W1653=""),"",IF(OR(S1642=1,S1642=2),SUM(W1650:W1652),SUM(W1650:W1653)))</f>
        <v/>
      </c>
      <c r="X1654" s="120" t="str">
        <f>IF(AND(X1650="",X1651="",X1652="",X1653=""),"",IF(OR(S1642=1,S1642=2),SUM(X1650:X1652),SUM(X1650:X1653)))</f>
        <v/>
      </c>
      <c r="Y1654" s="120" t="str">
        <f>IF(AND(Y1650="",Y1651="",Y1652="",Y1653=""),"",IF(OR(S1642=1,S1642=2),SUM(Y1650:Y1652),SUM(Y1650:Y1653)))</f>
        <v/>
      </c>
      <c r="Z1654" s="120">
        <f>IF(AND(Z1650="",Z1651="",Z1652="",Z1653=""),"",IF(OR(S1642=1,S1642=2),SUM(Z1650:Z1652),SUM(Z1650:Z1653)))</f>
        <v>0</v>
      </c>
      <c r="AA1654" s="120" t="str">
        <f>IF(AND(AA1650="",AA1651="",AA1652="",AA1653=""),"",IF(OR(S1642=1,S1642=2),SUM(AA1650:AA1652),SUM(AA1650:AA1653)))</f>
        <v/>
      </c>
      <c r="AB1654" s="120" t="str">
        <f>IF(AND(AB1650="",AB1651="",AB1652="",AB1653=""),"",IF(OR(S1642=1,S1642=2),SUM(AB1650:AB1652),SUM(AB1650:AB1653)))</f>
        <v/>
      </c>
      <c r="AC1654" s="120" t="str">
        <f>IF(AND(AC1650="",AC1651="",AC1652="",AC1653=""),"",IF(OR(S1642=1,S1642=2),SUM(AC1650:AC1652),SUM(AC1650:AC1653)))</f>
        <v/>
      </c>
      <c r="AD1654" s="120" t="str">
        <f>IF(AND(AD1650="",AD1651="",AD1652="",AD1653=""),"",IF(OR(S1642=1,S1642=2),SUM(AD1650:AD1652),SUM(AD1650:AD1653)))</f>
        <v/>
      </c>
      <c r="AE1654" s="120" t="str">
        <f>IF(AND(AE1650="",AE1651="",AE1652="",AE1653=""),"",IF(OR(S1642=1,S1642=2),SUM(AE1650:AE1652),SUM(AE1650:AE1653)))</f>
        <v/>
      </c>
      <c r="AF1654" s="326" t="str">
        <f>IF(OR(AD1645="",U1643="",AE1654=""),"",IF(AE1654&gt;=81%*AF1649,"A",IF(AE1654&gt;=61%*AF1649,"B",IF(AE1654&gt;=41%*AF1649,"C",IF(AE1654&gt;=21%*AF1649,"D","E")))))</f>
        <v/>
      </c>
    </row>
    <row r="1655" spans="1:32" ht="9" customHeight="1">
      <c r="A1655" s="166" t="str">
        <f>IF(N1645="","",A1654+1)</f>
        <v/>
      </c>
      <c r="B1655" s="737"/>
      <c r="C1655" s="737"/>
      <c r="D1655" s="737"/>
      <c r="E1655" s="737"/>
      <c r="F1655" s="737"/>
      <c r="G1655" s="737"/>
      <c r="H1655" s="737"/>
      <c r="I1655" s="737"/>
      <c r="J1655" s="737"/>
      <c r="K1655" s="737"/>
      <c r="L1655" s="737"/>
      <c r="M1655" s="737"/>
      <c r="N1655" s="737"/>
      <c r="O1655" s="737"/>
      <c r="P1655" s="737"/>
      <c r="Q1655" s="770"/>
      <c r="R1655" s="737"/>
      <c r="S1655" s="737"/>
      <c r="T1655" s="737"/>
      <c r="U1655" s="737"/>
      <c r="V1655" s="737"/>
      <c r="W1655" s="737"/>
      <c r="X1655" s="737"/>
      <c r="Y1655" s="737"/>
      <c r="Z1655" s="737"/>
      <c r="AA1655" s="737"/>
      <c r="AB1655" s="737"/>
      <c r="AC1655" s="737"/>
      <c r="AD1655" s="737"/>
      <c r="AE1655" s="737"/>
      <c r="AF1655" s="737"/>
    </row>
    <row r="1656" spans="1:32" ht="22.5" customHeight="1">
      <c r="A1656" s="166" t="str">
        <f>IF(N1645="","",A1655+1)</f>
        <v/>
      </c>
      <c r="B1656" s="738" t="s">
        <v>213</v>
      </c>
      <c r="C1656" s="738"/>
      <c r="D1656" s="739" t="s">
        <v>229</v>
      </c>
      <c r="E1656" s="740"/>
      <c r="F1656" s="393" t="s">
        <v>186</v>
      </c>
      <c r="G1656" s="738" t="s">
        <v>213</v>
      </c>
      <c r="H1656" s="738"/>
      <c r="I1656" s="739" t="s">
        <v>229</v>
      </c>
      <c r="J1656" s="740"/>
      <c r="K1656" s="393" t="s">
        <v>186</v>
      </c>
      <c r="L1656" s="738" t="s">
        <v>213</v>
      </c>
      <c r="M1656" s="738"/>
      <c r="N1656" s="739" t="s">
        <v>229</v>
      </c>
      <c r="O1656" s="740"/>
      <c r="P1656" s="393" t="s">
        <v>186</v>
      </c>
      <c r="Q1656" s="770"/>
      <c r="R1656" s="738" t="s">
        <v>213</v>
      </c>
      <c r="S1656" s="738"/>
      <c r="T1656" s="739" t="s">
        <v>229</v>
      </c>
      <c r="U1656" s="740"/>
      <c r="V1656" s="393" t="s">
        <v>186</v>
      </c>
      <c r="W1656" s="738" t="s">
        <v>213</v>
      </c>
      <c r="X1656" s="738"/>
      <c r="Y1656" s="739" t="s">
        <v>229</v>
      </c>
      <c r="Z1656" s="740"/>
      <c r="AA1656" s="393" t="s">
        <v>186</v>
      </c>
      <c r="AB1656" s="738" t="s">
        <v>213</v>
      </c>
      <c r="AC1656" s="738"/>
      <c r="AD1656" s="739" t="s">
        <v>229</v>
      </c>
      <c r="AE1656" s="740"/>
      <c r="AF1656" s="393" t="s">
        <v>186</v>
      </c>
    </row>
    <row r="1657" spans="1:32" ht="21.75" customHeight="1">
      <c r="A1657" s="166" t="str">
        <f>IF(N1645="","",A1656+1)</f>
        <v/>
      </c>
      <c r="B1657" s="741" t="s">
        <v>221</v>
      </c>
      <c r="C1657" s="742"/>
      <c r="D1657" s="742"/>
      <c r="E1657" s="119" t="str">
        <f>IFERROR(VLOOKUP(N1645,Marks,90,0),"")</f>
        <v/>
      </c>
      <c r="F1657" s="130" t="str">
        <f>IFERROR(VLOOKUP(N1645,Marks,94,0),"")</f>
        <v/>
      </c>
      <c r="G1657" s="741" t="s">
        <v>192</v>
      </c>
      <c r="H1657" s="742"/>
      <c r="I1657" s="742"/>
      <c r="J1657" s="119" t="str">
        <f>IFERROR(VLOOKUP(N1645,Marks,98,0),"")</f>
        <v/>
      </c>
      <c r="K1657" s="130" t="str">
        <f>IFERROR(VLOOKUP(N1645,Marks,102,0),"")</f>
        <v/>
      </c>
      <c r="L1657" s="743" t="s">
        <v>193</v>
      </c>
      <c r="M1657" s="744"/>
      <c r="N1657" s="744"/>
      <c r="O1657" s="119" t="str">
        <f>IFERROR(VLOOKUP(N1645,Marks,106,0),"")</f>
        <v/>
      </c>
      <c r="P1657" s="130" t="str">
        <f>IFERROR(VLOOKUP(N1645,Marks,110,0),"")</f>
        <v/>
      </c>
      <c r="Q1657" s="770"/>
      <c r="R1657" s="740" t="s">
        <v>221</v>
      </c>
      <c r="S1657" s="740"/>
      <c r="T1657" s="740"/>
      <c r="U1657" s="119" t="str">
        <f>IFERROR(VLOOKUP(AD1645,Marks,90,0),"")</f>
        <v/>
      </c>
      <c r="V1657" s="130" t="str">
        <f>IFERROR(VLOOKUP(AD1645,Marks,94,0),"")</f>
        <v/>
      </c>
      <c r="W1657" s="740" t="s">
        <v>192</v>
      </c>
      <c r="X1657" s="740"/>
      <c r="Y1657" s="740"/>
      <c r="Z1657" s="119" t="str">
        <f>IFERROR(VLOOKUP(AD1645,Marks,98,0),"")</f>
        <v/>
      </c>
      <c r="AA1657" s="130" t="str">
        <f>IFERROR(VLOOKUP(AD1645,Marks,102,0),"")</f>
        <v/>
      </c>
      <c r="AB1657" s="745" t="s">
        <v>193</v>
      </c>
      <c r="AC1657" s="745"/>
      <c r="AD1657" s="745"/>
      <c r="AE1657" s="119" t="str">
        <f>IFERROR(VLOOKUP(AD1645,Marks,106,0),"")</f>
        <v/>
      </c>
      <c r="AF1657" s="130" t="str">
        <f>IFERROR(VLOOKUP(AD1645,Marks,110,0),"")</f>
        <v/>
      </c>
    </row>
    <row r="1658" spans="1:32" ht="21" customHeight="1">
      <c r="A1658" s="166" t="str">
        <f>IF(N1645="","",A1657+1)</f>
        <v/>
      </c>
      <c r="B1658" s="732" t="s">
        <v>216</v>
      </c>
      <c r="C1658" s="732"/>
      <c r="D1658" s="732"/>
      <c r="E1658" s="746" t="str">
        <f>IFERROR(VLOOKUP(N1645,Marks,116,0),"")</f>
        <v/>
      </c>
      <c r="F1658" s="746"/>
      <c r="G1658" s="746"/>
      <c r="H1658" s="746"/>
      <c r="I1658" s="732" t="s">
        <v>217</v>
      </c>
      <c r="J1658" s="732"/>
      <c r="K1658" s="732"/>
      <c r="L1658" s="732"/>
      <c r="M1658" s="747" t="str">
        <f>IFERROR(VLOOKUP(N1645,Marks,117,0),"")</f>
        <v/>
      </c>
      <c r="N1658" s="747"/>
      <c r="O1658" s="747"/>
      <c r="P1658" s="747"/>
      <c r="Q1658" s="770"/>
      <c r="R1658" s="732" t="s">
        <v>216</v>
      </c>
      <c r="S1658" s="732"/>
      <c r="T1658" s="732"/>
      <c r="U1658" s="746" t="str">
        <f>IFERROR(VLOOKUP(AD1645,Marks,116,0),"")</f>
        <v/>
      </c>
      <c r="V1658" s="746"/>
      <c r="W1658" s="746"/>
      <c r="X1658" s="746"/>
      <c r="Y1658" s="732" t="s">
        <v>217</v>
      </c>
      <c r="Z1658" s="732"/>
      <c r="AA1658" s="732"/>
      <c r="AB1658" s="732"/>
      <c r="AC1658" s="747" t="str">
        <f>IFERROR(VLOOKUP(AD1645,Marks,117,0),"")</f>
        <v/>
      </c>
      <c r="AD1658" s="747"/>
      <c r="AE1658" s="747"/>
      <c r="AF1658" s="747"/>
    </row>
    <row r="1659" spans="1:32" ht="21" customHeight="1">
      <c r="A1659" s="166" t="str">
        <f>IF(N1645="","",A1658+1)</f>
        <v/>
      </c>
      <c r="B1659" s="732" t="s">
        <v>218</v>
      </c>
      <c r="C1659" s="732"/>
      <c r="D1659" s="732"/>
      <c r="E1659" s="774" t="str">
        <f>IFERROR(VLOOKUP(N1645,Marks,115,0),"")</f>
        <v/>
      </c>
      <c r="F1659" s="774"/>
      <c r="G1659" s="774"/>
      <c r="H1659" s="774"/>
      <c r="I1659" s="732" t="s">
        <v>219</v>
      </c>
      <c r="J1659" s="732"/>
      <c r="K1659" s="732"/>
      <c r="L1659" s="732"/>
      <c r="M1659" s="733" t="str">
        <f>IFERROR(VLOOKUP(N1645,Marks,112,0),"")</f>
        <v/>
      </c>
      <c r="N1659" s="733"/>
      <c r="O1659" s="733"/>
      <c r="P1659" s="733"/>
      <c r="Q1659" s="770"/>
      <c r="R1659" s="732" t="s">
        <v>218</v>
      </c>
      <c r="S1659" s="732"/>
      <c r="T1659" s="732"/>
      <c r="U1659" s="774" t="str">
        <f>IFERROR(VLOOKUP(AD1645,Marks,115,0),"")</f>
        <v/>
      </c>
      <c r="V1659" s="774"/>
      <c r="W1659" s="774"/>
      <c r="X1659" s="774"/>
      <c r="Y1659" s="732" t="s">
        <v>219</v>
      </c>
      <c r="Z1659" s="732"/>
      <c r="AA1659" s="732"/>
      <c r="AB1659" s="732"/>
      <c r="AC1659" s="733" t="str">
        <f>IFERROR(VLOOKUP(AD1645,Marks,112,0),"")</f>
        <v/>
      </c>
      <c r="AD1659" s="733"/>
      <c r="AE1659" s="733"/>
      <c r="AF1659" s="733"/>
    </row>
    <row r="1660" spans="1:32" ht="21" customHeight="1">
      <c r="A1660" s="166" t="str">
        <f>IF(N1645="","",A1659+1)</f>
        <v/>
      </c>
      <c r="B1660" s="732" t="s">
        <v>220</v>
      </c>
      <c r="C1660" s="732"/>
      <c r="D1660" s="732"/>
      <c r="E1660" s="324" t="str">
        <f>IFERROR(VLOOKUP(N1645,Marks,113,0),"")</f>
        <v/>
      </c>
      <c r="F1660" s="325" t="s">
        <v>341</v>
      </c>
      <c r="G1660" s="734" t="str">
        <f>IF(OR(N1645="",E1643="",O1654=""),"",IF(O1654&gt;=81%*P1649,"A",IF(O1654&gt;=61%*P1649,"B",IF(O1654&gt;=41%*P1649,"C",IF(O1654&gt;=21%*P1649,"D","E")))))</f>
        <v/>
      </c>
      <c r="H1660" s="734"/>
      <c r="I1660" s="732" t="s">
        <v>222</v>
      </c>
      <c r="J1660" s="732"/>
      <c r="K1660" s="732"/>
      <c r="L1660" s="732"/>
      <c r="M1660" s="769" t="str">
        <f>IFERROR(VLOOKUP(N1645,Marks,114,0),"")</f>
        <v/>
      </c>
      <c r="N1660" s="769"/>
      <c r="O1660" s="769"/>
      <c r="P1660" s="769"/>
      <c r="Q1660" s="770"/>
      <c r="R1660" s="732" t="s">
        <v>220</v>
      </c>
      <c r="S1660" s="732"/>
      <c r="T1660" s="732"/>
      <c r="U1660" s="324" t="str">
        <f>IFERROR(VLOOKUP(AD1645,Marks,113,0),"")</f>
        <v/>
      </c>
      <c r="V1660" s="325" t="s">
        <v>341</v>
      </c>
      <c r="W1660" s="734" t="str">
        <f>IF(OR(AD1645="",U1643="",AE1654=""),"",IF(AE1654&gt;=81%*AF1649,"A",IF(AE1654&gt;=61%*AF1649,"B",IF(AE1654&gt;=41%*AF1649,"C",IF(AE1654&gt;=21%*AF1649,"D","E")))))</f>
        <v/>
      </c>
      <c r="X1660" s="734"/>
      <c r="Y1660" s="732" t="s">
        <v>222</v>
      </c>
      <c r="Z1660" s="732"/>
      <c r="AA1660" s="732"/>
      <c r="AB1660" s="732"/>
      <c r="AC1660" s="769" t="str">
        <f>IFERROR(VLOOKUP(AD1645,Marks,114,0),"")</f>
        <v/>
      </c>
      <c r="AD1660" s="769"/>
      <c r="AE1660" s="769"/>
      <c r="AF1660" s="769"/>
    </row>
    <row r="1661" spans="1:32" ht="21" customHeight="1">
      <c r="A1661" s="166" t="str">
        <f>IF(N1645="","",A1660+1)</f>
        <v/>
      </c>
      <c r="B1661" s="768" t="s">
        <v>228</v>
      </c>
      <c r="C1661" s="768"/>
      <c r="D1661" s="768"/>
      <c r="E1661" s="735">
        <f>'Master sheet'!$C$10</f>
        <v>44697</v>
      </c>
      <c r="F1661" s="735"/>
      <c r="G1661" s="735"/>
      <c r="H1661" s="318"/>
      <c r="I1661" s="121"/>
      <c r="J1661" s="121"/>
      <c r="K1661" s="76"/>
      <c r="L1661" s="121"/>
      <c r="M1661" s="121"/>
      <c r="N1661" s="121"/>
      <c r="O1661" s="121"/>
      <c r="P1661" s="121"/>
      <c r="Q1661" s="770"/>
      <c r="R1661" s="768" t="s">
        <v>228</v>
      </c>
      <c r="S1661" s="768"/>
      <c r="T1661" s="768"/>
      <c r="U1661" s="735">
        <f>'Master sheet'!$C$10</f>
        <v>44697</v>
      </c>
      <c r="V1661" s="735"/>
      <c r="W1661" s="735"/>
      <c r="X1661" s="121"/>
      <c r="Y1661" s="121"/>
      <c r="Z1661" s="121"/>
      <c r="AA1661" s="76"/>
      <c r="AB1661" s="121"/>
      <c r="AC1661" s="121"/>
      <c r="AD1661" s="121"/>
      <c r="AE1661" s="121"/>
      <c r="AF1661" s="121"/>
    </row>
    <row r="1662" spans="1:32" ht="43.5" customHeight="1">
      <c r="A1662" s="166" t="str">
        <f>IF(N1645="","",A1661+1)</f>
        <v/>
      </c>
      <c r="B1662" s="755" t="str">
        <f>IF(AND(C1642=1),CONCATENATE("( ",UPPER('Master sheet'!$F$10)," )"),IF(AND(C1642=2),CONCATENATE("( ",UPPER('Master sheet'!$F$18)," )"),IF(AND(C1642=3),CONCATENATE("( ",UPPER('Master sheet'!$J$10)," )"),IF(AND(C1642=4),CONCATENATE("( ",UPPER('Master sheet'!$J$18)," )"),""))))</f>
        <v/>
      </c>
      <c r="C1662" s="755"/>
      <c r="D1662" s="755"/>
      <c r="E1662" s="755"/>
      <c r="F1662" s="756" t="str">
        <f>IF(AND(N1645=""),"",CONCATENATE("(",'Master sheet'!$C$14," )"))</f>
        <v/>
      </c>
      <c r="G1662" s="756"/>
      <c r="H1662" s="756"/>
      <c r="I1662" s="756"/>
      <c r="J1662" s="756"/>
      <c r="K1662" s="756" t="str">
        <f>IF(AND(N1645=""),"",CONCATENATE("(",'Master sheet'!$C$12," )"))</f>
        <v/>
      </c>
      <c r="L1662" s="756"/>
      <c r="M1662" s="756"/>
      <c r="N1662" s="756"/>
      <c r="O1662" s="756"/>
      <c r="P1662" s="756"/>
      <c r="Q1662" s="770"/>
      <c r="R1662" s="755" t="str">
        <f>IF(AND(S1642=1),CONCATENATE("( ",UPPER('Master sheet'!$F$10)," )"),IF(AND(S1642=2),CONCATENATE("( ",UPPER('Master sheet'!$F$18)," )"),IF(AND(S1642=3),CONCATENATE("( ",UPPER('Master sheet'!$J$10)," )"),IF(AND(S1642=4),CONCATENATE("( ",UPPER('Master sheet'!$J$18)," )"),""))))</f>
        <v/>
      </c>
      <c r="S1662" s="755"/>
      <c r="T1662" s="755"/>
      <c r="U1662" s="755"/>
      <c r="V1662" s="756" t="str">
        <f>IF(AND(AD1645=""),"",CONCATENATE("(",'Master sheet'!$C$14," )"))</f>
        <v/>
      </c>
      <c r="W1662" s="756"/>
      <c r="X1662" s="756"/>
      <c r="Y1662" s="756"/>
      <c r="Z1662" s="756"/>
      <c r="AA1662" s="756" t="str">
        <f>IF(AND(AD1645=""),"",CONCATENATE("(",'Master sheet'!$C$12," )"))</f>
        <v/>
      </c>
      <c r="AB1662" s="756"/>
      <c r="AC1662" s="756"/>
      <c r="AD1662" s="756"/>
      <c r="AE1662" s="756"/>
      <c r="AF1662" s="756"/>
    </row>
    <row r="1663" spans="1:32" ht="21.75" customHeight="1">
      <c r="A1663" s="166" t="str">
        <f>IF(N1645="","",A1662+1)</f>
        <v/>
      </c>
      <c r="B1663" s="757" t="s">
        <v>223</v>
      </c>
      <c r="C1663" s="757"/>
      <c r="D1663" s="757"/>
      <c r="E1663" s="757"/>
      <c r="F1663" s="758" t="s">
        <v>224</v>
      </c>
      <c r="G1663" s="758"/>
      <c r="H1663" s="758"/>
      <c r="I1663" s="758"/>
      <c r="J1663" s="758"/>
      <c r="K1663" s="757" t="s">
        <v>225</v>
      </c>
      <c r="L1663" s="757"/>
      <c r="M1663" s="757"/>
      <c r="N1663" s="757"/>
      <c r="O1663" s="757"/>
      <c r="P1663" s="757"/>
      <c r="Q1663" s="770"/>
      <c r="R1663" s="757" t="s">
        <v>223</v>
      </c>
      <c r="S1663" s="757"/>
      <c r="T1663" s="757"/>
      <c r="U1663" s="757"/>
      <c r="V1663" s="758" t="s">
        <v>224</v>
      </c>
      <c r="W1663" s="758"/>
      <c r="X1663" s="758"/>
      <c r="Y1663" s="758"/>
      <c r="Z1663" s="758"/>
      <c r="AA1663" s="757" t="s">
        <v>225</v>
      </c>
      <c r="AB1663" s="757"/>
      <c r="AC1663" s="757"/>
      <c r="AD1663" s="757"/>
      <c r="AE1663" s="757"/>
      <c r="AF1663" s="757"/>
    </row>
    <row r="1665" spans="1:32" ht="21.9" customHeight="1">
      <c r="A1665" s="165" t="str">
        <f>IF(N1671="","",1)</f>
        <v/>
      </c>
      <c r="B1665" s="759" t="s">
        <v>203</v>
      </c>
      <c r="C1665" s="759"/>
      <c r="D1665" s="759"/>
      <c r="E1665" s="759"/>
      <c r="F1665" s="759"/>
      <c r="G1665" s="759"/>
      <c r="H1665" s="759"/>
      <c r="I1665" s="759"/>
      <c r="J1665" s="759"/>
      <c r="K1665" s="759"/>
      <c r="L1665" s="759"/>
      <c r="M1665" s="759"/>
      <c r="N1665" s="759"/>
      <c r="O1665" s="759"/>
      <c r="P1665" s="759"/>
      <c r="Q1665" s="770" t="s">
        <v>249</v>
      </c>
      <c r="R1665" s="759" t="s">
        <v>203</v>
      </c>
      <c r="S1665" s="759"/>
      <c r="T1665" s="759"/>
      <c r="U1665" s="759"/>
      <c r="V1665" s="759"/>
      <c r="W1665" s="759"/>
      <c r="X1665" s="759"/>
      <c r="Y1665" s="759"/>
      <c r="Z1665" s="759"/>
      <c r="AA1665" s="759"/>
      <c r="AB1665" s="759"/>
      <c r="AC1665" s="759"/>
      <c r="AD1665" s="759"/>
      <c r="AE1665" s="759"/>
      <c r="AF1665" s="759"/>
    </row>
    <row r="1666" spans="1:32" ht="21.9" customHeight="1">
      <c r="A1666" s="166" t="str">
        <f>IF(N1671="","",A1665+1)</f>
        <v/>
      </c>
      <c r="B1666" s="771" t="s">
        <v>204</v>
      </c>
      <c r="C1666" s="771"/>
      <c r="D1666" s="771"/>
      <c r="E1666" s="771"/>
      <c r="F1666" s="771"/>
      <c r="G1666" s="771"/>
      <c r="H1666" s="771"/>
      <c r="I1666" s="771"/>
      <c r="J1666" s="771"/>
      <c r="K1666" s="771"/>
      <c r="L1666" s="771"/>
      <c r="M1666" s="771"/>
      <c r="N1666" s="771"/>
      <c r="O1666" s="771"/>
      <c r="P1666" s="771"/>
      <c r="Q1666" s="770"/>
      <c r="R1666" s="771" t="s">
        <v>204</v>
      </c>
      <c r="S1666" s="771"/>
      <c r="T1666" s="771"/>
      <c r="U1666" s="771"/>
      <c r="V1666" s="771"/>
      <c r="W1666" s="771"/>
      <c r="X1666" s="771"/>
      <c r="Y1666" s="771"/>
      <c r="Z1666" s="771"/>
      <c r="AA1666" s="771"/>
      <c r="AB1666" s="771"/>
      <c r="AC1666" s="771"/>
      <c r="AD1666" s="771"/>
      <c r="AE1666" s="771"/>
      <c r="AF1666" s="771"/>
    </row>
    <row r="1667" spans="1:32" ht="21.9" customHeight="1">
      <c r="A1667" s="166" t="str">
        <f>IF(N1671="","",A1666+1)</f>
        <v/>
      </c>
      <c r="B1667" s="772" t="s">
        <v>168</v>
      </c>
      <c r="C1667" s="772"/>
      <c r="D1667" s="772"/>
      <c r="E1667" s="773" t="str">
        <f>IF(AND(N1671=""),"",'Result Sheet'!$F$2)</f>
        <v/>
      </c>
      <c r="F1667" s="773"/>
      <c r="G1667" s="773"/>
      <c r="H1667" s="773"/>
      <c r="I1667" s="773"/>
      <c r="J1667" s="773"/>
      <c r="K1667" s="773"/>
      <c r="L1667" s="773"/>
      <c r="M1667" s="773"/>
      <c r="N1667" s="773"/>
      <c r="O1667" s="773"/>
      <c r="P1667" s="773"/>
      <c r="Q1667" s="770"/>
      <c r="R1667" s="772" t="s">
        <v>168</v>
      </c>
      <c r="S1667" s="772"/>
      <c r="T1667" s="772"/>
      <c r="U1667" s="773" t="str">
        <f>IF(AND(AD1671=""),"",'Result Sheet'!$F$2)</f>
        <v/>
      </c>
      <c r="V1667" s="773"/>
      <c r="W1667" s="773"/>
      <c r="X1667" s="773"/>
      <c r="Y1667" s="773"/>
      <c r="Z1667" s="773"/>
      <c r="AA1667" s="773"/>
      <c r="AB1667" s="773"/>
      <c r="AC1667" s="773"/>
      <c r="AD1667" s="773"/>
      <c r="AE1667" s="773"/>
      <c r="AF1667" s="773"/>
    </row>
    <row r="1668" spans="1:32" ht="21.9" customHeight="1">
      <c r="A1668" s="166" t="str">
        <f>IF(N1671="","",A1667+1)</f>
        <v/>
      </c>
      <c r="B1668" s="164" t="s">
        <v>169</v>
      </c>
      <c r="C1668" s="748" t="str">
        <f>IFERROR(VLOOKUP(N1671,Marks,2,0),"")</f>
        <v/>
      </c>
      <c r="D1668" s="748"/>
      <c r="E1668" s="766" t="s">
        <v>212</v>
      </c>
      <c r="F1668" s="766"/>
      <c r="G1668" s="766"/>
      <c r="H1668" s="748" t="str">
        <f>IFERROR(VLOOKUP(N1671,Marks,3,0),"")</f>
        <v/>
      </c>
      <c r="I1668" s="748"/>
      <c r="J1668" s="749" t="s">
        <v>205</v>
      </c>
      <c r="K1668" s="749"/>
      <c r="L1668" s="749"/>
      <c r="M1668" s="749"/>
      <c r="N1668" s="750" t="str">
        <f>IF(AND(N1671=""),"",'Marks Entry 1st'!$I$2)</f>
        <v/>
      </c>
      <c r="O1668" s="750"/>
      <c r="P1668" s="750"/>
      <c r="Q1668" s="770"/>
      <c r="R1668" s="164" t="s">
        <v>169</v>
      </c>
      <c r="S1668" s="748" t="str">
        <f>IFERROR(VLOOKUP(AD1671,Marks,2,0),"")</f>
        <v/>
      </c>
      <c r="T1668" s="748"/>
      <c r="U1668" s="766" t="s">
        <v>212</v>
      </c>
      <c r="V1668" s="766"/>
      <c r="W1668" s="766"/>
      <c r="X1668" s="748" t="str">
        <f>IFERROR(VLOOKUP(AD1671,Marks,3,0),"")</f>
        <v/>
      </c>
      <c r="Y1668" s="748"/>
      <c r="Z1668" s="749" t="s">
        <v>205</v>
      </c>
      <c r="AA1668" s="749"/>
      <c r="AB1668" s="749"/>
      <c r="AC1668" s="749"/>
      <c r="AD1668" s="750" t="str">
        <f>IF(AND(AD1671=""),"",'Marks Entry 1st'!$I$2)</f>
        <v/>
      </c>
      <c r="AE1668" s="750"/>
      <c r="AF1668" s="750"/>
    </row>
    <row r="1669" spans="1:32" ht="21.9" customHeight="1">
      <c r="A1669" s="166" t="str">
        <f>IF(N1671="","",A1668+1)</f>
        <v/>
      </c>
      <c r="B1669" s="751" t="s">
        <v>206</v>
      </c>
      <c r="C1669" s="751"/>
      <c r="D1669" s="751"/>
      <c r="E1669" s="752" t="str">
        <f>IFERROR(VLOOKUP(N1671,Marks,6,0),"")</f>
        <v/>
      </c>
      <c r="F1669" s="752"/>
      <c r="G1669" s="752"/>
      <c r="H1669" s="752"/>
      <c r="I1669" s="752"/>
      <c r="J1669" s="753" t="s">
        <v>209</v>
      </c>
      <c r="K1669" s="753"/>
      <c r="L1669" s="753"/>
      <c r="M1669" s="753"/>
      <c r="N1669" s="754" t="str">
        <f>IFERROR(VLOOKUP(N1671,Marks,5,0),"")</f>
        <v/>
      </c>
      <c r="O1669" s="754"/>
      <c r="P1669" s="754"/>
      <c r="Q1669" s="770"/>
      <c r="R1669" s="751" t="s">
        <v>206</v>
      </c>
      <c r="S1669" s="751"/>
      <c r="T1669" s="751"/>
      <c r="U1669" s="752" t="str">
        <f>IFERROR(VLOOKUP(AD1671,Marks,6,0),"")</f>
        <v/>
      </c>
      <c r="V1669" s="752"/>
      <c r="W1669" s="752"/>
      <c r="X1669" s="752"/>
      <c r="Y1669" s="752"/>
      <c r="Z1669" s="753" t="s">
        <v>209</v>
      </c>
      <c r="AA1669" s="753"/>
      <c r="AB1669" s="753"/>
      <c r="AC1669" s="753"/>
      <c r="AD1669" s="754" t="str">
        <f>IFERROR(VLOOKUP(AD1671,Marks,5,0),"")</f>
        <v/>
      </c>
      <c r="AE1669" s="754"/>
      <c r="AF1669" s="754"/>
    </row>
    <row r="1670" spans="1:32" ht="21.9" customHeight="1">
      <c r="A1670" s="166" t="str">
        <f>IF(N1671="","",A1669+1)</f>
        <v/>
      </c>
      <c r="B1670" s="751" t="s">
        <v>207</v>
      </c>
      <c r="C1670" s="751"/>
      <c r="D1670" s="751"/>
      <c r="E1670" s="752" t="str">
        <f>IFERROR(VLOOKUP(N1671,Marks,7,0),"")</f>
        <v/>
      </c>
      <c r="F1670" s="752"/>
      <c r="G1670" s="752"/>
      <c r="H1670" s="752"/>
      <c r="I1670" s="752"/>
      <c r="J1670" s="753" t="s">
        <v>210</v>
      </c>
      <c r="K1670" s="753"/>
      <c r="L1670" s="753"/>
      <c r="M1670" s="753"/>
      <c r="N1670" s="767" t="str">
        <f>IFERROR(VLOOKUP(N1671,Marks,4,0),"")</f>
        <v/>
      </c>
      <c r="O1670" s="767"/>
      <c r="P1670" s="767"/>
      <c r="Q1670" s="770"/>
      <c r="R1670" s="751" t="s">
        <v>207</v>
      </c>
      <c r="S1670" s="751"/>
      <c r="T1670" s="751"/>
      <c r="U1670" s="752" t="str">
        <f>IFERROR(VLOOKUP(AD1671,Marks,7,0),"")</f>
        <v/>
      </c>
      <c r="V1670" s="752"/>
      <c r="W1670" s="752"/>
      <c r="X1670" s="752"/>
      <c r="Y1670" s="752"/>
      <c r="Z1670" s="753" t="s">
        <v>210</v>
      </c>
      <c r="AA1670" s="753"/>
      <c r="AB1670" s="753"/>
      <c r="AC1670" s="753"/>
      <c r="AD1670" s="767" t="str">
        <f>IFERROR(VLOOKUP(AD1671,Marks,4,0),"")</f>
        <v/>
      </c>
      <c r="AE1670" s="767"/>
      <c r="AF1670" s="767"/>
    </row>
    <row r="1671" spans="1:32" ht="21.9" customHeight="1">
      <c r="A1671" s="166" t="str">
        <f>IF(N1671="","",A1670+1)</f>
        <v/>
      </c>
      <c r="B1671" s="751" t="s">
        <v>208</v>
      </c>
      <c r="C1671" s="751"/>
      <c r="D1671" s="751"/>
      <c r="E1671" s="752" t="str">
        <f>IFERROR(VLOOKUP(N1671,Marks,8,0),"")</f>
        <v/>
      </c>
      <c r="F1671" s="752"/>
      <c r="G1671" s="752"/>
      <c r="H1671" s="752"/>
      <c r="I1671" s="752"/>
      <c r="J1671" s="753" t="s">
        <v>211</v>
      </c>
      <c r="K1671" s="753"/>
      <c r="L1671" s="753"/>
      <c r="M1671" s="753"/>
      <c r="N1671" s="760" t="str">
        <f>IF(AD1645="","",IF(AND(AD1645+1&gt;$AN$6),"",AD1645+1))</f>
        <v/>
      </c>
      <c r="O1671" s="760"/>
      <c r="P1671" s="760"/>
      <c r="Q1671" s="770"/>
      <c r="R1671" s="751" t="s">
        <v>208</v>
      </c>
      <c r="S1671" s="751"/>
      <c r="T1671" s="751"/>
      <c r="U1671" s="752" t="str">
        <f>IFERROR(VLOOKUP(AD1671,Marks,8,0),"")</f>
        <v/>
      </c>
      <c r="V1671" s="752"/>
      <c r="W1671" s="752"/>
      <c r="X1671" s="752"/>
      <c r="Y1671" s="752"/>
      <c r="Z1671" s="753" t="s">
        <v>211</v>
      </c>
      <c r="AA1671" s="753"/>
      <c r="AB1671" s="753"/>
      <c r="AC1671" s="753"/>
      <c r="AD1671" s="761" t="str">
        <f>IF(N1671="","",IF(AND(N1671+1&gt;$AN$6),"",N1671+1))</f>
        <v/>
      </c>
      <c r="AE1671" s="761"/>
      <c r="AF1671" s="761"/>
    </row>
    <row r="1672" spans="1:32" ht="9" customHeight="1">
      <c r="A1672" s="166" t="str">
        <f>IF(N1671="","",A1671+1)</f>
        <v/>
      </c>
      <c r="B1672" s="123"/>
      <c r="C1672" s="123"/>
      <c r="D1672" s="123"/>
      <c r="E1672" s="124"/>
      <c r="F1672" s="124"/>
      <c r="G1672" s="124"/>
      <c r="H1672" s="123"/>
      <c r="I1672" s="123"/>
      <c r="J1672" s="125"/>
      <c r="K1672" s="125"/>
      <c r="L1672" s="125"/>
      <c r="M1672" s="76"/>
      <c r="N1672" s="76"/>
      <c r="O1672" s="76"/>
      <c r="P1672" s="76"/>
      <c r="Q1672" s="770"/>
      <c r="R1672" s="123"/>
      <c r="S1672" s="123"/>
      <c r="T1672" s="123"/>
      <c r="U1672" s="124"/>
      <c r="V1672" s="124"/>
      <c r="W1672" s="124"/>
      <c r="X1672" s="123"/>
      <c r="Y1672" s="123"/>
      <c r="Z1672" s="125"/>
      <c r="AA1672" s="125"/>
      <c r="AB1672" s="125"/>
      <c r="AC1672" s="76"/>
      <c r="AD1672" s="76"/>
      <c r="AE1672" s="76"/>
      <c r="AF1672" s="76"/>
    </row>
    <row r="1673" spans="1:32" ht="21" customHeight="1">
      <c r="A1673" s="166" t="str">
        <f>IF(N1671="","",A1672+1)</f>
        <v/>
      </c>
      <c r="B1673" s="762" t="s">
        <v>213</v>
      </c>
      <c r="C1673" s="610" t="s">
        <v>214</v>
      </c>
      <c r="D1673" s="610"/>
      <c r="E1673" s="610"/>
      <c r="F1673" s="763" t="s">
        <v>13</v>
      </c>
      <c r="G1673" s="764"/>
      <c r="H1673" s="764"/>
      <c r="I1673" s="765"/>
      <c r="J1673" s="613" t="s">
        <v>184</v>
      </c>
      <c r="K1673" s="614" t="s">
        <v>167</v>
      </c>
      <c r="L1673" s="615"/>
      <c r="M1673" s="615"/>
      <c r="N1673" s="616"/>
      <c r="O1673" s="580" t="s">
        <v>185</v>
      </c>
      <c r="P1673" s="581" t="s">
        <v>186</v>
      </c>
      <c r="Q1673" s="770"/>
      <c r="R1673" s="762" t="s">
        <v>213</v>
      </c>
      <c r="S1673" s="610" t="s">
        <v>214</v>
      </c>
      <c r="T1673" s="610"/>
      <c r="U1673" s="610"/>
      <c r="V1673" s="763" t="s">
        <v>13</v>
      </c>
      <c r="W1673" s="764"/>
      <c r="X1673" s="764"/>
      <c r="Y1673" s="765"/>
      <c r="Z1673" s="613" t="s">
        <v>184</v>
      </c>
      <c r="AA1673" s="614" t="s">
        <v>167</v>
      </c>
      <c r="AB1673" s="615"/>
      <c r="AC1673" s="615"/>
      <c r="AD1673" s="616"/>
      <c r="AE1673" s="580" t="s">
        <v>185</v>
      </c>
      <c r="AF1673" s="581" t="s">
        <v>186</v>
      </c>
    </row>
    <row r="1674" spans="1:32" ht="90.75" customHeight="1">
      <c r="A1674" s="166" t="str">
        <f>IF(N1671="","",A1673+1)</f>
        <v/>
      </c>
      <c r="B1674" s="762"/>
      <c r="C1674" s="171" t="s">
        <v>11</v>
      </c>
      <c r="D1674" s="171" t="s">
        <v>180</v>
      </c>
      <c r="E1674" s="171" t="s">
        <v>108</v>
      </c>
      <c r="F1674" s="171" t="s">
        <v>182</v>
      </c>
      <c r="G1674" s="171" t="s">
        <v>183</v>
      </c>
      <c r="H1674" s="305" t="s">
        <v>10</v>
      </c>
      <c r="I1674" s="171" t="s">
        <v>108</v>
      </c>
      <c r="J1674" s="613"/>
      <c r="K1674" s="172" t="s">
        <v>182</v>
      </c>
      <c r="L1674" s="172" t="s">
        <v>183</v>
      </c>
      <c r="M1674" s="173" t="s">
        <v>10</v>
      </c>
      <c r="N1674" s="171" t="s">
        <v>108</v>
      </c>
      <c r="O1674" s="580"/>
      <c r="P1674" s="736"/>
      <c r="Q1674" s="770"/>
      <c r="R1674" s="762"/>
      <c r="S1674" s="171" t="s">
        <v>11</v>
      </c>
      <c r="T1674" s="171" t="s">
        <v>180</v>
      </c>
      <c r="U1674" s="171" t="s">
        <v>108</v>
      </c>
      <c r="V1674" s="171" t="s">
        <v>182</v>
      </c>
      <c r="W1674" s="171" t="s">
        <v>183</v>
      </c>
      <c r="X1674" s="305" t="s">
        <v>10</v>
      </c>
      <c r="Y1674" s="171" t="s">
        <v>108</v>
      </c>
      <c r="Z1674" s="613"/>
      <c r="AA1674" s="172" t="s">
        <v>182</v>
      </c>
      <c r="AB1674" s="172" t="s">
        <v>183</v>
      </c>
      <c r="AC1674" s="173" t="s">
        <v>10</v>
      </c>
      <c r="AD1674" s="171" t="s">
        <v>108</v>
      </c>
      <c r="AE1674" s="580"/>
      <c r="AF1674" s="736">
        <v>0</v>
      </c>
    </row>
    <row r="1675" spans="1:32" ht="18.75" customHeight="1">
      <c r="A1675" s="166" t="str">
        <f>IF(N1671="","",A1674+1)</f>
        <v/>
      </c>
      <c r="B1675" s="762"/>
      <c r="C1675" s="390">
        <v>20</v>
      </c>
      <c r="D1675" s="390">
        <v>20</v>
      </c>
      <c r="E1675" s="116">
        <v>40</v>
      </c>
      <c r="F1675" s="390">
        <v>30</v>
      </c>
      <c r="G1675" s="390">
        <v>18</v>
      </c>
      <c r="H1675" s="390">
        <v>12</v>
      </c>
      <c r="I1675" s="116">
        <v>60</v>
      </c>
      <c r="J1675" s="118">
        <v>100</v>
      </c>
      <c r="K1675" s="390">
        <v>50</v>
      </c>
      <c r="L1675" s="390">
        <v>30</v>
      </c>
      <c r="M1675" s="390">
        <v>20</v>
      </c>
      <c r="N1675" s="116">
        <v>100</v>
      </c>
      <c r="O1675" s="118">
        <v>200</v>
      </c>
      <c r="P1675" s="775" t="str">
        <f>IF(AND(N1671="",C1668="",E1669="",N1669=""),"",IF(OR(C1668=1,C1668=2),600,800))</f>
        <v/>
      </c>
      <c r="Q1675" s="770"/>
      <c r="R1675" s="762"/>
      <c r="S1675" s="390">
        <v>20</v>
      </c>
      <c r="T1675" s="390">
        <v>20</v>
      </c>
      <c r="U1675" s="116">
        <v>40</v>
      </c>
      <c r="V1675" s="390">
        <v>30</v>
      </c>
      <c r="W1675" s="390">
        <v>18</v>
      </c>
      <c r="X1675" s="390">
        <v>12</v>
      </c>
      <c r="Y1675" s="116">
        <v>60</v>
      </c>
      <c r="Z1675" s="118">
        <v>100</v>
      </c>
      <c r="AA1675" s="390">
        <v>50</v>
      </c>
      <c r="AB1675" s="390">
        <v>30</v>
      </c>
      <c r="AC1675" s="390">
        <v>20</v>
      </c>
      <c r="AD1675" s="116">
        <v>100</v>
      </c>
      <c r="AE1675" s="118">
        <v>200</v>
      </c>
      <c r="AF1675" s="775" t="str">
        <f>IF(AND(AD1671="",S1668="",U1669="",AD1669=""),"",IF(OR(S1668=1,S1668=2),600,800))</f>
        <v/>
      </c>
    </row>
    <row r="1676" spans="1:32" ht="21" customHeight="1">
      <c r="A1676" s="166" t="str">
        <f>IF(N1671="","",A1675+1)</f>
        <v/>
      </c>
      <c r="B1676" s="122" t="str">
        <f>'Result Sheet'!$L$4</f>
        <v xml:space="preserve">हिन्दी </v>
      </c>
      <c r="C1676" s="391" t="str">
        <f>IFERROR(VLOOKUP(N1671,Marks,11,0),"")</f>
        <v/>
      </c>
      <c r="D1676" s="391" t="str">
        <f>IFERROR(VLOOKUP(N1671,Marks,12,0),"")</f>
        <v/>
      </c>
      <c r="E1676" s="117" t="str">
        <f>IFERROR(VLOOKUP(N1671,Marks,13,0),"")</f>
        <v/>
      </c>
      <c r="F1676" s="391" t="str">
        <f>IFERROR(VLOOKUP(N1671,Marks,14,0),"")</f>
        <v/>
      </c>
      <c r="G1676" s="391" t="str">
        <f>IFERROR(VLOOKUP(N1671,Marks,15,0),"")</f>
        <v/>
      </c>
      <c r="H1676" s="391" t="str">
        <f>IFERROR(VLOOKUP(N1671,Marks,16,0),"")</f>
        <v/>
      </c>
      <c r="I1676" s="117" t="str">
        <f>IFERROR(VLOOKUP(N1671,Marks,17,0),"")</f>
        <v/>
      </c>
      <c r="J1676" s="119">
        <f>IFERROR(VLOOKUP(N1671,Marks,18,0),"")</f>
        <v>0</v>
      </c>
      <c r="K1676" s="391" t="str">
        <f>IFERROR(VLOOKUP(N1671,Marks,19,0),"")</f>
        <v/>
      </c>
      <c r="L1676" s="391" t="str">
        <f>IFERROR(VLOOKUP(N1671,Marks,20,0),"")</f>
        <v/>
      </c>
      <c r="M1676" s="391" t="str">
        <f>IFERROR(VLOOKUP(N1671,Marks,21,0),"")</f>
        <v/>
      </c>
      <c r="N1676" s="117" t="str">
        <f>IFERROR(VLOOKUP(N1671,Marks,22,0),"")</f>
        <v/>
      </c>
      <c r="O1676" s="119" t="str">
        <f>IFERROR(VLOOKUP(N1671,Marks,23,0),"")</f>
        <v/>
      </c>
      <c r="P1676" s="323" t="str">
        <f>IFERROR(VLOOKUP(N1671,Marks,29,0),"")</f>
        <v/>
      </c>
      <c r="Q1676" s="770"/>
      <c r="R1676" s="122" t="str">
        <f>'Result Sheet'!$L$4</f>
        <v xml:space="preserve">हिन्दी </v>
      </c>
      <c r="S1676" s="391" t="str">
        <f>IFERROR(VLOOKUP(AD1671,Marks,11,0),"")</f>
        <v/>
      </c>
      <c r="T1676" s="391" t="str">
        <f>IFERROR(VLOOKUP(AD1671,Marks,12,0),"")</f>
        <v/>
      </c>
      <c r="U1676" s="117" t="str">
        <f>IFERROR(VLOOKUP(AD1671,Marks,13,0),"")</f>
        <v/>
      </c>
      <c r="V1676" s="391" t="str">
        <f>IFERROR(VLOOKUP(AD1671,Marks,14,0),"")</f>
        <v/>
      </c>
      <c r="W1676" s="391" t="str">
        <f>IFERROR(VLOOKUP(AD1671,Marks,15,0),"")</f>
        <v/>
      </c>
      <c r="X1676" s="391" t="str">
        <f>IFERROR(VLOOKUP(AD1671,Marks,16,0),"")</f>
        <v/>
      </c>
      <c r="Y1676" s="117" t="str">
        <f>IFERROR(VLOOKUP(AD1671,Marks,17,0),"")</f>
        <v/>
      </c>
      <c r="Z1676" s="119">
        <f>IFERROR(VLOOKUP(AD1671,Marks,18,0),"")</f>
        <v>0</v>
      </c>
      <c r="AA1676" s="391" t="str">
        <f>IFERROR(VLOOKUP(AD1671,Marks,19,0),"")</f>
        <v/>
      </c>
      <c r="AB1676" s="391" t="str">
        <f>IFERROR(VLOOKUP(AD1671,Marks,20,0),"")</f>
        <v/>
      </c>
      <c r="AC1676" s="391" t="str">
        <f>IFERROR(VLOOKUP(AD1671,Marks,21,0),"")</f>
        <v/>
      </c>
      <c r="AD1676" s="117" t="str">
        <f>IFERROR(VLOOKUP(AD1671,Marks,22,0),"")</f>
        <v/>
      </c>
      <c r="AE1676" s="119" t="str">
        <f>IFERROR(VLOOKUP(AD1671,Marks,23,0),"")</f>
        <v/>
      </c>
      <c r="AF1676" s="323" t="str">
        <f>IFERROR(VLOOKUP(AD1671,Marks,29,0),"")</f>
        <v/>
      </c>
    </row>
    <row r="1677" spans="1:32" ht="21" customHeight="1">
      <c r="A1677" s="166" t="str">
        <f>IF(N1671="","",A1676+1)</f>
        <v/>
      </c>
      <c r="B1677" s="122" t="str">
        <f>'Result Sheet'!$AE$4</f>
        <v xml:space="preserve">अंग्रेजी </v>
      </c>
      <c r="C1677" s="391" t="str">
        <f>IFERROR(VLOOKUP(N1671,Marks,30,0),"")</f>
        <v/>
      </c>
      <c r="D1677" s="391" t="str">
        <f>IFERROR(VLOOKUP(N1671,Marks,31,0),"")</f>
        <v/>
      </c>
      <c r="E1677" s="117" t="str">
        <f>IFERROR(VLOOKUP(N1671,Marks,32,0),"")</f>
        <v/>
      </c>
      <c r="F1677" s="391" t="str">
        <f>IFERROR(VLOOKUP(N1671,Marks,33,0),"")</f>
        <v/>
      </c>
      <c r="G1677" s="391" t="str">
        <f>IFERROR(VLOOKUP(N1671,Marks,34,0),"")</f>
        <v/>
      </c>
      <c r="H1677" s="391" t="str">
        <f>IFERROR(VLOOKUP(N1671,Marks,35,0),"")</f>
        <v/>
      </c>
      <c r="I1677" s="117" t="str">
        <f>IFERROR(VLOOKUP(N1671,Marks,36,0),"")</f>
        <v/>
      </c>
      <c r="J1677" s="119">
        <f>IFERROR(VLOOKUP(N1671,Marks,37,0),"")</f>
        <v>0</v>
      </c>
      <c r="K1677" s="391" t="str">
        <f>IFERROR(VLOOKUP(N1671,Marks,38,0),"")</f>
        <v/>
      </c>
      <c r="L1677" s="391" t="str">
        <f>IFERROR(VLOOKUP(N1671,Marks,39,0),"")</f>
        <v/>
      </c>
      <c r="M1677" s="391" t="str">
        <f>IFERROR(VLOOKUP(N1671,Marks,40,0),"")</f>
        <v/>
      </c>
      <c r="N1677" s="117" t="str">
        <f>IFERROR(VLOOKUP(N1671,Marks,41,0),"")</f>
        <v/>
      </c>
      <c r="O1677" s="119" t="str">
        <f>IFERROR(VLOOKUP(N1671,Marks,42,0),"")</f>
        <v/>
      </c>
      <c r="P1677" s="323" t="str">
        <f>IFERROR(VLOOKUP(N1671,Marks,48,0),"")</f>
        <v/>
      </c>
      <c r="Q1677" s="770"/>
      <c r="R1677" s="122" t="str">
        <f>'Result Sheet'!$AE$4</f>
        <v xml:space="preserve">अंग्रेजी </v>
      </c>
      <c r="S1677" s="391" t="str">
        <f>IFERROR(VLOOKUP(AD1671,Marks,30,0),"")</f>
        <v/>
      </c>
      <c r="T1677" s="391" t="str">
        <f>IFERROR(VLOOKUP(AD1671,Marks,31,0),"")</f>
        <v/>
      </c>
      <c r="U1677" s="117" t="str">
        <f>IFERROR(VLOOKUP(AD1671,Marks,32,0),"")</f>
        <v/>
      </c>
      <c r="V1677" s="391" t="str">
        <f>IFERROR(VLOOKUP(AD1671,Marks,33,0),"")</f>
        <v/>
      </c>
      <c r="W1677" s="391" t="str">
        <f>IFERROR(VLOOKUP(AD1671,Marks,34,0),"")</f>
        <v/>
      </c>
      <c r="X1677" s="391" t="str">
        <f>IFERROR(VLOOKUP(AD1671,Marks,35,0),"")</f>
        <v/>
      </c>
      <c r="Y1677" s="117" t="str">
        <f>IFERROR(VLOOKUP(AD1671,Marks,36,0),"")</f>
        <v/>
      </c>
      <c r="Z1677" s="119">
        <f>IFERROR(VLOOKUP(AD1671,Marks,37,0),"")</f>
        <v>0</v>
      </c>
      <c r="AA1677" s="391" t="str">
        <f>IFERROR(VLOOKUP(AD1671,Marks,38,0),"")</f>
        <v/>
      </c>
      <c r="AB1677" s="391" t="str">
        <f>IFERROR(VLOOKUP(AD1671,Marks,39,0),"")</f>
        <v/>
      </c>
      <c r="AC1677" s="391" t="str">
        <f>IFERROR(VLOOKUP(AD1671,Marks,40,0),"")</f>
        <v/>
      </c>
      <c r="AD1677" s="117" t="str">
        <f>IFERROR(VLOOKUP(AD1671,Marks,41,0),"")</f>
        <v/>
      </c>
      <c r="AE1677" s="119" t="str">
        <f>IFERROR(VLOOKUP(AD1671,Marks,42,0),"")</f>
        <v/>
      </c>
      <c r="AF1677" s="323" t="str">
        <f>IFERROR(VLOOKUP(AD1671,Marks,48,0),"")</f>
        <v/>
      </c>
    </row>
    <row r="1678" spans="1:32" ht="21" customHeight="1">
      <c r="A1678" s="166" t="str">
        <f>IF(N1671="","",A1677+1)</f>
        <v/>
      </c>
      <c r="B1678" s="122" t="str">
        <f>'Result Sheet'!$AX$4</f>
        <v xml:space="preserve">गणित </v>
      </c>
      <c r="C1678" s="391" t="str">
        <f>IFERROR(VLOOKUP(N1671,Marks,49,0),"")</f>
        <v/>
      </c>
      <c r="D1678" s="391" t="str">
        <f>IFERROR(VLOOKUP(N1671,Marks,50,0),"")</f>
        <v/>
      </c>
      <c r="E1678" s="117" t="str">
        <f>IFERROR(VLOOKUP(N1671,Marks,51,0),"")</f>
        <v/>
      </c>
      <c r="F1678" s="391" t="str">
        <f>IFERROR(VLOOKUP(N1671,Marks,52,0),"")</f>
        <v/>
      </c>
      <c r="G1678" s="391" t="str">
        <f>IFERROR(VLOOKUP(N1671,Marks,53,0),"")</f>
        <v/>
      </c>
      <c r="H1678" s="391" t="str">
        <f>IFERROR(VLOOKUP(N1671,Marks,54,0),"")</f>
        <v/>
      </c>
      <c r="I1678" s="117" t="str">
        <f>IFERROR(VLOOKUP(N1671,Marks,55,0),"")</f>
        <v/>
      </c>
      <c r="J1678" s="119">
        <f>IFERROR(VLOOKUP(N1671,Marks,56,0),"")</f>
        <v>0</v>
      </c>
      <c r="K1678" s="391" t="str">
        <f>IFERROR(VLOOKUP(N1671,Marks,57,0),"")</f>
        <v/>
      </c>
      <c r="L1678" s="391" t="str">
        <f>IFERROR(VLOOKUP(N1671,Marks,58,0),"")</f>
        <v/>
      </c>
      <c r="M1678" s="391" t="str">
        <f>IFERROR(VLOOKUP(N1671,Marks,59,0),"")</f>
        <v/>
      </c>
      <c r="N1678" s="117" t="str">
        <f>IFERROR(VLOOKUP(N1671,Marks,60,0),"")</f>
        <v/>
      </c>
      <c r="O1678" s="119" t="str">
        <f>IFERROR(VLOOKUP(N1671,Marks,61,0),"")</f>
        <v/>
      </c>
      <c r="P1678" s="323" t="str">
        <f>IFERROR(VLOOKUP(N1671,Marks,67,0),"")</f>
        <v/>
      </c>
      <c r="Q1678" s="770"/>
      <c r="R1678" s="122" t="str">
        <f>'Result Sheet'!$AX$4</f>
        <v xml:space="preserve">गणित </v>
      </c>
      <c r="S1678" s="391" t="str">
        <f>IFERROR(VLOOKUP(AD1671,Marks,49,0),"")</f>
        <v/>
      </c>
      <c r="T1678" s="391" t="str">
        <f>IFERROR(VLOOKUP(AD1671,Marks,50,0),"")</f>
        <v/>
      </c>
      <c r="U1678" s="117" t="str">
        <f>IFERROR(VLOOKUP(AD1671,Marks,51,0),"")</f>
        <v/>
      </c>
      <c r="V1678" s="391" t="str">
        <f>IFERROR(VLOOKUP(AD1671,Marks,52,0),"")</f>
        <v/>
      </c>
      <c r="W1678" s="391" t="str">
        <f>IFERROR(VLOOKUP(AD1671,Marks,53,0),"")</f>
        <v/>
      </c>
      <c r="X1678" s="391" t="str">
        <f>IFERROR(VLOOKUP(AD1671,Marks,54,0),"")</f>
        <v/>
      </c>
      <c r="Y1678" s="117" t="str">
        <f>IFERROR(VLOOKUP(AD1671,Marks,55,0),"")</f>
        <v/>
      </c>
      <c r="Z1678" s="119">
        <f>IFERROR(VLOOKUP(AD1671,Marks,56,0),"")</f>
        <v>0</v>
      </c>
      <c r="AA1678" s="391" t="str">
        <f>IFERROR(VLOOKUP(AD1671,Marks,57,0),"")</f>
        <v/>
      </c>
      <c r="AB1678" s="391" t="str">
        <f>IFERROR(VLOOKUP(AD1671,Marks,58,0),"")</f>
        <v/>
      </c>
      <c r="AC1678" s="391" t="str">
        <f>IFERROR(VLOOKUP(AD1671,Marks,59,0),"")</f>
        <v/>
      </c>
      <c r="AD1678" s="117" t="str">
        <f>IFERROR(VLOOKUP(AD1671,Marks,60,0),"")</f>
        <v/>
      </c>
      <c r="AE1678" s="119" t="str">
        <f>IFERROR(VLOOKUP(AD1671,Marks,61,0),"")</f>
        <v/>
      </c>
      <c r="AF1678" s="323" t="str">
        <f>IFERROR(VLOOKUP(AD1671,Marks,67,0),"")</f>
        <v/>
      </c>
    </row>
    <row r="1679" spans="1:32" ht="21" customHeight="1">
      <c r="A1679" s="166" t="str">
        <f>IF(N1671="","",A1678+1)</f>
        <v/>
      </c>
      <c r="B1679" s="122" t="str">
        <f>'Result Sheet'!$BQ$4</f>
        <v xml:space="preserve">पर्यावरण अध्ययन </v>
      </c>
      <c r="C1679" s="391" t="str">
        <f>IFERROR(VLOOKUP(N1671,Marks,68,0),"")</f>
        <v/>
      </c>
      <c r="D1679" s="391" t="str">
        <f>IFERROR(VLOOKUP(N1671,Marks,69,0),"")</f>
        <v/>
      </c>
      <c r="E1679" s="117" t="str">
        <f>IFERROR(VLOOKUP(N1671,Marks,70,0),"")</f>
        <v/>
      </c>
      <c r="F1679" s="391" t="str">
        <f>IFERROR(VLOOKUP(N1671,Marks,71,0),"")</f>
        <v/>
      </c>
      <c r="G1679" s="391" t="str">
        <f>IFERROR(VLOOKUP(N1671,Marks,72,0),"")</f>
        <v/>
      </c>
      <c r="H1679" s="391" t="str">
        <f>IFERROR(VLOOKUP(N1671,Marks,73,0),"")</f>
        <v/>
      </c>
      <c r="I1679" s="117" t="str">
        <f>IFERROR(VLOOKUP(N1671,Marks,74,0),"")</f>
        <v/>
      </c>
      <c r="J1679" s="119">
        <f>IFERROR(VLOOKUP(N1671,Marks,75,0),"")</f>
        <v>0</v>
      </c>
      <c r="K1679" s="391" t="str">
        <f>IFERROR(VLOOKUP(N1671,Marks,76,0),"")</f>
        <v/>
      </c>
      <c r="L1679" s="391" t="str">
        <f>IFERROR(VLOOKUP(N1671,Marks,77,0),"")</f>
        <v/>
      </c>
      <c r="M1679" s="391" t="str">
        <f>IFERROR(VLOOKUP(N1671,Marks,78,0),"")</f>
        <v/>
      </c>
      <c r="N1679" s="117" t="str">
        <f>IFERROR(VLOOKUP(N1671,Marks,79,0),"")</f>
        <v/>
      </c>
      <c r="O1679" s="119" t="str">
        <f>IFERROR(VLOOKUP(N1671,Marks,80,0),"")</f>
        <v/>
      </c>
      <c r="P1679" s="323" t="str">
        <f>IFERROR(VLOOKUP(N1671,Marks,86,0),"")</f>
        <v/>
      </c>
      <c r="Q1679" s="770"/>
      <c r="R1679" s="122" t="str">
        <f>'Result Sheet'!$BQ$4</f>
        <v xml:space="preserve">पर्यावरण अध्ययन </v>
      </c>
      <c r="S1679" s="391" t="str">
        <f>IFERROR(VLOOKUP(AD1671,Marks,68,0),"")</f>
        <v/>
      </c>
      <c r="T1679" s="391" t="str">
        <f>IFERROR(VLOOKUP(AD1671,Marks,69,0),"")</f>
        <v/>
      </c>
      <c r="U1679" s="117" t="str">
        <f>IFERROR(VLOOKUP(AD1671,Marks,70,0),"")</f>
        <v/>
      </c>
      <c r="V1679" s="391" t="str">
        <f>IFERROR(VLOOKUP(AD1671,Marks,71,0),"")</f>
        <v/>
      </c>
      <c r="W1679" s="391" t="str">
        <f>IFERROR(VLOOKUP(AD1671,Marks,72,0),"")</f>
        <v/>
      </c>
      <c r="X1679" s="391" t="str">
        <f>IFERROR(VLOOKUP(AD1671,Marks,73,0),"")</f>
        <v/>
      </c>
      <c r="Y1679" s="117" t="str">
        <f>IFERROR(VLOOKUP(AD1671,Marks,74,0),"")</f>
        <v/>
      </c>
      <c r="Z1679" s="119">
        <f>IFERROR(VLOOKUP(AD1671,Marks,75,0),"")</f>
        <v>0</v>
      </c>
      <c r="AA1679" s="391" t="str">
        <f>IFERROR(VLOOKUP(AD1671,Marks,76,0),"")</f>
        <v/>
      </c>
      <c r="AB1679" s="391" t="str">
        <f>IFERROR(VLOOKUP(AD1671,Marks,77,0),"")</f>
        <v/>
      </c>
      <c r="AC1679" s="391" t="str">
        <f>IFERROR(VLOOKUP(AD1671,Marks,78,0),"")</f>
        <v/>
      </c>
      <c r="AD1679" s="117" t="str">
        <f>IFERROR(VLOOKUP(AD1671,Marks,79,0),"")</f>
        <v/>
      </c>
      <c r="AE1679" s="119" t="str">
        <f>IFERROR(VLOOKUP(AD1671,Marks,80,0),"")</f>
        <v/>
      </c>
      <c r="AF1679" s="323" t="str">
        <f>IFERROR(VLOOKUP(AD1671,Marks,86,0),"")</f>
        <v/>
      </c>
    </row>
    <row r="1680" spans="1:32" ht="25.5" customHeight="1">
      <c r="A1680" s="166" t="str">
        <f>IF(N1671="","",A1679+1)</f>
        <v/>
      </c>
      <c r="B1680" s="392" t="s">
        <v>215</v>
      </c>
      <c r="C1680" s="120" t="str">
        <f>IF(AND(C1676="",C1677="",C1678="",C1679=""),"",IF(OR(C1668=1,C1668=2),SUM(C1676:C1678),SUM(C1676:C1679)))</f>
        <v/>
      </c>
      <c r="D1680" s="120" t="str">
        <f>IF(AND(D1676="",D1677="",D1678="",D1679=""),"",IF(OR(C1668=1,C1668=2),SUM(D1676:D1678),SUM(D1676:D1679)))</f>
        <v/>
      </c>
      <c r="E1680" s="120" t="str">
        <f>IF(AND(E1676="",E1677="",E1678="",E1679=""),"",IF(OR(C1668=1,C1668=2),SUM(E1676:E1678),SUM(E1676:E1679)))</f>
        <v/>
      </c>
      <c r="F1680" s="120" t="str">
        <f>IF(AND(F1676="",F1677="",F1678="",F1679=""),"",IF(OR(C1668=1,C1668=2),SUM(F1676:F1678),SUM(F1676:F1679)))</f>
        <v/>
      </c>
      <c r="G1680" s="120" t="str">
        <f>IF(AND(G1676="",G1677="",G1678="",G1679=""),"",IF(OR(C1668=1,C1668=2),SUM(G1676:G1678),SUM(G1676:G1679)))</f>
        <v/>
      </c>
      <c r="H1680" s="120" t="str">
        <f>IF(AND(H1676="",H1677="",H1678="",H1679=""),"",IF(OR(C1668=1,C1668=2),SUM(H1676:H1678),SUM(H1676:H1679)))</f>
        <v/>
      </c>
      <c r="I1680" s="120" t="str">
        <f>IF(AND(I1676="",I1677="",I1678="",I1679=""),"",IF(OR(C1668=1,C1668=2),SUM(I1676:I1678),SUM(I1676:I1679)))</f>
        <v/>
      </c>
      <c r="J1680" s="120">
        <f>IF(AND(J1676="",J1677="",J1678="",J1679=""),"",IF(OR(C1668=1,C1668=2),SUM(J1676:J1678),SUM(J1676:J1679)))</f>
        <v>0</v>
      </c>
      <c r="K1680" s="120" t="str">
        <f>IF(AND(K1676="",K1677="",K1678="",K1679=""),"",IF(OR(C1668=1,C1668=2),SUM(K1676:K1678),SUM(K1676:K1679)))</f>
        <v/>
      </c>
      <c r="L1680" s="120" t="str">
        <f>IF(AND(L1676="",L1677="",L1678="",L1679=""),"",IF(OR(C1668=1,C1668=2),SUM(L1676:L1678),SUM(L1676:L1679)))</f>
        <v/>
      </c>
      <c r="M1680" s="120" t="str">
        <f>IF(AND(M1676="",M1677="",M1678="",M1679=""),"",IF(OR(C1668=1,C1668=2),SUM(M1676:M1678),SUM(M1676:M1679)))</f>
        <v/>
      </c>
      <c r="N1680" s="120" t="str">
        <f>IF(AND(N1676="",N1677="",N1678="",N1679=""),"",IF(OR(C1668=1,C1668=2),SUM(N1676:N1678),SUM(N1676:N1679)))</f>
        <v/>
      </c>
      <c r="O1680" s="120" t="str">
        <f>IF(AND(O1676="",O1677="",O1678="",O1679=""),"",IF(OR(C1668=1,C1668=2),SUM(O1676:O1678),SUM(O1676:O1679)))</f>
        <v/>
      </c>
      <c r="P1680" s="326" t="str">
        <f>IF(OR(N1671="",E1669="",O1680=""),"",IF(O1680&gt;=81%*P1675,"A",IF(O1680&gt;=61%*P1675,"B",IF(O1680&gt;=41%*P1675,"C",IF(O1680&gt;=21%*P1675,"D","E")))))</f>
        <v/>
      </c>
      <c r="Q1680" s="770"/>
      <c r="R1680" s="392" t="s">
        <v>215</v>
      </c>
      <c r="S1680" s="120" t="str">
        <f>IF(AND(S1676="",S1677="",S1678="",S1679=""),"",IF(OR(S1668=1,S1668=2),SUM(S1676:S1678),SUM(S1676:S1679)))</f>
        <v/>
      </c>
      <c r="T1680" s="120" t="str">
        <f>IF(AND(T1676="",T1677="",T1678="",T1679=""),"",IF(OR(S1668=1,S1668=2),SUM(T1676:T1678),SUM(T1676:T1679)))</f>
        <v/>
      </c>
      <c r="U1680" s="120" t="str">
        <f>IF(AND(U1676="",U1677="",U1678="",U1679=""),"",IF(OR(S1668=1,S1668=2),SUM(U1676:U1678),SUM(U1676:U1679)))</f>
        <v/>
      </c>
      <c r="V1680" s="120" t="str">
        <f>IF(AND(V1676="",V1677="",V1678="",V1679=""),"",IF(OR(S1668=1,S1668=2),SUM(V1676:V1678),SUM(V1676:V1679)))</f>
        <v/>
      </c>
      <c r="W1680" s="120" t="str">
        <f>IF(AND(W1676="",W1677="",W1678="",W1679=""),"",IF(OR(S1668=1,S1668=2),SUM(W1676:W1678),SUM(W1676:W1679)))</f>
        <v/>
      </c>
      <c r="X1680" s="120" t="str">
        <f>IF(AND(X1676="",X1677="",X1678="",X1679=""),"",IF(OR(S1668=1,S1668=2),SUM(X1676:X1678),SUM(X1676:X1679)))</f>
        <v/>
      </c>
      <c r="Y1680" s="120" t="str">
        <f>IF(AND(Y1676="",Y1677="",Y1678="",Y1679=""),"",IF(OR(S1668=1,S1668=2),SUM(Y1676:Y1678),SUM(Y1676:Y1679)))</f>
        <v/>
      </c>
      <c r="Z1680" s="120">
        <f>IF(AND(Z1676="",Z1677="",Z1678="",Z1679=""),"",IF(OR(S1668=1,S1668=2),SUM(Z1676:Z1678),SUM(Z1676:Z1679)))</f>
        <v>0</v>
      </c>
      <c r="AA1680" s="120" t="str">
        <f>IF(AND(AA1676="",AA1677="",AA1678="",AA1679=""),"",IF(OR(S1668=1,S1668=2),SUM(AA1676:AA1678),SUM(AA1676:AA1679)))</f>
        <v/>
      </c>
      <c r="AB1680" s="120" t="str">
        <f>IF(AND(AB1676="",AB1677="",AB1678="",AB1679=""),"",IF(OR(S1668=1,S1668=2),SUM(AB1676:AB1678),SUM(AB1676:AB1679)))</f>
        <v/>
      </c>
      <c r="AC1680" s="120" t="str">
        <f>IF(AND(AC1676="",AC1677="",AC1678="",AC1679=""),"",IF(OR(S1668=1,S1668=2),SUM(AC1676:AC1678),SUM(AC1676:AC1679)))</f>
        <v/>
      </c>
      <c r="AD1680" s="120" t="str">
        <f>IF(AND(AD1676="",AD1677="",AD1678="",AD1679=""),"",IF(OR(S1668=1,S1668=2),SUM(AD1676:AD1678),SUM(AD1676:AD1679)))</f>
        <v/>
      </c>
      <c r="AE1680" s="120" t="str">
        <f>IF(AND(AE1676="",AE1677="",AE1678="",AE1679=""),"",IF(OR(S1668=1,S1668=2),SUM(AE1676:AE1678),SUM(AE1676:AE1679)))</f>
        <v/>
      </c>
      <c r="AF1680" s="326" t="str">
        <f>IF(OR(AD1671="",U1669="",AE1680=""),"",IF(AE1680&gt;=81%*AF1675,"A",IF(AE1680&gt;=61%*AF1675,"B",IF(AE1680&gt;=41%*AF1675,"C",IF(AE1680&gt;=21%*AF1675,"D","E")))))</f>
        <v/>
      </c>
    </row>
    <row r="1681" spans="1:32" ht="9" customHeight="1">
      <c r="A1681" s="166" t="str">
        <f>IF(N1671="","",A1680+1)</f>
        <v/>
      </c>
      <c r="B1681" s="737"/>
      <c r="C1681" s="737"/>
      <c r="D1681" s="737"/>
      <c r="E1681" s="737"/>
      <c r="F1681" s="737"/>
      <c r="G1681" s="737"/>
      <c r="H1681" s="737"/>
      <c r="I1681" s="737"/>
      <c r="J1681" s="737"/>
      <c r="K1681" s="737"/>
      <c r="L1681" s="737"/>
      <c r="M1681" s="737"/>
      <c r="N1681" s="737"/>
      <c r="O1681" s="737"/>
      <c r="P1681" s="737"/>
      <c r="Q1681" s="770"/>
      <c r="R1681" s="737"/>
      <c r="S1681" s="737"/>
      <c r="T1681" s="737"/>
      <c r="U1681" s="737"/>
      <c r="V1681" s="737"/>
      <c r="W1681" s="737"/>
      <c r="X1681" s="737"/>
      <c r="Y1681" s="737"/>
      <c r="Z1681" s="737"/>
      <c r="AA1681" s="737"/>
      <c r="AB1681" s="737"/>
      <c r="AC1681" s="737"/>
      <c r="AD1681" s="737"/>
      <c r="AE1681" s="737"/>
      <c r="AF1681" s="737"/>
    </row>
    <row r="1682" spans="1:32" ht="22.5" customHeight="1">
      <c r="A1682" s="166" t="str">
        <f>IF(N1671="","",A1681+1)</f>
        <v/>
      </c>
      <c r="B1682" s="738" t="s">
        <v>213</v>
      </c>
      <c r="C1682" s="738"/>
      <c r="D1682" s="739" t="s">
        <v>229</v>
      </c>
      <c r="E1682" s="740"/>
      <c r="F1682" s="393" t="s">
        <v>186</v>
      </c>
      <c r="G1682" s="738" t="s">
        <v>213</v>
      </c>
      <c r="H1682" s="738"/>
      <c r="I1682" s="739" t="s">
        <v>229</v>
      </c>
      <c r="J1682" s="740"/>
      <c r="K1682" s="393" t="s">
        <v>186</v>
      </c>
      <c r="L1682" s="738" t="s">
        <v>213</v>
      </c>
      <c r="M1682" s="738"/>
      <c r="N1682" s="739" t="s">
        <v>229</v>
      </c>
      <c r="O1682" s="740"/>
      <c r="P1682" s="393" t="s">
        <v>186</v>
      </c>
      <c r="Q1682" s="770"/>
      <c r="R1682" s="738" t="s">
        <v>213</v>
      </c>
      <c r="S1682" s="738"/>
      <c r="T1682" s="739" t="s">
        <v>229</v>
      </c>
      <c r="U1682" s="740"/>
      <c r="V1682" s="393" t="s">
        <v>186</v>
      </c>
      <c r="W1682" s="738" t="s">
        <v>213</v>
      </c>
      <c r="X1682" s="738"/>
      <c r="Y1682" s="739" t="s">
        <v>229</v>
      </c>
      <c r="Z1682" s="740"/>
      <c r="AA1682" s="393" t="s">
        <v>186</v>
      </c>
      <c r="AB1682" s="738" t="s">
        <v>213</v>
      </c>
      <c r="AC1682" s="738"/>
      <c r="AD1682" s="739" t="s">
        <v>229</v>
      </c>
      <c r="AE1682" s="740"/>
      <c r="AF1682" s="393" t="s">
        <v>186</v>
      </c>
    </row>
    <row r="1683" spans="1:32" ht="21.75" customHeight="1">
      <c r="A1683" s="166" t="str">
        <f>IF(N1671="","",A1682+1)</f>
        <v/>
      </c>
      <c r="B1683" s="741" t="s">
        <v>221</v>
      </c>
      <c r="C1683" s="742"/>
      <c r="D1683" s="742"/>
      <c r="E1683" s="119" t="str">
        <f>IFERROR(VLOOKUP(N1671,Marks,90,0),"")</f>
        <v/>
      </c>
      <c r="F1683" s="130" t="str">
        <f>IFERROR(VLOOKUP(N1671,Marks,94,0),"")</f>
        <v/>
      </c>
      <c r="G1683" s="741" t="s">
        <v>192</v>
      </c>
      <c r="H1683" s="742"/>
      <c r="I1683" s="742"/>
      <c r="J1683" s="119" t="str">
        <f>IFERROR(VLOOKUP(N1671,Marks,98,0),"")</f>
        <v/>
      </c>
      <c r="K1683" s="130" t="str">
        <f>IFERROR(VLOOKUP(N1671,Marks,102,0),"")</f>
        <v/>
      </c>
      <c r="L1683" s="743" t="s">
        <v>193</v>
      </c>
      <c r="M1683" s="744"/>
      <c r="N1683" s="744"/>
      <c r="O1683" s="119" t="str">
        <f>IFERROR(VLOOKUP(N1671,Marks,106,0),"")</f>
        <v/>
      </c>
      <c r="P1683" s="130" t="str">
        <f>IFERROR(VLOOKUP(N1671,Marks,110,0),"")</f>
        <v/>
      </c>
      <c r="Q1683" s="770"/>
      <c r="R1683" s="740" t="s">
        <v>221</v>
      </c>
      <c r="S1683" s="740"/>
      <c r="T1683" s="740"/>
      <c r="U1683" s="119" t="str">
        <f>IFERROR(VLOOKUP(AD1671,Marks,90,0),"")</f>
        <v/>
      </c>
      <c r="V1683" s="130" t="str">
        <f>IFERROR(VLOOKUP(AD1671,Marks,94,0),"")</f>
        <v/>
      </c>
      <c r="W1683" s="740" t="s">
        <v>192</v>
      </c>
      <c r="X1683" s="740"/>
      <c r="Y1683" s="740"/>
      <c r="Z1683" s="119" t="str">
        <f>IFERROR(VLOOKUP(AD1671,Marks,98,0),"")</f>
        <v/>
      </c>
      <c r="AA1683" s="130" t="str">
        <f>IFERROR(VLOOKUP(AD1671,Marks,102,0),"")</f>
        <v/>
      </c>
      <c r="AB1683" s="745" t="s">
        <v>193</v>
      </c>
      <c r="AC1683" s="745"/>
      <c r="AD1683" s="745"/>
      <c r="AE1683" s="119" t="str">
        <f>IFERROR(VLOOKUP(AD1671,Marks,106,0),"")</f>
        <v/>
      </c>
      <c r="AF1683" s="130" t="str">
        <f>IFERROR(VLOOKUP(AD1671,Marks,110,0),"")</f>
        <v/>
      </c>
    </row>
    <row r="1684" spans="1:32" ht="21" customHeight="1">
      <c r="A1684" s="166" t="str">
        <f>IF(N1671="","",A1683+1)</f>
        <v/>
      </c>
      <c r="B1684" s="732" t="s">
        <v>216</v>
      </c>
      <c r="C1684" s="732"/>
      <c r="D1684" s="732"/>
      <c r="E1684" s="746" t="str">
        <f>IFERROR(VLOOKUP(N1671,Marks,116,0),"")</f>
        <v/>
      </c>
      <c r="F1684" s="746"/>
      <c r="G1684" s="746"/>
      <c r="H1684" s="746"/>
      <c r="I1684" s="732" t="s">
        <v>217</v>
      </c>
      <c r="J1684" s="732"/>
      <c r="K1684" s="732"/>
      <c r="L1684" s="732"/>
      <c r="M1684" s="747" t="str">
        <f>IFERROR(VLOOKUP(N1671,Marks,117,0),"")</f>
        <v/>
      </c>
      <c r="N1684" s="747"/>
      <c r="O1684" s="747"/>
      <c r="P1684" s="747"/>
      <c r="Q1684" s="770"/>
      <c r="R1684" s="732" t="s">
        <v>216</v>
      </c>
      <c r="S1684" s="732"/>
      <c r="T1684" s="732"/>
      <c r="U1684" s="746" t="str">
        <f>IFERROR(VLOOKUP(AD1671,Marks,116,0),"")</f>
        <v/>
      </c>
      <c r="V1684" s="746"/>
      <c r="W1684" s="746"/>
      <c r="X1684" s="746"/>
      <c r="Y1684" s="732" t="s">
        <v>217</v>
      </c>
      <c r="Z1684" s="732"/>
      <c r="AA1684" s="732"/>
      <c r="AB1684" s="732"/>
      <c r="AC1684" s="747" t="str">
        <f>IFERROR(VLOOKUP(AD1671,Marks,117,0),"")</f>
        <v/>
      </c>
      <c r="AD1684" s="747"/>
      <c r="AE1684" s="747"/>
      <c r="AF1684" s="747"/>
    </row>
    <row r="1685" spans="1:32" ht="21" customHeight="1">
      <c r="A1685" s="166" t="str">
        <f>IF(N1671="","",A1684+1)</f>
        <v/>
      </c>
      <c r="B1685" s="732" t="s">
        <v>218</v>
      </c>
      <c r="C1685" s="732"/>
      <c r="D1685" s="732"/>
      <c r="E1685" s="774" t="str">
        <f>IFERROR(VLOOKUP(N1671,Marks,115,0),"")</f>
        <v/>
      </c>
      <c r="F1685" s="774"/>
      <c r="G1685" s="774"/>
      <c r="H1685" s="774"/>
      <c r="I1685" s="732" t="s">
        <v>219</v>
      </c>
      <c r="J1685" s="732"/>
      <c r="K1685" s="732"/>
      <c r="L1685" s="732"/>
      <c r="M1685" s="733" t="str">
        <f>IFERROR(VLOOKUP(N1671,Marks,112,0),"")</f>
        <v/>
      </c>
      <c r="N1685" s="733"/>
      <c r="O1685" s="733"/>
      <c r="P1685" s="733"/>
      <c r="Q1685" s="770"/>
      <c r="R1685" s="732" t="s">
        <v>218</v>
      </c>
      <c r="S1685" s="732"/>
      <c r="T1685" s="732"/>
      <c r="U1685" s="774" t="str">
        <f>IFERROR(VLOOKUP(AD1671,Marks,115,0),"")</f>
        <v/>
      </c>
      <c r="V1685" s="774"/>
      <c r="W1685" s="774"/>
      <c r="X1685" s="774"/>
      <c r="Y1685" s="732" t="s">
        <v>219</v>
      </c>
      <c r="Z1685" s="732"/>
      <c r="AA1685" s="732"/>
      <c r="AB1685" s="732"/>
      <c r="AC1685" s="733" t="str">
        <f>IFERROR(VLOOKUP(AD1671,Marks,112,0),"")</f>
        <v/>
      </c>
      <c r="AD1685" s="733"/>
      <c r="AE1685" s="733"/>
      <c r="AF1685" s="733"/>
    </row>
    <row r="1686" spans="1:32" ht="21" customHeight="1">
      <c r="A1686" s="166" t="str">
        <f>IF(N1671="","",A1685+1)</f>
        <v/>
      </c>
      <c r="B1686" s="732" t="s">
        <v>220</v>
      </c>
      <c r="C1686" s="732"/>
      <c r="D1686" s="732"/>
      <c r="E1686" s="324" t="str">
        <f>IFERROR(VLOOKUP(N1671,Marks,113,0),"")</f>
        <v/>
      </c>
      <c r="F1686" s="325" t="s">
        <v>341</v>
      </c>
      <c r="G1686" s="734" t="str">
        <f>IF(OR(N1671="",E1669="",O1680=""),"",IF(O1680&gt;=81%*P1675,"A",IF(O1680&gt;=61%*P1675,"B",IF(O1680&gt;=41%*P1675,"C",IF(O1680&gt;=21%*P1675,"D","E")))))</f>
        <v/>
      </c>
      <c r="H1686" s="734"/>
      <c r="I1686" s="732" t="s">
        <v>222</v>
      </c>
      <c r="J1686" s="732"/>
      <c r="K1686" s="732"/>
      <c r="L1686" s="732"/>
      <c r="M1686" s="769" t="str">
        <f>IFERROR(VLOOKUP(N1671,Marks,114,0),"")</f>
        <v/>
      </c>
      <c r="N1686" s="769"/>
      <c r="O1686" s="769"/>
      <c r="P1686" s="769"/>
      <c r="Q1686" s="770"/>
      <c r="R1686" s="732" t="s">
        <v>220</v>
      </c>
      <c r="S1686" s="732"/>
      <c r="T1686" s="732"/>
      <c r="U1686" s="324" t="str">
        <f>IFERROR(VLOOKUP(AD1671,Marks,113,0),"")</f>
        <v/>
      </c>
      <c r="V1686" s="325" t="s">
        <v>341</v>
      </c>
      <c r="W1686" s="734" t="str">
        <f>IF(OR(AD1671="",U1669="",AE1680=""),"",IF(AE1680&gt;=81%*AF1675,"A",IF(AE1680&gt;=61%*AF1675,"B",IF(AE1680&gt;=41%*AF1675,"C",IF(AE1680&gt;=21%*AF1675,"D","E")))))</f>
        <v/>
      </c>
      <c r="X1686" s="734"/>
      <c r="Y1686" s="732" t="s">
        <v>222</v>
      </c>
      <c r="Z1686" s="732"/>
      <c r="AA1686" s="732"/>
      <c r="AB1686" s="732"/>
      <c r="AC1686" s="769" t="str">
        <f>IFERROR(VLOOKUP(AD1671,Marks,114,0),"")</f>
        <v/>
      </c>
      <c r="AD1686" s="769"/>
      <c r="AE1686" s="769"/>
      <c r="AF1686" s="769"/>
    </row>
    <row r="1687" spans="1:32" ht="21" customHeight="1">
      <c r="A1687" s="166" t="str">
        <f>IF(N1671="","",A1686+1)</f>
        <v/>
      </c>
      <c r="B1687" s="768" t="s">
        <v>228</v>
      </c>
      <c r="C1687" s="768"/>
      <c r="D1687" s="768"/>
      <c r="E1687" s="735">
        <f>'Master sheet'!$C$10</f>
        <v>44697</v>
      </c>
      <c r="F1687" s="735"/>
      <c r="G1687" s="735"/>
      <c r="H1687" s="318"/>
      <c r="I1687" s="121"/>
      <c r="J1687" s="121"/>
      <c r="K1687" s="76"/>
      <c r="L1687" s="121"/>
      <c r="M1687" s="121"/>
      <c r="N1687" s="121"/>
      <c r="O1687" s="121"/>
      <c r="P1687" s="121"/>
      <c r="Q1687" s="770"/>
      <c r="R1687" s="768" t="s">
        <v>228</v>
      </c>
      <c r="S1687" s="768"/>
      <c r="T1687" s="768"/>
      <c r="U1687" s="735">
        <f>'Master sheet'!$C$10</f>
        <v>44697</v>
      </c>
      <c r="V1687" s="735"/>
      <c r="W1687" s="735"/>
      <c r="X1687" s="121"/>
      <c r="Y1687" s="121"/>
      <c r="Z1687" s="121"/>
      <c r="AA1687" s="76"/>
      <c r="AB1687" s="121"/>
      <c r="AC1687" s="121"/>
      <c r="AD1687" s="121"/>
      <c r="AE1687" s="121"/>
      <c r="AF1687" s="121"/>
    </row>
    <row r="1688" spans="1:32" ht="43.5" customHeight="1">
      <c r="A1688" s="166" t="str">
        <f>IF(N1671="","",A1687+1)</f>
        <v/>
      </c>
      <c r="B1688" s="755" t="str">
        <f>IF(AND(C1668=1),CONCATENATE("( ",UPPER('Master sheet'!$F$10)," )"),IF(AND(C1668=2),CONCATENATE("( ",UPPER('Master sheet'!$F$18)," )"),IF(AND(C1668=3),CONCATENATE("( ",UPPER('Master sheet'!$J$10)," )"),IF(AND(C1668=4),CONCATENATE("( ",UPPER('Master sheet'!$J$18)," )"),""))))</f>
        <v/>
      </c>
      <c r="C1688" s="755"/>
      <c r="D1688" s="755"/>
      <c r="E1688" s="755"/>
      <c r="F1688" s="756" t="str">
        <f>IF(AND(N1671=""),"",CONCATENATE("(",'Master sheet'!$C$14," )"))</f>
        <v/>
      </c>
      <c r="G1688" s="756"/>
      <c r="H1688" s="756"/>
      <c r="I1688" s="756"/>
      <c r="J1688" s="756"/>
      <c r="K1688" s="756" t="str">
        <f>IF(AND(N1671=""),"",CONCATENATE("(",'Master sheet'!$C$12," )"))</f>
        <v/>
      </c>
      <c r="L1688" s="756"/>
      <c r="M1688" s="756"/>
      <c r="N1688" s="756"/>
      <c r="O1688" s="756"/>
      <c r="P1688" s="756"/>
      <c r="Q1688" s="770"/>
      <c r="R1688" s="755" t="str">
        <f>IF(AND(S1668=1),CONCATENATE("( ",UPPER('Master sheet'!$F$10)," )"),IF(AND(S1668=2),CONCATENATE("( ",UPPER('Master sheet'!$F$18)," )"),IF(AND(S1668=3),CONCATENATE("( ",UPPER('Master sheet'!$J$10)," )"),IF(AND(S1668=4),CONCATENATE("( ",UPPER('Master sheet'!$J$18)," )"),""))))</f>
        <v/>
      </c>
      <c r="S1688" s="755"/>
      <c r="T1688" s="755"/>
      <c r="U1688" s="755"/>
      <c r="V1688" s="756" t="str">
        <f>IF(AND(AD1671=""),"",CONCATENATE("(",'Master sheet'!$C$14," )"))</f>
        <v/>
      </c>
      <c r="W1688" s="756"/>
      <c r="X1688" s="756"/>
      <c r="Y1688" s="756"/>
      <c r="Z1688" s="756"/>
      <c r="AA1688" s="756" t="str">
        <f>IF(AND(AD1671=""),"",CONCATENATE("(",'Master sheet'!$C$12," )"))</f>
        <v/>
      </c>
      <c r="AB1688" s="756"/>
      <c r="AC1688" s="756"/>
      <c r="AD1688" s="756"/>
      <c r="AE1688" s="756"/>
      <c r="AF1688" s="756"/>
    </row>
    <row r="1689" spans="1:32" ht="21.75" customHeight="1">
      <c r="A1689" s="166" t="str">
        <f>IF(N1671="","",A1688+1)</f>
        <v/>
      </c>
      <c r="B1689" s="757" t="s">
        <v>223</v>
      </c>
      <c r="C1689" s="757"/>
      <c r="D1689" s="757"/>
      <c r="E1689" s="757"/>
      <c r="F1689" s="758" t="s">
        <v>224</v>
      </c>
      <c r="G1689" s="758"/>
      <c r="H1689" s="758"/>
      <c r="I1689" s="758"/>
      <c r="J1689" s="758"/>
      <c r="K1689" s="757" t="s">
        <v>225</v>
      </c>
      <c r="L1689" s="757"/>
      <c r="M1689" s="757"/>
      <c r="N1689" s="757"/>
      <c r="O1689" s="757"/>
      <c r="P1689" s="757"/>
      <c r="Q1689" s="770"/>
      <c r="R1689" s="757" t="s">
        <v>223</v>
      </c>
      <c r="S1689" s="757"/>
      <c r="T1689" s="757"/>
      <c r="U1689" s="757"/>
      <c r="V1689" s="758" t="s">
        <v>224</v>
      </c>
      <c r="W1689" s="758"/>
      <c r="X1689" s="758"/>
      <c r="Y1689" s="758"/>
      <c r="Z1689" s="758"/>
      <c r="AA1689" s="757" t="s">
        <v>225</v>
      </c>
      <c r="AB1689" s="757"/>
      <c r="AC1689" s="757"/>
      <c r="AD1689" s="757"/>
      <c r="AE1689" s="757"/>
      <c r="AF1689" s="757"/>
    </row>
    <row r="1691" spans="1:32" ht="21.9" customHeight="1">
      <c r="A1691" s="165" t="str">
        <f>IF(N1697="","",1)</f>
        <v/>
      </c>
      <c r="B1691" s="759" t="s">
        <v>203</v>
      </c>
      <c r="C1691" s="759"/>
      <c r="D1691" s="759"/>
      <c r="E1691" s="759"/>
      <c r="F1691" s="759"/>
      <c r="G1691" s="759"/>
      <c r="H1691" s="759"/>
      <c r="I1691" s="759"/>
      <c r="J1691" s="759"/>
      <c r="K1691" s="759"/>
      <c r="L1691" s="759"/>
      <c r="M1691" s="759"/>
      <c r="N1691" s="759"/>
      <c r="O1691" s="759"/>
      <c r="P1691" s="759"/>
      <c r="Q1691" s="770" t="s">
        <v>249</v>
      </c>
      <c r="R1691" s="759" t="s">
        <v>203</v>
      </c>
      <c r="S1691" s="759"/>
      <c r="T1691" s="759"/>
      <c r="U1691" s="759"/>
      <c r="V1691" s="759"/>
      <c r="W1691" s="759"/>
      <c r="X1691" s="759"/>
      <c r="Y1691" s="759"/>
      <c r="Z1691" s="759"/>
      <c r="AA1691" s="759"/>
      <c r="AB1691" s="759"/>
      <c r="AC1691" s="759"/>
      <c r="AD1691" s="759"/>
      <c r="AE1691" s="759"/>
      <c r="AF1691" s="759"/>
    </row>
    <row r="1692" spans="1:32" ht="21.9" customHeight="1">
      <c r="A1692" s="166" t="str">
        <f>IF(N1697="","",A1691+1)</f>
        <v/>
      </c>
      <c r="B1692" s="771" t="s">
        <v>204</v>
      </c>
      <c r="C1692" s="771"/>
      <c r="D1692" s="771"/>
      <c r="E1692" s="771"/>
      <c r="F1692" s="771"/>
      <c r="G1692" s="771"/>
      <c r="H1692" s="771"/>
      <c r="I1692" s="771"/>
      <c r="J1692" s="771"/>
      <c r="K1692" s="771"/>
      <c r="L1692" s="771"/>
      <c r="M1692" s="771"/>
      <c r="N1692" s="771"/>
      <c r="O1692" s="771"/>
      <c r="P1692" s="771"/>
      <c r="Q1692" s="770"/>
      <c r="R1692" s="771" t="s">
        <v>204</v>
      </c>
      <c r="S1692" s="771"/>
      <c r="T1692" s="771"/>
      <c r="U1692" s="771"/>
      <c r="V1692" s="771"/>
      <c r="W1692" s="771"/>
      <c r="X1692" s="771"/>
      <c r="Y1692" s="771"/>
      <c r="Z1692" s="771"/>
      <c r="AA1692" s="771"/>
      <c r="AB1692" s="771"/>
      <c r="AC1692" s="771"/>
      <c r="AD1692" s="771"/>
      <c r="AE1692" s="771"/>
      <c r="AF1692" s="771"/>
    </row>
    <row r="1693" spans="1:32" ht="21.9" customHeight="1">
      <c r="A1693" s="166" t="str">
        <f>IF(N1697="","",A1692+1)</f>
        <v/>
      </c>
      <c r="B1693" s="772" t="s">
        <v>168</v>
      </c>
      <c r="C1693" s="772"/>
      <c r="D1693" s="772"/>
      <c r="E1693" s="773" t="str">
        <f>IF(AND(N1697=""),"",'Result Sheet'!$F$2)</f>
        <v/>
      </c>
      <c r="F1693" s="773"/>
      <c r="G1693" s="773"/>
      <c r="H1693" s="773"/>
      <c r="I1693" s="773"/>
      <c r="J1693" s="773"/>
      <c r="K1693" s="773"/>
      <c r="L1693" s="773"/>
      <c r="M1693" s="773"/>
      <c r="N1693" s="773"/>
      <c r="O1693" s="773"/>
      <c r="P1693" s="773"/>
      <c r="Q1693" s="770"/>
      <c r="R1693" s="772" t="s">
        <v>168</v>
      </c>
      <c r="S1693" s="772"/>
      <c r="T1693" s="772"/>
      <c r="U1693" s="773" t="str">
        <f>IF(AND(AD1697=""),"",'Result Sheet'!$F$2)</f>
        <v/>
      </c>
      <c r="V1693" s="773"/>
      <c r="W1693" s="773"/>
      <c r="X1693" s="773"/>
      <c r="Y1693" s="773"/>
      <c r="Z1693" s="773"/>
      <c r="AA1693" s="773"/>
      <c r="AB1693" s="773"/>
      <c r="AC1693" s="773"/>
      <c r="AD1693" s="773"/>
      <c r="AE1693" s="773"/>
      <c r="AF1693" s="773"/>
    </row>
    <row r="1694" spans="1:32" ht="21.9" customHeight="1">
      <c r="A1694" s="166" t="str">
        <f>IF(N1697="","",A1693+1)</f>
        <v/>
      </c>
      <c r="B1694" s="164" t="s">
        <v>169</v>
      </c>
      <c r="C1694" s="748" t="str">
        <f>IFERROR(VLOOKUP(N1697,Marks,2,0),"")</f>
        <v/>
      </c>
      <c r="D1694" s="748"/>
      <c r="E1694" s="766" t="s">
        <v>212</v>
      </c>
      <c r="F1694" s="766"/>
      <c r="G1694" s="766"/>
      <c r="H1694" s="748" t="str">
        <f>IFERROR(VLOOKUP(N1697,Marks,3,0),"")</f>
        <v/>
      </c>
      <c r="I1694" s="748"/>
      <c r="J1694" s="749" t="s">
        <v>205</v>
      </c>
      <c r="K1694" s="749"/>
      <c r="L1694" s="749"/>
      <c r="M1694" s="749"/>
      <c r="N1694" s="750" t="str">
        <f>IF(AND(N1697=""),"",'Marks Entry 1st'!$I$2)</f>
        <v/>
      </c>
      <c r="O1694" s="750"/>
      <c r="P1694" s="750"/>
      <c r="Q1694" s="770"/>
      <c r="R1694" s="164" t="s">
        <v>169</v>
      </c>
      <c r="S1694" s="748" t="str">
        <f>IFERROR(VLOOKUP(AD1697,Marks,2,0),"")</f>
        <v/>
      </c>
      <c r="T1694" s="748"/>
      <c r="U1694" s="766" t="s">
        <v>212</v>
      </c>
      <c r="V1694" s="766"/>
      <c r="W1694" s="766"/>
      <c r="X1694" s="748" t="str">
        <f>IFERROR(VLOOKUP(AD1697,Marks,3,0),"")</f>
        <v/>
      </c>
      <c r="Y1694" s="748"/>
      <c r="Z1694" s="749" t="s">
        <v>205</v>
      </c>
      <c r="AA1694" s="749"/>
      <c r="AB1694" s="749"/>
      <c r="AC1694" s="749"/>
      <c r="AD1694" s="750" t="str">
        <f>IF(AND(AD1697=""),"",'Marks Entry 1st'!$I$2)</f>
        <v/>
      </c>
      <c r="AE1694" s="750"/>
      <c r="AF1694" s="750"/>
    </row>
    <row r="1695" spans="1:32" ht="21.9" customHeight="1">
      <c r="A1695" s="166" t="str">
        <f>IF(N1697="","",A1694+1)</f>
        <v/>
      </c>
      <c r="B1695" s="751" t="s">
        <v>206</v>
      </c>
      <c r="C1695" s="751"/>
      <c r="D1695" s="751"/>
      <c r="E1695" s="752" t="str">
        <f>IFERROR(VLOOKUP(N1697,Marks,6,0),"")</f>
        <v/>
      </c>
      <c r="F1695" s="752"/>
      <c r="G1695" s="752"/>
      <c r="H1695" s="752"/>
      <c r="I1695" s="752"/>
      <c r="J1695" s="753" t="s">
        <v>209</v>
      </c>
      <c r="K1695" s="753"/>
      <c r="L1695" s="753"/>
      <c r="M1695" s="753"/>
      <c r="N1695" s="754" t="str">
        <f>IFERROR(VLOOKUP(N1697,Marks,5,0),"")</f>
        <v/>
      </c>
      <c r="O1695" s="754"/>
      <c r="P1695" s="754"/>
      <c r="Q1695" s="770"/>
      <c r="R1695" s="751" t="s">
        <v>206</v>
      </c>
      <c r="S1695" s="751"/>
      <c r="T1695" s="751"/>
      <c r="U1695" s="752" t="str">
        <f>IFERROR(VLOOKUP(AD1697,Marks,6,0),"")</f>
        <v/>
      </c>
      <c r="V1695" s="752"/>
      <c r="W1695" s="752"/>
      <c r="X1695" s="752"/>
      <c r="Y1695" s="752"/>
      <c r="Z1695" s="753" t="s">
        <v>209</v>
      </c>
      <c r="AA1695" s="753"/>
      <c r="AB1695" s="753"/>
      <c r="AC1695" s="753"/>
      <c r="AD1695" s="754" t="str">
        <f>IFERROR(VLOOKUP(AD1697,Marks,5,0),"")</f>
        <v/>
      </c>
      <c r="AE1695" s="754"/>
      <c r="AF1695" s="754"/>
    </row>
    <row r="1696" spans="1:32" ht="21.9" customHeight="1">
      <c r="A1696" s="166" t="str">
        <f>IF(N1697="","",A1695+1)</f>
        <v/>
      </c>
      <c r="B1696" s="751" t="s">
        <v>207</v>
      </c>
      <c r="C1696" s="751"/>
      <c r="D1696" s="751"/>
      <c r="E1696" s="752" t="str">
        <f>IFERROR(VLOOKUP(N1697,Marks,7,0),"")</f>
        <v/>
      </c>
      <c r="F1696" s="752"/>
      <c r="G1696" s="752"/>
      <c r="H1696" s="752"/>
      <c r="I1696" s="752"/>
      <c r="J1696" s="753" t="s">
        <v>210</v>
      </c>
      <c r="K1696" s="753"/>
      <c r="L1696" s="753"/>
      <c r="M1696" s="753"/>
      <c r="N1696" s="767" t="str">
        <f>IFERROR(VLOOKUP(N1697,Marks,4,0),"")</f>
        <v/>
      </c>
      <c r="O1696" s="767"/>
      <c r="P1696" s="767"/>
      <c r="Q1696" s="770"/>
      <c r="R1696" s="751" t="s">
        <v>207</v>
      </c>
      <c r="S1696" s="751"/>
      <c r="T1696" s="751"/>
      <c r="U1696" s="752" t="str">
        <f>IFERROR(VLOOKUP(AD1697,Marks,7,0),"")</f>
        <v/>
      </c>
      <c r="V1696" s="752"/>
      <c r="W1696" s="752"/>
      <c r="X1696" s="752"/>
      <c r="Y1696" s="752"/>
      <c r="Z1696" s="753" t="s">
        <v>210</v>
      </c>
      <c r="AA1696" s="753"/>
      <c r="AB1696" s="753"/>
      <c r="AC1696" s="753"/>
      <c r="AD1696" s="767" t="str">
        <f>IFERROR(VLOOKUP(AD1697,Marks,4,0),"")</f>
        <v/>
      </c>
      <c r="AE1696" s="767"/>
      <c r="AF1696" s="767"/>
    </row>
    <row r="1697" spans="1:32" ht="21.9" customHeight="1">
      <c r="A1697" s="166" t="str">
        <f>IF(N1697="","",A1696+1)</f>
        <v/>
      </c>
      <c r="B1697" s="751" t="s">
        <v>208</v>
      </c>
      <c r="C1697" s="751"/>
      <c r="D1697" s="751"/>
      <c r="E1697" s="752" t="str">
        <f>IFERROR(VLOOKUP(N1697,Marks,8,0),"")</f>
        <v/>
      </c>
      <c r="F1697" s="752"/>
      <c r="G1697" s="752"/>
      <c r="H1697" s="752"/>
      <c r="I1697" s="752"/>
      <c r="J1697" s="753" t="s">
        <v>211</v>
      </c>
      <c r="K1697" s="753"/>
      <c r="L1697" s="753"/>
      <c r="M1697" s="753"/>
      <c r="N1697" s="760" t="str">
        <f>IF(AD1671="","",IF(AND(AD1671+1&gt;$AN$6),"",AD1671+1))</f>
        <v/>
      </c>
      <c r="O1697" s="760"/>
      <c r="P1697" s="760"/>
      <c r="Q1697" s="770"/>
      <c r="R1697" s="751" t="s">
        <v>208</v>
      </c>
      <c r="S1697" s="751"/>
      <c r="T1697" s="751"/>
      <c r="U1697" s="752" t="str">
        <f>IFERROR(VLOOKUP(AD1697,Marks,8,0),"")</f>
        <v/>
      </c>
      <c r="V1697" s="752"/>
      <c r="W1697" s="752"/>
      <c r="X1697" s="752"/>
      <c r="Y1697" s="752"/>
      <c r="Z1697" s="753" t="s">
        <v>211</v>
      </c>
      <c r="AA1697" s="753"/>
      <c r="AB1697" s="753"/>
      <c r="AC1697" s="753"/>
      <c r="AD1697" s="761" t="str">
        <f>IF(N1697="","",IF(AND(N1697+1&gt;$AN$6),"",N1697+1))</f>
        <v/>
      </c>
      <c r="AE1697" s="761"/>
      <c r="AF1697" s="761"/>
    </row>
    <row r="1698" spans="1:32" ht="9" customHeight="1">
      <c r="A1698" s="166" t="str">
        <f>IF(N1697="","",A1697+1)</f>
        <v/>
      </c>
      <c r="B1698" s="123"/>
      <c r="C1698" s="123"/>
      <c r="D1698" s="123"/>
      <c r="E1698" s="124"/>
      <c r="F1698" s="124"/>
      <c r="G1698" s="124"/>
      <c r="H1698" s="123"/>
      <c r="I1698" s="123"/>
      <c r="J1698" s="125"/>
      <c r="K1698" s="125"/>
      <c r="L1698" s="125"/>
      <c r="M1698" s="76"/>
      <c r="N1698" s="76"/>
      <c r="O1698" s="76"/>
      <c r="P1698" s="76"/>
      <c r="Q1698" s="770"/>
      <c r="R1698" s="123"/>
      <c r="S1698" s="123"/>
      <c r="T1698" s="123"/>
      <c r="U1698" s="124"/>
      <c r="V1698" s="124"/>
      <c r="W1698" s="124"/>
      <c r="X1698" s="123"/>
      <c r="Y1698" s="123"/>
      <c r="Z1698" s="125"/>
      <c r="AA1698" s="125"/>
      <c r="AB1698" s="125"/>
      <c r="AC1698" s="76"/>
      <c r="AD1698" s="76"/>
      <c r="AE1698" s="76"/>
      <c r="AF1698" s="76"/>
    </row>
    <row r="1699" spans="1:32" ht="21" customHeight="1">
      <c r="A1699" s="166" t="str">
        <f>IF(N1697="","",A1698+1)</f>
        <v/>
      </c>
      <c r="B1699" s="762" t="s">
        <v>213</v>
      </c>
      <c r="C1699" s="610" t="s">
        <v>214</v>
      </c>
      <c r="D1699" s="610"/>
      <c r="E1699" s="610"/>
      <c r="F1699" s="763" t="s">
        <v>13</v>
      </c>
      <c r="G1699" s="764"/>
      <c r="H1699" s="764"/>
      <c r="I1699" s="765"/>
      <c r="J1699" s="613" t="s">
        <v>184</v>
      </c>
      <c r="K1699" s="614" t="s">
        <v>167</v>
      </c>
      <c r="L1699" s="615"/>
      <c r="M1699" s="615"/>
      <c r="N1699" s="616"/>
      <c r="O1699" s="580" t="s">
        <v>185</v>
      </c>
      <c r="P1699" s="581" t="s">
        <v>186</v>
      </c>
      <c r="Q1699" s="770"/>
      <c r="R1699" s="762" t="s">
        <v>213</v>
      </c>
      <c r="S1699" s="610" t="s">
        <v>214</v>
      </c>
      <c r="T1699" s="610"/>
      <c r="U1699" s="610"/>
      <c r="V1699" s="763" t="s">
        <v>13</v>
      </c>
      <c r="W1699" s="764"/>
      <c r="X1699" s="764"/>
      <c r="Y1699" s="765"/>
      <c r="Z1699" s="613" t="s">
        <v>184</v>
      </c>
      <c r="AA1699" s="614" t="s">
        <v>167</v>
      </c>
      <c r="AB1699" s="615"/>
      <c r="AC1699" s="615"/>
      <c r="AD1699" s="616"/>
      <c r="AE1699" s="580" t="s">
        <v>185</v>
      </c>
      <c r="AF1699" s="581" t="s">
        <v>186</v>
      </c>
    </row>
    <row r="1700" spans="1:32" ht="90.75" customHeight="1">
      <c r="A1700" s="166" t="str">
        <f>IF(N1697="","",A1699+1)</f>
        <v/>
      </c>
      <c r="B1700" s="762"/>
      <c r="C1700" s="171" t="s">
        <v>11</v>
      </c>
      <c r="D1700" s="171" t="s">
        <v>180</v>
      </c>
      <c r="E1700" s="171" t="s">
        <v>108</v>
      </c>
      <c r="F1700" s="171" t="s">
        <v>182</v>
      </c>
      <c r="G1700" s="171" t="s">
        <v>183</v>
      </c>
      <c r="H1700" s="305" t="s">
        <v>10</v>
      </c>
      <c r="I1700" s="171" t="s">
        <v>108</v>
      </c>
      <c r="J1700" s="613"/>
      <c r="K1700" s="172" t="s">
        <v>182</v>
      </c>
      <c r="L1700" s="172" t="s">
        <v>183</v>
      </c>
      <c r="M1700" s="173" t="s">
        <v>10</v>
      </c>
      <c r="N1700" s="171" t="s">
        <v>108</v>
      </c>
      <c r="O1700" s="580"/>
      <c r="P1700" s="736"/>
      <c r="Q1700" s="770"/>
      <c r="R1700" s="762"/>
      <c r="S1700" s="171" t="s">
        <v>11</v>
      </c>
      <c r="T1700" s="171" t="s">
        <v>180</v>
      </c>
      <c r="U1700" s="171" t="s">
        <v>108</v>
      </c>
      <c r="V1700" s="171" t="s">
        <v>182</v>
      </c>
      <c r="W1700" s="171" t="s">
        <v>183</v>
      </c>
      <c r="X1700" s="305" t="s">
        <v>10</v>
      </c>
      <c r="Y1700" s="171" t="s">
        <v>108</v>
      </c>
      <c r="Z1700" s="613"/>
      <c r="AA1700" s="172" t="s">
        <v>182</v>
      </c>
      <c r="AB1700" s="172" t="s">
        <v>183</v>
      </c>
      <c r="AC1700" s="173" t="s">
        <v>10</v>
      </c>
      <c r="AD1700" s="171" t="s">
        <v>108</v>
      </c>
      <c r="AE1700" s="580"/>
      <c r="AF1700" s="736">
        <v>0</v>
      </c>
    </row>
    <row r="1701" spans="1:32" ht="18.75" customHeight="1">
      <c r="A1701" s="166" t="str">
        <f>IF(N1697="","",A1700+1)</f>
        <v/>
      </c>
      <c r="B1701" s="762"/>
      <c r="C1701" s="390">
        <v>20</v>
      </c>
      <c r="D1701" s="390">
        <v>20</v>
      </c>
      <c r="E1701" s="116">
        <v>40</v>
      </c>
      <c r="F1701" s="390">
        <v>30</v>
      </c>
      <c r="G1701" s="390">
        <v>18</v>
      </c>
      <c r="H1701" s="390">
        <v>12</v>
      </c>
      <c r="I1701" s="116">
        <v>60</v>
      </c>
      <c r="J1701" s="118">
        <v>100</v>
      </c>
      <c r="K1701" s="390">
        <v>50</v>
      </c>
      <c r="L1701" s="390">
        <v>30</v>
      </c>
      <c r="M1701" s="390">
        <v>20</v>
      </c>
      <c r="N1701" s="116">
        <v>100</v>
      </c>
      <c r="O1701" s="118">
        <v>200</v>
      </c>
      <c r="P1701" s="775" t="str">
        <f>IF(AND(N1697="",C1694="",E1695="",N1695=""),"",IF(OR(C1694=1,C1694=2),600,800))</f>
        <v/>
      </c>
      <c r="Q1701" s="770"/>
      <c r="R1701" s="762"/>
      <c r="S1701" s="390">
        <v>20</v>
      </c>
      <c r="T1701" s="390">
        <v>20</v>
      </c>
      <c r="U1701" s="116">
        <v>40</v>
      </c>
      <c r="V1701" s="390">
        <v>30</v>
      </c>
      <c r="W1701" s="390">
        <v>18</v>
      </c>
      <c r="X1701" s="390">
        <v>12</v>
      </c>
      <c r="Y1701" s="116">
        <v>60</v>
      </c>
      <c r="Z1701" s="118">
        <v>100</v>
      </c>
      <c r="AA1701" s="390">
        <v>50</v>
      </c>
      <c r="AB1701" s="390">
        <v>30</v>
      </c>
      <c r="AC1701" s="390">
        <v>20</v>
      </c>
      <c r="AD1701" s="116">
        <v>100</v>
      </c>
      <c r="AE1701" s="118">
        <v>200</v>
      </c>
      <c r="AF1701" s="775" t="str">
        <f>IF(AND(AD1697="",S1694="",U1695="",AD1695=""),"",IF(OR(S1694=1,S1694=2),600,800))</f>
        <v/>
      </c>
    </row>
    <row r="1702" spans="1:32" ht="21" customHeight="1">
      <c r="A1702" s="166" t="str">
        <f>IF(N1697="","",A1701+1)</f>
        <v/>
      </c>
      <c r="B1702" s="122" t="str">
        <f>'Result Sheet'!$L$4</f>
        <v xml:space="preserve">हिन्दी </v>
      </c>
      <c r="C1702" s="391" t="str">
        <f>IFERROR(VLOOKUP(N1697,Marks,11,0),"")</f>
        <v/>
      </c>
      <c r="D1702" s="391" t="str">
        <f>IFERROR(VLOOKUP(N1697,Marks,12,0),"")</f>
        <v/>
      </c>
      <c r="E1702" s="117" t="str">
        <f>IFERROR(VLOOKUP(N1697,Marks,13,0),"")</f>
        <v/>
      </c>
      <c r="F1702" s="391" t="str">
        <f>IFERROR(VLOOKUP(N1697,Marks,14,0),"")</f>
        <v/>
      </c>
      <c r="G1702" s="391" t="str">
        <f>IFERROR(VLOOKUP(N1697,Marks,15,0),"")</f>
        <v/>
      </c>
      <c r="H1702" s="391" t="str">
        <f>IFERROR(VLOOKUP(N1697,Marks,16,0),"")</f>
        <v/>
      </c>
      <c r="I1702" s="117" t="str">
        <f>IFERROR(VLOOKUP(N1697,Marks,17,0),"")</f>
        <v/>
      </c>
      <c r="J1702" s="119">
        <f>IFERROR(VLOOKUP(N1697,Marks,18,0),"")</f>
        <v>0</v>
      </c>
      <c r="K1702" s="391" t="str">
        <f>IFERROR(VLOOKUP(N1697,Marks,19,0),"")</f>
        <v/>
      </c>
      <c r="L1702" s="391" t="str">
        <f>IFERROR(VLOOKUP(N1697,Marks,20,0),"")</f>
        <v/>
      </c>
      <c r="M1702" s="391" t="str">
        <f>IFERROR(VLOOKUP(N1697,Marks,21,0),"")</f>
        <v/>
      </c>
      <c r="N1702" s="117" t="str">
        <f>IFERROR(VLOOKUP(N1697,Marks,22,0),"")</f>
        <v/>
      </c>
      <c r="O1702" s="119" t="str">
        <f>IFERROR(VLOOKUP(N1697,Marks,23,0),"")</f>
        <v/>
      </c>
      <c r="P1702" s="323" t="str">
        <f>IFERROR(VLOOKUP(N1697,Marks,29,0),"")</f>
        <v/>
      </c>
      <c r="Q1702" s="770"/>
      <c r="R1702" s="122" t="str">
        <f>'Result Sheet'!$L$4</f>
        <v xml:space="preserve">हिन्दी </v>
      </c>
      <c r="S1702" s="391" t="str">
        <f>IFERROR(VLOOKUP(AD1697,Marks,11,0),"")</f>
        <v/>
      </c>
      <c r="T1702" s="391" t="str">
        <f>IFERROR(VLOOKUP(AD1697,Marks,12,0),"")</f>
        <v/>
      </c>
      <c r="U1702" s="117" t="str">
        <f>IFERROR(VLOOKUP(AD1697,Marks,13,0),"")</f>
        <v/>
      </c>
      <c r="V1702" s="391" t="str">
        <f>IFERROR(VLOOKUP(AD1697,Marks,14,0),"")</f>
        <v/>
      </c>
      <c r="W1702" s="391" t="str">
        <f>IFERROR(VLOOKUP(AD1697,Marks,15,0),"")</f>
        <v/>
      </c>
      <c r="X1702" s="391" t="str">
        <f>IFERROR(VLOOKUP(AD1697,Marks,16,0),"")</f>
        <v/>
      </c>
      <c r="Y1702" s="117" t="str">
        <f>IFERROR(VLOOKUP(AD1697,Marks,17,0),"")</f>
        <v/>
      </c>
      <c r="Z1702" s="119">
        <f>IFERROR(VLOOKUP(AD1697,Marks,18,0),"")</f>
        <v>0</v>
      </c>
      <c r="AA1702" s="391" t="str">
        <f>IFERROR(VLOOKUP(AD1697,Marks,19,0),"")</f>
        <v/>
      </c>
      <c r="AB1702" s="391" t="str">
        <f>IFERROR(VLOOKUP(AD1697,Marks,20,0),"")</f>
        <v/>
      </c>
      <c r="AC1702" s="391" t="str">
        <f>IFERROR(VLOOKUP(AD1697,Marks,21,0),"")</f>
        <v/>
      </c>
      <c r="AD1702" s="117" t="str">
        <f>IFERROR(VLOOKUP(AD1697,Marks,22,0),"")</f>
        <v/>
      </c>
      <c r="AE1702" s="119" t="str">
        <f>IFERROR(VLOOKUP(AD1697,Marks,23,0),"")</f>
        <v/>
      </c>
      <c r="AF1702" s="323" t="str">
        <f>IFERROR(VLOOKUP(AD1697,Marks,29,0),"")</f>
        <v/>
      </c>
    </row>
    <row r="1703" spans="1:32" ht="21" customHeight="1">
      <c r="A1703" s="166" t="str">
        <f>IF(N1697="","",A1702+1)</f>
        <v/>
      </c>
      <c r="B1703" s="122" t="str">
        <f>'Result Sheet'!$AE$4</f>
        <v xml:space="preserve">अंग्रेजी </v>
      </c>
      <c r="C1703" s="391" t="str">
        <f>IFERROR(VLOOKUP(N1697,Marks,30,0),"")</f>
        <v/>
      </c>
      <c r="D1703" s="391" t="str">
        <f>IFERROR(VLOOKUP(N1697,Marks,31,0),"")</f>
        <v/>
      </c>
      <c r="E1703" s="117" t="str">
        <f>IFERROR(VLOOKUP(N1697,Marks,32,0),"")</f>
        <v/>
      </c>
      <c r="F1703" s="391" t="str">
        <f>IFERROR(VLOOKUP(N1697,Marks,33,0),"")</f>
        <v/>
      </c>
      <c r="G1703" s="391" t="str">
        <f>IFERROR(VLOOKUP(N1697,Marks,34,0),"")</f>
        <v/>
      </c>
      <c r="H1703" s="391" t="str">
        <f>IFERROR(VLOOKUP(N1697,Marks,35,0),"")</f>
        <v/>
      </c>
      <c r="I1703" s="117" t="str">
        <f>IFERROR(VLOOKUP(N1697,Marks,36,0),"")</f>
        <v/>
      </c>
      <c r="J1703" s="119">
        <f>IFERROR(VLOOKUP(N1697,Marks,37,0),"")</f>
        <v>0</v>
      </c>
      <c r="K1703" s="391" t="str">
        <f>IFERROR(VLOOKUP(N1697,Marks,38,0),"")</f>
        <v/>
      </c>
      <c r="L1703" s="391" t="str">
        <f>IFERROR(VLOOKUP(N1697,Marks,39,0),"")</f>
        <v/>
      </c>
      <c r="M1703" s="391" t="str">
        <f>IFERROR(VLOOKUP(N1697,Marks,40,0),"")</f>
        <v/>
      </c>
      <c r="N1703" s="117" t="str">
        <f>IFERROR(VLOOKUP(N1697,Marks,41,0),"")</f>
        <v/>
      </c>
      <c r="O1703" s="119" t="str">
        <f>IFERROR(VLOOKUP(N1697,Marks,42,0),"")</f>
        <v/>
      </c>
      <c r="P1703" s="323" t="str">
        <f>IFERROR(VLOOKUP(N1697,Marks,48,0),"")</f>
        <v/>
      </c>
      <c r="Q1703" s="770"/>
      <c r="R1703" s="122" t="str">
        <f>'Result Sheet'!$AE$4</f>
        <v xml:space="preserve">अंग्रेजी </v>
      </c>
      <c r="S1703" s="391" t="str">
        <f>IFERROR(VLOOKUP(AD1697,Marks,30,0),"")</f>
        <v/>
      </c>
      <c r="T1703" s="391" t="str">
        <f>IFERROR(VLOOKUP(AD1697,Marks,31,0),"")</f>
        <v/>
      </c>
      <c r="U1703" s="117" t="str">
        <f>IFERROR(VLOOKUP(AD1697,Marks,32,0),"")</f>
        <v/>
      </c>
      <c r="V1703" s="391" t="str">
        <f>IFERROR(VLOOKUP(AD1697,Marks,33,0),"")</f>
        <v/>
      </c>
      <c r="W1703" s="391" t="str">
        <f>IFERROR(VLOOKUP(AD1697,Marks,34,0),"")</f>
        <v/>
      </c>
      <c r="X1703" s="391" t="str">
        <f>IFERROR(VLOOKUP(AD1697,Marks,35,0),"")</f>
        <v/>
      </c>
      <c r="Y1703" s="117" t="str">
        <f>IFERROR(VLOOKUP(AD1697,Marks,36,0),"")</f>
        <v/>
      </c>
      <c r="Z1703" s="119">
        <f>IFERROR(VLOOKUP(AD1697,Marks,37,0),"")</f>
        <v>0</v>
      </c>
      <c r="AA1703" s="391" t="str">
        <f>IFERROR(VLOOKUP(AD1697,Marks,38,0),"")</f>
        <v/>
      </c>
      <c r="AB1703" s="391" t="str">
        <f>IFERROR(VLOOKUP(AD1697,Marks,39,0),"")</f>
        <v/>
      </c>
      <c r="AC1703" s="391" t="str">
        <f>IFERROR(VLOOKUP(AD1697,Marks,40,0),"")</f>
        <v/>
      </c>
      <c r="AD1703" s="117" t="str">
        <f>IFERROR(VLOOKUP(AD1697,Marks,41,0),"")</f>
        <v/>
      </c>
      <c r="AE1703" s="119" t="str">
        <f>IFERROR(VLOOKUP(AD1697,Marks,42,0),"")</f>
        <v/>
      </c>
      <c r="AF1703" s="323" t="str">
        <f>IFERROR(VLOOKUP(AD1697,Marks,48,0),"")</f>
        <v/>
      </c>
    </row>
    <row r="1704" spans="1:32" ht="21" customHeight="1">
      <c r="A1704" s="166" t="str">
        <f>IF(N1697="","",A1703+1)</f>
        <v/>
      </c>
      <c r="B1704" s="122" t="str">
        <f>'Result Sheet'!$AX$4</f>
        <v xml:space="preserve">गणित </v>
      </c>
      <c r="C1704" s="391" t="str">
        <f>IFERROR(VLOOKUP(N1697,Marks,49,0),"")</f>
        <v/>
      </c>
      <c r="D1704" s="391" t="str">
        <f>IFERROR(VLOOKUP(N1697,Marks,50,0),"")</f>
        <v/>
      </c>
      <c r="E1704" s="117" t="str">
        <f>IFERROR(VLOOKUP(N1697,Marks,51,0),"")</f>
        <v/>
      </c>
      <c r="F1704" s="391" t="str">
        <f>IFERROR(VLOOKUP(N1697,Marks,52,0),"")</f>
        <v/>
      </c>
      <c r="G1704" s="391" t="str">
        <f>IFERROR(VLOOKUP(N1697,Marks,53,0),"")</f>
        <v/>
      </c>
      <c r="H1704" s="391" t="str">
        <f>IFERROR(VLOOKUP(N1697,Marks,54,0),"")</f>
        <v/>
      </c>
      <c r="I1704" s="117" t="str">
        <f>IFERROR(VLOOKUP(N1697,Marks,55,0),"")</f>
        <v/>
      </c>
      <c r="J1704" s="119">
        <f>IFERROR(VLOOKUP(N1697,Marks,56,0),"")</f>
        <v>0</v>
      </c>
      <c r="K1704" s="391" t="str">
        <f>IFERROR(VLOOKUP(N1697,Marks,57,0),"")</f>
        <v/>
      </c>
      <c r="L1704" s="391" t="str">
        <f>IFERROR(VLOOKUP(N1697,Marks,58,0),"")</f>
        <v/>
      </c>
      <c r="M1704" s="391" t="str">
        <f>IFERROR(VLOOKUP(N1697,Marks,59,0),"")</f>
        <v/>
      </c>
      <c r="N1704" s="117" t="str">
        <f>IFERROR(VLOOKUP(N1697,Marks,60,0),"")</f>
        <v/>
      </c>
      <c r="O1704" s="119" t="str">
        <f>IFERROR(VLOOKUP(N1697,Marks,61,0),"")</f>
        <v/>
      </c>
      <c r="P1704" s="323" t="str">
        <f>IFERROR(VLOOKUP(N1697,Marks,67,0),"")</f>
        <v/>
      </c>
      <c r="Q1704" s="770"/>
      <c r="R1704" s="122" t="str">
        <f>'Result Sheet'!$AX$4</f>
        <v xml:space="preserve">गणित </v>
      </c>
      <c r="S1704" s="391" t="str">
        <f>IFERROR(VLOOKUP(AD1697,Marks,49,0),"")</f>
        <v/>
      </c>
      <c r="T1704" s="391" t="str">
        <f>IFERROR(VLOOKUP(AD1697,Marks,50,0),"")</f>
        <v/>
      </c>
      <c r="U1704" s="117" t="str">
        <f>IFERROR(VLOOKUP(AD1697,Marks,51,0),"")</f>
        <v/>
      </c>
      <c r="V1704" s="391" t="str">
        <f>IFERROR(VLOOKUP(AD1697,Marks,52,0),"")</f>
        <v/>
      </c>
      <c r="W1704" s="391" t="str">
        <f>IFERROR(VLOOKUP(AD1697,Marks,53,0),"")</f>
        <v/>
      </c>
      <c r="X1704" s="391" t="str">
        <f>IFERROR(VLOOKUP(AD1697,Marks,54,0),"")</f>
        <v/>
      </c>
      <c r="Y1704" s="117" t="str">
        <f>IFERROR(VLOOKUP(AD1697,Marks,55,0),"")</f>
        <v/>
      </c>
      <c r="Z1704" s="119">
        <f>IFERROR(VLOOKUP(AD1697,Marks,56,0),"")</f>
        <v>0</v>
      </c>
      <c r="AA1704" s="391" t="str">
        <f>IFERROR(VLOOKUP(AD1697,Marks,57,0),"")</f>
        <v/>
      </c>
      <c r="AB1704" s="391" t="str">
        <f>IFERROR(VLOOKUP(AD1697,Marks,58,0),"")</f>
        <v/>
      </c>
      <c r="AC1704" s="391" t="str">
        <f>IFERROR(VLOOKUP(AD1697,Marks,59,0),"")</f>
        <v/>
      </c>
      <c r="AD1704" s="117" t="str">
        <f>IFERROR(VLOOKUP(AD1697,Marks,60,0),"")</f>
        <v/>
      </c>
      <c r="AE1704" s="119" t="str">
        <f>IFERROR(VLOOKUP(AD1697,Marks,61,0),"")</f>
        <v/>
      </c>
      <c r="AF1704" s="323" t="str">
        <f>IFERROR(VLOOKUP(AD1697,Marks,67,0),"")</f>
        <v/>
      </c>
    </row>
    <row r="1705" spans="1:32" ht="21" customHeight="1">
      <c r="A1705" s="166" t="str">
        <f>IF(N1697="","",A1704+1)</f>
        <v/>
      </c>
      <c r="B1705" s="122" t="str">
        <f>'Result Sheet'!$BQ$4</f>
        <v xml:space="preserve">पर्यावरण अध्ययन </v>
      </c>
      <c r="C1705" s="391" t="str">
        <f>IFERROR(VLOOKUP(N1697,Marks,68,0),"")</f>
        <v/>
      </c>
      <c r="D1705" s="391" t="str">
        <f>IFERROR(VLOOKUP(N1697,Marks,69,0),"")</f>
        <v/>
      </c>
      <c r="E1705" s="117" t="str">
        <f>IFERROR(VLOOKUP(N1697,Marks,70,0),"")</f>
        <v/>
      </c>
      <c r="F1705" s="391" t="str">
        <f>IFERROR(VLOOKUP(N1697,Marks,71,0),"")</f>
        <v/>
      </c>
      <c r="G1705" s="391" t="str">
        <f>IFERROR(VLOOKUP(N1697,Marks,72,0),"")</f>
        <v/>
      </c>
      <c r="H1705" s="391" t="str">
        <f>IFERROR(VLOOKUP(N1697,Marks,73,0),"")</f>
        <v/>
      </c>
      <c r="I1705" s="117" t="str">
        <f>IFERROR(VLOOKUP(N1697,Marks,74,0),"")</f>
        <v/>
      </c>
      <c r="J1705" s="119">
        <f>IFERROR(VLOOKUP(N1697,Marks,75,0),"")</f>
        <v>0</v>
      </c>
      <c r="K1705" s="391" t="str">
        <f>IFERROR(VLOOKUP(N1697,Marks,76,0),"")</f>
        <v/>
      </c>
      <c r="L1705" s="391" t="str">
        <f>IFERROR(VLOOKUP(N1697,Marks,77,0),"")</f>
        <v/>
      </c>
      <c r="M1705" s="391" t="str">
        <f>IFERROR(VLOOKUP(N1697,Marks,78,0),"")</f>
        <v/>
      </c>
      <c r="N1705" s="117" t="str">
        <f>IFERROR(VLOOKUP(N1697,Marks,79,0),"")</f>
        <v/>
      </c>
      <c r="O1705" s="119" t="str">
        <f>IFERROR(VLOOKUP(N1697,Marks,80,0),"")</f>
        <v/>
      </c>
      <c r="P1705" s="323" t="str">
        <f>IFERROR(VLOOKUP(N1697,Marks,86,0),"")</f>
        <v/>
      </c>
      <c r="Q1705" s="770"/>
      <c r="R1705" s="122" t="str">
        <f>'Result Sheet'!$BQ$4</f>
        <v xml:space="preserve">पर्यावरण अध्ययन </v>
      </c>
      <c r="S1705" s="391" t="str">
        <f>IFERROR(VLOOKUP(AD1697,Marks,68,0),"")</f>
        <v/>
      </c>
      <c r="T1705" s="391" t="str">
        <f>IFERROR(VLOOKUP(AD1697,Marks,69,0),"")</f>
        <v/>
      </c>
      <c r="U1705" s="117" t="str">
        <f>IFERROR(VLOOKUP(AD1697,Marks,70,0),"")</f>
        <v/>
      </c>
      <c r="V1705" s="391" t="str">
        <f>IFERROR(VLOOKUP(AD1697,Marks,71,0),"")</f>
        <v/>
      </c>
      <c r="W1705" s="391" t="str">
        <f>IFERROR(VLOOKUP(AD1697,Marks,72,0),"")</f>
        <v/>
      </c>
      <c r="X1705" s="391" t="str">
        <f>IFERROR(VLOOKUP(AD1697,Marks,73,0),"")</f>
        <v/>
      </c>
      <c r="Y1705" s="117" t="str">
        <f>IFERROR(VLOOKUP(AD1697,Marks,74,0),"")</f>
        <v/>
      </c>
      <c r="Z1705" s="119">
        <f>IFERROR(VLOOKUP(AD1697,Marks,75,0),"")</f>
        <v>0</v>
      </c>
      <c r="AA1705" s="391" t="str">
        <f>IFERROR(VLOOKUP(AD1697,Marks,76,0),"")</f>
        <v/>
      </c>
      <c r="AB1705" s="391" t="str">
        <f>IFERROR(VLOOKUP(AD1697,Marks,77,0),"")</f>
        <v/>
      </c>
      <c r="AC1705" s="391" t="str">
        <f>IFERROR(VLOOKUP(AD1697,Marks,78,0),"")</f>
        <v/>
      </c>
      <c r="AD1705" s="117" t="str">
        <f>IFERROR(VLOOKUP(AD1697,Marks,79,0),"")</f>
        <v/>
      </c>
      <c r="AE1705" s="119" t="str">
        <f>IFERROR(VLOOKUP(AD1697,Marks,80,0),"")</f>
        <v/>
      </c>
      <c r="AF1705" s="323" t="str">
        <f>IFERROR(VLOOKUP(AD1697,Marks,86,0),"")</f>
        <v/>
      </c>
    </row>
    <row r="1706" spans="1:32" ht="25.5" customHeight="1">
      <c r="A1706" s="166" t="str">
        <f>IF(N1697="","",A1705+1)</f>
        <v/>
      </c>
      <c r="B1706" s="392" t="s">
        <v>215</v>
      </c>
      <c r="C1706" s="120" t="str">
        <f>IF(AND(C1702="",C1703="",C1704="",C1705=""),"",IF(OR(C1694=1,C1694=2),SUM(C1702:C1704),SUM(C1702:C1705)))</f>
        <v/>
      </c>
      <c r="D1706" s="120" t="str">
        <f>IF(AND(D1702="",D1703="",D1704="",D1705=""),"",IF(OR(C1694=1,C1694=2),SUM(D1702:D1704),SUM(D1702:D1705)))</f>
        <v/>
      </c>
      <c r="E1706" s="120" t="str">
        <f>IF(AND(E1702="",E1703="",E1704="",E1705=""),"",IF(OR(C1694=1,C1694=2),SUM(E1702:E1704),SUM(E1702:E1705)))</f>
        <v/>
      </c>
      <c r="F1706" s="120" t="str">
        <f>IF(AND(F1702="",F1703="",F1704="",F1705=""),"",IF(OR(C1694=1,C1694=2),SUM(F1702:F1704),SUM(F1702:F1705)))</f>
        <v/>
      </c>
      <c r="G1706" s="120" t="str">
        <f>IF(AND(G1702="",G1703="",G1704="",G1705=""),"",IF(OR(C1694=1,C1694=2),SUM(G1702:G1704),SUM(G1702:G1705)))</f>
        <v/>
      </c>
      <c r="H1706" s="120" t="str">
        <f>IF(AND(H1702="",H1703="",H1704="",H1705=""),"",IF(OR(C1694=1,C1694=2),SUM(H1702:H1704),SUM(H1702:H1705)))</f>
        <v/>
      </c>
      <c r="I1706" s="120" t="str">
        <f>IF(AND(I1702="",I1703="",I1704="",I1705=""),"",IF(OR(C1694=1,C1694=2),SUM(I1702:I1704),SUM(I1702:I1705)))</f>
        <v/>
      </c>
      <c r="J1706" s="120">
        <f>IF(AND(J1702="",J1703="",J1704="",J1705=""),"",IF(OR(C1694=1,C1694=2),SUM(J1702:J1704),SUM(J1702:J1705)))</f>
        <v>0</v>
      </c>
      <c r="K1706" s="120" t="str">
        <f>IF(AND(K1702="",K1703="",K1704="",K1705=""),"",IF(OR(C1694=1,C1694=2),SUM(K1702:K1704),SUM(K1702:K1705)))</f>
        <v/>
      </c>
      <c r="L1706" s="120" t="str">
        <f>IF(AND(L1702="",L1703="",L1704="",L1705=""),"",IF(OR(C1694=1,C1694=2),SUM(L1702:L1704),SUM(L1702:L1705)))</f>
        <v/>
      </c>
      <c r="M1706" s="120" t="str">
        <f>IF(AND(M1702="",M1703="",M1704="",M1705=""),"",IF(OR(C1694=1,C1694=2),SUM(M1702:M1704),SUM(M1702:M1705)))</f>
        <v/>
      </c>
      <c r="N1706" s="120" t="str">
        <f>IF(AND(N1702="",N1703="",N1704="",N1705=""),"",IF(OR(C1694=1,C1694=2),SUM(N1702:N1704),SUM(N1702:N1705)))</f>
        <v/>
      </c>
      <c r="O1706" s="120" t="str">
        <f>IF(AND(O1702="",O1703="",O1704="",O1705=""),"",IF(OR(C1694=1,C1694=2),SUM(O1702:O1704),SUM(O1702:O1705)))</f>
        <v/>
      </c>
      <c r="P1706" s="326" t="str">
        <f>IF(OR(N1697="",E1695="",O1706=""),"",IF(O1706&gt;=81%*P1701,"A",IF(O1706&gt;=61%*P1701,"B",IF(O1706&gt;=41%*P1701,"C",IF(O1706&gt;=21%*P1701,"D","E")))))</f>
        <v/>
      </c>
      <c r="Q1706" s="770"/>
      <c r="R1706" s="392" t="s">
        <v>215</v>
      </c>
      <c r="S1706" s="120" t="str">
        <f>IF(AND(S1702="",S1703="",S1704="",S1705=""),"",IF(OR(S1694=1,S1694=2),SUM(S1702:S1704),SUM(S1702:S1705)))</f>
        <v/>
      </c>
      <c r="T1706" s="120" t="str">
        <f>IF(AND(T1702="",T1703="",T1704="",T1705=""),"",IF(OR(S1694=1,S1694=2),SUM(T1702:T1704),SUM(T1702:T1705)))</f>
        <v/>
      </c>
      <c r="U1706" s="120" t="str">
        <f>IF(AND(U1702="",U1703="",U1704="",U1705=""),"",IF(OR(S1694=1,S1694=2),SUM(U1702:U1704),SUM(U1702:U1705)))</f>
        <v/>
      </c>
      <c r="V1706" s="120" t="str">
        <f>IF(AND(V1702="",V1703="",V1704="",V1705=""),"",IF(OR(S1694=1,S1694=2),SUM(V1702:V1704),SUM(V1702:V1705)))</f>
        <v/>
      </c>
      <c r="W1706" s="120" t="str">
        <f>IF(AND(W1702="",W1703="",W1704="",W1705=""),"",IF(OR(S1694=1,S1694=2),SUM(W1702:W1704),SUM(W1702:W1705)))</f>
        <v/>
      </c>
      <c r="X1706" s="120" t="str">
        <f>IF(AND(X1702="",X1703="",X1704="",X1705=""),"",IF(OR(S1694=1,S1694=2),SUM(X1702:X1704),SUM(X1702:X1705)))</f>
        <v/>
      </c>
      <c r="Y1706" s="120" t="str">
        <f>IF(AND(Y1702="",Y1703="",Y1704="",Y1705=""),"",IF(OR(S1694=1,S1694=2),SUM(Y1702:Y1704),SUM(Y1702:Y1705)))</f>
        <v/>
      </c>
      <c r="Z1706" s="120">
        <f>IF(AND(Z1702="",Z1703="",Z1704="",Z1705=""),"",IF(OR(S1694=1,S1694=2),SUM(Z1702:Z1704),SUM(Z1702:Z1705)))</f>
        <v>0</v>
      </c>
      <c r="AA1706" s="120" t="str">
        <f>IF(AND(AA1702="",AA1703="",AA1704="",AA1705=""),"",IF(OR(S1694=1,S1694=2),SUM(AA1702:AA1704),SUM(AA1702:AA1705)))</f>
        <v/>
      </c>
      <c r="AB1706" s="120" t="str">
        <f>IF(AND(AB1702="",AB1703="",AB1704="",AB1705=""),"",IF(OR(S1694=1,S1694=2),SUM(AB1702:AB1704),SUM(AB1702:AB1705)))</f>
        <v/>
      </c>
      <c r="AC1706" s="120" t="str">
        <f>IF(AND(AC1702="",AC1703="",AC1704="",AC1705=""),"",IF(OR(S1694=1,S1694=2),SUM(AC1702:AC1704),SUM(AC1702:AC1705)))</f>
        <v/>
      </c>
      <c r="AD1706" s="120" t="str">
        <f>IF(AND(AD1702="",AD1703="",AD1704="",AD1705=""),"",IF(OR(S1694=1,S1694=2),SUM(AD1702:AD1704),SUM(AD1702:AD1705)))</f>
        <v/>
      </c>
      <c r="AE1706" s="120" t="str">
        <f>IF(AND(AE1702="",AE1703="",AE1704="",AE1705=""),"",IF(OR(S1694=1,S1694=2),SUM(AE1702:AE1704),SUM(AE1702:AE1705)))</f>
        <v/>
      </c>
      <c r="AF1706" s="326" t="str">
        <f>IF(OR(AD1697="",U1695="",AE1706=""),"",IF(AE1706&gt;=81%*AF1701,"A",IF(AE1706&gt;=61%*AF1701,"B",IF(AE1706&gt;=41%*AF1701,"C",IF(AE1706&gt;=21%*AF1701,"D","E")))))</f>
        <v/>
      </c>
    </row>
    <row r="1707" spans="1:32" ht="9" customHeight="1">
      <c r="A1707" s="166" t="str">
        <f>IF(N1697="","",A1706+1)</f>
        <v/>
      </c>
      <c r="B1707" s="737"/>
      <c r="C1707" s="737"/>
      <c r="D1707" s="737"/>
      <c r="E1707" s="737"/>
      <c r="F1707" s="737"/>
      <c r="G1707" s="737"/>
      <c r="H1707" s="737"/>
      <c r="I1707" s="737"/>
      <c r="J1707" s="737"/>
      <c r="K1707" s="737"/>
      <c r="L1707" s="737"/>
      <c r="M1707" s="737"/>
      <c r="N1707" s="737"/>
      <c r="O1707" s="737"/>
      <c r="P1707" s="737"/>
      <c r="Q1707" s="770"/>
      <c r="R1707" s="737"/>
      <c r="S1707" s="737"/>
      <c r="T1707" s="737"/>
      <c r="U1707" s="737"/>
      <c r="V1707" s="737"/>
      <c r="W1707" s="737"/>
      <c r="X1707" s="737"/>
      <c r="Y1707" s="737"/>
      <c r="Z1707" s="737"/>
      <c r="AA1707" s="737"/>
      <c r="AB1707" s="737"/>
      <c r="AC1707" s="737"/>
      <c r="AD1707" s="737"/>
      <c r="AE1707" s="737"/>
      <c r="AF1707" s="737"/>
    </row>
    <row r="1708" spans="1:32" ht="22.5" customHeight="1">
      <c r="A1708" s="166" t="str">
        <f>IF(N1697="","",A1707+1)</f>
        <v/>
      </c>
      <c r="B1708" s="738" t="s">
        <v>213</v>
      </c>
      <c r="C1708" s="738"/>
      <c r="D1708" s="739" t="s">
        <v>229</v>
      </c>
      <c r="E1708" s="740"/>
      <c r="F1708" s="393" t="s">
        <v>186</v>
      </c>
      <c r="G1708" s="738" t="s">
        <v>213</v>
      </c>
      <c r="H1708" s="738"/>
      <c r="I1708" s="739" t="s">
        <v>229</v>
      </c>
      <c r="J1708" s="740"/>
      <c r="K1708" s="393" t="s">
        <v>186</v>
      </c>
      <c r="L1708" s="738" t="s">
        <v>213</v>
      </c>
      <c r="M1708" s="738"/>
      <c r="N1708" s="739" t="s">
        <v>229</v>
      </c>
      <c r="O1708" s="740"/>
      <c r="P1708" s="393" t="s">
        <v>186</v>
      </c>
      <c r="Q1708" s="770"/>
      <c r="R1708" s="738" t="s">
        <v>213</v>
      </c>
      <c r="S1708" s="738"/>
      <c r="T1708" s="739" t="s">
        <v>229</v>
      </c>
      <c r="U1708" s="740"/>
      <c r="V1708" s="393" t="s">
        <v>186</v>
      </c>
      <c r="W1708" s="738" t="s">
        <v>213</v>
      </c>
      <c r="X1708" s="738"/>
      <c r="Y1708" s="739" t="s">
        <v>229</v>
      </c>
      <c r="Z1708" s="740"/>
      <c r="AA1708" s="393" t="s">
        <v>186</v>
      </c>
      <c r="AB1708" s="738" t="s">
        <v>213</v>
      </c>
      <c r="AC1708" s="738"/>
      <c r="AD1708" s="739" t="s">
        <v>229</v>
      </c>
      <c r="AE1708" s="740"/>
      <c r="AF1708" s="393" t="s">
        <v>186</v>
      </c>
    </row>
    <row r="1709" spans="1:32" ht="21.75" customHeight="1">
      <c r="A1709" s="166" t="str">
        <f>IF(N1697="","",A1708+1)</f>
        <v/>
      </c>
      <c r="B1709" s="741" t="s">
        <v>221</v>
      </c>
      <c r="C1709" s="742"/>
      <c r="D1709" s="742"/>
      <c r="E1709" s="119" t="str">
        <f>IFERROR(VLOOKUP(N1697,Marks,90,0),"")</f>
        <v/>
      </c>
      <c r="F1709" s="130" t="str">
        <f>IFERROR(VLOOKUP(N1697,Marks,94,0),"")</f>
        <v/>
      </c>
      <c r="G1709" s="741" t="s">
        <v>192</v>
      </c>
      <c r="H1709" s="742"/>
      <c r="I1709" s="742"/>
      <c r="J1709" s="119" t="str">
        <f>IFERROR(VLOOKUP(N1697,Marks,98,0),"")</f>
        <v/>
      </c>
      <c r="K1709" s="130" t="str">
        <f>IFERROR(VLOOKUP(N1697,Marks,102,0),"")</f>
        <v/>
      </c>
      <c r="L1709" s="743" t="s">
        <v>193</v>
      </c>
      <c r="M1709" s="744"/>
      <c r="N1709" s="744"/>
      <c r="O1709" s="119" t="str">
        <f>IFERROR(VLOOKUP(N1697,Marks,106,0),"")</f>
        <v/>
      </c>
      <c r="P1709" s="130" t="str">
        <f>IFERROR(VLOOKUP(N1697,Marks,110,0),"")</f>
        <v/>
      </c>
      <c r="Q1709" s="770"/>
      <c r="R1709" s="740" t="s">
        <v>221</v>
      </c>
      <c r="S1709" s="740"/>
      <c r="T1709" s="740"/>
      <c r="U1709" s="119" t="str">
        <f>IFERROR(VLOOKUP(AD1697,Marks,90,0),"")</f>
        <v/>
      </c>
      <c r="V1709" s="130" t="str">
        <f>IFERROR(VLOOKUP(AD1697,Marks,94,0),"")</f>
        <v/>
      </c>
      <c r="W1709" s="740" t="s">
        <v>192</v>
      </c>
      <c r="X1709" s="740"/>
      <c r="Y1709" s="740"/>
      <c r="Z1709" s="119" t="str">
        <f>IFERROR(VLOOKUP(AD1697,Marks,98,0),"")</f>
        <v/>
      </c>
      <c r="AA1709" s="130" t="str">
        <f>IFERROR(VLOOKUP(AD1697,Marks,102,0),"")</f>
        <v/>
      </c>
      <c r="AB1709" s="745" t="s">
        <v>193</v>
      </c>
      <c r="AC1709" s="745"/>
      <c r="AD1709" s="745"/>
      <c r="AE1709" s="119" t="str">
        <f>IFERROR(VLOOKUP(AD1697,Marks,106,0),"")</f>
        <v/>
      </c>
      <c r="AF1709" s="130" t="str">
        <f>IFERROR(VLOOKUP(AD1697,Marks,110,0),"")</f>
        <v/>
      </c>
    </row>
    <row r="1710" spans="1:32" ht="21" customHeight="1">
      <c r="A1710" s="166" t="str">
        <f>IF(N1697="","",A1709+1)</f>
        <v/>
      </c>
      <c r="B1710" s="732" t="s">
        <v>216</v>
      </c>
      <c r="C1710" s="732"/>
      <c r="D1710" s="732"/>
      <c r="E1710" s="746" t="str">
        <f>IFERROR(VLOOKUP(N1697,Marks,116,0),"")</f>
        <v/>
      </c>
      <c r="F1710" s="746"/>
      <c r="G1710" s="746"/>
      <c r="H1710" s="746"/>
      <c r="I1710" s="732" t="s">
        <v>217</v>
      </c>
      <c r="J1710" s="732"/>
      <c r="K1710" s="732"/>
      <c r="L1710" s="732"/>
      <c r="M1710" s="747" t="str">
        <f>IFERROR(VLOOKUP(N1697,Marks,117,0),"")</f>
        <v/>
      </c>
      <c r="N1710" s="747"/>
      <c r="O1710" s="747"/>
      <c r="P1710" s="747"/>
      <c r="Q1710" s="770"/>
      <c r="R1710" s="732" t="s">
        <v>216</v>
      </c>
      <c r="S1710" s="732"/>
      <c r="T1710" s="732"/>
      <c r="U1710" s="746" t="str">
        <f>IFERROR(VLOOKUP(AD1697,Marks,116,0),"")</f>
        <v/>
      </c>
      <c r="V1710" s="746"/>
      <c r="W1710" s="746"/>
      <c r="X1710" s="746"/>
      <c r="Y1710" s="732" t="s">
        <v>217</v>
      </c>
      <c r="Z1710" s="732"/>
      <c r="AA1710" s="732"/>
      <c r="AB1710" s="732"/>
      <c r="AC1710" s="747" t="str">
        <f>IFERROR(VLOOKUP(AD1697,Marks,117,0),"")</f>
        <v/>
      </c>
      <c r="AD1710" s="747"/>
      <c r="AE1710" s="747"/>
      <c r="AF1710" s="747"/>
    </row>
    <row r="1711" spans="1:32" ht="21" customHeight="1">
      <c r="A1711" s="166" t="str">
        <f>IF(N1697="","",A1710+1)</f>
        <v/>
      </c>
      <c r="B1711" s="732" t="s">
        <v>218</v>
      </c>
      <c r="C1711" s="732"/>
      <c r="D1711" s="732"/>
      <c r="E1711" s="774" t="str">
        <f>IFERROR(VLOOKUP(N1697,Marks,115,0),"")</f>
        <v/>
      </c>
      <c r="F1711" s="774"/>
      <c r="G1711" s="774"/>
      <c r="H1711" s="774"/>
      <c r="I1711" s="732" t="s">
        <v>219</v>
      </c>
      <c r="J1711" s="732"/>
      <c r="K1711" s="732"/>
      <c r="L1711" s="732"/>
      <c r="M1711" s="733" t="str">
        <f>IFERROR(VLOOKUP(N1697,Marks,112,0),"")</f>
        <v/>
      </c>
      <c r="N1711" s="733"/>
      <c r="O1711" s="733"/>
      <c r="P1711" s="733"/>
      <c r="Q1711" s="770"/>
      <c r="R1711" s="732" t="s">
        <v>218</v>
      </c>
      <c r="S1711" s="732"/>
      <c r="T1711" s="732"/>
      <c r="U1711" s="774" t="str">
        <f>IFERROR(VLOOKUP(AD1697,Marks,115,0),"")</f>
        <v/>
      </c>
      <c r="V1711" s="774"/>
      <c r="W1711" s="774"/>
      <c r="X1711" s="774"/>
      <c r="Y1711" s="732" t="s">
        <v>219</v>
      </c>
      <c r="Z1711" s="732"/>
      <c r="AA1711" s="732"/>
      <c r="AB1711" s="732"/>
      <c r="AC1711" s="733" t="str">
        <f>IFERROR(VLOOKUP(AD1697,Marks,112,0),"")</f>
        <v/>
      </c>
      <c r="AD1711" s="733"/>
      <c r="AE1711" s="733"/>
      <c r="AF1711" s="733"/>
    </row>
    <row r="1712" spans="1:32" ht="21" customHeight="1">
      <c r="A1712" s="166" t="str">
        <f>IF(N1697="","",A1711+1)</f>
        <v/>
      </c>
      <c r="B1712" s="732" t="s">
        <v>220</v>
      </c>
      <c r="C1712" s="732"/>
      <c r="D1712" s="732"/>
      <c r="E1712" s="324" t="str">
        <f>IFERROR(VLOOKUP(N1697,Marks,113,0),"")</f>
        <v/>
      </c>
      <c r="F1712" s="325" t="s">
        <v>341</v>
      </c>
      <c r="G1712" s="734" t="str">
        <f>IF(OR(N1697="",E1695="",O1706=""),"",IF(O1706&gt;=81%*P1701,"A",IF(O1706&gt;=61%*P1701,"B",IF(O1706&gt;=41%*P1701,"C",IF(O1706&gt;=21%*P1701,"D","E")))))</f>
        <v/>
      </c>
      <c r="H1712" s="734"/>
      <c r="I1712" s="732" t="s">
        <v>222</v>
      </c>
      <c r="J1712" s="732"/>
      <c r="K1712" s="732"/>
      <c r="L1712" s="732"/>
      <c r="M1712" s="769" t="str">
        <f>IFERROR(VLOOKUP(N1697,Marks,114,0),"")</f>
        <v/>
      </c>
      <c r="N1712" s="769"/>
      <c r="O1712" s="769"/>
      <c r="P1712" s="769"/>
      <c r="Q1712" s="770"/>
      <c r="R1712" s="732" t="s">
        <v>220</v>
      </c>
      <c r="S1712" s="732"/>
      <c r="T1712" s="732"/>
      <c r="U1712" s="324" t="str">
        <f>IFERROR(VLOOKUP(AD1697,Marks,113,0),"")</f>
        <v/>
      </c>
      <c r="V1712" s="325" t="s">
        <v>341</v>
      </c>
      <c r="W1712" s="734" t="str">
        <f>IF(OR(AD1697="",U1695="",AE1706=""),"",IF(AE1706&gt;=81%*AF1701,"A",IF(AE1706&gt;=61%*AF1701,"B",IF(AE1706&gt;=41%*AF1701,"C",IF(AE1706&gt;=21%*AF1701,"D","E")))))</f>
        <v/>
      </c>
      <c r="X1712" s="734"/>
      <c r="Y1712" s="732" t="s">
        <v>222</v>
      </c>
      <c r="Z1712" s="732"/>
      <c r="AA1712" s="732"/>
      <c r="AB1712" s="732"/>
      <c r="AC1712" s="769" t="str">
        <f>IFERROR(VLOOKUP(AD1697,Marks,114,0),"")</f>
        <v/>
      </c>
      <c r="AD1712" s="769"/>
      <c r="AE1712" s="769"/>
      <c r="AF1712" s="769"/>
    </row>
    <row r="1713" spans="1:32" ht="21" customHeight="1">
      <c r="A1713" s="166" t="str">
        <f>IF(N1697="","",A1712+1)</f>
        <v/>
      </c>
      <c r="B1713" s="768" t="s">
        <v>228</v>
      </c>
      <c r="C1713" s="768"/>
      <c r="D1713" s="768"/>
      <c r="E1713" s="735">
        <f>'Master sheet'!$C$10</f>
        <v>44697</v>
      </c>
      <c r="F1713" s="735"/>
      <c r="G1713" s="735"/>
      <c r="H1713" s="318"/>
      <c r="I1713" s="121"/>
      <c r="J1713" s="121"/>
      <c r="K1713" s="76"/>
      <c r="L1713" s="121"/>
      <c r="M1713" s="121"/>
      <c r="N1713" s="121"/>
      <c r="O1713" s="121"/>
      <c r="P1713" s="121"/>
      <c r="Q1713" s="770"/>
      <c r="R1713" s="768" t="s">
        <v>228</v>
      </c>
      <c r="S1713" s="768"/>
      <c r="T1713" s="768"/>
      <c r="U1713" s="735">
        <f>'Master sheet'!$C$10</f>
        <v>44697</v>
      </c>
      <c r="V1713" s="735"/>
      <c r="W1713" s="735"/>
      <c r="X1713" s="121"/>
      <c r="Y1713" s="121"/>
      <c r="Z1713" s="121"/>
      <c r="AA1713" s="76"/>
      <c r="AB1713" s="121"/>
      <c r="AC1713" s="121"/>
      <c r="AD1713" s="121"/>
      <c r="AE1713" s="121"/>
      <c r="AF1713" s="121"/>
    </row>
    <row r="1714" spans="1:32" ht="43.5" customHeight="1">
      <c r="A1714" s="166" t="str">
        <f>IF(N1697="","",A1713+1)</f>
        <v/>
      </c>
      <c r="B1714" s="755" t="str">
        <f>IF(AND(C1694=1),CONCATENATE("( ",UPPER('Master sheet'!$F$10)," )"),IF(AND(C1694=2),CONCATENATE("( ",UPPER('Master sheet'!$F$18)," )"),IF(AND(C1694=3),CONCATENATE("( ",UPPER('Master sheet'!$J$10)," )"),IF(AND(C1694=4),CONCATENATE("( ",UPPER('Master sheet'!$J$18)," )"),""))))</f>
        <v/>
      </c>
      <c r="C1714" s="755"/>
      <c r="D1714" s="755"/>
      <c r="E1714" s="755"/>
      <c r="F1714" s="756" t="str">
        <f>IF(AND(N1697=""),"",CONCATENATE("(",'Master sheet'!$C$14," )"))</f>
        <v/>
      </c>
      <c r="G1714" s="756"/>
      <c r="H1714" s="756"/>
      <c r="I1714" s="756"/>
      <c r="J1714" s="756"/>
      <c r="K1714" s="756" t="str">
        <f>IF(AND(N1697=""),"",CONCATENATE("(",'Master sheet'!$C$12," )"))</f>
        <v/>
      </c>
      <c r="L1714" s="756"/>
      <c r="M1714" s="756"/>
      <c r="N1714" s="756"/>
      <c r="O1714" s="756"/>
      <c r="P1714" s="756"/>
      <c r="Q1714" s="770"/>
      <c r="R1714" s="755" t="str">
        <f>IF(AND(S1694=1),CONCATENATE("( ",UPPER('Master sheet'!$F$10)," )"),IF(AND(S1694=2),CONCATENATE("( ",UPPER('Master sheet'!$F$18)," )"),IF(AND(S1694=3),CONCATENATE("( ",UPPER('Master sheet'!$J$10)," )"),IF(AND(S1694=4),CONCATENATE("( ",UPPER('Master sheet'!$J$18)," )"),""))))</f>
        <v/>
      </c>
      <c r="S1714" s="755"/>
      <c r="T1714" s="755"/>
      <c r="U1714" s="755"/>
      <c r="V1714" s="756" t="str">
        <f>IF(AND(AD1697=""),"",CONCATENATE("(",'Master sheet'!$C$14," )"))</f>
        <v/>
      </c>
      <c r="W1714" s="756"/>
      <c r="X1714" s="756"/>
      <c r="Y1714" s="756"/>
      <c r="Z1714" s="756"/>
      <c r="AA1714" s="756" t="str">
        <f>IF(AND(AD1697=""),"",CONCATENATE("(",'Master sheet'!$C$12," )"))</f>
        <v/>
      </c>
      <c r="AB1714" s="756"/>
      <c r="AC1714" s="756"/>
      <c r="AD1714" s="756"/>
      <c r="AE1714" s="756"/>
      <c r="AF1714" s="756"/>
    </row>
    <row r="1715" spans="1:32" ht="21.75" customHeight="1">
      <c r="A1715" s="166" t="str">
        <f>IF(N1697="","",A1714+1)</f>
        <v/>
      </c>
      <c r="B1715" s="757" t="s">
        <v>223</v>
      </c>
      <c r="C1715" s="757"/>
      <c r="D1715" s="757"/>
      <c r="E1715" s="757"/>
      <c r="F1715" s="758" t="s">
        <v>224</v>
      </c>
      <c r="G1715" s="758"/>
      <c r="H1715" s="758"/>
      <c r="I1715" s="758"/>
      <c r="J1715" s="758"/>
      <c r="K1715" s="757" t="s">
        <v>225</v>
      </c>
      <c r="L1715" s="757"/>
      <c r="M1715" s="757"/>
      <c r="N1715" s="757"/>
      <c r="O1715" s="757"/>
      <c r="P1715" s="757"/>
      <c r="Q1715" s="770"/>
      <c r="R1715" s="757" t="s">
        <v>223</v>
      </c>
      <c r="S1715" s="757"/>
      <c r="T1715" s="757"/>
      <c r="U1715" s="757"/>
      <c r="V1715" s="758" t="s">
        <v>224</v>
      </c>
      <c r="W1715" s="758"/>
      <c r="X1715" s="758"/>
      <c r="Y1715" s="758"/>
      <c r="Z1715" s="758"/>
      <c r="AA1715" s="757" t="s">
        <v>225</v>
      </c>
      <c r="AB1715" s="757"/>
      <c r="AC1715" s="757"/>
      <c r="AD1715" s="757"/>
      <c r="AE1715" s="757"/>
      <c r="AF1715" s="757"/>
    </row>
    <row r="1717" spans="1:32" ht="21.9" customHeight="1">
      <c r="A1717" s="165" t="str">
        <f>IF(N1723="","",1)</f>
        <v/>
      </c>
      <c r="B1717" s="759" t="s">
        <v>203</v>
      </c>
      <c r="C1717" s="759"/>
      <c r="D1717" s="759"/>
      <c r="E1717" s="759"/>
      <c r="F1717" s="759"/>
      <c r="G1717" s="759"/>
      <c r="H1717" s="759"/>
      <c r="I1717" s="759"/>
      <c r="J1717" s="759"/>
      <c r="K1717" s="759"/>
      <c r="L1717" s="759"/>
      <c r="M1717" s="759"/>
      <c r="N1717" s="759"/>
      <c r="O1717" s="759"/>
      <c r="P1717" s="759"/>
      <c r="Q1717" s="770" t="s">
        <v>249</v>
      </c>
      <c r="R1717" s="759" t="s">
        <v>203</v>
      </c>
      <c r="S1717" s="759"/>
      <c r="T1717" s="759"/>
      <c r="U1717" s="759"/>
      <c r="V1717" s="759"/>
      <c r="W1717" s="759"/>
      <c r="X1717" s="759"/>
      <c r="Y1717" s="759"/>
      <c r="Z1717" s="759"/>
      <c r="AA1717" s="759"/>
      <c r="AB1717" s="759"/>
      <c r="AC1717" s="759"/>
      <c r="AD1717" s="759"/>
      <c r="AE1717" s="759"/>
      <c r="AF1717" s="759"/>
    </row>
    <row r="1718" spans="1:32" ht="21.9" customHeight="1">
      <c r="A1718" s="166" t="str">
        <f>IF(N1723="","",A1717+1)</f>
        <v/>
      </c>
      <c r="B1718" s="771" t="s">
        <v>204</v>
      </c>
      <c r="C1718" s="771"/>
      <c r="D1718" s="771"/>
      <c r="E1718" s="771"/>
      <c r="F1718" s="771"/>
      <c r="G1718" s="771"/>
      <c r="H1718" s="771"/>
      <c r="I1718" s="771"/>
      <c r="J1718" s="771"/>
      <c r="K1718" s="771"/>
      <c r="L1718" s="771"/>
      <c r="M1718" s="771"/>
      <c r="N1718" s="771"/>
      <c r="O1718" s="771"/>
      <c r="P1718" s="771"/>
      <c r="Q1718" s="770"/>
      <c r="R1718" s="771" t="s">
        <v>204</v>
      </c>
      <c r="S1718" s="771"/>
      <c r="T1718" s="771"/>
      <c r="U1718" s="771"/>
      <c r="V1718" s="771"/>
      <c r="W1718" s="771"/>
      <c r="X1718" s="771"/>
      <c r="Y1718" s="771"/>
      <c r="Z1718" s="771"/>
      <c r="AA1718" s="771"/>
      <c r="AB1718" s="771"/>
      <c r="AC1718" s="771"/>
      <c r="AD1718" s="771"/>
      <c r="AE1718" s="771"/>
      <c r="AF1718" s="771"/>
    </row>
    <row r="1719" spans="1:32" ht="21.9" customHeight="1">
      <c r="A1719" s="166" t="str">
        <f>IF(N1723="","",A1718+1)</f>
        <v/>
      </c>
      <c r="B1719" s="772" t="s">
        <v>168</v>
      </c>
      <c r="C1719" s="772"/>
      <c r="D1719" s="772"/>
      <c r="E1719" s="773" t="str">
        <f>IF(AND(N1723=""),"",'Result Sheet'!$F$2)</f>
        <v/>
      </c>
      <c r="F1719" s="773"/>
      <c r="G1719" s="773"/>
      <c r="H1719" s="773"/>
      <c r="I1719" s="773"/>
      <c r="J1719" s="773"/>
      <c r="K1719" s="773"/>
      <c r="L1719" s="773"/>
      <c r="M1719" s="773"/>
      <c r="N1719" s="773"/>
      <c r="O1719" s="773"/>
      <c r="P1719" s="773"/>
      <c r="Q1719" s="770"/>
      <c r="R1719" s="772" t="s">
        <v>168</v>
      </c>
      <c r="S1719" s="772"/>
      <c r="T1719" s="772"/>
      <c r="U1719" s="773" t="str">
        <f>IF(AND(AD1723=""),"",'Result Sheet'!$F$2)</f>
        <v/>
      </c>
      <c r="V1719" s="773"/>
      <c r="W1719" s="773"/>
      <c r="X1719" s="773"/>
      <c r="Y1719" s="773"/>
      <c r="Z1719" s="773"/>
      <c r="AA1719" s="773"/>
      <c r="AB1719" s="773"/>
      <c r="AC1719" s="773"/>
      <c r="AD1719" s="773"/>
      <c r="AE1719" s="773"/>
      <c r="AF1719" s="773"/>
    </row>
    <row r="1720" spans="1:32" ht="21.9" customHeight="1">
      <c r="A1720" s="166" t="str">
        <f>IF(N1723="","",A1719+1)</f>
        <v/>
      </c>
      <c r="B1720" s="164" t="s">
        <v>169</v>
      </c>
      <c r="C1720" s="748" t="str">
        <f>IFERROR(VLOOKUP(N1723,Marks,2,0),"")</f>
        <v/>
      </c>
      <c r="D1720" s="748"/>
      <c r="E1720" s="766" t="s">
        <v>212</v>
      </c>
      <c r="F1720" s="766"/>
      <c r="G1720" s="766"/>
      <c r="H1720" s="748" t="str">
        <f>IFERROR(VLOOKUP(N1723,Marks,3,0),"")</f>
        <v/>
      </c>
      <c r="I1720" s="748"/>
      <c r="J1720" s="749" t="s">
        <v>205</v>
      </c>
      <c r="K1720" s="749"/>
      <c r="L1720" s="749"/>
      <c r="M1720" s="749"/>
      <c r="N1720" s="750" t="str">
        <f>IF(AND(N1723=""),"",'Marks Entry 1st'!$I$2)</f>
        <v/>
      </c>
      <c r="O1720" s="750"/>
      <c r="P1720" s="750"/>
      <c r="Q1720" s="770"/>
      <c r="R1720" s="164" t="s">
        <v>169</v>
      </c>
      <c r="S1720" s="748" t="str">
        <f>IFERROR(VLOOKUP(AD1723,Marks,2,0),"")</f>
        <v/>
      </c>
      <c r="T1720" s="748"/>
      <c r="U1720" s="766" t="s">
        <v>212</v>
      </c>
      <c r="V1720" s="766"/>
      <c r="W1720" s="766"/>
      <c r="X1720" s="748" t="str">
        <f>IFERROR(VLOOKUP(AD1723,Marks,3,0),"")</f>
        <v/>
      </c>
      <c r="Y1720" s="748"/>
      <c r="Z1720" s="749" t="s">
        <v>205</v>
      </c>
      <c r="AA1720" s="749"/>
      <c r="AB1720" s="749"/>
      <c r="AC1720" s="749"/>
      <c r="AD1720" s="750" t="str">
        <f>IF(AND(AD1723=""),"",'Marks Entry 1st'!$I$2)</f>
        <v/>
      </c>
      <c r="AE1720" s="750"/>
      <c r="AF1720" s="750"/>
    </row>
    <row r="1721" spans="1:32" ht="21.9" customHeight="1">
      <c r="A1721" s="166" t="str">
        <f>IF(N1723="","",A1720+1)</f>
        <v/>
      </c>
      <c r="B1721" s="751" t="s">
        <v>206</v>
      </c>
      <c r="C1721" s="751"/>
      <c r="D1721" s="751"/>
      <c r="E1721" s="752" t="str">
        <f>IFERROR(VLOOKUP(N1723,Marks,6,0),"")</f>
        <v/>
      </c>
      <c r="F1721" s="752"/>
      <c r="G1721" s="752"/>
      <c r="H1721" s="752"/>
      <c r="I1721" s="752"/>
      <c r="J1721" s="753" t="s">
        <v>209</v>
      </c>
      <c r="K1721" s="753"/>
      <c r="L1721" s="753"/>
      <c r="M1721" s="753"/>
      <c r="N1721" s="754" t="str">
        <f>IFERROR(VLOOKUP(N1723,Marks,5,0),"")</f>
        <v/>
      </c>
      <c r="O1721" s="754"/>
      <c r="P1721" s="754"/>
      <c r="Q1721" s="770"/>
      <c r="R1721" s="751" t="s">
        <v>206</v>
      </c>
      <c r="S1721" s="751"/>
      <c r="T1721" s="751"/>
      <c r="U1721" s="752" t="str">
        <f>IFERROR(VLOOKUP(AD1723,Marks,6,0),"")</f>
        <v/>
      </c>
      <c r="V1721" s="752"/>
      <c r="W1721" s="752"/>
      <c r="X1721" s="752"/>
      <c r="Y1721" s="752"/>
      <c r="Z1721" s="753" t="s">
        <v>209</v>
      </c>
      <c r="AA1721" s="753"/>
      <c r="AB1721" s="753"/>
      <c r="AC1721" s="753"/>
      <c r="AD1721" s="754" t="str">
        <f>IFERROR(VLOOKUP(AD1723,Marks,5,0),"")</f>
        <v/>
      </c>
      <c r="AE1721" s="754"/>
      <c r="AF1721" s="754"/>
    </row>
    <row r="1722" spans="1:32" ht="21.9" customHeight="1">
      <c r="A1722" s="166" t="str">
        <f>IF(N1723="","",A1721+1)</f>
        <v/>
      </c>
      <c r="B1722" s="751" t="s">
        <v>207</v>
      </c>
      <c r="C1722" s="751"/>
      <c r="D1722" s="751"/>
      <c r="E1722" s="752" t="str">
        <f>IFERROR(VLOOKUP(N1723,Marks,7,0),"")</f>
        <v/>
      </c>
      <c r="F1722" s="752"/>
      <c r="G1722" s="752"/>
      <c r="H1722" s="752"/>
      <c r="I1722" s="752"/>
      <c r="J1722" s="753" t="s">
        <v>210</v>
      </c>
      <c r="K1722" s="753"/>
      <c r="L1722" s="753"/>
      <c r="M1722" s="753"/>
      <c r="N1722" s="767" t="str">
        <f>IFERROR(VLOOKUP(N1723,Marks,4,0),"")</f>
        <v/>
      </c>
      <c r="O1722" s="767"/>
      <c r="P1722" s="767"/>
      <c r="Q1722" s="770"/>
      <c r="R1722" s="751" t="s">
        <v>207</v>
      </c>
      <c r="S1722" s="751"/>
      <c r="T1722" s="751"/>
      <c r="U1722" s="752" t="str">
        <f>IFERROR(VLOOKUP(AD1723,Marks,7,0),"")</f>
        <v/>
      </c>
      <c r="V1722" s="752"/>
      <c r="W1722" s="752"/>
      <c r="X1722" s="752"/>
      <c r="Y1722" s="752"/>
      <c r="Z1722" s="753" t="s">
        <v>210</v>
      </c>
      <c r="AA1722" s="753"/>
      <c r="AB1722" s="753"/>
      <c r="AC1722" s="753"/>
      <c r="AD1722" s="767" t="str">
        <f>IFERROR(VLOOKUP(AD1723,Marks,4,0),"")</f>
        <v/>
      </c>
      <c r="AE1722" s="767"/>
      <c r="AF1722" s="767"/>
    </row>
    <row r="1723" spans="1:32" ht="21.9" customHeight="1">
      <c r="A1723" s="166" t="str">
        <f>IF(N1723="","",A1722+1)</f>
        <v/>
      </c>
      <c r="B1723" s="751" t="s">
        <v>208</v>
      </c>
      <c r="C1723" s="751"/>
      <c r="D1723" s="751"/>
      <c r="E1723" s="752" t="str">
        <f>IFERROR(VLOOKUP(N1723,Marks,8,0),"")</f>
        <v/>
      </c>
      <c r="F1723" s="752"/>
      <c r="G1723" s="752"/>
      <c r="H1723" s="752"/>
      <c r="I1723" s="752"/>
      <c r="J1723" s="753" t="s">
        <v>211</v>
      </c>
      <c r="K1723" s="753"/>
      <c r="L1723" s="753"/>
      <c r="M1723" s="753"/>
      <c r="N1723" s="760" t="str">
        <f>IF(AD1697="","",IF(AND(AD1697+1&gt;$AN$6),"",AD1697+1))</f>
        <v/>
      </c>
      <c r="O1723" s="760"/>
      <c r="P1723" s="760"/>
      <c r="Q1723" s="770"/>
      <c r="R1723" s="751" t="s">
        <v>208</v>
      </c>
      <c r="S1723" s="751"/>
      <c r="T1723" s="751"/>
      <c r="U1723" s="752" t="str">
        <f>IFERROR(VLOOKUP(AD1723,Marks,8,0),"")</f>
        <v/>
      </c>
      <c r="V1723" s="752"/>
      <c r="W1723" s="752"/>
      <c r="X1723" s="752"/>
      <c r="Y1723" s="752"/>
      <c r="Z1723" s="753" t="s">
        <v>211</v>
      </c>
      <c r="AA1723" s="753"/>
      <c r="AB1723" s="753"/>
      <c r="AC1723" s="753"/>
      <c r="AD1723" s="761" t="str">
        <f>IF(N1723="","",IF(AND(N1723+1&gt;$AN$6),"",N1723+1))</f>
        <v/>
      </c>
      <c r="AE1723" s="761"/>
      <c r="AF1723" s="761"/>
    </row>
    <row r="1724" spans="1:32" ht="9" customHeight="1">
      <c r="A1724" s="166" t="str">
        <f>IF(N1723="","",A1723+1)</f>
        <v/>
      </c>
      <c r="B1724" s="123"/>
      <c r="C1724" s="123"/>
      <c r="D1724" s="123"/>
      <c r="E1724" s="124"/>
      <c r="F1724" s="124"/>
      <c r="G1724" s="124"/>
      <c r="H1724" s="123"/>
      <c r="I1724" s="123"/>
      <c r="J1724" s="125"/>
      <c r="K1724" s="125"/>
      <c r="L1724" s="125"/>
      <c r="M1724" s="76"/>
      <c r="N1724" s="76"/>
      <c r="O1724" s="76"/>
      <c r="P1724" s="76"/>
      <c r="Q1724" s="770"/>
      <c r="R1724" s="123"/>
      <c r="S1724" s="123"/>
      <c r="T1724" s="123"/>
      <c r="U1724" s="124"/>
      <c r="V1724" s="124"/>
      <c r="W1724" s="124"/>
      <c r="X1724" s="123"/>
      <c r="Y1724" s="123"/>
      <c r="Z1724" s="125"/>
      <c r="AA1724" s="125"/>
      <c r="AB1724" s="125"/>
      <c r="AC1724" s="76"/>
      <c r="AD1724" s="76"/>
      <c r="AE1724" s="76"/>
      <c r="AF1724" s="76"/>
    </row>
    <row r="1725" spans="1:32" ht="21" customHeight="1">
      <c r="A1725" s="166" t="str">
        <f>IF(N1723="","",A1724+1)</f>
        <v/>
      </c>
      <c r="B1725" s="762" t="s">
        <v>213</v>
      </c>
      <c r="C1725" s="610" t="s">
        <v>214</v>
      </c>
      <c r="D1725" s="610"/>
      <c r="E1725" s="610"/>
      <c r="F1725" s="763" t="s">
        <v>13</v>
      </c>
      <c r="G1725" s="764"/>
      <c r="H1725" s="764"/>
      <c r="I1725" s="765"/>
      <c r="J1725" s="613" t="s">
        <v>184</v>
      </c>
      <c r="K1725" s="614" t="s">
        <v>167</v>
      </c>
      <c r="L1725" s="615"/>
      <c r="M1725" s="615"/>
      <c r="N1725" s="616"/>
      <c r="O1725" s="580" t="s">
        <v>185</v>
      </c>
      <c r="P1725" s="581" t="s">
        <v>186</v>
      </c>
      <c r="Q1725" s="770"/>
      <c r="R1725" s="762" t="s">
        <v>213</v>
      </c>
      <c r="S1725" s="610" t="s">
        <v>214</v>
      </c>
      <c r="T1725" s="610"/>
      <c r="U1725" s="610"/>
      <c r="V1725" s="763" t="s">
        <v>13</v>
      </c>
      <c r="W1725" s="764"/>
      <c r="X1725" s="764"/>
      <c r="Y1725" s="765"/>
      <c r="Z1725" s="613" t="s">
        <v>184</v>
      </c>
      <c r="AA1725" s="614" t="s">
        <v>167</v>
      </c>
      <c r="AB1725" s="615"/>
      <c r="AC1725" s="615"/>
      <c r="AD1725" s="616"/>
      <c r="AE1725" s="580" t="s">
        <v>185</v>
      </c>
      <c r="AF1725" s="581" t="s">
        <v>186</v>
      </c>
    </row>
    <row r="1726" spans="1:32" ht="90.75" customHeight="1">
      <c r="A1726" s="166" t="str">
        <f>IF(N1723="","",A1725+1)</f>
        <v/>
      </c>
      <c r="B1726" s="762"/>
      <c r="C1726" s="171" t="s">
        <v>11</v>
      </c>
      <c r="D1726" s="171" t="s">
        <v>180</v>
      </c>
      <c r="E1726" s="171" t="s">
        <v>108</v>
      </c>
      <c r="F1726" s="171" t="s">
        <v>182</v>
      </c>
      <c r="G1726" s="171" t="s">
        <v>183</v>
      </c>
      <c r="H1726" s="305" t="s">
        <v>10</v>
      </c>
      <c r="I1726" s="171" t="s">
        <v>108</v>
      </c>
      <c r="J1726" s="613"/>
      <c r="K1726" s="172" t="s">
        <v>182</v>
      </c>
      <c r="L1726" s="172" t="s">
        <v>183</v>
      </c>
      <c r="M1726" s="173" t="s">
        <v>10</v>
      </c>
      <c r="N1726" s="171" t="s">
        <v>108</v>
      </c>
      <c r="O1726" s="580"/>
      <c r="P1726" s="736"/>
      <c r="Q1726" s="770"/>
      <c r="R1726" s="762"/>
      <c r="S1726" s="171" t="s">
        <v>11</v>
      </c>
      <c r="T1726" s="171" t="s">
        <v>180</v>
      </c>
      <c r="U1726" s="171" t="s">
        <v>108</v>
      </c>
      <c r="V1726" s="171" t="s">
        <v>182</v>
      </c>
      <c r="W1726" s="171" t="s">
        <v>183</v>
      </c>
      <c r="X1726" s="305" t="s">
        <v>10</v>
      </c>
      <c r="Y1726" s="171" t="s">
        <v>108</v>
      </c>
      <c r="Z1726" s="613"/>
      <c r="AA1726" s="172" t="s">
        <v>182</v>
      </c>
      <c r="AB1726" s="172" t="s">
        <v>183</v>
      </c>
      <c r="AC1726" s="173" t="s">
        <v>10</v>
      </c>
      <c r="AD1726" s="171" t="s">
        <v>108</v>
      </c>
      <c r="AE1726" s="580"/>
      <c r="AF1726" s="736">
        <v>0</v>
      </c>
    </row>
    <row r="1727" spans="1:32" ht="18.75" customHeight="1">
      <c r="A1727" s="166" t="str">
        <f>IF(N1723="","",A1726+1)</f>
        <v/>
      </c>
      <c r="B1727" s="762"/>
      <c r="C1727" s="390">
        <v>20</v>
      </c>
      <c r="D1727" s="390">
        <v>20</v>
      </c>
      <c r="E1727" s="116">
        <v>40</v>
      </c>
      <c r="F1727" s="390">
        <v>30</v>
      </c>
      <c r="G1727" s="390">
        <v>18</v>
      </c>
      <c r="H1727" s="390">
        <v>12</v>
      </c>
      <c r="I1727" s="116">
        <v>60</v>
      </c>
      <c r="J1727" s="118">
        <v>100</v>
      </c>
      <c r="K1727" s="390">
        <v>50</v>
      </c>
      <c r="L1727" s="390">
        <v>30</v>
      </c>
      <c r="M1727" s="390">
        <v>20</v>
      </c>
      <c r="N1727" s="116">
        <v>100</v>
      </c>
      <c r="O1727" s="118">
        <v>200</v>
      </c>
      <c r="P1727" s="775" t="str">
        <f>IF(AND(N1723="",C1720="",E1721="",N1721=""),"",IF(OR(C1720=1,C1720=2),600,800))</f>
        <v/>
      </c>
      <c r="Q1727" s="770"/>
      <c r="R1727" s="762"/>
      <c r="S1727" s="390">
        <v>20</v>
      </c>
      <c r="T1727" s="390">
        <v>20</v>
      </c>
      <c r="U1727" s="116">
        <v>40</v>
      </c>
      <c r="V1727" s="390">
        <v>30</v>
      </c>
      <c r="W1727" s="390">
        <v>18</v>
      </c>
      <c r="X1727" s="390">
        <v>12</v>
      </c>
      <c r="Y1727" s="116">
        <v>60</v>
      </c>
      <c r="Z1727" s="118">
        <v>100</v>
      </c>
      <c r="AA1727" s="390">
        <v>50</v>
      </c>
      <c r="AB1727" s="390">
        <v>30</v>
      </c>
      <c r="AC1727" s="390">
        <v>20</v>
      </c>
      <c r="AD1727" s="116">
        <v>100</v>
      </c>
      <c r="AE1727" s="118">
        <v>200</v>
      </c>
      <c r="AF1727" s="775" t="str">
        <f>IF(AND(AD1723="",S1720="",U1721="",AD1721=""),"",IF(OR(S1720=1,S1720=2),600,800))</f>
        <v/>
      </c>
    </row>
    <row r="1728" spans="1:32" ht="21" customHeight="1">
      <c r="A1728" s="166" t="str">
        <f>IF(N1723="","",A1727+1)</f>
        <v/>
      </c>
      <c r="B1728" s="122" t="str">
        <f>'Result Sheet'!$L$4</f>
        <v xml:space="preserve">हिन्दी </v>
      </c>
      <c r="C1728" s="391" t="str">
        <f>IFERROR(VLOOKUP(N1723,Marks,11,0),"")</f>
        <v/>
      </c>
      <c r="D1728" s="391" t="str">
        <f>IFERROR(VLOOKUP(N1723,Marks,12,0),"")</f>
        <v/>
      </c>
      <c r="E1728" s="117" t="str">
        <f>IFERROR(VLOOKUP(N1723,Marks,13,0),"")</f>
        <v/>
      </c>
      <c r="F1728" s="391" t="str">
        <f>IFERROR(VLOOKUP(N1723,Marks,14,0),"")</f>
        <v/>
      </c>
      <c r="G1728" s="391" t="str">
        <f>IFERROR(VLOOKUP(N1723,Marks,15,0),"")</f>
        <v/>
      </c>
      <c r="H1728" s="391" t="str">
        <f>IFERROR(VLOOKUP(N1723,Marks,16,0),"")</f>
        <v/>
      </c>
      <c r="I1728" s="117" t="str">
        <f>IFERROR(VLOOKUP(N1723,Marks,17,0),"")</f>
        <v/>
      </c>
      <c r="J1728" s="119">
        <f>IFERROR(VLOOKUP(N1723,Marks,18,0),"")</f>
        <v>0</v>
      </c>
      <c r="K1728" s="391" t="str">
        <f>IFERROR(VLOOKUP(N1723,Marks,19,0),"")</f>
        <v/>
      </c>
      <c r="L1728" s="391" t="str">
        <f>IFERROR(VLOOKUP(N1723,Marks,20,0),"")</f>
        <v/>
      </c>
      <c r="M1728" s="391" t="str">
        <f>IFERROR(VLOOKUP(N1723,Marks,21,0),"")</f>
        <v/>
      </c>
      <c r="N1728" s="117" t="str">
        <f>IFERROR(VLOOKUP(N1723,Marks,22,0),"")</f>
        <v/>
      </c>
      <c r="O1728" s="119" t="str">
        <f>IFERROR(VLOOKUP(N1723,Marks,23,0),"")</f>
        <v/>
      </c>
      <c r="P1728" s="323" t="str">
        <f>IFERROR(VLOOKUP(N1723,Marks,29,0),"")</f>
        <v/>
      </c>
      <c r="Q1728" s="770"/>
      <c r="R1728" s="122" t="str">
        <f>'Result Sheet'!$L$4</f>
        <v xml:space="preserve">हिन्दी </v>
      </c>
      <c r="S1728" s="391" t="str">
        <f>IFERROR(VLOOKUP(AD1723,Marks,11,0),"")</f>
        <v/>
      </c>
      <c r="T1728" s="391" t="str">
        <f>IFERROR(VLOOKUP(AD1723,Marks,12,0),"")</f>
        <v/>
      </c>
      <c r="U1728" s="117" t="str">
        <f>IFERROR(VLOOKUP(AD1723,Marks,13,0),"")</f>
        <v/>
      </c>
      <c r="V1728" s="391" t="str">
        <f>IFERROR(VLOOKUP(AD1723,Marks,14,0),"")</f>
        <v/>
      </c>
      <c r="W1728" s="391" t="str">
        <f>IFERROR(VLOOKUP(AD1723,Marks,15,0),"")</f>
        <v/>
      </c>
      <c r="X1728" s="391" t="str">
        <f>IFERROR(VLOOKUP(AD1723,Marks,16,0),"")</f>
        <v/>
      </c>
      <c r="Y1728" s="117" t="str">
        <f>IFERROR(VLOOKUP(AD1723,Marks,17,0),"")</f>
        <v/>
      </c>
      <c r="Z1728" s="119">
        <f>IFERROR(VLOOKUP(AD1723,Marks,18,0),"")</f>
        <v>0</v>
      </c>
      <c r="AA1728" s="391" t="str">
        <f>IFERROR(VLOOKUP(AD1723,Marks,19,0),"")</f>
        <v/>
      </c>
      <c r="AB1728" s="391" t="str">
        <f>IFERROR(VLOOKUP(AD1723,Marks,20,0),"")</f>
        <v/>
      </c>
      <c r="AC1728" s="391" t="str">
        <f>IFERROR(VLOOKUP(AD1723,Marks,21,0),"")</f>
        <v/>
      </c>
      <c r="AD1728" s="117" t="str">
        <f>IFERROR(VLOOKUP(AD1723,Marks,22,0),"")</f>
        <v/>
      </c>
      <c r="AE1728" s="119" t="str">
        <f>IFERROR(VLOOKUP(AD1723,Marks,23,0),"")</f>
        <v/>
      </c>
      <c r="AF1728" s="323" t="str">
        <f>IFERROR(VLOOKUP(AD1723,Marks,29,0),"")</f>
        <v/>
      </c>
    </row>
    <row r="1729" spans="1:32" ht="21" customHeight="1">
      <c r="A1729" s="166" t="str">
        <f>IF(N1723="","",A1728+1)</f>
        <v/>
      </c>
      <c r="B1729" s="122" t="str">
        <f>'Result Sheet'!$AE$4</f>
        <v xml:space="preserve">अंग्रेजी </v>
      </c>
      <c r="C1729" s="391" t="str">
        <f>IFERROR(VLOOKUP(N1723,Marks,30,0),"")</f>
        <v/>
      </c>
      <c r="D1729" s="391" t="str">
        <f>IFERROR(VLOOKUP(N1723,Marks,31,0),"")</f>
        <v/>
      </c>
      <c r="E1729" s="117" t="str">
        <f>IFERROR(VLOOKUP(N1723,Marks,32,0),"")</f>
        <v/>
      </c>
      <c r="F1729" s="391" t="str">
        <f>IFERROR(VLOOKUP(N1723,Marks,33,0),"")</f>
        <v/>
      </c>
      <c r="G1729" s="391" t="str">
        <f>IFERROR(VLOOKUP(N1723,Marks,34,0),"")</f>
        <v/>
      </c>
      <c r="H1729" s="391" t="str">
        <f>IFERROR(VLOOKUP(N1723,Marks,35,0),"")</f>
        <v/>
      </c>
      <c r="I1729" s="117" t="str">
        <f>IFERROR(VLOOKUP(N1723,Marks,36,0),"")</f>
        <v/>
      </c>
      <c r="J1729" s="119">
        <f>IFERROR(VLOOKUP(N1723,Marks,37,0),"")</f>
        <v>0</v>
      </c>
      <c r="K1729" s="391" t="str">
        <f>IFERROR(VLOOKUP(N1723,Marks,38,0),"")</f>
        <v/>
      </c>
      <c r="L1729" s="391" t="str">
        <f>IFERROR(VLOOKUP(N1723,Marks,39,0),"")</f>
        <v/>
      </c>
      <c r="M1729" s="391" t="str">
        <f>IFERROR(VLOOKUP(N1723,Marks,40,0),"")</f>
        <v/>
      </c>
      <c r="N1729" s="117" t="str">
        <f>IFERROR(VLOOKUP(N1723,Marks,41,0),"")</f>
        <v/>
      </c>
      <c r="O1729" s="119" t="str">
        <f>IFERROR(VLOOKUP(N1723,Marks,42,0),"")</f>
        <v/>
      </c>
      <c r="P1729" s="323" t="str">
        <f>IFERROR(VLOOKUP(N1723,Marks,48,0),"")</f>
        <v/>
      </c>
      <c r="Q1729" s="770"/>
      <c r="R1729" s="122" t="str">
        <f>'Result Sheet'!$AE$4</f>
        <v xml:space="preserve">अंग्रेजी </v>
      </c>
      <c r="S1729" s="391" t="str">
        <f>IFERROR(VLOOKUP(AD1723,Marks,30,0),"")</f>
        <v/>
      </c>
      <c r="T1729" s="391" t="str">
        <f>IFERROR(VLOOKUP(AD1723,Marks,31,0),"")</f>
        <v/>
      </c>
      <c r="U1729" s="117" t="str">
        <f>IFERROR(VLOOKUP(AD1723,Marks,32,0),"")</f>
        <v/>
      </c>
      <c r="V1729" s="391" t="str">
        <f>IFERROR(VLOOKUP(AD1723,Marks,33,0),"")</f>
        <v/>
      </c>
      <c r="W1729" s="391" t="str">
        <f>IFERROR(VLOOKUP(AD1723,Marks,34,0),"")</f>
        <v/>
      </c>
      <c r="X1729" s="391" t="str">
        <f>IFERROR(VLOOKUP(AD1723,Marks,35,0),"")</f>
        <v/>
      </c>
      <c r="Y1729" s="117" t="str">
        <f>IFERROR(VLOOKUP(AD1723,Marks,36,0),"")</f>
        <v/>
      </c>
      <c r="Z1729" s="119">
        <f>IFERROR(VLOOKUP(AD1723,Marks,37,0),"")</f>
        <v>0</v>
      </c>
      <c r="AA1729" s="391" t="str">
        <f>IFERROR(VLOOKUP(AD1723,Marks,38,0),"")</f>
        <v/>
      </c>
      <c r="AB1729" s="391" t="str">
        <f>IFERROR(VLOOKUP(AD1723,Marks,39,0),"")</f>
        <v/>
      </c>
      <c r="AC1729" s="391" t="str">
        <f>IFERROR(VLOOKUP(AD1723,Marks,40,0),"")</f>
        <v/>
      </c>
      <c r="AD1729" s="117" t="str">
        <f>IFERROR(VLOOKUP(AD1723,Marks,41,0),"")</f>
        <v/>
      </c>
      <c r="AE1729" s="119" t="str">
        <f>IFERROR(VLOOKUP(AD1723,Marks,42,0),"")</f>
        <v/>
      </c>
      <c r="AF1729" s="323" t="str">
        <f>IFERROR(VLOOKUP(AD1723,Marks,48,0),"")</f>
        <v/>
      </c>
    </row>
    <row r="1730" spans="1:32" ht="21" customHeight="1">
      <c r="A1730" s="166" t="str">
        <f>IF(N1723="","",A1729+1)</f>
        <v/>
      </c>
      <c r="B1730" s="122" t="str">
        <f>'Result Sheet'!$AX$4</f>
        <v xml:space="preserve">गणित </v>
      </c>
      <c r="C1730" s="391" t="str">
        <f>IFERROR(VLOOKUP(N1723,Marks,49,0),"")</f>
        <v/>
      </c>
      <c r="D1730" s="391" t="str">
        <f>IFERROR(VLOOKUP(N1723,Marks,50,0),"")</f>
        <v/>
      </c>
      <c r="E1730" s="117" t="str">
        <f>IFERROR(VLOOKUP(N1723,Marks,51,0),"")</f>
        <v/>
      </c>
      <c r="F1730" s="391" t="str">
        <f>IFERROR(VLOOKUP(N1723,Marks,52,0),"")</f>
        <v/>
      </c>
      <c r="G1730" s="391" t="str">
        <f>IFERROR(VLOOKUP(N1723,Marks,53,0),"")</f>
        <v/>
      </c>
      <c r="H1730" s="391" t="str">
        <f>IFERROR(VLOOKUP(N1723,Marks,54,0),"")</f>
        <v/>
      </c>
      <c r="I1730" s="117" t="str">
        <f>IFERROR(VLOOKUP(N1723,Marks,55,0),"")</f>
        <v/>
      </c>
      <c r="J1730" s="119">
        <f>IFERROR(VLOOKUP(N1723,Marks,56,0),"")</f>
        <v>0</v>
      </c>
      <c r="K1730" s="391" t="str">
        <f>IFERROR(VLOOKUP(N1723,Marks,57,0),"")</f>
        <v/>
      </c>
      <c r="L1730" s="391" t="str">
        <f>IFERROR(VLOOKUP(N1723,Marks,58,0),"")</f>
        <v/>
      </c>
      <c r="M1730" s="391" t="str">
        <f>IFERROR(VLOOKUP(N1723,Marks,59,0),"")</f>
        <v/>
      </c>
      <c r="N1730" s="117" t="str">
        <f>IFERROR(VLOOKUP(N1723,Marks,60,0),"")</f>
        <v/>
      </c>
      <c r="O1730" s="119" t="str">
        <f>IFERROR(VLOOKUP(N1723,Marks,61,0),"")</f>
        <v/>
      </c>
      <c r="P1730" s="323" t="str">
        <f>IFERROR(VLOOKUP(N1723,Marks,67,0),"")</f>
        <v/>
      </c>
      <c r="Q1730" s="770"/>
      <c r="R1730" s="122" t="str">
        <f>'Result Sheet'!$AX$4</f>
        <v xml:space="preserve">गणित </v>
      </c>
      <c r="S1730" s="391" t="str">
        <f>IFERROR(VLOOKUP(AD1723,Marks,49,0),"")</f>
        <v/>
      </c>
      <c r="T1730" s="391" t="str">
        <f>IFERROR(VLOOKUP(AD1723,Marks,50,0),"")</f>
        <v/>
      </c>
      <c r="U1730" s="117" t="str">
        <f>IFERROR(VLOOKUP(AD1723,Marks,51,0),"")</f>
        <v/>
      </c>
      <c r="V1730" s="391" t="str">
        <f>IFERROR(VLOOKUP(AD1723,Marks,52,0),"")</f>
        <v/>
      </c>
      <c r="W1730" s="391" t="str">
        <f>IFERROR(VLOOKUP(AD1723,Marks,53,0),"")</f>
        <v/>
      </c>
      <c r="X1730" s="391" t="str">
        <f>IFERROR(VLOOKUP(AD1723,Marks,54,0),"")</f>
        <v/>
      </c>
      <c r="Y1730" s="117" t="str">
        <f>IFERROR(VLOOKUP(AD1723,Marks,55,0),"")</f>
        <v/>
      </c>
      <c r="Z1730" s="119">
        <f>IFERROR(VLOOKUP(AD1723,Marks,56,0),"")</f>
        <v>0</v>
      </c>
      <c r="AA1730" s="391" t="str">
        <f>IFERROR(VLOOKUP(AD1723,Marks,57,0),"")</f>
        <v/>
      </c>
      <c r="AB1730" s="391" t="str">
        <f>IFERROR(VLOOKUP(AD1723,Marks,58,0),"")</f>
        <v/>
      </c>
      <c r="AC1730" s="391" t="str">
        <f>IFERROR(VLOOKUP(AD1723,Marks,59,0),"")</f>
        <v/>
      </c>
      <c r="AD1730" s="117" t="str">
        <f>IFERROR(VLOOKUP(AD1723,Marks,60,0),"")</f>
        <v/>
      </c>
      <c r="AE1730" s="119" t="str">
        <f>IFERROR(VLOOKUP(AD1723,Marks,61,0),"")</f>
        <v/>
      </c>
      <c r="AF1730" s="323" t="str">
        <f>IFERROR(VLOOKUP(AD1723,Marks,67,0),"")</f>
        <v/>
      </c>
    </row>
    <row r="1731" spans="1:32" ht="21" customHeight="1">
      <c r="A1731" s="166" t="str">
        <f>IF(N1723="","",A1730+1)</f>
        <v/>
      </c>
      <c r="B1731" s="122" t="str">
        <f>'Result Sheet'!$BQ$4</f>
        <v xml:space="preserve">पर्यावरण अध्ययन </v>
      </c>
      <c r="C1731" s="391" t="str">
        <f>IFERROR(VLOOKUP(N1723,Marks,68,0),"")</f>
        <v/>
      </c>
      <c r="D1731" s="391" t="str">
        <f>IFERROR(VLOOKUP(N1723,Marks,69,0),"")</f>
        <v/>
      </c>
      <c r="E1731" s="117" t="str">
        <f>IFERROR(VLOOKUP(N1723,Marks,70,0),"")</f>
        <v/>
      </c>
      <c r="F1731" s="391" t="str">
        <f>IFERROR(VLOOKUP(N1723,Marks,71,0),"")</f>
        <v/>
      </c>
      <c r="G1731" s="391" t="str">
        <f>IFERROR(VLOOKUP(N1723,Marks,72,0),"")</f>
        <v/>
      </c>
      <c r="H1731" s="391" t="str">
        <f>IFERROR(VLOOKUP(N1723,Marks,73,0),"")</f>
        <v/>
      </c>
      <c r="I1731" s="117" t="str">
        <f>IFERROR(VLOOKUP(N1723,Marks,74,0),"")</f>
        <v/>
      </c>
      <c r="J1731" s="119">
        <f>IFERROR(VLOOKUP(N1723,Marks,75,0),"")</f>
        <v>0</v>
      </c>
      <c r="K1731" s="391" t="str">
        <f>IFERROR(VLOOKUP(N1723,Marks,76,0),"")</f>
        <v/>
      </c>
      <c r="L1731" s="391" t="str">
        <f>IFERROR(VLOOKUP(N1723,Marks,77,0),"")</f>
        <v/>
      </c>
      <c r="M1731" s="391" t="str">
        <f>IFERROR(VLOOKUP(N1723,Marks,78,0),"")</f>
        <v/>
      </c>
      <c r="N1731" s="117" t="str">
        <f>IFERROR(VLOOKUP(N1723,Marks,79,0),"")</f>
        <v/>
      </c>
      <c r="O1731" s="119" t="str">
        <f>IFERROR(VLOOKUP(N1723,Marks,80,0),"")</f>
        <v/>
      </c>
      <c r="P1731" s="323" t="str">
        <f>IFERROR(VLOOKUP(N1723,Marks,86,0),"")</f>
        <v/>
      </c>
      <c r="Q1731" s="770"/>
      <c r="R1731" s="122" t="str">
        <f>'Result Sheet'!$BQ$4</f>
        <v xml:space="preserve">पर्यावरण अध्ययन </v>
      </c>
      <c r="S1731" s="391" t="str">
        <f>IFERROR(VLOOKUP(AD1723,Marks,68,0),"")</f>
        <v/>
      </c>
      <c r="T1731" s="391" t="str">
        <f>IFERROR(VLOOKUP(AD1723,Marks,69,0),"")</f>
        <v/>
      </c>
      <c r="U1731" s="117" t="str">
        <f>IFERROR(VLOOKUP(AD1723,Marks,70,0),"")</f>
        <v/>
      </c>
      <c r="V1731" s="391" t="str">
        <f>IFERROR(VLOOKUP(AD1723,Marks,71,0),"")</f>
        <v/>
      </c>
      <c r="W1731" s="391" t="str">
        <f>IFERROR(VLOOKUP(AD1723,Marks,72,0),"")</f>
        <v/>
      </c>
      <c r="X1731" s="391" t="str">
        <f>IFERROR(VLOOKUP(AD1723,Marks,73,0),"")</f>
        <v/>
      </c>
      <c r="Y1731" s="117" t="str">
        <f>IFERROR(VLOOKUP(AD1723,Marks,74,0),"")</f>
        <v/>
      </c>
      <c r="Z1731" s="119">
        <f>IFERROR(VLOOKUP(AD1723,Marks,75,0),"")</f>
        <v>0</v>
      </c>
      <c r="AA1731" s="391" t="str">
        <f>IFERROR(VLOOKUP(AD1723,Marks,76,0),"")</f>
        <v/>
      </c>
      <c r="AB1731" s="391" t="str">
        <f>IFERROR(VLOOKUP(AD1723,Marks,77,0),"")</f>
        <v/>
      </c>
      <c r="AC1731" s="391" t="str">
        <f>IFERROR(VLOOKUP(AD1723,Marks,78,0),"")</f>
        <v/>
      </c>
      <c r="AD1731" s="117" t="str">
        <f>IFERROR(VLOOKUP(AD1723,Marks,79,0),"")</f>
        <v/>
      </c>
      <c r="AE1731" s="119" t="str">
        <f>IFERROR(VLOOKUP(AD1723,Marks,80,0),"")</f>
        <v/>
      </c>
      <c r="AF1731" s="323" t="str">
        <f>IFERROR(VLOOKUP(AD1723,Marks,86,0),"")</f>
        <v/>
      </c>
    </row>
    <row r="1732" spans="1:32" ht="25.5" customHeight="1">
      <c r="A1732" s="166" t="str">
        <f>IF(N1723="","",A1731+1)</f>
        <v/>
      </c>
      <c r="B1732" s="392" t="s">
        <v>215</v>
      </c>
      <c r="C1732" s="120" t="str">
        <f>IF(AND(C1728="",C1729="",C1730="",C1731=""),"",IF(OR(C1720=1,C1720=2),SUM(C1728:C1730),SUM(C1728:C1731)))</f>
        <v/>
      </c>
      <c r="D1732" s="120" t="str">
        <f>IF(AND(D1728="",D1729="",D1730="",D1731=""),"",IF(OR(C1720=1,C1720=2),SUM(D1728:D1730),SUM(D1728:D1731)))</f>
        <v/>
      </c>
      <c r="E1732" s="120" t="str">
        <f>IF(AND(E1728="",E1729="",E1730="",E1731=""),"",IF(OR(C1720=1,C1720=2),SUM(E1728:E1730),SUM(E1728:E1731)))</f>
        <v/>
      </c>
      <c r="F1732" s="120" t="str">
        <f>IF(AND(F1728="",F1729="",F1730="",F1731=""),"",IF(OR(C1720=1,C1720=2),SUM(F1728:F1730),SUM(F1728:F1731)))</f>
        <v/>
      </c>
      <c r="G1732" s="120" t="str">
        <f>IF(AND(G1728="",G1729="",G1730="",G1731=""),"",IF(OR(C1720=1,C1720=2),SUM(G1728:G1730),SUM(G1728:G1731)))</f>
        <v/>
      </c>
      <c r="H1732" s="120" t="str">
        <f>IF(AND(H1728="",H1729="",H1730="",H1731=""),"",IF(OR(C1720=1,C1720=2),SUM(H1728:H1730),SUM(H1728:H1731)))</f>
        <v/>
      </c>
      <c r="I1732" s="120" t="str">
        <f>IF(AND(I1728="",I1729="",I1730="",I1731=""),"",IF(OR(C1720=1,C1720=2),SUM(I1728:I1730),SUM(I1728:I1731)))</f>
        <v/>
      </c>
      <c r="J1732" s="120">
        <f>IF(AND(J1728="",J1729="",J1730="",J1731=""),"",IF(OR(C1720=1,C1720=2),SUM(J1728:J1730),SUM(J1728:J1731)))</f>
        <v>0</v>
      </c>
      <c r="K1732" s="120" t="str">
        <f>IF(AND(K1728="",K1729="",K1730="",K1731=""),"",IF(OR(C1720=1,C1720=2),SUM(K1728:K1730),SUM(K1728:K1731)))</f>
        <v/>
      </c>
      <c r="L1732" s="120" t="str">
        <f>IF(AND(L1728="",L1729="",L1730="",L1731=""),"",IF(OR(C1720=1,C1720=2),SUM(L1728:L1730),SUM(L1728:L1731)))</f>
        <v/>
      </c>
      <c r="M1732" s="120" t="str">
        <f>IF(AND(M1728="",M1729="",M1730="",M1731=""),"",IF(OR(C1720=1,C1720=2),SUM(M1728:M1730),SUM(M1728:M1731)))</f>
        <v/>
      </c>
      <c r="N1732" s="120" t="str">
        <f>IF(AND(N1728="",N1729="",N1730="",N1731=""),"",IF(OR(C1720=1,C1720=2),SUM(N1728:N1730),SUM(N1728:N1731)))</f>
        <v/>
      </c>
      <c r="O1732" s="120" t="str">
        <f>IF(AND(O1728="",O1729="",O1730="",O1731=""),"",IF(OR(C1720=1,C1720=2),SUM(O1728:O1730),SUM(O1728:O1731)))</f>
        <v/>
      </c>
      <c r="P1732" s="326" t="str">
        <f>IF(OR(N1723="",E1721="",O1732=""),"",IF(O1732&gt;=81%*P1727,"A",IF(O1732&gt;=61%*P1727,"B",IF(O1732&gt;=41%*P1727,"C",IF(O1732&gt;=21%*P1727,"D","E")))))</f>
        <v/>
      </c>
      <c r="Q1732" s="770"/>
      <c r="R1732" s="392" t="s">
        <v>215</v>
      </c>
      <c r="S1732" s="120" t="str">
        <f>IF(AND(S1728="",S1729="",S1730="",S1731=""),"",IF(OR(S1720=1,S1720=2),SUM(S1728:S1730),SUM(S1728:S1731)))</f>
        <v/>
      </c>
      <c r="T1732" s="120" t="str">
        <f>IF(AND(T1728="",T1729="",T1730="",T1731=""),"",IF(OR(S1720=1,S1720=2),SUM(T1728:T1730),SUM(T1728:T1731)))</f>
        <v/>
      </c>
      <c r="U1732" s="120" t="str">
        <f>IF(AND(U1728="",U1729="",U1730="",U1731=""),"",IF(OR(S1720=1,S1720=2),SUM(U1728:U1730),SUM(U1728:U1731)))</f>
        <v/>
      </c>
      <c r="V1732" s="120" t="str">
        <f>IF(AND(V1728="",V1729="",V1730="",V1731=""),"",IF(OR(S1720=1,S1720=2),SUM(V1728:V1730),SUM(V1728:V1731)))</f>
        <v/>
      </c>
      <c r="W1732" s="120" t="str">
        <f>IF(AND(W1728="",W1729="",W1730="",W1731=""),"",IF(OR(S1720=1,S1720=2),SUM(W1728:W1730),SUM(W1728:W1731)))</f>
        <v/>
      </c>
      <c r="X1732" s="120" t="str">
        <f>IF(AND(X1728="",X1729="",X1730="",X1731=""),"",IF(OR(S1720=1,S1720=2),SUM(X1728:X1730),SUM(X1728:X1731)))</f>
        <v/>
      </c>
      <c r="Y1732" s="120" t="str">
        <f>IF(AND(Y1728="",Y1729="",Y1730="",Y1731=""),"",IF(OR(S1720=1,S1720=2),SUM(Y1728:Y1730),SUM(Y1728:Y1731)))</f>
        <v/>
      </c>
      <c r="Z1732" s="120">
        <f>IF(AND(Z1728="",Z1729="",Z1730="",Z1731=""),"",IF(OR(S1720=1,S1720=2),SUM(Z1728:Z1730),SUM(Z1728:Z1731)))</f>
        <v>0</v>
      </c>
      <c r="AA1732" s="120" t="str">
        <f>IF(AND(AA1728="",AA1729="",AA1730="",AA1731=""),"",IF(OR(S1720=1,S1720=2),SUM(AA1728:AA1730),SUM(AA1728:AA1731)))</f>
        <v/>
      </c>
      <c r="AB1732" s="120" t="str">
        <f>IF(AND(AB1728="",AB1729="",AB1730="",AB1731=""),"",IF(OR(S1720=1,S1720=2),SUM(AB1728:AB1730),SUM(AB1728:AB1731)))</f>
        <v/>
      </c>
      <c r="AC1732" s="120" t="str">
        <f>IF(AND(AC1728="",AC1729="",AC1730="",AC1731=""),"",IF(OR(S1720=1,S1720=2),SUM(AC1728:AC1730),SUM(AC1728:AC1731)))</f>
        <v/>
      </c>
      <c r="AD1732" s="120" t="str">
        <f>IF(AND(AD1728="",AD1729="",AD1730="",AD1731=""),"",IF(OR(S1720=1,S1720=2),SUM(AD1728:AD1730),SUM(AD1728:AD1731)))</f>
        <v/>
      </c>
      <c r="AE1732" s="120" t="str">
        <f>IF(AND(AE1728="",AE1729="",AE1730="",AE1731=""),"",IF(OR(S1720=1,S1720=2),SUM(AE1728:AE1730),SUM(AE1728:AE1731)))</f>
        <v/>
      </c>
      <c r="AF1732" s="326" t="str">
        <f>IF(OR(AD1723="",U1721="",AE1732=""),"",IF(AE1732&gt;=81%*AF1727,"A",IF(AE1732&gt;=61%*AF1727,"B",IF(AE1732&gt;=41%*AF1727,"C",IF(AE1732&gt;=21%*AF1727,"D","E")))))</f>
        <v/>
      </c>
    </row>
    <row r="1733" spans="1:32" ht="9" customHeight="1">
      <c r="A1733" s="166" t="str">
        <f>IF(N1723="","",A1732+1)</f>
        <v/>
      </c>
      <c r="B1733" s="737"/>
      <c r="C1733" s="737"/>
      <c r="D1733" s="737"/>
      <c r="E1733" s="737"/>
      <c r="F1733" s="737"/>
      <c r="G1733" s="737"/>
      <c r="H1733" s="737"/>
      <c r="I1733" s="737"/>
      <c r="J1733" s="737"/>
      <c r="K1733" s="737"/>
      <c r="L1733" s="737"/>
      <c r="M1733" s="737"/>
      <c r="N1733" s="737"/>
      <c r="O1733" s="737"/>
      <c r="P1733" s="737"/>
      <c r="Q1733" s="770"/>
      <c r="R1733" s="737"/>
      <c r="S1733" s="737"/>
      <c r="T1733" s="737"/>
      <c r="U1733" s="737"/>
      <c r="V1733" s="737"/>
      <c r="W1733" s="737"/>
      <c r="X1733" s="737"/>
      <c r="Y1733" s="737"/>
      <c r="Z1733" s="737"/>
      <c r="AA1733" s="737"/>
      <c r="AB1733" s="737"/>
      <c r="AC1733" s="737"/>
      <c r="AD1733" s="737"/>
      <c r="AE1733" s="737"/>
      <c r="AF1733" s="737"/>
    </row>
    <row r="1734" spans="1:32" ht="22.5" customHeight="1">
      <c r="A1734" s="166" t="str">
        <f>IF(N1723="","",A1733+1)</f>
        <v/>
      </c>
      <c r="B1734" s="738" t="s">
        <v>213</v>
      </c>
      <c r="C1734" s="738"/>
      <c r="D1734" s="739" t="s">
        <v>229</v>
      </c>
      <c r="E1734" s="740"/>
      <c r="F1734" s="393" t="s">
        <v>186</v>
      </c>
      <c r="G1734" s="738" t="s">
        <v>213</v>
      </c>
      <c r="H1734" s="738"/>
      <c r="I1734" s="739" t="s">
        <v>229</v>
      </c>
      <c r="J1734" s="740"/>
      <c r="K1734" s="393" t="s">
        <v>186</v>
      </c>
      <c r="L1734" s="738" t="s">
        <v>213</v>
      </c>
      <c r="M1734" s="738"/>
      <c r="N1734" s="739" t="s">
        <v>229</v>
      </c>
      <c r="O1734" s="740"/>
      <c r="P1734" s="393" t="s">
        <v>186</v>
      </c>
      <c r="Q1734" s="770"/>
      <c r="R1734" s="738" t="s">
        <v>213</v>
      </c>
      <c r="S1734" s="738"/>
      <c r="T1734" s="739" t="s">
        <v>229</v>
      </c>
      <c r="U1734" s="740"/>
      <c r="V1734" s="393" t="s">
        <v>186</v>
      </c>
      <c r="W1734" s="738" t="s">
        <v>213</v>
      </c>
      <c r="X1734" s="738"/>
      <c r="Y1734" s="739" t="s">
        <v>229</v>
      </c>
      <c r="Z1734" s="740"/>
      <c r="AA1734" s="393" t="s">
        <v>186</v>
      </c>
      <c r="AB1734" s="738" t="s">
        <v>213</v>
      </c>
      <c r="AC1734" s="738"/>
      <c r="AD1734" s="739" t="s">
        <v>229</v>
      </c>
      <c r="AE1734" s="740"/>
      <c r="AF1734" s="393" t="s">
        <v>186</v>
      </c>
    </row>
    <row r="1735" spans="1:32" ht="21.75" customHeight="1">
      <c r="A1735" s="166" t="str">
        <f>IF(N1723="","",A1734+1)</f>
        <v/>
      </c>
      <c r="B1735" s="741" t="s">
        <v>221</v>
      </c>
      <c r="C1735" s="742"/>
      <c r="D1735" s="742"/>
      <c r="E1735" s="119" t="str">
        <f>IFERROR(VLOOKUP(N1723,Marks,90,0),"")</f>
        <v/>
      </c>
      <c r="F1735" s="130" t="str">
        <f>IFERROR(VLOOKUP(N1723,Marks,94,0),"")</f>
        <v/>
      </c>
      <c r="G1735" s="741" t="s">
        <v>192</v>
      </c>
      <c r="H1735" s="742"/>
      <c r="I1735" s="742"/>
      <c r="J1735" s="119" t="str">
        <f>IFERROR(VLOOKUP(N1723,Marks,98,0),"")</f>
        <v/>
      </c>
      <c r="K1735" s="130" t="str">
        <f>IFERROR(VLOOKUP(N1723,Marks,102,0),"")</f>
        <v/>
      </c>
      <c r="L1735" s="743" t="s">
        <v>193</v>
      </c>
      <c r="M1735" s="744"/>
      <c r="N1735" s="744"/>
      <c r="O1735" s="119" t="str">
        <f>IFERROR(VLOOKUP(N1723,Marks,106,0),"")</f>
        <v/>
      </c>
      <c r="P1735" s="130" t="str">
        <f>IFERROR(VLOOKUP(N1723,Marks,110,0),"")</f>
        <v/>
      </c>
      <c r="Q1735" s="770"/>
      <c r="R1735" s="740" t="s">
        <v>221</v>
      </c>
      <c r="S1735" s="740"/>
      <c r="T1735" s="740"/>
      <c r="U1735" s="119" t="str">
        <f>IFERROR(VLOOKUP(AD1723,Marks,90,0),"")</f>
        <v/>
      </c>
      <c r="V1735" s="130" t="str">
        <f>IFERROR(VLOOKUP(AD1723,Marks,94,0),"")</f>
        <v/>
      </c>
      <c r="W1735" s="740" t="s">
        <v>192</v>
      </c>
      <c r="X1735" s="740"/>
      <c r="Y1735" s="740"/>
      <c r="Z1735" s="119" t="str">
        <f>IFERROR(VLOOKUP(AD1723,Marks,98,0),"")</f>
        <v/>
      </c>
      <c r="AA1735" s="130" t="str">
        <f>IFERROR(VLOOKUP(AD1723,Marks,102,0),"")</f>
        <v/>
      </c>
      <c r="AB1735" s="745" t="s">
        <v>193</v>
      </c>
      <c r="AC1735" s="745"/>
      <c r="AD1735" s="745"/>
      <c r="AE1735" s="119" t="str">
        <f>IFERROR(VLOOKUP(AD1723,Marks,106,0),"")</f>
        <v/>
      </c>
      <c r="AF1735" s="130" t="str">
        <f>IFERROR(VLOOKUP(AD1723,Marks,110,0),"")</f>
        <v/>
      </c>
    </row>
    <row r="1736" spans="1:32" ht="21" customHeight="1">
      <c r="A1736" s="166" t="str">
        <f>IF(N1723="","",A1735+1)</f>
        <v/>
      </c>
      <c r="B1736" s="732" t="s">
        <v>216</v>
      </c>
      <c r="C1736" s="732"/>
      <c r="D1736" s="732"/>
      <c r="E1736" s="746" t="str">
        <f>IFERROR(VLOOKUP(N1723,Marks,116,0),"")</f>
        <v/>
      </c>
      <c r="F1736" s="746"/>
      <c r="G1736" s="746"/>
      <c r="H1736" s="746"/>
      <c r="I1736" s="732" t="s">
        <v>217</v>
      </c>
      <c r="J1736" s="732"/>
      <c r="K1736" s="732"/>
      <c r="L1736" s="732"/>
      <c r="M1736" s="747" t="str">
        <f>IFERROR(VLOOKUP(N1723,Marks,117,0),"")</f>
        <v/>
      </c>
      <c r="N1736" s="747"/>
      <c r="O1736" s="747"/>
      <c r="P1736" s="747"/>
      <c r="Q1736" s="770"/>
      <c r="R1736" s="732" t="s">
        <v>216</v>
      </c>
      <c r="S1736" s="732"/>
      <c r="T1736" s="732"/>
      <c r="U1736" s="746" t="str">
        <f>IFERROR(VLOOKUP(AD1723,Marks,116,0),"")</f>
        <v/>
      </c>
      <c r="V1736" s="746"/>
      <c r="W1736" s="746"/>
      <c r="X1736" s="746"/>
      <c r="Y1736" s="732" t="s">
        <v>217</v>
      </c>
      <c r="Z1736" s="732"/>
      <c r="AA1736" s="732"/>
      <c r="AB1736" s="732"/>
      <c r="AC1736" s="747" t="str">
        <f>IFERROR(VLOOKUP(AD1723,Marks,117,0),"")</f>
        <v/>
      </c>
      <c r="AD1736" s="747"/>
      <c r="AE1736" s="747"/>
      <c r="AF1736" s="747"/>
    </row>
    <row r="1737" spans="1:32" ht="21" customHeight="1">
      <c r="A1737" s="166" t="str">
        <f>IF(N1723="","",A1736+1)</f>
        <v/>
      </c>
      <c r="B1737" s="732" t="s">
        <v>218</v>
      </c>
      <c r="C1737" s="732"/>
      <c r="D1737" s="732"/>
      <c r="E1737" s="774" t="str">
        <f>IFERROR(VLOOKUP(N1723,Marks,115,0),"")</f>
        <v/>
      </c>
      <c r="F1737" s="774"/>
      <c r="G1737" s="774"/>
      <c r="H1737" s="774"/>
      <c r="I1737" s="732" t="s">
        <v>219</v>
      </c>
      <c r="J1737" s="732"/>
      <c r="K1737" s="732"/>
      <c r="L1737" s="732"/>
      <c r="M1737" s="733" t="str">
        <f>IFERROR(VLOOKUP(N1723,Marks,112,0),"")</f>
        <v/>
      </c>
      <c r="N1737" s="733"/>
      <c r="O1737" s="733"/>
      <c r="P1737" s="733"/>
      <c r="Q1737" s="770"/>
      <c r="R1737" s="732" t="s">
        <v>218</v>
      </c>
      <c r="S1737" s="732"/>
      <c r="T1737" s="732"/>
      <c r="U1737" s="774" t="str">
        <f>IFERROR(VLOOKUP(AD1723,Marks,115,0),"")</f>
        <v/>
      </c>
      <c r="V1737" s="774"/>
      <c r="W1737" s="774"/>
      <c r="X1737" s="774"/>
      <c r="Y1737" s="732" t="s">
        <v>219</v>
      </c>
      <c r="Z1737" s="732"/>
      <c r="AA1737" s="732"/>
      <c r="AB1737" s="732"/>
      <c r="AC1737" s="733" t="str">
        <f>IFERROR(VLOOKUP(AD1723,Marks,112,0),"")</f>
        <v/>
      </c>
      <c r="AD1737" s="733"/>
      <c r="AE1737" s="733"/>
      <c r="AF1737" s="733"/>
    </row>
    <row r="1738" spans="1:32" ht="21" customHeight="1">
      <c r="A1738" s="166" t="str">
        <f>IF(N1723="","",A1737+1)</f>
        <v/>
      </c>
      <c r="B1738" s="732" t="s">
        <v>220</v>
      </c>
      <c r="C1738" s="732"/>
      <c r="D1738" s="732"/>
      <c r="E1738" s="324" t="str">
        <f>IFERROR(VLOOKUP(N1723,Marks,113,0),"")</f>
        <v/>
      </c>
      <c r="F1738" s="325" t="s">
        <v>341</v>
      </c>
      <c r="G1738" s="734" t="str">
        <f>IF(OR(N1723="",E1721="",O1732=""),"",IF(O1732&gt;=81%*P1727,"A",IF(O1732&gt;=61%*P1727,"B",IF(O1732&gt;=41%*P1727,"C",IF(O1732&gt;=21%*P1727,"D","E")))))</f>
        <v/>
      </c>
      <c r="H1738" s="734"/>
      <c r="I1738" s="732" t="s">
        <v>222</v>
      </c>
      <c r="J1738" s="732"/>
      <c r="K1738" s="732"/>
      <c r="L1738" s="732"/>
      <c r="M1738" s="769" t="str">
        <f>IFERROR(VLOOKUP(N1723,Marks,114,0),"")</f>
        <v/>
      </c>
      <c r="N1738" s="769"/>
      <c r="O1738" s="769"/>
      <c r="P1738" s="769"/>
      <c r="Q1738" s="770"/>
      <c r="R1738" s="732" t="s">
        <v>220</v>
      </c>
      <c r="S1738" s="732"/>
      <c r="T1738" s="732"/>
      <c r="U1738" s="324" t="str">
        <f>IFERROR(VLOOKUP(AD1723,Marks,113,0),"")</f>
        <v/>
      </c>
      <c r="V1738" s="325" t="s">
        <v>341</v>
      </c>
      <c r="W1738" s="734" t="str">
        <f>IF(OR(AD1723="",U1721="",AE1732=""),"",IF(AE1732&gt;=81%*AF1727,"A",IF(AE1732&gt;=61%*AF1727,"B",IF(AE1732&gt;=41%*AF1727,"C",IF(AE1732&gt;=21%*AF1727,"D","E")))))</f>
        <v/>
      </c>
      <c r="X1738" s="734"/>
      <c r="Y1738" s="732" t="s">
        <v>222</v>
      </c>
      <c r="Z1738" s="732"/>
      <c r="AA1738" s="732"/>
      <c r="AB1738" s="732"/>
      <c r="AC1738" s="769" t="str">
        <f>IFERROR(VLOOKUP(AD1723,Marks,114,0),"")</f>
        <v/>
      </c>
      <c r="AD1738" s="769"/>
      <c r="AE1738" s="769"/>
      <c r="AF1738" s="769"/>
    </row>
    <row r="1739" spans="1:32" ht="21" customHeight="1">
      <c r="A1739" s="166" t="str">
        <f>IF(N1723="","",A1738+1)</f>
        <v/>
      </c>
      <c r="B1739" s="768" t="s">
        <v>228</v>
      </c>
      <c r="C1739" s="768"/>
      <c r="D1739" s="768"/>
      <c r="E1739" s="735">
        <f>'Master sheet'!$C$10</f>
        <v>44697</v>
      </c>
      <c r="F1739" s="735"/>
      <c r="G1739" s="735"/>
      <c r="H1739" s="318"/>
      <c r="I1739" s="121"/>
      <c r="J1739" s="121"/>
      <c r="K1739" s="76"/>
      <c r="L1739" s="121"/>
      <c r="M1739" s="121"/>
      <c r="N1739" s="121"/>
      <c r="O1739" s="121"/>
      <c r="P1739" s="121"/>
      <c r="Q1739" s="770"/>
      <c r="R1739" s="768" t="s">
        <v>228</v>
      </c>
      <c r="S1739" s="768"/>
      <c r="T1739" s="768"/>
      <c r="U1739" s="735">
        <f>'Master sheet'!$C$10</f>
        <v>44697</v>
      </c>
      <c r="V1739" s="735"/>
      <c r="W1739" s="735"/>
      <c r="X1739" s="121"/>
      <c r="Y1739" s="121"/>
      <c r="Z1739" s="121"/>
      <c r="AA1739" s="76"/>
      <c r="AB1739" s="121"/>
      <c r="AC1739" s="121"/>
      <c r="AD1739" s="121"/>
      <c r="AE1739" s="121"/>
      <c r="AF1739" s="121"/>
    </row>
    <row r="1740" spans="1:32" ht="43.5" customHeight="1">
      <c r="A1740" s="166" t="str">
        <f>IF(N1723="","",A1739+1)</f>
        <v/>
      </c>
      <c r="B1740" s="755" t="str">
        <f>IF(AND(C1720=1),CONCATENATE("( ",UPPER('Master sheet'!$F$10)," )"),IF(AND(C1720=2),CONCATENATE("( ",UPPER('Master sheet'!$F$18)," )"),IF(AND(C1720=3),CONCATENATE("( ",UPPER('Master sheet'!$J$10)," )"),IF(AND(C1720=4),CONCATENATE("( ",UPPER('Master sheet'!$J$18)," )"),""))))</f>
        <v/>
      </c>
      <c r="C1740" s="755"/>
      <c r="D1740" s="755"/>
      <c r="E1740" s="755"/>
      <c r="F1740" s="756" t="str">
        <f>IF(AND(N1723=""),"",CONCATENATE("(",'Master sheet'!$C$14," )"))</f>
        <v/>
      </c>
      <c r="G1740" s="756"/>
      <c r="H1740" s="756"/>
      <c r="I1740" s="756"/>
      <c r="J1740" s="756"/>
      <c r="K1740" s="756" t="str">
        <f>IF(AND(N1723=""),"",CONCATENATE("(",'Master sheet'!$C$12," )"))</f>
        <v/>
      </c>
      <c r="L1740" s="756"/>
      <c r="M1740" s="756"/>
      <c r="N1740" s="756"/>
      <c r="O1740" s="756"/>
      <c r="P1740" s="756"/>
      <c r="Q1740" s="770"/>
      <c r="R1740" s="755" t="str">
        <f>IF(AND(S1720=1),CONCATENATE("( ",UPPER('Master sheet'!$F$10)," )"),IF(AND(S1720=2),CONCATENATE("( ",UPPER('Master sheet'!$F$18)," )"),IF(AND(S1720=3),CONCATENATE("( ",UPPER('Master sheet'!$J$10)," )"),IF(AND(S1720=4),CONCATENATE("( ",UPPER('Master sheet'!$J$18)," )"),""))))</f>
        <v/>
      </c>
      <c r="S1740" s="755"/>
      <c r="T1740" s="755"/>
      <c r="U1740" s="755"/>
      <c r="V1740" s="756" t="str">
        <f>IF(AND(AD1723=""),"",CONCATENATE("(",'Master sheet'!$C$14," )"))</f>
        <v/>
      </c>
      <c r="W1740" s="756"/>
      <c r="X1740" s="756"/>
      <c r="Y1740" s="756"/>
      <c r="Z1740" s="756"/>
      <c r="AA1740" s="756" t="str">
        <f>IF(AND(AD1723=""),"",CONCATENATE("(",'Master sheet'!$C$12," )"))</f>
        <v/>
      </c>
      <c r="AB1740" s="756"/>
      <c r="AC1740" s="756"/>
      <c r="AD1740" s="756"/>
      <c r="AE1740" s="756"/>
      <c r="AF1740" s="756"/>
    </row>
    <row r="1741" spans="1:32" ht="21.75" customHeight="1">
      <c r="A1741" s="166" t="str">
        <f>IF(N1723="","",A1740+1)</f>
        <v/>
      </c>
      <c r="B1741" s="757" t="s">
        <v>223</v>
      </c>
      <c r="C1741" s="757"/>
      <c r="D1741" s="757"/>
      <c r="E1741" s="757"/>
      <c r="F1741" s="758" t="s">
        <v>224</v>
      </c>
      <c r="G1741" s="758"/>
      <c r="H1741" s="758"/>
      <c r="I1741" s="758"/>
      <c r="J1741" s="758"/>
      <c r="K1741" s="757" t="s">
        <v>225</v>
      </c>
      <c r="L1741" s="757"/>
      <c r="M1741" s="757"/>
      <c r="N1741" s="757"/>
      <c r="O1741" s="757"/>
      <c r="P1741" s="757"/>
      <c r="Q1741" s="770"/>
      <c r="R1741" s="757" t="s">
        <v>223</v>
      </c>
      <c r="S1741" s="757"/>
      <c r="T1741" s="757"/>
      <c r="U1741" s="757"/>
      <c r="V1741" s="758" t="s">
        <v>224</v>
      </c>
      <c r="W1741" s="758"/>
      <c r="X1741" s="758"/>
      <c r="Y1741" s="758"/>
      <c r="Z1741" s="758"/>
      <c r="AA1741" s="757" t="s">
        <v>225</v>
      </c>
      <c r="AB1741" s="757"/>
      <c r="AC1741" s="757"/>
      <c r="AD1741" s="757"/>
      <c r="AE1741" s="757"/>
      <c r="AF1741" s="757"/>
    </row>
    <row r="1743" spans="1:32" ht="21.9" customHeight="1">
      <c r="A1743" s="165" t="str">
        <f>IF(N1749="","",1)</f>
        <v/>
      </c>
      <c r="B1743" s="759" t="s">
        <v>203</v>
      </c>
      <c r="C1743" s="759"/>
      <c r="D1743" s="759"/>
      <c r="E1743" s="759"/>
      <c r="F1743" s="759"/>
      <c r="G1743" s="759"/>
      <c r="H1743" s="759"/>
      <c r="I1743" s="759"/>
      <c r="J1743" s="759"/>
      <c r="K1743" s="759"/>
      <c r="L1743" s="759"/>
      <c r="M1743" s="759"/>
      <c r="N1743" s="759"/>
      <c r="O1743" s="759"/>
      <c r="P1743" s="759"/>
      <c r="Q1743" s="770" t="s">
        <v>249</v>
      </c>
      <c r="R1743" s="759" t="s">
        <v>203</v>
      </c>
      <c r="S1743" s="759"/>
      <c r="T1743" s="759"/>
      <c r="U1743" s="759"/>
      <c r="V1743" s="759"/>
      <c r="W1743" s="759"/>
      <c r="X1743" s="759"/>
      <c r="Y1743" s="759"/>
      <c r="Z1743" s="759"/>
      <c r="AA1743" s="759"/>
      <c r="AB1743" s="759"/>
      <c r="AC1743" s="759"/>
      <c r="AD1743" s="759"/>
      <c r="AE1743" s="759"/>
      <c r="AF1743" s="759"/>
    </row>
    <row r="1744" spans="1:32" ht="21.9" customHeight="1">
      <c r="A1744" s="166" t="str">
        <f>IF(N1749="","",A1743+1)</f>
        <v/>
      </c>
      <c r="B1744" s="771" t="s">
        <v>204</v>
      </c>
      <c r="C1744" s="771"/>
      <c r="D1744" s="771"/>
      <c r="E1744" s="771"/>
      <c r="F1744" s="771"/>
      <c r="G1744" s="771"/>
      <c r="H1744" s="771"/>
      <c r="I1744" s="771"/>
      <c r="J1744" s="771"/>
      <c r="K1744" s="771"/>
      <c r="L1744" s="771"/>
      <c r="M1744" s="771"/>
      <c r="N1744" s="771"/>
      <c r="O1744" s="771"/>
      <c r="P1744" s="771"/>
      <c r="Q1744" s="770"/>
      <c r="R1744" s="771" t="s">
        <v>204</v>
      </c>
      <c r="S1744" s="771"/>
      <c r="T1744" s="771"/>
      <c r="U1744" s="771"/>
      <c r="V1744" s="771"/>
      <c r="W1744" s="771"/>
      <c r="X1744" s="771"/>
      <c r="Y1744" s="771"/>
      <c r="Z1744" s="771"/>
      <c r="AA1744" s="771"/>
      <c r="AB1744" s="771"/>
      <c r="AC1744" s="771"/>
      <c r="AD1744" s="771"/>
      <c r="AE1744" s="771"/>
      <c r="AF1744" s="771"/>
    </row>
    <row r="1745" spans="1:32" ht="21.9" customHeight="1">
      <c r="A1745" s="166" t="str">
        <f>IF(N1749="","",A1744+1)</f>
        <v/>
      </c>
      <c r="B1745" s="772" t="s">
        <v>168</v>
      </c>
      <c r="C1745" s="772"/>
      <c r="D1745" s="772"/>
      <c r="E1745" s="773" t="str">
        <f>IF(AND(N1749=""),"",'Result Sheet'!$F$2)</f>
        <v/>
      </c>
      <c r="F1745" s="773"/>
      <c r="G1745" s="773"/>
      <c r="H1745" s="773"/>
      <c r="I1745" s="773"/>
      <c r="J1745" s="773"/>
      <c r="K1745" s="773"/>
      <c r="L1745" s="773"/>
      <c r="M1745" s="773"/>
      <c r="N1745" s="773"/>
      <c r="O1745" s="773"/>
      <c r="P1745" s="773"/>
      <c r="Q1745" s="770"/>
      <c r="R1745" s="772" t="s">
        <v>168</v>
      </c>
      <c r="S1745" s="772"/>
      <c r="T1745" s="772"/>
      <c r="U1745" s="773" t="str">
        <f>IF(AND(AD1749=""),"",'Result Sheet'!$F$2)</f>
        <v/>
      </c>
      <c r="V1745" s="773"/>
      <c r="W1745" s="773"/>
      <c r="X1745" s="773"/>
      <c r="Y1745" s="773"/>
      <c r="Z1745" s="773"/>
      <c r="AA1745" s="773"/>
      <c r="AB1745" s="773"/>
      <c r="AC1745" s="773"/>
      <c r="AD1745" s="773"/>
      <c r="AE1745" s="773"/>
      <c r="AF1745" s="773"/>
    </row>
    <row r="1746" spans="1:32" ht="21.9" customHeight="1">
      <c r="A1746" s="166" t="str">
        <f>IF(N1749="","",A1745+1)</f>
        <v/>
      </c>
      <c r="B1746" s="164" t="s">
        <v>169</v>
      </c>
      <c r="C1746" s="748" t="str">
        <f>IFERROR(VLOOKUP(N1749,Marks,2,0),"")</f>
        <v/>
      </c>
      <c r="D1746" s="748"/>
      <c r="E1746" s="766" t="s">
        <v>212</v>
      </c>
      <c r="F1746" s="766"/>
      <c r="G1746" s="766"/>
      <c r="H1746" s="748" t="str">
        <f>IFERROR(VLOOKUP(N1749,Marks,3,0),"")</f>
        <v/>
      </c>
      <c r="I1746" s="748"/>
      <c r="J1746" s="749" t="s">
        <v>205</v>
      </c>
      <c r="K1746" s="749"/>
      <c r="L1746" s="749"/>
      <c r="M1746" s="749"/>
      <c r="N1746" s="750" t="str">
        <f>IF(AND(N1749=""),"",'Marks Entry 1st'!$I$2)</f>
        <v/>
      </c>
      <c r="O1746" s="750"/>
      <c r="P1746" s="750"/>
      <c r="Q1746" s="770"/>
      <c r="R1746" s="164" t="s">
        <v>169</v>
      </c>
      <c r="S1746" s="748" t="str">
        <f>IFERROR(VLOOKUP(AD1749,Marks,2,0),"")</f>
        <v/>
      </c>
      <c r="T1746" s="748"/>
      <c r="U1746" s="766" t="s">
        <v>212</v>
      </c>
      <c r="V1746" s="766"/>
      <c r="W1746" s="766"/>
      <c r="X1746" s="748" t="str">
        <f>IFERROR(VLOOKUP(AD1749,Marks,3,0),"")</f>
        <v/>
      </c>
      <c r="Y1746" s="748"/>
      <c r="Z1746" s="749" t="s">
        <v>205</v>
      </c>
      <c r="AA1746" s="749"/>
      <c r="AB1746" s="749"/>
      <c r="AC1746" s="749"/>
      <c r="AD1746" s="750" t="str">
        <f>IF(AND(AD1749=""),"",'Marks Entry 1st'!$I$2)</f>
        <v/>
      </c>
      <c r="AE1746" s="750"/>
      <c r="AF1746" s="750"/>
    </row>
    <row r="1747" spans="1:32" ht="21.9" customHeight="1">
      <c r="A1747" s="166" t="str">
        <f>IF(N1749="","",A1746+1)</f>
        <v/>
      </c>
      <c r="B1747" s="751" t="s">
        <v>206</v>
      </c>
      <c r="C1747" s="751"/>
      <c r="D1747" s="751"/>
      <c r="E1747" s="752" t="str">
        <f>IFERROR(VLOOKUP(N1749,Marks,6,0),"")</f>
        <v/>
      </c>
      <c r="F1747" s="752"/>
      <c r="G1747" s="752"/>
      <c r="H1747" s="752"/>
      <c r="I1747" s="752"/>
      <c r="J1747" s="753" t="s">
        <v>209</v>
      </c>
      <c r="K1747" s="753"/>
      <c r="L1747" s="753"/>
      <c r="M1747" s="753"/>
      <c r="N1747" s="754" t="str">
        <f>IFERROR(VLOOKUP(N1749,Marks,5,0),"")</f>
        <v/>
      </c>
      <c r="O1747" s="754"/>
      <c r="P1747" s="754"/>
      <c r="Q1747" s="770"/>
      <c r="R1747" s="751" t="s">
        <v>206</v>
      </c>
      <c r="S1747" s="751"/>
      <c r="T1747" s="751"/>
      <c r="U1747" s="752" t="str">
        <f>IFERROR(VLOOKUP(AD1749,Marks,6,0),"")</f>
        <v/>
      </c>
      <c r="V1747" s="752"/>
      <c r="W1747" s="752"/>
      <c r="X1747" s="752"/>
      <c r="Y1747" s="752"/>
      <c r="Z1747" s="753" t="s">
        <v>209</v>
      </c>
      <c r="AA1747" s="753"/>
      <c r="AB1747" s="753"/>
      <c r="AC1747" s="753"/>
      <c r="AD1747" s="754" t="str">
        <f>IFERROR(VLOOKUP(AD1749,Marks,5,0),"")</f>
        <v/>
      </c>
      <c r="AE1747" s="754"/>
      <c r="AF1747" s="754"/>
    </row>
    <row r="1748" spans="1:32" ht="21.9" customHeight="1">
      <c r="A1748" s="166" t="str">
        <f>IF(N1749="","",A1747+1)</f>
        <v/>
      </c>
      <c r="B1748" s="751" t="s">
        <v>207</v>
      </c>
      <c r="C1748" s="751"/>
      <c r="D1748" s="751"/>
      <c r="E1748" s="752" t="str">
        <f>IFERROR(VLOOKUP(N1749,Marks,7,0),"")</f>
        <v/>
      </c>
      <c r="F1748" s="752"/>
      <c r="G1748" s="752"/>
      <c r="H1748" s="752"/>
      <c r="I1748" s="752"/>
      <c r="J1748" s="753" t="s">
        <v>210</v>
      </c>
      <c r="K1748" s="753"/>
      <c r="L1748" s="753"/>
      <c r="M1748" s="753"/>
      <c r="N1748" s="767" t="str">
        <f>IFERROR(VLOOKUP(N1749,Marks,4,0),"")</f>
        <v/>
      </c>
      <c r="O1748" s="767"/>
      <c r="P1748" s="767"/>
      <c r="Q1748" s="770"/>
      <c r="R1748" s="751" t="s">
        <v>207</v>
      </c>
      <c r="S1748" s="751"/>
      <c r="T1748" s="751"/>
      <c r="U1748" s="752" t="str">
        <f>IFERROR(VLOOKUP(AD1749,Marks,7,0),"")</f>
        <v/>
      </c>
      <c r="V1748" s="752"/>
      <c r="W1748" s="752"/>
      <c r="X1748" s="752"/>
      <c r="Y1748" s="752"/>
      <c r="Z1748" s="753" t="s">
        <v>210</v>
      </c>
      <c r="AA1748" s="753"/>
      <c r="AB1748" s="753"/>
      <c r="AC1748" s="753"/>
      <c r="AD1748" s="767" t="str">
        <f>IFERROR(VLOOKUP(AD1749,Marks,4,0),"")</f>
        <v/>
      </c>
      <c r="AE1748" s="767"/>
      <c r="AF1748" s="767"/>
    </row>
    <row r="1749" spans="1:32" ht="21.9" customHeight="1">
      <c r="A1749" s="166" t="str">
        <f>IF(N1749="","",A1748+1)</f>
        <v/>
      </c>
      <c r="B1749" s="751" t="s">
        <v>208</v>
      </c>
      <c r="C1749" s="751"/>
      <c r="D1749" s="751"/>
      <c r="E1749" s="752" t="str">
        <f>IFERROR(VLOOKUP(N1749,Marks,8,0),"")</f>
        <v/>
      </c>
      <c r="F1749" s="752"/>
      <c r="G1749" s="752"/>
      <c r="H1749" s="752"/>
      <c r="I1749" s="752"/>
      <c r="J1749" s="753" t="s">
        <v>211</v>
      </c>
      <c r="K1749" s="753"/>
      <c r="L1749" s="753"/>
      <c r="M1749" s="753"/>
      <c r="N1749" s="760" t="str">
        <f>IF(AD1723="","",IF(AND(AD1723+1&gt;$AN$6),"",AD1723+1))</f>
        <v/>
      </c>
      <c r="O1749" s="760"/>
      <c r="P1749" s="760"/>
      <c r="Q1749" s="770"/>
      <c r="R1749" s="751" t="s">
        <v>208</v>
      </c>
      <c r="S1749" s="751"/>
      <c r="T1749" s="751"/>
      <c r="U1749" s="752" t="str">
        <f>IFERROR(VLOOKUP(AD1749,Marks,8,0),"")</f>
        <v/>
      </c>
      <c r="V1749" s="752"/>
      <c r="W1749" s="752"/>
      <c r="X1749" s="752"/>
      <c r="Y1749" s="752"/>
      <c r="Z1749" s="753" t="s">
        <v>211</v>
      </c>
      <c r="AA1749" s="753"/>
      <c r="AB1749" s="753"/>
      <c r="AC1749" s="753"/>
      <c r="AD1749" s="761" t="str">
        <f>IF(N1749="","",IF(AND(N1749+1&gt;$AN$6),"",N1749+1))</f>
        <v/>
      </c>
      <c r="AE1749" s="761"/>
      <c r="AF1749" s="761"/>
    </row>
    <row r="1750" spans="1:32" ht="9" customHeight="1">
      <c r="A1750" s="166" t="str">
        <f>IF(N1749="","",A1749+1)</f>
        <v/>
      </c>
      <c r="B1750" s="123"/>
      <c r="C1750" s="123"/>
      <c r="D1750" s="123"/>
      <c r="E1750" s="124"/>
      <c r="F1750" s="124"/>
      <c r="G1750" s="124"/>
      <c r="H1750" s="123"/>
      <c r="I1750" s="123"/>
      <c r="J1750" s="125"/>
      <c r="K1750" s="125"/>
      <c r="L1750" s="125"/>
      <c r="M1750" s="76"/>
      <c r="N1750" s="76"/>
      <c r="O1750" s="76"/>
      <c r="P1750" s="76"/>
      <c r="Q1750" s="770"/>
      <c r="R1750" s="123"/>
      <c r="S1750" s="123"/>
      <c r="T1750" s="123"/>
      <c r="U1750" s="124"/>
      <c r="V1750" s="124"/>
      <c r="W1750" s="124"/>
      <c r="X1750" s="123"/>
      <c r="Y1750" s="123"/>
      <c r="Z1750" s="125"/>
      <c r="AA1750" s="125"/>
      <c r="AB1750" s="125"/>
      <c r="AC1750" s="76"/>
      <c r="AD1750" s="76"/>
      <c r="AE1750" s="76"/>
      <c r="AF1750" s="76"/>
    </row>
    <row r="1751" spans="1:32" ht="21" customHeight="1">
      <c r="A1751" s="166" t="str">
        <f>IF(N1749="","",A1750+1)</f>
        <v/>
      </c>
      <c r="B1751" s="762" t="s">
        <v>213</v>
      </c>
      <c r="C1751" s="610" t="s">
        <v>214</v>
      </c>
      <c r="D1751" s="610"/>
      <c r="E1751" s="610"/>
      <c r="F1751" s="763" t="s">
        <v>13</v>
      </c>
      <c r="G1751" s="764"/>
      <c r="H1751" s="764"/>
      <c r="I1751" s="765"/>
      <c r="J1751" s="613" t="s">
        <v>184</v>
      </c>
      <c r="K1751" s="614" t="s">
        <v>167</v>
      </c>
      <c r="L1751" s="615"/>
      <c r="M1751" s="615"/>
      <c r="N1751" s="616"/>
      <c r="O1751" s="580" t="s">
        <v>185</v>
      </c>
      <c r="P1751" s="581" t="s">
        <v>186</v>
      </c>
      <c r="Q1751" s="770"/>
      <c r="R1751" s="762" t="s">
        <v>213</v>
      </c>
      <c r="S1751" s="610" t="s">
        <v>214</v>
      </c>
      <c r="T1751" s="610"/>
      <c r="U1751" s="610"/>
      <c r="V1751" s="763" t="s">
        <v>13</v>
      </c>
      <c r="W1751" s="764"/>
      <c r="X1751" s="764"/>
      <c r="Y1751" s="765"/>
      <c r="Z1751" s="613" t="s">
        <v>184</v>
      </c>
      <c r="AA1751" s="614" t="s">
        <v>167</v>
      </c>
      <c r="AB1751" s="615"/>
      <c r="AC1751" s="615"/>
      <c r="AD1751" s="616"/>
      <c r="AE1751" s="580" t="s">
        <v>185</v>
      </c>
      <c r="AF1751" s="581" t="s">
        <v>186</v>
      </c>
    </row>
    <row r="1752" spans="1:32" ht="90.75" customHeight="1">
      <c r="A1752" s="166" t="str">
        <f>IF(N1749="","",A1751+1)</f>
        <v/>
      </c>
      <c r="B1752" s="762"/>
      <c r="C1752" s="171" t="s">
        <v>11</v>
      </c>
      <c r="D1752" s="171" t="s">
        <v>180</v>
      </c>
      <c r="E1752" s="171" t="s">
        <v>108</v>
      </c>
      <c r="F1752" s="171" t="s">
        <v>182</v>
      </c>
      <c r="G1752" s="171" t="s">
        <v>183</v>
      </c>
      <c r="H1752" s="305" t="s">
        <v>10</v>
      </c>
      <c r="I1752" s="171" t="s">
        <v>108</v>
      </c>
      <c r="J1752" s="613"/>
      <c r="K1752" s="172" t="s">
        <v>182</v>
      </c>
      <c r="L1752" s="172" t="s">
        <v>183</v>
      </c>
      <c r="M1752" s="173" t="s">
        <v>10</v>
      </c>
      <c r="N1752" s="171" t="s">
        <v>108</v>
      </c>
      <c r="O1752" s="580"/>
      <c r="P1752" s="736"/>
      <c r="Q1752" s="770"/>
      <c r="R1752" s="762"/>
      <c r="S1752" s="171" t="s">
        <v>11</v>
      </c>
      <c r="T1752" s="171" t="s">
        <v>180</v>
      </c>
      <c r="U1752" s="171" t="s">
        <v>108</v>
      </c>
      <c r="V1752" s="171" t="s">
        <v>182</v>
      </c>
      <c r="W1752" s="171" t="s">
        <v>183</v>
      </c>
      <c r="X1752" s="305" t="s">
        <v>10</v>
      </c>
      <c r="Y1752" s="171" t="s">
        <v>108</v>
      </c>
      <c r="Z1752" s="613"/>
      <c r="AA1752" s="172" t="s">
        <v>182</v>
      </c>
      <c r="AB1752" s="172" t="s">
        <v>183</v>
      </c>
      <c r="AC1752" s="173" t="s">
        <v>10</v>
      </c>
      <c r="AD1752" s="171" t="s">
        <v>108</v>
      </c>
      <c r="AE1752" s="580"/>
      <c r="AF1752" s="736">
        <v>0</v>
      </c>
    </row>
    <row r="1753" spans="1:32" ht="18.75" customHeight="1">
      <c r="A1753" s="166" t="str">
        <f>IF(N1749="","",A1752+1)</f>
        <v/>
      </c>
      <c r="B1753" s="762"/>
      <c r="C1753" s="390">
        <v>20</v>
      </c>
      <c r="D1753" s="390">
        <v>20</v>
      </c>
      <c r="E1753" s="116">
        <v>40</v>
      </c>
      <c r="F1753" s="390">
        <v>30</v>
      </c>
      <c r="G1753" s="390">
        <v>18</v>
      </c>
      <c r="H1753" s="390">
        <v>12</v>
      </c>
      <c r="I1753" s="116">
        <v>60</v>
      </c>
      <c r="J1753" s="118">
        <v>100</v>
      </c>
      <c r="K1753" s="390">
        <v>50</v>
      </c>
      <c r="L1753" s="390">
        <v>30</v>
      </c>
      <c r="M1753" s="390">
        <v>20</v>
      </c>
      <c r="N1753" s="116">
        <v>100</v>
      </c>
      <c r="O1753" s="118">
        <v>200</v>
      </c>
      <c r="P1753" s="775" t="str">
        <f>IF(AND(N1749="",C1746="",E1747="",N1747=""),"",IF(OR(C1746=1,C1746=2),600,800))</f>
        <v/>
      </c>
      <c r="Q1753" s="770"/>
      <c r="R1753" s="762"/>
      <c r="S1753" s="390">
        <v>20</v>
      </c>
      <c r="T1753" s="390">
        <v>20</v>
      </c>
      <c r="U1753" s="116">
        <v>40</v>
      </c>
      <c r="V1753" s="390">
        <v>30</v>
      </c>
      <c r="W1753" s="390">
        <v>18</v>
      </c>
      <c r="X1753" s="390">
        <v>12</v>
      </c>
      <c r="Y1753" s="116">
        <v>60</v>
      </c>
      <c r="Z1753" s="118">
        <v>100</v>
      </c>
      <c r="AA1753" s="390">
        <v>50</v>
      </c>
      <c r="AB1753" s="390">
        <v>30</v>
      </c>
      <c r="AC1753" s="390">
        <v>20</v>
      </c>
      <c r="AD1753" s="116">
        <v>100</v>
      </c>
      <c r="AE1753" s="118">
        <v>200</v>
      </c>
      <c r="AF1753" s="775" t="str">
        <f>IF(AND(AD1749="",S1746="",U1747="",AD1747=""),"",IF(OR(S1746=1,S1746=2),600,800))</f>
        <v/>
      </c>
    </row>
    <row r="1754" spans="1:32" ht="21" customHeight="1">
      <c r="A1754" s="166" t="str">
        <f>IF(N1749="","",A1753+1)</f>
        <v/>
      </c>
      <c r="B1754" s="122" t="str">
        <f>'Result Sheet'!$L$4</f>
        <v xml:space="preserve">हिन्दी </v>
      </c>
      <c r="C1754" s="391" t="str">
        <f>IFERROR(VLOOKUP(N1749,Marks,11,0),"")</f>
        <v/>
      </c>
      <c r="D1754" s="391" t="str">
        <f>IFERROR(VLOOKUP(N1749,Marks,12,0),"")</f>
        <v/>
      </c>
      <c r="E1754" s="117" t="str">
        <f>IFERROR(VLOOKUP(N1749,Marks,13,0),"")</f>
        <v/>
      </c>
      <c r="F1754" s="391" t="str">
        <f>IFERROR(VLOOKUP(N1749,Marks,14,0),"")</f>
        <v/>
      </c>
      <c r="G1754" s="391" t="str">
        <f>IFERROR(VLOOKUP(N1749,Marks,15,0),"")</f>
        <v/>
      </c>
      <c r="H1754" s="391" t="str">
        <f>IFERROR(VLOOKUP(N1749,Marks,16,0),"")</f>
        <v/>
      </c>
      <c r="I1754" s="117" t="str">
        <f>IFERROR(VLOOKUP(N1749,Marks,17,0),"")</f>
        <v/>
      </c>
      <c r="J1754" s="119">
        <f>IFERROR(VLOOKUP(N1749,Marks,18,0),"")</f>
        <v>0</v>
      </c>
      <c r="K1754" s="391" t="str">
        <f>IFERROR(VLOOKUP(N1749,Marks,19,0),"")</f>
        <v/>
      </c>
      <c r="L1754" s="391" t="str">
        <f>IFERROR(VLOOKUP(N1749,Marks,20,0),"")</f>
        <v/>
      </c>
      <c r="M1754" s="391" t="str">
        <f>IFERROR(VLOOKUP(N1749,Marks,21,0),"")</f>
        <v/>
      </c>
      <c r="N1754" s="117" t="str">
        <f>IFERROR(VLOOKUP(N1749,Marks,22,0),"")</f>
        <v/>
      </c>
      <c r="O1754" s="119" t="str">
        <f>IFERROR(VLOOKUP(N1749,Marks,23,0),"")</f>
        <v/>
      </c>
      <c r="P1754" s="323" t="str">
        <f>IFERROR(VLOOKUP(N1749,Marks,29,0),"")</f>
        <v/>
      </c>
      <c r="Q1754" s="770"/>
      <c r="R1754" s="122" t="str">
        <f>'Result Sheet'!$L$4</f>
        <v xml:space="preserve">हिन्दी </v>
      </c>
      <c r="S1754" s="391" t="str">
        <f>IFERROR(VLOOKUP(AD1749,Marks,11,0),"")</f>
        <v/>
      </c>
      <c r="T1754" s="391" t="str">
        <f>IFERROR(VLOOKUP(AD1749,Marks,12,0),"")</f>
        <v/>
      </c>
      <c r="U1754" s="117" t="str">
        <f>IFERROR(VLOOKUP(AD1749,Marks,13,0),"")</f>
        <v/>
      </c>
      <c r="V1754" s="391" t="str">
        <f>IFERROR(VLOOKUP(AD1749,Marks,14,0),"")</f>
        <v/>
      </c>
      <c r="W1754" s="391" t="str">
        <f>IFERROR(VLOOKUP(AD1749,Marks,15,0),"")</f>
        <v/>
      </c>
      <c r="X1754" s="391" t="str">
        <f>IFERROR(VLOOKUP(AD1749,Marks,16,0),"")</f>
        <v/>
      </c>
      <c r="Y1754" s="117" t="str">
        <f>IFERROR(VLOOKUP(AD1749,Marks,17,0),"")</f>
        <v/>
      </c>
      <c r="Z1754" s="119">
        <f>IFERROR(VLOOKUP(AD1749,Marks,18,0),"")</f>
        <v>0</v>
      </c>
      <c r="AA1754" s="391" t="str">
        <f>IFERROR(VLOOKUP(AD1749,Marks,19,0),"")</f>
        <v/>
      </c>
      <c r="AB1754" s="391" t="str">
        <f>IFERROR(VLOOKUP(AD1749,Marks,20,0),"")</f>
        <v/>
      </c>
      <c r="AC1754" s="391" t="str">
        <f>IFERROR(VLOOKUP(AD1749,Marks,21,0),"")</f>
        <v/>
      </c>
      <c r="AD1754" s="117" t="str">
        <f>IFERROR(VLOOKUP(AD1749,Marks,22,0),"")</f>
        <v/>
      </c>
      <c r="AE1754" s="119" t="str">
        <f>IFERROR(VLOOKUP(AD1749,Marks,23,0),"")</f>
        <v/>
      </c>
      <c r="AF1754" s="323" t="str">
        <f>IFERROR(VLOOKUP(AD1749,Marks,29,0),"")</f>
        <v/>
      </c>
    </row>
    <row r="1755" spans="1:32" ht="21" customHeight="1">
      <c r="A1755" s="166" t="str">
        <f>IF(N1749="","",A1754+1)</f>
        <v/>
      </c>
      <c r="B1755" s="122" t="str">
        <f>'Result Sheet'!$AE$4</f>
        <v xml:space="preserve">अंग्रेजी </v>
      </c>
      <c r="C1755" s="391" t="str">
        <f>IFERROR(VLOOKUP(N1749,Marks,30,0),"")</f>
        <v/>
      </c>
      <c r="D1755" s="391" t="str">
        <f>IFERROR(VLOOKUP(N1749,Marks,31,0),"")</f>
        <v/>
      </c>
      <c r="E1755" s="117" t="str">
        <f>IFERROR(VLOOKUP(N1749,Marks,32,0),"")</f>
        <v/>
      </c>
      <c r="F1755" s="391" t="str">
        <f>IFERROR(VLOOKUP(N1749,Marks,33,0),"")</f>
        <v/>
      </c>
      <c r="G1755" s="391" t="str">
        <f>IFERROR(VLOOKUP(N1749,Marks,34,0),"")</f>
        <v/>
      </c>
      <c r="H1755" s="391" t="str">
        <f>IFERROR(VLOOKUP(N1749,Marks,35,0),"")</f>
        <v/>
      </c>
      <c r="I1755" s="117" t="str">
        <f>IFERROR(VLOOKUP(N1749,Marks,36,0),"")</f>
        <v/>
      </c>
      <c r="J1755" s="119">
        <f>IFERROR(VLOOKUP(N1749,Marks,37,0),"")</f>
        <v>0</v>
      </c>
      <c r="K1755" s="391" t="str">
        <f>IFERROR(VLOOKUP(N1749,Marks,38,0),"")</f>
        <v/>
      </c>
      <c r="L1755" s="391" t="str">
        <f>IFERROR(VLOOKUP(N1749,Marks,39,0),"")</f>
        <v/>
      </c>
      <c r="M1755" s="391" t="str">
        <f>IFERROR(VLOOKUP(N1749,Marks,40,0),"")</f>
        <v/>
      </c>
      <c r="N1755" s="117" t="str">
        <f>IFERROR(VLOOKUP(N1749,Marks,41,0),"")</f>
        <v/>
      </c>
      <c r="O1755" s="119" t="str">
        <f>IFERROR(VLOOKUP(N1749,Marks,42,0),"")</f>
        <v/>
      </c>
      <c r="P1755" s="323" t="str">
        <f>IFERROR(VLOOKUP(N1749,Marks,48,0),"")</f>
        <v/>
      </c>
      <c r="Q1755" s="770"/>
      <c r="R1755" s="122" t="str">
        <f>'Result Sheet'!$AE$4</f>
        <v xml:space="preserve">अंग्रेजी </v>
      </c>
      <c r="S1755" s="391" t="str">
        <f>IFERROR(VLOOKUP(AD1749,Marks,30,0),"")</f>
        <v/>
      </c>
      <c r="T1755" s="391" t="str">
        <f>IFERROR(VLOOKUP(AD1749,Marks,31,0),"")</f>
        <v/>
      </c>
      <c r="U1755" s="117" t="str">
        <f>IFERROR(VLOOKUP(AD1749,Marks,32,0),"")</f>
        <v/>
      </c>
      <c r="V1755" s="391" t="str">
        <f>IFERROR(VLOOKUP(AD1749,Marks,33,0),"")</f>
        <v/>
      </c>
      <c r="W1755" s="391" t="str">
        <f>IFERROR(VLOOKUP(AD1749,Marks,34,0),"")</f>
        <v/>
      </c>
      <c r="X1755" s="391" t="str">
        <f>IFERROR(VLOOKUP(AD1749,Marks,35,0),"")</f>
        <v/>
      </c>
      <c r="Y1755" s="117" t="str">
        <f>IFERROR(VLOOKUP(AD1749,Marks,36,0),"")</f>
        <v/>
      </c>
      <c r="Z1755" s="119">
        <f>IFERROR(VLOOKUP(AD1749,Marks,37,0),"")</f>
        <v>0</v>
      </c>
      <c r="AA1755" s="391" t="str">
        <f>IFERROR(VLOOKUP(AD1749,Marks,38,0),"")</f>
        <v/>
      </c>
      <c r="AB1755" s="391" t="str">
        <f>IFERROR(VLOOKUP(AD1749,Marks,39,0),"")</f>
        <v/>
      </c>
      <c r="AC1755" s="391" t="str">
        <f>IFERROR(VLOOKUP(AD1749,Marks,40,0),"")</f>
        <v/>
      </c>
      <c r="AD1755" s="117" t="str">
        <f>IFERROR(VLOOKUP(AD1749,Marks,41,0),"")</f>
        <v/>
      </c>
      <c r="AE1755" s="119" t="str">
        <f>IFERROR(VLOOKUP(AD1749,Marks,42,0),"")</f>
        <v/>
      </c>
      <c r="AF1755" s="323" t="str">
        <f>IFERROR(VLOOKUP(AD1749,Marks,48,0),"")</f>
        <v/>
      </c>
    </row>
    <row r="1756" spans="1:32" ht="21" customHeight="1">
      <c r="A1756" s="166" t="str">
        <f>IF(N1749="","",A1755+1)</f>
        <v/>
      </c>
      <c r="B1756" s="122" t="str">
        <f>'Result Sheet'!$AX$4</f>
        <v xml:space="preserve">गणित </v>
      </c>
      <c r="C1756" s="391" t="str">
        <f>IFERROR(VLOOKUP(N1749,Marks,49,0),"")</f>
        <v/>
      </c>
      <c r="D1756" s="391" t="str">
        <f>IFERROR(VLOOKUP(N1749,Marks,50,0),"")</f>
        <v/>
      </c>
      <c r="E1756" s="117" t="str">
        <f>IFERROR(VLOOKUP(N1749,Marks,51,0),"")</f>
        <v/>
      </c>
      <c r="F1756" s="391" t="str">
        <f>IFERROR(VLOOKUP(N1749,Marks,52,0),"")</f>
        <v/>
      </c>
      <c r="G1756" s="391" t="str">
        <f>IFERROR(VLOOKUP(N1749,Marks,53,0),"")</f>
        <v/>
      </c>
      <c r="H1756" s="391" t="str">
        <f>IFERROR(VLOOKUP(N1749,Marks,54,0),"")</f>
        <v/>
      </c>
      <c r="I1756" s="117" t="str">
        <f>IFERROR(VLOOKUP(N1749,Marks,55,0),"")</f>
        <v/>
      </c>
      <c r="J1756" s="119">
        <f>IFERROR(VLOOKUP(N1749,Marks,56,0),"")</f>
        <v>0</v>
      </c>
      <c r="K1756" s="391" t="str">
        <f>IFERROR(VLOOKUP(N1749,Marks,57,0),"")</f>
        <v/>
      </c>
      <c r="L1756" s="391" t="str">
        <f>IFERROR(VLOOKUP(N1749,Marks,58,0),"")</f>
        <v/>
      </c>
      <c r="M1756" s="391" t="str">
        <f>IFERROR(VLOOKUP(N1749,Marks,59,0),"")</f>
        <v/>
      </c>
      <c r="N1756" s="117" t="str">
        <f>IFERROR(VLOOKUP(N1749,Marks,60,0),"")</f>
        <v/>
      </c>
      <c r="O1756" s="119" t="str">
        <f>IFERROR(VLOOKUP(N1749,Marks,61,0),"")</f>
        <v/>
      </c>
      <c r="P1756" s="323" t="str">
        <f>IFERROR(VLOOKUP(N1749,Marks,67,0),"")</f>
        <v/>
      </c>
      <c r="Q1756" s="770"/>
      <c r="R1756" s="122" t="str">
        <f>'Result Sheet'!$AX$4</f>
        <v xml:space="preserve">गणित </v>
      </c>
      <c r="S1756" s="391" t="str">
        <f>IFERROR(VLOOKUP(AD1749,Marks,49,0),"")</f>
        <v/>
      </c>
      <c r="T1756" s="391" t="str">
        <f>IFERROR(VLOOKUP(AD1749,Marks,50,0),"")</f>
        <v/>
      </c>
      <c r="U1756" s="117" t="str">
        <f>IFERROR(VLOOKUP(AD1749,Marks,51,0),"")</f>
        <v/>
      </c>
      <c r="V1756" s="391" t="str">
        <f>IFERROR(VLOOKUP(AD1749,Marks,52,0),"")</f>
        <v/>
      </c>
      <c r="W1756" s="391" t="str">
        <f>IFERROR(VLOOKUP(AD1749,Marks,53,0),"")</f>
        <v/>
      </c>
      <c r="X1756" s="391" t="str">
        <f>IFERROR(VLOOKUP(AD1749,Marks,54,0),"")</f>
        <v/>
      </c>
      <c r="Y1756" s="117" t="str">
        <f>IFERROR(VLOOKUP(AD1749,Marks,55,0),"")</f>
        <v/>
      </c>
      <c r="Z1756" s="119">
        <f>IFERROR(VLOOKUP(AD1749,Marks,56,0),"")</f>
        <v>0</v>
      </c>
      <c r="AA1756" s="391" t="str">
        <f>IFERROR(VLOOKUP(AD1749,Marks,57,0),"")</f>
        <v/>
      </c>
      <c r="AB1756" s="391" t="str">
        <f>IFERROR(VLOOKUP(AD1749,Marks,58,0),"")</f>
        <v/>
      </c>
      <c r="AC1756" s="391" t="str">
        <f>IFERROR(VLOOKUP(AD1749,Marks,59,0),"")</f>
        <v/>
      </c>
      <c r="AD1756" s="117" t="str">
        <f>IFERROR(VLOOKUP(AD1749,Marks,60,0),"")</f>
        <v/>
      </c>
      <c r="AE1756" s="119" t="str">
        <f>IFERROR(VLOOKUP(AD1749,Marks,61,0),"")</f>
        <v/>
      </c>
      <c r="AF1756" s="323" t="str">
        <f>IFERROR(VLOOKUP(AD1749,Marks,67,0),"")</f>
        <v/>
      </c>
    </row>
    <row r="1757" spans="1:32" ht="21" customHeight="1">
      <c r="A1757" s="166" t="str">
        <f>IF(N1749="","",A1756+1)</f>
        <v/>
      </c>
      <c r="B1757" s="122" t="str">
        <f>'Result Sheet'!$BQ$4</f>
        <v xml:space="preserve">पर्यावरण अध्ययन </v>
      </c>
      <c r="C1757" s="391" t="str">
        <f>IFERROR(VLOOKUP(N1749,Marks,68,0),"")</f>
        <v/>
      </c>
      <c r="D1757" s="391" t="str">
        <f>IFERROR(VLOOKUP(N1749,Marks,69,0),"")</f>
        <v/>
      </c>
      <c r="E1757" s="117" t="str">
        <f>IFERROR(VLOOKUP(N1749,Marks,70,0),"")</f>
        <v/>
      </c>
      <c r="F1757" s="391" t="str">
        <f>IFERROR(VLOOKUP(N1749,Marks,71,0),"")</f>
        <v/>
      </c>
      <c r="G1757" s="391" t="str">
        <f>IFERROR(VLOOKUP(N1749,Marks,72,0),"")</f>
        <v/>
      </c>
      <c r="H1757" s="391" t="str">
        <f>IFERROR(VLOOKUP(N1749,Marks,73,0),"")</f>
        <v/>
      </c>
      <c r="I1757" s="117" t="str">
        <f>IFERROR(VLOOKUP(N1749,Marks,74,0),"")</f>
        <v/>
      </c>
      <c r="J1757" s="119">
        <f>IFERROR(VLOOKUP(N1749,Marks,75,0),"")</f>
        <v>0</v>
      </c>
      <c r="K1757" s="391" t="str">
        <f>IFERROR(VLOOKUP(N1749,Marks,76,0),"")</f>
        <v/>
      </c>
      <c r="L1757" s="391" t="str">
        <f>IFERROR(VLOOKUP(N1749,Marks,77,0),"")</f>
        <v/>
      </c>
      <c r="M1757" s="391" t="str">
        <f>IFERROR(VLOOKUP(N1749,Marks,78,0),"")</f>
        <v/>
      </c>
      <c r="N1757" s="117" t="str">
        <f>IFERROR(VLOOKUP(N1749,Marks,79,0),"")</f>
        <v/>
      </c>
      <c r="O1757" s="119" t="str">
        <f>IFERROR(VLOOKUP(N1749,Marks,80,0),"")</f>
        <v/>
      </c>
      <c r="P1757" s="323" t="str">
        <f>IFERROR(VLOOKUP(N1749,Marks,86,0),"")</f>
        <v/>
      </c>
      <c r="Q1757" s="770"/>
      <c r="R1757" s="122" t="str">
        <f>'Result Sheet'!$BQ$4</f>
        <v xml:space="preserve">पर्यावरण अध्ययन </v>
      </c>
      <c r="S1757" s="391" t="str">
        <f>IFERROR(VLOOKUP(AD1749,Marks,68,0),"")</f>
        <v/>
      </c>
      <c r="T1757" s="391" t="str">
        <f>IFERROR(VLOOKUP(AD1749,Marks,69,0),"")</f>
        <v/>
      </c>
      <c r="U1757" s="117" t="str">
        <f>IFERROR(VLOOKUP(AD1749,Marks,70,0),"")</f>
        <v/>
      </c>
      <c r="V1757" s="391" t="str">
        <f>IFERROR(VLOOKUP(AD1749,Marks,71,0),"")</f>
        <v/>
      </c>
      <c r="W1757" s="391" t="str">
        <f>IFERROR(VLOOKUP(AD1749,Marks,72,0),"")</f>
        <v/>
      </c>
      <c r="X1757" s="391" t="str">
        <f>IFERROR(VLOOKUP(AD1749,Marks,73,0),"")</f>
        <v/>
      </c>
      <c r="Y1757" s="117" t="str">
        <f>IFERROR(VLOOKUP(AD1749,Marks,74,0),"")</f>
        <v/>
      </c>
      <c r="Z1757" s="119">
        <f>IFERROR(VLOOKUP(AD1749,Marks,75,0),"")</f>
        <v>0</v>
      </c>
      <c r="AA1757" s="391" t="str">
        <f>IFERROR(VLOOKUP(AD1749,Marks,76,0),"")</f>
        <v/>
      </c>
      <c r="AB1757" s="391" t="str">
        <f>IFERROR(VLOOKUP(AD1749,Marks,77,0),"")</f>
        <v/>
      </c>
      <c r="AC1757" s="391" t="str">
        <f>IFERROR(VLOOKUP(AD1749,Marks,78,0),"")</f>
        <v/>
      </c>
      <c r="AD1757" s="117" t="str">
        <f>IFERROR(VLOOKUP(AD1749,Marks,79,0),"")</f>
        <v/>
      </c>
      <c r="AE1757" s="119" t="str">
        <f>IFERROR(VLOOKUP(AD1749,Marks,80,0),"")</f>
        <v/>
      </c>
      <c r="AF1757" s="323" t="str">
        <f>IFERROR(VLOOKUP(AD1749,Marks,86,0),"")</f>
        <v/>
      </c>
    </row>
    <row r="1758" spans="1:32" ht="25.5" customHeight="1">
      <c r="A1758" s="166" t="str">
        <f>IF(N1749="","",A1757+1)</f>
        <v/>
      </c>
      <c r="B1758" s="392" t="s">
        <v>215</v>
      </c>
      <c r="C1758" s="120" t="str">
        <f>IF(AND(C1754="",C1755="",C1756="",C1757=""),"",IF(OR(C1746=1,C1746=2),SUM(C1754:C1756),SUM(C1754:C1757)))</f>
        <v/>
      </c>
      <c r="D1758" s="120" t="str">
        <f>IF(AND(D1754="",D1755="",D1756="",D1757=""),"",IF(OR(C1746=1,C1746=2),SUM(D1754:D1756),SUM(D1754:D1757)))</f>
        <v/>
      </c>
      <c r="E1758" s="120" t="str">
        <f>IF(AND(E1754="",E1755="",E1756="",E1757=""),"",IF(OR(C1746=1,C1746=2),SUM(E1754:E1756),SUM(E1754:E1757)))</f>
        <v/>
      </c>
      <c r="F1758" s="120" t="str">
        <f>IF(AND(F1754="",F1755="",F1756="",F1757=""),"",IF(OR(C1746=1,C1746=2),SUM(F1754:F1756),SUM(F1754:F1757)))</f>
        <v/>
      </c>
      <c r="G1758" s="120" t="str">
        <f>IF(AND(G1754="",G1755="",G1756="",G1757=""),"",IF(OR(C1746=1,C1746=2),SUM(G1754:G1756),SUM(G1754:G1757)))</f>
        <v/>
      </c>
      <c r="H1758" s="120" t="str">
        <f>IF(AND(H1754="",H1755="",H1756="",H1757=""),"",IF(OR(C1746=1,C1746=2),SUM(H1754:H1756),SUM(H1754:H1757)))</f>
        <v/>
      </c>
      <c r="I1758" s="120" t="str">
        <f>IF(AND(I1754="",I1755="",I1756="",I1757=""),"",IF(OR(C1746=1,C1746=2),SUM(I1754:I1756),SUM(I1754:I1757)))</f>
        <v/>
      </c>
      <c r="J1758" s="120">
        <f>IF(AND(J1754="",J1755="",J1756="",J1757=""),"",IF(OR(C1746=1,C1746=2),SUM(J1754:J1756),SUM(J1754:J1757)))</f>
        <v>0</v>
      </c>
      <c r="K1758" s="120" t="str">
        <f>IF(AND(K1754="",K1755="",K1756="",K1757=""),"",IF(OR(C1746=1,C1746=2),SUM(K1754:K1756),SUM(K1754:K1757)))</f>
        <v/>
      </c>
      <c r="L1758" s="120" t="str">
        <f>IF(AND(L1754="",L1755="",L1756="",L1757=""),"",IF(OR(C1746=1,C1746=2),SUM(L1754:L1756),SUM(L1754:L1757)))</f>
        <v/>
      </c>
      <c r="M1758" s="120" t="str">
        <f>IF(AND(M1754="",M1755="",M1756="",M1757=""),"",IF(OR(C1746=1,C1746=2),SUM(M1754:M1756),SUM(M1754:M1757)))</f>
        <v/>
      </c>
      <c r="N1758" s="120" t="str">
        <f>IF(AND(N1754="",N1755="",N1756="",N1757=""),"",IF(OR(C1746=1,C1746=2),SUM(N1754:N1756),SUM(N1754:N1757)))</f>
        <v/>
      </c>
      <c r="O1758" s="120" t="str">
        <f>IF(AND(O1754="",O1755="",O1756="",O1757=""),"",IF(OR(C1746=1,C1746=2),SUM(O1754:O1756),SUM(O1754:O1757)))</f>
        <v/>
      </c>
      <c r="P1758" s="326" t="str">
        <f>IF(OR(N1749="",E1747="",O1758=""),"",IF(O1758&gt;=81%*P1753,"A",IF(O1758&gt;=61%*P1753,"B",IF(O1758&gt;=41%*P1753,"C",IF(O1758&gt;=21%*P1753,"D","E")))))</f>
        <v/>
      </c>
      <c r="Q1758" s="770"/>
      <c r="R1758" s="392" t="s">
        <v>215</v>
      </c>
      <c r="S1758" s="120" t="str">
        <f>IF(AND(S1754="",S1755="",S1756="",S1757=""),"",IF(OR(S1746=1,S1746=2),SUM(S1754:S1756),SUM(S1754:S1757)))</f>
        <v/>
      </c>
      <c r="T1758" s="120" t="str">
        <f>IF(AND(T1754="",T1755="",T1756="",T1757=""),"",IF(OR(S1746=1,S1746=2),SUM(T1754:T1756),SUM(T1754:T1757)))</f>
        <v/>
      </c>
      <c r="U1758" s="120" t="str">
        <f>IF(AND(U1754="",U1755="",U1756="",U1757=""),"",IF(OR(S1746=1,S1746=2),SUM(U1754:U1756),SUM(U1754:U1757)))</f>
        <v/>
      </c>
      <c r="V1758" s="120" t="str">
        <f>IF(AND(V1754="",V1755="",V1756="",V1757=""),"",IF(OR(S1746=1,S1746=2),SUM(V1754:V1756),SUM(V1754:V1757)))</f>
        <v/>
      </c>
      <c r="W1758" s="120" t="str">
        <f>IF(AND(W1754="",W1755="",W1756="",W1757=""),"",IF(OR(S1746=1,S1746=2),SUM(W1754:W1756),SUM(W1754:W1757)))</f>
        <v/>
      </c>
      <c r="X1758" s="120" t="str">
        <f>IF(AND(X1754="",X1755="",X1756="",X1757=""),"",IF(OR(S1746=1,S1746=2),SUM(X1754:X1756),SUM(X1754:X1757)))</f>
        <v/>
      </c>
      <c r="Y1758" s="120" t="str">
        <f>IF(AND(Y1754="",Y1755="",Y1756="",Y1757=""),"",IF(OR(S1746=1,S1746=2),SUM(Y1754:Y1756),SUM(Y1754:Y1757)))</f>
        <v/>
      </c>
      <c r="Z1758" s="120">
        <f>IF(AND(Z1754="",Z1755="",Z1756="",Z1757=""),"",IF(OR(S1746=1,S1746=2),SUM(Z1754:Z1756),SUM(Z1754:Z1757)))</f>
        <v>0</v>
      </c>
      <c r="AA1758" s="120" t="str">
        <f>IF(AND(AA1754="",AA1755="",AA1756="",AA1757=""),"",IF(OR(S1746=1,S1746=2),SUM(AA1754:AA1756),SUM(AA1754:AA1757)))</f>
        <v/>
      </c>
      <c r="AB1758" s="120" t="str">
        <f>IF(AND(AB1754="",AB1755="",AB1756="",AB1757=""),"",IF(OR(S1746=1,S1746=2),SUM(AB1754:AB1756),SUM(AB1754:AB1757)))</f>
        <v/>
      </c>
      <c r="AC1758" s="120" t="str">
        <f>IF(AND(AC1754="",AC1755="",AC1756="",AC1757=""),"",IF(OR(S1746=1,S1746=2),SUM(AC1754:AC1756),SUM(AC1754:AC1757)))</f>
        <v/>
      </c>
      <c r="AD1758" s="120" t="str">
        <f>IF(AND(AD1754="",AD1755="",AD1756="",AD1757=""),"",IF(OR(S1746=1,S1746=2),SUM(AD1754:AD1756),SUM(AD1754:AD1757)))</f>
        <v/>
      </c>
      <c r="AE1758" s="120" t="str">
        <f>IF(AND(AE1754="",AE1755="",AE1756="",AE1757=""),"",IF(OR(S1746=1,S1746=2),SUM(AE1754:AE1756),SUM(AE1754:AE1757)))</f>
        <v/>
      </c>
      <c r="AF1758" s="326" t="str">
        <f>IF(OR(AD1749="",U1747="",AE1758=""),"",IF(AE1758&gt;=81%*AF1753,"A",IF(AE1758&gt;=61%*AF1753,"B",IF(AE1758&gt;=41%*AF1753,"C",IF(AE1758&gt;=21%*AF1753,"D","E")))))</f>
        <v/>
      </c>
    </row>
    <row r="1759" spans="1:32" ht="9" customHeight="1">
      <c r="A1759" s="166" t="str">
        <f>IF(N1749="","",A1758+1)</f>
        <v/>
      </c>
      <c r="B1759" s="737"/>
      <c r="C1759" s="737"/>
      <c r="D1759" s="737"/>
      <c r="E1759" s="737"/>
      <c r="F1759" s="737"/>
      <c r="G1759" s="737"/>
      <c r="H1759" s="737"/>
      <c r="I1759" s="737"/>
      <c r="J1759" s="737"/>
      <c r="K1759" s="737"/>
      <c r="L1759" s="737"/>
      <c r="M1759" s="737"/>
      <c r="N1759" s="737"/>
      <c r="O1759" s="737"/>
      <c r="P1759" s="737"/>
      <c r="Q1759" s="770"/>
      <c r="R1759" s="737"/>
      <c r="S1759" s="737"/>
      <c r="T1759" s="737"/>
      <c r="U1759" s="737"/>
      <c r="V1759" s="737"/>
      <c r="W1759" s="737"/>
      <c r="X1759" s="737"/>
      <c r="Y1759" s="737"/>
      <c r="Z1759" s="737"/>
      <c r="AA1759" s="737"/>
      <c r="AB1759" s="737"/>
      <c r="AC1759" s="737"/>
      <c r="AD1759" s="737"/>
      <c r="AE1759" s="737"/>
      <c r="AF1759" s="737"/>
    </row>
    <row r="1760" spans="1:32" ht="22.5" customHeight="1">
      <c r="A1760" s="166" t="str">
        <f>IF(N1749="","",A1759+1)</f>
        <v/>
      </c>
      <c r="B1760" s="738" t="s">
        <v>213</v>
      </c>
      <c r="C1760" s="738"/>
      <c r="D1760" s="739" t="s">
        <v>229</v>
      </c>
      <c r="E1760" s="740"/>
      <c r="F1760" s="393" t="s">
        <v>186</v>
      </c>
      <c r="G1760" s="738" t="s">
        <v>213</v>
      </c>
      <c r="H1760" s="738"/>
      <c r="I1760" s="739" t="s">
        <v>229</v>
      </c>
      <c r="J1760" s="740"/>
      <c r="K1760" s="393" t="s">
        <v>186</v>
      </c>
      <c r="L1760" s="738" t="s">
        <v>213</v>
      </c>
      <c r="M1760" s="738"/>
      <c r="N1760" s="739" t="s">
        <v>229</v>
      </c>
      <c r="O1760" s="740"/>
      <c r="P1760" s="393" t="s">
        <v>186</v>
      </c>
      <c r="Q1760" s="770"/>
      <c r="R1760" s="738" t="s">
        <v>213</v>
      </c>
      <c r="S1760" s="738"/>
      <c r="T1760" s="739" t="s">
        <v>229</v>
      </c>
      <c r="U1760" s="740"/>
      <c r="V1760" s="393" t="s">
        <v>186</v>
      </c>
      <c r="W1760" s="738" t="s">
        <v>213</v>
      </c>
      <c r="X1760" s="738"/>
      <c r="Y1760" s="739" t="s">
        <v>229</v>
      </c>
      <c r="Z1760" s="740"/>
      <c r="AA1760" s="393" t="s">
        <v>186</v>
      </c>
      <c r="AB1760" s="738" t="s">
        <v>213</v>
      </c>
      <c r="AC1760" s="738"/>
      <c r="AD1760" s="739" t="s">
        <v>229</v>
      </c>
      <c r="AE1760" s="740"/>
      <c r="AF1760" s="393" t="s">
        <v>186</v>
      </c>
    </row>
    <row r="1761" spans="1:32" ht="21.75" customHeight="1">
      <c r="A1761" s="166" t="str">
        <f>IF(N1749="","",A1760+1)</f>
        <v/>
      </c>
      <c r="B1761" s="741" t="s">
        <v>221</v>
      </c>
      <c r="C1761" s="742"/>
      <c r="D1761" s="742"/>
      <c r="E1761" s="119" t="str">
        <f>IFERROR(VLOOKUP(N1749,Marks,90,0),"")</f>
        <v/>
      </c>
      <c r="F1761" s="130" t="str">
        <f>IFERROR(VLOOKUP(N1749,Marks,94,0),"")</f>
        <v/>
      </c>
      <c r="G1761" s="741" t="s">
        <v>192</v>
      </c>
      <c r="H1761" s="742"/>
      <c r="I1761" s="742"/>
      <c r="J1761" s="119" t="str">
        <f>IFERROR(VLOOKUP(N1749,Marks,98,0),"")</f>
        <v/>
      </c>
      <c r="K1761" s="130" t="str">
        <f>IFERROR(VLOOKUP(N1749,Marks,102,0),"")</f>
        <v/>
      </c>
      <c r="L1761" s="743" t="s">
        <v>193</v>
      </c>
      <c r="M1761" s="744"/>
      <c r="N1761" s="744"/>
      <c r="O1761" s="119" t="str">
        <f>IFERROR(VLOOKUP(N1749,Marks,106,0),"")</f>
        <v/>
      </c>
      <c r="P1761" s="130" t="str">
        <f>IFERROR(VLOOKUP(N1749,Marks,110,0),"")</f>
        <v/>
      </c>
      <c r="Q1761" s="770"/>
      <c r="R1761" s="740" t="s">
        <v>221</v>
      </c>
      <c r="S1761" s="740"/>
      <c r="T1761" s="740"/>
      <c r="U1761" s="119" t="str">
        <f>IFERROR(VLOOKUP(AD1749,Marks,90,0),"")</f>
        <v/>
      </c>
      <c r="V1761" s="130" t="str">
        <f>IFERROR(VLOOKUP(AD1749,Marks,94,0),"")</f>
        <v/>
      </c>
      <c r="W1761" s="740" t="s">
        <v>192</v>
      </c>
      <c r="X1761" s="740"/>
      <c r="Y1761" s="740"/>
      <c r="Z1761" s="119" t="str">
        <f>IFERROR(VLOOKUP(AD1749,Marks,98,0),"")</f>
        <v/>
      </c>
      <c r="AA1761" s="130" t="str">
        <f>IFERROR(VLOOKUP(AD1749,Marks,102,0),"")</f>
        <v/>
      </c>
      <c r="AB1761" s="745" t="s">
        <v>193</v>
      </c>
      <c r="AC1761" s="745"/>
      <c r="AD1761" s="745"/>
      <c r="AE1761" s="119" t="str">
        <f>IFERROR(VLOOKUP(AD1749,Marks,106,0),"")</f>
        <v/>
      </c>
      <c r="AF1761" s="130" t="str">
        <f>IFERROR(VLOOKUP(AD1749,Marks,110,0),"")</f>
        <v/>
      </c>
    </row>
    <row r="1762" spans="1:32" ht="21" customHeight="1">
      <c r="A1762" s="166" t="str">
        <f>IF(N1749="","",A1761+1)</f>
        <v/>
      </c>
      <c r="B1762" s="732" t="s">
        <v>216</v>
      </c>
      <c r="C1762" s="732"/>
      <c r="D1762" s="732"/>
      <c r="E1762" s="746" t="str">
        <f>IFERROR(VLOOKUP(N1749,Marks,116,0),"")</f>
        <v/>
      </c>
      <c r="F1762" s="746"/>
      <c r="G1762" s="746"/>
      <c r="H1762" s="746"/>
      <c r="I1762" s="732" t="s">
        <v>217</v>
      </c>
      <c r="J1762" s="732"/>
      <c r="K1762" s="732"/>
      <c r="L1762" s="732"/>
      <c r="M1762" s="747" t="str">
        <f>IFERROR(VLOOKUP(N1749,Marks,117,0),"")</f>
        <v/>
      </c>
      <c r="N1762" s="747"/>
      <c r="O1762" s="747"/>
      <c r="P1762" s="747"/>
      <c r="Q1762" s="770"/>
      <c r="R1762" s="732" t="s">
        <v>216</v>
      </c>
      <c r="S1762" s="732"/>
      <c r="T1762" s="732"/>
      <c r="U1762" s="746" t="str">
        <f>IFERROR(VLOOKUP(AD1749,Marks,116,0),"")</f>
        <v/>
      </c>
      <c r="V1762" s="746"/>
      <c r="W1762" s="746"/>
      <c r="X1762" s="746"/>
      <c r="Y1762" s="732" t="s">
        <v>217</v>
      </c>
      <c r="Z1762" s="732"/>
      <c r="AA1762" s="732"/>
      <c r="AB1762" s="732"/>
      <c r="AC1762" s="747" t="str">
        <f>IFERROR(VLOOKUP(AD1749,Marks,117,0),"")</f>
        <v/>
      </c>
      <c r="AD1762" s="747"/>
      <c r="AE1762" s="747"/>
      <c r="AF1762" s="747"/>
    </row>
    <row r="1763" spans="1:32" ht="21" customHeight="1">
      <c r="A1763" s="166" t="str">
        <f>IF(N1749="","",A1762+1)</f>
        <v/>
      </c>
      <c r="B1763" s="732" t="s">
        <v>218</v>
      </c>
      <c r="C1763" s="732"/>
      <c r="D1763" s="732"/>
      <c r="E1763" s="774" t="str">
        <f>IFERROR(VLOOKUP(N1749,Marks,115,0),"")</f>
        <v/>
      </c>
      <c r="F1763" s="774"/>
      <c r="G1763" s="774"/>
      <c r="H1763" s="774"/>
      <c r="I1763" s="732" t="s">
        <v>219</v>
      </c>
      <c r="J1763" s="732"/>
      <c r="K1763" s="732"/>
      <c r="L1763" s="732"/>
      <c r="M1763" s="733" t="str">
        <f>IFERROR(VLOOKUP(N1749,Marks,112,0),"")</f>
        <v/>
      </c>
      <c r="N1763" s="733"/>
      <c r="O1763" s="733"/>
      <c r="P1763" s="733"/>
      <c r="Q1763" s="770"/>
      <c r="R1763" s="732" t="s">
        <v>218</v>
      </c>
      <c r="S1763" s="732"/>
      <c r="T1763" s="732"/>
      <c r="U1763" s="774" t="str">
        <f>IFERROR(VLOOKUP(AD1749,Marks,115,0),"")</f>
        <v/>
      </c>
      <c r="V1763" s="774"/>
      <c r="W1763" s="774"/>
      <c r="X1763" s="774"/>
      <c r="Y1763" s="732" t="s">
        <v>219</v>
      </c>
      <c r="Z1763" s="732"/>
      <c r="AA1763" s="732"/>
      <c r="AB1763" s="732"/>
      <c r="AC1763" s="733" t="str">
        <f>IFERROR(VLOOKUP(AD1749,Marks,112,0),"")</f>
        <v/>
      </c>
      <c r="AD1763" s="733"/>
      <c r="AE1763" s="733"/>
      <c r="AF1763" s="733"/>
    </row>
    <row r="1764" spans="1:32" ht="21" customHeight="1">
      <c r="A1764" s="166" t="str">
        <f>IF(N1749="","",A1763+1)</f>
        <v/>
      </c>
      <c r="B1764" s="732" t="s">
        <v>220</v>
      </c>
      <c r="C1764" s="732"/>
      <c r="D1764" s="732"/>
      <c r="E1764" s="324" t="str">
        <f>IFERROR(VLOOKUP(N1749,Marks,113,0),"")</f>
        <v/>
      </c>
      <c r="F1764" s="325" t="s">
        <v>341</v>
      </c>
      <c r="G1764" s="734" t="str">
        <f>IF(OR(N1749="",E1747="",O1758=""),"",IF(O1758&gt;=81%*P1753,"A",IF(O1758&gt;=61%*P1753,"B",IF(O1758&gt;=41%*P1753,"C",IF(O1758&gt;=21%*P1753,"D","E")))))</f>
        <v/>
      </c>
      <c r="H1764" s="734"/>
      <c r="I1764" s="732" t="s">
        <v>222</v>
      </c>
      <c r="J1764" s="732"/>
      <c r="K1764" s="732"/>
      <c r="L1764" s="732"/>
      <c r="M1764" s="769" t="str">
        <f>IFERROR(VLOOKUP(N1749,Marks,114,0),"")</f>
        <v/>
      </c>
      <c r="N1764" s="769"/>
      <c r="O1764" s="769"/>
      <c r="P1764" s="769"/>
      <c r="Q1764" s="770"/>
      <c r="R1764" s="732" t="s">
        <v>220</v>
      </c>
      <c r="S1764" s="732"/>
      <c r="T1764" s="732"/>
      <c r="U1764" s="324" t="str">
        <f>IFERROR(VLOOKUP(AD1749,Marks,113,0),"")</f>
        <v/>
      </c>
      <c r="V1764" s="325" t="s">
        <v>341</v>
      </c>
      <c r="W1764" s="734" t="str">
        <f>IF(OR(AD1749="",U1747="",AE1758=""),"",IF(AE1758&gt;=81%*AF1753,"A",IF(AE1758&gt;=61%*AF1753,"B",IF(AE1758&gt;=41%*AF1753,"C",IF(AE1758&gt;=21%*AF1753,"D","E")))))</f>
        <v/>
      </c>
      <c r="X1764" s="734"/>
      <c r="Y1764" s="732" t="s">
        <v>222</v>
      </c>
      <c r="Z1764" s="732"/>
      <c r="AA1764" s="732"/>
      <c r="AB1764" s="732"/>
      <c r="AC1764" s="769" t="str">
        <f>IFERROR(VLOOKUP(AD1749,Marks,114,0),"")</f>
        <v/>
      </c>
      <c r="AD1764" s="769"/>
      <c r="AE1764" s="769"/>
      <c r="AF1764" s="769"/>
    </row>
    <row r="1765" spans="1:32" ht="21" customHeight="1">
      <c r="A1765" s="166" t="str">
        <f>IF(N1749="","",A1764+1)</f>
        <v/>
      </c>
      <c r="B1765" s="768" t="s">
        <v>228</v>
      </c>
      <c r="C1765" s="768"/>
      <c r="D1765" s="768"/>
      <c r="E1765" s="735">
        <f>'Master sheet'!$C$10</f>
        <v>44697</v>
      </c>
      <c r="F1765" s="735"/>
      <c r="G1765" s="735"/>
      <c r="H1765" s="318"/>
      <c r="I1765" s="121"/>
      <c r="J1765" s="121"/>
      <c r="K1765" s="76"/>
      <c r="L1765" s="121"/>
      <c r="M1765" s="121"/>
      <c r="N1765" s="121"/>
      <c r="O1765" s="121"/>
      <c r="P1765" s="121"/>
      <c r="Q1765" s="770"/>
      <c r="R1765" s="768" t="s">
        <v>228</v>
      </c>
      <c r="S1765" s="768"/>
      <c r="T1765" s="768"/>
      <c r="U1765" s="735">
        <f>'Master sheet'!$C$10</f>
        <v>44697</v>
      </c>
      <c r="V1765" s="735"/>
      <c r="W1765" s="735"/>
      <c r="X1765" s="121"/>
      <c r="Y1765" s="121"/>
      <c r="Z1765" s="121"/>
      <c r="AA1765" s="76"/>
      <c r="AB1765" s="121"/>
      <c r="AC1765" s="121"/>
      <c r="AD1765" s="121"/>
      <c r="AE1765" s="121"/>
      <c r="AF1765" s="121"/>
    </row>
    <row r="1766" spans="1:32" ht="43.5" customHeight="1">
      <c r="A1766" s="166" t="str">
        <f>IF(N1749="","",A1765+1)</f>
        <v/>
      </c>
      <c r="B1766" s="755" t="str">
        <f>IF(AND(C1746=1),CONCATENATE("( ",UPPER('Master sheet'!$F$10)," )"),IF(AND(C1746=2),CONCATENATE("( ",UPPER('Master sheet'!$F$18)," )"),IF(AND(C1746=3),CONCATENATE("( ",UPPER('Master sheet'!$J$10)," )"),IF(AND(C1746=4),CONCATENATE("( ",UPPER('Master sheet'!$J$18)," )"),""))))</f>
        <v/>
      </c>
      <c r="C1766" s="755"/>
      <c r="D1766" s="755"/>
      <c r="E1766" s="755"/>
      <c r="F1766" s="756" t="str">
        <f>IF(AND(N1749=""),"",CONCATENATE("(",'Master sheet'!$C$14," )"))</f>
        <v/>
      </c>
      <c r="G1766" s="756"/>
      <c r="H1766" s="756"/>
      <c r="I1766" s="756"/>
      <c r="J1766" s="756"/>
      <c r="K1766" s="756" t="str">
        <f>IF(AND(N1749=""),"",CONCATENATE("(",'Master sheet'!$C$12," )"))</f>
        <v/>
      </c>
      <c r="L1766" s="756"/>
      <c r="M1766" s="756"/>
      <c r="N1766" s="756"/>
      <c r="O1766" s="756"/>
      <c r="P1766" s="756"/>
      <c r="Q1766" s="770"/>
      <c r="R1766" s="755" t="str">
        <f>IF(AND(S1746=1),CONCATENATE("( ",UPPER('Master sheet'!$F$10)," )"),IF(AND(S1746=2),CONCATENATE("( ",UPPER('Master sheet'!$F$18)," )"),IF(AND(S1746=3),CONCATENATE("( ",UPPER('Master sheet'!$J$10)," )"),IF(AND(S1746=4),CONCATENATE("( ",UPPER('Master sheet'!$J$18)," )"),""))))</f>
        <v/>
      </c>
      <c r="S1766" s="755"/>
      <c r="T1766" s="755"/>
      <c r="U1766" s="755"/>
      <c r="V1766" s="756" t="str">
        <f>IF(AND(AD1749=""),"",CONCATENATE("(",'Master sheet'!$C$14," )"))</f>
        <v/>
      </c>
      <c r="W1766" s="756"/>
      <c r="X1766" s="756"/>
      <c r="Y1766" s="756"/>
      <c r="Z1766" s="756"/>
      <c r="AA1766" s="756" t="str">
        <f>IF(AND(AD1749=""),"",CONCATENATE("(",'Master sheet'!$C$12," )"))</f>
        <v/>
      </c>
      <c r="AB1766" s="756"/>
      <c r="AC1766" s="756"/>
      <c r="AD1766" s="756"/>
      <c r="AE1766" s="756"/>
      <c r="AF1766" s="756"/>
    </row>
    <row r="1767" spans="1:32" ht="21.75" customHeight="1">
      <c r="A1767" s="166" t="str">
        <f>IF(N1749="","",A1766+1)</f>
        <v/>
      </c>
      <c r="B1767" s="757" t="s">
        <v>223</v>
      </c>
      <c r="C1767" s="757"/>
      <c r="D1767" s="757"/>
      <c r="E1767" s="757"/>
      <c r="F1767" s="758" t="s">
        <v>224</v>
      </c>
      <c r="G1767" s="758"/>
      <c r="H1767" s="758"/>
      <c r="I1767" s="758"/>
      <c r="J1767" s="758"/>
      <c r="K1767" s="757" t="s">
        <v>225</v>
      </c>
      <c r="L1767" s="757"/>
      <c r="M1767" s="757"/>
      <c r="N1767" s="757"/>
      <c r="O1767" s="757"/>
      <c r="P1767" s="757"/>
      <c r="Q1767" s="770"/>
      <c r="R1767" s="757" t="s">
        <v>223</v>
      </c>
      <c r="S1767" s="757"/>
      <c r="T1767" s="757"/>
      <c r="U1767" s="757"/>
      <c r="V1767" s="758" t="s">
        <v>224</v>
      </c>
      <c r="W1767" s="758"/>
      <c r="X1767" s="758"/>
      <c r="Y1767" s="758"/>
      <c r="Z1767" s="758"/>
      <c r="AA1767" s="757" t="s">
        <v>225</v>
      </c>
      <c r="AB1767" s="757"/>
      <c r="AC1767" s="757"/>
      <c r="AD1767" s="757"/>
      <c r="AE1767" s="757"/>
      <c r="AF1767" s="757"/>
    </row>
    <row r="1769" spans="1:32" ht="21.9" customHeight="1">
      <c r="A1769" s="165" t="str">
        <f>IF(N1775="","",1)</f>
        <v/>
      </c>
      <c r="B1769" s="759" t="s">
        <v>203</v>
      </c>
      <c r="C1769" s="759"/>
      <c r="D1769" s="759"/>
      <c r="E1769" s="759"/>
      <c r="F1769" s="759"/>
      <c r="G1769" s="759"/>
      <c r="H1769" s="759"/>
      <c r="I1769" s="759"/>
      <c r="J1769" s="759"/>
      <c r="K1769" s="759"/>
      <c r="L1769" s="759"/>
      <c r="M1769" s="759"/>
      <c r="N1769" s="759"/>
      <c r="O1769" s="759"/>
      <c r="P1769" s="759"/>
      <c r="Q1769" s="770" t="s">
        <v>249</v>
      </c>
      <c r="R1769" s="759" t="s">
        <v>203</v>
      </c>
      <c r="S1769" s="759"/>
      <c r="T1769" s="759"/>
      <c r="U1769" s="759"/>
      <c r="V1769" s="759"/>
      <c r="W1769" s="759"/>
      <c r="X1769" s="759"/>
      <c r="Y1769" s="759"/>
      <c r="Z1769" s="759"/>
      <c r="AA1769" s="759"/>
      <c r="AB1769" s="759"/>
      <c r="AC1769" s="759"/>
      <c r="AD1769" s="759"/>
      <c r="AE1769" s="759"/>
      <c r="AF1769" s="759"/>
    </row>
    <row r="1770" spans="1:32" ht="21.9" customHeight="1">
      <c r="A1770" s="166" t="str">
        <f>IF(N1775="","",A1769+1)</f>
        <v/>
      </c>
      <c r="B1770" s="771" t="s">
        <v>204</v>
      </c>
      <c r="C1770" s="771"/>
      <c r="D1770" s="771"/>
      <c r="E1770" s="771"/>
      <c r="F1770" s="771"/>
      <c r="G1770" s="771"/>
      <c r="H1770" s="771"/>
      <c r="I1770" s="771"/>
      <c r="J1770" s="771"/>
      <c r="K1770" s="771"/>
      <c r="L1770" s="771"/>
      <c r="M1770" s="771"/>
      <c r="N1770" s="771"/>
      <c r="O1770" s="771"/>
      <c r="P1770" s="771"/>
      <c r="Q1770" s="770"/>
      <c r="R1770" s="771" t="s">
        <v>204</v>
      </c>
      <c r="S1770" s="771"/>
      <c r="T1770" s="771"/>
      <c r="U1770" s="771"/>
      <c r="V1770" s="771"/>
      <c r="W1770" s="771"/>
      <c r="X1770" s="771"/>
      <c r="Y1770" s="771"/>
      <c r="Z1770" s="771"/>
      <c r="AA1770" s="771"/>
      <c r="AB1770" s="771"/>
      <c r="AC1770" s="771"/>
      <c r="AD1770" s="771"/>
      <c r="AE1770" s="771"/>
      <c r="AF1770" s="771"/>
    </row>
    <row r="1771" spans="1:32" ht="21.9" customHeight="1">
      <c r="A1771" s="166" t="str">
        <f>IF(N1775="","",A1770+1)</f>
        <v/>
      </c>
      <c r="B1771" s="772" t="s">
        <v>168</v>
      </c>
      <c r="C1771" s="772"/>
      <c r="D1771" s="772"/>
      <c r="E1771" s="773" t="str">
        <f>IF(AND(N1775=""),"",'Result Sheet'!$F$2)</f>
        <v/>
      </c>
      <c r="F1771" s="773"/>
      <c r="G1771" s="773"/>
      <c r="H1771" s="773"/>
      <c r="I1771" s="773"/>
      <c r="J1771" s="773"/>
      <c r="K1771" s="773"/>
      <c r="L1771" s="773"/>
      <c r="M1771" s="773"/>
      <c r="N1771" s="773"/>
      <c r="O1771" s="773"/>
      <c r="P1771" s="773"/>
      <c r="Q1771" s="770"/>
      <c r="R1771" s="772" t="s">
        <v>168</v>
      </c>
      <c r="S1771" s="772"/>
      <c r="T1771" s="772"/>
      <c r="U1771" s="773" t="str">
        <f>IF(AND(AD1775=""),"",'Result Sheet'!$F$2)</f>
        <v/>
      </c>
      <c r="V1771" s="773"/>
      <c r="W1771" s="773"/>
      <c r="X1771" s="773"/>
      <c r="Y1771" s="773"/>
      <c r="Z1771" s="773"/>
      <c r="AA1771" s="773"/>
      <c r="AB1771" s="773"/>
      <c r="AC1771" s="773"/>
      <c r="AD1771" s="773"/>
      <c r="AE1771" s="773"/>
      <c r="AF1771" s="773"/>
    </row>
    <row r="1772" spans="1:32" ht="21.9" customHeight="1">
      <c r="A1772" s="166" t="str">
        <f>IF(N1775="","",A1771+1)</f>
        <v/>
      </c>
      <c r="B1772" s="164" t="s">
        <v>169</v>
      </c>
      <c r="C1772" s="748" t="str">
        <f>IFERROR(VLOOKUP(N1775,Marks,2,0),"")</f>
        <v/>
      </c>
      <c r="D1772" s="748"/>
      <c r="E1772" s="766" t="s">
        <v>212</v>
      </c>
      <c r="F1772" s="766"/>
      <c r="G1772" s="766"/>
      <c r="H1772" s="748" t="str">
        <f>IFERROR(VLOOKUP(N1775,Marks,3,0),"")</f>
        <v/>
      </c>
      <c r="I1772" s="748"/>
      <c r="J1772" s="749" t="s">
        <v>205</v>
      </c>
      <c r="K1772" s="749"/>
      <c r="L1772" s="749"/>
      <c r="M1772" s="749"/>
      <c r="N1772" s="750" t="str">
        <f>IF(AND(N1775=""),"",'Marks Entry 1st'!$I$2)</f>
        <v/>
      </c>
      <c r="O1772" s="750"/>
      <c r="P1772" s="750"/>
      <c r="Q1772" s="770"/>
      <c r="R1772" s="164" t="s">
        <v>169</v>
      </c>
      <c r="S1772" s="748" t="str">
        <f>IFERROR(VLOOKUP(AD1775,Marks,2,0),"")</f>
        <v/>
      </c>
      <c r="T1772" s="748"/>
      <c r="U1772" s="766" t="s">
        <v>212</v>
      </c>
      <c r="V1772" s="766"/>
      <c r="W1772" s="766"/>
      <c r="X1772" s="748" t="str">
        <f>IFERROR(VLOOKUP(AD1775,Marks,3,0),"")</f>
        <v/>
      </c>
      <c r="Y1772" s="748"/>
      <c r="Z1772" s="749" t="s">
        <v>205</v>
      </c>
      <c r="AA1772" s="749"/>
      <c r="AB1772" s="749"/>
      <c r="AC1772" s="749"/>
      <c r="AD1772" s="750" t="str">
        <f>IF(AND(AD1775=""),"",'Marks Entry 1st'!$I$2)</f>
        <v/>
      </c>
      <c r="AE1772" s="750"/>
      <c r="AF1772" s="750"/>
    </row>
    <row r="1773" spans="1:32" ht="21.9" customHeight="1">
      <c r="A1773" s="166" t="str">
        <f>IF(N1775="","",A1772+1)</f>
        <v/>
      </c>
      <c r="B1773" s="751" t="s">
        <v>206</v>
      </c>
      <c r="C1773" s="751"/>
      <c r="D1773" s="751"/>
      <c r="E1773" s="752" t="str">
        <f>IFERROR(VLOOKUP(N1775,Marks,6,0),"")</f>
        <v/>
      </c>
      <c r="F1773" s="752"/>
      <c r="G1773" s="752"/>
      <c r="H1773" s="752"/>
      <c r="I1773" s="752"/>
      <c r="J1773" s="753" t="s">
        <v>209</v>
      </c>
      <c r="K1773" s="753"/>
      <c r="L1773" s="753"/>
      <c r="M1773" s="753"/>
      <c r="N1773" s="754" t="str">
        <f>IFERROR(VLOOKUP(N1775,Marks,5,0),"")</f>
        <v/>
      </c>
      <c r="O1773" s="754"/>
      <c r="P1773" s="754"/>
      <c r="Q1773" s="770"/>
      <c r="R1773" s="751" t="s">
        <v>206</v>
      </c>
      <c r="S1773" s="751"/>
      <c r="T1773" s="751"/>
      <c r="U1773" s="752" t="str">
        <f>IFERROR(VLOOKUP(AD1775,Marks,6,0),"")</f>
        <v/>
      </c>
      <c r="V1773" s="752"/>
      <c r="W1773" s="752"/>
      <c r="X1773" s="752"/>
      <c r="Y1773" s="752"/>
      <c r="Z1773" s="753" t="s">
        <v>209</v>
      </c>
      <c r="AA1773" s="753"/>
      <c r="AB1773" s="753"/>
      <c r="AC1773" s="753"/>
      <c r="AD1773" s="754" t="str">
        <f>IFERROR(VLOOKUP(AD1775,Marks,5,0),"")</f>
        <v/>
      </c>
      <c r="AE1773" s="754"/>
      <c r="AF1773" s="754"/>
    </row>
    <row r="1774" spans="1:32" ht="21.9" customHeight="1">
      <c r="A1774" s="166" t="str">
        <f>IF(N1775="","",A1773+1)</f>
        <v/>
      </c>
      <c r="B1774" s="751" t="s">
        <v>207</v>
      </c>
      <c r="C1774" s="751"/>
      <c r="D1774" s="751"/>
      <c r="E1774" s="752" t="str">
        <f>IFERROR(VLOOKUP(N1775,Marks,7,0),"")</f>
        <v/>
      </c>
      <c r="F1774" s="752"/>
      <c r="G1774" s="752"/>
      <c r="H1774" s="752"/>
      <c r="I1774" s="752"/>
      <c r="J1774" s="753" t="s">
        <v>210</v>
      </c>
      <c r="K1774" s="753"/>
      <c r="L1774" s="753"/>
      <c r="M1774" s="753"/>
      <c r="N1774" s="767" t="str">
        <f>IFERROR(VLOOKUP(N1775,Marks,4,0),"")</f>
        <v/>
      </c>
      <c r="O1774" s="767"/>
      <c r="P1774" s="767"/>
      <c r="Q1774" s="770"/>
      <c r="R1774" s="751" t="s">
        <v>207</v>
      </c>
      <c r="S1774" s="751"/>
      <c r="T1774" s="751"/>
      <c r="U1774" s="752" t="str">
        <f>IFERROR(VLOOKUP(AD1775,Marks,7,0),"")</f>
        <v/>
      </c>
      <c r="V1774" s="752"/>
      <c r="W1774" s="752"/>
      <c r="X1774" s="752"/>
      <c r="Y1774" s="752"/>
      <c r="Z1774" s="753" t="s">
        <v>210</v>
      </c>
      <c r="AA1774" s="753"/>
      <c r="AB1774" s="753"/>
      <c r="AC1774" s="753"/>
      <c r="AD1774" s="767" t="str">
        <f>IFERROR(VLOOKUP(AD1775,Marks,4,0),"")</f>
        <v/>
      </c>
      <c r="AE1774" s="767"/>
      <c r="AF1774" s="767"/>
    </row>
    <row r="1775" spans="1:32" ht="21.9" customHeight="1">
      <c r="A1775" s="166" t="str">
        <f>IF(N1775="","",A1774+1)</f>
        <v/>
      </c>
      <c r="B1775" s="751" t="s">
        <v>208</v>
      </c>
      <c r="C1775" s="751"/>
      <c r="D1775" s="751"/>
      <c r="E1775" s="752" t="str">
        <f>IFERROR(VLOOKUP(N1775,Marks,8,0),"")</f>
        <v/>
      </c>
      <c r="F1775" s="752"/>
      <c r="G1775" s="752"/>
      <c r="H1775" s="752"/>
      <c r="I1775" s="752"/>
      <c r="J1775" s="753" t="s">
        <v>211</v>
      </c>
      <c r="K1775" s="753"/>
      <c r="L1775" s="753"/>
      <c r="M1775" s="753"/>
      <c r="N1775" s="760" t="str">
        <f>IF(AD1749="","",IF(AND(AD1749+1&gt;$AN$6),"",AD1749+1))</f>
        <v/>
      </c>
      <c r="O1775" s="760"/>
      <c r="P1775" s="760"/>
      <c r="Q1775" s="770"/>
      <c r="R1775" s="751" t="s">
        <v>208</v>
      </c>
      <c r="S1775" s="751"/>
      <c r="T1775" s="751"/>
      <c r="U1775" s="752" t="str">
        <f>IFERROR(VLOOKUP(AD1775,Marks,8,0),"")</f>
        <v/>
      </c>
      <c r="V1775" s="752"/>
      <c r="W1775" s="752"/>
      <c r="X1775" s="752"/>
      <c r="Y1775" s="752"/>
      <c r="Z1775" s="753" t="s">
        <v>211</v>
      </c>
      <c r="AA1775" s="753"/>
      <c r="AB1775" s="753"/>
      <c r="AC1775" s="753"/>
      <c r="AD1775" s="761" t="str">
        <f>IF(N1775="","",IF(AND(N1775+1&gt;$AN$6),"",N1775+1))</f>
        <v/>
      </c>
      <c r="AE1775" s="761"/>
      <c r="AF1775" s="761"/>
    </row>
    <row r="1776" spans="1:32" ht="9" customHeight="1">
      <c r="A1776" s="166" t="str">
        <f>IF(N1775="","",A1775+1)</f>
        <v/>
      </c>
      <c r="B1776" s="123"/>
      <c r="C1776" s="123"/>
      <c r="D1776" s="123"/>
      <c r="E1776" s="124"/>
      <c r="F1776" s="124"/>
      <c r="G1776" s="124"/>
      <c r="H1776" s="123"/>
      <c r="I1776" s="123"/>
      <c r="J1776" s="125"/>
      <c r="K1776" s="125"/>
      <c r="L1776" s="125"/>
      <c r="M1776" s="76"/>
      <c r="N1776" s="76"/>
      <c r="O1776" s="76"/>
      <c r="P1776" s="76"/>
      <c r="Q1776" s="770"/>
      <c r="R1776" s="123"/>
      <c r="S1776" s="123"/>
      <c r="T1776" s="123"/>
      <c r="U1776" s="124"/>
      <c r="V1776" s="124"/>
      <c r="W1776" s="124"/>
      <c r="X1776" s="123"/>
      <c r="Y1776" s="123"/>
      <c r="Z1776" s="125"/>
      <c r="AA1776" s="125"/>
      <c r="AB1776" s="125"/>
      <c r="AC1776" s="76"/>
      <c r="AD1776" s="76"/>
      <c r="AE1776" s="76"/>
      <c r="AF1776" s="76"/>
    </row>
    <row r="1777" spans="1:32" ht="21" customHeight="1">
      <c r="A1777" s="166" t="str">
        <f>IF(N1775="","",A1776+1)</f>
        <v/>
      </c>
      <c r="B1777" s="762" t="s">
        <v>213</v>
      </c>
      <c r="C1777" s="610" t="s">
        <v>214</v>
      </c>
      <c r="D1777" s="610"/>
      <c r="E1777" s="610"/>
      <c r="F1777" s="763" t="s">
        <v>13</v>
      </c>
      <c r="G1777" s="764"/>
      <c r="H1777" s="764"/>
      <c r="I1777" s="765"/>
      <c r="J1777" s="613" t="s">
        <v>184</v>
      </c>
      <c r="K1777" s="614" t="s">
        <v>167</v>
      </c>
      <c r="L1777" s="615"/>
      <c r="M1777" s="615"/>
      <c r="N1777" s="616"/>
      <c r="O1777" s="580" t="s">
        <v>185</v>
      </c>
      <c r="P1777" s="581" t="s">
        <v>186</v>
      </c>
      <c r="Q1777" s="770"/>
      <c r="R1777" s="762" t="s">
        <v>213</v>
      </c>
      <c r="S1777" s="610" t="s">
        <v>214</v>
      </c>
      <c r="T1777" s="610"/>
      <c r="U1777" s="610"/>
      <c r="V1777" s="763" t="s">
        <v>13</v>
      </c>
      <c r="W1777" s="764"/>
      <c r="X1777" s="764"/>
      <c r="Y1777" s="765"/>
      <c r="Z1777" s="613" t="s">
        <v>184</v>
      </c>
      <c r="AA1777" s="614" t="s">
        <v>167</v>
      </c>
      <c r="AB1777" s="615"/>
      <c r="AC1777" s="615"/>
      <c r="AD1777" s="616"/>
      <c r="AE1777" s="580" t="s">
        <v>185</v>
      </c>
      <c r="AF1777" s="581" t="s">
        <v>186</v>
      </c>
    </row>
    <row r="1778" spans="1:32" ht="90.75" customHeight="1">
      <c r="A1778" s="166" t="str">
        <f>IF(N1775="","",A1777+1)</f>
        <v/>
      </c>
      <c r="B1778" s="762"/>
      <c r="C1778" s="171" t="s">
        <v>11</v>
      </c>
      <c r="D1778" s="171" t="s">
        <v>180</v>
      </c>
      <c r="E1778" s="171" t="s">
        <v>108</v>
      </c>
      <c r="F1778" s="171" t="s">
        <v>182</v>
      </c>
      <c r="G1778" s="171" t="s">
        <v>183</v>
      </c>
      <c r="H1778" s="305" t="s">
        <v>10</v>
      </c>
      <c r="I1778" s="171" t="s">
        <v>108</v>
      </c>
      <c r="J1778" s="613"/>
      <c r="K1778" s="172" t="s">
        <v>182</v>
      </c>
      <c r="L1778" s="172" t="s">
        <v>183</v>
      </c>
      <c r="M1778" s="173" t="s">
        <v>10</v>
      </c>
      <c r="N1778" s="171" t="s">
        <v>108</v>
      </c>
      <c r="O1778" s="580"/>
      <c r="P1778" s="736"/>
      <c r="Q1778" s="770"/>
      <c r="R1778" s="762"/>
      <c r="S1778" s="171" t="s">
        <v>11</v>
      </c>
      <c r="T1778" s="171" t="s">
        <v>180</v>
      </c>
      <c r="U1778" s="171" t="s">
        <v>108</v>
      </c>
      <c r="V1778" s="171" t="s">
        <v>182</v>
      </c>
      <c r="W1778" s="171" t="s">
        <v>183</v>
      </c>
      <c r="X1778" s="305" t="s">
        <v>10</v>
      </c>
      <c r="Y1778" s="171" t="s">
        <v>108</v>
      </c>
      <c r="Z1778" s="613"/>
      <c r="AA1778" s="172" t="s">
        <v>182</v>
      </c>
      <c r="AB1778" s="172" t="s">
        <v>183</v>
      </c>
      <c r="AC1778" s="173" t="s">
        <v>10</v>
      </c>
      <c r="AD1778" s="171" t="s">
        <v>108</v>
      </c>
      <c r="AE1778" s="580"/>
      <c r="AF1778" s="736">
        <v>0</v>
      </c>
    </row>
    <row r="1779" spans="1:32" ht="18.75" customHeight="1">
      <c r="A1779" s="166" t="str">
        <f>IF(N1775="","",A1778+1)</f>
        <v/>
      </c>
      <c r="B1779" s="762"/>
      <c r="C1779" s="390">
        <v>20</v>
      </c>
      <c r="D1779" s="390">
        <v>20</v>
      </c>
      <c r="E1779" s="116">
        <v>40</v>
      </c>
      <c r="F1779" s="390">
        <v>30</v>
      </c>
      <c r="G1779" s="390">
        <v>18</v>
      </c>
      <c r="H1779" s="390">
        <v>12</v>
      </c>
      <c r="I1779" s="116">
        <v>60</v>
      </c>
      <c r="J1779" s="118">
        <v>100</v>
      </c>
      <c r="K1779" s="390">
        <v>50</v>
      </c>
      <c r="L1779" s="390">
        <v>30</v>
      </c>
      <c r="M1779" s="390">
        <v>20</v>
      </c>
      <c r="N1779" s="116">
        <v>100</v>
      </c>
      <c r="O1779" s="118">
        <v>200</v>
      </c>
      <c r="P1779" s="775" t="str">
        <f>IF(AND(N1775="",C1772="",E1773="",N1773=""),"",IF(OR(C1772=1,C1772=2),600,800))</f>
        <v/>
      </c>
      <c r="Q1779" s="770"/>
      <c r="R1779" s="762"/>
      <c r="S1779" s="390">
        <v>20</v>
      </c>
      <c r="T1779" s="390">
        <v>20</v>
      </c>
      <c r="U1779" s="116">
        <v>40</v>
      </c>
      <c r="V1779" s="390">
        <v>30</v>
      </c>
      <c r="W1779" s="390">
        <v>18</v>
      </c>
      <c r="X1779" s="390">
        <v>12</v>
      </c>
      <c r="Y1779" s="116">
        <v>60</v>
      </c>
      <c r="Z1779" s="118">
        <v>100</v>
      </c>
      <c r="AA1779" s="390">
        <v>50</v>
      </c>
      <c r="AB1779" s="390">
        <v>30</v>
      </c>
      <c r="AC1779" s="390">
        <v>20</v>
      </c>
      <c r="AD1779" s="116">
        <v>100</v>
      </c>
      <c r="AE1779" s="118">
        <v>200</v>
      </c>
      <c r="AF1779" s="775" t="str">
        <f>IF(AND(AD1775="",S1772="",U1773="",AD1773=""),"",IF(OR(S1772=1,S1772=2),600,800))</f>
        <v/>
      </c>
    </row>
    <row r="1780" spans="1:32" ht="21" customHeight="1">
      <c r="A1780" s="166" t="str">
        <f>IF(N1775="","",A1779+1)</f>
        <v/>
      </c>
      <c r="B1780" s="122" t="str">
        <f>'Result Sheet'!$L$4</f>
        <v xml:space="preserve">हिन्दी </v>
      </c>
      <c r="C1780" s="391" t="str">
        <f>IFERROR(VLOOKUP(N1775,Marks,11,0),"")</f>
        <v/>
      </c>
      <c r="D1780" s="391" t="str">
        <f>IFERROR(VLOOKUP(N1775,Marks,12,0),"")</f>
        <v/>
      </c>
      <c r="E1780" s="117" t="str">
        <f>IFERROR(VLOOKUP(N1775,Marks,13,0),"")</f>
        <v/>
      </c>
      <c r="F1780" s="391" t="str">
        <f>IFERROR(VLOOKUP(N1775,Marks,14,0),"")</f>
        <v/>
      </c>
      <c r="G1780" s="391" t="str">
        <f>IFERROR(VLOOKUP(N1775,Marks,15,0),"")</f>
        <v/>
      </c>
      <c r="H1780" s="391" t="str">
        <f>IFERROR(VLOOKUP(N1775,Marks,16,0),"")</f>
        <v/>
      </c>
      <c r="I1780" s="117" t="str">
        <f>IFERROR(VLOOKUP(N1775,Marks,17,0),"")</f>
        <v/>
      </c>
      <c r="J1780" s="119">
        <f>IFERROR(VLOOKUP(N1775,Marks,18,0),"")</f>
        <v>0</v>
      </c>
      <c r="K1780" s="391" t="str">
        <f>IFERROR(VLOOKUP(N1775,Marks,19,0),"")</f>
        <v/>
      </c>
      <c r="L1780" s="391" t="str">
        <f>IFERROR(VLOOKUP(N1775,Marks,20,0),"")</f>
        <v/>
      </c>
      <c r="M1780" s="391" t="str">
        <f>IFERROR(VLOOKUP(N1775,Marks,21,0),"")</f>
        <v/>
      </c>
      <c r="N1780" s="117" t="str">
        <f>IFERROR(VLOOKUP(N1775,Marks,22,0),"")</f>
        <v/>
      </c>
      <c r="O1780" s="119" t="str">
        <f>IFERROR(VLOOKUP(N1775,Marks,23,0),"")</f>
        <v/>
      </c>
      <c r="P1780" s="323" t="str">
        <f>IFERROR(VLOOKUP(N1775,Marks,29,0),"")</f>
        <v/>
      </c>
      <c r="Q1780" s="770"/>
      <c r="R1780" s="122" t="str">
        <f>'Result Sheet'!$L$4</f>
        <v xml:space="preserve">हिन्दी </v>
      </c>
      <c r="S1780" s="391" t="str">
        <f>IFERROR(VLOOKUP(AD1775,Marks,11,0),"")</f>
        <v/>
      </c>
      <c r="T1780" s="391" t="str">
        <f>IFERROR(VLOOKUP(AD1775,Marks,12,0),"")</f>
        <v/>
      </c>
      <c r="U1780" s="117" t="str">
        <f>IFERROR(VLOOKUP(AD1775,Marks,13,0),"")</f>
        <v/>
      </c>
      <c r="V1780" s="391" t="str">
        <f>IFERROR(VLOOKUP(AD1775,Marks,14,0),"")</f>
        <v/>
      </c>
      <c r="W1780" s="391" t="str">
        <f>IFERROR(VLOOKUP(AD1775,Marks,15,0),"")</f>
        <v/>
      </c>
      <c r="X1780" s="391" t="str">
        <f>IFERROR(VLOOKUP(AD1775,Marks,16,0),"")</f>
        <v/>
      </c>
      <c r="Y1780" s="117" t="str">
        <f>IFERROR(VLOOKUP(AD1775,Marks,17,0),"")</f>
        <v/>
      </c>
      <c r="Z1780" s="119">
        <f>IFERROR(VLOOKUP(AD1775,Marks,18,0),"")</f>
        <v>0</v>
      </c>
      <c r="AA1780" s="391" t="str">
        <f>IFERROR(VLOOKUP(AD1775,Marks,19,0),"")</f>
        <v/>
      </c>
      <c r="AB1780" s="391" t="str">
        <f>IFERROR(VLOOKUP(AD1775,Marks,20,0),"")</f>
        <v/>
      </c>
      <c r="AC1780" s="391" t="str">
        <f>IFERROR(VLOOKUP(AD1775,Marks,21,0),"")</f>
        <v/>
      </c>
      <c r="AD1780" s="117" t="str">
        <f>IFERROR(VLOOKUP(AD1775,Marks,22,0),"")</f>
        <v/>
      </c>
      <c r="AE1780" s="119" t="str">
        <f>IFERROR(VLOOKUP(AD1775,Marks,23,0),"")</f>
        <v/>
      </c>
      <c r="AF1780" s="323" t="str">
        <f>IFERROR(VLOOKUP(AD1775,Marks,29,0),"")</f>
        <v/>
      </c>
    </row>
    <row r="1781" spans="1:32" ht="21" customHeight="1">
      <c r="A1781" s="166" t="str">
        <f>IF(N1775="","",A1780+1)</f>
        <v/>
      </c>
      <c r="B1781" s="122" t="str">
        <f>'Result Sheet'!$AE$4</f>
        <v xml:space="preserve">अंग्रेजी </v>
      </c>
      <c r="C1781" s="391" t="str">
        <f>IFERROR(VLOOKUP(N1775,Marks,30,0),"")</f>
        <v/>
      </c>
      <c r="D1781" s="391" t="str">
        <f>IFERROR(VLOOKUP(N1775,Marks,31,0),"")</f>
        <v/>
      </c>
      <c r="E1781" s="117" t="str">
        <f>IFERROR(VLOOKUP(N1775,Marks,32,0),"")</f>
        <v/>
      </c>
      <c r="F1781" s="391" t="str">
        <f>IFERROR(VLOOKUP(N1775,Marks,33,0),"")</f>
        <v/>
      </c>
      <c r="G1781" s="391" t="str">
        <f>IFERROR(VLOOKUP(N1775,Marks,34,0),"")</f>
        <v/>
      </c>
      <c r="H1781" s="391" t="str">
        <f>IFERROR(VLOOKUP(N1775,Marks,35,0),"")</f>
        <v/>
      </c>
      <c r="I1781" s="117" t="str">
        <f>IFERROR(VLOOKUP(N1775,Marks,36,0),"")</f>
        <v/>
      </c>
      <c r="J1781" s="119">
        <f>IFERROR(VLOOKUP(N1775,Marks,37,0),"")</f>
        <v>0</v>
      </c>
      <c r="K1781" s="391" t="str">
        <f>IFERROR(VLOOKUP(N1775,Marks,38,0),"")</f>
        <v/>
      </c>
      <c r="L1781" s="391" t="str">
        <f>IFERROR(VLOOKUP(N1775,Marks,39,0),"")</f>
        <v/>
      </c>
      <c r="M1781" s="391" t="str">
        <f>IFERROR(VLOOKUP(N1775,Marks,40,0),"")</f>
        <v/>
      </c>
      <c r="N1781" s="117" t="str">
        <f>IFERROR(VLOOKUP(N1775,Marks,41,0),"")</f>
        <v/>
      </c>
      <c r="O1781" s="119" t="str">
        <f>IFERROR(VLOOKUP(N1775,Marks,42,0),"")</f>
        <v/>
      </c>
      <c r="P1781" s="323" t="str">
        <f>IFERROR(VLOOKUP(N1775,Marks,48,0),"")</f>
        <v/>
      </c>
      <c r="Q1781" s="770"/>
      <c r="R1781" s="122" t="str">
        <f>'Result Sheet'!$AE$4</f>
        <v xml:space="preserve">अंग्रेजी </v>
      </c>
      <c r="S1781" s="391" t="str">
        <f>IFERROR(VLOOKUP(AD1775,Marks,30,0),"")</f>
        <v/>
      </c>
      <c r="T1781" s="391" t="str">
        <f>IFERROR(VLOOKUP(AD1775,Marks,31,0),"")</f>
        <v/>
      </c>
      <c r="U1781" s="117" t="str">
        <f>IFERROR(VLOOKUP(AD1775,Marks,32,0),"")</f>
        <v/>
      </c>
      <c r="V1781" s="391" t="str">
        <f>IFERROR(VLOOKUP(AD1775,Marks,33,0),"")</f>
        <v/>
      </c>
      <c r="W1781" s="391" t="str">
        <f>IFERROR(VLOOKUP(AD1775,Marks,34,0),"")</f>
        <v/>
      </c>
      <c r="X1781" s="391" t="str">
        <f>IFERROR(VLOOKUP(AD1775,Marks,35,0),"")</f>
        <v/>
      </c>
      <c r="Y1781" s="117" t="str">
        <f>IFERROR(VLOOKUP(AD1775,Marks,36,0),"")</f>
        <v/>
      </c>
      <c r="Z1781" s="119">
        <f>IFERROR(VLOOKUP(AD1775,Marks,37,0),"")</f>
        <v>0</v>
      </c>
      <c r="AA1781" s="391" t="str">
        <f>IFERROR(VLOOKUP(AD1775,Marks,38,0),"")</f>
        <v/>
      </c>
      <c r="AB1781" s="391" t="str">
        <f>IFERROR(VLOOKUP(AD1775,Marks,39,0),"")</f>
        <v/>
      </c>
      <c r="AC1781" s="391" t="str">
        <f>IFERROR(VLOOKUP(AD1775,Marks,40,0),"")</f>
        <v/>
      </c>
      <c r="AD1781" s="117" t="str">
        <f>IFERROR(VLOOKUP(AD1775,Marks,41,0),"")</f>
        <v/>
      </c>
      <c r="AE1781" s="119" t="str">
        <f>IFERROR(VLOOKUP(AD1775,Marks,42,0),"")</f>
        <v/>
      </c>
      <c r="AF1781" s="323" t="str">
        <f>IFERROR(VLOOKUP(AD1775,Marks,48,0),"")</f>
        <v/>
      </c>
    </row>
    <row r="1782" spans="1:32" ht="21" customHeight="1">
      <c r="A1782" s="166" t="str">
        <f>IF(N1775="","",A1781+1)</f>
        <v/>
      </c>
      <c r="B1782" s="122" t="str">
        <f>'Result Sheet'!$AX$4</f>
        <v xml:space="preserve">गणित </v>
      </c>
      <c r="C1782" s="391" t="str">
        <f>IFERROR(VLOOKUP(N1775,Marks,49,0),"")</f>
        <v/>
      </c>
      <c r="D1782" s="391" t="str">
        <f>IFERROR(VLOOKUP(N1775,Marks,50,0),"")</f>
        <v/>
      </c>
      <c r="E1782" s="117" t="str">
        <f>IFERROR(VLOOKUP(N1775,Marks,51,0),"")</f>
        <v/>
      </c>
      <c r="F1782" s="391" t="str">
        <f>IFERROR(VLOOKUP(N1775,Marks,52,0),"")</f>
        <v/>
      </c>
      <c r="G1782" s="391" t="str">
        <f>IFERROR(VLOOKUP(N1775,Marks,53,0),"")</f>
        <v/>
      </c>
      <c r="H1782" s="391" t="str">
        <f>IFERROR(VLOOKUP(N1775,Marks,54,0),"")</f>
        <v/>
      </c>
      <c r="I1782" s="117" t="str">
        <f>IFERROR(VLOOKUP(N1775,Marks,55,0),"")</f>
        <v/>
      </c>
      <c r="J1782" s="119">
        <f>IFERROR(VLOOKUP(N1775,Marks,56,0),"")</f>
        <v>0</v>
      </c>
      <c r="K1782" s="391" t="str">
        <f>IFERROR(VLOOKUP(N1775,Marks,57,0),"")</f>
        <v/>
      </c>
      <c r="L1782" s="391" t="str">
        <f>IFERROR(VLOOKUP(N1775,Marks,58,0),"")</f>
        <v/>
      </c>
      <c r="M1782" s="391" t="str">
        <f>IFERROR(VLOOKUP(N1775,Marks,59,0),"")</f>
        <v/>
      </c>
      <c r="N1782" s="117" t="str">
        <f>IFERROR(VLOOKUP(N1775,Marks,60,0),"")</f>
        <v/>
      </c>
      <c r="O1782" s="119" t="str">
        <f>IFERROR(VLOOKUP(N1775,Marks,61,0),"")</f>
        <v/>
      </c>
      <c r="P1782" s="323" t="str">
        <f>IFERROR(VLOOKUP(N1775,Marks,67,0),"")</f>
        <v/>
      </c>
      <c r="Q1782" s="770"/>
      <c r="R1782" s="122" t="str">
        <f>'Result Sheet'!$AX$4</f>
        <v xml:space="preserve">गणित </v>
      </c>
      <c r="S1782" s="391" t="str">
        <f>IFERROR(VLOOKUP(AD1775,Marks,49,0),"")</f>
        <v/>
      </c>
      <c r="T1782" s="391" t="str">
        <f>IFERROR(VLOOKUP(AD1775,Marks,50,0),"")</f>
        <v/>
      </c>
      <c r="U1782" s="117" t="str">
        <f>IFERROR(VLOOKUP(AD1775,Marks,51,0),"")</f>
        <v/>
      </c>
      <c r="V1782" s="391" t="str">
        <f>IFERROR(VLOOKUP(AD1775,Marks,52,0),"")</f>
        <v/>
      </c>
      <c r="W1782" s="391" t="str">
        <f>IFERROR(VLOOKUP(AD1775,Marks,53,0),"")</f>
        <v/>
      </c>
      <c r="X1782" s="391" t="str">
        <f>IFERROR(VLOOKUP(AD1775,Marks,54,0),"")</f>
        <v/>
      </c>
      <c r="Y1782" s="117" t="str">
        <f>IFERROR(VLOOKUP(AD1775,Marks,55,0),"")</f>
        <v/>
      </c>
      <c r="Z1782" s="119">
        <f>IFERROR(VLOOKUP(AD1775,Marks,56,0),"")</f>
        <v>0</v>
      </c>
      <c r="AA1782" s="391" t="str">
        <f>IFERROR(VLOOKUP(AD1775,Marks,57,0),"")</f>
        <v/>
      </c>
      <c r="AB1782" s="391" t="str">
        <f>IFERROR(VLOOKUP(AD1775,Marks,58,0),"")</f>
        <v/>
      </c>
      <c r="AC1782" s="391" t="str">
        <f>IFERROR(VLOOKUP(AD1775,Marks,59,0),"")</f>
        <v/>
      </c>
      <c r="AD1782" s="117" t="str">
        <f>IFERROR(VLOOKUP(AD1775,Marks,60,0),"")</f>
        <v/>
      </c>
      <c r="AE1782" s="119" t="str">
        <f>IFERROR(VLOOKUP(AD1775,Marks,61,0),"")</f>
        <v/>
      </c>
      <c r="AF1782" s="323" t="str">
        <f>IFERROR(VLOOKUP(AD1775,Marks,67,0),"")</f>
        <v/>
      </c>
    </row>
    <row r="1783" spans="1:32" ht="21" customHeight="1">
      <c r="A1783" s="166" t="str">
        <f>IF(N1775="","",A1782+1)</f>
        <v/>
      </c>
      <c r="B1783" s="122" t="str">
        <f>'Result Sheet'!$BQ$4</f>
        <v xml:space="preserve">पर्यावरण अध्ययन </v>
      </c>
      <c r="C1783" s="391" t="str">
        <f>IFERROR(VLOOKUP(N1775,Marks,68,0),"")</f>
        <v/>
      </c>
      <c r="D1783" s="391" t="str">
        <f>IFERROR(VLOOKUP(N1775,Marks,69,0),"")</f>
        <v/>
      </c>
      <c r="E1783" s="117" t="str">
        <f>IFERROR(VLOOKUP(N1775,Marks,70,0),"")</f>
        <v/>
      </c>
      <c r="F1783" s="391" t="str">
        <f>IFERROR(VLOOKUP(N1775,Marks,71,0),"")</f>
        <v/>
      </c>
      <c r="G1783" s="391" t="str">
        <f>IFERROR(VLOOKUP(N1775,Marks,72,0),"")</f>
        <v/>
      </c>
      <c r="H1783" s="391" t="str">
        <f>IFERROR(VLOOKUP(N1775,Marks,73,0),"")</f>
        <v/>
      </c>
      <c r="I1783" s="117" t="str">
        <f>IFERROR(VLOOKUP(N1775,Marks,74,0),"")</f>
        <v/>
      </c>
      <c r="J1783" s="119">
        <f>IFERROR(VLOOKUP(N1775,Marks,75,0),"")</f>
        <v>0</v>
      </c>
      <c r="K1783" s="391" t="str">
        <f>IFERROR(VLOOKUP(N1775,Marks,76,0),"")</f>
        <v/>
      </c>
      <c r="L1783" s="391" t="str">
        <f>IFERROR(VLOOKUP(N1775,Marks,77,0),"")</f>
        <v/>
      </c>
      <c r="M1783" s="391" t="str">
        <f>IFERROR(VLOOKUP(N1775,Marks,78,0),"")</f>
        <v/>
      </c>
      <c r="N1783" s="117" t="str">
        <f>IFERROR(VLOOKUP(N1775,Marks,79,0),"")</f>
        <v/>
      </c>
      <c r="O1783" s="119" t="str">
        <f>IFERROR(VLOOKUP(N1775,Marks,80,0),"")</f>
        <v/>
      </c>
      <c r="P1783" s="323" t="str">
        <f>IFERROR(VLOOKUP(N1775,Marks,86,0),"")</f>
        <v/>
      </c>
      <c r="Q1783" s="770"/>
      <c r="R1783" s="122" t="str">
        <f>'Result Sheet'!$BQ$4</f>
        <v xml:space="preserve">पर्यावरण अध्ययन </v>
      </c>
      <c r="S1783" s="391" t="str">
        <f>IFERROR(VLOOKUP(AD1775,Marks,68,0),"")</f>
        <v/>
      </c>
      <c r="T1783" s="391" t="str">
        <f>IFERROR(VLOOKUP(AD1775,Marks,69,0),"")</f>
        <v/>
      </c>
      <c r="U1783" s="117" t="str">
        <f>IFERROR(VLOOKUP(AD1775,Marks,70,0),"")</f>
        <v/>
      </c>
      <c r="V1783" s="391" t="str">
        <f>IFERROR(VLOOKUP(AD1775,Marks,71,0),"")</f>
        <v/>
      </c>
      <c r="W1783" s="391" t="str">
        <f>IFERROR(VLOOKUP(AD1775,Marks,72,0),"")</f>
        <v/>
      </c>
      <c r="X1783" s="391" t="str">
        <f>IFERROR(VLOOKUP(AD1775,Marks,73,0),"")</f>
        <v/>
      </c>
      <c r="Y1783" s="117" t="str">
        <f>IFERROR(VLOOKUP(AD1775,Marks,74,0),"")</f>
        <v/>
      </c>
      <c r="Z1783" s="119">
        <f>IFERROR(VLOOKUP(AD1775,Marks,75,0),"")</f>
        <v>0</v>
      </c>
      <c r="AA1783" s="391" t="str">
        <f>IFERROR(VLOOKUP(AD1775,Marks,76,0),"")</f>
        <v/>
      </c>
      <c r="AB1783" s="391" t="str">
        <f>IFERROR(VLOOKUP(AD1775,Marks,77,0),"")</f>
        <v/>
      </c>
      <c r="AC1783" s="391" t="str">
        <f>IFERROR(VLOOKUP(AD1775,Marks,78,0),"")</f>
        <v/>
      </c>
      <c r="AD1783" s="117" t="str">
        <f>IFERROR(VLOOKUP(AD1775,Marks,79,0),"")</f>
        <v/>
      </c>
      <c r="AE1783" s="119" t="str">
        <f>IFERROR(VLOOKUP(AD1775,Marks,80,0),"")</f>
        <v/>
      </c>
      <c r="AF1783" s="323" t="str">
        <f>IFERROR(VLOOKUP(AD1775,Marks,86,0),"")</f>
        <v/>
      </c>
    </row>
    <row r="1784" spans="1:32" ht="25.5" customHeight="1">
      <c r="A1784" s="166" t="str">
        <f>IF(N1775="","",A1783+1)</f>
        <v/>
      </c>
      <c r="B1784" s="392" t="s">
        <v>215</v>
      </c>
      <c r="C1784" s="120" t="str">
        <f>IF(AND(C1780="",C1781="",C1782="",C1783=""),"",IF(OR(C1772=1,C1772=2),SUM(C1780:C1782),SUM(C1780:C1783)))</f>
        <v/>
      </c>
      <c r="D1784" s="120" t="str">
        <f>IF(AND(D1780="",D1781="",D1782="",D1783=""),"",IF(OR(C1772=1,C1772=2),SUM(D1780:D1782),SUM(D1780:D1783)))</f>
        <v/>
      </c>
      <c r="E1784" s="120" t="str">
        <f>IF(AND(E1780="",E1781="",E1782="",E1783=""),"",IF(OR(C1772=1,C1772=2),SUM(E1780:E1782),SUM(E1780:E1783)))</f>
        <v/>
      </c>
      <c r="F1784" s="120" t="str">
        <f>IF(AND(F1780="",F1781="",F1782="",F1783=""),"",IF(OR(C1772=1,C1772=2),SUM(F1780:F1782),SUM(F1780:F1783)))</f>
        <v/>
      </c>
      <c r="G1784" s="120" t="str">
        <f>IF(AND(G1780="",G1781="",G1782="",G1783=""),"",IF(OR(C1772=1,C1772=2),SUM(G1780:G1782),SUM(G1780:G1783)))</f>
        <v/>
      </c>
      <c r="H1784" s="120" t="str">
        <f>IF(AND(H1780="",H1781="",H1782="",H1783=""),"",IF(OR(C1772=1,C1772=2),SUM(H1780:H1782),SUM(H1780:H1783)))</f>
        <v/>
      </c>
      <c r="I1784" s="120" t="str">
        <f>IF(AND(I1780="",I1781="",I1782="",I1783=""),"",IF(OR(C1772=1,C1772=2),SUM(I1780:I1782),SUM(I1780:I1783)))</f>
        <v/>
      </c>
      <c r="J1784" s="120">
        <f>IF(AND(J1780="",J1781="",J1782="",J1783=""),"",IF(OR(C1772=1,C1772=2),SUM(J1780:J1782),SUM(J1780:J1783)))</f>
        <v>0</v>
      </c>
      <c r="K1784" s="120" t="str">
        <f>IF(AND(K1780="",K1781="",K1782="",K1783=""),"",IF(OR(C1772=1,C1772=2),SUM(K1780:K1782),SUM(K1780:K1783)))</f>
        <v/>
      </c>
      <c r="L1784" s="120" t="str">
        <f>IF(AND(L1780="",L1781="",L1782="",L1783=""),"",IF(OR(C1772=1,C1772=2),SUM(L1780:L1782),SUM(L1780:L1783)))</f>
        <v/>
      </c>
      <c r="M1784" s="120" t="str">
        <f>IF(AND(M1780="",M1781="",M1782="",M1783=""),"",IF(OR(C1772=1,C1772=2),SUM(M1780:M1782),SUM(M1780:M1783)))</f>
        <v/>
      </c>
      <c r="N1784" s="120" t="str">
        <f>IF(AND(N1780="",N1781="",N1782="",N1783=""),"",IF(OR(C1772=1,C1772=2),SUM(N1780:N1782),SUM(N1780:N1783)))</f>
        <v/>
      </c>
      <c r="O1784" s="120" t="str">
        <f>IF(AND(O1780="",O1781="",O1782="",O1783=""),"",IF(OR(C1772=1,C1772=2),SUM(O1780:O1782),SUM(O1780:O1783)))</f>
        <v/>
      </c>
      <c r="P1784" s="326" t="str">
        <f>IF(OR(N1775="",E1773="",O1784=""),"",IF(O1784&gt;=81%*P1779,"A",IF(O1784&gt;=61%*P1779,"B",IF(O1784&gt;=41%*P1779,"C",IF(O1784&gt;=21%*P1779,"D","E")))))</f>
        <v/>
      </c>
      <c r="Q1784" s="770"/>
      <c r="R1784" s="392" t="s">
        <v>215</v>
      </c>
      <c r="S1784" s="120" t="str">
        <f>IF(AND(S1780="",S1781="",S1782="",S1783=""),"",IF(OR(S1772=1,S1772=2),SUM(S1780:S1782),SUM(S1780:S1783)))</f>
        <v/>
      </c>
      <c r="T1784" s="120" t="str">
        <f>IF(AND(T1780="",T1781="",T1782="",T1783=""),"",IF(OR(S1772=1,S1772=2),SUM(T1780:T1782),SUM(T1780:T1783)))</f>
        <v/>
      </c>
      <c r="U1784" s="120" t="str">
        <f>IF(AND(U1780="",U1781="",U1782="",U1783=""),"",IF(OR(S1772=1,S1772=2),SUM(U1780:U1782),SUM(U1780:U1783)))</f>
        <v/>
      </c>
      <c r="V1784" s="120" t="str">
        <f>IF(AND(V1780="",V1781="",V1782="",V1783=""),"",IF(OR(S1772=1,S1772=2),SUM(V1780:V1782),SUM(V1780:V1783)))</f>
        <v/>
      </c>
      <c r="W1784" s="120" t="str">
        <f>IF(AND(W1780="",W1781="",W1782="",W1783=""),"",IF(OR(S1772=1,S1772=2),SUM(W1780:W1782),SUM(W1780:W1783)))</f>
        <v/>
      </c>
      <c r="X1784" s="120" t="str">
        <f>IF(AND(X1780="",X1781="",X1782="",X1783=""),"",IF(OR(S1772=1,S1772=2),SUM(X1780:X1782),SUM(X1780:X1783)))</f>
        <v/>
      </c>
      <c r="Y1784" s="120" t="str">
        <f>IF(AND(Y1780="",Y1781="",Y1782="",Y1783=""),"",IF(OR(S1772=1,S1772=2),SUM(Y1780:Y1782),SUM(Y1780:Y1783)))</f>
        <v/>
      </c>
      <c r="Z1784" s="120">
        <f>IF(AND(Z1780="",Z1781="",Z1782="",Z1783=""),"",IF(OR(S1772=1,S1772=2),SUM(Z1780:Z1782),SUM(Z1780:Z1783)))</f>
        <v>0</v>
      </c>
      <c r="AA1784" s="120" t="str">
        <f>IF(AND(AA1780="",AA1781="",AA1782="",AA1783=""),"",IF(OR(S1772=1,S1772=2),SUM(AA1780:AA1782),SUM(AA1780:AA1783)))</f>
        <v/>
      </c>
      <c r="AB1784" s="120" t="str">
        <f>IF(AND(AB1780="",AB1781="",AB1782="",AB1783=""),"",IF(OR(S1772=1,S1772=2),SUM(AB1780:AB1782),SUM(AB1780:AB1783)))</f>
        <v/>
      </c>
      <c r="AC1784" s="120" t="str">
        <f>IF(AND(AC1780="",AC1781="",AC1782="",AC1783=""),"",IF(OR(S1772=1,S1772=2),SUM(AC1780:AC1782),SUM(AC1780:AC1783)))</f>
        <v/>
      </c>
      <c r="AD1784" s="120" t="str">
        <f>IF(AND(AD1780="",AD1781="",AD1782="",AD1783=""),"",IF(OR(S1772=1,S1772=2),SUM(AD1780:AD1782),SUM(AD1780:AD1783)))</f>
        <v/>
      </c>
      <c r="AE1784" s="120" t="str">
        <f>IF(AND(AE1780="",AE1781="",AE1782="",AE1783=""),"",IF(OR(S1772=1,S1772=2),SUM(AE1780:AE1782),SUM(AE1780:AE1783)))</f>
        <v/>
      </c>
      <c r="AF1784" s="326" t="str">
        <f>IF(OR(AD1775="",U1773="",AE1784=""),"",IF(AE1784&gt;=81%*AF1779,"A",IF(AE1784&gt;=61%*AF1779,"B",IF(AE1784&gt;=41%*AF1779,"C",IF(AE1784&gt;=21%*AF1779,"D","E")))))</f>
        <v/>
      </c>
    </row>
    <row r="1785" spans="1:32" ht="9" customHeight="1">
      <c r="A1785" s="166" t="str">
        <f>IF(N1775="","",A1784+1)</f>
        <v/>
      </c>
      <c r="B1785" s="737"/>
      <c r="C1785" s="737"/>
      <c r="D1785" s="737"/>
      <c r="E1785" s="737"/>
      <c r="F1785" s="737"/>
      <c r="G1785" s="737"/>
      <c r="H1785" s="737"/>
      <c r="I1785" s="737"/>
      <c r="J1785" s="737"/>
      <c r="K1785" s="737"/>
      <c r="L1785" s="737"/>
      <c r="M1785" s="737"/>
      <c r="N1785" s="737"/>
      <c r="O1785" s="737"/>
      <c r="P1785" s="737"/>
      <c r="Q1785" s="770"/>
      <c r="R1785" s="737"/>
      <c r="S1785" s="737"/>
      <c r="T1785" s="737"/>
      <c r="U1785" s="737"/>
      <c r="V1785" s="737"/>
      <c r="W1785" s="737"/>
      <c r="X1785" s="737"/>
      <c r="Y1785" s="737"/>
      <c r="Z1785" s="737"/>
      <c r="AA1785" s="737"/>
      <c r="AB1785" s="737"/>
      <c r="AC1785" s="737"/>
      <c r="AD1785" s="737"/>
      <c r="AE1785" s="737"/>
      <c r="AF1785" s="737"/>
    </row>
    <row r="1786" spans="1:32" ht="22.5" customHeight="1">
      <c r="A1786" s="166" t="str">
        <f>IF(N1775="","",A1785+1)</f>
        <v/>
      </c>
      <c r="B1786" s="738" t="s">
        <v>213</v>
      </c>
      <c r="C1786" s="738"/>
      <c r="D1786" s="739" t="s">
        <v>229</v>
      </c>
      <c r="E1786" s="740"/>
      <c r="F1786" s="393" t="s">
        <v>186</v>
      </c>
      <c r="G1786" s="738" t="s">
        <v>213</v>
      </c>
      <c r="H1786" s="738"/>
      <c r="I1786" s="739" t="s">
        <v>229</v>
      </c>
      <c r="J1786" s="740"/>
      <c r="K1786" s="393" t="s">
        <v>186</v>
      </c>
      <c r="L1786" s="738" t="s">
        <v>213</v>
      </c>
      <c r="M1786" s="738"/>
      <c r="N1786" s="739" t="s">
        <v>229</v>
      </c>
      <c r="O1786" s="740"/>
      <c r="P1786" s="393" t="s">
        <v>186</v>
      </c>
      <c r="Q1786" s="770"/>
      <c r="R1786" s="738" t="s">
        <v>213</v>
      </c>
      <c r="S1786" s="738"/>
      <c r="T1786" s="739" t="s">
        <v>229</v>
      </c>
      <c r="U1786" s="740"/>
      <c r="V1786" s="393" t="s">
        <v>186</v>
      </c>
      <c r="W1786" s="738" t="s">
        <v>213</v>
      </c>
      <c r="X1786" s="738"/>
      <c r="Y1786" s="739" t="s">
        <v>229</v>
      </c>
      <c r="Z1786" s="740"/>
      <c r="AA1786" s="393" t="s">
        <v>186</v>
      </c>
      <c r="AB1786" s="738" t="s">
        <v>213</v>
      </c>
      <c r="AC1786" s="738"/>
      <c r="AD1786" s="739" t="s">
        <v>229</v>
      </c>
      <c r="AE1786" s="740"/>
      <c r="AF1786" s="393" t="s">
        <v>186</v>
      </c>
    </row>
    <row r="1787" spans="1:32" ht="21.75" customHeight="1">
      <c r="A1787" s="166" t="str">
        <f>IF(N1775="","",A1786+1)</f>
        <v/>
      </c>
      <c r="B1787" s="741" t="s">
        <v>221</v>
      </c>
      <c r="C1787" s="742"/>
      <c r="D1787" s="742"/>
      <c r="E1787" s="119" t="str">
        <f>IFERROR(VLOOKUP(N1775,Marks,90,0),"")</f>
        <v/>
      </c>
      <c r="F1787" s="130" t="str">
        <f>IFERROR(VLOOKUP(N1775,Marks,94,0),"")</f>
        <v/>
      </c>
      <c r="G1787" s="741" t="s">
        <v>192</v>
      </c>
      <c r="H1787" s="742"/>
      <c r="I1787" s="742"/>
      <c r="J1787" s="119" t="str">
        <f>IFERROR(VLOOKUP(N1775,Marks,98,0),"")</f>
        <v/>
      </c>
      <c r="K1787" s="130" t="str">
        <f>IFERROR(VLOOKUP(N1775,Marks,102,0),"")</f>
        <v/>
      </c>
      <c r="L1787" s="743" t="s">
        <v>193</v>
      </c>
      <c r="M1787" s="744"/>
      <c r="N1787" s="744"/>
      <c r="O1787" s="119" t="str">
        <f>IFERROR(VLOOKUP(N1775,Marks,106,0),"")</f>
        <v/>
      </c>
      <c r="P1787" s="130" t="str">
        <f>IFERROR(VLOOKUP(N1775,Marks,110,0),"")</f>
        <v/>
      </c>
      <c r="Q1787" s="770"/>
      <c r="R1787" s="740" t="s">
        <v>221</v>
      </c>
      <c r="S1787" s="740"/>
      <c r="T1787" s="740"/>
      <c r="U1787" s="119" t="str">
        <f>IFERROR(VLOOKUP(AD1775,Marks,90,0),"")</f>
        <v/>
      </c>
      <c r="V1787" s="130" t="str">
        <f>IFERROR(VLOOKUP(AD1775,Marks,94,0),"")</f>
        <v/>
      </c>
      <c r="W1787" s="740" t="s">
        <v>192</v>
      </c>
      <c r="X1787" s="740"/>
      <c r="Y1787" s="740"/>
      <c r="Z1787" s="119" t="str">
        <f>IFERROR(VLOOKUP(AD1775,Marks,98,0),"")</f>
        <v/>
      </c>
      <c r="AA1787" s="130" t="str">
        <f>IFERROR(VLOOKUP(AD1775,Marks,102,0),"")</f>
        <v/>
      </c>
      <c r="AB1787" s="745" t="s">
        <v>193</v>
      </c>
      <c r="AC1787" s="745"/>
      <c r="AD1787" s="745"/>
      <c r="AE1787" s="119" t="str">
        <f>IFERROR(VLOOKUP(AD1775,Marks,106,0),"")</f>
        <v/>
      </c>
      <c r="AF1787" s="130" t="str">
        <f>IFERROR(VLOOKUP(AD1775,Marks,110,0),"")</f>
        <v/>
      </c>
    </row>
    <row r="1788" spans="1:32" ht="21" customHeight="1">
      <c r="A1788" s="166" t="str">
        <f>IF(N1775="","",A1787+1)</f>
        <v/>
      </c>
      <c r="B1788" s="732" t="s">
        <v>216</v>
      </c>
      <c r="C1788" s="732"/>
      <c r="D1788" s="732"/>
      <c r="E1788" s="746" t="str">
        <f>IFERROR(VLOOKUP(N1775,Marks,116,0),"")</f>
        <v/>
      </c>
      <c r="F1788" s="746"/>
      <c r="G1788" s="746"/>
      <c r="H1788" s="746"/>
      <c r="I1788" s="732" t="s">
        <v>217</v>
      </c>
      <c r="J1788" s="732"/>
      <c r="K1788" s="732"/>
      <c r="L1788" s="732"/>
      <c r="M1788" s="747" t="str">
        <f>IFERROR(VLOOKUP(N1775,Marks,117,0),"")</f>
        <v/>
      </c>
      <c r="N1788" s="747"/>
      <c r="O1788" s="747"/>
      <c r="P1788" s="747"/>
      <c r="Q1788" s="770"/>
      <c r="R1788" s="732" t="s">
        <v>216</v>
      </c>
      <c r="S1788" s="732"/>
      <c r="T1788" s="732"/>
      <c r="U1788" s="746" t="str">
        <f>IFERROR(VLOOKUP(AD1775,Marks,116,0),"")</f>
        <v/>
      </c>
      <c r="V1788" s="746"/>
      <c r="W1788" s="746"/>
      <c r="X1788" s="746"/>
      <c r="Y1788" s="732" t="s">
        <v>217</v>
      </c>
      <c r="Z1788" s="732"/>
      <c r="AA1788" s="732"/>
      <c r="AB1788" s="732"/>
      <c r="AC1788" s="747" t="str">
        <f>IFERROR(VLOOKUP(AD1775,Marks,117,0),"")</f>
        <v/>
      </c>
      <c r="AD1788" s="747"/>
      <c r="AE1788" s="747"/>
      <c r="AF1788" s="747"/>
    </row>
    <row r="1789" spans="1:32" ht="21" customHeight="1">
      <c r="A1789" s="166" t="str">
        <f>IF(N1775="","",A1788+1)</f>
        <v/>
      </c>
      <c r="B1789" s="732" t="s">
        <v>218</v>
      </c>
      <c r="C1789" s="732"/>
      <c r="D1789" s="732"/>
      <c r="E1789" s="774" t="str">
        <f>IFERROR(VLOOKUP(N1775,Marks,115,0),"")</f>
        <v/>
      </c>
      <c r="F1789" s="774"/>
      <c r="G1789" s="774"/>
      <c r="H1789" s="774"/>
      <c r="I1789" s="732" t="s">
        <v>219</v>
      </c>
      <c r="J1789" s="732"/>
      <c r="K1789" s="732"/>
      <c r="L1789" s="732"/>
      <c r="M1789" s="733" t="str">
        <f>IFERROR(VLOOKUP(N1775,Marks,112,0),"")</f>
        <v/>
      </c>
      <c r="N1789" s="733"/>
      <c r="O1789" s="733"/>
      <c r="P1789" s="733"/>
      <c r="Q1789" s="770"/>
      <c r="R1789" s="732" t="s">
        <v>218</v>
      </c>
      <c r="S1789" s="732"/>
      <c r="T1789" s="732"/>
      <c r="U1789" s="774" t="str">
        <f>IFERROR(VLOOKUP(AD1775,Marks,115,0),"")</f>
        <v/>
      </c>
      <c r="V1789" s="774"/>
      <c r="W1789" s="774"/>
      <c r="X1789" s="774"/>
      <c r="Y1789" s="732" t="s">
        <v>219</v>
      </c>
      <c r="Z1789" s="732"/>
      <c r="AA1789" s="732"/>
      <c r="AB1789" s="732"/>
      <c r="AC1789" s="733" t="str">
        <f>IFERROR(VLOOKUP(AD1775,Marks,112,0),"")</f>
        <v/>
      </c>
      <c r="AD1789" s="733"/>
      <c r="AE1789" s="733"/>
      <c r="AF1789" s="733"/>
    </row>
    <row r="1790" spans="1:32" ht="21" customHeight="1">
      <c r="A1790" s="166" t="str">
        <f>IF(N1775="","",A1789+1)</f>
        <v/>
      </c>
      <c r="B1790" s="732" t="s">
        <v>220</v>
      </c>
      <c r="C1790" s="732"/>
      <c r="D1790" s="732"/>
      <c r="E1790" s="324" t="str">
        <f>IFERROR(VLOOKUP(N1775,Marks,113,0),"")</f>
        <v/>
      </c>
      <c r="F1790" s="325" t="s">
        <v>341</v>
      </c>
      <c r="G1790" s="734" t="str">
        <f>IF(OR(N1775="",E1773="",O1784=""),"",IF(O1784&gt;=81%*P1779,"A",IF(O1784&gt;=61%*P1779,"B",IF(O1784&gt;=41%*P1779,"C",IF(O1784&gt;=21%*P1779,"D","E")))))</f>
        <v/>
      </c>
      <c r="H1790" s="734"/>
      <c r="I1790" s="732" t="s">
        <v>222</v>
      </c>
      <c r="J1790" s="732"/>
      <c r="K1790" s="732"/>
      <c r="L1790" s="732"/>
      <c r="M1790" s="769" t="str">
        <f>IFERROR(VLOOKUP(N1775,Marks,114,0),"")</f>
        <v/>
      </c>
      <c r="N1790" s="769"/>
      <c r="O1790" s="769"/>
      <c r="P1790" s="769"/>
      <c r="Q1790" s="770"/>
      <c r="R1790" s="732" t="s">
        <v>220</v>
      </c>
      <c r="S1790" s="732"/>
      <c r="T1790" s="732"/>
      <c r="U1790" s="324" t="str">
        <f>IFERROR(VLOOKUP(AD1775,Marks,113,0),"")</f>
        <v/>
      </c>
      <c r="V1790" s="325" t="s">
        <v>341</v>
      </c>
      <c r="W1790" s="734" t="str">
        <f>IF(OR(AD1775="",U1773="",AE1784=""),"",IF(AE1784&gt;=81%*AF1779,"A",IF(AE1784&gt;=61%*AF1779,"B",IF(AE1784&gt;=41%*AF1779,"C",IF(AE1784&gt;=21%*AF1779,"D","E")))))</f>
        <v/>
      </c>
      <c r="X1790" s="734"/>
      <c r="Y1790" s="732" t="s">
        <v>222</v>
      </c>
      <c r="Z1790" s="732"/>
      <c r="AA1790" s="732"/>
      <c r="AB1790" s="732"/>
      <c r="AC1790" s="769" t="str">
        <f>IFERROR(VLOOKUP(AD1775,Marks,114,0),"")</f>
        <v/>
      </c>
      <c r="AD1790" s="769"/>
      <c r="AE1790" s="769"/>
      <c r="AF1790" s="769"/>
    </row>
    <row r="1791" spans="1:32" ht="21" customHeight="1">
      <c r="A1791" s="166" t="str">
        <f>IF(N1775="","",A1790+1)</f>
        <v/>
      </c>
      <c r="B1791" s="768" t="s">
        <v>228</v>
      </c>
      <c r="C1791" s="768"/>
      <c r="D1791" s="768"/>
      <c r="E1791" s="735">
        <f>'Master sheet'!$C$10</f>
        <v>44697</v>
      </c>
      <c r="F1791" s="735"/>
      <c r="G1791" s="735"/>
      <c r="H1791" s="318"/>
      <c r="I1791" s="121"/>
      <c r="J1791" s="121"/>
      <c r="K1791" s="76"/>
      <c r="L1791" s="121"/>
      <c r="M1791" s="121"/>
      <c r="N1791" s="121"/>
      <c r="O1791" s="121"/>
      <c r="P1791" s="121"/>
      <c r="Q1791" s="770"/>
      <c r="R1791" s="768" t="s">
        <v>228</v>
      </c>
      <c r="S1791" s="768"/>
      <c r="T1791" s="768"/>
      <c r="U1791" s="735">
        <f>'Master sheet'!$C$10</f>
        <v>44697</v>
      </c>
      <c r="V1791" s="735"/>
      <c r="W1791" s="735"/>
      <c r="X1791" s="121"/>
      <c r="Y1791" s="121"/>
      <c r="Z1791" s="121"/>
      <c r="AA1791" s="76"/>
      <c r="AB1791" s="121"/>
      <c r="AC1791" s="121"/>
      <c r="AD1791" s="121"/>
      <c r="AE1791" s="121"/>
      <c r="AF1791" s="121"/>
    </row>
    <row r="1792" spans="1:32" ht="43.5" customHeight="1">
      <c r="A1792" s="166" t="str">
        <f>IF(N1775="","",A1791+1)</f>
        <v/>
      </c>
      <c r="B1792" s="755" t="str">
        <f>IF(AND(C1772=1),CONCATENATE("( ",UPPER('Master sheet'!$F$10)," )"),IF(AND(C1772=2),CONCATENATE("( ",UPPER('Master sheet'!$F$18)," )"),IF(AND(C1772=3),CONCATENATE("( ",UPPER('Master sheet'!$J$10)," )"),IF(AND(C1772=4),CONCATENATE("( ",UPPER('Master sheet'!$J$18)," )"),""))))</f>
        <v/>
      </c>
      <c r="C1792" s="755"/>
      <c r="D1792" s="755"/>
      <c r="E1792" s="755"/>
      <c r="F1792" s="756" t="str">
        <f>IF(AND(N1775=""),"",CONCATENATE("(",'Master sheet'!$C$14," )"))</f>
        <v/>
      </c>
      <c r="G1792" s="756"/>
      <c r="H1792" s="756"/>
      <c r="I1792" s="756"/>
      <c r="J1792" s="756"/>
      <c r="K1792" s="756" t="str">
        <f>IF(AND(N1775=""),"",CONCATENATE("(",'Master sheet'!$C$12," )"))</f>
        <v/>
      </c>
      <c r="L1792" s="756"/>
      <c r="M1792" s="756"/>
      <c r="N1792" s="756"/>
      <c r="O1792" s="756"/>
      <c r="P1792" s="756"/>
      <c r="Q1792" s="770"/>
      <c r="R1792" s="755" t="str">
        <f>IF(AND(S1772=1),CONCATENATE("( ",UPPER('Master sheet'!$F$10)," )"),IF(AND(S1772=2),CONCATENATE("( ",UPPER('Master sheet'!$F$18)," )"),IF(AND(S1772=3),CONCATENATE("( ",UPPER('Master sheet'!$J$10)," )"),IF(AND(S1772=4),CONCATENATE("( ",UPPER('Master sheet'!$J$18)," )"),""))))</f>
        <v/>
      </c>
      <c r="S1792" s="755"/>
      <c r="T1792" s="755"/>
      <c r="U1792" s="755"/>
      <c r="V1792" s="756" t="str">
        <f>IF(AND(AD1775=""),"",CONCATENATE("(",'Master sheet'!$C$14," )"))</f>
        <v/>
      </c>
      <c r="W1792" s="756"/>
      <c r="X1792" s="756"/>
      <c r="Y1792" s="756"/>
      <c r="Z1792" s="756"/>
      <c r="AA1792" s="756" t="str">
        <f>IF(AND(AD1775=""),"",CONCATENATE("(",'Master sheet'!$C$12," )"))</f>
        <v/>
      </c>
      <c r="AB1792" s="756"/>
      <c r="AC1792" s="756"/>
      <c r="AD1792" s="756"/>
      <c r="AE1792" s="756"/>
      <c r="AF1792" s="756"/>
    </row>
    <row r="1793" spans="1:32" ht="21.75" customHeight="1">
      <c r="A1793" s="166" t="str">
        <f>IF(N1775="","",A1792+1)</f>
        <v/>
      </c>
      <c r="B1793" s="757" t="s">
        <v>223</v>
      </c>
      <c r="C1793" s="757"/>
      <c r="D1793" s="757"/>
      <c r="E1793" s="757"/>
      <c r="F1793" s="758" t="s">
        <v>224</v>
      </c>
      <c r="G1793" s="758"/>
      <c r="H1793" s="758"/>
      <c r="I1793" s="758"/>
      <c r="J1793" s="758"/>
      <c r="K1793" s="757" t="s">
        <v>225</v>
      </c>
      <c r="L1793" s="757"/>
      <c r="M1793" s="757"/>
      <c r="N1793" s="757"/>
      <c r="O1793" s="757"/>
      <c r="P1793" s="757"/>
      <c r="Q1793" s="770"/>
      <c r="R1793" s="757" t="s">
        <v>223</v>
      </c>
      <c r="S1793" s="757"/>
      <c r="T1793" s="757"/>
      <c r="U1793" s="757"/>
      <c r="V1793" s="758" t="s">
        <v>224</v>
      </c>
      <c r="W1793" s="758"/>
      <c r="X1793" s="758"/>
      <c r="Y1793" s="758"/>
      <c r="Z1793" s="758"/>
      <c r="AA1793" s="757" t="s">
        <v>225</v>
      </c>
      <c r="AB1793" s="757"/>
      <c r="AC1793" s="757"/>
      <c r="AD1793" s="757"/>
      <c r="AE1793" s="757"/>
      <c r="AF1793" s="757"/>
    </row>
    <row r="1795" spans="1:32" ht="21.9" customHeight="1">
      <c r="A1795" s="165" t="str">
        <f>IF(N1801="","",1)</f>
        <v/>
      </c>
      <c r="B1795" s="759" t="s">
        <v>203</v>
      </c>
      <c r="C1795" s="759"/>
      <c r="D1795" s="759"/>
      <c r="E1795" s="759"/>
      <c r="F1795" s="759"/>
      <c r="G1795" s="759"/>
      <c r="H1795" s="759"/>
      <c r="I1795" s="759"/>
      <c r="J1795" s="759"/>
      <c r="K1795" s="759"/>
      <c r="L1795" s="759"/>
      <c r="M1795" s="759"/>
      <c r="N1795" s="759"/>
      <c r="O1795" s="759"/>
      <c r="P1795" s="759"/>
      <c r="Q1795" s="770" t="s">
        <v>249</v>
      </c>
      <c r="R1795" s="759" t="s">
        <v>203</v>
      </c>
      <c r="S1795" s="759"/>
      <c r="T1795" s="759"/>
      <c r="U1795" s="759"/>
      <c r="V1795" s="759"/>
      <c r="W1795" s="759"/>
      <c r="X1795" s="759"/>
      <c r="Y1795" s="759"/>
      <c r="Z1795" s="759"/>
      <c r="AA1795" s="759"/>
      <c r="AB1795" s="759"/>
      <c r="AC1795" s="759"/>
      <c r="AD1795" s="759"/>
      <c r="AE1795" s="759"/>
      <c r="AF1795" s="759"/>
    </row>
    <row r="1796" spans="1:32" ht="21.9" customHeight="1">
      <c r="A1796" s="166" t="str">
        <f>IF(N1801="","",A1795+1)</f>
        <v/>
      </c>
      <c r="B1796" s="771" t="s">
        <v>204</v>
      </c>
      <c r="C1796" s="771"/>
      <c r="D1796" s="771"/>
      <c r="E1796" s="771"/>
      <c r="F1796" s="771"/>
      <c r="G1796" s="771"/>
      <c r="H1796" s="771"/>
      <c r="I1796" s="771"/>
      <c r="J1796" s="771"/>
      <c r="K1796" s="771"/>
      <c r="L1796" s="771"/>
      <c r="M1796" s="771"/>
      <c r="N1796" s="771"/>
      <c r="O1796" s="771"/>
      <c r="P1796" s="771"/>
      <c r="Q1796" s="770"/>
      <c r="R1796" s="771" t="s">
        <v>204</v>
      </c>
      <c r="S1796" s="771"/>
      <c r="T1796" s="771"/>
      <c r="U1796" s="771"/>
      <c r="V1796" s="771"/>
      <c r="W1796" s="771"/>
      <c r="X1796" s="771"/>
      <c r="Y1796" s="771"/>
      <c r="Z1796" s="771"/>
      <c r="AA1796" s="771"/>
      <c r="AB1796" s="771"/>
      <c r="AC1796" s="771"/>
      <c r="AD1796" s="771"/>
      <c r="AE1796" s="771"/>
      <c r="AF1796" s="771"/>
    </row>
    <row r="1797" spans="1:32" ht="21.9" customHeight="1">
      <c r="A1797" s="166" t="str">
        <f>IF(N1801="","",A1796+1)</f>
        <v/>
      </c>
      <c r="B1797" s="772" t="s">
        <v>168</v>
      </c>
      <c r="C1797" s="772"/>
      <c r="D1797" s="772"/>
      <c r="E1797" s="773" t="str">
        <f>IF(AND(N1801=""),"",'Result Sheet'!$F$2)</f>
        <v/>
      </c>
      <c r="F1797" s="773"/>
      <c r="G1797" s="773"/>
      <c r="H1797" s="773"/>
      <c r="I1797" s="773"/>
      <c r="J1797" s="773"/>
      <c r="K1797" s="773"/>
      <c r="L1797" s="773"/>
      <c r="M1797" s="773"/>
      <c r="N1797" s="773"/>
      <c r="O1797" s="773"/>
      <c r="P1797" s="773"/>
      <c r="Q1797" s="770"/>
      <c r="R1797" s="772" t="s">
        <v>168</v>
      </c>
      <c r="S1797" s="772"/>
      <c r="T1797" s="772"/>
      <c r="U1797" s="773" t="str">
        <f>IF(AND(AD1801=""),"",'Result Sheet'!$F$2)</f>
        <v/>
      </c>
      <c r="V1797" s="773"/>
      <c r="W1797" s="773"/>
      <c r="X1797" s="773"/>
      <c r="Y1797" s="773"/>
      <c r="Z1797" s="773"/>
      <c r="AA1797" s="773"/>
      <c r="AB1797" s="773"/>
      <c r="AC1797" s="773"/>
      <c r="AD1797" s="773"/>
      <c r="AE1797" s="773"/>
      <c r="AF1797" s="773"/>
    </row>
    <row r="1798" spans="1:32" ht="21.9" customHeight="1">
      <c r="A1798" s="166" t="str">
        <f>IF(N1801="","",A1797+1)</f>
        <v/>
      </c>
      <c r="B1798" s="164" t="s">
        <v>169</v>
      </c>
      <c r="C1798" s="748" t="str">
        <f>IFERROR(VLOOKUP(N1801,Marks,2,0),"")</f>
        <v/>
      </c>
      <c r="D1798" s="748"/>
      <c r="E1798" s="766" t="s">
        <v>212</v>
      </c>
      <c r="F1798" s="766"/>
      <c r="G1798" s="766"/>
      <c r="H1798" s="748" t="str">
        <f>IFERROR(VLOOKUP(N1801,Marks,3,0),"")</f>
        <v/>
      </c>
      <c r="I1798" s="748"/>
      <c r="J1798" s="749" t="s">
        <v>205</v>
      </c>
      <c r="K1798" s="749"/>
      <c r="L1798" s="749"/>
      <c r="M1798" s="749"/>
      <c r="N1798" s="750" t="str">
        <f>IF(AND(N1801=""),"",'Marks Entry 1st'!$I$2)</f>
        <v/>
      </c>
      <c r="O1798" s="750"/>
      <c r="P1798" s="750"/>
      <c r="Q1798" s="770"/>
      <c r="R1798" s="164" t="s">
        <v>169</v>
      </c>
      <c r="S1798" s="748" t="str">
        <f>IFERROR(VLOOKUP(AD1801,Marks,2,0),"")</f>
        <v/>
      </c>
      <c r="T1798" s="748"/>
      <c r="U1798" s="766" t="s">
        <v>212</v>
      </c>
      <c r="V1798" s="766"/>
      <c r="W1798" s="766"/>
      <c r="X1798" s="748" t="str">
        <f>IFERROR(VLOOKUP(AD1801,Marks,3,0),"")</f>
        <v/>
      </c>
      <c r="Y1798" s="748"/>
      <c r="Z1798" s="749" t="s">
        <v>205</v>
      </c>
      <c r="AA1798" s="749"/>
      <c r="AB1798" s="749"/>
      <c r="AC1798" s="749"/>
      <c r="AD1798" s="750" t="str">
        <f>IF(AND(AD1801=""),"",'Marks Entry 1st'!$I$2)</f>
        <v/>
      </c>
      <c r="AE1798" s="750"/>
      <c r="AF1798" s="750"/>
    </row>
    <row r="1799" spans="1:32" ht="21.9" customHeight="1">
      <c r="A1799" s="166" t="str">
        <f>IF(N1801="","",A1798+1)</f>
        <v/>
      </c>
      <c r="B1799" s="751" t="s">
        <v>206</v>
      </c>
      <c r="C1799" s="751"/>
      <c r="D1799" s="751"/>
      <c r="E1799" s="752" t="str">
        <f>IFERROR(VLOOKUP(N1801,Marks,6,0),"")</f>
        <v/>
      </c>
      <c r="F1799" s="752"/>
      <c r="G1799" s="752"/>
      <c r="H1799" s="752"/>
      <c r="I1799" s="752"/>
      <c r="J1799" s="753" t="s">
        <v>209</v>
      </c>
      <c r="K1799" s="753"/>
      <c r="L1799" s="753"/>
      <c r="M1799" s="753"/>
      <c r="N1799" s="754" t="str">
        <f>IFERROR(VLOOKUP(N1801,Marks,5,0),"")</f>
        <v/>
      </c>
      <c r="O1799" s="754"/>
      <c r="P1799" s="754"/>
      <c r="Q1799" s="770"/>
      <c r="R1799" s="751" t="s">
        <v>206</v>
      </c>
      <c r="S1799" s="751"/>
      <c r="T1799" s="751"/>
      <c r="U1799" s="752" t="str">
        <f>IFERROR(VLOOKUP(AD1801,Marks,6,0),"")</f>
        <v/>
      </c>
      <c r="V1799" s="752"/>
      <c r="W1799" s="752"/>
      <c r="X1799" s="752"/>
      <c r="Y1799" s="752"/>
      <c r="Z1799" s="753" t="s">
        <v>209</v>
      </c>
      <c r="AA1799" s="753"/>
      <c r="AB1799" s="753"/>
      <c r="AC1799" s="753"/>
      <c r="AD1799" s="754" t="str">
        <f>IFERROR(VLOOKUP(AD1801,Marks,5,0),"")</f>
        <v/>
      </c>
      <c r="AE1799" s="754"/>
      <c r="AF1799" s="754"/>
    </row>
    <row r="1800" spans="1:32" ht="21.9" customHeight="1">
      <c r="A1800" s="166" t="str">
        <f>IF(N1801="","",A1799+1)</f>
        <v/>
      </c>
      <c r="B1800" s="751" t="s">
        <v>207</v>
      </c>
      <c r="C1800" s="751"/>
      <c r="D1800" s="751"/>
      <c r="E1800" s="752" t="str">
        <f>IFERROR(VLOOKUP(N1801,Marks,7,0),"")</f>
        <v/>
      </c>
      <c r="F1800" s="752"/>
      <c r="G1800" s="752"/>
      <c r="H1800" s="752"/>
      <c r="I1800" s="752"/>
      <c r="J1800" s="753" t="s">
        <v>210</v>
      </c>
      <c r="K1800" s="753"/>
      <c r="L1800" s="753"/>
      <c r="M1800" s="753"/>
      <c r="N1800" s="767" t="str">
        <f>IFERROR(VLOOKUP(N1801,Marks,4,0),"")</f>
        <v/>
      </c>
      <c r="O1800" s="767"/>
      <c r="P1800" s="767"/>
      <c r="Q1800" s="770"/>
      <c r="R1800" s="751" t="s">
        <v>207</v>
      </c>
      <c r="S1800" s="751"/>
      <c r="T1800" s="751"/>
      <c r="U1800" s="752" t="str">
        <f>IFERROR(VLOOKUP(AD1801,Marks,7,0),"")</f>
        <v/>
      </c>
      <c r="V1800" s="752"/>
      <c r="W1800" s="752"/>
      <c r="X1800" s="752"/>
      <c r="Y1800" s="752"/>
      <c r="Z1800" s="753" t="s">
        <v>210</v>
      </c>
      <c r="AA1800" s="753"/>
      <c r="AB1800" s="753"/>
      <c r="AC1800" s="753"/>
      <c r="AD1800" s="767" t="str">
        <f>IFERROR(VLOOKUP(AD1801,Marks,4,0),"")</f>
        <v/>
      </c>
      <c r="AE1800" s="767"/>
      <c r="AF1800" s="767"/>
    </row>
    <row r="1801" spans="1:32" ht="21.9" customHeight="1">
      <c r="A1801" s="166" t="str">
        <f>IF(N1801="","",A1800+1)</f>
        <v/>
      </c>
      <c r="B1801" s="751" t="s">
        <v>208</v>
      </c>
      <c r="C1801" s="751"/>
      <c r="D1801" s="751"/>
      <c r="E1801" s="752" t="str">
        <f>IFERROR(VLOOKUP(N1801,Marks,8,0),"")</f>
        <v/>
      </c>
      <c r="F1801" s="752"/>
      <c r="G1801" s="752"/>
      <c r="H1801" s="752"/>
      <c r="I1801" s="752"/>
      <c r="J1801" s="753" t="s">
        <v>211</v>
      </c>
      <c r="K1801" s="753"/>
      <c r="L1801" s="753"/>
      <c r="M1801" s="753"/>
      <c r="N1801" s="760" t="str">
        <f>IF(AD1775="","",IF(AND(AD1775+1&gt;$AN$6),"",AD1775+1))</f>
        <v/>
      </c>
      <c r="O1801" s="760"/>
      <c r="P1801" s="760"/>
      <c r="Q1801" s="770"/>
      <c r="R1801" s="751" t="s">
        <v>208</v>
      </c>
      <c r="S1801" s="751"/>
      <c r="T1801" s="751"/>
      <c r="U1801" s="752" t="str">
        <f>IFERROR(VLOOKUP(AD1801,Marks,8,0),"")</f>
        <v/>
      </c>
      <c r="V1801" s="752"/>
      <c r="W1801" s="752"/>
      <c r="X1801" s="752"/>
      <c r="Y1801" s="752"/>
      <c r="Z1801" s="753" t="s">
        <v>211</v>
      </c>
      <c r="AA1801" s="753"/>
      <c r="AB1801" s="753"/>
      <c r="AC1801" s="753"/>
      <c r="AD1801" s="761" t="str">
        <f>IF(N1801="","",IF(AND(N1801+1&gt;$AN$6),"",N1801+1))</f>
        <v/>
      </c>
      <c r="AE1801" s="761"/>
      <c r="AF1801" s="761"/>
    </row>
    <row r="1802" spans="1:32" ht="9" customHeight="1">
      <c r="A1802" s="166" t="str">
        <f>IF(N1801="","",A1801+1)</f>
        <v/>
      </c>
      <c r="B1802" s="123"/>
      <c r="C1802" s="123"/>
      <c r="D1802" s="123"/>
      <c r="E1802" s="124"/>
      <c r="F1802" s="124"/>
      <c r="G1802" s="124"/>
      <c r="H1802" s="123"/>
      <c r="I1802" s="123"/>
      <c r="J1802" s="125"/>
      <c r="K1802" s="125"/>
      <c r="L1802" s="125"/>
      <c r="M1802" s="76"/>
      <c r="N1802" s="76"/>
      <c r="O1802" s="76"/>
      <c r="P1802" s="76"/>
      <c r="Q1802" s="770"/>
      <c r="R1802" s="123"/>
      <c r="S1802" s="123"/>
      <c r="T1802" s="123"/>
      <c r="U1802" s="124"/>
      <c r="V1802" s="124"/>
      <c r="W1802" s="124"/>
      <c r="X1802" s="123"/>
      <c r="Y1802" s="123"/>
      <c r="Z1802" s="125"/>
      <c r="AA1802" s="125"/>
      <c r="AB1802" s="125"/>
      <c r="AC1802" s="76"/>
      <c r="AD1802" s="76"/>
      <c r="AE1802" s="76"/>
      <c r="AF1802" s="76"/>
    </row>
    <row r="1803" spans="1:32" ht="21" customHeight="1">
      <c r="A1803" s="166" t="str">
        <f>IF(N1801="","",A1802+1)</f>
        <v/>
      </c>
      <c r="B1803" s="762" t="s">
        <v>213</v>
      </c>
      <c r="C1803" s="610" t="s">
        <v>214</v>
      </c>
      <c r="D1803" s="610"/>
      <c r="E1803" s="610"/>
      <c r="F1803" s="763" t="s">
        <v>13</v>
      </c>
      <c r="G1803" s="764"/>
      <c r="H1803" s="764"/>
      <c r="I1803" s="765"/>
      <c r="J1803" s="613" t="s">
        <v>184</v>
      </c>
      <c r="K1803" s="614" t="s">
        <v>167</v>
      </c>
      <c r="L1803" s="615"/>
      <c r="M1803" s="615"/>
      <c r="N1803" s="616"/>
      <c r="O1803" s="580" t="s">
        <v>185</v>
      </c>
      <c r="P1803" s="581" t="s">
        <v>186</v>
      </c>
      <c r="Q1803" s="770"/>
      <c r="R1803" s="762" t="s">
        <v>213</v>
      </c>
      <c r="S1803" s="610" t="s">
        <v>214</v>
      </c>
      <c r="T1803" s="610"/>
      <c r="U1803" s="610"/>
      <c r="V1803" s="763" t="s">
        <v>13</v>
      </c>
      <c r="W1803" s="764"/>
      <c r="X1803" s="764"/>
      <c r="Y1803" s="765"/>
      <c r="Z1803" s="613" t="s">
        <v>184</v>
      </c>
      <c r="AA1803" s="614" t="s">
        <v>167</v>
      </c>
      <c r="AB1803" s="615"/>
      <c r="AC1803" s="615"/>
      <c r="AD1803" s="616"/>
      <c r="AE1803" s="580" t="s">
        <v>185</v>
      </c>
      <c r="AF1803" s="581" t="s">
        <v>186</v>
      </c>
    </row>
    <row r="1804" spans="1:32" ht="90.75" customHeight="1">
      <c r="A1804" s="166" t="str">
        <f>IF(N1801="","",A1803+1)</f>
        <v/>
      </c>
      <c r="B1804" s="762"/>
      <c r="C1804" s="171" t="s">
        <v>11</v>
      </c>
      <c r="D1804" s="171" t="s">
        <v>180</v>
      </c>
      <c r="E1804" s="171" t="s">
        <v>108</v>
      </c>
      <c r="F1804" s="171" t="s">
        <v>182</v>
      </c>
      <c r="G1804" s="171" t="s">
        <v>183</v>
      </c>
      <c r="H1804" s="305" t="s">
        <v>10</v>
      </c>
      <c r="I1804" s="171" t="s">
        <v>108</v>
      </c>
      <c r="J1804" s="613"/>
      <c r="K1804" s="172" t="s">
        <v>182</v>
      </c>
      <c r="L1804" s="172" t="s">
        <v>183</v>
      </c>
      <c r="M1804" s="173" t="s">
        <v>10</v>
      </c>
      <c r="N1804" s="171" t="s">
        <v>108</v>
      </c>
      <c r="O1804" s="580"/>
      <c r="P1804" s="736"/>
      <c r="Q1804" s="770"/>
      <c r="R1804" s="762"/>
      <c r="S1804" s="171" t="s">
        <v>11</v>
      </c>
      <c r="T1804" s="171" t="s">
        <v>180</v>
      </c>
      <c r="U1804" s="171" t="s">
        <v>108</v>
      </c>
      <c r="V1804" s="171" t="s">
        <v>182</v>
      </c>
      <c r="W1804" s="171" t="s">
        <v>183</v>
      </c>
      <c r="X1804" s="305" t="s">
        <v>10</v>
      </c>
      <c r="Y1804" s="171" t="s">
        <v>108</v>
      </c>
      <c r="Z1804" s="613"/>
      <c r="AA1804" s="172" t="s">
        <v>182</v>
      </c>
      <c r="AB1804" s="172" t="s">
        <v>183</v>
      </c>
      <c r="AC1804" s="173" t="s">
        <v>10</v>
      </c>
      <c r="AD1804" s="171" t="s">
        <v>108</v>
      </c>
      <c r="AE1804" s="580"/>
      <c r="AF1804" s="736">
        <v>0</v>
      </c>
    </row>
    <row r="1805" spans="1:32" ht="18.75" customHeight="1">
      <c r="A1805" s="166" t="str">
        <f>IF(N1801="","",A1804+1)</f>
        <v/>
      </c>
      <c r="B1805" s="762"/>
      <c r="C1805" s="390">
        <v>20</v>
      </c>
      <c r="D1805" s="390">
        <v>20</v>
      </c>
      <c r="E1805" s="116">
        <v>40</v>
      </c>
      <c r="F1805" s="390">
        <v>30</v>
      </c>
      <c r="G1805" s="390">
        <v>18</v>
      </c>
      <c r="H1805" s="390">
        <v>12</v>
      </c>
      <c r="I1805" s="116">
        <v>60</v>
      </c>
      <c r="J1805" s="118">
        <v>100</v>
      </c>
      <c r="K1805" s="390">
        <v>50</v>
      </c>
      <c r="L1805" s="390">
        <v>30</v>
      </c>
      <c r="M1805" s="390">
        <v>20</v>
      </c>
      <c r="N1805" s="116">
        <v>100</v>
      </c>
      <c r="O1805" s="118">
        <v>200</v>
      </c>
      <c r="P1805" s="775" t="str">
        <f>IF(AND(N1801="",C1798="",E1799="",N1799=""),"",IF(OR(C1798=1,C1798=2),600,800))</f>
        <v/>
      </c>
      <c r="Q1805" s="770"/>
      <c r="R1805" s="762"/>
      <c r="S1805" s="390">
        <v>20</v>
      </c>
      <c r="T1805" s="390">
        <v>20</v>
      </c>
      <c r="U1805" s="116">
        <v>40</v>
      </c>
      <c r="V1805" s="390">
        <v>30</v>
      </c>
      <c r="W1805" s="390">
        <v>18</v>
      </c>
      <c r="X1805" s="390">
        <v>12</v>
      </c>
      <c r="Y1805" s="116">
        <v>60</v>
      </c>
      <c r="Z1805" s="118">
        <v>100</v>
      </c>
      <c r="AA1805" s="390">
        <v>50</v>
      </c>
      <c r="AB1805" s="390">
        <v>30</v>
      </c>
      <c r="AC1805" s="390">
        <v>20</v>
      </c>
      <c r="AD1805" s="116">
        <v>100</v>
      </c>
      <c r="AE1805" s="118">
        <v>200</v>
      </c>
      <c r="AF1805" s="775" t="str">
        <f>IF(AND(AD1801="",S1798="",U1799="",AD1799=""),"",IF(OR(S1798=1,S1798=2),600,800))</f>
        <v/>
      </c>
    </row>
    <row r="1806" spans="1:32" ht="21" customHeight="1">
      <c r="A1806" s="166" t="str">
        <f>IF(N1801="","",A1805+1)</f>
        <v/>
      </c>
      <c r="B1806" s="122" t="str">
        <f>'Result Sheet'!$L$4</f>
        <v xml:space="preserve">हिन्दी </v>
      </c>
      <c r="C1806" s="391" t="str">
        <f>IFERROR(VLOOKUP(N1801,Marks,11,0),"")</f>
        <v/>
      </c>
      <c r="D1806" s="391" t="str">
        <f>IFERROR(VLOOKUP(N1801,Marks,12,0),"")</f>
        <v/>
      </c>
      <c r="E1806" s="117" t="str">
        <f>IFERROR(VLOOKUP(N1801,Marks,13,0),"")</f>
        <v/>
      </c>
      <c r="F1806" s="391" t="str">
        <f>IFERROR(VLOOKUP(N1801,Marks,14,0),"")</f>
        <v/>
      </c>
      <c r="G1806" s="391" t="str">
        <f>IFERROR(VLOOKUP(N1801,Marks,15,0),"")</f>
        <v/>
      </c>
      <c r="H1806" s="391" t="str">
        <f>IFERROR(VLOOKUP(N1801,Marks,16,0),"")</f>
        <v/>
      </c>
      <c r="I1806" s="117" t="str">
        <f>IFERROR(VLOOKUP(N1801,Marks,17,0),"")</f>
        <v/>
      </c>
      <c r="J1806" s="119">
        <f>IFERROR(VLOOKUP(N1801,Marks,18,0),"")</f>
        <v>0</v>
      </c>
      <c r="K1806" s="391" t="str">
        <f>IFERROR(VLOOKUP(N1801,Marks,19,0),"")</f>
        <v/>
      </c>
      <c r="L1806" s="391" t="str">
        <f>IFERROR(VLOOKUP(N1801,Marks,20,0),"")</f>
        <v/>
      </c>
      <c r="M1806" s="391" t="str">
        <f>IFERROR(VLOOKUP(N1801,Marks,21,0),"")</f>
        <v/>
      </c>
      <c r="N1806" s="117" t="str">
        <f>IFERROR(VLOOKUP(N1801,Marks,22,0),"")</f>
        <v/>
      </c>
      <c r="O1806" s="119" t="str">
        <f>IFERROR(VLOOKUP(N1801,Marks,23,0),"")</f>
        <v/>
      </c>
      <c r="P1806" s="323" t="str">
        <f>IFERROR(VLOOKUP(N1801,Marks,29,0),"")</f>
        <v/>
      </c>
      <c r="Q1806" s="770"/>
      <c r="R1806" s="122" t="str">
        <f>'Result Sheet'!$L$4</f>
        <v xml:space="preserve">हिन्दी </v>
      </c>
      <c r="S1806" s="391" t="str">
        <f>IFERROR(VLOOKUP(AD1801,Marks,11,0),"")</f>
        <v/>
      </c>
      <c r="T1806" s="391" t="str">
        <f>IFERROR(VLOOKUP(AD1801,Marks,12,0),"")</f>
        <v/>
      </c>
      <c r="U1806" s="117" t="str">
        <f>IFERROR(VLOOKUP(AD1801,Marks,13,0),"")</f>
        <v/>
      </c>
      <c r="V1806" s="391" t="str">
        <f>IFERROR(VLOOKUP(AD1801,Marks,14,0),"")</f>
        <v/>
      </c>
      <c r="W1806" s="391" t="str">
        <f>IFERROR(VLOOKUP(AD1801,Marks,15,0),"")</f>
        <v/>
      </c>
      <c r="X1806" s="391" t="str">
        <f>IFERROR(VLOOKUP(AD1801,Marks,16,0),"")</f>
        <v/>
      </c>
      <c r="Y1806" s="117" t="str">
        <f>IFERROR(VLOOKUP(AD1801,Marks,17,0),"")</f>
        <v/>
      </c>
      <c r="Z1806" s="119">
        <f>IFERROR(VLOOKUP(AD1801,Marks,18,0),"")</f>
        <v>0</v>
      </c>
      <c r="AA1806" s="391" t="str">
        <f>IFERROR(VLOOKUP(AD1801,Marks,19,0),"")</f>
        <v/>
      </c>
      <c r="AB1806" s="391" t="str">
        <f>IFERROR(VLOOKUP(AD1801,Marks,20,0),"")</f>
        <v/>
      </c>
      <c r="AC1806" s="391" t="str">
        <f>IFERROR(VLOOKUP(AD1801,Marks,21,0),"")</f>
        <v/>
      </c>
      <c r="AD1806" s="117" t="str">
        <f>IFERROR(VLOOKUP(AD1801,Marks,22,0),"")</f>
        <v/>
      </c>
      <c r="AE1806" s="119" t="str">
        <f>IFERROR(VLOOKUP(AD1801,Marks,23,0),"")</f>
        <v/>
      </c>
      <c r="AF1806" s="323" t="str">
        <f>IFERROR(VLOOKUP(AD1801,Marks,29,0),"")</f>
        <v/>
      </c>
    </row>
    <row r="1807" spans="1:32" ht="21" customHeight="1">
      <c r="A1807" s="166" t="str">
        <f>IF(N1801="","",A1806+1)</f>
        <v/>
      </c>
      <c r="B1807" s="122" t="str">
        <f>'Result Sheet'!$AE$4</f>
        <v xml:space="preserve">अंग्रेजी </v>
      </c>
      <c r="C1807" s="391" t="str">
        <f>IFERROR(VLOOKUP(N1801,Marks,30,0),"")</f>
        <v/>
      </c>
      <c r="D1807" s="391" t="str">
        <f>IFERROR(VLOOKUP(N1801,Marks,31,0),"")</f>
        <v/>
      </c>
      <c r="E1807" s="117" t="str">
        <f>IFERROR(VLOOKUP(N1801,Marks,32,0),"")</f>
        <v/>
      </c>
      <c r="F1807" s="391" t="str">
        <f>IFERROR(VLOOKUP(N1801,Marks,33,0),"")</f>
        <v/>
      </c>
      <c r="G1807" s="391" t="str">
        <f>IFERROR(VLOOKUP(N1801,Marks,34,0),"")</f>
        <v/>
      </c>
      <c r="H1807" s="391" t="str">
        <f>IFERROR(VLOOKUP(N1801,Marks,35,0),"")</f>
        <v/>
      </c>
      <c r="I1807" s="117" t="str">
        <f>IFERROR(VLOOKUP(N1801,Marks,36,0),"")</f>
        <v/>
      </c>
      <c r="J1807" s="119">
        <f>IFERROR(VLOOKUP(N1801,Marks,37,0),"")</f>
        <v>0</v>
      </c>
      <c r="K1807" s="391" t="str">
        <f>IFERROR(VLOOKUP(N1801,Marks,38,0),"")</f>
        <v/>
      </c>
      <c r="L1807" s="391" t="str">
        <f>IFERROR(VLOOKUP(N1801,Marks,39,0),"")</f>
        <v/>
      </c>
      <c r="M1807" s="391" t="str">
        <f>IFERROR(VLOOKUP(N1801,Marks,40,0),"")</f>
        <v/>
      </c>
      <c r="N1807" s="117" t="str">
        <f>IFERROR(VLOOKUP(N1801,Marks,41,0),"")</f>
        <v/>
      </c>
      <c r="O1807" s="119" t="str">
        <f>IFERROR(VLOOKUP(N1801,Marks,42,0),"")</f>
        <v/>
      </c>
      <c r="P1807" s="323" t="str">
        <f>IFERROR(VLOOKUP(N1801,Marks,48,0),"")</f>
        <v/>
      </c>
      <c r="Q1807" s="770"/>
      <c r="R1807" s="122" t="str">
        <f>'Result Sheet'!$AE$4</f>
        <v xml:space="preserve">अंग्रेजी </v>
      </c>
      <c r="S1807" s="391" t="str">
        <f>IFERROR(VLOOKUP(AD1801,Marks,30,0),"")</f>
        <v/>
      </c>
      <c r="T1807" s="391" t="str">
        <f>IFERROR(VLOOKUP(AD1801,Marks,31,0),"")</f>
        <v/>
      </c>
      <c r="U1807" s="117" t="str">
        <f>IFERROR(VLOOKUP(AD1801,Marks,32,0),"")</f>
        <v/>
      </c>
      <c r="V1807" s="391" t="str">
        <f>IFERROR(VLOOKUP(AD1801,Marks,33,0),"")</f>
        <v/>
      </c>
      <c r="W1807" s="391" t="str">
        <f>IFERROR(VLOOKUP(AD1801,Marks,34,0),"")</f>
        <v/>
      </c>
      <c r="X1807" s="391" t="str">
        <f>IFERROR(VLOOKUP(AD1801,Marks,35,0),"")</f>
        <v/>
      </c>
      <c r="Y1807" s="117" t="str">
        <f>IFERROR(VLOOKUP(AD1801,Marks,36,0),"")</f>
        <v/>
      </c>
      <c r="Z1807" s="119">
        <f>IFERROR(VLOOKUP(AD1801,Marks,37,0),"")</f>
        <v>0</v>
      </c>
      <c r="AA1807" s="391" t="str">
        <f>IFERROR(VLOOKUP(AD1801,Marks,38,0),"")</f>
        <v/>
      </c>
      <c r="AB1807" s="391" t="str">
        <f>IFERROR(VLOOKUP(AD1801,Marks,39,0),"")</f>
        <v/>
      </c>
      <c r="AC1807" s="391" t="str">
        <f>IFERROR(VLOOKUP(AD1801,Marks,40,0),"")</f>
        <v/>
      </c>
      <c r="AD1807" s="117" t="str">
        <f>IFERROR(VLOOKUP(AD1801,Marks,41,0),"")</f>
        <v/>
      </c>
      <c r="AE1807" s="119" t="str">
        <f>IFERROR(VLOOKUP(AD1801,Marks,42,0),"")</f>
        <v/>
      </c>
      <c r="AF1807" s="323" t="str">
        <f>IFERROR(VLOOKUP(AD1801,Marks,48,0),"")</f>
        <v/>
      </c>
    </row>
    <row r="1808" spans="1:32" ht="21" customHeight="1">
      <c r="A1808" s="166" t="str">
        <f>IF(N1801="","",A1807+1)</f>
        <v/>
      </c>
      <c r="B1808" s="122" t="str">
        <f>'Result Sheet'!$AX$4</f>
        <v xml:space="preserve">गणित </v>
      </c>
      <c r="C1808" s="391" t="str">
        <f>IFERROR(VLOOKUP(N1801,Marks,49,0),"")</f>
        <v/>
      </c>
      <c r="D1808" s="391" t="str">
        <f>IFERROR(VLOOKUP(N1801,Marks,50,0),"")</f>
        <v/>
      </c>
      <c r="E1808" s="117" t="str">
        <f>IFERROR(VLOOKUP(N1801,Marks,51,0),"")</f>
        <v/>
      </c>
      <c r="F1808" s="391" t="str">
        <f>IFERROR(VLOOKUP(N1801,Marks,52,0),"")</f>
        <v/>
      </c>
      <c r="G1808" s="391" t="str">
        <f>IFERROR(VLOOKUP(N1801,Marks,53,0),"")</f>
        <v/>
      </c>
      <c r="H1808" s="391" t="str">
        <f>IFERROR(VLOOKUP(N1801,Marks,54,0),"")</f>
        <v/>
      </c>
      <c r="I1808" s="117" t="str">
        <f>IFERROR(VLOOKUP(N1801,Marks,55,0),"")</f>
        <v/>
      </c>
      <c r="J1808" s="119">
        <f>IFERROR(VLOOKUP(N1801,Marks,56,0),"")</f>
        <v>0</v>
      </c>
      <c r="K1808" s="391" t="str">
        <f>IFERROR(VLOOKUP(N1801,Marks,57,0),"")</f>
        <v/>
      </c>
      <c r="L1808" s="391" t="str">
        <f>IFERROR(VLOOKUP(N1801,Marks,58,0),"")</f>
        <v/>
      </c>
      <c r="M1808" s="391" t="str">
        <f>IFERROR(VLOOKUP(N1801,Marks,59,0),"")</f>
        <v/>
      </c>
      <c r="N1808" s="117" t="str">
        <f>IFERROR(VLOOKUP(N1801,Marks,60,0),"")</f>
        <v/>
      </c>
      <c r="O1808" s="119" t="str">
        <f>IFERROR(VLOOKUP(N1801,Marks,61,0),"")</f>
        <v/>
      </c>
      <c r="P1808" s="323" t="str">
        <f>IFERROR(VLOOKUP(N1801,Marks,67,0),"")</f>
        <v/>
      </c>
      <c r="Q1808" s="770"/>
      <c r="R1808" s="122" t="str">
        <f>'Result Sheet'!$AX$4</f>
        <v xml:space="preserve">गणित </v>
      </c>
      <c r="S1808" s="391" t="str">
        <f>IFERROR(VLOOKUP(AD1801,Marks,49,0),"")</f>
        <v/>
      </c>
      <c r="T1808" s="391" t="str">
        <f>IFERROR(VLOOKUP(AD1801,Marks,50,0),"")</f>
        <v/>
      </c>
      <c r="U1808" s="117" t="str">
        <f>IFERROR(VLOOKUP(AD1801,Marks,51,0),"")</f>
        <v/>
      </c>
      <c r="V1808" s="391" t="str">
        <f>IFERROR(VLOOKUP(AD1801,Marks,52,0),"")</f>
        <v/>
      </c>
      <c r="W1808" s="391" t="str">
        <f>IFERROR(VLOOKUP(AD1801,Marks,53,0),"")</f>
        <v/>
      </c>
      <c r="X1808" s="391" t="str">
        <f>IFERROR(VLOOKUP(AD1801,Marks,54,0),"")</f>
        <v/>
      </c>
      <c r="Y1808" s="117" t="str">
        <f>IFERROR(VLOOKUP(AD1801,Marks,55,0),"")</f>
        <v/>
      </c>
      <c r="Z1808" s="119">
        <f>IFERROR(VLOOKUP(AD1801,Marks,56,0),"")</f>
        <v>0</v>
      </c>
      <c r="AA1808" s="391" t="str">
        <f>IFERROR(VLOOKUP(AD1801,Marks,57,0),"")</f>
        <v/>
      </c>
      <c r="AB1808" s="391" t="str">
        <f>IFERROR(VLOOKUP(AD1801,Marks,58,0),"")</f>
        <v/>
      </c>
      <c r="AC1808" s="391" t="str">
        <f>IFERROR(VLOOKUP(AD1801,Marks,59,0),"")</f>
        <v/>
      </c>
      <c r="AD1808" s="117" t="str">
        <f>IFERROR(VLOOKUP(AD1801,Marks,60,0),"")</f>
        <v/>
      </c>
      <c r="AE1808" s="119" t="str">
        <f>IFERROR(VLOOKUP(AD1801,Marks,61,0),"")</f>
        <v/>
      </c>
      <c r="AF1808" s="323" t="str">
        <f>IFERROR(VLOOKUP(AD1801,Marks,67,0),"")</f>
        <v/>
      </c>
    </row>
    <row r="1809" spans="1:32" ht="21" customHeight="1">
      <c r="A1809" s="166" t="str">
        <f>IF(N1801="","",A1808+1)</f>
        <v/>
      </c>
      <c r="B1809" s="122" t="str">
        <f>'Result Sheet'!$BQ$4</f>
        <v xml:space="preserve">पर्यावरण अध्ययन </v>
      </c>
      <c r="C1809" s="391" t="str">
        <f>IFERROR(VLOOKUP(N1801,Marks,68,0),"")</f>
        <v/>
      </c>
      <c r="D1809" s="391" t="str">
        <f>IFERROR(VLOOKUP(N1801,Marks,69,0),"")</f>
        <v/>
      </c>
      <c r="E1809" s="117" t="str">
        <f>IFERROR(VLOOKUP(N1801,Marks,70,0),"")</f>
        <v/>
      </c>
      <c r="F1809" s="391" t="str">
        <f>IFERROR(VLOOKUP(N1801,Marks,71,0),"")</f>
        <v/>
      </c>
      <c r="G1809" s="391" t="str">
        <f>IFERROR(VLOOKUP(N1801,Marks,72,0),"")</f>
        <v/>
      </c>
      <c r="H1809" s="391" t="str">
        <f>IFERROR(VLOOKUP(N1801,Marks,73,0),"")</f>
        <v/>
      </c>
      <c r="I1809" s="117" t="str">
        <f>IFERROR(VLOOKUP(N1801,Marks,74,0),"")</f>
        <v/>
      </c>
      <c r="J1809" s="119">
        <f>IFERROR(VLOOKUP(N1801,Marks,75,0),"")</f>
        <v>0</v>
      </c>
      <c r="K1809" s="391" t="str">
        <f>IFERROR(VLOOKUP(N1801,Marks,76,0),"")</f>
        <v/>
      </c>
      <c r="L1809" s="391" t="str">
        <f>IFERROR(VLOOKUP(N1801,Marks,77,0),"")</f>
        <v/>
      </c>
      <c r="M1809" s="391" t="str">
        <f>IFERROR(VLOOKUP(N1801,Marks,78,0),"")</f>
        <v/>
      </c>
      <c r="N1809" s="117" t="str">
        <f>IFERROR(VLOOKUP(N1801,Marks,79,0),"")</f>
        <v/>
      </c>
      <c r="O1809" s="119" t="str">
        <f>IFERROR(VLOOKUP(N1801,Marks,80,0),"")</f>
        <v/>
      </c>
      <c r="P1809" s="323" t="str">
        <f>IFERROR(VLOOKUP(N1801,Marks,86,0),"")</f>
        <v/>
      </c>
      <c r="Q1809" s="770"/>
      <c r="R1809" s="122" t="str">
        <f>'Result Sheet'!$BQ$4</f>
        <v xml:space="preserve">पर्यावरण अध्ययन </v>
      </c>
      <c r="S1809" s="391" t="str">
        <f>IFERROR(VLOOKUP(AD1801,Marks,68,0),"")</f>
        <v/>
      </c>
      <c r="T1809" s="391" t="str">
        <f>IFERROR(VLOOKUP(AD1801,Marks,69,0),"")</f>
        <v/>
      </c>
      <c r="U1809" s="117" t="str">
        <f>IFERROR(VLOOKUP(AD1801,Marks,70,0),"")</f>
        <v/>
      </c>
      <c r="V1809" s="391" t="str">
        <f>IFERROR(VLOOKUP(AD1801,Marks,71,0),"")</f>
        <v/>
      </c>
      <c r="W1809" s="391" t="str">
        <f>IFERROR(VLOOKUP(AD1801,Marks,72,0),"")</f>
        <v/>
      </c>
      <c r="X1809" s="391" t="str">
        <f>IFERROR(VLOOKUP(AD1801,Marks,73,0),"")</f>
        <v/>
      </c>
      <c r="Y1809" s="117" t="str">
        <f>IFERROR(VLOOKUP(AD1801,Marks,74,0),"")</f>
        <v/>
      </c>
      <c r="Z1809" s="119">
        <f>IFERROR(VLOOKUP(AD1801,Marks,75,0),"")</f>
        <v>0</v>
      </c>
      <c r="AA1809" s="391" t="str">
        <f>IFERROR(VLOOKUP(AD1801,Marks,76,0),"")</f>
        <v/>
      </c>
      <c r="AB1809" s="391" t="str">
        <f>IFERROR(VLOOKUP(AD1801,Marks,77,0),"")</f>
        <v/>
      </c>
      <c r="AC1809" s="391" t="str">
        <f>IFERROR(VLOOKUP(AD1801,Marks,78,0),"")</f>
        <v/>
      </c>
      <c r="AD1809" s="117" t="str">
        <f>IFERROR(VLOOKUP(AD1801,Marks,79,0),"")</f>
        <v/>
      </c>
      <c r="AE1809" s="119" t="str">
        <f>IFERROR(VLOOKUP(AD1801,Marks,80,0),"")</f>
        <v/>
      </c>
      <c r="AF1809" s="323" t="str">
        <f>IFERROR(VLOOKUP(AD1801,Marks,86,0),"")</f>
        <v/>
      </c>
    </row>
    <row r="1810" spans="1:32" ht="25.5" customHeight="1">
      <c r="A1810" s="166" t="str">
        <f>IF(N1801="","",A1809+1)</f>
        <v/>
      </c>
      <c r="B1810" s="392" t="s">
        <v>215</v>
      </c>
      <c r="C1810" s="120" t="str">
        <f>IF(AND(C1806="",C1807="",C1808="",C1809=""),"",IF(OR(C1798=1,C1798=2),SUM(C1806:C1808),SUM(C1806:C1809)))</f>
        <v/>
      </c>
      <c r="D1810" s="120" t="str">
        <f>IF(AND(D1806="",D1807="",D1808="",D1809=""),"",IF(OR(C1798=1,C1798=2),SUM(D1806:D1808),SUM(D1806:D1809)))</f>
        <v/>
      </c>
      <c r="E1810" s="120" t="str">
        <f>IF(AND(E1806="",E1807="",E1808="",E1809=""),"",IF(OR(C1798=1,C1798=2),SUM(E1806:E1808),SUM(E1806:E1809)))</f>
        <v/>
      </c>
      <c r="F1810" s="120" t="str">
        <f>IF(AND(F1806="",F1807="",F1808="",F1809=""),"",IF(OR(C1798=1,C1798=2),SUM(F1806:F1808),SUM(F1806:F1809)))</f>
        <v/>
      </c>
      <c r="G1810" s="120" t="str">
        <f>IF(AND(G1806="",G1807="",G1808="",G1809=""),"",IF(OR(C1798=1,C1798=2),SUM(G1806:G1808),SUM(G1806:G1809)))</f>
        <v/>
      </c>
      <c r="H1810" s="120" t="str">
        <f>IF(AND(H1806="",H1807="",H1808="",H1809=""),"",IF(OR(C1798=1,C1798=2),SUM(H1806:H1808),SUM(H1806:H1809)))</f>
        <v/>
      </c>
      <c r="I1810" s="120" t="str">
        <f>IF(AND(I1806="",I1807="",I1808="",I1809=""),"",IF(OR(C1798=1,C1798=2),SUM(I1806:I1808),SUM(I1806:I1809)))</f>
        <v/>
      </c>
      <c r="J1810" s="120">
        <f>IF(AND(J1806="",J1807="",J1808="",J1809=""),"",IF(OR(C1798=1,C1798=2),SUM(J1806:J1808),SUM(J1806:J1809)))</f>
        <v>0</v>
      </c>
      <c r="K1810" s="120" t="str">
        <f>IF(AND(K1806="",K1807="",K1808="",K1809=""),"",IF(OR(C1798=1,C1798=2),SUM(K1806:K1808),SUM(K1806:K1809)))</f>
        <v/>
      </c>
      <c r="L1810" s="120" t="str">
        <f>IF(AND(L1806="",L1807="",L1808="",L1809=""),"",IF(OR(C1798=1,C1798=2),SUM(L1806:L1808),SUM(L1806:L1809)))</f>
        <v/>
      </c>
      <c r="M1810" s="120" t="str">
        <f>IF(AND(M1806="",M1807="",M1808="",M1809=""),"",IF(OR(C1798=1,C1798=2),SUM(M1806:M1808),SUM(M1806:M1809)))</f>
        <v/>
      </c>
      <c r="N1810" s="120" t="str">
        <f>IF(AND(N1806="",N1807="",N1808="",N1809=""),"",IF(OR(C1798=1,C1798=2),SUM(N1806:N1808),SUM(N1806:N1809)))</f>
        <v/>
      </c>
      <c r="O1810" s="120" t="str">
        <f>IF(AND(O1806="",O1807="",O1808="",O1809=""),"",IF(OR(C1798=1,C1798=2),SUM(O1806:O1808),SUM(O1806:O1809)))</f>
        <v/>
      </c>
      <c r="P1810" s="326" t="str">
        <f>IF(OR(N1801="",E1799="",O1810=""),"",IF(O1810&gt;=81%*P1805,"A",IF(O1810&gt;=61%*P1805,"B",IF(O1810&gt;=41%*P1805,"C",IF(O1810&gt;=21%*P1805,"D","E")))))</f>
        <v/>
      </c>
      <c r="Q1810" s="770"/>
      <c r="R1810" s="392" t="s">
        <v>215</v>
      </c>
      <c r="S1810" s="120" t="str">
        <f>IF(AND(S1806="",S1807="",S1808="",S1809=""),"",IF(OR(S1798=1,S1798=2),SUM(S1806:S1808),SUM(S1806:S1809)))</f>
        <v/>
      </c>
      <c r="T1810" s="120" t="str">
        <f>IF(AND(T1806="",T1807="",T1808="",T1809=""),"",IF(OR(S1798=1,S1798=2),SUM(T1806:T1808),SUM(T1806:T1809)))</f>
        <v/>
      </c>
      <c r="U1810" s="120" t="str">
        <f>IF(AND(U1806="",U1807="",U1808="",U1809=""),"",IF(OR(S1798=1,S1798=2),SUM(U1806:U1808),SUM(U1806:U1809)))</f>
        <v/>
      </c>
      <c r="V1810" s="120" t="str">
        <f>IF(AND(V1806="",V1807="",V1808="",V1809=""),"",IF(OR(S1798=1,S1798=2),SUM(V1806:V1808),SUM(V1806:V1809)))</f>
        <v/>
      </c>
      <c r="W1810" s="120" t="str">
        <f>IF(AND(W1806="",W1807="",W1808="",W1809=""),"",IF(OR(S1798=1,S1798=2),SUM(W1806:W1808),SUM(W1806:W1809)))</f>
        <v/>
      </c>
      <c r="X1810" s="120" t="str">
        <f>IF(AND(X1806="",X1807="",X1808="",X1809=""),"",IF(OR(S1798=1,S1798=2),SUM(X1806:X1808),SUM(X1806:X1809)))</f>
        <v/>
      </c>
      <c r="Y1810" s="120" t="str">
        <f>IF(AND(Y1806="",Y1807="",Y1808="",Y1809=""),"",IF(OR(S1798=1,S1798=2),SUM(Y1806:Y1808),SUM(Y1806:Y1809)))</f>
        <v/>
      </c>
      <c r="Z1810" s="120">
        <f>IF(AND(Z1806="",Z1807="",Z1808="",Z1809=""),"",IF(OR(S1798=1,S1798=2),SUM(Z1806:Z1808),SUM(Z1806:Z1809)))</f>
        <v>0</v>
      </c>
      <c r="AA1810" s="120" t="str">
        <f>IF(AND(AA1806="",AA1807="",AA1808="",AA1809=""),"",IF(OR(S1798=1,S1798=2),SUM(AA1806:AA1808),SUM(AA1806:AA1809)))</f>
        <v/>
      </c>
      <c r="AB1810" s="120" t="str">
        <f>IF(AND(AB1806="",AB1807="",AB1808="",AB1809=""),"",IF(OR(S1798=1,S1798=2),SUM(AB1806:AB1808),SUM(AB1806:AB1809)))</f>
        <v/>
      </c>
      <c r="AC1810" s="120" t="str">
        <f>IF(AND(AC1806="",AC1807="",AC1808="",AC1809=""),"",IF(OR(S1798=1,S1798=2),SUM(AC1806:AC1808),SUM(AC1806:AC1809)))</f>
        <v/>
      </c>
      <c r="AD1810" s="120" t="str">
        <f>IF(AND(AD1806="",AD1807="",AD1808="",AD1809=""),"",IF(OR(S1798=1,S1798=2),SUM(AD1806:AD1808),SUM(AD1806:AD1809)))</f>
        <v/>
      </c>
      <c r="AE1810" s="120" t="str">
        <f>IF(AND(AE1806="",AE1807="",AE1808="",AE1809=""),"",IF(OR(S1798=1,S1798=2),SUM(AE1806:AE1808),SUM(AE1806:AE1809)))</f>
        <v/>
      </c>
      <c r="AF1810" s="326" t="str">
        <f>IF(OR(AD1801="",U1799="",AE1810=""),"",IF(AE1810&gt;=81%*AF1805,"A",IF(AE1810&gt;=61%*AF1805,"B",IF(AE1810&gt;=41%*AF1805,"C",IF(AE1810&gt;=21%*AF1805,"D","E")))))</f>
        <v/>
      </c>
    </row>
    <row r="1811" spans="1:32" ht="9" customHeight="1">
      <c r="A1811" s="166" t="str">
        <f>IF(N1801="","",A1810+1)</f>
        <v/>
      </c>
      <c r="B1811" s="737"/>
      <c r="C1811" s="737"/>
      <c r="D1811" s="737"/>
      <c r="E1811" s="737"/>
      <c r="F1811" s="737"/>
      <c r="G1811" s="737"/>
      <c r="H1811" s="737"/>
      <c r="I1811" s="737"/>
      <c r="J1811" s="737"/>
      <c r="K1811" s="737"/>
      <c r="L1811" s="737"/>
      <c r="M1811" s="737"/>
      <c r="N1811" s="737"/>
      <c r="O1811" s="737"/>
      <c r="P1811" s="737"/>
      <c r="Q1811" s="770"/>
      <c r="R1811" s="737"/>
      <c r="S1811" s="737"/>
      <c r="T1811" s="737"/>
      <c r="U1811" s="737"/>
      <c r="V1811" s="737"/>
      <c r="W1811" s="737"/>
      <c r="X1811" s="737"/>
      <c r="Y1811" s="737"/>
      <c r="Z1811" s="737"/>
      <c r="AA1811" s="737"/>
      <c r="AB1811" s="737"/>
      <c r="AC1811" s="737"/>
      <c r="AD1811" s="737"/>
      <c r="AE1811" s="737"/>
      <c r="AF1811" s="737"/>
    </row>
    <row r="1812" spans="1:32" ht="22.5" customHeight="1">
      <c r="A1812" s="166" t="str">
        <f>IF(N1801="","",A1811+1)</f>
        <v/>
      </c>
      <c r="B1812" s="738" t="s">
        <v>213</v>
      </c>
      <c r="C1812" s="738"/>
      <c r="D1812" s="739" t="s">
        <v>229</v>
      </c>
      <c r="E1812" s="740"/>
      <c r="F1812" s="393" t="s">
        <v>186</v>
      </c>
      <c r="G1812" s="738" t="s">
        <v>213</v>
      </c>
      <c r="H1812" s="738"/>
      <c r="I1812" s="739" t="s">
        <v>229</v>
      </c>
      <c r="J1812" s="740"/>
      <c r="K1812" s="393" t="s">
        <v>186</v>
      </c>
      <c r="L1812" s="738" t="s">
        <v>213</v>
      </c>
      <c r="M1812" s="738"/>
      <c r="N1812" s="739" t="s">
        <v>229</v>
      </c>
      <c r="O1812" s="740"/>
      <c r="P1812" s="393" t="s">
        <v>186</v>
      </c>
      <c r="Q1812" s="770"/>
      <c r="R1812" s="738" t="s">
        <v>213</v>
      </c>
      <c r="S1812" s="738"/>
      <c r="T1812" s="739" t="s">
        <v>229</v>
      </c>
      <c r="U1812" s="740"/>
      <c r="V1812" s="393" t="s">
        <v>186</v>
      </c>
      <c r="W1812" s="738" t="s">
        <v>213</v>
      </c>
      <c r="X1812" s="738"/>
      <c r="Y1812" s="739" t="s">
        <v>229</v>
      </c>
      <c r="Z1812" s="740"/>
      <c r="AA1812" s="393" t="s">
        <v>186</v>
      </c>
      <c r="AB1812" s="738" t="s">
        <v>213</v>
      </c>
      <c r="AC1812" s="738"/>
      <c r="AD1812" s="739" t="s">
        <v>229</v>
      </c>
      <c r="AE1812" s="740"/>
      <c r="AF1812" s="393" t="s">
        <v>186</v>
      </c>
    </row>
    <row r="1813" spans="1:32" ht="21.75" customHeight="1">
      <c r="A1813" s="166" t="str">
        <f>IF(N1801="","",A1812+1)</f>
        <v/>
      </c>
      <c r="B1813" s="741" t="s">
        <v>221</v>
      </c>
      <c r="C1813" s="742"/>
      <c r="D1813" s="742"/>
      <c r="E1813" s="119" t="str">
        <f>IFERROR(VLOOKUP(N1801,Marks,90,0),"")</f>
        <v/>
      </c>
      <c r="F1813" s="130" t="str">
        <f>IFERROR(VLOOKUP(N1801,Marks,94,0),"")</f>
        <v/>
      </c>
      <c r="G1813" s="741" t="s">
        <v>192</v>
      </c>
      <c r="H1813" s="742"/>
      <c r="I1813" s="742"/>
      <c r="J1813" s="119" t="str">
        <f>IFERROR(VLOOKUP(N1801,Marks,98,0),"")</f>
        <v/>
      </c>
      <c r="K1813" s="130" t="str">
        <f>IFERROR(VLOOKUP(N1801,Marks,102,0),"")</f>
        <v/>
      </c>
      <c r="L1813" s="743" t="s">
        <v>193</v>
      </c>
      <c r="M1813" s="744"/>
      <c r="N1813" s="744"/>
      <c r="O1813" s="119" t="str">
        <f>IFERROR(VLOOKUP(N1801,Marks,106,0),"")</f>
        <v/>
      </c>
      <c r="P1813" s="130" t="str">
        <f>IFERROR(VLOOKUP(N1801,Marks,110,0),"")</f>
        <v/>
      </c>
      <c r="Q1813" s="770"/>
      <c r="R1813" s="740" t="s">
        <v>221</v>
      </c>
      <c r="S1813" s="740"/>
      <c r="T1813" s="740"/>
      <c r="U1813" s="119" t="str">
        <f>IFERROR(VLOOKUP(AD1801,Marks,90,0),"")</f>
        <v/>
      </c>
      <c r="V1813" s="130" t="str">
        <f>IFERROR(VLOOKUP(AD1801,Marks,94,0),"")</f>
        <v/>
      </c>
      <c r="W1813" s="740" t="s">
        <v>192</v>
      </c>
      <c r="X1813" s="740"/>
      <c r="Y1813" s="740"/>
      <c r="Z1813" s="119" t="str">
        <f>IFERROR(VLOOKUP(AD1801,Marks,98,0),"")</f>
        <v/>
      </c>
      <c r="AA1813" s="130" t="str">
        <f>IFERROR(VLOOKUP(AD1801,Marks,102,0),"")</f>
        <v/>
      </c>
      <c r="AB1813" s="745" t="s">
        <v>193</v>
      </c>
      <c r="AC1813" s="745"/>
      <c r="AD1813" s="745"/>
      <c r="AE1813" s="119" t="str">
        <f>IFERROR(VLOOKUP(AD1801,Marks,106,0),"")</f>
        <v/>
      </c>
      <c r="AF1813" s="130" t="str">
        <f>IFERROR(VLOOKUP(AD1801,Marks,110,0),"")</f>
        <v/>
      </c>
    </row>
    <row r="1814" spans="1:32" ht="21" customHeight="1">
      <c r="A1814" s="166" t="str">
        <f>IF(N1801="","",A1813+1)</f>
        <v/>
      </c>
      <c r="B1814" s="732" t="s">
        <v>216</v>
      </c>
      <c r="C1814" s="732"/>
      <c r="D1814" s="732"/>
      <c r="E1814" s="746" t="str">
        <f>IFERROR(VLOOKUP(N1801,Marks,116,0),"")</f>
        <v/>
      </c>
      <c r="F1814" s="746"/>
      <c r="G1814" s="746"/>
      <c r="H1814" s="746"/>
      <c r="I1814" s="732" t="s">
        <v>217</v>
      </c>
      <c r="J1814" s="732"/>
      <c r="K1814" s="732"/>
      <c r="L1814" s="732"/>
      <c r="M1814" s="747" t="str">
        <f>IFERROR(VLOOKUP(N1801,Marks,117,0),"")</f>
        <v/>
      </c>
      <c r="N1814" s="747"/>
      <c r="O1814" s="747"/>
      <c r="P1814" s="747"/>
      <c r="Q1814" s="770"/>
      <c r="R1814" s="732" t="s">
        <v>216</v>
      </c>
      <c r="S1814" s="732"/>
      <c r="T1814" s="732"/>
      <c r="U1814" s="746" t="str">
        <f>IFERROR(VLOOKUP(AD1801,Marks,116,0),"")</f>
        <v/>
      </c>
      <c r="V1814" s="746"/>
      <c r="W1814" s="746"/>
      <c r="X1814" s="746"/>
      <c r="Y1814" s="732" t="s">
        <v>217</v>
      </c>
      <c r="Z1814" s="732"/>
      <c r="AA1814" s="732"/>
      <c r="AB1814" s="732"/>
      <c r="AC1814" s="747" t="str">
        <f>IFERROR(VLOOKUP(AD1801,Marks,117,0),"")</f>
        <v/>
      </c>
      <c r="AD1814" s="747"/>
      <c r="AE1814" s="747"/>
      <c r="AF1814" s="747"/>
    </row>
    <row r="1815" spans="1:32" ht="21" customHeight="1">
      <c r="A1815" s="166" t="str">
        <f>IF(N1801="","",A1814+1)</f>
        <v/>
      </c>
      <c r="B1815" s="732" t="s">
        <v>218</v>
      </c>
      <c r="C1815" s="732"/>
      <c r="D1815" s="732"/>
      <c r="E1815" s="774" t="str">
        <f>IFERROR(VLOOKUP(N1801,Marks,115,0),"")</f>
        <v/>
      </c>
      <c r="F1815" s="774"/>
      <c r="G1815" s="774"/>
      <c r="H1815" s="774"/>
      <c r="I1815" s="732" t="s">
        <v>219</v>
      </c>
      <c r="J1815" s="732"/>
      <c r="K1815" s="732"/>
      <c r="L1815" s="732"/>
      <c r="M1815" s="733" t="str">
        <f>IFERROR(VLOOKUP(N1801,Marks,112,0),"")</f>
        <v/>
      </c>
      <c r="N1815" s="733"/>
      <c r="O1815" s="733"/>
      <c r="P1815" s="733"/>
      <c r="Q1815" s="770"/>
      <c r="R1815" s="732" t="s">
        <v>218</v>
      </c>
      <c r="S1815" s="732"/>
      <c r="T1815" s="732"/>
      <c r="U1815" s="774" t="str">
        <f>IFERROR(VLOOKUP(AD1801,Marks,115,0),"")</f>
        <v/>
      </c>
      <c r="V1815" s="774"/>
      <c r="W1815" s="774"/>
      <c r="X1815" s="774"/>
      <c r="Y1815" s="732" t="s">
        <v>219</v>
      </c>
      <c r="Z1815" s="732"/>
      <c r="AA1815" s="732"/>
      <c r="AB1815" s="732"/>
      <c r="AC1815" s="733" t="str">
        <f>IFERROR(VLOOKUP(AD1801,Marks,112,0),"")</f>
        <v/>
      </c>
      <c r="AD1815" s="733"/>
      <c r="AE1815" s="733"/>
      <c r="AF1815" s="733"/>
    </row>
    <row r="1816" spans="1:32" ht="21" customHeight="1">
      <c r="A1816" s="166" t="str">
        <f>IF(N1801="","",A1815+1)</f>
        <v/>
      </c>
      <c r="B1816" s="732" t="s">
        <v>220</v>
      </c>
      <c r="C1816" s="732"/>
      <c r="D1816" s="732"/>
      <c r="E1816" s="324" t="str">
        <f>IFERROR(VLOOKUP(N1801,Marks,113,0),"")</f>
        <v/>
      </c>
      <c r="F1816" s="325" t="s">
        <v>341</v>
      </c>
      <c r="G1816" s="734" t="str">
        <f>IF(OR(N1801="",E1799="",O1810=""),"",IF(O1810&gt;=81%*P1805,"A",IF(O1810&gt;=61%*P1805,"B",IF(O1810&gt;=41%*P1805,"C",IF(O1810&gt;=21%*P1805,"D","E")))))</f>
        <v/>
      </c>
      <c r="H1816" s="734"/>
      <c r="I1816" s="732" t="s">
        <v>222</v>
      </c>
      <c r="J1816" s="732"/>
      <c r="K1816" s="732"/>
      <c r="L1816" s="732"/>
      <c r="M1816" s="769" t="str">
        <f>IFERROR(VLOOKUP(N1801,Marks,114,0),"")</f>
        <v/>
      </c>
      <c r="N1816" s="769"/>
      <c r="O1816" s="769"/>
      <c r="P1816" s="769"/>
      <c r="Q1816" s="770"/>
      <c r="R1816" s="732" t="s">
        <v>220</v>
      </c>
      <c r="S1816" s="732"/>
      <c r="T1816" s="732"/>
      <c r="U1816" s="324" t="str">
        <f>IFERROR(VLOOKUP(AD1801,Marks,113,0),"")</f>
        <v/>
      </c>
      <c r="V1816" s="325" t="s">
        <v>341</v>
      </c>
      <c r="W1816" s="734" t="str">
        <f>IF(OR(AD1801="",U1799="",AE1810=""),"",IF(AE1810&gt;=81%*AF1805,"A",IF(AE1810&gt;=61%*AF1805,"B",IF(AE1810&gt;=41%*AF1805,"C",IF(AE1810&gt;=21%*AF1805,"D","E")))))</f>
        <v/>
      </c>
      <c r="X1816" s="734"/>
      <c r="Y1816" s="732" t="s">
        <v>222</v>
      </c>
      <c r="Z1816" s="732"/>
      <c r="AA1816" s="732"/>
      <c r="AB1816" s="732"/>
      <c r="AC1816" s="769" t="str">
        <f>IFERROR(VLOOKUP(AD1801,Marks,114,0),"")</f>
        <v/>
      </c>
      <c r="AD1816" s="769"/>
      <c r="AE1816" s="769"/>
      <c r="AF1816" s="769"/>
    </row>
    <row r="1817" spans="1:32" ht="21" customHeight="1">
      <c r="A1817" s="166" t="str">
        <f>IF(N1801="","",A1816+1)</f>
        <v/>
      </c>
      <c r="B1817" s="768" t="s">
        <v>228</v>
      </c>
      <c r="C1817" s="768"/>
      <c r="D1817" s="768"/>
      <c r="E1817" s="735">
        <f>'Master sheet'!$C$10</f>
        <v>44697</v>
      </c>
      <c r="F1817" s="735"/>
      <c r="G1817" s="735"/>
      <c r="H1817" s="318"/>
      <c r="I1817" s="121"/>
      <c r="J1817" s="121"/>
      <c r="K1817" s="76"/>
      <c r="L1817" s="121"/>
      <c r="M1817" s="121"/>
      <c r="N1817" s="121"/>
      <c r="O1817" s="121"/>
      <c r="P1817" s="121"/>
      <c r="Q1817" s="770"/>
      <c r="R1817" s="768" t="s">
        <v>228</v>
      </c>
      <c r="S1817" s="768"/>
      <c r="T1817" s="768"/>
      <c r="U1817" s="735">
        <f>'Master sheet'!$C$10</f>
        <v>44697</v>
      </c>
      <c r="V1817" s="735"/>
      <c r="W1817" s="735"/>
      <c r="X1817" s="121"/>
      <c r="Y1817" s="121"/>
      <c r="Z1817" s="121"/>
      <c r="AA1817" s="76"/>
      <c r="AB1817" s="121"/>
      <c r="AC1817" s="121"/>
      <c r="AD1817" s="121"/>
      <c r="AE1817" s="121"/>
      <c r="AF1817" s="121"/>
    </row>
    <row r="1818" spans="1:32" ht="43.5" customHeight="1">
      <c r="A1818" s="166" t="str">
        <f>IF(N1801="","",A1817+1)</f>
        <v/>
      </c>
      <c r="B1818" s="755" t="str">
        <f>IF(AND(C1798=1),CONCATENATE("( ",UPPER('Master sheet'!$F$10)," )"),IF(AND(C1798=2),CONCATENATE("( ",UPPER('Master sheet'!$F$18)," )"),IF(AND(C1798=3),CONCATENATE("( ",UPPER('Master sheet'!$J$10)," )"),IF(AND(C1798=4),CONCATENATE("( ",UPPER('Master sheet'!$J$18)," )"),""))))</f>
        <v/>
      </c>
      <c r="C1818" s="755"/>
      <c r="D1818" s="755"/>
      <c r="E1818" s="755"/>
      <c r="F1818" s="756" t="str">
        <f>IF(AND(N1801=""),"",CONCATENATE("(",'Master sheet'!$C$14," )"))</f>
        <v/>
      </c>
      <c r="G1818" s="756"/>
      <c r="H1818" s="756"/>
      <c r="I1818" s="756"/>
      <c r="J1818" s="756"/>
      <c r="K1818" s="756" t="str">
        <f>IF(AND(N1801=""),"",CONCATENATE("(",'Master sheet'!$C$12," )"))</f>
        <v/>
      </c>
      <c r="L1818" s="756"/>
      <c r="M1818" s="756"/>
      <c r="N1818" s="756"/>
      <c r="O1818" s="756"/>
      <c r="P1818" s="756"/>
      <c r="Q1818" s="770"/>
      <c r="R1818" s="755" t="str">
        <f>IF(AND(S1798=1),CONCATENATE("( ",UPPER('Master sheet'!$F$10)," )"),IF(AND(S1798=2),CONCATENATE("( ",UPPER('Master sheet'!$F$18)," )"),IF(AND(S1798=3),CONCATENATE("( ",UPPER('Master sheet'!$J$10)," )"),IF(AND(S1798=4),CONCATENATE("( ",UPPER('Master sheet'!$J$18)," )"),""))))</f>
        <v/>
      </c>
      <c r="S1818" s="755"/>
      <c r="T1818" s="755"/>
      <c r="U1818" s="755"/>
      <c r="V1818" s="756" t="str">
        <f>IF(AND(AD1801=""),"",CONCATENATE("(",'Master sheet'!$C$14," )"))</f>
        <v/>
      </c>
      <c r="W1818" s="756"/>
      <c r="X1818" s="756"/>
      <c r="Y1818" s="756"/>
      <c r="Z1818" s="756"/>
      <c r="AA1818" s="756" t="str">
        <f>IF(AND(AD1801=""),"",CONCATENATE("(",'Master sheet'!$C$12," )"))</f>
        <v/>
      </c>
      <c r="AB1818" s="756"/>
      <c r="AC1818" s="756"/>
      <c r="AD1818" s="756"/>
      <c r="AE1818" s="756"/>
      <c r="AF1818" s="756"/>
    </row>
    <row r="1819" spans="1:32" ht="21.75" customHeight="1">
      <c r="A1819" s="166" t="str">
        <f>IF(N1801="","",A1818+1)</f>
        <v/>
      </c>
      <c r="B1819" s="757" t="s">
        <v>223</v>
      </c>
      <c r="C1819" s="757"/>
      <c r="D1819" s="757"/>
      <c r="E1819" s="757"/>
      <c r="F1819" s="758" t="s">
        <v>224</v>
      </c>
      <c r="G1819" s="758"/>
      <c r="H1819" s="758"/>
      <c r="I1819" s="758"/>
      <c r="J1819" s="758"/>
      <c r="K1819" s="757" t="s">
        <v>225</v>
      </c>
      <c r="L1819" s="757"/>
      <c r="M1819" s="757"/>
      <c r="N1819" s="757"/>
      <c r="O1819" s="757"/>
      <c r="P1819" s="757"/>
      <c r="Q1819" s="770"/>
      <c r="R1819" s="757" t="s">
        <v>223</v>
      </c>
      <c r="S1819" s="757"/>
      <c r="T1819" s="757"/>
      <c r="U1819" s="757"/>
      <c r="V1819" s="758" t="s">
        <v>224</v>
      </c>
      <c r="W1819" s="758"/>
      <c r="X1819" s="758"/>
      <c r="Y1819" s="758"/>
      <c r="Z1819" s="758"/>
      <c r="AA1819" s="757" t="s">
        <v>225</v>
      </c>
      <c r="AB1819" s="757"/>
      <c r="AC1819" s="757"/>
      <c r="AD1819" s="757"/>
      <c r="AE1819" s="757"/>
      <c r="AF1819" s="757"/>
    </row>
    <row r="1821" spans="1:32" ht="21.9" customHeight="1">
      <c r="A1821" s="165" t="str">
        <f>IF(N1827="","",1)</f>
        <v/>
      </c>
      <c r="B1821" s="759" t="s">
        <v>203</v>
      </c>
      <c r="C1821" s="759"/>
      <c r="D1821" s="759"/>
      <c r="E1821" s="759"/>
      <c r="F1821" s="759"/>
      <c r="G1821" s="759"/>
      <c r="H1821" s="759"/>
      <c r="I1821" s="759"/>
      <c r="J1821" s="759"/>
      <c r="K1821" s="759"/>
      <c r="L1821" s="759"/>
      <c r="M1821" s="759"/>
      <c r="N1821" s="759"/>
      <c r="O1821" s="759"/>
      <c r="P1821" s="759"/>
      <c r="Q1821" s="770" t="s">
        <v>249</v>
      </c>
      <c r="R1821" s="759" t="s">
        <v>203</v>
      </c>
      <c r="S1821" s="759"/>
      <c r="T1821" s="759"/>
      <c r="U1821" s="759"/>
      <c r="V1821" s="759"/>
      <c r="W1821" s="759"/>
      <c r="X1821" s="759"/>
      <c r="Y1821" s="759"/>
      <c r="Z1821" s="759"/>
      <c r="AA1821" s="759"/>
      <c r="AB1821" s="759"/>
      <c r="AC1821" s="759"/>
      <c r="AD1821" s="759"/>
      <c r="AE1821" s="759"/>
      <c r="AF1821" s="759"/>
    </row>
    <row r="1822" spans="1:32" ht="21.9" customHeight="1">
      <c r="A1822" s="166" t="str">
        <f>IF(N1827="","",A1821+1)</f>
        <v/>
      </c>
      <c r="B1822" s="771" t="s">
        <v>204</v>
      </c>
      <c r="C1822" s="771"/>
      <c r="D1822" s="771"/>
      <c r="E1822" s="771"/>
      <c r="F1822" s="771"/>
      <c r="G1822" s="771"/>
      <c r="H1822" s="771"/>
      <c r="I1822" s="771"/>
      <c r="J1822" s="771"/>
      <c r="K1822" s="771"/>
      <c r="L1822" s="771"/>
      <c r="M1822" s="771"/>
      <c r="N1822" s="771"/>
      <c r="O1822" s="771"/>
      <c r="P1822" s="771"/>
      <c r="Q1822" s="770"/>
      <c r="R1822" s="771" t="s">
        <v>204</v>
      </c>
      <c r="S1822" s="771"/>
      <c r="T1822" s="771"/>
      <c r="U1822" s="771"/>
      <c r="V1822" s="771"/>
      <c r="W1822" s="771"/>
      <c r="X1822" s="771"/>
      <c r="Y1822" s="771"/>
      <c r="Z1822" s="771"/>
      <c r="AA1822" s="771"/>
      <c r="AB1822" s="771"/>
      <c r="AC1822" s="771"/>
      <c r="AD1822" s="771"/>
      <c r="AE1822" s="771"/>
      <c r="AF1822" s="771"/>
    </row>
    <row r="1823" spans="1:32" ht="21.9" customHeight="1">
      <c r="A1823" s="166" t="str">
        <f>IF(N1827="","",A1822+1)</f>
        <v/>
      </c>
      <c r="B1823" s="772" t="s">
        <v>168</v>
      </c>
      <c r="C1823" s="772"/>
      <c r="D1823" s="772"/>
      <c r="E1823" s="773" t="str">
        <f>IF(AND(N1827=""),"",'Result Sheet'!$F$2)</f>
        <v/>
      </c>
      <c r="F1823" s="773"/>
      <c r="G1823" s="773"/>
      <c r="H1823" s="773"/>
      <c r="I1823" s="773"/>
      <c r="J1823" s="773"/>
      <c r="K1823" s="773"/>
      <c r="L1823" s="773"/>
      <c r="M1823" s="773"/>
      <c r="N1823" s="773"/>
      <c r="O1823" s="773"/>
      <c r="P1823" s="773"/>
      <c r="Q1823" s="770"/>
      <c r="R1823" s="772" t="s">
        <v>168</v>
      </c>
      <c r="S1823" s="772"/>
      <c r="T1823" s="772"/>
      <c r="U1823" s="773" t="str">
        <f>IF(AND(AD1827=""),"",'Result Sheet'!$F$2)</f>
        <v/>
      </c>
      <c r="V1823" s="773"/>
      <c r="W1823" s="773"/>
      <c r="X1823" s="773"/>
      <c r="Y1823" s="773"/>
      <c r="Z1823" s="773"/>
      <c r="AA1823" s="773"/>
      <c r="AB1823" s="773"/>
      <c r="AC1823" s="773"/>
      <c r="AD1823" s="773"/>
      <c r="AE1823" s="773"/>
      <c r="AF1823" s="773"/>
    </row>
    <row r="1824" spans="1:32" ht="21.9" customHeight="1">
      <c r="A1824" s="166" t="str">
        <f>IF(N1827="","",A1823+1)</f>
        <v/>
      </c>
      <c r="B1824" s="164" t="s">
        <v>169</v>
      </c>
      <c r="C1824" s="748" t="str">
        <f>IFERROR(VLOOKUP(N1827,Marks,2,0),"")</f>
        <v/>
      </c>
      <c r="D1824" s="748"/>
      <c r="E1824" s="766" t="s">
        <v>212</v>
      </c>
      <c r="F1824" s="766"/>
      <c r="G1824" s="766"/>
      <c r="H1824" s="748" t="str">
        <f>IFERROR(VLOOKUP(N1827,Marks,3,0),"")</f>
        <v/>
      </c>
      <c r="I1824" s="748"/>
      <c r="J1824" s="749" t="s">
        <v>205</v>
      </c>
      <c r="K1824" s="749"/>
      <c r="L1824" s="749"/>
      <c r="M1824" s="749"/>
      <c r="N1824" s="750" t="str">
        <f>IF(AND(N1827=""),"",'Marks Entry 1st'!$I$2)</f>
        <v/>
      </c>
      <c r="O1824" s="750"/>
      <c r="P1824" s="750"/>
      <c r="Q1824" s="770"/>
      <c r="R1824" s="164" t="s">
        <v>169</v>
      </c>
      <c r="S1824" s="748" t="str">
        <f>IFERROR(VLOOKUP(AD1827,Marks,2,0),"")</f>
        <v/>
      </c>
      <c r="T1824" s="748"/>
      <c r="U1824" s="766" t="s">
        <v>212</v>
      </c>
      <c r="V1824" s="766"/>
      <c r="W1824" s="766"/>
      <c r="X1824" s="748" t="str">
        <f>IFERROR(VLOOKUP(AD1827,Marks,3,0),"")</f>
        <v/>
      </c>
      <c r="Y1824" s="748"/>
      <c r="Z1824" s="749" t="s">
        <v>205</v>
      </c>
      <c r="AA1824" s="749"/>
      <c r="AB1824" s="749"/>
      <c r="AC1824" s="749"/>
      <c r="AD1824" s="750" t="str">
        <f>IF(AND(AD1827=""),"",'Marks Entry 1st'!$I$2)</f>
        <v/>
      </c>
      <c r="AE1824" s="750"/>
      <c r="AF1824" s="750"/>
    </row>
    <row r="1825" spans="1:32" ht="21.9" customHeight="1">
      <c r="A1825" s="166" t="str">
        <f>IF(N1827="","",A1824+1)</f>
        <v/>
      </c>
      <c r="B1825" s="751" t="s">
        <v>206</v>
      </c>
      <c r="C1825" s="751"/>
      <c r="D1825" s="751"/>
      <c r="E1825" s="752" t="str">
        <f>IFERROR(VLOOKUP(N1827,Marks,6,0),"")</f>
        <v/>
      </c>
      <c r="F1825" s="752"/>
      <c r="G1825" s="752"/>
      <c r="H1825" s="752"/>
      <c r="I1825" s="752"/>
      <c r="J1825" s="753" t="s">
        <v>209</v>
      </c>
      <c r="K1825" s="753"/>
      <c r="L1825" s="753"/>
      <c r="M1825" s="753"/>
      <c r="N1825" s="754" t="str">
        <f>IFERROR(VLOOKUP(N1827,Marks,5,0),"")</f>
        <v/>
      </c>
      <c r="O1825" s="754"/>
      <c r="P1825" s="754"/>
      <c r="Q1825" s="770"/>
      <c r="R1825" s="751" t="s">
        <v>206</v>
      </c>
      <c r="S1825" s="751"/>
      <c r="T1825" s="751"/>
      <c r="U1825" s="752" t="str">
        <f>IFERROR(VLOOKUP(AD1827,Marks,6,0),"")</f>
        <v/>
      </c>
      <c r="V1825" s="752"/>
      <c r="W1825" s="752"/>
      <c r="X1825" s="752"/>
      <c r="Y1825" s="752"/>
      <c r="Z1825" s="753" t="s">
        <v>209</v>
      </c>
      <c r="AA1825" s="753"/>
      <c r="AB1825" s="753"/>
      <c r="AC1825" s="753"/>
      <c r="AD1825" s="754" t="str">
        <f>IFERROR(VLOOKUP(AD1827,Marks,5,0),"")</f>
        <v/>
      </c>
      <c r="AE1825" s="754"/>
      <c r="AF1825" s="754"/>
    </row>
    <row r="1826" spans="1:32" ht="21.9" customHeight="1">
      <c r="A1826" s="166" t="str">
        <f>IF(N1827="","",A1825+1)</f>
        <v/>
      </c>
      <c r="B1826" s="751" t="s">
        <v>207</v>
      </c>
      <c r="C1826" s="751"/>
      <c r="D1826" s="751"/>
      <c r="E1826" s="752" t="str">
        <f>IFERROR(VLOOKUP(N1827,Marks,7,0),"")</f>
        <v/>
      </c>
      <c r="F1826" s="752"/>
      <c r="G1826" s="752"/>
      <c r="H1826" s="752"/>
      <c r="I1826" s="752"/>
      <c r="J1826" s="753" t="s">
        <v>210</v>
      </c>
      <c r="K1826" s="753"/>
      <c r="L1826" s="753"/>
      <c r="M1826" s="753"/>
      <c r="N1826" s="767" t="str">
        <f>IFERROR(VLOOKUP(N1827,Marks,4,0),"")</f>
        <v/>
      </c>
      <c r="O1826" s="767"/>
      <c r="P1826" s="767"/>
      <c r="Q1826" s="770"/>
      <c r="R1826" s="751" t="s">
        <v>207</v>
      </c>
      <c r="S1826" s="751"/>
      <c r="T1826" s="751"/>
      <c r="U1826" s="752" t="str">
        <f>IFERROR(VLOOKUP(AD1827,Marks,7,0),"")</f>
        <v/>
      </c>
      <c r="V1826" s="752"/>
      <c r="W1826" s="752"/>
      <c r="X1826" s="752"/>
      <c r="Y1826" s="752"/>
      <c r="Z1826" s="753" t="s">
        <v>210</v>
      </c>
      <c r="AA1826" s="753"/>
      <c r="AB1826" s="753"/>
      <c r="AC1826" s="753"/>
      <c r="AD1826" s="767" t="str">
        <f>IFERROR(VLOOKUP(AD1827,Marks,4,0),"")</f>
        <v/>
      </c>
      <c r="AE1826" s="767"/>
      <c r="AF1826" s="767"/>
    </row>
    <row r="1827" spans="1:32" ht="21.9" customHeight="1">
      <c r="A1827" s="166" t="str">
        <f>IF(N1827="","",A1826+1)</f>
        <v/>
      </c>
      <c r="B1827" s="751" t="s">
        <v>208</v>
      </c>
      <c r="C1827" s="751"/>
      <c r="D1827" s="751"/>
      <c r="E1827" s="752" t="str">
        <f>IFERROR(VLOOKUP(N1827,Marks,8,0),"")</f>
        <v/>
      </c>
      <c r="F1827" s="752"/>
      <c r="G1827" s="752"/>
      <c r="H1827" s="752"/>
      <c r="I1827" s="752"/>
      <c r="J1827" s="753" t="s">
        <v>211</v>
      </c>
      <c r="K1827" s="753"/>
      <c r="L1827" s="753"/>
      <c r="M1827" s="753"/>
      <c r="N1827" s="760" t="str">
        <f>IF(AD1801="","",IF(AND(AD1801+1&gt;$AN$6),"",AD1801+1))</f>
        <v/>
      </c>
      <c r="O1827" s="760"/>
      <c r="P1827" s="760"/>
      <c r="Q1827" s="770"/>
      <c r="R1827" s="751" t="s">
        <v>208</v>
      </c>
      <c r="S1827" s="751"/>
      <c r="T1827" s="751"/>
      <c r="U1827" s="752" t="str">
        <f>IFERROR(VLOOKUP(AD1827,Marks,8,0),"")</f>
        <v/>
      </c>
      <c r="V1827" s="752"/>
      <c r="W1827" s="752"/>
      <c r="X1827" s="752"/>
      <c r="Y1827" s="752"/>
      <c r="Z1827" s="753" t="s">
        <v>211</v>
      </c>
      <c r="AA1827" s="753"/>
      <c r="AB1827" s="753"/>
      <c r="AC1827" s="753"/>
      <c r="AD1827" s="761" t="str">
        <f>IF(N1827="","",IF(AND(N1827+1&gt;$AN$6),"",N1827+1))</f>
        <v/>
      </c>
      <c r="AE1827" s="761"/>
      <c r="AF1827" s="761"/>
    </row>
    <row r="1828" spans="1:32" ht="9" customHeight="1">
      <c r="A1828" s="166" t="str">
        <f>IF(N1827="","",A1827+1)</f>
        <v/>
      </c>
      <c r="B1828" s="123"/>
      <c r="C1828" s="123"/>
      <c r="D1828" s="123"/>
      <c r="E1828" s="124"/>
      <c r="F1828" s="124"/>
      <c r="G1828" s="124"/>
      <c r="H1828" s="123"/>
      <c r="I1828" s="123"/>
      <c r="J1828" s="125"/>
      <c r="K1828" s="125"/>
      <c r="L1828" s="125"/>
      <c r="M1828" s="76"/>
      <c r="N1828" s="76"/>
      <c r="O1828" s="76"/>
      <c r="P1828" s="76"/>
      <c r="Q1828" s="770"/>
      <c r="R1828" s="123"/>
      <c r="S1828" s="123"/>
      <c r="T1828" s="123"/>
      <c r="U1828" s="124"/>
      <c r="V1828" s="124"/>
      <c r="W1828" s="124"/>
      <c r="X1828" s="123"/>
      <c r="Y1828" s="123"/>
      <c r="Z1828" s="125"/>
      <c r="AA1828" s="125"/>
      <c r="AB1828" s="125"/>
      <c r="AC1828" s="76"/>
      <c r="AD1828" s="76"/>
      <c r="AE1828" s="76"/>
      <c r="AF1828" s="76"/>
    </row>
    <row r="1829" spans="1:32" ht="21" customHeight="1">
      <c r="A1829" s="166" t="str">
        <f>IF(N1827="","",A1828+1)</f>
        <v/>
      </c>
      <c r="B1829" s="762" t="s">
        <v>213</v>
      </c>
      <c r="C1829" s="610" t="s">
        <v>214</v>
      </c>
      <c r="D1829" s="610"/>
      <c r="E1829" s="610"/>
      <c r="F1829" s="763" t="s">
        <v>13</v>
      </c>
      <c r="G1829" s="764"/>
      <c r="H1829" s="764"/>
      <c r="I1829" s="765"/>
      <c r="J1829" s="613" t="s">
        <v>184</v>
      </c>
      <c r="K1829" s="614" t="s">
        <v>167</v>
      </c>
      <c r="L1829" s="615"/>
      <c r="M1829" s="615"/>
      <c r="N1829" s="616"/>
      <c r="O1829" s="580" t="s">
        <v>185</v>
      </c>
      <c r="P1829" s="581" t="s">
        <v>186</v>
      </c>
      <c r="Q1829" s="770"/>
      <c r="R1829" s="762" t="s">
        <v>213</v>
      </c>
      <c r="S1829" s="610" t="s">
        <v>214</v>
      </c>
      <c r="T1829" s="610"/>
      <c r="U1829" s="610"/>
      <c r="V1829" s="763" t="s">
        <v>13</v>
      </c>
      <c r="W1829" s="764"/>
      <c r="X1829" s="764"/>
      <c r="Y1829" s="765"/>
      <c r="Z1829" s="613" t="s">
        <v>184</v>
      </c>
      <c r="AA1829" s="614" t="s">
        <v>167</v>
      </c>
      <c r="AB1829" s="615"/>
      <c r="AC1829" s="615"/>
      <c r="AD1829" s="616"/>
      <c r="AE1829" s="580" t="s">
        <v>185</v>
      </c>
      <c r="AF1829" s="581" t="s">
        <v>186</v>
      </c>
    </row>
    <row r="1830" spans="1:32" ht="90.75" customHeight="1">
      <c r="A1830" s="166" t="str">
        <f>IF(N1827="","",A1829+1)</f>
        <v/>
      </c>
      <c r="B1830" s="762"/>
      <c r="C1830" s="171" t="s">
        <v>11</v>
      </c>
      <c r="D1830" s="171" t="s">
        <v>180</v>
      </c>
      <c r="E1830" s="171" t="s">
        <v>108</v>
      </c>
      <c r="F1830" s="171" t="s">
        <v>182</v>
      </c>
      <c r="G1830" s="171" t="s">
        <v>183</v>
      </c>
      <c r="H1830" s="305" t="s">
        <v>10</v>
      </c>
      <c r="I1830" s="171" t="s">
        <v>108</v>
      </c>
      <c r="J1830" s="613"/>
      <c r="K1830" s="172" t="s">
        <v>182</v>
      </c>
      <c r="L1830" s="172" t="s">
        <v>183</v>
      </c>
      <c r="M1830" s="173" t="s">
        <v>10</v>
      </c>
      <c r="N1830" s="171" t="s">
        <v>108</v>
      </c>
      <c r="O1830" s="580"/>
      <c r="P1830" s="736"/>
      <c r="Q1830" s="770"/>
      <c r="R1830" s="762"/>
      <c r="S1830" s="171" t="s">
        <v>11</v>
      </c>
      <c r="T1830" s="171" t="s">
        <v>180</v>
      </c>
      <c r="U1830" s="171" t="s">
        <v>108</v>
      </c>
      <c r="V1830" s="171" t="s">
        <v>182</v>
      </c>
      <c r="W1830" s="171" t="s">
        <v>183</v>
      </c>
      <c r="X1830" s="305" t="s">
        <v>10</v>
      </c>
      <c r="Y1830" s="171" t="s">
        <v>108</v>
      </c>
      <c r="Z1830" s="613"/>
      <c r="AA1830" s="172" t="s">
        <v>182</v>
      </c>
      <c r="AB1830" s="172" t="s">
        <v>183</v>
      </c>
      <c r="AC1830" s="173" t="s">
        <v>10</v>
      </c>
      <c r="AD1830" s="171" t="s">
        <v>108</v>
      </c>
      <c r="AE1830" s="580"/>
      <c r="AF1830" s="736">
        <v>0</v>
      </c>
    </row>
    <row r="1831" spans="1:32" ht="18.75" customHeight="1">
      <c r="A1831" s="166" t="str">
        <f>IF(N1827="","",A1830+1)</f>
        <v/>
      </c>
      <c r="B1831" s="762"/>
      <c r="C1831" s="390">
        <v>20</v>
      </c>
      <c r="D1831" s="390">
        <v>20</v>
      </c>
      <c r="E1831" s="116">
        <v>40</v>
      </c>
      <c r="F1831" s="390">
        <v>30</v>
      </c>
      <c r="G1831" s="390">
        <v>18</v>
      </c>
      <c r="H1831" s="390">
        <v>12</v>
      </c>
      <c r="I1831" s="116">
        <v>60</v>
      </c>
      <c r="J1831" s="118">
        <v>100</v>
      </c>
      <c r="K1831" s="390">
        <v>50</v>
      </c>
      <c r="L1831" s="390">
        <v>30</v>
      </c>
      <c r="M1831" s="390">
        <v>20</v>
      </c>
      <c r="N1831" s="116">
        <v>100</v>
      </c>
      <c r="O1831" s="118">
        <v>200</v>
      </c>
      <c r="P1831" s="775" t="str">
        <f>IF(AND(N1827="",C1824="",E1825="",N1825=""),"",IF(OR(C1824=1,C1824=2),600,800))</f>
        <v/>
      </c>
      <c r="Q1831" s="770"/>
      <c r="R1831" s="762"/>
      <c r="S1831" s="390">
        <v>20</v>
      </c>
      <c r="T1831" s="390">
        <v>20</v>
      </c>
      <c r="U1831" s="116">
        <v>40</v>
      </c>
      <c r="V1831" s="390">
        <v>30</v>
      </c>
      <c r="W1831" s="390">
        <v>18</v>
      </c>
      <c r="X1831" s="390">
        <v>12</v>
      </c>
      <c r="Y1831" s="116">
        <v>60</v>
      </c>
      <c r="Z1831" s="118">
        <v>100</v>
      </c>
      <c r="AA1831" s="390">
        <v>50</v>
      </c>
      <c r="AB1831" s="390">
        <v>30</v>
      </c>
      <c r="AC1831" s="390">
        <v>20</v>
      </c>
      <c r="AD1831" s="116">
        <v>100</v>
      </c>
      <c r="AE1831" s="118">
        <v>200</v>
      </c>
      <c r="AF1831" s="775" t="str">
        <f>IF(AND(AD1827="",S1824="",U1825="",AD1825=""),"",IF(OR(S1824=1,S1824=2),600,800))</f>
        <v/>
      </c>
    </row>
    <row r="1832" spans="1:32" ht="21" customHeight="1">
      <c r="A1832" s="166" t="str">
        <f>IF(N1827="","",A1831+1)</f>
        <v/>
      </c>
      <c r="B1832" s="122" t="str">
        <f>'Result Sheet'!$L$4</f>
        <v xml:space="preserve">हिन्दी </v>
      </c>
      <c r="C1832" s="391" t="str">
        <f>IFERROR(VLOOKUP(N1827,Marks,11,0),"")</f>
        <v/>
      </c>
      <c r="D1832" s="391" t="str">
        <f>IFERROR(VLOOKUP(N1827,Marks,12,0),"")</f>
        <v/>
      </c>
      <c r="E1832" s="117" t="str">
        <f>IFERROR(VLOOKUP(N1827,Marks,13,0),"")</f>
        <v/>
      </c>
      <c r="F1832" s="391" t="str">
        <f>IFERROR(VLOOKUP(N1827,Marks,14,0),"")</f>
        <v/>
      </c>
      <c r="G1832" s="391" t="str">
        <f>IFERROR(VLOOKUP(N1827,Marks,15,0),"")</f>
        <v/>
      </c>
      <c r="H1832" s="391" t="str">
        <f>IFERROR(VLOOKUP(N1827,Marks,16,0),"")</f>
        <v/>
      </c>
      <c r="I1832" s="117" t="str">
        <f>IFERROR(VLOOKUP(N1827,Marks,17,0),"")</f>
        <v/>
      </c>
      <c r="J1832" s="119">
        <f>IFERROR(VLOOKUP(N1827,Marks,18,0),"")</f>
        <v>0</v>
      </c>
      <c r="K1832" s="391" t="str">
        <f>IFERROR(VLOOKUP(N1827,Marks,19,0),"")</f>
        <v/>
      </c>
      <c r="L1832" s="391" t="str">
        <f>IFERROR(VLOOKUP(N1827,Marks,20,0),"")</f>
        <v/>
      </c>
      <c r="M1832" s="391" t="str">
        <f>IFERROR(VLOOKUP(N1827,Marks,21,0),"")</f>
        <v/>
      </c>
      <c r="N1832" s="117" t="str">
        <f>IFERROR(VLOOKUP(N1827,Marks,22,0),"")</f>
        <v/>
      </c>
      <c r="O1832" s="119" t="str">
        <f>IFERROR(VLOOKUP(N1827,Marks,23,0),"")</f>
        <v/>
      </c>
      <c r="P1832" s="323" t="str">
        <f>IFERROR(VLOOKUP(N1827,Marks,29,0),"")</f>
        <v/>
      </c>
      <c r="Q1832" s="770"/>
      <c r="R1832" s="122" t="str">
        <f>'Result Sheet'!$L$4</f>
        <v xml:space="preserve">हिन्दी </v>
      </c>
      <c r="S1832" s="391" t="str">
        <f>IFERROR(VLOOKUP(AD1827,Marks,11,0),"")</f>
        <v/>
      </c>
      <c r="T1832" s="391" t="str">
        <f>IFERROR(VLOOKUP(AD1827,Marks,12,0),"")</f>
        <v/>
      </c>
      <c r="U1832" s="117" t="str">
        <f>IFERROR(VLOOKUP(AD1827,Marks,13,0),"")</f>
        <v/>
      </c>
      <c r="V1832" s="391" t="str">
        <f>IFERROR(VLOOKUP(AD1827,Marks,14,0),"")</f>
        <v/>
      </c>
      <c r="W1832" s="391" t="str">
        <f>IFERROR(VLOOKUP(AD1827,Marks,15,0),"")</f>
        <v/>
      </c>
      <c r="X1832" s="391" t="str">
        <f>IFERROR(VLOOKUP(AD1827,Marks,16,0),"")</f>
        <v/>
      </c>
      <c r="Y1832" s="117" t="str">
        <f>IFERROR(VLOOKUP(AD1827,Marks,17,0),"")</f>
        <v/>
      </c>
      <c r="Z1832" s="119">
        <f>IFERROR(VLOOKUP(AD1827,Marks,18,0),"")</f>
        <v>0</v>
      </c>
      <c r="AA1832" s="391" t="str">
        <f>IFERROR(VLOOKUP(AD1827,Marks,19,0),"")</f>
        <v/>
      </c>
      <c r="AB1832" s="391" t="str">
        <f>IFERROR(VLOOKUP(AD1827,Marks,20,0),"")</f>
        <v/>
      </c>
      <c r="AC1832" s="391" t="str">
        <f>IFERROR(VLOOKUP(AD1827,Marks,21,0),"")</f>
        <v/>
      </c>
      <c r="AD1832" s="117" t="str">
        <f>IFERROR(VLOOKUP(AD1827,Marks,22,0),"")</f>
        <v/>
      </c>
      <c r="AE1832" s="119" t="str">
        <f>IFERROR(VLOOKUP(AD1827,Marks,23,0),"")</f>
        <v/>
      </c>
      <c r="AF1832" s="323" t="str">
        <f>IFERROR(VLOOKUP(AD1827,Marks,29,0),"")</f>
        <v/>
      </c>
    </row>
    <row r="1833" spans="1:32" ht="21" customHeight="1">
      <c r="A1833" s="166" t="str">
        <f>IF(N1827="","",A1832+1)</f>
        <v/>
      </c>
      <c r="B1833" s="122" t="str">
        <f>'Result Sheet'!$AE$4</f>
        <v xml:space="preserve">अंग्रेजी </v>
      </c>
      <c r="C1833" s="391" t="str">
        <f>IFERROR(VLOOKUP(N1827,Marks,30,0),"")</f>
        <v/>
      </c>
      <c r="D1833" s="391" t="str">
        <f>IFERROR(VLOOKUP(N1827,Marks,31,0),"")</f>
        <v/>
      </c>
      <c r="E1833" s="117" t="str">
        <f>IFERROR(VLOOKUP(N1827,Marks,32,0),"")</f>
        <v/>
      </c>
      <c r="F1833" s="391" t="str">
        <f>IFERROR(VLOOKUP(N1827,Marks,33,0),"")</f>
        <v/>
      </c>
      <c r="G1833" s="391" t="str">
        <f>IFERROR(VLOOKUP(N1827,Marks,34,0),"")</f>
        <v/>
      </c>
      <c r="H1833" s="391" t="str">
        <f>IFERROR(VLOOKUP(N1827,Marks,35,0),"")</f>
        <v/>
      </c>
      <c r="I1833" s="117" t="str">
        <f>IFERROR(VLOOKUP(N1827,Marks,36,0),"")</f>
        <v/>
      </c>
      <c r="J1833" s="119">
        <f>IFERROR(VLOOKUP(N1827,Marks,37,0),"")</f>
        <v>0</v>
      </c>
      <c r="K1833" s="391" t="str">
        <f>IFERROR(VLOOKUP(N1827,Marks,38,0),"")</f>
        <v/>
      </c>
      <c r="L1833" s="391" t="str">
        <f>IFERROR(VLOOKUP(N1827,Marks,39,0),"")</f>
        <v/>
      </c>
      <c r="M1833" s="391" t="str">
        <f>IFERROR(VLOOKUP(N1827,Marks,40,0),"")</f>
        <v/>
      </c>
      <c r="N1833" s="117" t="str">
        <f>IFERROR(VLOOKUP(N1827,Marks,41,0),"")</f>
        <v/>
      </c>
      <c r="O1833" s="119" t="str">
        <f>IFERROR(VLOOKUP(N1827,Marks,42,0),"")</f>
        <v/>
      </c>
      <c r="P1833" s="323" t="str">
        <f>IFERROR(VLOOKUP(N1827,Marks,48,0),"")</f>
        <v/>
      </c>
      <c r="Q1833" s="770"/>
      <c r="R1833" s="122" t="str">
        <f>'Result Sheet'!$AE$4</f>
        <v xml:space="preserve">अंग्रेजी </v>
      </c>
      <c r="S1833" s="391" t="str">
        <f>IFERROR(VLOOKUP(AD1827,Marks,30,0),"")</f>
        <v/>
      </c>
      <c r="T1833" s="391" t="str">
        <f>IFERROR(VLOOKUP(AD1827,Marks,31,0),"")</f>
        <v/>
      </c>
      <c r="U1833" s="117" t="str">
        <f>IFERROR(VLOOKUP(AD1827,Marks,32,0),"")</f>
        <v/>
      </c>
      <c r="V1833" s="391" t="str">
        <f>IFERROR(VLOOKUP(AD1827,Marks,33,0),"")</f>
        <v/>
      </c>
      <c r="W1833" s="391" t="str">
        <f>IFERROR(VLOOKUP(AD1827,Marks,34,0),"")</f>
        <v/>
      </c>
      <c r="X1833" s="391" t="str">
        <f>IFERROR(VLOOKUP(AD1827,Marks,35,0),"")</f>
        <v/>
      </c>
      <c r="Y1833" s="117" t="str">
        <f>IFERROR(VLOOKUP(AD1827,Marks,36,0),"")</f>
        <v/>
      </c>
      <c r="Z1833" s="119">
        <f>IFERROR(VLOOKUP(AD1827,Marks,37,0),"")</f>
        <v>0</v>
      </c>
      <c r="AA1833" s="391" t="str">
        <f>IFERROR(VLOOKUP(AD1827,Marks,38,0),"")</f>
        <v/>
      </c>
      <c r="AB1833" s="391" t="str">
        <f>IFERROR(VLOOKUP(AD1827,Marks,39,0),"")</f>
        <v/>
      </c>
      <c r="AC1833" s="391" t="str">
        <f>IFERROR(VLOOKUP(AD1827,Marks,40,0),"")</f>
        <v/>
      </c>
      <c r="AD1833" s="117" t="str">
        <f>IFERROR(VLOOKUP(AD1827,Marks,41,0),"")</f>
        <v/>
      </c>
      <c r="AE1833" s="119" t="str">
        <f>IFERROR(VLOOKUP(AD1827,Marks,42,0),"")</f>
        <v/>
      </c>
      <c r="AF1833" s="323" t="str">
        <f>IFERROR(VLOOKUP(AD1827,Marks,48,0),"")</f>
        <v/>
      </c>
    </row>
    <row r="1834" spans="1:32" ht="21" customHeight="1">
      <c r="A1834" s="166" t="str">
        <f>IF(N1827="","",A1833+1)</f>
        <v/>
      </c>
      <c r="B1834" s="122" t="str">
        <f>'Result Sheet'!$AX$4</f>
        <v xml:space="preserve">गणित </v>
      </c>
      <c r="C1834" s="391" t="str">
        <f>IFERROR(VLOOKUP(N1827,Marks,49,0),"")</f>
        <v/>
      </c>
      <c r="D1834" s="391" t="str">
        <f>IFERROR(VLOOKUP(N1827,Marks,50,0),"")</f>
        <v/>
      </c>
      <c r="E1834" s="117" t="str">
        <f>IFERROR(VLOOKUP(N1827,Marks,51,0),"")</f>
        <v/>
      </c>
      <c r="F1834" s="391" t="str">
        <f>IFERROR(VLOOKUP(N1827,Marks,52,0),"")</f>
        <v/>
      </c>
      <c r="G1834" s="391" t="str">
        <f>IFERROR(VLOOKUP(N1827,Marks,53,0),"")</f>
        <v/>
      </c>
      <c r="H1834" s="391" t="str">
        <f>IFERROR(VLOOKUP(N1827,Marks,54,0),"")</f>
        <v/>
      </c>
      <c r="I1834" s="117" t="str">
        <f>IFERROR(VLOOKUP(N1827,Marks,55,0),"")</f>
        <v/>
      </c>
      <c r="J1834" s="119">
        <f>IFERROR(VLOOKUP(N1827,Marks,56,0),"")</f>
        <v>0</v>
      </c>
      <c r="K1834" s="391" t="str">
        <f>IFERROR(VLOOKUP(N1827,Marks,57,0),"")</f>
        <v/>
      </c>
      <c r="L1834" s="391" t="str">
        <f>IFERROR(VLOOKUP(N1827,Marks,58,0),"")</f>
        <v/>
      </c>
      <c r="M1834" s="391" t="str">
        <f>IFERROR(VLOOKUP(N1827,Marks,59,0),"")</f>
        <v/>
      </c>
      <c r="N1834" s="117" t="str">
        <f>IFERROR(VLOOKUP(N1827,Marks,60,0),"")</f>
        <v/>
      </c>
      <c r="O1834" s="119" t="str">
        <f>IFERROR(VLOOKUP(N1827,Marks,61,0),"")</f>
        <v/>
      </c>
      <c r="P1834" s="323" t="str">
        <f>IFERROR(VLOOKUP(N1827,Marks,67,0),"")</f>
        <v/>
      </c>
      <c r="Q1834" s="770"/>
      <c r="R1834" s="122" t="str">
        <f>'Result Sheet'!$AX$4</f>
        <v xml:space="preserve">गणित </v>
      </c>
      <c r="S1834" s="391" t="str">
        <f>IFERROR(VLOOKUP(AD1827,Marks,49,0),"")</f>
        <v/>
      </c>
      <c r="T1834" s="391" t="str">
        <f>IFERROR(VLOOKUP(AD1827,Marks,50,0),"")</f>
        <v/>
      </c>
      <c r="U1834" s="117" t="str">
        <f>IFERROR(VLOOKUP(AD1827,Marks,51,0),"")</f>
        <v/>
      </c>
      <c r="V1834" s="391" t="str">
        <f>IFERROR(VLOOKUP(AD1827,Marks,52,0),"")</f>
        <v/>
      </c>
      <c r="W1834" s="391" t="str">
        <f>IFERROR(VLOOKUP(AD1827,Marks,53,0),"")</f>
        <v/>
      </c>
      <c r="X1834" s="391" t="str">
        <f>IFERROR(VLOOKUP(AD1827,Marks,54,0),"")</f>
        <v/>
      </c>
      <c r="Y1834" s="117" t="str">
        <f>IFERROR(VLOOKUP(AD1827,Marks,55,0),"")</f>
        <v/>
      </c>
      <c r="Z1834" s="119">
        <f>IFERROR(VLOOKUP(AD1827,Marks,56,0),"")</f>
        <v>0</v>
      </c>
      <c r="AA1834" s="391" t="str">
        <f>IFERROR(VLOOKUP(AD1827,Marks,57,0),"")</f>
        <v/>
      </c>
      <c r="AB1834" s="391" t="str">
        <f>IFERROR(VLOOKUP(AD1827,Marks,58,0),"")</f>
        <v/>
      </c>
      <c r="AC1834" s="391" t="str">
        <f>IFERROR(VLOOKUP(AD1827,Marks,59,0),"")</f>
        <v/>
      </c>
      <c r="AD1834" s="117" t="str">
        <f>IFERROR(VLOOKUP(AD1827,Marks,60,0),"")</f>
        <v/>
      </c>
      <c r="AE1834" s="119" t="str">
        <f>IFERROR(VLOOKUP(AD1827,Marks,61,0),"")</f>
        <v/>
      </c>
      <c r="AF1834" s="323" t="str">
        <f>IFERROR(VLOOKUP(AD1827,Marks,67,0),"")</f>
        <v/>
      </c>
    </row>
    <row r="1835" spans="1:32" ht="21" customHeight="1">
      <c r="A1835" s="166" t="str">
        <f>IF(N1827="","",A1834+1)</f>
        <v/>
      </c>
      <c r="B1835" s="122" t="str">
        <f>'Result Sheet'!$BQ$4</f>
        <v xml:space="preserve">पर्यावरण अध्ययन </v>
      </c>
      <c r="C1835" s="391" t="str">
        <f>IFERROR(VLOOKUP(N1827,Marks,68,0),"")</f>
        <v/>
      </c>
      <c r="D1835" s="391" t="str">
        <f>IFERROR(VLOOKUP(N1827,Marks,69,0),"")</f>
        <v/>
      </c>
      <c r="E1835" s="117" t="str">
        <f>IFERROR(VLOOKUP(N1827,Marks,70,0),"")</f>
        <v/>
      </c>
      <c r="F1835" s="391" t="str">
        <f>IFERROR(VLOOKUP(N1827,Marks,71,0),"")</f>
        <v/>
      </c>
      <c r="G1835" s="391" t="str">
        <f>IFERROR(VLOOKUP(N1827,Marks,72,0),"")</f>
        <v/>
      </c>
      <c r="H1835" s="391" t="str">
        <f>IFERROR(VLOOKUP(N1827,Marks,73,0),"")</f>
        <v/>
      </c>
      <c r="I1835" s="117" t="str">
        <f>IFERROR(VLOOKUP(N1827,Marks,74,0),"")</f>
        <v/>
      </c>
      <c r="J1835" s="119">
        <f>IFERROR(VLOOKUP(N1827,Marks,75,0),"")</f>
        <v>0</v>
      </c>
      <c r="K1835" s="391" t="str">
        <f>IFERROR(VLOOKUP(N1827,Marks,76,0),"")</f>
        <v/>
      </c>
      <c r="L1835" s="391" t="str">
        <f>IFERROR(VLOOKUP(N1827,Marks,77,0),"")</f>
        <v/>
      </c>
      <c r="M1835" s="391" t="str">
        <f>IFERROR(VLOOKUP(N1827,Marks,78,0),"")</f>
        <v/>
      </c>
      <c r="N1835" s="117" t="str">
        <f>IFERROR(VLOOKUP(N1827,Marks,79,0),"")</f>
        <v/>
      </c>
      <c r="O1835" s="119" t="str">
        <f>IFERROR(VLOOKUP(N1827,Marks,80,0),"")</f>
        <v/>
      </c>
      <c r="P1835" s="323" t="str">
        <f>IFERROR(VLOOKUP(N1827,Marks,86,0),"")</f>
        <v/>
      </c>
      <c r="Q1835" s="770"/>
      <c r="R1835" s="122" t="str">
        <f>'Result Sheet'!$BQ$4</f>
        <v xml:space="preserve">पर्यावरण अध्ययन </v>
      </c>
      <c r="S1835" s="391" t="str">
        <f>IFERROR(VLOOKUP(AD1827,Marks,68,0),"")</f>
        <v/>
      </c>
      <c r="T1835" s="391" t="str">
        <f>IFERROR(VLOOKUP(AD1827,Marks,69,0),"")</f>
        <v/>
      </c>
      <c r="U1835" s="117" t="str">
        <f>IFERROR(VLOOKUP(AD1827,Marks,70,0),"")</f>
        <v/>
      </c>
      <c r="V1835" s="391" t="str">
        <f>IFERROR(VLOOKUP(AD1827,Marks,71,0),"")</f>
        <v/>
      </c>
      <c r="W1835" s="391" t="str">
        <f>IFERROR(VLOOKUP(AD1827,Marks,72,0),"")</f>
        <v/>
      </c>
      <c r="X1835" s="391" t="str">
        <f>IFERROR(VLOOKUP(AD1827,Marks,73,0),"")</f>
        <v/>
      </c>
      <c r="Y1835" s="117" t="str">
        <f>IFERROR(VLOOKUP(AD1827,Marks,74,0),"")</f>
        <v/>
      </c>
      <c r="Z1835" s="119">
        <f>IFERROR(VLOOKUP(AD1827,Marks,75,0),"")</f>
        <v>0</v>
      </c>
      <c r="AA1835" s="391" t="str">
        <f>IFERROR(VLOOKUP(AD1827,Marks,76,0),"")</f>
        <v/>
      </c>
      <c r="AB1835" s="391" t="str">
        <f>IFERROR(VLOOKUP(AD1827,Marks,77,0),"")</f>
        <v/>
      </c>
      <c r="AC1835" s="391" t="str">
        <f>IFERROR(VLOOKUP(AD1827,Marks,78,0),"")</f>
        <v/>
      </c>
      <c r="AD1835" s="117" t="str">
        <f>IFERROR(VLOOKUP(AD1827,Marks,79,0),"")</f>
        <v/>
      </c>
      <c r="AE1835" s="119" t="str">
        <f>IFERROR(VLOOKUP(AD1827,Marks,80,0),"")</f>
        <v/>
      </c>
      <c r="AF1835" s="323" t="str">
        <f>IFERROR(VLOOKUP(AD1827,Marks,86,0),"")</f>
        <v/>
      </c>
    </row>
    <row r="1836" spans="1:32" ht="25.5" customHeight="1">
      <c r="A1836" s="166" t="str">
        <f>IF(N1827="","",A1835+1)</f>
        <v/>
      </c>
      <c r="B1836" s="392" t="s">
        <v>215</v>
      </c>
      <c r="C1836" s="120" t="str">
        <f>IF(AND(C1832="",C1833="",C1834="",C1835=""),"",IF(OR(C1824=1,C1824=2),SUM(C1832:C1834),SUM(C1832:C1835)))</f>
        <v/>
      </c>
      <c r="D1836" s="120" t="str">
        <f>IF(AND(D1832="",D1833="",D1834="",D1835=""),"",IF(OR(C1824=1,C1824=2),SUM(D1832:D1834),SUM(D1832:D1835)))</f>
        <v/>
      </c>
      <c r="E1836" s="120" t="str">
        <f>IF(AND(E1832="",E1833="",E1834="",E1835=""),"",IF(OR(C1824=1,C1824=2),SUM(E1832:E1834),SUM(E1832:E1835)))</f>
        <v/>
      </c>
      <c r="F1836" s="120" t="str">
        <f>IF(AND(F1832="",F1833="",F1834="",F1835=""),"",IF(OR(C1824=1,C1824=2),SUM(F1832:F1834),SUM(F1832:F1835)))</f>
        <v/>
      </c>
      <c r="G1836" s="120" t="str">
        <f>IF(AND(G1832="",G1833="",G1834="",G1835=""),"",IF(OR(C1824=1,C1824=2),SUM(G1832:G1834),SUM(G1832:G1835)))</f>
        <v/>
      </c>
      <c r="H1836" s="120" t="str">
        <f>IF(AND(H1832="",H1833="",H1834="",H1835=""),"",IF(OR(C1824=1,C1824=2),SUM(H1832:H1834),SUM(H1832:H1835)))</f>
        <v/>
      </c>
      <c r="I1836" s="120" t="str">
        <f>IF(AND(I1832="",I1833="",I1834="",I1835=""),"",IF(OR(C1824=1,C1824=2),SUM(I1832:I1834),SUM(I1832:I1835)))</f>
        <v/>
      </c>
      <c r="J1836" s="120">
        <f>IF(AND(J1832="",J1833="",J1834="",J1835=""),"",IF(OR(C1824=1,C1824=2),SUM(J1832:J1834),SUM(J1832:J1835)))</f>
        <v>0</v>
      </c>
      <c r="K1836" s="120" t="str">
        <f>IF(AND(K1832="",K1833="",K1834="",K1835=""),"",IF(OR(C1824=1,C1824=2),SUM(K1832:K1834),SUM(K1832:K1835)))</f>
        <v/>
      </c>
      <c r="L1836" s="120" t="str">
        <f>IF(AND(L1832="",L1833="",L1834="",L1835=""),"",IF(OR(C1824=1,C1824=2),SUM(L1832:L1834),SUM(L1832:L1835)))</f>
        <v/>
      </c>
      <c r="M1836" s="120" t="str">
        <f>IF(AND(M1832="",M1833="",M1834="",M1835=""),"",IF(OR(C1824=1,C1824=2),SUM(M1832:M1834),SUM(M1832:M1835)))</f>
        <v/>
      </c>
      <c r="N1836" s="120" t="str">
        <f>IF(AND(N1832="",N1833="",N1834="",N1835=""),"",IF(OR(C1824=1,C1824=2),SUM(N1832:N1834),SUM(N1832:N1835)))</f>
        <v/>
      </c>
      <c r="O1836" s="120" t="str">
        <f>IF(AND(O1832="",O1833="",O1834="",O1835=""),"",IF(OR(C1824=1,C1824=2),SUM(O1832:O1834),SUM(O1832:O1835)))</f>
        <v/>
      </c>
      <c r="P1836" s="326" t="str">
        <f>IF(OR(N1827="",E1825="",O1836=""),"",IF(O1836&gt;=81%*P1831,"A",IF(O1836&gt;=61%*P1831,"B",IF(O1836&gt;=41%*P1831,"C",IF(O1836&gt;=21%*P1831,"D","E")))))</f>
        <v/>
      </c>
      <c r="Q1836" s="770"/>
      <c r="R1836" s="392" t="s">
        <v>215</v>
      </c>
      <c r="S1836" s="120" t="str">
        <f>IF(AND(S1832="",S1833="",S1834="",S1835=""),"",IF(OR(S1824=1,S1824=2),SUM(S1832:S1834),SUM(S1832:S1835)))</f>
        <v/>
      </c>
      <c r="T1836" s="120" t="str">
        <f>IF(AND(T1832="",T1833="",T1834="",T1835=""),"",IF(OR(S1824=1,S1824=2),SUM(T1832:T1834),SUM(T1832:T1835)))</f>
        <v/>
      </c>
      <c r="U1836" s="120" t="str">
        <f>IF(AND(U1832="",U1833="",U1834="",U1835=""),"",IF(OR(S1824=1,S1824=2),SUM(U1832:U1834),SUM(U1832:U1835)))</f>
        <v/>
      </c>
      <c r="V1836" s="120" t="str">
        <f>IF(AND(V1832="",V1833="",V1834="",V1835=""),"",IF(OR(S1824=1,S1824=2),SUM(V1832:V1834),SUM(V1832:V1835)))</f>
        <v/>
      </c>
      <c r="W1836" s="120" t="str">
        <f>IF(AND(W1832="",W1833="",W1834="",W1835=""),"",IF(OR(S1824=1,S1824=2),SUM(W1832:W1834),SUM(W1832:W1835)))</f>
        <v/>
      </c>
      <c r="X1836" s="120" t="str">
        <f>IF(AND(X1832="",X1833="",X1834="",X1835=""),"",IF(OR(S1824=1,S1824=2),SUM(X1832:X1834),SUM(X1832:X1835)))</f>
        <v/>
      </c>
      <c r="Y1836" s="120" t="str">
        <f>IF(AND(Y1832="",Y1833="",Y1834="",Y1835=""),"",IF(OR(S1824=1,S1824=2),SUM(Y1832:Y1834),SUM(Y1832:Y1835)))</f>
        <v/>
      </c>
      <c r="Z1836" s="120">
        <f>IF(AND(Z1832="",Z1833="",Z1834="",Z1835=""),"",IF(OR(S1824=1,S1824=2),SUM(Z1832:Z1834),SUM(Z1832:Z1835)))</f>
        <v>0</v>
      </c>
      <c r="AA1836" s="120" t="str">
        <f>IF(AND(AA1832="",AA1833="",AA1834="",AA1835=""),"",IF(OR(S1824=1,S1824=2),SUM(AA1832:AA1834),SUM(AA1832:AA1835)))</f>
        <v/>
      </c>
      <c r="AB1836" s="120" t="str">
        <f>IF(AND(AB1832="",AB1833="",AB1834="",AB1835=""),"",IF(OR(S1824=1,S1824=2),SUM(AB1832:AB1834),SUM(AB1832:AB1835)))</f>
        <v/>
      </c>
      <c r="AC1836" s="120" t="str">
        <f>IF(AND(AC1832="",AC1833="",AC1834="",AC1835=""),"",IF(OR(S1824=1,S1824=2),SUM(AC1832:AC1834),SUM(AC1832:AC1835)))</f>
        <v/>
      </c>
      <c r="AD1836" s="120" t="str">
        <f>IF(AND(AD1832="",AD1833="",AD1834="",AD1835=""),"",IF(OR(S1824=1,S1824=2),SUM(AD1832:AD1834),SUM(AD1832:AD1835)))</f>
        <v/>
      </c>
      <c r="AE1836" s="120" t="str">
        <f>IF(AND(AE1832="",AE1833="",AE1834="",AE1835=""),"",IF(OR(S1824=1,S1824=2),SUM(AE1832:AE1834),SUM(AE1832:AE1835)))</f>
        <v/>
      </c>
      <c r="AF1836" s="326" t="str">
        <f>IF(OR(AD1827="",U1825="",AE1836=""),"",IF(AE1836&gt;=81%*AF1831,"A",IF(AE1836&gt;=61%*AF1831,"B",IF(AE1836&gt;=41%*AF1831,"C",IF(AE1836&gt;=21%*AF1831,"D","E")))))</f>
        <v/>
      </c>
    </row>
    <row r="1837" spans="1:32" ht="9" customHeight="1">
      <c r="A1837" s="166" t="str">
        <f>IF(N1827="","",A1836+1)</f>
        <v/>
      </c>
      <c r="B1837" s="737"/>
      <c r="C1837" s="737"/>
      <c r="D1837" s="737"/>
      <c r="E1837" s="737"/>
      <c r="F1837" s="737"/>
      <c r="G1837" s="737"/>
      <c r="H1837" s="737"/>
      <c r="I1837" s="737"/>
      <c r="J1837" s="737"/>
      <c r="K1837" s="737"/>
      <c r="L1837" s="737"/>
      <c r="M1837" s="737"/>
      <c r="N1837" s="737"/>
      <c r="O1837" s="737"/>
      <c r="P1837" s="737"/>
      <c r="Q1837" s="770"/>
      <c r="R1837" s="737"/>
      <c r="S1837" s="737"/>
      <c r="T1837" s="737"/>
      <c r="U1837" s="737"/>
      <c r="V1837" s="737"/>
      <c r="W1837" s="737"/>
      <c r="X1837" s="737"/>
      <c r="Y1837" s="737"/>
      <c r="Z1837" s="737"/>
      <c r="AA1837" s="737"/>
      <c r="AB1837" s="737"/>
      <c r="AC1837" s="737"/>
      <c r="AD1837" s="737"/>
      <c r="AE1837" s="737"/>
      <c r="AF1837" s="737"/>
    </row>
    <row r="1838" spans="1:32" ht="22.5" customHeight="1">
      <c r="A1838" s="166" t="str">
        <f>IF(N1827="","",A1837+1)</f>
        <v/>
      </c>
      <c r="B1838" s="738" t="s">
        <v>213</v>
      </c>
      <c r="C1838" s="738"/>
      <c r="D1838" s="739" t="s">
        <v>229</v>
      </c>
      <c r="E1838" s="740"/>
      <c r="F1838" s="393" t="s">
        <v>186</v>
      </c>
      <c r="G1838" s="738" t="s">
        <v>213</v>
      </c>
      <c r="H1838" s="738"/>
      <c r="I1838" s="739" t="s">
        <v>229</v>
      </c>
      <c r="J1838" s="740"/>
      <c r="K1838" s="393" t="s">
        <v>186</v>
      </c>
      <c r="L1838" s="738" t="s">
        <v>213</v>
      </c>
      <c r="M1838" s="738"/>
      <c r="N1838" s="739" t="s">
        <v>229</v>
      </c>
      <c r="O1838" s="740"/>
      <c r="P1838" s="393" t="s">
        <v>186</v>
      </c>
      <c r="Q1838" s="770"/>
      <c r="R1838" s="738" t="s">
        <v>213</v>
      </c>
      <c r="S1838" s="738"/>
      <c r="T1838" s="739" t="s">
        <v>229</v>
      </c>
      <c r="U1838" s="740"/>
      <c r="V1838" s="393" t="s">
        <v>186</v>
      </c>
      <c r="W1838" s="738" t="s">
        <v>213</v>
      </c>
      <c r="X1838" s="738"/>
      <c r="Y1838" s="739" t="s">
        <v>229</v>
      </c>
      <c r="Z1838" s="740"/>
      <c r="AA1838" s="393" t="s">
        <v>186</v>
      </c>
      <c r="AB1838" s="738" t="s">
        <v>213</v>
      </c>
      <c r="AC1838" s="738"/>
      <c r="AD1838" s="739" t="s">
        <v>229</v>
      </c>
      <c r="AE1838" s="740"/>
      <c r="AF1838" s="393" t="s">
        <v>186</v>
      </c>
    </row>
    <row r="1839" spans="1:32" ht="21.75" customHeight="1">
      <c r="A1839" s="166" t="str">
        <f>IF(N1827="","",A1838+1)</f>
        <v/>
      </c>
      <c r="B1839" s="741" t="s">
        <v>221</v>
      </c>
      <c r="C1839" s="742"/>
      <c r="D1839" s="742"/>
      <c r="E1839" s="119" t="str">
        <f>IFERROR(VLOOKUP(N1827,Marks,90,0),"")</f>
        <v/>
      </c>
      <c r="F1839" s="130" t="str">
        <f>IFERROR(VLOOKUP(N1827,Marks,94,0),"")</f>
        <v/>
      </c>
      <c r="G1839" s="741" t="s">
        <v>192</v>
      </c>
      <c r="H1839" s="742"/>
      <c r="I1839" s="742"/>
      <c r="J1839" s="119" t="str">
        <f>IFERROR(VLOOKUP(N1827,Marks,98,0),"")</f>
        <v/>
      </c>
      <c r="K1839" s="130" t="str">
        <f>IFERROR(VLOOKUP(N1827,Marks,102,0),"")</f>
        <v/>
      </c>
      <c r="L1839" s="743" t="s">
        <v>193</v>
      </c>
      <c r="M1839" s="744"/>
      <c r="N1839" s="744"/>
      <c r="O1839" s="119" t="str">
        <f>IFERROR(VLOOKUP(N1827,Marks,106,0),"")</f>
        <v/>
      </c>
      <c r="P1839" s="130" t="str">
        <f>IFERROR(VLOOKUP(N1827,Marks,110,0),"")</f>
        <v/>
      </c>
      <c r="Q1839" s="770"/>
      <c r="R1839" s="740" t="s">
        <v>221</v>
      </c>
      <c r="S1839" s="740"/>
      <c r="T1839" s="740"/>
      <c r="U1839" s="119" t="str">
        <f>IFERROR(VLOOKUP(AD1827,Marks,90,0),"")</f>
        <v/>
      </c>
      <c r="V1839" s="130" t="str">
        <f>IFERROR(VLOOKUP(AD1827,Marks,94,0),"")</f>
        <v/>
      </c>
      <c r="W1839" s="740" t="s">
        <v>192</v>
      </c>
      <c r="X1839" s="740"/>
      <c r="Y1839" s="740"/>
      <c r="Z1839" s="119" t="str">
        <f>IFERROR(VLOOKUP(AD1827,Marks,98,0),"")</f>
        <v/>
      </c>
      <c r="AA1839" s="130" t="str">
        <f>IFERROR(VLOOKUP(AD1827,Marks,102,0),"")</f>
        <v/>
      </c>
      <c r="AB1839" s="745" t="s">
        <v>193</v>
      </c>
      <c r="AC1839" s="745"/>
      <c r="AD1839" s="745"/>
      <c r="AE1839" s="119" t="str">
        <f>IFERROR(VLOOKUP(AD1827,Marks,106,0),"")</f>
        <v/>
      </c>
      <c r="AF1839" s="130" t="str">
        <f>IFERROR(VLOOKUP(AD1827,Marks,110,0),"")</f>
        <v/>
      </c>
    </row>
    <row r="1840" spans="1:32" ht="21" customHeight="1">
      <c r="A1840" s="166" t="str">
        <f>IF(N1827="","",A1839+1)</f>
        <v/>
      </c>
      <c r="B1840" s="732" t="s">
        <v>216</v>
      </c>
      <c r="C1840" s="732"/>
      <c r="D1840" s="732"/>
      <c r="E1840" s="746" t="str">
        <f>IFERROR(VLOOKUP(N1827,Marks,116,0),"")</f>
        <v/>
      </c>
      <c r="F1840" s="746"/>
      <c r="G1840" s="746"/>
      <c r="H1840" s="746"/>
      <c r="I1840" s="732" t="s">
        <v>217</v>
      </c>
      <c r="J1840" s="732"/>
      <c r="K1840" s="732"/>
      <c r="L1840" s="732"/>
      <c r="M1840" s="747" t="str">
        <f>IFERROR(VLOOKUP(N1827,Marks,117,0),"")</f>
        <v/>
      </c>
      <c r="N1840" s="747"/>
      <c r="O1840" s="747"/>
      <c r="P1840" s="747"/>
      <c r="Q1840" s="770"/>
      <c r="R1840" s="732" t="s">
        <v>216</v>
      </c>
      <c r="S1840" s="732"/>
      <c r="T1840" s="732"/>
      <c r="U1840" s="746" t="str">
        <f>IFERROR(VLOOKUP(AD1827,Marks,116,0),"")</f>
        <v/>
      </c>
      <c r="V1840" s="746"/>
      <c r="W1840" s="746"/>
      <c r="X1840" s="746"/>
      <c r="Y1840" s="732" t="s">
        <v>217</v>
      </c>
      <c r="Z1840" s="732"/>
      <c r="AA1840" s="732"/>
      <c r="AB1840" s="732"/>
      <c r="AC1840" s="747" t="str">
        <f>IFERROR(VLOOKUP(AD1827,Marks,117,0),"")</f>
        <v/>
      </c>
      <c r="AD1840" s="747"/>
      <c r="AE1840" s="747"/>
      <c r="AF1840" s="747"/>
    </row>
    <row r="1841" spans="1:32" ht="21" customHeight="1">
      <c r="A1841" s="166" t="str">
        <f>IF(N1827="","",A1840+1)</f>
        <v/>
      </c>
      <c r="B1841" s="732" t="s">
        <v>218</v>
      </c>
      <c r="C1841" s="732"/>
      <c r="D1841" s="732"/>
      <c r="E1841" s="774" t="str">
        <f>IFERROR(VLOOKUP(N1827,Marks,115,0),"")</f>
        <v/>
      </c>
      <c r="F1841" s="774"/>
      <c r="G1841" s="774"/>
      <c r="H1841" s="774"/>
      <c r="I1841" s="732" t="s">
        <v>219</v>
      </c>
      <c r="J1841" s="732"/>
      <c r="K1841" s="732"/>
      <c r="L1841" s="732"/>
      <c r="M1841" s="733" t="str">
        <f>IFERROR(VLOOKUP(N1827,Marks,112,0),"")</f>
        <v/>
      </c>
      <c r="N1841" s="733"/>
      <c r="O1841" s="733"/>
      <c r="P1841" s="733"/>
      <c r="Q1841" s="770"/>
      <c r="R1841" s="732" t="s">
        <v>218</v>
      </c>
      <c r="S1841" s="732"/>
      <c r="T1841" s="732"/>
      <c r="U1841" s="774" t="str">
        <f>IFERROR(VLOOKUP(AD1827,Marks,115,0),"")</f>
        <v/>
      </c>
      <c r="V1841" s="774"/>
      <c r="W1841" s="774"/>
      <c r="X1841" s="774"/>
      <c r="Y1841" s="732" t="s">
        <v>219</v>
      </c>
      <c r="Z1841" s="732"/>
      <c r="AA1841" s="732"/>
      <c r="AB1841" s="732"/>
      <c r="AC1841" s="733" t="str">
        <f>IFERROR(VLOOKUP(AD1827,Marks,112,0),"")</f>
        <v/>
      </c>
      <c r="AD1841" s="733"/>
      <c r="AE1841" s="733"/>
      <c r="AF1841" s="733"/>
    </row>
    <row r="1842" spans="1:32" ht="21" customHeight="1">
      <c r="A1842" s="166" t="str">
        <f>IF(N1827="","",A1841+1)</f>
        <v/>
      </c>
      <c r="B1842" s="732" t="s">
        <v>220</v>
      </c>
      <c r="C1842" s="732"/>
      <c r="D1842" s="732"/>
      <c r="E1842" s="324" t="str">
        <f>IFERROR(VLOOKUP(N1827,Marks,113,0),"")</f>
        <v/>
      </c>
      <c r="F1842" s="325" t="s">
        <v>341</v>
      </c>
      <c r="G1842" s="734" t="str">
        <f>IF(OR(N1827="",E1825="",O1836=""),"",IF(O1836&gt;=81%*P1831,"A",IF(O1836&gt;=61%*P1831,"B",IF(O1836&gt;=41%*P1831,"C",IF(O1836&gt;=21%*P1831,"D","E")))))</f>
        <v/>
      </c>
      <c r="H1842" s="734"/>
      <c r="I1842" s="732" t="s">
        <v>222</v>
      </c>
      <c r="J1842" s="732"/>
      <c r="K1842" s="732"/>
      <c r="L1842" s="732"/>
      <c r="M1842" s="769" t="str">
        <f>IFERROR(VLOOKUP(N1827,Marks,114,0),"")</f>
        <v/>
      </c>
      <c r="N1842" s="769"/>
      <c r="O1842" s="769"/>
      <c r="P1842" s="769"/>
      <c r="Q1842" s="770"/>
      <c r="R1842" s="732" t="s">
        <v>220</v>
      </c>
      <c r="S1842" s="732"/>
      <c r="T1842" s="732"/>
      <c r="U1842" s="324" t="str">
        <f>IFERROR(VLOOKUP(AD1827,Marks,113,0),"")</f>
        <v/>
      </c>
      <c r="V1842" s="325" t="s">
        <v>341</v>
      </c>
      <c r="W1842" s="734" t="str">
        <f>IF(OR(AD1827="",U1825="",AE1836=""),"",IF(AE1836&gt;=81%*AF1831,"A",IF(AE1836&gt;=61%*AF1831,"B",IF(AE1836&gt;=41%*AF1831,"C",IF(AE1836&gt;=21%*AF1831,"D","E")))))</f>
        <v/>
      </c>
      <c r="X1842" s="734"/>
      <c r="Y1842" s="732" t="s">
        <v>222</v>
      </c>
      <c r="Z1842" s="732"/>
      <c r="AA1842" s="732"/>
      <c r="AB1842" s="732"/>
      <c r="AC1842" s="769" t="str">
        <f>IFERROR(VLOOKUP(AD1827,Marks,114,0),"")</f>
        <v/>
      </c>
      <c r="AD1842" s="769"/>
      <c r="AE1842" s="769"/>
      <c r="AF1842" s="769"/>
    </row>
    <row r="1843" spans="1:32" ht="21" customHeight="1">
      <c r="A1843" s="166" t="str">
        <f>IF(N1827="","",A1842+1)</f>
        <v/>
      </c>
      <c r="B1843" s="768" t="s">
        <v>228</v>
      </c>
      <c r="C1843" s="768"/>
      <c r="D1843" s="768"/>
      <c r="E1843" s="735">
        <f>'Master sheet'!$C$10</f>
        <v>44697</v>
      </c>
      <c r="F1843" s="735"/>
      <c r="G1843" s="735"/>
      <c r="H1843" s="318"/>
      <c r="I1843" s="121"/>
      <c r="J1843" s="121"/>
      <c r="K1843" s="76"/>
      <c r="L1843" s="121"/>
      <c r="M1843" s="121"/>
      <c r="N1843" s="121"/>
      <c r="O1843" s="121"/>
      <c r="P1843" s="121"/>
      <c r="Q1843" s="770"/>
      <c r="R1843" s="768" t="s">
        <v>228</v>
      </c>
      <c r="S1843" s="768"/>
      <c r="T1843" s="768"/>
      <c r="U1843" s="735">
        <f>'Master sheet'!$C$10</f>
        <v>44697</v>
      </c>
      <c r="V1843" s="735"/>
      <c r="W1843" s="735"/>
      <c r="X1843" s="121"/>
      <c r="Y1843" s="121"/>
      <c r="Z1843" s="121"/>
      <c r="AA1843" s="76"/>
      <c r="AB1843" s="121"/>
      <c r="AC1843" s="121"/>
      <c r="AD1843" s="121"/>
      <c r="AE1843" s="121"/>
      <c r="AF1843" s="121"/>
    </row>
    <row r="1844" spans="1:32" ht="43.5" customHeight="1">
      <c r="A1844" s="166" t="str">
        <f>IF(N1827="","",A1843+1)</f>
        <v/>
      </c>
      <c r="B1844" s="755" t="str">
        <f>IF(AND(C1824=1),CONCATENATE("( ",UPPER('Master sheet'!$F$10)," )"),IF(AND(C1824=2),CONCATENATE("( ",UPPER('Master sheet'!$F$18)," )"),IF(AND(C1824=3),CONCATENATE("( ",UPPER('Master sheet'!$J$10)," )"),IF(AND(C1824=4),CONCATENATE("( ",UPPER('Master sheet'!$J$18)," )"),""))))</f>
        <v/>
      </c>
      <c r="C1844" s="755"/>
      <c r="D1844" s="755"/>
      <c r="E1844" s="755"/>
      <c r="F1844" s="756" t="str">
        <f>IF(AND(N1827=""),"",CONCATENATE("(",'Master sheet'!$C$14," )"))</f>
        <v/>
      </c>
      <c r="G1844" s="756"/>
      <c r="H1844" s="756"/>
      <c r="I1844" s="756"/>
      <c r="J1844" s="756"/>
      <c r="K1844" s="756" t="str">
        <f>IF(AND(N1827=""),"",CONCATENATE("(",'Master sheet'!$C$12," )"))</f>
        <v/>
      </c>
      <c r="L1844" s="756"/>
      <c r="M1844" s="756"/>
      <c r="N1844" s="756"/>
      <c r="O1844" s="756"/>
      <c r="P1844" s="756"/>
      <c r="Q1844" s="770"/>
      <c r="R1844" s="755" t="str">
        <f>IF(AND(S1824=1),CONCATENATE("( ",UPPER('Master sheet'!$F$10)," )"),IF(AND(S1824=2),CONCATENATE("( ",UPPER('Master sheet'!$F$18)," )"),IF(AND(S1824=3),CONCATENATE("( ",UPPER('Master sheet'!$J$10)," )"),IF(AND(S1824=4),CONCATENATE("( ",UPPER('Master sheet'!$J$18)," )"),""))))</f>
        <v/>
      </c>
      <c r="S1844" s="755"/>
      <c r="T1844" s="755"/>
      <c r="U1844" s="755"/>
      <c r="V1844" s="756" t="str">
        <f>IF(AND(AD1827=""),"",CONCATENATE("(",'Master sheet'!$C$14," )"))</f>
        <v/>
      </c>
      <c r="W1844" s="756"/>
      <c r="X1844" s="756"/>
      <c r="Y1844" s="756"/>
      <c r="Z1844" s="756"/>
      <c r="AA1844" s="756" t="str">
        <f>IF(AND(AD1827=""),"",CONCATENATE("(",'Master sheet'!$C$12," )"))</f>
        <v/>
      </c>
      <c r="AB1844" s="756"/>
      <c r="AC1844" s="756"/>
      <c r="AD1844" s="756"/>
      <c r="AE1844" s="756"/>
      <c r="AF1844" s="756"/>
    </row>
    <row r="1845" spans="1:32" ht="21.75" customHeight="1">
      <c r="A1845" s="166" t="str">
        <f>IF(N1827="","",A1844+1)</f>
        <v/>
      </c>
      <c r="B1845" s="757" t="s">
        <v>223</v>
      </c>
      <c r="C1845" s="757"/>
      <c r="D1845" s="757"/>
      <c r="E1845" s="757"/>
      <c r="F1845" s="758" t="s">
        <v>224</v>
      </c>
      <c r="G1845" s="758"/>
      <c r="H1845" s="758"/>
      <c r="I1845" s="758"/>
      <c r="J1845" s="758"/>
      <c r="K1845" s="757" t="s">
        <v>225</v>
      </c>
      <c r="L1845" s="757"/>
      <c r="M1845" s="757"/>
      <c r="N1845" s="757"/>
      <c r="O1845" s="757"/>
      <c r="P1845" s="757"/>
      <c r="Q1845" s="770"/>
      <c r="R1845" s="757" t="s">
        <v>223</v>
      </c>
      <c r="S1845" s="757"/>
      <c r="T1845" s="757"/>
      <c r="U1845" s="757"/>
      <c r="V1845" s="758" t="s">
        <v>224</v>
      </c>
      <c r="W1845" s="758"/>
      <c r="X1845" s="758"/>
      <c r="Y1845" s="758"/>
      <c r="Z1845" s="758"/>
      <c r="AA1845" s="757" t="s">
        <v>225</v>
      </c>
      <c r="AB1845" s="757"/>
      <c r="AC1845" s="757"/>
      <c r="AD1845" s="757"/>
      <c r="AE1845" s="757"/>
      <c r="AF1845" s="757"/>
    </row>
    <row r="1847" spans="1:32" ht="21.9" customHeight="1">
      <c r="A1847" s="165" t="str">
        <f>IF(N1853="","",1)</f>
        <v/>
      </c>
      <c r="B1847" s="759" t="s">
        <v>203</v>
      </c>
      <c r="C1847" s="759"/>
      <c r="D1847" s="759"/>
      <c r="E1847" s="759"/>
      <c r="F1847" s="759"/>
      <c r="G1847" s="759"/>
      <c r="H1847" s="759"/>
      <c r="I1847" s="759"/>
      <c r="J1847" s="759"/>
      <c r="K1847" s="759"/>
      <c r="L1847" s="759"/>
      <c r="M1847" s="759"/>
      <c r="N1847" s="759"/>
      <c r="O1847" s="759"/>
      <c r="P1847" s="759"/>
      <c r="Q1847" s="770" t="s">
        <v>249</v>
      </c>
      <c r="R1847" s="759" t="s">
        <v>203</v>
      </c>
      <c r="S1847" s="759"/>
      <c r="T1847" s="759"/>
      <c r="U1847" s="759"/>
      <c r="V1847" s="759"/>
      <c r="W1847" s="759"/>
      <c r="X1847" s="759"/>
      <c r="Y1847" s="759"/>
      <c r="Z1847" s="759"/>
      <c r="AA1847" s="759"/>
      <c r="AB1847" s="759"/>
      <c r="AC1847" s="759"/>
      <c r="AD1847" s="759"/>
      <c r="AE1847" s="759"/>
      <c r="AF1847" s="759"/>
    </row>
    <row r="1848" spans="1:32" ht="21.9" customHeight="1">
      <c r="A1848" s="166" t="str">
        <f>IF(N1853="","",A1847+1)</f>
        <v/>
      </c>
      <c r="B1848" s="771" t="s">
        <v>204</v>
      </c>
      <c r="C1848" s="771"/>
      <c r="D1848" s="771"/>
      <c r="E1848" s="771"/>
      <c r="F1848" s="771"/>
      <c r="G1848" s="771"/>
      <c r="H1848" s="771"/>
      <c r="I1848" s="771"/>
      <c r="J1848" s="771"/>
      <c r="K1848" s="771"/>
      <c r="L1848" s="771"/>
      <c r="M1848" s="771"/>
      <c r="N1848" s="771"/>
      <c r="O1848" s="771"/>
      <c r="P1848" s="771"/>
      <c r="Q1848" s="770"/>
      <c r="R1848" s="771" t="s">
        <v>204</v>
      </c>
      <c r="S1848" s="771"/>
      <c r="T1848" s="771"/>
      <c r="U1848" s="771"/>
      <c r="V1848" s="771"/>
      <c r="W1848" s="771"/>
      <c r="X1848" s="771"/>
      <c r="Y1848" s="771"/>
      <c r="Z1848" s="771"/>
      <c r="AA1848" s="771"/>
      <c r="AB1848" s="771"/>
      <c r="AC1848" s="771"/>
      <c r="AD1848" s="771"/>
      <c r="AE1848" s="771"/>
      <c r="AF1848" s="771"/>
    </row>
    <row r="1849" spans="1:32" ht="21.9" customHeight="1">
      <c r="A1849" s="166" t="str">
        <f>IF(N1853="","",A1848+1)</f>
        <v/>
      </c>
      <c r="B1849" s="772" t="s">
        <v>168</v>
      </c>
      <c r="C1849" s="772"/>
      <c r="D1849" s="772"/>
      <c r="E1849" s="773" t="str">
        <f>IF(AND(N1853=""),"",'Result Sheet'!$F$2)</f>
        <v/>
      </c>
      <c r="F1849" s="773"/>
      <c r="G1849" s="773"/>
      <c r="H1849" s="773"/>
      <c r="I1849" s="773"/>
      <c r="J1849" s="773"/>
      <c r="K1849" s="773"/>
      <c r="L1849" s="773"/>
      <c r="M1849" s="773"/>
      <c r="N1849" s="773"/>
      <c r="O1849" s="773"/>
      <c r="P1849" s="773"/>
      <c r="Q1849" s="770"/>
      <c r="R1849" s="772" t="s">
        <v>168</v>
      </c>
      <c r="S1849" s="772"/>
      <c r="T1849" s="772"/>
      <c r="U1849" s="773" t="str">
        <f>IF(AND(AD1853=""),"",'Result Sheet'!$F$2)</f>
        <v/>
      </c>
      <c r="V1849" s="773"/>
      <c r="W1849" s="773"/>
      <c r="X1849" s="773"/>
      <c r="Y1849" s="773"/>
      <c r="Z1849" s="773"/>
      <c r="AA1849" s="773"/>
      <c r="AB1849" s="773"/>
      <c r="AC1849" s="773"/>
      <c r="AD1849" s="773"/>
      <c r="AE1849" s="773"/>
      <c r="AF1849" s="773"/>
    </row>
    <row r="1850" spans="1:32" ht="21.9" customHeight="1">
      <c r="A1850" s="166" t="str">
        <f>IF(N1853="","",A1849+1)</f>
        <v/>
      </c>
      <c r="B1850" s="164" t="s">
        <v>169</v>
      </c>
      <c r="C1850" s="748" t="str">
        <f>IFERROR(VLOOKUP(N1853,Marks,2,0),"")</f>
        <v/>
      </c>
      <c r="D1850" s="748"/>
      <c r="E1850" s="766" t="s">
        <v>212</v>
      </c>
      <c r="F1850" s="766"/>
      <c r="G1850" s="766"/>
      <c r="H1850" s="748" t="str">
        <f>IFERROR(VLOOKUP(N1853,Marks,3,0),"")</f>
        <v/>
      </c>
      <c r="I1850" s="748"/>
      <c r="J1850" s="749" t="s">
        <v>205</v>
      </c>
      <c r="K1850" s="749"/>
      <c r="L1850" s="749"/>
      <c r="M1850" s="749"/>
      <c r="N1850" s="750" t="str">
        <f>IF(AND(N1853=""),"",'Marks Entry 1st'!$I$2)</f>
        <v/>
      </c>
      <c r="O1850" s="750"/>
      <c r="P1850" s="750"/>
      <c r="Q1850" s="770"/>
      <c r="R1850" s="164" t="s">
        <v>169</v>
      </c>
      <c r="S1850" s="748" t="str">
        <f>IFERROR(VLOOKUP(AD1853,Marks,2,0),"")</f>
        <v/>
      </c>
      <c r="T1850" s="748"/>
      <c r="U1850" s="766" t="s">
        <v>212</v>
      </c>
      <c r="V1850" s="766"/>
      <c r="W1850" s="766"/>
      <c r="X1850" s="748" t="str">
        <f>IFERROR(VLOOKUP(AD1853,Marks,3,0),"")</f>
        <v/>
      </c>
      <c r="Y1850" s="748"/>
      <c r="Z1850" s="749" t="s">
        <v>205</v>
      </c>
      <c r="AA1850" s="749"/>
      <c r="AB1850" s="749"/>
      <c r="AC1850" s="749"/>
      <c r="AD1850" s="750" t="str">
        <f>IF(AND(AD1853=""),"",'Marks Entry 1st'!$I$2)</f>
        <v/>
      </c>
      <c r="AE1850" s="750"/>
      <c r="AF1850" s="750"/>
    </row>
    <row r="1851" spans="1:32" ht="21.9" customHeight="1">
      <c r="A1851" s="166" t="str">
        <f>IF(N1853="","",A1850+1)</f>
        <v/>
      </c>
      <c r="B1851" s="751" t="s">
        <v>206</v>
      </c>
      <c r="C1851" s="751"/>
      <c r="D1851" s="751"/>
      <c r="E1851" s="752" t="str">
        <f>IFERROR(VLOOKUP(N1853,Marks,6,0),"")</f>
        <v/>
      </c>
      <c r="F1851" s="752"/>
      <c r="G1851" s="752"/>
      <c r="H1851" s="752"/>
      <c r="I1851" s="752"/>
      <c r="J1851" s="753" t="s">
        <v>209</v>
      </c>
      <c r="K1851" s="753"/>
      <c r="L1851" s="753"/>
      <c r="M1851" s="753"/>
      <c r="N1851" s="754" t="str">
        <f>IFERROR(VLOOKUP(N1853,Marks,5,0),"")</f>
        <v/>
      </c>
      <c r="O1851" s="754"/>
      <c r="P1851" s="754"/>
      <c r="Q1851" s="770"/>
      <c r="R1851" s="751" t="s">
        <v>206</v>
      </c>
      <c r="S1851" s="751"/>
      <c r="T1851" s="751"/>
      <c r="U1851" s="752" t="str">
        <f>IFERROR(VLOOKUP(AD1853,Marks,6,0),"")</f>
        <v/>
      </c>
      <c r="V1851" s="752"/>
      <c r="W1851" s="752"/>
      <c r="X1851" s="752"/>
      <c r="Y1851" s="752"/>
      <c r="Z1851" s="753" t="s">
        <v>209</v>
      </c>
      <c r="AA1851" s="753"/>
      <c r="AB1851" s="753"/>
      <c r="AC1851" s="753"/>
      <c r="AD1851" s="754" t="str">
        <f>IFERROR(VLOOKUP(AD1853,Marks,5,0),"")</f>
        <v/>
      </c>
      <c r="AE1851" s="754"/>
      <c r="AF1851" s="754"/>
    </row>
    <row r="1852" spans="1:32" ht="21.9" customHeight="1">
      <c r="A1852" s="166" t="str">
        <f>IF(N1853="","",A1851+1)</f>
        <v/>
      </c>
      <c r="B1852" s="751" t="s">
        <v>207</v>
      </c>
      <c r="C1852" s="751"/>
      <c r="D1852" s="751"/>
      <c r="E1852" s="752" t="str">
        <f>IFERROR(VLOOKUP(N1853,Marks,7,0),"")</f>
        <v/>
      </c>
      <c r="F1852" s="752"/>
      <c r="G1852" s="752"/>
      <c r="H1852" s="752"/>
      <c r="I1852" s="752"/>
      <c r="J1852" s="753" t="s">
        <v>210</v>
      </c>
      <c r="K1852" s="753"/>
      <c r="L1852" s="753"/>
      <c r="M1852" s="753"/>
      <c r="N1852" s="767" t="str">
        <f>IFERROR(VLOOKUP(N1853,Marks,4,0),"")</f>
        <v/>
      </c>
      <c r="O1852" s="767"/>
      <c r="P1852" s="767"/>
      <c r="Q1852" s="770"/>
      <c r="R1852" s="751" t="s">
        <v>207</v>
      </c>
      <c r="S1852" s="751"/>
      <c r="T1852" s="751"/>
      <c r="U1852" s="752" t="str">
        <f>IFERROR(VLOOKUP(AD1853,Marks,7,0),"")</f>
        <v/>
      </c>
      <c r="V1852" s="752"/>
      <c r="W1852" s="752"/>
      <c r="X1852" s="752"/>
      <c r="Y1852" s="752"/>
      <c r="Z1852" s="753" t="s">
        <v>210</v>
      </c>
      <c r="AA1852" s="753"/>
      <c r="AB1852" s="753"/>
      <c r="AC1852" s="753"/>
      <c r="AD1852" s="767" t="str">
        <f>IFERROR(VLOOKUP(AD1853,Marks,4,0),"")</f>
        <v/>
      </c>
      <c r="AE1852" s="767"/>
      <c r="AF1852" s="767"/>
    </row>
    <row r="1853" spans="1:32" ht="21.9" customHeight="1">
      <c r="A1853" s="166" t="str">
        <f>IF(N1853="","",A1852+1)</f>
        <v/>
      </c>
      <c r="B1853" s="751" t="s">
        <v>208</v>
      </c>
      <c r="C1853" s="751"/>
      <c r="D1853" s="751"/>
      <c r="E1853" s="752" t="str">
        <f>IFERROR(VLOOKUP(N1853,Marks,8,0),"")</f>
        <v/>
      </c>
      <c r="F1853" s="752"/>
      <c r="G1853" s="752"/>
      <c r="H1853" s="752"/>
      <c r="I1853" s="752"/>
      <c r="J1853" s="753" t="s">
        <v>211</v>
      </c>
      <c r="K1853" s="753"/>
      <c r="L1853" s="753"/>
      <c r="M1853" s="753"/>
      <c r="N1853" s="760" t="str">
        <f>IF(AD1827="","",IF(AND(AD1827+1&gt;$AN$6),"",AD1827+1))</f>
        <v/>
      </c>
      <c r="O1853" s="760"/>
      <c r="P1853" s="760"/>
      <c r="Q1853" s="770"/>
      <c r="R1853" s="751" t="s">
        <v>208</v>
      </c>
      <c r="S1853" s="751"/>
      <c r="T1853" s="751"/>
      <c r="U1853" s="752" t="str">
        <f>IFERROR(VLOOKUP(AD1853,Marks,8,0),"")</f>
        <v/>
      </c>
      <c r="V1853" s="752"/>
      <c r="W1853" s="752"/>
      <c r="X1853" s="752"/>
      <c r="Y1853" s="752"/>
      <c r="Z1853" s="753" t="s">
        <v>211</v>
      </c>
      <c r="AA1853" s="753"/>
      <c r="AB1853" s="753"/>
      <c r="AC1853" s="753"/>
      <c r="AD1853" s="761" t="str">
        <f>IF(N1853="","",IF(AND(N1853+1&gt;$AN$6),"",N1853+1))</f>
        <v/>
      </c>
      <c r="AE1853" s="761"/>
      <c r="AF1853" s="761"/>
    </row>
    <row r="1854" spans="1:32" ht="9" customHeight="1">
      <c r="A1854" s="166" t="str">
        <f>IF(N1853="","",A1853+1)</f>
        <v/>
      </c>
      <c r="B1854" s="123"/>
      <c r="C1854" s="123"/>
      <c r="D1854" s="123"/>
      <c r="E1854" s="124"/>
      <c r="F1854" s="124"/>
      <c r="G1854" s="124"/>
      <c r="H1854" s="123"/>
      <c r="I1854" s="123"/>
      <c r="J1854" s="125"/>
      <c r="K1854" s="125"/>
      <c r="L1854" s="125"/>
      <c r="M1854" s="76"/>
      <c r="N1854" s="76"/>
      <c r="O1854" s="76"/>
      <c r="P1854" s="76"/>
      <c r="Q1854" s="770"/>
      <c r="R1854" s="123"/>
      <c r="S1854" s="123"/>
      <c r="T1854" s="123"/>
      <c r="U1854" s="124"/>
      <c r="V1854" s="124"/>
      <c r="W1854" s="124"/>
      <c r="X1854" s="123"/>
      <c r="Y1854" s="123"/>
      <c r="Z1854" s="125"/>
      <c r="AA1854" s="125"/>
      <c r="AB1854" s="125"/>
      <c r="AC1854" s="76"/>
      <c r="AD1854" s="76"/>
      <c r="AE1854" s="76"/>
      <c r="AF1854" s="76"/>
    </row>
    <row r="1855" spans="1:32" ht="21" customHeight="1">
      <c r="A1855" s="166" t="str">
        <f>IF(N1853="","",A1854+1)</f>
        <v/>
      </c>
      <c r="B1855" s="762" t="s">
        <v>213</v>
      </c>
      <c r="C1855" s="610" t="s">
        <v>214</v>
      </c>
      <c r="D1855" s="610"/>
      <c r="E1855" s="610"/>
      <c r="F1855" s="763" t="s">
        <v>13</v>
      </c>
      <c r="G1855" s="764"/>
      <c r="H1855" s="764"/>
      <c r="I1855" s="765"/>
      <c r="J1855" s="613" t="s">
        <v>184</v>
      </c>
      <c r="K1855" s="614" t="s">
        <v>167</v>
      </c>
      <c r="L1855" s="615"/>
      <c r="M1855" s="615"/>
      <c r="N1855" s="616"/>
      <c r="O1855" s="580" t="s">
        <v>185</v>
      </c>
      <c r="P1855" s="581" t="s">
        <v>186</v>
      </c>
      <c r="Q1855" s="770"/>
      <c r="R1855" s="762" t="s">
        <v>213</v>
      </c>
      <c r="S1855" s="610" t="s">
        <v>214</v>
      </c>
      <c r="T1855" s="610"/>
      <c r="U1855" s="610"/>
      <c r="V1855" s="763" t="s">
        <v>13</v>
      </c>
      <c r="W1855" s="764"/>
      <c r="X1855" s="764"/>
      <c r="Y1855" s="765"/>
      <c r="Z1855" s="613" t="s">
        <v>184</v>
      </c>
      <c r="AA1855" s="614" t="s">
        <v>167</v>
      </c>
      <c r="AB1855" s="615"/>
      <c r="AC1855" s="615"/>
      <c r="AD1855" s="616"/>
      <c r="AE1855" s="580" t="s">
        <v>185</v>
      </c>
      <c r="AF1855" s="581" t="s">
        <v>186</v>
      </c>
    </row>
    <row r="1856" spans="1:32" ht="90.75" customHeight="1">
      <c r="A1856" s="166" t="str">
        <f>IF(N1853="","",A1855+1)</f>
        <v/>
      </c>
      <c r="B1856" s="762"/>
      <c r="C1856" s="171" t="s">
        <v>11</v>
      </c>
      <c r="D1856" s="171" t="s">
        <v>180</v>
      </c>
      <c r="E1856" s="171" t="s">
        <v>108</v>
      </c>
      <c r="F1856" s="171" t="s">
        <v>182</v>
      </c>
      <c r="G1856" s="171" t="s">
        <v>183</v>
      </c>
      <c r="H1856" s="305" t="s">
        <v>10</v>
      </c>
      <c r="I1856" s="171" t="s">
        <v>108</v>
      </c>
      <c r="J1856" s="613"/>
      <c r="K1856" s="172" t="s">
        <v>182</v>
      </c>
      <c r="L1856" s="172" t="s">
        <v>183</v>
      </c>
      <c r="M1856" s="173" t="s">
        <v>10</v>
      </c>
      <c r="N1856" s="171" t="s">
        <v>108</v>
      </c>
      <c r="O1856" s="580"/>
      <c r="P1856" s="736"/>
      <c r="Q1856" s="770"/>
      <c r="R1856" s="762"/>
      <c r="S1856" s="171" t="s">
        <v>11</v>
      </c>
      <c r="T1856" s="171" t="s">
        <v>180</v>
      </c>
      <c r="U1856" s="171" t="s">
        <v>108</v>
      </c>
      <c r="V1856" s="171" t="s">
        <v>182</v>
      </c>
      <c r="W1856" s="171" t="s">
        <v>183</v>
      </c>
      <c r="X1856" s="305" t="s">
        <v>10</v>
      </c>
      <c r="Y1856" s="171" t="s">
        <v>108</v>
      </c>
      <c r="Z1856" s="613"/>
      <c r="AA1856" s="172" t="s">
        <v>182</v>
      </c>
      <c r="AB1856" s="172" t="s">
        <v>183</v>
      </c>
      <c r="AC1856" s="173" t="s">
        <v>10</v>
      </c>
      <c r="AD1856" s="171" t="s">
        <v>108</v>
      </c>
      <c r="AE1856" s="580"/>
      <c r="AF1856" s="736">
        <v>0</v>
      </c>
    </row>
    <row r="1857" spans="1:32" ht="18.75" customHeight="1">
      <c r="A1857" s="166" t="str">
        <f>IF(N1853="","",A1856+1)</f>
        <v/>
      </c>
      <c r="B1857" s="762"/>
      <c r="C1857" s="390">
        <v>20</v>
      </c>
      <c r="D1857" s="390">
        <v>20</v>
      </c>
      <c r="E1857" s="116">
        <v>40</v>
      </c>
      <c r="F1857" s="390">
        <v>30</v>
      </c>
      <c r="G1857" s="390">
        <v>18</v>
      </c>
      <c r="H1857" s="390">
        <v>12</v>
      </c>
      <c r="I1857" s="116">
        <v>60</v>
      </c>
      <c r="J1857" s="118">
        <v>100</v>
      </c>
      <c r="K1857" s="390">
        <v>50</v>
      </c>
      <c r="L1857" s="390">
        <v>30</v>
      </c>
      <c r="M1857" s="390">
        <v>20</v>
      </c>
      <c r="N1857" s="116">
        <v>100</v>
      </c>
      <c r="O1857" s="118">
        <v>200</v>
      </c>
      <c r="P1857" s="775" t="str">
        <f>IF(AND(N1853="",C1850="",E1851="",N1851=""),"",IF(OR(C1850=1,C1850=2),600,800))</f>
        <v/>
      </c>
      <c r="Q1857" s="770"/>
      <c r="R1857" s="762"/>
      <c r="S1857" s="390">
        <v>20</v>
      </c>
      <c r="T1857" s="390">
        <v>20</v>
      </c>
      <c r="U1857" s="116">
        <v>40</v>
      </c>
      <c r="V1857" s="390">
        <v>30</v>
      </c>
      <c r="W1857" s="390">
        <v>18</v>
      </c>
      <c r="X1857" s="390">
        <v>12</v>
      </c>
      <c r="Y1857" s="116">
        <v>60</v>
      </c>
      <c r="Z1857" s="118">
        <v>100</v>
      </c>
      <c r="AA1857" s="390">
        <v>50</v>
      </c>
      <c r="AB1857" s="390">
        <v>30</v>
      </c>
      <c r="AC1857" s="390">
        <v>20</v>
      </c>
      <c r="AD1857" s="116">
        <v>100</v>
      </c>
      <c r="AE1857" s="118">
        <v>200</v>
      </c>
      <c r="AF1857" s="775" t="str">
        <f>IF(AND(AD1853="",S1850="",U1851="",AD1851=""),"",IF(OR(S1850=1,S1850=2),600,800))</f>
        <v/>
      </c>
    </row>
    <row r="1858" spans="1:32" ht="21" customHeight="1">
      <c r="A1858" s="166" t="str">
        <f>IF(N1853="","",A1857+1)</f>
        <v/>
      </c>
      <c r="B1858" s="122" t="str">
        <f>'Result Sheet'!$L$4</f>
        <v xml:space="preserve">हिन्दी </v>
      </c>
      <c r="C1858" s="391" t="str">
        <f>IFERROR(VLOOKUP(N1853,Marks,11,0),"")</f>
        <v/>
      </c>
      <c r="D1858" s="391" t="str">
        <f>IFERROR(VLOOKUP(N1853,Marks,12,0),"")</f>
        <v/>
      </c>
      <c r="E1858" s="117" t="str">
        <f>IFERROR(VLOOKUP(N1853,Marks,13,0),"")</f>
        <v/>
      </c>
      <c r="F1858" s="391" t="str">
        <f>IFERROR(VLOOKUP(N1853,Marks,14,0),"")</f>
        <v/>
      </c>
      <c r="G1858" s="391" t="str">
        <f>IFERROR(VLOOKUP(N1853,Marks,15,0),"")</f>
        <v/>
      </c>
      <c r="H1858" s="391" t="str">
        <f>IFERROR(VLOOKUP(N1853,Marks,16,0),"")</f>
        <v/>
      </c>
      <c r="I1858" s="117" t="str">
        <f>IFERROR(VLOOKUP(N1853,Marks,17,0),"")</f>
        <v/>
      </c>
      <c r="J1858" s="119">
        <f>IFERROR(VLOOKUP(N1853,Marks,18,0),"")</f>
        <v>0</v>
      </c>
      <c r="K1858" s="391" t="str">
        <f>IFERROR(VLOOKUP(N1853,Marks,19,0),"")</f>
        <v/>
      </c>
      <c r="L1858" s="391" t="str">
        <f>IFERROR(VLOOKUP(N1853,Marks,20,0),"")</f>
        <v/>
      </c>
      <c r="M1858" s="391" t="str">
        <f>IFERROR(VLOOKUP(N1853,Marks,21,0),"")</f>
        <v/>
      </c>
      <c r="N1858" s="117" t="str">
        <f>IFERROR(VLOOKUP(N1853,Marks,22,0),"")</f>
        <v/>
      </c>
      <c r="O1858" s="119" t="str">
        <f>IFERROR(VLOOKUP(N1853,Marks,23,0),"")</f>
        <v/>
      </c>
      <c r="P1858" s="323" t="str">
        <f>IFERROR(VLOOKUP(N1853,Marks,29,0),"")</f>
        <v/>
      </c>
      <c r="Q1858" s="770"/>
      <c r="R1858" s="122" t="str">
        <f>'Result Sheet'!$L$4</f>
        <v xml:space="preserve">हिन्दी </v>
      </c>
      <c r="S1858" s="391" t="str">
        <f>IFERROR(VLOOKUP(AD1853,Marks,11,0),"")</f>
        <v/>
      </c>
      <c r="T1858" s="391" t="str">
        <f>IFERROR(VLOOKUP(AD1853,Marks,12,0),"")</f>
        <v/>
      </c>
      <c r="U1858" s="117" t="str">
        <f>IFERROR(VLOOKUP(AD1853,Marks,13,0),"")</f>
        <v/>
      </c>
      <c r="V1858" s="391" t="str">
        <f>IFERROR(VLOOKUP(AD1853,Marks,14,0),"")</f>
        <v/>
      </c>
      <c r="W1858" s="391" t="str">
        <f>IFERROR(VLOOKUP(AD1853,Marks,15,0),"")</f>
        <v/>
      </c>
      <c r="X1858" s="391" t="str">
        <f>IFERROR(VLOOKUP(AD1853,Marks,16,0),"")</f>
        <v/>
      </c>
      <c r="Y1858" s="117" t="str">
        <f>IFERROR(VLOOKUP(AD1853,Marks,17,0),"")</f>
        <v/>
      </c>
      <c r="Z1858" s="119">
        <f>IFERROR(VLOOKUP(AD1853,Marks,18,0),"")</f>
        <v>0</v>
      </c>
      <c r="AA1858" s="391" t="str">
        <f>IFERROR(VLOOKUP(AD1853,Marks,19,0),"")</f>
        <v/>
      </c>
      <c r="AB1858" s="391" t="str">
        <f>IFERROR(VLOOKUP(AD1853,Marks,20,0),"")</f>
        <v/>
      </c>
      <c r="AC1858" s="391" t="str">
        <f>IFERROR(VLOOKUP(AD1853,Marks,21,0),"")</f>
        <v/>
      </c>
      <c r="AD1858" s="117" t="str">
        <f>IFERROR(VLOOKUP(AD1853,Marks,22,0),"")</f>
        <v/>
      </c>
      <c r="AE1858" s="119" t="str">
        <f>IFERROR(VLOOKUP(AD1853,Marks,23,0),"")</f>
        <v/>
      </c>
      <c r="AF1858" s="323" t="str">
        <f>IFERROR(VLOOKUP(AD1853,Marks,29,0),"")</f>
        <v/>
      </c>
    </row>
    <row r="1859" spans="1:32" ht="21" customHeight="1">
      <c r="A1859" s="166" t="str">
        <f>IF(N1853="","",A1858+1)</f>
        <v/>
      </c>
      <c r="B1859" s="122" t="str">
        <f>'Result Sheet'!$AE$4</f>
        <v xml:space="preserve">अंग्रेजी </v>
      </c>
      <c r="C1859" s="391" t="str">
        <f>IFERROR(VLOOKUP(N1853,Marks,30,0),"")</f>
        <v/>
      </c>
      <c r="D1859" s="391" t="str">
        <f>IFERROR(VLOOKUP(N1853,Marks,31,0),"")</f>
        <v/>
      </c>
      <c r="E1859" s="117" t="str">
        <f>IFERROR(VLOOKUP(N1853,Marks,32,0),"")</f>
        <v/>
      </c>
      <c r="F1859" s="391" t="str">
        <f>IFERROR(VLOOKUP(N1853,Marks,33,0),"")</f>
        <v/>
      </c>
      <c r="G1859" s="391" t="str">
        <f>IFERROR(VLOOKUP(N1853,Marks,34,0),"")</f>
        <v/>
      </c>
      <c r="H1859" s="391" t="str">
        <f>IFERROR(VLOOKUP(N1853,Marks,35,0),"")</f>
        <v/>
      </c>
      <c r="I1859" s="117" t="str">
        <f>IFERROR(VLOOKUP(N1853,Marks,36,0),"")</f>
        <v/>
      </c>
      <c r="J1859" s="119">
        <f>IFERROR(VLOOKUP(N1853,Marks,37,0),"")</f>
        <v>0</v>
      </c>
      <c r="K1859" s="391" t="str">
        <f>IFERROR(VLOOKUP(N1853,Marks,38,0),"")</f>
        <v/>
      </c>
      <c r="L1859" s="391" t="str">
        <f>IFERROR(VLOOKUP(N1853,Marks,39,0),"")</f>
        <v/>
      </c>
      <c r="M1859" s="391" t="str">
        <f>IFERROR(VLOOKUP(N1853,Marks,40,0),"")</f>
        <v/>
      </c>
      <c r="N1859" s="117" t="str">
        <f>IFERROR(VLOOKUP(N1853,Marks,41,0),"")</f>
        <v/>
      </c>
      <c r="O1859" s="119" t="str">
        <f>IFERROR(VLOOKUP(N1853,Marks,42,0),"")</f>
        <v/>
      </c>
      <c r="P1859" s="323" t="str">
        <f>IFERROR(VLOOKUP(N1853,Marks,48,0),"")</f>
        <v/>
      </c>
      <c r="Q1859" s="770"/>
      <c r="R1859" s="122" t="str">
        <f>'Result Sheet'!$AE$4</f>
        <v xml:space="preserve">अंग्रेजी </v>
      </c>
      <c r="S1859" s="391" t="str">
        <f>IFERROR(VLOOKUP(AD1853,Marks,30,0),"")</f>
        <v/>
      </c>
      <c r="T1859" s="391" t="str">
        <f>IFERROR(VLOOKUP(AD1853,Marks,31,0),"")</f>
        <v/>
      </c>
      <c r="U1859" s="117" t="str">
        <f>IFERROR(VLOOKUP(AD1853,Marks,32,0),"")</f>
        <v/>
      </c>
      <c r="V1859" s="391" t="str">
        <f>IFERROR(VLOOKUP(AD1853,Marks,33,0),"")</f>
        <v/>
      </c>
      <c r="W1859" s="391" t="str">
        <f>IFERROR(VLOOKUP(AD1853,Marks,34,0),"")</f>
        <v/>
      </c>
      <c r="X1859" s="391" t="str">
        <f>IFERROR(VLOOKUP(AD1853,Marks,35,0),"")</f>
        <v/>
      </c>
      <c r="Y1859" s="117" t="str">
        <f>IFERROR(VLOOKUP(AD1853,Marks,36,0),"")</f>
        <v/>
      </c>
      <c r="Z1859" s="119">
        <f>IFERROR(VLOOKUP(AD1853,Marks,37,0),"")</f>
        <v>0</v>
      </c>
      <c r="AA1859" s="391" t="str">
        <f>IFERROR(VLOOKUP(AD1853,Marks,38,0),"")</f>
        <v/>
      </c>
      <c r="AB1859" s="391" t="str">
        <f>IFERROR(VLOOKUP(AD1853,Marks,39,0),"")</f>
        <v/>
      </c>
      <c r="AC1859" s="391" t="str">
        <f>IFERROR(VLOOKUP(AD1853,Marks,40,0),"")</f>
        <v/>
      </c>
      <c r="AD1859" s="117" t="str">
        <f>IFERROR(VLOOKUP(AD1853,Marks,41,0),"")</f>
        <v/>
      </c>
      <c r="AE1859" s="119" t="str">
        <f>IFERROR(VLOOKUP(AD1853,Marks,42,0),"")</f>
        <v/>
      </c>
      <c r="AF1859" s="323" t="str">
        <f>IFERROR(VLOOKUP(AD1853,Marks,48,0),"")</f>
        <v/>
      </c>
    </row>
    <row r="1860" spans="1:32" ht="21" customHeight="1">
      <c r="A1860" s="166" t="str">
        <f>IF(N1853="","",A1859+1)</f>
        <v/>
      </c>
      <c r="B1860" s="122" t="str">
        <f>'Result Sheet'!$AX$4</f>
        <v xml:space="preserve">गणित </v>
      </c>
      <c r="C1860" s="391" t="str">
        <f>IFERROR(VLOOKUP(N1853,Marks,49,0),"")</f>
        <v/>
      </c>
      <c r="D1860" s="391" t="str">
        <f>IFERROR(VLOOKUP(N1853,Marks,50,0),"")</f>
        <v/>
      </c>
      <c r="E1860" s="117" t="str">
        <f>IFERROR(VLOOKUP(N1853,Marks,51,0),"")</f>
        <v/>
      </c>
      <c r="F1860" s="391" t="str">
        <f>IFERROR(VLOOKUP(N1853,Marks,52,0),"")</f>
        <v/>
      </c>
      <c r="G1860" s="391" t="str">
        <f>IFERROR(VLOOKUP(N1853,Marks,53,0),"")</f>
        <v/>
      </c>
      <c r="H1860" s="391" t="str">
        <f>IFERROR(VLOOKUP(N1853,Marks,54,0),"")</f>
        <v/>
      </c>
      <c r="I1860" s="117" t="str">
        <f>IFERROR(VLOOKUP(N1853,Marks,55,0),"")</f>
        <v/>
      </c>
      <c r="J1860" s="119">
        <f>IFERROR(VLOOKUP(N1853,Marks,56,0),"")</f>
        <v>0</v>
      </c>
      <c r="K1860" s="391" t="str">
        <f>IFERROR(VLOOKUP(N1853,Marks,57,0),"")</f>
        <v/>
      </c>
      <c r="L1860" s="391" t="str">
        <f>IFERROR(VLOOKUP(N1853,Marks,58,0),"")</f>
        <v/>
      </c>
      <c r="M1860" s="391" t="str">
        <f>IFERROR(VLOOKUP(N1853,Marks,59,0),"")</f>
        <v/>
      </c>
      <c r="N1860" s="117" t="str">
        <f>IFERROR(VLOOKUP(N1853,Marks,60,0),"")</f>
        <v/>
      </c>
      <c r="O1860" s="119" t="str">
        <f>IFERROR(VLOOKUP(N1853,Marks,61,0),"")</f>
        <v/>
      </c>
      <c r="P1860" s="323" t="str">
        <f>IFERROR(VLOOKUP(N1853,Marks,67,0),"")</f>
        <v/>
      </c>
      <c r="Q1860" s="770"/>
      <c r="R1860" s="122" t="str">
        <f>'Result Sheet'!$AX$4</f>
        <v xml:space="preserve">गणित </v>
      </c>
      <c r="S1860" s="391" t="str">
        <f>IFERROR(VLOOKUP(AD1853,Marks,49,0),"")</f>
        <v/>
      </c>
      <c r="T1860" s="391" t="str">
        <f>IFERROR(VLOOKUP(AD1853,Marks,50,0),"")</f>
        <v/>
      </c>
      <c r="U1860" s="117" t="str">
        <f>IFERROR(VLOOKUP(AD1853,Marks,51,0),"")</f>
        <v/>
      </c>
      <c r="V1860" s="391" t="str">
        <f>IFERROR(VLOOKUP(AD1853,Marks,52,0),"")</f>
        <v/>
      </c>
      <c r="W1860" s="391" t="str">
        <f>IFERROR(VLOOKUP(AD1853,Marks,53,0),"")</f>
        <v/>
      </c>
      <c r="X1860" s="391" t="str">
        <f>IFERROR(VLOOKUP(AD1853,Marks,54,0),"")</f>
        <v/>
      </c>
      <c r="Y1860" s="117" t="str">
        <f>IFERROR(VLOOKUP(AD1853,Marks,55,0),"")</f>
        <v/>
      </c>
      <c r="Z1860" s="119">
        <f>IFERROR(VLOOKUP(AD1853,Marks,56,0),"")</f>
        <v>0</v>
      </c>
      <c r="AA1860" s="391" t="str">
        <f>IFERROR(VLOOKUP(AD1853,Marks,57,0),"")</f>
        <v/>
      </c>
      <c r="AB1860" s="391" t="str">
        <f>IFERROR(VLOOKUP(AD1853,Marks,58,0),"")</f>
        <v/>
      </c>
      <c r="AC1860" s="391" t="str">
        <f>IFERROR(VLOOKUP(AD1853,Marks,59,0),"")</f>
        <v/>
      </c>
      <c r="AD1860" s="117" t="str">
        <f>IFERROR(VLOOKUP(AD1853,Marks,60,0),"")</f>
        <v/>
      </c>
      <c r="AE1860" s="119" t="str">
        <f>IFERROR(VLOOKUP(AD1853,Marks,61,0),"")</f>
        <v/>
      </c>
      <c r="AF1860" s="323" t="str">
        <f>IFERROR(VLOOKUP(AD1853,Marks,67,0),"")</f>
        <v/>
      </c>
    </row>
    <row r="1861" spans="1:32" ht="21" customHeight="1">
      <c r="A1861" s="166" t="str">
        <f>IF(N1853="","",A1860+1)</f>
        <v/>
      </c>
      <c r="B1861" s="122" t="str">
        <f>'Result Sheet'!$BQ$4</f>
        <v xml:space="preserve">पर्यावरण अध्ययन </v>
      </c>
      <c r="C1861" s="391" t="str">
        <f>IFERROR(VLOOKUP(N1853,Marks,68,0),"")</f>
        <v/>
      </c>
      <c r="D1861" s="391" t="str">
        <f>IFERROR(VLOOKUP(N1853,Marks,69,0),"")</f>
        <v/>
      </c>
      <c r="E1861" s="117" t="str">
        <f>IFERROR(VLOOKUP(N1853,Marks,70,0),"")</f>
        <v/>
      </c>
      <c r="F1861" s="391" t="str">
        <f>IFERROR(VLOOKUP(N1853,Marks,71,0),"")</f>
        <v/>
      </c>
      <c r="G1861" s="391" t="str">
        <f>IFERROR(VLOOKUP(N1853,Marks,72,0),"")</f>
        <v/>
      </c>
      <c r="H1861" s="391" t="str">
        <f>IFERROR(VLOOKUP(N1853,Marks,73,0),"")</f>
        <v/>
      </c>
      <c r="I1861" s="117" t="str">
        <f>IFERROR(VLOOKUP(N1853,Marks,74,0),"")</f>
        <v/>
      </c>
      <c r="J1861" s="119">
        <f>IFERROR(VLOOKUP(N1853,Marks,75,0),"")</f>
        <v>0</v>
      </c>
      <c r="K1861" s="391" t="str">
        <f>IFERROR(VLOOKUP(N1853,Marks,76,0),"")</f>
        <v/>
      </c>
      <c r="L1861" s="391" t="str">
        <f>IFERROR(VLOOKUP(N1853,Marks,77,0),"")</f>
        <v/>
      </c>
      <c r="M1861" s="391" t="str">
        <f>IFERROR(VLOOKUP(N1853,Marks,78,0),"")</f>
        <v/>
      </c>
      <c r="N1861" s="117" t="str">
        <f>IFERROR(VLOOKUP(N1853,Marks,79,0),"")</f>
        <v/>
      </c>
      <c r="O1861" s="119" t="str">
        <f>IFERROR(VLOOKUP(N1853,Marks,80,0),"")</f>
        <v/>
      </c>
      <c r="P1861" s="323" t="str">
        <f>IFERROR(VLOOKUP(N1853,Marks,86,0),"")</f>
        <v/>
      </c>
      <c r="Q1861" s="770"/>
      <c r="R1861" s="122" t="str">
        <f>'Result Sheet'!$BQ$4</f>
        <v xml:space="preserve">पर्यावरण अध्ययन </v>
      </c>
      <c r="S1861" s="391" t="str">
        <f>IFERROR(VLOOKUP(AD1853,Marks,68,0),"")</f>
        <v/>
      </c>
      <c r="T1861" s="391" t="str">
        <f>IFERROR(VLOOKUP(AD1853,Marks,69,0),"")</f>
        <v/>
      </c>
      <c r="U1861" s="117" t="str">
        <f>IFERROR(VLOOKUP(AD1853,Marks,70,0),"")</f>
        <v/>
      </c>
      <c r="V1861" s="391" t="str">
        <f>IFERROR(VLOOKUP(AD1853,Marks,71,0),"")</f>
        <v/>
      </c>
      <c r="W1861" s="391" t="str">
        <f>IFERROR(VLOOKUP(AD1853,Marks,72,0),"")</f>
        <v/>
      </c>
      <c r="X1861" s="391" t="str">
        <f>IFERROR(VLOOKUP(AD1853,Marks,73,0),"")</f>
        <v/>
      </c>
      <c r="Y1861" s="117" t="str">
        <f>IFERROR(VLOOKUP(AD1853,Marks,74,0),"")</f>
        <v/>
      </c>
      <c r="Z1861" s="119">
        <f>IFERROR(VLOOKUP(AD1853,Marks,75,0),"")</f>
        <v>0</v>
      </c>
      <c r="AA1861" s="391" t="str">
        <f>IFERROR(VLOOKUP(AD1853,Marks,76,0),"")</f>
        <v/>
      </c>
      <c r="AB1861" s="391" t="str">
        <f>IFERROR(VLOOKUP(AD1853,Marks,77,0),"")</f>
        <v/>
      </c>
      <c r="AC1861" s="391" t="str">
        <f>IFERROR(VLOOKUP(AD1853,Marks,78,0),"")</f>
        <v/>
      </c>
      <c r="AD1861" s="117" t="str">
        <f>IFERROR(VLOOKUP(AD1853,Marks,79,0),"")</f>
        <v/>
      </c>
      <c r="AE1861" s="119" t="str">
        <f>IFERROR(VLOOKUP(AD1853,Marks,80,0),"")</f>
        <v/>
      </c>
      <c r="AF1861" s="323" t="str">
        <f>IFERROR(VLOOKUP(AD1853,Marks,86,0),"")</f>
        <v/>
      </c>
    </row>
    <row r="1862" spans="1:32" ht="25.5" customHeight="1">
      <c r="A1862" s="166" t="str">
        <f>IF(N1853="","",A1861+1)</f>
        <v/>
      </c>
      <c r="B1862" s="392" t="s">
        <v>215</v>
      </c>
      <c r="C1862" s="120" t="str">
        <f>IF(AND(C1858="",C1859="",C1860="",C1861=""),"",IF(OR(C1850=1,C1850=2),SUM(C1858:C1860),SUM(C1858:C1861)))</f>
        <v/>
      </c>
      <c r="D1862" s="120" t="str">
        <f>IF(AND(D1858="",D1859="",D1860="",D1861=""),"",IF(OR(C1850=1,C1850=2),SUM(D1858:D1860),SUM(D1858:D1861)))</f>
        <v/>
      </c>
      <c r="E1862" s="120" t="str">
        <f>IF(AND(E1858="",E1859="",E1860="",E1861=""),"",IF(OR(C1850=1,C1850=2),SUM(E1858:E1860),SUM(E1858:E1861)))</f>
        <v/>
      </c>
      <c r="F1862" s="120" t="str">
        <f>IF(AND(F1858="",F1859="",F1860="",F1861=""),"",IF(OR(C1850=1,C1850=2),SUM(F1858:F1860),SUM(F1858:F1861)))</f>
        <v/>
      </c>
      <c r="G1862" s="120" t="str">
        <f>IF(AND(G1858="",G1859="",G1860="",G1861=""),"",IF(OR(C1850=1,C1850=2),SUM(G1858:G1860),SUM(G1858:G1861)))</f>
        <v/>
      </c>
      <c r="H1862" s="120" t="str">
        <f>IF(AND(H1858="",H1859="",H1860="",H1861=""),"",IF(OR(C1850=1,C1850=2),SUM(H1858:H1860),SUM(H1858:H1861)))</f>
        <v/>
      </c>
      <c r="I1862" s="120" t="str">
        <f>IF(AND(I1858="",I1859="",I1860="",I1861=""),"",IF(OR(C1850=1,C1850=2),SUM(I1858:I1860),SUM(I1858:I1861)))</f>
        <v/>
      </c>
      <c r="J1862" s="120">
        <f>IF(AND(J1858="",J1859="",J1860="",J1861=""),"",IF(OR(C1850=1,C1850=2),SUM(J1858:J1860),SUM(J1858:J1861)))</f>
        <v>0</v>
      </c>
      <c r="K1862" s="120" t="str">
        <f>IF(AND(K1858="",K1859="",K1860="",K1861=""),"",IF(OR(C1850=1,C1850=2),SUM(K1858:K1860),SUM(K1858:K1861)))</f>
        <v/>
      </c>
      <c r="L1862" s="120" t="str">
        <f>IF(AND(L1858="",L1859="",L1860="",L1861=""),"",IF(OR(C1850=1,C1850=2),SUM(L1858:L1860),SUM(L1858:L1861)))</f>
        <v/>
      </c>
      <c r="M1862" s="120" t="str">
        <f>IF(AND(M1858="",M1859="",M1860="",M1861=""),"",IF(OR(C1850=1,C1850=2),SUM(M1858:M1860),SUM(M1858:M1861)))</f>
        <v/>
      </c>
      <c r="N1862" s="120" t="str">
        <f>IF(AND(N1858="",N1859="",N1860="",N1861=""),"",IF(OR(C1850=1,C1850=2),SUM(N1858:N1860),SUM(N1858:N1861)))</f>
        <v/>
      </c>
      <c r="O1862" s="120" t="str">
        <f>IF(AND(O1858="",O1859="",O1860="",O1861=""),"",IF(OR(C1850=1,C1850=2),SUM(O1858:O1860),SUM(O1858:O1861)))</f>
        <v/>
      </c>
      <c r="P1862" s="326" t="str">
        <f>IF(OR(N1853="",E1851="",O1862=""),"",IF(O1862&gt;=81%*P1857,"A",IF(O1862&gt;=61%*P1857,"B",IF(O1862&gt;=41%*P1857,"C",IF(O1862&gt;=21%*P1857,"D","E")))))</f>
        <v/>
      </c>
      <c r="Q1862" s="770"/>
      <c r="R1862" s="392" t="s">
        <v>215</v>
      </c>
      <c r="S1862" s="120" t="str">
        <f>IF(AND(S1858="",S1859="",S1860="",S1861=""),"",IF(OR(S1850=1,S1850=2),SUM(S1858:S1860),SUM(S1858:S1861)))</f>
        <v/>
      </c>
      <c r="T1862" s="120" t="str">
        <f>IF(AND(T1858="",T1859="",T1860="",T1861=""),"",IF(OR(S1850=1,S1850=2),SUM(T1858:T1860),SUM(T1858:T1861)))</f>
        <v/>
      </c>
      <c r="U1862" s="120" t="str">
        <f>IF(AND(U1858="",U1859="",U1860="",U1861=""),"",IF(OR(S1850=1,S1850=2),SUM(U1858:U1860),SUM(U1858:U1861)))</f>
        <v/>
      </c>
      <c r="V1862" s="120" t="str">
        <f>IF(AND(V1858="",V1859="",V1860="",V1861=""),"",IF(OR(S1850=1,S1850=2),SUM(V1858:V1860),SUM(V1858:V1861)))</f>
        <v/>
      </c>
      <c r="W1862" s="120" t="str">
        <f>IF(AND(W1858="",W1859="",W1860="",W1861=""),"",IF(OR(S1850=1,S1850=2),SUM(W1858:W1860),SUM(W1858:W1861)))</f>
        <v/>
      </c>
      <c r="X1862" s="120" t="str">
        <f>IF(AND(X1858="",X1859="",X1860="",X1861=""),"",IF(OR(S1850=1,S1850=2),SUM(X1858:X1860),SUM(X1858:X1861)))</f>
        <v/>
      </c>
      <c r="Y1862" s="120" t="str">
        <f>IF(AND(Y1858="",Y1859="",Y1860="",Y1861=""),"",IF(OR(S1850=1,S1850=2),SUM(Y1858:Y1860),SUM(Y1858:Y1861)))</f>
        <v/>
      </c>
      <c r="Z1862" s="120">
        <f>IF(AND(Z1858="",Z1859="",Z1860="",Z1861=""),"",IF(OR(S1850=1,S1850=2),SUM(Z1858:Z1860),SUM(Z1858:Z1861)))</f>
        <v>0</v>
      </c>
      <c r="AA1862" s="120" t="str">
        <f>IF(AND(AA1858="",AA1859="",AA1860="",AA1861=""),"",IF(OR(S1850=1,S1850=2),SUM(AA1858:AA1860),SUM(AA1858:AA1861)))</f>
        <v/>
      </c>
      <c r="AB1862" s="120" t="str">
        <f>IF(AND(AB1858="",AB1859="",AB1860="",AB1861=""),"",IF(OR(S1850=1,S1850=2),SUM(AB1858:AB1860),SUM(AB1858:AB1861)))</f>
        <v/>
      </c>
      <c r="AC1862" s="120" t="str">
        <f>IF(AND(AC1858="",AC1859="",AC1860="",AC1861=""),"",IF(OR(S1850=1,S1850=2),SUM(AC1858:AC1860),SUM(AC1858:AC1861)))</f>
        <v/>
      </c>
      <c r="AD1862" s="120" t="str">
        <f>IF(AND(AD1858="",AD1859="",AD1860="",AD1861=""),"",IF(OR(S1850=1,S1850=2),SUM(AD1858:AD1860),SUM(AD1858:AD1861)))</f>
        <v/>
      </c>
      <c r="AE1862" s="120" t="str">
        <f>IF(AND(AE1858="",AE1859="",AE1860="",AE1861=""),"",IF(OR(S1850=1,S1850=2),SUM(AE1858:AE1860),SUM(AE1858:AE1861)))</f>
        <v/>
      </c>
      <c r="AF1862" s="326" t="str">
        <f>IF(OR(AD1853="",U1851="",AE1862=""),"",IF(AE1862&gt;=81%*AF1857,"A",IF(AE1862&gt;=61%*AF1857,"B",IF(AE1862&gt;=41%*AF1857,"C",IF(AE1862&gt;=21%*AF1857,"D","E")))))</f>
        <v/>
      </c>
    </row>
    <row r="1863" spans="1:32" ht="9" customHeight="1">
      <c r="A1863" s="166" t="str">
        <f>IF(N1853="","",A1862+1)</f>
        <v/>
      </c>
      <c r="B1863" s="737"/>
      <c r="C1863" s="737"/>
      <c r="D1863" s="737"/>
      <c r="E1863" s="737"/>
      <c r="F1863" s="737"/>
      <c r="G1863" s="737"/>
      <c r="H1863" s="737"/>
      <c r="I1863" s="737"/>
      <c r="J1863" s="737"/>
      <c r="K1863" s="737"/>
      <c r="L1863" s="737"/>
      <c r="M1863" s="737"/>
      <c r="N1863" s="737"/>
      <c r="O1863" s="737"/>
      <c r="P1863" s="737"/>
      <c r="Q1863" s="770"/>
      <c r="R1863" s="737"/>
      <c r="S1863" s="737"/>
      <c r="T1863" s="737"/>
      <c r="U1863" s="737"/>
      <c r="V1863" s="737"/>
      <c r="W1863" s="737"/>
      <c r="X1863" s="737"/>
      <c r="Y1863" s="737"/>
      <c r="Z1863" s="737"/>
      <c r="AA1863" s="737"/>
      <c r="AB1863" s="737"/>
      <c r="AC1863" s="737"/>
      <c r="AD1863" s="737"/>
      <c r="AE1863" s="737"/>
      <c r="AF1863" s="737"/>
    </row>
    <row r="1864" spans="1:32" ht="22.5" customHeight="1">
      <c r="A1864" s="166" t="str">
        <f>IF(N1853="","",A1863+1)</f>
        <v/>
      </c>
      <c r="B1864" s="738" t="s">
        <v>213</v>
      </c>
      <c r="C1864" s="738"/>
      <c r="D1864" s="739" t="s">
        <v>229</v>
      </c>
      <c r="E1864" s="740"/>
      <c r="F1864" s="393" t="s">
        <v>186</v>
      </c>
      <c r="G1864" s="738" t="s">
        <v>213</v>
      </c>
      <c r="H1864" s="738"/>
      <c r="I1864" s="739" t="s">
        <v>229</v>
      </c>
      <c r="J1864" s="740"/>
      <c r="K1864" s="393" t="s">
        <v>186</v>
      </c>
      <c r="L1864" s="738" t="s">
        <v>213</v>
      </c>
      <c r="M1864" s="738"/>
      <c r="N1864" s="739" t="s">
        <v>229</v>
      </c>
      <c r="O1864" s="740"/>
      <c r="P1864" s="393" t="s">
        <v>186</v>
      </c>
      <c r="Q1864" s="770"/>
      <c r="R1864" s="738" t="s">
        <v>213</v>
      </c>
      <c r="S1864" s="738"/>
      <c r="T1864" s="739" t="s">
        <v>229</v>
      </c>
      <c r="U1864" s="740"/>
      <c r="V1864" s="393" t="s">
        <v>186</v>
      </c>
      <c r="W1864" s="738" t="s">
        <v>213</v>
      </c>
      <c r="X1864" s="738"/>
      <c r="Y1864" s="739" t="s">
        <v>229</v>
      </c>
      <c r="Z1864" s="740"/>
      <c r="AA1864" s="393" t="s">
        <v>186</v>
      </c>
      <c r="AB1864" s="738" t="s">
        <v>213</v>
      </c>
      <c r="AC1864" s="738"/>
      <c r="AD1864" s="739" t="s">
        <v>229</v>
      </c>
      <c r="AE1864" s="740"/>
      <c r="AF1864" s="393" t="s">
        <v>186</v>
      </c>
    </row>
    <row r="1865" spans="1:32" ht="21.75" customHeight="1">
      <c r="A1865" s="166" t="str">
        <f>IF(N1853="","",A1864+1)</f>
        <v/>
      </c>
      <c r="B1865" s="741" t="s">
        <v>221</v>
      </c>
      <c r="C1865" s="742"/>
      <c r="D1865" s="742"/>
      <c r="E1865" s="119" t="str">
        <f>IFERROR(VLOOKUP(N1853,Marks,90,0),"")</f>
        <v/>
      </c>
      <c r="F1865" s="130" t="str">
        <f>IFERROR(VLOOKUP(N1853,Marks,94,0),"")</f>
        <v/>
      </c>
      <c r="G1865" s="741" t="s">
        <v>192</v>
      </c>
      <c r="H1865" s="742"/>
      <c r="I1865" s="742"/>
      <c r="J1865" s="119" t="str">
        <f>IFERROR(VLOOKUP(N1853,Marks,98,0),"")</f>
        <v/>
      </c>
      <c r="K1865" s="130" t="str">
        <f>IFERROR(VLOOKUP(N1853,Marks,102,0),"")</f>
        <v/>
      </c>
      <c r="L1865" s="743" t="s">
        <v>193</v>
      </c>
      <c r="M1865" s="744"/>
      <c r="N1865" s="744"/>
      <c r="O1865" s="119" t="str">
        <f>IFERROR(VLOOKUP(N1853,Marks,106,0),"")</f>
        <v/>
      </c>
      <c r="P1865" s="130" t="str">
        <f>IFERROR(VLOOKUP(N1853,Marks,110,0),"")</f>
        <v/>
      </c>
      <c r="Q1865" s="770"/>
      <c r="R1865" s="740" t="s">
        <v>221</v>
      </c>
      <c r="S1865" s="740"/>
      <c r="T1865" s="740"/>
      <c r="U1865" s="119" t="str">
        <f>IFERROR(VLOOKUP(AD1853,Marks,90,0),"")</f>
        <v/>
      </c>
      <c r="V1865" s="130" t="str">
        <f>IFERROR(VLOOKUP(AD1853,Marks,94,0),"")</f>
        <v/>
      </c>
      <c r="W1865" s="740" t="s">
        <v>192</v>
      </c>
      <c r="X1865" s="740"/>
      <c r="Y1865" s="740"/>
      <c r="Z1865" s="119" t="str">
        <f>IFERROR(VLOOKUP(AD1853,Marks,98,0),"")</f>
        <v/>
      </c>
      <c r="AA1865" s="130" t="str">
        <f>IFERROR(VLOOKUP(AD1853,Marks,102,0),"")</f>
        <v/>
      </c>
      <c r="AB1865" s="745" t="s">
        <v>193</v>
      </c>
      <c r="AC1865" s="745"/>
      <c r="AD1865" s="745"/>
      <c r="AE1865" s="119" t="str">
        <f>IFERROR(VLOOKUP(AD1853,Marks,106,0),"")</f>
        <v/>
      </c>
      <c r="AF1865" s="130" t="str">
        <f>IFERROR(VLOOKUP(AD1853,Marks,110,0),"")</f>
        <v/>
      </c>
    </row>
    <row r="1866" spans="1:32" ht="21" customHeight="1">
      <c r="A1866" s="166" t="str">
        <f>IF(N1853="","",A1865+1)</f>
        <v/>
      </c>
      <c r="B1866" s="732" t="s">
        <v>216</v>
      </c>
      <c r="C1866" s="732"/>
      <c r="D1866" s="732"/>
      <c r="E1866" s="746" t="str">
        <f>IFERROR(VLOOKUP(N1853,Marks,116,0),"")</f>
        <v/>
      </c>
      <c r="F1866" s="746"/>
      <c r="G1866" s="746"/>
      <c r="H1866" s="746"/>
      <c r="I1866" s="732" t="s">
        <v>217</v>
      </c>
      <c r="J1866" s="732"/>
      <c r="K1866" s="732"/>
      <c r="L1866" s="732"/>
      <c r="M1866" s="747" t="str">
        <f>IFERROR(VLOOKUP(N1853,Marks,117,0),"")</f>
        <v/>
      </c>
      <c r="N1866" s="747"/>
      <c r="O1866" s="747"/>
      <c r="P1866" s="747"/>
      <c r="Q1866" s="770"/>
      <c r="R1866" s="732" t="s">
        <v>216</v>
      </c>
      <c r="S1866" s="732"/>
      <c r="T1866" s="732"/>
      <c r="U1866" s="746" t="str">
        <f>IFERROR(VLOOKUP(AD1853,Marks,116,0),"")</f>
        <v/>
      </c>
      <c r="V1866" s="746"/>
      <c r="W1866" s="746"/>
      <c r="X1866" s="746"/>
      <c r="Y1866" s="732" t="s">
        <v>217</v>
      </c>
      <c r="Z1866" s="732"/>
      <c r="AA1866" s="732"/>
      <c r="AB1866" s="732"/>
      <c r="AC1866" s="747" t="str">
        <f>IFERROR(VLOOKUP(AD1853,Marks,117,0),"")</f>
        <v/>
      </c>
      <c r="AD1866" s="747"/>
      <c r="AE1866" s="747"/>
      <c r="AF1866" s="747"/>
    </row>
    <row r="1867" spans="1:32" ht="21" customHeight="1">
      <c r="A1867" s="166" t="str">
        <f>IF(N1853="","",A1866+1)</f>
        <v/>
      </c>
      <c r="B1867" s="732" t="s">
        <v>218</v>
      </c>
      <c r="C1867" s="732"/>
      <c r="D1867" s="732"/>
      <c r="E1867" s="774" t="str">
        <f>IFERROR(VLOOKUP(N1853,Marks,115,0),"")</f>
        <v/>
      </c>
      <c r="F1867" s="774"/>
      <c r="G1867" s="774"/>
      <c r="H1867" s="774"/>
      <c r="I1867" s="732" t="s">
        <v>219</v>
      </c>
      <c r="J1867" s="732"/>
      <c r="K1867" s="732"/>
      <c r="L1867" s="732"/>
      <c r="M1867" s="733" t="str">
        <f>IFERROR(VLOOKUP(N1853,Marks,112,0),"")</f>
        <v/>
      </c>
      <c r="N1867" s="733"/>
      <c r="O1867" s="733"/>
      <c r="P1867" s="733"/>
      <c r="Q1867" s="770"/>
      <c r="R1867" s="732" t="s">
        <v>218</v>
      </c>
      <c r="S1867" s="732"/>
      <c r="T1867" s="732"/>
      <c r="U1867" s="774" t="str">
        <f>IFERROR(VLOOKUP(AD1853,Marks,115,0),"")</f>
        <v/>
      </c>
      <c r="V1867" s="774"/>
      <c r="W1867" s="774"/>
      <c r="X1867" s="774"/>
      <c r="Y1867" s="732" t="s">
        <v>219</v>
      </c>
      <c r="Z1867" s="732"/>
      <c r="AA1867" s="732"/>
      <c r="AB1867" s="732"/>
      <c r="AC1867" s="733" t="str">
        <f>IFERROR(VLOOKUP(AD1853,Marks,112,0),"")</f>
        <v/>
      </c>
      <c r="AD1867" s="733"/>
      <c r="AE1867" s="733"/>
      <c r="AF1867" s="733"/>
    </row>
    <row r="1868" spans="1:32" ht="21" customHeight="1">
      <c r="A1868" s="166" t="str">
        <f>IF(N1853="","",A1867+1)</f>
        <v/>
      </c>
      <c r="B1868" s="732" t="s">
        <v>220</v>
      </c>
      <c r="C1868" s="732"/>
      <c r="D1868" s="732"/>
      <c r="E1868" s="324" t="str">
        <f>IFERROR(VLOOKUP(N1853,Marks,113,0),"")</f>
        <v/>
      </c>
      <c r="F1868" s="325" t="s">
        <v>341</v>
      </c>
      <c r="G1868" s="734" t="str">
        <f>IF(OR(N1853="",E1851="",O1862=""),"",IF(O1862&gt;=81%*P1857,"A",IF(O1862&gt;=61%*P1857,"B",IF(O1862&gt;=41%*P1857,"C",IF(O1862&gt;=21%*P1857,"D","E")))))</f>
        <v/>
      </c>
      <c r="H1868" s="734"/>
      <c r="I1868" s="732" t="s">
        <v>222</v>
      </c>
      <c r="J1868" s="732"/>
      <c r="K1868" s="732"/>
      <c r="L1868" s="732"/>
      <c r="M1868" s="769" t="str">
        <f>IFERROR(VLOOKUP(N1853,Marks,114,0),"")</f>
        <v/>
      </c>
      <c r="N1868" s="769"/>
      <c r="O1868" s="769"/>
      <c r="P1868" s="769"/>
      <c r="Q1868" s="770"/>
      <c r="R1868" s="732" t="s">
        <v>220</v>
      </c>
      <c r="S1868" s="732"/>
      <c r="T1868" s="732"/>
      <c r="U1868" s="324" t="str">
        <f>IFERROR(VLOOKUP(AD1853,Marks,113,0),"")</f>
        <v/>
      </c>
      <c r="V1868" s="325" t="s">
        <v>341</v>
      </c>
      <c r="W1868" s="734" t="str">
        <f>IF(OR(AD1853="",U1851="",AE1862=""),"",IF(AE1862&gt;=81%*AF1857,"A",IF(AE1862&gt;=61%*AF1857,"B",IF(AE1862&gt;=41%*AF1857,"C",IF(AE1862&gt;=21%*AF1857,"D","E")))))</f>
        <v/>
      </c>
      <c r="X1868" s="734"/>
      <c r="Y1868" s="732" t="s">
        <v>222</v>
      </c>
      <c r="Z1868" s="732"/>
      <c r="AA1868" s="732"/>
      <c r="AB1868" s="732"/>
      <c r="AC1868" s="769" t="str">
        <f>IFERROR(VLOOKUP(AD1853,Marks,114,0),"")</f>
        <v/>
      </c>
      <c r="AD1868" s="769"/>
      <c r="AE1868" s="769"/>
      <c r="AF1868" s="769"/>
    </row>
    <row r="1869" spans="1:32" ht="21" customHeight="1">
      <c r="A1869" s="166" t="str">
        <f>IF(N1853="","",A1868+1)</f>
        <v/>
      </c>
      <c r="B1869" s="768" t="s">
        <v>228</v>
      </c>
      <c r="C1869" s="768"/>
      <c r="D1869" s="768"/>
      <c r="E1869" s="735">
        <f>'Master sheet'!$C$10</f>
        <v>44697</v>
      </c>
      <c r="F1869" s="735"/>
      <c r="G1869" s="735"/>
      <c r="H1869" s="318"/>
      <c r="I1869" s="121"/>
      <c r="J1869" s="121"/>
      <c r="K1869" s="76"/>
      <c r="L1869" s="121"/>
      <c r="M1869" s="121"/>
      <c r="N1869" s="121"/>
      <c r="O1869" s="121"/>
      <c r="P1869" s="121"/>
      <c r="Q1869" s="770"/>
      <c r="R1869" s="768" t="s">
        <v>228</v>
      </c>
      <c r="S1869" s="768"/>
      <c r="T1869" s="768"/>
      <c r="U1869" s="735">
        <f>'Master sheet'!$C$10</f>
        <v>44697</v>
      </c>
      <c r="V1869" s="735"/>
      <c r="W1869" s="735"/>
      <c r="X1869" s="121"/>
      <c r="Y1869" s="121"/>
      <c r="Z1869" s="121"/>
      <c r="AA1869" s="76"/>
      <c r="AB1869" s="121"/>
      <c r="AC1869" s="121"/>
      <c r="AD1869" s="121"/>
      <c r="AE1869" s="121"/>
      <c r="AF1869" s="121"/>
    </row>
    <row r="1870" spans="1:32" ht="43.5" customHeight="1">
      <c r="A1870" s="166" t="str">
        <f>IF(N1853="","",A1869+1)</f>
        <v/>
      </c>
      <c r="B1870" s="755" t="str">
        <f>IF(AND(C1850=1),CONCATENATE("( ",UPPER('Master sheet'!$F$10)," )"),IF(AND(C1850=2),CONCATENATE("( ",UPPER('Master sheet'!$F$18)," )"),IF(AND(C1850=3),CONCATENATE("( ",UPPER('Master sheet'!$J$10)," )"),IF(AND(C1850=4),CONCATENATE("( ",UPPER('Master sheet'!$J$18)," )"),""))))</f>
        <v/>
      </c>
      <c r="C1870" s="755"/>
      <c r="D1870" s="755"/>
      <c r="E1870" s="755"/>
      <c r="F1870" s="756" t="str">
        <f>IF(AND(N1853=""),"",CONCATENATE("(",'Master sheet'!$C$14," )"))</f>
        <v/>
      </c>
      <c r="G1870" s="756"/>
      <c r="H1870" s="756"/>
      <c r="I1870" s="756"/>
      <c r="J1870" s="756"/>
      <c r="K1870" s="756" t="str">
        <f>IF(AND(N1853=""),"",CONCATENATE("(",'Master sheet'!$C$12," )"))</f>
        <v/>
      </c>
      <c r="L1870" s="756"/>
      <c r="M1870" s="756"/>
      <c r="N1870" s="756"/>
      <c r="O1870" s="756"/>
      <c r="P1870" s="756"/>
      <c r="Q1870" s="770"/>
      <c r="R1870" s="755" t="str">
        <f>IF(AND(S1850=1),CONCATENATE("( ",UPPER('Master sheet'!$F$10)," )"),IF(AND(S1850=2),CONCATENATE("( ",UPPER('Master sheet'!$F$18)," )"),IF(AND(S1850=3),CONCATENATE("( ",UPPER('Master sheet'!$J$10)," )"),IF(AND(S1850=4),CONCATENATE("( ",UPPER('Master sheet'!$J$18)," )"),""))))</f>
        <v/>
      </c>
      <c r="S1870" s="755"/>
      <c r="T1870" s="755"/>
      <c r="U1870" s="755"/>
      <c r="V1870" s="756" t="str">
        <f>IF(AND(AD1853=""),"",CONCATENATE("(",'Master sheet'!$C$14," )"))</f>
        <v/>
      </c>
      <c r="W1870" s="756"/>
      <c r="X1870" s="756"/>
      <c r="Y1870" s="756"/>
      <c r="Z1870" s="756"/>
      <c r="AA1870" s="756" t="str">
        <f>IF(AND(AD1853=""),"",CONCATENATE("(",'Master sheet'!$C$12," )"))</f>
        <v/>
      </c>
      <c r="AB1870" s="756"/>
      <c r="AC1870" s="756"/>
      <c r="AD1870" s="756"/>
      <c r="AE1870" s="756"/>
      <c r="AF1870" s="756"/>
    </row>
    <row r="1871" spans="1:32" ht="21.75" customHeight="1">
      <c r="A1871" s="166" t="str">
        <f>IF(N1853="","",A1870+1)</f>
        <v/>
      </c>
      <c r="B1871" s="757" t="s">
        <v>223</v>
      </c>
      <c r="C1871" s="757"/>
      <c r="D1871" s="757"/>
      <c r="E1871" s="757"/>
      <c r="F1871" s="758" t="s">
        <v>224</v>
      </c>
      <c r="G1871" s="758"/>
      <c r="H1871" s="758"/>
      <c r="I1871" s="758"/>
      <c r="J1871" s="758"/>
      <c r="K1871" s="757" t="s">
        <v>225</v>
      </c>
      <c r="L1871" s="757"/>
      <c r="M1871" s="757"/>
      <c r="N1871" s="757"/>
      <c r="O1871" s="757"/>
      <c r="P1871" s="757"/>
      <c r="Q1871" s="770"/>
      <c r="R1871" s="757" t="s">
        <v>223</v>
      </c>
      <c r="S1871" s="757"/>
      <c r="T1871" s="757"/>
      <c r="U1871" s="757"/>
      <c r="V1871" s="758" t="s">
        <v>224</v>
      </c>
      <c r="W1871" s="758"/>
      <c r="X1871" s="758"/>
      <c r="Y1871" s="758"/>
      <c r="Z1871" s="758"/>
      <c r="AA1871" s="757" t="s">
        <v>225</v>
      </c>
      <c r="AB1871" s="757"/>
      <c r="AC1871" s="757"/>
      <c r="AD1871" s="757"/>
      <c r="AE1871" s="757"/>
      <c r="AF1871" s="757"/>
    </row>
    <row r="1873" spans="1:32" ht="21.9" customHeight="1">
      <c r="A1873" s="165" t="str">
        <f>IF(N1879="","",1)</f>
        <v/>
      </c>
      <c r="B1873" s="759" t="s">
        <v>203</v>
      </c>
      <c r="C1873" s="759"/>
      <c r="D1873" s="759"/>
      <c r="E1873" s="759"/>
      <c r="F1873" s="759"/>
      <c r="G1873" s="759"/>
      <c r="H1873" s="759"/>
      <c r="I1873" s="759"/>
      <c r="J1873" s="759"/>
      <c r="K1873" s="759"/>
      <c r="L1873" s="759"/>
      <c r="M1873" s="759"/>
      <c r="N1873" s="759"/>
      <c r="O1873" s="759"/>
      <c r="P1873" s="759"/>
      <c r="Q1873" s="770" t="s">
        <v>249</v>
      </c>
      <c r="R1873" s="759" t="s">
        <v>203</v>
      </c>
      <c r="S1873" s="759"/>
      <c r="T1873" s="759"/>
      <c r="U1873" s="759"/>
      <c r="V1873" s="759"/>
      <c r="W1873" s="759"/>
      <c r="X1873" s="759"/>
      <c r="Y1873" s="759"/>
      <c r="Z1873" s="759"/>
      <c r="AA1873" s="759"/>
      <c r="AB1873" s="759"/>
      <c r="AC1873" s="759"/>
      <c r="AD1873" s="759"/>
      <c r="AE1873" s="759"/>
      <c r="AF1873" s="759"/>
    </row>
    <row r="1874" spans="1:32" ht="21.9" customHeight="1">
      <c r="A1874" s="166" t="str">
        <f>IF(N1879="","",A1873+1)</f>
        <v/>
      </c>
      <c r="B1874" s="771" t="s">
        <v>204</v>
      </c>
      <c r="C1874" s="771"/>
      <c r="D1874" s="771"/>
      <c r="E1874" s="771"/>
      <c r="F1874" s="771"/>
      <c r="G1874" s="771"/>
      <c r="H1874" s="771"/>
      <c r="I1874" s="771"/>
      <c r="J1874" s="771"/>
      <c r="K1874" s="771"/>
      <c r="L1874" s="771"/>
      <c r="M1874" s="771"/>
      <c r="N1874" s="771"/>
      <c r="O1874" s="771"/>
      <c r="P1874" s="771"/>
      <c r="Q1874" s="770"/>
      <c r="R1874" s="771" t="s">
        <v>204</v>
      </c>
      <c r="S1874" s="771"/>
      <c r="T1874" s="771"/>
      <c r="U1874" s="771"/>
      <c r="V1874" s="771"/>
      <c r="W1874" s="771"/>
      <c r="X1874" s="771"/>
      <c r="Y1874" s="771"/>
      <c r="Z1874" s="771"/>
      <c r="AA1874" s="771"/>
      <c r="AB1874" s="771"/>
      <c r="AC1874" s="771"/>
      <c r="AD1874" s="771"/>
      <c r="AE1874" s="771"/>
      <c r="AF1874" s="771"/>
    </row>
    <row r="1875" spans="1:32" ht="21.9" customHeight="1">
      <c r="A1875" s="166" t="str">
        <f>IF(N1879="","",A1874+1)</f>
        <v/>
      </c>
      <c r="B1875" s="772" t="s">
        <v>168</v>
      </c>
      <c r="C1875" s="772"/>
      <c r="D1875" s="772"/>
      <c r="E1875" s="773" t="str">
        <f>IF(AND(N1879=""),"",'Result Sheet'!$F$2)</f>
        <v/>
      </c>
      <c r="F1875" s="773"/>
      <c r="G1875" s="773"/>
      <c r="H1875" s="773"/>
      <c r="I1875" s="773"/>
      <c r="J1875" s="773"/>
      <c r="K1875" s="773"/>
      <c r="L1875" s="773"/>
      <c r="M1875" s="773"/>
      <c r="N1875" s="773"/>
      <c r="O1875" s="773"/>
      <c r="P1875" s="773"/>
      <c r="Q1875" s="770"/>
      <c r="R1875" s="772" t="s">
        <v>168</v>
      </c>
      <c r="S1875" s="772"/>
      <c r="T1875" s="772"/>
      <c r="U1875" s="773" t="str">
        <f>IF(AND(AD1879=""),"",'Result Sheet'!$F$2)</f>
        <v/>
      </c>
      <c r="V1875" s="773"/>
      <c r="W1875" s="773"/>
      <c r="X1875" s="773"/>
      <c r="Y1875" s="773"/>
      <c r="Z1875" s="773"/>
      <c r="AA1875" s="773"/>
      <c r="AB1875" s="773"/>
      <c r="AC1875" s="773"/>
      <c r="AD1875" s="773"/>
      <c r="AE1875" s="773"/>
      <c r="AF1875" s="773"/>
    </row>
    <row r="1876" spans="1:32" ht="21.9" customHeight="1">
      <c r="A1876" s="166" t="str">
        <f>IF(N1879="","",A1875+1)</f>
        <v/>
      </c>
      <c r="B1876" s="164" t="s">
        <v>169</v>
      </c>
      <c r="C1876" s="748" t="str">
        <f>IFERROR(VLOOKUP(N1879,Marks,2,0),"")</f>
        <v/>
      </c>
      <c r="D1876" s="748"/>
      <c r="E1876" s="766" t="s">
        <v>212</v>
      </c>
      <c r="F1876" s="766"/>
      <c r="G1876" s="766"/>
      <c r="H1876" s="748" t="str">
        <f>IFERROR(VLOOKUP(N1879,Marks,3,0),"")</f>
        <v/>
      </c>
      <c r="I1876" s="748"/>
      <c r="J1876" s="749" t="s">
        <v>205</v>
      </c>
      <c r="K1876" s="749"/>
      <c r="L1876" s="749"/>
      <c r="M1876" s="749"/>
      <c r="N1876" s="750" t="str">
        <f>IF(AND(N1879=""),"",'Marks Entry 1st'!$I$2)</f>
        <v/>
      </c>
      <c r="O1876" s="750"/>
      <c r="P1876" s="750"/>
      <c r="Q1876" s="770"/>
      <c r="R1876" s="164" t="s">
        <v>169</v>
      </c>
      <c r="S1876" s="748" t="str">
        <f>IFERROR(VLOOKUP(AD1879,Marks,2,0),"")</f>
        <v/>
      </c>
      <c r="T1876" s="748"/>
      <c r="U1876" s="766" t="s">
        <v>212</v>
      </c>
      <c r="V1876" s="766"/>
      <c r="W1876" s="766"/>
      <c r="X1876" s="748" t="str">
        <f>IFERROR(VLOOKUP(AD1879,Marks,3,0),"")</f>
        <v/>
      </c>
      <c r="Y1876" s="748"/>
      <c r="Z1876" s="749" t="s">
        <v>205</v>
      </c>
      <c r="AA1876" s="749"/>
      <c r="AB1876" s="749"/>
      <c r="AC1876" s="749"/>
      <c r="AD1876" s="750" t="str">
        <f>IF(AND(AD1879=""),"",'Marks Entry 1st'!$I$2)</f>
        <v/>
      </c>
      <c r="AE1876" s="750"/>
      <c r="AF1876" s="750"/>
    </row>
    <row r="1877" spans="1:32" ht="21.9" customHeight="1">
      <c r="A1877" s="166" t="str">
        <f>IF(N1879="","",A1876+1)</f>
        <v/>
      </c>
      <c r="B1877" s="751" t="s">
        <v>206</v>
      </c>
      <c r="C1877" s="751"/>
      <c r="D1877" s="751"/>
      <c r="E1877" s="752" t="str">
        <f>IFERROR(VLOOKUP(N1879,Marks,6,0),"")</f>
        <v/>
      </c>
      <c r="F1877" s="752"/>
      <c r="G1877" s="752"/>
      <c r="H1877" s="752"/>
      <c r="I1877" s="752"/>
      <c r="J1877" s="753" t="s">
        <v>209</v>
      </c>
      <c r="K1877" s="753"/>
      <c r="L1877" s="753"/>
      <c r="M1877" s="753"/>
      <c r="N1877" s="754" t="str">
        <f>IFERROR(VLOOKUP(N1879,Marks,5,0),"")</f>
        <v/>
      </c>
      <c r="O1877" s="754"/>
      <c r="P1877" s="754"/>
      <c r="Q1877" s="770"/>
      <c r="R1877" s="751" t="s">
        <v>206</v>
      </c>
      <c r="S1877" s="751"/>
      <c r="T1877" s="751"/>
      <c r="U1877" s="752" t="str">
        <f>IFERROR(VLOOKUP(AD1879,Marks,6,0),"")</f>
        <v/>
      </c>
      <c r="V1877" s="752"/>
      <c r="W1877" s="752"/>
      <c r="X1877" s="752"/>
      <c r="Y1877" s="752"/>
      <c r="Z1877" s="753" t="s">
        <v>209</v>
      </c>
      <c r="AA1877" s="753"/>
      <c r="AB1877" s="753"/>
      <c r="AC1877" s="753"/>
      <c r="AD1877" s="754" t="str">
        <f>IFERROR(VLOOKUP(AD1879,Marks,5,0),"")</f>
        <v/>
      </c>
      <c r="AE1877" s="754"/>
      <c r="AF1877" s="754"/>
    </row>
    <row r="1878" spans="1:32" ht="21.9" customHeight="1">
      <c r="A1878" s="166" t="str">
        <f>IF(N1879="","",A1877+1)</f>
        <v/>
      </c>
      <c r="B1878" s="751" t="s">
        <v>207</v>
      </c>
      <c r="C1878" s="751"/>
      <c r="D1878" s="751"/>
      <c r="E1878" s="752" t="str">
        <f>IFERROR(VLOOKUP(N1879,Marks,7,0),"")</f>
        <v/>
      </c>
      <c r="F1878" s="752"/>
      <c r="G1878" s="752"/>
      <c r="H1878" s="752"/>
      <c r="I1878" s="752"/>
      <c r="J1878" s="753" t="s">
        <v>210</v>
      </c>
      <c r="K1878" s="753"/>
      <c r="L1878" s="753"/>
      <c r="M1878" s="753"/>
      <c r="N1878" s="767" t="str">
        <f>IFERROR(VLOOKUP(N1879,Marks,4,0),"")</f>
        <v/>
      </c>
      <c r="O1878" s="767"/>
      <c r="P1878" s="767"/>
      <c r="Q1878" s="770"/>
      <c r="R1878" s="751" t="s">
        <v>207</v>
      </c>
      <c r="S1878" s="751"/>
      <c r="T1878" s="751"/>
      <c r="U1878" s="752" t="str">
        <f>IFERROR(VLOOKUP(AD1879,Marks,7,0),"")</f>
        <v/>
      </c>
      <c r="V1878" s="752"/>
      <c r="W1878" s="752"/>
      <c r="X1878" s="752"/>
      <c r="Y1878" s="752"/>
      <c r="Z1878" s="753" t="s">
        <v>210</v>
      </c>
      <c r="AA1878" s="753"/>
      <c r="AB1878" s="753"/>
      <c r="AC1878" s="753"/>
      <c r="AD1878" s="767" t="str">
        <f>IFERROR(VLOOKUP(AD1879,Marks,4,0),"")</f>
        <v/>
      </c>
      <c r="AE1878" s="767"/>
      <c r="AF1878" s="767"/>
    </row>
    <row r="1879" spans="1:32" ht="21.9" customHeight="1">
      <c r="A1879" s="166" t="str">
        <f>IF(N1879="","",A1878+1)</f>
        <v/>
      </c>
      <c r="B1879" s="751" t="s">
        <v>208</v>
      </c>
      <c r="C1879" s="751"/>
      <c r="D1879" s="751"/>
      <c r="E1879" s="752" t="str">
        <f>IFERROR(VLOOKUP(N1879,Marks,8,0),"")</f>
        <v/>
      </c>
      <c r="F1879" s="752"/>
      <c r="G1879" s="752"/>
      <c r="H1879" s="752"/>
      <c r="I1879" s="752"/>
      <c r="J1879" s="753" t="s">
        <v>211</v>
      </c>
      <c r="K1879" s="753"/>
      <c r="L1879" s="753"/>
      <c r="M1879" s="753"/>
      <c r="N1879" s="760" t="str">
        <f>IF(AD1853="","",IF(AND(AD1853+1&gt;$AN$6),"",AD1853+1))</f>
        <v/>
      </c>
      <c r="O1879" s="760"/>
      <c r="P1879" s="760"/>
      <c r="Q1879" s="770"/>
      <c r="R1879" s="751" t="s">
        <v>208</v>
      </c>
      <c r="S1879" s="751"/>
      <c r="T1879" s="751"/>
      <c r="U1879" s="752" t="str">
        <f>IFERROR(VLOOKUP(AD1879,Marks,8,0),"")</f>
        <v/>
      </c>
      <c r="V1879" s="752"/>
      <c r="W1879" s="752"/>
      <c r="X1879" s="752"/>
      <c r="Y1879" s="752"/>
      <c r="Z1879" s="753" t="s">
        <v>211</v>
      </c>
      <c r="AA1879" s="753"/>
      <c r="AB1879" s="753"/>
      <c r="AC1879" s="753"/>
      <c r="AD1879" s="761" t="str">
        <f>IF(N1879="","",IF(AND(N1879+1&gt;$AN$6),"",N1879+1))</f>
        <v/>
      </c>
      <c r="AE1879" s="761"/>
      <c r="AF1879" s="761"/>
    </row>
    <row r="1880" spans="1:32" ht="9" customHeight="1">
      <c r="A1880" s="166" t="str">
        <f>IF(N1879="","",A1879+1)</f>
        <v/>
      </c>
      <c r="B1880" s="123"/>
      <c r="C1880" s="123"/>
      <c r="D1880" s="123"/>
      <c r="E1880" s="124"/>
      <c r="F1880" s="124"/>
      <c r="G1880" s="124"/>
      <c r="H1880" s="123"/>
      <c r="I1880" s="123"/>
      <c r="J1880" s="125"/>
      <c r="K1880" s="125"/>
      <c r="L1880" s="125"/>
      <c r="M1880" s="76"/>
      <c r="N1880" s="76"/>
      <c r="O1880" s="76"/>
      <c r="P1880" s="76"/>
      <c r="Q1880" s="770"/>
      <c r="R1880" s="123"/>
      <c r="S1880" s="123"/>
      <c r="T1880" s="123"/>
      <c r="U1880" s="124"/>
      <c r="V1880" s="124"/>
      <c r="W1880" s="124"/>
      <c r="X1880" s="123"/>
      <c r="Y1880" s="123"/>
      <c r="Z1880" s="125"/>
      <c r="AA1880" s="125"/>
      <c r="AB1880" s="125"/>
      <c r="AC1880" s="76"/>
      <c r="AD1880" s="76"/>
      <c r="AE1880" s="76"/>
      <c r="AF1880" s="76"/>
    </row>
    <row r="1881" spans="1:32" ht="21" customHeight="1">
      <c r="A1881" s="166" t="str">
        <f>IF(N1879="","",A1880+1)</f>
        <v/>
      </c>
      <c r="B1881" s="762" t="s">
        <v>213</v>
      </c>
      <c r="C1881" s="610" t="s">
        <v>214</v>
      </c>
      <c r="D1881" s="610"/>
      <c r="E1881" s="610"/>
      <c r="F1881" s="763" t="s">
        <v>13</v>
      </c>
      <c r="G1881" s="764"/>
      <c r="H1881" s="764"/>
      <c r="I1881" s="765"/>
      <c r="J1881" s="613" t="s">
        <v>184</v>
      </c>
      <c r="K1881" s="614" t="s">
        <v>167</v>
      </c>
      <c r="L1881" s="615"/>
      <c r="M1881" s="615"/>
      <c r="N1881" s="616"/>
      <c r="O1881" s="580" t="s">
        <v>185</v>
      </c>
      <c r="P1881" s="581" t="s">
        <v>186</v>
      </c>
      <c r="Q1881" s="770"/>
      <c r="R1881" s="762" t="s">
        <v>213</v>
      </c>
      <c r="S1881" s="610" t="s">
        <v>214</v>
      </c>
      <c r="T1881" s="610"/>
      <c r="U1881" s="610"/>
      <c r="V1881" s="763" t="s">
        <v>13</v>
      </c>
      <c r="W1881" s="764"/>
      <c r="X1881" s="764"/>
      <c r="Y1881" s="765"/>
      <c r="Z1881" s="613" t="s">
        <v>184</v>
      </c>
      <c r="AA1881" s="614" t="s">
        <v>167</v>
      </c>
      <c r="AB1881" s="615"/>
      <c r="AC1881" s="615"/>
      <c r="AD1881" s="616"/>
      <c r="AE1881" s="580" t="s">
        <v>185</v>
      </c>
      <c r="AF1881" s="581" t="s">
        <v>186</v>
      </c>
    </row>
    <row r="1882" spans="1:32" ht="90.75" customHeight="1">
      <c r="A1882" s="166" t="str">
        <f>IF(N1879="","",A1881+1)</f>
        <v/>
      </c>
      <c r="B1882" s="762"/>
      <c r="C1882" s="171" t="s">
        <v>11</v>
      </c>
      <c r="D1882" s="171" t="s">
        <v>180</v>
      </c>
      <c r="E1882" s="171" t="s">
        <v>108</v>
      </c>
      <c r="F1882" s="171" t="s">
        <v>182</v>
      </c>
      <c r="G1882" s="171" t="s">
        <v>183</v>
      </c>
      <c r="H1882" s="305" t="s">
        <v>10</v>
      </c>
      <c r="I1882" s="171" t="s">
        <v>108</v>
      </c>
      <c r="J1882" s="613"/>
      <c r="K1882" s="172" t="s">
        <v>182</v>
      </c>
      <c r="L1882" s="172" t="s">
        <v>183</v>
      </c>
      <c r="M1882" s="173" t="s">
        <v>10</v>
      </c>
      <c r="N1882" s="171" t="s">
        <v>108</v>
      </c>
      <c r="O1882" s="580"/>
      <c r="P1882" s="736"/>
      <c r="Q1882" s="770"/>
      <c r="R1882" s="762"/>
      <c r="S1882" s="171" t="s">
        <v>11</v>
      </c>
      <c r="T1882" s="171" t="s">
        <v>180</v>
      </c>
      <c r="U1882" s="171" t="s">
        <v>108</v>
      </c>
      <c r="V1882" s="171" t="s">
        <v>182</v>
      </c>
      <c r="W1882" s="171" t="s">
        <v>183</v>
      </c>
      <c r="X1882" s="305" t="s">
        <v>10</v>
      </c>
      <c r="Y1882" s="171" t="s">
        <v>108</v>
      </c>
      <c r="Z1882" s="613"/>
      <c r="AA1882" s="172" t="s">
        <v>182</v>
      </c>
      <c r="AB1882" s="172" t="s">
        <v>183</v>
      </c>
      <c r="AC1882" s="173" t="s">
        <v>10</v>
      </c>
      <c r="AD1882" s="171" t="s">
        <v>108</v>
      </c>
      <c r="AE1882" s="580"/>
      <c r="AF1882" s="736">
        <v>0</v>
      </c>
    </row>
    <row r="1883" spans="1:32" ht="18.75" customHeight="1">
      <c r="A1883" s="166" t="str">
        <f>IF(N1879="","",A1882+1)</f>
        <v/>
      </c>
      <c r="B1883" s="762"/>
      <c r="C1883" s="390">
        <v>20</v>
      </c>
      <c r="D1883" s="390">
        <v>20</v>
      </c>
      <c r="E1883" s="116">
        <v>40</v>
      </c>
      <c r="F1883" s="390">
        <v>30</v>
      </c>
      <c r="G1883" s="390">
        <v>18</v>
      </c>
      <c r="H1883" s="390">
        <v>12</v>
      </c>
      <c r="I1883" s="116">
        <v>60</v>
      </c>
      <c r="J1883" s="118">
        <v>100</v>
      </c>
      <c r="K1883" s="390">
        <v>50</v>
      </c>
      <c r="L1883" s="390">
        <v>30</v>
      </c>
      <c r="M1883" s="390">
        <v>20</v>
      </c>
      <c r="N1883" s="116">
        <v>100</v>
      </c>
      <c r="O1883" s="118">
        <v>200</v>
      </c>
      <c r="P1883" s="775" t="str">
        <f>IF(AND(N1879="",C1876="",E1877="",N1877=""),"",IF(OR(C1876=1,C1876=2),600,800))</f>
        <v/>
      </c>
      <c r="Q1883" s="770"/>
      <c r="R1883" s="762"/>
      <c r="S1883" s="390">
        <v>20</v>
      </c>
      <c r="T1883" s="390">
        <v>20</v>
      </c>
      <c r="U1883" s="116">
        <v>40</v>
      </c>
      <c r="V1883" s="390">
        <v>30</v>
      </c>
      <c r="W1883" s="390">
        <v>18</v>
      </c>
      <c r="X1883" s="390">
        <v>12</v>
      </c>
      <c r="Y1883" s="116">
        <v>60</v>
      </c>
      <c r="Z1883" s="118">
        <v>100</v>
      </c>
      <c r="AA1883" s="390">
        <v>50</v>
      </c>
      <c r="AB1883" s="390">
        <v>30</v>
      </c>
      <c r="AC1883" s="390">
        <v>20</v>
      </c>
      <c r="AD1883" s="116">
        <v>100</v>
      </c>
      <c r="AE1883" s="118">
        <v>200</v>
      </c>
      <c r="AF1883" s="775" t="str">
        <f>IF(AND(AD1879="",S1876="",U1877="",AD1877=""),"",IF(OR(S1876=1,S1876=2),600,800))</f>
        <v/>
      </c>
    </row>
    <row r="1884" spans="1:32" ht="21" customHeight="1">
      <c r="A1884" s="166" t="str">
        <f>IF(N1879="","",A1883+1)</f>
        <v/>
      </c>
      <c r="B1884" s="122" t="str">
        <f>'Result Sheet'!$L$4</f>
        <v xml:space="preserve">हिन्दी </v>
      </c>
      <c r="C1884" s="391" t="str">
        <f>IFERROR(VLOOKUP(N1879,Marks,11,0),"")</f>
        <v/>
      </c>
      <c r="D1884" s="391" t="str">
        <f>IFERROR(VLOOKUP(N1879,Marks,12,0),"")</f>
        <v/>
      </c>
      <c r="E1884" s="117" t="str">
        <f>IFERROR(VLOOKUP(N1879,Marks,13,0),"")</f>
        <v/>
      </c>
      <c r="F1884" s="391" t="str">
        <f>IFERROR(VLOOKUP(N1879,Marks,14,0),"")</f>
        <v/>
      </c>
      <c r="G1884" s="391" t="str">
        <f>IFERROR(VLOOKUP(N1879,Marks,15,0),"")</f>
        <v/>
      </c>
      <c r="H1884" s="391" t="str">
        <f>IFERROR(VLOOKUP(N1879,Marks,16,0),"")</f>
        <v/>
      </c>
      <c r="I1884" s="117" t="str">
        <f>IFERROR(VLOOKUP(N1879,Marks,17,0),"")</f>
        <v/>
      </c>
      <c r="J1884" s="119">
        <f>IFERROR(VLOOKUP(N1879,Marks,18,0),"")</f>
        <v>0</v>
      </c>
      <c r="K1884" s="391" t="str">
        <f>IFERROR(VLOOKUP(N1879,Marks,19,0),"")</f>
        <v/>
      </c>
      <c r="L1884" s="391" t="str">
        <f>IFERROR(VLOOKUP(N1879,Marks,20,0),"")</f>
        <v/>
      </c>
      <c r="M1884" s="391" t="str">
        <f>IFERROR(VLOOKUP(N1879,Marks,21,0),"")</f>
        <v/>
      </c>
      <c r="N1884" s="117" t="str">
        <f>IFERROR(VLOOKUP(N1879,Marks,22,0),"")</f>
        <v/>
      </c>
      <c r="O1884" s="119" t="str">
        <f>IFERROR(VLOOKUP(N1879,Marks,23,0),"")</f>
        <v/>
      </c>
      <c r="P1884" s="323" t="str">
        <f>IFERROR(VLOOKUP(N1879,Marks,29,0),"")</f>
        <v/>
      </c>
      <c r="Q1884" s="770"/>
      <c r="R1884" s="122" t="str">
        <f>'Result Sheet'!$L$4</f>
        <v xml:space="preserve">हिन्दी </v>
      </c>
      <c r="S1884" s="391" t="str">
        <f>IFERROR(VLOOKUP(AD1879,Marks,11,0),"")</f>
        <v/>
      </c>
      <c r="T1884" s="391" t="str">
        <f>IFERROR(VLOOKUP(AD1879,Marks,12,0),"")</f>
        <v/>
      </c>
      <c r="U1884" s="117" t="str">
        <f>IFERROR(VLOOKUP(AD1879,Marks,13,0),"")</f>
        <v/>
      </c>
      <c r="V1884" s="391" t="str">
        <f>IFERROR(VLOOKUP(AD1879,Marks,14,0),"")</f>
        <v/>
      </c>
      <c r="W1884" s="391" t="str">
        <f>IFERROR(VLOOKUP(AD1879,Marks,15,0),"")</f>
        <v/>
      </c>
      <c r="X1884" s="391" t="str">
        <f>IFERROR(VLOOKUP(AD1879,Marks,16,0),"")</f>
        <v/>
      </c>
      <c r="Y1884" s="117" t="str">
        <f>IFERROR(VLOOKUP(AD1879,Marks,17,0),"")</f>
        <v/>
      </c>
      <c r="Z1884" s="119">
        <f>IFERROR(VLOOKUP(AD1879,Marks,18,0),"")</f>
        <v>0</v>
      </c>
      <c r="AA1884" s="391" t="str">
        <f>IFERROR(VLOOKUP(AD1879,Marks,19,0),"")</f>
        <v/>
      </c>
      <c r="AB1884" s="391" t="str">
        <f>IFERROR(VLOOKUP(AD1879,Marks,20,0),"")</f>
        <v/>
      </c>
      <c r="AC1884" s="391" t="str">
        <f>IFERROR(VLOOKUP(AD1879,Marks,21,0),"")</f>
        <v/>
      </c>
      <c r="AD1884" s="117" t="str">
        <f>IFERROR(VLOOKUP(AD1879,Marks,22,0),"")</f>
        <v/>
      </c>
      <c r="AE1884" s="119" t="str">
        <f>IFERROR(VLOOKUP(AD1879,Marks,23,0),"")</f>
        <v/>
      </c>
      <c r="AF1884" s="323" t="str">
        <f>IFERROR(VLOOKUP(AD1879,Marks,29,0),"")</f>
        <v/>
      </c>
    </row>
    <row r="1885" spans="1:32" ht="21" customHeight="1">
      <c r="A1885" s="166" t="str">
        <f>IF(N1879="","",A1884+1)</f>
        <v/>
      </c>
      <c r="B1885" s="122" t="str">
        <f>'Result Sheet'!$AE$4</f>
        <v xml:space="preserve">अंग्रेजी </v>
      </c>
      <c r="C1885" s="391" t="str">
        <f>IFERROR(VLOOKUP(N1879,Marks,30,0),"")</f>
        <v/>
      </c>
      <c r="D1885" s="391" t="str">
        <f>IFERROR(VLOOKUP(N1879,Marks,31,0),"")</f>
        <v/>
      </c>
      <c r="E1885" s="117" t="str">
        <f>IFERROR(VLOOKUP(N1879,Marks,32,0),"")</f>
        <v/>
      </c>
      <c r="F1885" s="391" t="str">
        <f>IFERROR(VLOOKUP(N1879,Marks,33,0),"")</f>
        <v/>
      </c>
      <c r="G1885" s="391" t="str">
        <f>IFERROR(VLOOKUP(N1879,Marks,34,0),"")</f>
        <v/>
      </c>
      <c r="H1885" s="391" t="str">
        <f>IFERROR(VLOOKUP(N1879,Marks,35,0),"")</f>
        <v/>
      </c>
      <c r="I1885" s="117" t="str">
        <f>IFERROR(VLOOKUP(N1879,Marks,36,0),"")</f>
        <v/>
      </c>
      <c r="J1885" s="119">
        <f>IFERROR(VLOOKUP(N1879,Marks,37,0),"")</f>
        <v>0</v>
      </c>
      <c r="K1885" s="391" t="str">
        <f>IFERROR(VLOOKUP(N1879,Marks,38,0),"")</f>
        <v/>
      </c>
      <c r="L1885" s="391" t="str">
        <f>IFERROR(VLOOKUP(N1879,Marks,39,0),"")</f>
        <v/>
      </c>
      <c r="M1885" s="391" t="str">
        <f>IFERROR(VLOOKUP(N1879,Marks,40,0),"")</f>
        <v/>
      </c>
      <c r="N1885" s="117" t="str">
        <f>IFERROR(VLOOKUP(N1879,Marks,41,0),"")</f>
        <v/>
      </c>
      <c r="O1885" s="119" t="str">
        <f>IFERROR(VLOOKUP(N1879,Marks,42,0),"")</f>
        <v/>
      </c>
      <c r="P1885" s="323" t="str">
        <f>IFERROR(VLOOKUP(N1879,Marks,48,0),"")</f>
        <v/>
      </c>
      <c r="Q1885" s="770"/>
      <c r="R1885" s="122" t="str">
        <f>'Result Sheet'!$AE$4</f>
        <v xml:space="preserve">अंग्रेजी </v>
      </c>
      <c r="S1885" s="391" t="str">
        <f>IFERROR(VLOOKUP(AD1879,Marks,30,0),"")</f>
        <v/>
      </c>
      <c r="T1885" s="391" t="str">
        <f>IFERROR(VLOOKUP(AD1879,Marks,31,0),"")</f>
        <v/>
      </c>
      <c r="U1885" s="117" t="str">
        <f>IFERROR(VLOOKUP(AD1879,Marks,32,0),"")</f>
        <v/>
      </c>
      <c r="V1885" s="391" t="str">
        <f>IFERROR(VLOOKUP(AD1879,Marks,33,0),"")</f>
        <v/>
      </c>
      <c r="W1885" s="391" t="str">
        <f>IFERROR(VLOOKUP(AD1879,Marks,34,0),"")</f>
        <v/>
      </c>
      <c r="X1885" s="391" t="str">
        <f>IFERROR(VLOOKUP(AD1879,Marks,35,0),"")</f>
        <v/>
      </c>
      <c r="Y1885" s="117" t="str">
        <f>IFERROR(VLOOKUP(AD1879,Marks,36,0),"")</f>
        <v/>
      </c>
      <c r="Z1885" s="119">
        <f>IFERROR(VLOOKUP(AD1879,Marks,37,0),"")</f>
        <v>0</v>
      </c>
      <c r="AA1885" s="391" t="str">
        <f>IFERROR(VLOOKUP(AD1879,Marks,38,0),"")</f>
        <v/>
      </c>
      <c r="AB1885" s="391" t="str">
        <f>IFERROR(VLOOKUP(AD1879,Marks,39,0),"")</f>
        <v/>
      </c>
      <c r="AC1885" s="391" t="str">
        <f>IFERROR(VLOOKUP(AD1879,Marks,40,0),"")</f>
        <v/>
      </c>
      <c r="AD1885" s="117" t="str">
        <f>IFERROR(VLOOKUP(AD1879,Marks,41,0),"")</f>
        <v/>
      </c>
      <c r="AE1885" s="119" t="str">
        <f>IFERROR(VLOOKUP(AD1879,Marks,42,0),"")</f>
        <v/>
      </c>
      <c r="AF1885" s="323" t="str">
        <f>IFERROR(VLOOKUP(AD1879,Marks,48,0),"")</f>
        <v/>
      </c>
    </row>
    <row r="1886" spans="1:32" ht="21" customHeight="1">
      <c r="A1886" s="166" t="str">
        <f>IF(N1879="","",A1885+1)</f>
        <v/>
      </c>
      <c r="B1886" s="122" t="str">
        <f>'Result Sheet'!$AX$4</f>
        <v xml:space="preserve">गणित </v>
      </c>
      <c r="C1886" s="391" t="str">
        <f>IFERROR(VLOOKUP(N1879,Marks,49,0),"")</f>
        <v/>
      </c>
      <c r="D1886" s="391" t="str">
        <f>IFERROR(VLOOKUP(N1879,Marks,50,0),"")</f>
        <v/>
      </c>
      <c r="E1886" s="117" t="str">
        <f>IFERROR(VLOOKUP(N1879,Marks,51,0),"")</f>
        <v/>
      </c>
      <c r="F1886" s="391" t="str">
        <f>IFERROR(VLOOKUP(N1879,Marks,52,0),"")</f>
        <v/>
      </c>
      <c r="G1886" s="391" t="str">
        <f>IFERROR(VLOOKUP(N1879,Marks,53,0),"")</f>
        <v/>
      </c>
      <c r="H1886" s="391" t="str">
        <f>IFERROR(VLOOKUP(N1879,Marks,54,0),"")</f>
        <v/>
      </c>
      <c r="I1886" s="117" t="str">
        <f>IFERROR(VLOOKUP(N1879,Marks,55,0),"")</f>
        <v/>
      </c>
      <c r="J1886" s="119">
        <f>IFERROR(VLOOKUP(N1879,Marks,56,0),"")</f>
        <v>0</v>
      </c>
      <c r="K1886" s="391" t="str">
        <f>IFERROR(VLOOKUP(N1879,Marks,57,0),"")</f>
        <v/>
      </c>
      <c r="L1886" s="391" t="str">
        <f>IFERROR(VLOOKUP(N1879,Marks,58,0),"")</f>
        <v/>
      </c>
      <c r="M1886" s="391" t="str">
        <f>IFERROR(VLOOKUP(N1879,Marks,59,0),"")</f>
        <v/>
      </c>
      <c r="N1886" s="117" t="str">
        <f>IFERROR(VLOOKUP(N1879,Marks,60,0),"")</f>
        <v/>
      </c>
      <c r="O1886" s="119" t="str">
        <f>IFERROR(VLOOKUP(N1879,Marks,61,0),"")</f>
        <v/>
      </c>
      <c r="P1886" s="323" t="str">
        <f>IFERROR(VLOOKUP(N1879,Marks,67,0),"")</f>
        <v/>
      </c>
      <c r="Q1886" s="770"/>
      <c r="R1886" s="122" t="str">
        <f>'Result Sheet'!$AX$4</f>
        <v xml:space="preserve">गणित </v>
      </c>
      <c r="S1886" s="391" t="str">
        <f>IFERROR(VLOOKUP(AD1879,Marks,49,0),"")</f>
        <v/>
      </c>
      <c r="T1886" s="391" t="str">
        <f>IFERROR(VLOOKUP(AD1879,Marks,50,0),"")</f>
        <v/>
      </c>
      <c r="U1886" s="117" t="str">
        <f>IFERROR(VLOOKUP(AD1879,Marks,51,0),"")</f>
        <v/>
      </c>
      <c r="V1886" s="391" t="str">
        <f>IFERROR(VLOOKUP(AD1879,Marks,52,0),"")</f>
        <v/>
      </c>
      <c r="W1886" s="391" t="str">
        <f>IFERROR(VLOOKUP(AD1879,Marks,53,0),"")</f>
        <v/>
      </c>
      <c r="X1886" s="391" t="str">
        <f>IFERROR(VLOOKUP(AD1879,Marks,54,0),"")</f>
        <v/>
      </c>
      <c r="Y1886" s="117" t="str">
        <f>IFERROR(VLOOKUP(AD1879,Marks,55,0),"")</f>
        <v/>
      </c>
      <c r="Z1886" s="119">
        <f>IFERROR(VLOOKUP(AD1879,Marks,56,0),"")</f>
        <v>0</v>
      </c>
      <c r="AA1886" s="391" t="str">
        <f>IFERROR(VLOOKUP(AD1879,Marks,57,0),"")</f>
        <v/>
      </c>
      <c r="AB1886" s="391" t="str">
        <f>IFERROR(VLOOKUP(AD1879,Marks,58,0),"")</f>
        <v/>
      </c>
      <c r="AC1886" s="391" t="str">
        <f>IFERROR(VLOOKUP(AD1879,Marks,59,0),"")</f>
        <v/>
      </c>
      <c r="AD1886" s="117" t="str">
        <f>IFERROR(VLOOKUP(AD1879,Marks,60,0),"")</f>
        <v/>
      </c>
      <c r="AE1886" s="119" t="str">
        <f>IFERROR(VLOOKUP(AD1879,Marks,61,0),"")</f>
        <v/>
      </c>
      <c r="AF1886" s="323" t="str">
        <f>IFERROR(VLOOKUP(AD1879,Marks,67,0),"")</f>
        <v/>
      </c>
    </row>
    <row r="1887" spans="1:32" ht="21" customHeight="1">
      <c r="A1887" s="166" t="str">
        <f>IF(N1879="","",A1886+1)</f>
        <v/>
      </c>
      <c r="B1887" s="122" t="str">
        <f>'Result Sheet'!$BQ$4</f>
        <v xml:space="preserve">पर्यावरण अध्ययन </v>
      </c>
      <c r="C1887" s="391" t="str">
        <f>IFERROR(VLOOKUP(N1879,Marks,68,0),"")</f>
        <v/>
      </c>
      <c r="D1887" s="391" t="str">
        <f>IFERROR(VLOOKUP(N1879,Marks,69,0),"")</f>
        <v/>
      </c>
      <c r="E1887" s="117" t="str">
        <f>IFERROR(VLOOKUP(N1879,Marks,70,0),"")</f>
        <v/>
      </c>
      <c r="F1887" s="391" t="str">
        <f>IFERROR(VLOOKUP(N1879,Marks,71,0),"")</f>
        <v/>
      </c>
      <c r="G1887" s="391" t="str">
        <f>IFERROR(VLOOKUP(N1879,Marks,72,0),"")</f>
        <v/>
      </c>
      <c r="H1887" s="391" t="str">
        <f>IFERROR(VLOOKUP(N1879,Marks,73,0),"")</f>
        <v/>
      </c>
      <c r="I1887" s="117" t="str">
        <f>IFERROR(VLOOKUP(N1879,Marks,74,0),"")</f>
        <v/>
      </c>
      <c r="J1887" s="119">
        <f>IFERROR(VLOOKUP(N1879,Marks,75,0),"")</f>
        <v>0</v>
      </c>
      <c r="K1887" s="391" t="str">
        <f>IFERROR(VLOOKUP(N1879,Marks,76,0),"")</f>
        <v/>
      </c>
      <c r="L1887" s="391" t="str">
        <f>IFERROR(VLOOKUP(N1879,Marks,77,0),"")</f>
        <v/>
      </c>
      <c r="M1887" s="391" t="str">
        <f>IFERROR(VLOOKUP(N1879,Marks,78,0),"")</f>
        <v/>
      </c>
      <c r="N1887" s="117" t="str">
        <f>IFERROR(VLOOKUP(N1879,Marks,79,0),"")</f>
        <v/>
      </c>
      <c r="O1887" s="119" t="str">
        <f>IFERROR(VLOOKUP(N1879,Marks,80,0),"")</f>
        <v/>
      </c>
      <c r="P1887" s="323" t="str">
        <f>IFERROR(VLOOKUP(N1879,Marks,86,0),"")</f>
        <v/>
      </c>
      <c r="Q1887" s="770"/>
      <c r="R1887" s="122" t="str">
        <f>'Result Sheet'!$BQ$4</f>
        <v xml:space="preserve">पर्यावरण अध्ययन </v>
      </c>
      <c r="S1887" s="391" t="str">
        <f>IFERROR(VLOOKUP(AD1879,Marks,68,0),"")</f>
        <v/>
      </c>
      <c r="T1887" s="391" t="str">
        <f>IFERROR(VLOOKUP(AD1879,Marks,69,0),"")</f>
        <v/>
      </c>
      <c r="U1887" s="117" t="str">
        <f>IFERROR(VLOOKUP(AD1879,Marks,70,0),"")</f>
        <v/>
      </c>
      <c r="V1887" s="391" t="str">
        <f>IFERROR(VLOOKUP(AD1879,Marks,71,0),"")</f>
        <v/>
      </c>
      <c r="W1887" s="391" t="str">
        <f>IFERROR(VLOOKUP(AD1879,Marks,72,0),"")</f>
        <v/>
      </c>
      <c r="X1887" s="391" t="str">
        <f>IFERROR(VLOOKUP(AD1879,Marks,73,0),"")</f>
        <v/>
      </c>
      <c r="Y1887" s="117" t="str">
        <f>IFERROR(VLOOKUP(AD1879,Marks,74,0),"")</f>
        <v/>
      </c>
      <c r="Z1887" s="119">
        <f>IFERROR(VLOOKUP(AD1879,Marks,75,0),"")</f>
        <v>0</v>
      </c>
      <c r="AA1887" s="391" t="str">
        <f>IFERROR(VLOOKUP(AD1879,Marks,76,0),"")</f>
        <v/>
      </c>
      <c r="AB1887" s="391" t="str">
        <f>IFERROR(VLOOKUP(AD1879,Marks,77,0),"")</f>
        <v/>
      </c>
      <c r="AC1887" s="391" t="str">
        <f>IFERROR(VLOOKUP(AD1879,Marks,78,0),"")</f>
        <v/>
      </c>
      <c r="AD1887" s="117" t="str">
        <f>IFERROR(VLOOKUP(AD1879,Marks,79,0),"")</f>
        <v/>
      </c>
      <c r="AE1887" s="119" t="str">
        <f>IFERROR(VLOOKUP(AD1879,Marks,80,0),"")</f>
        <v/>
      </c>
      <c r="AF1887" s="323" t="str">
        <f>IFERROR(VLOOKUP(AD1879,Marks,86,0),"")</f>
        <v/>
      </c>
    </row>
    <row r="1888" spans="1:32" ht="25.5" customHeight="1">
      <c r="A1888" s="166" t="str">
        <f>IF(N1879="","",A1887+1)</f>
        <v/>
      </c>
      <c r="B1888" s="392" t="s">
        <v>215</v>
      </c>
      <c r="C1888" s="120" t="str">
        <f>IF(AND(C1884="",C1885="",C1886="",C1887=""),"",IF(OR(C1876=1,C1876=2),SUM(C1884:C1886),SUM(C1884:C1887)))</f>
        <v/>
      </c>
      <c r="D1888" s="120" t="str">
        <f>IF(AND(D1884="",D1885="",D1886="",D1887=""),"",IF(OR(C1876=1,C1876=2),SUM(D1884:D1886),SUM(D1884:D1887)))</f>
        <v/>
      </c>
      <c r="E1888" s="120" t="str">
        <f>IF(AND(E1884="",E1885="",E1886="",E1887=""),"",IF(OR(C1876=1,C1876=2),SUM(E1884:E1886),SUM(E1884:E1887)))</f>
        <v/>
      </c>
      <c r="F1888" s="120" t="str">
        <f>IF(AND(F1884="",F1885="",F1886="",F1887=""),"",IF(OR(C1876=1,C1876=2),SUM(F1884:F1886),SUM(F1884:F1887)))</f>
        <v/>
      </c>
      <c r="G1888" s="120" t="str">
        <f>IF(AND(G1884="",G1885="",G1886="",G1887=""),"",IF(OR(C1876=1,C1876=2),SUM(G1884:G1886),SUM(G1884:G1887)))</f>
        <v/>
      </c>
      <c r="H1888" s="120" t="str">
        <f>IF(AND(H1884="",H1885="",H1886="",H1887=""),"",IF(OR(C1876=1,C1876=2),SUM(H1884:H1886),SUM(H1884:H1887)))</f>
        <v/>
      </c>
      <c r="I1888" s="120" t="str">
        <f>IF(AND(I1884="",I1885="",I1886="",I1887=""),"",IF(OR(C1876=1,C1876=2),SUM(I1884:I1886),SUM(I1884:I1887)))</f>
        <v/>
      </c>
      <c r="J1888" s="120">
        <f>IF(AND(J1884="",J1885="",J1886="",J1887=""),"",IF(OR(C1876=1,C1876=2),SUM(J1884:J1886),SUM(J1884:J1887)))</f>
        <v>0</v>
      </c>
      <c r="K1888" s="120" t="str">
        <f>IF(AND(K1884="",K1885="",K1886="",K1887=""),"",IF(OR(C1876=1,C1876=2),SUM(K1884:K1886),SUM(K1884:K1887)))</f>
        <v/>
      </c>
      <c r="L1888" s="120" t="str">
        <f>IF(AND(L1884="",L1885="",L1886="",L1887=""),"",IF(OR(C1876=1,C1876=2),SUM(L1884:L1886),SUM(L1884:L1887)))</f>
        <v/>
      </c>
      <c r="M1888" s="120" t="str">
        <f>IF(AND(M1884="",M1885="",M1886="",M1887=""),"",IF(OR(C1876=1,C1876=2),SUM(M1884:M1886),SUM(M1884:M1887)))</f>
        <v/>
      </c>
      <c r="N1888" s="120" t="str">
        <f>IF(AND(N1884="",N1885="",N1886="",N1887=""),"",IF(OR(C1876=1,C1876=2),SUM(N1884:N1886),SUM(N1884:N1887)))</f>
        <v/>
      </c>
      <c r="O1888" s="120" t="str">
        <f>IF(AND(O1884="",O1885="",O1886="",O1887=""),"",IF(OR(C1876=1,C1876=2),SUM(O1884:O1886),SUM(O1884:O1887)))</f>
        <v/>
      </c>
      <c r="P1888" s="326" t="str">
        <f>IF(OR(N1879="",E1877="",O1888=""),"",IF(O1888&gt;=81%*P1883,"A",IF(O1888&gt;=61%*P1883,"B",IF(O1888&gt;=41%*P1883,"C",IF(O1888&gt;=21%*P1883,"D","E")))))</f>
        <v/>
      </c>
      <c r="Q1888" s="770"/>
      <c r="R1888" s="392" t="s">
        <v>215</v>
      </c>
      <c r="S1888" s="120" t="str">
        <f>IF(AND(S1884="",S1885="",S1886="",S1887=""),"",IF(OR(S1876=1,S1876=2),SUM(S1884:S1886),SUM(S1884:S1887)))</f>
        <v/>
      </c>
      <c r="T1888" s="120" t="str">
        <f>IF(AND(T1884="",T1885="",T1886="",T1887=""),"",IF(OR(S1876=1,S1876=2),SUM(T1884:T1886),SUM(T1884:T1887)))</f>
        <v/>
      </c>
      <c r="U1888" s="120" t="str">
        <f>IF(AND(U1884="",U1885="",U1886="",U1887=""),"",IF(OR(S1876=1,S1876=2),SUM(U1884:U1886),SUM(U1884:U1887)))</f>
        <v/>
      </c>
      <c r="V1888" s="120" t="str">
        <f>IF(AND(V1884="",V1885="",V1886="",V1887=""),"",IF(OR(S1876=1,S1876=2),SUM(V1884:V1886),SUM(V1884:V1887)))</f>
        <v/>
      </c>
      <c r="W1888" s="120" t="str">
        <f>IF(AND(W1884="",W1885="",W1886="",W1887=""),"",IF(OR(S1876=1,S1876=2),SUM(W1884:W1886),SUM(W1884:W1887)))</f>
        <v/>
      </c>
      <c r="X1888" s="120" t="str">
        <f>IF(AND(X1884="",X1885="",X1886="",X1887=""),"",IF(OR(S1876=1,S1876=2),SUM(X1884:X1886),SUM(X1884:X1887)))</f>
        <v/>
      </c>
      <c r="Y1888" s="120" t="str">
        <f>IF(AND(Y1884="",Y1885="",Y1886="",Y1887=""),"",IF(OR(S1876=1,S1876=2),SUM(Y1884:Y1886),SUM(Y1884:Y1887)))</f>
        <v/>
      </c>
      <c r="Z1888" s="120">
        <f>IF(AND(Z1884="",Z1885="",Z1886="",Z1887=""),"",IF(OR(S1876=1,S1876=2),SUM(Z1884:Z1886),SUM(Z1884:Z1887)))</f>
        <v>0</v>
      </c>
      <c r="AA1888" s="120" t="str">
        <f>IF(AND(AA1884="",AA1885="",AA1886="",AA1887=""),"",IF(OR(S1876=1,S1876=2),SUM(AA1884:AA1886),SUM(AA1884:AA1887)))</f>
        <v/>
      </c>
      <c r="AB1888" s="120" t="str">
        <f>IF(AND(AB1884="",AB1885="",AB1886="",AB1887=""),"",IF(OR(S1876=1,S1876=2),SUM(AB1884:AB1886),SUM(AB1884:AB1887)))</f>
        <v/>
      </c>
      <c r="AC1888" s="120" t="str">
        <f>IF(AND(AC1884="",AC1885="",AC1886="",AC1887=""),"",IF(OR(S1876=1,S1876=2),SUM(AC1884:AC1886),SUM(AC1884:AC1887)))</f>
        <v/>
      </c>
      <c r="AD1888" s="120" t="str">
        <f>IF(AND(AD1884="",AD1885="",AD1886="",AD1887=""),"",IF(OR(S1876=1,S1876=2),SUM(AD1884:AD1886),SUM(AD1884:AD1887)))</f>
        <v/>
      </c>
      <c r="AE1888" s="120" t="str">
        <f>IF(AND(AE1884="",AE1885="",AE1886="",AE1887=""),"",IF(OR(S1876=1,S1876=2),SUM(AE1884:AE1886),SUM(AE1884:AE1887)))</f>
        <v/>
      </c>
      <c r="AF1888" s="326" t="str">
        <f>IF(OR(AD1879="",U1877="",AE1888=""),"",IF(AE1888&gt;=81%*AF1883,"A",IF(AE1888&gt;=61%*AF1883,"B",IF(AE1888&gt;=41%*AF1883,"C",IF(AE1888&gt;=21%*AF1883,"D","E")))))</f>
        <v/>
      </c>
    </row>
    <row r="1889" spans="1:32" ht="9" customHeight="1">
      <c r="A1889" s="166" t="str">
        <f>IF(N1879="","",A1888+1)</f>
        <v/>
      </c>
      <c r="B1889" s="737"/>
      <c r="C1889" s="737"/>
      <c r="D1889" s="737"/>
      <c r="E1889" s="737"/>
      <c r="F1889" s="737"/>
      <c r="G1889" s="737"/>
      <c r="H1889" s="737"/>
      <c r="I1889" s="737"/>
      <c r="J1889" s="737"/>
      <c r="K1889" s="737"/>
      <c r="L1889" s="737"/>
      <c r="M1889" s="737"/>
      <c r="N1889" s="737"/>
      <c r="O1889" s="737"/>
      <c r="P1889" s="737"/>
      <c r="Q1889" s="770"/>
      <c r="R1889" s="737"/>
      <c r="S1889" s="737"/>
      <c r="T1889" s="737"/>
      <c r="U1889" s="737"/>
      <c r="V1889" s="737"/>
      <c r="W1889" s="737"/>
      <c r="X1889" s="737"/>
      <c r="Y1889" s="737"/>
      <c r="Z1889" s="737"/>
      <c r="AA1889" s="737"/>
      <c r="AB1889" s="737"/>
      <c r="AC1889" s="737"/>
      <c r="AD1889" s="737"/>
      <c r="AE1889" s="737"/>
      <c r="AF1889" s="737"/>
    </row>
    <row r="1890" spans="1:32" ht="22.5" customHeight="1">
      <c r="A1890" s="166" t="str">
        <f>IF(N1879="","",A1889+1)</f>
        <v/>
      </c>
      <c r="B1890" s="738" t="s">
        <v>213</v>
      </c>
      <c r="C1890" s="738"/>
      <c r="D1890" s="739" t="s">
        <v>229</v>
      </c>
      <c r="E1890" s="740"/>
      <c r="F1890" s="393" t="s">
        <v>186</v>
      </c>
      <c r="G1890" s="738" t="s">
        <v>213</v>
      </c>
      <c r="H1890" s="738"/>
      <c r="I1890" s="739" t="s">
        <v>229</v>
      </c>
      <c r="J1890" s="740"/>
      <c r="K1890" s="393" t="s">
        <v>186</v>
      </c>
      <c r="L1890" s="738" t="s">
        <v>213</v>
      </c>
      <c r="M1890" s="738"/>
      <c r="N1890" s="739" t="s">
        <v>229</v>
      </c>
      <c r="O1890" s="740"/>
      <c r="P1890" s="393" t="s">
        <v>186</v>
      </c>
      <c r="Q1890" s="770"/>
      <c r="R1890" s="738" t="s">
        <v>213</v>
      </c>
      <c r="S1890" s="738"/>
      <c r="T1890" s="739" t="s">
        <v>229</v>
      </c>
      <c r="U1890" s="740"/>
      <c r="V1890" s="393" t="s">
        <v>186</v>
      </c>
      <c r="W1890" s="738" t="s">
        <v>213</v>
      </c>
      <c r="X1890" s="738"/>
      <c r="Y1890" s="739" t="s">
        <v>229</v>
      </c>
      <c r="Z1890" s="740"/>
      <c r="AA1890" s="393" t="s">
        <v>186</v>
      </c>
      <c r="AB1890" s="738" t="s">
        <v>213</v>
      </c>
      <c r="AC1890" s="738"/>
      <c r="AD1890" s="739" t="s">
        <v>229</v>
      </c>
      <c r="AE1890" s="740"/>
      <c r="AF1890" s="393" t="s">
        <v>186</v>
      </c>
    </row>
    <row r="1891" spans="1:32" ht="21.75" customHeight="1">
      <c r="A1891" s="166" t="str">
        <f>IF(N1879="","",A1890+1)</f>
        <v/>
      </c>
      <c r="B1891" s="741" t="s">
        <v>221</v>
      </c>
      <c r="C1891" s="742"/>
      <c r="D1891" s="742"/>
      <c r="E1891" s="119" t="str">
        <f>IFERROR(VLOOKUP(N1879,Marks,90,0),"")</f>
        <v/>
      </c>
      <c r="F1891" s="130" t="str">
        <f>IFERROR(VLOOKUP(N1879,Marks,94,0),"")</f>
        <v/>
      </c>
      <c r="G1891" s="741" t="s">
        <v>192</v>
      </c>
      <c r="H1891" s="742"/>
      <c r="I1891" s="742"/>
      <c r="J1891" s="119" t="str">
        <f>IFERROR(VLOOKUP(N1879,Marks,98,0),"")</f>
        <v/>
      </c>
      <c r="K1891" s="130" t="str">
        <f>IFERROR(VLOOKUP(N1879,Marks,102,0),"")</f>
        <v/>
      </c>
      <c r="L1891" s="743" t="s">
        <v>193</v>
      </c>
      <c r="M1891" s="744"/>
      <c r="N1891" s="744"/>
      <c r="O1891" s="119" t="str">
        <f>IFERROR(VLOOKUP(N1879,Marks,106,0),"")</f>
        <v/>
      </c>
      <c r="P1891" s="130" t="str">
        <f>IFERROR(VLOOKUP(N1879,Marks,110,0),"")</f>
        <v/>
      </c>
      <c r="Q1891" s="770"/>
      <c r="R1891" s="740" t="s">
        <v>221</v>
      </c>
      <c r="S1891" s="740"/>
      <c r="T1891" s="740"/>
      <c r="U1891" s="119" t="str">
        <f>IFERROR(VLOOKUP(AD1879,Marks,90,0),"")</f>
        <v/>
      </c>
      <c r="V1891" s="130" t="str">
        <f>IFERROR(VLOOKUP(AD1879,Marks,94,0),"")</f>
        <v/>
      </c>
      <c r="W1891" s="740" t="s">
        <v>192</v>
      </c>
      <c r="X1891" s="740"/>
      <c r="Y1891" s="740"/>
      <c r="Z1891" s="119" t="str">
        <f>IFERROR(VLOOKUP(AD1879,Marks,98,0),"")</f>
        <v/>
      </c>
      <c r="AA1891" s="130" t="str">
        <f>IFERROR(VLOOKUP(AD1879,Marks,102,0),"")</f>
        <v/>
      </c>
      <c r="AB1891" s="745" t="s">
        <v>193</v>
      </c>
      <c r="AC1891" s="745"/>
      <c r="AD1891" s="745"/>
      <c r="AE1891" s="119" t="str">
        <f>IFERROR(VLOOKUP(AD1879,Marks,106,0),"")</f>
        <v/>
      </c>
      <c r="AF1891" s="130" t="str">
        <f>IFERROR(VLOOKUP(AD1879,Marks,110,0),"")</f>
        <v/>
      </c>
    </row>
    <row r="1892" spans="1:32" ht="21" customHeight="1">
      <c r="A1892" s="166" t="str">
        <f>IF(N1879="","",A1891+1)</f>
        <v/>
      </c>
      <c r="B1892" s="732" t="s">
        <v>216</v>
      </c>
      <c r="C1892" s="732"/>
      <c r="D1892" s="732"/>
      <c r="E1892" s="746" t="str">
        <f>IFERROR(VLOOKUP(N1879,Marks,116,0),"")</f>
        <v/>
      </c>
      <c r="F1892" s="746"/>
      <c r="G1892" s="746"/>
      <c r="H1892" s="746"/>
      <c r="I1892" s="732" t="s">
        <v>217</v>
      </c>
      <c r="J1892" s="732"/>
      <c r="K1892" s="732"/>
      <c r="L1892" s="732"/>
      <c r="M1892" s="747" t="str">
        <f>IFERROR(VLOOKUP(N1879,Marks,117,0),"")</f>
        <v/>
      </c>
      <c r="N1892" s="747"/>
      <c r="O1892" s="747"/>
      <c r="P1892" s="747"/>
      <c r="Q1892" s="770"/>
      <c r="R1892" s="732" t="s">
        <v>216</v>
      </c>
      <c r="S1892" s="732"/>
      <c r="T1892" s="732"/>
      <c r="U1892" s="746" t="str">
        <f>IFERROR(VLOOKUP(AD1879,Marks,116,0),"")</f>
        <v/>
      </c>
      <c r="V1892" s="746"/>
      <c r="W1892" s="746"/>
      <c r="X1892" s="746"/>
      <c r="Y1892" s="732" t="s">
        <v>217</v>
      </c>
      <c r="Z1892" s="732"/>
      <c r="AA1892" s="732"/>
      <c r="AB1892" s="732"/>
      <c r="AC1892" s="747" t="str">
        <f>IFERROR(VLOOKUP(AD1879,Marks,117,0),"")</f>
        <v/>
      </c>
      <c r="AD1892" s="747"/>
      <c r="AE1892" s="747"/>
      <c r="AF1892" s="747"/>
    </row>
    <row r="1893" spans="1:32" ht="21" customHeight="1">
      <c r="A1893" s="166" t="str">
        <f>IF(N1879="","",A1892+1)</f>
        <v/>
      </c>
      <c r="B1893" s="732" t="s">
        <v>218</v>
      </c>
      <c r="C1893" s="732"/>
      <c r="D1893" s="732"/>
      <c r="E1893" s="774" t="str">
        <f>IFERROR(VLOOKUP(N1879,Marks,115,0),"")</f>
        <v/>
      </c>
      <c r="F1893" s="774"/>
      <c r="G1893" s="774"/>
      <c r="H1893" s="774"/>
      <c r="I1893" s="732" t="s">
        <v>219</v>
      </c>
      <c r="J1893" s="732"/>
      <c r="K1893" s="732"/>
      <c r="L1893" s="732"/>
      <c r="M1893" s="733" t="str">
        <f>IFERROR(VLOOKUP(N1879,Marks,112,0),"")</f>
        <v/>
      </c>
      <c r="N1893" s="733"/>
      <c r="O1893" s="733"/>
      <c r="P1893" s="733"/>
      <c r="Q1893" s="770"/>
      <c r="R1893" s="732" t="s">
        <v>218</v>
      </c>
      <c r="S1893" s="732"/>
      <c r="T1893" s="732"/>
      <c r="U1893" s="774" t="str">
        <f>IFERROR(VLOOKUP(AD1879,Marks,115,0),"")</f>
        <v/>
      </c>
      <c r="V1893" s="774"/>
      <c r="W1893" s="774"/>
      <c r="X1893" s="774"/>
      <c r="Y1893" s="732" t="s">
        <v>219</v>
      </c>
      <c r="Z1893" s="732"/>
      <c r="AA1893" s="732"/>
      <c r="AB1893" s="732"/>
      <c r="AC1893" s="733" t="str">
        <f>IFERROR(VLOOKUP(AD1879,Marks,112,0),"")</f>
        <v/>
      </c>
      <c r="AD1893" s="733"/>
      <c r="AE1893" s="733"/>
      <c r="AF1893" s="733"/>
    </row>
    <row r="1894" spans="1:32" ht="21" customHeight="1">
      <c r="A1894" s="166" t="str">
        <f>IF(N1879="","",A1893+1)</f>
        <v/>
      </c>
      <c r="B1894" s="732" t="s">
        <v>220</v>
      </c>
      <c r="C1894" s="732"/>
      <c r="D1894" s="732"/>
      <c r="E1894" s="324" t="str">
        <f>IFERROR(VLOOKUP(N1879,Marks,113,0),"")</f>
        <v/>
      </c>
      <c r="F1894" s="325" t="s">
        <v>341</v>
      </c>
      <c r="G1894" s="734" t="str">
        <f>IF(OR(N1879="",E1877="",O1888=""),"",IF(O1888&gt;=81%*P1883,"A",IF(O1888&gt;=61%*P1883,"B",IF(O1888&gt;=41%*P1883,"C",IF(O1888&gt;=21%*P1883,"D","E")))))</f>
        <v/>
      </c>
      <c r="H1894" s="734"/>
      <c r="I1894" s="732" t="s">
        <v>222</v>
      </c>
      <c r="J1894" s="732"/>
      <c r="K1894" s="732"/>
      <c r="L1894" s="732"/>
      <c r="M1894" s="769" t="str">
        <f>IFERROR(VLOOKUP(N1879,Marks,114,0),"")</f>
        <v/>
      </c>
      <c r="N1894" s="769"/>
      <c r="O1894" s="769"/>
      <c r="P1894" s="769"/>
      <c r="Q1894" s="770"/>
      <c r="R1894" s="732" t="s">
        <v>220</v>
      </c>
      <c r="S1894" s="732"/>
      <c r="T1894" s="732"/>
      <c r="U1894" s="324" t="str">
        <f>IFERROR(VLOOKUP(AD1879,Marks,113,0),"")</f>
        <v/>
      </c>
      <c r="V1894" s="325" t="s">
        <v>341</v>
      </c>
      <c r="W1894" s="734" t="str">
        <f>IF(OR(AD1879="",U1877="",AE1888=""),"",IF(AE1888&gt;=81%*AF1883,"A",IF(AE1888&gt;=61%*AF1883,"B",IF(AE1888&gt;=41%*AF1883,"C",IF(AE1888&gt;=21%*AF1883,"D","E")))))</f>
        <v/>
      </c>
      <c r="X1894" s="734"/>
      <c r="Y1894" s="732" t="s">
        <v>222</v>
      </c>
      <c r="Z1894" s="732"/>
      <c r="AA1894" s="732"/>
      <c r="AB1894" s="732"/>
      <c r="AC1894" s="769" t="str">
        <f>IFERROR(VLOOKUP(AD1879,Marks,114,0),"")</f>
        <v/>
      </c>
      <c r="AD1894" s="769"/>
      <c r="AE1894" s="769"/>
      <c r="AF1894" s="769"/>
    </row>
    <row r="1895" spans="1:32" ht="21" customHeight="1">
      <c r="A1895" s="166" t="str">
        <f>IF(N1879="","",A1894+1)</f>
        <v/>
      </c>
      <c r="B1895" s="768" t="s">
        <v>228</v>
      </c>
      <c r="C1895" s="768"/>
      <c r="D1895" s="768"/>
      <c r="E1895" s="735">
        <f>'Master sheet'!$C$10</f>
        <v>44697</v>
      </c>
      <c r="F1895" s="735"/>
      <c r="G1895" s="735"/>
      <c r="H1895" s="318"/>
      <c r="I1895" s="121"/>
      <c r="J1895" s="121"/>
      <c r="K1895" s="76"/>
      <c r="L1895" s="121"/>
      <c r="M1895" s="121"/>
      <c r="N1895" s="121"/>
      <c r="O1895" s="121"/>
      <c r="P1895" s="121"/>
      <c r="Q1895" s="770"/>
      <c r="R1895" s="768" t="s">
        <v>228</v>
      </c>
      <c r="S1895" s="768"/>
      <c r="T1895" s="768"/>
      <c r="U1895" s="735">
        <f>'Master sheet'!$C$10</f>
        <v>44697</v>
      </c>
      <c r="V1895" s="735"/>
      <c r="W1895" s="735"/>
      <c r="X1895" s="121"/>
      <c r="Y1895" s="121"/>
      <c r="Z1895" s="121"/>
      <c r="AA1895" s="76"/>
      <c r="AB1895" s="121"/>
      <c r="AC1895" s="121"/>
      <c r="AD1895" s="121"/>
      <c r="AE1895" s="121"/>
      <c r="AF1895" s="121"/>
    </row>
    <row r="1896" spans="1:32" ht="43.5" customHeight="1">
      <c r="A1896" s="166" t="str">
        <f>IF(N1879="","",A1895+1)</f>
        <v/>
      </c>
      <c r="B1896" s="755" t="str">
        <f>IF(AND(C1876=1),CONCATENATE("( ",UPPER('Master sheet'!$F$10)," )"),IF(AND(C1876=2),CONCATENATE("( ",UPPER('Master sheet'!$F$18)," )"),IF(AND(C1876=3),CONCATENATE("( ",UPPER('Master sheet'!$J$10)," )"),IF(AND(C1876=4),CONCATENATE("( ",UPPER('Master sheet'!$J$18)," )"),""))))</f>
        <v/>
      </c>
      <c r="C1896" s="755"/>
      <c r="D1896" s="755"/>
      <c r="E1896" s="755"/>
      <c r="F1896" s="756" t="str">
        <f>IF(AND(N1879=""),"",CONCATENATE("(",'Master sheet'!$C$14," )"))</f>
        <v/>
      </c>
      <c r="G1896" s="756"/>
      <c r="H1896" s="756"/>
      <c r="I1896" s="756"/>
      <c r="J1896" s="756"/>
      <c r="K1896" s="756" t="str">
        <f>IF(AND(N1879=""),"",CONCATENATE("(",'Master sheet'!$C$12," )"))</f>
        <v/>
      </c>
      <c r="L1896" s="756"/>
      <c r="M1896" s="756"/>
      <c r="N1896" s="756"/>
      <c r="O1896" s="756"/>
      <c r="P1896" s="756"/>
      <c r="Q1896" s="770"/>
      <c r="R1896" s="755" t="str">
        <f>IF(AND(S1876=1),CONCATENATE("( ",UPPER('Master sheet'!$F$10)," )"),IF(AND(S1876=2),CONCATENATE("( ",UPPER('Master sheet'!$F$18)," )"),IF(AND(S1876=3),CONCATENATE("( ",UPPER('Master sheet'!$J$10)," )"),IF(AND(S1876=4),CONCATENATE("( ",UPPER('Master sheet'!$J$18)," )"),""))))</f>
        <v/>
      </c>
      <c r="S1896" s="755"/>
      <c r="T1896" s="755"/>
      <c r="U1896" s="755"/>
      <c r="V1896" s="756" t="str">
        <f>IF(AND(AD1879=""),"",CONCATENATE("(",'Master sheet'!$C$14," )"))</f>
        <v/>
      </c>
      <c r="W1896" s="756"/>
      <c r="X1896" s="756"/>
      <c r="Y1896" s="756"/>
      <c r="Z1896" s="756"/>
      <c r="AA1896" s="756" t="str">
        <f>IF(AND(AD1879=""),"",CONCATENATE("(",'Master sheet'!$C$12," )"))</f>
        <v/>
      </c>
      <c r="AB1896" s="756"/>
      <c r="AC1896" s="756"/>
      <c r="AD1896" s="756"/>
      <c r="AE1896" s="756"/>
      <c r="AF1896" s="756"/>
    </row>
    <row r="1897" spans="1:32" ht="21.75" customHeight="1">
      <c r="A1897" s="166" t="str">
        <f>IF(N1879="","",A1896+1)</f>
        <v/>
      </c>
      <c r="B1897" s="757" t="s">
        <v>223</v>
      </c>
      <c r="C1897" s="757"/>
      <c r="D1897" s="757"/>
      <c r="E1897" s="757"/>
      <c r="F1897" s="758" t="s">
        <v>224</v>
      </c>
      <c r="G1897" s="758"/>
      <c r="H1897" s="758"/>
      <c r="I1897" s="758"/>
      <c r="J1897" s="758"/>
      <c r="K1897" s="757" t="s">
        <v>225</v>
      </c>
      <c r="L1897" s="757"/>
      <c r="M1897" s="757"/>
      <c r="N1897" s="757"/>
      <c r="O1897" s="757"/>
      <c r="P1897" s="757"/>
      <c r="Q1897" s="770"/>
      <c r="R1897" s="757" t="s">
        <v>223</v>
      </c>
      <c r="S1897" s="757"/>
      <c r="T1897" s="757"/>
      <c r="U1897" s="757"/>
      <c r="V1897" s="758" t="s">
        <v>224</v>
      </c>
      <c r="W1897" s="758"/>
      <c r="X1897" s="758"/>
      <c r="Y1897" s="758"/>
      <c r="Z1897" s="758"/>
      <c r="AA1897" s="757" t="s">
        <v>225</v>
      </c>
      <c r="AB1897" s="757"/>
      <c r="AC1897" s="757"/>
      <c r="AD1897" s="757"/>
      <c r="AE1897" s="757"/>
      <c r="AF1897" s="757"/>
    </row>
    <row r="1899" spans="1:32" ht="21.9" customHeight="1">
      <c r="A1899" s="165" t="str">
        <f>IF(N1905="","",1)</f>
        <v/>
      </c>
      <c r="B1899" s="759" t="s">
        <v>203</v>
      </c>
      <c r="C1899" s="759"/>
      <c r="D1899" s="759"/>
      <c r="E1899" s="759"/>
      <c r="F1899" s="759"/>
      <c r="G1899" s="759"/>
      <c r="H1899" s="759"/>
      <c r="I1899" s="759"/>
      <c r="J1899" s="759"/>
      <c r="K1899" s="759"/>
      <c r="L1899" s="759"/>
      <c r="M1899" s="759"/>
      <c r="N1899" s="759"/>
      <c r="O1899" s="759"/>
      <c r="P1899" s="759"/>
      <c r="Q1899" s="770" t="s">
        <v>249</v>
      </c>
      <c r="R1899" s="759" t="s">
        <v>203</v>
      </c>
      <c r="S1899" s="759"/>
      <c r="T1899" s="759"/>
      <c r="U1899" s="759"/>
      <c r="V1899" s="759"/>
      <c r="W1899" s="759"/>
      <c r="X1899" s="759"/>
      <c r="Y1899" s="759"/>
      <c r="Z1899" s="759"/>
      <c r="AA1899" s="759"/>
      <c r="AB1899" s="759"/>
      <c r="AC1899" s="759"/>
      <c r="AD1899" s="759"/>
      <c r="AE1899" s="759"/>
      <c r="AF1899" s="759"/>
    </row>
    <row r="1900" spans="1:32" ht="21.9" customHeight="1">
      <c r="A1900" s="166" t="str">
        <f>IF(N1905="","",A1899+1)</f>
        <v/>
      </c>
      <c r="B1900" s="771" t="s">
        <v>204</v>
      </c>
      <c r="C1900" s="771"/>
      <c r="D1900" s="771"/>
      <c r="E1900" s="771"/>
      <c r="F1900" s="771"/>
      <c r="G1900" s="771"/>
      <c r="H1900" s="771"/>
      <c r="I1900" s="771"/>
      <c r="J1900" s="771"/>
      <c r="K1900" s="771"/>
      <c r="L1900" s="771"/>
      <c r="M1900" s="771"/>
      <c r="N1900" s="771"/>
      <c r="O1900" s="771"/>
      <c r="P1900" s="771"/>
      <c r="Q1900" s="770"/>
      <c r="R1900" s="771" t="s">
        <v>204</v>
      </c>
      <c r="S1900" s="771"/>
      <c r="T1900" s="771"/>
      <c r="U1900" s="771"/>
      <c r="V1900" s="771"/>
      <c r="W1900" s="771"/>
      <c r="X1900" s="771"/>
      <c r="Y1900" s="771"/>
      <c r="Z1900" s="771"/>
      <c r="AA1900" s="771"/>
      <c r="AB1900" s="771"/>
      <c r="AC1900" s="771"/>
      <c r="AD1900" s="771"/>
      <c r="AE1900" s="771"/>
      <c r="AF1900" s="771"/>
    </row>
    <row r="1901" spans="1:32" ht="21.9" customHeight="1">
      <c r="A1901" s="166" t="str">
        <f>IF(N1905="","",A1900+1)</f>
        <v/>
      </c>
      <c r="B1901" s="772" t="s">
        <v>168</v>
      </c>
      <c r="C1901" s="772"/>
      <c r="D1901" s="772"/>
      <c r="E1901" s="773" t="str">
        <f>IF(AND(N1905=""),"",'Result Sheet'!$F$2)</f>
        <v/>
      </c>
      <c r="F1901" s="773"/>
      <c r="G1901" s="773"/>
      <c r="H1901" s="773"/>
      <c r="I1901" s="773"/>
      <c r="J1901" s="773"/>
      <c r="K1901" s="773"/>
      <c r="L1901" s="773"/>
      <c r="M1901" s="773"/>
      <c r="N1901" s="773"/>
      <c r="O1901" s="773"/>
      <c r="P1901" s="773"/>
      <c r="Q1901" s="770"/>
      <c r="R1901" s="772" t="s">
        <v>168</v>
      </c>
      <c r="S1901" s="772"/>
      <c r="T1901" s="772"/>
      <c r="U1901" s="773" t="str">
        <f>IF(AND(AD1905=""),"",'Result Sheet'!$F$2)</f>
        <v/>
      </c>
      <c r="V1901" s="773"/>
      <c r="W1901" s="773"/>
      <c r="X1901" s="773"/>
      <c r="Y1901" s="773"/>
      <c r="Z1901" s="773"/>
      <c r="AA1901" s="773"/>
      <c r="AB1901" s="773"/>
      <c r="AC1901" s="773"/>
      <c r="AD1901" s="773"/>
      <c r="AE1901" s="773"/>
      <c r="AF1901" s="773"/>
    </row>
    <row r="1902" spans="1:32" ht="21.9" customHeight="1">
      <c r="A1902" s="166" t="str">
        <f>IF(N1905="","",A1901+1)</f>
        <v/>
      </c>
      <c r="B1902" s="164" t="s">
        <v>169</v>
      </c>
      <c r="C1902" s="748" t="str">
        <f>IFERROR(VLOOKUP(N1905,Marks,2,0),"")</f>
        <v/>
      </c>
      <c r="D1902" s="748"/>
      <c r="E1902" s="766" t="s">
        <v>212</v>
      </c>
      <c r="F1902" s="766"/>
      <c r="G1902" s="766"/>
      <c r="H1902" s="748" t="str">
        <f>IFERROR(VLOOKUP(N1905,Marks,3,0),"")</f>
        <v/>
      </c>
      <c r="I1902" s="748"/>
      <c r="J1902" s="749" t="s">
        <v>205</v>
      </c>
      <c r="K1902" s="749"/>
      <c r="L1902" s="749"/>
      <c r="M1902" s="749"/>
      <c r="N1902" s="750" t="str">
        <f>IF(AND(N1905=""),"",'Marks Entry 1st'!$I$2)</f>
        <v/>
      </c>
      <c r="O1902" s="750"/>
      <c r="P1902" s="750"/>
      <c r="Q1902" s="770"/>
      <c r="R1902" s="164" t="s">
        <v>169</v>
      </c>
      <c r="S1902" s="748" t="str">
        <f>IFERROR(VLOOKUP(AD1905,Marks,2,0),"")</f>
        <v/>
      </c>
      <c r="T1902" s="748"/>
      <c r="U1902" s="766" t="s">
        <v>212</v>
      </c>
      <c r="V1902" s="766"/>
      <c r="W1902" s="766"/>
      <c r="X1902" s="748" t="str">
        <f>IFERROR(VLOOKUP(AD1905,Marks,3,0),"")</f>
        <v/>
      </c>
      <c r="Y1902" s="748"/>
      <c r="Z1902" s="749" t="s">
        <v>205</v>
      </c>
      <c r="AA1902" s="749"/>
      <c r="AB1902" s="749"/>
      <c r="AC1902" s="749"/>
      <c r="AD1902" s="750" t="str">
        <f>IF(AND(AD1905=""),"",'Marks Entry 1st'!$I$2)</f>
        <v/>
      </c>
      <c r="AE1902" s="750"/>
      <c r="AF1902" s="750"/>
    </row>
    <row r="1903" spans="1:32" ht="21.9" customHeight="1">
      <c r="A1903" s="166" t="str">
        <f>IF(N1905="","",A1902+1)</f>
        <v/>
      </c>
      <c r="B1903" s="751" t="s">
        <v>206</v>
      </c>
      <c r="C1903" s="751"/>
      <c r="D1903" s="751"/>
      <c r="E1903" s="752" t="str">
        <f>IFERROR(VLOOKUP(N1905,Marks,6,0),"")</f>
        <v/>
      </c>
      <c r="F1903" s="752"/>
      <c r="G1903" s="752"/>
      <c r="H1903" s="752"/>
      <c r="I1903" s="752"/>
      <c r="J1903" s="753" t="s">
        <v>209</v>
      </c>
      <c r="K1903" s="753"/>
      <c r="L1903" s="753"/>
      <c r="M1903" s="753"/>
      <c r="N1903" s="754" t="str">
        <f>IFERROR(VLOOKUP(N1905,Marks,5,0),"")</f>
        <v/>
      </c>
      <c r="O1903" s="754"/>
      <c r="P1903" s="754"/>
      <c r="Q1903" s="770"/>
      <c r="R1903" s="751" t="s">
        <v>206</v>
      </c>
      <c r="S1903" s="751"/>
      <c r="T1903" s="751"/>
      <c r="U1903" s="752" t="str">
        <f>IFERROR(VLOOKUP(AD1905,Marks,6,0),"")</f>
        <v/>
      </c>
      <c r="V1903" s="752"/>
      <c r="W1903" s="752"/>
      <c r="X1903" s="752"/>
      <c r="Y1903" s="752"/>
      <c r="Z1903" s="753" t="s">
        <v>209</v>
      </c>
      <c r="AA1903" s="753"/>
      <c r="AB1903" s="753"/>
      <c r="AC1903" s="753"/>
      <c r="AD1903" s="754" t="str">
        <f>IFERROR(VLOOKUP(AD1905,Marks,5,0),"")</f>
        <v/>
      </c>
      <c r="AE1903" s="754"/>
      <c r="AF1903" s="754"/>
    </row>
    <row r="1904" spans="1:32" ht="21.9" customHeight="1">
      <c r="A1904" s="166" t="str">
        <f>IF(N1905="","",A1903+1)</f>
        <v/>
      </c>
      <c r="B1904" s="751" t="s">
        <v>207</v>
      </c>
      <c r="C1904" s="751"/>
      <c r="D1904" s="751"/>
      <c r="E1904" s="752" t="str">
        <f>IFERROR(VLOOKUP(N1905,Marks,7,0),"")</f>
        <v/>
      </c>
      <c r="F1904" s="752"/>
      <c r="G1904" s="752"/>
      <c r="H1904" s="752"/>
      <c r="I1904" s="752"/>
      <c r="J1904" s="753" t="s">
        <v>210</v>
      </c>
      <c r="K1904" s="753"/>
      <c r="L1904" s="753"/>
      <c r="M1904" s="753"/>
      <c r="N1904" s="767" t="str">
        <f>IFERROR(VLOOKUP(N1905,Marks,4,0),"")</f>
        <v/>
      </c>
      <c r="O1904" s="767"/>
      <c r="P1904" s="767"/>
      <c r="Q1904" s="770"/>
      <c r="R1904" s="751" t="s">
        <v>207</v>
      </c>
      <c r="S1904" s="751"/>
      <c r="T1904" s="751"/>
      <c r="U1904" s="752" t="str">
        <f>IFERROR(VLOOKUP(AD1905,Marks,7,0),"")</f>
        <v/>
      </c>
      <c r="V1904" s="752"/>
      <c r="W1904" s="752"/>
      <c r="X1904" s="752"/>
      <c r="Y1904" s="752"/>
      <c r="Z1904" s="753" t="s">
        <v>210</v>
      </c>
      <c r="AA1904" s="753"/>
      <c r="AB1904" s="753"/>
      <c r="AC1904" s="753"/>
      <c r="AD1904" s="767" t="str">
        <f>IFERROR(VLOOKUP(AD1905,Marks,4,0),"")</f>
        <v/>
      </c>
      <c r="AE1904" s="767"/>
      <c r="AF1904" s="767"/>
    </row>
    <row r="1905" spans="1:32" ht="21.9" customHeight="1">
      <c r="A1905" s="166" t="str">
        <f>IF(N1905="","",A1904+1)</f>
        <v/>
      </c>
      <c r="B1905" s="751" t="s">
        <v>208</v>
      </c>
      <c r="C1905" s="751"/>
      <c r="D1905" s="751"/>
      <c r="E1905" s="752" t="str">
        <f>IFERROR(VLOOKUP(N1905,Marks,8,0),"")</f>
        <v/>
      </c>
      <c r="F1905" s="752"/>
      <c r="G1905" s="752"/>
      <c r="H1905" s="752"/>
      <c r="I1905" s="752"/>
      <c r="J1905" s="753" t="s">
        <v>211</v>
      </c>
      <c r="K1905" s="753"/>
      <c r="L1905" s="753"/>
      <c r="M1905" s="753"/>
      <c r="N1905" s="760" t="str">
        <f>IF(AD1879="","",IF(AND(AD1879+1&gt;$AN$6),"",AD1879+1))</f>
        <v/>
      </c>
      <c r="O1905" s="760"/>
      <c r="P1905" s="760"/>
      <c r="Q1905" s="770"/>
      <c r="R1905" s="751" t="s">
        <v>208</v>
      </c>
      <c r="S1905" s="751"/>
      <c r="T1905" s="751"/>
      <c r="U1905" s="752" t="str">
        <f>IFERROR(VLOOKUP(AD1905,Marks,8,0),"")</f>
        <v/>
      </c>
      <c r="V1905" s="752"/>
      <c r="W1905" s="752"/>
      <c r="X1905" s="752"/>
      <c r="Y1905" s="752"/>
      <c r="Z1905" s="753" t="s">
        <v>211</v>
      </c>
      <c r="AA1905" s="753"/>
      <c r="AB1905" s="753"/>
      <c r="AC1905" s="753"/>
      <c r="AD1905" s="761" t="str">
        <f>IF(N1905="","",IF(AND(N1905+1&gt;$AN$6),"",N1905+1))</f>
        <v/>
      </c>
      <c r="AE1905" s="761"/>
      <c r="AF1905" s="761"/>
    </row>
    <row r="1906" spans="1:32" ht="9" customHeight="1">
      <c r="A1906" s="166" t="str">
        <f>IF(N1905="","",A1905+1)</f>
        <v/>
      </c>
      <c r="B1906" s="123"/>
      <c r="C1906" s="123"/>
      <c r="D1906" s="123"/>
      <c r="E1906" s="124"/>
      <c r="F1906" s="124"/>
      <c r="G1906" s="124"/>
      <c r="H1906" s="123"/>
      <c r="I1906" s="123"/>
      <c r="J1906" s="125"/>
      <c r="K1906" s="125"/>
      <c r="L1906" s="125"/>
      <c r="M1906" s="76"/>
      <c r="N1906" s="76"/>
      <c r="O1906" s="76"/>
      <c r="P1906" s="76"/>
      <c r="Q1906" s="770"/>
      <c r="R1906" s="123"/>
      <c r="S1906" s="123"/>
      <c r="T1906" s="123"/>
      <c r="U1906" s="124"/>
      <c r="V1906" s="124"/>
      <c r="W1906" s="124"/>
      <c r="X1906" s="123"/>
      <c r="Y1906" s="123"/>
      <c r="Z1906" s="125"/>
      <c r="AA1906" s="125"/>
      <c r="AB1906" s="125"/>
      <c r="AC1906" s="76"/>
      <c r="AD1906" s="76"/>
      <c r="AE1906" s="76"/>
      <c r="AF1906" s="76"/>
    </row>
    <row r="1907" spans="1:32" ht="21" customHeight="1">
      <c r="A1907" s="166" t="str">
        <f>IF(N1905="","",A1906+1)</f>
        <v/>
      </c>
      <c r="B1907" s="762" t="s">
        <v>213</v>
      </c>
      <c r="C1907" s="610" t="s">
        <v>214</v>
      </c>
      <c r="D1907" s="610"/>
      <c r="E1907" s="610"/>
      <c r="F1907" s="763" t="s">
        <v>13</v>
      </c>
      <c r="G1907" s="764"/>
      <c r="H1907" s="764"/>
      <c r="I1907" s="765"/>
      <c r="J1907" s="613" t="s">
        <v>184</v>
      </c>
      <c r="K1907" s="614" t="s">
        <v>167</v>
      </c>
      <c r="L1907" s="615"/>
      <c r="M1907" s="615"/>
      <c r="N1907" s="616"/>
      <c r="O1907" s="580" t="s">
        <v>185</v>
      </c>
      <c r="P1907" s="581" t="s">
        <v>186</v>
      </c>
      <c r="Q1907" s="770"/>
      <c r="R1907" s="762" t="s">
        <v>213</v>
      </c>
      <c r="S1907" s="610" t="s">
        <v>214</v>
      </c>
      <c r="T1907" s="610"/>
      <c r="U1907" s="610"/>
      <c r="V1907" s="763" t="s">
        <v>13</v>
      </c>
      <c r="W1907" s="764"/>
      <c r="X1907" s="764"/>
      <c r="Y1907" s="765"/>
      <c r="Z1907" s="613" t="s">
        <v>184</v>
      </c>
      <c r="AA1907" s="614" t="s">
        <v>167</v>
      </c>
      <c r="AB1907" s="615"/>
      <c r="AC1907" s="615"/>
      <c r="AD1907" s="616"/>
      <c r="AE1907" s="580" t="s">
        <v>185</v>
      </c>
      <c r="AF1907" s="581" t="s">
        <v>186</v>
      </c>
    </row>
    <row r="1908" spans="1:32" ht="90.75" customHeight="1">
      <c r="A1908" s="166" t="str">
        <f>IF(N1905="","",A1907+1)</f>
        <v/>
      </c>
      <c r="B1908" s="762"/>
      <c r="C1908" s="171" t="s">
        <v>11</v>
      </c>
      <c r="D1908" s="171" t="s">
        <v>180</v>
      </c>
      <c r="E1908" s="171" t="s">
        <v>108</v>
      </c>
      <c r="F1908" s="171" t="s">
        <v>182</v>
      </c>
      <c r="G1908" s="171" t="s">
        <v>183</v>
      </c>
      <c r="H1908" s="305" t="s">
        <v>10</v>
      </c>
      <c r="I1908" s="171" t="s">
        <v>108</v>
      </c>
      <c r="J1908" s="613"/>
      <c r="K1908" s="172" t="s">
        <v>182</v>
      </c>
      <c r="L1908" s="172" t="s">
        <v>183</v>
      </c>
      <c r="M1908" s="173" t="s">
        <v>10</v>
      </c>
      <c r="N1908" s="171" t="s">
        <v>108</v>
      </c>
      <c r="O1908" s="580"/>
      <c r="P1908" s="736"/>
      <c r="Q1908" s="770"/>
      <c r="R1908" s="762"/>
      <c r="S1908" s="171" t="s">
        <v>11</v>
      </c>
      <c r="T1908" s="171" t="s">
        <v>180</v>
      </c>
      <c r="U1908" s="171" t="s">
        <v>108</v>
      </c>
      <c r="V1908" s="171" t="s">
        <v>182</v>
      </c>
      <c r="W1908" s="171" t="s">
        <v>183</v>
      </c>
      <c r="X1908" s="305" t="s">
        <v>10</v>
      </c>
      <c r="Y1908" s="171" t="s">
        <v>108</v>
      </c>
      <c r="Z1908" s="613"/>
      <c r="AA1908" s="172" t="s">
        <v>182</v>
      </c>
      <c r="AB1908" s="172" t="s">
        <v>183</v>
      </c>
      <c r="AC1908" s="173" t="s">
        <v>10</v>
      </c>
      <c r="AD1908" s="171" t="s">
        <v>108</v>
      </c>
      <c r="AE1908" s="580"/>
      <c r="AF1908" s="736">
        <v>0</v>
      </c>
    </row>
    <row r="1909" spans="1:32" ht="18.75" customHeight="1">
      <c r="A1909" s="166" t="str">
        <f>IF(N1905="","",A1908+1)</f>
        <v/>
      </c>
      <c r="B1909" s="762"/>
      <c r="C1909" s="390">
        <v>20</v>
      </c>
      <c r="D1909" s="390">
        <v>20</v>
      </c>
      <c r="E1909" s="116">
        <v>40</v>
      </c>
      <c r="F1909" s="390">
        <v>30</v>
      </c>
      <c r="G1909" s="390">
        <v>18</v>
      </c>
      <c r="H1909" s="390">
        <v>12</v>
      </c>
      <c r="I1909" s="116">
        <v>60</v>
      </c>
      <c r="J1909" s="118">
        <v>100</v>
      </c>
      <c r="K1909" s="390">
        <v>50</v>
      </c>
      <c r="L1909" s="390">
        <v>30</v>
      </c>
      <c r="M1909" s="390">
        <v>20</v>
      </c>
      <c r="N1909" s="116">
        <v>100</v>
      </c>
      <c r="O1909" s="118">
        <v>200</v>
      </c>
      <c r="P1909" s="775" t="str">
        <f>IF(AND(N1905="",C1902="",E1903="",N1903=""),"",IF(OR(C1902=1,C1902=2),600,800))</f>
        <v/>
      </c>
      <c r="Q1909" s="770"/>
      <c r="R1909" s="762"/>
      <c r="S1909" s="390">
        <v>20</v>
      </c>
      <c r="T1909" s="390">
        <v>20</v>
      </c>
      <c r="U1909" s="116">
        <v>40</v>
      </c>
      <c r="V1909" s="390">
        <v>30</v>
      </c>
      <c r="W1909" s="390">
        <v>18</v>
      </c>
      <c r="X1909" s="390">
        <v>12</v>
      </c>
      <c r="Y1909" s="116">
        <v>60</v>
      </c>
      <c r="Z1909" s="118">
        <v>100</v>
      </c>
      <c r="AA1909" s="390">
        <v>50</v>
      </c>
      <c r="AB1909" s="390">
        <v>30</v>
      </c>
      <c r="AC1909" s="390">
        <v>20</v>
      </c>
      <c r="AD1909" s="116">
        <v>100</v>
      </c>
      <c r="AE1909" s="118">
        <v>200</v>
      </c>
      <c r="AF1909" s="775" t="str">
        <f>IF(AND(AD1905="",S1902="",U1903="",AD1903=""),"",IF(OR(S1902=1,S1902=2),600,800))</f>
        <v/>
      </c>
    </row>
    <row r="1910" spans="1:32" ht="21" customHeight="1">
      <c r="A1910" s="166" t="str">
        <f>IF(N1905="","",A1909+1)</f>
        <v/>
      </c>
      <c r="B1910" s="122" t="str">
        <f>'Result Sheet'!$L$4</f>
        <v xml:space="preserve">हिन्दी </v>
      </c>
      <c r="C1910" s="391" t="str">
        <f>IFERROR(VLOOKUP(N1905,Marks,11,0),"")</f>
        <v/>
      </c>
      <c r="D1910" s="391" t="str">
        <f>IFERROR(VLOOKUP(N1905,Marks,12,0),"")</f>
        <v/>
      </c>
      <c r="E1910" s="117" t="str">
        <f>IFERROR(VLOOKUP(N1905,Marks,13,0),"")</f>
        <v/>
      </c>
      <c r="F1910" s="391" t="str">
        <f>IFERROR(VLOOKUP(N1905,Marks,14,0),"")</f>
        <v/>
      </c>
      <c r="G1910" s="391" t="str">
        <f>IFERROR(VLOOKUP(N1905,Marks,15,0),"")</f>
        <v/>
      </c>
      <c r="H1910" s="391" t="str">
        <f>IFERROR(VLOOKUP(N1905,Marks,16,0),"")</f>
        <v/>
      </c>
      <c r="I1910" s="117" t="str">
        <f>IFERROR(VLOOKUP(N1905,Marks,17,0),"")</f>
        <v/>
      </c>
      <c r="J1910" s="119">
        <f>IFERROR(VLOOKUP(N1905,Marks,18,0),"")</f>
        <v>0</v>
      </c>
      <c r="K1910" s="391" t="str">
        <f>IFERROR(VLOOKUP(N1905,Marks,19,0),"")</f>
        <v/>
      </c>
      <c r="L1910" s="391" t="str">
        <f>IFERROR(VLOOKUP(N1905,Marks,20,0),"")</f>
        <v/>
      </c>
      <c r="M1910" s="391" t="str">
        <f>IFERROR(VLOOKUP(N1905,Marks,21,0),"")</f>
        <v/>
      </c>
      <c r="N1910" s="117" t="str">
        <f>IFERROR(VLOOKUP(N1905,Marks,22,0),"")</f>
        <v/>
      </c>
      <c r="O1910" s="119" t="str">
        <f>IFERROR(VLOOKUP(N1905,Marks,23,0),"")</f>
        <v/>
      </c>
      <c r="P1910" s="323" t="str">
        <f>IFERROR(VLOOKUP(N1905,Marks,29,0),"")</f>
        <v/>
      </c>
      <c r="Q1910" s="770"/>
      <c r="R1910" s="122" t="str">
        <f>'Result Sheet'!$L$4</f>
        <v xml:space="preserve">हिन्दी </v>
      </c>
      <c r="S1910" s="391" t="str">
        <f>IFERROR(VLOOKUP(AD1905,Marks,11,0),"")</f>
        <v/>
      </c>
      <c r="T1910" s="391" t="str">
        <f>IFERROR(VLOOKUP(AD1905,Marks,12,0),"")</f>
        <v/>
      </c>
      <c r="U1910" s="117" t="str">
        <f>IFERROR(VLOOKUP(AD1905,Marks,13,0),"")</f>
        <v/>
      </c>
      <c r="V1910" s="391" t="str">
        <f>IFERROR(VLOOKUP(AD1905,Marks,14,0),"")</f>
        <v/>
      </c>
      <c r="W1910" s="391" t="str">
        <f>IFERROR(VLOOKUP(AD1905,Marks,15,0),"")</f>
        <v/>
      </c>
      <c r="X1910" s="391" t="str">
        <f>IFERROR(VLOOKUP(AD1905,Marks,16,0),"")</f>
        <v/>
      </c>
      <c r="Y1910" s="117" t="str">
        <f>IFERROR(VLOOKUP(AD1905,Marks,17,0),"")</f>
        <v/>
      </c>
      <c r="Z1910" s="119">
        <f>IFERROR(VLOOKUP(AD1905,Marks,18,0),"")</f>
        <v>0</v>
      </c>
      <c r="AA1910" s="391" t="str">
        <f>IFERROR(VLOOKUP(AD1905,Marks,19,0),"")</f>
        <v/>
      </c>
      <c r="AB1910" s="391" t="str">
        <f>IFERROR(VLOOKUP(AD1905,Marks,20,0),"")</f>
        <v/>
      </c>
      <c r="AC1910" s="391" t="str">
        <f>IFERROR(VLOOKUP(AD1905,Marks,21,0),"")</f>
        <v/>
      </c>
      <c r="AD1910" s="117" t="str">
        <f>IFERROR(VLOOKUP(AD1905,Marks,22,0),"")</f>
        <v/>
      </c>
      <c r="AE1910" s="119" t="str">
        <f>IFERROR(VLOOKUP(AD1905,Marks,23,0),"")</f>
        <v/>
      </c>
      <c r="AF1910" s="323" t="str">
        <f>IFERROR(VLOOKUP(AD1905,Marks,29,0),"")</f>
        <v/>
      </c>
    </row>
    <row r="1911" spans="1:32" ht="21" customHeight="1">
      <c r="A1911" s="166" t="str">
        <f>IF(N1905="","",A1910+1)</f>
        <v/>
      </c>
      <c r="B1911" s="122" t="str">
        <f>'Result Sheet'!$AE$4</f>
        <v xml:space="preserve">अंग्रेजी </v>
      </c>
      <c r="C1911" s="391" t="str">
        <f>IFERROR(VLOOKUP(N1905,Marks,30,0),"")</f>
        <v/>
      </c>
      <c r="D1911" s="391" t="str">
        <f>IFERROR(VLOOKUP(N1905,Marks,31,0),"")</f>
        <v/>
      </c>
      <c r="E1911" s="117" t="str">
        <f>IFERROR(VLOOKUP(N1905,Marks,32,0),"")</f>
        <v/>
      </c>
      <c r="F1911" s="391" t="str">
        <f>IFERROR(VLOOKUP(N1905,Marks,33,0),"")</f>
        <v/>
      </c>
      <c r="G1911" s="391" t="str">
        <f>IFERROR(VLOOKUP(N1905,Marks,34,0),"")</f>
        <v/>
      </c>
      <c r="H1911" s="391" t="str">
        <f>IFERROR(VLOOKUP(N1905,Marks,35,0),"")</f>
        <v/>
      </c>
      <c r="I1911" s="117" t="str">
        <f>IFERROR(VLOOKUP(N1905,Marks,36,0),"")</f>
        <v/>
      </c>
      <c r="J1911" s="119">
        <f>IFERROR(VLOOKUP(N1905,Marks,37,0),"")</f>
        <v>0</v>
      </c>
      <c r="K1911" s="391" t="str">
        <f>IFERROR(VLOOKUP(N1905,Marks,38,0),"")</f>
        <v/>
      </c>
      <c r="L1911" s="391" t="str">
        <f>IFERROR(VLOOKUP(N1905,Marks,39,0),"")</f>
        <v/>
      </c>
      <c r="M1911" s="391" t="str">
        <f>IFERROR(VLOOKUP(N1905,Marks,40,0),"")</f>
        <v/>
      </c>
      <c r="N1911" s="117" t="str">
        <f>IFERROR(VLOOKUP(N1905,Marks,41,0),"")</f>
        <v/>
      </c>
      <c r="O1911" s="119" t="str">
        <f>IFERROR(VLOOKUP(N1905,Marks,42,0),"")</f>
        <v/>
      </c>
      <c r="P1911" s="323" t="str">
        <f>IFERROR(VLOOKUP(N1905,Marks,48,0),"")</f>
        <v/>
      </c>
      <c r="Q1911" s="770"/>
      <c r="R1911" s="122" t="str">
        <f>'Result Sheet'!$AE$4</f>
        <v xml:space="preserve">अंग्रेजी </v>
      </c>
      <c r="S1911" s="391" t="str">
        <f>IFERROR(VLOOKUP(AD1905,Marks,30,0),"")</f>
        <v/>
      </c>
      <c r="T1911" s="391" t="str">
        <f>IFERROR(VLOOKUP(AD1905,Marks,31,0),"")</f>
        <v/>
      </c>
      <c r="U1911" s="117" t="str">
        <f>IFERROR(VLOOKUP(AD1905,Marks,32,0),"")</f>
        <v/>
      </c>
      <c r="V1911" s="391" t="str">
        <f>IFERROR(VLOOKUP(AD1905,Marks,33,0),"")</f>
        <v/>
      </c>
      <c r="W1911" s="391" t="str">
        <f>IFERROR(VLOOKUP(AD1905,Marks,34,0),"")</f>
        <v/>
      </c>
      <c r="X1911" s="391" t="str">
        <f>IFERROR(VLOOKUP(AD1905,Marks,35,0),"")</f>
        <v/>
      </c>
      <c r="Y1911" s="117" t="str">
        <f>IFERROR(VLOOKUP(AD1905,Marks,36,0),"")</f>
        <v/>
      </c>
      <c r="Z1911" s="119">
        <f>IFERROR(VLOOKUP(AD1905,Marks,37,0),"")</f>
        <v>0</v>
      </c>
      <c r="AA1911" s="391" t="str">
        <f>IFERROR(VLOOKUP(AD1905,Marks,38,0),"")</f>
        <v/>
      </c>
      <c r="AB1911" s="391" t="str">
        <f>IFERROR(VLOOKUP(AD1905,Marks,39,0),"")</f>
        <v/>
      </c>
      <c r="AC1911" s="391" t="str">
        <f>IFERROR(VLOOKUP(AD1905,Marks,40,0),"")</f>
        <v/>
      </c>
      <c r="AD1911" s="117" t="str">
        <f>IFERROR(VLOOKUP(AD1905,Marks,41,0),"")</f>
        <v/>
      </c>
      <c r="AE1911" s="119" t="str">
        <f>IFERROR(VLOOKUP(AD1905,Marks,42,0),"")</f>
        <v/>
      </c>
      <c r="AF1911" s="323" t="str">
        <f>IFERROR(VLOOKUP(AD1905,Marks,48,0),"")</f>
        <v/>
      </c>
    </row>
    <row r="1912" spans="1:32" ht="21" customHeight="1">
      <c r="A1912" s="166" t="str">
        <f>IF(N1905="","",A1911+1)</f>
        <v/>
      </c>
      <c r="B1912" s="122" t="str">
        <f>'Result Sheet'!$AX$4</f>
        <v xml:space="preserve">गणित </v>
      </c>
      <c r="C1912" s="391" t="str">
        <f>IFERROR(VLOOKUP(N1905,Marks,49,0),"")</f>
        <v/>
      </c>
      <c r="D1912" s="391" t="str">
        <f>IFERROR(VLOOKUP(N1905,Marks,50,0),"")</f>
        <v/>
      </c>
      <c r="E1912" s="117" t="str">
        <f>IFERROR(VLOOKUP(N1905,Marks,51,0),"")</f>
        <v/>
      </c>
      <c r="F1912" s="391" t="str">
        <f>IFERROR(VLOOKUP(N1905,Marks,52,0),"")</f>
        <v/>
      </c>
      <c r="G1912" s="391" t="str">
        <f>IFERROR(VLOOKUP(N1905,Marks,53,0),"")</f>
        <v/>
      </c>
      <c r="H1912" s="391" t="str">
        <f>IFERROR(VLOOKUP(N1905,Marks,54,0),"")</f>
        <v/>
      </c>
      <c r="I1912" s="117" t="str">
        <f>IFERROR(VLOOKUP(N1905,Marks,55,0),"")</f>
        <v/>
      </c>
      <c r="J1912" s="119">
        <f>IFERROR(VLOOKUP(N1905,Marks,56,0),"")</f>
        <v>0</v>
      </c>
      <c r="K1912" s="391" t="str">
        <f>IFERROR(VLOOKUP(N1905,Marks,57,0),"")</f>
        <v/>
      </c>
      <c r="L1912" s="391" t="str">
        <f>IFERROR(VLOOKUP(N1905,Marks,58,0),"")</f>
        <v/>
      </c>
      <c r="M1912" s="391" t="str">
        <f>IFERROR(VLOOKUP(N1905,Marks,59,0),"")</f>
        <v/>
      </c>
      <c r="N1912" s="117" t="str">
        <f>IFERROR(VLOOKUP(N1905,Marks,60,0),"")</f>
        <v/>
      </c>
      <c r="O1912" s="119" t="str">
        <f>IFERROR(VLOOKUP(N1905,Marks,61,0),"")</f>
        <v/>
      </c>
      <c r="P1912" s="323" t="str">
        <f>IFERROR(VLOOKUP(N1905,Marks,67,0),"")</f>
        <v/>
      </c>
      <c r="Q1912" s="770"/>
      <c r="R1912" s="122" t="str">
        <f>'Result Sheet'!$AX$4</f>
        <v xml:space="preserve">गणित </v>
      </c>
      <c r="S1912" s="391" t="str">
        <f>IFERROR(VLOOKUP(AD1905,Marks,49,0),"")</f>
        <v/>
      </c>
      <c r="T1912" s="391" t="str">
        <f>IFERROR(VLOOKUP(AD1905,Marks,50,0),"")</f>
        <v/>
      </c>
      <c r="U1912" s="117" t="str">
        <f>IFERROR(VLOOKUP(AD1905,Marks,51,0),"")</f>
        <v/>
      </c>
      <c r="V1912" s="391" t="str">
        <f>IFERROR(VLOOKUP(AD1905,Marks,52,0),"")</f>
        <v/>
      </c>
      <c r="W1912" s="391" t="str">
        <f>IFERROR(VLOOKUP(AD1905,Marks,53,0),"")</f>
        <v/>
      </c>
      <c r="X1912" s="391" t="str">
        <f>IFERROR(VLOOKUP(AD1905,Marks,54,0),"")</f>
        <v/>
      </c>
      <c r="Y1912" s="117" t="str">
        <f>IFERROR(VLOOKUP(AD1905,Marks,55,0),"")</f>
        <v/>
      </c>
      <c r="Z1912" s="119">
        <f>IFERROR(VLOOKUP(AD1905,Marks,56,0),"")</f>
        <v>0</v>
      </c>
      <c r="AA1912" s="391" t="str">
        <f>IFERROR(VLOOKUP(AD1905,Marks,57,0),"")</f>
        <v/>
      </c>
      <c r="AB1912" s="391" t="str">
        <f>IFERROR(VLOOKUP(AD1905,Marks,58,0),"")</f>
        <v/>
      </c>
      <c r="AC1912" s="391" t="str">
        <f>IFERROR(VLOOKUP(AD1905,Marks,59,0),"")</f>
        <v/>
      </c>
      <c r="AD1912" s="117" t="str">
        <f>IFERROR(VLOOKUP(AD1905,Marks,60,0),"")</f>
        <v/>
      </c>
      <c r="AE1912" s="119" t="str">
        <f>IFERROR(VLOOKUP(AD1905,Marks,61,0),"")</f>
        <v/>
      </c>
      <c r="AF1912" s="323" t="str">
        <f>IFERROR(VLOOKUP(AD1905,Marks,67,0),"")</f>
        <v/>
      </c>
    </row>
    <row r="1913" spans="1:32" ht="21" customHeight="1">
      <c r="A1913" s="166" t="str">
        <f>IF(N1905="","",A1912+1)</f>
        <v/>
      </c>
      <c r="B1913" s="122" t="str">
        <f>'Result Sheet'!$BQ$4</f>
        <v xml:space="preserve">पर्यावरण अध्ययन </v>
      </c>
      <c r="C1913" s="391" t="str">
        <f>IFERROR(VLOOKUP(N1905,Marks,68,0),"")</f>
        <v/>
      </c>
      <c r="D1913" s="391" t="str">
        <f>IFERROR(VLOOKUP(N1905,Marks,69,0),"")</f>
        <v/>
      </c>
      <c r="E1913" s="117" t="str">
        <f>IFERROR(VLOOKUP(N1905,Marks,70,0),"")</f>
        <v/>
      </c>
      <c r="F1913" s="391" t="str">
        <f>IFERROR(VLOOKUP(N1905,Marks,71,0),"")</f>
        <v/>
      </c>
      <c r="G1913" s="391" t="str">
        <f>IFERROR(VLOOKUP(N1905,Marks,72,0),"")</f>
        <v/>
      </c>
      <c r="H1913" s="391" t="str">
        <f>IFERROR(VLOOKUP(N1905,Marks,73,0),"")</f>
        <v/>
      </c>
      <c r="I1913" s="117" t="str">
        <f>IFERROR(VLOOKUP(N1905,Marks,74,0),"")</f>
        <v/>
      </c>
      <c r="J1913" s="119">
        <f>IFERROR(VLOOKUP(N1905,Marks,75,0),"")</f>
        <v>0</v>
      </c>
      <c r="K1913" s="391" t="str">
        <f>IFERROR(VLOOKUP(N1905,Marks,76,0),"")</f>
        <v/>
      </c>
      <c r="L1913" s="391" t="str">
        <f>IFERROR(VLOOKUP(N1905,Marks,77,0),"")</f>
        <v/>
      </c>
      <c r="M1913" s="391" t="str">
        <f>IFERROR(VLOOKUP(N1905,Marks,78,0),"")</f>
        <v/>
      </c>
      <c r="N1913" s="117" t="str">
        <f>IFERROR(VLOOKUP(N1905,Marks,79,0),"")</f>
        <v/>
      </c>
      <c r="O1913" s="119" t="str">
        <f>IFERROR(VLOOKUP(N1905,Marks,80,0),"")</f>
        <v/>
      </c>
      <c r="P1913" s="323" t="str">
        <f>IFERROR(VLOOKUP(N1905,Marks,86,0),"")</f>
        <v/>
      </c>
      <c r="Q1913" s="770"/>
      <c r="R1913" s="122" t="str">
        <f>'Result Sheet'!$BQ$4</f>
        <v xml:space="preserve">पर्यावरण अध्ययन </v>
      </c>
      <c r="S1913" s="391" t="str">
        <f>IFERROR(VLOOKUP(AD1905,Marks,68,0),"")</f>
        <v/>
      </c>
      <c r="T1913" s="391" t="str">
        <f>IFERROR(VLOOKUP(AD1905,Marks,69,0),"")</f>
        <v/>
      </c>
      <c r="U1913" s="117" t="str">
        <f>IFERROR(VLOOKUP(AD1905,Marks,70,0),"")</f>
        <v/>
      </c>
      <c r="V1913" s="391" t="str">
        <f>IFERROR(VLOOKUP(AD1905,Marks,71,0),"")</f>
        <v/>
      </c>
      <c r="W1913" s="391" t="str">
        <f>IFERROR(VLOOKUP(AD1905,Marks,72,0),"")</f>
        <v/>
      </c>
      <c r="X1913" s="391" t="str">
        <f>IFERROR(VLOOKUP(AD1905,Marks,73,0),"")</f>
        <v/>
      </c>
      <c r="Y1913" s="117" t="str">
        <f>IFERROR(VLOOKUP(AD1905,Marks,74,0),"")</f>
        <v/>
      </c>
      <c r="Z1913" s="119">
        <f>IFERROR(VLOOKUP(AD1905,Marks,75,0),"")</f>
        <v>0</v>
      </c>
      <c r="AA1913" s="391" t="str">
        <f>IFERROR(VLOOKUP(AD1905,Marks,76,0),"")</f>
        <v/>
      </c>
      <c r="AB1913" s="391" t="str">
        <f>IFERROR(VLOOKUP(AD1905,Marks,77,0),"")</f>
        <v/>
      </c>
      <c r="AC1913" s="391" t="str">
        <f>IFERROR(VLOOKUP(AD1905,Marks,78,0),"")</f>
        <v/>
      </c>
      <c r="AD1913" s="117" t="str">
        <f>IFERROR(VLOOKUP(AD1905,Marks,79,0),"")</f>
        <v/>
      </c>
      <c r="AE1913" s="119" t="str">
        <f>IFERROR(VLOOKUP(AD1905,Marks,80,0),"")</f>
        <v/>
      </c>
      <c r="AF1913" s="323" t="str">
        <f>IFERROR(VLOOKUP(AD1905,Marks,86,0),"")</f>
        <v/>
      </c>
    </row>
    <row r="1914" spans="1:32" ht="25.5" customHeight="1">
      <c r="A1914" s="166" t="str">
        <f>IF(N1905="","",A1913+1)</f>
        <v/>
      </c>
      <c r="B1914" s="392" t="s">
        <v>215</v>
      </c>
      <c r="C1914" s="120" t="str">
        <f>IF(AND(C1910="",C1911="",C1912="",C1913=""),"",IF(OR(C1902=1,C1902=2),SUM(C1910:C1912),SUM(C1910:C1913)))</f>
        <v/>
      </c>
      <c r="D1914" s="120" t="str">
        <f>IF(AND(D1910="",D1911="",D1912="",D1913=""),"",IF(OR(C1902=1,C1902=2),SUM(D1910:D1912),SUM(D1910:D1913)))</f>
        <v/>
      </c>
      <c r="E1914" s="120" t="str">
        <f>IF(AND(E1910="",E1911="",E1912="",E1913=""),"",IF(OR(C1902=1,C1902=2),SUM(E1910:E1912),SUM(E1910:E1913)))</f>
        <v/>
      </c>
      <c r="F1914" s="120" t="str">
        <f>IF(AND(F1910="",F1911="",F1912="",F1913=""),"",IF(OR(C1902=1,C1902=2),SUM(F1910:F1912),SUM(F1910:F1913)))</f>
        <v/>
      </c>
      <c r="G1914" s="120" t="str">
        <f>IF(AND(G1910="",G1911="",G1912="",G1913=""),"",IF(OR(C1902=1,C1902=2),SUM(G1910:G1912),SUM(G1910:G1913)))</f>
        <v/>
      </c>
      <c r="H1914" s="120" t="str">
        <f>IF(AND(H1910="",H1911="",H1912="",H1913=""),"",IF(OR(C1902=1,C1902=2),SUM(H1910:H1912),SUM(H1910:H1913)))</f>
        <v/>
      </c>
      <c r="I1914" s="120" t="str">
        <f>IF(AND(I1910="",I1911="",I1912="",I1913=""),"",IF(OR(C1902=1,C1902=2),SUM(I1910:I1912),SUM(I1910:I1913)))</f>
        <v/>
      </c>
      <c r="J1914" s="120">
        <f>IF(AND(J1910="",J1911="",J1912="",J1913=""),"",IF(OR(C1902=1,C1902=2),SUM(J1910:J1912),SUM(J1910:J1913)))</f>
        <v>0</v>
      </c>
      <c r="K1914" s="120" t="str">
        <f>IF(AND(K1910="",K1911="",K1912="",K1913=""),"",IF(OR(C1902=1,C1902=2),SUM(K1910:K1912),SUM(K1910:K1913)))</f>
        <v/>
      </c>
      <c r="L1914" s="120" t="str">
        <f>IF(AND(L1910="",L1911="",L1912="",L1913=""),"",IF(OR(C1902=1,C1902=2),SUM(L1910:L1912),SUM(L1910:L1913)))</f>
        <v/>
      </c>
      <c r="M1914" s="120" t="str">
        <f>IF(AND(M1910="",M1911="",M1912="",M1913=""),"",IF(OR(C1902=1,C1902=2),SUM(M1910:M1912),SUM(M1910:M1913)))</f>
        <v/>
      </c>
      <c r="N1914" s="120" t="str">
        <f>IF(AND(N1910="",N1911="",N1912="",N1913=""),"",IF(OR(C1902=1,C1902=2),SUM(N1910:N1912),SUM(N1910:N1913)))</f>
        <v/>
      </c>
      <c r="O1914" s="120" t="str">
        <f>IF(AND(O1910="",O1911="",O1912="",O1913=""),"",IF(OR(C1902=1,C1902=2),SUM(O1910:O1912),SUM(O1910:O1913)))</f>
        <v/>
      </c>
      <c r="P1914" s="326" t="str">
        <f>IF(OR(N1905="",E1903="",O1914=""),"",IF(O1914&gt;=81%*P1909,"A",IF(O1914&gt;=61%*P1909,"B",IF(O1914&gt;=41%*P1909,"C",IF(O1914&gt;=21%*P1909,"D","E")))))</f>
        <v/>
      </c>
      <c r="Q1914" s="770"/>
      <c r="R1914" s="392" t="s">
        <v>215</v>
      </c>
      <c r="S1914" s="120" t="str">
        <f>IF(AND(S1910="",S1911="",S1912="",S1913=""),"",IF(OR(S1902=1,S1902=2),SUM(S1910:S1912),SUM(S1910:S1913)))</f>
        <v/>
      </c>
      <c r="T1914" s="120" t="str">
        <f>IF(AND(T1910="",T1911="",T1912="",T1913=""),"",IF(OR(S1902=1,S1902=2),SUM(T1910:T1912),SUM(T1910:T1913)))</f>
        <v/>
      </c>
      <c r="U1914" s="120" t="str">
        <f>IF(AND(U1910="",U1911="",U1912="",U1913=""),"",IF(OR(S1902=1,S1902=2),SUM(U1910:U1912),SUM(U1910:U1913)))</f>
        <v/>
      </c>
      <c r="V1914" s="120" t="str">
        <f>IF(AND(V1910="",V1911="",V1912="",V1913=""),"",IF(OR(S1902=1,S1902=2),SUM(V1910:V1912),SUM(V1910:V1913)))</f>
        <v/>
      </c>
      <c r="W1914" s="120" t="str">
        <f>IF(AND(W1910="",W1911="",W1912="",W1913=""),"",IF(OR(S1902=1,S1902=2),SUM(W1910:W1912),SUM(W1910:W1913)))</f>
        <v/>
      </c>
      <c r="X1914" s="120" t="str">
        <f>IF(AND(X1910="",X1911="",X1912="",X1913=""),"",IF(OR(S1902=1,S1902=2),SUM(X1910:X1912),SUM(X1910:X1913)))</f>
        <v/>
      </c>
      <c r="Y1914" s="120" t="str">
        <f>IF(AND(Y1910="",Y1911="",Y1912="",Y1913=""),"",IF(OR(S1902=1,S1902=2),SUM(Y1910:Y1912),SUM(Y1910:Y1913)))</f>
        <v/>
      </c>
      <c r="Z1914" s="120">
        <f>IF(AND(Z1910="",Z1911="",Z1912="",Z1913=""),"",IF(OR(S1902=1,S1902=2),SUM(Z1910:Z1912),SUM(Z1910:Z1913)))</f>
        <v>0</v>
      </c>
      <c r="AA1914" s="120" t="str">
        <f>IF(AND(AA1910="",AA1911="",AA1912="",AA1913=""),"",IF(OR(S1902=1,S1902=2),SUM(AA1910:AA1912),SUM(AA1910:AA1913)))</f>
        <v/>
      </c>
      <c r="AB1914" s="120" t="str">
        <f>IF(AND(AB1910="",AB1911="",AB1912="",AB1913=""),"",IF(OR(S1902=1,S1902=2),SUM(AB1910:AB1912),SUM(AB1910:AB1913)))</f>
        <v/>
      </c>
      <c r="AC1914" s="120" t="str">
        <f>IF(AND(AC1910="",AC1911="",AC1912="",AC1913=""),"",IF(OR(S1902=1,S1902=2),SUM(AC1910:AC1912),SUM(AC1910:AC1913)))</f>
        <v/>
      </c>
      <c r="AD1914" s="120" t="str">
        <f>IF(AND(AD1910="",AD1911="",AD1912="",AD1913=""),"",IF(OR(S1902=1,S1902=2),SUM(AD1910:AD1912),SUM(AD1910:AD1913)))</f>
        <v/>
      </c>
      <c r="AE1914" s="120" t="str">
        <f>IF(AND(AE1910="",AE1911="",AE1912="",AE1913=""),"",IF(OR(S1902=1,S1902=2),SUM(AE1910:AE1912),SUM(AE1910:AE1913)))</f>
        <v/>
      </c>
      <c r="AF1914" s="326" t="str">
        <f>IF(OR(AD1905="",U1903="",AE1914=""),"",IF(AE1914&gt;=81%*AF1909,"A",IF(AE1914&gt;=61%*AF1909,"B",IF(AE1914&gt;=41%*AF1909,"C",IF(AE1914&gt;=21%*AF1909,"D","E")))))</f>
        <v/>
      </c>
    </row>
    <row r="1915" spans="1:32" ht="9" customHeight="1">
      <c r="A1915" s="166" t="str">
        <f>IF(N1905="","",A1914+1)</f>
        <v/>
      </c>
      <c r="B1915" s="737"/>
      <c r="C1915" s="737"/>
      <c r="D1915" s="737"/>
      <c r="E1915" s="737"/>
      <c r="F1915" s="737"/>
      <c r="G1915" s="737"/>
      <c r="H1915" s="737"/>
      <c r="I1915" s="737"/>
      <c r="J1915" s="737"/>
      <c r="K1915" s="737"/>
      <c r="L1915" s="737"/>
      <c r="M1915" s="737"/>
      <c r="N1915" s="737"/>
      <c r="O1915" s="737"/>
      <c r="P1915" s="737"/>
      <c r="Q1915" s="770"/>
      <c r="R1915" s="737"/>
      <c r="S1915" s="737"/>
      <c r="T1915" s="737"/>
      <c r="U1915" s="737"/>
      <c r="V1915" s="737"/>
      <c r="W1915" s="737"/>
      <c r="X1915" s="737"/>
      <c r="Y1915" s="737"/>
      <c r="Z1915" s="737"/>
      <c r="AA1915" s="737"/>
      <c r="AB1915" s="737"/>
      <c r="AC1915" s="737"/>
      <c r="AD1915" s="737"/>
      <c r="AE1915" s="737"/>
      <c r="AF1915" s="737"/>
    </row>
    <row r="1916" spans="1:32" ht="22.5" customHeight="1">
      <c r="A1916" s="166" t="str">
        <f>IF(N1905="","",A1915+1)</f>
        <v/>
      </c>
      <c r="B1916" s="738" t="s">
        <v>213</v>
      </c>
      <c r="C1916" s="738"/>
      <c r="D1916" s="739" t="s">
        <v>229</v>
      </c>
      <c r="E1916" s="740"/>
      <c r="F1916" s="393" t="s">
        <v>186</v>
      </c>
      <c r="G1916" s="738" t="s">
        <v>213</v>
      </c>
      <c r="H1916" s="738"/>
      <c r="I1916" s="739" t="s">
        <v>229</v>
      </c>
      <c r="J1916" s="740"/>
      <c r="K1916" s="393" t="s">
        <v>186</v>
      </c>
      <c r="L1916" s="738" t="s">
        <v>213</v>
      </c>
      <c r="M1916" s="738"/>
      <c r="N1916" s="739" t="s">
        <v>229</v>
      </c>
      <c r="O1916" s="740"/>
      <c r="P1916" s="393" t="s">
        <v>186</v>
      </c>
      <c r="Q1916" s="770"/>
      <c r="R1916" s="738" t="s">
        <v>213</v>
      </c>
      <c r="S1916" s="738"/>
      <c r="T1916" s="739" t="s">
        <v>229</v>
      </c>
      <c r="U1916" s="740"/>
      <c r="V1916" s="393" t="s">
        <v>186</v>
      </c>
      <c r="W1916" s="738" t="s">
        <v>213</v>
      </c>
      <c r="X1916" s="738"/>
      <c r="Y1916" s="739" t="s">
        <v>229</v>
      </c>
      <c r="Z1916" s="740"/>
      <c r="AA1916" s="393" t="s">
        <v>186</v>
      </c>
      <c r="AB1916" s="738" t="s">
        <v>213</v>
      </c>
      <c r="AC1916" s="738"/>
      <c r="AD1916" s="739" t="s">
        <v>229</v>
      </c>
      <c r="AE1916" s="740"/>
      <c r="AF1916" s="393" t="s">
        <v>186</v>
      </c>
    </row>
    <row r="1917" spans="1:32" ht="21.75" customHeight="1">
      <c r="A1917" s="166" t="str">
        <f>IF(N1905="","",A1916+1)</f>
        <v/>
      </c>
      <c r="B1917" s="741" t="s">
        <v>221</v>
      </c>
      <c r="C1917" s="742"/>
      <c r="D1917" s="742"/>
      <c r="E1917" s="119" t="str">
        <f>IFERROR(VLOOKUP(N1905,Marks,90,0),"")</f>
        <v/>
      </c>
      <c r="F1917" s="130" t="str">
        <f>IFERROR(VLOOKUP(N1905,Marks,94,0),"")</f>
        <v/>
      </c>
      <c r="G1917" s="741" t="s">
        <v>192</v>
      </c>
      <c r="H1917" s="742"/>
      <c r="I1917" s="742"/>
      <c r="J1917" s="119" t="str">
        <f>IFERROR(VLOOKUP(N1905,Marks,98,0),"")</f>
        <v/>
      </c>
      <c r="K1917" s="130" t="str">
        <f>IFERROR(VLOOKUP(N1905,Marks,102,0),"")</f>
        <v/>
      </c>
      <c r="L1917" s="743" t="s">
        <v>193</v>
      </c>
      <c r="M1917" s="744"/>
      <c r="N1917" s="744"/>
      <c r="O1917" s="119" t="str">
        <f>IFERROR(VLOOKUP(N1905,Marks,106,0),"")</f>
        <v/>
      </c>
      <c r="P1917" s="130" t="str">
        <f>IFERROR(VLOOKUP(N1905,Marks,110,0),"")</f>
        <v/>
      </c>
      <c r="Q1917" s="770"/>
      <c r="R1917" s="740" t="s">
        <v>221</v>
      </c>
      <c r="S1917" s="740"/>
      <c r="T1917" s="740"/>
      <c r="U1917" s="119" t="str">
        <f>IFERROR(VLOOKUP(AD1905,Marks,90,0),"")</f>
        <v/>
      </c>
      <c r="V1917" s="130" t="str">
        <f>IFERROR(VLOOKUP(AD1905,Marks,94,0),"")</f>
        <v/>
      </c>
      <c r="W1917" s="740" t="s">
        <v>192</v>
      </c>
      <c r="X1917" s="740"/>
      <c r="Y1917" s="740"/>
      <c r="Z1917" s="119" t="str">
        <f>IFERROR(VLOOKUP(AD1905,Marks,98,0),"")</f>
        <v/>
      </c>
      <c r="AA1917" s="130" t="str">
        <f>IFERROR(VLOOKUP(AD1905,Marks,102,0),"")</f>
        <v/>
      </c>
      <c r="AB1917" s="745" t="s">
        <v>193</v>
      </c>
      <c r="AC1917" s="745"/>
      <c r="AD1917" s="745"/>
      <c r="AE1917" s="119" t="str">
        <f>IFERROR(VLOOKUP(AD1905,Marks,106,0),"")</f>
        <v/>
      </c>
      <c r="AF1917" s="130" t="str">
        <f>IFERROR(VLOOKUP(AD1905,Marks,110,0),"")</f>
        <v/>
      </c>
    </row>
    <row r="1918" spans="1:32" ht="21" customHeight="1">
      <c r="A1918" s="166" t="str">
        <f>IF(N1905="","",A1917+1)</f>
        <v/>
      </c>
      <c r="B1918" s="732" t="s">
        <v>216</v>
      </c>
      <c r="C1918" s="732"/>
      <c r="D1918" s="732"/>
      <c r="E1918" s="746" t="str">
        <f>IFERROR(VLOOKUP(N1905,Marks,116,0),"")</f>
        <v/>
      </c>
      <c r="F1918" s="746"/>
      <c r="G1918" s="746"/>
      <c r="H1918" s="746"/>
      <c r="I1918" s="732" t="s">
        <v>217</v>
      </c>
      <c r="J1918" s="732"/>
      <c r="K1918" s="732"/>
      <c r="L1918" s="732"/>
      <c r="M1918" s="747" t="str">
        <f>IFERROR(VLOOKUP(N1905,Marks,117,0),"")</f>
        <v/>
      </c>
      <c r="N1918" s="747"/>
      <c r="O1918" s="747"/>
      <c r="P1918" s="747"/>
      <c r="Q1918" s="770"/>
      <c r="R1918" s="732" t="s">
        <v>216</v>
      </c>
      <c r="S1918" s="732"/>
      <c r="T1918" s="732"/>
      <c r="U1918" s="746" t="str">
        <f>IFERROR(VLOOKUP(AD1905,Marks,116,0),"")</f>
        <v/>
      </c>
      <c r="V1918" s="746"/>
      <c r="W1918" s="746"/>
      <c r="X1918" s="746"/>
      <c r="Y1918" s="732" t="s">
        <v>217</v>
      </c>
      <c r="Z1918" s="732"/>
      <c r="AA1918" s="732"/>
      <c r="AB1918" s="732"/>
      <c r="AC1918" s="747" t="str">
        <f>IFERROR(VLOOKUP(AD1905,Marks,117,0),"")</f>
        <v/>
      </c>
      <c r="AD1918" s="747"/>
      <c r="AE1918" s="747"/>
      <c r="AF1918" s="747"/>
    </row>
    <row r="1919" spans="1:32" ht="21" customHeight="1">
      <c r="A1919" s="166" t="str">
        <f>IF(N1905="","",A1918+1)</f>
        <v/>
      </c>
      <c r="B1919" s="732" t="s">
        <v>218</v>
      </c>
      <c r="C1919" s="732"/>
      <c r="D1919" s="732"/>
      <c r="E1919" s="774" t="str">
        <f>IFERROR(VLOOKUP(N1905,Marks,115,0),"")</f>
        <v/>
      </c>
      <c r="F1919" s="774"/>
      <c r="G1919" s="774"/>
      <c r="H1919" s="774"/>
      <c r="I1919" s="732" t="s">
        <v>219</v>
      </c>
      <c r="J1919" s="732"/>
      <c r="K1919" s="732"/>
      <c r="L1919" s="732"/>
      <c r="M1919" s="733" t="str">
        <f>IFERROR(VLOOKUP(N1905,Marks,112,0),"")</f>
        <v/>
      </c>
      <c r="N1919" s="733"/>
      <c r="O1919" s="733"/>
      <c r="P1919" s="733"/>
      <c r="Q1919" s="770"/>
      <c r="R1919" s="732" t="s">
        <v>218</v>
      </c>
      <c r="S1919" s="732"/>
      <c r="T1919" s="732"/>
      <c r="U1919" s="774" t="str">
        <f>IFERROR(VLOOKUP(AD1905,Marks,115,0),"")</f>
        <v/>
      </c>
      <c r="V1919" s="774"/>
      <c r="W1919" s="774"/>
      <c r="X1919" s="774"/>
      <c r="Y1919" s="732" t="s">
        <v>219</v>
      </c>
      <c r="Z1919" s="732"/>
      <c r="AA1919" s="732"/>
      <c r="AB1919" s="732"/>
      <c r="AC1919" s="733" t="str">
        <f>IFERROR(VLOOKUP(AD1905,Marks,112,0),"")</f>
        <v/>
      </c>
      <c r="AD1919" s="733"/>
      <c r="AE1919" s="733"/>
      <c r="AF1919" s="733"/>
    </row>
    <row r="1920" spans="1:32" ht="21" customHeight="1">
      <c r="A1920" s="166" t="str">
        <f>IF(N1905="","",A1919+1)</f>
        <v/>
      </c>
      <c r="B1920" s="732" t="s">
        <v>220</v>
      </c>
      <c r="C1920" s="732"/>
      <c r="D1920" s="732"/>
      <c r="E1920" s="324" t="str">
        <f>IFERROR(VLOOKUP(N1905,Marks,113,0),"")</f>
        <v/>
      </c>
      <c r="F1920" s="325" t="s">
        <v>341</v>
      </c>
      <c r="G1920" s="734" t="str">
        <f>IF(OR(N1905="",E1903="",O1914=""),"",IF(O1914&gt;=81%*P1909,"A",IF(O1914&gt;=61%*P1909,"B",IF(O1914&gt;=41%*P1909,"C",IF(O1914&gt;=21%*P1909,"D","E")))))</f>
        <v/>
      </c>
      <c r="H1920" s="734"/>
      <c r="I1920" s="732" t="s">
        <v>222</v>
      </c>
      <c r="J1920" s="732"/>
      <c r="K1920" s="732"/>
      <c r="L1920" s="732"/>
      <c r="M1920" s="769" t="str">
        <f>IFERROR(VLOOKUP(N1905,Marks,114,0),"")</f>
        <v/>
      </c>
      <c r="N1920" s="769"/>
      <c r="O1920" s="769"/>
      <c r="P1920" s="769"/>
      <c r="Q1920" s="770"/>
      <c r="R1920" s="732" t="s">
        <v>220</v>
      </c>
      <c r="S1920" s="732"/>
      <c r="T1920" s="732"/>
      <c r="U1920" s="324" t="str">
        <f>IFERROR(VLOOKUP(AD1905,Marks,113,0),"")</f>
        <v/>
      </c>
      <c r="V1920" s="325" t="s">
        <v>341</v>
      </c>
      <c r="W1920" s="734" t="str">
        <f>IF(OR(AD1905="",U1903="",AE1914=""),"",IF(AE1914&gt;=81%*AF1909,"A",IF(AE1914&gt;=61%*AF1909,"B",IF(AE1914&gt;=41%*AF1909,"C",IF(AE1914&gt;=21%*AF1909,"D","E")))))</f>
        <v/>
      </c>
      <c r="X1920" s="734"/>
      <c r="Y1920" s="732" t="s">
        <v>222</v>
      </c>
      <c r="Z1920" s="732"/>
      <c r="AA1920" s="732"/>
      <c r="AB1920" s="732"/>
      <c r="AC1920" s="769" t="str">
        <f>IFERROR(VLOOKUP(AD1905,Marks,114,0),"")</f>
        <v/>
      </c>
      <c r="AD1920" s="769"/>
      <c r="AE1920" s="769"/>
      <c r="AF1920" s="769"/>
    </row>
    <row r="1921" spans="1:32" ht="21" customHeight="1">
      <c r="A1921" s="166" t="str">
        <f>IF(N1905="","",A1920+1)</f>
        <v/>
      </c>
      <c r="B1921" s="768" t="s">
        <v>228</v>
      </c>
      <c r="C1921" s="768"/>
      <c r="D1921" s="768"/>
      <c r="E1921" s="735">
        <f>'Master sheet'!$C$10</f>
        <v>44697</v>
      </c>
      <c r="F1921" s="735"/>
      <c r="G1921" s="735"/>
      <c r="H1921" s="318"/>
      <c r="I1921" s="121"/>
      <c r="J1921" s="121"/>
      <c r="K1921" s="76"/>
      <c r="L1921" s="121"/>
      <c r="M1921" s="121"/>
      <c r="N1921" s="121"/>
      <c r="O1921" s="121"/>
      <c r="P1921" s="121"/>
      <c r="Q1921" s="770"/>
      <c r="R1921" s="768" t="s">
        <v>228</v>
      </c>
      <c r="S1921" s="768"/>
      <c r="T1921" s="768"/>
      <c r="U1921" s="735">
        <f>'Master sheet'!$C$10</f>
        <v>44697</v>
      </c>
      <c r="V1921" s="735"/>
      <c r="W1921" s="735"/>
      <c r="X1921" s="121"/>
      <c r="Y1921" s="121"/>
      <c r="Z1921" s="121"/>
      <c r="AA1921" s="76"/>
      <c r="AB1921" s="121"/>
      <c r="AC1921" s="121"/>
      <c r="AD1921" s="121"/>
      <c r="AE1921" s="121"/>
      <c r="AF1921" s="121"/>
    </row>
    <row r="1922" spans="1:32" ht="43.5" customHeight="1">
      <c r="A1922" s="166" t="str">
        <f>IF(N1905="","",A1921+1)</f>
        <v/>
      </c>
      <c r="B1922" s="755" t="str">
        <f>IF(AND(C1902=1),CONCATENATE("( ",UPPER('Master sheet'!$F$10)," )"),IF(AND(C1902=2),CONCATENATE("( ",UPPER('Master sheet'!$F$18)," )"),IF(AND(C1902=3),CONCATENATE("( ",UPPER('Master sheet'!$J$10)," )"),IF(AND(C1902=4),CONCATENATE("( ",UPPER('Master sheet'!$J$18)," )"),""))))</f>
        <v/>
      </c>
      <c r="C1922" s="755"/>
      <c r="D1922" s="755"/>
      <c r="E1922" s="755"/>
      <c r="F1922" s="756" t="str">
        <f>IF(AND(N1905=""),"",CONCATENATE("(",'Master sheet'!$C$14," )"))</f>
        <v/>
      </c>
      <c r="G1922" s="756"/>
      <c r="H1922" s="756"/>
      <c r="I1922" s="756"/>
      <c r="J1922" s="756"/>
      <c r="K1922" s="756" t="str">
        <f>IF(AND(N1905=""),"",CONCATENATE("(",'Master sheet'!$C$12," )"))</f>
        <v/>
      </c>
      <c r="L1922" s="756"/>
      <c r="M1922" s="756"/>
      <c r="N1922" s="756"/>
      <c r="O1922" s="756"/>
      <c r="P1922" s="756"/>
      <c r="Q1922" s="770"/>
      <c r="R1922" s="755" t="str">
        <f>IF(AND(S1902=1),CONCATENATE("( ",UPPER('Master sheet'!$F$10)," )"),IF(AND(S1902=2),CONCATENATE("( ",UPPER('Master sheet'!$F$18)," )"),IF(AND(S1902=3),CONCATENATE("( ",UPPER('Master sheet'!$J$10)," )"),IF(AND(S1902=4),CONCATENATE("( ",UPPER('Master sheet'!$J$18)," )"),""))))</f>
        <v/>
      </c>
      <c r="S1922" s="755"/>
      <c r="T1922" s="755"/>
      <c r="U1922" s="755"/>
      <c r="V1922" s="756" t="str">
        <f>IF(AND(AD1905=""),"",CONCATENATE("(",'Master sheet'!$C$14," )"))</f>
        <v/>
      </c>
      <c r="W1922" s="756"/>
      <c r="X1922" s="756"/>
      <c r="Y1922" s="756"/>
      <c r="Z1922" s="756"/>
      <c r="AA1922" s="756" t="str">
        <f>IF(AND(AD1905=""),"",CONCATENATE("(",'Master sheet'!$C$12," )"))</f>
        <v/>
      </c>
      <c r="AB1922" s="756"/>
      <c r="AC1922" s="756"/>
      <c r="AD1922" s="756"/>
      <c r="AE1922" s="756"/>
      <c r="AF1922" s="756"/>
    </row>
    <row r="1923" spans="1:32" ht="21.75" customHeight="1">
      <c r="A1923" s="166" t="str">
        <f>IF(N1905="","",A1922+1)</f>
        <v/>
      </c>
      <c r="B1923" s="757" t="s">
        <v>223</v>
      </c>
      <c r="C1923" s="757"/>
      <c r="D1923" s="757"/>
      <c r="E1923" s="757"/>
      <c r="F1923" s="758" t="s">
        <v>224</v>
      </c>
      <c r="G1923" s="758"/>
      <c r="H1923" s="758"/>
      <c r="I1923" s="758"/>
      <c r="J1923" s="758"/>
      <c r="K1923" s="757" t="s">
        <v>225</v>
      </c>
      <c r="L1923" s="757"/>
      <c r="M1923" s="757"/>
      <c r="N1923" s="757"/>
      <c r="O1923" s="757"/>
      <c r="P1923" s="757"/>
      <c r="Q1923" s="770"/>
      <c r="R1923" s="757" t="s">
        <v>223</v>
      </c>
      <c r="S1923" s="757"/>
      <c r="T1923" s="757"/>
      <c r="U1923" s="757"/>
      <c r="V1923" s="758" t="s">
        <v>224</v>
      </c>
      <c r="W1923" s="758"/>
      <c r="X1923" s="758"/>
      <c r="Y1923" s="758"/>
      <c r="Z1923" s="758"/>
      <c r="AA1923" s="757" t="s">
        <v>225</v>
      </c>
      <c r="AB1923" s="757"/>
      <c r="AC1923" s="757"/>
      <c r="AD1923" s="757"/>
      <c r="AE1923" s="757"/>
      <c r="AF1923" s="757"/>
    </row>
    <row r="1925" spans="1:32" ht="21.9" customHeight="1">
      <c r="A1925" s="165" t="str">
        <f>IF(N1931="","",1)</f>
        <v/>
      </c>
      <c r="B1925" s="759" t="s">
        <v>203</v>
      </c>
      <c r="C1925" s="759"/>
      <c r="D1925" s="759"/>
      <c r="E1925" s="759"/>
      <c r="F1925" s="759"/>
      <c r="G1925" s="759"/>
      <c r="H1925" s="759"/>
      <c r="I1925" s="759"/>
      <c r="J1925" s="759"/>
      <c r="K1925" s="759"/>
      <c r="L1925" s="759"/>
      <c r="M1925" s="759"/>
      <c r="N1925" s="759"/>
      <c r="O1925" s="759"/>
      <c r="P1925" s="759"/>
      <c r="Q1925" s="770" t="s">
        <v>249</v>
      </c>
      <c r="R1925" s="759" t="s">
        <v>203</v>
      </c>
      <c r="S1925" s="759"/>
      <c r="T1925" s="759"/>
      <c r="U1925" s="759"/>
      <c r="V1925" s="759"/>
      <c r="W1925" s="759"/>
      <c r="X1925" s="759"/>
      <c r="Y1925" s="759"/>
      <c r="Z1925" s="759"/>
      <c r="AA1925" s="759"/>
      <c r="AB1925" s="759"/>
      <c r="AC1925" s="759"/>
      <c r="AD1925" s="759"/>
      <c r="AE1925" s="759"/>
      <c r="AF1925" s="759"/>
    </row>
    <row r="1926" spans="1:32" ht="21.9" customHeight="1">
      <c r="A1926" s="166" t="str">
        <f>IF(N1931="","",A1925+1)</f>
        <v/>
      </c>
      <c r="B1926" s="771" t="s">
        <v>204</v>
      </c>
      <c r="C1926" s="771"/>
      <c r="D1926" s="771"/>
      <c r="E1926" s="771"/>
      <c r="F1926" s="771"/>
      <c r="G1926" s="771"/>
      <c r="H1926" s="771"/>
      <c r="I1926" s="771"/>
      <c r="J1926" s="771"/>
      <c r="K1926" s="771"/>
      <c r="L1926" s="771"/>
      <c r="M1926" s="771"/>
      <c r="N1926" s="771"/>
      <c r="O1926" s="771"/>
      <c r="P1926" s="771"/>
      <c r="Q1926" s="770"/>
      <c r="R1926" s="771" t="s">
        <v>204</v>
      </c>
      <c r="S1926" s="771"/>
      <c r="T1926" s="771"/>
      <c r="U1926" s="771"/>
      <c r="V1926" s="771"/>
      <c r="W1926" s="771"/>
      <c r="X1926" s="771"/>
      <c r="Y1926" s="771"/>
      <c r="Z1926" s="771"/>
      <c r="AA1926" s="771"/>
      <c r="AB1926" s="771"/>
      <c r="AC1926" s="771"/>
      <c r="AD1926" s="771"/>
      <c r="AE1926" s="771"/>
      <c r="AF1926" s="771"/>
    </row>
    <row r="1927" spans="1:32" ht="21.9" customHeight="1">
      <c r="A1927" s="166" t="str">
        <f>IF(N1931="","",A1926+1)</f>
        <v/>
      </c>
      <c r="B1927" s="772" t="s">
        <v>168</v>
      </c>
      <c r="C1927" s="772"/>
      <c r="D1927" s="772"/>
      <c r="E1927" s="773" t="str">
        <f>IF(AND(N1931=""),"",'Result Sheet'!$F$2)</f>
        <v/>
      </c>
      <c r="F1927" s="773"/>
      <c r="G1927" s="773"/>
      <c r="H1927" s="773"/>
      <c r="I1927" s="773"/>
      <c r="J1927" s="773"/>
      <c r="K1927" s="773"/>
      <c r="L1927" s="773"/>
      <c r="M1927" s="773"/>
      <c r="N1927" s="773"/>
      <c r="O1927" s="773"/>
      <c r="P1927" s="773"/>
      <c r="Q1927" s="770"/>
      <c r="R1927" s="772" t="s">
        <v>168</v>
      </c>
      <c r="S1927" s="772"/>
      <c r="T1927" s="772"/>
      <c r="U1927" s="773" t="str">
        <f>IF(AND(AD1931=""),"",'Result Sheet'!$F$2)</f>
        <v/>
      </c>
      <c r="V1927" s="773"/>
      <c r="W1927" s="773"/>
      <c r="X1927" s="773"/>
      <c r="Y1927" s="773"/>
      <c r="Z1927" s="773"/>
      <c r="AA1927" s="773"/>
      <c r="AB1927" s="773"/>
      <c r="AC1927" s="773"/>
      <c r="AD1927" s="773"/>
      <c r="AE1927" s="773"/>
      <c r="AF1927" s="773"/>
    </row>
    <row r="1928" spans="1:32" ht="21.9" customHeight="1">
      <c r="A1928" s="166" t="str">
        <f>IF(N1931="","",A1927+1)</f>
        <v/>
      </c>
      <c r="B1928" s="164" t="s">
        <v>169</v>
      </c>
      <c r="C1928" s="748" t="str">
        <f>IFERROR(VLOOKUP(N1931,Marks,2,0),"")</f>
        <v/>
      </c>
      <c r="D1928" s="748"/>
      <c r="E1928" s="766" t="s">
        <v>212</v>
      </c>
      <c r="F1928" s="766"/>
      <c r="G1928" s="766"/>
      <c r="H1928" s="748" t="str">
        <f>IFERROR(VLOOKUP(N1931,Marks,3,0),"")</f>
        <v/>
      </c>
      <c r="I1928" s="748"/>
      <c r="J1928" s="749" t="s">
        <v>205</v>
      </c>
      <c r="K1928" s="749"/>
      <c r="L1928" s="749"/>
      <c r="M1928" s="749"/>
      <c r="N1928" s="750" t="str">
        <f>IF(AND(N1931=""),"",'Marks Entry 1st'!$I$2)</f>
        <v/>
      </c>
      <c r="O1928" s="750"/>
      <c r="P1928" s="750"/>
      <c r="Q1928" s="770"/>
      <c r="R1928" s="164" t="s">
        <v>169</v>
      </c>
      <c r="S1928" s="748" t="str">
        <f>IFERROR(VLOOKUP(AD1931,Marks,2,0),"")</f>
        <v/>
      </c>
      <c r="T1928" s="748"/>
      <c r="U1928" s="766" t="s">
        <v>212</v>
      </c>
      <c r="V1928" s="766"/>
      <c r="W1928" s="766"/>
      <c r="X1928" s="748" t="str">
        <f>IFERROR(VLOOKUP(AD1931,Marks,3,0),"")</f>
        <v/>
      </c>
      <c r="Y1928" s="748"/>
      <c r="Z1928" s="749" t="s">
        <v>205</v>
      </c>
      <c r="AA1928" s="749"/>
      <c r="AB1928" s="749"/>
      <c r="AC1928" s="749"/>
      <c r="AD1928" s="750" t="str">
        <f>IF(AND(AD1931=""),"",'Marks Entry 1st'!$I$2)</f>
        <v/>
      </c>
      <c r="AE1928" s="750"/>
      <c r="AF1928" s="750"/>
    </row>
    <row r="1929" spans="1:32" ht="21.9" customHeight="1">
      <c r="A1929" s="166" t="str">
        <f>IF(N1931="","",A1928+1)</f>
        <v/>
      </c>
      <c r="B1929" s="751" t="s">
        <v>206</v>
      </c>
      <c r="C1929" s="751"/>
      <c r="D1929" s="751"/>
      <c r="E1929" s="752" t="str">
        <f>IFERROR(VLOOKUP(N1931,Marks,6,0),"")</f>
        <v/>
      </c>
      <c r="F1929" s="752"/>
      <c r="G1929" s="752"/>
      <c r="H1929" s="752"/>
      <c r="I1929" s="752"/>
      <c r="J1929" s="753" t="s">
        <v>209</v>
      </c>
      <c r="K1929" s="753"/>
      <c r="L1929" s="753"/>
      <c r="M1929" s="753"/>
      <c r="N1929" s="754" t="str">
        <f>IFERROR(VLOOKUP(N1931,Marks,5,0),"")</f>
        <v/>
      </c>
      <c r="O1929" s="754"/>
      <c r="P1929" s="754"/>
      <c r="Q1929" s="770"/>
      <c r="R1929" s="751" t="s">
        <v>206</v>
      </c>
      <c r="S1929" s="751"/>
      <c r="T1929" s="751"/>
      <c r="U1929" s="752" t="str">
        <f>IFERROR(VLOOKUP(AD1931,Marks,6,0),"")</f>
        <v/>
      </c>
      <c r="V1929" s="752"/>
      <c r="W1929" s="752"/>
      <c r="X1929" s="752"/>
      <c r="Y1929" s="752"/>
      <c r="Z1929" s="753" t="s">
        <v>209</v>
      </c>
      <c r="AA1929" s="753"/>
      <c r="AB1929" s="753"/>
      <c r="AC1929" s="753"/>
      <c r="AD1929" s="754" t="str">
        <f>IFERROR(VLOOKUP(AD1931,Marks,5,0),"")</f>
        <v/>
      </c>
      <c r="AE1929" s="754"/>
      <c r="AF1929" s="754"/>
    </row>
    <row r="1930" spans="1:32" ht="21.9" customHeight="1">
      <c r="A1930" s="166" t="str">
        <f>IF(N1931="","",A1929+1)</f>
        <v/>
      </c>
      <c r="B1930" s="751" t="s">
        <v>207</v>
      </c>
      <c r="C1930" s="751"/>
      <c r="D1930" s="751"/>
      <c r="E1930" s="752" t="str">
        <f>IFERROR(VLOOKUP(N1931,Marks,7,0),"")</f>
        <v/>
      </c>
      <c r="F1930" s="752"/>
      <c r="G1930" s="752"/>
      <c r="H1930" s="752"/>
      <c r="I1930" s="752"/>
      <c r="J1930" s="753" t="s">
        <v>210</v>
      </c>
      <c r="K1930" s="753"/>
      <c r="L1930" s="753"/>
      <c r="M1930" s="753"/>
      <c r="N1930" s="767" t="str">
        <f>IFERROR(VLOOKUP(N1931,Marks,4,0),"")</f>
        <v/>
      </c>
      <c r="O1930" s="767"/>
      <c r="P1930" s="767"/>
      <c r="Q1930" s="770"/>
      <c r="R1930" s="751" t="s">
        <v>207</v>
      </c>
      <c r="S1930" s="751"/>
      <c r="T1930" s="751"/>
      <c r="U1930" s="752" t="str">
        <f>IFERROR(VLOOKUP(AD1931,Marks,7,0),"")</f>
        <v/>
      </c>
      <c r="V1930" s="752"/>
      <c r="W1930" s="752"/>
      <c r="X1930" s="752"/>
      <c r="Y1930" s="752"/>
      <c r="Z1930" s="753" t="s">
        <v>210</v>
      </c>
      <c r="AA1930" s="753"/>
      <c r="AB1930" s="753"/>
      <c r="AC1930" s="753"/>
      <c r="AD1930" s="767" t="str">
        <f>IFERROR(VLOOKUP(AD1931,Marks,4,0),"")</f>
        <v/>
      </c>
      <c r="AE1930" s="767"/>
      <c r="AF1930" s="767"/>
    </row>
    <row r="1931" spans="1:32" ht="21.9" customHeight="1">
      <c r="A1931" s="166" t="str">
        <f>IF(N1931="","",A1930+1)</f>
        <v/>
      </c>
      <c r="B1931" s="751" t="s">
        <v>208</v>
      </c>
      <c r="C1931" s="751"/>
      <c r="D1931" s="751"/>
      <c r="E1931" s="752" t="str">
        <f>IFERROR(VLOOKUP(N1931,Marks,8,0),"")</f>
        <v/>
      </c>
      <c r="F1931" s="752"/>
      <c r="G1931" s="752"/>
      <c r="H1931" s="752"/>
      <c r="I1931" s="752"/>
      <c r="J1931" s="753" t="s">
        <v>211</v>
      </c>
      <c r="K1931" s="753"/>
      <c r="L1931" s="753"/>
      <c r="M1931" s="753"/>
      <c r="N1931" s="760" t="str">
        <f>IF(AD1905="","",IF(AND(AD1905+1&gt;$AN$6),"",AD1905+1))</f>
        <v/>
      </c>
      <c r="O1931" s="760"/>
      <c r="P1931" s="760"/>
      <c r="Q1931" s="770"/>
      <c r="R1931" s="751" t="s">
        <v>208</v>
      </c>
      <c r="S1931" s="751"/>
      <c r="T1931" s="751"/>
      <c r="U1931" s="752" t="str">
        <f>IFERROR(VLOOKUP(AD1931,Marks,8,0),"")</f>
        <v/>
      </c>
      <c r="V1931" s="752"/>
      <c r="W1931" s="752"/>
      <c r="X1931" s="752"/>
      <c r="Y1931" s="752"/>
      <c r="Z1931" s="753" t="s">
        <v>211</v>
      </c>
      <c r="AA1931" s="753"/>
      <c r="AB1931" s="753"/>
      <c r="AC1931" s="753"/>
      <c r="AD1931" s="761" t="str">
        <f>IF(N1931="","",IF(AND(N1931+1&gt;$AN$6),"",N1931+1))</f>
        <v/>
      </c>
      <c r="AE1931" s="761"/>
      <c r="AF1931" s="761"/>
    </row>
    <row r="1932" spans="1:32" ht="9" customHeight="1">
      <c r="A1932" s="166" t="str">
        <f>IF(N1931="","",A1931+1)</f>
        <v/>
      </c>
      <c r="B1932" s="123"/>
      <c r="C1932" s="123"/>
      <c r="D1932" s="123"/>
      <c r="E1932" s="124"/>
      <c r="F1932" s="124"/>
      <c r="G1932" s="124"/>
      <c r="H1932" s="123"/>
      <c r="I1932" s="123"/>
      <c r="J1932" s="125"/>
      <c r="K1932" s="125"/>
      <c r="L1932" s="125"/>
      <c r="M1932" s="76"/>
      <c r="N1932" s="76"/>
      <c r="O1932" s="76"/>
      <c r="P1932" s="76"/>
      <c r="Q1932" s="770"/>
      <c r="R1932" s="123"/>
      <c r="S1932" s="123"/>
      <c r="T1932" s="123"/>
      <c r="U1932" s="124"/>
      <c r="V1932" s="124"/>
      <c r="W1932" s="124"/>
      <c r="X1932" s="123"/>
      <c r="Y1932" s="123"/>
      <c r="Z1932" s="125"/>
      <c r="AA1932" s="125"/>
      <c r="AB1932" s="125"/>
      <c r="AC1932" s="76"/>
      <c r="AD1932" s="76"/>
      <c r="AE1932" s="76"/>
      <c r="AF1932" s="76"/>
    </row>
    <row r="1933" spans="1:32" ht="21" customHeight="1">
      <c r="A1933" s="166" t="str">
        <f>IF(N1931="","",A1932+1)</f>
        <v/>
      </c>
      <c r="B1933" s="762" t="s">
        <v>213</v>
      </c>
      <c r="C1933" s="610" t="s">
        <v>214</v>
      </c>
      <c r="D1933" s="610"/>
      <c r="E1933" s="610"/>
      <c r="F1933" s="763" t="s">
        <v>13</v>
      </c>
      <c r="G1933" s="764"/>
      <c r="H1933" s="764"/>
      <c r="I1933" s="765"/>
      <c r="J1933" s="613" t="s">
        <v>184</v>
      </c>
      <c r="K1933" s="614" t="s">
        <v>167</v>
      </c>
      <c r="L1933" s="615"/>
      <c r="M1933" s="615"/>
      <c r="N1933" s="616"/>
      <c r="O1933" s="580" t="s">
        <v>185</v>
      </c>
      <c r="P1933" s="581" t="s">
        <v>186</v>
      </c>
      <c r="Q1933" s="770"/>
      <c r="R1933" s="762" t="s">
        <v>213</v>
      </c>
      <c r="S1933" s="610" t="s">
        <v>214</v>
      </c>
      <c r="T1933" s="610"/>
      <c r="U1933" s="610"/>
      <c r="V1933" s="763" t="s">
        <v>13</v>
      </c>
      <c r="W1933" s="764"/>
      <c r="X1933" s="764"/>
      <c r="Y1933" s="765"/>
      <c r="Z1933" s="613" t="s">
        <v>184</v>
      </c>
      <c r="AA1933" s="614" t="s">
        <v>167</v>
      </c>
      <c r="AB1933" s="615"/>
      <c r="AC1933" s="615"/>
      <c r="AD1933" s="616"/>
      <c r="AE1933" s="580" t="s">
        <v>185</v>
      </c>
      <c r="AF1933" s="581" t="s">
        <v>186</v>
      </c>
    </row>
    <row r="1934" spans="1:32" ht="90.75" customHeight="1">
      <c r="A1934" s="166" t="str">
        <f>IF(N1931="","",A1933+1)</f>
        <v/>
      </c>
      <c r="B1934" s="762"/>
      <c r="C1934" s="171" t="s">
        <v>11</v>
      </c>
      <c r="D1934" s="171" t="s">
        <v>180</v>
      </c>
      <c r="E1934" s="171" t="s">
        <v>108</v>
      </c>
      <c r="F1934" s="171" t="s">
        <v>182</v>
      </c>
      <c r="G1934" s="171" t="s">
        <v>183</v>
      </c>
      <c r="H1934" s="305" t="s">
        <v>10</v>
      </c>
      <c r="I1934" s="171" t="s">
        <v>108</v>
      </c>
      <c r="J1934" s="613"/>
      <c r="K1934" s="172" t="s">
        <v>182</v>
      </c>
      <c r="L1934" s="172" t="s">
        <v>183</v>
      </c>
      <c r="M1934" s="173" t="s">
        <v>10</v>
      </c>
      <c r="N1934" s="171" t="s">
        <v>108</v>
      </c>
      <c r="O1934" s="580"/>
      <c r="P1934" s="736"/>
      <c r="Q1934" s="770"/>
      <c r="R1934" s="762"/>
      <c r="S1934" s="171" t="s">
        <v>11</v>
      </c>
      <c r="T1934" s="171" t="s">
        <v>180</v>
      </c>
      <c r="U1934" s="171" t="s">
        <v>108</v>
      </c>
      <c r="V1934" s="171" t="s">
        <v>182</v>
      </c>
      <c r="W1934" s="171" t="s">
        <v>183</v>
      </c>
      <c r="X1934" s="305" t="s">
        <v>10</v>
      </c>
      <c r="Y1934" s="171" t="s">
        <v>108</v>
      </c>
      <c r="Z1934" s="613"/>
      <c r="AA1934" s="172" t="s">
        <v>182</v>
      </c>
      <c r="AB1934" s="172" t="s">
        <v>183</v>
      </c>
      <c r="AC1934" s="173" t="s">
        <v>10</v>
      </c>
      <c r="AD1934" s="171" t="s">
        <v>108</v>
      </c>
      <c r="AE1934" s="580"/>
      <c r="AF1934" s="736">
        <v>0</v>
      </c>
    </row>
    <row r="1935" spans="1:32" ht="18.75" customHeight="1">
      <c r="A1935" s="166" t="str">
        <f>IF(N1931="","",A1934+1)</f>
        <v/>
      </c>
      <c r="B1935" s="762"/>
      <c r="C1935" s="390">
        <v>20</v>
      </c>
      <c r="D1935" s="390">
        <v>20</v>
      </c>
      <c r="E1935" s="116">
        <v>40</v>
      </c>
      <c r="F1935" s="390">
        <v>30</v>
      </c>
      <c r="G1935" s="390">
        <v>18</v>
      </c>
      <c r="H1935" s="390">
        <v>12</v>
      </c>
      <c r="I1935" s="116">
        <v>60</v>
      </c>
      <c r="J1935" s="118">
        <v>100</v>
      </c>
      <c r="K1935" s="390">
        <v>50</v>
      </c>
      <c r="L1935" s="390">
        <v>30</v>
      </c>
      <c r="M1935" s="390">
        <v>20</v>
      </c>
      <c r="N1935" s="116">
        <v>100</v>
      </c>
      <c r="O1935" s="118">
        <v>200</v>
      </c>
      <c r="P1935" s="775" t="str">
        <f>IF(AND(N1931="",C1928="",E1929="",N1929=""),"",IF(OR(C1928=1,C1928=2),600,800))</f>
        <v/>
      </c>
      <c r="Q1935" s="770"/>
      <c r="R1935" s="762"/>
      <c r="S1935" s="390">
        <v>20</v>
      </c>
      <c r="T1935" s="390">
        <v>20</v>
      </c>
      <c r="U1935" s="116">
        <v>40</v>
      </c>
      <c r="V1935" s="390">
        <v>30</v>
      </c>
      <c r="W1935" s="390">
        <v>18</v>
      </c>
      <c r="X1935" s="390">
        <v>12</v>
      </c>
      <c r="Y1935" s="116">
        <v>60</v>
      </c>
      <c r="Z1935" s="118">
        <v>100</v>
      </c>
      <c r="AA1935" s="390">
        <v>50</v>
      </c>
      <c r="AB1935" s="390">
        <v>30</v>
      </c>
      <c r="AC1935" s="390">
        <v>20</v>
      </c>
      <c r="AD1935" s="116">
        <v>100</v>
      </c>
      <c r="AE1935" s="118">
        <v>200</v>
      </c>
      <c r="AF1935" s="775" t="str">
        <f>IF(AND(AD1931="",S1928="",U1929="",AD1929=""),"",IF(OR(S1928=1,S1928=2),600,800))</f>
        <v/>
      </c>
    </row>
    <row r="1936" spans="1:32" ht="21" customHeight="1">
      <c r="A1936" s="166" t="str">
        <f>IF(N1931="","",A1935+1)</f>
        <v/>
      </c>
      <c r="B1936" s="122" t="str">
        <f>'Result Sheet'!$L$4</f>
        <v xml:space="preserve">हिन्दी </v>
      </c>
      <c r="C1936" s="391" t="str">
        <f>IFERROR(VLOOKUP(N1931,Marks,11,0),"")</f>
        <v/>
      </c>
      <c r="D1936" s="391" t="str">
        <f>IFERROR(VLOOKUP(N1931,Marks,12,0),"")</f>
        <v/>
      </c>
      <c r="E1936" s="117" t="str">
        <f>IFERROR(VLOOKUP(N1931,Marks,13,0),"")</f>
        <v/>
      </c>
      <c r="F1936" s="391" t="str">
        <f>IFERROR(VLOOKUP(N1931,Marks,14,0),"")</f>
        <v/>
      </c>
      <c r="G1936" s="391" t="str">
        <f>IFERROR(VLOOKUP(N1931,Marks,15,0),"")</f>
        <v/>
      </c>
      <c r="H1936" s="391" t="str">
        <f>IFERROR(VLOOKUP(N1931,Marks,16,0),"")</f>
        <v/>
      </c>
      <c r="I1936" s="117" t="str">
        <f>IFERROR(VLOOKUP(N1931,Marks,17,0),"")</f>
        <v/>
      </c>
      <c r="J1936" s="119">
        <f>IFERROR(VLOOKUP(N1931,Marks,18,0),"")</f>
        <v>0</v>
      </c>
      <c r="K1936" s="391" t="str">
        <f>IFERROR(VLOOKUP(N1931,Marks,19,0),"")</f>
        <v/>
      </c>
      <c r="L1936" s="391" t="str">
        <f>IFERROR(VLOOKUP(N1931,Marks,20,0),"")</f>
        <v/>
      </c>
      <c r="M1936" s="391" t="str">
        <f>IFERROR(VLOOKUP(N1931,Marks,21,0),"")</f>
        <v/>
      </c>
      <c r="N1936" s="117" t="str">
        <f>IFERROR(VLOOKUP(N1931,Marks,22,0),"")</f>
        <v/>
      </c>
      <c r="O1936" s="119" t="str">
        <f>IFERROR(VLOOKUP(N1931,Marks,23,0),"")</f>
        <v/>
      </c>
      <c r="P1936" s="323" t="str">
        <f>IFERROR(VLOOKUP(N1931,Marks,29,0),"")</f>
        <v/>
      </c>
      <c r="Q1936" s="770"/>
      <c r="R1936" s="122" t="str">
        <f>'Result Sheet'!$L$4</f>
        <v xml:space="preserve">हिन्दी </v>
      </c>
      <c r="S1936" s="391" t="str">
        <f>IFERROR(VLOOKUP(AD1931,Marks,11,0),"")</f>
        <v/>
      </c>
      <c r="T1936" s="391" t="str">
        <f>IFERROR(VLOOKUP(AD1931,Marks,12,0),"")</f>
        <v/>
      </c>
      <c r="U1936" s="117" t="str">
        <f>IFERROR(VLOOKUP(AD1931,Marks,13,0),"")</f>
        <v/>
      </c>
      <c r="V1936" s="391" t="str">
        <f>IFERROR(VLOOKUP(AD1931,Marks,14,0),"")</f>
        <v/>
      </c>
      <c r="W1936" s="391" t="str">
        <f>IFERROR(VLOOKUP(AD1931,Marks,15,0),"")</f>
        <v/>
      </c>
      <c r="X1936" s="391" t="str">
        <f>IFERROR(VLOOKUP(AD1931,Marks,16,0),"")</f>
        <v/>
      </c>
      <c r="Y1936" s="117" t="str">
        <f>IFERROR(VLOOKUP(AD1931,Marks,17,0),"")</f>
        <v/>
      </c>
      <c r="Z1936" s="119">
        <f>IFERROR(VLOOKUP(AD1931,Marks,18,0),"")</f>
        <v>0</v>
      </c>
      <c r="AA1936" s="391" t="str">
        <f>IFERROR(VLOOKUP(AD1931,Marks,19,0),"")</f>
        <v/>
      </c>
      <c r="AB1936" s="391" t="str">
        <f>IFERROR(VLOOKUP(AD1931,Marks,20,0),"")</f>
        <v/>
      </c>
      <c r="AC1936" s="391" t="str">
        <f>IFERROR(VLOOKUP(AD1931,Marks,21,0),"")</f>
        <v/>
      </c>
      <c r="AD1936" s="117" t="str">
        <f>IFERROR(VLOOKUP(AD1931,Marks,22,0),"")</f>
        <v/>
      </c>
      <c r="AE1936" s="119" t="str">
        <f>IFERROR(VLOOKUP(AD1931,Marks,23,0),"")</f>
        <v/>
      </c>
      <c r="AF1936" s="323" t="str">
        <f>IFERROR(VLOOKUP(AD1931,Marks,29,0),"")</f>
        <v/>
      </c>
    </row>
    <row r="1937" spans="1:32" ht="21" customHeight="1">
      <c r="A1937" s="166" t="str">
        <f>IF(N1931="","",A1936+1)</f>
        <v/>
      </c>
      <c r="B1937" s="122" t="str">
        <f>'Result Sheet'!$AE$4</f>
        <v xml:space="preserve">अंग्रेजी </v>
      </c>
      <c r="C1937" s="391" t="str">
        <f>IFERROR(VLOOKUP(N1931,Marks,30,0),"")</f>
        <v/>
      </c>
      <c r="D1937" s="391" t="str">
        <f>IFERROR(VLOOKUP(N1931,Marks,31,0),"")</f>
        <v/>
      </c>
      <c r="E1937" s="117" t="str">
        <f>IFERROR(VLOOKUP(N1931,Marks,32,0),"")</f>
        <v/>
      </c>
      <c r="F1937" s="391" t="str">
        <f>IFERROR(VLOOKUP(N1931,Marks,33,0),"")</f>
        <v/>
      </c>
      <c r="G1937" s="391" t="str">
        <f>IFERROR(VLOOKUP(N1931,Marks,34,0),"")</f>
        <v/>
      </c>
      <c r="H1937" s="391" t="str">
        <f>IFERROR(VLOOKUP(N1931,Marks,35,0),"")</f>
        <v/>
      </c>
      <c r="I1937" s="117" t="str">
        <f>IFERROR(VLOOKUP(N1931,Marks,36,0),"")</f>
        <v/>
      </c>
      <c r="J1937" s="119">
        <f>IFERROR(VLOOKUP(N1931,Marks,37,0),"")</f>
        <v>0</v>
      </c>
      <c r="K1937" s="391" t="str">
        <f>IFERROR(VLOOKUP(N1931,Marks,38,0),"")</f>
        <v/>
      </c>
      <c r="L1937" s="391" t="str">
        <f>IFERROR(VLOOKUP(N1931,Marks,39,0),"")</f>
        <v/>
      </c>
      <c r="M1937" s="391" t="str">
        <f>IFERROR(VLOOKUP(N1931,Marks,40,0),"")</f>
        <v/>
      </c>
      <c r="N1937" s="117" t="str">
        <f>IFERROR(VLOOKUP(N1931,Marks,41,0),"")</f>
        <v/>
      </c>
      <c r="O1937" s="119" t="str">
        <f>IFERROR(VLOOKUP(N1931,Marks,42,0),"")</f>
        <v/>
      </c>
      <c r="P1937" s="323" t="str">
        <f>IFERROR(VLOOKUP(N1931,Marks,48,0),"")</f>
        <v/>
      </c>
      <c r="Q1937" s="770"/>
      <c r="R1937" s="122" t="str">
        <f>'Result Sheet'!$AE$4</f>
        <v xml:space="preserve">अंग्रेजी </v>
      </c>
      <c r="S1937" s="391" t="str">
        <f>IFERROR(VLOOKUP(AD1931,Marks,30,0),"")</f>
        <v/>
      </c>
      <c r="T1937" s="391" t="str">
        <f>IFERROR(VLOOKUP(AD1931,Marks,31,0),"")</f>
        <v/>
      </c>
      <c r="U1937" s="117" t="str">
        <f>IFERROR(VLOOKUP(AD1931,Marks,32,0),"")</f>
        <v/>
      </c>
      <c r="V1937" s="391" t="str">
        <f>IFERROR(VLOOKUP(AD1931,Marks,33,0),"")</f>
        <v/>
      </c>
      <c r="W1937" s="391" t="str">
        <f>IFERROR(VLOOKUP(AD1931,Marks,34,0),"")</f>
        <v/>
      </c>
      <c r="X1937" s="391" t="str">
        <f>IFERROR(VLOOKUP(AD1931,Marks,35,0),"")</f>
        <v/>
      </c>
      <c r="Y1937" s="117" t="str">
        <f>IFERROR(VLOOKUP(AD1931,Marks,36,0),"")</f>
        <v/>
      </c>
      <c r="Z1937" s="119">
        <f>IFERROR(VLOOKUP(AD1931,Marks,37,0),"")</f>
        <v>0</v>
      </c>
      <c r="AA1937" s="391" t="str">
        <f>IFERROR(VLOOKUP(AD1931,Marks,38,0),"")</f>
        <v/>
      </c>
      <c r="AB1937" s="391" t="str">
        <f>IFERROR(VLOOKUP(AD1931,Marks,39,0),"")</f>
        <v/>
      </c>
      <c r="AC1937" s="391" t="str">
        <f>IFERROR(VLOOKUP(AD1931,Marks,40,0),"")</f>
        <v/>
      </c>
      <c r="AD1937" s="117" t="str">
        <f>IFERROR(VLOOKUP(AD1931,Marks,41,0),"")</f>
        <v/>
      </c>
      <c r="AE1937" s="119" t="str">
        <f>IFERROR(VLOOKUP(AD1931,Marks,42,0),"")</f>
        <v/>
      </c>
      <c r="AF1937" s="323" t="str">
        <f>IFERROR(VLOOKUP(AD1931,Marks,48,0),"")</f>
        <v/>
      </c>
    </row>
    <row r="1938" spans="1:32" ht="21" customHeight="1">
      <c r="A1938" s="166" t="str">
        <f>IF(N1931="","",A1937+1)</f>
        <v/>
      </c>
      <c r="B1938" s="122" t="str">
        <f>'Result Sheet'!$AX$4</f>
        <v xml:space="preserve">गणित </v>
      </c>
      <c r="C1938" s="391" t="str">
        <f>IFERROR(VLOOKUP(N1931,Marks,49,0),"")</f>
        <v/>
      </c>
      <c r="D1938" s="391" t="str">
        <f>IFERROR(VLOOKUP(N1931,Marks,50,0),"")</f>
        <v/>
      </c>
      <c r="E1938" s="117" t="str">
        <f>IFERROR(VLOOKUP(N1931,Marks,51,0),"")</f>
        <v/>
      </c>
      <c r="F1938" s="391" t="str">
        <f>IFERROR(VLOOKUP(N1931,Marks,52,0),"")</f>
        <v/>
      </c>
      <c r="G1938" s="391" t="str">
        <f>IFERROR(VLOOKUP(N1931,Marks,53,0),"")</f>
        <v/>
      </c>
      <c r="H1938" s="391" t="str">
        <f>IFERROR(VLOOKUP(N1931,Marks,54,0),"")</f>
        <v/>
      </c>
      <c r="I1938" s="117" t="str">
        <f>IFERROR(VLOOKUP(N1931,Marks,55,0),"")</f>
        <v/>
      </c>
      <c r="J1938" s="119">
        <f>IFERROR(VLOOKUP(N1931,Marks,56,0),"")</f>
        <v>0</v>
      </c>
      <c r="K1938" s="391" t="str">
        <f>IFERROR(VLOOKUP(N1931,Marks,57,0),"")</f>
        <v/>
      </c>
      <c r="L1938" s="391" t="str">
        <f>IFERROR(VLOOKUP(N1931,Marks,58,0),"")</f>
        <v/>
      </c>
      <c r="M1938" s="391" t="str">
        <f>IFERROR(VLOOKUP(N1931,Marks,59,0),"")</f>
        <v/>
      </c>
      <c r="N1938" s="117" t="str">
        <f>IFERROR(VLOOKUP(N1931,Marks,60,0),"")</f>
        <v/>
      </c>
      <c r="O1938" s="119" t="str">
        <f>IFERROR(VLOOKUP(N1931,Marks,61,0),"")</f>
        <v/>
      </c>
      <c r="P1938" s="323" t="str">
        <f>IFERROR(VLOOKUP(N1931,Marks,67,0),"")</f>
        <v/>
      </c>
      <c r="Q1938" s="770"/>
      <c r="R1938" s="122" t="str">
        <f>'Result Sheet'!$AX$4</f>
        <v xml:space="preserve">गणित </v>
      </c>
      <c r="S1938" s="391" t="str">
        <f>IFERROR(VLOOKUP(AD1931,Marks,49,0),"")</f>
        <v/>
      </c>
      <c r="T1938" s="391" t="str">
        <f>IFERROR(VLOOKUP(AD1931,Marks,50,0),"")</f>
        <v/>
      </c>
      <c r="U1938" s="117" t="str">
        <f>IFERROR(VLOOKUP(AD1931,Marks,51,0),"")</f>
        <v/>
      </c>
      <c r="V1938" s="391" t="str">
        <f>IFERROR(VLOOKUP(AD1931,Marks,52,0),"")</f>
        <v/>
      </c>
      <c r="W1938" s="391" t="str">
        <f>IFERROR(VLOOKUP(AD1931,Marks,53,0),"")</f>
        <v/>
      </c>
      <c r="X1938" s="391" t="str">
        <f>IFERROR(VLOOKUP(AD1931,Marks,54,0),"")</f>
        <v/>
      </c>
      <c r="Y1938" s="117" t="str">
        <f>IFERROR(VLOOKUP(AD1931,Marks,55,0),"")</f>
        <v/>
      </c>
      <c r="Z1938" s="119">
        <f>IFERROR(VLOOKUP(AD1931,Marks,56,0),"")</f>
        <v>0</v>
      </c>
      <c r="AA1938" s="391" t="str">
        <f>IFERROR(VLOOKUP(AD1931,Marks,57,0),"")</f>
        <v/>
      </c>
      <c r="AB1938" s="391" t="str">
        <f>IFERROR(VLOOKUP(AD1931,Marks,58,0),"")</f>
        <v/>
      </c>
      <c r="AC1938" s="391" t="str">
        <f>IFERROR(VLOOKUP(AD1931,Marks,59,0),"")</f>
        <v/>
      </c>
      <c r="AD1938" s="117" t="str">
        <f>IFERROR(VLOOKUP(AD1931,Marks,60,0),"")</f>
        <v/>
      </c>
      <c r="AE1938" s="119" t="str">
        <f>IFERROR(VLOOKUP(AD1931,Marks,61,0),"")</f>
        <v/>
      </c>
      <c r="AF1938" s="323" t="str">
        <f>IFERROR(VLOOKUP(AD1931,Marks,67,0),"")</f>
        <v/>
      </c>
    </row>
    <row r="1939" spans="1:32" ht="21" customHeight="1">
      <c r="A1939" s="166" t="str">
        <f>IF(N1931="","",A1938+1)</f>
        <v/>
      </c>
      <c r="B1939" s="122" t="str">
        <f>'Result Sheet'!$BQ$4</f>
        <v xml:space="preserve">पर्यावरण अध्ययन </v>
      </c>
      <c r="C1939" s="391" t="str">
        <f>IFERROR(VLOOKUP(N1931,Marks,68,0),"")</f>
        <v/>
      </c>
      <c r="D1939" s="391" t="str">
        <f>IFERROR(VLOOKUP(N1931,Marks,69,0),"")</f>
        <v/>
      </c>
      <c r="E1939" s="117" t="str">
        <f>IFERROR(VLOOKUP(N1931,Marks,70,0),"")</f>
        <v/>
      </c>
      <c r="F1939" s="391" t="str">
        <f>IFERROR(VLOOKUP(N1931,Marks,71,0),"")</f>
        <v/>
      </c>
      <c r="G1939" s="391" t="str">
        <f>IFERROR(VLOOKUP(N1931,Marks,72,0),"")</f>
        <v/>
      </c>
      <c r="H1939" s="391" t="str">
        <f>IFERROR(VLOOKUP(N1931,Marks,73,0),"")</f>
        <v/>
      </c>
      <c r="I1939" s="117" t="str">
        <f>IFERROR(VLOOKUP(N1931,Marks,74,0),"")</f>
        <v/>
      </c>
      <c r="J1939" s="119">
        <f>IFERROR(VLOOKUP(N1931,Marks,75,0),"")</f>
        <v>0</v>
      </c>
      <c r="K1939" s="391" t="str">
        <f>IFERROR(VLOOKUP(N1931,Marks,76,0),"")</f>
        <v/>
      </c>
      <c r="L1939" s="391" t="str">
        <f>IFERROR(VLOOKUP(N1931,Marks,77,0),"")</f>
        <v/>
      </c>
      <c r="M1939" s="391" t="str">
        <f>IFERROR(VLOOKUP(N1931,Marks,78,0),"")</f>
        <v/>
      </c>
      <c r="N1939" s="117" t="str">
        <f>IFERROR(VLOOKUP(N1931,Marks,79,0),"")</f>
        <v/>
      </c>
      <c r="O1939" s="119" t="str">
        <f>IFERROR(VLOOKUP(N1931,Marks,80,0),"")</f>
        <v/>
      </c>
      <c r="P1939" s="323" t="str">
        <f>IFERROR(VLOOKUP(N1931,Marks,86,0),"")</f>
        <v/>
      </c>
      <c r="Q1939" s="770"/>
      <c r="R1939" s="122" t="str">
        <f>'Result Sheet'!$BQ$4</f>
        <v xml:space="preserve">पर्यावरण अध्ययन </v>
      </c>
      <c r="S1939" s="391" t="str">
        <f>IFERROR(VLOOKUP(AD1931,Marks,68,0),"")</f>
        <v/>
      </c>
      <c r="T1939" s="391" t="str">
        <f>IFERROR(VLOOKUP(AD1931,Marks,69,0),"")</f>
        <v/>
      </c>
      <c r="U1939" s="117" t="str">
        <f>IFERROR(VLOOKUP(AD1931,Marks,70,0),"")</f>
        <v/>
      </c>
      <c r="V1939" s="391" t="str">
        <f>IFERROR(VLOOKUP(AD1931,Marks,71,0),"")</f>
        <v/>
      </c>
      <c r="W1939" s="391" t="str">
        <f>IFERROR(VLOOKUP(AD1931,Marks,72,0),"")</f>
        <v/>
      </c>
      <c r="X1939" s="391" t="str">
        <f>IFERROR(VLOOKUP(AD1931,Marks,73,0),"")</f>
        <v/>
      </c>
      <c r="Y1939" s="117" t="str">
        <f>IFERROR(VLOOKUP(AD1931,Marks,74,0),"")</f>
        <v/>
      </c>
      <c r="Z1939" s="119">
        <f>IFERROR(VLOOKUP(AD1931,Marks,75,0),"")</f>
        <v>0</v>
      </c>
      <c r="AA1939" s="391" t="str">
        <f>IFERROR(VLOOKUP(AD1931,Marks,76,0),"")</f>
        <v/>
      </c>
      <c r="AB1939" s="391" t="str">
        <f>IFERROR(VLOOKUP(AD1931,Marks,77,0),"")</f>
        <v/>
      </c>
      <c r="AC1939" s="391" t="str">
        <f>IFERROR(VLOOKUP(AD1931,Marks,78,0),"")</f>
        <v/>
      </c>
      <c r="AD1939" s="117" t="str">
        <f>IFERROR(VLOOKUP(AD1931,Marks,79,0),"")</f>
        <v/>
      </c>
      <c r="AE1939" s="119" t="str">
        <f>IFERROR(VLOOKUP(AD1931,Marks,80,0),"")</f>
        <v/>
      </c>
      <c r="AF1939" s="323" t="str">
        <f>IFERROR(VLOOKUP(AD1931,Marks,86,0),"")</f>
        <v/>
      </c>
    </row>
    <row r="1940" spans="1:32" ht="25.5" customHeight="1">
      <c r="A1940" s="166" t="str">
        <f>IF(N1931="","",A1939+1)</f>
        <v/>
      </c>
      <c r="B1940" s="392" t="s">
        <v>215</v>
      </c>
      <c r="C1940" s="120" t="str">
        <f>IF(AND(C1936="",C1937="",C1938="",C1939=""),"",IF(OR(C1928=1,C1928=2),SUM(C1936:C1938),SUM(C1936:C1939)))</f>
        <v/>
      </c>
      <c r="D1940" s="120" t="str">
        <f>IF(AND(D1936="",D1937="",D1938="",D1939=""),"",IF(OR(C1928=1,C1928=2),SUM(D1936:D1938),SUM(D1936:D1939)))</f>
        <v/>
      </c>
      <c r="E1940" s="120" t="str">
        <f>IF(AND(E1936="",E1937="",E1938="",E1939=""),"",IF(OR(C1928=1,C1928=2),SUM(E1936:E1938),SUM(E1936:E1939)))</f>
        <v/>
      </c>
      <c r="F1940" s="120" t="str">
        <f>IF(AND(F1936="",F1937="",F1938="",F1939=""),"",IF(OR(C1928=1,C1928=2),SUM(F1936:F1938),SUM(F1936:F1939)))</f>
        <v/>
      </c>
      <c r="G1940" s="120" t="str">
        <f>IF(AND(G1936="",G1937="",G1938="",G1939=""),"",IF(OR(C1928=1,C1928=2),SUM(G1936:G1938),SUM(G1936:G1939)))</f>
        <v/>
      </c>
      <c r="H1940" s="120" t="str">
        <f>IF(AND(H1936="",H1937="",H1938="",H1939=""),"",IF(OR(C1928=1,C1928=2),SUM(H1936:H1938),SUM(H1936:H1939)))</f>
        <v/>
      </c>
      <c r="I1940" s="120" t="str">
        <f>IF(AND(I1936="",I1937="",I1938="",I1939=""),"",IF(OR(C1928=1,C1928=2),SUM(I1936:I1938),SUM(I1936:I1939)))</f>
        <v/>
      </c>
      <c r="J1940" s="120">
        <f>IF(AND(J1936="",J1937="",J1938="",J1939=""),"",IF(OR(C1928=1,C1928=2),SUM(J1936:J1938),SUM(J1936:J1939)))</f>
        <v>0</v>
      </c>
      <c r="K1940" s="120" t="str">
        <f>IF(AND(K1936="",K1937="",K1938="",K1939=""),"",IF(OR(C1928=1,C1928=2),SUM(K1936:K1938),SUM(K1936:K1939)))</f>
        <v/>
      </c>
      <c r="L1940" s="120" t="str">
        <f>IF(AND(L1936="",L1937="",L1938="",L1939=""),"",IF(OR(C1928=1,C1928=2),SUM(L1936:L1938),SUM(L1936:L1939)))</f>
        <v/>
      </c>
      <c r="M1940" s="120" t="str">
        <f>IF(AND(M1936="",M1937="",M1938="",M1939=""),"",IF(OR(C1928=1,C1928=2),SUM(M1936:M1938),SUM(M1936:M1939)))</f>
        <v/>
      </c>
      <c r="N1940" s="120" t="str">
        <f>IF(AND(N1936="",N1937="",N1938="",N1939=""),"",IF(OR(C1928=1,C1928=2),SUM(N1936:N1938),SUM(N1936:N1939)))</f>
        <v/>
      </c>
      <c r="O1940" s="120" t="str">
        <f>IF(AND(O1936="",O1937="",O1938="",O1939=""),"",IF(OR(C1928=1,C1928=2),SUM(O1936:O1938),SUM(O1936:O1939)))</f>
        <v/>
      </c>
      <c r="P1940" s="326" t="str">
        <f>IF(OR(N1931="",E1929="",O1940=""),"",IF(O1940&gt;=81%*P1935,"A",IF(O1940&gt;=61%*P1935,"B",IF(O1940&gt;=41%*P1935,"C",IF(O1940&gt;=21%*P1935,"D","E")))))</f>
        <v/>
      </c>
      <c r="Q1940" s="770"/>
      <c r="R1940" s="392" t="s">
        <v>215</v>
      </c>
      <c r="S1940" s="120" t="str">
        <f>IF(AND(S1936="",S1937="",S1938="",S1939=""),"",IF(OR(S1928=1,S1928=2),SUM(S1936:S1938),SUM(S1936:S1939)))</f>
        <v/>
      </c>
      <c r="T1940" s="120" t="str">
        <f>IF(AND(T1936="",T1937="",T1938="",T1939=""),"",IF(OR(S1928=1,S1928=2),SUM(T1936:T1938),SUM(T1936:T1939)))</f>
        <v/>
      </c>
      <c r="U1940" s="120" t="str">
        <f>IF(AND(U1936="",U1937="",U1938="",U1939=""),"",IF(OR(S1928=1,S1928=2),SUM(U1936:U1938),SUM(U1936:U1939)))</f>
        <v/>
      </c>
      <c r="V1940" s="120" t="str">
        <f>IF(AND(V1936="",V1937="",V1938="",V1939=""),"",IF(OR(S1928=1,S1928=2),SUM(V1936:V1938),SUM(V1936:V1939)))</f>
        <v/>
      </c>
      <c r="W1940" s="120" t="str">
        <f>IF(AND(W1936="",W1937="",W1938="",W1939=""),"",IF(OR(S1928=1,S1928=2),SUM(W1936:W1938),SUM(W1936:W1939)))</f>
        <v/>
      </c>
      <c r="X1940" s="120" t="str">
        <f>IF(AND(X1936="",X1937="",X1938="",X1939=""),"",IF(OR(S1928=1,S1928=2),SUM(X1936:X1938),SUM(X1936:X1939)))</f>
        <v/>
      </c>
      <c r="Y1940" s="120" t="str">
        <f>IF(AND(Y1936="",Y1937="",Y1938="",Y1939=""),"",IF(OR(S1928=1,S1928=2),SUM(Y1936:Y1938),SUM(Y1936:Y1939)))</f>
        <v/>
      </c>
      <c r="Z1940" s="120">
        <f>IF(AND(Z1936="",Z1937="",Z1938="",Z1939=""),"",IF(OR(S1928=1,S1928=2),SUM(Z1936:Z1938),SUM(Z1936:Z1939)))</f>
        <v>0</v>
      </c>
      <c r="AA1940" s="120" t="str">
        <f>IF(AND(AA1936="",AA1937="",AA1938="",AA1939=""),"",IF(OR(S1928=1,S1928=2),SUM(AA1936:AA1938),SUM(AA1936:AA1939)))</f>
        <v/>
      </c>
      <c r="AB1940" s="120" t="str">
        <f>IF(AND(AB1936="",AB1937="",AB1938="",AB1939=""),"",IF(OR(S1928=1,S1928=2),SUM(AB1936:AB1938),SUM(AB1936:AB1939)))</f>
        <v/>
      </c>
      <c r="AC1940" s="120" t="str">
        <f>IF(AND(AC1936="",AC1937="",AC1938="",AC1939=""),"",IF(OR(S1928=1,S1928=2),SUM(AC1936:AC1938),SUM(AC1936:AC1939)))</f>
        <v/>
      </c>
      <c r="AD1940" s="120" t="str">
        <f>IF(AND(AD1936="",AD1937="",AD1938="",AD1939=""),"",IF(OR(S1928=1,S1928=2),SUM(AD1936:AD1938),SUM(AD1936:AD1939)))</f>
        <v/>
      </c>
      <c r="AE1940" s="120" t="str">
        <f>IF(AND(AE1936="",AE1937="",AE1938="",AE1939=""),"",IF(OR(S1928=1,S1928=2),SUM(AE1936:AE1938),SUM(AE1936:AE1939)))</f>
        <v/>
      </c>
      <c r="AF1940" s="326" t="str">
        <f>IF(OR(AD1931="",U1929="",AE1940=""),"",IF(AE1940&gt;=81%*AF1935,"A",IF(AE1940&gt;=61%*AF1935,"B",IF(AE1940&gt;=41%*AF1935,"C",IF(AE1940&gt;=21%*AF1935,"D","E")))))</f>
        <v/>
      </c>
    </row>
    <row r="1941" spans="1:32" ht="9" customHeight="1">
      <c r="A1941" s="166" t="str">
        <f>IF(N1931="","",A1940+1)</f>
        <v/>
      </c>
      <c r="B1941" s="737"/>
      <c r="C1941" s="737"/>
      <c r="D1941" s="737"/>
      <c r="E1941" s="737"/>
      <c r="F1941" s="737"/>
      <c r="G1941" s="737"/>
      <c r="H1941" s="737"/>
      <c r="I1941" s="737"/>
      <c r="J1941" s="737"/>
      <c r="K1941" s="737"/>
      <c r="L1941" s="737"/>
      <c r="M1941" s="737"/>
      <c r="N1941" s="737"/>
      <c r="O1941" s="737"/>
      <c r="P1941" s="737"/>
      <c r="Q1941" s="770"/>
      <c r="R1941" s="737"/>
      <c r="S1941" s="737"/>
      <c r="T1941" s="737"/>
      <c r="U1941" s="737"/>
      <c r="V1941" s="737"/>
      <c r="W1941" s="737"/>
      <c r="X1941" s="737"/>
      <c r="Y1941" s="737"/>
      <c r="Z1941" s="737"/>
      <c r="AA1941" s="737"/>
      <c r="AB1941" s="737"/>
      <c r="AC1941" s="737"/>
      <c r="AD1941" s="737"/>
      <c r="AE1941" s="737"/>
      <c r="AF1941" s="737"/>
    </row>
    <row r="1942" spans="1:32" ht="22.5" customHeight="1">
      <c r="A1942" s="166" t="str">
        <f>IF(N1931="","",A1941+1)</f>
        <v/>
      </c>
      <c r="B1942" s="738" t="s">
        <v>213</v>
      </c>
      <c r="C1942" s="738"/>
      <c r="D1942" s="739" t="s">
        <v>229</v>
      </c>
      <c r="E1942" s="740"/>
      <c r="F1942" s="393" t="s">
        <v>186</v>
      </c>
      <c r="G1942" s="738" t="s">
        <v>213</v>
      </c>
      <c r="H1942" s="738"/>
      <c r="I1942" s="739" t="s">
        <v>229</v>
      </c>
      <c r="J1942" s="740"/>
      <c r="K1942" s="393" t="s">
        <v>186</v>
      </c>
      <c r="L1942" s="738" t="s">
        <v>213</v>
      </c>
      <c r="M1942" s="738"/>
      <c r="N1942" s="739" t="s">
        <v>229</v>
      </c>
      <c r="O1942" s="740"/>
      <c r="P1942" s="393" t="s">
        <v>186</v>
      </c>
      <c r="Q1942" s="770"/>
      <c r="R1942" s="738" t="s">
        <v>213</v>
      </c>
      <c r="S1942" s="738"/>
      <c r="T1942" s="739" t="s">
        <v>229</v>
      </c>
      <c r="U1942" s="740"/>
      <c r="V1942" s="393" t="s">
        <v>186</v>
      </c>
      <c r="W1942" s="738" t="s">
        <v>213</v>
      </c>
      <c r="X1942" s="738"/>
      <c r="Y1942" s="739" t="s">
        <v>229</v>
      </c>
      <c r="Z1942" s="740"/>
      <c r="AA1942" s="393" t="s">
        <v>186</v>
      </c>
      <c r="AB1942" s="738" t="s">
        <v>213</v>
      </c>
      <c r="AC1942" s="738"/>
      <c r="AD1942" s="739" t="s">
        <v>229</v>
      </c>
      <c r="AE1942" s="740"/>
      <c r="AF1942" s="393" t="s">
        <v>186</v>
      </c>
    </row>
    <row r="1943" spans="1:32" ht="21.75" customHeight="1">
      <c r="A1943" s="166" t="str">
        <f>IF(N1931="","",A1942+1)</f>
        <v/>
      </c>
      <c r="B1943" s="741" t="s">
        <v>221</v>
      </c>
      <c r="C1943" s="742"/>
      <c r="D1943" s="742"/>
      <c r="E1943" s="119" t="str">
        <f>IFERROR(VLOOKUP(N1931,Marks,90,0),"")</f>
        <v/>
      </c>
      <c r="F1943" s="130" t="str">
        <f>IFERROR(VLOOKUP(N1931,Marks,94,0),"")</f>
        <v/>
      </c>
      <c r="G1943" s="741" t="s">
        <v>192</v>
      </c>
      <c r="H1943" s="742"/>
      <c r="I1943" s="742"/>
      <c r="J1943" s="119" t="str">
        <f>IFERROR(VLOOKUP(N1931,Marks,98,0),"")</f>
        <v/>
      </c>
      <c r="K1943" s="130" t="str">
        <f>IFERROR(VLOOKUP(N1931,Marks,102,0),"")</f>
        <v/>
      </c>
      <c r="L1943" s="743" t="s">
        <v>193</v>
      </c>
      <c r="M1943" s="744"/>
      <c r="N1943" s="744"/>
      <c r="O1943" s="119" t="str">
        <f>IFERROR(VLOOKUP(N1931,Marks,106,0),"")</f>
        <v/>
      </c>
      <c r="P1943" s="130" t="str">
        <f>IFERROR(VLOOKUP(N1931,Marks,110,0),"")</f>
        <v/>
      </c>
      <c r="Q1943" s="770"/>
      <c r="R1943" s="740" t="s">
        <v>221</v>
      </c>
      <c r="S1943" s="740"/>
      <c r="T1943" s="740"/>
      <c r="U1943" s="119" t="str">
        <f>IFERROR(VLOOKUP(AD1931,Marks,90,0),"")</f>
        <v/>
      </c>
      <c r="V1943" s="130" t="str">
        <f>IFERROR(VLOOKUP(AD1931,Marks,94,0),"")</f>
        <v/>
      </c>
      <c r="W1943" s="740" t="s">
        <v>192</v>
      </c>
      <c r="X1943" s="740"/>
      <c r="Y1943" s="740"/>
      <c r="Z1943" s="119" t="str">
        <f>IFERROR(VLOOKUP(AD1931,Marks,98,0),"")</f>
        <v/>
      </c>
      <c r="AA1943" s="130" t="str">
        <f>IFERROR(VLOOKUP(AD1931,Marks,102,0),"")</f>
        <v/>
      </c>
      <c r="AB1943" s="745" t="s">
        <v>193</v>
      </c>
      <c r="AC1943" s="745"/>
      <c r="AD1943" s="745"/>
      <c r="AE1943" s="119" t="str">
        <f>IFERROR(VLOOKUP(AD1931,Marks,106,0),"")</f>
        <v/>
      </c>
      <c r="AF1943" s="130" t="str">
        <f>IFERROR(VLOOKUP(AD1931,Marks,110,0),"")</f>
        <v/>
      </c>
    </row>
    <row r="1944" spans="1:32" ht="21" customHeight="1">
      <c r="A1944" s="166" t="str">
        <f>IF(N1931="","",A1943+1)</f>
        <v/>
      </c>
      <c r="B1944" s="732" t="s">
        <v>216</v>
      </c>
      <c r="C1944" s="732"/>
      <c r="D1944" s="732"/>
      <c r="E1944" s="746" t="str">
        <f>IFERROR(VLOOKUP(N1931,Marks,116,0),"")</f>
        <v/>
      </c>
      <c r="F1944" s="746"/>
      <c r="G1944" s="746"/>
      <c r="H1944" s="746"/>
      <c r="I1944" s="732" t="s">
        <v>217</v>
      </c>
      <c r="J1944" s="732"/>
      <c r="K1944" s="732"/>
      <c r="L1944" s="732"/>
      <c r="M1944" s="747" t="str">
        <f>IFERROR(VLOOKUP(N1931,Marks,117,0),"")</f>
        <v/>
      </c>
      <c r="N1944" s="747"/>
      <c r="O1944" s="747"/>
      <c r="P1944" s="747"/>
      <c r="Q1944" s="770"/>
      <c r="R1944" s="732" t="s">
        <v>216</v>
      </c>
      <c r="S1944" s="732"/>
      <c r="T1944" s="732"/>
      <c r="U1944" s="746" t="str">
        <f>IFERROR(VLOOKUP(AD1931,Marks,116,0),"")</f>
        <v/>
      </c>
      <c r="V1944" s="746"/>
      <c r="W1944" s="746"/>
      <c r="X1944" s="746"/>
      <c r="Y1944" s="732" t="s">
        <v>217</v>
      </c>
      <c r="Z1944" s="732"/>
      <c r="AA1944" s="732"/>
      <c r="AB1944" s="732"/>
      <c r="AC1944" s="747" t="str">
        <f>IFERROR(VLOOKUP(AD1931,Marks,117,0),"")</f>
        <v/>
      </c>
      <c r="AD1944" s="747"/>
      <c r="AE1944" s="747"/>
      <c r="AF1944" s="747"/>
    </row>
    <row r="1945" spans="1:32" ht="21" customHeight="1">
      <c r="A1945" s="166" t="str">
        <f>IF(N1931="","",A1944+1)</f>
        <v/>
      </c>
      <c r="B1945" s="732" t="s">
        <v>218</v>
      </c>
      <c r="C1945" s="732"/>
      <c r="D1945" s="732"/>
      <c r="E1945" s="774" t="str">
        <f>IFERROR(VLOOKUP(N1931,Marks,115,0),"")</f>
        <v/>
      </c>
      <c r="F1945" s="774"/>
      <c r="G1945" s="774"/>
      <c r="H1945" s="774"/>
      <c r="I1945" s="732" t="s">
        <v>219</v>
      </c>
      <c r="J1945" s="732"/>
      <c r="K1945" s="732"/>
      <c r="L1945" s="732"/>
      <c r="M1945" s="733" t="str">
        <f>IFERROR(VLOOKUP(N1931,Marks,112,0),"")</f>
        <v/>
      </c>
      <c r="N1945" s="733"/>
      <c r="O1945" s="733"/>
      <c r="P1945" s="733"/>
      <c r="Q1945" s="770"/>
      <c r="R1945" s="732" t="s">
        <v>218</v>
      </c>
      <c r="S1945" s="732"/>
      <c r="T1945" s="732"/>
      <c r="U1945" s="774" t="str">
        <f>IFERROR(VLOOKUP(AD1931,Marks,115,0),"")</f>
        <v/>
      </c>
      <c r="V1945" s="774"/>
      <c r="W1945" s="774"/>
      <c r="X1945" s="774"/>
      <c r="Y1945" s="732" t="s">
        <v>219</v>
      </c>
      <c r="Z1945" s="732"/>
      <c r="AA1945" s="732"/>
      <c r="AB1945" s="732"/>
      <c r="AC1945" s="733" t="str">
        <f>IFERROR(VLOOKUP(AD1931,Marks,112,0),"")</f>
        <v/>
      </c>
      <c r="AD1945" s="733"/>
      <c r="AE1945" s="733"/>
      <c r="AF1945" s="733"/>
    </row>
    <row r="1946" spans="1:32" ht="21" customHeight="1">
      <c r="A1946" s="166" t="str">
        <f>IF(N1931="","",A1945+1)</f>
        <v/>
      </c>
      <c r="B1946" s="732" t="s">
        <v>220</v>
      </c>
      <c r="C1946" s="732"/>
      <c r="D1946" s="732"/>
      <c r="E1946" s="324" t="str">
        <f>IFERROR(VLOOKUP(N1931,Marks,113,0),"")</f>
        <v/>
      </c>
      <c r="F1946" s="325" t="s">
        <v>341</v>
      </c>
      <c r="G1946" s="734" t="str">
        <f>IF(OR(N1931="",E1929="",O1940=""),"",IF(O1940&gt;=81%*P1935,"A",IF(O1940&gt;=61%*P1935,"B",IF(O1940&gt;=41%*P1935,"C",IF(O1940&gt;=21%*P1935,"D","E")))))</f>
        <v/>
      </c>
      <c r="H1946" s="734"/>
      <c r="I1946" s="732" t="s">
        <v>222</v>
      </c>
      <c r="J1946" s="732"/>
      <c r="K1946" s="732"/>
      <c r="L1946" s="732"/>
      <c r="M1946" s="769" t="str">
        <f>IFERROR(VLOOKUP(N1931,Marks,114,0),"")</f>
        <v/>
      </c>
      <c r="N1946" s="769"/>
      <c r="O1946" s="769"/>
      <c r="P1946" s="769"/>
      <c r="Q1946" s="770"/>
      <c r="R1946" s="732" t="s">
        <v>220</v>
      </c>
      <c r="S1946" s="732"/>
      <c r="T1946" s="732"/>
      <c r="U1946" s="324" t="str">
        <f>IFERROR(VLOOKUP(AD1931,Marks,113,0),"")</f>
        <v/>
      </c>
      <c r="V1946" s="325" t="s">
        <v>341</v>
      </c>
      <c r="W1946" s="734" t="str">
        <f>IF(OR(AD1931="",U1929="",AE1940=""),"",IF(AE1940&gt;=81%*AF1935,"A",IF(AE1940&gt;=61%*AF1935,"B",IF(AE1940&gt;=41%*AF1935,"C",IF(AE1940&gt;=21%*AF1935,"D","E")))))</f>
        <v/>
      </c>
      <c r="X1946" s="734"/>
      <c r="Y1946" s="732" t="s">
        <v>222</v>
      </c>
      <c r="Z1946" s="732"/>
      <c r="AA1946" s="732"/>
      <c r="AB1946" s="732"/>
      <c r="AC1946" s="769" t="str">
        <f>IFERROR(VLOOKUP(AD1931,Marks,114,0),"")</f>
        <v/>
      </c>
      <c r="AD1946" s="769"/>
      <c r="AE1946" s="769"/>
      <c r="AF1946" s="769"/>
    </row>
    <row r="1947" spans="1:32" ht="21" customHeight="1">
      <c r="A1947" s="166" t="str">
        <f>IF(N1931="","",A1946+1)</f>
        <v/>
      </c>
      <c r="B1947" s="768" t="s">
        <v>228</v>
      </c>
      <c r="C1947" s="768"/>
      <c r="D1947" s="768"/>
      <c r="E1947" s="735">
        <f>'Master sheet'!$C$10</f>
        <v>44697</v>
      </c>
      <c r="F1947" s="735"/>
      <c r="G1947" s="735"/>
      <c r="H1947" s="318"/>
      <c r="I1947" s="121"/>
      <c r="J1947" s="121"/>
      <c r="K1947" s="76"/>
      <c r="L1947" s="121"/>
      <c r="M1947" s="121"/>
      <c r="N1947" s="121"/>
      <c r="O1947" s="121"/>
      <c r="P1947" s="121"/>
      <c r="Q1947" s="770"/>
      <c r="R1947" s="768" t="s">
        <v>228</v>
      </c>
      <c r="S1947" s="768"/>
      <c r="T1947" s="768"/>
      <c r="U1947" s="735">
        <f>'Master sheet'!$C$10</f>
        <v>44697</v>
      </c>
      <c r="V1947" s="735"/>
      <c r="W1947" s="735"/>
      <c r="X1947" s="121"/>
      <c r="Y1947" s="121"/>
      <c r="Z1947" s="121"/>
      <c r="AA1947" s="76"/>
      <c r="AB1947" s="121"/>
      <c r="AC1947" s="121"/>
      <c r="AD1947" s="121"/>
      <c r="AE1947" s="121"/>
      <c r="AF1947" s="121"/>
    </row>
    <row r="1948" spans="1:32" ht="43.5" customHeight="1">
      <c r="A1948" s="166" t="str">
        <f>IF(N1931="","",A1947+1)</f>
        <v/>
      </c>
      <c r="B1948" s="755" t="str">
        <f>IF(AND(C1928=1),CONCATENATE("( ",UPPER('Master sheet'!$F$10)," )"),IF(AND(C1928=2),CONCATENATE("( ",UPPER('Master sheet'!$F$18)," )"),IF(AND(C1928=3),CONCATENATE("( ",UPPER('Master sheet'!$J$10)," )"),IF(AND(C1928=4),CONCATENATE("( ",UPPER('Master sheet'!$J$18)," )"),""))))</f>
        <v/>
      </c>
      <c r="C1948" s="755"/>
      <c r="D1948" s="755"/>
      <c r="E1948" s="755"/>
      <c r="F1948" s="756" t="str">
        <f>IF(AND(N1931=""),"",CONCATENATE("(",'Master sheet'!$C$14," )"))</f>
        <v/>
      </c>
      <c r="G1948" s="756"/>
      <c r="H1948" s="756"/>
      <c r="I1948" s="756"/>
      <c r="J1948" s="756"/>
      <c r="K1948" s="756" t="str">
        <f>IF(AND(N1931=""),"",CONCATENATE("(",'Master sheet'!$C$12," )"))</f>
        <v/>
      </c>
      <c r="L1948" s="756"/>
      <c r="M1948" s="756"/>
      <c r="N1948" s="756"/>
      <c r="O1948" s="756"/>
      <c r="P1948" s="756"/>
      <c r="Q1948" s="770"/>
      <c r="R1948" s="755" t="str">
        <f>IF(AND(S1928=1),CONCATENATE("( ",UPPER('Master sheet'!$F$10)," )"),IF(AND(S1928=2),CONCATENATE("( ",UPPER('Master sheet'!$F$18)," )"),IF(AND(S1928=3),CONCATENATE("( ",UPPER('Master sheet'!$J$10)," )"),IF(AND(S1928=4),CONCATENATE("( ",UPPER('Master sheet'!$J$18)," )"),""))))</f>
        <v/>
      </c>
      <c r="S1948" s="755"/>
      <c r="T1948" s="755"/>
      <c r="U1948" s="755"/>
      <c r="V1948" s="756" t="str">
        <f>IF(AND(AD1931=""),"",CONCATENATE("(",'Master sheet'!$C$14," )"))</f>
        <v/>
      </c>
      <c r="W1948" s="756"/>
      <c r="X1948" s="756"/>
      <c r="Y1948" s="756"/>
      <c r="Z1948" s="756"/>
      <c r="AA1948" s="756" t="str">
        <f>IF(AND(AD1931=""),"",CONCATENATE("(",'Master sheet'!$C$12," )"))</f>
        <v/>
      </c>
      <c r="AB1948" s="756"/>
      <c r="AC1948" s="756"/>
      <c r="AD1948" s="756"/>
      <c r="AE1948" s="756"/>
      <c r="AF1948" s="756"/>
    </row>
    <row r="1949" spans="1:32" ht="21.75" customHeight="1">
      <c r="A1949" s="166" t="str">
        <f>IF(N1931="","",A1948+1)</f>
        <v/>
      </c>
      <c r="B1949" s="757" t="s">
        <v>223</v>
      </c>
      <c r="C1949" s="757"/>
      <c r="D1949" s="757"/>
      <c r="E1949" s="757"/>
      <c r="F1949" s="758" t="s">
        <v>224</v>
      </c>
      <c r="G1949" s="758"/>
      <c r="H1949" s="758"/>
      <c r="I1949" s="758"/>
      <c r="J1949" s="758"/>
      <c r="K1949" s="757" t="s">
        <v>225</v>
      </c>
      <c r="L1949" s="757"/>
      <c r="M1949" s="757"/>
      <c r="N1949" s="757"/>
      <c r="O1949" s="757"/>
      <c r="P1949" s="757"/>
      <c r="Q1949" s="770"/>
      <c r="R1949" s="757" t="s">
        <v>223</v>
      </c>
      <c r="S1949" s="757"/>
      <c r="T1949" s="757"/>
      <c r="U1949" s="757"/>
      <c r="V1949" s="758" t="s">
        <v>224</v>
      </c>
      <c r="W1949" s="758"/>
      <c r="X1949" s="758"/>
      <c r="Y1949" s="758"/>
      <c r="Z1949" s="758"/>
      <c r="AA1949" s="757" t="s">
        <v>225</v>
      </c>
      <c r="AB1949" s="757"/>
      <c r="AC1949" s="757"/>
      <c r="AD1949" s="757"/>
      <c r="AE1949" s="757"/>
      <c r="AF1949" s="757"/>
    </row>
    <row r="1951" spans="1:32" ht="21.9" customHeight="1">
      <c r="A1951" s="165" t="str">
        <f>IF(N1957="","",1)</f>
        <v/>
      </c>
      <c r="B1951" s="759" t="s">
        <v>203</v>
      </c>
      <c r="C1951" s="759"/>
      <c r="D1951" s="759"/>
      <c r="E1951" s="759"/>
      <c r="F1951" s="759"/>
      <c r="G1951" s="759"/>
      <c r="H1951" s="759"/>
      <c r="I1951" s="759"/>
      <c r="J1951" s="759"/>
      <c r="K1951" s="759"/>
      <c r="L1951" s="759"/>
      <c r="M1951" s="759"/>
      <c r="N1951" s="759"/>
      <c r="O1951" s="759"/>
      <c r="P1951" s="759"/>
      <c r="Q1951" s="770" t="s">
        <v>249</v>
      </c>
      <c r="R1951" s="759" t="s">
        <v>203</v>
      </c>
      <c r="S1951" s="759"/>
      <c r="T1951" s="759"/>
      <c r="U1951" s="759"/>
      <c r="V1951" s="759"/>
      <c r="W1951" s="759"/>
      <c r="X1951" s="759"/>
      <c r="Y1951" s="759"/>
      <c r="Z1951" s="759"/>
      <c r="AA1951" s="759"/>
      <c r="AB1951" s="759"/>
      <c r="AC1951" s="759"/>
      <c r="AD1951" s="759"/>
      <c r="AE1951" s="759"/>
      <c r="AF1951" s="759"/>
    </row>
    <row r="1952" spans="1:32" ht="21.9" customHeight="1">
      <c r="A1952" s="166" t="str">
        <f>IF(N1957="","",A1951+1)</f>
        <v/>
      </c>
      <c r="B1952" s="771" t="s">
        <v>204</v>
      </c>
      <c r="C1952" s="771"/>
      <c r="D1952" s="771"/>
      <c r="E1952" s="771"/>
      <c r="F1952" s="771"/>
      <c r="G1952" s="771"/>
      <c r="H1952" s="771"/>
      <c r="I1952" s="771"/>
      <c r="J1952" s="771"/>
      <c r="K1952" s="771"/>
      <c r="L1952" s="771"/>
      <c r="M1952" s="771"/>
      <c r="N1952" s="771"/>
      <c r="O1952" s="771"/>
      <c r="P1952" s="771"/>
      <c r="Q1952" s="770"/>
      <c r="R1952" s="771" t="s">
        <v>204</v>
      </c>
      <c r="S1952" s="771"/>
      <c r="T1952" s="771"/>
      <c r="U1952" s="771"/>
      <c r="V1952" s="771"/>
      <c r="W1952" s="771"/>
      <c r="X1952" s="771"/>
      <c r="Y1952" s="771"/>
      <c r="Z1952" s="771"/>
      <c r="AA1952" s="771"/>
      <c r="AB1952" s="771"/>
      <c r="AC1952" s="771"/>
      <c r="AD1952" s="771"/>
      <c r="AE1952" s="771"/>
      <c r="AF1952" s="771"/>
    </row>
    <row r="1953" spans="1:32" ht="21.9" customHeight="1">
      <c r="A1953" s="166" t="str">
        <f>IF(N1957="","",A1952+1)</f>
        <v/>
      </c>
      <c r="B1953" s="772" t="s">
        <v>168</v>
      </c>
      <c r="C1953" s="772"/>
      <c r="D1953" s="772"/>
      <c r="E1953" s="773" t="str">
        <f>IF(AND(N1957=""),"",'Result Sheet'!$F$2)</f>
        <v/>
      </c>
      <c r="F1953" s="773"/>
      <c r="G1953" s="773"/>
      <c r="H1953" s="773"/>
      <c r="I1953" s="773"/>
      <c r="J1953" s="773"/>
      <c r="K1953" s="773"/>
      <c r="L1953" s="773"/>
      <c r="M1953" s="773"/>
      <c r="N1953" s="773"/>
      <c r="O1953" s="773"/>
      <c r="P1953" s="773"/>
      <c r="Q1953" s="770"/>
      <c r="R1953" s="772" t="s">
        <v>168</v>
      </c>
      <c r="S1953" s="772"/>
      <c r="T1953" s="772"/>
      <c r="U1953" s="773" t="str">
        <f>IF(AND(AD1957=""),"",'Result Sheet'!$F$2)</f>
        <v/>
      </c>
      <c r="V1953" s="773"/>
      <c r="W1953" s="773"/>
      <c r="X1953" s="773"/>
      <c r="Y1953" s="773"/>
      <c r="Z1953" s="773"/>
      <c r="AA1953" s="773"/>
      <c r="AB1953" s="773"/>
      <c r="AC1953" s="773"/>
      <c r="AD1953" s="773"/>
      <c r="AE1953" s="773"/>
      <c r="AF1953" s="773"/>
    </row>
    <row r="1954" spans="1:32" ht="21.9" customHeight="1">
      <c r="A1954" s="166" t="str">
        <f>IF(N1957="","",A1953+1)</f>
        <v/>
      </c>
      <c r="B1954" s="164" t="s">
        <v>169</v>
      </c>
      <c r="C1954" s="748" t="str">
        <f>IFERROR(VLOOKUP(N1957,Marks,2,0),"")</f>
        <v/>
      </c>
      <c r="D1954" s="748"/>
      <c r="E1954" s="766" t="s">
        <v>212</v>
      </c>
      <c r="F1954" s="766"/>
      <c r="G1954" s="766"/>
      <c r="H1954" s="748" t="str">
        <f>IFERROR(VLOOKUP(N1957,Marks,3,0),"")</f>
        <v/>
      </c>
      <c r="I1954" s="748"/>
      <c r="J1954" s="749" t="s">
        <v>205</v>
      </c>
      <c r="K1954" s="749"/>
      <c r="L1954" s="749"/>
      <c r="M1954" s="749"/>
      <c r="N1954" s="750" t="str">
        <f>IF(AND(N1957=""),"",'Marks Entry 1st'!$I$2)</f>
        <v/>
      </c>
      <c r="O1954" s="750"/>
      <c r="P1954" s="750"/>
      <c r="Q1954" s="770"/>
      <c r="R1954" s="164" t="s">
        <v>169</v>
      </c>
      <c r="S1954" s="748" t="str">
        <f>IFERROR(VLOOKUP(AD1957,Marks,2,0),"")</f>
        <v/>
      </c>
      <c r="T1954" s="748"/>
      <c r="U1954" s="766" t="s">
        <v>212</v>
      </c>
      <c r="V1954" s="766"/>
      <c r="W1954" s="766"/>
      <c r="X1954" s="748" t="str">
        <f>IFERROR(VLOOKUP(AD1957,Marks,3,0),"")</f>
        <v/>
      </c>
      <c r="Y1954" s="748"/>
      <c r="Z1954" s="749" t="s">
        <v>205</v>
      </c>
      <c r="AA1954" s="749"/>
      <c r="AB1954" s="749"/>
      <c r="AC1954" s="749"/>
      <c r="AD1954" s="750" t="str">
        <f>IF(AND(AD1957=""),"",'Marks Entry 1st'!$I$2)</f>
        <v/>
      </c>
      <c r="AE1954" s="750"/>
      <c r="AF1954" s="750"/>
    </row>
    <row r="1955" spans="1:32" ht="21.9" customHeight="1">
      <c r="A1955" s="166" t="str">
        <f>IF(N1957="","",A1954+1)</f>
        <v/>
      </c>
      <c r="B1955" s="751" t="s">
        <v>206</v>
      </c>
      <c r="C1955" s="751"/>
      <c r="D1955" s="751"/>
      <c r="E1955" s="752" t="str">
        <f>IFERROR(VLOOKUP(N1957,Marks,6,0),"")</f>
        <v/>
      </c>
      <c r="F1955" s="752"/>
      <c r="G1955" s="752"/>
      <c r="H1955" s="752"/>
      <c r="I1955" s="752"/>
      <c r="J1955" s="753" t="s">
        <v>209</v>
      </c>
      <c r="K1955" s="753"/>
      <c r="L1955" s="753"/>
      <c r="M1955" s="753"/>
      <c r="N1955" s="754" t="str">
        <f>IFERROR(VLOOKUP(N1957,Marks,5,0),"")</f>
        <v/>
      </c>
      <c r="O1955" s="754"/>
      <c r="P1955" s="754"/>
      <c r="Q1955" s="770"/>
      <c r="R1955" s="751" t="s">
        <v>206</v>
      </c>
      <c r="S1955" s="751"/>
      <c r="T1955" s="751"/>
      <c r="U1955" s="752" t="str">
        <f>IFERROR(VLOOKUP(AD1957,Marks,6,0),"")</f>
        <v/>
      </c>
      <c r="V1955" s="752"/>
      <c r="W1955" s="752"/>
      <c r="X1955" s="752"/>
      <c r="Y1955" s="752"/>
      <c r="Z1955" s="753" t="s">
        <v>209</v>
      </c>
      <c r="AA1955" s="753"/>
      <c r="AB1955" s="753"/>
      <c r="AC1955" s="753"/>
      <c r="AD1955" s="754" t="str">
        <f>IFERROR(VLOOKUP(AD1957,Marks,5,0),"")</f>
        <v/>
      </c>
      <c r="AE1955" s="754"/>
      <c r="AF1955" s="754"/>
    </row>
    <row r="1956" spans="1:32" ht="21.9" customHeight="1">
      <c r="A1956" s="166" t="str">
        <f>IF(N1957="","",A1955+1)</f>
        <v/>
      </c>
      <c r="B1956" s="751" t="s">
        <v>207</v>
      </c>
      <c r="C1956" s="751"/>
      <c r="D1956" s="751"/>
      <c r="E1956" s="752" t="str">
        <f>IFERROR(VLOOKUP(N1957,Marks,7,0),"")</f>
        <v/>
      </c>
      <c r="F1956" s="752"/>
      <c r="G1956" s="752"/>
      <c r="H1956" s="752"/>
      <c r="I1956" s="752"/>
      <c r="J1956" s="753" t="s">
        <v>210</v>
      </c>
      <c r="K1956" s="753"/>
      <c r="L1956" s="753"/>
      <c r="M1956" s="753"/>
      <c r="N1956" s="767" t="str">
        <f>IFERROR(VLOOKUP(N1957,Marks,4,0),"")</f>
        <v/>
      </c>
      <c r="O1956" s="767"/>
      <c r="P1956" s="767"/>
      <c r="Q1956" s="770"/>
      <c r="R1956" s="751" t="s">
        <v>207</v>
      </c>
      <c r="S1956" s="751"/>
      <c r="T1956" s="751"/>
      <c r="U1956" s="752" t="str">
        <f>IFERROR(VLOOKUP(AD1957,Marks,7,0),"")</f>
        <v/>
      </c>
      <c r="V1956" s="752"/>
      <c r="W1956" s="752"/>
      <c r="X1956" s="752"/>
      <c r="Y1956" s="752"/>
      <c r="Z1956" s="753" t="s">
        <v>210</v>
      </c>
      <c r="AA1956" s="753"/>
      <c r="AB1956" s="753"/>
      <c r="AC1956" s="753"/>
      <c r="AD1956" s="767" t="str">
        <f>IFERROR(VLOOKUP(AD1957,Marks,4,0),"")</f>
        <v/>
      </c>
      <c r="AE1956" s="767"/>
      <c r="AF1956" s="767"/>
    </row>
    <row r="1957" spans="1:32" ht="21.9" customHeight="1">
      <c r="A1957" s="166" t="str">
        <f>IF(N1957="","",A1956+1)</f>
        <v/>
      </c>
      <c r="B1957" s="751" t="s">
        <v>208</v>
      </c>
      <c r="C1957" s="751"/>
      <c r="D1957" s="751"/>
      <c r="E1957" s="752" t="str">
        <f>IFERROR(VLOOKUP(N1957,Marks,8,0),"")</f>
        <v/>
      </c>
      <c r="F1957" s="752"/>
      <c r="G1957" s="752"/>
      <c r="H1957" s="752"/>
      <c r="I1957" s="752"/>
      <c r="J1957" s="753" t="s">
        <v>211</v>
      </c>
      <c r="K1957" s="753"/>
      <c r="L1957" s="753"/>
      <c r="M1957" s="753"/>
      <c r="N1957" s="760" t="str">
        <f>IF(AD1931="","",IF(AND(AD1931+1&gt;$AN$6),"",AD1931+1))</f>
        <v/>
      </c>
      <c r="O1957" s="760"/>
      <c r="P1957" s="760"/>
      <c r="Q1957" s="770"/>
      <c r="R1957" s="751" t="s">
        <v>208</v>
      </c>
      <c r="S1957" s="751"/>
      <c r="T1957" s="751"/>
      <c r="U1957" s="752" t="str">
        <f>IFERROR(VLOOKUP(AD1957,Marks,8,0),"")</f>
        <v/>
      </c>
      <c r="V1957" s="752"/>
      <c r="W1957" s="752"/>
      <c r="X1957" s="752"/>
      <c r="Y1957" s="752"/>
      <c r="Z1957" s="753" t="s">
        <v>211</v>
      </c>
      <c r="AA1957" s="753"/>
      <c r="AB1957" s="753"/>
      <c r="AC1957" s="753"/>
      <c r="AD1957" s="761" t="str">
        <f>IF(N1957="","",IF(AND(N1957+1&gt;$AN$6),"",N1957+1))</f>
        <v/>
      </c>
      <c r="AE1957" s="761"/>
      <c r="AF1957" s="761"/>
    </row>
    <row r="1958" spans="1:32" ht="9" customHeight="1">
      <c r="A1958" s="166" t="str">
        <f>IF(N1957="","",A1957+1)</f>
        <v/>
      </c>
      <c r="B1958" s="123"/>
      <c r="C1958" s="123"/>
      <c r="D1958" s="123"/>
      <c r="E1958" s="124"/>
      <c r="F1958" s="124"/>
      <c r="G1958" s="124"/>
      <c r="H1958" s="123"/>
      <c r="I1958" s="123"/>
      <c r="J1958" s="125"/>
      <c r="K1958" s="125"/>
      <c r="L1958" s="125"/>
      <c r="M1958" s="76"/>
      <c r="N1958" s="76"/>
      <c r="O1958" s="76"/>
      <c r="P1958" s="76"/>
      <c r="Q1958" s="770"/>
      <c r="R1958" s="123"/>
      <c r="S1958" s="123"/>
      <c r="T1958" s="123"/>
      <c r="U1958" s="124"/>
      <c r="V1958" s="124"/>
      <c r="W1958" s="124"/>
      <c r="X1958" s="123"/>
      <c r="Y1958" s="123"/>
      <c r="Z1958" s="125"/>
      <c r="AA1958" s="125"/>
      <c r="AB1958" s="125"/>
      <c r="AC1958" s="76"/>
      <c r="AD1958" s="76"/>
      <c r="AE1958" s="76"/>
      <c r="AF1958" s="76"/>
    </row>
    <row r="1959" spans="1:32" ht="21" customHeight="1">
      <c r="A1959" s="166" t="str">
        <f>IF(N1957="","",A1958+1)</f>
        <v/>
      </c>
      <c r="B1959" s="762" t="s">
        <v>213</v>
      </c>
      <c r="C1959" s="610" t="s">
        <v>214</v>
      </c>
      <c r="D1959" s="610"/>
      <c r="E1959" s="610"/>
      <c r="F1959" s="763" t="s">
        <v>13</v>
      </c>
      <c r="G1959" s="764"/>
      <c r="H1959" s="764"/>
      <c r="I1959" s="765"/>
      <c r="J1959" s="613" t="s">
        <v>184</v>
      </c>
      <c r="K1959" s="614" t="s">
        <v>167</v>
      </c>
      <c r="L1959" s="615"/>
      <c r="M1959" s="615"/>
      <c r="N1959" s="616"/>
      <c r="O1959" s="580" t="s">
        <v>185</v>
      </c>
      <c r="P1959" s="581" t="s">
        <v>186</v>
      </c>
      <c r="Q1959" s="770"/>
      <c r="R1959" s="762" t="s">
        <v>213</v>
      </c>
      <c r="S1959" s="610" t="s">
        <v>214</v>
      </c>
      <c r="T1959" s="610"/>
      <c r="U1959" s="610"/>
      <c r="V1959" s="763" t="s">
        <v>13</v>
      </c>
      <c r="W1959" s="764"/>
      <c r="X1959" s="764"/>
      <c r="Y1959" s="765"/>
      <c r="Z1959" s="613" t="s">
        <v>184</v>
      </c>
      <c r="AA1959" s="614" t="s">
        <v>167</v>
      </c>
      <c r="AB1959" s="615"/>
      <c r="AC1959" s="615"/>
      <c r="AD1959" s="616"/>
      <c r="AE1959" s="580" t="s">
        <v>185</v>
      </c>
      <c r="AF1959" s="581" t="s">
        <v>186</v>
      </c>
    </row>
    <row r="1960" spans="1:32" ht="90.75" customHeight="1">
      <c r="A1960" s="166" t="str">
        <f>IF(N1957="","",A1959+1)</f>
        <v/>
      </c>
      <c r="B1960" s="762"/>
      <c r="C1960" s="171" t="s">
        <v>11</v>
      </c>
      <c r="D1960" s="171" t="s">
        <v>180</v>
      </c>
      <c r="E1960" s="171" t="s">
        <v>108</v>
      </c>
      <c r="F1960" s="171" t="s">
        <v>182</v>
      </c>
      <c r="G1960" s="171" t="s">
        <v>183</v>
      </c>
      <c r="H1960" s="305" t="s">
        <v>10</v>
      </c>
      <c r="I1960" s="171" t="s">
        <v>108</v>
      </c>
      <c r="J1960" s="613"/>
      <c r="K1960" s="172" t="s">
        <v>182</v>
      </c>
      <c r="L1960" s="172" t="s">
        <v>183</v>
      </c>
      <c r="M1960" s="173" t="s">
        <v>10</v>
      </c>
      <c r="N1960" s="171" t="s">
        <v>108</v>
      </c>
      <c r="O1960" s="580"/>
      <c r="P1960" s="736"/>
      <c r="Q1960" s="770"/>
      <c r="R1960" s="762"/>
      <c r="S1960" s="171" t="s">
        <v>11</v>
      </c>
      <c r="T1960" s="171" t="s">
        <v>180</v>
      </c>
      <c r="U1960" s="171" t="s">
        <v>108</v>
      </c>
      <c r="V1960" s="171" t="s">
        <v>182</v>
      </c>
      <c r="W1960" s="171" t="s">
        <v>183</v>
      </c>
      <c r="X1960" s="305" t="s">
        <v>10</v>
      </c>
      <c r="Y1960" s="171" t="s">
        <v>108</v>
      </c>
      <c r="Z1960" s="613"/>
      <c r="AA1960" s="172" t="s">
        <v>182</v>
      </c>
      <c r="AB1960" s="172" t="s">
        <v>183</v>
      </c>
      <c r="AC1960" s="173" t="s">
        <v>10</v>
      </c>
      <c r="AD1960" s="171" t="s">
        <v>108</v>
      </c>
      <c r="AE1960" s="580"/>
      <c r="AF1960" s="736">
        <v>0</v>
      </c>
    </row>
    <row r="1961" spans="1:32" ht="18.75" customHeight="1">
      <c r="A1961" s="166" t="str">
        <f>IF(N1957="","",A1960+1)</f>
        <v/>
      </c>
      <c r="B1961" s="762"/>
      <c r="C1961" s="390">
        <v>20</v>
      </c>
      <c r="D1961" s="390">
        <v>20</v>
      </c>
      <c r="E1961" s="116">
        <v>40</v>
      </c>
      <c r="F1961" s="390">
        <v>30</v>
      </c>
      <c r="G1961" s="390">
        <v>18</v>
      </c>
      <c r="H1961" s="390">
        <v>12</v>
      </c>
      <c r="I1961" s="116">
        <v>60</v>
      </c>
      <c r="J1961" s="118">
        <v>100</v>
      </c>
      <c r="K1961" s="390">
        <v>50</v>
      </c>
      <c r="L1961" s="390">
        <v>30</v>
      </c>
      <c r="M1961" s="390">
        <v>20</v>
      </c>
      <c r="N1961" s="116">
        <v>100</v>
      </c>
      <c r="O1961" s="118">
        <v>200</v>
      </c>
      <c r="P1961" s="775" t="str">
        <f>IF(AND(N1957="",C1954="",E1955="",N1955=""),"",IF(OR(C1954=1,C1954=2),600,800))</f>
        <v/>
      </c>
      <c r="Q1961" s="770"/>
      <c r="R1961" s="762"/>
      <c r="S1961" s="390">
        <v>20</v>
      </c>
      <c r="T1961" s="390">
        <v>20</v>
      </c>
      <c r="U1961" s="116">
        <v>40</v>
      </c>
      <c r="V1961" s="390">
        <v>30</v>
      </c>
      <c r="W1961" s="390">
        <v>18</v>
      </c>
      <c r="X1961" s="390">
        <v>12</v>
      </c>
      <c r="Y1961" s="116">
        <v>60</v>
      </c>
      <c r="Z1961" s="118">
        <v>100</v>
      </c>
      <c r="AA1961" s="390">
        <v>50</v>
      </c>
      <c r="AB1961" s="390">
        <v>30</v>
      </c>
      <c r="AC1961" s="390">
        <v>20</v>
      </c>
      <c r="AD1961" s="116">
        <v>100</v>
      </c>
      <c r="AE1961" s="118">
        <v>200</v>
      </c>
      <c r="AF1961" s="775" t="str">
        <f>IF(AND(AD1957="",S1954="",U1955="",AD1955=""),"",IF(OR(S1954=1,S1954=2),600,800))</f>
        <v/>
      </c>
    </row>
    <row r="1962" spans="1:32" ht="21" customHeight="1">
      <c r="A1962" s="166" t="str">
        <f>IF(N1957="","",A1961+1)</f>
        <v/>
      </c>
      <c r="B1962" s="122" t="str">
        <f>'Result Sheet'!$L$4</f>
        <v xml:space="preserve">हिन्दी </v>
      </c>
      <c r="C1962" s="391" t="str">
        <f>IFERROR(VLOOKUP(N1957,Marks,11,0),"")</f>
        <v/>
      </c>
      <c r="D1962" s="391" t="str">
        <f>IFERROR(VLOOKUP(N1957,Marks,12,0),"")</f>
        <v/>
      </c>
      <c r="E1962" s="117" t="str">
        <f>IFERROR(VLOOKUP(N1957,Marks,13,0),"")</f>
        <v/>
      </c>
      <c r="F1962" s="391" t="str">
        <f>IFERROR(VLOOKUP(N1957,Marks,14,0),"")</f>
        <v/>
      </c>
      <c r="G1962" s="391" t="str">
        <f>IFERROR(VLOOKUP(N1957,Marks,15,0),"")</f>
        <v/>
      </c>
      <c r="H1962" s="391" t="str">
        <f>IFERROR(VLOOKUP(N1957,Marks,16,0),"")</f>
        <v/>
      </c>
      <c r="I1962" s="117" t="str">
        <f>IFERROR(VLOOKUP(N1957,Marks,17,0),"")</f>
        <v/>
      </c>
      <c r="J1962" s="119">
        <f>IFERROR(VLOOKUP(N1957,Marks,18,0),"")</f>
        <v>0</v>
      </c>
      <c r="K1962" s="391" t="str">
        <f>IFERROR(VLOOKUP(N1957,Marks,19,0),"")</f>
        <v/>
      </c>
      <c r="L1962" s="391" t="str">
        <f>IFERROR(VLOOKUP(N1957,Marks,20,0),"")</f>
        <v/>
      </c>
      <c r="M1962" s="391" t="str">
        <f>IFERROR(VLOOKUP(N1957,Marks,21,0),"")</f>
        <v/>
      </c>
      <c r="N1962" s="117" t="str">
        <f>IFERROR(VLOOKUP(N1957,Marks,22,0),"")</f>
        <v/>
      </c>
      <c r="O1962" s="119" t="str">
        <f>IFERROR(VLOOKUP(N1957,Marks,23,0),"")</f>
        <v/>
      </c>
      <c r="P1962" s="323" t="str">
        <f>IFERROR(VLOOKUP(N1957,Marks,29,0),"")</f>
        <v/>
      </c>
      <c r="Q1962" s="770"/>
      <c r="R1962" s="122" t="str">
        <f>'Result Sheet'!$L$4</f>
        <v xml:space="preserve">हिन्दी </v>
      </c>
      <c r="S1962" s="391" t="str">
        <f>IFERROR(VLOOKUP(AD1957,Marks,11,0),"")</f>
        <v/>
      </c>
      <c r="T1962" s="391" t="str">
        <f>IFERROR(VLOOKUP(AD1957,Marks,12,0),"")</f>
        <v/>
      </c>
      <c r="U1962" s="117" t="str">
        <f>IFERROR(VLOOKUP(AD1957,Marks,13,0),"")</f>
        <v/>
      </c>
      <c r="V1962" s="391" t="str">
        <f>IFERROR(VLOOKUP(AD1957,Marks,14,0),"")</f>
        <v/>
      </c>
      <c r="W1962" s="391" t="str">
        <f>IFERROR(VLOOKUP(AD1957,Marks,15,0),"")</f>
        <v/>
      </c>
      <c r="X1962" s="391" t="str">
        <f>IFERROR(VLOOKUP(AD1957,Marks,16,0),"")</f>
        <v/>
      </c>
      <c r="Y1962" s="117" t="str">
        <f>IFERROR(VLOOKUP(AD1957,Marks,17,0),"")</f>
        <v/>
      </c>
      <c r="Z1962" s="119">
        <f>IFERROR(VLOOKUP(AD1957,Marks,18,0),"")</f>
        <v>0</v>
      </c>
      <c r="AA1962" s="391" t="str">
        <f>IFERROR(VLOOKUP(AD1957,Marks,19,0),"")</f>
        <v/>
      </c>
      <c r="AB1962" s="391" t="str">
        <f>IFERROR(VLOOKUP(AD1957,Marks,20,0),"")</f>
        <v/>
      </c>
      <c r="AC1962" s="391" t="str">
        <f>IFERROR(VLOOKUP(AD1957,Marks,21,0),"")</f>
        <v/>
      </c>
      <c r="AD1962" s="117" t="str">
        <f>IFERROR(VLOOKUP(AD1957,Marks,22,0),"")</f>
        <v/>
      </c>
      <c r="AE1962" s="119" t="str">
        <f>IFERROR(VLOOKUP(AD1957,Marks,23,0),"")</f>
        <v/>
      </c>
      <c r="AF1962" s="323" t="str">
        <f>IFERROR(VLOOKUP(AD1957,Marks,29,0),"")</f>
        <v/>
      </c>
    </row>
    <row r="1963" spans="1:32" ht="21" customHeight="1">
      <c r="A1963" s="166" t="str">
        <f>IF(N1957="","",A1962+1)</f>
        <v/>
      </c>
      <c r="B1963" s="122" t="str">
        <f>'Result Sheet'!$AE$4</f>
        <v xml:space="preserve">अंग्रेजी </v>
      </c>
      <c r="C1963" s="391" t="str">
        <f>IFERROR(VLOOKUP(N1957,Marks,30,0),"")</f>
        <v/>
      </c>
      <c r="D1963" s="391" t="str">
        <f>IFERROR(VLOOKUP(N1957,Marks,31,0),"")</f>
        <v/>
      </c>
      <c r="E1963" s="117" t="str">
        <f>IFERROR(VLOOKUP(N1957,Marks,32,0),"")</f>
        <v/>
      </c>
      <c r="F1963" s="391" t="str">
        <f>IFERROR(VLOOKUP(N1957,Marks,33,0),"")</f>
        <v/>
      </c>
      <c r="G1963" s="391" t="str">
        <f>IFERROR(VLOOKUP(N1957,Marks,34,0),"")</f>
        <v/>
      </c>
      <c r="H1963" s="391" t="str">
        <f>IFERROR(VLOOKUP(N1957,Marks,35,0),"")</f>
        <v/>
      </c>
      <c r="I1963" s="117" t="str">
        <f>IFERROR(VLOOKUP(N1957,Marks,36,0),"")</f>
        <v/>
      </c>
      <c r="J1963" s="119">
        <f>IFERROR(VLOOKUP(N1957,Marks,37,0),"")</f>
        <v>0</v>
      </c>
      <c r="K1963" s="391" t="str">
        <f>IFERROR(VLOOKUP(N1957,Marks,38,0),"")</f>
        <v/>
      </c>
      <c r="L1963" s="391" t="str">
        <f>IFERROR(VLOOKUP(N1957,Marks,39,0),"")</f>
        <v/>
      </c>
      <c r="M1963" s="391" t="str">
        <f>IFERROR(VLOOKUP(N1957,Marks,40,0),"")</f>
        <v/>
      </c>
      <c r="N1963" s="117" t="str">
        <f>IFERROR(VLOOKUP(N1957,Marks,41,0),"")</f>
        <v/>
      </c>
      <c r="O1963" s="119" t="str">
        <f>IFERROR(VLOOKUP(N1957,Marks,42,0),"")</f>
        <v/>
      </c>
      <c r="P1963" s="323" t="str">
        <f>IFERROR(VLOOKUP(N1957,Marks,48,0),"")</f>
        <v/>
      </c>
      <c r="Q1963" s="770"/>
      <c r="R1963" s="122" t="str">
        <f>'Result Sheet'!$AE$4</f>
        <v xml:space="preserve">अंग्रेजी </v>
      </c>
      <c r="S1963" s="391" t="str">
        <f>IFERROR(VLOOKUP(AD1957,Marks,30,0),"")</f>
        <v/>
      </c>
      <c r="T1963" s="391" t="str">
        <f>IFERROR(VLOOKUP(AD1957,Marks,31,0),"")</f>
        <v/>
      </c>
      <c r="U1963" s="117" t="str">
        <f>IFERROR(VLOOKUP(AD1957,Marks,32,0),"")</f>
        <v/>
      </c>
      <c r="V1963" s="391" t="str">
        <f>IFERROR(VLOOKUP(AD1957,Marks,33,0),"")</f>
        <v/>
      </c>
      <c r="W1963" s="391" t="str">
        <f>IFERROR(VLOOKUP(AD1957,Marks,34,0),"")</f>
        <v/>
      </c>
      <c r="X1963" s="391" t="str">
        <f>IFERROR(VLOOKUP(AD1957,Marks,35,0),"")</f>
        <v/>
      </c>
      <c r="Y1963" s="117" t="str">
        <f>IFERROR(VLOOKUP(AD1957,Marks,36,0),"")</f>
        <v/>
      </c>
      <c r="Z1963" s="119">
        <f>IFERROR(VLOOKUP(AD1957,Marks,37,0),"")</f>
        <v>0</v>
      </c>
      <c r="AA1963" s="391" t="str">
        <f>IFERROR(VLOOKUP(AD1957,Marks,38,0),"")</f>
        <v/>
      </c>
      <c r="AB1963" s="391" t="str">
        <f>IFERROR(VLOOKUP(AD1957,Marks,39,0),"")</f>
        <v/>
      </c>
      <c r="AC1963" s="391" t="str">
        <f>IFERROR(VLOOKUP(AD1957,Marks,40,0),"")</f>
        <v/>
      </c>
      <c r="AD1963" s="117" t="str">
        <f>IFERROR(VLOOKUP(AD1957,Marks,41,0),"")</f>
        <v/>
      </c>
      <c r="AE1963" s="119" t="str">
        <f>IFERROR(VLOOKUP(AD1957,Marks,42,0),"")</f>
        <v/>
      </c>
      <c r="AF1963" s="323" t="str">
        <f>IFERROR(VLOOKUP(AD1957,Marks,48,0),"")</f>
        <v/>
      </c>
    </row>
    <row r="1964" spans="1:32" ht="21" customHeight="1">
      <c r="A1964" s="166" t="str">
        <f>IF(N1957="","",A1963+1)</f>
        <v/>
      </c>
      <c r="B1964" s="122" t="str">
        <f>'Result Sheet'!$AX$4</f>
        <v xml:space="preserve">गणित </v>
      </c>
      <c r="C1964" s="391" t="str">
        <f>IFERROR(VLOOKUP(N1957,Marks,49,0),"")</f>
        <v/>
      </c>
      <c r="D1964" s="391" t="str">
        <f>IFERROR(VLOOKUP(N1957,Marks,50,0),"")</f>
        <v/>
      </c>
      <c r="E1964" s="117" t="str">
        <f>IFERROR(VLOOKUP(N1957,Marks,51,0),"")</f>
        <v/>
      </c>
      <c r="F1964" s="391" t="str">
        <f>IFERROR(VLOOKUP(N1957,Marks,52,0),"")</f>
        <v/>
      </c>
      <c r="G1964" s="391" t="str">
        <f>IFERROR(VLOOKUP(N1957,Marks,53,0),"")</f>
        <v/>
      </c>
      <c r="H1964" s="391" t="str">
        <f>IFERROR(VLOOKUP(N1957,Marks,54,0),"")</f>
        <v/>
      </c>
      <c r="I1964" s="117" t="str">
        <f>IFERROR(VLOOKUP(N1957,Marks,55,0),"")</f>
        <v/>
      </c>
      <c r="J1964" s="119">
        <f>IFERROR(VLOOKUP(N1957,Marks,56,0),"")</f>
        <v>0</v>
      </c>
      <c r="K1964" s="391" t="str">
        <f>IFERROR(VLOOKUP(N1957,Marks,57,0),"")</f>
        <v/>
      </c>
      <c r="L1964" s="391" t="str">
        <f>IFERROR(VLOOKUP(N1957,Marks,58,0),"")</f>
        <v/>
      </c>
      <c r="M1964" s="391" t="str">
        <f>IFERROR(VLOOKUP(N1957,Marks,59,0),"")</f>
        <v/>
      </c>
      <c r="N1964" s="117" t="str">
        <f>IFERROR(VLOOKUP(N1957,Marks,60,0),"")</f>
        <v/>
      </c>
      <c r="O1964" s="119" t="str">
        <f>IFERROR(VLOOKUP(N1957,Marks,61,0),"")</f>
        <v/>
      </c>
      <c r="P1964" s="323" t="str">
        <f>IFERROR(VLOOKUP(N1957,Marks,67,0),"")</f>
        <v/>
      </c>
      <c r="Q1964" s="770"/>
      <c r="R1964" s="122" t="str">
        <f>'Result Sheet'!$AX$4</f>
        <v xml:space="preserve">गणित </v>
      </c>
      <c r="S1964" s="391" t="str">
        <f>IFERROR(VLOOKUP(AD1957,Marks,49,0),"")</f>
        <v/>
      </c>
      <c r="T1964" s="391" t="str">
        <f>IFERROR(VLOOKUP(AD1957,Marks,50,0),"")</f>
        <v/>
      </c>
      <c r="U1964" s="117" t="str">
        <f>IFERROR(VLOOKUP(AD1957,Marks,51,0),"")</f>
        <v/>
      </c>
      <c r="V1964" s="391" t="str">
        <f>IFERROR(VLOOKUP(AD1957,Marks,52,0),"")</f>
        <v/>
      </c>
      <c r="W1964" s="391" t="str">
        <f>IFERROR(VLOOKUP(AD1957,Marks,53,0),"")</f>
        <v/>
      </c>
      <c r="X1964" s="391" t="str">
        <f>IFERROR(VLOOKUP(AD1957,Marks,54,0),"")</f>
        <v/>
      </c>
      <c r="Y1964" s="117" t="str">
        <f>IFERROR(VLOOKUP(AD1957,Marks,55,0),"")</f>
        <v/>
      </c>
      <c r="Z1964" s="119">
        <f>IFERROR(VLOOKUP(AD1957,Marks,56,0),"")</f>
        <v>0</v>
      </c>
      <c r="AA1964" s="391" t="str">
        <f>IFERROR(VLOOKUP(AD1957,Marks,57,0),"")</f>
        <v/>
      </c>
      <c r="AB1964" s="391" t="str">
        <f>IFERROR(VLOOKUP(AD1957,Marks,58,0),"")</f>
        <v/>
      </c>
      <c r="AC1964" s="391" t="str">
        <f>IFERROR(VLOOKUP(AD1957,Marks,59,0),"")</f>
        <v/>
      </c>
      <c r="AD1964" s="117" t="str">
        <f>IFERROR(VLOOKUP(AD1957,Marks,60,0),"")</f>
        <v/>
      </c>
      <c r="AE1964" s="119" t="str">
        <f>IFERROR(VLOOKUP(AD1957,Marks,61,0),"")</f>
        <v/>
      </c>
      <c r="AF1964" s="323" t="str">
        <f>IFERROR(VLOOKUP(AD1957,Marks,67,0),"")</f>
        <v/>
      </c>
    </row>
    <row r="1965" spans="1:32" ht="21" customHeight="1">
      <c r="A1965" s="166" t="str">
        <f>IF(N1957="","",A1964+1)</f>
        <v/>
      </c>
      <c r="B1965" s="122" t="str">
        <f>'Result Sheet'!$BQ$4</f>
        <v xml:space="preserve">पर्यावरण अध्ययन </v>
      </c>
      <c r="C1965" s="391" t="str">
        <f>IFERROR(VLOOKUP(N1957,Marks,68,0),"")</f>
        <v/>
      </c>
      <c r="D1965" s="391" t="str">
        <f>IFERROR(VLOOKUP(N1957,Marks,69,0),"")</f>
        <v/>
      </c>
      <c r="E1965" s="117" t="str">
        <f>IFERROR(VLOOKUP(N1957,Marks,70,0),"")</f>
        <v/>
      </c>
      <c r="F1965" s="391" t="str">
        <f>IFERROR(VLOOKUP(N1957,Marks,71,0),"")</f>
        <v/>
      </c>
      <c r="G1965" s="391" t="str">
        <f>IFERROR(VLOOKUP(N1957,Marks,72,0),"")</f>
        <v/>
      </c>
      <c r="H1965" s="391" t="str">
        <f>IFERROR(VLOOKUP(N1957,Marks,73,0),"")</f>
        <v/>
      </c>
      <c r="I1965" s="117" t="str">
        <f>IFERROR(VLOOKUP(N1957,Marks,74,0),"")</f>
        <v/>
      </c>
      <c r="J1965" s="119">
        <f>IFERROR(VLOOKUP(N1957,Marks,75,0),"")</f>
        <v>0</v>
      </c>
      <c r="K1965" s="391" t="str">
        <f>IFERROR(VLOOKUP(N1957,Marks,76,0),"")</f>
        <v/>
      </c>
      <c r="L1965" s="391" t="str">
        <f>IFERROR(VLOOKUP(N1957,Marks,77,0),"")</f>
        <v/>
      </c>
      <c r="M1965" s="391" t="str">
        <f>IFERROR(VLOOKUP(N1957,Marks,78,0),"")</f>
        <v/>
      </c>
      <c r="N1965" s="117" t="str">
        <f>IFERROR(VLOOKUP(N1957,Marks,79,0),"")</f>
        <v/>
      </c>
      <c r="O1965" s="119" t="str">
        <f>IFERROR(VLOOKUP(N1957,Marks,80,0),"")</f>
        <v/>
      </c>
      <c r="P1965" s="323" t="str">
        <f>IFERROR(VLOOKUP(N1957,Marks,86,0),"")</f>
        <v/>
      </c>
      <c r="Q1965" s="770"/>
      <c r="R1965" s="122" t="str">
        <f>'Result Sheet'!$BQ$4</f>
        <v xml:space="preserve">पर्यावरण अध्ययन </v>
      </c>
      <c r="S1965" s="391" t="str">
        <f>IFERROR(VLOOKUP(AD1957,Marks,68,0),"")</f>
        <v/>
      </c>
      <c r="T1965" s="391" t="str">
        <f>IFERROR(VLOOKUP(AD1957,Marks,69,0),"")</f>
        <v/>
      </c>
      <c r="U1965" s="117" t="str">
        <f>IFERROR(VLOOKUP(AD1957,Marks,70,0),"")</f>
        <v/>
      </c>
      <c r="V1965" s="391" t="str">
        <f>IFERROR(VLOOKUP(AD1957,Marks,71,0),"")</f>
        <v/>
      </c>
      <c r="W1965" s="391" t="str">
        <f>IFERROR(VLOOKUP(AD1957,Marks,72,0),"")</f>
        <v/>
      </c>
      <c r="X1965" s="391" t="str">
        <f>IFERROR(VLOOKUP(AD1957,Marks,73,0),"")</f>
        <v/>
      </c>
      <c r="Y1965" s="117" t="str">
        <f>IFERROR(VLOOKUP(AD1957,Marks,74,0),"")</f>
        <v/>
      </c>
      <c r="Z1965" s="119">
        <f>IFERROR(VLOOKUP(AD1957,Marks,75,0),"")</f>
        <v>0</v>
      </c>
      <c r="AA1965" s="391" t="str">
        <f>IFERROR(VLOOKUP(AD1957,Marks,76,0),"")</f>
        <v/>
      </c>
      <c r="AB1965" s="391" t="str">
        <f>IFERROR(VLOOKUP(AD1957,Marks,77,0),"")</f>
        <v/>
      </c>
      <c r="AC1965" s="391" t="str">
        <f>IFERROR(VLOOKUP(AD1957,Marks,78,0),"")</f>
        <v/>
      </c>
      <c r="AD1965" s="117" t="str">
        <f>IFERROR(VLOOKUP(AD1957,Marks,79,0),"")</f>
        <v/>
      </c>
      <c r="AE1965" s="119" t="str">
        <f>IFERROR(VLOOKUP(AD1957,Marks,80,0),"")</f>
        <v/>
      </c>
      <c r="AF1965" s="323" t="str">
        <f>IFERROR(VLOOKUP(AD1957,Marks,86,0),"")</f>
        <v/>
      </c>
    </row>
    <row r="1966" spans="1:32" ht="25.5" customHeight="1">
      <c r="A1966" s="166" t="str">
        <f>IF(N1957="","",A1965+1)</f>
        <v/>
      </c>
      <c r="B1966" s="392" t="s">
        <v>215</v>
      </c>
      <c r="C1966" s="120" t="str">
        <f>IF(AND(C1962="",C1963="",C1964="",C1965=""),"",IF(OR(C1954=1,C1954=2),SUM(C1962:C1964),SUM(C1962:C1965)))</f>
        <v/>
      </c>
      <c r="D1966" s="120" t="str">
        <f>IF(AND(D1962="",D1963="",D1964="",D1965=""),"",IF(OR(C1954=1,C1954=2),SUM(D1962:D1964),SUM(D1962:D1965)))</f>
        <v/>
      </c>
      <c r="E1966" s="120" t="str">
        <f>IF(AND(E1962="",E1963="",E1964="",E1965=""),"",IF(OR(C1954=1,C1954=2),SUM(E1962:E1964),SUM(E1962:E1965)))</f>
        <v/>
      </c>
      <c r="F1966" s="120" t="str">
        <f>IF(AND(F1962="",F1963="",F1964="",F1965=""),"",IF(OR(C1954=1,C1954=2),SUM(F1962:F1964),SUM(F1962:F1965)))</f>
        <v/>
      </c>
      <c r="G1966" s="120" t="str">
        <f>IF(AND(G1962="",G1963="",G1964="",G1965=""),"",IF(OR(C1954=1,C1954=2),SUM(G1962:G1964),SUM(G1962:G1965)))</f>
        <v/>
      </c>
      <c r="H1966" s="120" t="str">
        <f>IF(AND(H1962="",H1963="",H1964="",H1965=""),"",IF(OR(C1954=1,C1954=2),SUM(H1962:H1964),SUM(H1962:H1965)))</f>
        <v/>
      </c>
      <c r="I1966" s="120" t="str">
        <f>IF(AND(I1962="",I1963="",I1964="",I1965=""),"",IF(OR(C1954=1,C1954=2),SUM(I1962:I1964),SUM(I1962:I1965)))</f>
        <v/>
      </c>
      <c r="J1966" s="120">
        <f>IF(AND(J1962="",J1963="",J1964="",J1965=""),"",IF(OR(C1954=1,C1954=2),SUM(J1962:J1964),SUM(J1962:J1965)))</f>
        <v>0</v>
      </c>
      <c r="K1966" s="120" t="str">
        <f>IF(AND(K1962="",K1963="",K1964="",K1965=""),"",IF(OR(C1954=1,C1954=2),SUM(K1962:K1964),SUM(K1962:K1965)))</f>
        <v/>
      </c>
      <c r="L1966" s="120" t="str">
        <f>IF(AND(L1962="",L1963="",L1964="",L1965=""),"",IF(OR(C1954=1,C1954=2),SUM(L1962:L1964),SUM(L1962:L1965)))</f>
        <v/>
      </c>
      <c r="M1966" s="120" t="str">
        <f>IF(AND(M1962="",M1963="",M1964="",M1965=""),"",IF(OR(C1954=1,C1954=2),SUM(M1962:M1964),SUM(M1962:M1965)))</f>
        <v/>
      </c>
      <c r="N1966" s="120" t="str">
        <f>IF(AND(N1962="",N1963="",N1964="",N1965=""),"",IF(OR(C1954=1,C1954=2),SUM(N1962:N1964),SUM(N1962:N1965)))</f>
        <v/>
      </c>
      <c r="O1966" s="120" t="str">
        <f>IF(AND(O1962="",O1963="",O1964="",O1965=""),"",IF(OR(C1954=1,C1954=2),SUM(O1962:O1964),SUM(O1962:O1965)))</f>
        <v/>
      </c>
      <c r="P1966" s="326" t="str">
        <f>IF(OR(N1957="",E1955="",O1966=""),"",IF(O1966&gt;=81%*P1961,"A",IF(O1966&gt;=61%*P1961,"B",IF(O1966&gt;=41%*P1961,"C",IF(O1966&gt;=21%*P1961,"D","E")))))</f>
        <v/>
      </c>
      <c r="Q1966" s="770"/>
      <c r="R1966" s="392" t="s">
        <v>215</v>
      </c>
      <c r="S1966" s="120" t="str">
        <f>IF(AND(S1962="",S1963="",S1964="",S1965=""),"",IF(OR(S1954=1,S1954=2),SUM(S1962:S1964),SUM(S1962:S1965)))</f>
        <v/>
      </c>
      <c r="T1966" s="120" t="str">
        <f>IF(AND(T1962="",T1963="",T1964="",T1965=""),"",IF(OR(S1954=1,S1954=2),SUM(T1962:T1964),SUM(T1962:T1965)))</f>
        <v/>
      </c>
      <c r="U1966" s="120" t="str">
        <f>IF(AND(U1962="",U1963="",U1964="",U1965=""),"",IF(OR(S1954=1,S1954=2),SUM(U1962:U1964),SUM(U1962:U1965)))</f>
        <v/>
      </c>
      <c r="V1966" s="120" t="str">
        <f>IF(AND(V1962="",V1963="",V1964="",V1965=""),"",IF(OR(S1954=1,S1954=2),SUM(V1962:V1964),SUM(V1962:V1965)))</f>
        <v/>
      </c>
      <c r="W1966" s="120" t="str">
        <f>IF(AND(W1962="",W1963="",W1964="",W1965=""),"",IF(OR(S1954=1,S1954=2),SUM(W1962:W1964),SUM(W1962:W1965)))</f>
        <v/>
      </c>
      <c r="X1966" s="120" t="str">
        <f>IF(AND(X1962="",X1963="",X1964="",X1965=""),"",IF(OR(S1954=1,S1954=2),SUM(X1962:X1964),SUM(X1962:X1965)))</f>
        <v/>
      </c>
      <c r="Y1966" s="120" t="str">
        <f>IF(AND(Y1962="",Y1963="",Y1964="",Y1965=""),"",IF(OR(S1954=1,S1954=2),SUM(Y1962:Y1964),SUM(Y1962:Y1965)))</f>
        <v/>
      </c>
      <c r="Z1966" s="120">
        <f>IF(AND(Z1962="",Z1963="",Z1964="",Z1965=""),"",IF(OR(S1954=1,S1954=2),SUM(Z1962:Z1964),SUM(Z1962:Z1965)))</f>
        <v>0</v>
      </c>
      <c r="AA1966" s="120" t="str">
        <f>IF(AND(AA1962="",AA1963="",AA1964="",AA1965=""),"",IF(OR(S1954=1,S1954=2),SUM(AA1962:AA1964),SUM(AA1962:AA1965)))</f>
        <v/>
      </c>
      <c r="AB1966" s="120" t="str">
        <f>IF(AND(AB1962="",AB1963="",AB1964="",AB1965=""),"",IF(OR(S1954=1,S1954=2),SUM(AB1962:AB1964),SUM(AB1962:AB1965)))</f>
        <v/>
      </c>
      <c r="AC1966" s="120" t="str">
        <f>IF(AND(AC1962="",AC1963="",AC1964="",AC1965=""),"",IF(OR(S1954=1,S1954=2),SUM(AC1962:AC1964),SUM(AC1962:AC1965)))</f>
        <v/>
      </c>
      <c r="AD1966" s="120" t="str">
        <f>IF(AND(AD1962="",AD1963="",AD1964="",AD1965=""),"",IF(OR(S1954=1,S1954=2),SUM(AD1962:AD1964),SUM(AD1962:AD1965)))</f>
        <v/>
      </c>
      <c r="AE1966" s="120" t="str">
        <f>IF(AND(AE1962="",AE1963="",AE1964="",AE1965=""),"",IF(OR(S1954=1,S1954=2),SUM(AE1962:AE1964),SUM(AE1962:AE1965)))</f>
        <v/>
      </c>
      <c r="AF1966" s="326" t="str">
        <f>IF(OR(AD1957="",U1955="",AE1966=""),"",IF(AE1966&gt;=81%*AF1961,"A",IF(AE1966&gt;=61%*AF1961,"B",IF(AE1966&gt;=41%*AF1961,"C",IF(AE1966&gt;=21%*AF1961,"D","E")))))</f>
        <v/>
      </c>
    </row>
    <row r="1967" spans="1:32" ht="9" customHeight="1">
      <c r="A1967" s="166" t="str">
        <f>IF(N1957="","",A1966+1)</f>
        <v/>
      </c>
      <c r="B1967" s="737"/>
      <c r="C1967" s="737"/>
      <c r="D1967" s="737"/>
      <c r="E1967" s="737"/>
      <c r="F1967" s="737"/>
      <c r="G1967" s="737"/>
      <c r="H1967" s="737"/>
      <c r="I1967" s="737"/>
      <c r="J1967" s="737"/>
      <c r="K1967" s="737"/>
      <c r="L1967" s="737"/>
      <c r="M1967" s="737"/>
      <c r="N1967" s="737"/>
      <c r="O1967" s="737"/>
      <c r="P1967" s="737"/>
      <c r="Q1967" s="770"/>
      <c r="R1967" s="737"/>
      <c r="S1967" s="737"/>
      <c r="T1967" s="737"/>
      <c r="U1967" s="737"/>
      <c r="V1967" s="737"/>
      <c r="W1967" s="737"/>
      <c r="X1967" s="737"/>
      <c r="Y1967" s="737"/>
      <c r="Z1967" s="737"/>
      <c r="AA1967" s="737"/>
      <c r="AB1967" s="737"/>
      <c r="AC1967" s="737"/>
      <c r="AD1967" s="737"/>
      <c r="AE1967" s="737"/>
      <c r="AF1967" s="737"/>
    </row>
    <row r="1968" spans="1:32" ht="22.5" customHeight="1">
      <c r="A1968" s="166" t="str">
        <f>IF(N1957="","",A1967+1)</f>
        <v/>
      </c>
      <c r="B1968" s="738" t="s">
        <v>213</v>
      </c>
      <c r="C1968" s="738"/>
      <c r="D1968" s="739" t="s">
        <v>229</v>
      </c>
      <c r="E1968" s="740"/>
      <c r="F1968" s="393" t="s">
        <v>186</v>
      </c>
      <c r="G1968" s="738" t="s">
        <v>213</v>
      </c>
      <c r="H1968" s="738"/>
      <c r="I1968" s="739" t="s">
        <v>229</v>
      </c>
      <c r="J1968" s="740"/>
      <c r="K1968" s="393" t="s">
        <v>186</v>
      </c>
      <c r="L1968" s="738" t="s">
        <v>213</v>
      </c>
      <c r="M1968" s="738"/>
      <c r="N1968" s="739" t="s">
        <v>229</v>
      </c>
      <c r="O1968" s="740"/>
      <c r="P1968" s="393" t="s">
        <v>186</v>
      </c>
      <c r="Q1968" s="770"/>
      <c r="R1968" s="738" t="s">
        <v>213</v>
      </c>
      <c r="S1968" s="738"/>
      <c r="T1968" s="739" t="s">
        <v>229</v>
      </c>
      <c r="U1968" s="740"/>
      <c r="V1968" s="393" t="s">
        <v>186</v>
      </c>
      <c r="W1968" s="738" t="s">
        <v>213</v>
      </c>
      <c r="X1968" s="738"/>
      <c r="Y1968" s="739" t="s">
        <v>229</v>
      </c>
      <c r="Z1968" s="740"/>
      <c r="AA1968" s="393" t="s">
        <v>186</v>
      </c>
      <c r="AB1968" s="738" t="s">
        <v>213</v>
      </c>
      <c r="AC1968" s="738"/>
      <c r="AD1968" s="739" t="s">
        <v>229</v>
      </c>
      <c r="AE1968" s="740"/>
      <c r="AF1968" s="393" t="s">
        <v>186</v>
      </c>
    </row>
    <row r="1969" spans="1:32" ht="21.75" customHeight="1">
      <c r="A1969" s="166" t="str">
        <f>IF(N1957="","",A1968+1)</f>
        <v/>
      </c>
      <c r="B1969" s="741" t="s">
        <v>221</v>
      </c>
      <c r="C1969" s="742"/>
      <c r="D1969" s="742"/>
      <c r="E1969" s="119" t="str">
        <f>IFERROR(VLOOKUP(N1957,Marks,90,0),"")</f>
        <v/>
      </c>
      <c r="F1969" s="130" t="str">
        <f>IFERROR(VLOOKUP(N1957,Marks,94,0),"")</f>
        <v/>
      </c>
      <c r="G1969" s="741" t="s">
        <v>192</v>
      </c>
      <c r="H1969" s="742"/>
      <c r="I1969" s="742"/>
      <c r="J1969" s="119" t="str">
        <f>IFERROR(VLOOKUP(N1957,Marks,98,0),"")</f>
        <v/>
      </c>
      <c r="K1969" s="130" t="str">
        <f>IFERROR(VLOOKUP(N1957,Marks,102,0),"")</f>
        <v/>
      </c>
      <c r="L1969" s="743" t="s">
        <v>193</v>
      </c>
      <c r="M1969" s="744"/>
      <c r="N1969" s="744"/>
      <c r="O1969" s="119" t="str">
        <f>IFERROR(VLOOKUP(N1957,Marks,106,0),"")</f>
        <v/>
      </c>
      <c r="P1969" s="130" t="str">
        <f>IFERROR(VLOOKUP(N1957,Marks,110,0),"")</f>
        <v/>
      </c>
      <c r="Q1969" s="770"/>
      <c r="R1969" s="740" t="s">
        <v>221</v>
      </c>
      <c r="S1969" s="740"/>
      <c r="T1969" s="740"/>
      <c r="U1969" s="119" t="str">
        <f>IFERROR(VLOOKUP(AD1957,Marks,90,0),"")</f>
        <v/>
      </c>
      <c r="V1969" s="130" t="str">
        <f>IFERROR(VLOOKUP(AD1957,Marks,94,0),"")</f>
        <v/>
      </c>
      <c r="W1969" s="740" t="s">
        <v>192</v>
      </c>
      <c r="X1969" s="740"/>
      <c r="Y1969" s="740"/>
      <c r="Z1969" s="119" t="str">
        <f>IFERROR(VLOOKUP(AD1957,Marks,98,0),"")</f>
        <v/>
      </c>
      <c r="AA1969" s="130" t="str">
        <f>IFERROR(VLOOKUP(AD1957,Marks,102,0),"")</f>
        <v/>
      </c>
      <c r="AB1969" s="745" t="s">
        <v>193</v>
      </c>
      <c r="AC1969" s="745"/>
      <c r="AD1969" s="745"/>
      <c r="AE1969" s="119" t="str">
        <f>IFERROR(VLOOKUP(AD1957,Marks,106,0),"")</f>
        <v/>
      </c>
      <c r="AF1969" s="130" t="str">
        <f>IFERROR(VLOOKUP(AD1957,Marks,110,0),"")</f>
        <v/>
      </c>
    </row>
    <row r="1970" spans="1:32" ht="21" customHeight="1">
      <c r="A1970" s="166" t="str">
        <f>IF(N1957="","",A1969+1)</f>
        <v/>
      </c>
      <c r="B1970" s="732" t="s">
        <v>216</v>
      </c>
      <c r="C1970" s="732"/>
      <c r="D1970" s="732"/>
      <c r="E1970" s="746" t="str">
        <f>IFERROR(VLOOKUP(N1957,Marks,116,0),"")</f>
        <v/>
      </c>
      <c r="F1970" s="746"/>
      <c r="G1970" s="746"/>
      <c r="H1970" s="746"/>
      <c r="I1970" s="732" t="s">
        <v>217</v>
      </c>
      <c r="J1970" s="732"/>
      <c r="K1970" s="732"/>
      <c r="L1970" s="732"/>
      <c r="M1970" s="747" t="str">
        <f>IFERROR(VLOOKUP(N1957,Marks,117,0),"")</f>
        <v/>
      </c>
      <c r="N1970" s="747"/>
      <c r="O1970" s="747"/>
      <c r="P1970" s="747"/>
      <c r="Q1970" s="770"/>
      <c r="R1970" s="732" t="s">
        <v>216</v>
      </c>
      <c r="S1970" s="732"/>
      <c r="T1970" s="732"/>
      <c r="U1970" s="746" t="str">
        <f>IFERROR(VLOOKUP(AD1957,Marks,116,0),"")</f>
        <v/>
      </c>
      <c r="V1970" s="746"/>
      <c r="W1970" s="746"/>
      <c r="X1970" s="746"/>
      <c r="Y1970" s="732" t="s">
        <v>217</v>
      </c>
      <c r="Z1970" s="732"/>
      <c r="AA1970" s="732"/>
      <c r="AB1970" s="732"/>
      <c r="AC1970" s="747" t="str">
        <f>IFERROR(VLOOKUP(AD1957,Marks,117,0),"")</f>
        <v/>
      </c>
      <c r="AD1970" s="747"/>
      <c r="AE1970" s="747"/>
      <c r="AF1970" s="747"/>
    </row>
    <row r="1971" spans="1:32" ht="21" customHeight="1">
      <c r="A1971" s="166" t="str">
        <f>IF(N1957="","",A1970+1)</f>
        <v/>
      </c>
      <c r="B1971" s="732" t="s">
        <v>218</v>
      </c>
      <c r="C1971" s="732"/>
      <c r="D1971" s="732"/>
      <c r="E1971" s="774" t="str">
        <f>IFERROR(VLOOKUP(N1957,Marks,115,0),"")</f>
        <v/>
      </c>
      <c r="F1971" s="774"/>
      <c r="G1971" s="774"/>
      <c r="H1971" s="774"/>
      <c r="I1971" s="732" t="s">
        <v>219</v>
      </c>
      <c r="J1971" s="732"/>
      <c r="K1971" s="732"/>
      <c r="L1971" s="732"/>
      <c r="M1971" s="733" t="str">
        <f>IFERROR(VLOOKUP(N1957,Marks,112,0),"")</f>
        <v/>
      </c>
      <c r="N1971" s="733"/>
      <c r="O1971" s="733"/>
      <c r="P1971" s="733"/>
      <c r="Q1971" s="770"/>
      <c r="R1971" s="732" t="s">
        <v>218</v>
      </c>
      <c r="S1971" s="732"/>
      <c r="T1971" s="732"/>
      <c r="U1971" s="774" t="str">
        <f>IFERROR(VLOOKUP(AD1957,Marks,115,0),"")</f>
        <v/>
      </c>
      <c r="V1971" s="774"/>
      <c r="W1971" s="774"/>
      <c r="X1971" s="774"/>
      <c r="Y1971" s="732" t="s">
        <v>219</v>
      </c>
      <c r="Z1971" s="732"/>
      <c r="AA1971" s="732"/>
      <c r="AB1971" s="732"/>
      <c r="AC1971" s="733" t="str">
        <f>IFERROR(VLOOKUP(AD1957,Marks,112,0),"")</f>
        <v/>
      </c>
      <c r="AD1971" s="733"/>
      <c r="AE1971" s="733"/>
      <c r="AF1971" s="733"/>
    </row>
    <row r="1972" spans="1:32" ht="21" customHeight="1">
      <c r="A1972" s="166" t="str">
        <f>IF(N1957="","",A1971+1)</f>
        <v/>
      </c>
      <c r="B1972" s="732" t="s">
        <v>220</v>
      </c>
      <c r="C1972" s="732"/>
      <c r="D1972" s="732"/>
      <c r="E1972" s="324" t="str">
        <f>IFERROR(VLOOKUP(N1957,Marks,113,0),"")</f>
        <v/>
      </c>
      <c r="F1972" s="325" t="s">
        <v>341</v>
      </c>
      <c r="G1972" s="734" t="str">
        <f>IF(OR(N1957="",E1955="",O1966=""),"",IF(O1966&gt;=81%*P1961,"A",IF(O1966&gt;=61%*P1961,"B",IF(O1966&gt;=41%*P1961,"C",IF(O1966&gt;=21%*P1961,"D","E")))))</f>
        <v/>
      </c>
      <c r="H1972" s="734"/>
      <c r="I1972" s="732" t="s">
        <v>222</v>
      </c>
      <c r="J1972" s="732"/>
      <c r="K1972" s="732"/>
      <c r="L1972" s="732"/>
      <c r="M1972" s="769" t="str">
        <f>IFERROR(VLOOKUP(N1957,Marks,114,0),"")</f>
        <v/>
      </c>
      <c r="N1972" s="769"/>
      <c r="O1972" s="769"/>
      <c r="P1972" s="769"/>
      <c r="Q1972" s="770"/>
      <c r="R1972" s="732" t="s">
        <v>220</v>
      </c>
      <c r="S1972" s="732"/>
      <c r="T1972" s="732"/>
      <c r="U1972" s="324" t="str">
        <f>IFERROR(VLOOKUP(AD1957,Marks,113,0),"")</f>
        <v/>
      </c>
      <c r="V1972" s="325" t="s">
        <v>341</v>
      </c>
      <c r="W1972" s="734" t="str">
        <f>IF(OR(AD1957="",U1955="",AE1966=""),"",IF(AE1966&gt;=81%*AF1961,"A",IF(AE1966&gt;=61%*AF1961,"B",IF(AE1966&gt;=41%*AF1961,"C",IF(AE1966&gt;=21%*AF1961,"D","E")))))</f>
        <v/>
      </c>
      <c r="X1972" s="734"/>
      <c r="Y1972" s="732" t="s">
        <v>222</v>
      </c>
      <c r="Z1972" s="732"/>
      <c r="AA1972" s="732"/>
      <c r="AB1972" s="732"/>
      <c r="AC1972" s="769" t="str">
        <f>IFERROR(VLOOKUP(AD1957,Marks,114,0),"")</f>
        <v/>
      </c>
      <c r="AD1972" s="769"/>
      <c r="AE1972" s="769"/>
      <c r="AF1972" s="769"/>
    </row>
    <row r="1973" spans="1:32" ht="21" customHeight="1">
      <c r="A1973" s="166" t="str">
        <f>IF(N1957="","",A1972+1)</f>
        <v/>
      </c>
      <c r="B1973" s="768" t="s">
        <v>228</v>
      </c>
      <c r="C1973" s="768"/>
      <c r="D1973" s="768"/>
      <c r="E1973" s="735">
        <f>'Master sheet'!$C$10</f>
        <v>44697</v>
      </c>
      <c r="F1973" s="735"/>
      <c r="G1973" s="735"/>
      <c r="H1973" s="318"/>
      <c r="I1973" s="121"/>
      <c r="J1973" s="121"/>
      <c r="K1973" s="76"/>
      <c r="L1973" s="121"/>
      <c r="M1973" s="121"/>
      <c r="N1973" s="121"/>
      <c r="O1973" s="121"/>
      <c r="P1973" s="121"/>
      <c r="Q1973" s="770"/>
      <c r="R1973" s="768" t="s">
        <v>228</v>
      </c>
      <c r="S1973" s="768"/>
      <c r="T1973" s="768"/>
      <c r="U1973" s="735">
        <f>'Master sheet'!$C$10</f>
        <v>44697</v>
      </c>
      <c r="V1973" s="735"/>
      <c r="W1973" s="735"/>
      <c r="X1973" s="121"/>
      <c r="Y1973" s="121"/>
      <c r="Z1973" s="121"/>
      <c r="AA1973" s="76"/>
      <c r="AB1973" s="121"/>
      <c r="AC1973" s="121"/>
      <c r="AD1973" s="121"/>
      <c r="AE1973" s="121"/>
      <c r="AF1973" s="121"/>
    </row>
    <row r="1974" spans="1:32" ht="43.5" customHeight="1">
      <c r="A1974" s="166" t="str">
        <f>IF(N1957="","",A1973+1)</f>
        <v/>
      </c>
      <c r="B1974" s="755" t="str">
        <f>IF(AND(C1954=1),CONCATENATE("( ",UPPER('Master sheet'!$F$10)," )"),IF(AND(C1954=2),CONCATENATE("( ",UPPER('Master sheet'!$F$18)," )"),IF(AND(C1954=3),CONCATENATE("( ",UPPER('Master sheet'!$J$10)," )"),IF(AND(C1954=4),CONCATENATE("( ",UPPER('Master sheet'!$J$18)," )"),""))))</f>
        <v/>
      </c>
      <c r="C1974" s="755"/>
      <c r="D1974" s="755"/>
      <c r="E1974" s="755"/>
      <c r="F1974" s="756" t="str">
        <f>IF(AND(N1957=""),"",CONCATENATE("(",'Master sheet'!$C$14," )"))</f>
        <v/>
      </c>
      <c r="G1974" s="756"/>
      <c r="H1974" s="756"/>
      <c r="I1974" s="756"/>
      <c r="J1974" s="756"/>
      <c r="K1974" s="756" t="str">
        <f>IF(AND(N1957=""),"",CONCATENATE("(",'Master sheet'!$C$12," )"))</f>
        <v/>
      </c>
      <c r="L1974" s="756"/>
      <c r="M1974" s="756"/>
      <c r="N1974" s="756"/>
      <c r="O1974" s="756"/>
      <c r="P1974" s="756"/>
      <c r="Q1974" s="770"/>
      <c r="R1974" s="755" t="str">
        <f>IF(AND(S1954=1),CONCATENATE("( ",UPPER('Master sheet'!$F$10)," )"),IF(AND(S1954=2),CONCATENATE("( ",UPPER('Master sheet'!$F$18)," )"),IF(AND(S1954=3),CONCATENATE("( ",UPPER('Master sheet'!$J$10)," )"),IF(AND(S1954=4),CONCATENATE("( ",UPPER('Master sheet'!$J$18)," )"),""))))</f>
        <v/>
      </c>
      <c r="S1974" s="755"/>
      <c r="T1974" s="755"/>
      <c r="U1974" s="755"/>
      <c r="V1974" s="756" t="str">
        <f>IF(AND(AD1957=""),"",CONCATENATE("(",'Master sheet'!$C$14," )"))</f>
        <v/>
      </c>
      <c r="W1974" s="756"/>
      <c r="X1974" s="756"/>
      <c r="Y1974" s="756"/>
      <c r="Z1974" s="756"/>
      <c r="AA1974" s="756" t="str">
        <f>IF(AND(AD1957=""),"",CONCATENATE("(",'Master sheet'!$C$12," )"))</f>
        <v/>
      </c>
      <c r="AB1974" s="756"/>
      <c r="AC1974" s="756"/>
      <c r="AD1974" s="756"/>
      <c r="AE1974" s="756"/>
      <c r="AF1974" s="756"/>
    </row>
    <row r="1975" spans="1:32" ht="21.75" customHeight="1">
      <c r="A1975" s="166" t="str">
        <f>IF(N1957="","",A1974+1)</f>
        <v/>
      </c>
      <c r="B1975" s="757" t="s">
        <v>223</v>
      </c>
      <c r="C1975" s="757"/>
      <c r="D1975" s="757"/>
      <c r="E1975" s="757"/>
      <c r="F1975" s="758" t="s">
        <v>224</v>
      </c>
      <c r="G1975" s="758"/>
      <c r="H1975" s="758"/>
      <c r="I1975" s="758"/>
      <c r="J1975" s="758"/>
      <c r="K1975" s="757" t="s">
        <v>225</v>
      </c>
      <c r="L1975" s="757"/>
      <c r="M1975" s="757"/>
      <c r="N1975" s="757"/>
      <c r="O1975" s="757"/>
      <c r="P1975" s="757"/>
      <c r="Q1975" s="770"/>
      <c r="R1975" s="757" t="s">
        <v>223</v>
      </c>
      <c r="S1975" s="757"/>
      <c r="T1975" s="757"/>
      <c r="U1975" s="757"/>
      <c r="V1975" s="758" t="s">
        <v>224</v>
      </c>
      <c r="W1975" s="758"/>
      <c r="X1975" s="758"/>
      <c r="Y1975" s="758"/>
      <c r="Z1975" s="758"/>
      <c r="AA1975" s="757" t="s">
        <v>225</v>
      </c>
      <c r="AB1975" s="757"/>
      <c r="AC1975" s="757"/>
      <c r="AD1975" s="757"/>
      <c r="AE1975" s="757"/>
      <c r="AF1975" s="757"/>
    </row>
    <row r="1977" spans="1:32" ht="21.9" customHeight="1">
      <c r="A1977" s="165" t="str">
        <f>IF(N1983="","",1)</f>
        <v/>
      </c>
      <c r="B1977" s="759" t="s">
        <v>203</v>
      </c>
      <c r="C1977" s="759"/>
      <c r="D1977" s="759"/>
      <c r="E1977" s="759"/>
      <c r="F1977" s="759"/>
      <c r="G1977" s="759"/>
      <c r="H1977" s="759"/>
      <c r="I1977" s="759"/>
      <c r="J1977" s="759"/>
      <c r="K1977" s="759"/>
      <c r="L1977" s="759"/>
      <c r="M1977" s="759"/>
      <c r="N1977" s="759"/>
      <c r="O1977" s="759"/>
      <c r="P1977" s="759"/>
      <c r="Q1977" s="770" t="s">
        <v>249</v>
      </c>
      <c r="R1977" s="759" t="s">
        <v>203</v>
      </c>
      <c r="S1977" s="759"/>
      <c r="T1977" s="759"/>
      <c r="U1977" s="759"/>
      <c r="V1977" s="759"/>
      <c r="W1977" s="759"/>
      <c r="X1977" s="759"/>
      <c r="Y1977" s="759"/>
      <c r="Z1977" s="759"/>
      <c r="AA1977" s="759"/>
      <c r="AB1977" s="759"/>
      <c r="AC1977" s="759"/>
      <c r="AD1977" s="759"/>
      <c r="AE1977" s="759"/>
      <c r="AF1977" s="759"/>
    </row>
    <row r="1978" spans="1:32" ht="21.9" customHeight="1">
      <c r="A1978" s="166" t="str">
        <f>IF(N1983="","",A1977+1)</f>
        <v/>
      </c>
      <c r="B1978" s="771" t="s">
        <v>204</v>
      </c>
      <c r="C1978" s="771"/>
      <c r="D1978" s="771"/>
      <c r="E1978" s="771"/>
      <c r="F1978" s="771"/>
      <c r="G1978" s="771"/>
      <c r="H1978" s="771"/>
      <c r="I1978" s="771"/>
      <c r="J1978" s="771"/>
      <c r="K1978" s="771"/>
      <c r="L1978" s="771"/>
      <c r="M1978" s="771"/>
      <c r="N1978" s="771"/>
      <c r="O1978" s="771"/>
      <c r="P1978" s="771"/>
      <c r="Q1978" s="770"/>
      <c r="R1978" s="771" t="s">
        <v>204</v>
      </c>
      <c r="S1978" s="771"/>
      <c r="T1978" s="771"/>
      <c r="U1978" s="771"/>
      <c r="V1978" s="771"/>
      <c r="W1978" s="771"/>
      <c r="X1978" s="771"/>
      <c r="Y1978" s="771"/>
      <c r="Z1978" s="771"/>
      <c r="AA1978" s="771"/>
      <c r="AB1978" s="771"/>
      <c r="AC1978" s="771"/>
      <c r="AD1978" s="771"/>
      <c r="AE1978" s="771"/>
      <c r="AF1978" s="771"/>
    </row>
    <row r="1979" spans="1:32" ht="21.9" customHeight="1">
      <c r="A1979" s="166" t="str">
        <f>IF(N1983="","",A1978+1)</f>
        <v/>
      </c>
      <c r="B1979" s="772" t="s">
        <v>168</v>
      </c>
      <c r="C1979" s="772"/>
      <c r="D1979" s="772"/>
      <c r="E1979" s="773" t="str">
        <f>IF(AND(N1983=""),"",'Result Sheet'!$F$2)</f>
        <v/>
      </c>
      <c r="F1979" s="773"/>
      <c r="G1979" s="773"/>
      <c r="H1979" s="773"/>
      <c r="I1979" s="773"/>
      <c r="J1979" s="773"/>
      <c r="K1979" s="773"/>
      <c r="L1979" s="773"/>
      <c r="M1979" s="773"/>
      <c r="N1979" s="773"/>
      <c r="O1979" s="773"/>
      <c r="P1979" s="773"/>
      <c r="Q1979" s="770"/>
      <c r="R1979" s="772" t="s">
        <v>168</v>
      </c>
      <c r="S1979" s="772"/>
      <c r="T1979" s="772"/>
      <c r="U1979" s="773" t="str">
        <f>IF(AND(AD1983=""),"",'Result Sheet'!$F$2)</f>
        <v/>
      </c>
      <c r="V1979" s="773"/>
      <c r="W1979" s="773"/>
      <c r="X1979" s="773"/>
      <c r="Y1979" s="773"/>
      <c r="Z1979" s="773"/>
      <c r="AA1979" s="773"/>
      <c r="AB1979" s="773"/>
      <c r="AC1979" s="773"/>
      <c r="AD1979" s="773"/>
      <c r="AE1979" s="773"/>
      <c r="AF1979" s="773"/>
    </row>
    <row r="1980" spans="1:32" ht="21.9" customHeight="1">
      <c r="A1980" s="166" t="str">
        <f>IF(N1983="","",A1979+1)</f>
        <v/>
      </c>
      <c r="B1980" s="164" t="s">
        <v>169</v>
      </c>
      <c r="C1980" s="748" t="str">
        <f>IFERROR(VLOOKUP(N1983,Marks,2,0),"")</f>
        <v/>
      </c>
      <c r="D1980" s="748"/>
      <c r="E1980" s="766" t="s">
        <v>212</v>
      </c>
      <c r="F1980" s="766"/>
      <c r="G1980" s="766"/>
      <c r="H1980" s="748" t="str">
        <f>IFERROR(VLOOKUP(N1983,Marks,3,0),"")</f>
        <v/>
      </c>
      <c r="I1980" s="748"/>
      <c r="J1980" s="749" t="s">
        <v>205</v>
      </c>
      <c r="K1980" s="749"/>
      <c r="L1980" s="749"/>
      <c r="M1980" s="749"/>
      <c r="N1980" s="750" t="str">
        <f>IF(AND(N1983=""),"",'Marks Entry 1st'!$I$2)</f>
        <v/>
      </c>
      <c r="O1980" s="750"/>
      <c r="P1980" s="750"/>
      <c r="Q1980" s="770"/>
      <c r="R1980" s="164" t="s">
        <v>169</v>
      </c>
      <c r="S1980" s="748" t="str">
        <f>IFERROR(VLOOKUP(AD1983,Marks,2,0),"")</f>
        <v/>
      </c>
      <c r="T1980" s="748"/>
      <c r="U1980" s="766" t="s">
        <v>212</v>
      </c>
      <c r="V1980" s="766"/>
      <c r="W1980" s="766"/>
      <c r="X1980" s="748" t="str">
        <f>IFERROR(VLOOKUP(AD1983,Marks,3,0),"")</f>
        <v/>
      </c>
      <c r="Y1980" s="748"/>
      <c r="Z1980" s="749" t="s">
        <v>205</v>
      </c>
      <c r="AA1980" s="749"/>
      <c r="AB1980" s="749"/>
      <c r="AC1980" s="749"/>
      <c r="AD1980" s="750" t="str">
        <f>IF(AND(AD1983=""),"",'Marks Entry 1st'!$I$2)</f>
        <v/>
      </c>
      <c r="AE1980" s="750"/>
      <c r="AF1980" s="750"/>
    </row>
    <row r="1981" spans="1:32" ht="21.9" customHeight="1">
      <c r="A1981" s="166" t="str">
        <f>IF(N1983="","",A1980+1)</f>
        <v/>
      </c>
      <c r="B1981" s="751" t="s">
        <v>206</v>
      </c>
      <c r="C1981" s="751"/>
      <c r="D1981" s="751"/>
      <c r="E1981" s="752" t="str">
        <f>IFERROR(VLOOKUP(N1983,Marks,6,0),"")</f>
        <v/>
      </c>
      <c r="F1981" s="752"/>
      <c r="G1981" s="752"/>
      <c r="H1981" s="752"/>
      <c r="I1981" s="752"/>
      <c r="J1981" s="753" t="s">
        <v>209</v>
      </c>
      <c r="K1981" s="753"/>
      <c r="L1981" s="753"/>
      <c r="M1981" s="753"/>
      <c r="N1981" s="754" t="str">
        <f>IFERROR(VLOOKUP(N1983,Marks,5,0),"")</f>
        <v/>
      </c>
      <c r="O1981" s="754"/>
      <c r="P1981" s="754"/>
      <c r="Q1981" s="770"/>
      <c r="R1981" s="751" t="s">
        <v>206</v>
      </c>
      <c r="S1981" s="751"/>
      <c r="T1981" s="751"/>
      <c r="U1981" s="752" t="str">
        <f>IFERROR(VLOOKUP(AD1983,Marks,6,0),"")</f>
        <v/>
      </c>
      <c r="V1981" s="752"/>
      <c r="W1981" s="752"/>
      <c r="X1981" s="752"/>
      <c r="Y1981" s="752"/>
      <c r="Z1981" s="753" t="s">
        <v>209</v>
      </c>
      <c r="AA1981" s="753"/>
      <c r="AB1981" s="753"/>
      <c r="AC1981" s="753"/>
      <c r="AD1981" s="754" t="str">
        <f>IFERROR(VLOOKUP(AD1983,Marks,5,0),"")</f>
        <v/>
      </c>
      <c r="AE1981" s="754"/>
      <c r="AF1981" s="754"/>
    </row>
    <row r="1982" spans="1:32" ht="21.9" customHeight="1">
      <c r="A1982" s="166" t="str">
        <f>IF(N1983="","",A1981+1)</f>
        <v/>
      </c>
      <c r="B1982" s="751" t="s">
        <v>207</v>
      </c>
      <c r="C1982" s="751"/>
      <c r="D1982" s="751"/>
      <c r="E1982" s="752" t="str">
        <f>IFERROR(VLOOKUP(N1983,Marks,7,0),"")</f>
        <v/>
      </c>
      <c r="F1982" s="752"/>
      <c r="G1982" s="752"/>
      <c r="H1982" s="752"/>
      <c r="I1982" s="752"/>
      <c r="J1982" s="753" t="s">
        <v>210</v>
      </c>
      <c r="K1982" s="753"/>
      <c r="L1982" s="753"/>
      <c r="M1982" s="753"/>
      <c r="N1982" s="767" t="str">
        <f>IFERROR(VLOOKUP(N1983,Marks,4,0),"")</f>
        <v/>
      </c>
      <c r="O1982" s="767"/>
      <c r="P1982" s="767"/>
      <c r="Q1982" s="770"/>
      <c r="R1982" s="751" t="s">
        <v>207</v>
      </c>
      <c r="S1982" s="751"/>
      <c r="T1982" s="751"/>
      <c r="U1982" s="752" t="str">
        <f>IFERROR(VLOOKUP(AD1983,Marks,7,0),"")</f>
        <v/>
      </c>
      <c r="V1982" s="752"/>
      <c r="W1982" s="752"/>
      <c r="X1982" s="752"/>
      <c r="Y1982" s="752"/>
      <c r="Z1982" s="753" t="s">
        <v>210</v>
      </c>
      <c r="AA1982" s="753"/>
      <c r="AB1982" s="753"/>
      <c r="AC1982" s="753"/>
      <c r="AD1982" s="767" t="str">
        <f>IFERROR(VLOOKUP(AD1983,Marks,4,0),"")</f>
        <v/>
      </c>
      <c r="AE1982" s="767"/>
      <c r="AF1982" s="767"/>
    </row>
    <row r="1983" spans="1:32" ht="21.9" customHeight="1">
      <c r="A1983" s="166" t="str">
        <f>IF(N1983="","",A1982+1)</f>
        <v/>
      </c>
      <c r="B1983" s="751" t="s">
        <v>208</v>
      </c>
      <c r="C1983" s="751"/>
      <c r="D1983" s="751"/>
      <c r="E1983" s="752" t="str">
        <f>IFERROR(VLOOKUP(N1983,Marks,8,0),"")</f>
        <v/>
      </c>
      <c r="F1983" s="752"/>
      <c r="G1983" s="752"/>
      <c r="H1983" s="752"/>
      <c r="I1983" s="752"/>
      <c r="J1983" s="753" t="s">
        <v>211</v>
      </c>
      <c r="K1983" s="753"/>
      <c r="L1983" s="753"/>
      <c r="M1983" s="753"/>
      <c r="N1983" s="760" t="str">
        <f>IF(AD1957="","",IF(AND(AD1957+1&gt;$AN$6),"",AD1957+1))</f>
        <v/>
      </c>
      <c r="O1983" s="760"/>
      <c r="P1983" s="760"/>
      <c r="Q1983" s="770"/>
      <c r="R1983" s="751" t="s">
        <v>208</v>
      </c>
      <c r="S1983" s="751"/>
      <c r="T1983" s="751"/>
      <c r="U1983" s="752" t="str">
        <f>IFERROR(VLOOKUP(AD1983,Marks,8,0),"")</f>
        <v/>
      </c>
      <c r="V1983" s="752"/>
      <c r="W1983" s="752"/>
      <c r="X1983" s="752"/>
      <c r="Y1983" s="752"/>
      <c r="Z1983" s="753" t="s">
        <v>211</v>
      </c>
      <c r="AA1983" s="753"/>
      <c r="AB1983" s="753"/>
      <c r="AC1983" s="753"/>
      <c r="AD1983" s="761" t="str">
        <f>IF(N1983="","",IF(AND(N1983+1&gt;$AN$6),"",N1983+1))</f>
        <v/>
      </c>
      <c r="AE1983" s="761"/>
      <c r="AF1983" s="761"/>
    </row>
    <row r="1984" spans="1:32" ht="9" customHeight="1">
      <c r="A1984" s="166" t="str">
        <f>IF(N1983="","",A1983+1)</f>
        <v/>
      </c>
      <c r="B1984" s="123"/>
      <c r="C1984" s="123"/>
      <c r="D1984" s="123"/>
      <c r="E1984" s="124"/>
      <c r="F1984" s="124"/>
      <c r="G1984" s="124"/>
      <c r="H1984" s="123"/>
      <c r="I1984" s="123"/>
      <c r="J1984" s="125"/>
      <c r="K1984" s="125"/>
      <c r="L1984" s="125"/>
      <c r="M1984" s="76"/>
      <c r="N1984" s="76"/>
      <c r="O1984" s="76"/>
      <c r="P1984" s="76"/>
      <c r="Q1984" s="770"/>
      <c r="R1984" s="123"/>
      <c r="S1984" s="123"/>
      <c r="T1984" s="123"/>
      <c r="U1984" s="124"/>
      <c r="V1984" s="124"/>
      <c r="W1984" s="124"/>
      <c r="X1984" s="123"/>
      <c r="Y1984" s="123"/>
      <c r="Z1984" s="125"/>
      <c r="AA1984" s="125"/>
      <c r="AB1984" s="125"/>
      <c r="AC1984" s="76"/>
      <c r="AD1984" s="76"/>
      <c r="AE1984" s="76"/>
      <c r="AF1984" s="76"/>
    </row>
    <row r="1985" spans="1:32" ht="21" customHeight="1">
      <c r="A1985" s="166" t="str">
        <f>IF(N1983="","",A1984+1)</f>
        <v/>
      </c>
      <c r="B1985" s="762" t="s">
        <v>213</v>
      </c>
      <c r="C1985" s="610" t="s">
        <v>214</v>
      </c>
      <c r="D1985" s="610"/>
      <c r="E1985" s="610"/>
      <c r="F1985" s="763" t="s">
        <v>13</v>
      </c>
      <c r="G1985" s="764"/>
      <c r="H1985" s="764"/>
      <c r="I1985" s="765"/>
      <c r="J1985" s="613" t="s">
        <v>184</v>
      </c>
      <c r="K1985" s="614" t="s">
        <v>167</v>
      </c>
      <c r="L1985" s="615"/>
      <c r="M1985" s="615"/>
      <c r="N1985" s="616"/>
      <c r="O1985" s="580" t="s">
        <v>185</v>
      </c>
      <c r="P1985" s="581" t="s">
        <v>186</v>
      </c>
      <c r="Q1985" s="770"/>
      <c r="R1985" s="762" t="s">
        <v>213</v>
      </c>
      <c r="S1985" s="610" t="s">
        <v>214</v>
      </c>
      <c r="T1985" s="610"/>
      <c r="U1985" s="610"/>
      <c r="V1985" s="763" t="s">
        <v>13</v>
      </c>
      <c r="W1985" s="764"/>
      <c r="X1985" s="764"/>
      <c r="Y1985" s="765"/>
      <c r="Z1985" s="613" t="s">
        <v>184</v>
      </c>
      <c r="AA1985" s="614" t="s">
        <v>167</v>
      </c>
      <c r="AB1985" s="615"/>
      <c r="AC1985" s="615"/>
      <c r="AD1985" s="616"/>
      <c r="AE1985" s="580" t="s">
        <v>185</v>
      </c>
      <c r="AF1985" s="581" t="s">
        <v>186</v>
      </c>
    </row>
    <row r="1986" spans="1:32" ht="90.75" customHeight="1">
      <c r="A1986" s="166" t="str">
        <f>IF(N1983="","",A1985+1)</f>
        <v/>
      </c>
      <c r="B1986" s="762"/>
      <c r="C1986" s="171" t="s">
        <v>11</v>
      </c>
      <c r="D1986" s="171" t="s">
        <v>180</v>
      </c>
      <c r="E1986" s="171" t="s">
        <v>108</v>
      </c>
      <c r="F1986" s="171" t="s">
        <v>182</v>
      </c>
      <c r="G1986" s="171" t="s">
        <v>183</v>
      </c>
      <c r="H1986" s="305" t="s">
        <v>10</v>
      </c>
      <c r="I1986" s="171" t="s">
        <v>108</v>
      </c>
      <c r="J1986" s="613"/>
      <c r="K1986" s="172" t="s">
        <v>182</v>
      </c>
      <c r="L1986" s="172" t="s">
        <v>183</v>
      </c>
      <c r="M1986" s="173" t="s">
        <v>10</v>
      </c>
      <c r="N1986" s="171" t="s">
        <v>108</v>
      </c>
      <c r="O1986" s="580"/>
      <c r="P1986" s="736"/>
      <c r="Q1986" s="770"/>
      <c r="R1986" s="762"/>
      <c r="S1986" s="171" t="s">
        <v>11</v>
      </c>
      <c r="T1986" s="171" t="s">
        <v>180</v>
      </c>
      <c r="U1986" s="171" t="s">
        <v>108</v>
      </c>
      <c r="V1986" s="171" t="s">
        <v>182</v>
      </c>
      <c r="W1986" s="171" t="s">
        <v>183</v>
      </c>
      <c r="X1986" s="305" t="s">
        <v>10</v>
      </c>
      <c r="Y1986" s="171" t="s">
        <v>108</v>
      </c>
      <c r="Z1986" s="613"/>
      <c r="AA1986" s="172" t="s">
        <v>182</v>
      </c>
      <c r="AB1986" s="172" t="s">
        <v>183</v>
      </c>
      <c r="AC1986" s="173" t="s">
        <v>10</v>
      </c>
      <c r="AD1986" s="171" t="s">
        <v>108</v>
      </c>
      <c r="AE1986" s="580"/>
      <c r="AF1986" s="736">
        <v>0</v>
      </c>
    </row>
    <row r="1987" spans="1:32" ht="18.75" customHeight="1">
      <c r="A1987" s="166" t="str">
        <f>IF(N1983="","",A1986+1)</f>
        <v/>
      </c>
      <c r="B1987" s="762"/>
      <c r="C1987" s="390">
        <v>20</v>
      </c>
      <c r="D1987" s="390">
        <v>20</v>
      </c>
      <c r="E1987" s="116">
        <v>40</v>
      </c>
      <c r="F1987" s="390">
        <v>30</v>
      </c>
      <c r="G1987" s="390">
        <v>18</v>
      </c>
      <c r="H1987" s="390">
        <v>12</v>
      </c>
      <c r="I1987" s="116">
        <v>60</v>
      </c>
      <c r="J1987" s="118">
        <v>100</v>
      </c>
      <c r="K1987" s="390">
        <v>50</v>
      </c>
      <c r="L1987" s="390">
        <v>30</v>
      </c>
      <c r="M1987" s="390">
        <v>20</v>
      </c>
      <c r="N1987" s="116">
        <v>100</v>
      </c>
      <c r="O1987" s="118">
        <v>200</v>
      </c>
      <c r="P1987" s="775" t="str">
        <f>IF(AND(N1983="",C1980="",E1981="",N1981=""),"",IF(OR(C1980=1,C1980=2),600,800))</f>
        <v/>
      </c>
      <c r="Q1987" s="770"/>
      <c r="R1987" s="762"/>
      <c r="S1987" s="390">
        <v>20</v>
      </c>
      <c r="T1987" s="390">
        <v>20</v>
      </c>
      <c r="U1987" s="116">
        <v>40</v>
      </c>
      <c r="V1987" s="390">
        <v>30</v>
      </c>
      <c r="W1987" s="390">
        <v>18</v>
      </c>
      <c r="X1987" s="390">
        <v>12</v>
      </c>
      <c r="Y1987" s="116">
        <v>60</v>
      </c>
      <c r="Z1987" s="118">
        <v>100</v>
      </c>
      <c r="AA1987" s="390">
        <v>50</v>
      </c>
      <c r="AB1987" s="390">
        <v>30</v>
      </c>
      <c r="AC1987" s="390">
        <v>20</v>
      </c>
      <c r="AD1987" s="116">
        <v>100</v>
      </c>
      <c r="AE1987" s="118">
        <v>200</v>
      </c>
      <c r="AF1987" s="775" t="str">
        <f>IF(AND(AD1983="",S1980="",U1981="",AD1981=""),"",IF(OR(S1980=1,S1980=2),600,800))</f>
        <v/>
      </c>
    </row>
    <row r="1988" spans="1:32" ht="21" customHeight="1">
      <c r="A1988" s="166" t="str">
        <f>IF(N1983="","",A1987+1)</f>
        <v/>
      </c>
      <c r="B1988" s="122" t="str">
        <f>'Result Sheet'!$L$4</f>
        <v xml:space="preserve">हिन्दी </v>
      </c>
      <c r="C1988" s="391" t="str">
        <f>IFERROR(VLOOKUP(N1983,Marks,11,0),"")</f>
        <v/>
      </c>
      <c r="D1988" s="391" t="str">
        <f>IFERROR(VLOOKUP(N1983,Marks,12,0),"")</f>
        <v/>
      </c>
      <c r="E1988" s="117" t="str">
        <f>IFERROR(VLOOKUP(N1983,Marks,13,0),"")</f>
        <v/>
      </c>
      <c r="F1988" s="391" t="str">
        <f>IFERROR(VLOOKUP(N1983,Marks,14,0),"")</f>
        <v/>
      </c>
      <c r="G1988" s="391" t="str">
        <f>IFERROR(VLOOKUP(N1983,Marks,15,0),"")</f>
        <v/>
      </c>
      <c r="H1988" s="391" t="str">
        <f>IFERROR(VLOOKUP(N1983,Marks,16,0),"")</f>
        <v/>
      </c>
      <c r="I1988" s="117" t="str">
        <f>IFERROR(VLOOKUP(N1983,Marks,17,0),"")</f>
        <v/>
      </c>
      <c r="J1988" s="119">
        <f>IFERROR(VLOOKUP(N1983,Marks,18,0),"")</f>
        <v>0</v>
      </c>
      <c r="K1988" s="391" t="str">
        <f>IFERROR(VLOOKUP(N1983,Marks,19,0),"")</f>
        <v/>
      </c>
      <c r="L1988" s="391" t="str">
        <f>IFERROR(VLOOKUP(N1983,Marks,20,0),"")</f>
        <v/>
      </c>
      <c r="M1988" s="391" t="str">
        <f>IFERROR(VLOOKUP(N1983,Marks,21,0),"")</f>
        <v/>
      </c>
      <c r="N1988" s="117" t="str">
        <f>IFERROR(VLOOKUP(N1983,Marks,22,0),"")</f>
        <v/>
      </c>
      <c r="O1988" s="119" t="str">
        <f>IFERROR(VLOOKUP(N1983,Marks,23,0),"")</f>
        <v/>
      </c>
      <c r="P1988" s="323" t="str">
        <f>IFERROR(VLOOKUP(N1983,Marks,29,0),"")</f>
        <v/>
      </c>
      <c r="Q1988" s="770"/>
      <c r="R1988" s="122" t="str">
        <f>'Result Sheet'!$L$4</f>
        <v xml:space="preserve">हिन्दी </v>
      </c>
      <c r="S1988" s="391" t="str">
        <f>IFERROR(VLOOKUP(AD1983,Marks,11,0),"")</f>
        <v/>
      </c>
      <c r="T1988" s="391" t="str">
        <f>IFERROR(VLOOKUP(AD1983,Marks,12,0),"")</f>
        <v/>
      </c>
      <c r="U1988" s="117" t="str">
        <f>IFERROR(VLOOKUP(AD1983,Marks,13,0),"")</f>
        <v/>
      </c>
      <c r="V1988" s="391" t="str">
        <f>IFERROR(VLOOKUP(AD1983,Marks,14,0),"")</f>
        <v/>
      </c>
      <c r="W1988" s="391" t="str">
        <f>IFERROR(VLOOKUP(AD1983,Marks,15,0),"")</f>
        <v/>
      </c>
      <c r="X1988" s="391" t="str">
        <f>IFERROR(VLOOKUP(AD1983,Marks,16,0),"")</f>
        <v/>
      </c>
      <c r="Y1988" s="117" t="str">
        <f>IFERROR(VLOOKUP(AD1983,Marks,17,0),"")</f>
        <v/>
      </c>
      <c r="Z1988" s="119">
        <f>IFERROR(VLOOKUP(AD1983,Marks,18,0),"")</f>
        <v>0</v>
      </c>
      <c r="AA1988" s="391" t="str">
        <f>IFERROR(VLOOKUP(AD1983,Marks,19,0),"")</f>
        <v/>
      </c>
      <c r="AB1988" s="391" t="str">
        <f>IFERROR(VLOOKUP(AD1983,Marks,20,0),"")</f>
        <v/>
      </c>
      <c r="AC1988" s="391" t="str">
        <f>IFERROR(VLOOKUP(AD1983,Marks,21,0),"")</f>
        <v/>
      </c>
      <c r="AD1988" s="117" t="str">
        <f>IFERROR(VLOOKUP(AD1983,Marks,22,0),"")</f>
        <v/>
      </c>
      <c r="AE1988" s="119" t="str">
        <f>IFERROR(VLOOKUP(AD1983,Marks,23,0),"")</f>
        <v/>
      </c>
      <c r="AF1988" s="323" t="str">
        <f>IFERROR(VLOOKUP(AD1983,Marks,29,0),"")</f>
        <v/>
      </c>
    </row>
    <row r="1989" spans="1:32" ht="21" customHeight="1">
      <c r="A1989" s="166" t="str">
        <f>IF(N1983="","",A1988+1)</f>
        <v/>
      </c>
      <c r="B1989" s="122" t="str">
        <f>'Result Sheet'!$AE$4</f>
        <v xml:space="preserve">अंग्रेजी </v>
      </c>
      <c r="C1989" s="391" t="str">
        <f>IFERROR(VLOOKUP(N1983,Marks,30,0),"")</f>
        <v/>
      </c>
      <c r="D1989" s="391" t="str">
        <f>IFERROR(VLOOKUP(N1983,Marks,31,0),"")</f>
        <v/>
      </c>
      <c r="E1989" s="117" t="str">
        <f>IFERROR(VLOOKUP(N1983,Marks,32,0),"")</f>
        <v/>
      </c>
      <c r="F1989" s="391" t="str">
        <f>IFERROR(VLOOKUP(N1983,Marks,33,0),"")</f>
        <v/>
      </c>
      <c r="G1989" s="391" t="str">
        <f>IFERROR(VLOOKUP(N1983,Marks,34,0),"")</f>
        <v/>
      </c>
      <c r="H1989" s="391" t="str">
        <f>IFERROR(VLOOKUP(N1983,Marks,35,0),"")</f>
        <v/>
      </c>
      <c r="I1989" s="117" t="str">
        <f>IFERROR(VLOOKUP(N1983,Marks,36,0),"")</f>
        <v/>
      </c>
      <c r="J1989" s="119">
        <f>IFERROR(VLOOKUP(N1983,Marks,37,0),"")</f>
        <v>0</v>
      </c>
      <c r="K1989" s="391" t="str">
        <f>IFERROR(VLOOKUP(N1983,Marks,38,0),"")</f>
        <v/>
      </c>
      <c r="L1989" s="391" t="str">
        <f>IFERROR(VLOOKUP(N1983,Marks,39,0),"")</f>
        <v/>
      </c>
      <c r="M1989" s="391" t="str">
        <f>IFERROR(VLOOKUP(N1983,Marks,40,0),"")</f>
        <v/>
      </c>
      <c r="N1989" s="117" t="str">
        <f>IFERROR(VLOOKUP(N1983,Marks,41,0),"")</f>
        <v/>
      </c>
      <c r="O1989" s="119" t="str">
        <f>IFERROR(VLOOKUP(N1983,Marks,42,0),"")</f>
        <v/>
      </c>
      <c r="P1989" s="323" t="str">
        <f>IFERROR(VLOOKUP(N1983,Marks,48,0),"")</f>
        <v/>
      </c>
      <c r="Q1989" s="770"/>
      <c r="R1989" s="122" t="str">
        <f>'Result Sheet'!$AE$4</f>
        <v xml:space="preserve">अंग्रेजी </v>
      </c>
      <c r="S1989" s="391" t="str">
        <f>IFERROR(VLOOKUP(AD1983,Marks,30,0),"")</f>
        <v/>
      </c>
      <c r="T1989" s="391" t="str">
        <f>IFERROR(VLOOKUP(AD1983,Marks,31,0),"")</f>
        <v/>
      </c>
      <c r="U1989" s="117" t="str">
        <f>IFERROR(VLOOKUP(AD1983,Marks,32,0),"")</f>
        <v/>
      </c>
      <c r="V1989" s="391" t="str">
        <f>IFERROR(VLOOKUP(AD1983,Marks,33,0),"")</f>
        <v/>
      </c>
      <c r="W1989" s="391" t="str">
        <f>IFERROR(VLOOKUP(AD1983,Marks,34,0),"")</f>
        <v/>
      </c>
      <c r="X1989" s="391" t="str">
        <f>IFERROR(VLOOKUP(AD1983,Marks,35,0),"")</f>
        <v/>
      </c>
      <c r="Y1989" s="117" t="str">
        <f>IFERROR(VLOOKUP(AD1983,Marks,36,0),"")</f>
        <v/>
      </c>
      <c r="Z1989" s="119">
        <f>IFERROR(VLOOKUP(AD1983,Marks,37,0),"")</f>
        <v>0</v>
      </c>
      <c r="AA1989" s="391" t="str">
        <f>IFERROR(VLOOKUP(AD1983,Marks,38,0),"")</f>
        <v/>
      </c>
      <c r="AB1989" s="391" t="str">
        <f>IFERROR(VLOOKUP(AD1983,Marks,39,0),"")</f>
        <v/>
      </c>
      <c r="AC1989" s="391" t="str">
        <f>IFERROR(VLOOKUP(AD1983,Marks,40,0),"")</f>
        <v/>
      </c>
      <c r="AD1989" s="117" t="str">
        <f>IFERROR(VLOOKUP(AD1983,Marks,41,0),"")</f>
        <v/>
      </c>
      <c r="AE1989" s="119" t="str">
        <f>IFERROR(VLOOKUP(AD1983,Marks,42,0),"")</f>
        <v/>
      </c>
      <c r="AF1989" s="323" t="str">
        <f>IFERROR(VLOOKUP(AD1983,Marks,48,0),"")</f>
        <v/>
      </c>
    </row>
    <row r="1990" spans="1:32" ht="21" customHeight="1">
      <c r="A1990" s="166" t="str">
        <f>IF(N1983="","",A1989+1)</f>
        <v/>
      </c>
      <c r="B1990" s="122" t="str">
        <f>'Result Sheet'!$AX$4</f>
        <v xml:space="preserve">गणित </v>
      </c>
      <c r="C1990" s="391" t="str">
        <f>IFERROR(VLOOKUP(N1983,Marks,49,0),"")</f>
        <v/>
      </c>
      <c r="D1990" s="391" t="str">
        <f>IFERROR(VLOOKUP(N1983,Marks,50,0),"")</f>
        <v/>
      </c>
      <c r="E1990" s="117" t="str">
        <f>IFERROR(VLOOKUP(N1983,Marks,51,0),"")</f>
        <v/>
      </c>
      <c r="F1990" s="391" t="str">
        <f>IFERROR(VLOOKUP(N1983,Marks,52,0),"")</f>
        <v/>
      </c>
      <c r="G1990" s="391" t="str">
        <f>IFERROR(VLOOKUP(N1983,Marks,53,0),"")</f>
        <v/>
      </c>
      <c r="H1990" s="391" t="str">
        <f>IFERROR(VLOOKUP(N1983,Marks,54,0),"")</f>
        <v/>
      </c>
      <c r="I1990" s="117" t="str">
        <f>IFERROR(VLOOKUP(N1983,Marks,55,0),"")</f>
        <v/>
      </c>
      <c r="J1990" s="119">
        <f>IFERROR(VLOOKUP(N1983,Marks,56,0),"")</f>
        <v>0</v>
      </c>
      <c r="K1990" s="391" t="str">
        <f>IFERROR(VLOOKUP(N1983,Marks,57,0),"")</f>
        <v/>
      </c>
      <c r="L1990" s="391" t="str">
        <f>IFERROR(VLOOKUP(N1983,Marks,58,0),"")</f>
        <v/>
      </c>
      <c r="M1990" s="391" t="str">
        <f>IFERROR(VLOOKUP(N1983,Marks,59,0),"")</f>
        <v/>
      </c>
      <c r="N1990" s="117" t="str">
        <f>IFERROR(VLOOKUP(N1983,Marks,60,0),"")</f>
        <v/>
      </c>
      <c r="O1990" s="119" t="str">
        <f>IFERROR(VLOOKUP(N1983,Marks,61,0),"")</f>
        <v/>
      </c>
      <c r="P1990" s="323" t="str">
        <f>IFERROR(VLOOKUP(N1983,Marks,67,0),"")</f>
        <v/>
      </c>
      <c r="Q1990" s="770"/>
      <c r="R1990" s="122" t="str">
        <f>'Result Sheet'!$AX$4</f>
        <v xml:space="preserve">गणित </v>
      </c>
      <c r="S1990" s="391" t="str">
        <f>IFERROR(VLOOKUP(AD1983,Marks,49,0),"")</f>
        <v/>
      </c>
      <c r="T1990" s="391" t="str">
        <f>IFERROR(VLOOKUP(AD1983,Marks,50,0),"")</f>
        <v/>
      </c>
      <c r="U1990" s="117" t="str">
        <f>IFERROR(VLOOKUP(AD1983,Marks,51,0),"")</f>
        <v/>
      </c>
      <c r="V1990" s="391" t="str">
        <f>IFERROR(VLOOKUP(AD1983,Marks,52,0),"")</f>
        <v/>
      </c>
      <c r="W1990" s="391" t="str">
        <f>IFERROR(VLOOKUP(AD1983,Marks,53,0),"")</f>
        <v/>
      </c>
      <c r="X1990" s="391" t="str">
        <f>IFERROR(VLOOKUP(AD1983,Marks,54,0),"")</f>
        <v/>
      </c>
      <c r="Y1990" s="117" t="str">
        <f>IFERROR(VLOOKUP(AD1983,Marks,55,0),"")</f>
        <v/>
      </c>
      <c r="Z1990" s="119">
        <f>IFERROR(VLOOKUP(AD1983,Marks,56,0),"")</f>
        <v>0</v>
      </c>
      <c r="AA1990" s="391" t="str">
        <f>IFERROR(VLOOKUP(AD1983,Marks,57,0),"")</f>
        <v/>
      </c>
      <c r="AB1990" s="391" t="str">
        <f>IFERROR(VLOOKUP(AD1983,Marks,58,0),"")</f>
        <v/>
      </c>
      <c r="AC1990" s="391" t="str">
        <f>IFERROR(VLOOKUP(AD1983,Marks,59,0),"")</f>
        <v/>
      </c>
      <c r="AD1990" s="117" t="str">
        <f>IFERROR(VLOOKUP(AD1983,Marks,60,0),"")</f>
        <v/>
      </c>
      <c r="AE1990" s="119" t="str">
        <f>IFERROR(VLOOKUP(AD1983,Marks,61,0),"")</f>
        <v/>
      </c>
      <c r="AF1990" s="323" t="str">
        <f>IFERROR(VLOOKUP(AD1983,Marks,67,0),"")</f>
        <v/>
      </c>
    </row>
    <row r="1991" spans="1:32" ht="21" customHeight="1">
      <c r="A1991" s="166" t="str">
        <f>IF(N1983="","",A1990+1)</f>
        <v/>
      </c>
      <c r="B1991" s="122" t="str">
        <f>'Result Sheet'!$BQ$4</f>
        <v xml:space="preserve">पर्यावरण अध्ययन </v>
      </c>
      <c r="C1991" s="391" t="str">
        <f>IFERROR(VLOOKUP(N1983,Marks,68,0),"")</f>
        <v/>
      </c>
      <c r="D1991" s="391" t="str">
        <f>IFERROR(VLOOKUP(N1983,Marks,69,0),"")</f>
        <v/>
      </c>
      <c r="E1991" s="117" t="str">
        <f>IFERROR(VLOOKUP(N1983,Marks,70,0),"")</f>
        <v/>
      </c>
      <c r="F1991" s="391" t="str">
        <f>IFERROR(VLOOKUP(N1983,Marks,71,0),"")</f>
        <v/>
      </c>
      <c r="G1991" s="391" t="str">
        <f>IFERROR(VLOOKUP(N1983,Marks,72,0),"")</f>
        <v/>
      </c>
      <c r="H1991" s="391" t="str">
        <f>IFERROR(VLOOKUP(N1983,Marks,73,0),"")</f>
        <v/>
      </c>
      <c r="I1991" s="117" t="str">
        <f>IFERROR(VLOOKUP(N1983,Marks,74,0),"")</f>
        <v/>
      </c>
      <c r="J1991" s="119">
        <f>IFERROR(VLOOKUP(N1983,Marks,75,0),"")</f>
        <v>0</v>
      </c>
      <c r="K1991" s="391" t="str">
        <f>IFERROR(VLOOKUP(N1983,Marks,76,0),"")</f>
        <v/>
      </c>
      <c r="L1991" s="391" t="str">
        <f>IFERROR(VLOOKUP(N1983,Marks,77,0),"")</f>
        <v/>
      </c>
      <c r="M1991" s="391" t="str">
        <f>IFERROR(VLOOKUP(N1983,Marks,78,0),"")</f>
        <v/>
      </c>
      <c r="N1991" s="117" t="str">
        <f>IFERROR(VLOOKUP(N1983,Marks,79,0),"")</f>
        <v/>
      </c>
      <c r="O1991" s="119" t="str">
        <f>IFERROR(VLOOKUP(N1983,Marks,80,0),"")</f>
        <v/>
      </c>
      <c r="P1991" s="323" t="str">
        <f>IFERROR(VLOOKUP(N1983,Marks,86,0),"")</f>
        <v/>
      </c>
      <c r="Q1991" s="770"/>
      <c r="R1991" s="122" t="str">
        <f>'Result Sheet'!$BQ$4</f>
        <v xml:space="preserve">पर्यावरण अध्ययन </v>
      </c>
      <c r="S1991" s="391" t="str">
        <f>IFERROR(VLOOKUP(AD1983,Marks,68,0),"")</f>
        <v/>
      </c>
      <c r="T1991" s="391" t="str">
        <f>IFERROR(VLOOKUP(AD1983,Marks,69,0),"")</f>
        <v/>
      </c>
      <c r="U1991" s="117" t="str">
        <f>IFERROR(VLOOKUP(AD1983,Marks,70,0),"")</f>
        <v/>
      </c>
      <c r="V1991" s="391" t="str">
        <f>IFERROR(VLOOKUP(AD1983,Marks,71,0),"")</f>
        <v/>
      </c>
      <c r="W1991" s="391" t="str">
        <f>IFERROR(VLOOKUP(AD1983,Marks,72,0),"")</f>
        <v/>
      </c>
      <c r="X1991" s="391" t="str">
        <f>IFERROR(VLOOKUP(AD1983,Marks,73,0),"")</f>
        <v/>
      </c>
      <c r="Y1991" s="117" t="str">
        <f>IFERROR(VLOOKUP(AD1983,Marks,74,0),"")</f>
        <v/>
      </c>
      <c r="Z1991" s="119">
        <f>IFERROR(VLOOKUP(AD1983,Marks,75,0),"")</f>
        <v>0</v>
      </c>
      <c r="AA1991" s="391" t="str">
        <f>IFERROR(VLOOKUP(AD1983,Marks,76,0),"")</f>
        <v/>
      </c>
      <c r="AB1991" s="391" t="str">
        <f>IFERROR(VLOOKUP(AD1983,Marks,77,0),"")</f>
        <v/>
      </c>
      <c r="AC1991" s="391" t="str">
        <f>IFERROR(VLOOKUP(AD1983,Marks,78,0),"")</f>
        <v/>
      </c>
      <c r="AD1991" s="117" t="str">
        <f>IFERROR(VLOOKUP(AD1983,Marks,79,0),"")</f>
        <v/>
      </c>
      <c r="AE1991" s="119" t="str">
        <f>IFERROR(VLOOKUP(AD1983,Marks,80,0),"")</f>
        <v/>
      </c>
      <c r="AF1991" s="323" t="str">
        <f>IFERROR(VLOOKUP(AD1983,Marks,86,0),"")</f>
        <v/>
      </c>
    </row>
    <row r="1992" spans="1:32" ht="25.5" customHeight="1">
      <c r="A1992" s="166" t="str">
        <f>IF(N1983="","",A1991+1)</f>
        <v/>
      </c>
      <c r="B1992" s="392" t="s">
        <v>215</v>
      </c>
      <c r="C1992" s="120" t="str">
        <f>IF(AND(C1988="",C1989="",C1990="",C1991=""),"",IF(OR(C1980=1,C1980=2),SUM(C1988:C1990),SUM(C1988:C1991)))</f>
        <v/>
      </c>
      <c r="D1992" s="120" t="str">
        <f>IF(AND(D1988="",D1989="",D1990="",D1991=""),"",IF(OR(C1980=1,C1980=2),SUM(D1988:D1990),SUM(D1988:D1991)))</f>
        <v/>
      </c>
      <c r="E1992" s="120" t="str">
        <f>IF(AND(E1988="",E1989="",E1990="",E1991=""),"",IF(OR(C1980=1,C1980=2),SUM(E1988:E1990),SUM(E1988:E1991)))</f>
        <v/>
      </c>
      <c r="F1992" s="120" t="str">
        <f>IF(AND(F1988="",F1989="",F1990="",F1991=""),"",IF(OR(C1980=1,C1980=2),SUM(F1988:F1990),SUM(F1988:F1991)))</f>
        <v/>
      </c>
      <c r="G1992" s="120" t="str">
        <f>IF(AND(G1988="",G1989="",G1990="",G1991=""),"",IF(OR(C1980=1,C1980=2),SUM(G1988:G1990),SUM(G1988:G1991)))</f>
        <v/>
      </c>
      <c r="H1992" s="120" t="str">
        <f>IF(AND(H1988="",H1989="",H1990="",H1991=""),"",IF(OR(C1980=1,C1980=2),SUM(H1988:H1990),SUM(H1988:H1991)))</f>
        <v/>
      </c>
      <c r="I1992" s="120" t="str">
        <f>IF(AND(I1988="",I1989="",I1990="",I1991=""),"",IF(OR(C1980=1,C1980=2),SUM(I1988:I1990),SUM(I1988:I1991)))</f>
        <v/>
      </c>
      <c r="J1992" s="120">
        <f>IF(AND(J1988="",J1989="",J1990="",J1991=""),"",IF(OR(C1980=1,C1980=2),SUM(J1988:J1990),SUM(J1988:J1991)))</f>
        <v>0</v>
      </c>
      <c r="K1992" s="120" t="str">
        <f>IF(AND(K1988="",K1989="",K1990="",K1991=""),"",IF(OR(C1980=1,C1980=2),SUM(K1988:K1990),SUM(K1988:K1991)))</f>
        <v/>
      </c>
      <c r="L1992" s="120" t="str">
        <f>IF(AND(L1988="",L1989="",L1990="",L1991=""),"",IF(OR(C1980=1,C1980=2),SUM(L1988:L1990),SUM(L1988:L1991)))</f>
        <v/>
      </c>
      <c r="M1992" s="120" t="str">
        <f>IF(AND(M1988="",M1989="",M1990="",M1991=""),"",IF(OR(C1980=1,C1980=2),SUM(M1988:M1990),SUM(M1988:M1991)))</f>
        <v/>
      </c>
      <c r="N1992" s="120" t="str">
        <f>IF(AND(N1988="",N1989="",N1990="",N1991=""),"",IF(OR(C1980=1,C1980=2),SUM(N1988:N1990),SUM(N1988:N1991)))</f>
        <v/>
      </c>
      <c r="O1992" s="120" t="str">
        <f>IF(AND(O1988="",O1989="",O1990="",O1991=""),"",IF(OR(C1980=1,C1980=2),SUM(O1988:O1990),SUM(O1988:O1991)))</f>
        <v/>
      </c>
      <c r="P1992" s="326" t="str">
        <f>IF(OR(N1983="",E1981="",O1992=""),"",IF(O1992&gt;=81%*P1987,"A",IF(O1992&gt;=61%*P1987,"B",IF(O1992&gt;=41%*P1987,"C",IF(O1992&gt;=21%*P1987,"D","E")))))</f>
        <v/>
      </c>
      <c r="Q1992" s="770"/>
      <c r="R1992" s="392" t="s">
        <v>215</v>
      </c>
      <c r="S1992" s="120" t="str">
        <f>IF(AND(S1988="",S1989="",S1990="",S1991=""),"",IF(OR(S1980=1,S1980=2),SUM(S1988:S1990),SUM(S1988:S1991)))</f>
        <v/>
      </c>
      <c r="T1992" s="120" t="str">
        <f>IF(AND(T1988="",T1989="",T1990="",T1991=""),"",IF(OR(S1980=1,S1980=2),SUM(T1988:T1990),SUM(T1988:T1991)))</f>
        <v/>
      </c>
      <c r="U1992" s="120" t="str">
        <f>IF(AND(U1988="",U1989="",U1990="",U1991=""),"",IF(OR(S1980=1,S1980=2),SUM(U1988:U1990),SUM(U1988:U1991)))</f>
        <v/>
      </c>
      <c r="V1992" s="120" t="str">
        <f>IF(AND(V1988="",V1989="",V1990="",V1991=""),"",IF(OR(S1980=1,S1980=2),SUM(V1988:V1990),SUM(V1988:V1991)))</f>
        <v/>
      </c>
      <c r="W1992" s="120" t="str">
        <f>IF(AND(W1988="",W1989="",W1990="",W1991=""),"",IF(OR(S1980=1,S1980=2),SUM(W1988:W1990),SUM(W1988:W1991)))</f>
        <v/>
      </c>
      <c r="X1992" s="120" t="str">
        <f>IF(AND(X1988="",X1989="",X1990="",X1991=""),"",IF(OR(S1980=1,S1980=2),SUM(X1988:X1990),SUM(X1988:X1991)))</f>
        <v/>
      </c>
      <c r="Y1992" s="120" t="str">
        <f>IF(AND(Y1988="",Y1989="",Y1990="",Y1991=""),"",IF(OR(S1980=1,S1980=2),SUM(Y1988:Y1990),SUM(Y1988:Y1991)))</f>
        <v/>
      </c>
      <c r="Z1992" s="120">
        <f>IF(AND(Z1988="",Z1989="",Z1990="",Z1991=""),"",IF(OR(S1980=1,S1980=2),SUM(Z1988:Z1990),SUM(Z1988:Z1991)))</f>
        <v>0</v>
      </c>
      <c r="AA1992" s="120" t="str">
        <f>IF(AND(AA1988="",AA1989="",AA1990="",AA1991=""),"",IF(OR(S1980=1,S1980=2),SUM(AA1988:AA1990),SUM(AA1988:AA1991)))</f>
        <v/>
      </c>
      <c r="AB1992" s="120" t="str">
        <f>IF(AND(AB1988="",AB1989="",AB1990="",AB1991=""),"",IF(OR(S1980=1,S1980=2),SUM(AB1988:AB1990),SUM(AB1988:AB1991)))</f>
        <v/>
      </c>
      <c r="AC1992" s="120" t="str">
        <f>IF(AND(AC1988="",AC1989="",AC1990="",AC1991=""),"",IF(OR(S1980=1,S1980=2),SUM(AC1988:AC1990),SUM(AC1988:AC1991)))</f>
        <v/>
      </c>
      <c r="AD1992" s="120" t="str">
        <f>IF(AND(AD1988="",AD1989="",AD1990="",AD1991=""),"",IF(OR(S1980=1,S1980=2),SUM(AD1988:AD1990),SUM(AD1988:AD1991)))</f>
        <v/>
      </c>
      <c r="AE1992" s="120" t="str">
        <f>IF(AND(AE1988="",AE1989="",AE1990="",AE1991=""),"",IF(OR(S1980=1,S1980=2),SUM(AE1988:AE1990),SUM(AE1988:AE1991)))</f>
        <v/>
      </c>
      <c r="AF1992" s="326" t="str">
        <f>IF(OR(AD1983="",U1981="",AE1992=""),"",IF(AE1992&gt;=81%*AF1987,"A",IF(AE1992&gt;=61%*AF1987,"B",IF(AE1992&gt;=41%*AF1987,"C",IF(AE1992&gt;=21%*AF1987,"D","E")))))</f>
        <v/>
      </c>
    </row>
    <row r="1993" spans="1:32" ht="9" customHeight="1">
      <c r="A1993" s="166" t="str">
        <f>IF(N1983="","",A1992+1)</f>
        <v/>
      </c>
      <c r="B1993" s="737"/>
      <c r="C1993" s="737"/>
      <c r="D1993" s="737"/>
      <c r="E1993" s="737"/>
      <c r="F1993" s="737"/>
      <c r="G1993" s="737"/>
      <c r="H1993" s="737"/>
      <c r="I1993" s="737"/>
      <c r="J1993" s="737"/>
      <c r="K1993" s="737"/>
      <c r="L1993" s="737"/>
      <c r="M1993" s="737"/>
      <c r="N1993" s="737"/>
      <c r="O1993" s="737"/>
      <c r="P1993" s="737"/>
      <c r="Q1993" s="770"/>
      <c r="R1993" s="737"/>
      <c r="S1993" s="737"/>
      <c r="T1993" s="737"/>
      <c r="U1993" s="737"/>
      <c r="V1993" s="737"/>
      <c r="W1993" s="737"/>
      <c r="X1993" s="737"/>
      <c r="Y1993" s="737"/>
      <c r="Z1993" s="737"/>
      <c r="AA1993" s="737"/>
      <c r="AB1993" s="737"/>
      <c r="AC1993" s="737"/>
      <c r="AD1993" s="737"/>
      <c r="AE1993" s="737"/>
      <c r="AF1993" s="737"/>
    </row>
    <row r="1994" spans="1:32" ht="22.5" customHeight="1">
      <c r="A1994" s="166" t="str">
        <f>IF(N1983="","",A1993+1)</f>
        <v/>
      </c>
      <c r="B1994" s="738" t="s">
        <v>213</v>
      </c>
      <c r="C1994" s="738"/>
      <c r="D1994" s="739" t="s">
        <v>229</v>
      </c>
      <c r="E1994" s="740"/>
      <c r="F1994" s="393" t="s">
        <v>186</v>
      </c>
      <c r="G1994" s="738" t="s">
        <v>213</v>
      </c>
      <c r="H1994" s="738"/>
      <c r="I1994" s="739" t="s">
        <v>229</v>
      </c>
      <c r="J1994" s="740"/>
      <c r="K1994" s="393" t="s">
        <v>186</v>
      </c>
      <c r="L1994" s="738" t="s">
        <v>213</v>
      </c>
      <c r="M1994" s="738"/>
      <c r="N1994" s="739" t="s">
        <v>229</v>
      </c>
      <c r="O1994" s="740"/>
      <c r="P1994" s="393" t="s">
        <v>186</v>
      </c>
      <c r="Q1994" s="770"/>
      <c r="R1994" s="738" t="s">
        <v>213</v>
      </c>
      <c r="S1994" s="738"/>
      <c r="T1994" s="739" t="s">
        <v>229</v>
      </c>
      <c r="U1994" s="740"/>
      <c r="V1994" s="393" t="s">
        <v>186</v>
      </c>
      <c r="W1994" s="738" t="s">
        <v>213</v>
      </c>
      <c r="X1994" s="738"/>
      <c r="Y1994" s="739" t="s">
        <v>229</v>
      </c>
      <c r="Z1994" s="740"/>
      <c r="AA1994" s="393" t="s">
        <v>186</v>
      </c>
      <c r="AB1994" s="738" t="s">
        <v>213</v>
      </c>
      <c r="AC1994" s="738"/>
      <c r="AD1994" s="739" t="s">
        <v>229</v>
      </c>
      <c r="AE1994" s="740"/>
      <c r="AF1994" s="393" t="s">
        <v>186</v>
      </c>
    </row>
    <row r="1995" spans="1:32" ht="21.75" customHeight="1">
      <c r="A1995" s="166" t="str">
        <f>IF(N1983="","",A1994+1)</f>
        <v/>
      </c>
      <c r="B1995" s="741" t="s">
        <v>221</v>
      </c>
      <c r="C1995" s="742"/>
      <c r="D1995" s="742"/>
      <c r="E1995" s="119" t="str">
        <f>IFERROR(VLOOKUP(N1983,Marks,90,0),"")</f>
        <v/>
      </c>
      <c r="F1995" s="130" t="str">
        <f>IFERROR(VLOOKUP(N1983,Marks,94,0),"")</f>
        <v/>
      </c>
      <c r="G1995" s="741" t="s">
        <v>192</v>
      </c>
      <c r="H1995" s="742"/>
      <c r="I1995" s="742"/>
      <c r="J1995" s="119" t="str">
        <f>IFERROR(VLOOKUP(N1983,Marks,98,0),"")</f>
        <v/>
      </c>
      <c r="K1995" s="130" t="str">
        <f>IFERROR(VLOOKUP(N1983,Marks,102,0),"")</f>
        <v/>
      </c>
      <c r="L1995" s="743" t="s">
        <v>193</v>
      </c>
      <c r="M1995" s="744"/>
      <c r="N1995" s="744"/>
      <c r="O1995" s="119" t="str">
        <f>IFERROR(VLOOKUP(N1983,Marks,106,0),"")</f>
        <v/>
      </c>
      <c r="P1995" s="130" t="str">
        <f>IFERROR(VLOOKUP(N1983,Marks,110,0),"")</f>
        <v/>
      </c>
      <c r="Q1995" s="770"/>
      <c r="R1995" s="740" t="s">
        <v>221</v>
      </c>
      <c r="S1995" s="740"/>
      <c r="T1995" s="740"/>
      <c r="U1995" s="119" t="str">
        <f>IFERROR(VLOOKUP(AD1983,Marks,90,0),"")</f>
        <v/>
      </c>
      <c r="V1995" s="130" t="str">
        <f>IFERROR(VLOOKUP(AD1983,Marks,94,0),"")</f>
        <v/>
      </c>
      <c r="W1995" s="740" t="s">
        <v>192</v>
      </c>
      <c r="X1995" s="740"/>
      <c r="Y1995" s="740"/>
      <c r="Z1995" s="119" t="str">
        <f>IFERROR(VLOOKUP(AD1983,Marks,98,0),"")</f>
        <v/>
      </c>
      <c r="AA1995" s="130" t="str">
        <f>IFERROR(VLOOKUP(AD1983,Marks,102,0),"")</f>
        <v/>
      </c>
      <c r="AB1995" s="745" t="s">
        <v>193</v>
      </c>
      <c r="AC1995" s="745"/>
      <c r="AD1995" s="745"/>
      <c r="AE1995" s="119" t="str">
        <f>IFERROR(VLOOKUP(AD1983,Marks,106,0),"")</f>
        <v/>
      </c>
      <c r="AF1995" s="130" t="str">
        <f>IFERROR(VLOOKUP(AD1983,Marks,110,0),"")</f>
        <v/>
      </c>
    </row>
    <row r="1996" spans="1:32" ht="21" customHeight="1">
      <c r="A1996" s="166" t="str">
        <f>IF(N1983="","",A1995+1)</f>
        <v/>
      </c>
      <c r="B1996" s="732" t="s">
        <v>216</v>
      </c>
      <c r="C1996" s="732"/>
      <c r="D1996" s="732"/>
      <c r="E1996" s="746" t="str">
        <f>IFERROR(VLOOKUP(N1983,Marks,116,0),"")</f>
        <v/>
      </c>
      <c r="F1996" s="746"/>
      <c r="G1996" s="746"/>
      <c r="H1996" s="746"/>
      <c r="I1996" s="732" t="s">
        <v>217</v>
      </c>
      <c r="J1996" s="732"/>
      <c r="K1996" s="732"/>
      <c r="L1996" s="732"/>
      <c r="M1996" s="747" t="str">
        <f>IFERROR(VLOOKUP(N1983,Marks,117,0),"")</f>
        <v/>
      </c>
      <c r="N1996" s="747"/>
      <c r="O1996" s="747"/>
      <c r="P1996" s="747"/>
      <c r="Q1996" s="770"/>
      <c r="R1996" s="732" t="s">
        <v>216</v>
      </c>
      <c r="S1996" s="732"/>
      <c r="T1996" s="732"/>
      <c r="U1996" s="746" t="str">
        <f>IFERROR(VLOOKUP(AD1983,Marks,116,0),"")</f>
        <v/>
      </c>
      <c r="V1996" s="746"/>
      <c r="W1996" s="746"/>
      <c r="X1996" s="746"/>
      <c r="Y1996" s="732" t="s">
        <v>217</v>
      </c>
      <c r="Z1996" s="732"/>
      <c r="AA1996" s="732"/>
      <c r="AB1996" s="732"/>
      <c r="AC1996" s="747" t="str">
        <f>IFERROR(VLOOKUP(AD1983,Marks,117,0),"")</f>
        <v/>
      </c>
      <c r="AD1996" s="747"/>
      <c r="AE1996" s="747"/>
      <c r="AF1996" s="747"/>
    </row>
    <row r="1997" spans="1:32" ht="21" customHeight="1">
      <c r="A1997" s="166" t="str">
        <f>IF(N1983="","",A1996+1)</f>
        <v/>
      </c>
      <c r="B1997" s="732" t="s">
        <v>218</v>
      </c>
      <c r="C1997" s="732"/>
      <c r="D1997" s="732"/>
      <c r="E1997" s="774" t="str">
        <f>IFERROR(VLOOKUP(N1983,Marks,115,0),"")</f>
        <v/>
      </c>
      <c r="F1997" s="774"/>
      <c r="G1997" s="774"/>
      <c r="H1997" s="774"/>
      <c r="I1997" s="732" t="s">
        <v>219</v>
      </c>
      <c r="J1997" s="732"/>
      <c r="K1997" s="732"/>
      <c r="L1997" s="732"/>
      <c r="M1997" s="733" t="str">
        <f>IFERROR(VLOOKUP(N1983,Marks,112,0),"")</f>
        <v/>
      </c>
      <c r="N1997" s="733"/>
      <c r="O1997" s="733"/>
      <c r="P1997" s="733"/>
      <c r="Q1997" s="770"/>
      <c r="R1997" s="732" t="s">
        <v>218</v>
      </c>
      <c r="S1997" s="732"/>
      <c r="T1997" s="732"/>
      <c r="U1997" s="774" t="str">
        <f>IFERROR(VLOOKUP(AD1983,Marks,115,0),"")</f>
        <v/>
      </c>
      <c r="V1997" s="774"/>
      <c r="W1997" s="774"/>
      <c r="X1997" s="774"/>
      <c r="Y1997" s="732" t="s">
        <v>219</v>
      </c>
      <c r="Z1997" s="732"/>
      <c r="AA1997" s="732"/>
      <c r="AB1997" s="732"/>
      <c r="AC1997" s="733" t="str">
        <f>IFERROR(VLOOKUP(AD1983,Marks,112,0),"")</f>
        <v/>
      </c>
      <c r="AD1997" s="733"/>
      <c r="AE1997" s="733"/>
      <c r="AF1997" s="733"/>
    </row>
    <row r="1998" spans="1:32" ht="21" customHeight="1">
      <c r="A1998" s="166" t="str">
        <f>IF(N1983="","",A1997+1)</f>
        <v/>
      </c>
      <c r="B1998" s="732" t="s">
        <v>220</v>
      </c>
      <c r="C1998" s="732"/>
      <c r="D1998" s="732"/>
      <c r="E1998" s="324" t="str">
        <f>IFERROR(VLOOKUP(N1983,Marks,113,0),"")</f>
        <v/>
      </c>
      <c r="F1998" s="325" t="s">
        <v>341</v>
      </c>
      <c r="G1998" s="734" t="str">
        <f>IF(OR(N1983="",E1981="",O1992=""),"",IF(O1992&gt;=81%*P1987,"A",IF(O1992&gt;=61%*P1987,"B",IF(O1992&gt;=41%*P1987,"C",IF(O1992&gt;=21%*P1987,"D","E")))))</f>
        <v/>
      </c>
      <c r="H1998" s="734"/>
      <c r="I1998" s="732" t="s">
        <v>222</v>
      </c>
      <c r="J1998" s="732"/>
      <c r="K1998" s="732"/>
      <c r="L1998" s="732"/>
      <c r="M1998" s="769" t="str">
        <f>IFERROR(VLOOKUP(N1983,Marks,114,0),"")</f>
        <v/>
      </c>
      <c r="N1998" s="769"/>
      <c r="O1998" s="769"/>
      <c r="P1998" s="769"/>
      <c r="Q1998" s="770"/>
      <c r="R1998" s="732" t="s">
        <v>220</v>
      </c>
      <c r="S1998" s="732"/>
      <c r="T1998" s="732"/>
      <c r="U1998" s="324" t="str">
        <f>IFERROR(VLOOKUP(AD1983,Marks,113,0),"")</f>
        <v/>
      </c>
      <c r="V1998" s="325" t="s">
        <v>341</v>
      </c>
      <c r="W1998" s="734" t="str">
        <f>IF(OR(AD1983="",U1981="",AE1992=""),"",IF(AE1992&gt;=81%*AF1987,"A",IF(AE1992&gt;=61%*AF1987,"B",IF(AE1992&gt;=41%*AF1987,"C",IF(AE1992&gt;=21%*AF1987,"D","E")))))</f>
        <v/>
      </c>
      <c r="X1998" s="734"/>
      <c r="Y1998" s="732" t="s">
        <v>222</v>
      </c>
      <c r="Z1998" s="732"/>
      <c r="AA1998" s="732"/>
      <c r="AB1998" s="732"/>
      <c r="AC1998" s="769" t="str">
        <f>IFERROR(VLOOKUP(AD1983,Marks,114,0),"")</f>
        <v/>
      </c>
      <c r="AD1998" s="769"/>
      <c r="AE1998" s="769"/>
      <c r="AF1998" s="769"/>
    </row>
    <row r="1999" spans="1:32" ht="21" customHeight="1">
      <c r="A1999" s="166" t="str">
        <f>IF(N1983="","",A1998+1)</f>
        <v/>
      </c>
      <c r="B1999" s="768" t="s">
        <v>228</v>
      </c>
      <c r="C1999" s="768"/>
      <c r="D1999" s="768"/>
      <c r="E1999" s="735">
        <f>'Master sheet'!$C$10</f>
        <v>44697</v>
      </c>
      <c r="F1999" s="735"/>
      <c r="G1999" s="735"/>
      <c r="H1999" s="318"/>
      <c r="I1999" s="121"/>
      <c r="J1999" s="121"/>
      <c r="K1999" s="76"/>
      <c r="L1999" s="121"/>
      <c r="M1999" s="121"/>
      <c r="N1999" s="121"/>
      <c r="O1999" s="121"/>
      <c r="P1999" s="121"/>
      <c r="Q1999" s="770"/>
      <c r="R1999" s="768" t="s">
        <v>228</v>
      </c>
      <c r="S1999" s="768"/>
      <c r="T1999" s="768"/>
      <c r="U1999" s="735">
        <f>'Master sheet'!$C$10</f>
        <v>44697</v>
      </c>
      <c r="V1999" s="735"/>
      <c r="W1999" s="735"/>
      <c r="X1999" s="121"/>
      <c r="Y1999" s="121"/>
      <c r="Z1999" s="121"/>
      <c r="AA1999" s="76"/>
      <c r="AB1999" s="121"/>
      <c r="AC1999" s="121"/>
      <c r="AD1999" s="121"/>
      <c r="AE1999" s="121"/>
      <c r="AF1999" s="121"/>
    </row>
    <row r="2000" spans="1:32" ht="43.5" customHeight="1">
      <c r="A2000" s="166" t="str">
        <f>IF(N1983="","",A1999+1)</f>
        <v/>
      </c>
      <c r="B2000" s="755" t="str">
        <f>IF(AND(C1980=1),CONCATENATE("( ",UPPER('Master sheet'!$F$10)," )"),IF(AND(C1980=2),CONCATENATE("( ",UPPER('Master sheet'!$F$18)," )"),IF(AND(C1980=3),CONCATENATE("( ",UPPER('Master sheet'!$J$10)," )"),IF(AND(C1980=4),CONCATENATE("( ",UPPER('Master sheet'!$J$18)," )"),""))))</f>
        <v/>
      </c>
      <c r="C2000" s="755"/>
      <c r="D2000" s="755"/>
      <c r="E2000" s="755"/>
      <c r="F2000" s="756" t="str">
        <f>IF(AND(N1983=""),"",CONCATENATE("(",'Master sheet'!$C$14," )"))</f>
        <v/>
      </c>
      <c r="G2000" s="756"/>
      <c r="H2000" s="756"/>
      <c r="I2000" s="756"/>
      <c r="J2000" s="756"/>
      <c r="K2000" s="756" t="str">
        <f>IF(AND(N1983=""),"",CONCATENATE("(",'Master sheet'!$C$12," )"))</f>
        <v/>
      </c>
      <c r="L2000" s="756"/>
      <c r="M2000" s="756"/>
      <c r="N2000" s="756"/>
      <c r="O2000" s="756"/>
      <c r="P2000" s="756"/>
      <c r="Q2000" s="770"/>
      <c r="R2000" s="755" t="str">
        <f>IF(AND(S1980=1),CONCATENATE("( ",UPPER('Master sheet'!$F$10)," )"),IF(AND(S1980=2),CONCATENATE("( ",UPPER('Master sheet'!$F$18)," )"),IF(AND(S1980=3),CONCATENATE("( ",UPPER('Master sheet'!$J$10)," )"),IF(AND(S1980=4),CONCATENATE("( ",UPPER('Master sheet'!$J$18)," )"),""))))</f>
        <v/>
      </c>
      <c r="S2000" s="755"/>
      <c r="T2000" s="755"/>
      <c r="U2000" s="755"/>
      <c r="V2000" s="756" t="str">
        <f>IF(AND(AD1983=""),"",CONCATENATE("(",'Master sheet'!$C$14," )"))</f>
        <v/>
      </c>
      <c r="W2000" s="756"/>
      <c r="X2000" s="756"/>
      <c r="Y2000" s="756"/>
      <c r="Z2000" s="756"/>
      <c r="AA2000" s="756" t="str">
        <f>IF(AND(AD1983=""),"",CONCATENATE("(",'Master sheet'!$C$12," )"))</f>
        <v/>
      </c>
      <c r="AB2000" s="756"/>
      <c r="AC2000" s="756"/>
      <c r="AD2000" s="756"/>
      <c r="AE2000" s="756"/>
      <c r="AF2000" s="756"/>
    </row>
    <row r="2001" spans="1:32" ht="21.75" customHeight="1">
      <c r="A2001" s="166" t="str">
        <f>IF(N1983="","",A2000+1)</f>
        <v/>
      </c>
      <c r="B2001" s="757" t="s">
        <v>223</v>
      </c>
      <c r="C2001" s="757"/>
      <c r="D2001" s="757"/>
      <c r="E2001" s="757"/>
      <c r="F2001" s="758" t="s">
        <v>224</v>
      </c>
      <c r="G2001" s="758"/>
      <c r="H2001" s="758"/>
      <c r="I2001" s="758"/>
      <c r="J2001" s="758"/>
      <c r="K2001" s="757" t="s">
        <v>225</v>
      </c>
      <c r="L2001" s="757"/>
      <c r="M2001" s="757"/>
      <c r="N2001" s="757"/>
      <c r="O2001" s="757"/>
      <c r="P2001" s="757"/>
      <c r="Q2001" s="770"/>
      <c r="R2001" s="757" t="s">
        <v>223</v>
      </c>
      <c r="S2001" s="757"/>
      <c r="T2001" s="757"/>
      <c r="U2001" s="757"/>
      <c r="V2001" s="758" t="s">
        <v>224</v>
      </c>
      <c r="W2001" s="758"/>
      <c r="X2001" s="758"/>
      <c r="Y2001" s="758"/>
      <c r="Z2001" s="758"/>
      <c r="AA2001" s="757" t="s">
        <v>225</v>
      </c>
      <c r="AB2001" s="757"/>
      <c r="AC2001" s="757"/>
      <c r="AD2001" s="757"/>
      <c r="AE2001" s="757"/>
      <c r="AF2001" s="757"/>
    </row>
    <row r="2003" spans="1:32" ht="21.9" customHeight="1">
      <c r="A2003" s="165" t="str">
        <f>IF(N2009="","",1)</f>
        <v/>
      </c>
      <c r="B2003" s="759" t="s">
        <v>203</v>
      </c>
      <c r="C2003" s="759"/>
      <c r="D2003" s="759"/>
      <c r="E2003" s="759"/>
      <c r="F2003" s="759"/>
      <c r="G2003" s="759"/>
      <c r="H2003" s="759"/>
      <c r="I2003" s="759"/>
      <c r="J2003" s="759"/>
      <c r="K2003" s="759"/>
      <c r="L2003" s="759"/>
      <c r="M2003" s="759"/>
      <c r="N2003" s="759"/>
      <c r="O2003" s="759"/>
      <c r="P2003" s="759"/>
      <c r="Q2003" s="770" t="s">
        <v>249</v>
      </c>
      <c r="R2003" s="759" t="s">
        <v>203</v>
      </c>
      <c r="S2003" s="759"/>
      <c r="T2003" s="759"/>
      <c r="U2003" s="759"/>
      <c r="V2003" s="759"/>
      <c r="W2003" s="759"/>
      <c r="X2003" s="759"/>
      <c r="Y2003" s="759"/>
      <c r="Z2003" s="759"/>
      <c r="AA2003" s="759"/>
      <c r="AB2003" s="759"/>
      <c r="AC2003" s="759"/>
      <c r="AD2003" s="759"/>
      <c r="AE2003" s="759"/>
      <c r="AF2003" s="759"/>
    </row>
    <row r="2004" spans="1:32" ht="21.9" customHeight="1">
      <c r="A2004" s="166" t="str">
        <f>IF(N2009="","",A2003+1)</f>
        <v/>
      </c>
      <c r="B2004" s="771" t="s">
        <v>204</v>
      </c>
      <c r="C2004" s="771"/>
      <c r="D2004" s="771"/>
      <c r="E2004" s="771"/>
      <c r="F2004" s="771"/>
      <c r="G2004" s="771"/>
      <c r="H2004" s="771"/>
      <c r="I2004" s="771"/>
      <c r="J2004" s="771"/>
      <c r="K2004" s="771"/>
      <c r="L2004" s="771"/>
      <c r="M2004" s="771"/>
      <c r="N2004" s="771"/>
      <c r="O2004" s="771"/>
      <c r="P2004" s="771"/>
      <c r="Q2004" s="770"/>
      <c r="R2004" s="771" t="s">
        <v>204</v>
      </c>
      <c r="S2004" s="771"/>
      <c r="T2004" s="771"/>
      <c r="U2004" s="771"/>
      <c r="V2004" s="771"/>
      <c r="W2004" s="771"/>
      <c r="X2004" s="771"/>
      <c r="Y2004" s="771"/>
      <c r="Z2004" s="771"/>
      <c r="AA2004" s="771"/>
      <c r="AB2004" s="771"/>
      <c r="AC2004" s="771"/>
      <c r="AD2004" s="771"/>
      <c r="AE2004" s="771"/>
      <c r="AF2004" s="771"/>
    </row>
    <row r="2005" spans="1:32" ht="21.9" customHeight="1">
      <c r="A2005" s="166" t="str">
        <f>IF(N2009="","",A2004+1)</f>
        <v/>
      </c>
      <c r="B2005" s="772" t="s">
        <v>168</v>
      </c>
      <c r="C2005" s="772"/>
      <c r="D2005" s="772"/>
      <c r="E2005" s="773" t="str">
        <f>IF(AND(N2009=""),"",'Result Sheet'!$F$2)</f>
        <v/>
      </c>
      <c r="F2005" s="773"/>
      <c r="G2005" s="773"/>
      <c r="H2005" s="773"/>
      <c r="I2005" s="773"/>
      <c r="J2005" s="773"/>
      <c r="K2005" s="773"/>
      <c r="L2005" s="773"/>
      <c r="M2005" s="773"/>
      <c r="N2005" s="773"/>
      <c r="O2005" s="773"/>
      <c r="P2005" s="773"/>
      <c r="Q2005" s="770"/>
      <c r="R2005" s="772" t="s">
        <v>168</v>
      </c>
      <c r="S2005" s="772"/>
      <c r="T2005" s="772"/>
      <c r="U2005" s="773" t="str">
        <f>IF(AND(AD2009=""),"",'Result Sheet'!$F$2)</f>
        <v/>
      </c>
      <c r="V2005" s="773"/>
      <c r="W2005" s="773"/>
      <c r="X2005" s="773"/>
      <c r="Y2005" s="773"/>
      <c r="Z2005" s="773"/>
      <c r="AA2005" s="773"/>
      <c r="AB2005" s="773"/>
      <c r="AC2005" s="773"/>
      <c r="AD2005" s="773"/>
      <c r="AE2005" s="773"/>
      <c r="AF2005" s="773"/>
    </row>
    <row r="2006" spans="1:32" ht="21.9" customHeight="1">
      <c r="A2006" s="166" t="str">
        <f>IF(N2009="","",A2005+1)</f>
        <v/>
      </c>
      <c r="B2006" s="164" t="s">
        <v>169</v>
      </c>
      <c r="C2006" s="748" t="str">
        <f>IFERROR(VLOOKUP(N2009,Marks,2,0),"")</f>
        <v/>
      </c>
      <c r="D2006" s="748"/>
      <c r="E2006" s="766" t="s">
        <v>212</v>
      </c>
      <c r="F2006" s="766"/>
      <c r="G2006" s="766"/>
      <c r="H2006" s="748" t="str">
        <f>IFERROR(VLOOKUP(N2009,Marks,3,0),"")</f>
        <v/>
      </c>
      <c r="I2006" s="748"/>
      <c r="J2006" s="749" t="s">
        <v>205</v>
      </c>
      <c r="K2006" s="749"/>
      <c r="L2006" s="749"/>
      <c r="M2006" s="749"/>
      <c r="N2006" s="750" t="str">
        <f>IF(AND(N2009=""),"",'Marks Entry 1st'!$I$2)</f>
        <v/>
      </c>
      <c r="O2006" s="750"/>
      <c r="P2006" s="750"/>
      <c r="Q2006" s="770"/>
      <c r="R2006" s="164" t="s">
        <v>169</v>
      </c>
      <c r="S2006" s="748" t="str">
        <f>IFERROR(VLOOKUP(AD2009,Marks,2,0),"")</f>
        <v/>
      </c>
      <c r="T2006" s="748"/>
      <c r="U2006" s="766" t="s">
        <v>212</v>
      </c>
      <c r="V2006" s="766"/>
      <c r="W2006" s="766"/>
      <c r="X2006" s="748" t="str">
        <f>IFERROR(VLOOKUP(AD2009,Marks,3,0),"")</f>
        <v/>
      </c>
      <c r="Y2006" s="748"/>
      <c r="Z2006" s="749" t="s">
        <v>205</v>
      </c>
      <c r="AA2006" s="749"/>
      <c r="AB2006" s="749"/>
      <c r="AC2006" s="749"/>
      <c r="AD2006" s="750" t="str">
        <f>IF(AND(AD2009=""),"",'Marks Entry 1st'!$I$2)</f>
        <v/>
      </c>
      <c r="AE2006" s="750"/>
      <c r="AF2006" s="750"/>
    </row>
    <row r="2007" spans="1:32" ht="21.9" customHeight="1">
      <c r="A2007" s="166" t="str">
        <f>IF(N2009="","",A2006+1)</f>
        <v/>
      </c>
      <c r="B2007" s="751" t="s">
        <v>206</v>
      </c>
      <c r="C2007" s="751"/>
      <c r="D2007" s="751"/>
      <c r="E2007" s="752" t="str">
        <f>IFERROR(VLOOKUP(N2009,Marks,6,0),"")</f>
        <v/>
      </c>
      <c r="F2007" s="752"/>
      <c r="G2007" s="752"/>
      <c r="H2007" s="752"/>
      <c r="I2007" s="752"/>
      <c r="J2007" s="753" t="s">
        <v>209</v>
      </c>
      <c r="K2007" s="753"/>
      <c r="L2007" s="753"/>
      <c r="M2007" s="753"/>
      <c r="N2007" s="754" t="str">
        <f>IFERROR(VLOOKUP(N2009,Marks,5,0),"")</f>
        <v/>
      </c>
      <c r="O2007" s="754"/>
      <c r="P2007" s="754"/>
      <c r="Q2007" s="770"/>
      <c r="R2007" s="751" t="s">
        <v>206</v>
      </c>
      <c r="S2007" s="751"/>
      <c r="T2007" s="751"/>
      <c r="U2007" s="752" t="str">
        <f>IFERROR(VLOOKUP(AD2009,Marks,6,0),"")</f>
        <v/>
      </c>
      <c r="V2007" s="752"/>
      <c r="W2007" s="752"/>
      <c r="X2007" s="752"/>
      <c r="Y2007" s="752"/>
      <c r="Z2007" s="753" t="s">
        <v>209</v>
      </c>
      <c r="AA2007" s="753"/>
      <c r="AB2007" s="753"/>
      <c r="AC2007" s="753"/>
      <c r="AD2007" s="754" t="str">
        <f>IFERROR(VLOOKUP(AD2009,Marks,5,0),"")</f>
        <v/>
      </c>
      <c r="AE2007" s="754"/>
      <c r="AF2007" s="754"/>
    </row>
    <row r="2008" spans="1:32" ht="21.9" customHeight="1">
      <c r="A2008" s="166" t="str">
        <f>IF(N2009="","",A2007+1)</f>
        <v/>
      </c>
      <c r="B2008" s="751" t="s">
        <v>207</v>
      </c>
      <c r="C2008" s="751"/>
      <c r="D2008" s="751"/>
      <c r="E2008" s="752" t="str">
        <f>IFERROR(VLOOKUP(N2009,Marks,7,0),"")</f>
        <v/>
      </c>
      <c r="F2008" s="752"/>
      <c r="G2008" s="752"/>
      <c r="H2008" s="752"/>
      <c r="I2008" s="752"/>
      <c r="J2008" s="753" t="s">
        <v>210</v>
      </c>
      <c r="K2008" s="753"/>
      <c r="L2008" s="753"/>
      <c r="M2008" s="753"/>
      <c r="N2008" s="767" t="str">
        <f>IFERROR(VLOOKUP(N2009,Marks,4,0),"")</f>
        <v/>
      </c>
      <c r="O2008" s="767"/>
      <c r="P2008" s="767"/>
      <c r="Q2008" s="770"/>
      <c r="R2008" s="751" t="s">
        <v>207</v>
      </c>
      <c r="S2008" s="751"/>
      <c r="T2008" s="751"/>
      <c r="U2008" s="752" t="str">
        <f>IFERROR(VLOOKUP(AD2009,Marks,7,0),"")</f>
        <v/>
      </c>
      <c r="V2008" s="752"/>
      <c r="W2008" s="752"/>
      <c r="X2008" s="752"/>
      <c r="Y2008" s="752"/>
      <c r="Z2008" s="753" t="s">
        <v>210</v>
      </c>
      <c r="AA2008" s="753"/>
      <c r="AB2008" s="753"/>
      <c r="AC2008" s="753"/>
      <c r="AD2008" s="767" t="str">
        <f>IFERROR(VLOOKUP(AD2009,Marks,4,0),"")</f>
        <v/>
      </c>
      <c r="AE2008" s="767"/>
      <c r="AF2008" s="767"/>
    </row>
    <row r="2009" spans="1:32" ht="21.9" customHeight="1">
      <c r="A2009" s="166" t="str">
        <f>IF(N2009="","",A2008+1)</f>
        <v/>
      </c>
      <c r="B2009" s="751" t="s">
        <v>208</v>
      </c>
      <c r="C2009" s="751"/>
      <c r="D2009" s="751"/>
      <c r="E2009" s="752" t="str">
        <f>IFERROR(VLOOKUP(N2009,Marks,8,0),"")</f>
        <v/>
      </c>
      <c r="F2009" s="752"/>
      <c r="G2009" s="752"/>
      <c r="H2009" s="752"/>
      <c r="I2009" s="752"/>
      <c r="J2009" s="753" t="s">
        <v>211</v>
      </c>
      <c r="K2009" s="753"/>
      <c r="L2009" s="753"/>
      <c r="M2009" s="753"/>
      <c r="N2009" s="760" t="str">
        <f>IF(AD1983="","",IF(AND(AD1983+1&gt;$AN$6),"",AD1983+1))</f>
        <v/>
      </c>
      <c r="O2009" s="760"/>
      <c r="P2009" s="760"/>
      <c r="Q2009" s="770"/>
      <c r="R2009" s="751" t="s">
        <v>208</v>
      </c>
      <c r="S2009" s="751"/>
      <c r="T2009" s="751"/>
      <c r="U2009" s="752" t="str">
        <f>IFERROR(VLOOKUP(AD2009,Marks,8,0),"")</f>
        <v/>
      </c>
      <c r="V2009" s="752"/>
      <c r="W2009" s="752"/>
      <c r="X2009" s="752"/>
      <c r="Y2009" s="752"/>
      <c r="Z2009" s="753" t="s">
        <v>211</v>
      </c>
      <c r="AA2009" s="753"/>
      <c r="AB2009" s="753"/>
      <c r="AC2009" s="753"/>
      <c r="AD2009" s="761" t="str">
        <f>IF(N2009="","",IF(AND(N2009+1&gt;$AN$6),"",N2009+1))</f>
        <v/>
      </c>
      <c r="AE2009" s="761"/>
      <c r="AF2009" s="761"/>
    </row>
    <row r="2010" spans="1:32" ht="9" customHeight="1">
      <c r="A2010" s="166" t="str">
        <f>IF(N2009="","",A2009+1)</f>
        <v/>
      </c>
      <c r="B2010" s="123"/>
      <c r="C2010" s="123"/>
      <c r="D2010" s="123"/>
      <c r="E2010" s="124"/>
      <c r="F2010" s="124"/>
      <c r="G2010" s="124"/>
      <c r="H2010" s="123"/>
      <c r="I2010" s="123"/>
      <c r="J2010" s="125"/>
      <c r="K2010" s="125"/>
      <c r="L2010" s="125"/>
      <c r="M2010" s="76"/>
      <c r="N2010" s="76"/>
      <c r="O2010" s="76"/>
      <c r="P2010" s="76"/>
      <c r="Q2010" s="770"/>
      <c r="R2010" s="123"/>
      <c r="S2010" s="123"/>
      <c r="T2010" s="123"/>
      <c r="U2010" s="124"/>
      <c r="V2010" s="124"/>
      <c r="W2010" s="124"/>
      <c r="X2010" s="123"/>
      <c r="Y2010" s="123"/>
      <c r="Z2010" s="125"/>
      <c r="AA2010" s="125"/>
      <c r="AB2010" s="125"/>
      <c r="AC2010" s="76"/>
      <c r="AD2010" s="76"/>
      <c r="AE2010" s="76"/>
      <c r="AF2010" s="76"/>
    </row>
    <row r="2011" spans="1:32" ht="21" customHeight="1">
      <c r="A2011" s="166" t="str">
        <f>IF(N2009="","",A2010+1)</f>
        <v/>
      </c>
      <c r="B2011" s="762" t="s">
        <v>213</v>
      </c>
      <c r="C2011" s="610" t="s">
        <v>214</v>
      </c>
      <c r="D2011" s="610"/>
      <c r="E2011" s="610"/>
      <c r="F2011" s="763" t="s">
        <v>13</v>
      </c>
      <c r="G2011" s="764"/>
      <c r="H2011" s="764"/>
      <c r="I2011" s="765"/>
      <c r="J2011" s="613" t="s">
        <v>184</v>
      </c>
      <c r="K2011" s="614" t="s">
        <v>167</v>
      </c>
      <c r="L2011" s="615"/>
      <c r="M2011" s="615"/>
      <c r="N2011" s="616"/>
      <c r="O2011" s="580" t="s">
        <v>185</v>
      </c>
      <c r="P2011" s="581" t="s">
        <v>186</v>
      </c>
      <c r="Q2011" s="770"/>
      <c r="R2011" s="762" t="s">
        <v>213</v>
      </c>
      <c r="S2011" s="610" t="s">
        <v>214</v>
      </c>
      <c r="T2011" s="610"/>
      <c r="U2011" s="610"/>
      <c r="V2011" s="763" t="s">
        <v>13</v>
      </c>
      <c r="W2011" s="764"/>
      <c r="X2011" s="764"/>
      <c r="Y2011" s="765"/>
      <c r="Z2011" s="613" t="s">
        <v>184</v>
      </c>
      <c r="AA2011" s="614" t="s">
        <v>167</v>
      </c>
      <c r="AB2011" s="615"/>
      <c r="AC2011" s="615"/>
      <c r="AD2011" s="616"/>
      <c r="AE2011" s="580" t="s">
        <v>185</v>
      </c>
      <c r="AF2011" s="581" t="s">
        <v>186</v>
      </c>
    </row>
    <row r="2012" spans="1:32" ht="90.75" customHeight="1">
      <c r="A2012" s="166" t="str">
        <f>IF(N2009="","",A2011+1)</f>
        <v/>
      </c>
      <c r="B2012" s="762"/>
      <c r="C2012" s="171" t="s">
        <v>11</v>
      </c>
      <c r="D2012" s="171" t="s">
        <v>180</v>
      </c>
      <c r="E2012" s="171" t="s">
        <v>108</v>
      </c>
      <c r="F2012" s="171" t="s">
        <v>182</v>
      </c>
      <c r="G2012" s="171" t="s">
        <v>183</v>
      </c>
      <c r="H2012" s="305" t="s">
        <v>10</v>
      </c>
      <c r="I2012" s="171" t="s">
        <v>108</v>
      </c>
      <c r="J2012" s="613"/>
      <c r="K2012" s="172" t="s">
        <v>182</v>
      </c>
      <c r="L2012" s="172" t="s">
        <v>183</v>
      </c>
      <c r="M2012" s="173" t="s">
        <v>10</v>
      </c>
      <c r="N2012" s="171" t="s">
        <v>108</v>
      </c>
      <c r="O2012" s="580"/>
      <c r="P2012" s="736"/>
      <c r="Q2012" s="770"/>
      <c r="R2012" s="762"/>
      <c r="S2012" s="171" t="s">
        <v>11</v>
      </c>
      <c r="T2012" s="171" t="s">
        <v>180</v>
      </c>
      <c r="U2012" s="171" t="s">
        <v>108</v>
      </c>
      <c r="V2012" s="171" t="s">
        <v>182</v>
      </c>
      <c r="W2012" s="171" t="s">
        <v>183</v>
      </c>
      <c r="X2012" s="305" t="s">
        <v>10</v>
      </c>
      <c r="Y2012" s="171" t="s">
        <v>108</v>
      </c>
      <c r="Z2012" s="613"/>
      <c r="AA2012" s="172" t="s">
        <v>182</v>
      </c>
      <c r="AB2012" s="172" t="s">
        <v>183</v>
      </c>
      <c r="AC2012" s="173" t="s">
        <v>10</v>
      </c>
      <c r="AD2012" s="171" t="s">
        <v>108</v>
      </c>
      <c r="AE2012" s="580"/>
      <c r="AF2012" s="736">
        <v>0</v>
      </c>
    </row>
    <row r="2013" spans="1:32" ht="18.75" customHeight="1">
      <c r="A2013" s="166" t="str">
        <f>IF(N2009="","",A2012+1)</f>
        <v/>
      </c>
      <c r="B2013" s="762"/>
      <c r="C2013" s="390">
        <v>20</v>
      </c>
      <c r="D2013" s="390">
        <v>20</v>
      </c>
      <c r="E2013" s="116">
        <v>40</v>
      </c>
      <c r="F2013" s="390">
        <v>30</v>
      </c>
      <c r="G2013" s="390">
        <v>18</v>
      </c>
      <c r="H2013" s="390">
        <v>12</v>
      </c>
      <c r="I2013" s="116">
        <v>60</v>
      </c>
      <c r="J2013" s="118">
        <v>100</v>
      </c>
      <c r="K2013" s="390">
        <v>50</v>
      </c>
      <c r="L2013" s="390">
        <v>30</v>
      </c>
      <c r="M2013" s="390">
        <v>20</v>
      </c>
      <c r="N2013" s="116">
        <v>100</v>
      </c>
      <c r="O2013" s="118">
        <v>200</v>
      </c>
      <c r="P2013" s="775" t="str">
        <f>IF(AND(N2009="",C2006="",E2007="",N2007=""),"",IF(OR(C2006=1,C2006=2),600,800))</f>
        <v/>
      </c>
      <c r="Q2013" s="770"/>
      <c r="R2013" s="762"/>
      <c r="S2013" s="390">
        <v>20</v>
      </c>
      <c r="T2013" s="390">
        <v>20</v>
      </c>
      <c r="U2013" s="116">
        <v>40</v>
      </c>
      <c r="V2013" s="390">
        <v>30</v>
      </c>
      <c r="W2013" s="390">
        <v>18</v>
      </c>
      <c r="X2013" s="390">
        <v>12</v>
      </c>
      <c r="Y2013" s="116">
        <v>60</v>
      </c>
      <c r="Z2013" s="118">
        <v>100</v>
      </c>
      <c r="AA2013" s="390">
        <v>50</v>
      </c>
      <c r="AB2013" s="390">
        <v>30</v>
      </c>
      <c r="AC2013" s="390">
        <v>20</v>
      </c>
      <c r="AD2013" s="116">
        <v>100</v>
      </c>
      <c r="AE2013" s="118">
        <v>200</v>
      </c>
      <c r="AF2013" s="775" t="str">
        <f>IF(AND(AD2009="",S2006="",U2007="",AD2007=""),"",IF(OR(S2006=1,S2006=2),600,800))</f>
        <v/>
      </c>
    </row>
    <row r="2014" spans="1:32" ht="21" customHeight="1">
      <c r="A2014" s="166" t="str">
        <f>IF(N2009="","",A2013+1)</f>
        <v/>
      </c>
      <c r="B2014" s="122" t="str">
        <f>'Result Sheet'!$L$4</f>
        <v xml:space="preserve">हिन्दी </v>
      </c>
      <c r="C2014" s="391" t="str">
        <f>IFERROR(VLOOKUP(N2009,Marks,11,0),"")</f>
        <v/>
      </c>
      <c r="D2014" s="391" t="str">
        <f>IFERROR(VLOOKUP(N2009,Marks,12,0),"")</f>
        <v/>
      </c>
      <c r="E2014" s="117" t="str">
        <f>IFERROR(VLOOKUP(N2009,Marks,13,0),"")</f>
        <v/>
      </c>
      <c r="F2014" s="391" t="str">
        <f>IFERROR(VLOOKUP(N2009,Marks,14,0),"")</f>
        <v/>
      </c>
      <c r="G2014" s="391" t="str">
        <f>IFERROR(VLOOKUP(N2009,Marks,15,0),"")</f>
        <v/>
      </c>
      <c r="H2014" s="391" t="str">
        <f>IFERROR(VLOOKUP(N2009,Marks,16,0),"")</f>
        <v/>
      </c>
      <c r="I2014" s="117" t="str">
        <f>IFERROR(VLOOKUP(N2009,Marks,17,0),"")</f>
        <v/>
      </c>
      <c r="J2014" s="119">
        <f>IFERROR(VLOOKUP(N2009,Marks,18,0),"")</f>
        <v>0</v>
      </c>
      <c r="K2014" s="391" t="str">
        <f>IFERROR(VLOOKUP(N2009,Marks,19,0),"")</f>
        <v/>
      </c>
      <c r="L2014" s="391" t="str">
        <f>IFERROR(VLOOKUP(N2009,Marks,20,0),"")</f>
        <v/>
      </c>
      <c r="M2014" s="391" t="str">
        <f>IFERROR(VLOOKUP(N2009,Marks,21,0),"")</f>
        <v/>
      </c>
      <c r="N2014" s="117" t="str">
        <f>IFERROR(VLOOKUP(N2009,Marks,22,0),"")</f>
        <v/>
      </c>
      <c r="O2014" s="119" t="str">
        <f>IFERROR(VLOOKUP(N2009,Marks,23,0),"")</f>
        <v/>
      </c>
      <c r="P2014" s="323" t="str">
        <f>IFERROR(VLOOKUP(N2009,Marks,29,0),"")</f>
        <v/>
      </c>
      <c r="Q2014" s="770"/>
      <c r="R2014" s="122" t="str">
        <f>'Result Sheet'!$L$4</f>
        <v xml:space="preserve">हिन्दी </v>
      </c>
      <c r="S2014" s="391" t="str">
        <f>IFERROR(VLOOKUP(AD2009,Marks,11,0),"")</f>
        <v/>
      </c>
      <c r="T2014" s="391" t="str">
        <f>IFERROR(VLOOKUP(AD2009,Marks,12,0),"")</f>
        <v/>
      </c>
      <c r="U2014" s="117" t="str">
        <f>IFERROR(VLOOKUP(AD2009,Marks,13,0),"")</f>
        <v/>
      </c>
      <c r="V2014" s="391" t="str">
        <f>IFERROR(VLOOKUP(AD2009,Marks,14,0),"")</f>
        <v/>
      </c>
      <c r="W2014" s="391" t="str">
        <f>IFERROR(VLOOKUP(AD2009,Marks,15,0),"")</f>
        <v/>
      </c>
      <c r="X2014" s="391" t="str">
        <f>IFERROR(VLOOKUP(AD2009,Marks,16,0),"")</f>
        <v/>
      </c>
      <c r="Y2014" s="117" t="str">
        <f>IFERROR(VLOOKUP(AD2009,Marks,17,0),"")</f>
        <v/>
      </c>
      <c r="Z2014" s="119">
        <f>IFERROR(VLOOKUP(AD2009,Marks,18,0),"")</f>
        <v>0</v>
      </c>
      <c r="AA2014" s="391" t="str">
        <f>IFERROR(VLOOKUP(AD2009,Marks,19,0),"")</f>
        <v/>
      </c>
      <c r="AB2014" s="391" t="str">
        <f>IFERROR(VLOOKUP(AD2009,Marks,20,0),"")</f>
        <v/>
      </c>
      <c r="AC2014" s="391" t="str">
        <f>IFERROR(VLOOKUP(AD2009,Marks,21,0),"")</f>
        <v/>
      </c>
      <c r="AD2014" s="117" t="str">
        <f>IFERROR(VLOOKUP(AD2009,Marks,22,0),"")</f>
        <v/>
      </c>
      <c r="AE2014" s="119" t="str">
        <f>IFERROR(VLOOKUP(AD2009,Marks,23,0),"")</f>
        <v/>
      </c>
      <c r="AF2014" s="323" t="str">
        <f>IFERROR(VLOOKUP(AD2009,Marks,29,0),"")</f>
        <v/>
      </c>
    </row>
    <row r="2015" spans="1:32" ht="21" customHeight="1">
      <c r="A2015" s="166" t="str">
        <f>IF(N2009="","",A2014+1)</f>
        <v/>
      </c>
      <c r="B2015" s="122" t="str">
        <f>'Result Sheet'!$AE$4</f>
        <v xml:space="preserve">अंग्रेजी </v>
      </c>
      <c r="C2015" s="391" t="str">
        <f>IFERROR(VLOOKUP(N2009,Marks,30,0),"")</f>
        <v/>
      </c>
      <c r="D2015" s="391" t="str">
        <f>IFERROR(VLOOKUP(N2009,Marks,31,0),"")</f>
        <v/>
      </c>
      <c r="E2015" s="117" t="str">
        <f>IFERROR(VLOOKUP(N2009,Marks,32,0),"")</f>
        <v/>
      </c>
      <c r="F2015" s="391" t="str">
        <f>IFERROR(VLOOKUP(N2009,Marks,33,0),"")</f>
        <v/>
      </c>
      <c r="G2015" s="391" t="str">
        <f>IFERROR(VLOOKUP(N2009,Marks,34,0),"")</f>
        <v/>
      </c>
      <c r="H2015" s="391" t="str">
        <f>IFERROR(VLOOKUP(N2009,Marks,35,0),"")</f>
        <v/>
      </c>
      <c r="I2015" s="117" t="str">
        <f>IFERROR(VLOOKUP(N2009,Marks,36,0),"")</f>
        <v/>
      </c>
      <c r="J2015" s="119">
        <f>IFERROR(VLOOKUP(N2009,Marks,37,0),"")</f>
        <v>0</v>
      </c>
      <c r="K2015" s="391" t="str">
        <f>IFERROR(VLOOKUP(N2009,Marks,38,0),"")</f>
        <v/>
      </c>
      <c r="L2015" s="391" t="str">
        <f>IFERROR(VLOOKUP(N2009,Marks,39,0),"")</f>
        <v/>
      </c>
      <c r="M2015" s="391" t="str">
        <f>IFERROR(VLOOKUP(N2009,Marks,40,0),"")</f>
        <v/>
      </c>
      <c r="N2015" s="117" t="str">
        <f>IFERROR(VLOOKUP(N2009,Marks,41,0),"")</f>
        <v/>
      </c>
      <c r="O2015" s="119" t="str">
        <f>IFERROR(VLOOKUP(N2009,Marks,42,0),"")</f>
        <v/>
      </c>
      <c r="P2015" s="323" t="str">
        <f>IFERROR(VLOOKUP(N2009,Marks,48,0),"")</f>
        <v/>
      </c>
      <c r="Q2015" s="770"/>
      <c r="R2015" s="122" t="str">
        <f>'Result Sheet'!$AE$4</f>
        <v xml:space="preserve">अंग्रेजी </v>
      </c>
      <c r="S2015" s="391" t="str">
        <f>IFERROR(VLOOKUP(AD2009,Marks,30,0),"")</f>
        <v/>
      </c>
      <c r="T2015" s="391" t="str">
        <f>IFERROR(VLOOKUP(AD2009,Marks,31,0),"")</f>
        <v/>
      </c>
      <c r="U2015" s="117" t="str">
        <f>IFERROR(VLOOKUP(AD2009,Marks,32,0),"")</f>
        <v/>
      </c>
      <c r="V2015" s="391" t="str">
        <f>IFERROR(VLOOKUP(AD2009,Marks,33,0),"")</f>
        <v/>
      </c>
      <c r="W2015" s="391" t="str">
        <f>IFERROR(VLOOKUP(AD2009,Marks,34,0),"")</f>
        <v/>
      </c>
      <c r="X2015" s="391" t="str">
        <f>IFERROR(VLOOKUP(AD2009,Marks,35,0),"")</f>
        <v/>
      </c>
      <c r="Y2015" s="117" t="str">
        <f>IFERROR(VLOOKUP(AD2009,Marks,36,0),"")</f>
        <v/>
      </c>
      <c r="Z2015" s="119">
        <f>IFERROR(VLOOKUP(AD2009,Marks,37,0),"")</f>
        <v>0</v>
      </c>
      <c r="AA2015" s="391" t="str">
        <f>IFERROR(VLOOKUP(AD2009,Marks,38,0),"")</f>
        <v/>
      </c>
      <c r="AB2015" s="391" t="str">
        <f>IFERROR(VLOOKUP(AD2009,Marks,39,0),"")</f>
        <v/>
      </c>
      <c r="AC2015" s="391" t="str">
        <f>IFERROR(VLOOKUP(AD2009,Marks,40,0),"")</f>
        <v/>
      </c>
      <c r="AD2015" s="117" t="str">
        <f>IFERROR(VLOOKUP(AD2009,Marks,41,0),"")</f>
        <v/>
      </c>
      <c r="AE2015" s="119" t="str">
        <f>IFERROR(VLOOKUP(AD2009,Marks,42,0),"")</f>
        <v/>
      </c>
      <c r="AF2015" s="323" t="str">
        <f>IFERROR(VLOOKUP(AD2009,Marks,48,0),"")</f>
        <v/>
      </c>
    </row>
    <row r="2016" spans="1:32" ht="21" customHeight="1">
      <c r="A2016" s="166" t="str">
        <f>IF(N2009="","",A2015+1)</f>
        <v/>
      </c>
      <c r="B2016" s="122" t="str">
        <f>'Result Sheet'!$AX$4</f>
        <v xml:space="preserve">गणित </v>
      </c>
      <c r="C2016" s="391" t="str">
        <f>IFERROR(VLOOKUP(N2009,Marks,49,0),"")</f>
        <v/>
      </c>
      <c r="D2016" s="391" t="str">
        <f>IFERROR(VLOOKUP(N2009,Marks,50,0),"")</f>
        <v/>
      </c>
      <c r="E2016" s="117" t="str">
        <f>IFERROR(VLOOKUP(N2009,Marks,51,0),"")</f>
        <v/>
      </c>
      <c r="F2016" s="391" t="str">
        <f>IFERROR(VLOOKUP(N2009,Marks,52,0),"")</f>
        <v/>
      </c>
      <c r="G2016" s="391" t="str">
        <f>IFERROR(VLOOKUP(N2009,Marks,53,0),"")</f>
        <v/>
      </c>
      <c r="H2016" s="391" t="str">
        <f>IFERROR(VLOOKUP(N2009,Marks,54,0),"")</f>
        <v/>
      </c>
      <c r="I2016" s="117" t="str">
        <f>IFERROR(VLOOKUP(N2009,Marks,55,0),"")</f>
        <v/>
      </c>
      <c r="J2016" s="119">
        <f>IFERROR(VLOOKUP(N2009,Marks,56,0),"")</f>
        <v>0</v>
      </c>
      <c r="K2016" s="391" t="str">
        <f>IFERROR(VLOOKUP(N2009,Marks,57,0),"")</f>
        <v/>
      </c>
      <c r="L2016" s="391" t="str">
        <f>IFERROR(VLOOKUP(N2009,Marks,58,0),"")</f>
        <v/>
      </c>
      <c r="M2016" s="391" t="str">
        <f>IFERROR(VLOOKUP(N2009,Marks,59,0),"")</f>
        <v/>
      </c>
      <c r="N2016" s="117" t="str">
        <f>IFERROR(VLOOKUP(N2009,Marks,60,0),"")</f>
        <v/>
      </c>
      <c r="O2016" s="119" t="str">
        <f>IFERROR(VLOOKUP(N2009,Marks,61,0),"")</f>
        <v/>
      </c>
      <c r="P2016" s="323" t="str">
        <f>IFERROR(VLOOKUP(N2009,Marks,67,0),"")</f>
        <v/>
      </c>
      <c r="Q2016" s="770"/>
      <c r="R2016" s="122" t="str">
        <f>'Result Sheet'!$AX$4</f>
        <v xml:space="preserve">गणित </v>
      </c>
      <c r="S2016" s="391" t="str">
        <f>IFERROR(VLOOKUP(AD2009,Marks,49,0),"")</f>
        <v/>
      </c>
      <c r="T2016" s="391" t="str">
        <f>IFERROR(VLOOKUP(AD2009,Marks,50,0),"")</f>
        <v/>
      </c>
      <c r="U2016" s="117" t="str">
        <f>IFERROR(VLOOKUP(AD2009,Marks,51,0),"")</f>
        <v/>
      </c>
      <c r="V2016" s="391" t="str">
        <f>IFERROR(VLOOKUP(AD2009,Marks,52,0),"")</f>
        <v/>
      </c>
      <c r="W2016" s="391" t="str">
        <f>IFERROR(VLOOKUP(AD2009,Marks,53,0),"")</f>
        <v/>
      </c>
      <c r="X2016" s="391" t="str">
        <f>IFERROR(VLOOKUP(AD2009,Marks,54,0),"")</f>
        <v/>
      </c>
      <c r="Y2016" s="117" t="str">
        <f>IFERROR(VLOOKUP(AD2009,Marks,55,0),"")</f>
        <v/>
      </c>
      <c r="Z2016" s="119">
        <f>IFERROR(VLOOKUP(AD2009,Marks,56,0),"")</f>
        <v>0</v>
      </c>
      <c r="AA2016" s="391" t="str">
        <f>IFERROR(VLOOKUP(AD2009,Marks,57,0),"")</f>
        <v/>
      </c>
      <c r="AB2016" s="391" t="str">
        <f>IFERROR(VLOOKUP(AD2009,Marks,58,0),"")</f>
        <v/>
      </c>
      <c r="AC2016" s="391" t="str">
        <f>IFERROR(VLOOKUP(AD2009,Marks,59,0),"")</f>
        <v/>
      </c>
      <c r="AD2016" s="117" t="str">
        <f>IFERROR(VLOOKUP(AD2009,Marks,60,0),"")</f>
        <v/>
      </c>
      <c r="AE2016" s="119" t="str">
        <f>IFERROR(VLOOKUP(AD2009,Marks,61,0),"")</f>
        <v/>
      </c>
      <c r="AF2016" s="323" t="str">
        <f>IFERROR(VLOOKUP(AD2009,Marks,67,0),"")</f>
        <v/>
      </c>
    </row>
    <row r="2017" spans="1:32" ht="21" customHeight="1">
      <c r="A2017" s="166" t="str">
        <f>IF(N2009="","",A2016+1)</f>
        <v/>
      </c>
      <c r="B2017" s="122" t="str">
        <f>'Result Sheet'!$BQ$4</f>
        <v xml:space="preserve">पर्यावरण अध्ययन </v>
      </c>
      <c r="C2017" s="391" t="str">
        <f>IFERROR(VLOOKUP(N2009,Marks,68,0),"")</f>
        <v/>
      </c>
      <c r="D2017" s="391" t="str">
        <f>IFERROR(VLOOKUP(N2009,Marks,69,0),"")</f>
        <v/>
      </c>
      <c r="E2017" s="117" t="str">
        <f>IFERROR(VLOOKUP(N2009,Marks,70,0),"")</f>
        <v/>
      </c>
      <c r="F2017" s="391" t="str">
        <f>IFERROR(VLOOKUP(N2009,Marks,71,0),"")</f>
        <v/>
      </c>
      <c r="G2017" s="391" t="str">
        <f>IFERROR(VLOOKUP(N2009,Marks,72,0),"")</f>
        <v/>
      </c>
      <c r="H2017" s="391" t="str">
        <f>IFERROR(VLOOKUP(N2009,Marks,73,0),"")</f>
        <v/>
      </c>
      <c r="I2017" s="117" t="str">
        <f>IFERROR(VLOOKUP(N2009,Marks,74,0),"")</f>
        <v/>
      </c>
      <c r="J2017" s="119">
        <f>IFERROR(VLOOKUP(N2009,Marks,75,0),"")</f>
        <v>0</v>
      </c>
      <c r="K2017" s="391" t="str">
        <f>IFERROR(VLOOKUP(N2009,Marks,76,0),"")</f>
        <v/>
      </c>
      <c r="L2017" s="391" t="str">
        <f>IFERROR(VLOOKUP(N2009,Marks,77,0),"")</f>
        <v/>
      </c>
      <c r="M2017" s="391" t="str">
        <f>IFERROR(VLOOKUP(N2009,Marks,78,0),"")</f>
        <v/>
      </c>
      <c r="N2017" s="117" t="str">
        <f>IFERROR(VLOOKUP(N2009,Marks,79,0),"")</f>
        <v/>
      </c>
      <c r="O2017" s="119" t="str">
        <f>IFERROR(VLOOKUP(N2009,Marks,80,0),"")</f>
        <v/>
      </c>
      <c r="P2017" s="323" t="str">
        <f>IFERROR(VLOOKUP(N2009,Marks,86,0),"")</f>
        <v/>
      </c>
      <c r="Q2017" s="770"/>
      <c r="R2017" s="122" t="str">
        <f>'Result Sheet'!$BQ$4</f>
        <v xml:space="preserve">पर्यावरण अध्ययन </v>
      </c>
      <c r="S2017" s="391" t="str">
        <f>IFERROR(VLOOKUP(AD2009,Marks,68,0),"")</f>
        <v/>
      </c>
      <c r="T2017" s="391" t="str">
        <f>IFERROR(VLOOKUP(AD2009,Marks,69,0),"")</f>
        <v/>
      </c>
      <c r="U2017" s="117" t="str">
        <f>IFERROR(VLOOKUP(AD2009,Marks,70,0),"")</f>
        <v/>
      </c>
      <c r="V2017" s="391" t="str">
        <f>IFERROR(VLOOKUP(AD2009,Marks,71,0),"")</f>
        <v/>
      </c>
      <c r="W2017" s="391" t="str">
        <f>IFERROR(VLOOKUP(AD2009,Marks,72,0),"")</f>
        <v/>
      </c>
      <c r="X2017" s="391" t="str">
        <f>IFERROR(VLOOKUP(AD2009,Marks,73,0),"")</f>
        <v/>
      </c>
      <c r="Y2017" s="117" t="str">
        <f>IFERROR(VLOOKUP(AD2009,Marks,74,0),"")</f>
        <v/>
      </c>
      <c r="Z2017" s="119">
        <f>IFERROR(VLOOKUP(AD2009,Marks,75,0),"")</f>
        <v>0</v>
      </c>
      <c r="AA2017" s="391" t="str">
        <f>IFERROR(VLOOKUP(AD2009,Marks,76,0),"")</f>
        <v/>
      </c>
      <c r="AB2017" s="391" t="str">
        <f>IFERROR(VLOOKUP(AD2009,Marks,77,0),"")</f>
        <v/>
      </c>
      <c r="AC2017" s="391" t="str">
        <f>IFERROR(VLOOKUP(AD2009,Marks,78,0),"")</f>
        <v/>
      </c>
      <c r="AD2017" s="117" t="str">
        <f>IFERROR(VLOOKUP(AD2009,Marks,79,0),"")</f>
        <v/>
      </c>
      <c r="AE2017" s="119" t="str">
        <f>IFERROR(VLOOKUP(AD2009,Marks,80,0),"")</f>
        <v/>
      </c>
      <c r="AF2017" s="323" t="str">
        <f>IFERROR(VLOOKUP(AD2009,Marks,86,0),"")</f>
        <v/>
      </c>
    </row>
    <row r="2018" spans="1:32" ht="25.5" customHeight="1">
      <c r="A2018" s="166" t="str">
        <f>IF(N2009="","",A2017+1)</f>
        <v/>
      </c>
      <c r="B2018" s="392" t="s">
        <v>215</v>
      </c>
      <c r="C2018" s="120" t="str">
        <f>IF(AND(C2014="",C2015="",C2016="",C2017=""),"",IF(OR(C2006=1,C2006=2),SUM(C2014:C2016),SUM(C2014:C2017)))</f>
        <v/>
      </c>
      <c r="D2018" s="120" t="str">
        <f>IF(AND(D2014="",D2015="",D2016="",D2017=""),"",IF(OR(C2006=1,C2006=2),SUM(D2014:D2016),SUM(D2014:D2017)))</f>
        <v/>
      </c>
      <c r="E2018" s="120" t="str">
        <f>IF(AND(E2014="",E2015="",E2016="",E2017=""),"",IF(OR(C2006=1,C2006=2),SUM(E2014:E2016),SUM(E2014:E2017)))</f>
        <v/>
      </c>
      <c r="F2018" s="120" t="str">
        <f>IF(AND(F2014="",F2015="",F2016="",F2017=""),"",IF(OR(C2006=1,C2006=2),SUM(F2014:F2016),SUM(F2014:F2017)))</f>
        <v/>
      </c>
      <c r="G2018" s="120" t="str">
        <f>IF(AND(G2014="",G2015="",G2016="",G2017=""),"",IF(OR(C2006=1,C2006=2),SUM(G2014:G2016),SUM(G2014:G2017)))</f>
        <v/>
      </c>
      <c r="H2018" s="120" t="str">
        <f>IF(AND(H2014="",H2015="",H2016="",H2017=""),"",IF(OR(C2006=1,C2006=2),SUM(H2014:H2016),SUM(H2014:H2017)))</f>
        <v/>
      </c>
      <c r="I2018" s="120" t="str">
        <f>IF(AND(I2014="",I2015="",I2016="",I2017=""),"",IF(OR(C2006=1,C2006=2),SUM(I2014:I2016),SUM(I2014:I2017)))</f>
        <v/>
      </c>
      <c r="J2018" s="120">
        <f>IF(AND(J2014="",J2015="",J2016="",J2017=""),"",IF(OR(C2006=1,C2006=2),SUM(J2014:J2016),SUM(J2014:J2017)))</f>
        <v>0</v>
      </c>
      <c r="K2018" s="120" t="str">
        <f>IF(AND(K2014="",K2015="",K2016="",K2017=""),"",IF(OR(C2006=1,C2006=2),SUM(K2014:K2016),SUM(K2014:K2017)))</f>
        <v/>
      </c>
      <c r="L2018" s="120" t="str">
        <f>IF(AND(L2014="",L2015="",L2016="",L2017=""),"",IF(OR(C2006=1,C2006=2),SUM(L2014:L2016),SUM(L2014:L2017)))</f>
        <v/>
      </c>
      <c r="M2018" s="120" t="str">
        <f>IF(AND(M2014="",M2015="",M2016="",M2017=""),"",IF(OR(C2006=1,C2006=2),SUM(M2014:M2016),SUM(M2014:M2017)))</f>
        <v/>
      </c>
      <c r="N2018" s="120" t="str">
        <f>IF(AND(N2014="",N2015="",N2016="",N2017=""),"",IF(OR(C2006=1,C2006=2),SUM(N2014:N2016),SUM(N2014:N2017)))</f>
        <v/>
      </c>
      <c r="O2018" s="120" t="str">
        <f>IF(AND(O2014="",O2015="",O2016="",O2017=""),"",IF(OR(C2006=1,C2006=2),SUM(O2014:O2016),SUM(O2014:O2017)))</f>
        <v/>
      </c>
      <c r="P2018" s="326" t="str">
        <f>IF(OR(N2009="",E2007="",O2018=""),"",IF(O2018&gt;=81%*P2013,"A",IF(O2018&gt;=61%*P2013,"B",IF(O2018&gt;=41%*P2013,"C",IF(O2018&gt;=21%*P2013,"D","E")))))</f>
        <v/>
      </c>
      <c r="Q2018" s="770"/>
      <c r="R2018" s="392" t="s">
        <v>215</v>
      </c>
      <c r="S2018" s="120" t="str">
        <f>IF(AND(S2014="",S2015="",S2016="",S2017=""),"",IF(OR(S2006=1,S2006=2),SUM(S2014:S2016),SUM(S2014:S2017)))</f>
        <v/>
      </c>
      <c r="T2018" s="120" t="str">
        <f>IF(AND(T2014="",T2015="",T2016="",T2017=""),"",IF(OR(S2006=1,S2006=2),SUM(T2014:T2016),SUM(T2014:T2017)))</f>
        <v/>
      </c>
      <c r="U2018" s="120" t="str">
        <f>IF(AND(U2014="",U2015="",U2016="",U2017=""),"",IF(OR(S2006=1,S2006=2),SUM(U2014:U2016),SUM(U2014:U2017)))</f>
        <v/>
      </c>
      <c r="V2018" s="120" t="str">
        <f>IF(AND(V2014="",V2015="",V2016="",V2017=""),"",IF(OR(S2006=1,S2006=2),SUM(V2014:V2016),SUM(V2014:V2017)))</f>
        <v/>
      </c>
      <c r="W2018" s="120" t="str">
        <f>IF(AND(W2014="",W2015="",W2016="",W2017=""),"",IF(OR(S2006=1,S2006=2),SUM(W2014:W2016),SUM(W2014:W2017)))</f>
        <v/>
      </c>
      <c r="X2018" s="120" t="str">
        <f>IF(AND(X2014="",X2015="",X2016="",X2017=""),"",IF(OR(S2006=1,S2006=2),SUM(X2014:X2016),SUM(X2014:X2017)))</f>
        <v/>
      </c>
      <c r="Y2018" s="120" t="str">
        <f>IF(AND(Y2014="",Y2015="",Y2016="",Y2017=""),"",IF(OR(S2006=1,S2006=2),SUM(Y2014:Y2016),SUM(Y2014:Y2017)))</f>
        <v/>
      </c>
      <c r="Z2018" s="120">
        <f>IF(AND(Z2014="",Z2015="",Z2016="",Z2017=""),"",IF(OR(S2006=1,S2006=2),SUM(Z2014:Z2016),SUM(Z2014:Z2017)))</f>
        <v>0</v>
      </c>
      <c r="AA2018" s="120" t="str">
        <f>IF(AND(AA2014="",AA2015="",AA2016="",AA2017=""),"",IF(OR(S2006=1,S2006=2),SUM(AA2014:AA2016),SUM(AA2014:AA2017)))</f>
        <v/>
      </c>
      <c r="AB2018" s="120" t="str">
        <f>IF(AND(AB2014="",AB2015="",AB2016="",AB2017=""),"",IF(OR(S2006=1,S2006=2),SUM(AB2014:AB2016),SUM(AB2014:AB2017)))</f>
        <v/>
      </c>
      <c r="AC2018" s="120" t="str">
        <f>IF(AND(AC2014="",AC2015="",AC2016="",AC2017=""),"",IF(OR(S2006=1,S2006=2),SUM(AC2014:AC2016),SUM(AC2014:AC2017)))</f>
        <v/>
      </c>
      <c r="AD2018" s="120" t="str">
        <f>IF(AND(AD2014="",AD2015="",AD2016="",AD2017=""),"",IF(OR(S2006=1,S2006=2),SUM(AD2014:AD2016),SUM(AD2014:AD2017)))</f>
        <v/>
      </c>
      <c r="AE2018" s="120" t="str">
        <f>IF(AND(AE2014="",AE2015="",AE2016="",AE2017=""),"",IF(OR(S2006=1,S2006=2),SUM(AE2014:AE2016),SUM(AE2014:AE2017)))</f>
        <v/>
      </c>
      <c r="AF2018" s="326" t="str">
        <f>IF(OR(AD2009="",U2007="",AE2018=""),"",IF(AE2018&gt;=81%*AF2013,"A",IF(AE2018&gt;=61%*AF2013,"B",IF(AE2018&gt;=41%*AF2013,"C",IF(AE2018&gt;=21%*AF2013,"D","E")))))</f>
        <v/>
      </c>
    </row>
    <row r="2019" spans="1:32" ht="9" customHeight="1">
      <c r="A2019" s="166" t="str">
        <f>IF(N2009="","",A2018+1)</f>
        <v/>
      </c>
      <c r="B2019" s="737"/>
      <c r="C2019" s="737"/>
      <c r="D2019" s="737"/>
      <c r="E2019" s="737"/>
      <c r="F2019" s="737"/>
      <c r="G2019" s="737"/>
      <c r="H2019" s="737"/>
      <c r="I2019" s="737"/>
      <c r="J2019" s="737"/>
      <c r="K2019" s="737"/>
      <c r="L2019" s="737"/>
      <c r="M2019" s="737"/>
      <c r="N2019" s="737"/>
      <c r="O2019" s="737"/>
      <c r="P2019" s="737"/>
      <c r="Q2019" s="770"/>
      <c r="R2019" s="737"/>
      <c r="S2019" s="737"/>
      <c r="T2019" s="737"/>
      <c r="U2019" s="737"/>
      <c r="V2019" s="737"/>
      <c r="W2019" s="737"/>
      <c r="X2019" s="737"/>
      <c r="Y2019" s="737"/>
      <c r="Z2019" s="737"/>
      <c r="AA2019" s="737"/>
      <c r="AB2019" s="737"/>
      <c r="AC2019" s="737"/>
      <c r="AD2019" s="737"/>
      <c r="AE2019" s="737"/>
      <c r="AF2019" s="737"/>
    </row>
    <row r="2020" spans="1:32" ht="22.5" customHeight="1">
      <c r="A2020" s="166" t="str">
        <f>IF(N2009="","",A2019+1)</f>
        <v/>
      </c>
      <c r="B2020" s="738" t="s">
        <v>213</v>
      </c>
      <c r="C2020" s="738"/>
      <c r="D2020" s="739" t="s">
        <v>229</v>
      </c>
      <c r="E2020" s="740"/>
      <c r="F2020" s="393" t="s">
        <v>186</v>
      </c>
      <c r="G2020" s="738" t="s">
        <v>213</v>
      </c>
      <c r="H2020" s="738"/>
      <c r="I2020" s="739" t="s">
        <v>229</v>
      </c>
      <c r="J2020" s="740"/>
      <c r="K2020" s="393" t="s">
        <v>186</v>
      </c>
      <c r="L2020" s="738" t="s">
        <v>213</v>
      </c>
      <c r="M2020" s="738"/>
      <c r="N2020" s="739" t="s">
        <v>229</v>
      </c>
      <c r="O2020" s="740"/>
      <c r="P2020" s="393" t="s">
        <v>186</v>
      </c>
      <c r="Q2020" s="770"/>
      <c r="R2020" s="738" t="s">
        <v>213</v>
      </c>
      <c r="S2020" s="738"/>
      <c r="T2020" s="739" t="s">
        <v>229</v>
      </c>
      <c r="U2020" s="740"/>
      <c r="V2020" s="393" t="s">
        <v>186</v>
      </c>
      <c r="W2020" s="738" t="s">
        <v>213</v>
      </c>
      <c r="X2020" s="738"/>
      <c r="Y2020" s="739" t="s">
        <v>229</v>
      </c>
      <c r="Z2020" s="740"/>
      <c r="AA2020" s="393" t="s">
        <v>186</v>
      </c>
      <c r="AB2020" s="738" t="s">
        <v>213</v>
      </c>
      <c r="AC2020" s="738"/>
      <c r="AD2020" s="739" t="s">
        <v>229</v>
      </c>
      <c r="AE2020" s="740"/>
      <c r="AF2020" s="393" t="s">
        <v>186</v>
      </c>
    </row>
    <row r="2021" spans="1:32" ht="21.75" customHeight="1">
      <c r="A2021" s="166" t="str">
        <f>IF(N2009="","",A2020+1)</f>
        <v/>
      </c>
      <c r="B2021" s="741" t="s">
        <v>221</v>
      </c>
      <c r="C2021" s="742"/>
      <c r="D2021" s="742"/>
      <c r="E2021" s="119" t="str">
        <f>IFERROR(VLOOKUP(N2009,Marks,90,0),"")</f>
        <v/>
      </c>
      <c r="F2021" s="130" t="str">
        <f>IFERROR(VLOOKUP(N2009,Marks,94,0),"")</f>
        <v/>
      </c>
      <c r="G2021" s="741" t="s">
        <v>192</v>
      </c>
      <c r="H2021" s="742"/>
      <c r="I2021" s="742"/>
      <c r="J2021" s="119" t="str">
        <f>IFERROR(VLOOKUP(N2009,Marks,98,0),"")</f>
        <v/>
      </c>
      <c r="K2021" s="130" t="str">
        <f>IFERROR(VLOOKUP(N2009,Marks,102,0),"")</f>
        <v/>
      </c>
      <c r="L2021" s="743" t="s">
        <v>193</v>
      </c>
      <c r="M2021" s="744"/>
      <c r="N2021" s="744"/>
      <c r="O2021" s="119" t="str">
        <f>IFERROR(VLOOKUP(N2009,Marks,106,0),"")</f>
        <v/>
      </c>
      <c r="P2021" s="130" t="str">
        <f>IFERROR(VLOOKUP(N2009,Marks,110,0),"")</f>
        <v/>
      </c>
      <c r="Q2021" s="770"/>
      <c r="R2021" s="740" t="s">
        <v>221</v>
      </c>
      <c r="S2021" s="740"/>
      <c r="T2021" s="740"/>
      <c r="U2021" s="119" t="str">
        <f>IFERROR(VLOOKUP(AD2009,Marks,90,0),"")</f>
        <v/>
      </c>
      <c r="V2021" s="130" t="str">
        <f>IFERROR(VLOOKUP(AD2009,Marks,94,0),"")</f>
        <v/>
      </c>
      <c r="W2021" s="740" t="s">
        <v>192</v>
      </c>
      <c r="X2021" s="740"/>
      <c r="Y2021" s="740"/>
      <c r="Z2021" s="119" t="str">
        <f>IFERROR(VLOOKUP(AD2009,Marks,98,0),"")</f>
        <v/>
      </c>
      <c r="AA2021" s="130" t="str">
        <f>IFERROR(VLOOKUP(AD2009,Marks,102,0),"")</f>
        <v/>
      </c>
      <c r="AB2021" s="745" t="s">
        <v>193</v>
      </c>
      <c r="AC2021" s="745"/>
      <c r="AD2021" s="745"/>
      <c r="AE2021" s="119" t="str">
        <f>IFERROR(VLOOKUP(AD2009,Marks,106,0),"")</f>
        <v/>
      </c>
      <c r="AF2021" s="130" t="str">
        <f>IFERROR(VLOOKUP(AD2009,Marks,110,0),"")</f>
        <v/>
      </c>
    </row>
    <row r="2022" spans="1:32" ht="21" customHeight="1">
      <c r="A2022" s="166" t="str">
        <f>IF(N2009="","",A2021+1)</f>
        <v/>
      </c>
      <c r="B2022" s="732" t="s">
        <v>216</v>
      </c>
      <c r="C2022" s="732"/>
      <c r="D2022" s="732"/>
      <c r="E2022" s="746" t="str">
        <f>IFERROR(VLOOKUP(N2009,Marks,116,0),"")</f>
        <v/>
      </c>
      <c r="F2022" s="746"/>
      <c r="G2022" s="746"/>
      <c r="H2022" s="746"/>
      <c r="I2022" s="732" t="s">
        <v>217</v>
      </c>
      <c r="J2022" s="732"/>
      <c r="K2022" s="732"/>
      <c r="L2022" s="732"/>
      <c r="M2022" s="747" t="str">
        <f>IFERROR(VLOOKUP(N2009,Marks,117,0),"")</f>
        <v/>
      </c>
      <c r="N2022" s="747"/>
      <c r="O2022" s="747"/>
      <c r="P2022" s="747"/>
      <c r="Q2022" s="770"/>
      <c r="R2022" s="732" t="s">
        <v>216</v>
      </c>
      <c r="S2022" s="732"/>
      <c r="T2022" s="732"/>
      <c r="U2022" s="746" t="str">
        <f>IFERROR(VLOOKUP(AD2009,Marks,116,0),"")</f>
        <v/>
      </c>
      <c r="V2022" s="746"/>
      <c r="W2022" s="746"/>
      <c r="X2022" s="746"/>
      <c r="Y2022" s="732" t="s">
        <v>217</v>
      </c>
      <c r="Z2022" s="732"/>
      <c r="AA2022" s="732"/>
      <c r="AB2022" s="732"/>
      <c r="AC2022" s="747" t="str">
        <f>IFERROR(VLOOKUP(AD2009,Marks,117,0),"")</f>
        <v/>
      </c>
      <c r="AD2022" s="747"/>
      <c r="AE2022" s="747"/>
      <c r="AF2022" s="747"/>
    </row>
    <row r="2023" spans="1:32" ht="21" customHeight="1">
      <c r="A2023" s="166" t="str">
        <f>IF(N2009="","",A2022+1)</f>
        <v/>
      </c>
      <c r="B2023" s="732" t="s">
        <v>218</v>
      </c>
      <c r="C2023" s="732"/>
      <c r="D2023" s="732"/>
      <c r="E2023" s="774" t="str">
        <f>IFERROR(VLOOKUP(N2009,Marks,115,0),"")</f>
        <v/>
      </c>
      <c r="F2023" s="774"/>
      <c r="G2023" s="774"/>
      <c r="H2023" s="774"/>
      <c r="I2023" s="732" t="s">
        <v>219</v>
      </c>
      <c r="J2023" s="732"/>
      <c r="K2023" s="732"/>
      <c r="L2023" s="732"/>
      <c r="M2023" s="733" t="str">
        <f>IFERROR(VLOOKUP(N2009,Marks,112,0),"")</f>
        <v/>
      </c>
      <c r="N2023" s="733"/>
      <c r="O2023" s="733"/>
      <c r="P2023" s="733"/>
      <c r="Q2023" s="770"/>
      <c r="R2023" s="732" t="s">
        <v>218</v>
      </c>
      <c r="S2023" s="732"/>
      <c r="T2023" s="732"/>
      <c r="U2023" s="774" t="str">
        <f>IFERROR(VLOOKUP(AD2009,Marks,115,0),"")</f>
        <v/>
      </c>
      <c r="V2023" s="774"/>
      <c r="W2023" s="774"/>
      <c r="X2023" s="774"/>
      <c r="Y2023" s="732" t="s">
        <v>219</v>
      </c>
      <c r="Z2023" s="732"/>
      <c r="AA2023" s="732"/>
      <c r="AB2023" s="732"/>
      <c r="AC2023" s="733" t="str">
        <f>IFERROR(VLOOKUP(AD2009,Marks,112,0),"")</f>
        <v/>
      </c>
      <c r="AD2023" s="733"/>
      <c r="AE2023" s="733"/>
      <c r="AF2023" s="733"/>
    </row>
    <row r="2024" spans="1:32" ht="21" customHeight="1">
      <c r="A2024" s="166" t="str">
        <f>IF(N2009="","",A2023+1)</f>
        <v/>
      </c>
      <c r="B2024" s="732" t="s">
        <v>220</v>
      </c>
      <c r="C2024" s="732"/>
      <c r="D2024" s="732"/>
      <c r="E2024" s="324" t="str">
        <f>IFERROR(VLOOKUP(N2009,Marks,113,0),"")</f>
        <v/>
      </c>
      <c r="F2024" s="325" t="s">
        <v>341</v>
      </c>
      <c r="G2024" s="734" t="str">
        <f>IF(OR(N2009="",E2007="",O2018=""),"",IF(O2018&gt;=81%*P2013,"A",IF(O2018&gt;=61%*P2013,"B",IF(O2018&gt;=41%*P2013,"C",IF(O2018&gt;=21%*P2013,"D","E")))))</f>
        <v/>
      </c>
      <c r="H2024" s="734"/>
      <c r="I2024" s="732" t="s">
        <v>222</v>
      </c>
      <c r="J2024" s="732"/>
      <c r="K2024" s="732"/>
      <c r="L2024" s="732"/>
      <c r="M2024" s="769" t="str">
        <f>IFERROR(VLOOKUP(N2009,Marks,114,0),"")</f>
        <v/>
      </c>
      <c r="N2024" s="769"/>
      <c r="O2024" s="769"/>
      <c r="P2024" s="769"/>
      <c r="Q2024" s="770"/>
      <c r="R2024" s="732" t="s">
        <v>220</v>
      </c>
      <c r="S2024" s="732"/>
      <c r="T2024" s="732"/>
      <c r="U2024" s="324" t="str">
        <f>IFERROR(VLOOKUP(AD2009,Marks,113,0),"")</f>
        <v/>
      </c>
      <c r="V2024" s="325" t="s">
        <v>341</v>
      </c>
      <c r="W2024" s="734" t="str">
        <f>IF(OR(AD2009="",U2007="",AE2018=""),"",IF(AE2018&gt;=81%*AF2013,"A",IF(AE2018&gt;=61%*AF2013,"B",IF(AE2018&gt;=41%*AF2013,"C",IF(AE2018&gt;=21%*AF2013,"D","E")))))</f>
        <v/>
      </c>
      <c r="X2024" s="734"/>
      <c r="Y2024" s="732" t="s">
        <v>222</v>
      </c>
      <c r="Z2024" s="732"/>
      <c r="AA2024" s="732"/>
      <c r="AB2024" s="732"/>
      <c r="AC2024" s="769" t="str">
        <f>IFERROR(VLOOKUP(AD2009,Marks,114,0),"")</f>
        <v/>
      </c>
      <c r="AD2024" s="769"/>
      <c r="AE2024" s="769"/>
      <c r="AF2024" s="769"/>
    </row>
    <row r="2025" spans="1:32" ht="21" customHeight="1">
      <c r="A2025" s="166" t="str">
        <f>IF(N2009="","",A2024+1)</f>
        <v/>
      </c>
      <c r="B2025" s="768" t="s">
        <v>228</v>
      </c>
      <c r="C2025" s="768"/>
      <c r="D2025" s="768"/>
      <c r="E2025" s="735">
        <f>'Master sheet'!$C$10</f>
        <v>44697</v>
      </c>
      <c r="F2025" s="735"/>
      <c r="G2025" s="735"/>
      <c r="H2025" s="318"/>
      <c r="I2025" s="121"/>
      <c r="J2025" s="121"/>
      <c r="K2025" s="76"/>
      <c r="L2025" s="121"/>
      <c r="M2025" s="121"/>
      <c r="N2025" s="121"/>
      <c r="O2025" s="121"/>
      <c r="P2025" s="121"/>
      <c r="Q2025" s="770"/>
      <c r="R2025" s="768" t="s">
        <v>228</v>
      </c>
      <c r="S2025" s="768"/>
      <c r="T2025" s="768"/>
      <c r="U2025" s="735">
        <f>'Master sheet'!$C$10</f>
        <v>44697</v>
      </c>
      <c r="V2025" s="735"/>
      <c r="W2025" s="735"/>
      <c r="X2025" s="121"/>
      <c r="Y2025" s="121"/>
      <c r="Z2025" s="121"/>
      <c r="AA2025" s="76"/>
      <c r="AB2025" s="121"/>
      <c r="AC2025" s="121"/>
      <c r="AD2025" s="121"/>
      <c r="AE2025" s="121"/>
      <c r="AF2025" s="121"/>
    </row>
    <row r="2026" spans="1:32" ht="43.5" customHeight="1">
      <c r="A2026" s="166" t="str">
        <f>IF(N2009="","",A2025+1)</f>
        <v/>
      </c>
      <c r="B2026" s="755" t="str">
        <f>IF(AND(C2006=1),CONCATENATE("( ",UPPER('Master sheet'!$F$10)," )"),IF(AND(C2006=2),CONCATENATE("( ",UPPER('Master sheet'!$F$18)," )"),IF(AND(C2006=3),CONCATENATE("( ",UPPER('Master sheet'!$J$10)," )"),IF(AND(C2006=4),CONCATENATE("( ",UPPER('Master sheet'!$J$18)," )"),""))))</f>
        <v/>
      </c>
      <c r="C2026" s="755"/>
      <c r="D2026" s="755"/>
      <c r="E2026" s="755"/>
      <c r="F2026" s="756" t="str">
        <f>IF(AND(N2009=""),"",CONCATENATE("(",'Master sheet'!$C$14," )"))</f>
        <v/>
      </c>
      <c r="G2026" s="756"/>
      <c r="H2026" s="756"/>
      <c r="I2026" s="756"/>
      <c r="J2026" s="756"/>
      <c r="K2026" s="756" t="str">
        <f>IF(AND(N2009=""),"",CONCATENATE("(",'Master sheet'!$C$12," )"))</f>
        <v/>
      </c>
      <c r="L2026" s="756"/>
      <c r="M2026" s="756"/>
      <c r="N2026" s="756"/>
      <c r="O2026" s="756"/>
      <c r="P2026" s="756"/>
      <c r="Q2026" s="770"/>
      <c r="R2026" s="755" t="str">
        <f>IF(AND(S2006=1),CONCATENATE("( ",UPPER('Master sheet'!$F$10)," )"),IF(AND(S2006=2),CONCATENATE("( ",UPPER('Master sheet'!$F$18)," )"),IF(AND(S2006=3),CONCATENATE("( ",UPPER('Master sheet'!$J$10)," )"),IF(AND(S2006=4),CONCATENATE("( ",UPPER('Master sheet'!$J$18)," )"),""))))</f>
        <v/>
      </c>
      <c r="S2026" s="755"/>
      <c r="T2026" s="755"/>
      <c r="U2026" s="755"/>
      <c r="V2026" s="756" t="str">
        <f>IF(AND(AD2009=""),"",CONCATENATE("(",'Master sheet'!$C$14," )"))</f>
        <v/>
      </c>
      <c r="W2026" s="756"/>
      <c r="X2026" s="756"/>
      <c r="Y2026" s="756"/>
      <c r="Z2026" s="756"/>
      <c r="AA2026" s="756" t="str">
        <f>IF(AND(AD2009=""),"",CONCATENATE("(",'Master sheet'!$C$12," )"))</f>
        <v/>
      </c>
      <c r="AB2026" s="756"/>
      <c r="AC2026" s="756"/>
      <c r="AD2026" s="756"/>
      <c r="AE2026" s="756"/>
      <c r="AF2026" s="756"/>
    </row>
    <row r="2027" spans="1:32" ht="21.75" customHeight="1">
      <c r="A2027" s="166" t="str">
        <f>IF(N2009="","",A2026+1)</f>
        <v/>
      </c>
      <c r="B2027" s="757" t="s">
        <v>223</v>
      </c>
      <c r="C2027" s="757"/>
      <c r="D2027" s="757"/>
      <c r="E2027" s="757"/>
      <c r="F2027" s="758" t="s">
        <v>224</v>
      </c>
      <c r="G2027" s="758"/>
      <c r="H2027" s="758"/>
      <c r="I2027" s="758"/>
      <c r="J2027" s="758"/>
      <c r="K2027" s="757" t="s">
        <v>225</v>
      </c>
      <c r="L2027" s="757"/>
      <c r="M2027" s="757"/>
      <c r="N2027" s="757"/>
      <c r="O2027" s="757"/>
      <c r="P2027" s="757"/>
      <c r="Q2027" s="770"/>
      <c r="R2027" s="757" t="s">
        <v>223</v>
      </c>
      <c r="S2027" s="757"/>
      <c r="T2027" s="757"/>
      <c r="U2027" s="757"/>
      <c r="V2027" s="758" t="s">
        <v>224</v>
      </c>
      <c r="W2027" s="758"/>
      <c r="X2027" s="758"/>
      <c r="Y2027" s="758"/>
      <c r="Z2027" s="758"/>
      <c r="AA2027" s="757" t="s">
        <v>225</v>
      </c>
      <c r="AB2027" s="757"/>
      <c r="AC2027" s="757"/>
      <c r="AD2027" s="757"/>
      <c r="AE2027" s="757"/>
      <c r="AF2027" s="757"/>
    </row>
    <row r="2029" spans="1:32" ht="21.9" customHeight="1">
      <c r="A2029" s="165" t="str">
        <f>IF(N2035="","",1)</f>
        <v/>
      </c>
      <c r="B2029" s="759" t="s">
        <v>203</v>
      </c>
      <c r="C2029" s="759"/>
      <c r="D2029" s="759"/>
      <c r="E2029" s="759"/>
      <c r="F2029" s="759"/>
      <c r="G2029" s="759"/>
      <c r="H2029" s="759"/>
      <c r="I2029" s="759"/>
      <c r="J2029" s="759"/>
      <c r="K2029" s="759"/>
      <c r="L2029" s="759"/>
      <c r="M2029" s="759"/>
      <c r="N2029" s="759"/>
      <c r="O2029" s="759"/>
      <c r="P2029" s="759"/>
      <c r="Q2029" s="770" t="s">
        <v>249</v>
      </c>
      <c r="R2029" s="759" t="s">
        <v>203</v>
      </c>
      <c r="S2029" s="759"/>
      <c r="T2029" s="759"/>
      <c r="U2029" s="759"/>
      <c r="V2029" s="759"/>
      <c r="W2029" s="759"/>
      <c r="X2029" s="759"/>
      <c r="Y2029" s="759"/>
      <c r="Z2029" s="759"/>
      <c r="AA2029" s="759"/>
      <c r="AB2029" s="759"/>
      <c r="AC2029" s="759"/>
      <c r="AD2029" s="759"/>
      <c r="AE2029" s="759"/>
      <c r="AF2029" s="759"/>
    </row>
    <row r="2030" spans="1:32" ht="21.9" customHeight="1">
      <c r="A2030" s="166" t="str">
        <f>IF(N2035="","",A2029+1)</f>
        <v/>
      </c>
      <c r="B2030" s="771" t="s">
        <v>204</v>
      </c>
      <c r="C2030" s="771"/>
      <c r="D2030" s="771"/>
      <c r="E2030" s="771"/>
      <c r="F2030" s="771"/>
      <c r="G2030" s="771"/>
      <c r="H2030" s="771"/>
      <c r="I2030" s="771"/>
      <c r="J2030" s="771"/>
      <c r="K2030" s="771"/>
      <c r="L2030" s="771"/>
      <c r="M2030" s="771"/>
      <c r="N2030" s="771"/>
      <c r="O2030" s="771"/>
      <c r="P2030" s="771"/>
      <c r="Q2030" s="770"/>
      <c r="R2030" s="771" t="s">
        <v>204</v>
      </c>
      <c r="S2030" s="771"/>
      <c r="T2030" s="771"/>
      <c r="U2030" s="771"/>
      <c r="V2030" s="771"/>
      <c r="W2030" s="771"/>
      <c r="X2030" s="771"/>
      <c r="Y2030" s="771"/>
      <c r="Z2030" s="771"/>
      <c r="AA2030" s="771"/>
      <c r="AB2030" s="771"/>
      <c r="AC2030" s="771"/>
      <c r="AD2030" s="771"/>
      <c r="AE2030" s="771"/>
      <c r="AF2030" s="771"/>
    </row>
    <row r="2031" spans="1:32" ht="21.9" customHeight="1">
      <c r="A2031" s="166" t="str">
        <f>IF(N2035="","",A2030+1)</f>
        <v/>
      </c>
      <c r="B2031" s="772" t="s">
        <v>168</v>
      </c>
      <c r="C2031" s="772"/>
      <c r="D2031" s="772"/>
      <c r="E2031" s="773" t="str">
        <f>IF(AND(N2035=""),"",'Result Sheet'!$F$2)</f>
        <v/>
      </c>
      <c r="F2031" s="773"/>
      <c r="G2031" s="773"/>
      <c r="H2031" s="773"/>
      <c r="I2031" s="773"/>
      <c r="J2031" s="773"/>
      <c r="K2031" s="773"/>
      <c r="L2031" s="773"/>
      <c r="M2031" s="773"/>
      <c r="N2031" s="773"/>
      <c r="O2031" s="773"/>
      <c r="P2031" s="773"/>
      <c r="Q2031" s="770"/>
      <c r="R2031" s="772" t="s">
        <v>168</v>
      </c>
      <c r="S2031" s="772"/>
      <c r="T2031" s="772"/>
      <c r="U2031" s="773" t="str">
        <f>IF(AND(AD2035=""),"",'Result Sheet'!$F$2)</f>
        <v/>
      </c>
      <c r="V2031" s="773"/>
      <c r="W2031" s="773"/>
      <c r="X2031" s="773"/>
      <c r="Y2031" s="773"/>
      <c r="Z2031" s="773"/>
      <c r="AA2031" s="773"/>
      <c r="AB2031" s="773"/>
      <c r="AC2031" s="773"/>
      <c r="AD2031" s="773"/>
      <c r="AE2031" s="773"/>
      <c r="AF2031" s="773"/>
    </row>
    <row r="2032" spans="1:32" ht="21.9" customHeight="1">
      <c r="A2032" s="166" t="str">
        <f>IF(N2035="","",A2031+1)</f>
        <v/>
      </c>
      <c r="B2032" s="164" t="s">
        <v>169</v>
      </c>
      <c r="C2032" s="748" t="str">
        <f>IFERROR(VLOOKUP(N2035,Marks,2,0),"")</f>
        <v/>
      </c>
      <c r="D2032" s="748"/>
      <c r="E2032" s="766" t="s">
        <v>212</v>
      </c>
      <c r="F2032" s="766"/>
      <c r="G2032" s="766"/>
      <c r="H2032" s="748" t="str">
        <f>IFERROR(VLOOKUP(N2035,Marks,3,0),"")</f>
        <v/>
      </c>
      <c r="I2032" s="748"/>
      <c r="J2032" s="749" t="s">
        <v>205</v>
      </c>
      <c r="K2032" s="749"/>
      <c r="L2032" s="749"/>
      <c r="M2032" s="749"/>
      <c r="N2032" s="750" t="str">
        <f>IF(AND(N2035=""),"",'Marks Entry 1st'!$I$2)</f>
        <v/>
      </c>
      <c r="O2032" s="750"/>
      <c r="P2032" s="750"/>
      <c r="Q2032" s="770"/>
      <c r="R2032" s="164" t="s">
        <v>169</v>
      </c>
      <c r="S2032" s="748" t="str">
        <f>IFERROR(VLOOKUP(AD2035,Marks,2,0),"")</f>
        <v/>
      </c>
      <c r="T2032" s="748"/>
      <c r="U2032" s="766" t="s">
        <v>212</v>
      </c>
      <c r="V2032" s="766"/>
      <c r="W2032" s="766"/>
      <c r="X2032" s="748" t="str">
        <f>IFERROR(VLOOKUP(AD2035,Marks,3,0),"")</f>
        <v/>
      </c>
      <c r="Y2032" s="748"/>
      <c r="Z2032" s="749" t="s">
        <v>205</v>
      </c>
      <c r="AA2032" s="749"/>
      <c r="AB2032" s="749"/>
      <c r="AC2032" s="749"/>
      <c r="AD2032" s="750" t="str">
        <f>IF(AND(AD2035=""),"",'Marks Entry 1st'!$I$2)</f>
        <v/>
      </c>
      <c r="AE2032" s="750"/>
      <c r="AF2032" s="750"/>
    </row>
    <row r="2033" spans="1:32" ht="21.9" customHeight="1">
      <c r="A2033" s="166" t="str">
        <f>IF(N2035="","",A2032+1)</f>
        <v/>
      </c>
      <c r="B2033" s="751" t="s">
        <v>206</v>
      </c>
      <c r="C2033" s="751"/>
      <c r="D2033" s="751"/>
      <c r="E2033" s="752" t="str">
        <f>IFERROR(VLOOKUP(N2035,Marks,6,0),"")</f>
        <v/>
      </c>
      <c r="F2033" s="752"/>
      <c r="G2033" s="752"/>
      <c r="H2033" s="752"/>
      <c r="I2033" s="752"/>
      <c r="J2033" s="753" t="s">
        <v>209</v>
      </c>
      <c r="K2033" s="753"/>
      <c r="L2033" s="753"/>
      <c r="M2033" s="753"/>
      <c r="N2033" s="754" t="str">
        <f>IFERROR(VLOOKUP(N2035,Marks,5,0),"")</f>
        <v/>
      </c>
      <c r="O2033" s="754"/>
      <c r="P2033" s="754"/>
      <c r="Q2033" s="770"/>
      <c r="R2033" s="751" t="s">
        <v>206</v>
      </c>
      <c r="S2033" s="751"/>
      <c r="T2033" s="751"/>
      <c r="U2033" s="752" t="str">
        <f>IFERROR(VLOOKUP(AD2035,Marks,6,0),"")</f>
        <v/>
      </c>
      <c r="V2033" s="752"/>
      <c r="W2033" s="752"/>
      <c r="X2033" s="752"/>
      <c r="Y2033" s="752"/>
      <c r="Z2033" s="753" t="s">
        <v>209</v>
      </c>
      <c r="AA2033" s="753"/>
      <c r="AB2033" s="753"/>
      <c r="AC2033" s="753"/>
      <c r="AD2033" s="754" t="str">
        <f>IFERROR(VLOOKUP(AD2035,Marks,5,0),"")</f>
        <v/>
      </c>
      <c r="AE2033" s="754"/>
      <c r="AF2033" s="754"/>
    </row>
    <row r="2034" spans="1:32" ht="21.9" customHeight="1">
      <c r="A2034" s="166" t="str">
        <f>IF(N2035="","",A2033+1)</f>
        <v/>
      </c>
      <c r="B2034" s="751" t="s">
        <v>207</v>
      </c>
      <c r="C2034" s="751"/>
      <c r="D2034" s="751"/>
      <c r="E2034" s="752" t="str">
        <f>IFERROR(VLOOKUP(N2035,Marks,7,0),"")</f>
        <v/>
      </c>
      <c r="F2034" s="752"/>
      <c r="G2034" s="752"/>
      <c r="H2034" s="752"/>
      <c r="I2034" s="752"/>
      <c r="J2034" s="753" t="s">
        <v>210</v>
      </c>
      <c r="K2034" s="753"/>
      <c r="L2034" s="753"/>
      <c r="M2034" s="753"/>
      <c r="N2034" s="767" t="str">
        <f>IFERROR(VLOOKUP(N2035,Marks,4,0),"")</f>
        <v/>
      </c>
      <c r="O2034" s="767"/>
      <c r="P2034" s="767"/>
      <c r="Q2034" s="770"/>
      <c r="R2034" s="751" t="s">
        <v>207</v>
      </c>
      <c r="S2034" s="751"/>
      <c r="T2034" s="751"/>
      <c r="U2034" s="752" t="str">
        <f>IFERROR(VLOOKUP(AD2035,Marks,7,0),"")</f>
        <v/>
      </c>
      <c r="V2034" s="752"/>
      <c r="W2034" s="752"/>
      <c r="X2034" s="752"/>
      <c r="Y2034" s="752"/>
      <c r="Z2034" s="753" t="s">
        <v>210</v>
      </c>
      <c r="AA2034" s="753"/>
      <c r="AB2034" s="753"/>
      <c r="AC2034" s="753"/>
      <c r="AD2034" s="767" t="str">
        <f>IFERROR(VLOOKUP(AD2035,Marks,4,0),"")</f>
        <v/>
      </c>
      <c r="AE2034" s="767"/>
      <c r="AF2034" s="767"/>
    </row>
    <row r="2035" spans="1:32" ht="21.9" customHeight="1">
      <c r="A2035" s="166" t="str">
        <f>IF(N2035="","",A2034+1)</f>
        <v/>
      </c>
      <c r="B2035" s="751" t="s">
        <v>208</v>
      </c>
      <c r="C2035" s="751"/>
      <c r="D2035" s="751"/>
      <c r="E2035" s="752" t="str">
        <f>IFERROR(VLOOKUP(N2035,Marks,8,0),"")</f>
        <v/>
      </c>
      <c r="F2035" s="752"/>
      <c r="G2035" s="752"/>
      <c r="H2035" s="752"/>
      <c r="I2035" s="752"/>
      <c r="J2035" s="753" t="s">
        <v>211</v>
      </c>
      <c r="K2035" s="753"/>
      <c r="L2035" s="753"/>
      <c r="M2035" s="753"/>
      <c r="N2035" s="760" t="str">
        <f>IF(AD2009="","",IF(AND(AD2009+1&gt;$AN$6),"",AD2009+1))</f>
        <v/>
      </c>
      <c r="O2035" s="760"/>
      <c r="P2035" s="760"/>
      <c r="Q2035" s="770"/>
      <c r="R2035" s="751" t="s">
        <v>208</v>
      </c>
      <c r="S2035" s="751"/>
      <c r="T2035" s="751"/>
      <c r="U2035" s="752" t="str">
        <f>IFERROR(VLOOKUP(AD2035,Marks,8,0),"")</f>
        <v/>
      </c>
      <c r="V2035" s="752"/>
      <c r="W2035" s="752"/>
      <c r="X2035" s="752"/>
      <c r="Y2035" s="752"/>
      <c r="Z2035" s="753" t="s">
        <v>211</v>
      </c>
      <c r="AA2035" s="753"/>
      <c r="AB2035" s="753"/>
      <c r="AC2035" s="753"/>
      <c r="AD2035" s="761" t="str">
        <f>IF(N2035="","",IF(AND(N2035+1&gt;$AN$6),"",N2035+1))</f>
        <v/>
      </c>
      <c r="AE2035" s="761"/>
      <c r="AF2035" s="761"/>
    </row>
    <row r="2036" spans="1:32" ht="9" customHeight="1">
      <c r="A2036" s="166" t="str">
        <f>IF(N2035="","",A2035+1)</f>
        <v/>
      </c>
      <c r="B2036" s="123"/>
      <c r="C2036" s="123"/>
      <c r="D2036" s="123"/>
      <c r="E2036" s="124"/>
      <c r="F2036" s="124"/>
      <c r="G2036" s="124"/>
      <c r="H2036" s="123"/>
      <c r="I2036" s="123"/>
      <c r="J2036" s="125"/>
      <c r="K2036" s="125"/>
      <c r="L2036" s="125"/>
      <c r="M2036" s="76"/>
      <c r="N2036" s="76"/>
      <c r="O2036" s="76"/>
      <c r="P2036" s="76"/>
      <c r="Q2036" s="770"/>
      <c r="R2036" s="123"/>
      <c r="S2036" s="123"/>
      <c r="T2036" s="123"/>
      <c r="U2036" s="124"/>
      <c r="V2036" s="124"/>
      <c r="W2036" s="124"/>
      <c r="X2036" s="123"/>
      <c r="Y2036" s="123"/>
      <c r="Z2036" s="125"/>
      <c r="AA2036" s="125"/>
      <c r="AB2036" s="125"/>
      <c r="AC2036" s="76"/>
      <c r="AD2036" s="76"/>
      <c r="AE2036" s="76"/>
      <c r="AF2036" s="76"/>
    </row>
    <row r="2037" spans="1:32" ht="21" customHeight="1">
      <c r="A2037" s="166" t="str">
        <f>IF(N2035="","",A2036+1)</f>
        <v/>
      </c>
      <c r="B2037" s="762" t="s">
        <v>213</v>
      </c>
      <c r="C2037" s="610" t="s">
        <v>214</v>
      </c>
      <c r="D2037" s="610"/>
      <c r="E2037" s="610"/>
      <c r="F2037" s="763" t="s">
        <v>13</v>
      </c>
      <c r="G2037" s="764"/>
      <c r="H2037" s="764"/>
      <c r="I2037" s="765"/>
      <c r="J2037" s="613" t="s">
        <v>184</v>
      </c>
      <c r="K2037" s="614" t="s">
        <v>167</v>
      </c>
      <c r="L2037" s="615"/>
      <c r="M2037" s="615"/>
      <c r="N2037" s="616"/>
      <c r="O2037" s="580" t="s">
        <v>185</v>
      </c>
      <c r="P2037" s="581" t="s">
        <v>186</v>
      </c>
      <c r="Q2037" s="770"/>
      <c r="R2037" s="762" t="s">
        <v>213</v>
      </c>
      <c r="S2037" s="610" t="s">
        <v>214</v>
      </c>
      <c r="T2037" s="610"/>
      <c r="U2037" s="610"/>
      <c r="V2037" s="763" t="s">
        <v>13</v>
      </c>
      <c r="W2037" s="764"/>
      <c r="X2037" s="764"/>
      <c r="Y2037" s="765"/>
      <c r="Z2037" s="613" t="s">
        <v>184</v>
      </c>
      <c r="AA2037" s="614" t="s">
        <v>167</v>
      </c>
      <c r="AB2037" s="615"/>
      <c r="AC2037" s="615"/>
      <c r="AD2037" s="616"/>
      <c r="AE2037" s="580" t="s">
        <v>185</v>
      </c>
      <c r="AF2037" s="581" t="s">
        <v>186</v>
      </c>
    </row>
    <row r="2038" spans="1:32" ht="90.75" customHeight="1">
      <c r="A2038" s="166" t="str">
        <f>IF(N2035="","",A2037+1)</f>
        <v/>
      </c>
      <c r="B2038" s="762"/>
      <c r="C2038" s="171" t="s">
        <v>11</v>
      </c>
      <c r="D2038" s="171" t="s">
        <v>180</v>
      </c>
      <c r="E2038" s="171" t="s">
        <v>108</v>
      </c>
      <c r="F2038" s="171" t="s">
        <v>182</v>
      </c>
      <c r="G2038" s="171" t="s">
        <v>183</v>
      </c>
      <c r="H2038" s="305" t="s">
        <v>10</v>
      </c>
      <c r="I2038" s="171" t="s">
        <v>108</v>
      </c>
      <c r="J2038" s="613"/>
      <c r="K2038" s="172" t="s">
        <v>182</v>
      </c>
      <c r="L2038" s="172" t="s">
        <v>183</v>
      </c>
      <c r="M2038" s="173" t="s">
        <v>10</v>
      </c>
      <c r="N2038" s="171" t="s">
        <v>108</v>
      </c>
      <c r="O2038" s="580"/>
      <c r="P2038" s="736"/>
      <c r="Q2038" s="770"/>
      <c r="R2038" s="762"/>
      <c r="S2038" s="171" t="s">
        <v>11</v>
      </c>
      <c r="T2038" s="171" t="s">
        <v>180</v>
      </c>
      <c r="U2038" s="171" t="s">
        <v>108</v>
      </c>
      <c r="V2038" s="171" t="s">
        <v>182</v>
      </c>
      <c r="W2038" s="171" t="s">
        <v>183</v>
      </c>
      <c r="X2038" s="305" t="s">
        <v>10</v>
      </c>
      <c r="Y2038" s="171" t="s">
        <v>108</v>
      </c>
      <c r="Z2038" s="613"/>
      <c r="AA2038" s="172" t="s">
        <v>182</v>
      </c>
      <c r="AB2038" s="172" t="s">
        <v>183</v>
      </c>
      <c r="AC2038" s="173" t="s">
        <v>10</v>
      </c>
      <c r="AD2038" s="171" t="s">
        <v>108</v>
      </c>
      <c r="AE2038" s="580"/>
      <c r="AF2038" s="736">
        <v>0</v>
      </c>
    </row>
    <row r="2039" spans="1:32" ht="18.75" customHeight="1">
      <c r="A2039" s="166" t="str">
        <f>IF(N2035="","",A2038+1)</f>
        <v/>
      </c>
      <c r="B2039" s="762"/>
      <c r="C2039" s="390">
        <v>20</v>
      </c>
      <c r="D2039" s="390">
        <v>20</v>
      </c>
      <c r="E2039" s="116">
        <v>40</v>
      </c>
      <c r="F2039" s="390">
        <v>30</v>
      </c>
      <c r="G2039" s="390">
        <v>18</v>
      </c>
      <c r="H2039" s="390">
        <v>12</v>
      </c>
      <c r="I2039" s="116">
        <v>60</v>
      </c>
      <c r="J2039" s="118">
        <v>100</v>
      </c>
      <c r="K2039" s="390">
        <v>50</v>
      </c>
      <c r="L2039" s="390">
        <v>30</v>
      </c>
      <c r="M2039" s="390">
        <v>20</v>
      </c>
      <c r="N2039" s="116">
        <v>100</v>
      </c>
      <c r="O2039" s="118">
        <v>200</v>
      </c>
      <c r="P2039" s="775" t="str">
        <f>IF(AND(N2035="",C2032="",E2033="",N2033=""),"",IF(OR(C2032=1,C2032=2),600,800))</f>
        <v/>
      </c>
      <c r="Q2039" s="770"/>
      <c r="R2039" s="762"/>
      <c r="S2039" s="390">
        <v>20</v>
      </c>
      <c r="T2039" s="390">
        <v>20</v>
      </c>
      <c r="U2039" s="116">
        <v>40</v>
      </c>
      <c r="V2039" s="390">
        <v>30</v>
      </c>
      <c r="W2039" s="390">
        <v>18</v>
      </c>
      <c r="X2039" s="390">
        <v>12</v>
      </c>
      <c r="Y2039" s="116">
        <v>60</v>
      </c>
      <c r="Z2039" s="118">
        <v>100</v>
      </c>
      <c r="AA2039" s="390">
        <v>50</v>
      </c>
      <c r="AB2039" s="390">
        <v>30</v>
      </c>
      <c r="AC2039" s="390">
        <v>20</v>
      </c>
      <c r="AD2039" s="116">
        <v>100</v>
      </c>
      <c r="AE2039" s="118">
        <v>200</v>
      </c>
      <c r="AF2039" s="775" t="str">
        <f>IF(AND(AD2035="",S2032="",U2033="",AD2033=""),"",IF(OR(S2032=1,S2032=2),600,800))</f>
        <v/>
      </c>
    </row>
    <row r="2040" spans="1:32" ht="21" customHeight="1">
      <c r="A2040" s="166" t="str">
        <f>IF(N2035="","",A2039+1)</f>
        <v/>
      </c>
      <c r="B2040" s="122" t="str">
        <f>'Result Sheet'!$L$4</f>
        <v xml:space="preserve">हिन्दी </v>
      </c>
      <c r="C2040" s="391" t="str">
        <f>IFERROR(VLOOKUP(N2035,Marks,11,0),"")</f>
        <v/>
      </c>
      <c r="D2040" s="391" t="str">
        <f>IFERROR(VLOOKUP(N2035,Marks,12,0),"")</f>
        <v/>
      </c>
      <c r="E2040" s="117" t="str">
        <f>IFERROR(VLOOKUP(N2035,Marks,13,0),"")</f>
        <v/>
      </c>
      <c r="F2040" s="391" t="str">
        <f>IFERROR(VLOOKUP(N2035,Marks,14,0),"")</f>
        <v/>
      </c>
      <c r="G2040" s="391" t="str">
        <f>IFERROR(VLOOKUP(N2035,Marks,15,0),"")</f>
        <v/>
      </c>
      <c r="H2040" s="391" t="str">
        <f>IFERROR(VLOOKUP(N2035,Marks,16,0),"")</f>
        <v/>
      </c>
      <c r="I2040" s="117" t="str">
        <f>IFERROR(VLOOKUP(N2035,Marks,17,0),"")</f>
        <v/>
      </c>
      <c r="J2040" s="119">
        <f>IFERROR(VLOOKUP(N2035,Marks,18,0),"")</f>
        <v>0</v>
      </c>
      <c r="K2040" s="391" t="str">
        <f>IFERROR(VLOOKUP(N2035,Marks,19,0),"")</f>
        <v/>
      </c>
      <c r="L2040" s="391" t="str">
        <f>IFERROR(VLOOKUP(N2035,Marks,20,0),"")</f>
        <v/>
      </c>
      <c r="M2040" s="391" t="str">
        <f>IFERROR(VLOOKUP(N2035,Marks,21,0),"")</f>
        <v/>
      </c>
      <c r="N2040" s="117" t="str">
        <f>IFERROR(VLOOKUP(N2035,Marks,22,0),"")</f>
        <v/>
      </c>
      <c r="O2040" s="119" t="str">
        <f>IFERROR(VLOOKUP(N2035,Marks,23,0),"")</f>
        <v/>
      </c>
      <c r="P2040" s="323" t="str">
        <f>IFERROR(VLOOKUP(N2035,Marks,29,0),"")</f>
        <v/>
      </c>
      <c r="Q2040" s="770"/>
      <c r="R2040" s="122" t="str">
        <f>'Result Sheet'!$L$4</f>
        <v xml:space="preserve">हिन्दी </v>
      </c>
      <c r="S2040" s="391" t="str">
        <f>IFERROR(VLOOKUP(AD2035,Marks,11,0),"")</f>
        <v/>
      </c>
      <c r="T2040" s="391" t="str">
        <f>IFERROR(VLOOKUP(AD2035,Marks,12,0),"")</f>
        <v/>
      </c>
      <c r="U2040" s="117" t="str">
        <f>IFERROR(VLOOKUP(AD2035,Marks,13,0),"")</f>
        <v/>
      </c>
      <c r="V2040" s="391" t="str">
        <f>IFERROR(VLOOKUP(AD2035,Marks,14,0),"")</f>
        <v/>
      </c>
      <c r="W2040" s="391" t="str">
        <f>IFERROR(VLOOKUP(AD2035,Marks,15,0),"")</f>
        <v/>
      </c>
      <c r="X2040" s="391" t="str">
        <f>IFERROR(VLOOKUP(AD2035,Marks,16,0),"")</f>
        <v/>
      </c>
      <c r="Y2040" s="117" t="str">
        <f>IFERROR(VLOOKUP(AD2035,Marks,17,0),"")</f>
        <v/>
      </c>
      <c r="Z2040" s="119">
        <f>IFERROR(VLOOKUP(AD2035,Marks,18,0),"")</f>
        <v>0</v>
      </c>
      <c r="AA2040" s="391" t="str">
        <f>IFERROR(VLOOKUP(AD2035,Marks,19,0),"")</f>
        <v/>
      </c>
      <c r="AB2040" s="391" t="str">
        <f>IFERROR(VLOOKUP(AD2035,Marks,20,0),"")</f>
        <v/>
      </c>
      <c r="AC2040" s="391" t="str">
        <f>IFERROR(VLOOKUP(AD2035,Marks,21,0),"")</f>
        <v/>
      </c>
      <c r="AD2040" s="117" t="str">
        <f>IFERROR(VLOOKUP(AD2035,Marks,22,0),"")</f>
        <v/>
      </c>
      <c r="AE2040" s="119" t="str">
        <f>IFERROR(VLOOKUP(AD2035,Marks,23,0),"")</f>
        <v/>
      </c>
      <c r="AF2040" s="323" t="str">
        <f>IFERROR(VLOOKUP(AD2035,Marks,29,0),"")</f>
        <v/>
      </c>
    </row>
    <row r="2041" spans="1:32" ht="21" customHeight="1">
      <c r="A2041" s="166" t="str">
        <f>IF(N2035="","",A2040+1)</f>
        <v/>
      </c>
      <c r="B2041" s="122" t="str">
        <f>'Result Sheet'!$AE$4</f>
        <v xml:space="preserve">अंग्रेजी </v>
      </c>
      <c r="C2041" s="391" t="str">
        <f>IFERROR(VLOOKUP(N2035,Marks,30,0),"")</f>
        <v/>
      </c>
      <c r="D2041" s="391" t="str">
        <f>IFERROR(VLOOKUP(N2035,Marks,31,0),"")</f>
        <v/>
      </c>
      <c r="E2041" s="117" t="str">
        <f>IFERROR(VLOOKUP(N2035,Marks,32,0),"")</f>
        <v/>
      </c>
      <c r="F2041" s="391" t="str">
        <f>IFERROR(VLOOKUP(N2035,Marks,33,0),"")</f>
        <v/>
      </c>
      <c r="G2041" s="391" t="str">
        <f>IFERROR(VLOOKUP(N2035,Marks,34,0),"")</f>
        <v/>
      </c>
      <c r="H2041" s="391" t="str">
        <f>IFERROR(VLOOKUP(N2035,Marks,35,0),"")</f>
        <v/>
      </c>
      <c r="I2041" s="117" t="str">
        <f>IFERROR(VLOOKUP(N2035,Marks,36,0),"")</f>
        <v/>
      </c>
      <c r="J2041" s="119">
        <f>IFERROR(VLOOKUP(N2035,Marks,37,0),"")</f>
        <v>0</v>
      </c>
      <c r="K2041" s="391" t="str">
        <f>IFERROR(VLOOKUP(N2035,Marks,38,0),"")</f>
        <v/>
      </c>
      <c r="L2041" s="391" t="str">
        <f>IFERROR(VLOOKUP(N2035,Marks,39,0),"")</f>
        <v/>
      </c>
      <c r="M2041" s="391" t="str">
        <f>IFERROR(VLOOKUP(N2035,Marks,40,0),"")</f>
        <v/>
      </c>
      <c r="N2041" s="117" t="str">
        <f>IFERROR(VLOOKUP(N2035,Marks,41,0),"")</f>
        <v/>
      </c>
      <c r="O2041" s="119" t="str">
        <f>IFERROR(VLOOKUP(N2035,Marks,42,0),"")</f>
        <v/>
      </c>
      <c r="P2041" s="323" t="str">
        <f>IFERROR(VLOOKUP(N2035,Marks,48,0),"")</f>
        <v/>
      </c>
      <c r="Q2041" s="770"/>
      <c r="R2041" s="122" t="str">
        <f>'Result Sheet'!$AE$4</f>
        <v xml:space="preserve">अंग्रेजी </v>
      </c>
      <c r="S2041" s="391" t="str">
        <f>IFERROR(VLOOKUP(AD2035,Marks,30,0),"")</f>
        <v/>
      </c>
      <c r="T2041" s="391" t="str">
        <f>IFERROR(VLOOKUP(AD2035,Marks,31,0),"")</f>
        <v/>
      </c>
      <c r="U2041" s="117" t="str">
        <f>IFERROR(VLOOKUP(AD2035,Marks,32,0),"")</f>
        <v/>
      </c>
      <c r="V2041" s="391" t="str">
        <f>IFERROR(VLOOKUP(AD2035,Marks,33,0),"")</f>
        <v/>
      </c>
      <c r="W2041" s="391" t="str">
        <f>IFERROR(VLOOKUP(AD2035,Marks,34,0),"")</f>
        <v/>
      </c>
      <c r="X2041" s="391" t="str">
        <f>IFERROR(VLOOKUP(AD2035,Marks,35,0),"")</f>
        <v/>
      </c>
      <c r="Y2041" s="117" t="str">
        <f>IFERROR(VLOOKUP(AD2035,Marks,36,0),"")</f>
        <v/>
      </c>
      <c r="Z2041" s="119">
        <f>IFERROR(VLOOKUP(AD2035,Marks,37,0),"")</f>
        <v>0</v>
      </c>
      <c r="AA2041" s="391" t="str">
        <f>IFERROR(VLOOKUP(AD2035,Marks,38,0),"")</f>
        <v/>
      </c>
      <c r="AB2041" s="391" t="str">
        <f>IFERROR(VLOOKUP(AD2035,Marks,39,0),"")</f>
        <v/>
      </c>
      <c r="AC2041" s="391" t="str">
        <f>IFERROR(VLOOKUP(AD2035,Marks,40,0),"")</f>
        <v/>
      </c>
      <c r="AD2041" s="117" t="str">
        <f>IFERROR(VLOOKUP(AD2035,Marks,41,0),"")</f>
        <v/>
      </c>
      <c r="AE2041" s="119" t="str">
        <f>IFERROR(VLOOKUP(AD2035,Marks,42,0),"")</f>
        <v/>
      </c>
      <c r="AF2041" s="323" t="str">
        <f>IFERROR(VLOOKUP(AD2035,Marks,48,0),"")</f>
        <v/>
      </c>
    </row>
    <row r="2042" spans="1:32" ht="21" customHeight="1">
      <c r="A2042" s="166" t="str">
        <f>IF(N2035="","",A2041+1)</f>
        <v/>
      </c>
      <c r="B2042" s="122" t="str">
        <f>'Result Sheet'!$AX$4</f>
        <v xml:space="preserve">गणित </v>
      </c>
      <c r="C2042" s="391" t="str">
        <f>IFERROR(VLOOKUP(N2035,Marks,49,0),"")</f>
        <v/>
      </c>
      <c r="D2042" s="391" t="str">
        <f>IFERROR(VLOOKUP(N2035,Marks,50,0),"")</f>
        <v/>
      </c>
      <c r="E2042" s="117" t="str">
        <f>IFERROR(VLOOKUP(N2035,Marks,51,0),"")</f>
        <v/>
      </c>
      <c r="F2042" s="391" t="str">
        <f>IFERROR(VLOOKUP(N2035,Marks,52,0),"")</f>
        <v/>
      </c>
      <c r="G2042" s="391" t="str">
        <f>IFERROR(VLOOKUP(N2035,Marks,53,0),"")</f>
        <v/>
      </c>
      <c r="H2042" s="391" t="str">
        <f>IFERROR(VLOOKUP(N2035,Marks,54,0),"")</f>
        <v/>
      </c>
      <c r="I2042" s="117" t="str">
        <f>IFERROR(VLOOKUP(N2035,Marks,55,0),"")</f>
        <v/>
      </c>
      <c r="J2042" s="119">
        <f>IFERROR(VLOOKUP(N2035,Marks,56,0),"")</f>
        <v>0</v>
      </c>
      <c r="K2042" s="391" t="str">
        <f>IFERROR(VLOOKUP(N2035,Marks,57,0),"")</f>
        <v/>
      </c>
      <c r="L2042" s="391" t="str">
        <f>IFERROR(VLOOKUP(N2035,Marks,58,0),"")</f>
        <v/>
      </c>
      <c r="M2042" s="391" t="str">
        <f>IFERROR(VLOOKUP(N2035,Marks,59,0),"")</f>
        <v/>
      </c>
      <c r="N2042" s="117" t="str">
        <f>IFERROR(VLOOKUP(N2035,Marks,60,0),"")</f>
        <v/>
      </c>
      <c r="O2042" s="119" t="str">
        <f>IFERROR(VLOOKUP(N2035,Marks,61,0),"")</f>
        <v/>
      </c>
      <c r="P2042" s="323" t="str">
        <f>IFERROR(VLOOKUP(N2035,Marks,67,0),"")</f>
        <v/>
      </c>
      <c r="Q2042" s="770"/>
      <c r="R2042" s="122" t="str">
        <f>'Result Sheet'!$AX$4</f>
        <v xml:space="preserve">गणित </v>
      </c>
      <c r="S2042" s="391" t="str">
        <f>IFERROR(VLOOKUP(AD2035,Marks,49,0),"")</f>
        <v/>
      </c>
      <c r="T2042" s="391" t="str">
        <f>IFERROR(VLOOKUP(AD2035,Marks,50,0),"")</f>
        <v/>
      </c>
      <c r="U2042" s="117" t="str">
        <f>IFERROR(VLOOKUP(AD2035,Marks,51,0),"")</f>
        <v/>
      </c>
      <c r="V2042" s="391" t="str">
        <f>IFERROR(VLOOKUP(AD2035,Marks,52,0),"")</f>
        <v/>
      </c>
      <c r="W2042" s="391" t="str">
        <f>IFERROR(VLOOKUP(AD2035,Marks,53,0),"")</f>
        <v/>
      </c>
      <c r="X2042" s="391" t="str">
        <f>IFERROR(VLOOKUP(AD2035,Marks,54,0),"")</f>
        <v/>
      </c>
      <c r="Y2042" s="117" t="str">
        <f>IFERROR(VLOOKUP(AD2035,Marks,55,0),"")</f>
        <v/>
      </c>
      <c r="Z2042" s="119">
        <f>IFERROR(VLOOKUP(AD2035,Marks,56,0),"")</f>
        <v>0</v>
      </c>
      <c r="AA2042" s="391" t="str">
        <f>IFERROR(VLOOKUP(AD2035,Marks,57,0),"")</f>
        <v/>
      </c>
      <c r="AB2042" s="391" t="str">
        <f>IFERROR(VLOOKUP(AD2035,Marks,58,0),"")</f>
        <v/>
      </c>
      <c r="AC2042" s="391" t="str">
        <f>IFERROR(VLOOKUP(AD2035,Marks,59,0),"")</f>
        <v/>
      </c>
      <c r="AD2042" s="117" t="str">
        <f>IFERROR(VLOOKUP(AD2035,Marks,60,0),"")</f>
        <v/>
      </c>
      <c r="AE2042" s="119" t="str">
        <f>IFERROR(VLOOKUP(AD2035,Marks,61,0),"")</f>
        <v/>
      </c>
      <c r="AF2042" s="323" t="str">
        <f>IFERROR(VLOOKUP(AD2035,Marks,67,0),"")</f>
        <v/>
      </c>
    </row>
    <row r="2043" spans="1:32" ht="21" customHeight="1">
      <c r="A2043" s="166" t="str">
        <f>IF(N2035="","",A2042+1)</f>
        <v/>
      </c>
      <c r="B2043" s="122" t="str">
        <f>'Result Sheet'!$BQ$4</f>
        <v xml:space="preserve">पर्यावरण अध्ययन </v>
      </c>
      <c r="C2043" s="391" t="str">
        <f>IFERROR(VLOOKUP(N2035,Marks,68,0),"")</f>
        <v/>
      </c>
      <c r="D2043" s="391" t="str">
        <f>IFERROR(VLOOKUP(N2035,Marks,69,0),"")</f>
        <v/>
      </c>
      <c r="E2043" s="117" t="str">
        <f>IFERROR(VLOOKUP(N2035,Marks,70,0),"")</f>
        <v/>
      </c>
      <c r="F2043" s="391" t="str">
        <f>IFERROR(VLOOKUP(N2035,Marks,71,0),"")</f>
        <v/>
      </c>
      <c r="G2043" s="391" t="str">
        <f>IFERROR(VLOOKUP(N2035,Marks,72,0),"")</f>
        <v/>
      </c>
      <c r="H2043" s="391" t="str">
        <f>IFERROR(VLOOKUP(N2035,Marks,73,0),"")</f>
        <v/>
      </c>
      <c r="I2043" s="117" t="str">
        <f>IFERROR(VLOOKUP(N2035,Marks,74,0),"")</f>
        <v/>
      </c>
      <c r="J2043" s="119">
        <f>IFERROR(VLOOKUP(N2035,Marks,75,0),"")</f>
        <v>0</v>
      </c>
      <c r="K2043" s="391" t="str">
        <f>IFERROR(VLOOKUP(N2035,Marks,76,0),"")</f>
        <v/>
      </c>
      <c r="L2043" s="391" t="str">
        <f>IFERROR(VLOOKUP(N2035,Marks,77,0),"")</f>
        <v/>
      </c>
      <c r="M2043" s="391" t="str">
        <f>IFERROR(VLOOKUP(N2035,Marks,78,0),"")</f>
        <v/>
      </c>
      <c r="N2043" s="117" t="str">
        <f>IFERROR(VLOOKUP(N2035,Marks,79,0),"")</f>
        <v/>
      </c>
      <c r="O2043" s="119" t="str">
        <f>IFERROR(VLOOKUP(N2035,Marks,80,0),"")</f>
        <v/>
      </c>
      <c r="P2043" s="323" t="str">
        <f>IFERROR(VLOOKUP(N2035,Marks,86,0),"")</f>
        <v/>
      </c>
      <c r="Q2043" s="770"/>
      <c r="R2043" s="122" t="str">
        <f>'Result Sheet'!$BQ$4</f>
        <v xml:space="preserve">पर्यावरण अध्ययन </v>
      </c>
      <c r="S2043" s="391" t="str">
        <f>IFERROR(VLOOKUP(AD2035,Marks,68,0),"")</f>
        <v/>
      </c>
      <c r="T2043" s="391" t="str">
        <f>IFERROR(VLOOKUP(AD2035,Marks,69,0),"")</f>
        <v/>
      </c>
      <c r="U2043" s="117" t="str">
        <f>IFERROR(VLOOKUP(AD2035,Marks,70,0),"")</f>
        <v/>
      </c>
      <c r="V2043" s="391" t="str">
        <f>IFERROR(VLOOKUP(AD2035,Marks,71,0),"")</f>
        <v/>
      </c>
      <c r="W2043" s="391" t="str">
        <f>IFERROR(VLOOKUP(AD2035,Marks,72,0),"")</f>
        <v/>
      </c>
      <c r="X2043" s="391" t="str">
        <f>IFERROR(VLOOKUP(AD2035,Marks,73,0),"")</f>
        <v/>
      </c>
      <c r="Y2043" s="117" t="str">
        <f>IFERROR(VLOOKUP(AD2035,Marks,74,0),"")</f>
        <v/>
      </c>
      <c r="Z2043" s="119">
        <f>IFERROR(VLOOKUP(AD2035,Marks,75,0),"")</f>
        <v>0</v>
      </c>
      <c r="AA2043" s="391" t="str">
        <f>IFERROR(VLOOKUP(AD2035,Marks,76,0),"")</f>
        <v/>
      </c>
      <c r="AB2043" s="391" t="str">
        <f>IFERROR(VLOOKUP(AD2035,Marks,77,0),"")</f>
        <v/>
      </c>
      <c r="AC2043" s="391" t="str">
        <f>IFERROR(VLOOKUP(AD2035,Marks,78,0),"")</f>
        <v/>
      </c>
      <c r="AD2043" s="117" t="str">
        <f>IFERROR(VLOOKUP(AD2035,Marks,79,0),"")</f>
        <v/>
      </c>
      <c r="AE2043" s="119" t="str">
        <f>IFERROR(VLOOKUP(AD2035,Marks,80,0),"")</f>
        <v/>
      </c>
      <c r="AF2043" s="323" t="str">
        <f>IFERROR(VLOOKUP(AD2035,Marks,86,0),"")</f>
        <v/>
      </c>
    </row>
    <row r="2044" spans="1:32" ht="25.5" customHeight="1">
      <c r="A2044" s="166" t="str">
        <f>IF(N2035="","",A2043+1)</f>
        <v/>
      </c>
      <c r="B2044" s="392" t="s">
        <v>215</v>
      </c>
      <c r="C2044" s="120" t="str">
        <f>IF(AND(C2040="",C2041="",C2042="",C2043=""),"",IF(OR(C2032=1,C2032=2),SUM(C2040:C2042),SUM(C2040:C2043)))</f>
        <v/>
      </c>
      <c r="D2044" s="120" t="str">
        <f>IF(AND(D2040="",D2041="",D2042="",D2043=""),"",IF(OR(C2032=1,C2032=2),SUM(D2040:D2042),SUM(D2040:D2043)))</f>
        <v/>
      </c>
      <c r="E2044" s="120" t="str">
        <f>IF(AND(E2040="",E2041="",E2042="",E2043=""),"",IF(OR(C2032=1,C2032=2),SUM(E2040:E2042),SUM(E2040:E2043)))</f>
        <v/>
      </c>
      <c r="F2044" s="120" t="str">
        <f>IF(AND(F2040="",F2041="",F2042="",F2043=""),"",IF(OR(C2032=1,C2032=2),SUM(F2040:F2042),SUM(F2040:F2043)))</f>
        <v/>
      </c>
      <c r="G2044" s="120" t="str">
        <f>IF(AND(G2040="",G2041="",G2042="",G2043=""),"",IF(OR(C2032=1,C2032=2),SUM(G2040:G2042),SUM(G2040:G2043)))</f>
        <v/>
      </c>
      <c r="H2044" s="120" t="str">
        <f>IF(AND(H2040="",H2041="",H2042="",H2043=""),"",IF(OR(C2032=1,C2032=2),SUM(H2040:H2042),SUM(H2040:H2043)))</f>
        <v/>
      </c>
      <c r="I2044" s="120" t="str">
        <f>IF(AND(I2040="",I2041="",I2042="",I2043=""),"",IF(OR(C2032=1,C2032=2),SUM(I2040:I2042),SUM(I2040:I2043)))</f>
        <v/>
      </c>
      <c r="J2044" s="120">
        <f>IF(AND(J2040="",J2041="",J2042="",J2043=""),"",IF(OR(C2032=1,C2032=2),SUM(J2040:J2042),SUM(J2040:J2043)))</f>
        <v>0</v>
      </c>
      <c r="K2044" s="120" t="str">
        <f>IF(AND(K2040="",K2041="",K2042="",K2043=""),"",IF(OR(C2032=1,C2032=2),SUM(K2040:K2042),SUM(K2040:K2043)))</f>
        <v/>
      </c>
      <c r="L2044" s="120" t="str">
        <f>IF(AND(L2040="",L2041="",L2042="",L2043=""),"",IF(OR(C2032=1,C2032=2),SUM(L2040:L2042),SUM(L2040:L2043)))</f>
        <v/>
      </c>
      <c r="M2044" s="120" t="str">
        <f>IF(AND(M2040="",M2041="",M2042="",M2043=""),"",IF(OR(C2032=1,C2032=2),SUM(M2040:M2042),SUM(M2040:M2043)))</f>
        <v/>
      </c>
      <c r="N2044" s="120" t="str">
        <f>IF(AND(N2040="",N2041="",N2042="",N2043=""),"",IF(OR(C2032=1,C2032=2),SUM(N2040:N2042),SUM(N2040:N2043)))</f>
        <v/>
      </c>
      <c r="O2044" s="120" t="str">
        <f>IF(AND(O2040="",O2041="",O2042="",O2043=""),"",IF(OR(C2032=1,C2032=2),SUM(O2040:O2042),SUM(O2040:O2043)))</f>
        <v/>
      </c>
      <c r="P2044" s="326" t="str">
        <f>IF(OR(N2035="",E2033="",O2044=""),"",IF(O2044&gt;=81%*P2039,"A",IF(O2044&gt;=61%*P2039,"B",IF(O2044&gt;=41%*P2039,"C",IF(O2044&gt;=21%*P2039,"D","E")))))</f>
        <v/>
      </c>
      <c r="Q2044" s="770"/>
      <c r="R2044" s="392" t="s">
        <v>215</v>
      </c>
      <c r="S2044" s="120" t="str">
        <f>IF(AND(S2040="",S2041="",S2042="",S2043=""),"",IF(OR(S2032=1,S2032=2),SUM(S2040:S2042),SUM(S2040:S2043)))</f>
        <v/>
      </c>
      <c r="T2044" s="120" t="str">
        <f>IF(AND(T2040="",T2041="",T2042="",T2043=""),"",IF(OR(S2032=1,S2032=2),SUM(T2040:T2042),SUM(T2040:T2043)))</f>
        <v/>
      </c>
      <c r="U2044" s="120" t="str">
        <f>IF(AND(U2040="",U2041="",U2042="",U2043=""),"",IF(OR(S2032=1,S2032=2),SUM(U2040:U2042),SUM(U2040:U2043)))</f>
        <v/>
      </c>
      <c r="V2044" s="120" t="str">
        <f>IF(AND(V2040="",V2041="",V2042="",V2043=""),"",IF(OR(S2032=1,S2032=2),SUM(V2040:V2042),SUM(V2040:V2043)))</f>
        <v/>
      </c>
      <c r="W2044" s="120" t="str">
        <f>IF(AND(W2040="",W2041="",W2042="",W2043=""),"",IF(OR(S2032=1,S2032=2),SUM(W2040:W2042),SUM(W2040:W2043)))</f>
        <v/>
      </c>
      <c r="X2044" s="120" t="str">
        <f>IF(AND(X2040="",X2041="",X2042="",X2043=""),"",IF(OR(S2032=1,S2032=2),SUM(X2040:X2042),SUM(X2040:X2043)))</f>
        <v/>
      </c>
      <c r="Y2044" s="120" t="str">
        <f>IF(AND(Y2040="",Y2041="",Y2042="",Y2043=""),"",IF(OR(S2032=1,S2032=2),SUM(Y2040:Y2042),SUM(Y2040:Y2043)))</f>
        <v/>
      </c>
      <c r="Z2044" s="120">
        <f>IF(AND(Z2040="",Z2041="",Z2042="",Z2043=""),"",IF(OR(S2032=1,S2032=2),SUM(Z2040:Z2042),SUM(Z2040:Z2043)))</f>
        <v>0</v>
      </c>
      <c r="AA2044" s="120" t="str">
        <f>IF(AND(AA2040="",AA2041="",AA2042="",AA2043=""),"",IF(OR(S2032=1,S2032=2),SUM(AA2040:AA2042),SUM(AA2040:AA2043)))</f>
        <v/>
      </c>
      <c r="AB2044" s="120" t="str">
        <f>IF(AND(AB2040="",AB2041="",AB2042="",AB2043=""),"",IF(OR(S2032=1,S2032=2),SUM(AB2040:AB2042),SUM(AB2040:AB2043)))</f>
        <v/>
      </c>
      <c r="AC2044" s="120" t="str">
        <f>IF(AND(AC2040="",AC2041="",AC2042="",AC2043=""),"",IF(OR(S2032=1,S2032=2),SUM(AC2040:AC2042),SUM(AC2040:AC2043)))</f>
        <v/>
      </c>
      <c r="AD2044" s="120" t="str">
        <f>IF(AND(AD2040="",AD2041="",AD2042="",AD2043=""),"",IF(OR(S2032=1,S2032=2),SUM(AD2040:AD2042),SUM(AD2040:AD2043)))</f>
        <v/>
      </c>
      <c r="AE2044" s="120" t="str">
        <f>IF(AND(AE2040="",AE2041="",AE2042="",AE2043=""),"",IF(OR(S2032=1,S2032=2),SUM(AE2040:AE2042),SUM(AE2040:AE2043)))</f>
        <v/>
      </c>
      <c r="AF2044" s="326" t="str">
        <f>IF(OR(AD2035="",U2033="",AE2044=""),"",IF(AE2044&gt;=81%*AF2039,"A",IF(AE2044&gt;=61%*AF2039,"B",IF(AE2044&gt;=41%*AF2039,"C",IF(AE2044&gt;=21%*AF2039,"D","E")))))</f>
        <v/>
      </c>
    </row>
    <row r="2045" spans="1:32" ht="9" customHeight="1">
      <c r="A2045" s="166" t="str">
        <f>IF(N2035="","",A2044+1)</f>
        <v/>
      </c>
      <c r="B2045" s="737"/>
      <c r="C2045" s="737"/>
      <c r="D2045" s="737"/>
      <c r="E2045" s="737"/>
      <c r="F2045" s="737"/>
      <c r="G2045" s="737"/>
      <c r="H2045" s="737"/>
      <c r="I2045" s="737"/>
      <c r="J2045" s="737"/>
      <c r="K2045" s="737"/>
      <c r="L2045" s="737"/>
      <c r="M2045" s="737"/>
      <c r="N2045" s="737"/>
      <c r="O2045" s="737"/>
      <c r="P2045" s="737"/>
      <c r="Q2045" s="770"/>
      <c r="R2045" s="737"/>
      <c r="S2045" s="737"/>
      <c r="T2045" s="737"/>
      <c r="U2045" s="737"/>
      <c r="V2045" s="737"/>
      <c r="W2045" s="737"/>
      <c r="X2045" s="737"/>
      <c r="Y2045" s="737"/>
      <c r="Z2045" s="737"/>
      <c r="AA2045" s="737"/>
      <c r="AB2045" s="737"/>
      <c r="AC2045" s="737"/>
      <c r="AD2045" s="737"/>
      <c r="AE2045" s="737"/>
      <c r="AF2045" s="737"/>
    </row>
    <row r="2046" spans="1:32" ht="22.5" customHeight="1">
      <c r="A2046" s="166" t="str">
        <f>IF(N2035="","",A2045+1)</f>
        <v/>
      </c>
      <c r="B2046" s="738" t="s">
        <v>213</v>
      </c>
      <c r="C2046" s="738"/>
      <c r="D2046" s="739" t="s">
        <v>229</v>
      </c>
      <c r="E2046" s="740"/>
      <c r="F2046" s="393" t="s">
        <v>186</v>
      </c>
      <c r="G2046" s="738" t="s">
        <v>213</v>
      </c>
      <c r="H2046" s="738"/>
      <c r="I2046" s="739" t="s">
        <v>229</v>
      </c>
      <c r="J2046" s="740"/>
      <c r="K2046" s="393" t="s">
        <v>186</v>
      </c>
      <c r="L2046" s="738" t="s">
        <v>213</v>
      </c>
      <c r="M2046" s="738"/>
      <c r="N2046" s="739" t="s">
        <v>229</v>
      </c>
      <c r="O2046" s="740"/>
      <c r="P2046" s="393" t="s">
        <v>186</v>
      </c>
      <c r="Q2046" s="770"/>
      <c r="R2046" s="738" t="s">
        <v>213</v>
      </c>
      <c r="S2046" s="738"/>
      <c r="T2046" s="739" t="s">
        <v>229</v>
      </c>
      <c r="U2046" s="740"/>
      <c r="V2046" s="393" t="s">
        <v>186</v>
      </c>
      <c r="W2046" s="738" t="s">
        <v>213</v>
      </c>
      <c r="X2046" s="738"/>
      <c r="Y2046" s="739" t="s">
        <v>229</v>
      </c>
      <c r="Z2046" s="740"/>
      <c r="AA2046" s="393" t="s">
        <v>186</v>
      </c>
      <c r="AB2046" s="738" t="s">
        <v>213</v>
      </c>
      <c r="AC2046" s="738"/>
      <c r="AD2046" s="739" t="s">
        <v>229</v>
      </c>
      <c r="AE2046" s="740"/>
      <c r="AF2046" s="393" t="s">
        <v>186</v>
      </c>
    </row>
    <row r="2047" spans="1:32" ht="21.75" customHeight="1">
      <c r="A2047" s="166" t="str">
        <f>IF(N2035="","",A2046+1)</f>
        <v/>
      </c>
      <c r="B2047" s="741" t="s">
        <v>221</v>
      </c>
      <c r="C2047" s="742"/>
      <c r="D2047" s="742"/>
      <c r="E2047" s="119" t="str">
        <f>IFERROR(VLOOKUP(N2035,Marks,90,0),"")</f>
        <v/>
      </c>
      <c r="F2047" s="130" t="str">
        <f>IFERROR(VLOOKUP(N2035,Marks,94,0),"")</f>
        <v/>
      </c>
      <c r="G2047" s="741" t="s">
        <v>192</v>
      </c>
      <c r="H2047" s="742"/>
      <c r="I2047" s="742"/>
      <c r="J2047" s="119" t="str">
        <f>IFERROR(VLOOKUP(N2035,Marks,98,0),"")</f>
        <v/>
      </c>
      <c r="K2047" s="130" t="str">
        <f>IFERROR(VLOOKUP(N2035,Marks,102,0),"")</f>
        <v/>
      </c>
      <c r="L2047" s="743" t="s">
        <v>193</v>
      </c>
      <c r="M2047" s="744"/>
      <c r="N2047" s="744"/>
      <c r="O2047" s="119" t="str">
        <f>IFERROR(VLOOKUP(N2035,Marks,106,0),"")</f>
        <v/>
      </c>
      <c r="P2047" s="130" t="str">
        <f>IFERROR(VLOOKUP(N2035,Marks,110,0),"")</f>
        <v/>
      </c>
      <c r="Q2047" s="770"/>
      <c r="R2047" s="740" t="s">
        <v>221</v>
      </c>
      <c r="S2047" s="740"/>
      <c r="T2047" s="740"/>
      <c r="U2047" s="119" t="str">
        <f>IFERROR(VLOOKUP(AD2035,Marks,90,0),"")</f>
        <v/>
      </c>
      <c r="V2047" s="130" t="str">
        <f>IFERROR(VLOOKUP(AD2035,Marks,94,0),"")</f>
        <v/>
      </c>
      <c r="W2047" s="740" t="s">
        <v>192</v>
      </c>
      <c r="X2047" s="740"/>
      <c r="Y2047" s="740"/>
      <c r="Z2047" s="119" t="str">
        <f>IFERROR(VLOOKUP(AD2035,Marks,98,0),"")</f>
        <v/>
      </c>
      <c r="AA2047" s="130" t="str">
        <f>IFERROR(VLOOKUP(AD2035,Marks,102,0),"")</f>
        <v/>
      </c>
      <c r="AB2047" s="745" t="s">
        <v>193</v>
      </c>
      <c r="AC2047" s="745"/>
      <c r="AD2047" s="745"/>
      <c r="AE2047" s="119" t="str">
        <f>IFERROR(VLOOKUP(AD2035,Marks,106,0),"")</f>
        <v/>
      </c>
      <c r="AF2047" s="130" t="str">
        <f>IFERROR(VLOOKUP(AD2035,Marks,110,0),"")</f>
        <v/>
      </c>
    </row>
    <row r="2048" spans="1:32" ht="21" customHeight="1">
      <c r="A2048" s="166" t="str">
        <f>IF(N2035="","",A2047+1)</f>
        <v/>
      </c>
      <c r="B2048" s="732" t="s">
        <v>216</v>
      </c>
      <c r="C2048" s="732"/>
      <c r="D2048" s="732"/>
      <c r="E2048" s="746" t="str">
        <f>IFERROR(VLOOKUP(N2035,Marks,116,0),"")</f>
        <v/>
      </c>
      <c r="F2048" s="746"/>
      <c r="G2048" s="746"/>
      <c r="H2048" s="746"/>
      <c r="I2048" s="732" t="s">
        <v>217</v>
      </c>
      <c r="J2048" s="732"/>
      <c r="K2048" s="732"/>
      <c r="L2048" s="732"/>
      <c r="M2048" s="747" t="str">
        <f>IFERROR(VLOOKUP(N2035,Marks,117,0),"")</f>
        <v/>
      </c>
      <c r="N2048" s="747"/>
      <c r="O2048" s="747"/>
      <c r="P2048" s="747"/>
      <c r="Q2048" s="770"/>
      <c r="R2048" s="732" t="s">
        <v>216</v>
      </c>
      <c r="S2048" s="732"/>
      <c r="T2048" s="732"/>
      <c r="U2048" s="746" t="str">
        <f>IFERROR(VLOOKUP(AD2035,Marks,116,0),"")</f>
        <v/>
      </c>
      <c r="V2048" s="746"/>
      <c r="W2048" s="746"/>
      <c r="X2048" s="746"/>
      <c r="Y2048" s="732" t="s">
        <v>217</v>
      </c>
      <c r="Z2048" s="732"/>
      <c r="AA2048" s="732"/>
      <c r="AB2048" s="732"/>
      <c r="AC2048" s="747" t="str">
        <f>IFERROR(VLOOKUP(AD2035,Marks,117,0),"")</f>
        <v/>
      </c>
      <c r="AD2048" s="747"/>
      <c r="AE2048" s="747"/>
      <c r="AF2048" s="747"/>
    </row>
    <row r="2049" spans="1:32" ht="21" customHeight="1">
      <c r="A2049" s="166" t="str">
        <f>IF(N2035="","",A2048+1)</f>
        <v/>
      </c>
      <c r="B2049" s="732" t="s">
        <v>218</v>
      </c>
      <c r="C2049" s="732"/>
      <c r="D2049" s="732"/>
      <c r="E2049" s="774" t="str">
        <f>IFERROR(VLOOKUP(N2035,Marks,115,0),"")</f>
        <v/>
      </c>
      <c r="F2049" s="774"/>
      <c r="G2049" s="774"/>
      <c r="H2049" s="774"/>
      <c r="I2049" s="732" t="s">
        <v>219</v>
      </c>
      <c r="J2049" s="732"/>
      <c r="K2049" s="732"/>
      <c r="L2049" s="732"/>
      <c r="M2049" s="733" t="str">
        <f>IFERROR(VLOOKUP(N2035,Marks,112,0),"")</f>
        <v/>
      </c>
      <c r="N2049" s="733"/>
      <c r="O2049" s="733"/>
      <c r="P2049" s="733"/>
      <c r="Q2049" s="770"/>
      <c r="R2049" s="732" t="s">
        <v>218</v>
      </c>
      <c r="S2049" s="732"/>
      <c r="T2049" s="732"/>
      <c r="U2049" s="774" t="str">
        <f>IFERROR(VLOOKUP(AD2035,Marks,115,0),"")</f>
        <v/>
      </c>
      <c r="V2049" s="774"/>
      <c r="W2049" s="774"/>
      <c r="X2049" s="774"/>
      <c r="Y2049" s="732" t="s">
        <v>219</v>
      </c>
      <c r="Z2049" s="732"/>
      <c r="AA2049" s="732"/>
      <c r="AB2049" s="732"/>
      <c r="AC2049" s="733" t="str">
        <f>IFERROR(VLOOKUP(AD2035,Marks,112,0),"")</f>
        <v/>
      </c>
      <c r="AD2049" s="733"/>
      <c r="AE2049" s="733"/>
      <c r="AF2049" s="733"/>
    </row>
    <row r="2050" spans="1:32" ht="21" customHeight="1">
      <c r="A2050" s="166" t="str">
        <f>IF(N2035="","",A2049+1)</f>
        <v/>
      </c>
      <c r="B2050" s="732" t="s">
        <v>220</v>
      </c>
      <c r="C2050" s="732"/>
      <c r="D2050" s="732"/>
      <c r="E2050" s="324" t="str">
        <f>IFERROR(VLOOKUP(N2035,Marks,113,0),"")</f>
        <v/>
      </c>
      <c r="F2050" s="325" t="s">
        <v>341</v>
      </c>
      <c r="G2050" s="734" t="str">
        <f>IF(OR(N2035="",E2033="",O2044=""),"",IF(O2044&gt;=81%*P2039,"A",IF(O2044&gt;=61%*P2039,"B",IF(O2044&gt;=41%*P2039,"C",IF(O2044&gt;=21%*P2039,"D","E")))))</f>
        <v/>
      </c>
      <c r="H2050" s="734"/>
      <c r="I2050" s="732" t="s">
        <v>222</v>
      </c>
      <c r="J2050" s="732"/>
      <c r="K2050" s="732"/>
      <c r="L2050" s="732"/>
      <c r="M2050" s="769" t="str">
        <f>IFERROR(VLOOKUP(N2035,Marks,114,0),"")</f>
        <v/>
      </c>
      <c r="N2050" s="769"/>
      <c r="O2050" s="769"/>
      <c r="P2050" s="769"/>
      <c r="Q2050" s="770"/>
      <c r="R2050" s="732" t="s">
        <v>220</v>
      </c>
      <c r="S2050" s="732"/>
      <c r="T2050" s="732"/>
      <c r="U2050" s="324" t="str">
        <f>IFERROR(VLOOKUP(AD2035,Marks,113,0),"")</f>
        <v/>
      </c>
      <c r="V2050" s="325" t="s">
        <v>341</v>
      </c>
      <c r="W2050" s="734" t="str">
        <f>IF(OR(AD2035="",U2033="",AE2044=""),"",IF(AE2044&gt;=81%*AF2039,"A",IF(AE2044&gt;=61%*AF2039,"B",IF(AE2044&gt;=41%*AF2039,"C",IF(AE2044&gt;=21%*AF2039,"D","E")))))</f>
        <v/>
      </c>
      <c r="X2050" s="734"/>
      <c r="Y2050" s="732" t="s">
        <v>222</v>
      </c>
      <c r="Z2050" s="732"/>
      <c r="AA2050" s="732"/>
      <c r="AB2050" s="732"/>
      <c r="AC2050" s="769" t="str">
        <f>IFERROR(VLOOKUP(AD2035,Marks,114,0),"")</f>
        <v/>
      </c>
      <c r="AD2050" s="769"/>
      <c r="AE2050" s="769"/>
      <c r="AF2050" s="769"/>
    </row>
    <row r="2051" spans="1:32" ht="21" customHeight="1">
      <c r="A2051" s="166" t="str">
        <f>IF(N2035="","",A2050+1)</f>
        <v/>
      </c>
      <c r="B2051" s="768" t="s">
        <v>228</v>
      </c>
      <c r="C2051" s="768"/>
      <c r="D2051" s="768"/>
      <c r="E2051" s="735">
        <f>'Master sheet'!$C$10</f>
        <v>44697</v>
      </c>
      <c r="F2051" s="735"/>
      <c r="G2051" s="735"/>
      <c r="H2051" s="318"/>
      <c r="I2051" s="121"/>
      <c r="J2051" s="121"/>
      <c r="K2051" s="76"/>
      <c r="L2051" s="121"/>
      <c r="M2051" s="121"/>
      <c r="N2051" s="121"/>
      <c r="O2051" s="121"/>
      <c r="P2051" s="121"/>
      <c r="Q2051" s="770"/>
      <c r="R2051" s="768" t="s">
        <v>228</v>
      </c>
      <c r="S2051" s="768"/>
      <c r="T2051" s="768"/>
      <c r="U2051" s="735">
        <f>'Master sheet'!$C$10</f>
        <v>44697</v>
      </c>
      <c r="V2051" s="735"/>
      <c r="W2051" s="735"/>
      <c r="X2051" s="121"/>
      <c r="Y2051" s="121"/>
      <c r="Z2051" s="121"/>
      <c r="AA2051" s="76"/>
      <c r="AB2051" s="121"/>
      <c r="AC2051" s="121"/>
      <c r="AD2051" s="121"/>
      <c r="AE2051" s="121"/>
      <c r="AF2051" s="121"/>
    </row>
    <row r="2052" spans="1:32" ht="43.5" customHeight="1">
      <c r="A2052" s="166" t="str">
        <f>IF(N2035="","",A2051+1)</f>
        <v/>
      </c>
      <c r="B2052" s="755" t="str">
        <f>IF(AND(C2032=1),CONCATENATE("( ",UPPER('Master sheet'!$F$10)," )"),IF(AND(C2032=2),CONCATENATE("( ",UPPER('Master sheet'!$F$18)," )"),IF(AND(C2032=3),CONCATENATE("( ",UPPER('Master sheet'!$J$10)," )"),IF(AND(C2032=4),CONCATENATE("( ",UPPER('Master sheet'!$J$18)," )"),""))))</f>
        <v/>
      </c>
      <c r="C2052" s="755"/>
      <c r="D2052" s="755"/>
      <c r="E2052" s="755"/>
      <c r="F2052" s="756" t="str">
        <f>IF(AND(N2035=""),"",CONCATENATE("(",'Master sheet'!$C$14," )"))</f>
        <v/>
      </c>
      <c r="G2052" s="756"/>
      <c r="H2052" s="756"/>
      <c r="I2052" s="756"/>
      <c r="J2052" s="756"/>
      <c r="K2052" s="756" t="str">
        <f>IF(AND(N2035=""),"",CONCATENATE("(",'Master sheet'!$C$12," )"))</f>
        <v/>
      </c>
      <c r="L2052" s="756"/>
      <c r="M2052" s="756"/>
      <c r="N2052" s="756"/>
      <c r="O2052" s="756"/>
      <c r="P2052" s="756"/>
      <c r="Q2052" s="770"/>
      <c r="R2052" s="755" t="str">
        <f>IF(AND(S2032=1),CONCATENATE("( ",UPPER('Master sheet'!$F$10)," )"),IF(AND(S2032=2),CONCATENATE("( ",UPPER('Master sheet'!$F$18)," )"),IF(AND(S2032=3),CONCATENATE("( ",UPPER('Master sheet'!$J$10)," )"),IF(AND(S2032=4),CONCATENATE("( ",UPPER('Master sheet'!$J$18)," )"),""))))</f>
        <v/>
      </c>
      <c r="S2052" s="755"/>
      <c r="T2052" s="755"/>
      <c r="U2052" s="755"/>
      <c r="V2052" s="756" t="str">
        <f>IF(AND(AD2035=""),"",CONCATENATE("(",'Master sheet'!$C$14," )"))</f>
        <v/>
      </c>
      <c r="W2052" s="756"/>
      <c r="X2052" s="756"/>
      <c r="Y2052" s="756"/>
      <c r="Z2052" s="756"/>
      <c r="AA2052" s="756" t="str">
        <f>IF(AND(AD2035=""),"",CONCATENATE("(",'Master sheet'!$C$12," )"))</f>
        <v/>
      </c>
      <c r="AB2052" s="756"/>
      <c r="AC2052" s="756"/>
      <c r="AD2052" s="756"/>
      <c r="AE2052" s="756"/>
      <c r="AF2052" s="756"/>
    </row>
    <row r="2053" spans="1:32" ht="21.75" customHeight="1">
      <c r="A2053" s="166" t="str">
        <f>IF(N2035="","",A2052+1)</f>
        <v/>
      </c>
      <c r="B2053" s="757" t="s">
        <v>223</v>
      </c>
      <c r="C2053" s="757"/>
      <c r="D2053" s="757"/>
      <c r="E2053" s="757"/>
      <c r="F2053" s="758" t="s">
        <v>224</v>
      </c>
      <c r="G2053" s="758"/>
      <c r="H2053" s="758"/>
      <c r="I2053" s="758"/>
      <c r="J2053" s="758"/>
      <c r="K2053" s="757" t="s">
        <v>225</v>
      </c>
      <c r="L2053" s="757"/>
      <c r="M2053" s="757"/>
      <c r="N2053" s="757"/>
      <c r="O2053" s="757"/>
      <c r="P2053" s="757"/>
      <c r="Q2053" s="770"/>
      <c r="R2053" s="757" t="s">
        <v>223</v>
      </c>
      <c r="S2053" s="757"/>
      <c r="T2053" s="757"/>
      <c r="U2053" s="757"/>
      <c r="V2053" s="758" t="s">
        <v>224</v>
      </c>
      <c r="W2053" s="758"/>
      <c r="X2053" s="758"/>
      <c r="Y2053" s="758"/>
      <c r="Z2053" s="758"/>
      <c r="AA2053" s="757" t="s">
        <v>225</v>
      </c>
      <c r="AB2053" s="757"/>
      <c r="AC2053" s="757"/>
      <c r="AD2053" s="757"/>
      <c r="AE2053" s="757"/>
      <c r="AF2053" s="757"/>
    </row>
    <row r="2055" spans="1:32" ht="21.9" customHeight="1">
      <c r="A2055" s="165" t="str">
        <f>IF(N2061="","",1)</f>
        <v/>
      </c>
      <c r="B2055" s="759" t="s">
        <v>203</v>
      </c>
      <c r="C2055" s="759"/>
      <c r="D2055" s="759"/>
      <c r="E2055" s="759"/>
      <c r="F2055" s="759"/>
      <c r="G2055" s="759"/>
      <c r="H2055" s="759"/>
      <c r="I2055" s="759"/>
      <c r="J2055" s="759"/>
      <c r="K2055" s="759"/>
      <c r="L2055" s="759"/>
      <c r="M2055" s="759"/>
      <c r="N2055" s="759"/>
      <c r="O2055" s="759"/>
      <c r="P2055" s="759"/>
      <c r="Q2055" s="770" t="s">
        <v>249</v>
      </c>
      <c r="R2055" s="759" t="s">
        <v>203</v>
      </c>
      <c r="S2055" s="759"/>
      <c r="T2055" s="759"/>
      <c r="U2055" s="759"/>
      <c r="V2055" s="759"/>
      <c r="W2055" s="759"/>
      <c r="X2055" s="759"/>
      <c r="Y2055" s="759"/>
      <c r="Z2055" s="759"/>
      <c r="AA2055" s="759"/>
      <c r="AB2055" s="759"/>
      <c r="AC2055" s="759"/>
      <c r="AD2055" s="759"/>
      <c r="AE2055" s="759"/>
      <c r="AF2055" s="759"/>
    </row>
    <row r="2056" spans="1:32" ht="21.9" customHeight="1">
      <c r="A2056" s="166" t="str">
        <f>IF(N2061="","",A2055+1)</f>
        <v/>
      </c>
      <c r="B2056" s="771" t="s">
        <v>204</v>
      </c>
      <c r="C2056" s="771"/>
      <c r="D2056" s="771"/>
      <c r="E2056" s="771"/>
      <c r="F2056" s="771"/>
      <c r="G2056" s="771"/>
      <c r="H2056" s="771"/>
      <c r="I2056" s="771"/>
      <c r="J2056" s="771"/>
      <c r="K2056" s="771"/>
      <c r="L2056" s="771"/>
      <c r="M2056" s="771"/>
      <c r="N2056" s="771"/>
      <c r="O2056" s="771"/>
      <c r="P2056" s="771"/>
      <c r="Q2056" s="770"/>
      <c r="R2056" s="771" t="s">
        <v>204</v>
      </c>
      <c r="S2056" s="771"/>
      <c r="T2056" s="771"/>
      <c r="U2056" s="771"/>
      <c r="V2056" s="771"/>
      <c r="W2056" s="771"/>
      <c r="X2056" s="771"/>
      <c r="Y2056" s="771"/>
      <c r="Z2056" s="771"/>
      <c r="AA2056" s="771"/>
      <c r="AB2056" s="771"/>
      <c r="AC2056" s="771"/>
      <c r="AD2056" s="771"/>
      <c r="AE2056" s="771"/>
      <c r="AF2056" s="771"/>
    </row>
    <row r="2057" spans="1:32" ht="21.9" customHeight="1">
      <c r="A2057" s="166" t="str">
        <f>IF(N2061="","",A2056+1)</f>
        <v/>
      </c>
      <c r="B2057" s="772" t="s">
        <v>168</v>
      </c>
      <c r="C2057" s="772"/>
      <c r="D2057" s="772"/>
      <c r="E2057" s="773" t="str">
        <f>IF(AND(N2061=""),"",'Result Sheet'!$F$2)</f>
        <v/>
      </c>
      <c r="F2057" s="773"/>
      <c r="G2057" s="773"/>
      <c r="H2057" s="773"/>
      <c r="I2057" s="773"/>
      <c r="J2057" s="773"/>
      <c r="K2057" s="773"/>
      <c r="L2057" s="773"/>
      <c r="M2057" s="773"/>
      <c r="N2057" s="773"/>
      <c r="O2057" s="773"/>
      <c r="P2057" s="773"/>
      <c r="Q2057" s="770"/>
      <c r="R2057" s="772" t="s">
        <v>168</v>
      </c>
      <c r="S2057" s="772"/>
      <c r="T2057" s="772"/>
      <c r="U2057" s="773" t="str">
        <f>IF(AND(AD2061=""),"",'Result Sheet'!$F$2)</f>
        <v/>
      </c>
      <c r="V2057" s="773"/>
      <c r="W2057" s="773"/>
      <c r="X2057" s="773"/>
      <c r="Y2057" s="773"/>
      <c r="Z2057" s="773"/>
      <c r="AA2057" s="773"/>
      <c r="AB2057" s="773"/>
      <c r="AC2057" s="773"/>
      <c r="AD2057" s="773"/>
      <c r="AE2057" s="773"/>
      <c r="AF2057" s="773"/>
    </row>
    <row r="2058" spans="1:32" ht="21.9" customHeight="1">
      <c r="A2058" s="166" t="str">
        <f>IF(N2061="","",A2057+1)</f>
        <v/>
      </c>
      <c r="B2058" s="164" t="s">
        <v>169</v>
      </c>
      <c r="C2058" s="748" t="str">
        <f>IFERROR(VLOOKUP(N2061,Marks,2,0),"")</f>
        <v/>
      </c>
      <c r="D2058" s="748"/>
      <c r="E2058" s="766" t="s">
        <v>212</v>
      </c>
      <c r="F2058" s="766"/>
      <c r="G2058" s="766"/>
      <c r="H2058" s="748" t="str">
        <f>IFERROR(VLOOKUP(N2061,Marks,3,0),"")</f>
        <v/>
      </c>
      <c r="I2058" s="748"/>
      <c r="J2058" s="749" t="s">
        <v>205</v>
      </c>
      <c r="K2058" s="749"/>
      <c r="L2058" s="749"/>
      <c r="M2058" s="749"/>
      <c r="N2058" s="750" t="str">
        <f>IF(AND(N2061=""),"",'Marks Entry 1st'!$I$2)</f>
        <v/>
      </c>
      <c r="O2058" s="750"/>
      <c r="P2058" s="750"/>
      <c r="Q2058" s="770"/>
      <c r="R2058" s="164" t="s">
        <v>169</v>
      </c>
      <c r="S2058" s="748" t="str">
        <f>IFERROR(VLOOKUP(AD2061,Marks,2,0),"")</f>
        <v/>
      </c>
      <c r="T2058" s="748"/>
      <c r="U2058" s="766" t="s">
        <v>212</v>
      </c>
      <c r="V2058" s="766"/>
      <c r="W2058" s="766"/>
      <c r="X2058" s="748" t="str">
        <f>IFERROR(VLOOKUP(AD2061,Marks,3,0),"")</f>
        <v/>
      </c>
      <c r="Y2058" s="748"/>
      <c r="Z2058" s="749" t="s">
        <v>205</v>
      </c>
      <c r="AA2058" s="749"/>
      <c r="AB2058" s="749"/>
      <c r="AC2058" s="749"/>
      <c r="AD2058" s="750" t="str">
        <f>IF(AND(AD2061=""),"",'Marks Entry 1st'!$I$2)</f>
        <v/>
      </c>
      <c r="AE2058" s="750"/>
      <c r="AF2058" s="750"/>
    </row>
    <row r="2059" spans="1:32" ht="21.9" customHeight="1">
      <c r="A2059" s="166" t="str">
        <f>IF(N2061="","",A2058+1)</f>
        <v/>
      </c>
      <c r="B2059" s="751" t="s">
        <v>206</v>
      </c>
      <c r="C2059" s="751"/>
      <c r="D2059" s="751"/>
      <c r="E2059" s="752" t="str">
        <f>IFERROR(VLOOKUP(N2061,Marks,6,0),"")</f>
        <v/>
      </c>
      <c r="F2059" s="752"/>
      <c r="G2059" s="752"/>
      <c r="H2059" s="752"/>
      <c r="I2059" s="752"/>
      <c r="J2059" s="753" t="s">
        <v>209</v>
      </c>
      <c r="K2059" s="753"/>
      <c r="L2059" s="753"/>
      <c r="M2059" s="753"/>
      <c r="N2059" s="754" t="str">
        <f>IFERROR(VLOOKUP(N2061,Marks,5,0),"")</f>
        <v/>
      </c>
      <c r="O2059" s="754"/>
      <c r="P2059" s="754"/>
      <c r="Q2059" s="770"/>
      <c r="R2059" s="751" t="s">
        <v>206</v>
      </c>
      <c r="S2059" s="751"/>
      <c r="T2059" s="751"/>
      <c r="U2059" s="752" t="str">
        <f>IFERROR(VLOOKUP(AD2061,Marks,6,0),"")</f>
        <v/>
      </c>
      <c r="V2059" s="752"/>
      <c r="W2059" s="752"/>
      <c r="X2059" s="752"/>
      <c r="Y2059" s="752"/>
      <c r="Z2059" s="753" t="s">
        <v>209</v>
      </c>
      <c r="AA2059" s="753"/>
      <c r="AB2059" s="753"/>
      <c r="AC2059" s="753"/>
      <c r="AD2059" s="754" t="str">
        <f>IFERROR(VLOOKUP(AD2061,Marks,5,0),"")</f>
        <v/>
      </c>
      <c r="AE2059" s="754"/>
      <c r="AF2059" s="754"/>
    </row>
    <row r="2060" spans="1:32" ht="21.9" customHeight="1">
      <c r="A2060" s="166" t="str">
        <f>IF(N2061="","",A2059+1)</f>
        <v/>
      </c>
      <c r="B2060" s="751" t="s">
        <v>207</v>
      </c>
      <c r="C2060" s="751"/>
      <c r="D2060" s="751"/>
      <c r="E2060" s="752" t="str">
        <f>IFERROR(VLOOKUP(N2061,Marks,7,0),"")</f>
        <v/>
      </c>
      <c r="F2060" s="752"/>
      <c r="G2060" s="752"/>
      <c r="H2060" s="752"/>
      <c r="I2060" s="752"/>
      <c r="J2060" s="753" t="s">
        <v>210</v>
      </c>
      <c r="K2060" s="753"/>
      <c r="L2060" s="753"/>
      <c r="M2060" s="753"/>
      <c r="N2060" s="767" t="str">
        <f>IFERROR(VLOOKUP(N2061,Marks,4,0),"")</f>
        <v/>
      </c>
      <c r="O2060" s="767"/>
      <c r="P2060" s="767"/>
      <c r="Q2060" s="770"/>
      <c r="R2060" s="751" t="s">
        <v>207</v>
      </c>
      <c r="S2060" s="751"/>
      <c r="T2060" s="751"/>
      <c r="U2060" s="752" t="str">
        <f>IFERROR(VLOOKUP(AD2061,Marks,7,0),"")</f>
        <v/>
      </c>
      <c r="V2060" s="752"/>
      <c r="W2060" s="752"/>
      <c r="X2060" s="752"/>
      <c r="Y2060" s="752"/>
      <c r="Z2060" s="753" t="s">
        <v>210</v>
      </c>
      <c r="AA2060" s="753"/>
      <c r="AB2060" s="753"/>
      <c r="AC2060" s="753"/>
      <c r="AD2060" s="767" t="str">
        <f>IFERROR(VLOOKUP(AD2061,Marks,4,0),"")</f>
        <v/>
      </c>
      <c r="AE2060" s="767"/>
      <c r="AF2060" s="767"/>
    </row>
    <row r="2061" spans="1:32" ht="21.9" customHeight="1">
      <c r="A2061" s="166" t="str">
        <f>IF(N2061="","",A2060+1)</f>
        <v/>
      </c>
      <c r="B2061" s="751" t="s">
        <v>208</v>
      </c>
      <c r="C2061" s="751"/>
      <c r="D2061" s="751"/>
      <c r="E2061" s="752" t="str">
        <f>IFERROR(VLOOKUP(N2061,Marks,8,0),"")</f>
        <v/>
      </c>
      <c r="F2061" s="752"/>
      <c r="G2061" s="752"/>
      <c r="H2061" s="752"/>
      <c r="I2061" s="752"/>
      <c r="J2061" s="753" t="s">
        <v>211</v>
      </c>
      <c r="K2061" s="753"/>
      <c r="L2061" s="753"/>
      <c r="M2061" s="753"/>
      <c r="N2061" s="760" t="str">
        <f>IF(AD2035="","",IF(AND(AD2035+1&gt;$AN$6),"",AD2035+1))</f>
        <v/>
      </c>
      <c r="O2061" s="760"/>
      <c r="P2061" s="760"/>
      <c r="Q2061" s="770"/>
      <c r="R2061" s="751" t="s">
        <v>208</v>
      </c>
      <c r="S2061" s="751"/>
      <c r="T2061" s="751"/>
      <c r="U2061" s="752" t="str">
        <f>IFERROR(VLOOKUP(AD2061,Marks,8,0),"")</f>
        <v/>
      </c>
      <c r="V2061" s="752"/>
      <c r="W2061" s="752"/>
      <c r="X2061" s="752"/>
      <c r="Y2061" s="752"/>
      <c r="Z2061" s="753" t="s">
        <v>211</v>
      </c>
      <c r="AA2061" s="753"/>
      <c r="AB2061" s="753"/>
      <c r="AC2061" s="753"/>
      <c r="AD2061" s="761" t="str">
        <f>IF(N2061="","",IF(AND(N2061+1&gt;$AN$6),"",N2061+1))</f>
        <v/>
      </c>
      <c r="AE2061" s="761"/>
      <c r="AF2061" s="761"/>
    </row>
    <row r="2062" spans="1:32" ht="9" customHeight="1">
      <c r="A2062" s="166" t="str">
        <f>IF(N2061="","",A2061+1)</f>
        <v/>
      </c>
      <c r="B2062" s="123"/>
      <c r="C2062" s="123"/>
      <c r="D2062" s="123"/>
      <c r="E2062" s="124"/>
      <c r="F2062" s="124"/>
      <c r="G2062" s="124"/>
      <c r="H2062" s="123"/>
      <c r="I2062" s="123"/>
      <c r="J2062" s="125"/>
      <c r="K2062" s="125"/>
      <c r="L2062" s="125"/>
      <c r="M2062" s="76"/>
      <c r="N2062" s="76"/>
      <c r="O2062" s="76"/>
      <c r="P2062" s="76"/>
      <c r="Q2062" s="770"/>
      <c r="R2062" s="123"/>
      <c r="S2062" s="123"/>
      <c r="T2062" s="123"/>
      <c r="U2062" s="124"/>
      <c r="V2062" s="124"/>
      <c r="W2062" s="124"/>
      <c r="X2062" s="123"/>
      <c r="Y2062" s="123"/>
      <c r="Z2062" s="125"/>
      <c r="AA2062" s="125"/>
      <c r="AB2062" s="125"/>
      <c r="AC2062" s="76"/>
      <c r="AD2062" s="76"/>
      <c r="AE2062" s="76"/>
      <c r="AF2062" s="76"/>
    </row>
    <row r="2063" spans="1:32" ht="21" customHeight="1">
      <c r="A2063" s="166" t="str">
        <f>IF(N2061="","",A2062+1)</f>
        <v/>
      </c>
      <c r="B2063" s="762" t="s">
        <v>213</v>
      </c>
      <c r="C2063" s="610" t="s">
        <v>214</v>
      </c>
      <c r="D2063" s="610"/>
      <c r="E2063" s="610"/>
      <c r="F2063" s="763" t="s">
        <v>13</v>
      </c>
      <c r="G2063" s="764"/>
      <c r="H2063" s="764"/>
      <c r="I2063" s="765"/>
      <c r="J2063" s="613" t="s">
        <v>184</v>
      </c>
      <c r="K2063" s="614" t="s">
        <v>167</v>
      </c>
      <c r="L2063" s="615"/>
      <c r="M2063" s="615"/>
      <c r="N2063" s="616"/>
      <c r="O2063" s="580" t="s">
        <v>185</v>
      </c>
      <c r="P2063" s="581" t="s">
        <v>186</v>
      </c>
      <c r="Q2063" s="770"/>
      <c r="R2063" s="762" t="s">
        <v>213</v>
      </c>
      <c r="S2063" s="610" t="s">
        <v>214</v>
      </c>
      <c r="T2063" s="610"/>
      <c r="U2063" s="610"/>
      <c r="V2063" s="763" t="s">
        <v>13</v>
      </c>
      <c r="W2063" s="764"/>
      <c r="X2063" s="764"/>
      <c r="Y2063" s="765"/>
      <c r="Z2063" s="613" t="s">
        <v>184</v>
      </c>
      <c r="AA2063" s="614" t="s">
        <v>167</v>
      </c>
      <c r="AB2063" s="615"/>
      <c r="AC2063" s="615"/>
      <c r="AD2063" s="616"/>
      <c r="AE2063" s="580" t="s">
        <v>185</v>
      </c>
      <c r="AF2063" s="581" t="s">
        <v>186</v>
      </c>
    </row>
    <row r="2064" spans="1:32" ht="90.75" customHeight="1">
      <c r="A2064" s="166" t="str">
        <f>IF(N2061="","",A2063+1)</f>
        <v/>
      </c>
      <c r="B2064" s="762"/>
      <c r="C2064" s="171" t="s">
        <v>11</v>
      </c>
      <c r="D2064" s="171" t="s">
        <v>180</v>
      </c>
      <c r="E2064" s="171" t="s">
        <v>108</v>
      </c>
      <c r="F2064" s="171" t="s">
        <v>182</v>
      </c>
      <c r="G2064" s="171" t="s">
        <v>183</v>
      </c>
      <c r="H2064" s="305" t="s">
        <v>10</v>
      </c>
      <c r="I2064" s="171" t="s">
        <v>108</v>
      </c>
      <c r="J2064" s="613"/>
      <c r="K2064" s="172" t="s">
        <v>182</v>
      </c>
      <c r="L2064" s="172" t="s">
        <v>183</v>
      </c>
      <c r="M2064" s="173" t="s">
        <v>10</v>
      </c>
      <c r="N2064" s="171" t="s">
        <v>108</v>
      </c>
      <c r="O2064" s="580"/>
      <c r="P2064" s="736"/>
      <c r="Q2064" s="770"/>
      <c r="R2064" s="762"/>
      <c r="S2064" s="171" t="s">
        <v>11</v>
      </c>
      <c r="T2064" s="171" t="s">
        <v>180</v>
      </c>
      <c r="U2064" s="171" t="s">
        <v>108</v>
      </c>
      <c r="V2064" s="171" t="s">
        <v>182</v>
      </c>
      <c r="W2064" s="171" t="s">
        <v>183</v>
      </c>
      <c r="X2064" s="305" t="s">
        <v>10</v>
      </c>
      <c r="Y2064" s="171" t="s">
        <v>108</v>
      </c>
      <c r="Z2064" s="613"/>
      <c r="AA2064" s="172" t="s">
        <v>182</v>
      </c>
      <c r="AB2064" s="172" t="s">
        <v>183</v>
      </c>
      <c r="AC2064" s="173" t="s">
        <v>10</v>
      </c>
      <c r="AD2064" s="171" t="s">
        <v>108</v>
      </c>
      <c r="AE2064" s="580"/>
      <c r="AF2064" s="736">
        <v>0</v>
      </c>
    </row>
    <row r="2065" spans="1:32" ht="18.75" customHeight="1">
      <c r="A2065" s="166" t="str">
        <f>IF(N2061="","",A2064+1)</f>
        <v/>
      </c>
      <c r="B2065" s="762"/>
      <c r="C2065" s="390">
        <v>20</v>
      </c>
      <c r="D2065" s="390">
        <v>20</v>
      </c>
      <c r="E2065" s="116">
        <v>40</v>
      </c>
      <c r="F2065" s="390">
        <v>30</v>
      </c>
      <c r="G2065" s="390">
        <v>18</v>
      </c>
      <c r="H2065" s="390">
        <v>12</v>
      </c>
      <c r="I2065" s="116">
        <v>60</v>
      </c>
      <c r="J2065" s="118">
        <v>100</v>
      </c>
      <c r="K2065" s="390">
        <v>50</v>
      </c>
      <c r="L2065" s="390">
        <v>30</v>
      </c>
      <c r="M2065" s="390">
        <v>20</v>
      </c>
      <c r="N2065" s="116">
        <v>100</v>
      </c>
      <c r="O2065" s="118">
        <v>200</v>
      </c>
      <c r="P2065" s="775" t="str">
        <f>IF(AND(N2061="",C2058="",E2059="",N2059=""),"",IF(OR(C2058=1,C2058=2),600,800))</f>
        <v/>
      </c>
      <c r="Q2065" s="770"/>
      <c r="R2065" s="762"/>
      <c r="S2065" s="390">
        <v>20</v>
      </c>
      <c r="T2065" s="390">
        <v>20</v>
      </c>
      <c r="U2065" s="116">
        <v>40</v>
      </c>
      <c r="V2065" s="390">
        <v>30</v>
      </c>
      <c r="W2065" s="390">
        <v>18</v>
      </c>
      <c r="X2065" s="390">
        <v>12</v>
      </c>
      <c r="Y2065" s="116">
        <v>60</v>
      </c>
      <c r="Z2065" s="118">
        <v>100</v>
      </c>
      <c r="AA2065" s="390">
        <v>50</v>
      </c>
      <c r="AB2065" s="390">
        <v>30</v>
      </c>
      <c r="AC2065" s="390">
        <v>20</v>
      </c>
      <c r="AD2065" s="116">
        <v>100</v>
      </c>
      <c r="AE2065" s="118">
        <v>200</v>
      </c>
      <c r="AF2065" s="775" t="str">
        <f>IF(AND(AD2061="",S2058="",U2059="",AD2059=""),"",IF(OR(S2058=1,S2058=2),600,800))</f>
        <v/>
      </c>
    </row>
    <row r="2066" spans="1:32" ht="21" customHeight="1">
      <c r="A2066" s="166" t="str">
        <f>IF(N2061="","",A2065+1)</f>
        <v/>
      </c>
      <c r="B2066" s="122" t="str">
        <f>'Result Sheet'!$L$4</f>
        <v xml:space="preserve">हिन्दी </v>
      </c>
      <c r="C2066" s="391" t="str">
        <f>IFERROR(VLOOKUP(N2061,Marks,11,0),"")</f>
        <v/>
      </c>
      <c r="D2066" s="391" t="str">
        <f>IFERROR(VLOOKUP(N2061,Marks,12,0),"")</f>
        <v/>
      </c>
      <c r="E2066" s="117" t="str">
        <f>IFERROR(VLOOKUP(N2061,Marks,13,0),"")</f>
        <v/>
      </c>
      <c r="F2066" s="391" t="str">
        <f>IFERROR(VLOOKUP(N2061,Marks,14,0),"")</f>
        <v/>
      </c>
      <c r="G2066" s="391" t="str">
        <f>IFERROR(VLOOKUP(N2061,Marks,15,0),"")</f>
        <v/>
      </c>
      <c r="H2066" s="391" t="str">
        <f>IFERROR(VLOOKUP(N2061,Marks,16,0),"")</f>
        <v/>
      </c>
      <c r="I2066" s="117" t="str">
        <f>IFERROR(VLOOKUP(N2061,Marks,17,0),"")</f>
        <v/>
      </c>
      <c r="J2066" s="119">
        <f>IFERROR(VLOOKUP(N2061,Marks,18,0),"")</f>
        <v>0</v>
      </c>
      <c r="K2066" s="391" t="str">
        <f>IFERROR(VLOOKUP(N2061,Marks,19,0),"")</f>
        <v/>
      </c>
      <c r="L2066" s="391" t="str">
        <f>IFERROR(VLOOKUP(N2061,Marks,20,0),"")</f>
        <v/>
      </c>
      <c r="M2066" s="391" t="str">
        <f>IFERROR(VLOOKUP(N2061,Marks,21,0),"")</f>
        <v/>
      </c>
      <c r="N2066" s="117" t="str">
        <f>IFERROR(VLOOKUP(N2061,Marks,22,0),"")</f>
        <v/>
      </c>
      <c r="O2066" s="119" t="str">
        <f>IFERROR(VLOOKUP(N2061,Marks,23,0),"")</f>
        <v/>
      </c>
      <c r="P2066" s="323" t="str">
        <f>IFERROR(VLOOKUP(N2061,Marks,29,0),"")</f>
        <v/>
      </c>
      <c r="Q2066" s="770"/>
      <c r="R2066" s="122" t="str">
        <f>'Result Sheet'!$L$4</f>
        <v xml:space="preserve">हिन्दी </v>
      </c>
      <c r="S2066" s="391" t="str">
        <f>IFERROR(VLOOKUP(AD2061,Marks,11,0),"")</f>
        <v/>
      </c>
      <c r="T2066" s="391" t="str">
        <f>IFERROR(VLOOKUP(AD2061,Marks,12,0),"")</f>
        <v/>
      </c>
      <c r="U2066" s="117" t="str">
        <f>IFERROR(VLOOKUP(AD2061,Marks,13,0),"")</f>
        <v/>
      </c>
      <c r="V2066" s="391" t="str">
        <f>IFERROR(VLOOKUP(AD2061,Marks,14,0),"")</f>
        <v/>
      </c>
      <c r="W2066" s="391" t="str">
        <f>IFERROR(VLOOKUP(AD2061,Marks,15,0),"")</f>
        <v/>
      </c>
      <c r="X2066" s="391" t="str">
        <f>IFERROR(VLOOKUP(AD2061,Marks,16,0),"")</f>
        <v/>
      </c>
      <c r="Y2066" s="117" t="str">
        <f>IFERROR(VLOOKUP(AD2061,Marks,17,0),"")</f>
        <v/>
      </c>
      <c r="Z2066" s="119">
        <f>IFERROR(VLOOKUP(AD2061,Marks,18,0),"")</f>
        <v>0</v>
      </c>
      <c r="AA2066" s="391" t="str">
        <f>IFERROR(VLOOKUP(AD2061,Marks,19,0),"")</f>
        <v/>
      </c>
      <c r="AB2066" s="391" t="str">
        <f>IFERROR(VLOOKUP(AD2061,Marks,20,0),"")</f>
        <v/>
      </c>
      <c r="AC2066" s="391" t="str">
        <f>IFERROR(VLOOKUP(AD2061,Marks,21,0),"")</f>
        <v/>
      </c>
      <c r="AD2066" s="117" t="str">
        <f>IFERROR(VLOOKUP(AD2061,Marks,22,0),"")</f>
        <v/>
      </c>
      <c r="AE2066" s="119" t="str">
        <f>IFERROR(VLOOKUP(AD2061,Marks,23,0),"")</f>
        <v/>
      </c>
      <c r="AF2066" s="323" t="str">
        <f>IFERROR(VLOOKUP(AD2061,Marks,29,0),"")</f>
        <v/>
      </c>
    </row>
    <row r="2067" spans="1:32" ht="21" customHeight="1">
      <c r="A2067" s="166" t="str">
        <f>IF(N2061="","",A2066+1)</f>
        <v/>
      </c>
      <c r="B2067" s="122" t="str">
        <f>'Result Sheet'!$AE$4</f>
        <v xml:space="preserve">अंग्रेजी </v>
      </c>
      <c r="C2067" s="391" t="str">
        <f>IFERROR(VLOOKUP(N2061,Marks,30,0),"")</f>
        <v/>
      </c>
      <c r="D2067" s="391" t="str">
        <f>IFERROR(VLOOKUP(N2061,Marks,31,0),"")</f>
        <v/>
      </c>
      <c r="E2067" s="117" t="str">
        <f>IFERROR(VLOOKUP(N2061,Marks,32,0),"")</f>
        <v/>
      </c>
      <c r="F2067" s="391" t="str">
        <f>IFERROR(VLOOKUP(N2061,Marks,33,0),"")</f>
        <v/>
      </c>
      <c r="G2067" s="391" t="str">
        <f>IFERROR(VLOOKUP(N2061,Marks,34,0),"")</f>
        <v/>
      </c>
      <c r="H2067" s="391" t="str">
        <f>IFERROR(VLOOKUP(N2061,Marks,35,0),"")</f>
        <v/>
      </c>
      <c r="I2067" s="117" t="str">
        <f>IFERROR(VLOOKUP(N2061,Marks,36,0),"")</f>
        <v/>
      </c>
      <c r="J2067" s="119">
        <f>IFERROR(VLOOKUP(N2061,Marks,37,0),"")</f>
        <v>0</v>
      </c>
      <c r="K2067" s="391" t="str">
        <f>IFERROR(VLOOKUP(N2061,Marks,38,0),"")</f>
        <v/>
      </c>
      <c r="L2067" s="391" t="str">
        <f>IFERROR(VLOOKUP(N2061,Marks,39,0),"")</f>
        <v/>
      </c>
      <c r="M2067" s="391" t="str">
        <f>IFERROR(VLOOKUP(N2061,Marks,40,0),"")</f>
        <v/>
      </c>
      <c r="N2067" s="117" t="str">
        <f>IFERROR(VLOOKUP(N2061,Marks,41,0),"")</f>
        <v/>
      </c>
      <c r="O2067" s="119" t="str">
        <f>IFERROR(VLOOKUP(N2061,Marks,42,0),"")</f>
        <v/>
      </c>
      <c r="P2067" s="323" t="str">
        <f>IFERROR(VLOOKUP(N2061,Marks,48,0),"")</f>
        <v/>
      </c>
      <c r="Q2067" s="770"/>
      <c r="R2067" s="122" t="str">
        <f>'Result Sheet'!$AE$4</f>
        <v xml:space="preserve">अंग्रेजी </v>
      </c>
      <c r="S2067" s="391" t="str">
        <f>IFERROR(VLOOKUP(AD2061,Marks,30,0),"")</f>
        <v/>
      </c>
      <c r="T2067" s="391" t="str">
        <f>IFERROR(VLOOKUP(AD2061,Marks,31,0),"")</f>
        <v/>
      </c>
      <c r="U2067" s="117" t="str">
        <f>IFERROR(VLOOKUP(AD2061,Marks,32,0),"")</f>
        <v/>
      </c>
      <c r="V2067" s="391" t="str">
        <f>IFERROR(VLOOKUP(AD2061,Marks,33,0),"")</f>
        <v/>
      </c>
      <c r="W2067" s="391" t="str">
        <f>IFERROR(VLOOKUP(AD2061,Marks,34,0),"")</f>
        <v/>
      </c>
      <c r="X2067" s="391" t="str">
        <f>IFERROR(VLOOKUP(AD2061,Marks,35,0),"")</f>
        <v/>
      </c>
      <c r="Y2067" s="117" t="str">
        <f>IFERROR(VLOOKUP(AD2061,Marks,36,0),"")</f>
        <v/>
      </c>
      <c r="Z2067" s="119">
        <f>IFERROR(VLOOKUP(AD2061,Marks,37,0),"")</f>
        <v>0</v>
      </c>
      <c r="AA2067" s="391" t="str">
        <f>IFERROR(VLOOKUP(AD2061,Marks,38,0),"")</f>
        <v/>
      </c>
      <c r="AB2067" s="391" t="str">
        <f>IFERROR(VLOOKUP(AD2061,Marks,39,0),"")</f>
        <v/>
      </c>
      <c r="AC2067" s="391" t="str">
        <f>IFERROR(VLOOKUP(AD2061,Marks,40,0),"")</f>
        <v/>
      </c>
      <c r="AD2067" s="117" t="str">
        <f>IFERROR(VLOOKUP(AD2061,Marks,41,0),"")</f>
        <v/>
      </c>
      <c r="AE2067" s="119" t="str">
        <f>IFERROR(VLOOKUP(AD2061,Marks,42,0),"")</f>
        <v/>
      </c>
      <c r="AF2067" s="323" t="str">
        <f>IFERROR(VLOOKUP(AD2061,Marks,48,0),"")</f>
        <v/>
      </c>
    </row>
    <row r="2068" spans="1:32" ht="21" customHeight="1">
      <c r="A2068" s="166" t="str">
        <f>IF(N2061="","",A2067+1)</f>
        <v/>
      </c>
      <c r="B2068" s="122" t="str">
        <f>'Result Sheet'!$AX$4</f>
        <v xml:space="preserve">गणित </v>
      </c>
      <c r="C2068" s="391" t="str">
        <f>IFERROR(VLOOKUP(N2061,Marks,49,0),"")</f>
        <v/>
      </c>
      <c r="D2068" s="391" t="str">
        <f>IFERROR(VLOOKUP(N2061,Marks,50,0),"")</f>
        <v/>
      </c>
      <c r="E2068" s="117" t="str">
        <f>IFERROR(VLOOKUP(N2061,Marks,51,0),"")</f>
        <v/>
      </c>
      <c r="F2068" s="391" t="str">
        <f>IFERROR(VLOOKUP(N2061,Marks,52,0),"")</f>
        <v/>
      </c>
      <c r="G2068" s="391" t="str">
        <f>IFERROR(VLOOKUP(N2061,Marks,53,0),"")</f>
        <v/>
      </c>
      <c r="H2068" s="391" t="str">
        <f>IFERROR(VLOOKUP(N2061,Marks,54,0),"")</f>
        <v/>
      </c>
      <c r="I2068" s="117" t="str">
        <f>IFERROR(VLOOKUP(N2061,Marks,55,0),"")</f>
        <v/>
      </c>
      <c r="J2068" s="119">
        <f>IFERROR(VLOOKUP(N2061,Marks,56,0),"")</f>
        <v>0</v>
      </c>
      <c r="K2068" s="391" t="str">
        <f>IFERROR(VLOOKUP(N2061,Marks,57,0),"")</f>
        <v/>
      </c>
      <c r="L2068" s="391" t="str">
        <f>IFERROR(VLOOKUP(N2061,Marks,58,0),"")</f>
        <v/>
      </c>
      <c r="M2068" s="391" t="str">
        <f>IFERROR(VLOOKUP(N2061,Marks,59,0),"")</f>
        <v/>
      </c>
      <c r="N2068" s="117" t="str">
        <f>IFERROR(VLOOKUP(N2061,Marks,60,0),"")</f>
        <v/>
      </c>
      <c r="O2068" s="119" t="str">
        <f>IFERROR(VLOOKUP(N2061,Marks,61,0),"")</f>
        <v/>
      </c>
      <c r="P2068" s="323" t="str">
        <f>IFERROR(VLOOKUP(N2061,Marks,67,0),"")</f>
        <v/>
      </c>
      <c r="Q2068" s="770"/>
      <c r="R2068" s="122" t="str">
        <f>'Result Sheet'!$AX$4</f>
        <v xml:space="preserve">गणित </v>
      </c>
      <c r="S2068" s="391" t="str">
        <f>IFERROR(VLOOKUP(AD2061,Marks,49,0),"")</f>
        <v/>
      </c>
      <c r="T2068" s="391" t="str">
        <f>IFERROR(VLOOKUP(AD2061,Marks,50,0),"")</f>
        <v/>
      </c>
      <c r="U2068" s="117" t="str">
        <f>IFERROR(VLOOKUP(AD2061,Marks,51,0),"")</f>
        <v/>
      </c>
      <c r="V2068" s="391" t="str">
        <f>IFERROR(VLOOKUP(AD2061,Marks,52,0),"")</f>
        <v/>
      </c>
      <c r="W2068" s="391" t="str">
        <f>IFERROR(VLOOKUP(AD2061,Marks,53,0),"")</f>
        <v/>
      </c>
      <c r="X2068" s="391" t="str">
        <f>IFERROR(VLOOKUP(AD2061,Marks,54,0),"")</f>
        <v/>
      </c>
      <c r="Y2068" s="117" t="str">
        <f>IFERROR(VLOOKUP(AD2061,Marks,55,0),"")</f>
        <v/>
      </c>
      <c r="Z2068" s="119">
        <f>IFERROR(VLOOKUP(AD2061,Marks,56,0),"")</f>
        <v>0</v>
      </c>
      <c r="AA2068" s="391" t="str">
        <f>IFERROR(VLOOKUP(AD2061,Marks,57,0),"")</f>
        <v/>
      </c>
      <c r="AB2068" s="391" t="str">
        <f>IFERROR(VLOOKUP(AD2061,Marks,58,0),"")</f>
        <v/>
      </c>
      <c r="AC2068" s="391" t="str">
        <f>IFERROR(VLOOKUP(AD2061,Marks,59,0),"")</f>
        <v/>
      </c>
      <c r="AD2068" s="117" t="str">
        <f>IFERROR(VLOOKUP(AD2061,Marks,60,0),"")</f>
        <v/>
      </c>
      <c r="AE2068" s="119" t="str">
        <f>IFERROR(VLOOKUP(AD2061,Marks,61,0),"")</f>
        <v/>
      </c>
      <c r="AF2068" s="323" t="str">
        <f>IFERROR(VLOOKUP(AD2061,Marks,67,0),"")</f>
        <v/>
      </c>
    </row>
    <row r="2069" spans="1:32" ht="21" customHeight="1">
      <c r="A2069" s="166" t="str">
        <f>IF(N2061="","",A2068+1)</f>
        <v/>
      </c>
      <c r="B2069" s="122" t="str">
        <f>'Result Sheet'!$BQ$4</f>
        <v xml:space="preserve">पर्यावरण अध्ययन </v>
      </c>
      <c r="C2069" s="391" t="str">
        <f>IFERROR(VLOOKUP(N2061,Marks,68,0),"")</f>
        <v/>
      </c>
      <c r="D2069" s="391" t="str">
        <f>IFERROR(VLOOKUP(N2061,Marks,69,0),"")</f>
        <v/>
      </c>
      <c r="E2069" s="117" t="str">
        <f>IFERROR(VLOOKUP(N2061,Marks,70,0),"")</f>
        <v/>
      </c>
      <c r="F2069" s="391" t="str">
        <f>IFERROR(VLOOKUP(N2061,Marks,71,0),"")</f>
        <v/>
      </c>
      <c r="G2069" s="391" t="str">
        <f>IFERROR(VLOOKUP(N2061,Marks,72,0),"")</f>
        <v/>
      </c>
      <c r="H2069" s="391" t="str">
        <f>IFERROR(VLOOKUP(N2061,Marks,73,0),"")</f>
        <v/>
      </c>
      <c r="I2069" s="117" t="str">
        <f>IFERROR(VLOOKUP(N2061,Marks,74,0),"")</f>
        <v/>
      </c>
      <c r="J2069" s="119">
        <f>IFERROR(VLOOKUP(N2061,Marks,75,0),"")</f>
        <v>0</v>
      </c>
      <c r="K2069" s="391" t="str">
        <f>IFERROR(VLOOKUP(N2061,Marks,76,0),"")</f>
        <v/>
      </c>
      <c r="L2069" s="391" t="str">
        <f>IFERROR(VLOOKUP(N2061,Marks,77,0),"")</f>
        <v/>
      </c>
      <c r="M2069" s="391" t="str">
        <f>IFERROR(VLOOKUP(N2061,Marks,78,0),"")</f>
        <v/>
      </c>
      <c r="N2069" s="117" t="str">
        <f>IFERROR(VLOOKUP(N2061,Marks,79,0),"")</f>
        <v/>
      </c>
      <c r="O2069" s="119" t="str">
        <f>IFERROR(VLOOKUP(N2061,Marks,80,0),"")</f>
        <v/>
      </c>
      <c r="P2069" s="323" t="str">
        <f>IFERROR(VLOOKUP(N2061,Marks,86,0),"")</f>
        <v/>
      </c>
      <c r="Q2069" s="770"/>
      <c r="R2069" s="122" t="str">
        <f>'Result Sheet'!$BQ$4</f>
        <v xml:space="preserve">पर्यावरण अध्ययन </v>
      </c>
      <c r="S2069" s="391" t="str">
        <f>IFERROR(VLOOKUP(AD2061,Marks,68,0),"")</f>
        <v/>
      </c>
      <c r="T2069" s="391" t="str">
        <f>IFERROR(VLOOKUP(AD2061,Marks,69,0),"")</f>
        <v/>
      </c>
      <c r="U2069" s="117" t="str">
        <f>IFERROR(VLOOKUP(AD2061,Marks,70,0),"")</f>
        <v/>
      </c>
      <c r="V2069" s="391" t="str">
        <f>IFERROR(VLOOKUP(AD2061,Marks,71,0),"")</f>
        <v/>
      </c>
      <c r="W2069" s="391" t="str">
        <f>IFERROR(VLOOKUP(AD2061,Marks,72,0),"")</f>
        <v/>
      </c>
      <c r="X2069" s="391" t="str">
        <f>IFERROR(VLOOKUP(AD2061,Marks,73,0),"")</f>
        <v/>
      </c>
      <c r="Y2069" s="117" t="str">
        <f>IFERROR(VLOOKUP(AD2061,Marks,74,0),"")</f>
        <v/>
      </c>
      <c r="Z2069" s="119">
        <f>IFERROR(VLOOKUP(AD2061,Marks,75,0),"")</f>
        <v>0</v>
      </c>
      <c r="AA2069" s="391" t="str">
        <f>IFERROR(VLOOKUP(AD2061,Marks,76,0),"")</f>
        <v/>
      </c>
      <c r="AB2069" s="391" t="str">
        <f>IFERROR(VLOOKUP(AD2061,Marks,77,0),"")</f>
        <v/>
      </c>
      <c r="AC2069" s="391" t="str">
        <f>IFERROR(VLOOKUP(AD2061,Marks,78,0),"")</f>
        <v/>
      </c>
      <c r="AD2069" s="117" t="str">
        <f>IFERROR(VLOOKUP(AD2061,Marks,79,0),"")</f>
        <v/>
      </c>
      <c r="AE2069" s="119" t="str">
        <f>IFERROR(VLOOKUP(AD2061,Marks,80,0),"")</f>
        <v/>
      </c>
      <c r="AF2069" s="323" t="str">
        <f>IFERROR(VLOOKUP(AD2061,Marks,86,0),"")</f>
        <v/>
      </c>
    </row>
    <row r="2070" spans="1:32" ht="25.5" customHeight="1">
      <c r="A2070" s="166" t="str">
        <f>IF(N2061="","",A2069+1)</f>
        <v/>
      </c>
      <c r="B2070" s="392" t="s">
        <v>215</v>
      </c>
      <c r="C2070" s="120" t="str">
        <f>IF(AND(C2066="",C2067="",C2068="",C2069=""),"",IF(OR(C2058=1,C2058=2),SUM(C2066:C2068),SUM(C2066:C2069)))</f>
        <v/>
      </c>
      <c r="D2070" s="120" t="str">
        <f>IF(AND(D2066="",D2067="",D2068="",D2069=""),"",IF(OR(C2058=1,C2058=2),SUM(D2066:D2068),SUM(D2066:D2069)))</f>
        <v/>
      </c>
      <c r="E2070" s="120" t="str">
        <f>IF(AND(E2066="",E2067="",E2068="",E2069=""),"",IF(OR(C2058=1,C2058=2),SUM(E2066:E2068),SUM(E2066:E2069)))</f>
        <v/>
      </c>
      <c r="F2070" s="120" t="str">
        <f>IF(AND(F2066="",F2067="",F2068="",F2069=""),"",IF(OR(C2058=1,C2058=2),SUM(F2066:F2068),SUM(F2066:F2069)))</f>
        <v/>
      </c>
      <c r="G2070" s="120" t="str">
        <f>IF(AND(G2066="",G2067="",G2068="",G2069=""),"",IF(OR(C2058=1,C2058=2),SUM(G2066:G2068),SUM(G2066:G2069)))</f>
        <v/>
      </c>
      <c r="H2070" s="120" t="str">
        <f>IF(AND(H2066="",H2067="",H2068="",H2069=""),"",IF(OR(C2058=1,C2058=2),SUM(H2066:H2068),SUM(H2066:H2069)))</f>
        <v/>
      </c>
      <c r="I2070" s="120" t="str">
        <f>IF(AND(I2066="",I2067="",I2068="",I2069=""),"",IF(OR(C2058=1,C2058=2),SUM(I2066:I2068),SUM(I2066:I2069)))</f>
        <v/>
      </c>
      <c r="J2070" s="120">
        <f>IF(AND(J2066="",J2067="",J2068="",J2069=""),"",IF(OR(C2058=1,C2058=2),SUM(J2066:J2068),SUM(J2066:J2069)))</f>
        <v>0</v>
      </c>
      <c r="K2070" s="120" t="str">
        <f>IF(AND(K2066="",K2067="",K2068="",K2069=""),"",IF(OR(C2058=1,C2058=2),SUM(K2066:K2068),SUM(K2066:K2069)))</f>
        <v/>
      </c>
      <c r="L2070" s="120" t="str">
        <f>IF(AND(L2066="",L2067="",L2068="",L2069=""),"",IF(OR(C2058=1,C2058=2),SUM(L2066:L2068),SUM(L2066:L2069)))</f>
        <v/>
      </c>
      <c r="M2070" s="120" t="str">
        <f>IF(AND(M2066="",M2067="",M2068="",M2069=""),"",IF(OR(C2058=1,C2058=2),SUM(M2066:M2068),SUM(M2066:M2069)))</f>
        <v/>
      </c>
      <c r="N2070" s="120" t="str">
        <f>IF(AND(N2066="",N2067="",N2068="",N2069=""),"",IF(OR(C2058=1,C2058=2),SUM(N2066:N2068),SUM(N2066:N2069)))</f>
        <v/>
      </c>
      <c r="O2070" s="120" t="str">
        <f>IF(AND(O2066="",O2067="",O2068="",O2069=""),"",IF(OR(C2058=1,C2058=2),SUM(O2066:O2068),SUM(O2066:O2069)))</f>
        <v/>
      </c>
      <c r="P2070" s="326" t="str">
        <f>IF(OR(N2061="",E2059="",O2070=""),"",IF(O2070&gt;=81%*P2065,"A",IF(O2070&gt;=61%*P2065,"B",IF(O2070&gt;=41%*P2065,"C",IF(O2070&gt;=21%*P2065,"D","E")))))</f>
        <v/>
      </c>
      <c r="Q2070" s="770"/>
      <c r="R2070" s="392" t="s">
        <v>215</v>
      </c>
      <c r="S2070" s="120" t="str">
        <f>IF(AND(S2066="",S2067="",S2068="",S2069=""),"",IF(OR(S2058=1,S2058=2),SUM(S2066:S2068),SUM(S2066:S2069)))</f>
        <v/>
      </c>
      <c r="T2070" s="120" t="str">
        <f>IF(AND(T2066="",T2067="",T2068="",T2069=""),"",IF(OR(S2058=1,S2058=2),SUM(T2066:T2068),SUM(T2066:T2069)))</f>
        <v/>
      </c>
      <c r="U2070" s="120" t="str">
        <f>IF(AND(U2066="",U2067="",U2068="",U2069=""),"",IF(OR(S2058=1,S2058=2),SUM(U2066:U2068),SUM(U2066:U2069)))</f>
        <v/>
      </c>
      <c r="V2070" s="120" t="str">
        <f>IF(AND(V2066="",V2067="",V2068="",V2069=""),"",IF(OR(S2058=1,S2058=2),SUM(V2066:V2068),SUM(V2066:V2069)))</f>
        <v/>
      </c>
      <c r="W2070" s="120" t="str">
        <f>IF(AND(W2066="",W2067="",W2068="",W2069=""),"",IF(OR(S2058=1,S2058=2),SUM(W2066:W2068),SUM(W2066:W2069)))</f>
        <v/>
      </c>
      <c r="X2070" s="120" t="str">
        <f>IF(AND(X2066="",X2067="",X2068="",X2069=""),"",IF(OR(S2058=1,S2058=2),SUM(X2066:X2068),SUM(X2066:X2069)))</f>
        <v/>
      </c>
      <c r="Y2070" s="120" t="str">
        <f>IF(AND(Y2066="",Y2067="",Y2068="",Y2069=""),"",IF(OR(S2058=1,S2058=2),SUM(Y2066:Y2068),SUM(Y2066:Y2069)))</f>
        <v/>
      </c>
      <c r="Z2070" s="120">
        <f>IF(AND(Z2066="",Z2067="",Z2068="",Z2069=""),"",IF(OR(S2058=1,S2058=2),SUM(Z2066:Z2068),SUM(Z2066:Z2069)))</f>
        <v>0</v>
      </c>
      <c r="AA2070" s="120" t="str">
        <f>IF(AND(AA2066="",AA2067="",AA2068="",AA2069=""),"",IF(OR(S2058=1,S2058=2),SUM(AA2066:AA2068),SUM(AA2066:AA2069)))</f>
        <v/>
      </c>
      <c r="AB2070" s="120" t="str">
        <f>IF(AND(AB2066="",AB2067="",AB2068="",AB2069=""),"",IF(OR(S2058=1,S2058=2),SUM(AB2066:AB2068),SUM(AB2066:AB2069)))</f>
        <v/>
      </c>
      <c r="AC2070" s="120" t="str">
        <f>IF(AND(AC2066="",AC2067="",AC2068="",AC2069=""),"",IF(OR(S2058=1,S2058=2),SUM(AC2066:AC2068),SUM(AC2066:AC2069)))</f>
        <v/>
      </c>
      <c r="AD2070" s="120" t="str">
        <f>IF(AND(AD2066="",AD2067="",AD2068="",AD2069=""),"",IF(OR(S2058=1,S2058=2),SUM(AD2066:AD2068),SUM(AD2066:AD2069)))</f>
        <v/>
      </c>
      <c r="AE2070" s="120" t="str">
        <f>IF(AND(AE2066="",AE2067="",AE2068="",AE2069=""),"",IF(OR(S2058=1,S2058=2),SUM(AE2066:AE2068),SUM(AE2066:AE2069)))</f>
        <v/>
      </c>
      <c r="AF2070" s="326" t="str">
        <f>IF(OR(AD2061="",U2059="",AE2070=""),"",IF(AE2070&gt;=81%*AF2065,"A",IF(AE2070&gt;=61%*AF2065,"B",IF(AE2070&gt;=41%*AF2065,"C",IF(AE2070&gt;=21%*AF2065,"D","E")))))</f>
        <v/>
      </c>
    </row>
    <row r="2071" spans="1:32" ht="9" customHeight="1">
      <c r="A2071" s="166" t="str">
        <f>IF(N2061="","",A2070+1)</f>
        <v/>
      </c>
      <c r="B2071" s="737"/>
      <c r="C2071" s="737"/>
      <c r="D2071" s="737"/>
      <c r="E2071" s="737"/>
      <c r="F2071" s="737"/>
      <c r="G2071" s="737"/>
      <c r="H2071" s="737"/>
      <c r="I2071" s="737"/>
      <c r="J2071" s="737"/>
      <c r="K2071" s="737"/>
      <c r="L2071" s="737"/>
      <c r="M2071" s="737"/>
      <c r="N2071" s="737"/>
      <c r="O2071" s="737"/>
      <c r="P2071" s="737"/>
      <c r="Q2071" s="770"/>
      <c r="R2071" s="737"/>
      <c r="S2071" s="737"/>
      <c r="T2071" s="737"/>
      <c r="U2071" s="737"/>
      <c r="V2071" s="737"/>
      <c r="W2071" s="737"/>
      <c r="X2071" s="737"/>
      <c r="Y2071" s="737"/>
      <c r="Z2071" s="737"/>
      <c r="AA2071" s="737"/>
      <c r="AB2071" s="737"/>
      <c r="AC2071" s="737"/>
      <c r="AD2071" s="737"/>
      <c r="AE2071" s="737"/>
      <c r="AF2071" s="737"/>
    </row>
    <row r="2072" spans="1:32" ht="22.5" customHeight="1">
      <c r="A2072" s="166" t="str">
        <f>IF(N2061="","",A2071+1)</f>
        <v/>
      </c>
      <c r="B2072" s="738" t="s">
        <v>213</v>
      </c>
      <c r="C2072" s="738"/>
      <c r="D2072" s="739" t="s">
        <v>229</v>
      </c>
      <c r="E2072" s="740"/>
      <c r="F2072" s="393" t="s">
        <v>186</v>
      </c>
      <c r="G2072" s="738" t="s">
        <v>213</v>
      </c>
      <c r="H2072" s="738"/>
      <c r="I2072" s="739" t="s">
        <v>229</v>
      </c>
      <c r="J2072" s="740"/>
      <c r="K2072" s="393" t="s">
        <v>186</v>
      </c>
      <c r="L2072" s="738" t="s">
        <v>213</v>
      </c>
      <c r="M2072" s="738"/>
      <c r="N2072" s="739" t="s">
        <v>229</v>
      </c>
      <c r="O2072" s="740"/>
      <c r="P2072" s="393" t="s">
        <v>186</v>
      </c>
      <c r="Q2072" s="770"/>
      <c r="R2072" s="738" t="s">
        <v>213</v>
      </c>
      <c r="S2072" s="738"/>
      <c r="T2072" s="739" t="s">
        <v>229</v>
      </c>
      <c r="U2072" s="740"/>
      <c r="V2072" s="393" t="s">
        <v>186</v>
      </c>
      <c r="W2072" s="738" t="s">
        <v>213</v>
      </c>
      <c r="X2072" s="738"/>
      <c r="Y2072" s="739" t="s">
        <v>229</v>
      </c>
      <c r="Z2072" s="740"/>
      <c r="AA2072" s="393" t="s">
        <v>186</v>
      </c>
      <c r="AB2072" s="738" t="s">
        <v>213</v>
      </c>
      <c r="AC2072" s="738"/>
      <c r="AD2072" s="739" t="s">
        <v>229</v>
      </c>
      <c r="AE2072" s="740"/>
      <c r="AF2072" s="393" t="s">
        <v>186</v>
      </c>
    </row>
    <row r="2073" spans="1:32" ht="21.75" customHeight="1">
      <c r="A2073" s="166" t="str">
        <f>IF(N2061="","",A2072+1)</f>
        <v/>
      </c>
      <c r="B2073" s="741" t="s">
        <v>221</v>
      </c>
      <c r="C2073" s="742"/>
      <c r="D2073" s="742"/>
      <c r="E2073" s="119" t="str">
        <f>IFERROR(VLOOKUP(N2061,Marks,90,0),"")</f>
        <v/>
      </c>
      <c r="F2073" s="130" t="str">
        <f>IFERROR(VLOOKUP(N2061,Marks,94,0),"")</f>
        <v/>
      </c>
      <c r="G2073" s="741" t="s">
        <v>192</v>
      </c>
      <c r="H2073" s="742"/>
      <c r="I2073" s="742"/>
      <c r="J2073" s="119" t="str">
        <f>IFERROR(VLOOKUP(N2061,Marks,98,0),"")</f>
        <v/>
      </c>
      <c r="K2073" s="130" t="str">
        <f>IFERROR(VLOOKUP(N2061,Marks,102,0),"")</f>
        <v/>
      </c>
      <c r="L2073" s="743" t="s">
        <v>193</v>
      </c>
      <c r="M2073" s="744"/>
      <c r="N2073" s="744"/>
      <c r="O2073" s="119" t="str">
        <f>IFERROR(VLOOKUP(N2061,Marks,106,0),"")</f>
        <v/>
      </c>
      <c r="P2073" s="130" t="str">
        <f>IFERROR(VLOOKUP(N2061,Marks,110,0),"")</f>
        <v/>
      </c>
      <c r="Q2073" s="770"/>
      <c r="R2073" s="740" t="s">
        <v>221</v>
      </c>
      <c r="S2073" s="740"/>
      <c r="T2073" s="740"/>
      <c r="U2073" s="119" t="str">
        <f>IFERROR(VLOOKUP(AD2061,Marks,90,0),"")</f>
        <v/>
      </c>
      <c r="V2073" s="130" t="str">
        <f>IFERROR(VLOOKUP(AD2061,Marks,94,0),"")</f>
        <v/>
      </c>
      <c r="W2073" s="740" t="s">
        <v>192</v>
      </c>
      <c r="X2073" s="740"/>
      <c r="Y2073" s="740"/>
      <c r="Z2073" s="119" t="str">
        <f>IFERROR(VLOOKUP(AD2061,Marks,98,0),"")</f>
        <v/>
      </c>
      <c r="AA2073" s="130" t="str">
        <f>IFERROR(VLOOKUP(AD2061,Marks,102,0),"")</f>
        <v/>
      </c>
      <c r="AB2073" s="745" t="s">
        <v>193</v>
      </c>
      <c r="AC2073" s="745"/>
      <c r="AD2073" s="745"/>
      <c r="AE2073" s="119" t="str">
        <f>IFERROR(VLOOKUP(AD2061,Marks,106,0),"")</f>
        <v/>
      </c>
      <c r="AF2073" s="130" t="str">
        <f>IFERROR(VLOOKUP(AD2061,Marks,110,0),"")</f>
        <v/>
      </c>
    </row>
    <row r="2074" spans="1:32" ht="21" customHeight="1">
      <c r="A2074" s="166" t="str">
        <f>IF(N2061="","",A2073+1)</f>
        <v/>
      </c>
      <c r="B2074" s="732" t="s">
        <v>216</v>
      </c>
      <c r="C2074" s="732"/>
      <c r="D2074" s="732"/>
      <c r="E2074" s="746" t="str">
        <f>IFERROR(VLOOKUP(N2061,Marks,116,0),"")</f>
        <v/>
      </c>
      <c r="F2074" s="746"/>
      <c r="G2074" s="746"/>
      <c r="H2074" s="746"/>
      <c r="I2074" s="732" t="s">
        <v>217</v>
      </c>
      <c r="J2074" s="732"/>
      <c r="K2074" s="732"/>
      <c r="L2074" s="732"/>
      <c r="M2074" s="747" t="str">
        <f>IFERROR(VLOOKUP(N2061,Marks,117,0),"")</f>
        <v/>
      </c>
      <c r="N2074" s="747"/>
      <c r="O2074" s="747"/>
      <c r="P2074" s="747"/>
      <c r="Q2074" s="770"/>
      <c r="R2074" s="732" t="s">
        <v>216</v>
      </c>
      <c r="S2074" s="732"/>
      <c r="T2074" s="732"/>
      <c r="U2074" s="746" t="str">
        <f>IFERROR(VLOOKUP(AD2061,Marks,116,0),"")</f>
        <v/>
      </c>
      <c r="V2074" s="746"/>
      <c r="W2074" s="746"/>
      <c r="X2074" s="746"/>
      <c r="Y2074" s="732" t="s">
        <v>217</v>
      </c>
      <c r="Z2074" s="732"/>
      <c r="AA2074" s="732"/>
      <c r="AB2074" s="732"/>
      <c r="AC2074" s="747" t="str">
        <f>IFERROR(VLOOKUP(AD2061,Marks,117,0),"")</f>
        <v/>
      </c>
      <c r="AD2074" s="747"/>
      <c r="AE2074" s="747"/>
      <c r="AF2074" s="747"/>
    </row>
    <row r="2075" spans="1:32" ht="21" customHeight="1">
      <c r="A2075" s="166" t="str">
        <f>IF(N2061="","",A2074+1)</f>
        <v/>
      </c>
      <c r="B2075" s="732" t="s">
        <v>218</v>
      </c>
      <c r="C2075" s="732"/>
      <c r="D2075" s="732"/>
      <c r="E2075" s="774" t="str">
        <f>IFERROR(VLOOKUP(N2061,Marks,115,0),"")</f>
        <v/>
      </c>
      <c r="F2075" s="774"/>
      <c r="G2075" s="774"/>
      <c r="H2075" s="774"/>
      <c r="I2075" s="732" t="s">
        <v>219</v>
      </c>
      <c r="J2075" s="732"/>
      <c r="K2075" s="732"/>
      <c r="L2075" s="732"/>
      <c r="M2075" s="733" t="str">
        <f>IFERROR(VLOOKUP(N2061,Marks,112,0),"")</f>
        <v/>
      </c>
      <c r="N2075" s="733"/>
      <c r="O2075" s="733"/>
      <c r="P2075" s="733"/>
      <c r="Q2075" s="770"/>
      <c r="R2075" s="732" t="s">
        <v>218</v>
      </c>
      <c r="S2075" s="732"/>
      <c r="T2075" s="732"/>
      <c r="U2075" s="774" t="str">
        <f>IFERROR(VLOOKUP(AD2061,Marks,115,0),"")</f>
        <v/>
      </c>
      <c r="V2075" s="774"/>
      <c r="W2075" s="774"/>
      <c r="X2075" s="774"/>
      <c r="Y2075" s="732" t="s">
        <v>219</v>
      </c>
      <c r="Z2075" s="732"/>
      <c r="AA2075" s="732"/>
      <c r="AB2075" s="732"/>
      <c r="AC2075" s="733" t="str">
        <f>IFERROR(VLOOKUP(AD2061,Marks,112,0),"")</f>
        <v/>
      </c>
      <c r="AD2075" s="733"/>
      <c r="AE2075" s="733"/>
      <c r="AF2075" s="733"/>
    </row>
    <row r="2076" spans="1:32" ht="21" customHeight="1">
      <c r="A2076" s="166" t="str">
        <f>IF(N2061="","",A2075+1)</f>
        <v/>
      </c>
      <c r="B2076" s="732" t="s">
        <v>220</v>
      </c>
      <c r="C2076" s="732"/>
      <c r="D2076" s="732"/>
      <c r="E2076" s="324" t="str">
        <f>IFERROR(VLOOKUP(N2061,Marks,113,0),"")</f>
        <v/>
      </c>
      <c r="F2076" s="325" t="s">
        <v>341</v>
      </c>
      <c r="G2076" s="734" t="str">
        <f>IF(OR(N2061="",E2059="",O2070=""),"",IF(O2070&gt;=81%*P2065,"A",IF(O2070&gt;=61%*P2065,"B",IF(O2070&gt;=41%*P2065,"C",IF(O2070&gt;=21%*P2065,"D","E")))))</f>
        <v/>
      </c>
      <c r="H2076" s="734"/>
      <c r="I2076" s="732" t="s">
        <v>222</v>
      </c>
      <c r="J2076" s="732"/>
      <c r="K2076" s="732"/>
      <c r="L2076" s="732"/>
      <c r="M2076" s="769" t="str">
        <f>IFERROR(VLOOKUP(N2061,Marks,114,0),"")</f>
        <v/>
      </c>
      <c r="N2076" s="769"/>
      <c r="O2076" s="769"/>
      <c r="P2076" s="769"/>
      <c r="Q2076" s="770"/>
      <c r="R2076" s="732" t="s">
        <v>220</v>
      </c>
      <c r="S2076" s="732"/>
      <c r="T2076" s="732"/>
      <c r="U2076" s="324" t="str">
        <f>IFERROR(VLOOKUP(AD2061,Marks,113,0),"")</f>
        <v/>
      </c>
      <c r="V2076" s="325" t="s">
        <v>341</v>
      </c>
      <c r="W2076" s="734" t="str">
        <f>IF(OR(AD2061="",U2059="",AE2070=""),"",IF(AE2070&gt;=81%*AF2065,"A",IF(AE2070&gt;=61%*AF2065,"B",IF(AE2070&gt;=41%*AF2065,"C",IF(AE2070&gt;=21%*AF2065,"D","E")))))</f>
        <v/>
      </c>
      <c r="X2076" s="734"/>
      <c r="Y2076" s="732" t="s">
        <v>222</v>
      </c>
      <c r="Z2076" s="732"/>
      <c r="AA2076" s="732"/>
      <c r="AB2076" s="732"/>
      <c r="AC2076" s="769" t="str">
        <f>IFERROR(VLOOKUP(AD2061,Marks,114,0),"")</f>
        <v/>
      </c>
      <c r="AD2076" s="769"/>
      <c r="AE2076" s="769"/>
      <c r="AF2076" s="769"/>
    </row>
    <row r="2077" spans="1:32" ht="21" customHeight="1">
      <c r="A2077" s="166" t="str">
        <f>IF(N2061="","",A2076+1)</f>
        <v/>
      </c>
      <c r="B2077" s="768" t="s">
        <v>228</v>
      </c>
      <c r="C2077" s="768"/>
      <c r="D2077" s="768"/>
      <c r="E2077" s="735">
        <f>'Master sheet'!$C$10</f>
        <v>44697</v>
      </c>
      <c r="F2077" s="735"/>
      <c r="G2077" s="735"/>
      <c r="H2077" s="318"/>
      <c r="I2077" s="121"/>
      <c r="J2077" s="121"/>
      <c r="K2077" s="76"/>
      <c r="L2077" s="121"/>
      <c r="M2077" s="121"/>
      <c r="N2077" s="121"/>
      <c r="O2077" s="121"/>
      <c r="P2077" s="121"/>
      <c r="Q2077" s="770"/>
      <c r="R2077" s="768" t="s">
        <v>228</v>
      </c>
      <c r="S2077" s="768"/>
      <c r="T2077" s="768"/>
      <c r="U2077" s="735">
        <f>'Master sheet'!$C$10</f>
        <v>44697</v>
      </c>
      <c r="V2077" s="735"/>
      <c r="W2077" s="735"/>
      <c r="X2077" s="121"/>
      <c r="Y2077" s="121"/>
      <c r="Z2077" s="121"/>
      <c r="AA2077" s="76"/>
      <c r="AB2077" s="121"/>
      <c r="AC2077" s="121"/>
      <c r="AD2077" s="121"/>
      <c r="AE2077" s="121"/>
      <c r="AF2077" s="121"/>
    </row>
    <row r="2078" spans="1:32" ht="43.5" customHeight="1">
      <c r="A2078" s="166" t="str">
        <f>IF(N2061="","",A2077+1)</f>
        <v/>
      </c>
      <c r="B2078" s="755" t="str">
        <f>IF(AND(C2058=1),CONCATENATE("( ",UPPER('Master sheet'!$F$10)," )"),IF(AND(C2058=2),CONCATENATE("( ",UPPER('Master sheet'!$F$18)," )"),IF(AND(C2058=3),CONCATENATE("( ",UPPER('Master sheet'!$J$10)," )"),IF(AND(C2058=4),CONCATENATE("( ",UPPER('Master sheet'!$J$18)," )"),""))))</f>
        <v/>
      </c>
      <c r="C2078" s="755"/>
      <c r="D2078" s="755"/>
      <c r="E2078" s="755"/>
      <c r="F2078" s="756" t="str">
        <f>IF(AND(N2061=""),"",CONCATENATE("(",'Master sheet'!$C$14," )"))</f>
        <v/>
      </c>
      <c r="G2078" s="756"/>
      <c r="H2078" s="756"/>
      <c r="I2078" s="756"/>
      <c r="J2078" s="756"/>
      <c r="K2078" s="756" t="str">
        <f>IF(AND(N2061=""),"",CONCATENATE("(",'Master sheet'!$C$12," )"))</f>
        <v/>
      </c>
      <c r="L2078" s="756"/>
      <c r="M2078" s="756"/>
      <c r="N2078" s="756"/>
      <c r="O2078" s="756"/>
      <c r="P2078" s="756"/>
      <c r="Q2078" s="770"/>
      <c r="R2078" s="755" t="str">
        <f>IF(AND(S2058=1),CONCATENATE("( ",UPPER('Master sheet'!$F$10)," )"),IF(AND(S2058=2),CONCATENATE("( ",UPPER('Master sheet'!$F$18)," )"),IF(AND(S2058=3),CONCATENATE("( ",UPPER('Master sheet'!$J$10)," )"),IF(AND(S2058=4),CONCATENATE("( ",UPPER('Master sheet'!$J$18)," )"),""))))</f>
        <v/>
      </c>
      <c r="S2078" s="755"/>
      <c r="T2078" s="755"/>
      <c r="U2078" s="755"/>
      <c r="V2078" s="756" t="str">
        <f>IF(AND(AD2061=""),"",CONCATENATE("(",'Master sheet'!$C$14," )"))</f>
        <v/>
      </c>
      <c r="W2078" s="756"/>
      <c r="X2078" s="756"/>
      <c r="Y2078" s="756"/>
      <c r="Z2078" s="756"/>
      <c r="AA2078" s="756" t="str">
        <f>IF(AND(AD2061=""),"",CONCATENATE("(",'Master sheet'!$C$12," )"))</f>
        <v/>
      </c>
      <c r="AB2078" s="756"/>
      <c r="AC2078" s="756"/>
      <c r="AD2078" s="756"/>
      <c r="AE2078" s="756"/>
      <c r="AF2078" s="756"/>
    </row>
    <row r="2079" spans="1:32" ht="21.75" customHeight="1">
      <c r="A2079" s="166" t="str">
        <f>IF(N2061="","",A2078+1)</f>
        <v/>
      </c>
      <c r="B2079" s="757" t="s">
        <v>223</v>
      </c>
      <c r="C2079" s="757"/>
      <c r="D2079" s="757"/>
      <c r="E2079" s="757"/>
      <c r="F2079" s="758" t="s">
        <v>224</v>
      </c>
      <c r="G2079" s="758"/>
      <c r="H2079" s="758"/>
      <c r="I2079" s="758"/>
      <c r="J2079" s="758"/>
      <c r="K2079" s="757" t="s">
        <v>225</v>
      </c>
      <c r="L2079" s="757"/>
      <c r="M2079" s="757"/>
      <c r="N2079" s="757"/>
      <c r="O2079" s="757"/>
      <c r="P2079" s="757"/>
      <c r="Q2079" s="770"/>
      <c r="R2079" s="757" t="s">
        <v>223</v>
      </c>
      <c r="S2079" s="757"/>
      <c r="T2079" s="757"/>
      <c r="U2079" s="757"/>
      <c r="V2079" s="758" t="s">
        <v>224</v>
      </c>
      <c r="W2079" s="758"/>
      <c r="X2079" s="758"/>
      <c r="Y2079" s="758"/>
      <c r="Z2079" s="758"/>
      <c r="AA2079" s="757" t="s">
        <v>225</v>
      </c>
      <c r="AB2079" s="757"/>
      <c r="AC2079" s="757"/>
      <c r="AD2079" s="757"/>
      <c r="AE2079" s="757"/>
      <c r="AF2079" s="757"/>
    </row>
    <row r="2081" spans="1:32" ht="21.9" customHeight="1">
      <c r="A2081" s="165" t="str">
        <f>IF(N2087="","",1)</f>
        <v/>
      </c>
      <c r="B2081" s="759" t="s">
        <v>203</v>
      </c>
      <c r="C2081" s="759"/>
      <c r="D2081" s="759"/>
      <c r="E2081" s="759"/>
      <c r="F2081" s="759"/>
      <c r="G2081" s="759"/>
      <c r="H2081" s="759"/>
      <c r="I2081" s="759"/>
      <c r="J2081" s="759"/>
      <c r="K2081" s="759"/>
      <c r="L2081" s="759"/>
      <c r="M2081" s="759"/>
      <c r="N2081" s="759"/>
      <c r="O2081" s="759"/>
      <c r="P2081" s="759"/>
      <c r="Q2081" s="770" t="s">
        <v>249</v>
      </c>
      <c r="R2081" s="759" t="s">
        <v>203</v>
      </c>
      <c r="S2081" s="759"/>
      <c r="T2081" s="759"/>
      <c r="U2081" s="759"/>
      <c r="V2081" s="759"/>
      <c r="W2081" s="759"/>
      <c r="X2081" s="759"/>
      <c r="Y2081" s="759"/>
      <c r="Z2081" s="759"/>
      <c r="AA2081" s="759"/>
      <c r="AB2081" s="759"/>
      <c r="AC2081" s="759"/>
      <c r="AD2081" s="759"/>
      <c r="AE2081" s="759"/>
      <c r="AF2081" s="759"/>
    </row>
    <row r="2082" spans="1:32" ht="21.9" customHeight="1">
      <c r="A2082" s="166" t="str">
        <f>IF(N2087="","",A2081+1)</f>
        <v/>
      </c>
      <c r="B2082" s="771" t="s">
        <v>204</v>
      </c>
      <c r="C2082" s="771"/>
      <c r="D2082" s="771"/>
      <c r="E2082" s="771"/>
      <c r="F2082" s="771"/>
      <c r="G2082" s="771"/>
      <c r="H2082" s="771"/>
      <c r="I2082" s="771"/>
      <c r="J2082" s="771"/>
      <c r="K2082" s="771"/>
      <c r="L2082" s="771"/>
      <c r="M2082" s="771"/>
      <c r="N2082" s="771"/>
      <c r="O2082" s="771"/>
      <c r="P2082" s="771"/>
      <c r="Q2082" s="770"/>
      <c r="R2082" s="771" t="s">
        <v>204</v>
      </c>
      <c r="S2082" s="771"/>
      <c r="T2082" s="771"/>
      <c r="U2082" s="771"/>
      <c r="V2082" s="771"/>
      <c r="W2082" s="771"/>
      <c r="X2082" s="771"/>
      <c r="Y2082" s="771"/>
      <c r="Z2082" s="771"/>
      <c r="AA2082" s="771"/>
      <c r="AB2082" s="771"/>
      <c r="AC2082" s="771"/>
      <c r="AD2082" s="771"/>
      <c r="AE2082" s="771"/>
      <c r="AF2082" s="771"/>
    </row>
    <row r="2083" spans="1:32" ht="21.9" customHeight="1">
      <c r="A2083" s="166" t="str">
        <f>IF(N2087="","",A2082+1)</f>
        <v/>
      </c>
      <c r="B2083" s="772" t="s">
        <v>168</v>
      </c>
      <c r="C2083" s="772"/>
      <c r="D2083" s="772"/>
      <c r="E2083" s="773" t="str">
        <f>IF(AND(N2087=""),"",'Result Sheet'!$F$2)</f>
        <v/>
      </c>
      <c r="F2083" s="773"/>
      <c r="G2083" s="773"/>
      <c r="H2083" s="773"/>
      <c r="I2083" s="773"/>
      <c r="J2083" s="773"/>
      <c r="K2083" s="773"/>
      <c r="L2083" s="773"/>
      <c r="M2083" s="773"/>
      <c r="N2083" s="773"/>
      <c r="O2083" s="773"/>
      <c r="P2083" s="773"/>
      <c r="Q2083" s="770"/>
      <c r="R2083" s="772" t="s">
        <v>168</v>
      </c>
      <c r="S2083" s="772"/>
      <c r="T2083" s="772"/>
      <c r="U2083" s="773" t="str">
        <f>IF(AND(AD2087=""),"",'Result Sheet'!$F$2)</f>
        <v/>
      </c>
      <c r="V2083" s="773"/>
      <c r="W2083" s="773"/>
      <c r="X2083" s="773"/>
      <c r="Y2083" s="773"/>
      <c r="Z2083" s="773"/>
      <c r="AA2083" s="773"/>
      <c r="AB2083" s="773"/>
      <c r="AC2083" s="773"/>
      <c r="AD2083" s="773"/>
      <c r="AE2083" s="773"/>
      <c r="AF2083" s="773"/>
    </row>
    <row r="2084" spans="1:32" ht="21.9" customHeight="1">
      <c r="A2084" s="166" t="str">
        <f>IF(N2087="","",A2083+1)</f>
        <v/>
      </c>
      <c r="B2084" s="164" t="s">
        <v>169</v>
      </c>
      <c r="C2084" s="748" t="str">
        <f>IFERROR(VLOOKUP(N2087,Marks,2,0),"")</f>
        <v/>
      </c>
      <c r="D2084" s="748"/>
      <c r="E2084" s="766" t="s">
        <v>212</v>
      </c>
      <c r="F2084" s="766"/>
      <c r="G2084" s="766"/>
      <c r="H2084" s="748" t="str">
        <f>IFERROR(VLOOKUP(N2087,Marks,3,0),"")</f>
        <v/>
      </c>
      <c r="I2084" s="748"/>
      <c r="J2084" s="749" t="s">
        <v>205</v>
      </c>
      <c r="K2084" s="749"/>
      <c r="L2084" s="749"/>
      <c r="M2084" s="749"/>
      <c r="N2084" s="750" t="str">
        <f>IF(AND(N2087=""),"",'Marks Entry 1st'!$I$2)</f>
        <v/>
      </c>
      <c r="O2084" s="750"/>
      <c r="P2084" s="750"/>
      <c r="Q2084" s="770"/>
      <c r="R2084" s="164" t="s">
        <v>169</v>
      </c>
      <c r="S2084" s="748" t="str">
        <f>IFERROR(VLOOKUP(AD2087,Marks,2,0),"")</f>
        <v/>
      </c>
      <c r="T2084" s="748"/>
      <c r="U2084" s="766" t="s">
        <v>212</v>
      </c>
      <c r="V2084" s="766"/>
      <c r="W2084" s="766"/>
      <c r="X2084" s="748" t="str">
        <f>IFERROR(VLOOKUP(AD2087,Marks,3,0),"")</f>
        <v/>
      </c>
      <c r="Y2084" s="748"/>
      <c r="Z2084" s="749" t="s">
        <v>205</v>
      </c>
      <c r="AA2084" s="749"/>
      <c r="AB2084" s="749"/>
      <c r="AC2084" s="749"/>
      <c r="AD2084" s="750" t="str">
        <f>IF(AND(AD2087=""),"",'Marks Entry 1st'!$I$2)</f>
        <v/>
      </c>
      <c r="AE2084" s="750"/>
      <c r="AF2084" s="750"/>
    </row>
    <row r="2085" spans="1:32" ht="21.9" customHeight="1">
      <c r="A2085" s="166" t="str">
        <f>IF(N2087="","",A2084+1)</f>
        <v/>
      </c>
      <c r="B2085" s="751" t="s">
        <v>206</v>
      </c>
      <c r="C2085" s="751"/>
      <c r="D2085" s="751"/>
      <c r="E2085" s="752" t="str">
        <f>IFERROR(VLOOKUP(N2087,Marks,6,0),"")</f>
        <v/>
      </c>
      <c r="F2085" s="752"/>
      <c r="G2085" s="752"/>
      <c r="H2085" s="752"/>
      <c r="I2085" s="752"/>
      <c r="J2085" s="753" t="s">
        <v>209</v>
      </c>
      <c r="K2085" s="753"/>
      <c r="L2085" s="753"/>
      <c r="M2085" s="753"/>
      <c r="N2085" s="754" t="str">
        <f>IFERROR(VLOOKUP(N2087,Marks,5,0),"")</f>
        <v/>
      </c>
      <c r="O2085" s="754"/>
      <c r="P2085" s="754"/>
      <c r="Q2085" s="770"/>
      <c r="R2085" s="751" t="s">
        <v>206</v>
      </c>
      <c r="S2085" s="751"/>
      <c r="T2085" s="751"/>
      <c r="U2085" s="752" t="str">
        <f>IFERROR(VLOOKUP(AD2087,Marks,6,0),"")</f>
        <v/>
      </c>
      <c r="V2085" s="752"/>
      <c r="W2085" s="752"/>
      <c r="X2085" s="752"/>
      <c r="Y2085" s="752"/>
      <c r="Z2085" s="753" t="s">
        <v>209</v>
      </c>
      <c r="AA2085" s="753"/>
      <c r="AB2085" s="753"/>
      <c r="AC2085" s="753"/>
      <c r="AD2085" s="754" t="str">
        <f>IFERROR(VLOOKUP(AD2087,Marks,5,0),"")</f>
        <v/>
      </c>
      <c r="AE2085" s="754"/>
      <c r="AF2085" s="754"/>
    </row>
    <row r="2086" spans="1:32" ht="21.9" customHeight="1">
      <c r="A2086" s="166" t="str">
        <f>IF(N2087="","",A2085+1)</f>
        <v/>
      </c>
      <c r="B2086" s="751" t="s">
        <v>207</v>
      </c>
      <c r="C2086" s="751"/>
      <c r="D2086" s="751"/>
      <c r="E2086" s="752" t="str">
        <f>IFERROR(VLOOKUP(N2087,Marks,7,0),"")</f>
        <v/>
      </c>
      <c r="F2086" s="752"/>
      <c r="G2086" s="752"/>
      <c r="H2086" s="752"/>
      <c r="I2086" s="752"/>
      <c r="J2086" s="753" t="s">
        <v>210</v>
      </c>
      <c r="K2086" s="753"/>
      <c r="L2086" s="753"/>
      <c r="M2086" s="753"/>
      <c r="N2086" s="767" t="str">
        <f>IFERROR(VLOOKUP(N2087,Marks,4,0),"")</f>
        <v/>
      </c>
      <c r="O2086" s="767"/>
      <c r="P2086" s="767"/>
      <c r="Q2086" s="770"/>
      <c r="R2086" s="751" t="s">
        <v>207</v>
      </c>
      <c r="S2086" s="751"/>
      <c r="T2086" s="751"/>
      <c r="U2086" s="752" t="str">
        <f>IFERROR(VLOOKUP(AD2087,Marks,7,0),"")</f>
        <v/>
      </c>
      <c r="V2086" s="752"/>
      <c r="W2086" s="752"/>
      <c r="X2086" s="752"/>
      <c r="Y2086" s="752"/>
      <c r="Z2086" s="753" t="s">
        <v>210</v>
      </c>
      <c r="AA2086" s="753"/>
      <c r="AB2086" s="753"/>
      <c r="AC2086" s="753"/>
      <c r="AD2086" s="767" t="str">
        <f>IFERROR(VLOOKUP(AD2087,Marks,4,0),"")</f>
        <v/>
      </c>
      <c r="AE2086" s="767"/>
      <c r="AF2086" s="767"/>
    </row>
    <row r="2087" spans="1:32" ht="21.9" customHeight="1">
      <c r="A2087" s="166" t="str">
        <f>IF(N2087="","",A2086+1)</f>
        <v/>
      </c>
      <c r="B2087" s="751" t="s">
        <v>208</v>
      </c>
      <c r="C2087" s="751"/>
      <c r="D2087" s="751"/>
      <c r="E2087" s="752" t="str">
        <f>IFERROR(VLOOKUP(N2087,Marks,8,0),"")</f>
        <v/>
      </c>
      <c r="F2087" s="752"/>
      <c r="G2087" s="752"/>
      <c r="H2087" s="752"/>
      <c r="I2087" s="752"/>
      <c r="J2087" s="753" t="s">
        <v>211</v>
      </c>
      <c r="K2087" s="753"/>
      <c r="L2087" s="753"/>
      <c r="M2087" s="753"/>
      <c r="N2087" s="760" t="str">
        <f>IF(AD2061="","",IF(AND(AD2061+1&gt;$AN$6),"",AD2061+1))</f>
        <v/>
      </c>
      <c r="O2087" s="760"/>
      <c r="P2087" s="760"/>
      <c r="Q2087" s="770"/>
      <c r="R2087" s="751" t="s">
        <v>208</v>
      </c>
      <c r="S2087" s="751"/>
      <c r="T2087" s="751"/>
      <c r="U2087" s="752" t="str">
        <f>IFERROR(VLOOKUP(AD2087,Marks,8,0),"")</f>
        <v/>
      </c>
      <c r="V2087" s="752"/>
      <c r="W2087" s="752"/>
      <c r="X2087" s="752"/>
      <c r="Y2087" s="752"/>
      <c r="Z2087" s="753" t="s">
        <v>211</v>
      </c>
      <c r="AA2087" s="753"/>
      <c r="AB2087" s="753"/>
      <c r="AC2087" s="753"/>
      <c r="AD2087" s="761" t="str">
        <f>IF(N2087="","",IF(AND(N2087+1&gt;$AN$6),"",N2087+1))</f>
        <v/>
      </c>
      <c r="AE2087" s="761"/>
      <c r="AF2087" s="761"/>
    </row>
    <row r="2088" spans="1:32" ht="9" customHeight="1">
      <c r="A2088" s="166" t="str">
        <f>IF(N2087="","",A2087+1)</f>
        <v/>
      </c>
      <c r="B2088" s="123"/>
      <c r="C2088" s="123"/>
      <c r="D2088" s="123"/>
      <c r="E2088" s="124"/>
      <c r="F2088" s="124"/>
      <c r="G2088" s="124"/>
      <c r="H2088" s="123"/>
      <c r="I2088" s="123"/>
      <c r="J2088" s="125"/>
      <c r="K2088" s="125"/>
      <c r="L2088" s="125"/>
      <c r="M2088" s="76"/>
      <c r="N2088" s="76"/>
      <c r="O2088" s="76"/>
      <c r="P2088" s="76"/>
      <c r="Q2088" s="770"/>
      <c r="R2088" s="123"/>
      <c r="S2088" s="123"/>
      <c r="T2088" s="123"/>
      <c r="U2088" s="124"/>
      <c r="V2088" s="124"/>
      <c r="W2088" s="124"/>
      <c r="X2088" s="123"/>
      <c r="Y2088" s="123"/>
      <c r="Z2088" s="125"/>
      <c r="AA2088" s="125"/>
      <c r="AB2088" s="125"/>
      <c r="AC2088" s="76"/>
      <c r="AD2088" s="76"/>
      <c r="AE2088" s="76"/>
      <c r="AF2088" s="76"/>
    </row>
    <row r="2089" spans="1:32" ht="21" customHeight="1">
      <c r="A2089" s="166" t="str">
        <f>IF(N2087="","",A2088+1)</f>
        <v/>
      </c>
      <c r="B2089" s="762" t="s">
        <v>213</v>
      </c>
      <c r="C2089" s="610" t="s">
        <v>214</v>
      </c>
      <c r="D2089" s="610"/>
      <c r="E2089" s="610"/>
      <c r="F2089" s="763" t="s">
        <v>13</v>
      </c>
      <c r="G2089" s="764"/>
      <c r="H2089" s="764"/>
      <c r="I2089" s="765"/>
      <c r="J2089" s="613" t="s">
        <v>184</v>
      </c>
      <c r="K2089" s="614" t="s">
        <v>167</v>
      </c>
      <c r="L2089" s="615"/>
      <c r="M2089" s="615"/>
      <c r="N2089" s="616"/>
      <c r="O2089" s="580" t="s">
        <v>185</v>
      </c>
      <c r="P2089" s="581" t="s">
        <v>186</v>
      </c>
      <c r="Q2089" s="770"/>
      <c r="R2089" s="762" t="s">
        <v>213</v>
      </c>
      <c r="S2089" s="610" t="s">
        <v>214</v>
      </c>
      <c r="T2089" s="610"/>
      <c r="U2089" s="610"/>
      <c r="V2089" s="763" t="s">
        <v>13</v>
      </c>
      <c r="W2089" s="764"/>
      <c r="X2089" s="764"/>
      <c r="Y2089" s="765"/>
      <c r="Z2089" s="613" t="s">
        <v>184</v>
      </c>
      <c r="AA2089" s="614" t="s">
        <v>167</v>
      </c>
      <c r="AB2089" s="615"/>
      <c r="AC2089" s="615"/>
      <c r="AD2089" s="616"/>
      <c r="AE2089" s="580" t="s">
        <v>185</v>
      </c>
      <c r="AF2089" s="581" t="s">
        <v>186</v>
      </c>
    </row>
    <row r="2090" spans="1:32" ht="90.75" customHeight="1">
      <c r="A2090" s="166" t="str">
        <f>IF(N2087="","",A2089+1)</f>
        <v/>
      </c>
      <c r="B2090" s="762"/>
      <c r="C2090" s="171" t="s">
        <v>11</v>
      </c>
      <c r="D2090" s="171" t="s">
        <v>180</v>
      </c>
      <c r="E2090" s="171" t="s">
        <v>108</v>
      </c>
      <c r="F2090" s="171" t="s">
        <v>182</v>
      </c>
      <c r="G2090" s="171" t="s">
        <v>183</v>
      </c>
      <c r="H2090" s="305" t="s">
        <v>10</v>
      </c>
      <c r="I2090" s="171" t="s">
        <v>108</v>
      </c>
      <c r="J2090" s="613"/>
      <c r="K2090" s="172" t="s">
        <v>182</v>
      </c>
      <c r="L2090" s="172" t="s">
        <v>183</v>
      </c>
      <c r="M2090" s="173" t="s">
        <v>10</v>
      </c>
      <c r="N2090" s="171" t="s">
        <v>108</v>
      </c>
      <c r="O2090" s="580"/>
      <c r="P2090" s="736"/>
      <c r="Q2090" s="770"/>
      <c r="R2090" s="762"/>
      <c r="S2090" s="171" t="s">
        <v>11</v>
      </c>
      <c r="T2090" s="171" t="s">
        <v>180</v>
      </c>
      <c r="U2090" s="171" t="s">
        <v>108</v>
      </c>
      <c r="V2090" s="171" t="s">
        <v>182</v>
      </c>
      <c r="W2090" s="171" t="s">
        <v>183</v>
      </c>
      <c r="X2090" s="305" t="s">
        <v>10</v>
      </c>
      <c r="Y2090" s="171" t="s">
        <v>108</v>
      </c>
      <c r="Z2090" s="613"/>
      <c r="AA2090" s="172" t="s">
        <v>182</v>
      </c>
      <c r="AB2090" s="172" t="s">
        <v>183</v>
      </c>
      <c r="AC2090" s="173" t="s">
        <v>10</v>
      </c>
      <c r="AD2090" s="171" t="s">
        <v>108</v>
      </c>
      <c r="AE2090" s="580"/>
      <c r="AF2090" s="736">
        <v>0</v>
      </c>
    </row>
    <row r="2091" spans="1:32" ht="18.75" customHeight="1">
      <c r="A2091" s="166" t="str">
        <f>IF(N2087="","",A2090+1)</f>
        <v/>
      </c>
      <c r="B2091" s="762"/>
      <c r="C2091" s="390">
        <v>20</v>
      </c>
      <c r="D2091" s="390">
        <v>20</v>
      </c>
      <c r="E2091" s="116">
        <v>40</v>
      </c>
      <c r="F2091" s="390">
        <v>30</v>
      </c>
      <c r="G2091" s="390">
        <v>18</v>
      </c>
      <c r="H2091" s="390">
        <v>12</v>
      </c>
      <c r="I2091" s="116">
        <v>60</v>
      </c>
      <c r="J2091" s="118">
        <v>100</v>
      </c>
      <c r="K2091" s="390">
        <v>50</v>
      </c>
      <c r="L2091" s="390">
        <v>30</v>
      </c>
      <c r="M2091" s="390">
        <v>20</v>
      </c>
      <c r="N2091" s="116">
        <v>100</v>
      </c>
      <c r="O2091" s="118">
        <v>200</v>
      </c>
      <c r="P2091" s="775" t="str">
        <f>IF(AND(N2087="",C2084="",E2085="",N2085=""),"",IF(OR(C2084=1,C2084=2),600,800))</f>
        <v/>
      </c>
      <c r="Q2091" s="770"/>
      <c r="R2091" s="762"/>
      <c r="S2091" s="390">
        <v>20</v>
      </c>
      <c r="T2091" s="390">
        <v>20</v>
      </c>
      <c r="U2091" s="116">
        <v>40</v>
      </c>
      <c r="V2091" s="390">
        <v>30</v>
      </c>
      <c r="W2091" s="390">
        <v>18</v>
      </c>
      <c r="X2091" s="390">
        <v>12</v>
      </c>
      <c r="Y2091" s="116">
        <v>60</v>
      </c>
      <c r="Z2091" s="118">
        <v>100</v>
      </c>
      <c r="AA2091" s="390">
        <v>50</v>
      </c>
      <c r="AB2091" s="390">
        <v>30</v>
      </c>
      <c r="AC2091" s="390">
        <v>20</v>
      </c>
      <c r="AD2091" s="116">
        <v>100</v>
      </c>
      <c r="AE2091" s="118">
        <v>200</v>
      </c>
      <c r="AF2091" s="775" t="str">
        <f>IF(AND(AD2087="",S2084="",U2085="",AD2085=""),"",IF(OR(S2084=1,S2084=2),600,800))</f>
        <v/>
      </c>
    </row>
    <row r="2092" spans="1:32" ht="21" customHeight="1">
      <c r="A2092" s="166" t="str">
        <f>IF(N2087="","",A2091+1)</f>
        <v/>
      </c>
      <c r="B2092" s="122" t="str">
        <f>'Result Sheet'!$L$4</f>
        <v xml:space="preserve">हिन्दी </v>
      </c>
      <c r="C2092" s="391" t="str">
        <f>IFERROR(VLOOKUP(N2087,Marks,11,0),"")</f>
        <v/>
      </c>
      <c r="D2092" s="391" t="str">
        <f>IFERROR(VLOOKUP(N2087,Marks,12,0),"")</f>
        <v/>
      </c>
      <c r="E2092" s="117" t="str">
        <f>IFERROR(VLOOKUP(N2087,Marks,13,0),"")</f>
        <v/>
      </c>
      <c r="F2092" s="391" t="str">
        <f>IFERROR(VLOOKUP(N2087,Marks,14,0),"")</f>
        <v/>
      </c>
      <c r="G2092" s="391" t="str">
        <f>IFERROR(VLOOKUP(N2087,Marks,15,0),"")</f>
        <v/>
      </c>
      <c r="H2092" s="391" t="str">
        <f>IFERROR(VLOOKUP(N2087,Marks,16,0),"")</f>
        <v/>
      </c>
      <c r="I2092" s="117" t="str">
        <f>IFERROR(VLOOKUP(N2087,Marks,17,0),"")</f>
        <v/>
      </c>
      <c r="J2092" s="119">
        <f>IFERROR(VLOOKUP(N2087,Marks,18,0),"")</f>
        <v>0</v>
      </c>
      <c r="K2092" s="391" t="str">
        <f>IFERROR(VLOOKUP(N2087,Marks,19,0),"")</f>
        <v/>
      </c>
      <c r="L2092" s="391" t="str">
        <f>IFERROR(VLOOKUP(N2087,Marks,20,0),"")</f>
        <v/>
      </c>
      <c r="M2092" s="391" t="str">
        <f>IFERROR(VLOOKUP(N2087,Marks,21,0),"")</f>
        <v/>
      </c>
      <c r="N2092" s="117" t="str">
        <f>IFERROR(VLOOKUP(N2087,Marks,22,0),"")</f>
        <v/>
      </c>
      <c r="O2092" s="119" t="str">
        <f>IFERROR(VLOOKUP(N2087,Marks,23,0),"")</f>
        <v/>
      </c>
      <c r="P2092" s="323" t="str">
        <f>IFERROR(VLOOKUP(N2087,Marks,29,0),"")</f>
        <v/>
      </c>
      <c r="Q2092" s="770"/>
      <c r="R2092" s="122" t="str">
        <f>'Result Sheet'!$L$4</f>
        <v xml:space="preserve">हिन्दी </v>
      </c>
      <c r="S2092" s="391" t="str">
        <f>IFERROR(VLOOKUP(AD2087,Marks,11,0),"")</f>
        <v/>
      </c>
      <c r="T2092" s="391" t="str">
        <f>IFERROR(VLOOKUP(AD2087,Marks,12,0),"")</f>
        <v/>
      </c>
      <c r="U2092" s="117" t="str">
        <f>IFERROR(VLOOKUP(AD2087,Marks,13,0),"")</f>
        <v/>
      </c>
      <c r="V2092" s="391" t="str">
        <f>IFERROR(VLOOKUP(AD2087,Marks,14,0),"")</f>
        <v/>
      </c>
      <c r="W2092" s="391" t="str">
        <f>IFERROR(VLOOKUP(AD2087,Marks,15,0),"")</f>
        <v/>
      </c>
      <c r="X2092" s="391" t="str">
        <f>IFERROR(VLOOKUP(AD2087,Marks,16,0),"")</f>
        <v/>
      </c>
      <c r="Y2092" s="117" t="str">
        <f>IFERROR(VLOOKUP(AD2087,Marks,17,0),"")</f>
        <v/>
      </c>
      <c r="Z2092" s="119">
        <f>IFERROR(VLOOKUP(AD2087,Marks,18,0),"")</f>
        <v>0</v>
      </c>
      <c r="AA2092" s="391" t="str">
        <f>IFERROR(VLOOKUP(AD2087,Marks,19,0),"")</f>
        <v/>
      </c>
      <c r="AB2092" s="391" t="str">
        <f>IFERROR(VLOOKUP(AD2087,Marks,20,0),"")</f>
        <v/>
      </c>
      <c r="AC2092" s="391" t="str">
        <f>IFERROR(VLOOKUP(AD2087,Marks,21,0),"")</f>
        <v/>
      </c>
      <c r="AD2092" s="117" t="str">
        <f>IFERROR(VLOOKUP(AD2087,Marks,22,0),"")</f>
        <v/>
      </c>
      <c r="AE2092" s="119" t="str">
        <f>IFERROR(VLOOKUP(AD2087,Marks,23,0),"")</f>
        <v/>
      </c>
      <c r="AF2092" s="323" t="str">
        <f>IFERROR(VLOOKUP(AD2087,Marks,29,0),"")</f>
        <v/>
      </c>
    </row>
    <row r="2093" spans="1:32" ht="21" customHeight="1">
      <c r="A2093" s="166" t="str">
        <f>IF(N2087="","",A2092+1)</f>
        <v/>
      </c>
      <c r="B2093" s="122" t="str">
        <f>'Result Sheet'!$AE$4</f>
        <v xml:space="preserve">अंग्रेजी </v>
      </c>
      <c r="C2093" s="391" t="str">
        <f>IFERROR(VLOOKUP(N2087,Marks,30,0),"")</f>
        <v/>
      </c>
      <c r="D2093" s="391" t="str">
        <f>IFERROR(VLOOKUP(N2087,Marks,31,0),"")</f>
        <v/>
      </c>
      <c r="E2093" s="117" t="str">
        <f>IFERROR(VLOOKUP(N2087,Marks,32,0),"")</f>
        <v/>
      </c>
      <c r="F2093" s="391" t="str">
        <f>IFERROR(VLOOKUP(N2087,Marks,33,0),"")</f>
        <v/>
      </c>
      <c r="G2093" s="391" t="str">
        <f>IFERROR(VLOOKUP(N2087,Marks,34,0),"")</f>
        <v/>
      </c>
      <c r="H2093" s="391" t="str">
        <f>IFERROR(VLOOKUP(N2087,Marks,35,0),"")</f>
        <v/>
      </c>
      <c r="I2093" s="117" t="str">
        <f>IFERROR(VLOOKUP(N2087,Marks,36,0),"")</f>
        <v/>
      </c>
      <c r="J2093" s="119">
        <f>IFERROR(VLOOKUP(N2087,Marks,37,0),"")</f>
        <v>0</v>
      </c>
      <c r="K2093" s="391" t="str">
        <f>IFERROR(VLOOKUP(N2087,Marks,38,0),"")</f>
        <v/>
      </c>
      <c r="L2093" s="391" t="str">
        <f>IFERROR(VLOOKUP(N2087,Marks,39,0),"")</f>
        <v/>
      </c>
      <c r="M2093" s="391" t="str">
        <f>IFERROR(VLOOKUP(N2087,Marks,40,0),"")</f>
        <v/>
      </c>
      <c r="N2093" s="117" t="str">
        <f>IFERROR(VLOOKUP(N2087,Marks,41,0),"")</f>
        <v/>
      </c>
      <c r="O2093" s="119" t="str">
        <f>IFERROR(VLOOKUP(N2087,Marks,42,0),"")</f>
        <v/>
      </c>
      <c r="P2093" s="323" t="str">
        <f>IFERROR(VLOOKUP(N2087,Marks,48,0),"")</f>
        <v/>
      </c>
      <c r="Q2093" s="770"/>
      <c r="R2093" s="122" t="str">
        <f>'Result Sheet'!$AE$4</f>
        <v xml:space="preserve">अंग्रेजी </v>
      </c>
      <c r="S2093" s="391" t="str">
        <f>IFERROR(VLOOKUP(AD2087,Marks,30,0),"")</f>
        <v/>
      </c>
      <c r="T2093" s="391" t="str">
        <f>IFERROR(VLOOKUP(AD2087,Marks,31,0),"")</f>
        <v/>
      </c>
      <c r="U2093" s="117" t="str">
        <f>IFERROR(VLOOKUP(AD2087,Marks,32,0),"")</f>
        <v/>
      </c>
      <c r="V2093" s="391" t="str">
        <f>IFERROR(VLOOKUP(AD2087,Marks,33,0),"")</f>
        <v/>
      </c>
      <c r="W2093" s="391" t="str">
        <f>IFERROR(VLOOKUP(AD2087,Marks,34,0),"")</f>
        <v/>
      </c>
      <c r="X2093" s="391" t="str">
        <f>IFERROR(VLOOKUP(AD2087,Marks,35,0),"")</f>
        <v/>
      </c>
      <c r="Y2093" s="117" t="str">
        <f>IFERROR(VLOOKUP(AD2087,Marks,36,0),"")</f>
        <v/>
      </c>
      <c r="Z2093" s="119">
        <f>IFERROR(VLOOKUP(AD2087,Marks,37,0),"")</f>
        <v>0</v>
      </c>
      <c r="AA2093" s="391" t="str">
        <f>IFERROR(VLOOKUP(AD2087,Marks,38,0),"")</f>
        <v/>
      </c>
      <c r="AB2093" s="391" t="str">
        <f>IFERROR(VLOOKUP(AD2087,Marks,39,0),"")</f>
        <v/>
      </c>
      <c r="AC2093" s="391" t="str">
        <f>IFERROR(VLOOKUP(AD2087,Marks,40,0),"")</f>
        <v/>
      </c>
      <c r="AD2093" s="117" t="str">
        <f>IFERROR(VLOOKUP(AD2087,Marks,41,0),"")</f>
        <v/>
      </c>
      <c r="AE2093" s="119" t="str">
        <f>IFERROR(VLOOKUP(AD2087,Marks,42,0),"")</f>
        <v/>
      </c>
      <c r="AF2093" s="323" t="str">
        <f>IFERROR(VLOOKUP(AD2087,Marks,48,0),"")</f>
        <v/>
      </c>
    </row>
    <row r="2094" spans="1:32" ht="21" customHeight="1">
      <c r="A2094" s="166" t="str">
        <f>IF(N2087="","",A2093+1)</f>
        <v/>
      </c>
      <c r="B2094" s="122" t="str">
        <f>'Result Sheet'!$AX$4</f>
        <v xml:space="preserve">गणित </v>
      </c>
      <c r="C2094" s="391" t="str">
        <f>IFERROR(VLOOKUP(N2087,Marks,49,0),"")</f>
        <v/>
      </c>
      <c r="D2094" s="391" t="str">
        <f>IFERROR(VLOOKUP(N2087,Marks,50,0),"")</f>
        <v/>
      </c>
      <c r="E2094" s="117" t="str">
        <f>IFERROR(VLOOKUP(N2087,Marks,51,0),"")</f>
        <v/>
      </c>
      <c r="F2094" s="391" t="str">
        <f>IFERROR(VLOOKUP(N2087,Marks,52,0),"")</f>
        <v/>
      </c>
      <c r="G2094" s="391" t="str">
        <f>IFERROR(VLOOKUP(N2087,Marks,53,0),"")</f>
        <v/>
      </c>
      <c r="H2094" s="391" t="str">
        <f>IFERROR(VLOOKUP(N2087,Marks,54,0),"")</f>
        <v/>
      </c>
      <c r="I2094" s="117" t="str">
        <f>IFERROR(VLOOKUP(N2087,Marks,55,0),"")</f>
        <v/>
      </c>
      <c r="J2094" s="119">
        <f>IFERROR(VLOOKUP(N2087,Marks,56,0),"")</f>
        <v>0</v>
      </c>
      <c r="K2094" s="391" t="str">
        <f>IFERROR(VLOOKUP(N2087,Marks,57,0),"")</f>
        <v/>
      </c>
      <c r="L2094" s="391" t="str">
        <f>IFERROR(VLOOKUP(N2087,Marks,58,0),"")</f>
        <v/>
      </c>
      <c r="M2094" s="391" t="str">
        <f>IFERROR(VLOOKUP(N2087,Marks,59,0),"")</f>
        <v/>
      </c>
      <c r="N2094" s="117" t="str">
        <f>IFERROR(VLOOKUP(N2087,Marks,60,0),"")</f>
        <v/>
      </c>
      <c r="O2094" s="119" t="str">
        <f>IFERROR(VLOOKUP(N2087,Marks,61,0),"")</f>
        <v/>
      </c>
      <c r="P2094" s="323" t="str">
        <f>IFERROR(VLOOKUP(N2087,Marks,67,0),"")</f>
        <v/>
      </c>
      <c r="Q2094" s="770"/>
      <c r="R2094" s="122" t="str">
        <f>'Result Sheet'!$AX$4</f>
        <v xml:space="preserve">गणित </v>
      </c>
      <c r="S2094" s="391" t="str">
        <f>IFERROR(VLOOKUP(AD2087,Marks,49,0),"")</f>
        <v/>
      </c>
      <c r="T2094" s="391" t="str">
        <f>IFERROR(VLOOKUP(AD2087,Marks,50,0),"")</f>
        <v/>
      </c>
      <c r="U2094" s="117" t="str">
        <f>IFERROR(VLOOKUP(AD2087,Marks,51,0),"")</f>
        <v/>
      </c>
      <c r="V2094" s="391" t="str">
        <f>IFERROR(VLOOKUP(AD2087,Marks,52,0),"")</f>
        <v/>
      </c>
      <c r="W2094" s="391" t="str">
        <f>IFERROR(VLOOKUP(AD2087,Marks,53,0),"")</f>
        <v/>
      </c>
      <c r="X2094" s="391" t="str">
        <f>IFERROR(VLOOKUP(AD2087,Marks,54,0),"")</f>
        <v/>
      </c>
      <c r="Y2094" s="117" t="str">
        <f>IFERROR(VLOOKUP(AD2087,Marks,55,0),"")</f>
        <v/>
      </c>
      <c r="Z2094" s="119">
        <f>IFERROR(VLOOKUP(AD2087,Marks,56,0),"")</f>
        <v>0</v>
      </c>
      <c r="AA2094" s="391" t="str">
        <f>IFERROR(VLOOKUP(AD2087,Marks,57,0),"")</f>
        <v/>
      </c>
      <c r="AB2094" s="391" t="str">
        <f>IFERROR(VLOOKUP(AD2087,Marks,58,0),"")</f>
        <v/>
      </c>
      <c r="AC2094" s="391" t="str">
        <f>IFERROR(VLOOKUP(AD2087,Marks,59,0),"")</f>
        <v/>
      </c>
      <c r="AD2094" s="117" t="str">
        <f>IFERROR(VLOOKUP(AD2087,Marks,60,0),"")</f>
        <v/>
      </c>
      <c r="AE2094" s="119" t="str">
        <f>IFERROR(VLOOKUP(AD2087,Marks,61,0),"")</f>
        <v/>
      </c>
      <c r="AF2094" s="323" t="str">
        <f>IFERROR(VLOOKUP(AD2087,Marks,67,0),"")</f>
        <v/>
      </c>
    </row>
    <row r="2095" spans="1:32" ht="21" customHeight="1">
      <c r="A2095" s="166" t="str">
        <f>IF(N2087="","",A2094+1)</f>
        <v/>
      </c>
      <c r="B2095" s="122" t="str">
        <f>'Result Sheet'!$BQ$4</f>
        <v xml:space="preserve">पर्यावरण अध्ययन </v>
      </c>
      <c r="C2095" s="391" t="str">
        <f>IFERROR(VLOOKUP(N2087,Marks,68,0),"")</f>
        <v/>
      </c>
      <c r="D2095" s="391" t="str">
        <f>IFERROR(VLOOKUP(N2087,Marks,69,0),"")</f>
        <v/>
      </c>
      <c r="E2095" s="117" t="str">
        <f>IFERROR(VLOOKUP(N2087,Marks,70,0),"")</f>
        <v/>
      </c>
      <c r="F2095" s="391" t="str">
        <f>IFERROR(VLOOKUP(N2087,Marks,71,0),"")</f>
        <v/>
      </c>
      <c r="G2095" s="391" t="str">
        <f>IFERROR(VLOOKUP(N2087,Marks,72,0),"")</f>
        <v/>
      </c>
      <c r="H2095" s="391" t="str">
        <f>IFERROR(VLOOKUP(N2087,Marks,73,0),"")</f>
        <v/>
      </c>
      <c r="I2095" s="117" t="str">
        <f>IFERROR(VLOOKUP(N2087,Marks,74,0),"")</f>
        <v/>
      </c>
      <c r="J2095" s="119">
        <f>IFERROR(VLOOKUP(N2087,Marks,75,0),"")</f>
        <v>0</v>
      </c>
      <c r="K2095" s="391" t="str">
        <f>IFERROR(VLOOKUP(N2087,Marks,76,0),"")</f>
        <v/>
      </c>
      <c r="L2095" s="391" t="str">
        <f>IFERROR(VLOOKUP(N2087,Marks,77,0),"")</f>
        <v/>
      </c>
      <c r="M2095" s="391" t="str">
        <f>IFERROR(VLOOKUP(N2087,Marks,78,0),"")</f>
        <v/>
      </c>
      <c r="N2095" s="117" t="str">
        <f>IFERROR(VLOOKUP(N2087,Marks,79,0),"")</f>
        <v/>
      </c>
      <c r="O2095" s="119" t="str">
        <f>IFERROR(VLOOKUP(N2087,Marks,80,0),"")</f>
        <v/>
      </c>
      <c r="P2095" s="323" t="str">
        <f>IFERROR(VLOOKUP(N2087,Marks,86,0),"")</f>
        <v/>
      </c>
      <c r="Q2095" s="770"/>
      <c r="R2095" s="122" t="str">
        <f>'Result Sheet'!$BQ$4</f>
        <v xml:space="preserve">पर्यावरण अध्ययन </v>
      </c>
      <c r="S2095" s="391" t="str">
        <f>IFERROR(VLOOKUP(AD2087,Marks,68,0),"")</f>
        <v/>
      </c>
      <c r="T2095" s="391" t="str">
        <f>IFERROR(VLOOKUP(AD2087,Marks,69,0),"")</f>
        <v/>
      </c>
      <c r="U2095" s="117" t="str">
        <f>IFERROR(VLOOKUP(AD2087,Marks,70,0),"")</f>
        <v/>
      </c>
      <c r="V2095" s="391" t="str">
        <f>IFERROR(VLOOKUP(AD2087,Marks,71,0),"")</f>
        <v/>
      </c>
      <c r="W2095" s="391" t="str">
        <f>IFERROR(VLOOKUP(AD2087,Marks,72,0),"")</f>
        <v/>
      </c>
      <c r="X2095" s="391" t="str">
        <f>IFERROR(VLOOKUP(AD2087,Marks,73,0),"")</f>
        <v/>
      </c>
      <c r="Y2095" s="117" t="str">
        <f>IFERROR(VLOOKUP(AD2087,Marks,74,0),"")</f>
        <v/>
      </c>
      <c r="Z2095" s="119">
        <f>IFERROR(VLOOKUP(AD2087,Marks,75,0),"")</f>
        <v>0</v>
      </c>
      <c r="AA2095" s="391" t="str">
        <f>IFERROR(VLOOKUP(AD2087,Marks,76,0),"")</f>
        <v/>
      </c>
      <c r="AB2095" s="391" t="str">
        <f>IFERROR(VLOOKUP(AD2087,Marks,77,0),"")</f>
        <v/>
      </c>
      <c r="AC2095" s="391" t="str">
        <f>IFERROR(VLOOKUP(AD2087,Marks,78,0),"")</f>
        <v/>
      </c>
      <c r="AD2095" s="117" t="str">
        <f>IFERROR(VLOOKUP(AD2087,Marks,79,0),"")</f>
        <v/>
      </c>
      <c r="AE2095" s="119" t="str">
        <f>IFERROR(VLOOKUP(AD2087,Marks,80,0),"")</f>
        <v/>
      </c>
      <c r="AF2095" s="323" t="str">
        <f>IFERROR(VLOOKUP(AD2087,Marks,86,0),"")</f>
        <v/>
      </c>
    </row>
    <row r="2096" spans="1:32" ht="25.5" customHeight="1">
      <c r="A2096" s="166" t="str">
        <f>IF(N2087="","",A2095+1)</f>
        <v/>
      </c>
      <c r="B2096" s="392" t="s">
        <v>215</v>
      </c>
      <c r="C2096" s="120" t="str">
        <f>IF(AND(C2092="",C2093="",C2094="",C2095=""),"",IF(OR(C2084=1,C2084=2),SUM(C2092:C2094),SUM(C2092:C2095)))</f>
        <v/>
      </c>
      <c r="D2096" s="120" t="str">
        <f>IF(AND(D2092="",D2093="",D2094="",D2095=""),"",IF(OR(C2084=1,C2084=2),SUM(D2092:D2094),SUM(D2092:D2095)))</f>
        <v/>
      </c>
      <c r="E2096" s="120" t="str">
        <f>IF(AND(E2092="",E2093="",E2094="",E2095=""),"",IF(OR(C2084=1,C2084=2),SUM(E2092:E2094),SUM(E2092:E2095)))</f>
        <v/>
      </c>
      <c r="F2096" s="120" t="str">
        <f>IF(AND(F2092="",F2093="",F2094="",F2095=""),"",IF(OR(C2084=1,C2084=2),SUM(F2092:F2094),SUM(F2092:F2095)))</f>
        <v/>
      </c>
      <c r="G2096" s="120" t="str">
        <f>IF(AND(G2092="",G2093="",G2094="",G2095=""),"",IF(OR(C2084=1,C2084=2),SUM(G2092:G2094),SUM(G2092:G2095)))</f>
        <v/>
      </c>
      <c r="H2096" s="120" t="str">
        <f>IF(AND(H2092="",H2093="",H2094="",H2095=""),"",IF(OR(C2084=1,C2084=2),SUM(H2092:H2094),SUM(H2092:H2095)))</f>
        <v/>
      </c>
      <c r="I2096" s="120" t="str">
        <f>IF(AND(I2092="",I2093="",I2094="",I2095=""),"",IF(OR(C2084=1,C2084=2),SUM(I2092:I2094),SUM(I2092:I2095)))</f>
        <v/>
      </c>
      <c r="J2096" s="120">
        <f>IF(AND(J2092="",J2093="",J2094="",J2095=""),"",IF(OR(C2084=1,C2084=2),SUM(J2092:J2094),SUM(J2092:J2095)))</f>
        <v>0</v>
      </c>
      <c r="K2096" s="120" t="str">
        <f>IF(AND(K2092="",K2093="",K2094="",K2095=""),"",IF(OR(C2084=1,C2084=2),SUM(K2092:K2094),SUM(K2092:K2095)))</f>
        <v/>
      </c>
      <c r="L2096" s="120" t="str">
        <f>IF(AND(L2092="",L2093="",L2094="",L2095=""),"",IF(OR(C2084=1,C2084=2),SUM(L2092:L2094),SUM(L2092:L2095)))</f>
        <v/>
      </c>
      <c r="M2096" s="120" t="str">
        <f>IF(AND(M2092="",M2093="",M2094="",M2095=""),"",IF(OR(C2084=1,C2084=2),SUM(M2092:M2094),SUM(M2092:M2095)))</f>
        <v/>
      </c>
      <c r="N2096" s="120" t="str">
        <f>IF(AND(N2092="",N2093="",N2094="",N2095=""),"",IF(OR(C2084=1,C2084=2),SUM(N2092:N2094),SUM(N2092:N2095)))</f>
        <v/>
      </c>
      <c r="O2096" s="120" t="str">
        <f>IF(AND(O2092="",O2093="",O2094="",O2095=""),"",IF(OR(C2084=1,C2084=2),SUM(O2092:O2094),SUM(O2092:O2095)))</f>
        <v/>
      </c>
      <c r="P2096" s="326" t="str">
        <f>IF(OR(N2087="",E2085="",O2096=""),"",IF(O2096&gt;=81%*P2091,"A",IF(O2096&gt;=61%*P2091,"B",IF(O2096&gt;=41%*P2091,"C",IF(O2096&gt;=21%*P2091,"D","E")))))</f>
        <v/>
      </c>
      <c r="Q2096" s="770"/>
      <c r="R2096" s="392" t="s">
        <v>215</v>
      </c>
      <c r="S2096" s="120" t="str">
        <f>IF(AND(S2092="",S2093="",S2094="",S2095=""),"",IF(OR(S2084=1,S2084=2),SUM(S2092:S2094),SUM(S2092:S2095)))</f>
        <v/>
      </c>
      <c r="T2096" s="120" t="str">
        <f>IF(AND(T2092="",T2093="",T2094="",T2095=""),"",IF(OR(S2084=1,S2084=2),SUM(T2092:T2094),SUM(T2092:T2095)))</f>
        <v/>
      </c>
      <c r="U2096" s="120" t="str">
        <f>IF(AND(U2092="",U2093="",U2094="",U2095=""),"",IF(OR(S2084=1,S2084=2),SUM(U2092:U2094),SUM(U2092:U2095)))</f>
        <v/>
      </c>
      <c r="V2096" s="120" t="str">
        <f>IF(AND(V2092="",V2093="",V2094="",V2095=""),"",IF(OR(S2084=1,S2084=2),SUM(V2092:V2094),SUM(V2092:V2095)))</f>
        <v/>
      </c>
      <c r="W2096" s="120" t="str">
        <f>IF(AND(W2092="",W2093="",W2094="",W2095=""),"",IF(OR(S2084=1,S2084=2),SUM(W2092:W2094),SUM(W2092:W2095)))</f>
        <v/>
      </c>
      <c r="X2096" s="120" t="str">
        <f>IF(AND(X2092="",X2093="",X2094="",X2095=""),"",IF(OR(S2084=1,S2084=2),SUM(X2092:X2094),SUM(X2092:X2095)))</f>
        <v/>
      </c>
      <c r="Y2096" s="120" t="str">
        <f>IF(AND(Y2092="",Y2093="",Y2094="",Y2095=""),"",IF(OR(S2084=1,S2084=2),SUM(Y2092:Y2094),SUM(Y2092:Y2095)))</f>
        <v/>
      </c>
      <c r="Z2096" s="120">
        <f>IF(AND(Z2092="",Z2093="",Z2094="",Z2095=""),"",IF(OR(S2084=1,S2084=2),SUM(Z2092:Z2094),SUM(Z2092:Z2095)))</f>
        <v>0</v>
      </c>
      <c r="AA2096" s="120" t="str">
        <f>IF(AND(AA2092="",AA2093="",AA2094="",AA2095=""),"",IF(OR(S2084=1,S2084=2),SUM(AA2092:AA2094),SUM(AA2092:AA2095)))</f>
        <v/>
      </c>
      <c r="AB2096" s="120" t="str">
        <f>IF(AND(AB2092="",AB2093="",AB2094="",AB2095=""),"",IF(OR(S2084=1,S2084=2),SUM(AB2092:AB2094),SUM(AB2092:AB2095)))</f>
        <v/>
      </c>
      <c r="AC2096" s="120" t="str">
        <f>IF(AND(AC2092="",AC2093="",AC2094="",AC2095=""),"",IF(OR(S2084=1,S2084=2),SUM(AC2092:AC2094),SUM(AC2092:AC2095)))</f>
        <v/>
      </c>
      <c r="AD2096" s="120" t="str">
        <f>IF(AND(AD2092="",AD2093="",AD2094="",AD2095=""),"",IF(OR(S2084=1,S2084=2),SUM(AD2092:AD2094),SUM(AD2092:AD2095)))</f>
        <v/>
      </c>
      <c r="AE2096" s="120" t="str">
        <f>IF(AND(AE2092="",AE2093="",AE2094="",AE2095=""),"",IF(OR(S2084=1,S2084=2),SUM(AE2092:AE2094),SUM(AE2092:AE2095)))</f>
        <v/>
      </c>
      <c r="AF2096" s="326" t="str">
        <f>IF(OR(AD2087="",U2085="",AE2096=""),"",IF(AE2096&gt;=81%*AF2091,"A",IF(AE2096&gt;=61%*AF2091,"B",IF(AE2096&gt;=41%*AF2091,"C",IF(AE2096&gt;=21%*AF2091,"D","E")))))</f>
        <v/>
      </c>
    </row>
    <row r="2097" spans="1:32" ht="9" customHeight="1">
      <c r="A2097" s="166" t="str">
        <f>IF(N2087="","",A2096+1)</f>
        <v/>
      </c>
      <c r="B2097" s="737"/>
      <c r="C2097" s="737"/>
      <c r="D2097" s="737"/>
      <c r="E2097" s="737"/>
      <c r="F2097" s="737"/>
      <c r="G2097" s="737"/>
      <c r="H2097" s="737"/>
      <c r="I2097" s="737"/>
      <c r="J2097" s="737"/>
      <c r="K2097" s="737"/>
      <c r="L2097" s="737"/>
      <c r="M2097" s="737"/>
      <c r="N2097" s="737"/>
      <c r="O2097" s="737"/>
      <c r="P2097" s="737"/>
      <c r="Q2097" s="770"/>
      <c r="R2097" s="737"/>
      <c r="S2097" s="737"/>
      <c r="T2097" s="737"/>
      <c r="U2097" s="737"/>
      <c r="V2097" s="737"/>
      <c r="W2097" s="737"/>
      <c r="X2097" s="737"/>
      <c r="Y2097" s="737"/>
      <c r="Z2097" s="737"/>
      <c r="AA2097" s="737"/>
      <c r="AB2097" s="737"/>
      <c r="AC2097" s="737"/>
      <c r="AD2097" s="737"/>
      <c r="AE2097" s="737"/>
      <c r="AF2097" s="737"/>
    </row>
    <row r="2098" spans="1:32" ht="22.5" customHeight="1">
      <c r="A2098" s="166" t="str">
        <f>IF(N2087="","",A2097+1)</f>
        <v/>
      </c>
      <c r="B2098" s="738" t="s">
        <v>213</v>
      </c>
      <c r="C2098" s="738"/>
      <c r="D2098" s="739" t="s">
        <v>229</v>
      </c>
      <c r="E2098" s="740"/>
      <c r="F2098" s="393" t="s">
        <v>186</v>
      </c>
      <c r="G2098" s="738" t="s">
        <v>213</v>
      </c>
      <c r="H2098" s="738"/>
      <c r="I2098" s="739" t="s">
        <v>229</v>
      </c>
      <c r="J2098" s="740"/>
      <c r="K2098" s="393" t="s">
        <v>186</v>
      </c>
      <c r="L2098" s="738" t="s">
        <v>213</v>
      </c>
      <c r="M2098" s="738"/>
      <c r="N2098" s="739" t="s">
        <v>229</v>
      </c>
      <c r="O2098" s="740"/>
      <c r="P2098" s="393" t="s">
        <v>186</v>
      </c>
      <c r="Q2098" s="770"/>
      <c r="R2098" s="738" t="s">
        <v>213</v>
      </c>
      <c r="S2098" s="738"/>
      <c r="T2098" s="739" t="s">
        <v>229</v>
      </c>
      <c r="U2098" s="740"/>
      <c r="V2098" s="393" t="s">
        <v>186</v>
      </c>
      <c r="W2098" s="738" t="s">
        <v>213</v>
      </c>
      <c r="X2098" s="738"/>
      <c r="Y2098" s="739" t="s">
        <v>229</v>
      </c>
      <c r="Z2098" s="740"/>
      <c r="AA2098" s="393" t="s">
        <v>186</v>
      </c>
      <c r="AB2098" s="738" t="s">
        <v>213</v>
      </c>
      <c r="AC2098" s="738"/>
      <c r="AD2098" s="739" t="s">
        <v>229</v>
      </c>
      <c r="AE2098" s="740"/>
      <c r="AF2098" s="393" t="s">
        <v>186</v>
      </c>
    </row>
    <row r="2099" spans="1:32" ht="21.75" customHeight="1">
      <c r="A2099" s="166" t="str">
        <f>IF(N2087="","",A2098+1)</f>
        <v/>
      </c>
      <c r="B2099" s="741" t="s">
        <v>221</v>
      </c>
      <c r="C2099" s="742"/>
      <c r="D2099" s="742"/>
      <c r="E2099" s="119" t="str">
        <f>IFERROR(VLOOKUP(N2087,Marks,90,0),"")</f>
        <v/>
      </c>
      <c r="F2099" s="130" t="str">
        <f>IFERROR(VLOOKUP(N2087,Marks,94,0),"")</f>
        <v/>
      </c>
      <c r="G2099" s="741" t="s">
        <v>192</v>
      </c>
      <c r="H2099" s="742"/>
      <c r="I2099" s="742"/>
      <c r="J2099" s="119" t="str">
        <f>IFERROR(VLOOKUP(N2087,Marks,98,0),"")</f>
        <v/>
      </c>
      <c r="K2099" s="130" t="str">
        <f>IFERROR(VLOOKUP(N2087,Marks,102,0),"")</f>
        <v/>
      </c>
      <c r="L2099" s="743" t="s">
        <v>193</v>
      </c>
      <c r="M2099" s="744"/>
      <c r="N2099" s="744"/>
      <c r="O2099" s="119" t="str">
        <f>IFERROR(VLOOKUP(N2087,Marks,106,0),"")</f>
        <v/>
      </c>
      <c r="P2099" s="130" t="str">
        <f>IFERROR(VLOOKUP(N2087,Marks,110,0),"")</f>
        <v/>
      </c>
      <c r="Q2099" s="770"/>
      <c r="R2099" s="740" t="s">
        <v>221</v>
      </c>
      <c r="S2099" s="740"/>
      <c r="T2099" s="740"/>
      <c r="U2099" s="119" t="str">
        <f>IFERROR(VLOOKUP(AD2087,Marks,90,0),"")</f>
        <v/>
      </c>
      <c r="V2099" s="130" t="str">
        <f>IFERROR(VLOOKUP(AD2087,Marks,94,0),"")</f>
        <v/>
      </c>
      <c r="W2099" s="740" t="s">
        <v>192</v>
      </c>
      <c r="X2099" s="740"/>
      <c r="Y2099" s="740"/>
      <c r="Z2099" s="119" t="str">
        <f>IFERROR(VLOOKUP(AD2087,Marks,98,0),"")</f>
        <v/>
      </c>
      <c r="AA2099" s="130" t="str">
        <f>IFERROR(VLOOKUP(AD2087,Marks,102,0),"")</f>
        <v/>
      </c>
      <c r="AB2099" s="745" t="s">
        <v>193</v>
      </c>
      <c r="AC2099" s="745"/>
      <c r="AD2099" s="745"/>
      <c r="AE2099" s="119" t="str">
        <f>IFERROR(VLOOKUP(AD2087,Marks,106,0),"")</f>
        <v/>
      </c>
      <c r="AF2099" s="130" t="str">
        <f>IFERROR(VLOOKUP(AD2087,Marks,110,0),"")</f>
        <v/>
      </c>
    </row>
    <row r="2100" spans="1:32" ht="21" customHeight="1">
      <c r="A2100" s="166" t="str">
        <f>IF(N2087="","",A2099+1)</f>
        <v/>
      </c>
      <c r="B2100" s="732" t="s">
        <v>216</v>
      </c>
      <c r="C2100" s="732"/>
      <c r="D2100" s="732"/>
      <c r="E2100" s="746" t="str">
        <f>IFERROR(VLOOKUP(N2087,Marks,116,0),"")</f>
        <v/>
      </c>
      <c r="F2100" s="746"/>
      <c r="G2100" s="746"/>
      <c r="H2100" s="746"/>
      <c r="I2100" s="732" t="s">
        <v>217</v>
      </c>
      <c r="J2100" s="732"/>
      <c r="K2100" s="732"/>
      <c r="L2100" s="732"/>
      <c r="M2100" s="747" t="str">
        <f>IFERROR(VLOOKUP(N2087,Marks,117,0),"")</f>
        <v/>
      </c>
      <c r="N2100" s="747"/>
      <c r="O2100" s="747"/>
      <c r="P2100" s="747"/>
      <c r="Q2100" s="770"/>
      <c r="R2100" s="732" t="s">
        <v>216</v>
      </c>
      <c r="S2100" s="732"/>
      <c r="T2100" s="732"/>
      <c r="U2100" s="746" t="str">
        <f>IFERROR(VLOOKUP(AD2087,Marks,116,0),"")</f>
        <v/>
      </c>
      <c r="V2100" s="746"/>
      <c r="W2100" s="746"/>
      <c r="X2100" s="746"/>
      <c r="Y2100" s="732" t="s">
        <v>217</v>
      </c>
      <c r="Z2100" s="732"/>
      <c r="AA2100" s="732"/>
      <c r="AB2100" s="732"/>
      <c r="AC2100" s="747" t="str">
        <f>IFERROR(VLOOKUP(AD2087,Marks,117,0),"")</f>
        <v/>
      </c>
      <c r="AD2100" s="747"/>
      <c r="AE2100" s="747"/>
      <c r="AF2100" s="747"/>
    </row>
    <row r="2101" spans="1:32" ht="21" customHeight="1">
      <c r="A2101" s="166" t="str">
        <f>IF(N2087="","",A2100+1)</f>
        <v/>
      </c>
      <c r="B2101" s="732" t="s">
        <v>218</v>
      </c>
      <c r="C2101" s="732"/>
      <c r="D2101" s="732"/>
      <c r="E2101" s="774" t="str">
        <f>IFERROR(VLOOKUP(N2087,Marks,115,0),"")</f>
        <v/>
      </c>
      <c r="F2101" s="774"/>
      <c r="G2101" s="774"/>
      <c r="H2101" s="774"/>
      <c r="I2101" s="732" t="s">
        <v>219</v>
      </c>
      <c r="J2101" s="732"/>
      <c r="K2101" s="732"/>
      <c r="L2101" s="732"/>
      <c r="M2101" s="733" t="str">
        <f>IFERROR(VLOOKUP(N2087,Marks,112,0),"")</f>
        <v/>
      </c>
      <c r="N2101" s="733"/>
      <c r="O2101" s="733"/>
      <c r="P2101" s="733"/>
      <c r="Q2101" s="770"/>
      <c r="R2101" s="732" t="s">
        <v>218</v>
      </c>
      <c r="S2101" s="732"/>
      <c r="T2101" s="732"/>
      <c r="U2101" s="774" t="str">
        <f>IFERROR(VLOOKUP(AD2087,Marks,115,0),"")</f>
        <v/>
      </c>
      <c r="V2101" s="774"/>
      <c r="W2101" s="774"/>
      <c r="X2101" s="774"/>
      <c r="Y2101" s="732" t="s">
        <v>219</v>
      </c>
      <c r="Z2101" s="732"/>
      <c r="AA2101" s="732"/>
      <c r="AB2101" s="732"/>
      <c r="AC2101" s="733" t="str">
        <f>IFERROR(VLOOKUP(AD2087,Marks,112,0),"")</f>
        <v/>
      </c>
      <c r="AD2101" s="733"/>
      <c r="AE2101" s="733"/>
      <c r="AF2101" s="733"/>
    </row>
    <row r="2102" spans="1:32" ht="21" customHeight="1">
      <c r="A2102" s="166" t="str">
        <f>IF(N2087="","",A2101+1)</f>
        <v/>
      </c>
      <c r="B2102" s="732" t="s">
        <v>220</v>
      </c>
      <c r="C2102" s="732"/>
      <c r="D2102" s="732"/>
      <c r="E2102" s="324" t="str">
        <f>IFERROR(VLOOKUP(N2087,Marks,113,0),"")</f>
        <v/>
      </c>
      <c r="F2102" s="325" t="s">
        <v>341</v>
      </c>
      <c r="G2102" s="734" t="str">
        <f>IF(OR(N2087="",E2085="",O2096=""),"",IF(O2096&gt;=81%*P2091,"A",IF(O2096&gt;=61%*P2091,"B",IF(O2096&gt;=41%*P2091,"C",IF(O2096&gt;=21%*P2091,"D","E")))))</f>
        <v/>
      </c>
      <c r="H2102" s="734"/>
      <c r="I2102" s="732" t="s">
        <v>222</v>
      </c>
      <c r="J2102" s="732"/>
      <c r="K2102" s="732"/>
      <c r="L2102" s="732"/>
      <c r="M2102" s="769" t="str">
        <f>IFERROR(VLOOKUP(N2087,Marks,114,0),"")</f>
        <v/>
      </c>
      <c r="N2102" s="769"/>
      <c r="O2102" s="769"/>
      <c r="P2102" s="769"/>
      <c r="Q2102" s="770"/>
      <c r="R2102" s="732" t="s">
        <v>220</v>
      </c>
      <c r="S2102" s="732"/>
      <c r="T2102" s="732"/>
      <c r="U2102" s="324" t="str">
        <f>IFERROR(VLOOKUP(AD2087,Marks,113,0),"")</f>
        <v/>
      </c>
      <c r="V2102" s="325" t="s">
        <v>341</v>
      </c>
      <c r="W2102" s="734" t="str">
        <f>IF(OR(AD2087="",U2085="",AE2096=""),"",IF(AE2096&gt;=81%*AF2091,"A",IF(AE2096&gt;=61%*AF2091,"B",IF(AE2096&gt;=41%*AF2091,"C",IF(AE2096&gt;=21%*AF2091,"D","E")))))</f>
        <v/>
      </c>
      <c r="X2102" s="734"/>
      <c r="Y2102" s="732" t="s">
        <v>222</v>
      </c>
      <c r="Z2102" s="732"/>
      <c r="AA2102" s="732"/>
      <c r="AB2102" s="732"/>
      <c r="AC2102" s="769" t="str">
        <f>IFERROR(VLOOKUP(AD2087,Marks,114,0),"")</f>
        <v/>
      </c>
      <c r="AD2102" s="769"/>
      <c r="AE2102" s="769"/>
      <c r="AF2102" s="769"/>
    </row>
    <row r="2103" spans="1:32" ht="21" customHeight="1">
      <c r="A2103" s="166" t="str">
        <f>IF(N2087="","",A2102+1)</f>
        <v/>
      </c>
      <c r="B2103" s="768" t="s">
        <v>228</v>
      </c>
      <c r="C2103" s="768"/>
      <c r="D2103" s="768"/>
      <c r="E2103" s="735">
        <f>'Master sheet'!$C$10</f>
        <v>44697</v>
      </c>
      <c r="F2103" s="735"/>
      <c r="G2103" s="735"/>
      <c r="H2103" s="318"/>
      <c r="I2103" s="121"/>
      <c r="J2103" s="121"/>
      <c r="K2103" s="76"/>
      <c r="L2103" s="121"/>
      <c r="M2103" s="121"/>
      <c r="N2103" s="121"/>
      <c r="O2103" s="121"/>
      <c r="P2103" s="121"/>
      <c r="Q2103" s="770"/>
      <c r="R2103" s="768" t="s">
        <v>228</v>
      </c>
      <c r="S2103" s="768"/>
      <c r="T2103" s="768"/>
      <c r="U2103" s="735">
        <f>'Master sheet'!$C$10</f>
        <v>44697</v>
      </c>
      <c r="V2103" s="735"/>
      <c r="W2103" s="735"/>
      <c r="X2103" s="121"/>
      <c r="Y2103" s="121"/>
      <c r="Z2103" s="121"/>
      <c r="AA2103" s="76"/>
      <c r="AB2103" s="121"/>
      <c r="AC2103" s="121"/>
      <c r="AD2103" s="121"/>
      <c r="AE2103" s="121"/>
      <c r="AF2103" s="121"/>
    </row>
    <row r="2104" spans="1:32" ht="43.5" customHeight="1">
      <c r="A2104" s="166" t="str">
        <f>IF(N2087="","",A2103+1)</f>
        <v/>
      </c>
      <c r="B2104" s="755" t="str">
        <f>IF(AND(C2084=1),CONCATENATE("( ",UPPER('Master sheet'!$F$10)," )"),IF(AND(C2084=2),CONCATENATE("( ",UPPER('Master sheet'!$F$18)," )"),IF(AND(C2084=3),CONCATENATE("( ",UPPER('Master sheet'!$J$10)," )"),IF(AND(C2084=4),CONCATENATE("( ",UPPER('Master sheet'!$J$18)," )"),""))))</f>
        <v/>
      </c>
      <c r="C2104" s="755"/>
      <c r="D2104" s="755"/>
      <c r="E2104" s="755"/>
      <c r="F2104" s="756" t="str">
        <f>IF(AND(N2087=""),"",CONCATENATE("(",'Master sheet'!$C$14," )"))</f>
        <v/>
      </c>
      <c r="G2104" s="756"/>
      <c r="H2104" s="756"/>
      <c r="I2104" s="756"/>
      <c r="J2104" s="756"/>
      <c r="K2104" s="756" t="str">
        <f>IF(AND(N2087=""),"",CONCATENATE("(",'Master sheet'!$C$12," )"))</f>
        <v/>
      </c>
      <c r="L2104" s="756"/>
      <c r="M2104" s="756"/>
      <c r="N2104" s="756"/>
      <c r="O2104" s="756"/>
      <c r="P2104" s="756"/>
      <c r="Q2104" s="770"/>
      <c r="R2104" s="755" t="str">
        <f>IF(AND(S2084=1),CONCATENATE("( ",UPPER('Master sheet'!$F$10)," )"),IF(AND(S2084=2),CONCATENATE("( ",UPPER('Master sheet'!$F$18)," )"),IF(AND(S2084=3),CONCATENATE("( ",UPPER('Master sheet'!$J$10)," )"),IF(AND(S2084=4),CONCATENATE("( ",UPPER('Master sheet'!$J$18)," )"),""))))</f>
        <v/>
      </c>
      <c r="S2104" s="755"/>
      <c r="T2104" s="755"/>
      <c r="U2104" s="755"/>
      <c r="V2104" s="756" t="str">
        <f>IF(AND(AD2087=""),"",CONCATENATE("(",'Master sheet'!$C$14," )"))</f>
        <v/>
      </c>
      <c r="W2104" s="756"/>
      <c r="X2104" s="756"/>
      <c r="Y2104" s="756"/>
      <c r="Z2104" s="756"/>
      <c r="AA2104" s="756" t="str">
        <f>IF(AND(AD2087=""),"",CONCATENATE("(",'Master sheet'!$C$12," )"))</f>
        <v/>
      </c>
      <c r="AB2104" s="756"/>
      <c r="AC2104" s="756"/>
      <c r="AD2104" s="756"/>
      <c r="AE2104" s="756"/>
      <c r="AF2104" s="756"/>
    </row>
    <row r="2105" spans="1:32" ht="21.75" customHeight="1">
      <c r="A2105" s="166" t="str">
        <f>IF(N2087="","",A2104+1)</f>
        <v/>
      </c>
      <c r="B2105" s="757" t="s">
        <v>223</v>
      </c>
      <c r="C2105" s="757"/>
      <c r="D2105" s="757"/>
      <c r="E2105" s="757"/>
      <c r="F2105" s="758" t="s">
        <v>224</v>
      </c>
      <c r="G2105" s="758"/>
      <c r="H2105" s="758"/>
      <c r="I2105" s="758"/>
      <c r="J2105" s="758"/>
      <c r="K2105" s="757" t="s">
        <v>225</v>
      </c>
      <c r="L2105" s="757"/>
      <c r="M2105" s="757"/>
      <c r="N2105" s="757"/>
      <c r="O2105" s="757"/>
      <c r="P2105" s="757"/>
      <c r="Q2105" s="770"/>
      <c r="R2105" s="757" t="s">
        <v>223</v>
      </c>
      <c r="S2105" s="757"/>
      <c r="T2105" s="757"/>
      <c r="U2105" s="757"/>
      <c r="V2105" s="758" t="s">
        <v>224</v>
      </c>
      <c r="W2105" s="758"/>
      <c r="X2105" s="758"/>
      <c r="Y2105" s="758"/>
      <c r="Z2105" s="758"/>
      <c r="AA2105" s="757" t="s">
        <v>225</v>
      </c>
      <c r="AB2105" s="757"/>
      <c r="AC2105" s="757"/>
      <c r="AD2105" s="757"/>
      <c r="AE2105" s="757"/>
      <c r="AF2105" s="757"/>
    </row>
    <row r="2107" spans="1:32" ht="21.9" customHeight="1">
      <c r="A2107" s="165" t="str">
        <f>IF(N2113="","",1)</f>
        <v/>
      </c>
      <c r="B2107" s="759" t="s">
        <v>203</v>
      </c>
      <c r="C2107" s="759"/>
      <c r="D2107" s="759"/>
      <c r="E2107" s="759"/>
      <c r="F2107" s="759"/>
      <c r="G2107" s="759"/>
      <c r="H2107" s="759"/>
      <c r="I2107" s="759"/>
      <c r="J2107" s="759"/>
      <c r="K2107" s="759"/>
      <c r="L2107" s="759"/>
      <c r="M2107" s="759"/>
      <c r="N2107" s="759"/>
      <c r="O2107" s="759"/>
      <c r="P2107" s="759"/>
      <c r="Q2107" s="770" t="s">
        <v>249</v>
      </c>
      <c r="R2107" s="759" t="s">
        <v>203</v>
      </c>
      <c r="S2107" s="759"/>
      <c r="T2107" s="759"/>
      <c r="U2107" s="759"/>
      <c r="V2107" s="759"/>
      <c r="W2107" s="759"/>
      <c r="X2107" s="759"/>
      <c r="Y2107" s="759"/>
      <c r="Z2107" s="759"/>
      <c r="AA2107" s="759"/>
      <c r="AB2107" s="759"/>
      <c r="AC2107" s="759"/>
      <c r="AD2107" s="759"/>
      <c r="AE2107" s="759"/>
      <c r="AF2107" s="759"/>
    </row>
    <row r="2108" spans="1:32" ht="21.9" customHeight="1">
      <c r="A2108" s="166" t="str">
        <f>IF(N2113="","",A2107+1)</f>
        <v/>
      </c>
      <c r="B2108" s="771" t="s">
        <v>204</v>
      </c>
      <c r="C2108" s="771"/>
      <c r="D2108" s="771"/>
      <c r="E2108" s="771"/>
      <c r="F2108" s="771"/>
      <c r="G2108" s="771"/>
      <c r="H2108" s="771"/>
      <c r="I2108" s="771"/>
      <c r="J2108" s="771"/>
      <c r="K2108" s="771"/>
      <c r="L2108" s="771"/>
      <c r="M2108" s="771"/>
      <c r="N2108" s="771"/>
      <c r="O2108" s="771"/>
      <c r="P2108" s="771"/>
      <c r="Q2108" s="770"/>
      <c r="R2108" s="771" t="s">
        <v>204</v>
      </c>
      <c r="S2108" s="771"/>
      <c r="T2108" s="771"/>
      <c r="U2108" s="771"/>
      <c r="V2108" s="771"/>
      <c r="W2108" s="771"/>
      <c r="X2108" s="771"/>
      <c r="Y2108" s="771"/>
      <c r="Z2108" s="771"/>
      <c r="AA2108" s="771"/>
      <c r="AB2108" s="771"/>
      <c r="AC2108" s="771"/>
      <c r="AD2108" s="771"/>
      <c r="AE2108" s="771"/>
      <c r="AF2108" s="771"/>
    </row>
    <row r="2109" spans="1:32" ht="21.9" customHeight="1">
      <c r="A2109" s="166" t="str">
        <f>IF(N2113="","",A2108+1)</f>
        <v/>
      </c>
      <c r="B2109" s="772" t="s">
        <v>168</v>
      </c>
      <c r="C2109" s="772"/>
      <c r="D2109" s="772"/>
      <c r="E2109" s="773" t="str">
        <f>IF(AND(N2113=""),"",'Result Sheet'!$F$2)</f>
        <v/>
      </c>
      <c r="F2109" s="773"/>
      <c r="G2109" s="773"/>
      <c r="H2109" s="773"/>
      <c r="I2109" s="773"/>
      <c r="J2109" s="773"/>
      <c r="K2109" s="773"/>
      <c r="L2109" s="773"/>
      <c r="M2109" s="773"/>
      <c r="N2109" s="773"/>
      <c r="O2109" s="773"/>
      <c r="P2109" s="773"/>
      <c r="Q2109" s="770"/>
      <c r="R2109" s="772" t="s">
        <v>168</v>
      </c>
      <c r="S2109" s="772"/>
      <c r="T2109" s="772"/>
      <c r="U2109" s="773" t="str">
        <f>IF(AND(AD2113=""),"",'Result Sheet'!$F$2)</f>
        <v/>
      </c>
      <c r="V2109" s="773"/>
      <c r="W2109" s="773"/>
      <c r="X2109" s="773"/>
      <c r="Y2109" s="773"/>
      <c r="Z2109" s="773"/>
      <c r="AA2109" s="773"/>
      <c r="AB2109" s="773"/>
      <c r="AC2109" s="773"/>
      <c r="AD2109" s="773"/>
      <c r="AE2109" s="773"/>
      <c r="AF2109" s="773"/>
    </row>
    <row r="2110" spans="1:32" ht="21.9" customHeight="1">
      <c r="A2110" s="166" t="str">
        <f>IF(N2113="","",A2109+1)</f>
        <v/>
      </c>
      <c r="B2110" s="164" t="s">
        <v>169</v>
      </c>
      <c r="C2110" s="748" t="str">
        <f>IFERROR(VLOOKUP(N2113,Marks,2,0),"")</f>
        <v/>
      </c>
      <c r="D2110" s="748"/>
      <c r="E2110" s="766" t="s">
        <v>212</v>
      </c>
      <c r="F2110" s="766"/>
      <c r="G2110" s="766"/>
      <c r="H2110" s="748" t="str">
        <f>IFERROR(VLOOKUP(N2113,Marks,3,0),"")</f>
        <v/>
      </c>
      <c r="I2110" s="748"/>
      <c r="J2110" s="749" t="s">
        <v>205</v>
      </c>
      <c r="K2110" s="749"/>
      <c r="L2110" s="749"/>
      <c r="M2110" s="749"/>
      <c r="N2110" s="750" t="str">
        <f>IF(AND(N2113=""),"",'Marks Entry 1st'!$I$2)</f>
        <v/>
      </c>
      <c r="O2110" s="750"/>
      <c r="P2110" s="750"/>
      <c r="Q2110" s="770"/>
      <c r="R2110" s="164" t="s">
        <v>169</v>
      </c>
      <c r="S2110" s="748" t="str">
        <f>IFERROR(VLOOKUP(AD2113,Marks,2,0),"")</f>
        <v/>
      </c>
      <c r="T2110" s="748"/>
      <c r="U2110" s="766" t="s">
        <v>212</v>
      </c>
      <c r="V2110" s="766"/>
      <c r="W2110" s="766"/>
      <c r="X2110" s="748" t="str">
        <f>IFERROR(VLOOKUP(AD2113,Marks,3,0),"")</f>
        <v/>
      </c>
      <c r="Y2110" s="748"/>
      <c r="Z2110" s="749" t="s">
        <v>205</v>
      </c>
      <c r="AA2110" s="749"/>
      <c r="AB2110" s="749"/>
      <c r="AC2110" s="749"/>
      <c r="AD2110" s="750" t="str">
        <f>IF(AND(AD2113=""),"",'Marks Entry 1st'!$I$2)</f>
        <v/>
      </c>
      <c r="AE2110" s="750"/>
      <c r="AF2110" s="750"/>
    </row>
    <row r="2111" spans="1:32" ht="21.9" customHeight="1">
      <c r="A2111" s="166" t="str">
        <f>IF(N2113="","",A2110+1)</f>
        <v/>
      </c>
      <c r="B2111" s="751" t="s">
        <v>206</v>
      </c>
      <c r="C2111" s="751"/>
      <c r="D2111" s="751"/>
      <c r="E2111" s="752" t="str">
        <f>IFERROR(VLOOKUP(N2113,Marks,6,0),"")</f>
        <v/>
      </c>
      <c r="F2111" s="752"/>
      <c r="G2111" s="752"/>
      <c r="H2111" s="752"/>
      <c r="I2111" s="752"/>
      <c r="J2111" s="753" t="s">
        <v>209</v>
      </c>
      <c r="K2111" s="753"/>
      <c r="L2111" s="753"/>
      <c r="M2111" s="753"/>
      <c r="N2111" s="754" t="str">
        <f>IFERROR(VLOOKUP(N2113,Marks,5,0),"")</f>
        <v/>
      </c>
      <c r="O2111" s="754"/>
      <c r="P2111" s="754"/>
      <c r="Q2111" s="770"/>
      <c r="R2111" s="751" t="s">
        <v>206</v>
      </c>
      <c r="S2111" s="751"/>
      <c r="T2111" s="751"/>
      <c r="U2111" s="752" t="str">
        <f>IFERROR(VLOOKUP(AD2113,Marks,6,0),"")</f>
        <v/>
      </c>
      <c r="V2111" s="752"/>
      <c r="W2111" s="752"/>
      <c r="X2111" s="752"/>
      <c r="Y2111" s="752"/>
      <c r="Z2111" s="753" t="s">
        <v>209</v>
      </c>
      <c r="AA2111" s="753"/>
      <c r="AB2111" s="753"/>
      <c r="AC2111" s="753"/>
      <c r="AD2111" s="754" t="str">
        <f>IFERROR(VLOOKUP(AD2113,Marks,5,0),"")</f>
        <v/>
      </c>
      <c r="AE2111" s="754"/>
      <c r="AF2111" s="754"/>
    </row>
    <row r="2112" spans="1:32" ht="21.9" customHeight="1">
      <c r="A2112" s="166" t="str">
        <f>IF(N2113="","",A2111+1)</f>
        <v/>
      </c>
      <c r="B2112" s="751" t="s">
        <v>207</v>
      </c>
      <c r="C2112" s="751"/>
      <c r="D2112" s="751"/>
      <c r="E2112" s="752" t="str">
        <f>IFERROR(VLOOKUP(N2113,Marks,7,0),"")</f>
        <v/>
      </c>
      <c r="F2112" s="752"/>
      <c r="G2112" s="752"/>
      <c r="H2112" s="752"/>
      <c r="I2112" s="752"/>
      <c r="J2112" s="753" t="s">
        <v>210</v>
      </c>
      <c r="K2112" s="753"/>
      <c r="L2112" s="753"/>
      <c r="M2112" s="753"/>
      <c r="N2112" s="767" t="str">
        <f>IFERROR(VLOOKUP(N2113,Marks,4,0),"")</f>
        <v/>
      </c>
      <c r="O2112" s="767"/>
      <c r="P2112" s="767"/>
      <c r="Q2112" s="770"/>
      <c r="R2112" s="751" t="s">
        <v>207</v>
      </c>
      <c r="S2112" s="751"/>
      <c r="T2112" s="751"/>
      <c r="U2112" s="752" t="str">
        <f>IFERROR(VLOOKUP(AD2113,Marks,7,0),"")</f>
        <v/>
      </c>
      <c r="V2112" s="752"/>
      <c r="W2112" s="752"/>
      <c r="X2112" s="752"/>
      <c r="Y2112" s="752"/>
      <c r="Z2112" s="753" t="s">
        <v>210</v>
      </c>
      <c r="AA2112" s="753"/>
      <c r="AB2112" s="753"/>
      <c r="AC2112" s="753"/>
      <c r="AD2112" s="767" t="str">
        <f>IFERROR(VLOOKUP(AD2113,Marks,4,0),"")</f>
        <v/>
      </c>
      <c r="AE2112" s="767"/>
      <c r="AF2112" s="767"/>
    </row>
    <row r="2113" spans="1:32" ht="21.9" customHeight="1">
      <c r="A2113" s="166" t="str">
        <f>IF(N2113="","",A2112+1)</f>
        <v/>
      </c>
      <c r="B2113" s="751" t="s">
        <v>208</v>
      </c>
      <c r="C2113" s="751"/>
      <c r="D2113" s="751"/>
      <c r="E2113" s="752" t="str">
        <f>IFERROR(VLOOKUP(N2113,Marks,8,0),"")</f>
        <v/>
      </c>
      <c r="F2113" s="752"/>
      <c r="G2113" s="752"/>
      <c r="H2113" s="752"/>
      <c r="I2113" s="752"/>
      <c r="J2113" s="753" t="s">
        <v>211</v>
      </c>
      <c r="K2113" s="753"/>
      <c r="L2113" s="753"/>
      <c r="M2113" s="753"/>
      <c r="N2113" s="760" t="str">
        <f>IF(AD2087="","",IF(AND(AD2087+1&gt;$AN$6),"",AD2087+1))</f>
        <v/>
      </c>
      <c r="O2113" s="760"/>
      <c r="P2113" s="760"/>
      <c r="Q2113" s="770"/>
      <c r="R2113" s="751" t="s">
        <v>208</v>
      </c>
      <c r="S2113" s="751"/>
      <c r="T2113" s="751"/>
      <c r="U2113" s="752" t="str">
        <f>IFERROR(VLOOKUP(AD2113,Marks,8,0),"")</f>
        <v/>
      </c>
      <c r="V2113" s="752"/>
      <c r="W2113" s="752"/>
      <c r="X2113" s="752"/>
      <c r="Y2113" s="752"/>
      <c r="Z2113" s="753" t="s">
        <v>211</v>
      </c>
      <c r="AA2113" s="753"/>
      <c r="AB2113" s="753"/>
      <c r="AC2113" s="753"/>
      <c r="AD2113" s="761" t="str">
        <f>IF(N2113="","",IF(AND(N2113+1&gt;$AN$6),"",N2113+1))</f>
        <v/>
      </c>
      <c r="AE2113" s="761"/>
      <c r="AF2113" s="761"/>
    </row>
    <row r="2114" spans="1:32" ht="9" customHeight="1">
      <c r="A2114" s="166" t="str">
        <f>IF(N2113="","",A2113+1)</f>
        <v/>
      </c>
      <c r="B2114" s="123"/>
      <c r="C2114" s="123"/>
      <c r="D2114" s="123"/>
      <c r="E2114" s="124"/>
      <c r="F2114" s="124"/>
      <c r="G2114" s="124"/>
      <c r="H2114" s="123"/>
      <c r="I2114" s="123"/>
      <c r="J2114" s="125"/>
      <c r="K2114" s="125"/>
      <c r="L2114" s="125"/>
      <c r="M2114" s="76"/>
      <c r="N2114" s="76"/>
      <c r="O2114" s="76"/>
      <c r="P2114" s="76"/>
      <c r="Q2114" s="770"/>
      <c r="R2114" s="123"/>
      <c r="S2114" s="123"/>
      <c r="T2114" s="123"/>
      <c r="U2114" s="124"/>
      <c r="V2114" s="124"/>
      <c r="W2114" s="124"/>
      <c r="X2114" s="123"/>
      <c r="Y2114" s="123"/>
      <c r="Z2114" s="125"/>
      <c r="AA2114" s="125"/>
      <c r="AB2114" s="125"/>
      <c r="AC2114" s="76"/>
      <c r="AD2114" s="76"/>
      <c r="AE2114" s="76"/>
      <c r="AF2114" s="76"/>
    </row>
    <row r="2115" spans="1:32" ht="21" customHeight="1">
      <c r="A2115" s="166" t="str">
        <f>IF(N2113="","",A2114+1)</f>
        <v/>
      </c>
      <c r="B2115" s="762" t="s">
        <v>213</v>
      </c>
      <c r="C2115" s="610" t="s">
        <v>214</v>
      </c>
      <c r="D2115" s="610"/>
      <c r="E2115" s="610"/>
      <c r="F2115" s="763" t="s">
        <v>13</v>
      </c>
      <c r="G2115" s="764"/>
      <c r="H2115" s="764"/>
      <c r="I2115" s="765"/>
      <c r="J2115" s="613" t="s">
        <v>184</v>
      </c>
      <c r="K2115" s="614" t="s">
        <v>167</v>
      </c>
      <c r="L2115" s="615"/>
      <c r="M2115" s="615"/>
      <c r="N2115" s="616"/>
      <c r="O2115" s="580" t="s">
        <v>185</v>
      </c>
      <c r="P2115" s="581" t="s">
        <v>186</v>
      </c>
      <c r="Q2115" s="770"/>
      <c r="R2115" s="762" t="s">
        <v>213</v>
      </c>
      <c r="S2115" s="610" t="s">
        <v>214</v>
      </c>
      <c r="T2115" s="610"/>
      <c r="U2115" s="610"/>
      <c r="V2115" s="763" t="s">
        <v>13</v>
      </c>
      <c r="W2115" s="764"/>
      <c r="X2115" s="764"/>
      <c r="Y2115" s="765"/>
      <c r="Z2115" s="613" t="s">
        <v>184</v>
      </c>
      <c r="AA2115" s="614" t="s">
        <v>167</v>
      </c>
      <c r="AB2115" s="615"/>
      <c r="AC2115" s="615"/>
      <c r="AD2115" s="616"/>
      <c r="AE2115" s="580" t="s">
        <v>185</v>
      </c>
      <c r="AF2115" s="581" t="s">
        <v>186</v>
      </c>
    </row>
    <row r="2116" spans="1:32" ht="90.75" customHeight="1">
      <c r="A2116" s="166" t="str">
        <f>IF(N2113="","",A2115+1)</f>
        <v/>
      </c>
      <c r="B2116" s="762"/>
      <c r="C2116" s="171" t="s">
        <v>11</v>
      </c>
      <c r="D2116" s="171" t="s">
        <v>180</v>
      </c>
      <c r="E2116" s="171" t="s">
        <v>108</v>
      </c>
      <c r="F2116" s="171" t="s">
        <v>182</v>
      </c>
      <c r="G2116" s="171" t="s">
        <v>183</v>
      </c>
      <c r="H2116" s="305" t="s">
        <v>10</v>
      </c>
      <c r="I2116" s="171" t="s">
        <v>108</v>
      </c>
      <c r="J2116" s="613"/>
      <c r="K2116" s="172" t="s">
        <v>182</v>
      </c>
      <c r="L2116" s="172" t="s">
        <v>183</v>
      </c>
      <c r="M2116" s="173" t="s">
        <v>10</v>
      </c>
      <c r="N2116" s="171" t="s">
        <v>108</v>
      </c>
      <c r="O2116" s="580"/>
      <c r="P2116" s="736"/>
      <c r="Q2116" s="770"/>
      <c r="R2116" s="762"/>
      <c r="S2116" s="171" t="s">
        <v>11</v>
      </c>
      <c r="T2116" s="171" t="s">
        <v>180</v>
      </c>
      <c r="U2116" s="171" t="s">
        <v>108</v>
      </c>
      <c r="V2116" s="171" t="s">
        <v>182</v>
      </c>
      <c r="W2116" s="171" t="s">
        <v>183</v>
      </c>
      <c r="X2116" s="305" t="s">
        <v>10</v>
      </c>
      <c r="Y2116" s="171" t="s">
        <v>108</v>
      </c>
      <c r="Z2116" s="613"/>
      <c r="AA2116" s="172" t="s">
        <v>182</v>
      </c>
      <c r="AB2116" s="172" t="s">
        <v>183</v>
      </c>
      <c r="AC2116" s="173" t="s">
        <v>10</v>
      </c>
      <c r="AD2116" s="171" t="s">
        <v>108</v>
      </c>
      <c r="AE2116" s="580"/>
      <c r="AF2116" s="736">
        <v>0</v>
      </c>
    </row>
    <row r="2117" spans="1:32" ht="18.75" customHeight="1">
      <c r="A2117" s="166" t="str">
        <f>IF(N2113="","",A2116+1)</f>
        <v/>
      </c>
      <c r="B2117" s="762"/>
      <c r="C2117" s="390">
        <v>20</v>
      </c>
      <c r="D2117" s="390">
        <v>20</v>
      </c>
      <c r="E2117" s="116">
        <v>40</v>
      </c>
      <c r="F2117" s="390">
        <v>30</v>
      </c>
      <c r="G2117" s="390">
        <v>18</v>
      </c>
      <c r="H2117" s="390">
        <v>12</v>
      </c>
      <c r="I2117" s="116">
        <v>60</v>
      </c>
      <c r="J2117" s="118">
        <v>100</v>
      </c>
      <c r="K2117" s="390">
        <v>50</v>
      </c>
      <c r="L2117" s="390">
        <v>30</v>
      </c>
      <c r="M2117" s="390">
        <v>20</v>
      </c>
      <c r="N2117" s="116">
        <v>100</v>
      </c>
      <c r="O2117" s="118">
        <v>200</v>
      </c>
      <c r="P2117" s="775" t="str">
        <f>IF(AND(N2113="",C2110="",E2111="",N2111=""),"",IF(OR(C2110=1,C2110=2),600,800))</f>
        <v/>
      </c>
      <c r="Q2117" s="770"/>
      <c r="R2117" s="762"/>
      <c r="S2117" s="390">
        <v>20</v>
      </c>
      <c r="T2117" s="390">
        <v>20</v>
      </c>
      <c r="U2117" s="116">
        <v>40</v>
      </c>
      <c r="V2117" s="390">
        <v>30</v>
      </c>
      <c r="W2117" s="390">
        <v>18</v>
      </c>
      <c r="X2117" s="390">
        <v>12</v>
      </c>
      <c r="Y2117" s="116">
        <v>60</v>
      </c>
      <c r="Z2117" s="118">
        <v>100</v>
      </c>
      <c r="AA2117" s="390">
        <v>50</v>
      </c>
      <c r="AB2117" s="390">
        <v>30</v>
      </c>
      <c r="AC2117" s="390">
        <v>20</v>
      </c>
      <c r="AD2117" s="116">
        <v>100</v>
      </c>
      <c r="AE2117" s="118">
        <v>200</v>
      </c>
      <c r="AF2117" s="775" t="str">
        <f>IF(AND(AD2113="",S2110="",U2111="",AD2111=""),"",IF(OR(S2110=1,S2110=2),600,800))</f>
        <v/>
      </c>
    </row>
    <row r="2118" spans="1:32" ht="21" customHeight="1">
      <c r="A2118" s="166" t="str">
        <f>IF(N2113="","",A2117+1)</f>
        <v/>
      </c>
      <c r="B2118" s="122" t="str">
        <f>'Result Sheet'!$L$4</f>
        <v xml:space="preserve">हिन्दी </v>
      </c>
      <c r="C2118" s="391" t="str">
        <f>IFERROR(VLOOKUP(N2113,Marks,11,0),"")</f>
        <v/>
      </c>
      <c r="D2118" s="391" t="str">
        <f>IFERROR(VLOOKUP(N2113,Marks,12,0),"")</f>
        <v/>
      </c>
      <c r="E2118" s="117" t="str">
        <f>IFERROR(VLOOKUP(N2113,Marks,13,0),"")</f>
        <v/>
      </c>
      <c r="F2118" s="391" t="str">
        <f>IFERROR(VLOOKUP(N2113,Marks,14,0),"")</f>
        <v/>
      </c>
      <c r="G2118" s="391" t="str">
        <f>IFERROR(VLOOKUP(N2113,Marks,15,0),"")</f>
        <v/>
      </c>
      <c r="H2118" s="391" t="str">
        <f>IFERROR(VLOOKUP(N2113,Marks,16,0),"")</f>
        <v/>
      </c>
      <c r="I2118" s="117" t="str">
        <f>IFERROR(VLOOKUP(N2113,Marks,17,0),"")</f>
        <v/>
      </c>
      <c r="J2118" s="119">
        <f>IFERROR(VLOOKUP(N2113,Marks,18,0),"")</f>
        <v>0</v>
      </c>
      <c r="K2118" s="391" t="str">
        <f>IFERROR(VLOOKUP(N2113,Marks,19,0),"")</f>
        <v/>
      </c>
      <c r="L2118" s="391" t="str">
        <f>IFERROR(VLOOKUP(N2113,Marks,20,0),"")</f>
        <v/>
      </c>
      <c r="M2118" s="391" t="str">
        <f>IFERROR(VLOOKUP(N2113,Marks,21,0),"")</f>
        <v/>
      </c>
      <c r="N2118" s="117" t="str">
        <f>IFERROR(VLOOKUP(N2113,Marks,22,0),"")</f>
        <v/>
      </c>
      <c r="O2118" s="119" t="str">
        <f>IFERROR(VLOOKUP(N2113,Marks,23,0),"")</f>
        <v/>
      </c>
      <c r="P2118" s="323" t="str">
        <f>IFERROR(VLOOKUP(N2113,Marks,29,0),"")</f>
        <v/>
      </c>
      <c r="Q2118" s="770"/>
      <c r="R2118" s="122" t="str">
        <f>'Result Sheet'!$L$4</f>
        <v xml:space="preserve">हिन्दी </v>
      </c>
      <c r="S2118" s="391" t="str">
        <f>IFERROR(VLOOKUP(AD2113,Marks,11,0),"")</f>
        <v/>
      </c>
      <c r="T2118" s="391" t="str">
        <f>IFERROR(VLOOKUP(AD2113,Marks,12,0),"")</f>
        <v/>
      </c>
      <c r="U2118" s="117" t="str">
        <f>IFERROR(VLOOKUP(AD2113,Marks,13,0),"")</f>
        <v/>
      </c>
      <c r="V2118" s="391" t="str">
        <f>IFERROR(VLOOKUP(AD2113,Marks,14,0),"")</f>
        <v/>
      </c>
      <c r="W2118" s="391" t="str">
        <f>IFERROR(VLOOKUP(AD2113,Marks,15,0),"")</f>
        <v/>
      </c>
      <c r="X2118" s="391" t="str">
        <f>IFERROR(VLOOKUP(AD2113,Marks,16,0),"")</f>
        <v/>
      </c>
      <c r="Y2118" s="117" t="str">
        <f>IFERROR(VLOOKUP(AD2113,Marks,17,0),"")</f>
        <v/>
      </c>
      <c r="Z2118" s="119">
        <f>IFERROR(VLOOKUP(AD2113,Marks,18,0),"")</f>
        <v>0</v>
      </c>
      <c r="AA2118" s="391" t="str">
        <f>IFERROR(VLOOKUP(AD2113,Marks,19,0),"")</f>
        <v/>
      </c>
      <c r="AB2118" s="391" t="str">
        <f>IFERROR(VLOOKUP(AD2113,Marks,20,0),"")</f>
        <v/>
      </c>
      <c r="AC2118" s="391" t="str">
        <f>IFERROR(VLOOKUP(AD2113,Marks,21,0),"")</f>
        <v/>
      </c>
      <c r="AD2118" s="117" t="str">
        <f>IFERROR(VLOOKUP(AD2113,Marks,22,0),"")</f>
        <v/>
      </c>
      <c r="AE2118" s="119" t="str">
        <f>IFERROR(VLOOKUP(AD2113,Marks,23,0),"")</f>
        <v/>
      </c>
      <c r="AF2118" s="323" t="str">
        <f>IFERROR(VLOOKUP(AD2113,Marks,29,0),"")</f>
        <v/>
      </c>
    </row>
    <row r="2119" spans="1:32" ht="21" customHeight="1">
      <c r="A2119" s="166" t="str">
        <f>IF(N2113="","",A2118+1)</f>
        <v/>
      </c>
      <c r="B2119" s="122" t="str">
        <f>'Result Sheet'!$AE$4</f>
        <v xml:space="preserve">अंग्रेजी </v>
      </c>
      <c r="C2119" s="391" t="str">
        <f>IFERROR(VLOOKUP(N2113,Marks,30,0),"")</f>
        <v/>
      </c>
      <c r="D2119" s="391" t="str">
        <f>IFERROR(VLOOKUP(N2113,Marks,31,0),"")</f>
        <v/>
      </c>
      <c r="E2119" s="117" t="str">
        <f>IFERROR(VLOOKUP(N2113,Marks,32,0),"")</f>
        <v/>
      </c>
      <c r="F2119" s="391" t="str">
        <f>IFERROR(VLOOKUP(N2113,Marks,33,0),"")</f>
        <v/>
      </c>
      <c r="G2119" s="391" t="str">
        <f>IFERROR(VLOOKUP(N2113,Marks,34,0),"")</f>
        <v/>
      </c>
      <c r="H2119" s="391" t="str">
        <f>IFERROR(VLOOKUP(N2113,Marks,35,0),"")</f>
        <v/>
      </c>
      <c r="I2119" s="117" t="str">
        <f>IFERROR(VLOOKUP(N2113,Marks,36,0),"")</f>
        <v/>
      </c>
      <c r="J2119" s="119">
        <f>IFERROR(VLOOKUP(N2113,Marks,37,0),"")</f>
        <v>0</v>
      </c>
      <c r="K2119" s="391" t="str">
        <f>IFERROR(VLOOKUP(N2113,Marks,38,0),"")</f>
        <v/>
      </c>
      <c r="L2119" s="391" t="str">
        <f>IFERROR(VLOOKUP(N2113,Marks,39,0),"")</f>
        <v/>
      </c>
      <c r="M2119" s="391" t="str">
        <f>IFERROR(VLOOKUP(N2113,Marks,40,0),"")</f>
        <v/>
      </c>
      <c r="N2119" s="117" t="str">
        <f>IFERROR(VLOOKUP(N2113,Marks,41,0),"")</f>
        <v/>
      </c>
      <c r="O2119" s="119" t="str">
        <f>IFERROR(VLOOKUP(N2113,Marks,42,0),"")</f>
        <v/>
      </c>
      <c r="P2119" s="323" t="str">
        <f>IFERROR(VLOOKUP(N2113,Marks,48,0),"")</f>
        <v/>
      </c>
      <c r="Q2119" s="770"/>
      <c r="R2119" s="122" t="str">
        <f>'Result Sheet'!$AE$4</f>
        <v xml:space="preserve">अंग्रेजी </v>
      </c>
      <c r="S2119" s="391" t="str">
        <f>IFERROR(VLOOKUP(AD2113,Marks,30,0),"")</f>
        <v/>
      </c>
      <c r="T2119" s="391" t="str">
        <f>IFERROR(VLOOKUP(AD2113,Marks,31,0),"")</f>
        <v/>
      </c>
      <c r="U2119" s="117" t="str">
        <f>IFERROR(VLOOKUP(AD2113,Marks,32,0),"")</f>
        <v/>
      </c>
      <c r="V2119" s="391" t="str">
        <f>IFERROR(VLOOKUP(AD2113,Marks,33,0),"")</f>
        <v/>
      </c>
      <c r="W2119" s="391" t="str">
        <f>IFERROR(VLOOKUP(AD2113,Marks,34,0),"")</f>
        <v/>
      </c>
      <c r="X2119" s="391" t="str">
        <f>IFERROR(VLOOKUP(AD2113,Marks,35,0),"")</f>
        <v/>
      </c>
      <c r="Y2119" s="117" t="str">
        <f>IFERROR(VLOOKUP(AD2113,Marks,36,0),"")</f>
        <v/>
      </c>
      <c r="Z2119" s="119">
        <f>IFERROR(VLOOKUP(AD2113,Marks,37,0),"")</f>
        <v>0</v>
      </c>
      <c r="AA2119" s="391" t="str">
        <f>IFERROR(VLOOKUP(AD2113,Marks,38,0),"")</f>
        <v/>
      </c>
      <c r="AB2119" s="391" t="str">
        <f>IFERROR(VLOOKUP(AD2113,Marks,39,0),"")</f>
        <v/>
      </c>
      <c r="AC2119" s="391" t="str">
        <f>IFERROR(VLOOKUP(AD2113,Marks,40,0),"")</f>
        <v/>
      </c>
      <c r="AD2119" s="117" t="str">
        <f>IFERROR(VLOOKUP(AD2113,Marks,41,0),"")</f>
        <v/>
      </c>
      <c r="AE2119" s="119" t="str">
        <f>IFERROR(VLOOKUP(AD2113,Marks,42,0),"")</f>
        <v/>
      </c>
      <c r="AF2119" s="323" t="str">
        <f>IFERROR(VLOOKUP(AD2113,Marks,48,0),"")</f>
        <v/>
      </c>
    </row>
    <row r="2120" spans="1:32" ht="21" customHeight="1">
      <c r="A2120" s="166" t="str">
        <f>IF(N2113="","",A2119+1)</f>
        <v/>
      </c>
      <c r="B2120" s="122" t="str">
        <f>'Result Sheet'!$AX$4</f>
        <v xml:space="preserve">गणित </v>
      </c>
      <c r="C2120" s="391" t="str">
        <f>IFERROR(VLOOKUP(N2113,Marks,49,0),"")</f>
        <v/>
      </c>
      <c r="D2120" s="391" t="str">
        <f>IFERROR(VLOOKUP(N2113,Marks,50,0),"")</f>
        <v/>
      </c>
      <c r="E2120" s="117" t="str">
        <f>IFERROR(VLOOKUP(N2113,Marks,51,0),"")</f>
        <v/>
      </c>
      <c r="F2120" s="391" t="str">
        <f>IFERROR(VLOOKUP(N2113,Marks,52,0),"")</f>
        <v/>
      </c>
      <c r="G2120" s="391" t="str">
        <f>IFERROR(VLOOKUP(N2113,Marks,53,0),"")</f>
        <v/>
      </c>
      <c r="H2120" s="391" t="str">
        <f>IFERROR(VLOOKUP(N2113,Marks,54,0),"")</f>
        <v/>
      </c>
      <c r="I2120" s="117" t="str">
        <f>IFERROR(VLOOKUP(N2113,Marks,55,0),"")</f>
        <v/>
      </c>
      <c r="J2120" s="119">
        <f>IFERROR(VLOOKUP(N2113,Marks,56,0),"")</f>
        <v>0</v>
      </c>
      <c r="K2120" s="391" t="str">
        <f>IFERROR(VLOOKUP(N2113,Marks,57,0),"")</f>
        <v/>
      </c>
      <c r="L2120" s="391" t="str">
        <f>IFERROR(VLOOKUP(N2113,Marks,58,0),"")</f>
        <v/>
      </c>
      <c r="M2120" s="391" t="str">
        <f>IFERROR(VLOOKUP(N2113,Marks,59,0),"")</f>
        <v/>
      </c>
      <c r="N2120" s="117" t="str">
        <f>IFERROR(VLOOKUP(N2113,Marks,60,0),"")</f>
        <v/>
      </c>
      <c r="O2120" s="119" t="str">
        <f>IFERROR(VLOOKUP(N2113,Marks,61,0),"")</f>
        <v/>
      </c>
      <c r="P2120" s="323" t="str">
        <f>IFERROR(VLOOKUP(N2113,Marks,67,0),"")</f>
        <v/>
      </c>
      <c r="Q2120" s="770"/>
      <c r="R2120" s="122" t="str">
        <f>'Result Sheet'!$AX$4</f>
        <v xml:space="preserve">गणित </v>
      </c>
      <c r="S2120" s="391" t="str">
        <f>IFERROR(VLOOKUP(AD2113,Marks,49,0),"")</f>
        <v/>
      </c>
      <c r="T2120" s="391" t="str">
        <f>IFERROR(VLOOKUP(AD2113,Marks,50,0),"")</f>
        <v/>
      </c>
      <c r="U2120" s="117" t="str">
        <f>IFERROR(VLOOKUP(AD2113,Marks,51,0),"")</f>
        <v/>
      </c>
      <c r="V2120" s="391" t="str">
        <f>IFERROR(VLOOKUP(AD2113,Marks,52,0),"")</f>
        <v/>
      </c>
      <c r="W2120" s="391" t="str">
        <f>IFERROR(VLOOKUP(AD2113,Marks,53,0),"")</f>
        <v/>
      </c>
      <c r="X2120" s="391" t="str">
        <f>IFERROR(VLOOKUP(AD2113,Marks,54,0),"")</f>
        <v/>
      </c>
      <c r="Y2120" s="117" t="str">
        <f>IFERROR(VLOOKUP(AD2113,Marks,55,0),"")</f>
        <v/>
      </c>
      <c r="Z2120" s="119">
        <f>IFERROR(VLOOKUP(AD2113,Marks,56,0),"")</f>
        <v>0</v>
      </c>
      <c r="AA2120" s="391" t="str">
        <f>IFERROR(VLOOKUP(AD2113,Marks,57,0),"")</f>
        <v/>
      </c>
      <c r="AB2120" s="391" t="str">
        <f>IFERROR(VLOOKUP(AD2113,Marks,58,0),"")</f>
        <v/>
      </c>
      <c r="AC2120" s="391" t="str">
        <f>IFERROR(VLOOKUP(AD2113,Marks,59,0),"")</f>
        <v/>
      </c>
      <c r="AD2120" s="117" t="str">
        <f>IFERROR(VLOOKUP(AD2113,Marks,60,0),"")</f>
        <v/>
      </c>
      <c r="AE2120" s="119" t="str">
        <f>IFERROR(VLOOKUP(AD2113,Marks,61,0),"")</f>
        <v/>
      </c>
      <c r="AF2120" s="323" t="str">
        <f>IFERROR(VLOOKUP(AD2113,Marks,67,0),"")</f>
        <v/>
      </c>
    </row>
    <row r="2121" spans="1:32" ht="21" customHeight="1">
      <c r="A2121" s="166" t="str">
        <f>IF(N2113="","",A2120+1)</f>
        <v/>
      </c>
      <c r="B2121" s="122" t="str">
        <f>'Result Sheet'!$BQ$4</f>
        <v xml:space="preserve">पर्यावरण अध्ययन </v>
      </c>
      <c r="C2121" s="391" t="str">
        <f>IFERROR(VLOOKUP(N2113,Marks,68,0),"")</f>
        <v/>
      </c>
      <c r="D2121" s="391" t="str">
        <f>IFERROR(VLOOKUP(N2113,Marks,69,0),"")</f>
        <v/>
      </c>
      <c r="E2121" s="117" t="str">
        <f>IFERROR(VLOOKUP(N2113,Marks,70,0),"")</f>
        <v/>
      </c>
      <c r="F2121" s="391" t="str">
        <f>IFERROR(VLOOKUP(N2113,Marks,71,0),"")</f>
        <v/>
      </c>
      <c r="G2121" s="391" t="str">
        <f>IFERROR(VLOOKUP(N2113,Marks,72,0),"")</f>
        <v/>
      </c>
      <c r="H2121" s="391" t="str">
        <f>IFERROR(VLOOKUP(N2113,Marks,73,0),"")</f>
        <v/>
      </c>
      <c r="I2121" s="117" t="str">
        <f>IFERROR(VLOOKUP(N2113,Marks,74,0),"")</f>
        <v/>
      </c>
      <c r="J2121" s="119">
        <f>IFERROR(VLOOKUP(N2113,Marks,75,0),"")</f>
        <v>0</v>
      </c>
      <c r="K2121" s="391" t="str">
        <f>IFERROR(VLOOKUP(N2113,Marks,76,0),"")</f>
        <v/>
      </c>
      <c r="L2121" s="391" t="str">
        <f>IFERROR(VLOOKUP(N2113,Marks,77,0),"")</f>
        <v/>
      </c>
      <c r="M2121" s="391" t="str">
        <f>IFERROR(VLOOKUP(N2113,Marks,78,0),"")</f>
        <v/>
      </c>
      <c r="N2121" s="117" t="str">
        <f>IFERROR(VLOOKUP(N2113,Marks,79,0),"")</f>
        <v/>
      </c>
      <c r="O2121" s="119" t="str">
        <f>IFERROR(VLOOKUP(N2113,Marks,80,0),"")</f>
        <v/>
      </c>
      <c r="P2121" s="323" t="str">
        <f>IFERROR(VLOOKUP(N2113,Marks,86,0),"")</f>
        <v/>
      </c>
      <c r="Q2121" s="770"/>
      <c r="R2121" s="122" t="str">
        <f>'Result Sheet'!$BQ$4</f>
        <v xml:space="preserve">पर्यावरण अध्ययन </v>
      </c>
      <c r="S2121" s="391" t="str">
        <f>IFERROR(VLOOKUP(AD2113,Marks,68,0),"")</f>
        <v/>
      </c>
      <c r="T2121" s="391" t="str">
        <f>IFERROR(VLOOKUP(AD2113,Marks,69,0),"")</f>
        <v/>
      </c>
      <c r="U2121" s="117" t="str">
        <f>IFERROR(VLOOKUP(AD2113,Marks,70,0),"")</f>
        <v/>
      </c>
      <c r="V2121" s="391" t="str">
        <f>IFERROR(VLOOKUP(AD2113,Marks,71,0),"")</f>
        <v/>
      </c>
      <c r="W2121" s="391" t="str">
        <f>IFERROR(VLOOKUP(AD2113,Marks,72,0),"")</f>
        <v/>
      </c>
      <c r="X2121" s="391" t="str">
        <f>IFERROR(VLOOKUP(AD2113,Marks,73,0),"")</f>
        <v/>
      </c>
      <c r="Y2121" s="117" t="str">
        <f>IFERROR(VLOOKUP(AD2113,Marks,74,0),"")</f>
        <v/>
      </c>
      <c r="Z2121" s="119">
        <f>IFERROR(VLOOKUP(AD2113,Marks,75,0),"")</f>
        <v>0</v>
      </c>
      <c r="AA2121" s="391" t="str">
        <f>IFERROR(VLOOKUP(AD2113,Marks,76,0),"")</f>
        <v/>
      </c>
      <c r="AB2121" s="391" t="str">
        <f>IFERROR(VLOOKUP(AD2113,Marks,77,0),"")</f>
        <v/>
      </c>
      <c r="AC2121" s="391" t="str">
        <f>IFERROR(VLOOKUP(AD2113,Marks,78,0),"")</f>
        <v/>
      </c>
      <c r="AD2121" s="117" t="str">
        <f>IFERROR(VLOOKUP(AD2113,Marks,79,0),"")</f>
        <v/>
      </c>
      <c r="AE2121" s="119" t="str">
        <f>IFERROR(VLOOKUP(AD2113,Marks,80,0),"")</f>
        <v/>
      </c>
      <c r="AF2121" s="323" t="str">
        <f>IFERROR(VLOOKUP(AD2113,Marks,86,0),"")</f>
        <v/>
      </c>
    </row>
    <row r="2122" spans="1:32" ht="25.5" customHeight="1">
      <c r="A2122" s="166" t="str">
        <f>IF(N2113="","",A2121+1)</f>
        <v/>
      </c>
      <c r="B2122" s="392" t="s">
        <v>215</v>
      </c>
      <c r="C2122" s="120" t="str">
        <f>IF(AND(C2118="",C2119="",C2120="",C2121=""),"",IF(OR(C2110=1,C2110=2),SUM(C2118:C2120),SUM(C2118:C2121)))</f>
        <v/>
      </c>
      <c r="D2122" s="120" t="str">
        <f>IF(AND(D2118="",D2119="",D2120="",D2121=""),"",IF(OR(C2110=1,C2110=2),SUM(D2118:D2120),SUM(D2118:D2121)))</f>
        <v/>
      </c>
      <c r="E2122" s="120" t="str">
        <f>IF(AND(E2118="",E2119="",E2120="",E2121=""),"",IF(OR(C2110=1,C2110=2),SUM(E2118:E2120),SUM(E2118:E2121)))</f>
        <v/>
      </c>
      <c r="F2122" s="120" t="str">
        <f>IF(AND(F2118="",F2119="",F2120="",F2121=""),"",IF(OR(C2110=1,C2110=2),SUM(F2118:F2120),SUM(F2118:F2121)))</f>
        <v/>
      </c>
      <c r="G2122" s="120" t="str">
        <f>IF(AND(G2118="",G2119="",G2120="",G2121=""),"",IF(OR(C2110=1,C2110=2),SUM(G2118:G2120),SUM(G2118:G2121)))</f>
        <v/>
      </c>
      <c r="H2122" s="120" t="str">
        <f>IF(AND(H2118="",H2119="",H2120="",H2121=""),"",IF(OR(C2110=1,C2110=2),SUM(H2118:H2120),SUM(H2118:H2121)))</f>
        <v/>
      </c>
      <c r="I2122" s="120" t="str">
        <f>IF(AND(I2118="",I2119="",I2120="",I2121=""),"",IF(OR(C2110=1,C2110=2),SUM(I2118:I2120),SUM(I2118:I2121)))</f>
        <v/>
      </c>
      <c r="J2122" s="120">
        <f>IF(AND(J2118="",J2119="",J2120="",J2121=""),"",IF(OR(C2110=1,C2110=2),SUM(J2118:J2120),SUM(J2118:J2121)))</f>
        <v>0</v>
      </c>
      <c r="K2122" s="120" t="str">
        <f>IF(AND(K2118="",K2119="",K2120="",K2121=""),"",IF(OR(C2110=1,C2110=2),SUM(K2118:K2120),SUM(K2118:K2121)))</f>
        <v/>
      </c>
      <c r="L2122" s="120" t="str">
        <f>IF(AND(L2118="",L2119="",L2120="",L2121=""),"",IF(OR(C2110=1,C2110=2),SUM(L2118:L2120),SUM(L2118:L2121)))</f>
        <v/>
      </c>
      <c r="M2122" s="120" t="str">
        <f>IF(AND(M2118="",M2119="",M2120="",M2121=""),"",IF(OR(C2110=1,C2110=2),SUM(M2118:M2120),SUM(M2118:M2121)))</f>
        <v/>
      </c>
      <c r="N2122" s="120" t="str">
        <f>IF(AND(N2118="",N2119="",N2120="",N2121=""),"",IF(OR(C2110=1,C2110=2),SUM(N2118:N2120),SUM(N2118:N2121)))</f>
        <v/>
      </c>
      <c r="O2122" s="120" t="str">
        <f>IF(AND(O2118="",O2119="",O2120="",O2121=""),"",IF(OR(C2110=1,C2110=2),SUM(O2118:O2120),SUM(O2118:O2121)))</f>
        <v/>
      </c>
      <c r="P2122" s="326" t="str">
        <f>IF(OR(N2113="",E2111="",O2122=""),"",IF(O2122&gt;=81%*P2117,"A",IF(O2122&gt;=61%*P2117,"B",IF(O2122&gt;=41%*P2117,"C",IF(O2122&gt;=21%*P2117,"D","E")))))</f>
        <v/>
      </c>
      <c r="Q2122" s="770"/>
      <c r="R2122" s="392" t="s">
        <v>215</v>
      </c>
      <c r="S2122" s="120" t="str">
        <f>IF(AND(S2118="",S2119="",S2120="",S2121=""),"",IF(OR(S2110=1,S2110=2),SUM(S2118:S2120),SUM(S2118:S2121)))</f>
        <v/>
      </c>
      <c r="T2122" s="120" t="str">
        <f>IF(AND(T2118="",T2119="",T2120="",T2121=""),"",IF(OR(S2110=1,S2110=2),SUM(T2118:T2120),SUM(T2118:T2121)))</f>
        <v/>
      </c>
      <c r="U2122" s="120" t="str">
        <f>IF(AND(U2118="",U2119="",U2120="",U2121=""),"",IF(OR(S2110=1,S2110=2),SUM(U2118:U2120),SUM(U2118:U2121)))</f>
        <v/>
      </c>
      <c r="V2122" s="120" t="str">
        <f>IF(AND(V2118="",V2119="",V2120="",V2121=""),"",IF(OR(S2110=1,S2110=2),SUM(V2118:V2120),SUM(V2118:V2121)))</f>
        <v/>
      </c>
      <c r="W2122" s="120" t="str">
        <f>IF(AND(W2118="",W2119="",W2120="",W2121=""),"",IF(OR(S2110=1,S2110=2),SUM(W2118:W2120),SUM(W2118:W2121)))</f>
        <v/>
      </c>
      <c r="X2122" s="120" t="str">
        <f>IF(AND(X2118="",X2119="",X2120="",X2121=""),"",IF(OR(S2110=1,S2110=2),SUM(X2118:X2120),SUM(X2118:X2121)))</f>
        <v/>
      </c>
      <c r="Y2122" s="120" t="str">
        <f>IF(AND(Y2118="",Y2119="",Y2120="",Y2121=""),"",IF(OR(S2110=1,S2110=2),SUM(Y2118:Y2120),SUM(Y2118:Y2121)))</f>
        <v/>
      </c>
      <c r="Z2122" s="120">
        <f>IF(AND(Z2118="",Z2119="",Z2120="",Z2121=""),"",IF(OR(S2110=1,S2110=2),SUM(Z2118:Z2120),SUM(Z2118:Z2121)))</f>
        <v>0</v>
      </c>
      <c r="AA2122" s="120" t="str">
        <f>IF(AND(AA2118="",AA2119="",AA2120="",AA2121=""),"",IF(OR(S2110=1,S2110=2),SUM(AA2118:AA2120),SUM(AA2118:AA2121)))</f>
        <v/>
      </c>
      <c r="AB2122" s="120" t="str">
        <f>IF(AND(AB2118="",AB2119="",AB2120="",AB2121=""),"",IF(OR(S2110=1,S2110=2),SUM(AB2118:AB2120),SUM(AB2118:AB2121)))</f>
        <v/>
      </c>
      <c r="AC2122" s="120" t="str">
        <f>IF(AND(AC2118="",AC2119="",AC2120="",AC2121=""),"",IF(OR(S2110=1,S2110=2),SUM(AC2118:AC2120),SUM(AC2118:AC2121)))</f>
        <v/>
      </c>
      <c r="AD2122" s="120" t="str">
        <f>IF(AND(AD2118="",AD2119="",AD2120="",AD2121=""),"",IF(OR(S2110=1,S2110=2),SUM(AD2118:AD2120),SUM(AD2118:AD2121)))</f>
        <v/>
      </c>
      <c r="AE2122" s="120" t="str">
        <f>IF(AND(AE2118="",AE2119="",AE2120="",AE2121=""),"",IF(OR(S2110=1,S2110=2),SUM(AE2118:AE2120),SUM(AE2118:AE2121)))</f>
        <v/>
      </c>
      <c r="AF2122" s="326" t="str">
        <f>IF(OR(AD2113="",U2111="",AE2122=""),"",IF(AE2122&gt;=81%*AF2117,"A",IF(AE2122&gt;=61%*AF2117,"B",IF(AE2122&gt;=41%*AF2117,"C",IF(AE2122&gt;=21%*AF2117,"D","E")))))</f>
        <v/>
      </c>
    </row>
    <row r="2123" spans="1:32" ht="9" customHeight="1">
      <c r="A2123" s="166" t="str">
        <f>IF(N2113="","",A2122+1)</f>
        <v/>
      </c>
      <c r="B2123" s="737"/>
      <c r="C2123" s="737"/>
      <c r="D2123" s="737"/>
      <c r="E2123" s="737"/>
      <c r="F2123" s="737"/>
      <c r="G2123" s="737"/>
      <c r="H2123" s="737"/>
      <c r="I2123" s="737"/>
      <c r="J2123" s="737"/>
      <c r="K2123" s="737"/>
      <c r="L2123" s="737"/>
      <c r="M2123" s="737"/>
      <c r="N2123" s="737"/>
      <c r="O2123" s="737"/>
      <c r="P2123" s="737"/>
      <c r="Q2123" s="770"/>
      <c r="R2123" s="737"/>
      <c r="S2123" s="737"/>
      <c r="T2123" s="737"/>
      <c r="U2123" s="737"/>
      <c r="V2123" s="737"/>
      <c r="W2123" s="737"/>
      <c r="X2123" s="737"/>
      <c r="Y2123" s="737"/>
      <c r="Z2123" s="737"/>
      <c r="AA2123" s="737"/>
      <c r="AB2123" s="737"/>
      <c r="AC2123" s="737"/>
      <c r="AD2123" s="737"/>
      <c r="AE2123" s="737"/>
      <c r="AF2123" s="737"/>
    </row>
    <row r="2124" spans="1:32" ht="22.5" customHeight="1">
      <c r="A2124" s="166" t="str">
        <f>IF(N2113="","",A2123+1)</f>
        <v/>
      </c>
      <c r="B2124" s="738" t="s">
        <v>213</v>
      </c>
      <c r="C2124" s="738"/>
      <c r="D2124" s="739" t="s">
        <v>229</v>
      </c>
      <c r="E2124" s="740"/>
      <c r="F2124" s="393" t="s">
        <v>186</v>
      </c>
      <c r="G2124" s="738" t="s">
        <v>213</v>
      </c>
      <c r="H2124" s="738"/>
      <c r="I2124" s="739" t="s">
        <v>229</v>
      </c>
      <c r="J2124" s="740"/>
      <c r="K2124" s="393" t="s">
        <v>186</v>
      </c>
      <c r="L2124" s="738" t="s">
        <v>213</v>
      </c>
      <c r="M2124" s="738"/>
      <c r="N2124" s="739" t="s">
        <v>229</v>
      </c>
      <c r="O2124" s="740"/>
      <c r="P2124" s="393" t="s">
        <v>186</v>
      </c>
      <c r="Q2124" s="770"/>
      <c r="R2124" s="738" t="s">
        <v>213</v>
      </c>
      <c r="S2124" s="738"/>
      <c r="T2124" s="739" t="s">
        <v>229</v>
      </c>
      <c r="U2124" s="740"/>
      <c r="V2124" s="393" t="s">
        <v>186</v>
      </c>
      <c r="W2124" s="738" t="s">
        <v>213</v>
      </c>
      <c r="X2124" s="738"/>
      <c r="Y2124" s="739" t="s">
        <v>229</v>
      </c>
      <c r="Z2124" s="740"/>
      <c r="AA2124" s="393" t="s">
        <v>186</v>
      </c>
      <c r="AB2124" s="738" t="s">
        <v>213</v>
      </c>
      <c r="AC2124" s="738"/>
      <c r="AD2124" s="739" t="s">
        <v>229</v>
      </c>
      <c r="AE2124" s="740"/>
      <c r="AF2124" s="393" t="s">
        <v>186</v>
      </c>
    </row>
    <row r="2125" spans="1:32" ht="21.75" customHeight="1">
      <c r="A2125" s="166" t="str">
        <f>IF(N2113="","",A2124+1)</f>
        <v/>
      </c>
      <c r="B2125" s="741" t="s">
        <v>221</v>
      </c>
      <c r="C2125" s="742"/>
      <c r="D2125" s="742"/>
      <c r="E2125" s="119" t="str">
        <f>IFERROR(VLOOKUP(N2113,Marks,90,0),"")</f>
        <v/>
      </c>
      <c r="F2125" s="130" t="str">
        <f>IFERROR(VLOOKUP(N2113,Marks,94,0),"")</f>
        <v/>
      </c>
      <c r="G2125" s="741" t="s">
        <v>192</v>
      </c>
      <c r="H2125" s="742"/>
      <c r="I2125" s="742"/>
      <c r="J2125" s="119" t="str">
        <f>IFERROR(VLOOKUP(N2113,Marks,98,0),"")</f>
        <v/>
      </c>
      <c r="K2125" s="130" t="str">
        <f>IFERROR(VLOOKUP(N2113,Marks,102,0),"")</f>
        <v/>
      </c>
      <c r="L2125" s="743" t="s">
        <v>193</v>
      </c>
      <c r="M2125" s="744"/>
      <c r="N2125" s="744"/>
      <c r="O2125" s="119" t="str">
        <f>IFERROR(VLOOKUP(N2113,Marks,106,0),"")</f>
        <v/>
      </c>
      <c r="P2125" s="130" t="str">
        <f>IFERROR(VLOOKUP(N2113,Marks,110,0),"")</f>
        <v/>
      </c>
      <c r="Q2125" s="770"/>
      <c r="R2125" s="740" t="s">
        <v>221</v>
      </c>
      <c r="S2125" s="740"/>
      <c r="T2125" s="740"/>
      <c r="U2125" s="119" t="str">
        <f>IFERROR(VLOOKUP(AD2113,Marks,90,0),"")</f>
        <v/>
      </c>
      <c r="V2125" s="130" t="str">
        <f>IFERROR(VLOOKUP(AD2113,Marks,94,0),"")</f>
        <v/>
      </c>
      <c r="W2125" s="740" t="s">
        <v>192</v>
      </c>
      <c r="X2125" s="740"/>
      <c r="Y2125" s="740"/>
      <c r="Z2125" s="119" t="str">
        <f>IFERROR(VLOOKUP(AD2113,Marks,98,0),"")</f>
        <v/>
      </c>
      <c r="AA2125" s="130" t="str">
        <f>IFERROR(VLOOKUP(AD2113,Marks,102,0),"")</f>
        <v/>
      </c>
      <c r="AB2125" s="745" t="s">
        <v>193</v>
      </c>
      <c r="AC2125" s="745"/>
      <c r="AD2125" s="745"/>
      <c r="AE2125" s="119" t="str">
        <f>IFERROR(VLOOKUP(AD2113,Marks,106,0),"")</f>
        <v/>
      </c>
      <c r="AF2125" s="130" t="str">
        <f>IFERROR(VLOOKUP(AD2113,Marks,110,0),"")</f>
        <v/>
      </c>
    </row>
    <row r="2126" spans="1:32" ht="21" customHeight="1">
      <c r="A2126" s="166" t="str">
        <f>IF(N2113="","",A2125+1)</f>
        <v/>
      </c>
      <c r="B2126" s="732" t="s">
        <v>216</v>
      </c>
      <c r="C2126" s="732"/>
      <c r="D2126" s="732"/>
      <c r="E2126" s="746" t="str">
        <f>IFERROR(VLOOKUP(N2113,Marks,116,0),"")</f>
        <v/>
      </c>
      <c r="F2126" s="746"/>
      <c r="G2126" s="746"/>
      <c r="H2126" s="746"/>
      <c r="I2126" s="732" t="s">
        <v>217</v>
      </c>
      <c r="J2126" s="732"/>
      <c r="K2126" s="732"/>
      <c r="L2126" s="732"/>
      <c r="M2126" s="747" t="str">
        <f>IFERROR(VLOOKUP(N2113,Marks,117,0),"")</f>
        <v/>
      </c>
      <c r="N2126" s="747"/>
      <c r="O2126" s="747"/>
      <c r="P2126" s="747"/>
      <c r="Q2126" s="770"/>
      <c r="R2126" s="732" t="s">
        <v>216</v>
      </c>
      <c r="S2126" s="732"/>
      <c r="T2126" s="732"/>
      <c r="U2126" s="746" t="str">
        <f>IFERROR(VLOOKUP(AD2113,Marks,116,0),"")</f>
        <v/>
      </c>
      <c r="V2126" s="746"/>
      <c r="W2126" s="746"/>
      <c r="X2126" s="746"/>
      <c r="Y2126" s="732" t="s">
        <v>217</v>
      </c>
      <c r="Z2126" s="732"/>
      <c r="AA2126" s="732"/>
      <c r="AB2126" s="732"/>
      <c r="AC2126" s="747" t="str">
        <f>IFERROR(VLOOKUP(AD2113,Marks,117,0),"")</f>
        <v/>
      </c>
      <c r="AD2126" s="747"/>
      <c r="AE2126" s="747"/>
      <c r="AF2126" s="747"/>
    </row>
    <row r="2127" spans="1:32" ht="21" customHeight="1">
      <c r="A2127" s="166" t="str">
        <f>IF(N2113="","",A2126+1)</f>
        <v/>
      </c>
      <c r="B2127" s="732" t="s">
        <v>218</v>
      </c>
      <c r="C2127" s="732"/>
      <c r="D2127" s="732"/>
      <c r="E2127" s="774" t="str">
        <f>IFERROR(VLOOKUP(N2113,Marks,115,0),"")</f>
        <v/>
      </c>
      <c r="F2127" s="774"/>
      <c r="G2127" s="774"/>
      <c r="H2127" s="774"/>
      <c r="I2127" s="732" t="s">
        <v>219</v>
      </c>
      <c r="J2127" s="732"/>
      <c r="K2127" s="732"/>
      <c r="L2127" s="732"/>
      <c r="M2127" s="733" t="str">
        <f>IFERROR(VLOOKUP(N2113,Marks,112,0),"")</f>
        <v/>
      </c>
      <c r="N2127" s="733"/>
      <c r="O2127" s="733"/>
      <c r="P2127" s="733"/>
      <c r="Q2127" s="770"/>
      <c r="R2127" s="732" t="s">
        <v>218</v>
      </c>
      <c r="S2127" s="732"/>
      <c r="T2127" s="732"/>
      <c r="U2127" s="774" t="str">
        <f>IFERROR(VLOOKUP(AD2113,Marks,115,0),"")</f>
        <v/>
      </c>
      <c r="V2127" s="774"/>
      <c r="W2127" s="774"/>
      <c r="X2127" s="774"/>
      <c r="Y2127" s="732" t="s">
        <v>219</v>
      </c>
      <c r="Z2127" s="732"/>
      <c r="AA2127" s="732"/>
      <c r="AB2127" s="732"/>
      <c r="AC2127" s="733" t="str">
        <f>IFERROR(VLOOKUP(AD2113,Marks,112,0),"")</f>
        <v/>
      </c>
      <c r="AD2127" s="733"/>
      <c r="AE2127" s="733"/>
      <c r="AF2127" s="733"/>
    </row>
    <row r="2128" spans="1:32" ht="21" customHeight="1">
      <c r="A2128" s="166" t="str">
        <f>IF(N2113="","",A2127+1)</f>
        <v/>
      </c>
      <c r="B2128" s="732" t="s">
        <v>220</v>
      </c>
      <c r="C2128" s="732"/>
      <c r="D2128" s="732"/>
      <c r="E2128" s="324" t="str">
        <f>IFERROR(VLOOKUP(N2113,Marks,113,0),"")</f>
        <v/>
      </c>
      <c r="F2128" s="325" t="s">
        <v>341</v>
      </c>
      <c r="G2128" s="734" t="str">
        <f>IF(OR(N2113="",E2111="",O2122=""),"",IF(O2122&gt;=81%*P2117,"A",IF(O2122&gt;=61%*P2117,"B",IF(O2122&gt;=41%*P2117,"C",IF(O2122&gt;=21%*P2117,"D","E")))))</f>
        <v/>
      </c>
      <c r="H2128" s="734"/>
      <c r="I2128" s="732" t="s">
        <v>222</v>
      </c>
      <c r="J2128" s="732"/>
      <c r="K2128" s="732"/>
      <c r="L2128" s="732"/>
      <c r="M2128" s="769" t="str">
        <f>IFERROR(VLOOKUP(N2113,Marks,114,0),"")</f>
        <v/>
      </c>
      <c r="N2128" s="769"/>
      <c r="O2128" s="769"/>
      <c r="P2128" s="769"/>
      <c r="Q2128" s="770"/>
      <c r="R2128" s="732" t="s">
        <v>220</v>
      </c>
      <c r="S2128" s="732"/>
      <c r="T2128" s="732"/>
      <c r="U2128" s="324" t="str">
        <f>IFERROR(VLOOKUP(AD2113,Marks,113,0),"")</f>
        <v/>
      </c>
      <c r="V2128" s="325" t="s">
        <v>341</v>
      </c>
      <c r="W2128" s="734" t="str">
        <f>IF(OR(AD2113="",U2111="",AE2122=""),"",IF(AE2122&gt;=81%*AF2117,"A",IF(AE2122&gt;=61%*AF2117,"B",IF(AE2122&gt;=41%*AF2117,"C",IF(AE2122&gt;=21%*AF2117,"D","E")))))</f>
        <v/>
      </c>
      <c r="X2128" s="734"/>
      <c r="Y2128" s="732" t="s">
        <v>222</v>
      </c>
      <c r="Z2128" s="732"/>
      <c r="AA2128" s="732"/>
      <c r="AB2128" s="732"/>
      <c r="AC2128" s="769" t="str">
        <f>IFERROR(VLOOKUP(AD2113,Marks,114,0),"")</f>
        <v/>
      </c>
      <c r="AD2128" s="769"/>
      <c r="AE2128" s="769"/>
      <c r="AF2128" s="769"/>
    </row>
    <row r="2129" spans="1:32" ht="21" customHeight="1">
      <c r="A2129" s="166" t="str">
        <f>IF(N2113="","",A2128+1)</f>
        <v/>
      </c>
      <c r="B2129" s="768" t="s">
        <v>228</v>
      </c>
      <c r="C2129" s="768"/>
      <c r="D2129" s="768"/>
      <c r="E2129" s="735">
        <f>'Master sheet'!$C$10</f>
        <v>44697</v>
      </c>
      <c r="F2129" s="735"/>
      <c r="G2129" s="735"/>
      <c r="H2129" s="318"/>
      <c r="I2129" s="121"/>
      <c r="J2129" s="121"/>
      <c r="K2129" s="76"/>
      <c r="L2129" s="121"/>
      <c r="M2129" s="121"/>
      <c r="N2129" s="121"/>
      <c r="O2129" s="121"/>
      <c r="P2129" s="121"/>
      <c r="Q2129" s="770"/>
      <c r="R2129" s="768" t="s">
        <v>228</v>
      </c>
      <c r="S2129" s="768"/>
      <c r="T2129" s="768"/>
      <c r="U2129" s="735">
        <f>'Master sheet'!$C$10</f>
        <v>44697</v>
      </c>
      <c r="V2129" s="735"/>
      <c r="W2129" s="735"/>
      <c r="X2129" s="121"/>
      <c r="Y2129" s="121"/>
      <c r="Z2129" s="121"/>
      <c r="AA2129" s="76"/>
      <c r="AB2129" s="121"/>
      <c r="AC2129" s="121"/>
      <c r="AD2129" s="121"/>
      <c r="AE2129" s="121"/>
      <c r="AF2129" s="121"/>
    </row>
    <row r="2130" spans="1:32" ht="43.5" customHeight="1">
      <c r="A2130" s="166" t="str">
        <f>IF(N2113="","",A2129+1)</f>
        <v/>
      </c>
      <c r="B2130" s="755" t="str">
        <f>IF(AND(C2110=1),CONCATENATE("( ",UPPER('Master sheet'!$F$10)," )"),IF(AND(C2110=2),CONCATENATE("( ",UPPER('Master sheet'!$F$18)," )"),IF(AND(C2110=3),CONCATENATE("( ",UPPER('Master sheet'!$J$10)," )"),IF(AND(C2110=4),CONCATENATE("( ",UPPER('Master sheet'!$J$18)," )"),""))))</f>
        <v/>
      </c>
      <c r="C2130" s="755"/>
      <c r="D2130" s="755"/>
      <c r="E2130" s="755"/>
      <c r="F2130" s="756" t="str">
        <f>IF(AND(N2113=""),"",CONCATENATE("(",'Master sheet'!$C$14," )"))</f>
        <v/>
      </c>
      <c r="G2130" s="756"/>
      <c r="H2130" s="756"/>
      <c r="I2130" s="756"/>
      <c r="J2130" s="756"/>
      <c r="K2130" s="756" t="str">
        <f>IF(AND(N2113=""),"",CONCATENATE("(",'Master sheet'!$C$12," )"))</f>
        <v/>
      </c>
      <c r="L2130" s="756"/>
      <c r="M2130" s="756"/>
      <c r="N2130" s="756"/>
      <c r="O2130" s="756"/>
      <c r="P2130" s="756"/>
      <c r="Q2130" s="770"/>
      <c r="R2130" s="755" t="str">
        <f>IF(AND(S2110=1),CONCATENATE("( ",UPPER('Master sheet'!$F$10)," )"),IF(AND(S2110=2),CONCATENATE("( ",UPPER('Master sheet'!$F$18)," )"),IF(AND(S2110=3),CONCATENATE("( ",UPPER('Master sheet'!$J$10)," )"),IF(AND(S2110=4),CONCATENATE("( ",UPPER('Master sheet'!$J$18)," )"),""))))</f>
        <v/>
      </c>
      <c r="S2130" s="755"/>
      <c r="T2130" s="755"/>
      <c r="U2130" s="755"/>
      <c r="V2130" s="756" t="str">
        <f>IF(AND(AD2113=""),"",CONCATENATE("(",'Master sheet'!$C$14," )"))</f>
        <v/>
      </c>
      <c r="W2130" s="756"/>
      <c r="X2130" s="756"/>
      <c r="Y2130" s="756"/>
      <c r="Z2130" s="756"/>
      <c r="AA2130" s="756" t="str">
        <f>IF(AND(AD2113=""),"",CONCATENATE("(",'Master sheet'!$C$12," )"))</f>
        <v/>
      </c>
      <c r="AB2130" s="756"/>
      <c r="AC2130" s="756"/>
      <c r="AD2130" s="756"/>
      <c r="AE2130" s="756"/>
      <c r="AF2130" s="756"/>
    </row>
    <row r="2131" spans="1:32" ht="21.75" customHeight="1">
      <c r="A2131" s="166" t="str">
        <f>IF(N2113="","",A2130+1)</f>
        <v/>
      </c>
      <c r="B2131" s="757" t="s">
        <v>223</v>
      </c>
      <c r="C2131" s="757"/>
      <c r="D2131" s="757"/>
      <c r="E2131" s="757"/>
      <c r="F2131" s="758" t="s">
        <v>224</v>
      </c>
      <c r="G2131" s="758"/>
      <c r="H2131" s="758"/>
      <c r="I2131" s="758"/>
      <c r="J2131" s="758"/>
      <c r="K2131" s="757" t="s">
        <v>225</v>
      </c>
      <c r="L2131" s="757"/>
      <c r="M2131" s="757"/>
      <c r="N2131" s="757"/>
      <c r="O2131" s="757"/>
      <c r="P2131" s="757"/>
      <c r="Q2131" s="770"/>
      <c r="R2131" s="757" t="s">
        <v>223</v>
      </c>
      <c r="S2131" s="757"/>
      <c r="T2131" s="757"/>
      <c r="U2131" s="757"/>
      <c r="V2131" s="758" t="s">
        <v>224</v>
      </c>
      <c r="W2131" s="758"/>
      <c r="X2131" s="758"/>
      <c r="Y2131" s="758"/>
      <c r="Z2131" s="758"/>
      <c r="AA2131" s="757" t="s">
        <v>225</v>
      </c>
      <c r="AB2131" s="757"/>
      <c r="AC2131" s="757"/>
      <c r="AD2131" s="757"/>
      <c r="AE2131" s="757"/>
      <c r="AF2131" s="757"/>
    </row>
    <row r="2133" spans="1:32" ht="21.9" customHeight="1">
      <c r="A2133" s="165" t="str">
        <f>IF(N2139="","",1)</f>
        <v/>
      </c>
      <c r="B2133" s="759" t="s">
        <v>203</v>
      </c>
      <c r="C2133" s="759"/>
      <c r="D2133" s="759"/>
      <c r="E2133" s="759"/>
      <c r="F2133" s="759"/>
      <c r="G2133" s="759"/>
      <c r="H2133" s="759"/>
      <c r="I2133" s="759"/>
      <c r="J2133" s="759"/>
      <c r="K2133" s="759"/>
      <c r="L2133" s="759"/>
      <c r="M2133" s="759"/>
      <c r="N2133" s="759"/>
      <c r="O2133" s="759"/>
      <c r="P2133" s="759"/>
      <c r="Q2133" s="770" t="s">
        <v>249</v>
      </c>
      <c r="R2133" s="759" t="s">
        <v>203</v>
      </c>
      <c r="S2133" s="759"/>
      <c r="T2133" s="759"/>
      <c r="U2133" s="759"/>
      <c r="V2133" s="759"/>
      <c r="W2133" s="759"/>
      <c r="X2133" s="759"/>
      <c r="Y2133" s="759"/>
      <c r="Z2133" s="759"/>
      <c r="AA2133" s="759"/>
      <c r="AB2133" s="759"/>
      <c r="AC2133" s="759"/>
      <c r="AD2133" s="759"/>
      <c r="AE2133" s="759"/>
      <c r="AF2133" s="759"/>
    </row>
    <row r="2134" spans="1:32" ht="21.9" customHeight="1">
      <c r="A2134" s="166" t="str">
        <f>IF(N2139="","",A2133+1)</f>
        <v/>
      </c>
      <c r="B2134" s="771" t="s">
        <v>204</v>
      </c>
      <c r="C2134" s="771"/>
      <c r="D2134" s="771"/>
      <c r="E2134" s="771"/>
      <c r="F2134" s="771"/>
      <c r="G2134" s="771"/>
      <c r="H2134" s="771"/>
      <c r="I2134" s="771"/>
      <c r="J2134" s="771"/>
      <c r="K2134" s="771"/>
      <c r="L2134" s="771"/>
      <c r="M2134" s="771"/>
      <c r="N2134" s="771"/>
      <c r="O2134" s="771"/>
      <c r="P2134" s="771"/>
      <c r="Q2134" s="770"/>
      <c r="R2134" s="771" t="s">
        <v>204</v>
      </c>
      <c r="S2134" s="771"/>
      <c r="T2134" s="771"/>
      <c r="U2134" s="771"/>
      <c r="V2134" s="771"/>
      <c r="W2134" s="771"/>
      <c r="X2134" s="771"/>
      <c r="Y2134" s="771"/>
      <c r="Z2134" s="771"/>
      <c r="AA2134" s="771"/>
      <c r="AB2134" s="771"/>
      <c r="AC2134" s="771"/>
      <c r="AD2134" s="771"/>
      <c r="AE2134" s="771"/>
      <c r="AF2134" s="771"/>
    </row>
    <row r="2135" spans="1:32" ht="21.9" customHeight="1">
      <c r="A2135" s="166" t="str">
        <f>IF(N2139="","",A2134+1)</f>
        <v/>
      </c>
      <c r="B2135" s="772" t="s">
        <v>168</v>
      </c>
      <c r="C2135" s="772"/>
      <c r="D2135" s="772"/>
      <c r="E2135" s="773" t="str">
        <f>IF(AND(N2139=""),"",'Result Sheet'!$F$2)</f>
        <v/>
      </c>
      <c r="F2135" s="773"/>
      <c r="G2135" s="773"/>
      <c r="H2135" s="773"/>
      <c r="I2135" s="773"/>
      <c r="J2135" s="773"/>
      <c r="K2135" s="773"/>
      <c r="L2135" s="773"/>
      <c r="M2135" s="773"/>
      <c r="N2135" s="773"/>
      <c r="O2135" s="773"/>
      <c r="P2135" s="773"/>
      <c r="Q2135" s="770"/>
      <c r="R2135" s="772" t="s">
        <v>168</v>
      </c>
      <c r="S2135" s="772"/>
      <c r="T2135" s="772"/>
      <c r="U2135" s="773" t="str">
        <f>IF(AND(AD2139=""),"",'Result Sheet'!$F$2)</f>
        <v/>
      </c>
      <c r="V2135" s="773"/>
      <c r="W2135" s="773"/>
      <c r="X2135" s="773"/>
      <c r="Y2135" s="773"/>
      <c r="Z2135" s="773"/>
      <c r="AA2135" s="773"/>
      <c r="AB2135" s="773"/>
      <c r="AC2135" s="773"/>
      <c r="AD2135" s="773"/>
      <c r="AE2135" s="773"/>
      <c r="AF2135" s="773"/>
    </row>
    <row r="2136" spans="1:32" ht="21.9" customHeight="1">
      <c r="A2136" s="166" t="str">
        <f>IF(N2139="","",A2135+1)</f>
        <v/>
      </c>
      <c r="B2136" s="164" t="s">
        <v>169</v>
      </c>
      <c r="C2136" s="748" t="str">
        <f>IFERROR(VLOOKUP(N2139,Marks,2,0),"")</f>
        <v/>
      </c>
      <c r="D2136" s="748"/>
      <c r="E2136" s="766" t="s">
        <v>212</v>
      </c>
      <c r="F2136" s="766"/>
      <c r="G2136" s="766"/>
      <c r="H2136" s="748" t="str">
        <f>IFERROR(VLOOKUP(N2139,Marks,3,0),"")</f>
        <v/>
      </c>
      <c r="I2136" s="748"/>
      <c r="J2136" s="749" t="s">
        <v>205</v>
      </c>
      <c r="K2136" s="749"/>
      <c r="L2136" s="749"/>
      <c r="M2136" s="749"/>
      <c r="N2136" s="750" t="str">
        <f>IF(AND(N2139=""),"",'Marks Entry 1st'!$I$2)</f>
        <v/>
      </c>
      <c r="O2136" s="750"/>
      <c r="P2136" s="750"/>
      <c r="Q2136" s="770"/>
      <c r="R2136" s="164" t="s">
        <v>169</v>
      </c>
      <c r="S2136" s="748" t="str">
        <f>IFERROR(VLOOKUP(AD2139,Marks,2,0),"")</f>
        <v/>
      </c>
      <c r="T2136" s="748"/>
      <c r="U2136" s="766" t="s">
        <v>212</v>
      </c>
      <c r="V2136" s="766"/>
      <c r="W2136" s="766"/>
      <c r="X2136" s="748" t="str">
        <f>IFERROR(VLOOKUP(AD2139,Marks,3,0),"")</f>
        <v/>
      </c>
      <c r="Y2136" s="748"/>
      <c r="Z2136" s="749" t="s">
        <v>205</v>
      </c>
      <c r="AA2136" s="749"/>
      <c r="AB2136" s="749"/>
      <c r="AC2136" s="749"/>
      <c r="AD2136" s="750" t="str">
        <f>IF(AND(AD2139=""),"",'Marks Entry 1st'!$I$2)</f>
        <v/>
      </c>
      <c r="AE2136" s="750"/>
      <c r="AF2136" s="750"/>
    </row>
    <row r="2137" spans="1:32" ht="21.9" customHeight="1">
      <c r="A2137" s="166" t="str">
        <f>IF(N2139="","",A2136+1)</f>
        <v/>
      </c>
      <c r="B2137" s="751" t="s">
        <v>206</v>
      </c>
      <c r="C2137" s="751"/>
      <c r="D2137" s="751"/>
      <c r="E2137" s="752" t="str">
        <f>IFERROR(VLOOKUP(N2139,Marks,6,0),"")</f>
        <v/>
      </c>
      <c r="F2137" s="752"/>
      <c r="G2137" s="752"/>
      <c r="H2137" s="752"/>
      <c r="I2137" s="752"/>
      <c r="J2137" s="753" t="s">
        <v>209</v>
      </c>
      <c r="K2137" s="753"/>
      <c r="L2137" s="753"/>
      <c r="M2137" s="753"/>
      <c r="N2137" s="754" t="str">
        <f>IFERROR(VLOOKUP(N2139,Marks,5,0),"")</f>
        <v/>
      </c>
      <c r="O2137" s="754"/>
      <c r="P2137" s="754"/>
      <c r="Q2137" s="770"/>
      <c r="R2137" s="751" t="s">
        <v>206</v>
      </c>
      <c r="S2137" s="751"/>
      <c r="T2137" s="751"/>
      <c r="U2137" s="752" t="str">
        <f>IFERROR(VLOOKUP(AD2139,Marks,6,0),"")</f>
        <v/>
      </c>
      <c r="V2137" s="752"/>
      <c r="W2137" s="752"/>
      <c r="X2137" s="752"/>
      <c r="Y2137" s="752"/>
      <c r="Z2137" s="753" t="s">
        <v>209</v>
      </c>
      <c r="AA2137" s="753"/>
      <c r="AB2137" s="753"/>
      <c r="AC2137" s="753"/>
      <c r="AD2137" s="754" t="str">
        <f>IFERROR(VLOOKUP(AD2139,Marks,5,0),"")</f>
        <v/>
      </c>
      <c r="AE2137" s="754"/>
      <c r="AF2137" s="754"/>
    </row>
    <row r="2138" spans="1:32" ht="21.9" customHeight="1">
      <c r="A2138" s="166" t="str">
        <f>IF(N2139="","",A2137+1)</f>
        <v/>
      </c>
      <c r="B2138" s="751" t="s">
        <v>207</v>
      </c>
      <c r="C2138" s="751"/>
      <c r="D2138" s="751"/>
      <c r="E2138" s="752" t="str">
        <f>IFERROR(VLOOKUP(N2139,Marks,7,0),"")</f>
        <v/>
      </c>
      <c r="F2138" s="752"/>
      <c r="G2138" s="752"/>
      <c r="H2138" s="752"/>
      <c r="I2138" s="752"/>
      <c r="J2138" s="753" t="s">
        <v>210</v>
      </c>
      <c r="K2138" s="753"/>
      <c r="L2138" s="753"/>
      <c r="M2138" s="753"/>
      <c r="N2138" s="767" t="str">
        <f>IFERROR(VLOOKUP(N2139,Marks,4,0),"")</f>
        <v/>
      </c>
      <c r="O2138" s="767"/>
      <c r="P2138" s="767"/>
      <c r="Q2138" s="770"/>
      <c r="R2138" s="751" t="s">
        <v>207</v>
      </c>
      <c r="S2138" s="751"/>
      <c r="T2138" s="751"/>
      <c r="U2138" s="752" t="str">
        <f>IFERROR(VLOOKUP(AD2139,Marks,7,0),"")</f>
        <v/>
      </c>
      <c r="V2138" s="752"/>
      <c r="W2138" s="752"/>
      <c r="X2138" s="752"/>
      <c r="Y2138" s="752"/>
      <c r="Z2138" s="753" t="s">
        <v>210</v>
      </c>
      <c r="AA2138" s="753"/>
      <c r="AB2138" s="753"/>
      <c r="AC2138" s="753"/>
      <c r="AD2138" s="767" t="str">
        <f>IFERROR(VLOOKUP(AD2139,Marks,4,0),"")</f>
        <v/>
      </c>
      <c r="AE2138" s="767"/>
      <c r="AF2138" s="767"/>
    </row>
    <row r="2139" spans="1:32" ht="21.9" customHeight="1">
      <c r="A2139" s="166" t="str">
        <f>IF(N2139="","",A2138+1)</f>
        <v/>
      </c>
      <c r="B2139" s="751" t="s">
        <v>208</v>
      </c>
      <c r="C2139" s="751"/>
      <c r="D2139" s="751"/>
      <c r="E2139" s="752" t="str">
        <f>IFERROR(VLOOKUP(N2139,Marks,8,0),"")</f>
        <v/>
      </c>
      <c r="F2139" s="752"/>
      <c r="G2139" s="752"/>
      <c r="H2139" s="752"/>
      <c r="I2139" s="752"/>
      <c r="J2139" s="753" t="s">
        <v>211</v>
      </c>
      <c r="K2139" s="753"/>
      <c r="L2139" s="753"/>
      <c r="M2139" s="753"/>
      <c r="N2139" s="760" t="str">
        <f>IF(AD2113="","",IF(AND(AD2113+1&gt;$AN$6),"",AD2113+1))</f>
        <v/>
      </c>
      <c r="O2139" s="760"/>
      <c r="P2139" s="760"/>
      <c r="Q2139" s="770"/>
      <c r="R2139" s="751" t="s">
        <v>208</v>
      </c>
      <c r="S2139" s="751"/>
      <c r="T2139" s="751"/>
      <c r="U2139" s="752" t="str">
        <f>IFERROR(VLOOKUP(AD2139,Marks,8,0),"")</f>
        <v/>
      </c>
      <c r="V2139" s="752"/>
      <c r="W2139" s="752"/>
      <c r="X2139" s="752"/>
      <c r="Y2139" s="752"/>
      <c r="Z2139" s="753" t="s">
        <v>211</v>
      </c>
      <c r="AA2139" s="753"/>
      <c r="AB2139" s="753"/>
      <c r="AC2139" s="753"/>
      <c r="AD2139" s="761" t="str">
        <f>IF(N2139="","",IF(AND(N2139+1&gt;$AN$6),"",N2139+1))</f>
        <v/>
      </c>
      <c r="AE2139" s="761"/>
      <c r="AF2139" s="761"/>
    </row>
    <row r="2140" spans="1:32" ht="9" customHeight="1">
      <c r="A2140" s="166" t="str">
        <f>IF(N2139="","",A2139+1)</f>
        <v/>
      </c>
      <c r="B2140" s="123"/>
      <c r="C2140" s="123"/>
      <c r="D2140" s="123"/>
      <c r="E2140" s="124"/>
      <c r="F2140" s="124"/>
      <c r="G2140" s="124"/>
      <c r="H2140" s="123"/>
      <c r="I2140" s="123"/>
      <c r="J2140" s="125"/>
      <c r="K2140" s="125"/>
      <c r="L2140" s="125"/>
      <c r="M2140" s="76"/>
      <c r="N2140" s="76"/>
      <c r="O2140" s="76"/>
      <c r="P2140" s="76"/>
      <c r="Q2140" s="770"/>
      <c r="R2140" s="123"/>
      <c r="S2140" s="123"/>
      <c r="T2140" s="123"/>
      <c r="U2140" s="124"/>
      <c r="V2140" s="124"/>
      <c r="W2140" s="124"/>
      <c r="X2140" s="123"/>
      <c r="Y2140" s="123"/>
      <c r="Z2140" s="125"/>
      <c r="AA2140" s="125"/>
      <c r="AB2140" s="125"/>
      <c r="AC2140" s="76"/>
      <c r="AD2140" s="76"/>
      <c r="AE2140" s="76"/>
      <c r="AF2140" s="76"/>
    </row>
    <row r="2141" spans="1:32" ht="21" customHeight="1">
      <c r="A2141" s="166" t="str">
        <f>IF(N2139="","",A2140+1)</f>
        <v/>
      </c>
      <c r="B2141" s="762" t="s">
        <v>213</v>
      </c>
      <c r="C2141" s="610" t="s">
        <v>214</v>
      </c>
      <c r="D2141" s="610"/>
      <c r="E2141" s="610"/>
      <c r="F2141" s="763" t="s">
        <v>13</v>
      </c>
      <c r="G2141" s="764"/>
      <c r="H2141" s="764"/>
      <c r="I2141" s="765"/>
      <c r="J2141" s="613" t="s">
        <v>184</v>
      </c>
      <c r="K2141" s="614" t="s">
        <v>167</v>
      </c>
      <c r="L2141" s="615"/>
      <c r="M2141" s="615"/>
      <c r="N2141" s="616"/>
      <c r="O2141" s="580" t="s">
        <v>185</v>
      </c>
      <c r="P2141" s="581" t="s">
        <v>186</v>
      </c>
      <c r="Q2141" s="770"/>
      <c r="R2141" s="762" t="s">
        <v>213</v>
      </c>
      <c r="S2141" s="610" t="s">
        <v>214</v>
      </c>
      <c r="T2141" s="610"/>
      <c r="U2141" s="610"/>
      <c r="V2141" s="763" t="s">
        <v>13</v>
      </c>
      <c r="W2141" s="764"/>
      <c r="X2141" s="764"/>
      <c r="Y2141" s="765"/>
      <c r="Z2141" s="613" t="s">
        <v>184</v>
      </c>
      <c r="AA2141" s="614" t="s">
        <v>167</v>
      </c>
      <c r="AB2141" s="615"/>
      <c r="AC2141" s="615"/>
      <c r="AD2141" s="616"/>
      <c r="AE2141" s="580" t="s">
        <v>185</v>
      </c>
      <c r="AF2141" s="581" t="s">
        <v>186</v>
      </c>
    </row>
    <row r="2142" spans="1:32" ht="90.75" customHeight="1">
      <c r="A2142" s="166" t="str">
        <f>IF(N2139="","",A2141+1)</f>
        <v/>
      </c>
      <c r="B2142" s="762"/>
      <c r="C2142" s="171" t="s">
        <v>11</v>
      </c>
      <c r="D2142" s="171" t="s">
        <v>180</v>
      </c>
      <c r="E2142" s="171" t="s">
        <v>108</v>
      </c>
      <c r="F2142" s="171" t="s">
        <v>182</v>
      </c>
      <c r="G2142" s="171" t="s">
        <v>183</v>
      </c>
      <c r="H2142" s="305" t="s">
        <v>10</v>
      </c>
      <c r="I2142" s="171" t="s">
        <v>108</v>
      </c>
      <c r="J2142" s="613"/>
      <c r="K2142" s="172" t="s">
        <v>182</v>
      </c>
      <c r="L2142" s="172" t="s">
        <v>183</v>
      </c>
      <c r="M2142" s="173" t="s">
        <v>10</v>
      </c>
      <c r="N2142" s="171" t="s">
        <v>108</v>
      </c>
      <c r="O2142" s="580"/>
      <c r="P2142" s="736"/>
      <c r="Q2142" s="770"/>
      <c r="R2142" s="762"/>
      <c r="S2142" s="171" t="s">
        <v>11</v>
      </c>
      <c r="T2142" s="171" t="s">
        <v>180</v>
      </c>
      <c r="U2142" s="171" t="s">
        <v>108</v>
      </c>
      <c r="V2142" s="171" t="s">
        <v>182</v>
      </c>
      <c r="W2142" s="171" t="s">
        <v>183</v>
      </c>
      <c r="X2142" s="305" t="s">
        <v>10</v>
      </c>
      <c r="Y2142" s="171" t="s">
        <v>108</v>
      </c>
      <c r="Z2142" s="613"/>
      <c r="AA2142" s="172" t="s">
        <v>182</v>
      </c>
      <c r="AB2142" s="172" t="s">
        <v>183</v>
      </c>
      <c r="AC2142" s="173" t="s">
        <v>10</v>
      </c>
      <c r="AD2142" s="171" t="s">
        <v>108</v>
      </c>
      <c r="AE2142" s="580"/>
      <c r="AF2142" s="736">
        <v>0</v>
      </c>
    </row>
    <row r="2143" spans="1:32" ht="18.75" customHeight="1">
      <c r="A2143" s="166" t="str">
        <f>IF(N2139="","",A2142+1)</f>
        <v/>
      </c>
      <c r="B2143" s="762"/>
      <c r="C2143" s="390">
        <v>20</v>
      </c>
      <c r="D2143" s="390">
        <v>20</v>
      </c>
      <c r="E2143" s="116">
        <v>40</v>
      </c>
      <c r="F2143" s="390">
        <v>30</v>
      </c>
      <c r="G2143" s="390">
        <v>18</v>
      </c>
      <c r="H2143" s="390">
        <v>12</v>
      </c>
      <c r="I2143" s="116">
        <v>60</v>
      </c>
      <c r="J2143" s="118">
        <v>100</v>
      </c>
      <c r="K2143" s="390">
        <v>50</v>
      </c>
      <c r="L2143" s="390">
        <v>30</v>
      </c>
      <c r="M2143" s="390">
        <v>20</v>
      </c>
      <c r="N2143" s="116">
        <v>100</v>
      </c>
      <c r="O2143" s="118">
        <v>200</v>
      </c>
      <c r="P2143" s="775" t="str">
        <f>IF(AND(N2139="",C2136="",E2137="",N2137=""),"",IF(OR(C2136=1,C2136=2),600,800))</f>
        <v/>
      </c>
      <c r="Q2143" s="770"/>
      <c r="R2143" s="762"/>
      <c r="S2143" s="390">
        <v>20</v>
      </c>
      <c r="T2143" s="390">
        <v>20</v>
      </c>
      <c r="U2143" s="116">
        <v>40</v>
      </c>
      <c r="V2143" s="390">
        <v>30</v>
      </c>
      <c r="W2143" s="390">
        <v>18</v>
      </c>
      <c r="X2143" s="390">
        <v>12</v>
      </c>
      <c r="Y2143" s="116">
        <v>60</v>
      </c>
      <c r="Z2143" s="118">
        <v>100</v>
      </c>
      <c r="AA2143" s="390">
        <v>50</v>
      </c>
      <c r="AB2143" s="390">
        <v>30</v>
      </c>
      <c r="AC2143" s="390">
        <v>20</v>
      </c>
      <c r="AD2143" s="116">
        <v>100</v>
      </c>
      <c r="AE2143" s="118">
        <v>200</v>
      </c>
      <c r="AF2143" s="775" t="str">
        <f>IF(AND(AD2139="",S2136="",U2137="",AD2137=""),"",IF(OR(S2136=1,S2136=2),600,800))</f>
        <v/>
      </c>
    </row>
    <row r="2144" spans="1:32" ht="21" customHeight="1">
      <c r="A2144" s="166" t="str">
        <f>IF(N2139="","",A2143+1)</f>
        <v/>
      </c>
      <c r="B2144" s="122" t="str">
        <f>'Result Sheet'!$L$4</f>
        <v xml:space="preserve">हिन्दी </v>
      </c>
      <c r="C2144" s="391" t="str">
        <f>IFERROR(VLOOKUP(N2139,Marks,11,0),"")</f>
        <v/>
      </c>
      <c r="D2144" s="391" t="str">
        <f>IFERROR(VLOOKUP(N2139,Marks,12,0),"")</f>
        <v/>
      </c>
      <c r="E2144" s="117" t="str">
        <f>IFERROR(VLOOKUP(N2139,Marks,13,0),"")</f>
        <v/>
      </c>
      <c r="F2144" s="391" t="str">
        <f>IFERROR(VLOOKUP(N2139,Marks,14,0),"")</f>
        <v/>
      </c>
      <c r="G2144" s="391" t="str">
        <f>IFERROR(VLOOKUP(N2139,Marks,15,0),"")</f>
        <v/>
      </c>
      <c r="H2144" s="391" t="str">
        <f>IFERROR(VLOOKUP(N2139,Marks,16,0),"")</f>
        <v/>
      </c>
      <c r="I2144" s="117" t="str">
        <f>IFERROR(VLOOKUP(N2139,Marks,17,0),"")</f>
        <v/>
      </c>
      <c r="J2144" s="119">
        <f>IFERROR(VLOOKUP(N2139,Marks,18,0),"")</f>
        <v>0</v>
      </c>
      <c r="K2144" s="391" t="str">
        <f>IFERROR(VLOOKUP(N2139,Marks,19,0),"")</f>
        <v/>
      </c>
      <c r="L2144" s="391" t="str">
        <f>IFERROR(VLOOKUP(N2139,Marks,20,0),"")</f>
        <v/>
      </c>
      <c r="M2144" s="391" t="str">
        <f>IFERROR(VLOOKUP(N2139,Marks,21,0),"")</f>
        <v/>
      </c>
      <c r="N2144" s="117" t="str">
        <f>IFERROR(VLOOKUP(N2139,Marks,22,0),"")</f>
        <v/>
      </c>
      <c r="O2144" s="119" t="str">
        <f>IFERROR(VLOOKUP(N2139,Marks,23,0),"")</f>
        <v/>
      </c>
      <c r="P2144" s="323" t="str">
        <f>IFERROR(VLOOKUP(N2139,Marks,29,0),"")</f>
        <v/>
      </c>
      <c r="Q2144" s="770"/>
      <c r="R2144" s="122" t="str">
        <f>'Result Sheet'!$L$4</f>
        <v xml:space="preserve">हिन्दी </v>
      </c>
      <c r="S2144" s="391" t="str">
        <f>IFERROR(VLOOKUP(AD2139,Marks,11,0),"")</f>
        <v/>
      </c>
      <c r="T2144" s="391" t="str">
        <f>IFERROR(VLOOKUP(AD2139,Marks,12,0),"")</f>
        <v/>
      </c>
      <c r="U2144" s="117" t="str">
        <f>IFERROR(VLOOKUP(AD2139,Marks,13,0),"")</f>
        <v/>
      </c>
      <c r="V2144" s="391" t="str">
        <f>IFERROR(VLOOKUP(AD2139,Marks,14,0),"")</f>
        <v/>
      </c>
      <c r="W2144" s="391" t="str">
        <f>IFERROR(VLOOKUP(AD2139,Marks,15,0),"")</f>
        <v/>
      </c>
      <c r="X2144" s="391" t="str">
        <f>IFERROR(VLOOKUP(AD2139,Marks,16,0),"")</f>
        <v/>
      </c>
      <c r="Y2144" s="117" t="str">
        <f>IFERROR(VLOOKUP(AD2139,Marks,17,0),"")</f>
        <v/>
      </c>
      <c r="Z2144" s="119">
        <f>IFERROR(VLOOKUP(AD2139,Marks,18,0),"")</f>
        <v>0</v>
      </c>
      <c r="AA2144" s="391" t="str">
        <f>IFERROR(VLOOKUP(AD2139,Marks,19,0),"")</f>
        <v/>
      </c>
      <c r="AB2144" s="391" t="str">
        <f>IFERROR(VLOOKUP(AD2139,Marks,20,0),"")</f>
        <v/>
      </c>
      <c r="AC2144" s="391" t="str">
        <f>IFERROR(VLOOKUP(AD2139,Marks,21,0),"")</f>
        <v/>
      </c>
      <c r="AD2144" s="117" t="str">
        <f>IFERROR(VLOOKUP(AD2139,Marks,22,0),"")</f>
        <v/>
      </c>
      <c r="AE2144" s="119" t="str">
        <f>IFERROR(VLOOKUP(AD2139,Marks,23,0),"")</f>
        <v/>
      </c>
      <c r="AF2144" s="323" t="str">
        <f>IFERROR(VLOOKUP(AD2139,Marks,29,0),"")</f>
        <v/>
      </c>
    </row>
    <row r="2145" spans="1:32" ht="21" customHeight="1">
      <c r="A2145" s="166" t="str">
        <f>IF(N2139="","",A2144+1)</f>
        <v/>
      </c>
      <c r="B2145" s="122" t="str">
        <f>'Result Sheet'!$AE$4</f>
        <v xml:space="preserve">अंग्रेजी </v>
      </c>
      <c r="C2145" s="391" t="str">
        <f>IFERROR(VLOOKUP(N2139,Marks,30,0),"")</f>
        <v/>
      </c>
      <c r="D2145" s="391" t="str">
        <f>IFERROR(VLOOKUP(N2139,Marks,31,0),"")</f>
        <v/>
      </c>
      <c r="E2145" s="117" t="str">
        <f>IFERROR(VLOOKUP(N2139,Marks,32,0),"")</f>
        <v/>
      </c>
      <c r="F2145" s="391" t="str">
        <f>IFERROR(VLOOKUP(N2139,Marks,33,0),"")</f>
        <v/>
      </c>
      <c r="G2145" s="391" t="str">
        <f>IFERROR(VLOOKUP(N2139,Marks,34,0),"")</f>
        <v/>
      </c>
      <c r="H2145" s="391" t="str">
        <f>IFERROR(VLOOKUP(N2139,Marks,35,0),"")</f>
        <v/>
      </c>
      <c r="I2145" s="117" t="str">
        <f>IFERROR(VLOOKUP(N2139,Marks,36,0),"")</f>
        <v/>
      </c>
      <c r="J2145" s="119">
        <f>IFERROR(VLOOKUP(N2139,Marks,37,0),"")</f>
        <v>0</v>
      </c>
      <c r="K2145" s="391" t="str">
        <f>IFERROR(VLOOKUP(N2139,Marks,38,0),"")</f>
        <v/>
      </c>
      <c r="L2145" s="391" t="str">
        <f>IFERROR(VLOOKUP(N2139,Marks,39,0),"")</f>
        <v/>
      </c>
      <c r="M2145" s="391" t="str">
        <f>IFERROR(VLOOKUP(N2139,Marks,40,0),"")</f>
        <v/>
      </c>
      <c r="N2145" s="117" t="str">
        <f>IFERROR(VLOOKUP(N2139,Marks,41,0),"")</f>
        <v/>
      </c>
      <c r="O2145" s="119" t="str">
        <f>IFERROR(VLOOKUP(N2139,Marks,42,0),"")</f>
        <v/>
      </c>
      <c r="P2145" s="323" t="str">
        <f>IFERROR(VLOOKUP(N2139,Marks,48,0),"")</f>
        <v/>
      </c>
      <c r="Q2145" s="770"/>
      <c r="R2145" s="122" t="str">
        <f>'Result Sheet'!$AE$4</f>
        <v xml:space="preserve">अंग्रेजी </v>
      </c>
      <c r="S2145" s="391" t="str">
        <f>IFERROR(VLOOKUP(AD2139,Marks,30,0),"")</f>
        <v/>
      </c>
      <c r="T2145" s="391" t="str">
        <f>IFERROR(VLOOKUP(AD2139,Marks,31,0),"")</f>
        <v/>
      </c>
      <c r="U2145" s="117" t="str">
        <f>IFERROR(VLOOKUP(AD2139,Marks,32,0),"")</f>
        <v/>
      </c>
      <c r="V2145" s="391" t="str">
        <f>IFERROR(VLOOKUP(AD2139,Marks,33,0),"")</f>
        <v/>
      </c>
      <c r="W2145" s="391" t="str">
        <f>IFERROR(VLOOKUP(AD2139,Marks,34,0),"")</f>
        <v/>
      </c>
      <c r="X2145" s="391" t="str">
        <f>IFERROR(VLOOKUP(AD2139,Marks,35,0),"")</f>
        <v/>
      </c>
      <c r="Y2145" s="117" t="str">
        <f>IFERROR(VLOOKUP(AD2139,Marks,36,0),"")</f>
        <v/>
      </c>
      <c r="Z2145" s="119">
        <f>IFERROR(VLOOKUP(AD2139,Marks,37,0),"")</f>
        <v>0</v>
      </c>
      <c r="AA2145" s="391" t="str">
        <f>IFERROR(VLOOKUP(AD2139,Marks,38,0),"")</f>
        <v/>
      </c>
      <c r="AB2145" s="391" t="str">
        <f>IFERROR(VLOOKUP(AD2139,Marks,39,0),"")</f>
        <v/>
      </c>
      <c r="AC2145" s="391" t="str">
        <f>IFERROR(VLOOKUP(AD2139,Marks,40,0),"")</f>
        <v/>
      </c>
      <c r="AD2145" s="117" t="str">
        <f>IFERROR(VLOOKUP(AD2139,Marks,41,0),"")</f>
        <v/>
      </c>
      <c r="AE2145" s="119" t="str">
        <f>IFERROR(VLOOKUP(AD2139,Marks,42,0),"")</f>
        <v/>
      </c>
      <c r="AF2145" s="323" t="str">
        <f>IFERROR(VLOOKUP(AD2139,Marks,48,0),"")</f>
        <v/>
      </c>
    </row>
    <row r="2146" spans="1:32" ht="21" customHeight="1">
      <c r="A2146" s="166" t="str">
        <f>IF(N2139="","",A2145+1)</f>
        <v/>
      </c>
      <c r="B2146" s="122" t="str">
        <f>'Result Sheet'!$AX$4</f>
        <v xml:space="preserve">गणित </v>
      </c>
      <c r="C2146" s="391" t="str">
        <f>IFERROR(VLOOKUP(N2139,Marks,49,0),"")</f>
        <v/>
      </c>
      <c r="D2146" s="391" t="str">
        <f>IFERROR(VLOOKUP(N2139,Marks,50,0),"")</f>
        <v/>
      </c>
      <c r="E2146" s="117" t="str">
        <f>IFERROR(VLOOKUP(N2139,Marks,51,0),"")</f>
        <v/>
      </c>
      <c r="F2146" s="391" t="str">
        <f>IFERROR(VLOOKUP(N2139,Marks,52,0),"")</f>
        <v/>
      </c>
      <c r="G2146" s="391" t="str">
        <f>IFERROR(VLOOKUP(N2139,Marks,53,0),"")</f>
        <v/>
      </c>
      <c r="H2146" s="391" t="str">
        <f>IFERROR(VLOOKUP(N2139,Marks,54,0),"")</f>
        <v/>
      </c>
      <c r="I2146" s="117" t="str">
        <f>IFERROR(VLOOKUP(N2139,Marks,55,0),"")</f>
        <v/>
      </c>
      <c r="J2146" s="119">
        <f>IFERROR(VLOOKUP(N2139,Marks,56,0),"")</f>
        <v>0</v>
      </c>
      <c r="K2146" s="391" t="str">
        <f>IFERROR(VLOOKUP(N2139,Marks,57,0),"")</f>
        <v/>
      </c>
      <c r="L2146" s="391" t="str">
        <f>IFERROR(VLOOKUP(N2139,Marks,58,0),"")</f>
        <v/>
      </c>
      <c r="M2146" s="391" t="str">
        <f>IFERROR(VLOOKUP(N2139,Marks,59,0),"")</f>
        <v/>
      </c>
      <c r="N2146" s="117" t="str">
        <f>IFERROR(VLOOKUP(N2139,Marks,60,0),"")</f>
        <v/>
      </c>
      <c r="O2146" s="119" t="str">
        <f>IFERROR(VLOOKUP(N2139,Marks,61,0),"")</f>
        <v/>
      </c>
      <c r="P2146" s="323" t="str">
        <f>IFERROR(VLOOKUP(N2139,Marks,67,0),"")</f>
        <v/>
      </c>
      <c r="Q2146" s="770"/>
      <c r="R2146" s="122" t="str">
        <f>'Result Sheet'!$AX$4</f>
        <v xml:space="preserve">गणित </v>
      </c>
      <c r="S2146" s="391" t="str">
        <f>IFERROR(VLOOKUP(AD2139,Marks,49,0),"")</f>
        <v/>
      </c>
      <c r="T2146" s="391" t="str">
        <f>IFERROR(VLOOKUP(AD2139,Marks,50,0),"")</f>
        <v/>
      </c>
      <c r="U2146" s="117" t="str">
        <f>IFERROR(VLOOKUP(AD2139,Marks,51,0),"")</f>
        <v/>
      </c>
      <c r="V2146" s="391" t="str">
        <f>IFERROR(VLOOKUP(AD2139,Marks,52,0),"")</f>
        <v/>
      </c>
      <c r="W2146" s="391" t="str">
        <f>IFERROR(VLOOKUP(AD2139,Marks,53,0),"")</f>
        <v/>
      </c>
      <c r="X2146" s="391" t="str">
        <f>IFERROR(VLOOKUP(AD2139,Marks,54,0),"")</f>
        <v/>
      </c>
      <c r="Y2146" s="117" t="str">
        <f>IFERROR(VLOOKUP(AD2139,Marks,55,0),"")</f>
        <v/>
      </c>
      <c r="Z2146" s="119">
        <f>IFERROR(VLOOKUP(AD2139,Marks,56,0),"")</f>
        <v>0</v>
      </c>
      <c r="AA2146" s="391" t="str">
        <f>IFERROR(VLOOKUP(AD2139,Marks,57,0),"")</f>
        <v/>
      </c>
      <c r="AB2146" s="391" t="str">
        <f>IFERROR(VLOOKUP(AD2139,Marks,58,0),"")</f>
        <v/>
      </c>
      <c r="AC2146" s="391" t="str">
        <f>IFERROR(VLOOKUP(AD2139,Marks,59,0),"")</f>
        <v/>
      </c>
      <c r="AD2146" s="117" t="str">
        <f>IFERROR(VLOOKUP(AD2139,Marks,60,0),"")</f>
        <v/>
      </c>
      <c r="AE2146" s="119" t="str">
        <f>IFERROR(VLOOKUP(AD2139,Marks,61,0),"")</f>
        <v/>
      </c>
      <c r="AF2146" s="323" t="str">
        <f>IFERROR(VLOOKUP(AD2139,Marks,67,0),"")</f>
        <v/>
      </c>
    </row>
    <row r="2147" spans="1:32" ht="21" customHeight="1">
      <c r="A2147" s="166" t="str">
        <f>IF(N2139="","",A2146+1)</f>
        <v/>
      </c>
      <c r="B2147" s="122" t="str">
        <f>'Result Sheet'!$BQ$4</f>
        <v xml:space="preserve">पर्यावरण अध्ययन </v>
      </c>
      <c r="C2147" s="391" t="str">
        <f>IFERROR(VLOOKUP(N2139,Marks,68,0),"")</f>
        <v/>
      </c>
      <c r="D2147" s="391" t="str">
        <f>IFERROR(VLOOKUP(N2139,Marks,69,0),"")</f>
        <v/>
      </c>
      <c r="E2147" s="117" t="str">
        <f>IFERROR(VLOOKUP(N2139,Marks,70,0),"")</f>
        <v/>
      </c>
      <c r="F2147" s="391" t="str">
        <f>IFERROR(VLOOKUP(N2139,Marks,71,0),"")</f>
        <v/>
      </c>
      <c r="G2147" s="391" t="str">
        <f>IFERROR(VLOOKUP(N2139,Marks,72,0),"")</f>
        <v/>
      </c>
      <c r="H2147" s="391" t="str">
        <f>IFERROR(VLOOKUP(N2139,Marks,73,0),"")</f>
        <v/>
      </c>
      <c r="I2147" s="117" t="str">
        <f>IFERROR(VLOOKUP(N2139,Marks,74,0),"")</f>
        <v/>
      </c>
      <c r="J2147" s="119">
        <f>IFERROR(VLOOKUP(N2139,Marks,75,0),"")</f>
        <v>0</v>
      </c>
      <c r="K2147" s="391" t="str">
        <f>IFERROR(VLOOKUP(N2139,Marks,76,0),"")</f>
        <v/>
      </c>
      <c r="L2147" s="391" t="str">
        <f>IFERROR(VLOOKUP(N2139,Marks,77,0),"")</f>
        <v/>
      </c>
      <c r="M2147" s="391" t="str">
        <f>IFERROR(VLOOKUP(N2139,Marks,78,0),"")</f>
        <v/>
      </c>
      <c r="N2147" s="117" t="str">
        <f>IFERROR(VLOOKUP(N2139,Marks,79,0),"")</f>
        <v/>
      </c>
      <c r="O2147" s="119" t="str">
        <f>IFERROR(VLOOKUP(N2139,Marks,80,0),"")</f>
        <v/>
      </c>
      <c r="P2147" s="323" t="str">
        <f>IFERROR(VLOOKUP(N2139,Marks,86,0),"")</f>
        <v/>
      </c>
      <c r="Q2147" s="770"/>
      <c r="R2147" s="122" t="str">
        <f>'Result Sheet'!$BQ$4</f>
        <v xml:space="preserve">पर्यावरण अध्ययन </v>
      </c>
      <c r="S2147" s="391" t="str">
        <f>IFERROR(VLOOKUP(AD2139,Marks,68,0),"")</f>
        <v/>
      </c>
      <c r="T2147" s="391" t="str">
        <f>IFERROR(VLOOKUP(AD2139,Marks,69,0),"")</f>
        <v/>
      </c>
      <c r="U2147" s="117" t="str">
        <f>IFERROR(VLOOKUP(AD2139,Marks,70,0),"")</f>
        <v/>
      </c>
      <c r="V2147" s="391" t="str">
        <f>IFERROR(VLOOKUP(AD2139,Marks,71,0),"")</f>
        <v/>
      </c>
      <c r="W2147" s="391" t="str">
        <f>IFERROR(VLOOKUP(AD2139,Marks,72,0),"")</f>
        <v/>
      </c>
      <c r="X2147" s="391" t="str">
        <f>IFERROR(VLOOKUP(AD2139,Marks,73,0),"")</f>
        <v/>
      </c>
      <c r="Y2147" s="117" t="str">
        <f>IFERROR(VLOOKUP(AD2139,Marks,74,0),"")</f>
        <v/>
      </c>
      <c r="Z2147" s="119">
        <f>IFERROR(VLOOKUP(AD2139,Marks,75,0),"")</f>
        <v>0</v>
      </c>
      <c r="AA2147" s="391" t="str">
        <f>IFERROR(VLOOKUP(AD2139,Marks,76,0),"")</f>
        <v/>
      </c>
      <c r="AB2147" s="391" t="str">
        <f>IFERROR(VLOOKUP(AD2139,Marks,77,0),"")</f>
        <v/>
      </c>
      <c r="AC2147" s="391" t="str">
        <f>IFERROR(VLOOKUP(AD2139,Marks,78,0),"")</f>
        <v/>
      </c>
      <c r="AD2147" s="117" t="str">
        <f>IFERROR(VLOOKUP(AD2139,Marks,79,0),"")</f>
        <v/>
      </c>
      <c r="AE2147" s="119" t="str">
        <f>IFERROR(VLOOKUP(AD2139,Marks,80,0),"")</f>
        <v/>
      </c>
      <c r="AF2147" s="323" t="str">
        <f>IFERROR(VLOOKUP(AD2139,Marks,86,0),"")</f>
        <v/>
      </c>
    </row>
    <row r="2148" spans="1:32" ht="25.5" customHeight="1">
      <c r="A2148" s="166" t="str">
        <f>IF(N2139="","",A2147+1)</f>
        <v/>
      </c>
      <c r="B2148" s="392" t="s">
        <v>215</v>
      </c>
      <c r="C2148" s="120" t="str">
        <f>IF(AND(C2144="",C2145="",C2146="",C2147=""),"",IF(OR(C2136=1,C2136=2),SUM(C2144:C2146),SUM(C2144:C2147)))</f>
        <v/>
      </c>
      <c r="D2148" s="120" t="str">
        <f>IF(AND(D2144="",D2145="",D2146="",D2147=""),"",IF(OR(C2136=1,C2136=2),SUM(D2144:D2146),SUM(D2144:D2147)))</f>
        <v/>
      </c>
      <c r="E2148" s="120" t="str">
        <f>IF(AND(E2144="",E2145="",E2146="",E2147=""),"",IF(OR(C2136=1,C2136=2),SUM(E2144:E2146),SUM(E2144:E2147)))</f>
        <v/>
      </c>
      <c r="F2148" s="120" t="str">
        <f>IF(AND(F2144="",F2145="",F2146="",F2147=""),"",IF(OR(C2136=1,C2136=2),SUM(F2144:F2146),SUM(F2144:F2147)))</f>
        <v/>
      </c>
      <c r="G2148" s="120" t="str">
        <f>IF(AND(G2144="",G2145="",G2146="",G2147=""),"",IF(OR(C2136=1,C2136=2),SUM(G2144:G2146),SUM(G2144:G2147)))</f>
        <v/>
      </c>
      <c r="H2148" s="120" t="str">
        <f>IF(AND(H2144="",H2145="",H2146="",H2147=""),"",IF(OR(C2136=1,C2136=2),SUM(H2144:H2146),SUM(H2144:H2147)))</f>
        <v/>
      </c>
      <c r="I2148" s="120" t="str">
        <f>IF(AND(I2144="",I2145="",I2146="",I2147=""),"",IF(OR(C2136=1,C2136=2),SUM(I2144:I2146),SUM(I2144:I2147)))</f>
        <v/>
      </c>
      <c r="J2148" s="120">
        <f>IF(AND(J2144="",J2145="",J2146="",J2147=""),"",IF(OR(C2136=1,C2136=2),SUM(J2144:J2146),SUM(J2144:J2147)))</f>
        <v>0</v>
      </c>
      <c r="K2148" s="120" t="str">
        <f>IF(AND(K2144="",K2145="",K2146="",K2147=""),"",IF(OR(C2136=1,C2136=2),SUM(K2144:K2146),SUM(K2144:K2147)))</f>
        <v/>
      </c>
      <c r="L2148" s="120" t="str">
        <f>IF(AND(L2144="",L2145="",L2146="",L2147=""),"",IF(OR(C2136=1,C2136=2),SUM(L2144:L2146),SUM(L2144:L2147)))</f>
        <v/>
      </c>
      <c r="M2148" s="120" t="str">
        <f>IF(AND(M2144="",M2145="",M2146="",M2147=""),"",IF(OR(C2136=1,C2136=2),SUM(M2144:M2146),SUM(M2144:M2147)))</f>
        <v/>
      </c>
      <c r="N2148" s="120" t="str">
        <f>IF(AND(N2144="",N2145="",N2146="",N2147=""),"",IF(OR(C2136=1,C2136=2),SUM(N2144:N2146),SUM(N2144:N2147)))</f>
        <v/>
      </c>
      <c r="O2148" s="120" t="str">
        <f>IF(AND(O2144="",O2145="",O2146="",O2147=""),"",IF(OR(C2136=1,C2136=2),SUM(O2144:O2146),SUM(O2144:O2147)))</f>
        <v/>
      </c>
      <c r="P2148" s="326" t="str">
        <f>IF(OR(N2139="",E2137="",O2148=""),"",IF(O2148&gt;=81%*P2143,"A",IF(O2148&gt;=61%*P2143,"B",IF(O2148&gt;=41%*P2143,"C",IF(O2148&gt;=21%*P2143,"D","E")))))</f>
        <v/>
      </c>
      <c r="Q2148" s="770"/>
      <c r="R2148" s="392" t="s">
        <v>215</v>
      </c>
      <c r="S2148" s="120" t="str">
        <f>IF(AND(S2144="",S2145="",S2146="",S2147=""),"",IF(OR(S2136=1,S2136=2),SUM(S2144:S2146),SUM(S2144:S2147)))</f>
        <v/>
      </c>
      <c r="T2148" s="120" t="str">
        <f>IF(AND(T2144="",T2145="",T2146="",T2147=""),"",IF(OR(S2136=1,S2136=2),SUM(T2144:T2146),SUM(T2144:T2147)))</f>
        <v/>
      </c>
      <c r="U2148" s="120" t="str">
        <f>IF(AND(U2144="",U2145="",U2146="",U2147=""),"",IF(OR(S2136=1,S2136=2),SUM(U2144:U2146),SUM(U2144:U2147)))</f>
        <v/>
      </c>
      <c r="V2148" s="120" t="str">
        <f>IF(AND(V2144="",V2145="",V2146="",V2147=""),"",IF(OR(S2136=1,S2136=2),SUM(V2144:V2146),SUM(V2144:V2147)))</f>
        <v/>
      </c>
      <c r="W2148" s="120" t="str">
        <f>IF(AND(W2144="",W2145="",W2146="",W2147=""),"",IF(OR(S2136=1,S2136=2),SUM(W2144:W2146),SUM(W2144:W2147)))</f>
        <v/>
      </c>
      <c r="X2148" s="120" t="str">
        <f>IF(AND(X2144="",X2145="",X2146="",X2147=""),"",IF(OR(S2136=1,S2136=2),SUM(X2144:X2146),SUM(X2144:X2147)))</f>
        <v/>
      </c>
      <c r="Y2148" s="120" t="str">
        <f>IF(AND(Y2144="",Y2145="",Y2146="",Y2147=""),"",IF(OR(S2136=1,S2136=2),SUM(Y2144:Y2146),SUM(Y2144:Y2147)))</f>
        <v/>
      </c>
      <c r="Z2148" s="120">
        <f>IF(AND(Z2144="",Z2145="",Z2146="",Z2147=""),"",IF(OR(S2136=1,S2136=2),SUM(Z2144:Z2146),SUM(Z2144:Z2147)))</f>
        <v>0</v>
      </c>
      <c r="AA2148" s="120" t="str">
        <f>IF(AND(AA2144="",AA2145="",AA2146="",AA2147=""),"",IF(OR(S2136=1,S2136=2),SUM(AA2144:AA2146),SUM(AA2144:AA2147)))</f>
        <v/>
      </c>
      <c r="AB2148" s="120" t="str">
        <f>IF(AND(AB2144="",AB2145="",AB2146="",AB2147=""),"",IF(OR(S2136=1,S2136=2),SUM(AB2144:AB2146),SUM(AB2144:AB2147)))</f>
        <v/>
      </c>
      <c r="AC2148" s="120" t="str">
        <f>IF(AND(AC2144="",AC2145="",AC2146="",AC2147=""),"",IF(OR(S2136=1,S2136=2),SUM(AC2144:AC2146),SUM(AC2144:AC2147)))</f>
        <v/>
      </c>
      <c r="AD2148" s="120" t="str">
        <f>IF(AND(AD2144="",AD2145="",AD2146="",AD2147=""),"",IF(OR(S2136=1,S2136=2),SUM(AD2144:AD2146),SUM(AD2144:AD2147)))</f>
        <v/>
      </c>
      <c r="AE2148" s="120" t="str">
        <f>IF(AND(AE2144="",AE2145="",AE2146="",AE2147=""),"",IF(OR(S2136=1,S2136=2),SUM(AE2144:AE2146),SUM(AE2144:AE2147)))</f>
        <v/>
      </c>
      <c r="AF2148" s="326" t="str">
        <f>IF(OR(AD2139="",U2137="",AE2148=""),"",IF(AE2148&gt;=81%*AF2143,"A",IF(AE2148&gt;=61%*AF2143,"B",IF(AE2148&gt;=41%*AF2143,"C",IF(AE2148&gt;=21%*AF2143,"D","E")))))</f>
        <v/>
      </c>
    </row>
    <row r="2149" spans="1:32" ht="9" customHeight="1">
      <c r="A2149" s="166" t="str">
        <f>IF(N2139="","",A2148+1)</f>
        <v/>
      </c>
      <c r="B2149" s="737"/>
      <c r="C2149" s="737"/>
      <c r="D2149" s="737"/>
      <c r="E2149" s="737"/>
      <c r="F2149" s="737"/>
      <c r="G2149" s="737"/>
      <c r="H2149" s="737"/>
      <c r="I2149" s="737"/>
      <c r="J2149" s="737"/>
      <c r="K2149" s="737"/>
      <c r="L2149" s="737"/>
      <c r="M2149" s="737"/>
      <c r="N2149" s="737"/>
      <c r="O2149" s="737"/>
      <c r="P2149" s="737"/>
      <c r="Q2149" s="770"/>
      <c r="R2149" s="737"/>
      <c r="S2149" s="737"/>
      <c r="T2149" s="737"/>
      <c r="U2149" s="737"/>
      <c r="V2149" s="737"/>
      <c r="W2149" s="737"/>
      <c r="X2149" s="737"/>
      <c r="Y2149" s="737"/>
      <c r="Z2149" s="737"/>
      <c r="AA2149" s="737"/>
      <c r="AB2149" s="737"/>
      <c r="AC2149" s="737"/>
      <c r="AD2149" s="737"/>
      <c r="AE2149" s="737"/>
      <c r="AF2149" s="737"/>
    </row>
    <row r="2150" spans="1:32" ht="22.5" customHeight="1">
      <c r="A2150" s="166" t="str">
        <f>IF(N2139="","",A2149+1)</f>
        <v/>
      </c>
      <c r="B2150" s="738" t="s">
        <v>213</v>
      </c>
      <c r="C2150" s="738"/>
      <c r="D2150" s="739" t="s">
        <v>229</v>
      </c>
      <c r="E2150" s="740"/>
      <c r="F2150" s="393" t="s">
        <v>186</v>
      </c>
      <c r="G2150" s="738" t="s">
        <v>213</v>
      </c>
      <c r="H2150" s="738"/>
      <c r="I2150" s="739" t="s">
        <v>229</v>
      </c>
      <c r="J2150" s="740"/>
      <c r="K2150" s="393" t="s">
        <v>186</v>
      </c>
      <c r="L2150" s="738" t="s">
        <v>213</v>
      </c>
      <c r="M2150" s="738"/>
      <c r="N2150" s="739" t="s">
        <v>229</v>
      </c>
      <c r="O2150" s="740"/>
      <c r="P2150" s="393" t="s">
        <v>186</v>
      </c>
      <c r="Q2150" s="770"/>
      <c r="R2150" s="738" t="s">
        <v>213</v>
      </c>
      <c r="S2150" s="738"/>
      <c r="T2150" s="739" t="s">
        <v>229</v>
      </c>
      <c r="U2150" s="740"/>
      <c r="V2150" s="393" t="s">
        <v>186</v>
      </c>
      <c r="W2150" s="738" t="s">
        <v>213</v>
      </c>
      <c r="X2150" s="738"/>
      <c r="Y2150" s="739" t="s">
        <v>229</v>
      </c>
      <c r="Z2150" s="740"/>
      <c r="AA2150" s="393" t="s">
        <v>186</v>
      </c>
      <c r="AB2150" s="738" t="s">
        <v>213</v>
      </c>
      <c r="AC2150" s="738"/>
      <c r="AD2150" s="739" t="s">
        <v>229</v>
      </c>
      <c r="AE2150" s="740"/>
      <c r="AF2150" s="393" t="s">
        <v>186</v>
      </c>
    </row>
    <row r="2151" spans="1:32" ht="21.75" customHeight="1">
      <c r="A2151" s="166" t="str">
        <f>IF(N2139="","",A2150+1)</f>
        <v/>
      </c>
      <c r="B2151" s="741" t="s">
        <v>221</v>
      </c>
      <c r="C2151" s="742"/>
      <c r="D2151" s="742"/>
      <c r="E2151" s="119" t="str">
        <f>IFERROR(VLOOKUP(N2139,Marks,90,0),"")</f>
        <v/>
      </c>
      <c r="F2151" s="130" t="str">
        <f>IFERROR(VLOOKUP(N2139,Marks,94,0),"")</f>
        <v/>
      </c>
      <c r="G2151" s="741" t="s">
        <v>192</v>
      </c>
      <c r="H2151" s="742"/>
      <c r="I2151" s="742"/>
      <c r="J2151" s="119" t="str">
        <f>IFERROR(VLOOKUP(N2139,Marks,98,0),"")</f>
        <v/>
      </c>
      <c r="K2151" s="130" t="str">
        <f>IFERROR(VLOOKUP(N2139,Marks,102,0),"")</f>
        <v/>
      </c>
      <c r="L2151" s="743" t="s">
        <v>193</v>
      </c>
      <c r="M2151" s="744"/>
      <c r="N2151" s="744"/>
      <c r="O2151" s="119" t="str">
        <f>IFERROR(VLOOKUP(N2139,Marks,106,0),"")</f>
        <v/>
      </c>
      <c r="P2151" s="130" t="str">
        <f>IFERROR(VLOOKUP(N2139,Marks,110,0),"")</f>
        <v/>
      </c>
      <c r="Q2151" s="770"/>
      <c r="R2151" s="740" t="s">
        <v>221</v>
      </c>
      <c r="S2151" s="740"/>
      <c r="T2151" s="740"/>
      <c r="U2151" s="119" t="str">
        <f>IFERROR(VLOOKUP(AD2139,Marks,90,0),"")</f>
        <v/>
      </c>
      <c r="V2151" s="130" t="str">
        <f>IFERROR(VLOOKUP(AD2139,Marks,94,0),"")</f>
        <v/>
      </c>
      <c r="W2151" s="740" t="s">
        <v>192</v>
      </c>
      <c r="X2151" s="740"/>
      <c r="Y2151" s="740"/>
      <c r="Z2151" s="119" t="str">
        <f>IFERROR(VLOOKUP(AD2139,Marks,98,0),"")</f>
        <v/>
      </c>
      <c r="AA2151" s="130" t="str">
        <f>IFERROR(VLOOKUP(AD2139,Marks,102,0),"")</f>
        <v/>
      </c>
      <c r="AB2151" s="745" t="s">
        <v>193</v>
      </c>
      <c r="AC2151" s="745"/>
      <c r="AD2151" s="745"/>
      <c r="AE2151" s="119" t="str">
        <f>IFERROR(VLOOKUP(AD2139,Marks,106,0),"")</f>
        <v/>
      </c>
      <c r="AF2151" s="130" t="str">
        <f>IFERROR(VLOOKUP(AD2139,Marks,110,0),"")</f>
        <v/>
      </c>
    </row>
    <row r="2152" spans="1:32" ht="21" customHeight="1">
      <c r="A2152" s="166" t="str">
        <f>IF(N2139="","",A2151+1)</f>
        <v/>
      </c>
      <c r="B2152" s="732" t="s">
        <v>216</v>
      </c>
      <c r="C2152" s="732"/>
      <c r="D2152" s="732"/>
      <c r="E2152" s="746" t="str">
        <f>IFERROR(VLOOKUP(N2139,Marks,116,0),"")</f>
        <v/>
      </c>
      <c r="F2152" s="746"/>
      <c r="G2152" s="746"/>
      <c r="H2152" s="746"/>
      <c r="I2152" s="732" t="s">
        <v>217</v>
      </c>
      <c r="J2152" s="732"/>
      <c r="K2152" s="732"/>
      <c r="L2152" s="732"/>
      <c r="M2152" s="747" t="str">
        <f>IFERROR(VLOOKUP(N2139,Marks,117,0),"")</f>
        <v/>
      </c>
      <c r="N2152" s="747"/>
      <c r="O2152" s="747"/>
      <c r="P2152" s="747"/>
      <c r="Q2152" s="770"/>
      <c r="R2152" s="732" t="s">
        <v>216</v>
      </c>
      <c r="S2152" s="732"/>
      <c r="T2152" s="732"/>
      <c r="U2152" s="746" t="str">
        <f>IFERROR(VLOOKUP(AD2139,Marks,116,0),"")</f>
        <v/>
      </c>
      <c r="V2152" s="746"/>
      <c r="W2152" s="746"/>
      <c r="X2152" s="746"/>
      <c r="Y2152" s="732" t="s">
        <v>217</v>
      </c>
      <c r="Z2152" s="732"/>
      <c r="AA2152" s="732"/>
      <c r="AB2152" s="732"/>
      <c r="AC2152" s="747" t="str">
        <f>IFERROR(VLOOKUP(AD2139,Marks,117,0),"")</f>
        <v/>
      </c>
      <c r="AD2152" s="747"/>
      <c r="AE2152" s="747"/>
      <c r="AF2152" s="747"/>
    </row>
    <row r="2153" spans="1:32" ht="21" customHeight="1">
      <c r="A2153" s="166" t="str">
        <f>IF(N2139="","",A2152+1)</f>
        <v/>
      </c>
      <c r="B2153" s="732" t="s">
        <v>218</v>
      </c>
      <c r="C2153" s="732"/>
      <c r="D2153" s="732"/>
      <c r="E2153" s="774" t="str">
        <f>IFERROR(VLOOKUP(N2139,Marks,115,0),"")</f>
        <v/>
      </c>
      <c r="F2153" s="774"/>
      <c r="G2153" s="774"/>
      <c r="H2153" s="774"/>
      <c r="I2153" s="732" t="s">
        <v>219</v>
      </c>
      <c r="J2153" s="732"/>
      <c r="K2153" s="732"/>
      <c r="L2153" s="732"/>
      <c r="M2153" s="733" t="str">
        <f>IFERROR(VLOOKUP(N2139,Marks,112,0),"")</f>
        <v/>
      </c>
      <c r="N2153" s="733"/>
      <c r="O2153" s="733"/>
      <c r="P2153" s="733"/>
      <c r="Q2153" s="770"/>
      <c r="R2153" s="732" t="s">
        <v>218</v>
      </c>
      <c r="S2153" s="732"/>
      <c r="T2153" s="732"/>
      <c r="U2153" s="774" t="str">
        <f>IFERROR(VLOOKUP(AD2139,Marks,115,0),"")</f>
        <v/>
      </c>
      <c r="V2153" s="774"/>
      <c r="W2153" s="774"/>
      <c r="X2153" s="774"/>
      <c r="Y2153" s="732" t="s">
        <v>219</v>
      </c>
      <c r="Z2153" s="732"/>
      <c r="AA2153" s="732"/>
      <c r="AB2153" s="732"/>
      <c r="AC2153" s="733" t="str">
        <f>IFERROR(VLOOKUP(AD2139,Marks,112,0),"")</f>
        <v/>
      </c>
      <c r="AD2153" s="733"/>
      <c r="AE2153" s="733"/>
      <c r="AF2153" s="733"/>
    </row>
    <row r="2154" spans="1:32" ht="21" customHeight="1">
      <c r="A2154" s="166" t="str">
        <f>IF(N2139="","",A2153+1)</f>
        <v/>
      </c>
      <c r="B2154" s="732" t="s">
        <v>220</v>
      </c>
      <c r="C2154" s="732"/>
      <c r="D2154" s="732"/>
      <c r="E2154" s="324" t="str">
        <f>IFERROR(VLOOKUP(N2139,Marks,113,0),"")</f>
        <v/>
      </c>
      <c r="F2154" s="325" t="s">
        <v>341</v>
      </c>
      <c r="G2154" s="734" t="str">
        <f>IF(OR(N2139="",E2137="",O2148=""),"",IF(O2148&gt;=81%*P2143,"A",IF(O2148&gt;=61%*P2143,"B",IF(O2148&gt;=41%*P2143,"C",IF(O2148&gt;=21%*P2143,"D","E")))))</f>
        <v/>
      </c>
      <c r="H2154" s="734"/>
      <c r="I2154" s="732" t="s">
        <v>222</v>
      </c>
      <c r="J2154" s="732"/>
      <c r="K2154" s="732"/>
      <c r="L2154" s="732"/>
      <c r="M2154" s="769" t="str">
        <f>IFERROR(VLOOKUP(N2139,Marks,114,0),"")</f>
        <v/>
      </c>
      <c r="N2154" s="769"/>
      <c r="O2154" s="769"/>
      <c r="P2154" s="769"/>
      <c r="Q2154" s="770"/>
      <c r="R2154" s="732" t="s">
        <v>220</v>
      </c>
      <c r="S2154" s="732"/>
      <c r="T2154" s="732"/>
      <c r="U2154" s="324" t="str">
        <f>IFERROR(VLOOKUP(AD2139,Marks,113,0),"")</f>
        <v/>
      </c>
      <c r="V2154" s="325" t="s">
        <v>341</v>
      </c>
      <c r="W2154" s="734" t="str">
        <f>IF(OR(AD2139="",U2137="",AE2148=""),"",IF(AE2148&gt;=81%*AF2143,"A",IF(AE2148&gt;=61%*AF2143,"B",IF(AE2148&gt;=41%*AF2143,"C",IF(AE2148&gt;=21%*AF2143,"D","E")))))</f>
        <v/>
      </c>
      <c r="X2154" s="734"/>
      <c r="Y2154" s="732" t="s">
        <v>222</v>
      </c>
      <c r="Z2154" s="732"/>
      <c r="AA2154" s="732"/>
      <c r="AB2154" s="732"/>
      <c r="AC2154" s="769" t="str">
        <f>IFERROR(VLOOKUP(AD2139,Marks,114,0),"")</f>
        <v/>
      </c>
      <c r="AD2154" s="769"/>
      <c r="AE2154" s="769"/>
      <c r="AF2154" s="769"/>
    </row>
    <row r="2155" spans="1:32" ht="21" customHeight="1">
      <c r="A2155" s="166" t="str">
        <f>IF(N2139="","",A2154+1)</f>
        <v/>
      </c>
      <c r="B2155" s="768" t="s">
        <v>228</v>
      </c>
      <c r="C2155" s="768"/>
      <c r="D2155" s="768"/>
      <c r="E2155" s="735">
        <f>'Master sheet'!$C$10</f>
        <v>44697</v>
      </c>
      <c r="F2155" s="735"/>
      <c r="G2155" s="735"/>
      <c r="H2155" s="318"/>
      <c r="I2155" s="121"/>
      <c r="J2155" s="121"/>
      <c r="K2155" s="76"/>
      <c r="L2155" s="121"/>
      <c r="M2155" s="121"/>
      <c r="N2155" s="121"/>
      <c r="O2155" s="121"/>
      <c r="P2155" s="121"/>
      <c r="Q2155" s="770"/>
      <c r="R2155" s="768" t="s">
        <v>228</v>
      </c>
      <c r="S2155" s="768"/>
      <c r="T2155" s="768"/>
      <c r="U2155" s="735">
        <f>'Master sheet'!$C$10</f>
        <v>44697</v>
      </c>
      <c r="V2155" s="735"/>
      <c r="W2155" s="735"/>
      <c r="X2155" s="121"/>
      <c r="Y2155" s="121"/>
      <c r="Z2155" s="121"/>
      <c r="AA2155" s="76"/>
      <c r="AB2155" s="121"/>
      <c r="AC2155" s="121"/>
      <c r="AD2155" s="121"/>
      <c r="AE2155" s="121"/>
      <c r="AF2155" s="121"/>
    </row>
    <row r="2156" spans="1:32" ht="43.5" customHeight="1">
      <c r="A2156" s="166" t="str">
        <f>IF(N2139="","",A2155+1)</f>
        <v/>
      </c>
      <c r="B2156" s="755" t="str">
        <f>IF(AND(C2136=1),CONCATENATE("( ",UPPER('Master sheet'!$F$10)," )"),IF(AND(C2136=2),CONCATENATE("( ",UPPER('Master sheet'!$F$18)," )"),IF(AND(C2136=3),CONCATENATE("( ",UPPER('Master sheet'!$J$10)," )"),IF(AND(C2136=4),CONCATENATE("( ",UPPER('Master sheet'!$J$18)," )"),""))))</f>
        <v/>
      </c>
      <c r="C2156" s="755"/>
      <c r="D2156" s="755"/>
      <c r="E2156" s="755"/>
      <c r="F2156" s="756" t="str">
        <f>IF(AND(N2139=""),"",CONCATENATE("(",'Master sheet'!$C$14," )"))</f>
        <v/>
      </c>
      <c r="G2156" s="756"/>
      <c r="H2156" s="756"/>
      <c r="I2156" s="756"/>
      <c r="J2156" s="756"/>
      <c r="K2156" s="756" t="str">
        <f>IF(AND(N2139=""),"",CONCATENATE("(",'Master sheet'!$C$12," )"))</f>
        <v/>
      </c>
      <c r="L2156" s="756"/>
      <c r="M2156" s="756"/>
      <c r="N2156" s="756"/>
      <c r="O2156" s="756"/>
      <c r="P2156" s="756"/>
      <c r="Q2156" s="770"/>
      <c r="R2156" s="755" t="str">
        <f>IF(AND(S2136=1),CONCATENATE("( ",UPPER('Master sheet'!$F$10)," )"),IF(AND(S2136=2),CONCATENATE("( ",UPPER('Master sheet'!$F$18)," )"),IF(AND(S2136=3),CONCATENATE("( ",UPPER('Master sheet'!$J$10)," )"),IF(AND(S2136=4),CONCATENATE("( ",UPPER('Master sheet'!$J$18)," )"),""))))</f>
        <v/>
      </c>
      <c r="S2156" s="755"/>
      <c r="T2156" s="755"/>
      <c r="U2156" s="755"/>
      <c r="V2156" s="756" t="str">
        <f>IF(AND(AD2139=""),"",CONCATENATE("(",'Master sheet'!$C$14," )"))</f>
        <v/>
      </c>
      <c r="W2156" s="756"/>
      <c r="X2156" s="756"/>
      <c r="Y2156" s="756"/>
      <c r="Z2156" s="756"/>
      <c r="AA2156" s="756" t="str">
        <f>IF(AND(AD2139=""),"",CONCATENATE("(",'Master sheet'!$C$12," )"))</f>
        <v/>
      </c>
      <c r="AB2156" s="756"/>
      <c r="AC2156" s="756"/>
      <c r="AD2156" s="756"/>
      <c r="AE2156" s="756"/>
      <c r="AF2156" s="756"/>
    </row>
    <row r="2157" spans="1:32" ht="21.75" customHeight="1">
      <c r="A2157" s="166" t="str">
        <f>IF(N2139="","",A2156+1)</f>
        <v/>
      </c>
      <c r="B2157" s="757" t="s">
        <v>223</v>
      </c>
      <c r="C2157" s="757"/>
      <c r="D2157" s="757"/>
      <c r="E2157" s="757"/>
      <c r="F2157" s="758" t="s">
        <v>224</v>
      </c>
      <c r="G2157" s="758"/>
      <c r="H2157" s="758"/>
      <c r="I2157" s="758"/>
      <c r="J2157" s="758"/>
      <c r="K2157" s="757" t="s">
        <v>225</v>
      </c>
      <c r="L2157" s="757"/>
      <c r="M2157" s="757"/>
      <c r="N2157" s="757"/>
      <c r="O2157" s="757"/>
      <c r="P2157" s="757"/>
      <c r="Q2157" s="770"/>
      <c r="R2157" s="757" t="s">
        <v>223</v>
      </c>
      <c r="S2157" s="757"/>
      <c r="T2157" s="757"/>
      <c r="U2157" s="757"/>
      <c r="V2157" s="758" t="s">
        <v>224</v>
      </c>
      <c r="W2157" s="758"/>
      <c r="X2157" s="758"/>
      <c r="Y2157" s="758"/>
      <c r="Z2157" s="758"/>
      <c r="AA2157" s="757" t="s">
        <v>225</v>
      </c>
      <c r="AB2157" s="757"/>
      <c r="AC2157" s="757"/>
      <c r="AD2157" s="757"/>
      <c r="AE2157" s="757"/>
      <c r="AF2157" s="757"/>
    </row>
    <row r="2159" spans="1:32" ht="21.9" customHeight="1">
      <c r="A2159" s="165" t="str">
        <f>IF(N2165="","",1)</f>
        <v/>
      </c>
      <c r="B2159" s="759" t="s">
        <v>203</v>
      </c>
      <c r="C2159" s="759"/>
      <c r="D2159" s="759"/>
      <c r="E2159" s="759"/>
      <c r="F2159" s="759"/>
      <c r="G2159" s="759"/>
      <c r="H2159" s="759"/>
      <c r="I2159" s="759"/>
      <c r="J2159" s="759"/>
      <c r="K2159" s="759"/>
      <c r="L2159" s="759"/>
      <c r="M2159" s="759"/>
      <c r="N2159" s="759"/>
      <c r="O2159" s="759"/>
      <c r="P2159" s="759"/>
      <c r="Q2159" s="770" t="s">
        <v>249</v>
      </c>
      <c r="R2159" s="759" t="s">
        <v>203</v>
      </c>
      <c r="S2159" s="759"/>
      <c r="T2159" s="759"/>
      <c r="U2159" s="759"/>
      <c r="V2159" s="759"/>
      <c r="W2159" s="759"/>
      <c r="X2159" s="759"/>
      <c r="Y2159" s="759"/>
      <c r="Z2159" s="759"/>
      <c r="AA2159" s="759"/>
      <c r="AB2159" s="759"/>
      <c r="AC2159" s="759"/>
      <c r="AD2159" s="759"/>
      <c r="AE2159" s="759"/>
      <c r="AF2159" s="759"/>
    </row>
    <row r="2160" spans="1:32" ht="21.9" customHeight="1">
      <c r="A2160" s="166" t="str">
        <f>IF(N2165="","",A2159+1)</f>
        <v/>
      </c>
      <c r="B2160" s="771" t="s">
        <v>204</v>
      </c>
      <c r="C2160" s="771"/>
      <c r="D2160" s="771"/>
      <c r="E2160" s="771"/>
      <c r="F2160" s="771"/>
      <c r="G2160" s="771"/>
      <c r="H2160" s="771"/>
      <c r="I2160" s="771"/>
      <c r="J2160" s="771"/>
      <c r="K2160" s="771"/>
      <c r="L2160" s="771"/>
      <c r="M2160" s="771"/>
      <c r="N2160" s="771"/>
      <c r="O2160" s="771"/>
      <c r="P2160" s="771"/>
      <c r="Q2160" s="770"/>
      <c r="R2160" s="771" t="s">
        <v>204</v>
      </c>
      <c r="S2160" s="771"/>
      <c r="T2160" s="771"/>
      <c r="U2160" s="771"/>
      <c r="V2160" s="771"/>
      <c r="W2160" s="771"/>
      <c r="X2160" s="771"/>
      <c r="Y2160" s="771"/>
      <c r="Z2160" s="771"/>
      <c r="AA2160" s="771"/>
      <c r="AB2160" s="771"/>
      <c r="AC2160" s="771"/>
      <c r="AD2160" s="771"/>
      <c r="AE2160" s="771"/>
      <c r="AF2160" s="771"/>
    </row>
    <row r="2161" spans="1:32" ht="21.9" customHeight="1">
      <c r="A2161" s="166" t="str">
        <f>IF(N2165="","",A2160+1)</f>
        <v/>
      </c>
      <c r="B2161" s="772" t="s">
        <v>168</v>
      </c>
      <c r="C2161" s="772"/>
      <c r="D2161" s="772"/>
      <c r="E2161" s="773" t="str">
        <f>IF(AND(N2165=""),"",'Result Sheet'!$F$2)</f>
        <v/>
      </c>
      <c r="F2161" s="773"/>
      <c r="G2161" s="773"/>
      <c r="H2161" s="773"/>
      <c r="I2161" s="773"/>
      <c r="J2161" s="773"/>
      <c r="K2161" s="773"/>
      <c r="L2161" s="773"/>
      <c r="M2161" s="773"/>
      <c r="N2161" s="773"/>
      <c r="O2161" s="773"/>
      <c r="P2161" s="773"/>
      <c r="Q2161" s="770"/>
      <c r="R2161" s="772" t="s">
        <v>168</v>
      </c>
      <c r="S2161" s="772"/>
      <c r="T2161" s="772"/>
      <c r="U2161" s="773" t="str">
        <f>IF(AND(AD2165=""),"",'Result Sheet'!$F$2)</f>
        <v/>
      </c>
      <c r="V2161" s="773"/>
      <c r="W2161" s="773"/>
      <c r="X2161" s="773"/>
      <c r="Y2161" s="773"/>
      <c r="Z2161" s="773"/>
      <c r="AA2161" s="773"/>
      <c r="AB2161" s="773"/>
      <c r="AC2161" s="773"/>
      <c r="AD2161" s="773"/>
      <c r="AE2161" s="773"/>
      <c r="AF2161" s="773"/>
    </row>
    <row r="2162" spans="1:32" ht="21.9" customHeight="1">
      <c r="A2162" s="166" t="str">
        <f>IF(N2165="","",A2161+1)</f>
        <v/>
      </c>
      <c r="B2162" s="164" t="s">
        <v>169</v>
      </c>
      <c r="C2162" s="748" t="str">
        <f>IFERROR(VLOOKUP(N2165,Marks,2,0),"")</f>
        <v/>
      </c>
      <c r="D2162" s="748"/>
      <c r="E2162" s="766" t="s">
        <v>212</v>
      </c>
      <c r="F2162" s="766"/>
      <c r="G2162" s="766"/>
      <c r="H2162" s="748" t="str">
        <f>IFERROR(VLOOKUP(N2165,Marks,3,0),"")</f>
        <v/>
      </c>
      <c r="I2162" s="748"/>
      <c r="J2162" s="749" t="s">
        <v>205</v>
      </c>
      <c r="K2162" s="749"/>
      <c r="L2162" s="749"/>
      <c r="M2162" s="749"/>
      <c r="N2162" s="750" t="str">
        <f>IF(AND(N2165=""),"",'Marks Entry 1st'!$I$2)</f>
        <v/>
      </c>
      <c r="O2162" s="750"/>
      <c r="P2162" s="750"/>
      <c r="Q2162" s="770"/>
      <c r="R2162" s="164" t="s">
        <v>169</v>
      </c>
      <c r="S2162" s="748" t="str">
        <f>IFERROR(VLOOKUP(AD2165,Marks,2,0),"")</f>
        <v/>
      </c>
      <c r="T2162" s="748"/>
      <c r="U2162" s="766" t="s">
        <v>212</v>
      </c>
      <c r="V2162" s="766"/>
      <c r="W2162" s="766"/>
      <c r="X2162" s="748" t="str">
        <f>IFERROR(VLOOKUP(AD2165,Marks,3,0),"")</f>
        <v/>
      </c>
      <c r="Y2162" s="748"/>
      <c r="Z2162" s="749" t="s">
        <v>205</v>
      </c>
      <c r="AA2162" s="749"/>
      <c r="AB2162" s="749"/>
      <c r="AC2162" s="749"/>
      <c r="AD2162" s="750" t="str">
        <f>IF(AND(AD2165=""),"",'Marks Entry 1st'!$I$2)</f>
        <v/>
      </c>
      <c r="AE2162" s="750"/>
      <c r="AF2162" s="750"/>
    </row>
    <row r="2163" spans="1:32" ht="21.9" customHeight="1">
      <c r="A2163" s="166" t="str">
        <f>IF(N2165="","",A2162+1)</f>
        <v/>
      </c>
      <c r="B2163" s="751" t="s">
        <v>206</v>
      </c>
      <c r="C2163" s="751"/>
      <c r="D2163" s="751"/>
      <c r="E2163" s="752" t="str">
        <f>IFERROR(VLOOKUP(N2165,Marks,6,0),"")</f>
        <v/>
      </c>
      <c r="F2163" s="752"/>
      <c r="G2163" s="752"/>
      <c r="H2163" s="752"/>
      <c r="I2163" s="752"/>
      <c r="J2163" s="753" t="s">
        <v>209</v>
      </c>
      <c r="K2163" s="753"/>
      <c r="L2163" s="753"/>
      <c r="M2163" s="753"/>
      <c r="N2163" s="754" t="str">
        <f>IFERROR(VLOOKUP(N2165,Marks,5,0),"")</f>
        <v/>
      </c>
      <c r="O2163" s="754"/>
      <c r="P2163" s="754"/>
      <c r="Q2163" s="770"/>
      <c r="R2163" s="751" t="s">
        <v>206</v>
      </c>
      <c r="S2163" s="751"/>
      <c r="T2163" s="751"/>
      <c r="U2163" s="752" t="str">
        <f>IFERROR(VLOOKUP(AD2165,Marks,6,0),"")</f>
        <v/>
      </c>
      <c r="V2163" s="752"/>
      <c r="W2163" s="752"/>
      <c r="X2163" s="752"/>
      <c r="Y2163" s="752"/>
      <c r="Z2163" s="753" t="s">
        <v>209</v>
      </c>
      <c r="AA2163" s="753"/>
      <c r="AB2163" s="753"/>
      <c r="AC2163" s="753"/>
      <c r="AD2163" s="754" t="str">
        <f>IFERROR(VLOOKUP(AD2165,Marks,5,0),"")</f>
        <v/>
      </c>
      <c r="AE2163" s="754"/>
      <c r="AF2163" s="754"/>
    </row>
    <row r="2164" spans="1:32" ht="21.9" customHeight="1">
      <c r="A2164" s="166" t="str">
        <f>IF(N2165="","",A2163+1)</f>
        <v/>
      </c>
      <c r="B2164" s="751" t="s">
        <v>207</v>
      </c>
      <c r="C2164" s="751"/>
      <c r="D2164" s="751"/>
      <c r="E2164" s="752" t="str">
        <f>IFERROR(VLOOKUP(N2165,Marks,7,0),"")</f>
        <v/>
      </c>
      <c r="F2164" s="752"/>
      <c r="G2164" s="752"/>
      <c r="H2164" s="752"/>
      <c r="I2164" s="752"/>
      <c r="J2164" s="753" t="s">
        <v>210</v>
      </c>
      <c r="K2164" s="753"/>
      <c r="L2164" s="753"/>
      <c r="M2164" s="753"/>
      <c r="N2164" s="767" t="str">
        <f>IFERROR(VLOOKUP(N2165,Marks,4,0),"")</f>
        <v/>
      </c>
      <c r="O2164" s="767"/>
      <c r="P2164" s="767"/>
      <c r="Q2164" s="770"/>
      <c r="R2164" s="751" t="s">
        <v>207</v>
      </c>
      <c r="S2164" s="751"/>
      <c r="T2164" s="751"/>
      <c r="U2164" s="752" t="str">
        <f>IFERROR(VLOOKUP(AD2165,Marks,7,0),"")</f>
        <v/>
      </c>
      <c r="V2164" s="752"/>
      <c r="W2164" s="752"/>
      <c r="X2164" s="752"/>
      <c r="Y2164" s="752"/>
      <c r="Z2164" s="753" t="s">
        <v>210</v>
      </c>
      <c r="AA2164" s="753"/>
      <c r="AB2164" s="753"/>
      <c r="AC2164" s="753"/>
      <c r="AD2164" s="767" t="str">
        <f>IFERROR(VLOOKUP(AD2165,Marks,4,0),"")</f>
        <v/>
      </c>
      <c r="AE2164" s="767"/>
      <c r="AF2164" s="767"/>
    </row>
    <row r="2165" spans="1:32" ht="21.9" customHeight="1">
      <c r="A2165" s="166" t="str">
        <f>IF(N2165="","",A2164+1)</f>
        <v/>
      </c>
      <c r="B2165" s="751" t="s">
        <v>208</v>
      </c>
      <c r="C2165" s="751"/>
      <c r="D2165" s="751"/>
      <c r="E2165" s="752" t="str">
        <f>IFERROR(VLOOKUP(N2165,Marks,8,0),"")</f>
        <v/>
      </c>
      <c r="F2165" s="752"/>
      <c r="G2165" s="752"/>
      <c r="H2165" s="752"/>
      <c r="I2165" s="752"/>
      <c r="J2165" s="753" t="s">
        <v>211</v>
      </c>
      <c r="K2165" s="753"/>
      <c r="L2165" s="753"/>
      <c r="M2165" s="753"/>
      <c r="N2165" s="760" t="str">
        <f>IF(AD2139="","",IF(AND(AD2139+1&gt;$AN$6),"",AD2139+1))</f>
        <v/>
      </c>
      <c r="O2165" s="760"/>
      <c r="P2165" s="760"/>
      <c r="Q2165" s="770"/>
      <c r="R2165" s="751" t="s">
        <v>208</v>
      </c>
      <c r="S2165" s="751"/>
      <c r="T2165" s="751"/>
      <c r="U2165" s="752" t="str">
        <f>IFERROR(VLOOKUP(AD2165,Marks,8,0),"")</f>
        <v/>
      </c>
      <c r="V2165" s="752"/>
      <c r="W2165" s="752"/>
      <c r="X2165" s="752"/>
      <c r="Y2165" s="752"/>
      <c r="Z2165" s="753" t="s">
        <v>211</v>
      </c>
      <c r="AA2165" s="753"/>
      <c r="AB2165" s="753"/>
      <c r="AC2165" s="753"/>
      <c r="AD2165" s="761" t="str">
        <f>IF(N2165="","",IF(AND(N2165+1&gt;$AN$6),"",N2165+1))</f>
        <v/>
      </c>
      <c r="AE2165" s="761"/>
      <c r="AF2165" s="761"/>
    </row>
    <row r="2166" spans="1:32" ht="9" customHeight="1">
      <c r="A2166" s="166" t="str">
        <f>IF(N2165="","",A2165+1)</f>
        <v/>
      </c>
      <c r="B2166" s="123"/>
      <c r="C2166" s="123"/>
      <c r="D2166" s="123"/>
      <c r="E2166" s="124"/>
      <c r="F2166" s="124"/>
      <c r="G2166" s="124"/>
      <c r="H2166" s="123"/>
      <c r="I2166" s="123"/>
      <c r="J2166" s="125"/>
      <c r="K2166" s="125"/>
      <c r="L2166" s="125"/>
      <c r="M2166" s="76"/>
      <c r="N2166" s="76"/>
      <c r="O2166" s="76"/>
      <c r="P2166" s="76"/>
      <c r="Q2166" s="770"/>
      <c r="R2166" s="123"/>
      <c r="S2166" s="123"/>
      <c r="T2166" s="123"/>
      <c r="U2166" s="124"/>
      <c r="V2166" s="124"/>
      <c r="W2166" s="124"/>
      <c r="X2166" s="123"/>
      <c r="Y2166" s="123"/>
      <c r="Z2166" s="125"/>
      <c r="AA2166" s="125"/>
      <c r="AB2166" s="125"/>
      <c r="AC2166" s="76"/>
      <c r="AD2166" s="76"/>
      <c r="AE2166" s="76"/>
      <c r="AF2166" s="76"/>
    </row>
    <row r="2167" spans="1:32" ht="21" customHeight="1">
      <c r="A2167" s="166" t="str">
        <f>IF(N2165="","",A2166+1)</f>
        <v/>
      </c>
      <c r="B2167" s="762" t="s">
        <v>213</v>
      </c>
      <c r="C2167" s="610" t="s">
        <v>214</v>
      </c>
      <c r="D2167" s="610"/>
      <c r="E2167" s="610"/>
      <c r="F2167" s="763" t="s">
        <v>13</v>
      </c>
      <c r="G2167" s="764"/>
      <c r="H2167" s="764"/>
      <c r="I2167" s="765"/>
      <c r="J2167" s="613" t="s">
        <v>184</v>
      </c>
      <c r="K2167" s="614" t="s">
        <v>167</v>
      </c>
      <c r="L2167" s="615"/>
      <c r="M2167" s="615"/>
      <c r="N2167" s="616"/>
      <c r="O2167" s="580" t="s">
        <v>185</v>
      </c>
      <c r="P2167" s="581" t="s">
        <v>186</v>
      </c>
      <c r="Q2167" s="770"/>
      <c r="R2167" s="762" t="s">
        <v>213</v>
      </c>
      <c r="S2167" s="610" t="s">
        <v>214</v>
      </c>
      <c r="T2167" s="610"/>
      <c r="U2167" s="610"/>
      <c r="V2167" s="763" t="s">
        <v>13</v>
      </c>
      <c r="W2167" s="764"/>
      <c r="X2167" s="764"/>
      <c r="Y2167" s="765"/>
      <c r="Z2167" s="613" t="s">
        <v>184</v>
      </c>
      <c r="AA2167" s="614" t="s">
        <v>167</v>
      </c>
      <c r="AB2167" s="615"/>
      <c r="AC2167" s="615"/>
      <c r="AD2167" s="616"/>
      <c r="AE2167" s="580" t="s">
        <v>185</v>
      </c>
      <c r="AF2167" s="581" t="s">
        <v>186</v>
      </c>
    </row>
    <row r="2168" spans="1:32" ht="90.75" customHeight="1">
      <c r="A2168" s="166" t="str">
        <f>IF(N2165="","",A2167+1)</f>
        <v/>
      </c>
      <c r="B2168" s="762"/>
      <c r="C2168" s="171" t="s">
        <v>11</v>
      </c>
      <c r="D2168" s="171" t="s">
        <v>180</v>
      </c>
      <c r="E2168" s="171" t="s">
        <v>108</v>
      </c>
      <c r="F2168" s="171" t="s">
        <v>182</v>
      </c>
      <c r="G2168" s="171" t="s">
        <v>183</v>
      </c>
      <c r="H2168" s="305" t="s">
        <v>10</v>
      </c>
      <c r="I2168" s="171" t="s">
        <v>108</v>
      </c>
      <c r="J2168" s="613"/>
      <c r="K2168" s="172" t="s">
        <v>182</v>
      </c>
      <c r="L2168" s="172" t="s">
        <v>183</v>
      </c>
      <c r="M2168" s="173" t="s">
        <v>10</v>
      </c>
      <c r="N2168" s="171" t="s">
        <v>108</v>
      </c>
      <c r="O2168" s="580"/>
      <c r="P2168" s="736"/>
      <c r="Q2168" s="770"/>
      <c r="R2168" s="762"/>
      <c r="S2168" s="171" t="s">
        <v>11</v>
      </c>
      <c r="T2168" s="171" t="s">
        <v>180</v>
      </c>
      <c r="U2168" s="171" t="s">
        <v>108</v>
      </c>
      <c r="V2168" s="171" t="s">
        <v>182</v>
      </c>
      <c r="W2168" s="171" t="s">
        <v>183</v>
      </c>
      <c r="X2168" s="305" t="s">
        <v>10</v>
      </c>
      <c r="Y2168" s="171" t="s">
        <v>108</v>
      </c>
      <c r="Z2168" s="613"/>
      <c r="AA2168" s="172" t="s">
        <v>182</v>
      </c>
      <c r="AB2168" s="172" t="s">
        <v>183</v>
      </c>
      <c r="AC2168" s="173" t="s">
        <v>10</v>
      </c>
      <c r="AD2168" s="171" t="s">
        <v>108</v>
      </c>
      <c r="AE2168" s="580"/>
      <c r="AF2168" s="736">
        <v>0</v>
      </c>
    </row>
    <row r="2169" spans="1:32" ht="18.75" customHeight="1">
      <c r="A2169" s="166" t="str">
        <f>IF(N2165="","",A2168+1)</f>
        <v/>
      </c>
      <c r="B2169" s="762"/>
      <c r="C2169" s="390">
        <v>20</v>
      </c>
      <c r="D2169" s="390">
        <v>20</v>
      </c>
      <c r="E2169" s="116">
        <v>40</v>
      </c>
      <c r="F2169" s="390">
        <v>30</v>
      </c>
      <c r="G2169" s="390">
        <v>18</v>
      </c>
      <c r="H2169" s="390">
        <v>12</v>
      </c>
      <c r="I2169" s="116">
        <v>60</v>
      </c>
      <c r="J2169" s="118">
        <v>100</v>
      </c>
      <c r="K2169" s="390">
        <v>50</v>
      </c>
      <c r="L2169" s="390">
        <v>30</v>
      </c>
      <c r="M2169" s="390">
        <v>20</v>
      </c>
      <c r="N2169" s="116">
        <v>100</v>
      </c>
      <c r="O2169" s="118">
        <v>200</v>
      </c>
      <c r="P2169" s="775" t="str">
        <f>IF(AND(N2165="",C2162="",E2163="",N2163=""),"",IF(OR(C2162=1,C2162=2),600,800))</f>
        <v/>
      </c>
      <c r="Q2169" s="770"/>
      <c r="R2169" s="762"/>
      <c r="S2169" s="390">
        <v>20</v>
      </c>
      <c r="T2169" s="390">
        <v>20</v>
      </c>
      <c r="U2169" s="116">
        <v>40</v>
      </c>
      <c r="V2169" s="390">
        <v>30</v>
      </c>
      <c r="W2169" s="390">
        <v>18</v>
      </c>
      <c r="X2169" s="390">
        <v>12</v>
      </c>
      <c r="Y2169" s="116">
        <v>60</v>
      </c>
      <c r="Z2169" s="118">
        <v>100</v>
      </c>
      <c r="AA2169" s="390">
        <v>50</v>
      </c>
      <c r="AB2169" s="390">
        <v>30</v>
      </c>
      <c r="AC2169" s="390">
        <v>20</v>
      </c>
      <c r="AD2169" s="116">
        <v>100</v>
      </c>
      <c r="AE2169" s="118">
        <v>200</v>
      </c>
      <c r="AF2169" s="775" t="str">
        <f>IF(AND(AD2165="",S2162="",U2163="",AD2163=""),"",IF(OR(S2162=1,S2162=2),600,800))</f>
        <v/>
      </c>
    </row>
    <row r="2170" spans="1:32" ht="21" customHeight="1">
      <c r="A2170" s="166" t="str">
        <f>IF(N2165="","",A2169+1)</f>
        <v/>
      </c>
      <c r="B2170" s="122" t="str">
        <f>'Result Sheet'!$L$4</f>
        <v xml:space="preserve">हिन्दी </v>
      </c>
      <c r="C2170" s="391" t="str">
        <f>IFERROR(VLOOKUP(N2165,Marks,11,0),"")</f>
        <v/>
      </c>
      <c r="D2170" s="391" t="str">
        <f>IFERROR(VLOOKUP(N2165,Marks,12,0),"")</f>
        <v/>
      </c>
      <c r="E2170" s="117" t="str">
        <f>IFERROR(VLOOKUP(N2165,Marks,13,0),"")</f>
        <v/>
      </c>
      <c r="F2170" s="391" t="str">
        <f>IFERROR(VLOOKUP(N2165,Marks,14,0),"")</f>
        <v/>
      </c>
      <c r="G2170" s="391" t="str">
        <f>IFERROR(VLOOKUP(N2165,Marks,15,0),"")</f>
        <v/>
      </c>
      <c r="H2170" s="391" t="str">
        <f>IFERROR(VLOOKUP(N2165,Marks,16,0),"")</f>
        <v/>
      </c>
      <c r="I2170" s="117" t="str">
        <f>IFERROR(VLOOKUP(N2165,Marks,17,0),"")</f>
        <v/>
      </c>
      <c r="J2170" s="119">
        <f>IFERROR(VLOOKUP(N2165,Marks,18,0),"")</f>
        <v>0</v>
      </c>
      <c r="K2170" s="391" t="str">
        <f>IFERROR(VLOOKUP(N2165,Marks,19,0),"")</f>
        <v/>
      </c>
      <c r="L2170" s="391" t="str">
        <f>IFERROR(VLOOKUP(N2165,Marks,20,0),"")</f>
        <v/>
      </c>
      <c r="M2170" s="391" t="str">
        <f>IFERROR(VLOOKUP(N2165,Marks,21,0),"")</f>
        <v/>
      </c>
      <c r="N2170" s="117" t="str">
        <f>IFERROR(VLOOKUP(N2165,Marks,22,0),"")</f>
        <v/>
      </c>
      <c r="O2170" s="119" t="str">
        <f>IFERROR(VLOOKUP(N2165,Marks,23,0),"")</f>
        <v/>
      </c>
      <c r="P2170" s="323" t="str">
        <f>IFERROR(VLOOKUP(N2165,Marks,29,0),"")</f>
        <v/>
      </c>
      <c r="Q2170" s="770"/>
      <c r="R2170" s="122" t="str">
        <f>'Result Sheet'!$L$4</f>
        <v xml:space="preserve">हिन्दी </v>
      </c>
      <c r="S2170" s="391" t="str">
        <f>IFERROR(VLOOKUP(AD2165,Marks,11,0),"")</f>
        <v/>
      </c>
      <c r="T2170" s="391" t="str">
        <f>IFERROR(VLOOKUP(AD2165,Marks,12,0),"")</f>
        <v/>
      </c>
      <c r="U2170" s="117" t="str">
        <f>IFERROR(VLOOKUP(AD2165,Marks,13,0),"")</f>
        <v/>
      </c>
      <c r="V2170" s="391" t="str">
        <f>IFERROR(VLOOKUP(AD2165,Marks,14,0),"")</f>
        <v/>
      </c>
      <c r="W2170" s="391" t="str">
        <f>IFERROR(VLOOKUP(AD2165,Marks,15,0),"")</f>
        <v/>
      </c>
      <c r="X2170" s="391" t="str">
        <f>IFERROR(VLOOKUP(AD2165,Marks,16,0),"")</f>
        <v/>
      </c>
      <c r="Y2170" s="117" t="str">
        <f>IFERROR(VLOOKUP(AD2165,Marks,17,0),"")</f>
        <v/>
      </c>
      <c r="Z2170" s="119">
        <f>IFERROR(VLOOKUP(AD2165,Marks,18,0),"")</f>
        <v>0</v>
      </c>
      <c r="AA2170" s="391" t="str">
        <f>IFERROR(VLOOKUP(AD2165,Marks,19,0),"")</f>
        <v/>
      </c>
      <c r="AB2170" s="391" t="str">
        <f>IFERROR(VLOOKUP(AD2165,Marks,20,0),"")</f>
        <v/>
      </c>
      <c r="AC2170" s="391" t="str">
        <f>IFERROR(VLOOKUP(AD2165,Marks,21,0),"")</f>
        <v/>
      </c>
      <c r="AD2170" s="117" t="str">
        <f>IFERROR(VLOOKUP(AD2165,Marks,22,0),"")</f>
        <v/>
      </c>
      <c r="AE2170" s="119" t="str">
        <f>IFERROR(VLOOKUP(AD2165,Marks,23,0),"")</f>
        <v/>
      </c>
      <c r="AF2170" s="323" t="str">
        <f>IFERROR(VLOOKUP(AD2165,Marks,29,0),"")</f>
        <v/>
      </c>
    </row>
    <row r="2171" spans="1:32" ht="21" customHeight="1">
      <c r="A2171" s="166" t="str">
        <f>IF(N2165="","",A2170+1)</f>
        <v/>
      </c>
      <c r="B2171" s="122" t="str">
        <f>'Result Sheet'!$AE$4</f>
        <v xml:space="preserve">अंग्रेजी </v>
      </c>
      <c r="C2171" s="391" t="str">
        <f>IFERROR(VLOOKUP(N2165,Marks,30,0),"")</f>
        <v/>
      </c>
      <c r="D2171" s="391" t="str">
        <f>IFERROR(VLOOKUP(N2165,Marks,31,0),"")</f>
        <v/>
      </c>
      <c r="E2171" s="117" t="str">
        <f>IFERROR(VLOOKUP(N2165,Marks,32,0),"")</f>
        <v/>
      </c>
      <c r="F2171" s="391" t="str">
        <f>IFERROR(VLOOKUP(N2165,Marks,33,0),"")</f>
        <v/>
      </c>
      <c r="G2171" s="391" t="str">
        <f>IFERROR(VLOOKUP(N2165,Marks,34,0),"")</f>
        <v/>
      </c>
      <c r="H2171" s="391" t="str">
        <f>IFERROR(VLOOKUP(N2165,Marks,35,0),"")</f>
        <v/>
      </c>
      <c r="I2171" s="117" t="str">
        <f>IFERROR(VLOOKUP(N2165,Marks,36,0),"")</f>
        <v/>
      </c>
      <c r="J2171" s="119">
        <f>IFERROR(VLOOKUP(N2165,Marks,37,0),"")</f>
        <v>0</v>
      </c>
      <c r="K2171" s="391" t="str">
        <f>IFERROR(VLOOKUP(N2165,Marks,38,0),"")</f>
        <v/>
      </c>
      <c r="L2171" s="391" t="str">
        <f>IFERROR(VLOOKUP(N2165,Marks,39,0),"")</f>
        <v/>
      </c>
      <c r="M2171" s="391" t="str">
        <f>IFERROR(VLOOKUP(N2165,Marks,40,0),"")</f>
        <v/>
      </c>
      <c r="N2171" s="117" t="str">
        <f>IFERROR(VLOOKUP(N2165,Marks,41,0),"")</f>
        <v/>
      </c>
      <c r="O2171" s="119" t="str">
        <f>IFERROR(VLOOKUP(N2165,Marks,42,0),"")</f>
        <v/>
      </c>
      <c r="P2171" s="323" t="str">
        <f>IFERROR(VLOOKUP(N2165,Marks,48,0),"")</f>
        <v/>
      </c>
      <c r="Q2171" s="770"/>
      <c r="R2171" s="122" t="str">
        <f>'Result Sheet'!$AE$4</f>
        <v xml:space="preserve">अंग्रेजी </v>
      </c>
      <c r="S2171" s="391" t="str">
        <f>IFERROR(VLOOKUP(AD2165,Marks,30,0),"")</f>
        <v/>
      </c>
      <c r="T2171" s="391" t="str">
        <f>IFERROR(VLOOKUP(AD2165,Marks,31,0),"")</f>
        <v/>
      </c>
      <c r="U2171" s="117" t="str">
        <f>IFERROR(VLOOKUP(AD2165,Marks,32,0),"")</f>
        <v/>
      </c>
      <c r="V2171" s="391" t="str">
        <f>IFERROR(VLOOKUP(AD2165,Marks,33,0),"")</f>
        <v/>
      </c>
      <c r="W2171" s="391" t="str">
        <f>IFERROR(VLOOKUP(AD2165,Marks,34,0),"")</f>
        <v/>
      </c>
      <c r="X2171" s="391" t="str">
        <f>IFERROR(VLOOKUP(AD2165,Marks,35,0),"")</f>
        <v/>
      </c>
      <c r="Y2171" s="117" t="str">
        <f>IFERROR(VLOOKUP(AD2165,Marks,36,0),"")</f>
        <v/>
      </c>
      <c r="Z2171" s="119">
        <f>IFERROR(VLOOKUP(AD2165,Marks,37,0),"")</f>
        <v>0</v>
      </c>
      <c r="AA2171" s="391" t="str">
        <f>IFERROR(VLOOKUP(AD2165,Marks,38,0),"")</f>
        <v/>
      </c>
      <c r="AB2171" s="391" t="str">
        <f>IFERROR(VLOOKUP(AD2165,Marks,39,0),"")</f>
        <v/>
      </c>
      <c r="AC2171" s="391" t="str">
        <f>IFERROR(VLOOKUP(AD2165,Marks,40,0),"")</f>
        <v/>
      </c>
      <c r="AD2171" s="117" t="str">
        <f>IFERROR(VLOOKUP(AD2165,Marks,41,0),"")</f>
        <v/>
      </c>
      <c r="AE2171" s="119" t="str">
        <f>IFERROR(VLOOKUP(AD2165,Marks,42,0),"")</f>
        <v/>
      </c>
      <c r="AF2171" s="323" t="str">
        <f>IFERROR(VLOOKUP(AD2165,Marks,48,0),"")</f>
        <v/>
      </c>
    </row>
    <row r="2172" spans="1:32" ht="21" customHeight="1">
      <c r="A2172" s="166" t="str">
        <f>IF(N2165="","",A2171+1)</f>
        <v/>
      </c>
      <c r="B2172" s="122" t="str">
        <f>'Result Sheet'!$AX$4</f>
        <v xml:space="preserve">गणित </v>
      </c>
      <c r="C2172" s="391" t="str">
        <f>IFERROR(VLOOKUP(N2165,Marks,49,0),"")</f>
        <v/>
      </c>
      <c r="D2172" s="391" t="str">
        <f>IFERROR(VLOOKUP(N2165,Marks,50,0),"")</f>
        <v/>
      </c>
      <c r="E2172" s="117" t="str">
        <f>IFERROR(VLOOKUP(N2165,Marks,51,0),"")</f>
        <v/>
      </c>
      <c r="F2172" s="391" t="str">
        <f>IFERROR(VLOOKUP(N2165,Marks,52,0),"")</f>
        <v/>
      </c>
      <c r="G2172" s="391" t="str">
        <f>IFERROR(VLOOKUP(N2165,Marks,53,0),"")</f>
        <v/>
      </c>
      <c r="H2172" s="391" t="str">
        <f>IFERROR(VLOOKUP(N2165,Marks,54,0),"")</f>
        <v/>
      </c>
      <c r="I2172" s="117" t="str">
        <f>IFERROR(VLOOKUP(N2165,Marks,55,0),"")</f>
        <v/>
      </c>
      <c r="J2172" s="119">
        <f>IFERROR(VLOOKUP(N2165,Marks,56,0),"")</f>
        <v>0</v>
      </c>
      <c r="K2172" s="391" t="str">
        <f>IFERROR(VLOOKUP(N2165,Marks,57,0),"")</f>
        <v/>
      </c>
      <c r="L2172" s="391" t="str">
        <f>IFERROR(VLOOKUP(N2165,Marks,58,0),"")</f>
        <v/>
      </c>
      <c r="M2172" s="391" t="str">
        <f>IFERROR(VLOOKUP(N2165,Marks,59,0),"")</f>
        <v/>
      </c>
      <c r="N2172" s="117" t="str">
        <f>IFERROR(VLOOKUP(N2165,Marks,60,0),"")</f>
        <v/>
      </c>
      <c r="O2172" s="119" t="str">
        <f>IFERROR(VLOOKUP(N2165,Marks,61,0),"")</f>
        <v/>
      </c>
      <c r="P2172" s="323" t="str">
        <f>IFERROR(VLOOKUP(N2165,Marks,67,0),"")</f>
        <v/>
      </c>
      <c r="Q2172" s="770"/>
      <c r="R2172" s="122" t="str">
        <f>'Result Sheet'!$AX$4</f>
        <v xml:space="preserve">गणित </v>
      </c>
      <c r="S2172" s="391" t="str">
        <f>IFERROR(VLOOKUP(AD2165,Marks,49,0),"")</f>
        <v/>
      </c>
      <c r="T2172" s="391" t="str">
        <f>IFERROR(VLOOKUP(AD2165,Marks,50,0),"")</f>
        <v/>
      </c>
      <c r="U2172" s="117" t="str">
        <f>IFERROR(VLOOKUP(AD2165,Marks,51,0),"")</f>
        <v/>
      </c>
      <c r="V2172" s="391" t="str">
        <f>IFERROR(VLOOKUP(AD2165,Marks,52,0),"")</f>
        <v/>
      </c>
      <c r="W2172" s="391" t="str">
        <f>IFERROR(VLOOKUP(AD2165,Marks,53,0),"")</f>
        <v/>
      </c>
      <c r="X2172" s="391" t="str">
        <f>IFERROR(VLOOKUP(AD2165,Marks,54,0),"")</f>
        <v/>
      </c>
      <c r="Y2172" s="117" t="str">
        <f>IFERROR(VLOOKUP(AD2165,Marks,55,0),"")</f>
        <v/>
      </c>
      <c r="Z2172" s="119">
        <f>IFERROR(VLOOKUP(AD2165,Marks,56,0),"")</f>
        <v>0</v>
      </c>
      <c r="AA2172" s="391" t="str">
        <f>IFERROR(VLOOKUP(AD2165,Marks,57,0),"")</f>
        <v/>
      </c>
      <c r="AB2172" s="391" t="str">
        <f>IFERROR(VLOOKUP(AD2165,Marks,58,0),"")</f>
        <v/>
      </c>
      <c r="AC2172" s="391" t="str">
        <f>IFERROR(VLOOKUP(AD2165,Marks,59,0),"")</f>
        <v/>
      </c>
      <c r="AD2172" s="117" t="str">
        <f>IFERROR(VLOOKUP(AD2165,Marks,60,0),"")</f>
        <v/>
      </c>
      <c r="AE2172" s="119" t="str">
        <f>IFERROR(VLOOKUP(AD2165,Marks,61,0),"")</f>
        <v/>
      </c>
      <c r="AF2172" s="323" t="str">
        <f>IFERROR(VLOOKUP(AD2165,Marks,67,0),"")</f>
        <v/>
      </c>
    </row>
    <row r="2173" spans="1:32" ht="21" customHeight="1">
      <c r="A2173" s="166" t="str">
        <f>IF(N2165="","",A2172+1)</f>
        <v/>
      </c>
      <c r="B2173" s="122" t="str">
        <f>'Result Sheet'!$BQ$4</f>
        <v xml:space="preserve">पर्यावरण अध्ययन </v>
      </c>
      <c r="C2173" s="391" t="str">
        <f>IFERROR(VLOOKUP(N2165,Marks,68,0),"")</f>
        <v/>
      </c>
      <c r="D2173" s="391" t="str">
        <f>IFERROR(VLOOKUP(N2165,Marks,69,0),"")</f>
        <v/>
      </c>
      <c r="E2173" s="117" t="str">
        <f>IFERROR(VLOOKUP(N2165,Marks,70,0),"")</f>
        <v/>
      </c>
      <c r="F2173" s="391" t="str">
        <f>IFERROR(VLOOKUP(N2165,Marks,71,0),"")</f>
        <v/>
      </c>
      <c r="G2173" s="391" t="str">
        <f>IFERROR(VLOOKUP(N2165,Marks,72,0),"")</f>
        <v/>
      </c>
      <c r="H2173" s="391" t="str">
        <f>IFERROR(VLOOKUP(N2165,Marks,73,0),"")</f>
        <v/>
      </c>
      <c r="I2173" s="117" t="str">
        <f>IFERROR(VLOOKUP(N2165,Marks,74,0),"")</f>
        <v/>
      </c>
      <c r="J2173" s="119">
        <f>IFERROR(VLOOKUP(N2165,Marks,75,0),"")</f>
        <v>0</v>
      </c>
      <c r="K2173" s="391" t="str">
        <f>IFERROR(VLOOKUP(N2165,Marks,76,0),"")</f>
        <v/>
      </c>
      <c r="L2173" s="391" t="str">
        <f>IFERROR(VLOOKUP(N2165,Marks,77,0),"")</f>
        <v/>
      </c>
      <c r="M2173" s="391" t="str">
        <f>IFERROR(VLOOKUP(N2165,Marks,78,0),"")</f>
        <v/>
      </c>
      <c r="N2173" s="117" t="str">
        <f>IFERROR(VLOOKUP(N2165,Marks,79,0),"")</f>
        <v/>
      </c>
      <c r="O2173" s="119" t="str">
        <f>IFERROR(VLOOKUP(N2165,Marks,80,0),"")</f>
        <v/>
      </c>
      <c r="P2173" s="323" t="str">
        <f>IFERROR(VLOOKUP(N2165,Marks,86,0),"")</f>
        <v/>
      </c>
      <c r="Q2173" s="770"/>
      <c r="R2173" s="122" t="str">
        <f>'Result Sheet'!$BQ$4</f>
        <v xml:space="preserve">पर्यावरण अध्ययन </v>
      </c>
      <c r="S2173" s="391" t="str">
        <f>IFERROR(VLOOKUP(AD2165,Marks,68,0),"")</f>
        <v/>
      </c>
      <c r="T2173" s="391" t="str">
        <f>IFERROR(VLOOKUP(AD2165,Marks,69,0),"")</f>
        <v/>
      </c>
      <c r="U2173" s="117" t="str">
        <f>IFERROR(VLOOKUP(AD2165,Marks,70,0),"")</f>
        <v/>
      </c>
      <c r="V2173" s="391" t="str">
        <f>IFERROR(VLOOKUP(AD2165,Marks,71,0),"")</f>
        <v/>
      </c>
      <c r="W2173" s="391" t="str">
        <f>IFERROR(VLOOKUP(AD2165,Marks,72,0),"")</f>
        <v/>
      </c>
      <c r="X2173" s="391" t="str">
        <f>IFERROR(VLOOKUP(AD2165,Marks,73,0),"")</f>
        <v/>
      </c>
      <c r="Y2173" s="117" t="str">
        <f>IFERROR(VLOOKUP(AD2165,Marks,74,0),"")</f>
        <v/>
      </c>
      <c r="Z2173" s="119">
        <f>IFERROR(VLOOKUP(AD2165,Marks,75,0),"")</f>
        <v>0</v>
      </c>
      <c r="AA2173" s="391" t="str">
        <f>IFERROR(VLOOKUP(AD2165,Marks,76,0),"")</f>
        <v/>
      </c>
      <c r="AB2173" s="391" t="str">
        <f>IFERROR(VLOOKUP(AD2165,Marks,77,0),"")</f>
        <v/>
      </c>
      <c r="AC2173" s="391" t="str">
        <f>IFERROR(VLOOKUP(AD2165,Marks,78,0),"")</f>
        <v/>
      </c>
      <c r="AD2173" s="117" t="str">
        <f>IFERROR(VLOOKUP(AD2165,Marks,79,0),"")</f>
        <v/>
      </c>
      <c r="AE2173" s="119" t="str">
        <f>IFERROR(VLOOKUP(AD2165,Marks,80,0),"")</f>
        <v/>
      </c>
      <c r="AF2173" s="323" t="str">
        <f>IFERROR(VLOOKUP(AD2165,Marks,86,0),"")</f>
        <v/>
      </c>
    </row>
    <row r="2174" spans="1:32" ht="25.5" customHeight="1">
      <c r="A2174" s="166" t="str">
        <f>IF(N2165="","",A2173+1)</f>
        <v/>
      </c>
      <c r="B2174" s="392" t="s">
        <v>215</v>
      </c>
      <c r="C2174" s="120" t="str">
        <f>IF(AND(C2170="",C2171="",C2172="",C2173=""),"",IF(OR(C2162=1,C2162=2),SUM(C2170:C2172),SUM(C2170:C2173)))</f>
        <v/>
      </c>
      <c r="D2174" s="120" t="str">
        <f>IF(AND(D2170="",D2171="",D2172="",D2173=""),"",IF(OR(C2162=1,C2162=2),SUM(D2170:D2172),SUM(D2170:D2173)))</f>
        <v/>
      </c>
      <c r="E2174" s="120" t="str">
        <f>IF(AND(E2170="",E2171="",E2172="",E2173=""),"",IF(OR(C2162=1,C2162=2),SUM(E2170:E2172),SUM(E2170:E2173)))</f>
        <v/>
      </c>
      <c r="F2174" s="120" t="str">
        <f>IF(AND(F2170="",F2171="",F2172="",F2173=""),"",IF(OR(C2162=1,C2162=2),SUM(F2170:F2172),SUM(F2170:F2173)))</f>
        <v/>
      </c>
      <c r="G2174" s="120" t="str">
        <f>IF(AND(G2170="",G2171="",G2172="",G2173=""),"",IF(OR(C2162=1,C2162=2),SUM(G2170:G2172),SUM(G2170:G2173)))</f>
        <v/>
      </c>
      <c r="H2174" s="120" t="str">
        <f>IF(AND(H2170="",H2171="",H2172="",H2173=""),"",IF(OR(C2162=1,C2162=2),SUM(H2170:H2172),SUM(H2170:H2173)))</f>
        <v/>
      </c>
      <c r="I2174" s="120" t="str">
        <f>IF(AND(I2170="",I2171="",I2172="",I2173=""),"",IF(OR(C2162=1,C2162=2),SUM(I2170:I2172),SUM(I2170:I2173)))</f>
        <v/>
      </c>
      <c r="J2174" s="120">
        <f>IF(AND(J2170="",J2171="",J2172="",J2173=""),"",IF(OR(C2162=1,C2162=2),SUM(J2170:J2172),SUM(J2170:J2173)))</f>
        <v>0</v>
      </c>
      <c r="K2174" s="120" t="str">
        <f>IF(AND(K2170="",K2171="",K2172="",K2173=""),"",IF(OR(C2162=1,C2162=2),SUM(K2170:K2172),SUM(K2170:K2173)))</f>
        <v/>
      </c>
      <c r="L2174" s="120" t="str">
        <f>IF(AND(L2170="",L2171="",L2172="",L2173=""),"",IF(OR(C2162=1,C2162=2),SUM(L2170:L2172),SUM(L2170:L2173)))</f>
        <v/>
      </c>
      <c r="M2174" s="120" t="str">
        <f>IF(AND(M2170="",M2171="",M2172="",M2173=""),"",IF(OR(C2162=1,C2162=2),SUM(M2170:M2172),SUM(M2170:M2173)))</f>
        <v/>
      </c>
      <c r="N2174" s="120" t="str">
        <f>IF(AND(N2170="",N2171="",N2172="",N2173=""),"",IF(OR(C2162=1,C2162=2),SUM(N2170:N2172),SUM(N2170:N2173)))</f>
        <v/>
      </c>
      <c r="O2174" s="120" t="str">
        <f>IF(AND(O2170="",O2171="",O2172="",O2173=""),"",IF(OR(C2162=1,C2162=2),SUM(O2170:O2172),SUM(O2170:O2173)))</f>
        <v/>
      </c>
      <c r="P2174" s="326" t="str">
        <f>IF(OR(N2165="",E2163="",O2174=""),"",IF(O2174&gt;=81%*P2169,"A",IF(O2174&gt;=61%*P2169,"B",IF(O2174&gt;=41%*P2169,"C",IF(O2174&gt;=21%*P2169,"D","E")))))</f>
        <v/>
      </c>
      <c r="Q2174" s="770"/>
      <c r="R2174" s="392" t="s">
        <v>215</v>
      </c>
      <c r="S2174" s="120" t="str">
        <f>IF(AND(S2170="",S2171="",S2172="",S2173=""),"",IF(OR(S2162=1,S2162=2),SUM(S2170:S2172),SUM(S2170:S2173)))</f>
        <v/>
      </c>
      <c r="T2174" s="120" t="str">
        <f>IF(AND(T2170="",T2171="",T2172="",T2173=""),"",IF(OR(S2162=1,S2162=2),SUM(T2170:T2172),SUM(T2170:T2173)))</f>
        <v/>
      </c>
      <c r="U2174" s="120" t="str">
        <f>IF(AND(U2170="",U2171="",U2172="",U2173=""),"",IF(OR(S2162=1,S2162=2),SUM(U2170:U2172),SUM(U2170:U2173)))</f>
        <v/>
      </c>
      <c r="V2174" s="120" t="str">
        <f>IF(AND(V2170="",V2171="",V2172="",V2173=""),"",IF(OR(S2162=1,S2162=2),SUM(V2170:V2172),SUM(V2170:V2173)))</f>
        <v/>
      </c>
      <c r="W2174" s="120" t="str">
        <f>IF(AND(W2170="",W2171="",W2172="",W2173=""),"",IF(OR(S2162=1,S2162=2),SUM(W2170:W2172),SUM(W2170:W2173)))</f>
        <v/>
      </c>
      <c r="X2174" s="120" t="str">
        <f>IF(AND(X2170="",X2171="",X2172="",X2173=""),"",IF(OR(S2162=1,S2162=2),SUM(X2170:X2172),SUM(X2170:X2173)))</f>
        <v/>
      </c>
      <c r="Y2174" s="120" t="str">
        <f>IF(AND(Y2170="",Y2171="",Y2172="",Y2173=""),"",IF(OR(S2162=1,S2162=2),SUM(Y2170:Y2172),SUM(Y2170:Y2173)))</f>
        <v/>
      </c>
      <c r="Z2174" s="120">
        <f>IF(AND(Z2170="",Z2171="",Z2172="",Z2173=""),"",IF(OR(S2162=1,S2162=2),SUM(Z2170:Z2172),SUM(Z2170:Z2173)))</f>
        <v>0</v>
      </c>
      <c r="AA2174" s="120" t="str">
        <f>IF(AND(AA2170="",AA2171="",AA2172="",AA2173=""),"",IF(OR(S2162=1,S2162=2),SUM(AA2170:AA2172),SUM(AA2170:AA2173)))</f>
        <v/>
      </c>
      <c r="AB2174" s="120" t="str">
        <f>IF(AND(AB2170="",AB2171="",AB2172="",AB2173=""),"",IF(OR(S2162=1,S2162=2),SUM(AB2170:AB2172),SUM(AB2170:AB2173)))</f>
        <v/>
      </c>
      <c r="AC2174" s="120" t="str">
        <f>IF(AND(AC2170="",AC2171="",AC2172="",AC2173=""),"",IF(OR(S2162=1,S2162=2),SUM(AC2170:AC2172),SUM(AC2170:AC2173)))</f>
        <v/>
      </c>
      <c r="AD2174" s="120" t="str">
        <f>IF(AND(AD2170="",AD2171="",AD2172="",AD2173=""),"",IF(OR(S2162=1,S2162=2),SUM(AD2170:AD2172),SUM(AD2170:AD2173)))</f>
        <v/>
      </c>
      <c r="AE2174" s="120" t="str">
        <f>IF(AND(AE2170="",AE2171="",AE2172="",AE2173=""),"",IF(OR(S2162=1,S2162=2),SUM(AE2170:AE2172),SUM(AE2170:AE2173)))</f>
        <v/>
      </c>
      <c r="AF2174" s="326" t="str">
        <f>IF(OR(AD2165="",U2163="",AE2174=""),"",IF(AE2174&gt;=81%*AF2169,"A",IF(AE2174&gt;=61%*AF2169,"B",IF(AE2174&gt;=41%*AF2169,"C",IF(AE2174&gt;=21%*AF2169,"D","E")))))</f>
        <v/>
      </c>
    </row>
    <row r="2175" spans="1:32" ht="9" customHeight="1">
      <c r="A2175" s="166" t="str">
        <f>IF(N2165="","",A2174+1)</f>
        <v/>
      </c>
      <c r="B2175" s="737"/>
      <c r="C2175" s="737"/>
      <c r="D2175" s="737"/>
      <c r="E2175" s="737"/>
      <c r="F2175" s="737"/>
      <c r="G2175" s="737"/>
      <c r="H2175" s="737"/>
      <c r="I2175" s="737"/>
      <c r="J2175" s="737"/>
      <c r="K2175" s="737"/>
      <c r="L2175" s="737"/>
      <c r="M2175" s="737"/>
      <c r="N2175" s="737"/>
      <c r="O2175" s="737"/>
      <c r="P2175" s="737"/>
      <c r="Q2175" s="770"/>
      <c r="R2175" s="737"/>
      <c r="S2175" s="737"/>
      <c r="T2175" s="737"/>
      <c r="U2175" s="737"/>
      <c r="V2175" s="737"/>
      <c r="W2175" s="737"/>
      <c r="X2175" s="737"/>
      <c r="Y2175" s="737"/>
      <c r="Z2175" s="737"/>
      <c r="AA2175" s="737"/>
      <c r="AB2175" s="737"/>
      <c r="AC2175" s="737"/>
      <c r="AD2175" s="737"/>
      <c r="AE2175" s="737"/>
      <c r="AF2175" s="737"/>
    </row>
    <row r="2176" spans="1:32" ht="22.5" customHeight="1">
      <c r="A2176" s="166" t="str">
        <f>IF(N2165="","",A2175+1)</f>
        <v/>
      </c>
      <c r="B2176" s="738" t="s">
        <v>213</v>
      </c>
      <c r="C2176" s="738"/>
      <c r="D2176" s="739" t="s">
        <v>229</v>
      </c>
      <c r="E2176" s="740"/>
      <c r="F2176" s="393" t="s">
        <v>186</v>
      </c>
      <c r="G2176" s="738" t="s">
        <v>213</v>
      </c>
      <c r="H2176" s="738"/>
      <c r="I2176" s="739" t="s">
        <v>229</v>
      </c>
      <c r="J2176" s="740"/>
      <c r="K2176" s="393" t="s">
        <v>186</v>
      </c>
      <c r="L2176" s="738" t="s">
        <v>213</v>
      </c>
      <c r="M2176" s="738"/>
      <c r="N2176" s="739" t="s">
        <v>229</v>
      </c>
      <c r="O2176" s="740"/>
      <c r="P2176" s="393" t="s">
        <v>186</v>
      </c>
      <c r="Q2176" s="770"/>
      <c r="R2176" s="738" t="s">
        <v>213</v>
      </c>
      <c r="S2176" s="738"/>
      <c r="T2176" s="739" t="s">
        <v>229</v>
      </c>
      <c r="U2176" s="740"/>
      <c r="V2176" s="393" t="s">
        <v>186</v>
      </c>
      <c r="W2176" s="738" t="s">
        <v>213</v>
      </c>
      <c r="X2176" s="738"/>
      <c r="Y2176" s="739" t="s">
        <v>229</v>
      </c>
      <c r="Z2176" s="740"/>
      <c r="AA2176" s="393" t="s">
        <v>186</v>
      </c>
      <c r="AB2176" s="738" t="s">
        <v>213</v>
      </c>
      <c r="AC2176" s="738"/>
      <c r="AD2176" s="739" t="s">
        <v>229</v>
      </c>
      <c r="AE2176" s="740"/>
      <c r="AF2176" s="393" t="s">
        <v>186</v>
      </c>
    </row>
    <row r="2177" spans="1:32" ht="21.75" customHeight="1">
      <c r="A2177" s="166" t="str">
        <f>IF(N2165="","",A2176+1)</f>
        <v/>
      </c>
      <c r="B2177" s="741" t="s">
        <v>221</v>
      </c>
      <c r="C2177" s="742"/>
      <c r="D2177" s="742"/>
      <c r="E2177" s="119" t="str">
        <f>IFERROR(VLOOKUP(N2165,Marks,90,0),"")</f>
        <v/>
      </c>
      <c r="F2177" s="130" t="str">
        <f>IFERROR(VLOOKUP(N2165,Marks,94,0),"")</f>
        <v/>
      </c>
      <c r="G2177" s="741" t="s">
        <v>192</v>
      </c>
      <c r="H2177" s="742"/>
      <c r="I2177" s="742"/>
      <c r="J2177" s="119" t="str">
        <f>IFERROR(VLOOKUP(N2165,Marks,98,0),"")</f>
        <v/>
      </c>
      <c r="K2177" s="130" t="str">
        <f>IFERROR(VLOOKUP(N2165,Marks,102,0),"")</f>
        <v/>
      </c>
      <c r="L2177" s="743" t="s">
        <v>193</v>
      </c>
      <c r="M2177" s="744"/>
      <c r="N2177" s="744"/>
      <c r="O2177" s="119" t="str">
        <f>IFERROR(VLOOKUP(N2165,Marks,106,0),"")</f>
        <v/>
      </c>
      <c r="P2177" s="130" t="str">
        <f>IFERROR(VLOOKUP(N2165,Marks,110,0),"")</f>
        <v/>
      </c>
      <c r="Q2177" s="770"/>
      <c r="R2177" s="740" t="s">
        <v>221</v>
      </c>
      <c r="S2177" s="740"/>
      <c r="T2177" s="740"/>
      <c r="U2177" s="119" t="str">
        <f>IFERROR(VLOOKUP(AD2165,Marks,90,0),"")</f>
        <v/>
      </c>
      <c r="V2177" s="130" t="str">
        <f>IFERROR(VLOOKUP(AD2165,Marks,94,0),"")</f>
        <v/>
      </c>
      <c r="W2177" s="740" t="s">
        <v>192</v>
      </c>
      <c r="X2177" s="740"/>
      <c r="Y2177" s="740"/>
      <c r="Z2177" s="119" t="str">
        <f>IFERROR(VLOOKUP(AD2165,Marks,98,0),"")</f>
        <v/>
      </c>
      <c r="AA2177" s="130" t="str">
        <f>IFERROR(VLOOKUP(AD2165,Marks,102,0),"")</f>
        <v/>
      </c>
      <c r="AB2177" s="745" t="s">
        <v>193</v>
      </c>
      <c r="AC2177" s="745"/>
      <c r="AD2177" s="745"/>
      <c r="AE2177" s="119" t="str">
        <f>IFERROR(VLOOKUP(AD2165,Marks,106,0),"")</f>
        <v/>
      </c>
      <c r="AF2177" s="130" t="str">
        <f>IFERROR(VLOOKUP(AD2165,Marks,110,0),"")</f>
        <v/>
      </c>
    </row>
    <row r="2178" spans="1:32" ht="21" customHeight="1">
      <c r="A2178" s="166" t="str">
        <f>IF(N2165="","",A2177+1)</f>
        <v/>
      </c>
      <c r="B2178" s="732" t="s">
        <v>216</v>
      </c>
      <c r="C2178" s="732"/>
      <c r="D2178" s="732"/>
      <c r="E2178" s="746" t="str">
        <f>IFERROR(VLOOKUP(N2165,Marks,116,0),"")</f>
        <v/>
      </c>
      <c r="F2178" s="746"/>
      <c r="G2178" s="746"/>
      <c r="H2178" s="746"/>
      <c r="I2178" s="732" t="s">
        <v>217</v>
      </c>
      <c r="J2178" s="732"/>
      <c r="K2178" s="732"/>
      <c r="L2178" s="732"/>
      <c r="M2178" s="747" t="str">
        <f>IFERROR(VLOOKUP(N2165,Marks,117,0),"")</f>
        <v/>
      </c>
      <c r="N2178" s="747"/>
      <c r="O2178" s="747"/>
      <c r="P2178" s="747"/>
      <c r="Q2178" s="770"/>
      <c r="R2178" s="732" t="s">
        <v>216</v>
      </c>
      <c r="S2178" s="732"/>
      <c r="T2178" s="732"/>
      <c r="U2178" s="746" t="str">
        <f>IFERROR(VLOOKUP(AD2165,Marks,116,0),"")</f>
        <v/>
      </c>
      <c r="V2178" s="746"/>
      <c r="W2178" s="746"/>
      <c r="X2178" s="746"/>
      <c r="Y2178" s="732" t="s">
        <v>217</v>
      </c>
      <c r="Z2178" s="732"/>
      <c r="AA2178" s="732"/>
      <c r="AB2178" s="732"/>
      <c r="AC2178" s="747" t="str">
        <f>IFERROR(VLOOKUP(AD2165,Marks,117,0),"")</f>
        <v/>
      </c>
      <c r="AD2178" s="747"/>
      <c r="AE2178" s="747"/>
      <c r="AF2178" s="747"/>
    </row>
    <row r="2179" spans="1:32" ht="21" customHeight="1">
      <c r="A2179" s="166" t="str">
        <f>IF(N2165="","",A2178+1)</f>
        <v/>
      </c>
      <c r="B2179" s="732" t="s">
        <v>218</v>
      </c>
      <c r="C2179" s="732"/>
      <c r="D2179" s="732"/>
      <c r="E2179" s="774" t="str">
        <f>IFERROR(VLOOKUP(N2165,Marks,115,0),"")</f>
        <v/>
      </c>
      <c r="F2179" s="774"/>
      <c r="G2179" s="774"/>
      <c r="H2179" s="774"/>
      <c r="I2179" s="732" t="s">
        <v>219</v>
      </c>
      <c r="J2179" s="732"/>
      <c r="K2179" s="732"/>
      <c r="L2179" s="732"/>
      <c r="M2179" s="733" t="str">
        <f>IFERROR(VLOOKUP(N2165,Marks,112,0),"")</f>
        <v/>
      </c>
      <c r="N2179" s="733"/>
      <c r="O2179" s="733"/>
      <c r="P2179" s="733"/>
      <c r="Q2179" s="770"/>
      <c r="R2179" s="732" t="s">
        <v>218</v>
      </c>
      <c r="S2179" s="732"/>
      <c r="T2179" s="732"/>
      <c r="U2179" s="774" t="str">
        <f>IFERROR(VLOOKUP(AD2165,Marks,115,0),"")</f>
        <v/>
      </c>
      <c r="V2179" s="774"/>
      <c r="W2179" s="774"/>
      <c r="X2179" s="774"/>
      <c r="Y2179" s="732" t="s">
        <v>219</v>
      </c>
      <c r="Z2179" s="732"/>
      <c r="AA2179" s="732"/>
      <c r="AB2179" s="732"/>
      <c r="AC2179" s="733" t="str">
        <f>IFERROR(VLOOKUP(AD2165,Marks,112,0),"")</f>
        <v/>
      </c>
      <c r="AD2179" s="733"/>
      <c r="AE2179" s="733"/>
      <c r="AF2179" s="733"/>
    </row>
    <row r="2180" spans="1:32" ht="21" customHeight="1">
      <c r="A2180" s="166" t="str">
        <f>IF(N2165="","",A2179+1)</f>
        <v/>
      </c>
      <c r="B2180" s="732" t="s">
        <v>220</v>
      </c>
      <c r="C2180" s="732"/>
      <c r="D2180" s="732"/>
      <c r="E2180" s="324" t="str">
        <f>IFERROR(VLOOKUP(N2165,Marks,113,0),"")</f>
        <v/>
      </c>
      <c r="F2180" s="325" t="s">
        <v>341</v>
      </c>
      <c r="G2180" s="734" t="str">
        <f>IF(OR(N2165="",E2163="",O2174=""),"",IF(O2174&gt;=81%*P2169,"A",IF(O2174&gt;=61%*P2169,"B",IF(O2174&gt;=41%*P2169,"C",IF(O2174&gt;=21%*P2169,"D","E")))))</f>
        <v/>
      </c>
      <c r="H2180" s="734"/>
      <c r="I2180" s="732" t="s">
        <v>222</v>
      </c>
      <c r="J2180" s="732"/>
      <c r="K2180" s="732"/>
      <c r="L2180" s="732"/>
      <c r="M2180" s="769" t="str">
        <f>IFERROR(VLOOKUP(N2165,Marks,114,0),"")</f>
        <v/>
      </c>
      <c r="N2180" s="769"/>
      <c r="O2180" s="769"/>
      <c r="P2180" s="769"/>
      <c r="Q2180" s="770"/>
      <c r="R2180" s="732" t="s">
        <v>220</v>
      </c>
      <c r="S2180" s="732"/>
      <c r="T2180" s="732"/>
      <c r="U2180" s="324" t="str">
        <f>IFERROR(VLOOKUP(AD2165,Marks,113,0),"")</f>
        <v/>
      </c>
      <c r="V2180" s="325" t="s">
        <v>341</v>
      </c>
      <c r="W2180" s="734" t="str">
        <f>IF(OR(AD2165="",U2163="",AE2174=""),"",IF(AE2174&gt;=81%*AF2169,"A",IF(AE2174&gt;=61%*AF2169,"B",IF(AE2174&gt;=41%*AF2169,"C",IF(AE2174&gt;=21%*AF2169,"D","E")))))</f>
        <v/>
      </c>
      <c r="X2180" s="734"/>
      <c r="Y2180" s="732" t="s">
        <v>222</v>
      </c>
      <c r="Z2180" s="732"/>
      <c r="AA2180" s="732"/>
      <c r="AB2180" s="732"/>
      <c r="AC2180" s="769" t="str">
        <f>IFERROR(VLOOKUP(AD2165,Marks,114,0),"")</f>
        <v/>
      </c>
      <c r="AD2180" s="769"/>
      <c r="AE2180" s="769"/>
      <c r="AF2180" s="769"/>
    </row>
    <row r="2181" spans="1:32" ht="21" customHeight="1">
      <c r="A2181" s="166" t="str">
        <f>IF(N2165="","",A2180+1)</f>
        <v/>
      </c>
      <c r="B2181" s="768" t="s">
        <v>228</v>
      </c>
      <c r="C2181" s="768"/>
      <c r="D2181" s="768"/>
      <c r="E2181" s="735">
        <f>'Master sheet'!$C$10</f>
        <v>44697</v>
      </c>
      <c r="F2181" s="735"/>
      <c r="G2181" s="735"/>
      <c r="H2181" s="318"/>
      <c r="I2181" s="121"/>
      <c r="J2181" s="121"/>
      <c r="K2181" s="76"/>
      <c r="L2181" s="121"/>
      <c r="M2181" s="121"/>
      <c r="N2181" s="121"/>
      <c r="O2181" s="121"/>
      <c r="P2181" s="121"/>
      <c r="Q2181" s="770"/>
      <c r="R2181" s="768" t="s">
        <v>228</v>
      </c>
      <c r="S2181" s="768"/>
      <c r="T2181" s="768"/>
      <c r="U2181" s="735">
        <f>'Master sheet'!$C$10</f>
        <v>44697</v>
      </c>
      <c r="V2181" s="735"/>
      <c r="W2181" s="735"/>
      <c r="X2181" s="121"/>
      <c r="Y2181" s="121"/>
      <c r="Z2181" s="121"/>
      <c r="AA2181" s="76"/>
      <c r="AB2181" s="121"/>
      <c r="AC2181" s="121"/>
      <c r="AD2181" s="121"/>
      <c r="AE2181" s="121"/>
      <c r="AF2181" s="121"/>
    </row>
    <row r="2182" spans="1:32" ht="43.5" customHeight="1">
      <c r="A2182" s="166" t="str">
        <f>IF(N2165="","",A2181+1)</f>
        <v/>
      </c>
      <c r="B2182" s="755" t="str">
        <f>IF(AND(C2162=1),CONCATENATE("( ",UPPER('Master sheet'!$F$10)," )"),IF(AND(C2162=2),CONCATENATE("( ",UPPER('Master sheet'!$F$18)," )"),IF(AND(C2162=3),CONCATENATE("( ",UPPER('Master sheet'!$J$10)," )"),IF(AND(C2162=4),CONCATENATE("( ",UPPER('Master sheet'!$J$18)," )"),""))))</f>
        <v/>
      </c>
      <c r="C2182" s="755"/>
      <c r="D2182" s="755"/>
      <c r="E2182" s="755"/>
      <c r="F2182" s="756" t="str">
        <f>IF(AND(N2165=""),"",CONCATENATE("(",'Master sheet'!$C$14," )"))</f>
        <v/>
      </c>
      <c r="G2182" s="756"/>
      <c r="H2182" s="756"/>
      <c r="I2182" s="756"/>
      <c r="J2182" s="756"/>
      <c r="K2182" s="756" t="str">
        <f>IF(AND(N2165=""),"",CONCATENATE("(",'Master sheet'!$C$12," )"))</f>
        <v/>
      </c>
      <c r="L2182" s="756"/>
      <c r="M2182" s="756"/>
      <c r="N2182" s="756"/>
      <c r="O2182" s="756"/>
      <c r="P2182" s="756"/>
      <c r="Q2182" s="770"/>
      <c r="R2182" s="755" t="str">
        <f>IF(AND(S2162=1),CONCATENATE("( ",UPPER('Master sheet'!$F$10)," )"),IF(AND(S2162=2),CONCATENATE("( ",UPPER('Master sheet'!$F$18)," )"),IF(AND(S2162=3),CONCATENATE("( ",UPPER('Master sheet'!$J$10)," )"),IF(AND(S2162=4),CONCATENATE("( ",UPPER('Master sheet'!$J$18)," )"),""))))</f>
        <v/>
      </c>
      <c r="S2182" s="755"/>
      <c r="T2182" s="755"/>
      <c r="U2182" s="755"/>
      <c r="V2182" s="756" t="str">
        <f>IF(AND(AD2165=""),"",CONCATENATE("(",'Master sheet'!$C$14," )"))</f>
        <v/>
      </c>
      <c r="W2182" s="756"/>
      <c r="X2182" s="756"/>
      <c r="Y2182" s="756"/>
      <c r="Z2182" s="756"/>
      <c r="AA2182" s="756" t="str">
        <f>IF(AND(AD2165=""),"",CONCATENATE("(",'Master sheet'!$C$12," )"))</f>
        <v/>
      </c>
      <c r="AB2182" s="756"/>
      <c r="AC2182" s="756"/>
      <c r="AD2182" s="756"/>
      <c r="AE2182" s="756"/>
      <c r="AF2182" s="756"/>
    </row>
    <row r="2183" spans="1:32" ht="21.75" customHeight="1">
      <c r="A2183" s="166" t="str">
        <f>IF(N2165="","",A2182+1)</f>
        <v/>
      </c>
      <c r="B2183" s="757" t="s">
        <v>223</v>
      </c>
      <c r="C2183" s="757"/>
      <c r="D2183" s="757"/>
      <c r="E2183" s="757"/>
      <c r="F2183" s="758" t="s">
        <v>224</v>
      </c>
      <c r="G2183" s="758"/>
      <c r="H2183" s="758"/>
      <c r="I2183" s="758"/>
      <c r="J2183" s="758"/>
      <c r="K2183" s="757" t="s">
        <v>225</v>
      </c>
      <c r="L2183" s="757"/>
      <c r="M2183" s="757"/>
      <c r="N2183" s="757"/>
      <c r="O2183" s="757"/>
      <c r="P2183" s="757"/>
      <c r="Q2183" s="770"/>
      <c r="R2183" s="757" t="s">
        <v>223</v>
      </c>
      <c r="S2183" s="757"/>
      <c r="T2183" s="757"/>
      <c r="U2183" s="757"/>
      <c r="V2183" s="758" t="s">
        <v>224</v>
      </c>
      <c r="W2183" s="758"/>
      <c r="X2183" s="758"/>
      <c r="Y2183" s="758"/>
      <c r="Z2183" s="758"/>
      <c r="AA2183" s="757" t="s">
        <v>225</v>
      </c>
      <c r="AB2183" s="757"/>
      <c r="AC2183" s="757"/>
      <c r="AD2183" s="757"/>
      <c r="AE2183" s="757"/>
      <c r="AF2183" s="757"/>
    </row>
    <row r="2185" spans="1:32" ht="21.9" customHeight="1">
      <c r="A2185" s="165" t="str">
        <f>IF(N2191="","",1)</f>
        <v/>
      </c>
      <c r="B2185" s="759" t="s">
        <v>203</v>
      </c>
      <c r="C2185" s="759"/>
      <c r="D2185" s="759"/>
      <c r="E2185" s="759"/>
      <c r="F2185" s="759"/>
      <c r="G2185" s="759"/>
      <c r="H2185" s="759"/>
      <c r="I2185" s="759"/>
      <c r="J2185" s="759"/>
      <c r="K2185" s="759"/>
      <c r="L2185" s="759"/>
      <c r="M2185" s="759"/>
      <c r="N2185" s="759"/>
      <c r="O2185" s="759"/>
      <c r="P2185" s="759"/>
      <c r="Q2185" s="770" t="s">
        <v>249</v>
      </c>
      <c r="R2185" s="759" t="s">
        <v>203</v>
      </c>
      <c r="S2185" s="759"/>
      <c r="T2185" s="759"/>
      <c r="U2185" s="759"/>
      <c r="V2185" s="759"/>
      <c r="W2185" s="759"/>
      <c r="X2185" s="759"/>
      <c r="Y2185" s="759"/>
      <c r="Z2185" s="759"/>
      <c r="AA2185" s="759"/>
      <c r="AB2185" s="759"/>
      <c r="AC2185" s="759"/>
      <c r="AD2185" s="759"/>
      <c r="AE2185" s="759"/>
      <c r="AF2185" s="759"/>
    </row>
    <row r="2186" spans="1:32" ht="21.9" customHeight="1">
      <c r="A2186" s="166" t="str">
        <f>IF(N2191="","",A2185+1)</f>
        <v/>
      </c>
      <c r="B2186" s="771" t="s">
        <v>204</v>
      </c>
      <c r="C2186" s="771"/>
      <c r="D2186" s="771"/>
      <c r="E2186" s="771"/>
      <c r="F2186" s="771"/>
      <c r="G2186" s="771"/>
      <c r="H2186" s="771"/>
      <c r="I2186" s="771"/>
      <c r="J2186" s="771"/>
      <c r="K2186" s="771"/>
      <c r="L2186" s="771"/>
      <c r="M2186" s="771"/>
      <c r="N2186" s="771"/>
      <c r="O2186" s="771"/>
      <c r="P2186" s="771"/>
      <c r="Q2186" s="770"/>
      <c r="R2186" s="771" t="s">
        <v>204</v>
      </c>
      <c r="S2186" s="771"/>
      <c r="T2186" s="771"/>
      <c r="U2186" s="771"/>
      <c r="V2186" s="771"/>
      <c r="W2186" s="771"/>
      <c r="X2186" s="771"/>
      <c r="Y2186" s="771"/>
      <c r="Z2186" s="771"/>
      <c r="AA2186" s="771"/>
      <c r="AB2186" s="771"/>
      <c r="AC2186" s="771"/>
      <c r="AD2186" s="771"/>
      <c r="AE2186" s="771"/>
      <c r="AF2186" s="771"/>
    </row>
    <row r="2187" spans="1:32" ht="21.9" customHeight="1">
      <c r="A2187" s="166" t="str">
        <f>IF(N2191="","",A2186+1)</f>
        <v/>
      </c>
      <c r="B2187" s="772" t="s">
        <v>168</v>
      </c>
      <c r="C2187" s="772"/>
      <c r="D2187" s="772"/>
      <c r="E2187" s="773" t="str">
        <f>IF(AND(N2191=""),"",'Result Sheet'!$F$2)</f>
        <v/>
      </c>
      <c r="F2187" s="773"/>
      <c r="G2187" s="773"/>
      <c r="H2187" s="773"/>
      <c r="I2187" s="773"/>
      <c r="J2187" s="773"/>
      <c r="K2187" s="773"/>
      <c r="L2187" s="773"/>
      <c r="M2187" s="773"/>
      <c r="N2187" s="773"/>
      <c r="O2187" s="773"/>
      <c r="P2187" s="773"/>
      <c r="Q2187" s="770"/>
      <c r="R2187" s="772" t="s">
        <v>168</v>
      </c>
      <c r="S2187" s="772"/>
      <c r="T2187" s="772"/>
      <c r="U2187" s="773" t="str">
        <f>IF(AND(AD2191=""),"",'Result Sheet'!$F$2)</f>
        <v/>
      </c>
      <c r="V2187" s="773"/>
      <c r="W2187" s="773"/>
      <c r="X2187" s="773"/>
      <c r="Y2187" s="773"/>
      <c r="Z2187" s="773"/>
      <c r="AA2187" s="773"/>
      <c r="AB2187" s="773"/>
      <c r="AC2187" s="773"/>
      <c r="AD2187" s="773"/>
      <c r="AE2187" s="773"/>
      <c r="AF2187" s="773"/>
    </row>
    <row r="2188" spans="1:32" ht="21.9" customHeight="1">
      <c r="A2188" s="166" t="str">
        <f>IF(N2191="","",A2187+1)</f>
        <v/>
      </c>
      <c r="B2188" s="164" t="s">
        <v>169</v>
      </c>
      <c r="C2188" s="748" t="str">
        <f>IFERROR(VLOOKUP(N2191,Marks,2,0),"")</f>
        <v/>
      </c>
      <c r="D2188" s="748"/>
      <c r="E2188" s="766" t="s">
        <v>212</v>
      </c>
      <c r="F2188" s="766"/>
      <c r="G2188" s="766"/>
      <c r="H2188" s="748" t="str">
        <f>IFERROR(VLOOKUP(N2191,Marks,3,0),"")</f>
        <v/>
      </c>
      <c r="I2188" s="748"/>
      <c r="J2188" s="749" t="s">
        <v>205</v>
      </c>
      <c r="K2188" s="749"/>
      <c r="L2188" s="749"/>
      <c r="M2188" s="749"/>
      <c r="N2188" s="750" t="str">
        <f>IF(AND(N2191=""),"",'Marks Entry 1st'!$I$2)</f>
        <v/>
      </c>
      <c r="O2188" s="750"/>
      <c r="P2188" s="750"/>
      <c r="Q2188" s="770"/>
      <c r="R2188" s="164" t="s">
        <v>169</v>
      </c>
      <c r="S2188" s="748" t="str">
        <f>IFERROR(VLOOKUP(AD2191,Marks,2,0),"")</f>
        <v/>
      </c>
      <c r="T2188" s="748"/>
      <c r="U2188" s="766" t="s">
        <v>212</v>
      </c>
      <c r="V2188" s="766"/>
      <c r="W2188" s="766"/>
      <c r="X2188" s="748" t="str">
        <f>IFERROR(VLOOKUP(AD2191,Marks,3,0),"")</f>
        <v/>
      </c>
      <c r="Y2188" s="748"/>
      <c r="Z2188" s="749" t="s">
        <v>205</v>
      </c>
      <c r="AA2188" s="749"/>
      <c r="AB2188" s="749"/>
      <c r="AC2188" s="749"/>
      <c r="AD2188" s="750" t="str">
        <f>IF(AND(AD2191=""),"",'Marks Entry 1st'!$I$2)</f>
        <v/>
      </c>
      <c r="AE2188" s="750"/>
      <c r="AF2188" s="750"/>
    </row>
    <row r="2189" spans="1:32" ht="21.9" customHeight="1">
      <c r="A2189" s="166" t="str">
        <f>IF(N2191="","",A2188+1)</f>
        <v/>
      </c>
      <c r="B2189" s="751" t="s">
        <v>206</v>
      </c>
      <c r="C2189" s="751"/>
      <c r="D2189" s="751"/>
      <c r="E2189" s="752" t="str">
        <f>IFERROR(VLOOKUP(N2191,Marks,6,0),"")</f>
        <v/>
      </c>
      <c r="F2189" s="752"/>
      <c r="G2189" s="752"/>
      <c r="H2189" s="752"/>
      <c r="I2189" s="752"/>
      <c r="J2189" s="753" t="s">
        <v>209</v>
      </c>
      <c r="K2189" s="753"/>
      <c r="L2189" s="753"/>
      <c r="M2189" s="753"/>
      <c r="N2189" s="754" t="str">
        <f>IFERROR(VLOOKUP(N2191,Marks,5,0),"")</f>
        <v/>
      </c>
      <c r="O2189" s="754"/>
      <c r="P2189" s="754"/>
      <c r="Q2189" s="770"/>
      <c r="R2189" s="751" t="s">
        <v>206</v>
      </c>
      <c r="S2189" s="751"/>
      <c r="T2189" s="751"/>
      <c r="U2189" s="752" t="str">
        <f>IFERROR(VLOOKUP(AD2191,Marks,6,0),"")</f>
        <v/>
      </c>
      <c r="V2189" s="752"/>
      <c r="W2189" s="752"/>
      <c r="X2189" s="752"/>
      <c r="Y2189" s="752"/>
      <c r="Z2189" s="753" t="s">
        <v>209</v>
      </c>
      <c r="AA2189" s="753"/>
      <c r="AB2189" s="753"/>
      <c r="AC2189" s="753"/>
      <c r="AD2189" s="754" t="str">
        <f>IFERROR(VLOOKUP(AD2191,Marks,5,0),"")</f>
        <v/>
      </c>
      <c r="AE2189" s="754"/>
      <c r="AF2189" s="754"/>
    </row>
    <row r="2190" spans="1:32" ht="21.9" customHeight="1">
      <c r="A2190" s="166" t="str">
        <f>IF(N2191="","",A2189+1)</f>
        <v/>
      </c>
      <c r="B2190" s="751" t="s">
        <v>207</v>
      </c>
      <c r="C2190" s="751"/>
      <c r="D2190" s="751"/>
      <c r="E2190" s="752" t="str">
        <f>IFERROR(VLOOKUP(N2191,Marks,7,0),"")</f>
        <v/>
      </c>
      <c r="F2190" s="752"/>
      <c r="G2190" s="752"/>
      <c r="H2190" s="752"/>
      <c r="I2190" s="752"/>
      <c r="J2190" s="753" t="s">
        <v>210</v>
      </c>
      <c r="K2190" s="753"/>
      <c r="L2190" s="753"/>
      <c r="M2190" s="753"/>
      <c r="N2190" s="767" t="str">
        <f>IFERROR(VLOOKUP(N2191,Marks,4,0),"")</f>
        <v/>
      </c>
      <c r="O2190" s="767"/>
      <c r="P2190" s="767"/>
      <c r="Q2190" s="770"/>
      <c r="R2190" s="751" t="s">
        <v>207</v>
      </c>
      <c r="S2190" s="751"/>
      <c r="T2190" s="751"/>
      <c r="U2190" s="752" t="str">
        <f>IFERROR(VLOOKUP(AD2191,Marks,7,0),"")</f>
        <v/>
      </c>
      <c r="V2190" s="752"/>
      <c r="W2190" s="752"/>
      <c r="X2190" s="752"/>
      <c r="Y2190" s="752"/>
      <c r="Z2190" s="753" t="s">
        <v>210</v>
      </c>
      <c r="AA2190" s="753"/>
      <c r="AB2190" s="753"/>
      <c r="AC2190" s="753"/>
      <c r="AD2190" s="767" t="str">
        <f>IFERROR(VLOOKUP(AD2191,Marks,4,0),"")</f>
        <v/>
      </c>
      <c r="AE2190" s="767"/>
      <c r="AF2190" s="767"/>
    </row>
    <row r="2191" spans="1:32" ht="21.9" customHeight="1">
      <c r="A2191" s="166" t="str">
        <f>IF(N2191="","",A2190+1)</f>
        <v/>
      </c>
      <c r="B2191" s="751" t="s">
        <v>208</v>
      </c>
      <c r="C2191" s="751"/>
      <c r="D2191" s="751"/>
      <c r="E2191" s="752" t="str">
        <f>IFERROR(VLOOKUP(N2191,Marks,8,0),"")</f>
        <v/>
      </c>
      <c r="F2191" s="752"/>
      <c r="G2191" s="752"/>
      <c r="H2191" s="752"/>
      <c r="I2191" s="752"/>
      <c r="J2191" s="753" t="s">
        <v>211</v>
      </c>
      <c r="K2191" s="753"/>
      <c r="L2191" s="753"/>
      <c r="M2191" s="753"/>
      <c r="N2191" s="760" t="str">
        <f>IF(AD2165="","",IF(AND(AD2165+1&gt;$AN$6),"",AD2165+1))</f>
        <v/>
      </c>
      <c r="O2191" s="760"/>
      <c r="P2191" s="760"/>
      <c r="Q2191" s="770"/>
      <c r="R2191" s="751" t="s">
        <v>208</v>
      </c>
      <c r="S2191" s="751"/>
      <c r="T2191" s="751"/>
      <c r="U2191" s="752" t="str">
        <f>IFERROR(VLOOKUP(AD2191,Marks,8,0),"")</f>
        <v/>
      </c>
      <c r="V2191" s="752"/>
      <c r="W2191" s="752"/>
      <c r="X2191" s="752"/>
      <c r="Y2191" s="752"/>
      <c r="Z2191" s="753" t="s">
        <v>211</v>
      </c>
      <c r="AA2191" s="753"/>
      <c r="AB2191" s="753"/>
      <c r="AC2191" s="753"/>
      <c r="AD2191" s="761" t="str">
        <f>IF(N2191="","",IF(AND(N2191+1&gt;$AN$6),"",N2191+1))</f>
        <v/>
      </c>
      <c r="AE2191" s="761"/>
      <c r="AF2191" s="761"/>
    </row>
    <row r="2192" spans="1:32" ht="9" customHeight="1">
      <c r="A2192" s="166" t="str">
        <f>IF(N2191="","",A2191+1)</f>
        <v/>
      </c>
      <c r="B2192" s="123"/>
      <c r="C2192" s="123"/>
      <c r="D2192" s="123"/>
      <c r="E2192" s="124"/>
      <c r="F2192" s="124"/>
      <c r="G2192" s="124"/>
      <c r="H2192" s="123"/>
      <c r="I2192" s="123"/>
      <c r="J2192" s="125"/>
      <c r="K2192" s="125"/>
      <c r="L2192" s="125"/>
      <c r="M2192" s="76"/>
      <c r="N2192" s="76"/>
      <c r="O2192" s="76"/>
      <c r="P2192" s="76"/>
      <c r="Q2192" s="770"/>
      <c r="R2192" s="123"/>
      <c r="S2192" s="123"/>
      <c r="T2192" s="123"/>
      <c r="U2192" s="124"/>
      <c r="V2192" s="124"/>
      <c r="W2192" s="124"/>
      <c r="X2192" s="123"/>
      <c r="Y2192" s="123"/>
      <c r="Z2192" s="125"/>
      <c r="AA2192" s="125"/>
      <c r="AB2192" s="125"/>
      <c r="AC2192" s="76"/>
      <c r="AD2192" s="76"/>
      <c r="AE2192" s="76"/>
      <c r="AF2192" s="76"/>
    </row>
    <row r="2193" spans="1:32" ht="21" customHeight="1">
      <c r="A2193" s="166" t="str">
        <f>IF(N2191="","",A2192+1)</f>
        <v/>
      </c>
      <c r="B2193" s="762" t="s">
        <v>213</v>
      </c>
      <c r="C2193" s="610" t="s">
        <v>214</v>
      </c>
      <c r="D2193" s="610"/>
      <c r="E2193" s="610"/>
      <c r="F2193" s="763" t="s">
        <v>13</v>
      </c>
      <c r="G2193" s="764"/>
      <c r="H2193" s="764"/>
      <c r="I2193" s="765"/>
      <c r="J2193" s="613" t="s">
        <v>184</v>
      </c>
      <c r="K2193" s="614" t="s">
        <v>167</v>
      </c>
      <c r="L2193" s="615"/>
      <c r="M2193" s="615"/>
      <c r="N2193" s="616"/>
      <c r="O2193" s="580" t="s">
        <v>185</v>
      </c>
      <c r="P2193" s="581" t="s">
        <v>186</v>
      </c>
      <c r="Q2193" s="770"/>
      <c r="R2193" s="762" t="s">
        <v>213</v>
      </c>
      <c r="S2193" s="610" t="s">
        <v>214</v>
      </c>
      <c r="T2193" s="610"/>
      <c r="U2193" s="610"/>
      <c r="V2193" s="763" t="s">
        <v>13</v>
      </c>
      <c r="W2193" s="764"/>
      <c r="X2193" s="764"/>
      <c r="Y2193" s="765"/>
      <c r="Z2193" s="613" t="s">
        <v>184</v>
      </c>
      <c r="AA2193" s="614" t="s">
        <v>167</v>
      </c>
      <c r="AB2193" s="615"/>
      <c r="AC2193" s="615"/>
      <c r="AD2193" s="616"/>
      <c r="AE2193" s="580" t="s">
        <v>185</v>
      </c>
      <c r="AF2193" s="581" t="s">
        <v>186</v>
      </c>
    </row>
    <row r="2194" spans="1:32" ht="90.75" customHeight="1">
      <c r="A2194" s="166" t="str">
        <f>IF(N2191="","",A2193+1)</f>
        <v/>
      </c>
      <c r="B2194" s="762"/>
      <c r="C2194" s="171" t="s">
        <v>11</v>
      </c>
      <c r="D2194" s="171" t="s">
        <v>180</v>
      </c>
      <c r="E2194" s="171" t="s">
        <v>108</v>
      </c>
      <c r="F2194" s="171" t="s">
        <v>182</v>
      </c>
      <c r="G2194" s="171" t="s">
        <v>183</v>
      </c>
      <c r="H2194" s="305" t="s">
        <v>10</v>
      </c>
      <c r="I2194" s="171" t="s">
        <v>108</v>
      </c>
      <c r="J2194" s="613"/>
      <c r="K2194" s="172" t="s">
        <v>182</v>
      </c>
      <c r="L2194" s="172" t="s">
        <v>183</v>
      </c>
      <c r="M2194" s="173" t="s">
        <v>10</v>
      </c>
      <c r="N2194" s="171" t="s">
        <v>108</v>
      </c>
      <c r="O2194" s="580"/>
      <c r="P2194" s="736"/>
      <c r="Q2194" s="770"/>
      <c r="R2194" s="762"/>
      <c r="S2194" s="171" t="s">
        <v>11</v>
      </c>
      <c r="T2194" s="171" t="s">
        <v>180</v>
      </c>
      <c r="U2194" s="171" t="s">
        <v>108</v>
      </c>
      <c r="V2194" s="171" t="s">
        <v>182</v>
      </c>
      <c r="W2194" s="171" t="s">
        <v>183</v>
      </c>
      <c r="X2194" s="305" t="s">
        <v>10</v>
      </c>
      <c r="Y2194" s="171" t="s">
        <v>108</v>
      </c>
      <c r="Z2194" s="613"/>
      <c r="AA2194" s="172" t="s">
        <v>182</v>
      </c>
      <c r="AB2194" s="172" t="s">
        <v>183</v>
      </c>
      <c r="AC2194" s="173" t="s">
        <v>10</v>
      </c>
      <c r="AD2194" s="171" t="s">
        <v>108</v>
      </c>
      <c r="AE2194" s="580"/>
      <c r="AF2194" s="736">
        <v>0</v>
      </c>
    </row>
    <row r="2195" spans="1:32" ht="18.75" customHeight="1">
      <c r="A2195" s="166" t="str">
        <f>IF(N2191="","",A2194+1)</f>
        <v/>
      </c>
      <c r="B2195" s="762"/>
      <c r="C2195" s="390">
        <v>20</v>
      </c>
      <c r="D2195" s="390">
        <v>20</v>
      </c>
      <c r="E2195" s="116">
        <v>40</v>
      </c>
      <c r="F2195" s="390">
        <v>30</v>
      </c>
      <c r="G2195" s="390">
        <v>18</v>
      </c>
      <c r="H2195" s="390">
        <v>12</v>
      </c>
      <c r="I2195" s="116">
        <v>60</v>
      </c>
      <c r="J2195" s="118">
        <v>100</v>
      </c>
      <c r="K2195" s="390">
        <v>50</v>
      </c>
      <c r="L2195" s="390">
        <v>30</v>
      </c>
      <c r="M2195" s="390">
        <v>20</v>
      </c>
      <c r="N2195" s="116">
        <v>100</v>
      </c>
      <c r="O2195" s="118">
        <v>200</v>
      </c>
      <c r="P2195" s="775" t="str">
        <f>IF(AND(N2191="",C2188="",E2189="",N2189=""),"",IF(OR(C2188=1,C2188=2),600,800))</f>
        <v/>
      </c>
      <c r="Q2195" s="770"/>
      <c r="R2195" s="762"/>
      <c r="S2195" s="390">
        <v>20</v>
      </c>
      <c r="T2195" s="390">
        <v>20</v>
      </c>
      <c r="U2195" s="116">
        <v>40</v>
      </c>
      <c r="V2195" s="390">
        <v>30</v>
      </c>
      <c r="W2195" s="390">
        <v>18</v>
      </c>
      <c r="X2195" s="390">
        <v>12</v>
      </c>
      <c r="Y2195" s="116">
        <v>60</v>
      </c>
      <c r="Z2195" s="118">
        <v>100</v>
      </c>
      <c r="AA2195" s="390">
        <v>50</v>
      </c>
      <c r="AB2195" s="390">
        <v>30</v>
      </c>
      <c r="AC2195" s="390">
        <v>20</v>
      </c>
      <c r="AD2195" s="116">
        <v>100</v>
      </c>
      <c r="AE2195" s="118">
        <v>200</v>
      </c>
      <c r="AF2195" s="775" t="str">
        <f>IF(AND(AD2191="",S2188="",U2189="",AD2189=""),"",IF(OR(S2188=1,S2188=2),600,800))</f>
        <v/>
      </c>
    </row>
    <row r="2196" spans="1:32" ht="21" customHeight="1">
      <c r="A2196" s="166" t="str">
        <f>IF(N2191="","",A2195+1)</f>
        <v/>
      </c>
      <c r="B2196" s="122" t="str">
        <f>'Result Sheet'!$L$4</f>
        <v xml:space="preserve">हिन्दी </v>
      </c>
      <c r="C2196" s="391" t="str">
        <f>IFERROR(VLOOKUP(N2191,Marks,11,0),"")</f>
        <v/>
      </c>
      <c r="D2196" s="391" t="str">
        <f>IFERROR(VLOOKUP(N2191,Marks,12,0),"")</f>
        <v/>
      </c>
      <c r="E2196" s="117" t="str">
        <f>IFERROR(VLOOKUP(N2191,Marks,13,0),"")</f>
        <v/>
      </c>
      <c r="F2196" s="391" t="str">
        <f>IFERROR(VLOOKUP(N2191,Marks,14,0),"")</f>
        <v/>
      </c>
      <c r="G2196" s="391" t="str">
        <f>IFERROR(VLOOKUP(N2191,Marks,15,0),"")</f>
        <v/>
      </c>
      <c r="H2196" s="391" t="str">
        <f>IFERROR(VLOOKUP(N2191,Marks,16,0),"")</f>
        <v/>
      </c>
      <c r="I2196" s="117" t="str">
        <f>IFERROR(VLOOKUP(N2191,Marks,17,0),"")</f>
        <v/>
      </c>
      <c r="J2196" s="119">
        <f>IFERROR(VLOOKUP(N2191,Marks,18,0),"")</f>
        <v>0</v>
      </c>
      <c r="K2196" s="391" t="str">
        <f>IFERROR(VLOOKUP(N2191,Marks,19,0),"")</f>
        <v/>
      </c>
      <c r="L2196" s="391" t="str">
        <f>IFERROR(VLOOKUP(N2191,Marks,20,0),"")</f>
        <v/>
      </c>
      <c r="M2196" s="391" t="str">
        <f>IFERROR(VLOOKUP(N2191,Marks,21,0),"")</f>
        <v/>
      </c>
      <c r="N2196" s="117" t="str">
        <f>IFERROR(VLOOKUP(N2191,Marks,22,0),"")</f>
        <v/>
      </c>
      <c r="O2196" s="119" t="str">
        <f>IFERROR(VLOOKUP(N2191,Marks,23,0),"")</f>
        <v/>
      </c>
      <c r="P2196" s="323" t="str">
        <f>IFERROR(VLOOKUP(N2191,Marks,29,0),"")</f>
        <v/>
      </c>
      <c r="Q2196" s="770"/>
      <c r="R2196" s="122" t="str">
        <f>'Result Sheet'!$L$4</f>
        <v xml:space="preserve">हिन्दी </v>
      </c>
      <c r="S2196" s="391" t="str">
        <f>IFERROR(VLOOKUP(AD2191,Marks,11,0),"")</f>
        <v/>
      </c>
      <c r="T2196" s="391" t="str">
        <f>IFERROR(VLOOKUP(AD2191,Marks,12,0),"")</f>
        <v/>
      </c>
      <c r="U2196" s="117" t="str">
        <f>IFERROR(VLOOKUP(AD2191,Marks,13,0),"")</f>
        <v/>
      </c>
      <c r="V2196" s="391" t="str">
        <f>IFERROR(VLOOKUP(AD2191,Marks,14,0),"")</f>
        <v/>
      </c>
      <c r="W2196" s="391" t="str">
        <f>IFERROR(VLOOKUP(AD2191,Marks,15,0),"")</f>
        <v/>
      </c>
      <c r="X2196" s="391" t="str">
        <f>IFERROR(VLOOKUP(AD2191,Marks,16,0),"")</f>
        <v/>
      </c>
      <c r="Y2196" s="117" t="str">
        <f>IFERROR(VLOOKUP(AD2191,Marks,17,0),"")</f>
        <v/>
      </c>
      <c r="Z2196" s="119">
        <f>IFERROR(VLOOKUP(AD2191,Marks,18,0),"")</f>
        <v>0</v>
      </c>
      <c r="AA2196" s="391" t="str">
        <f>IFERROR(VLOOKUP(AD2191,Marks,19,0),"")</f>
        <v/>
      </c>
      <c r="AB2196" s="391" t="str">
        <f>IFERROR(VLOOKUP(AD2191,Marks,20,0),"")</f>
        <v/>
      </c>
      <c r="AC2196" s="391" t="str">
        <f>IFERROR(VLOOKUP(AD2191,Marks,21,0),"")</f>
        <v/>
      </c>
      <c r="AD2196" s="117" t="str">
        <f>IFERROR(VLOOKUP(AD2191,Marks,22,0),"")</f>
        <v/>
      </c>
      <c r="AE2196" s="119" t="str">
        <f>IFERROR(VLOOKUP(AD2191,Marks,23,0),"")</f>
        <v/>
      </c>
      <c r="AF2196" s="323" t="str">
        <f>IFERROR(VLOOKUP(AD2191,Marks,29,0),"")</f>
        <v/>
      </c>
    </row>
    <row r="2197" spans="1:32" ht="21" customHeight="1">
      <c r="A2197" s="166" t="str">
        <f>IF(N2191="","",A2196+1)</f>
        <v/>
      </c>
      <c r="B2197" s="122" t="str">
        <f>'Result Sheet'!$AE$4</f>
        <v xml:space="preserve">अंग्रेजी </v>
      </c>
      <c r="C2197" s="391" t="str">
        <f>IFERROR(VLOOKUP(N2191,Marks,30,0),"")</f>
        <v/>
      </c>
      <c r="D2197" s="391" t="str">
        <f>IFERROR(VLOOKUP(N2191,Marks,31,0),"")</f>
        <v/>
      </c>
      <c r="E2197" s="117" t="str">
        <f>IFERROR(VLOOKUP(N2191,Marks,32,0),"")</f>
        <v/>
      </c>
      <c r="F2197" s="391" t="str">
        <f>IFERROR(VLOOKUP(N2191,Marks,33,0),"")</f>
        <v/>
      </c>
      <c r="G2197" s="391" t="str">
        <f>IFERROR(VLOOKUP(N2191,Marks,34,0),"")</f>
        <v/>
      </c>
      <c r="H2197" s="391" t="str">
        <f>IFERROR(VLOOKUP(N2191,Marks,35,0),"")</f>
        <v/>
      </c>
      <c r="I2197" s="117" t="str">
        <f>IFERROR(VLOOKUP(N2191,Marks,36,0),"")</f>
        <v/>
      </c>
      <c r="J2197" s="119">
        <f>IFERROR(VLOOKUP(N2191,Marks,37,0),"")</f>
        <v>0</v>
      </c>
      <c r="K2197" s="391" t="str">
        <f>IFERROR(VLOOKUP(N2191,Marks,38,0),"")</f>
        <v/>
      </c>
      <c r="L2197" s="391" t="str">
        <f>IFERROR(VLOOKUP(N2191,Marks,39,0),"")</f>
        <v/>
      </c>
      <c r="M2197" s="391" t="str">
        <f>IFERROR(VLOOKUP(N2191,Marks,40,0),"")</f>
        <v/>
      </c>
      <c r="N2197" s="117" t="str">
        <f>IFERROR(VLOOKUP(N2191,Marks,41,0),"")</f>
        <v/>
      </c>
      <c r="O2197" s="119" t="str">
        <f>IFERROR(VLOOKUP(N2191,Marks,42,0),"")</f>
        <v/>
      </c>
      <c r="P2197" s="323" t="str">
        <f>IFERROR(VLOOKUP(N2191,Marks,48,0),"")</f>
        <v/>
      </c>
      <c r="Q2197" s="770"/>
      <c r="R2197" s="122" t="str">
        <f>'Result Sheet'!$AE$4</f>
        <v xml:space="preserve">अंग्रेजी </v>
      </c>
      <c r="S2197" s="391" t="str">
        <f>IFERROR(VLOOKUP(AD2191,Marks,30,0),"")</f>
        <v/>
      </c>
      <c r="T2197" s="391" t="str">
        <f>IFERROR(VLOOKUP(AD2191,Marks,31,0),"")</f>
        <v/>
      </c>
      <c r="U2197" s="117" t="str">
        <f>IFERROR(VLOOKUP(AD2191,Marks,32,0),"")</f>
        <v/>
      </c>
      <c r="V2197" s="391" t="str">
        <f>IFERROR(VLOOKUP(AD2191,Marks,33,0),"")</f>
        <v/>
      </c>
      <c r="W2197" s="391" t="str">
        <f>IFERROR(VLOOKUP(AD2191,Marks,34,0),"")</f>
        <v/>
      </c>
      <c r="X2197" s="391" t="str">
        <f>IFERROR(VLOOKUP(AD2191,Marks,35,0),"")</f>
        <v/>
      </c>
      <c r="Y2197" s="117" t="str">
        <f>IFERROR(VLOOKUP(AD2191,Marks,36,0),"")</f>
        <v/>
      </c>
      <c r="Z2197" s="119">
        <f>IFERROR(VLOOKUP(AD2191,Marks,37,0),"")</f>
        <v>0</v>
      </c>
      <c r="AA2197" s="391" t="str">
        <f>IFERROR(VLOOKUP(AD2191,Marks,38,0),"")</f>
        <v/>
      </c>
      <c r="AB2197" s="391" t="str">
        <f>IFERROR(VLOOKUP(AD2191,Marks,39,0),"")</f>
        <v/>
      </c>
      <c r="AC2197" s="391" t="str">
        <f>IFERROR(VLOOKUP(AD2191,Marks,40,0),"")</f>
        <v/>
      </c>
      <c r="AD2197" s="117" t="str">
        <f>IFERROR(VLOOKUP(AD2191,Marks,41,0),"")</f>
        <v/>
      </c>
      <c r="AE2197" s="119" t="str">
        <f>IFERROR(VLOOKUP(AD2191,Marks,42,0),"")</f>
        <v/>
      </c>
      <c r="AF2197" s="323" t="str">
        <f>IFERROR(VLOOKUP(AD2191,Marks,48,0),"")</f>
        <v/>
      </c>
    </row>
    <row r="2198" spans="1:32" ht="21" customHeight="1">
      <c r="A2198" s="166" t="str">
        <f>IF(N2191="","",A2197+1)</f>
        <v/>
      </c>
      <c r="B2198" s="122" t="str">
        <f>'Result Sheet'!$AX$4</f>
        <v xml:space="preserve">गणित </v>
      </c>
      <c r="C2198" s="391" t="str">
        <f>IFERROR(VLOOKUP(N2191,Marks,49,0),"")</f>
        <v/>
      </c>
      <c r="D2198" s="391" t="str">
        <f>IFERROR(VLOOKUP(N2191,Marks,50,0),"")</f>
        <v/>
      </c>
      <c r="E2198" s="117" t="str">
        <f>IFERROR(VLOOKUP(N2191,Marks,51,0),"")</f>
        <v/>
      </c>
      <c r="F2198" s="391" t="str">
        <f>IFERROR(VLOOKUP(N2191,Marks,52,0),"")</f>
        <v/>
      </c>
      <c r="G2198" s="391" t="str">
        <f>IFERROR(VLOOKUP(N2191,Marks,53,0),"")</f>
        <v/>
      </c>
      <c r="H2198" s="391" t="str">
        <f>IFERROR(VLOOKUP(N2191,Marks,54,0),"")</f>
        <v/>
      </c>
      <c r="I2198" s="117" t="str">
        <f>IFERROR(VLOOKUP(N2191,Marks,55,0),"")</f>
        <v/>
      </c>
      <c r="J2198" s="119">
        <f>IFERROR(VLOOKUP(N2191,Marks,56,0),"")</f>
        <v>0</v>
      </c>
      <c r="K2198" s="391" t="str">
        <f>IFERROR(VLOOKUP(N2191,Marks,57,0),"")</f>
        <v/>
      </c>
      <c r="L2198" s="391" t="str">
        <f>IFERROR(VLOOKUP(N2191,Marks,58,0),"")</f>
        <v/>
      </c>
      <c r="M2198" s="391" t="str">
        <f>IFERROR(VLOOKUP(N2191,Marks,59,0),"")</f>
        <v/>
      </c>
      <c r="N2198" s="117" t="str">
        <f>IFERROR(VLOOKUP(N2191,Marks,60,0),"")</f>
        <v/>
      </c>
      <c r="O2198" s="119" t="str">
        <f>IFERROR(VLOOKUP(N2191,Marks,61,0),"")</f>
        <v/>
      </c>
      <c r="P2198" s="323" t="str">
        <f>IFERROR(VLOOKUP(N2191,Marks,67,0),"")</f>
        <v/>
      </c>
      <c r="Q2198" s="770"/>
      <c r="R2198" s="122" t="str">
        <f>'Result Sheet'!$AX$4</f>
        <v xml:space="preserve">गणित </v>
      </c>
      <c r="S2198" s="391" t="str">
        <f>IFERROR(VLOOKUP(AD2191,Marks,49,0),"")</f>
        <v/>
      </c>
      <c r="T2198" s="391" t="str">
        <f>IFERROR(VLOOKUP(AD2191,Marks,50,0),"")</f>
        <v/>
      </c>
      <c r="U2198" s="117" t="str">
        <f>IFERROR(VLOOKUP(AD2191,Marks,51,0),"")</f>
        <v/>
      </c>
      <c r="V2198" s="391" t="str">
        <f>IFERROR(VLOOKUP(AD2191,Marks,52,0),"")</f>
        <v/>
      </c>
      <c r="W2198" s="391" t="str">
        <f>IFERROR(VLOOKUP(AD2191,Marks,53,0),"")</f>
        <v/>
      </c>
      <c r="X2198" s="391" t="str">
        <f>IFERROR(VLOOKUP(AD2191,Marks,54,0),"")</f>
        <v/>
      </c>
      <c r="Y2198" s="117" t="str">
        <f>IFERROR(VLOOKUP(AD2191,Marks,55,0),"")</f>
        <v/>
      </c>
      <c r="Z2198" s="119">
        <f>IFERROR(VLOOKUP(AD2191,Marks,56,0),"")</f>
        <v>0</v>
      </c>
      <c r="AA2198" s="391" t="str">
        <f>IFERROR(VLOOKUP(AD2191,Marks,57,0),"")</f>
        <v/>
      </c>
      <c r="AB2198" s="391" t="str">
        <f>IFERROR(VLOOKUP(AD2191,Marks,58,0),"")</f>
        <v/>
      </c>
      <c r="AC2198" s="391" t="str">
        <f>IFERROR(VLOOKUP(AD2191,Marks,59,0),"")</f>
        <v/>
      </c>
      <c r="AD2198" s="117" t="str">
        <f>IFERROR(VLOOKUP(AD2191,Marks,60,0),"")</f>
        <v/>
      </c>
      <c r="AE2198" s="119" t="str">
        <f>IFERROR(VLOOKUP(AD2191,Marks,61,0),"")</f>
        <v/>
      </c>
      <c r="AF2198" s="323" t="str">
        <f>IFERROR(VLOOKUP(AD2191,Marks,67,0),"")</f>
        <v/>
      </c>
    </row>
    <row r="2199" spans="1:32" ht="21" customHeight="1">
      <c r="A2199" s="166" t="str">
        <f>IF(N2191="","",A2198+1)</f>
        <v/>
      </c>
      <c r="B2199" s="122" t="str">
        <f>'Result Sheet'!$BQ$4</f>
        <v xml:space="preserve">पर्यावरण अध्ययन </v>
      </c>
      <c r="C2199" s="391" t="str">
        <f>IFERROR(VLOOKUP(N2191,Marks,68,0),"")</f>
        <v/>
      </c>
      <c r="D2199" s="391" t="str">
        <f>IFERROR(VLOOKUP(N2191,Marks,69,0),"")</f>
        <v/>
      </c>
      <c r="E2199" s="117" t="str">
        <f>IFERROR(VLOOKUP(N2191,Marks,70,0),"")</f>
        <v/>
      </c>
      <c r="F2199" s="391" t="str">
        <f>IFERROR(VLOOKUP(N2191,Marks,71,0),"")</f>
        <v/>
      </c>
      <c r="G2199" s="391" t="str">
        <f>IFERROR(VLOOKUP(N2191,Marks,72,0),"")</f>
        <v/>
      </c>
      <c r="H2199" s="391" t="str">
        <f>IFERROR(VLOOKUP(N2191,Marks,73,0),"")</f>
        <v/>
      </c>
      <c r="I2199" s="117" t="str">
        <f>IFERROR(VLOOKUP(N2191,Marks,74,0),"")</f>
        <v/>
      </c>
      <c r="J2199" s="119">
        <f>IFERROR(VLOOKUP(N2191,Marks,75,0),"")</f>
        <v>0</v>
      </c>
      <c r="K2199" s="391" t="str">
        <f>IFERROR(VLOOKUP(N2191,Marks,76,0),"")</f>
        <v/>
      </c>
      <c r="L2199" s="391" t="str">
        <f>IFERROR(VLOOKUP(N2191,Marks,77,0),"")</f>
        <v/>
      </c>
      <c r="M2199" s="391" t="str">
        <f>IFERROR(VLOOKUP(N2191,Marks,78,0),"")</f>
        <v/>
      </c>
      <c r="N2199" s="117" t="str">
        <f>IFERROR(VLOOKUP(N2191,Marks,79,0),"")</f>
        <v/>
      </c>
      <c r="O2199" s="119" t="str">
        <f>IFERROR(VLOOKUP(N2191,Marks,80,0),"")</f>
        <v/>
      </c>
      <c r="P2199" s="323" t="str">
        <f>IFERROR(VLOOKUP(N2191,Marks,86,0),"")</f>
        <v/>
      </c>
      <c r="Q2199" s="770"/>
      <c r="R2199" s="122" t="str">
        <f>'Result Sheet'!$BQ$4</f>
        <v xml:space="preserve">पर्यावरण अध्ययन </v>
      </c>
      <c r="S2199" s="391" t="str">
        <f>IFERROR(VLOOKUP(AD2191,Marks,68,0),"")</f>
        <v/>
      </c>
      <c r="T2199" s="391" t="str">
        <f>IFERROR(VLOOKUP(AD2191,Marks,69,0),"")</f>
        <v/>
      </c>
      <c r="U2199" s="117" t="str">
        <f>IFERROR(VLOOKUP(AD2191,Marks,70,0),"")</f>
        <v/>
      </c>
      <c r="V2199" s="391" t="str">
        <f>IFERROR(VLOOKUP(AD2191,Marks,71,0),"")</f>
        <v/>
      </c>
      <c r="W2199" s="391" t="str">
        <f>IFERROR(VLOOKUP(AD2191,Marks,72,0),"")</f>
        <v/>
      </c>
      <c r="X2199" s="391" t="str">
        <f>IFERROR(VLOOKUP(AD2191,Marks,73,0),"")</f>
        <v/>
      </c>
      <c r="Y2199" s="117" t="str">
        <f>IFERROR(VLOOKUP(AD2191,Marks,74,0),"")</f>
        <v/>
      </c>
      <c r="Z2199" s="119">
        <f>IFERROR(VLOOKUP(AD2191,Marks,75,0),"")</f>
        <v>0</v>
      </c>
      <c r="AA2199" s="391" t="str">
        <f>IFERROR(VLOOKUP(AD2191,Marks,76,0),"")</f>
        <v/>
      </c>
      <c r="AB2199" s="391" t="str">
        <f>IFERROR(VLOOKUP(AD2191,Marks,77,0),"")</f>
        <v/>
      </c>
      <c r="AC2199" s="391" t="str">
        <f>IFERROR(VLOOKUP(AD2191,Marks,78,0),"")</f>
        <v/>
      </c>
      <c r="AD2199" s="117" t="str">
        <f>IFERROR(VLOOKUP(AD2191,Marks,79,0),"")</f>
        <v/>
      </c>
      <c r="AE2199" s="119" t="str">
        <f>IFERROR(VLOOKUP(AD2191,Marks,80,0),"")</f>
        <v/>
      </c>
      <c r="AF2199" s="323" t="str">
        <f>IFERROR(VLOOKUP(AD2191,Marks,86,0),"")</f>
        <v/>
      </c>
    </row>
    <row r="2200" spans="1:32" ht="25.5" customHeight="1">
      <c r="A2200" s="166" t="str">
        <f>IF(N2191="","",A2199+1)</f>
        <v/>
      </c>
      <c r="B2200" s="392" t="s">
        <v>215</v>
      </c>
      <c r="C2200" s="120" t="str">
        <f>IF(AND(C2196="",C2197="",C2198="",C2199=""),"",IF(OR(C2188=1,C2188=2),SUM(C2196:C2198),SUM(C2196:C2199)))</f>
        <v/>
      </c>
      <c r="D2200" s="120" t="str">
        <f>IF(AND(D2196="",D2197="",D2198="",D2199=""),"",IF(OR(C2188=1,C2188=2),SUM(D2196:D2198),SUM(D2196:D2199)))</f>
        <v/>
      </c>
      <c r="E2200" s="120" t="str">
        <f>IF(AND(E2196="",E2197="",E2198="",E2199=""),"",IF(OR(C2188=1,C2188=2),SUM(E2196:E2198),SUM(E2196:E2199)))</f>
        <v/>
      </c>
      <c r="F2200" s="120" t="str">
        <f>IF(AND(F2196="",F2197="",F2198="",F2199=""),"",IF(OR(C2188=1,C2188=2),SUM(F2196:F2198),SUM(F2196:F2199)))</f>
        <v/>
      </c>
      <c r="G2200" s="120" t="str">
        <f>IF(AND(G2196="",G2197="",G2198="",G2199=""),"",IF(OR(C2188=1,C2188=2),SUM(G2196:G2198),SUM(G2196:G2199)))</f>
        <v/>
      </c>
      <c r="H2200" s="120" t="str">
        <f>IF(AND(H2196="",H2197="",H2198="",H2199=""),"",IF(OR(C2188=1,C2188=2),SUM(H2196:H2198),SUM(H2196:H2199)))</f>
        <v/>
      </c>
      <c r="I2200" s="120" t="str">
        <f>IF(AND(I2196="",I2197="",I2198="",I2199=""),"",IF(OR(C2188=1,C2188=2),SUM(I2196:I2198),SUM(I2196:I2199)))</f>
        <v/>
      </c>
      <c r="J2200" s="120">
        <f>IF(AND(J2196="",J2197="",J2198="",J2199=""),"",IF(OR(C2188=1,C2188=2),SUM(J2196:J2198),SUM(J2196:J2199)))</f>
        <v>0</v>
      </c>
      <c r="K2200" s="120" t="str">
        <f>IF(AND(K2196="",K2197="",K2198="",K2199=""),"",IF(OR(C2188=1,C2188=2),SUM(K2196:K2198),SUM(K2196:K2199)))</f>
        <v/>
      </c>
      <c r="L2200" s="120" t="str">
        <f>IF(AND(L2196="",L2197="",L2198="",L2199=""),"",IF(OR(C2188=1,C2188=2),SUM(L2196:L2198),SUM(L2196:L2199)))</f>
        <v/>
      </c>
      <c r="M2200" s="120" t="str">
        <f>IF(AND(M2196="",M2197="",M2198="",M2199=""),"",IF(OR(C2188=1,C2188=2),SUM(M2196:M2198),SUM(M2196:M2199)))</f>
        <v/>
      </c>
      <c r="N2200" s="120" t="str">
        <f>IF(AND(N2196="",N2197="",N2198="",N2199=""),"",IF(OR(C2188=1,C2188=2),SUM(N2196:N2198),SUM(N2196:N2199)))</f>
        <v/>
      </c>
      <c r="O2200" s="120" t="str">
        <f>IF(AND(O2196="",O2197="",O2198="",O2199=""),"",IF(OR(C2188=1,C2188=2),SUM(O2196:O2198),SUM(O2196:O2199)))</f>
        <v/>
      </c>
      <c r="P2200" s="326" t="str">
        <f>IF(OR(N2191="",E2189="",O2200=""),"",IF(O2200&gt;=81%*P2195,"A",IF(O2200&gt;=61%*P2195,"B",IF(O2200&gt;=41%*P2195,"C",IF(O2200&gt;=21%*P2195,"D","E")))))</f>
        <v/>
      </c>
      <c r="Q2200" s="770"/>
      <c r="R2200" s="392" t="s">
        <v>215</v>
      </c>
      <c r="S2200" s="120" t="str">
        <f>IF(AND(S2196="",S2197="",S2198="",S2199=""),"",IF(OR(S2188=1,S2188=2),SUM(S2196:S2198),SUM(S2196:S2199)))</f>
        <v/>
      </c>
      <c r="T2200" s="120" t="str">
        <f>IF(AND(T2196="",T2197="",T2198="",T2199=""),"",IF(OR(S2188=1,S2188=2),SUM(T2196:T2198),SUM(T2196:T2199)))</f>
        <v/>
      </c>
      <c r="U2200" s="120" t="str">
        <f>IF(AND(U2196="",U2197="",U2198="",U2199=""),"",IF(OR(S2188=1,S2188=2),SUM(U2196:U2198),SUM(U2196:U2199)))</f>
        <v/>
      </c>
      <c r="V2200" s="120" t="str">
        <f>IF(AND(V2196="",V2197="",V2198="",V2199=""),"",IF(OR(S2188=1,S2188=2),SUM(V2196:V2198),SUM(V2196:V2199)))</f>
        <v/>
      </c>
      <c r="W2200" s="120" t="str">
        <f>IF(AND(W2196="",W2197="",W2198="",W2199=""),"",IF(OR(S2188=1,S2188=2),SUM(W2196:W2198),SUM(W2196:W2199)))</f>
        <v/>
      </c>
      <c r="X2200" s="120" t="str">
        <f>IF(AND(X2196="",X2197="",X2198="",X2199=""),"",IF(OR(S2188=1,S2188=2),SUM(X2196:X2198),SUM(X2196:X2199)))</f>
        <v/>
      </c>
      <c r="Y2200" s="120" t="str">
        <f>IF(AND(Y2196="",Y2197="",Y2198="",Y2199=""),"",IF(OR(S2188=1,S2188=2),SUM(Y2196:Y2198),SUM(Y2196:Y2199)))</f>
        <v/>
      </c>
      <c r="Z2200" s="120">
        <f>IF(AND(Z2196="",Z2197="",Z2198="",Z2199=""),"",IF(OR(S2188=1,S2188=2),SUM(Z2196:Z2198),SUM(Z2196:Z2199)))</f>
        <v>0</v>
      </c>
      <c r="AA2200" s="120" t="str">
        <f>IF(AND(AA2196="",AA2197="",AA2198="",AA2199=""),"",IF(OR(S2188=1,S2188=2),SUM(AA2196:AA2198),SUM(AA2196:AA2199)))</f>
        <v/>
      </c>
      <c r="AB2200" s="120" t="str">
        <f>IF(AND(AB2196="",AB2197="",AB2198="",AB2199=""),"",IF(OR(S2188=1,S2188=2),SUM(AB2196:AB2198),SUM(AB2196:AB2199)))</f>
        <v/>
      </c>
      <c r="AC2200" s="120" t="str">
        <f>IF(AND(AC2196="",AC2197="",AC2198="",AC2199=""),"",IF(OR(S2188=1,S2188=2),SUM(AC2196:AC2198),SUM(AC2196:AC2199)))</f>
        <v/>
      </c>
      <c r="AD2200" s="120" t="str">
        <f>IF(AND(AD2196="",AD2197="",AD2198="",AD2199=""),"",IF(OR(S2188=1,S2188=2),SUM(AD2196:AD2198),SUM(AD2196:AD2199)))</f>
        <v/>
      </c>
      <c r="AE2200" s="120" t="str">
        <f>IF(AND(AE2196="",AE2197="",AE2198="",AE2199=""),"",IF(OR(S2188=1,S2188=2),SUM(AE2196:AE2198),SUM(AE2196:AE2199)))</f>
        <v/>
      </c>
      <c r="AF2200" s="326" t="str">
        <f>IF(OR(AD2191="",U2189="",AE2200=""),"",IF(AE2200&gt;=81%*AF2195,"A",IF(AE2200&gt;=61%*AF2195,"B",IF(AE2200&gt;=41%*AF2195,"C",IF(AE2200&gt;=21%*AF2195,"D","E")))))</f>
        <v/>
      </c>
    </row>
    <row r="2201" spans="1:32" ht="9" customHeight="1">
      <c r="A2201" s="166" t="str">
        <f>IF(N2191="","",A2200+1)</f>
        <v/>
      </c>
      <c r="B2201" s="737"/>
      <c r="C2201" s="737"/>
      <c r="D2201" s="737"/>
      <c r="E2201" s="737"/>
      <c r="F2201" s="737"/>
      <c r="G2201" s="737"/>
      <c r="H2201" s="737"/>
      <c r="I2201" s="737"/>
      <c r="J2201" s="737"/>
      <c r="K2201" s="737"/>
      <c r="L2201" s="737"/>
      <c r="M2201" s="737"/>
      <c r="N2201" s="737"/>
      <c r="O2201" s="737"/>
      <c r="P2201" s="737"/>
      <c r="Q2201" s="770"/>
      <c r="R2201" s="737"/>
      <c r="S2201" s="737"/>
      <c r="T2201" s="737"/>
      <c r="U2201" s="737"/>
      <c r="V2201" s="737"/>
      <c r="W2201" s="737"/>
      <c r="X2201" s="737"/>
      <c r="Y2201" s="737"/>
      <c r="Z2201" s="737"/>
      <c r="AA2201" s="737"/>
      <c r="AB2201" s="737"/>
      <c r="AC2201" s="737"/>
      <c r="AD2201" s="737"/>
      <c r="AE2201" s="737"/>
      <c r="AF2201" s="737"/>
    </row>
    <row r="2202" spans="1:32" ht="22.5" customHeight="1">
      <c r="A2202" s="166" t="str">
        <f>IF(N2191="","",A2201+1)</f>
        <v/>
      </c>
      <c r="B2202" s="738" t="s">
        <v>213</v>
      </c>
      <c r="C2202" s="738"/>
      <c r="D2202" s="739" t="s">
        <v>229</v>
      </c>
      <c r="E2202" s="740"/>
      <c r="F2202" s="393" t="s">
        <v>186</v>
      </c>
      <c r="G2202" s="738" t="s">
        <v>213</v>
      </c>
      <c r="H2202" s="738"/>
      <c r="I2202" s="739" t="s">
        <v>229</v>
      </c>
      <c r="J2202" s="740"/>
      <c r="K2202" s="393" t="s">
        <v>186</v>
      </c>
      <c r="L2202" s="738" t="s">
        <v>213</v>
      </c>
      <c r="M2202" s="738"/>
      <c r="N2202" s="739" t="s">
        <v>229</v>
      </c>
      <c r="O2202" s="740"/>
      <c r="P2202" s="393" t="s">
        <v>186</v>
      </c>
      <c r="Q2202" s="770"/>
      <c r="R2202" s="738" t="s">
        <v>213</v>
      </c>
      <c r="S2202" s="738"/>
      <c r="T2202" s="739" t="s">
        <v>229</v>
      </c>
      <c r="U2202" s="740"/>
      <c r="V2202" s="393" t="s">
        <v>186</v>
      </c>
      <c r="W2202" s="738" t="s">
        <v>213</v>
      </c>
      <c r="X2202" s="738"/>
      <c r="Y2202" s="739" t="s">
        <v>229</v>
      </c>
      <c r="Z2202" s="740"/>
      <c r="AA2202" s="393" t="s">
        <v>186</v>
      </c>
      <c r="AB2202" s="738" t="s">
        <v>213</v>
      </c>
      <c r="AC2202" s="738"/>
      <c r="AD2202" s="739" t="s">
        <v>229</v>
      </c>
      <c r="AE2202" s="740"/>
      <c r="AF2202" s="393" t="s">
        <v>186</v>
      </c>
    </row>
    <row r="2203" spans="1:32" ht="21.75" customHeight="1">
      <c r="A2203" s="166" t="str">
        <f>IF(N2191="","",A2202+1)</f>
        <v/>
      </c>
      <c r="B2203" s="741" t="s">
        <v>221</v>
      </c>
      <c r="C2203" s="742"/>
      <c r="D2203" s="742"/>
      <c r="E2203" s="119" t="str">
        <f>IFERROR(VLOOKUP(N2191,Marks,90,0),"")</f>
        <v/>
      </c>
      <c r="F2203" s="130" t="str">
        <f>IFERROR(VLOOKUP(N2191,Marks,94,0),"")</f>
        <v/>
      </c>
      <c r="G2203" s="741" t="s">
        <v>192</v>
      </c>
      <c r="H2203" s="742"/>
      <c r="I2203" s="742"/>
      <c r="J2203" s="119" t="str">
        <f>IFERROR(VLOOKUP(N2191,Marks,98,0),"")</f>
        <v/>
      </c>
      <c r="K2203" s="130" t="str">
        <f>IFERROR(VLOOKUP(N2191,Marks,102,0),"")</f>
        <v/>
      </c>
      <c r="L2203" s="743" t="s">
        <v>193</v>
      </c>
      <c r="M2203" s="744"/>
      <c r="N2203" s="744"/>
      <c r="O2203" s="119" t="str">
        <f>IFERROR(VLOOKUP(N2191,Marks,106,0),"")</f>
        <v/>
      </c>
      <c r="P2203" s="130" t="str">
        <f>IFERROR(VLOOKUP(N2191,Marks,110,0),"")</f>
        <v/>
      </c>
      <c r="Q2203" s="770"/>
      <c r="R2203" s="740" t="s">
        <v>221</v>
      </c>
      <c r="S2203" s="740"/>
      <c r="T2203" s="740"/>
      <c r="U2203" s="119" t="str">
        <f>IFERROR(VLOOKUP(AD2191,Marks,90,0),"")</f>
        <v/>
      </c>
      <c r="V2203" s="130" t="str">
        <f>IFERROR(VLOOKUP(AD2191,Marks,94,0),"")</f>
        <v/>
      </c>
      <c r="W2203" s="740" t="s">
        <v>192</v>
      </c>
      <c r="X2203" s="740"/>
      <c r="Y2203" s="740"/>
      <c r="Z2203" s="119" t="str">
        <f>IFERROR(VLOOKUP(AD2191,Marks,98,0),"")</f>
        <v/>
      </c>
      <c r="AA2203" s="130" t="str">
        <f>IFERROR(VLOOKUP(AD2191,Marks,102,0),"")</f>
        <v/>
      </c>
      <c r="AB2203" s="745" t="s">
        <v>193</v>
      </c>
      <c r="AC2203" s="745"/>
      <c r="AD2203" s="745"/>
      <c r="AE2203" s="119" t="str">
        <f>IFERROR(VLOOKUP(AD2191,Marks,106,0),"")</f>
        <v/>
      </c>
      <c r="AF2203" s="130" t="str">
        <f>IFERROR(VLOOKUP(AD2191,Marks,110,0),"")</f>
        <v/>
      </c>
    </row>
    <row r="2204" spans="1:32" ht="21" customHeight="1">
      <c r="A2204" s="166" t="str">
        <f>IF(N2191="","",A2203+1)</f>
        <v/>
      </c>
      <c r="B2204" s="732" t="s">
        <v>216</v>
      </c>
      <c r="C2204" s="732"/>
      <c r="D2204" s="732"/>
      <c r="E2204" s="746" t="str">
        <f>IFERROR(VLOOKUP(N2191,Marks,116,0),"")</f>
        <v/>
      </c>
      <c r="F2204" s="746"/>
      <c r="G2204" s="746"/>
      <c r="H2204" s="746"/>
      <c r="I2204" s="732" t="s">
        <v>217</v>
      </c>
      <c r="J2204" s="732"/>
      <c r="K2204" s="732"/>
      <c r="L2204" s="732"/>
      <c r="M2204" s="747" t="str">
        <f>IFERROR(VLOOKUP(N2191,Marks,117,0),"")</f>
        <v/>
      </c>
      <c r="N2204" s="747"/>
      <c r="O2204" s="747"/>
      <c r="P2204" s="747"/>
      <c r="Q2204" s="770"/>
      <c r="R2204" s="732" t="s">
        <v>216</v>
      </c>
      <c r="S2204" s="732"/>
      <c r="T2204" s="732"/>
      <c r="U2204" s="746" t="str">
        <f>IFERROR(VLOOKUP(AD2191,Marks,116,0),"")</f>
        <v/>
      </c>
      <c r="V2204" s="746"/>
      <c r="W2204" s="746"/>
      <c r="X2204" s="746"/>
      <c r="Y2204" s="732" t="s">
        <v>217</v>
      </c>
      <c r="Z2204" s="732"/>
      <c r="AA2204" s="732"/>
      <c r="AB2204" s="732"/>
      <c r="AC2204" s="747" t="str">
        <f>IFERROR(VLOOKUP(AD2191,Marks,117,0),"")</f>
        <v/>
      </c>
      <c r="AD2204" s="747"/>
      <c r="AE2204" s="747"/>
      <c r="AF2204" s="747"/>
    </row>
    <row r="2205" spans="1:32" ht="21" customHeight="1">
      <c r="A2205" s="166" t="str">
        <f>IF(N2191="","",A2204+1)</f>
        <v/>
      </c>
      <c r="B2205" s="732" t="s">
        <v>218</v>
      </c>
      <c r="C2205" s="732"/>
      <c r="D2205" s="732"/>
      <c r="E2205" s="774" t="str">
        <f>IFERROR(VLOOKUP(N2191,Marks,115,0),"")</f>
        <v/>
      </c>
      <c r="F2205" s="774"/>
      <c r="G2205" s="774"/>
      <c r="H2205" s="774"/>
      <c r="I2205" s="732" t="s">
        <v>219</v>
      </c>
      <c r="J2205" s="732"/>
      <c r="K2205" s="732"/>
      <c r="L2205" s="732"/>
      <c r="M2205" s="733" t="str">
        <f>IFERROR(VLOOKUP(N2191,Marks,112,0),"")</f>
        <v/>
      </c>
      <c r="N2205" s="733"/>
      <c r="O2205" s="733"/>
      <c r="P2205" s="733"/>
      <c r="Q2205" s="770"/>
      <c r="R2205" s="732" t="s">
        <v>218</v>
      </c>
      <c r="S2205" s="732"/>
      <c r="T2205" s="732"/>
      <c r="U2205" s="774" t="str">
        <f>IFERROR(VLOOKUP(AD2191,Marks,115,0),"")</f>
        <v/>
      </c>
      <c r="V2205" s="774"/>
      <c r="W2205" s="774"/>
      <c r="X2205" s="774"/>
      <c r="Y2205" s="732" t="s">
        <v>219</v>
      </c>
      <c r="Z2205" s="732"/>
      <c r="AA2205" s="732"/>
      <c r="AB2205" s="732"/>
      <c r="AC2205" s="733" t="str">
        <f>IFERROR(VLOOKUP(AD2191,Marks,112,0),"")</f>
        <v/>
      </c>
      <c r="AD2205" s="733"/>
      <c r="AE2205" s="733"/>
      <c r="AF2205" s="733"/>
    </row>
    <row r="2206" spans="1:32" ht="21" customHeight="1">
      <c r="A2206" s="166" t="str">
        <f>IF(N2191="","",A2205+1)</f>
        <v/>
      </c>
      <c r="B2206" s="732" t="s">
        <v>220</v>
      </c>
      <c r="C2206" s="732"/>
      <c r="D2206" s="732"/>
      <c r="E2206" s="324" t="str">
        <f>IFERROR(VLOOKUP(N2191,Marks,113,0),"")</f>
        <v/>
      </c>
      <c r="F2206" s="325" t="s">
        <v>341</v>
      </c>
      <c r="G2206" s="734" t="str">
        <f>IF(OR(N2191="",E2189="",O2200=""),"",IF(O2200&gt;=81%*P2195,"A",IF(O2200&gt;=61%*P2195,"B",IF(O2200&gt;=41%*P2195,"C",IF(O2200&gt;=21%*P2195,"D","E")))))</f>
        <v/>
      </c>
      <c r="H2206" s="734"/>
      <c r="I2206" s="732" t="s">
        <v>222</v>
      </c>
      <c r="J2206" s="732"/>
      <c r="K2206" s="732"/>
      <c r="L2206" s="732"/>
      <c r="M2206" s="769" t="str">
        <f>IFERROR(VLOOKUP(N2191,Marks,114,0),"")</f>
        <v/>
      </c>
      <c r="N2206" s="769"/>
      <c r="O2206" s="769"/>
      <c r="P2206" s="769"/>
      <c r="Q2206" s="770"/>
      <c r="R2206" s="732" t="s">
        <v>220</v>
      </c>
      <c r="S2206" s="732"/>
      <c r="T2206" s="732"/>
      <c r="U2206" s="324" t="str">
        <f>IFERROR(VLOOKUP(AD2191,Marks,113,0),"")</f>
        <v/>
      </c>
      <c r="V2206" s="325" t="s">
        <v>341</v>
      </c>
      <c r="W2206" s="734" t="str">
        <f>IF(OR(AD2191="",U2189="",AE2200=""),"",IF(AE2200&gt;=81%*AF2195,"A",IF(AE2200&gt;=61%*AF2195,"B",IF(AE2200&gt;=41%*AF2195,"C",IF(AE2200&gt;=21%*AF2195,"D","E")))))</f>
        <v/>
      </c>
      <c r="X2206" s="734"/>
      <c r="Y2206" s="732" t="s">
        <v>222</v>
      </c>
      <c r="Z2206" s="732"/>
      <c r="AA2206" s="732"/>
      <c r="AB2206" s="732"/>
      <c r="AC2206" s="769" t="str">
        <f>IFERROR(VLOOKUP(AD2191,Marks,114,0),"")</f>
        <v/>
      </c>
      <c r="AD2206" s="769"/>
      <c r="AE2206" s="769"/>
      <c r="AF2206" s="769"/>
    </row>
    <row r="2207" spans="1:32" ht="21" customHeight="1">
      <c r="A2207" s="166" t="str">
        <f>IF(N2191="","",A2206+1)</f>
        <v/>
      </c>
      <c r="B2207" s="768" t="s">
        <v>228</v>
      </c>
      <c r="C2207" s="768"/>
      <c r="D2207" s="768"/>
      <c r="E2207" s="735">
        <f>'Master sheet'!$C$10</f>
        <v>44697</v>
      </c>
      <c r="F2207" s="735"/>
      <c r="G2207" s="735"/>
      <c r="H2207" s="318"/>
      <c r="I2207" s="121"/>
      <c r="J2207" s="121"/>
      <c r="K2207" s="76"/>
      <c r="L2207" s="121"/>
      <c r="M2207" s="121"/>
      <c r="N2207" s="121"/>
      <c r="O2207" s="121"/>
      <c r="P2207" s="121"/>
      <c r="Q2207" s="770"/>
      <c r="R2207" s="768" t="s">
        <v>228</v>
      </c>
      <c r="S2207" s="768"/>
      <c r="T2207" s="768"/>
      <c r="U2207" s="735">
        <f>'Master sheet'!$C$10</f>
        <v>44697</v>
      </c>
      <c r="V2207" s="735"/>
      <c r="W2207" s="735"/>
      <c r="X2207" s="121"/>
      <c r="Y2207" s="121"/>
      <c r="Z2207" s="121"/>
      <c r="AA2207" s="76"/>
      <c r="AB2207" s="121"/>
      <c r="AC2207" s="121"/>
      <c r="AD2207" s="121"/>
      <c r="AE2207" s="121"/>
      <c r="AF2207" s="121"/>
    </row>
    <row r="2208" spans="1:32" ht="43.5" customHeight="1">
      <c r="A2208" s="166" t="str">
        <f>IF(N2191="","",A2207+1)</f>
        <v/>
      </c>
      <c r="B2208" s="755" t="str">
        <f>IF(AND(C2188=1),CONCATENATE("( ",UPPER('Master sheet'!$F$10)," )"),IF(AND(C2188=2),CONCATENATE("( ",UPPER('Master sheet'!$F$18)," )"),IF(AND(C2188=3),CONCATENATE("( ",UPPER('Master sheet'!$J$10)," )"),IF(AND(C2188=4),CONCATENATE("( ",UPPER('Master sheet'!$J$18)," )"),""))))</f>
        <v/>
      </c>
      <c r="C2208" s="755"/>
      <c r="D2208" s="755"/>
      <c r="E2208" s="755"/>
      <c r="F2208" s="756" t="str">
        <f>IF(AND(N2191=""),"",CONCATENATE("(",'Master sheet'!$C$14," )"))</f>
        <v/>
      </c>
      <c r="G2208" s="756"/>
      <c r="H2208" s="756"/>
      <c r="I2208" s="756"/>
      <c r="J2208" s="756"/>
      <c r="K2208" s="756" t="str">
        <f>IF(AND(N2191=""),"",CONCATENATE("(",'Master sheet'!$C$12," )"))</f>
        <v/>
      </c>
      <c r="L2208" s="756"/>
      <c r="M2208" s="756"/>
      <c r="N2208" s="756"/>
      <c r="O2208" s="756"/>
      <c r="P2208" s="756"/>
      <c r="Q2208" s="770"/>
      <c r="R2208" s="755" t="str">
        <f>IF(AND(S2188=1),CONCATENATE("( ",UPPER('Master sheet'!$F$10)," )"),IF(AND(S2188=2),CONCATENATE("( ",UPPER('Master sheet'!$F$18)," )"),IF(AND(S2188=3),CONCATENATE("( ",UPPER('Master sheet'!$J$10)," )"),IF(AND(S2188=4),CONCATENATE("( ",UPPER('Master sheet'!$J$18)," )"),""))))</f>
        <v/>
      </c>
      <c r="S2208" s="755"/>
      <c r="T2208" s="755"/>
      <c r="U2208" s="755"/>
      <c r="V2208" s="756" t="str">
        <f>IF(AND(AD2191=""),"",CONCATENATE("(",'Master sheet'!$C$14," )"))</f>
        <v/>
      </c>
      <c r="W2208" s="756"/>
      <c r="X2208" s="756"/>
      <c r="Y2208" s="756"/>
      <c r="Z2208" s="756"/>
      <c r="AA2208" s="756" t="str">
        <f>IF(AND(AD2191=""),"",CONCATENATE("(",'Master sheet'!$C$12," )"))</f>
        <v/>
      </c>
      <c r="AB2208" s="756"/>
      <c r="AC2208" s="756"/>
      <c r="AD2208" s="756"/>
      <c r="AE2208" s="756"/>
      <c r="AF2208" s="756"/>
    </row>
    <row r="2209" spans="1:32" ht="21.75" customHeight="1">
      <c r="A2209" s="166" t="str">
        <f>IF(N2191="","",A2208+1)</f>
        <v/>
      </c>
      <c r="B2209" s="757" t="s">
        <v>223</v>
      </c>
      <c r="C2209" s="757"/>
      <c r="D2209" s="757"/>
      <c r="E2209" s="757"/>
      <c r="F2209" s="758" t="s">
        <v>224</v>
      </c>
      <c r="G2209" s="758"/>
      <c r="H2209" s="758"/>
      <c r="I2209" s="758"/>
      <c r="J2209" s="758"/>
      <c r="K2209" s="757" t="s">
        <v>225</v>
      </c>
      <c r="L2209" s="757"/>
      <c r="M2209" s="757"/>
      <c r="N2209" s="757"/>
      <c r="O2209" s="757"/>
      <c r="P2209" s="757"/>
      <c r="Q2209" s="770"/>
      <c r="R2209" s="757" t="s">
        <v>223</v>
      </c>
      <c r="S2209" s="757"/>
      <c r="T2209" s="757"/>
      <c r="U2209" s="757"/>
      <c r="V2209" s="758" t="s">
        <v>224</v>
      </c>
      <c r="W2209" s="758"/>
      <c r="X2209" s="758"/>
      <c r="Y2209" s="758"/>
      <c r="Z2209" s="758"/>
      <c r="AA2209" s="757" t="s">
        <v>225</v>
      </c>
      <c r="AB2209" s="757"/>
      <c r="AC2209" s="757"/>
      <c r="AD2209" s="757"/>
      <c r="AE2209" s="757"/>
      <c r="AF2209" s="757"/>
    </row>
    <row r="2211" spans="1:32" ht="21.9" customHeight="1">
      <c r="A2211" s="165" t="str">
        <f>IF(N2217="","",1)</f>
        <v/>
      </c>
      <c r="B2211" s="759" t="s">
        <v>203</v>
      </c>
      <c r="C2211" s="759"/>
      <c r="D2211" s="759"/>
      <c r="E2211" s="759"/>
      <c r="F2211" s="759"/>
      <c r="G2211" s="759"/>
      <c r="H2211" s="759"/>
      <c r="I2211" s="759"/>
      <c r="J2211" s="759"/>
      <c r="K2211" s="759"/>
      <c r="L2211" s="759"/>
      <c r="M2211" s="759"/>
      <c r="N2211" s="759"/>
      <c r="O2211" s="759"/>
      <c r="P2211" s="759"/>
      <c r="Q2211" s="770" t="s">
        <v>249</v>
      </c>
      <c r="R2211" s="759" t="s">
        <v>203</v>
      </c>
      <c r="S2211" s="759"/>
      <c r="T2211" s="759"/>
      <c r="U2211" s="759"/>
      <c r="V2211" s="759"/>
      <c r="W2211" s="759"/>
      <c r="X2211" s="759"/>
      <c r="Y2211" s="759"/>
      <c r="Z2211" s="759"/>
      <c r="AA2211" s="759"/>
      <c r="AB2211" s="759"/>
      <c r="AC2211" s="759"/>
      <c r="AD2211" s="759"/>
      <c r="AE2211" s="759"/>
      <c r="AF2211" s="759"/>
    </row>
    <row r="2212" spans="1:32" ht="21.9" customHeight="1">
      <c r="A2212" s="166" t="str">
        <f>IF(N2217="","",A2211+1)</f>
        <v/>
      </c>
      <c r="B2212" s="771" t="s">
        <v>204</v>
      </c>
      <c r="C2212" s="771"/>
      <c r="D2212" s="771"/>
      <c r="E2212" s="771"/>
      <c r="F2212" s="771"/>
      <c r="G2212" s="771"/>
      <c r="H2212" s="771"/>
      <c r="I2212" s="771"/>
      <c r="J2212" s="771"/>
      <c r="K2212" s="771"/>
      <c r="L2212" s="771"/>
      <c r="M2212" s="771"/>
      <c r="N2212" s="771"/>
      <c r="O2212" s="771"/>
      <c r="P2212" s="771"/>
      <c r="Q2212" s="770"/>
      <c r="R2212" s="771" t="s">
        <v>204</v>
      </c>
      <c r="S2212" s="771"/>
      <c r="T2212" s="771"/>
      <c r="U2212" s="771"/>
      <c r="V2212" s="771"/>
      <c r="W2212" s="771"/>
      <c r="X2212" s="771"/>
      <c r="Y2212" s="771"/>
      <c r="Z2212" s="771"/>
      <c r="AA2212" s="771"/>
      <c r="AB2212" s="771"/>
      <c r="AC2212" s="771"/>
      <c r="AD2212" s="771"/>
      <c r="AE2212" s="771"/>
      <c r="AF2212" s="771"/>
    </row>
    <row r="2213" spans="1:32" ht="21.9" customHeight="1">
      <c r="A2213" s="166" t="str">
        <f>IF(N2217="","",A2212+1)</f>
        <v/>
      </c>
      <c r="B2213" s="772" t="s">
        <v>168</v>
      </c>
      <c r="C2213" s="772"/>
      <c r="D2213" s="772"/>
      <c r="E2213" s="773" t="str">
        <f>IF(AND(N2217=""),"",'Result Sheet'!$F$2)</f>
        <v/>
      </c>
      <c r="F2213" s="773"/>
      <c r="G2213" s="773"/>
      <c r="H2213" s="773"/>
      <c r="I2213" s="773"/>
      <c r="J2213" s="773"/>
      <c r="K2213" s="773"/>
      <c r="L2213" s="773"/>
      <c r="M2213" s="773"/>
      <c r="N2213" s="773"/>
      <c r="O2213" s="773"/>
      <c r="P2213" s="773"/>
      <c r="Q2213" s="770"/>
      <c r="R2213" s="772" t="s">
        <v>168</v>
      </c>
      <c r="S2213" s="772"/>
      <c r="T2213" s="772"/>
      <c r="U2213" s="773" t="str">
        <f>IF(AND(AD2217=""),"",'Result Sheet'!$F$2)</f>
        <v/>
      </c>
      <c r="V2213" s="773"/>
      <c r="W2213" s="773"/>
      <c r="X2213" s="773"/>
      <c r="Y2213" s="773"/>
      <c r="Z2213" s="773"/>
      <c r="AA2213" s="773"/>
      <c r="AB2213" s="773"/>
      <c r="AC2213" s="773"/>
      <c r="AD2213" s="773"/>
      <c r="AE2213" s="773"/>
      <c r="AF2213" s="773"/>
    </row>
    <row r="2214" spans="1:32" ht="21.9" customHeight="1">
      <c r="A2214" s="166" t="str">
        <f>IF(N2217="","",A2213+1)</f>
        <v/>
      </c>
      <c r="B2214" s="164" t="s">
        <v>169</v>
      </c>
      <c r="C2214" s="748" t="str">
        <f>IFERROR(VLOOKUP(N2217,Marks,2,0),"")</f>
        <v/>
      </c>
      <c r="D2214" s="748"/>
      <c r="E2214" s="766" t="s">
        <v>212</v>
      </c>
      <c r="F2214" s="766"/>
      <c r="G2214" s="766"/>
      <c r="H2214" s="748" t="str">
        <f>IFERROR(VLOOKUP(N2217,Marks,3,0),"")</f>
        <v/>
      </c>
      <c r="I2214" s="748"/>
      <c r="J2214" s="749" t="s">
        <v>205</v>
      </c>
      <c r="K2214" s="749"/>
      <c r="L2214" s="749"/>
      <c r="M2214" s="749"/>
      <c r="N2214" s="750" t="str">
        <f>IF(AND(N2217=""),"",'Marks Entry 1st'!$I$2)</f>
        <v/>
      </c>
      <c r="O2214" s="750"/>
      <c r="P2214" s="750"/>
      <c r="Q2214" s="770"/>
      <c r="R2214" s="164" t="s">
        <v>169</v>
      </c>
      <c r="S2214" s="748" t="str">
        <f>IFERROR(VLOOKUP(AD2217,Marks,2,0),"")</f>
        <v/>
      </c>
      <c r="T2214" s="748"/>
      <c r="U2214" s="766" t="s">
        <v>212</v>
      </c>
      <c r="V2214" s="766"/>
      <c r="W2214" s="766"/>
      <c r="X2214" s="748" t="str">
        <f>IFERROR(VLOOKUP(AD2217,Marks,3,0),"")</f>
        <v/>
      </c>
      <c r="Y2214" s="748"/>
      <c r="Z2214" s="749" t="s">
        <v>205</v>
      </c>
      <c r="AA2214" s="749"/>
      <c r="AB2214" s="749"/>
      <c r="AC2214" s="749"/>
      <c r="AD2214" s="750" t="str">
        <f>IF(AND(AD2217=""),"",'Marks Entry 1st'!$I$2)</f>
        <v/>
      </c>
      <c r="AE2214" s="750"/>
      <c r="AF2214" s="750"/>
    </row>
    <row r="2215" spans="1:32" ht="21.9" customHeight="1">
      <c r="A2215" s="166" t="str">
        <f>IF(N2217="","",A2214+1)</f>
        <v/>
      </c>
      <c r="B2215" s="751" t="s">
        <v>206</v>
      </c>
      <c r="C2215" s="751"/>
      <c r="D2215" s="751"/>
      <c r="E2215" s="752" t="str">
        <f>IFERROR(VLOOKUP(N2217,Marks,6,0),"")</f>
        <v/>
      </c>
      <c r="F2215" s="752"/>
      <c r="G2215" s="752"/>
      <c r="H2215" s="752"/>
      <c r="I2215" s="752"/>
      <c r="J2215" s="753" t="s">
        <v>209</v>
      </c>
      <c r="K2215" s="753"/>
      <c r="L2215" s="753"/>
      <c r="M2215" s="753"/>
      <c r="N2215" s="754" t="str">
        <f>IFERROR(VLOOKUP(N2217,Marks,5,0),"")</f>
        <v/>
      </c>
      <c r="O2215" s="754"/>
      <c r="P2215" s="754"/>
      <c r="Q2215" s="770"/>
      <c r="R2215" s="751" t="s">
        <v>206</v>
      </c>
      <c r="S2215" s="751"/>
      <c r="T2215" s="751"/>
      <c r="U2215" s="752" t="str">
        <f>IFERROR(VLOOKUP(AD2217,Marks,6,0),"")</f>
        <v/>
      </c>
      <c r="V2215" s="752"/>
      <c r="W2215" s="752"/>
      <c r="X2215" s="752"/>
      <c r="Y2215" s="752"/>
      <c r="Z2215" s="753" t="s">
        <v>209</v>
      </c>
      <c r="AA2215" s="753"/>
      <c r="AB2215" s="753"/>
      <c r="AC2215" s="753"/>
      <c r="AD2215" s="754" t="str">
        <f>IFERROR(VLOOKUP(AD2217,Marks,5,0),"")</f>
        <v/>
      </c>
      <c r="AE2215" s="754"/>
      <c r="AF2215" s="754"/>
    </row>
    <row r="2216" spans="1:32" ht="21.9" customHeight="1">
      <c r="A2216" s="166" t="str">
        <f>IF(N2217="","",A2215+1)</f>
        <v/>
      </c>
      <c r="B2216" s="751" t="s">
        <v>207</v>
      </c>
      <c r="C2216" s="751"/>
      <c r="D2216" s="751"/>
      <c r="E2216" s="752" t="str">
        <f>IFERROR(VLOOKUP(N2217,Marks,7,0),"")</f>
        <v/>
      </c>
      <c r="F2216" s="752"/>
      <c r="G2216" s="752"/>
      <c r="H2216" s="752"/>
      <c r="I2216" s="752"/>
      <c r="J2216" s="753" t="s">
        <v>210</v>
      </c>
      <c r="K2216" s="753"/>
      <c r="L2216" s="753"/>
      <c r="M2216" s="753"/>
      <c r="N2216" s="767" t="str">
        <f>IFERROR(VLOOKUP(N2217,Marks,4,0),"")</f>
        <v/>
      </c>
      <c r="O2216" s="767"/>
      <c r="P2216" s="767"/>
      <c r="Q2216" s="770"/>
      <c r="R2216" s="751" t="s">
        <v>207</v>
      </c>
      <c r="S2216" s="751"/>
      <c r="T2216" s="751"/>
      <c r="U2216" s="752" t="str">
        <f>IFERROR(VLOOKUP(AD2217,Marks,7,0),"")</f>
        <v/>
      </c>
      <c r="V2216" s="752"/>
      <c r="W2216" s="752"/>
      <c r="X2216" s="752"/>
      <c r="Y2216" s="752"/>
      <c r="Z2216" s="753" t="s">
        <v>210</v>
      </c>
      <c r="AA2216" s="753"/>
      <c r="AB2216" s="753"/>
      <c r="AC2216" s="753"/>
      <c r="AD2216" s="767" t="str">
        <f>IFERROR(VLOOKUP(AD2217,Marks,4,0),"")</f>
        <v/>
      </c>
      <c r="AE2216" s="767"/>
      <c r="AF2216" s="767"/>
    </row>
    <row r="2217" spans="1:32" ht="21.9" customHeight="1">
      <c r="A2217" s="166" t="str">
        <f>IF(N2217="","",A2216+1)</f>
        <v/>
      </c>
      <c r="B2217" s="751" t="s">
        <v>208</v>
      </c>
      <c r="C2217" s="751"/>
      <c r="D2217" s="751"/>
      <c r="E2217" s="752" t="str">
        <f>IFERROR(VLOOKUP(N2217,Marks,8,0),"")</f>
        <v/>
      </c>
      <c r="F2217" s="752"/>
      <c r="G2217" s="752"/>
      <c r="H2217" s="752"/>
      <c r="I2217" s="752"/>
      <c r="J2217" s="753" t="s">
        <v>211</v>
      </c>
      <c r="K2217" s="753"/>
      <c r="L2217" s="753"/>
      <c r="M2217" s="753"/>
      <c r="N2217" s="760" t="str">
        <f>IF(AD2191="","",IF(AND(AD2191+1&gt;$AN$6),"",AD2191+1))</f>
        <v/>
      </c>
      <c r="O2217" s="760"/>
      <c r="P2217" s="760"/>
      <c r="Q2217" s="770"/>
      <c r="R2217" s="751" t="s">
        <v>208</v>
      </c>
      <c r="S2217" s="751"/>
      <c r="T2217" s="751"/>
      <c r="U2217" s="752" t="str">
        <f>IFERROR(VLOOKUP(AD2217,Marks,8,0),"")</f>
        <v/>
      </c>
      <c r="V2217" s="752"/>
      <c r="W2217" s="752"/>
      <c r="X2217" s="752"/>
      <c r="Y2217" s="752"/>
      <c r="Z2217" s="753" t="s">
        <v>211</v>
      </c>
      <c r="AA2217" s="753"/>
      <c r="AB2217" s="753"/>
      <c r="AC2217" s="753"/>
      <c r="AD2217" s="761" t="str">
        <f>IF(N2217="","",IF(AND(N2217+1&gt;$AN$6),"",N2217+1))</f>
        <v/>
      </c>
      <c r="AE2217" s="761"/>
      <c r="AF2217" s="761"/>
    </row>
    <row r="2218" spans="1:32" ht="9" customHeight="1">
      <c r="A2218" s="166" t="str">
        <f>IF(N2217="","",A2217+1)</f>
        <v/>
      </c>
      <c r="B2218" s="123"/>
      <c r="C2218" s="123"/>
      <c r="D2218" s="123"/>
      <c r="E2218" s="124"/>
      <c r="F2218" s="124"/>
      <c r="G2218" s="124"/>
      <c r="H2218" s="123"/>
      <c r="I2218" s="123"/>
      <c r="J2218" s="125"/>
      <c r="K2218" s="125"/>
      <c r="L2218" s="125"/>
      <c r="M2218" s="76"/>
      <c r="N2218" s="76"/>
      <c r="O2218" s="76"/>
      <c r="P2218" s="76"/>
      <c r="Q2218" s="770"/>
      <c r="R2218" s="123"/>
      <c r="S2218" s="123"/>
      <c r="T2218" s="123"/>
      <c r="U2218" s="124"/>
      <c r="V2218" s="124"/>
      <c r="W2218" s="124"/>
      <c r="X2218" s="123"/>
      <c r="Y2218" s="123"/>
      <c r="Z2218" s="125"/>
      <c r="AA2218" s="125"/>
      <c r="AB2218" s="125"/>
      <c r="AC2218" s="76"/>
      <c r="AD2218" s="76"/>
      <c r="AE2218" s="76"/>
      <c r="AF2218" s="76"/>
    </row>
    <row r="2219" spans="1:32" ht="21" customHeight="1">
      <c r="A2219" s="166" t="str">
        <f>IF(N2217="","",A2218+1)</f>
        <v/>
      </c>
      <c r="B2219" s="762" t="s">
        <v>213</v>
      </c>
      <c r="C2219" s="610" t="s">
        <v>214</v>
      </c>
      <c r="D2219" s="610"/>
      <c r="E2219" s="610"/>
      <c r="F2219" s="763" t="s">
        <v>13</v>
      </c>
      <c r="G2219" s="764"/>
      <c r="H2219" s="764"/>
      <c r="I2219" s="765"/>
      <c r="J2219" s="613" t="s">
        <v>184</v>
      </c>
      <c r="K2219" s="614" t="s">
        <v>167</v>
      </c>
      <c r="L2219" s="615"/>
      <c r="M2219" s="615"/>
      <c r="N2219" s="616"/>
      <c r="O2219" s="580" t="s">
        <v>185</v>
      </c>
      <c r="P2219" s="581" t="s">
        <v>186</v>
      </c>
      <c r="Q2219" s="770"/>
      <c r="R2219" s="762" t="s">
        <v>213</v>
      </c>
      <c r="S2219" s="610" t="s">
        <v>214</v>
      </c>
      <c r="T2219" s="610"/>
      <c r="U2219" s="610"/>
      <c r="V2219" s="763" t="s">
        <v>13</v>
      </c>
      <c r="W2219" s="764"/>
      <c r="X2219" s="764"/>
      <c r="Y2219" s="765"/>
      <c r="Z2219" s="613" t="s">
        <v>184</v>
      </c>
      <c r="AA2219" s="614" t="s">
        <v>167</v>
      </c>
      <c r="AB2219" s="615"/>
      <c r="AC2219" s="615"/>
      <c r="AD2219" s="616"/>
      <c r="AE2219" s="580" t="s">
        <v>185</v>
      </c>
      <c r="AF2219" s="581" t="s">
        <v>186</v>
      </c>
    </row>
    <row r="2220" spans="1:32" ht="90.75" customHeight="1">
      <c r="A2220" s="166" t="str">
        <f>IF(N2217="","",A2219+1)</f>
        <v/>
      </c>
      <c r="B2220" s="762"/>
      <c r="C2220" s="171" t="s">
        <v>11</v>
      </c>
      <c r="D2220" s="171" t="s">
        <v>180</v>
      </c>
      <c r="E2220" s="171" t="s">
        <v>108</v>
      </c>
      <c r="F2220" s="171" t="s">
        <v>182</v>
      </c>
      <c r="G2220" s="171" t="s">
        <v>183</v>
      </c>
      <c r="H2220" s="305" t="s">
        <v>10</v>
      </c>
      <c r="I2220" s="171" t="s">
        <v>108</v>
      </c>
      <c r="J2220" s="613"/>
      <c r="K2220" s="172" t="s">
        <v>182</v>
      </c>
      <c r="L2220" s="172" t="s">
        <v>183</v>
      </c>
      <c r="M2220" s="173" t="s">
        <v>10</v>
      </c>
      <c r="N2220" s="171" t="s">
        <v>108</v>
      </c>
      <c r="O2220" s="580"/>
      <c r="P2220" s="736"/>
      <c r="Q2220" s="770"/>
      <c r="R2220" s="762"/>
      <c r="S2220" s="171" t="s">
        <v>11</v>
      </c>
      <c r="T2220" s="171" t="s">
        <v>180</v>
      </c>
      <c r="U2220" s="171" t="s">
        <v>108</v>
      </c>
      <c r="V2220" s="171" t="s">
        <v>182</v>
      </c>
      <c r="W2220" s="171" t="s">
        <v>183</v>
      </c>
      <c r="X2220" s="305" t="s">
        <v>10</v>
      </c>
      <c r="Y2220" s="171" t="s">
        <v>108</v>
      </c>
      <c r="Z2220" s="613"/>
      <c r="AA2220" s="172" t="s">
        <v>182</v>
      </c>
      <c r="AB2220" s="172" t="s">
        <v>183</v>
      </c>
      <c r="AC2220" s="173" t="s">
        <v>10</v>
      </c>
      <c r="AD2220" s="171" t="s">
        <v>108</v>
      </c>
      <c r="AE2220" s="580"/>
      <c r="AF2220" s="736">
        <v>0</v>
      </c>
    </row>
    <row r="2221" spans="1:32" ht="18.75" customHeight="1">
      <c r="A2221" s="166" t="str">
        <f>IF(N2217="","",A2220+1)</f>
        <v/>
      </c>
      <c r="B2221" s="762"/>
      <c r="C2221" s="390">
        <v>20</v>
      </c>
      <c r="D2221" s="390">
        <v>20</v>
      </c>
      <c r="E2221" s="116">
        <v>40</v>
      </c>
      <c r="F2221" s="390">
        <v>30</v>
      </c>
      <c r="G2221" s="390">
        <v>18</v>
      </c>
      <c r="H2221" s="390">
        <v>12</v>
      </c>
      <c r="I2221" s="116">
        <v>60</v>
      </c>
      <c r="J2221" s="118">
        <v>100</v>
      </c>
      <c r="K2221" s="390">
        <v>50</v>
      </c>
      <c r="L2221" s="390">
        <v>30</v>
      </c>
      <c r="M2221" s="390">
        <v>20</v>
      </c>
      <c r="N2221" s="116">
        <v>100</v>
      </c>
      <c r="O2221" s="118">
        <v>200</v>
      </c>
      <c r="P2221" s="775" t="str">
        <f>IF(AND(N2217="",C2214="",E2215="",N2215=""),"",IF(OR(C2214=1,C2214=2),600,800))</f>
        <v/>
      </c>
      <c r="Q2221" s="770"/>
      <c r="R2221" s="762"/>
      <c r="S2221" s="390">
        <v>20</v>
      </c>
      <c r="T2221" s="390">
        <v>20</v>
      </c>
      <c r="U2221" s="116">
        <v>40</v>
      </c>
      <c r="V2221" s="390">
        <v>30</v>
      </c>
      <c r="W2221" s="390">
        <v>18</v>
      </c>
      <c r="X2221" s="390">
        <v>12</v>
      </c>
      <c r="Y2221" s="116">
        <v>60</v>
      </c>
      <c r="Z2221" s="118">
        <v>100</v>
      </c>
      <c r="AA2221" s="390">
        <v>50</v>
      </c>
      <c r="AB2221" s="390">
        <v>30</v>
      </c>
      <c r="AC2221" s="390">
        <v>20</v>
      </c>
      <c r="AD2221" s="116">
        <v>100</v>
      </c>
      <c r="AE2221" s="118">
        <v>200</v>
      </c>
      <c r="AF2221" s="775" t="str">
        <f>IF(AND(AD2217="",S2214="",U2215="",AD2215=""),"",IF(OR(S2214=1,S2214=2),600,800))</f>
        <v/>
      </c>
    </row>
    <row r="2222" spans="1:32" ht="21" customHeight="1">
      <c r="A2222" s="166" t="str">
        <f>IF(N2217="","",A2221+1)</f>
        <v/>
      </c>
      <c r="B2222" s="122" t="str">
        <f>'Result Sheet'!$L$4</f>
        <v xml:space="preserve">हिन्दी </v>
      </c>
      <c r="C2222" s="391" t="str">
        <f>IFERROR(VLOOKUP(N2217,Marks,11,0),"")</f>
        <v/>
      </c>
      <c r="D2222" s="391" t="str">
        <f>IFERROR(VLOOKUP(N2217,Marks,12,0),"")</f>
        <v/>
      </c>
      <c r="E2222" s="117" t="str">
        <f>IFERROR(VLOOKUP(N2217,Marks,13,0),"")</f>
        <v/>
      </c>
      <c r="F2222" s="391" t="str">
        <f>IFERROR(VLOOKUP(N2217,Marks,14,0),"")</f>
        <v/>
      </c>
      <c r="G2222" s="391" t="str">
        <f>IFERROR(VLOOKUP(N2217,Marks,15,0),"")</f>
        <v/>
      </c>
      <c r="H2222" s="391" t="str">
        <f>IFERROR(VLOOKUP(N2217,Marks,16,0),"")</f>
        <v/>
      </c>
      <c r="I2222" s="117" t="str">
        <f>IFERROR(VLOOKUP(N2217,Marks,17,0),"")</f>
        <v/>
      </c>
      <c r="J2222" s="119">
        <f>IFERROR(VLOOKUP(N2217,Marks,18,0),"")</f>
        <v>0</v>
      </c>
      <c r="K2222" s="391" t="str">
        <f>IFERROR(VLOOKUP(N2217,Marks,19,0),"")</f>
        <v/>
      </c>
      <c r="L2222" s="391" t="str">
        <f>IFERROR(VLOOKUP(N2217,Marks,20,0),"")</f>
        <v/>
      </c>
      <c r="M2222" s="391" t="str">
        <f>IFERROR(VLOOKUP(N2217,Marks,21,0),"")</f>
        <v/>
      </c>
      <c r="N2222" s="117" t="str">
        <f>IFERROR(VLOOKUP(N2217,Marks,22,0),"")</f>
        <v/>
      </c>
      <c r="O2222" s="119" t="str">
        <f>IFERROR(VLOOKUP(N2217,Marks,23,0),"")</f>
        <v/>
      </c>
      <c r="P2222" s="323" t="str">
        <f>IFERROR(VLOOKUP(N2217,Marks,29,0),"")</f>
        <v/>
      </c>
      <c r="Q2222" s="770"/>
      <c r="R2222" s="122" t="str">
        <f>'Result Sheet'!$L$4</f>
        <v xml:space="preserve">हिन्दी </v>
      </c>
      <c r="S2222" s="391" t="str">
        <f>IFERROR(VLOOKUP(AD2217,Marks,11,0),"")</f>
        <v/>
      </c>
      <c r="T2222" s="391" t="str">
        <f>IFERROR(VLOOKUP(AD2217,Marks,12,0),"")</f>
        <v/>
      </c>
      <c r="U2222" s="117" t="str">
        <f>IFERROR(VLOOKUP(AD2217,Marks,13,0),"")</f>
        <v/>
      </c>
      <c r="V2222" s="391" t="str">
        <f>IFERROR(VLOOKUP(AD2217,Marks,14,0),"")</f>
        <v/>
      </c>
      <c r="W2222" s="391" t="str">
        <f>IFERROR(VLOOKUP(AD2217,Marks,15,0),"")</f>
        <v/>
      </c>
      <c r="X2222" s="391" t="str">
        <f>IFERROR(VLOOKUP(AD2217,Marks,16,0),"")</f>
        <v/>
      </c>
      <c r="Y2222" s="117" t="str">
        <f>IFERROR(VLOOKUP(AD2217,Marks,17,0),"")</f>
        <v/>
      </c>
      <c r="Z2222" s="119">
        <f>IFERROR(VLOOKUP(AD2217,Marks,18,0),"")</f>
        <v>0</v>
      </c>
      <c r="AA2222" s="391" t="str">
        <f>IFERROR(VLOOKUP(AD2217,Marks,19,0),"")</f>
        <v/>
      </c>
      <c r="AB2222" s="391" t="str">
        <f>IFERROR(VLOOKUP(AD2217,Marks,20,0),"")</f>
        <v/>
      </c>
      <c r="AC2222" s="391" t="str">
        <f>IFERROR(VLOOKUP(AD2217,Marks,21,0),"")</f>
        <v/>
      </c>
      <c r="AD2222" s="117" t="str">
        <f>IFERROR(VLOOKUP(AD2217,Marks,22,0),"")</f>
        <v/>
      </c>
      <c r="AE2222" s="119" t="str">
        <f>IFERROR(VLOOKUP(AD2217,Marks,23,0),"")</f>
        <v/>
      </c>
      <c r="AF2222" s="323" t="str">
        <f>IFERROR(VLOOKUP(AD2217,Marks,29,0),"")</f>
        <v/>
      </c>
    </row>
    <row r="2223" spans="1:32" ht="21" customHeight="1">
      <c r="A2223" s="166" t="str">
        <f>IF(N2217="","",A2222+1)</f>
        <v/>
      </c>
      <c r="B2223" s="122" t="str">
        <f>'Result Sheet'!$AE$4</f>
        <v xml:space="preserve">अंग्रेजी </v>
      </c>
      <c r="C2223" s="391" t="str">
        <f>IFERROR(VLOOKUP(N2217,Marks,30,0),"")</f>
        <v/>
      </c>
      <c r="D2223" s="391" t="str">
        <f>IFERROR(VLOOKUP(N2217,Marks,31,0),"")</f>
        <v/>
      </c>
      <c r="E2223" s="117" t="str">
        <f>IFERROR(VLOOKUP(N2217,Marks,32,0),"")</f>
        <v/>
      </c>
      <c r="F2223" s="391" t="str">
        <f>IFERROR(VLOOKUP(N2217,Marks,33,0),"")</f>
        <v/>
      </c>
      <c r="G2223" s="391" t="str">
        <f>IFERROR(VLOOKUP(N2217,Marks,34,0),"")</f>
        <v/>
      </c>
      <c r="H2223" s="391" t="str">
        <f>IFERROR(VLOOKUP(N2217,Marks,35,0),"")</f>
        <v/>
      </c>
      <c r="I2223" s="117" t="str">
        <f>IFERROR(VLOOKUP(N2217,Marks,36,0),"")</f>
        <v/>
      </c>
      <c r="J2223" s="119">
        <f>IFERROR(VLOOKUP(N2217,Marks,37,0),"")</f>
        <v>0</v>
      </c>
      <c r="K2223" s="391" t="str">
        <f>IFERROR(VLOOKUP(N2217,Marks,38,0),"")</f>
        <v/>
      </c>
      <c r="L2223" s="391" t="str">
        <f>IFERROR(VLOOKUP(N2217,Marks,39,0),"")</f>
        <v/>
      </c>
      <c r="M2223" s="391" t="str">
        <f>IFERROR(VLOOKUP(N2217,Marks,40,0),"")</f>
        <v/>
      </c>
      <c r="N2223" s="117" t="str">
        <f>IFERROR(VLOOKUP(N2217,Marks,41,0),"")</f>
        <v/>
      </c>
      <c r="O2223" s="119" t="str">
        <f>IFERROR(VLOOKUP(N2217,Marks,42,0),"")</f>
        <v/>
      </c>
      <c r="P2223" s="323" t="str">
        <f>IFERROR(VLOOKUP(N2217,Marks,48,0),"")</f>
        <v/>
      </c>
      <c r="Q2223" s="770"/>
      <c r="R2223" s="122" t="str">
        <f>'Result Sheet'!$AE$4</f>
        <v xml:space="preserve">अंग्रेजी </v>
      </c>
      <c r="S2223" s="391" t="str">
        <f>IFERROR(VLOOKUP(AD2217,Marks,30,0),"")</f>
        <v/>
      </c>
      <c r="T2223" s="391" t="str">
        <f>IFERROR(VLOOKUP(AD2217,Marks,31,0),"")</f>
        <v/>
      </c>
      <c r="U2223" s="117" t="str">
        <f>IFERROR(VLOOKUP(AD2217,Marks,32,0),"")</f>
        <v/>
      </c>
      <c r="V2223" s="391" t="str">
        <f>IFERROR(VLOOKUP(AD2217,Marks,33,0),"")</f>
        <v/>
      </c>
      <c r="W2223" s="391" t="str">
        <f>IFERROR(VLOOKUP(AD2217,Marks,34,0),"")</f>
        <v/>
      </c>
      <c r="X2223" s="391" t="str">
        <f>IFERROR(VLOOKUP(AD2217,Marks,35,0),"")</f>
        <v/>
      </c>
      <c r="Y2223" s="117" t="str">
        <f>IFERROR(VLOOKUP(AD2217,Marks,36,0),"")</f>
        <v/>
      </c>
      <c r="Z2223" s="119">
        <f>IFERROR(VLOOKUP(AD2217,Marks,37,0),"")</f>
        <v>0</v>
      </c>
      <c r="AA2223" s="391" t="str">
        <f>IFERROR(VLOOKUP(AD2217,Marks,38,0),"")</f>
        <v/>
      </c>
      <c r="AB2223" s="391" t="str">
        <f>IFERROR(VLOOKUP(AD2217,Marks,39,0),"")</f>
        <v/>
      </c>
      <c r="AC2223" s="391" t="str">
        <f>IFERROR(VLOOKUP(AD2217,Marks,40,0),"")</f>
        <v/>
      </c>
      <c r="AD2223" s="117" t="str">
        <f>IFERROR(VLOOKUP(AD2217,Marks,41,0),"")</f>
        <v/>
      </c>
      <c r="AE2223" s="119" t="str">
        <f>IFERROR(VLOOKUP(AD2217,Marks,42,0),"")</f>
        <v/>
      </c>
      <c r="AF2223" s="323" t="str">
        <f>IFERROR(VLOOKUP(AD2217,Marks,48,0),"")</f>
        <v/>
      </c>
    </row>
    <row r="2224" spans="1:32" ht="21" customHeight="1">
      <c r="A2224" s="166" t="str">
        <f>IF(N2217="","",A2223+1)</f>
        <v/>
      </c>
      <c r="B2224" s="122" t="str">
        <f>'Result Sheet'!$AX$4</f>
        <v xml:space="preserve">गणित </v>
      </c>
      <c r="C2224" s="391" t="str">
        <f>IFERROR(VLOOKUP(N2217,Marks,49,0),"")</f>
        <v/>
      </c>
      <c r="D2224" s="391" t="str">
        <f>IFERROR(VLOOKUP(N2217,Marks,50,0),"")</f>
        <v/>
      </c>
      <c r="E2224" s="117" t="str">
        <f>IFERROR(VLOOKUP(N2217,Marks,51,0),"")</f>
        <v/>
      </c>
      <c r="F2224" s="391" t="str">
        <f>IFERROR(VLOOKUP(N2217,Marks,52,0),"")</f>
        <v/>
      </c>
      <c r="G2224" s="391" t="str">
        <f>IFERROR(VLOOKUP(N2217,Marks,53,0),"")</f>
        <v/>
      </c>
      <c r="H2224" s="391" t="str">
        <f>IFERROR(VLOOKUP(N2217,Marks,54,0),"")</f>
        <v/>
      </c>
      <c r="I2224" s="117" t="str">
        <f>IFERROR(VLOOKUP(N2217,Marks,55,0),"")</f>
        <v/>
      </c>
      <c r="J2224" s="119">
        <f>IFERROR(VLOOKUP(N2217,Marks,56,0),"")</f>
        <v>0</v>
      </c>
      <c r="K2224" s="391" t="str">
        <f>IFERROR(VLOOKUP(N2217,Marks,57,0),"")</f>
        <v/>
      </c>
      <c r="L2224" s="391" t="str">
        <f>IFERROR(VLOOKUP(N2217,Marks,58,0),"")</f>
        <v/>
      </c>
      <c r="M2224" s="391" t="str">
        <f>IFERROR(VLOOKUP(N2217,Marks,59,0),"")</f>
        <v/>
      </c>
      <c r="N2224" s="117" t="str">
        <f>IFERROR(VLOOKUP(N2217,Marks,60,0),"")</f>
        <v/>
      </c>
      <c r="O2224" s="119" t="str">
        <f>IFERROR(VLOOKUP(N2217,Marks,61,0),"")</f>
        <v/>
      </c>
      <c r="P2224" s="323" t="str">
        <f>IFERROR(VLOOKUP(N2217,Marks,67,0),"")</f>
        <v/>
      </c>
      <c r="Q2224" s="770"/>
      <c r="R2224" s="122" t="str">
        <f>'Result Sheet'!$AX$4</f>
        <v xml:space="preserve">गणित </v>
      </c>
      <c r="S2224" s="391" t="str">
        <f>IFERROR(VLOOKUP(AD2217,Marks,49,0),"")</f>
        <v/>
      </c>
      <c r="T2224" s="391" t="str">
        <f>IFERROR(VLOOKUP(AD2217,Marks,50,0),"")</f>
        <v/>
      </c>
      <c r="U2224" s="117" t="str">
        <f>IFERROR(VLOOKUP(AD2217,Marks,51,0),"")</f>
        <v/>
      </c>
      <c r="V2224" s="391" t="str">
        <f>IFERROR(VLOOKUP(AD2217,Marks,52,0),"")</f>
        <v/>
      </c>
      <c r="W2224" s="391" t="str">
        <f>IFERROR(VLOOKUP(AD2217,Marks,53,0),"")</f>
        <v/>
      </c>
      <c r="X2224" s="391" t="str">
        <f>IFERROR(VLOOKUP(AD2217,Marks,54,0),"")</f>
        <v/>
      </c>
      <c r="Y2224" s="117" t="str">
        <f>IFERROR(VLOOKUP(AD2217,Marks,55,0),"")</f>
        <v/>
      </c>
      <c r="Z2224" s="119">
        <f>IFERROR(VLOOKUP(AD2217,Marks,56,0),"")</f>
        <v>0</v>
      </c>
      <c r="AA2224" s="391" t="str">
        <f>IFERROR(VLOOKUP(AD2217,Marks,57,0),"")</f>
        <v/>
      </c>
      <c r="AB2224" s="391" t="str">
        <f>IFERROR(VLOOKUP(AD2217,Marks,58,0),"")</f>
        <v/>
      </c>
      <c r="AC2224" s="391" t="str">
        <f>IFERROR(VLOOKUP(AD2217,Marks,59,0),"")</f>
        <v/>
      </c>
      <c r="AD2224" s="117" t="str">
        <f>IFERROR(VLOOKUP(AD2217,Marks,60,0),"")</f>
        <v/>
      </c>
      <c r="AE2224" s="119" t="str">
        <f>IFERROR(VLOOKUP(AD2217,Marks,61,0),"")</f>
        <v/>
      </c>
      <c r="AF2224" s="323" t="str">
        <f>IFERROR(VLOOKUP(AD2217,Marks,67,0),"")</f>
        <v/>
      </c>
    </row>
    <row r="2225" spans="1:32" ht="21" customHeight="1">
      <c r="A2225" s="166" t="str">
        <f>IF(N2217="","",A2224+1)</f>
        <v/>
      </c>
      <c r="B2225" s="122" t="str">
        <f>'Result Sheet'!$BQ$4</f>
        <v xml:space="preserve">पर्यावरण अध्ययन </v>
      </c>
      <c r="C2225" s="391" t="str">
        <f>IFERROR(VLOOKUP(N2217,Marks,68,0),"")</f>
        <v/>
      </c>
      <c r="D2225" s="391" t="str">
        <f>IFERROR(VLOOKUP(N2217,Marks,69,0),"")</f>
        <v/>
      </c>
      <c r="E2225" s="117" t="str">
        <f>IFERROR(VLOOKUP(N2217,Marks,70,0),"")</f>
        <v/>
      </c>
      <c r="F2225" s="391" t="str">
        <f>IFERROR(VLOOKUP(N2217,Marks,71,0),"")</f>
        <v/>
      </c>
      <c r="G2225" s="391" t="str">
        <f>IFERROR(VLOOKUP(N2217,Marks,72,0),"")</f>
        <v/>
      </c>
      <c r="H2225" s="391" t="str">
        <f>IFERROR(VLOOKUP(N2217,Marks,73,0),"")</f>
        <v/>
      </c>
      <c r="I2225" s="117" t="str">
        <f>IFERROR(VLOOKUP(N2217,Marks,74,0),"")</f>
        <v/>
      </c>
      <c r="J2225" s="119">
        <f>IFERROR(VLOOKUP(N2217,Marks,75,0),"")</f>
        <v>0</v>
      </c>
      <c r="K2225" s="391" t="str">
        <f>IFERROR(VLOOKUP(N2217,Marks,76,0),"")</f>
        <v/>
      </c>
      <c r="L2225" s="391" t="str">
        <f>IFERROR(VLOOKUP(N2217,Marks,77,0),"")</f>
        <v/>
      </c>
      <c r="M2225" s="391" t="str">
        <f>IFERROR(VLOOKUP(N2217,Marks,78,0),"")</f>
        <v/>
      </c>
      <c r="N2225" s="117" t="str">
        <f>IFERROR(VLOOKUP(N2217,Marks,79,0),"")</f>
        <v/>
      </c>
      <c r="O2225" s="119" t="str">
        <f>IFERROR(VLOOKUP(N2217,Marks,80,0),"")</f>
        <v/>
      </c>
      <c r="P2225" s="323" t="str">
        <f>IFERROR(VLOOKUP(N2217,Marks,86,0),"")</f>
        <v/>
      </c>
      <c r="Q2225" s="770"/>
      <c r="R2225" s="122" t="str">
        <f>'Result Sheet'!$BQ$4</f>
        <v xml:space="preserve">पर्यावरण अध्ययन </v>
      </c>
      <c r="S2225" s="391" t="str">
        <f>IFERROR(VLOOKUP(AD2217,Marks,68,0),"")</f>
        <v/>
      </c>
      <c r="T2225" s="391" t="str">
        <f>IFERROR(VLOOKUP(AD2217,Marks,69,0),"")</f>
        <v/>
      </c>
      <c r="U2225" s="117" t="str">
        <f>IFERROR(VLOOKUP(AD2217,Marks,70,0),"")</f>
        <v/>
      </c>
      <c r="V2225" s="391" t="str">
        <f>IFERROR(VLOOKUP(AD2217,Marks,71,0),"")</f>
        <v/>
      </c>
      <c r="W2225" s="391" t="str">
        <f>IFERROR(VLOOKUP(AD2217,Marks,72,0),"")</f>
        <v/>
      </c>
      <c r="X2225" s="391" t="str">
        <f>IFERROR(VLOOKUP(AD2217,Marks,73,0),"")</f>
        <v/>
      </c>
      <c r="Y2225" s="117" t="str">
        <f>IFERROR(VLOOKUP(AD2217,Marks,74,0),"")</f>
        <v/>
      </c>
      <c r="Z2225" s="119">
        <f>IFERROR(VLOOKUP(AD2217,Marks,75,0),"")</f>
        <v>0</v>
      </c>
      <c r="AA2225" s="391" t="str">
        <f>IFERROR(VLOOKUP(AD2217,Marks,76,0),"")</f>
        <v/>
      </c>
      <c r="AB2225" s="391" t="str">
        <f>IFERROR(VLOOKUP(AD2217,Marks,77,0),"")</f>
        <v/>
      </c>
      <c r="AC2225" s="391" t="str">
        <f>IFERROR(VLOOKUP(AD2217,Marks,78,0),"")</f>
        <v/>
      </c>
      <c r="AD2225" s="117" t="str">
        <f>IFERROR(VLOOKUP(AD2217,Marks,79,0),"")</f>
        <v/>
      </c>
      <c r="AE2225" s="119" t="str">
        <f>IFERROR(VLOOKUP(AD2217,Marks,80,0),"")</f>
        <v/>
      </c>
      <c r="AF2225" s="323" t="str">
        <f>IFERROR(VLOOKUP(AD2217,Marks,86,0),"")</f>
        <v/>
      </c>
    </row>
    <row r="2226" spans="1:32" ht="25.5" customHeight="1">
      <c r="A2226" s="166" t="str">
        <f>IF(N2217="","",A2225+1)</f>
        <v/>
      </c>
      <c r="B2226" s="392" t="s">
        <v>215</v>
      </c>
      <c r="C2226" s="120" t="str">
        <f>IF(AND(C2222="",C2223="",C2224="",C2225=""),"",IF(OR(C2214=1,C2214=2),SUM(C2222:C2224),SUM(C2222:C2225)))</f>
        <v/>
      </c>
      <c r="D2226" s="120" t="str">
        <f>IF(AND(D2222="",D2223="",D2224="",D2225=""),"",IF(OR(C2214=1,C2214=2),SUM(D2222:D2224),SUM(D2222:D2225)))</f>
        <v/>
      </c>
      <c r="E2226" s="120" t="str">
        <f>IF(AND(E2222="",E2223="",E2224="",E2225=""),"",IF(OR(C2214=1,C2214=2),SUM(E2222:E2224),SUM(E2222:E2225)))</f>
        <v/>
      </c>
      <c r="F2226" s="120" t="str">
        <f>IF(AND(F2222="",F2223="",F2224="",F2225=""),"",IF(OR(C2214=1,C2214=2),SUM(F2222:F2224),SUM(F2222:F2225)))</f>
        <v/>
      </c>
      <c r="G2226" s="120" t="str">
        <f>IF(AND(G2222="",G2223="",G2224="",G2225=""),"",IF(OR(C2214=1,C2214=2),SUM(G2222:G2224),SUM(G2222:G2225)))</f>
        <v/>
      </c>
      <c r="H2226" s="120" t="str">
        <f>IF(AND(H2222="",H2223="",H2224="",H2225=""),"",IF(OR(C2214=1,C2214=2),SUM(H2222:H2224),SUM(H2222:H2225)))</f>
        <v/>
      </c>
      <c r="I2226" s="120" t="str">
        <f>IF(AND(I2222="",I2223="",I2224="",I2225=""),"",IF(OR(C2214=1,C2214=2),SUM(I2222:I2224),SUM(I2222:I2225)))</f>
        <v/>
      </c>
      <c r="J2226" s="120">
        <f>IF(AND(J2222="",J2223="",J2224="",J2225=""),"",IF(OR(C2214=1,C2214=2),SUM(J2222:J2224),SUM(J2222:J2225)))</f>
        <v>0</v>
      </c>
      <c r="K2226" s="120" t="str">
        <f>IF(AND(K2222="",K2223="",K2224="",K2225=""),"",IF(OR(C2214=1,C2214=2),SUM(K2222:K2224),SUM(K2222:K2225)))</f>
        <v/>
      </c>
      <c r="L2226" s="120" t="str">
        <f>IF(AND(L2222="",L2223="",L2224="",L2225=""),"",IF(OR(C2214=1,C2214=2),SUM(L2222:L2224),SUM(L2222:L2225)))</f>
        <v/>
      </c>
      <c r="M2226" s="120" t="str">
        <f>IF(AND(M2222="",M2223="",M2224="",M2225=""),"",IF(OR(C2214=1,C2214=2),SUM(M2222:M2224),SUM(M2222:M2225)))</f>
        <v/>
      </c>
      <c r="N2226" s="120" t="str">
        <f>IF(AND(N2222="",N2223="",N2224="",N2225=""),"",IF(OR(C2214=1,C2214=2),SUM(N2222:N2224),SUM(N2222:N2225)))</f>
        <v/>
      </c>
      <c r="O2226" s="120" t="str">
        <f>IF(AND(O2222="",O2223="",O2224="",O2225=""),"",IF(OR(C2214=1,C2214=2),SUM(O2222:O2224),SUM(O2222:O2225)))</f>
        <v/>
      </c>
      <c r="P2226" s="326" t="str">
        <f>IF(OR(N2217="",E2215="",O2226=""),"",IF(O2226&gt;=81%*P2221,"A",IF(O2226&gt;=61%*P2221,"B",IF(O2226&gt;=41%*P2221,"C",IF(O2226&gt;=21%*P2221,"D","E")))))</f>
        <v/>
      </c>
      <c r="Q2226" s="770"/>
      <c r="R2226" s="392" t="s">
        <v>215</v>
      </c>
      <c r="S2226" s="120" t="str">
        <f>IF(AND(S2222="",S2223="",S2224="",S2225=""),"",IF(OR(S2214=1,S2214=2),SUM(S2222:S2224),SUM(S2222:S2225)))</f>
        <v/>
      </c>
      <c r="T2226" s="120" t="str">
        <f>IF(AND(T2222="",T2223="",T2224="",T2225=""),"",IF(OR(S2214=1,S2214=2),SUM(T2222:T2224),SUM(T2222:T2225)))</f>
        <v/>
      </c>
      <c r="U2226" s="120" t="str">
        <f>IF(AND(U2222="",U2223="",U2224="",U2225=""),"",IF(OR(S2214=1,S2214=2),SUM(U2222:U2224),SUM(U2222:U2225)))</f>
        <v/>
      </c>
      <c r="V2226" s="120" t="str">
        <f>IF(AND(V2222="",V2223="",V2224="",V2225=""),"",IF(OR(S2214=1,S2214=2),SUM(V2222:V2224),SUM(V2222:V2225)))</f>
        <v/>
      </c>
      <c r="W2226" s="120" t="str">
        <f>IF(AND(W2222="",W2223="",W2224="",W2225=""),"",IF(OR(S2214=1,S2214=2),SUM(W2222:W2224),SUM(W2222:W2225)))</f>
        <v/>
      </c>
      <c r="X2226" s="120" t="str">
        <f>IF(AND(X2222="",X2223="",X2224="",X2225=""),"",IF(OR(S2214=1,S2214=2),SUM(X2222:X2224),SUM(X2222:X2225)))</f>
        <v/>
      </c>
      <c r="Y2226" s="120" t="str">
        <f>IF(AND(Y2222="",Y2223="",Y2224="",Y2225=""),"",IF(OR(S2214=1,S2214=2),SUM(Y2222:Y2224),SUM(Y2222:Y2225)))</f>
        <v/>
      </c>
      <c r="Z2226" s="120">
        <f>IF(AND(Z2222="",Z2223="",Z2224="",Z2225=""),"",IF(OR(S2214=1,S2214=2),SUM(Z2222:Z2224),SUM(Z2222:Z2225)))</f>
        <v>0</v>
      </c>
      <c r="AA2226" s="120" t="str">
        <f>IF(AND(AA2222="",AA2223="",AA2224="",AA2225=""),"",IF(OR(S2214=1,S2214=2),SUM(AA2222:AA2224),SUM(AA2222:AA2225)))</f>
        <v/>
      </c>
      <c r="AB2226" s="120" t="str">
        <f>IF(AND(AB2222="",AB2223="",AB2224="",AB2225=""),"",IF(OR(S2214=1,S2214=2),SUM(AB2222:AB2224),SUM(AB2222:AB2225)))</f>
        <v/>
      </c>
      <c r="AC2226" s="120" t="str">
        <f>IF(AND(AC2222="",AC2223="",AC2224="",AC2225=""),"",IF(OR(S2214=1,S2214=2),SUM(AC2222:AC2224),SUM(AC2222:AC2225)))</f>
        <v/>
      </c>
      <c r="AD2226" s="120" t="str">
        <f>IF(AND(AD2222="",AD2223="",AD2224="",AD2225=""),"",IF(OR(S2214=1,S2214=2),SUM(AD2222:AD2224),SUM(AD2222:AD2225)))</f>
        <v/>
      </c>
      <c r="AE2226" s="120" t="str">
        <f>IF(AND(AE2222="",AE2223="",AE2224="",AE2225=""),"",IF(OR(S2214=1,S2214=2),SUM(AE2222:AE2224),SUM(AE2222:AE2225)))</f>
        <v/>
      </c>
      <c r="AF2226" s="326" t="str">
        <f>IF(OR(AD2217="",U2215="",AE2226=""),"",IF(AE2226&gt;=81%*AF2221,"A",IF(AE2226&gt;=61%*AF2221,"B",IF(AE2226&gt;=41%*AF2221,"C",IF(AE2226&gt;=21%*AF2221,"D","E")))))</f>
        <v/>
      </c>
    </row>
    <row r="2227" spans="1:32" ht="9" customHeight="1">
      <c r="A2227" s="166" t="str">
        <f>IF(N2217="","",A2226+1)</f>
        <v/>
      </c>
      <c r="B2227" s="737"/>
      <c r="C2227" s="737"/>
      <c r="D2227" s="737"/>
      <c r="E2227" s="737"/>
      <c r="F2227" s="737"/>
      <c r="G2227" s="737"/>
      <c r="H2227" s="737"/>
      <c r="I2227" s="737"/>
      <c r="J2227" s="737"/>
      <c r="K2227" s="737"/>
      <c r="L2227" s="737"/>
      <c r="M2227" s="737"/>
      <c r="N2227" s="737"/>
      <c r="O2227" s="737"/>
      <c r="P2227" s="737"/>
      <c r="Q2227" s="770"/>
      <c r="R2227" s="737"/>
      <c r="S2227" s="737"/>
      <c r="T2227" s="737"/>
      <c r="U2227" s="737"/>
      <c r="V2227" s="737"/>
      <c r="W2227" s="737"/>
      <c r="X2227" s="737"/>
      <c r="Y2227" s="737"/>
      <c r="Z2227" s="737"/>
      <c r="AA2227" s="737"/>
      <c r="AB2227" s="737"/>
      <c r="AC2227" s="737"/>
      <c r="AD2227" s="737"/>
      <c r="AE2227" s="737"/>
      <c r="AF2227" s="737"/>
    </row>
    <row r="2228" spans="1:32" ht="22.5" customHeight="1">
      <c r="A2228" s="166" t="str">
        <f>IF(N2217="","",A2227+1)</f>
        <v/>
      </c>
      <c r="B2228" s="738" t="s">
        <v>213</v>
      </c>
      <c r="C2228" s="738"/>
      <c r="D2228" s="739" t="s">
        <v>229</v>
      </c>
      <c r="E2228" s="740"/>
      <c r="F2228" s="393" t="s">
        <v>186</v>
      </c>
      <c r="G2228" s="738" t="s">
        <v>213</v>
      </c>
      <c r="H2228" s="738"/>
      <c r="I2228" s="739" t="s">
        <v>229</v>
      </c>
      <c r="J2228" s="740"/>
      <c r="K2228" s="393" t="s">
        <v>186</v>
      </c>
      <c r="L2228" s="738" t="s">
        <v>213</v>
      </c>
      <c r="M2228" s="738"/>
      <c r="N2228" s="739" t="s">
        <v>229</v>
      </c>
      <c r="O2228" s="740"/>
      <c r="P2228" s="393" t="s">
        <v>186</v>
      </c>
      <c r="Q2228" s="770"/>
      <c r="R2228" s="738" t="s">
        <v>213</v>
      </c>
      <c r="S2228" s="738"/>
      <c r="T2228" s="739" t="s">
        <v>229</v>
      </c>
      <c r="U2228" s="740"/>
      <c r="V2228" s="393" t="s">
        <v>186</v>
      </c>
      <c r="W2228" s="738" t="s">
        <v>213</v>
      </c>
      <c r="X2228" s="738"/>
      <c r="Y2228" s="739" t="s">
        <v>229</v>
      </c>
      <c r="Z2228" s="740"/>
      <c r="AA2228" s="393" t="s">
        <v>186</v>
      </c>
      <c r="AB2228" s="738" t="s">
        <v>213</v>
      </c>
      <c r="AC2228" s="738"/>
      <c r="AD2228" s="739" t="s">
        <v>229</v>
      </c>
      <c r="AE2228" s="740"/>
      <c r="AF2228" s="393" t="s">
        <v>186</v>
      </c>
    </row>
    <row r="2229" spans="1:32" ht="21.75" customHeight="1">
      <c r="A2229" s="166" t="str">
        <f>IF(N2217="","",A2228+1)</f>
        <v/>
      </c>
      <c r="B2229" s="741" t="s">
        <v>221</v>
      </c>
      <c r="C2229" s="742"/>
      <c r="D2229" s="742"/>
      <c r="E2229" s="119" t="str">
        <f>IFERROR(VLOOKUP(N2217,Marks,90,0),"")</f>
        <v/>
      </c>
      <c r="F2229" s="130" t="str">
        <f>IFERROR(VLOOKUP(N2217,Marks,94,0),"")</f>
        <v/>
      </c>
      <c r="G2229" s="741" t="s">
        <v>192</v>
      </c>
      <c r="H2229" s="742"/>
      <c r="I2229" s="742"/>
      <c r="J2229" s="119" t="str">
        <f>IFERROR(VLOOKUP(N2217,Marks,98,0),"")</f>
        <v/>
      </c>
      <c r="K2229" s="130" t="str">
        <f>IFERROR(VLOOKUP(N2217,Marks,102,0),"")</f>
        <v/>
      </c>
      <c r="L2229" s="743" t="s">
        <v>193</v>
      </c>
      <c r="M2229" s="744"/>
      <c r="N2229" s="744"/>
      <c r="O2229" s="119" t="str">
        <f>IFERROR(VLOOKUP(N2217,Marks,106,0),"")</f>
        <v/>
      </c>
      <c r="P2229" s="130" t="str">
        <f>IFERROR(VLOOKUP(N2217,Marks,110,0),"")</f>
        <v/>
      </c>
      <c r="Q2229" s="770"/>
      <c r="R2229" s="740" t="s">
        <v>221</v>
      </c>
      <c r="S2229" s="740"/>
      <c r="T2229" s="740"/>
      <c r="U2229" s="119" t="str">
        <f>IFERROR(VLOOKUP(AD2217,Marks,90,0),"")</f>
        <v/>
      </c>
      <c r="V2229" s="130" t="str">
        <f>IFERROR(VLOOKUP(AD2217,Marks,94,0),"")</f>
        <v/>
      </c>
      <c r="W2229" s="740" t="s">
        <v>192</v>
      </c>
      <c r="X2229" s="740"/>
      <c r="Y2229" s="740"/>
      <c r="Z2229" s="119" t="str">
        <f>IFERROR(VLOOKUP(AD2217,Marks,98,0),"")</f>
        <v/>
      </c>
      <c r="AA2229" s="130" t="str">
        <f>IFERROR(VLOOKUP(AD2217,Marks,102,0),"")</f>
        <v/>
      </c>
      <c r="AB2229" s="745" t="s">
        <v>193</v>
      </c>
      <c r="AC2229" s="745"/>
      <c r="AD2229" s="745"/>
      <c r="AE2229" s="119" t="str">
        <f>IFERROR(VLOOKUP(AD2217,Marks,106,0),"")</f>
        <v/>
      </c>
      <c r="AF2229" s="130" t="str">
        <f>IFERROR(VLOOKUP(AD2217,Marks,110,0),"")</f>
        <v/>
      </c>
    </row>
    <row r="2230" spans="1:32" ht="21" customHeight="1">
      <c r="A2230" s="166" t="str">
        <f>IF(N2217="","",A2229+1)</f>
        <v/>
      </c>
      <c r="B2230" s="732" t="s">
        <v>216</v>
      </c>
      <c r="C2230" s="732"/>
      <c r="D2230" s="732"/>
      <c r="E2230" s="746" t="str">
        <f>IFERROR(VLOOKUP(N2217,Marks,116,0),"")</f>
        <v/>
      </c>
      <c r="F2230" s="746"/>
      <c r="G2230" s="746"/>
      <c r="H2230" s="746"/>
      <c r="I2230" s="732" t="s">
        <v>217</v>
      </c>
      <c r="J2230" s="732"/>
      <c r="K2230" s="732"/>
      <c r="L2230" s="732"/>
      <c r="M2230" s="747" t="str">
        <f>IFERROR(VLOOKUP(N2217,Marks,117,0),"")</f>
        <v/>
      </c>
      <c r="N2230" s="747"/>
      <c r="O2230" s="747"/>
      <c r="P2230" s="747"/>
      <c r="Q2230" s="770"/>
      <c r="R2230" s="732" t="s">
        <v>216</v>
      </c>
      <c r="S2230" s="732"/>
      <c r="T2230" s="732"/>
      <c r="U2230" s="746" t="str">
        <f>IFERROR(VLOOKUP(AD2217,Marks,116,0),"")</f>
        <v/>
      </c>
      <c r="V2230" s="746"/>
      <c r="W2230" s="746"/>
      <c r="X2230" s="746"/>
      <c r="Y2230" s="732" t="s">
        <v>217</v>
      </c>
      <c r="Z2230" s="732"/>
      <c r="AA2230" s="732"/>
      <c r="AB2230" s="732"/>
      <c r="AC2230" s="747" t="str">
        <f>IFERROR(VLOOKUP(AD2217,Marks,117,0),"")</f>
        <v/>
      </c>
      <c r="AD2230" s="747"/>
      <c r="AE2230" s="747"/>
      <c r="AF2230" s="747"/>
    </row>
    <row r="2231" spans="1:32" ht="21" customHeight="1">
      <c r="A2231" s="166" t="str">
        <f>IF(N2217="","",A2230+1)</f>
        <v/>
      </c>
      <c r="B2231" s="732" t="s">
        <v>218</v>
      </c>
      <c r="C2231" s="732"/>
      <c r="D2231" s="732"/>
      <c r="E2231" s="774" t="str">
        <f>IFERROR(VLOOKUP(N2217,Marks,115,0),"")</f>
        <v/>
      </c>
      <c r="F2231" s="774"/>
      <c r="G2231" s="774"/>
      <c r="H2231" s="774"/>
      <c r="I2231" s="732" t="s">
        <v>219</v>
      </c>
      <c r="J2231" s="732"/>
      <c r="K2231" s="732"/>
      <c r="L2231" s="732"/>
      <c r="M2231" s="733" t="str">
        <f>IFERROR(VLOOKUP(N2217,Marks,112,0),"")</f>
        <v/>
      </c>
      <c r="N2231" s="733"/>
      <c r="O2231" s="733"/>
      <c r="P2231" s="733"/>
      <c r="Q2231" s="770"/>
      <c r="R2231" s="732" t="s">
        <v>218</v>
      </c>
      <c r="S2231" s="732"/>
      <c r="T2231" s="732"/>
      <c r="U2231" s="774" t="str">
        <f>IFERROR(VLOOKUP(AD2217,Marks,115,0),"")</f>
        <v/>
      </c>
      <c r="V2231" s="774"/>
      <c r="W2231" s="774"/>
      <c r="X2231" s="774"/>
      <c r="Y2231" s="732" t="s">
        <v>219</v>
      </c>
      <c r="Z2231" s="732"/>
      <c r="AA2231" s="732"/>
      <c r="AB2231" s="732"/>
      <c r="AC2231" s="733" t="str">
        <f>IFERROR(VLOOKUP(AD2217,Marks,112,0),"")</f>
        <v/>
      </c>
      <c r="AD2231" s="733"/>
      <c r="AE2231" s="733"/>
      <c r="AF2231" s="733"/>
    </row>
    <row r="2232" spans="1:32" ht="21" customHeight="1">
      <c r="A2232" s="166" t="str">
        <f>IF(N2217="","",A2231+1)</f>
        <v/>
      </c>
      <c r="B2232" s="732" t="s">
        <v>220</v>
      </c>
      <c r="C2232" s="732"/>
      <c r="D2232" s="732"/>
      <c r="E2232" s="324" t="str">
        <f>IFERROR(VLOOKUP(N2217,Marks,113,0),"")</f>
        <v/>
      </c>
      <c r="F2232" s="325" t="s">
        <v>341</v>
      </c>
      <c r="G2232" s="734" t="str">
        <f>IF(OR(N2217="",E2215="",O2226=""),"",IF(O2226&gt;=81%*P2221,"A",IF(O2226&gt;=61%*P2221,"B",IF(O2226&gt;=41%*P2221,"C",IF(O2226&gt;=21%*P2221,"D","E")))))</f>
        <v/>
      </c>
      <c r="H2232" s="734"/>
      <c r="I2232" s="732" t="s">
        <v>222</v>
      </c>
      <c r="J2232" s="732"/>
      <c r="K2232" s="732"/>
      <c r="L2232" s="732"/>
      <c r="M2232" s="769" t="str">
        <f>IFERROR(VLOOKUP(N2217,Marks,114,0),"")</f>
        <v/>
      </c>
      <c r="N2232" s="769"/>
      <c r="O2232" s="769"/>
      <c r="P2232" s="769"/>
      <c r="Q2232" s="770"/>
      <c r="R2232" s="732" t="s">
        <v>220</v>
      </c>
      <c r="S2232" s="732"/>
      <c r="T2232" s="732"/>
      <c r="U2232" s="324" t="str">
        <f>IFERROR(VLOOKUP(AD2217,Marks,113,0),"")</f>
        <v/>
      </c>
      <c r="V2232" s="325" t="s">
        <v>341</v>
      </c>
      <c r="W2232" s="734" t="str">
        <f>IF(OR(AD2217="",U2215="",AE2226=""),"",IF(AE2226&gt;=81%*AF2221,"A",IF(AE2226&gt;=61%*AF2221,"B",IF(AE2226&gt;=41%*AF2221,"C",IF(AE2226&gt;=21%*AF2221,"D","E")))))</f>
        <v/>
      </c>
      <c r="X2232" s="734"/>
      <c r="Y2232" s="732" t="s">
        <v>222</v>
      </c>
      <c r="Z2232" s="732"/>
      <c r="AA2232" s="732"/>
      <c r="AB2232" s="732"/>
      <c r="AC2232" s="769" t="str">
        <f>IFERROR(VLOOKUP(AD2217,Marks,114,0),"")</f>
        <v/>
      </c>
      <c r="AD2232" s="769"/>
      <c r="AE2232" s="769"/>
      <c r="AF2232" s="769"/>
    </row>
    <row r="2233" spans="1:32" ht="21" customHeight="1">
      <c r="A2233" s="166" t="str">
        <f>IF(N2217="","",A2232+1)</f>
        <v/>
      </c>
      <c r="B2233" s="768" t="s">
        <v>228</v>
      </c>
      <c r="C2233" s="768"/>
      <c r="D2233" s="768"/>
      <c r="E2233" s="735">
        <f>'Master sheet'!$C$10</f>
        <v>44697</v>
      </c>
      <c r="F2233" s="735"/>
      <c r="G2233" s="735"/>
      <c r="H2233" s="318"/>
      <c r="I2233" s="121"/>
      <c r="J2233" s="121"/>
      <c r="K2233" s="76"/>
      <c r="L2233" s="121"/>
      <c r="M2233" s="121"/>
      <c r="N2233" s="121"/>
      <c r="O2233" s="121"/>
      <c r="P2233" s="121"/>
      <c r="Q2233" s="770"/>
      <c r="R2233" s="768" t="s">
        <v>228</v>
      </c>
      <c r="S2233" s="768"/>
      <c r="T2233" s="768"/>
      <c r="U2233" s="735">
        <f>'Master sheet'!$C$10</f>
        <v>44697</v>
      </c>
      <c r="V2233" s="735"/>
      <c r="W2233" s="735"/>
      <c r="X2233" s="121"/>
      <c r="Y2233" s="121"/>
      <c r="Z2233" s="121"/>
      <c r="AA2233" s="76"/>
      <c r="AB2233" s="121"/>
      <c r="AC2233" s="121"/>
      <c r="AD2233" s="121"/>
      <c r="AE2233" s="121"/>
      <c r="AF2233" s="121"/>
    </row>
    <row r="2234" spans="1:32" ht="43.5" customHeight="1">
      <c r="A2234" s="166" t="str">
        <f>IF(N2217="","",A2233+1)</f>
        <v/>
      </c>
      <c r="B2234" s="755" t="str">
        <f>IF(AND(C2214=1),CONCATENATE("( ",UPPER('Master sheet'!$F$10)," )"),IF(AND(C2214=2),CONCATENATE("( ",UPPER('Master sheet'!$F$18)," )"),IF(AND(C2214=3),CONCATENATE("( ",UPPER('Master sheet'!$J$10)," )"),IF(AND(C2214=4),CONCATENATE("( ",UPPER('Master sheet'!$J$18)," )"),""))))</f>
        <v/>
      </c>
      <c r="C2234" s="755"/>
      <c r="D2234" s="755"/>
      <c r="E2234" s="755"/>
      <c r="F2234" s="756" t="str">
        <f>IF(AND(N2217=""),"",CONCATENATE("(",'Master sheet'!$C$14," )"))</f>
        <v/>
      </c>
      <c r="G2234" s="756"/>
      <c r="H2234" s="756"/>
      <c r="I2234" s="756"/>
      <c r="J2234" s="756"/>
      <c r="K2234" s="756" t="str">
        <f>IF(AND(N2217=""),"",CONCATENATE("(",'Master sheet'!$C$12," )"))</f>
        <v/>
      </c>
      <c r="L2234" s="756"/>
      <c r="M2234" s="756"/>
      <c r="N2234" s="756"/>
      <c r="O2234" s="756"/>
      <c r="P2234" s="756"/>
      <c r="Q2234" s="770"/>
      <c r="R2234" s="755" t="str">
        <f>IF(AND(S2214=1),CONCATENATE("( ",UPPER('Master sheet'!$F$10)," )"),IF(AND(S2214=2),CONCATENATE("( ",UPPER('Master sheet'!$F$18)," )"),IF(AND(S2214=3),CONCATENATE("( ",UPPER('Master sheet'!$J$10)," )"),IF(AND(S2214=4),CONCATENATE("( ",UPPER('Master sheet'!$J$18)," )"),""))))</f>
        <v/>
      </c>
      <c r="S2234" s="755"/>
      <c r="T2234" s="755"/>
      <c r="U2234" s="755"/>
      <c r="V2234" s="756" t="str">
        <f>IF(AND(AD2217=""),"",CONCATENATE("(",'Master sheet'!$C$14," )"))</f>
        <v/>
      </c>
      <c r="W2234" s="756"/>
      <c r="X2234" s="756"/>
      <c r="Y2234" s="756"/>
      <c r="Z2234" s="756"/>
      <c r="AA2234" s="756" t="str">
        <f>IF(AND(AD2217=""),"",CONCATENATE("(",'Master sheet'!$C$12," )"))</f>
        <v/>
      </c>
      <c r="AB2234" s="756"/>
      <c r="AC2234" s="756"/>
      <c r="AD2234" s="756"/>
      <c r="AE2234" s="756"/>
      <c r="AF2234" s="756"/>
    </row>
    <row r="2235" spans="1:32" ht="21.75" customHeight="1">
      <c r="A2235" s="166" t="str">
        <f>IF(N2217="","",A2234+1)</f>
        <v/>
      </c>
      <c r="B2235" s="757" t="s">
        <v>223</v>
      </c>
      <c r="C2235" s="757"/>
      <c r="D2235" s="757"/>
      <c r="E2235" s="757"/>
      <c r="F2235" s="758" t="s">
        <v>224</v>
      </c>
      <c r="G2235" s="758"/>
      <c r="H2235" s="758"/>
      <c r="I2235" s="758"/>
      <c r="J2235" s="758"/>
      <c r="K2235" s="757" t="s">
        <v>225</v>
      </c>
      <c r="L2235" s="757"/>
      <c r="M2235" s="757"/>
      <c r="N2235" s="757"/>
      <c r="O2235" s="757"/>
      <c r="P2235" s="757"/>
      <c r="Q2235" s="770"/>
      <c r="R2235" s="757" t="s">
        <v>223</v>
      </c>
      <c r="S2235" s="757"/>
      <c r="T2235" s="757"/>
      <c r="U2235" s="757"/>
      <c r="V2235" s="758" t="s">
        <v>224</v>
      </c>
      <c r="W2235" s="758"/>
      <c r="X2235" s="758"/>
      <c r="Y2235" s="758"/>
      <c r="Z2235" s="758"/>
      <c r="AA2235" s="757" t="s">
        <v>225</v>
      </c>
      <c r="AB2235" s="757"/>
      <c r="AC2235" s="757"/>
      <c r="AD2235" s="757"/>
      <c r="AE2235" s="757"/>
      <c r="AF2235" s="757"/>
    </row>
    <row r="2237" spans="1:32" ht="21.9" customHeight="1">
      <c r="A2237" s="165" t="str">
        <f>IF(N2243="","",1)</f>
        <v/>
      </c>
      <c r="B2237" s="759" t="s">
        <v>203</v>
      </c>
      <c r="C2237" s="759"/>
      <c r="D2237" s="759"/>
      <c r="E2237" s="759"/>
      <c r="F2237" s="759"/>
      <c r="G2237" s="759"/>
      <c r="H2237" s="759"/>
      <c r="I2237" s="759"/>
      <c r="J2237" s="759"/>
      <c r="K2237" s="759"/>
      <c r="L2237" s="759"/>
      <c r="M2237" s="759"/>
      <c r="N2237" s="759"/>
      <c r="O2237" s="759"/>
      <c r="P2237" s="759"/>
      <c r="Q2237" s="770" t="s">
        <v>249</v>
      </c>
      <c r="R2237" s="759" t="s">
        <v>203</v>
      </c>
      <c r="S2237" s="759"/>
      <c r="T2237" s="759"/>
      <c r="U2237" s="759"/>
      <c r="V2237" s="759"/>
      <c r="W2237" s="759"/>
      <c r="X2237" s="759"/>
      <c r="Y2237" s="759"/>
      <c r="Z2237" s="759"/>
      <c r="AA2237" s="759"/>
      <c r="AB2237" s="759"/>
      <c r="AC2237" s="759"/>
      <c r="AD2237" s="759"/>
      <c r="AE2237" s="759"/>
      <c r="AF2237" s="759"/>
    </row>
    <row r="2238" spans="1:32" ht="21.9" customHeight="1">
      <c r="A2238" s="166" t="str">
        <f>IF(N2243="","",A2237+1)</f>
        <v/>
      </c>
      <c r="B2238" s="771" t="s">
        <v>204</v>
      </c>
      <c r="C2238" s="771"/>
      <c r="D2238" s="771"/>
      <c r="E2238" s="771"/>
      <c r="F2238" s="771"/>
      <c r="G2238" s="771"/>
      <c r="H2238" s="771"/>
      <c r="I2238" s="771"/>
      <c r="J2238" s="771"/>
      <c r="K2238" s="771"/>
      <c r="L2238" s="771"/>
      <c r="M2238" s="771"/>
      <c r="N2238" s="771"/>
      <c r="O2238" s="771"/>
      <c r="P2238" s="771"/>
      <c r="Q2238" s="770"/>
      <c r="R2238" s="771" t="s">
        <v>204</v>
      </c>
      <c r="S2238" s="771"/>
      <c r="T2238" s="771"/>
      <c r="U2238" s="771"/>
      <c r="V2238" s="771"/>
      <c r="W2238" s="771"/>
      <c r="X2238" s="771"/>
      <c r="Y2238" s="771"/>
      <c r="Z2238" s="771"/>
      <c r="AA2238" s="771"/>
      <c r="AB2238" s="771"/>
      <c r="AC2238" s="771"/>
      <c r="AD2238" s="771"/>
      <c r="AE2238" s="771"/>
      <c r="AF2238" s="771"/>
    </row>
    <row r="2239" spans="1:32" ht="21.9" customHeight="1">
      <c r="A2239" s="166" t="str">
        <f>IF(N2243="","",A2238+1)</f>
        <v/>
      </c>
      <c r="B2239" s="772" t="s">
        <v>168</v>
      </c>
      <c r="C2239" s="772"/>
      <c r="D2239" s="772"/>
      <c r="E2239" s="773" t="str">
        <f>IF(AND(N2243=""),"",'Result Sheet'!$F$2)</f>
        <v/>
      </c>
      <c r="F2239" s="773"/>
      <c r="G2239" s="773"/>
      <c r="H2239" s="773"/>
      <c r="I2239" s="773"/>
      <c r="J2239" s="773"/>
      <c r="K2239" s="773"/>
      <c r="L2239" s="773"/>
      <c r="M2239" s="773"/>
      <c r="N2239" s="773"/>
      <c r="O2239" s="773"/>
      <c r="P2239" s="773"/>
      <c r="Q2239" s="770"/>
      <c r="R2239" s="772" t="s">
        <v>168</v>
      </c>
      <c r="S2239" s="772"/>
      <c r="T2239" s="772"/>
      <c r="U2239" s="773" t="str">
        <f>IF(AND(AD2243=""),"",'Result Sheet'!$F$2)</f>
        <v/>
      </c>
      <c r="V2239" s="773"/>
      <c r="W2239" s="773"/>
      <c r="X2239" s="773"/>
      <c r="Y2239" s="773"/>
      <c r="Z2239" s="773"/>
      <c r="AA2239" s="773"/>
      <c r="AB2239" s="773"/>
      <c r="AC2239" s="773"/>
      <c r="AD2239" s="773"/>
      <c r="AE2239" s="773"/>
      <c r="AF2239" s="773"/>
    </row>
    <row r="2240" spans="1:32" ht="21.9" customHeight="1">
      <c r="A2240" s="166" t="str">
        <f>IF(N2243="","",A2239+1)</f>
        <v/>
      </c>
      <c r="B2240" s="164" t="s">
        <v>169</v>
      </c>
      <c r="C2240" s="748" t="str">
        <f>IFERROR(VLOOKUP(N2243,Marks,2,0),"")</f>
        <v/>
      </c>
      <c r="D2240" s="748"/>
      <c r="E2240" s="766" t="s">
        <v>212</v>
      </c>
      <c r="F2240" s="766"/>
      <c r="G2240" s="766"/>
      <c r="H2240" s="748" t="str">
        <f>IFERROR(VLOOKUP(N2243,Marks,3,0),"")</f>
        <v/>
      </c>
      <c r="I2240" s="748"/>
      <c r="J2240" s="749" t="s">
        <v>205</v>
      </c>
      <c r="K2240" s="749"/>
      <c r="L2240" s="749"/>
      <c r="M2240" s="749"/>
      <c r="N2240" s="750" t="str">
        <f>IF(AND(N2243=""),"",'Marks Entry 1st'!$I$2)</f>
        <v/>
      </c>
      <c r="O2240" s="750"/>
      <c r="P2240" s="750"/>
      <c r="Q2240" s="770"/>
      <c r="R2240" s="164" t="s">
        <v>169</v>
      </c>
      <c r="S2240" s="748" t="str">
        <f>IFERROR(VLOOKUP(AD2243,Marks,2,0),"")</f>
        <v/>
      </c>
      <c r="T2240" s="748"/>
      <c r="U2240" s="766" t="s">
        <v>212</v>
      </c>
      <c r="V2240" s="766"/>
      <c r="W2240" s="766"/>
      <c r="X2240" s="748" t="str">
        <f>IFERROR(VLOOKUP(AD2243,Marks,3,0),"")</f>
        <v/>
      </c>
      <c r="Y2240" s="748"/>
      <c r="Z2240" s="749" t="s">
        <v>205</v>
      </c>
      <c r="AA2240" s="749"/>
      <c r="AB2240" s="749"/>
      <c r="AC2240" s="749"/>
      <c r="AD2240" s="750" t="str">
        <f>IF(AND(AD2243=""),"",'Marks Entry 1st'!$I$2)</f>
        <v/>
      </c>
      <c r="AE2240" s="750"/>
      <c r="AF2240" s="750"/>
    </row>
    <row r="2241" spans="1:32" ht="21.9" customHeight="1">
      <c r="A2241" s="166" t="str">
        <f>IF(N2243="","",A2240+1)</f>
        <v/>
      </c>
      <c r="B2241" s="751" t="s">
        <v>206</v>
      </c>
      <c r="C2241" s="751"/>
      <c r="D2241" s="751"/>
      <c r="E2241" s="752" t="str">
        <f>IFERROR(VLOOKUP(N2243,Marks,6,0),"")</f>
        <v/>
      </c>
      <c r="F2241" s="752"/>
      <c r="G2241" s="752"/>
      <c r="H2241" s="752"/>
      <c r="I2241" s="752"/>
      <c r="J2241" s="753" t="s">
        <v>209</v>
      </c>
      <c r="K2241" s="753"/>
      <c r="L2241" s="753"/>
      <c r="M2241" s="753"/>
      <c r="N2241" s="754" t="str">
        <f>IFERROR(VLOOKUP(N2243,Marks,5,0),"")</f>
        <v/>
      </c>
      <c r="O2241" s="754"/>
      <c r="P2241" s="754"/>
      <c r="Q2241" s="770"/>
      <c r="R2241" s="751" t="s">
        <v>206</v>
      </c>
      <c r="S2241" s="751"/>
      <c r="T2241" s="751"/>
      <c r="U2241" s="752" t="str">
        <f>IFERROR(VLOOKUP(AD2243,Marks,6,0),"")</f>
        <v/>
      </c>
      <c r="V2241" s="752"/>
      <c r="W2241" s="752"/>
      <c r="X2241" s="752"/>
      <c r="Y2241" s="752"/>
      <c r="Z2241" s="753" t="s">
        <v>209</v>
      </c>
      <c r="AA2241" s="753"/>
      <c r="AB2241" s="753"/>
      <c r="AC2241" s="753"/>
      <c r="AD2241" s="754" t="str">
        <f>IFERROR(VLOOKUP(AD2243,Marks,5,0),"")</f>
        <v/>
      </c>
      <c r="AE2241" s="754"/>
      <c r="AF2241" s="754"/>
    </row>
    <row r="2242" spans="1:32" ht="21.9" customHeight="1">
      <c r="A2242" s="166" t="str">
        <f>IF(N2243="","",A2241+1)</f>
        <v/>
      </c>
      <c r="B2242" s="751" t="s">
        <v>207</v>
      </c>
      <c r="C2242" s="751"/>
      <c r="D2242" s="751"/>
      <c r="E2242" s="752" t="str">
        <f>IFERROR(VLOOKUP(N2243,Marks,7,0),"")</f>
        <v/>
      </c>
      <c r="F2242" s="752"/>
      <c r="G2242" s="752"/>
      <c r="H2242" s="752"/>
      <c r="I2242" s="752"/>
      <c r="J2242" s="753" t="s">
        <v>210</v>
      </c>
      <c r="K2242" s="753"/>
      <c r="L2242" s="753"/>
      <c r="M2242" s="753"/>
      <c r="N2242" s="767" t="str">
        <f>IFERROR(VLOOKUP(N2243,Marks,4,0),"")</f>
        <v/>
      </c>
      <c r="O2242" s="767"/>
      <c r="P2242" s="767"/>
      <c r="Q2242" s="770"/>
      <c r="R2242" s="751" t="s">
        <v>207</v>
      </c>
      <c r="S2242" s="751"/>
      <c r="T2242" s="751"/>
      <c r="U2242" s="752" t="str">
        <f>IFERROR(VLOOKUP(AD2243,Marks,7,0),"")</f>
        <v/>
      </c>
      <c r="V2242" s="752"/>
      <c r="W2242" s="752"/>
      <c r="X2242" s="752"/>
      <c r="Y2242" s="752"/>
      <c r="Z2242" s="753" t="s">
        <v>210</v>
      </c>
      <c r="AA2242" s="753"/>
      <c r="AB2242" s="753"/>
      <c r="AC2242" s="753"/>
      <c r="AD2242" s="767" t="str">
        <f>IFERROR(VLOOKUP(AD2243,Marks,4,0),"")</f>
        <v/>
      </c>
      <c r="AE2242" s="767"/>
      <c r="AF2242" s="767"/>
    </row>
    <row r="2243" spans="1:32" ht="21.9" customHeight="1">
      <c r="A2243" s="166" t="str">
        <f>IF(N2243="","",A2242+1)</f>
        <v/>
      </c>
      <c r="B2243" s="751" t="s">
        <v>208</v>
      </c>
      <c r="C2243" s="751"/>
      <c r="D2243" s="751"/>
      <c r="E2243" s="752" t="str">
        <f>IFERROR(VLOOKUP(N2243,Marks,8,0),"")</f>
        <v/>
      </c>
      <c r="F2243" s="752"/>
      <c r="G2243" s="752"/>
      <c r="H2243" s="752"/>
      <c r="I2243" s="752"/>
      <c r="J2243" s="753" t="s">
        <v>211</v>
      </c>
      <c r="K2243" s="753"/>
      <c r="L2243" s="753"/>
      <c r="M2243" s="753"/>
      <c r="N2243" s="760" t="str">
        <f>IF(AD2217="","",IF(AND(AD2217+1&gt;$AN$6),"",AD2217+1))</f>
        <v/>
      </c>
      <c r="O2243" s="760"/>
      <c r="P2243" s="760"/>
      <c r="Q2243" s="770"/>
      <c r="R2243" s="751" t="s">
        <v>208</v>
      </c>
      <c r="S2243" s="751"/>
      <c r="T2243" s="751"/>
      <c r="U2243" s="752" t="str">
        <f>IFERROR(VLOOKUP(AD2243,Marks,8,0),"")</f>
        <v/>
      </c>
      <c r="V2243" s="752"/>
      <c r="W2243" s="752"/>
      <c r="X2243" s="752"/>
      <c r="Y2243" s="752"/>
      <c r="Z2243" s="753" t="s">
        <v>211</v>
      </c>
      <c r="AA2243" s="753"/>
      <c r="AB2243" s="753"/>
      <c r="AC2243" s="753"/>
      <c r="AD2243" s="761" t="str">
        <f>IF(N2243="","",IF(AND(N2243+1&gt;$AN$6),"",N2243+1))</f>
        <v/>
      </c>
      <c r="AE2243" s="761"/>
      <c r="AF2243" s="761"/>
    </row>
    <row r="2244" spans="1:32" ht="9" customHeight="1">
      <c r="A2244" s="166" t="str">
        <f>IF(N2243="","",A2243+1)</f>
        <v/>
      </c>
      <c r="B2244" s="123"/>
      <c r="C2244" s="123"/>
      <c r="D2244" s="123"/>
      <c r="E2244" s="124"/>
      <c r="F2244" s="124"/>
      <c r="G2244" s="124"/>
      <c r="H2244" s="123"/>
      <c r="I2244" s="123"/>
      <c r="J2244" s="125"/>
      <c r="K2244" s="125"/>
      <c r="L2244" s="125"/>
      <c r="M2244" s="76"/>
      <c r="N2244" s="76"/>
      <c r="O2244" s="76"/>
      <c r="P2244" s="76"/>
      <c r="Q2244" s="770"/>
      <c r="R2244" s="123"/>
      <c r="S2244" s="123"/>
      <c r="T2244" s="123"/>
      <c r="U2244" s="124"/>
      <c r="V2244" s="124"/>
      <c r="W2244" s="124"/>
      <c r="X2244" s="123"/>
      <c r="Y2244" s="123"/>
      <c r="Z2244" s="125"/>
      <c r="AA2244" s="125"/>
      <c r="AB2244" s="125"/>
      <c r="AC2244" s="76"/>
      <c r="AD2244" s="76"/>
      <c r="AE2244" s="76"/>
      <c r="AF2244" s="76"/>
    </row>
    <row r="2245" spans="1:32" ht="21" customHeight="1">
      <c r="A2245" s="166" t="str">
        <f>IF(N2243="","",A2244+1)</f>
        <v/>
      </c>
      <c r="B2245" s="762" t="s">
        <v>213</v>
      </c>
      <c r="C2245" s="610" t="s">
        <v>214</v>
      </c>
      <c r="D2245" s="610"/>
      <c r="E2245" s="610"/>
      <c r="F2245" s="763" t="s">
        <v>13</v>
      </c>
      <c r="G2245" s="764"/>
      <c r="H2245" s="764"/>
      <c r="I2245" s="765"/>
      <c r="J2245" s="613" t="s">
        <v>184</v>
      </c>
      <c r="K2245" s="614" t="s">
        <v>167</v>
      </c>
      <c r="L2245" s="615"/>
      <c r="M2245" s="615"/>
      <c r="N2245" s="616"/>
      <c r="O2245" s="580" t="s">
        <v>185</v>
      </c>
      <c r="P2245" s="581" t="s">
        <v>186</v>
      </c>
      <c r="Q2245" s="770"/>
      <c r="R2245" s="762" t="s">
        <v>213</v>
      </c>
      <c r="S2245" s="610" t="s">
        <v>214</v>
      </c>
      <c r="T2245" s="610"/>
      <c r="U2245" s="610"/>
      <c r="V2245" s="763" t="s">
        <v>13</v>
      </c>
      <c r="W2245" s="764"/>
      <c r="X2245" s="764"/>
      <c r="Y2245" s="765"/>
      <c r="Z2245" s="613" t="s">
        <v>184</v>
      </c>
      <c r="AA2245" s="614" t="s">
        <v>167</v>
      </c>
      <c r="AB2245" s="615"/>
      <c r="AC2245" s="615"/>
      <c r="AD2245" s="616"/>
      <c r="AE2245" s="580" t="s">
        <v>185</v>
      </c>
      <c r="AF2245" s="581" t="s">
        <v>186</v>
      </c>
    </row>
    <row r="2246" spans="1:32" ht="90.75" customHeight="1">
      <c r="A2246" s="166" t="str">
        <f>IF(N2243="","",A2245+1)</f>
        <v/>
      </c>
      <c r="B2246" s="762"/>
      <c r="C2246" s="171" t="s">
        <v>11</v>
      </c>
      <c r="D2246" s="171" t="s">
        <v>180</v>
      </c>
      <c r="E2246" s="171" t="s">
        <v>108</v>
      </c>
      <c r="F2246" s="171" t="s">
        <v>182</v>
      </c>
      <c r="G2246" s="171" t="s">
        <v>183</v>
      </c>
      <c r="H2246" s="305" t="s">
        <v>10</v>
      </c>
      <c r="I2246" s="171" t="s">
        <v>108</v>
      </c>
      <c r="J2246" s="613"/>
      <c r="K2246" s="172" t="s">
        <v>182</v>
      </c>
      <c r="L2246" s="172" t="s">
        <v>183</v>
      </c>
      <c r="M2246" s="173" t="s">
        <v>10</v>
      </c>
      <c r="N2246" s="171" t="s">
        <v>108</v>
      </c>
      <c r="O2246" s="580"/>
      <c r="P2246" s="736"/>
      <c r="Q2246" s="770"/>
      <c r="R2246" s="762"/>
      <c r="S2246" s="171" t="s">
        <v>11</v>
      </c>
      <c r="T2246" s="171" t="s">
        <v>180</v>
      </c>
      <c r="U2246" s="171" t="s">
        <v>108</v>
      </c>
      <c r="V2246" s="171" t="s">
        <v>182</v>
      </c>
      <c r="W2246" s="171" t="s">
        <v>183</v>
      </c>
      <c r="X2246" s="305" t="s">
        <v>10</v>
      </c>
      <c r="Y2246" s="171" t="s">
        <v>108</v>
      </c>
      <c r="Z2246" s="613"/>
      <c r="AA2246" s="172" t="s">
        <v>182</v>
      </c>
      <c r="AB2246" s="172" t="s">
        <v>183</v>
      </c>
      <c r="AC2246" s="173" t="s">
        <v>10</v>
      </c>
      <c r="AD2246" s="171" t="s">
        <v>108</v>
      </c>
      <c r="AE2246" s="580"/>
      <c r="AF2246" s="736">
        <v>0</v>
      </c>
    </row>
    <row r="2247" spans="1:32" ht="18.75" customHeight="1">
      <c r="A2247" s="166" t="str">
        <f>IF(N2243="","",A2246+1)</f>
        <v/>
      </c>
      <c r="B2247" s="762"/>
      <c r="C2247" s="390">
        <v>20</v>
      </c>
      <c r="D2247" s="390">
        <v>20</v>
      </c>
      <c r="E2247" s="116">
        <v>40</v>
      </c>
      <c r="F2247" s="390">
        <v>30</v>
      </c>
      <c r="G2247" s="390">
        <v>18</v>
      </c>
      <c r="H2247" s="390">
        <v>12</v>
      </c>
      <c r="I2247" s="116">
        <v>60</v>
      </c>
      <c r="J2247" s="118">
        <v>100</v>
      </c>
      <c r="K2247" s="390">
        <v>50</v>
      </c>
      <c r="L2247" s="390">
        <v>30</v>
      </c>
      <c r="M2247" s="390">
        <v>20</v>
      </c>
      <c r="N2247" s="116">
        <v>100</v>
      </c>
      <c r="O2247" s="118">
        <v>200</v>
      </c>
      <c r="P2247" s="775" t="str">
        <f>IF(AND(N2243="",C2240="",E2241="",N2241=""),"",IF(OR(C2240=1,C2240=2),600,800))</f>
        <v/>
      </c>
      <c r="Q2247" s="770"/>
      <c r="R2247" s="762"/>
      <c r="S2247" s="390">
        <v>20</v>
      </c>
      <c r="T2247" s="390">
        <v>20</v>
      </c>
      <c r="U2247" s="116">
        <v>40</v>
      </c>
      <c r="V2247" s="390">
        <v>30</v>
      </c>
      <c r="W2247" s="390">
        <v>18</v>
      </c>
      <c r="X2247" s="390">
        <v>12</v>
      </c>
      <c r="Y2247" s="116">
        <v>60</v>
      </c>
      <c r="Z2247" s="118">
        <v>100</v>
      </c>
      <c r="AA2247" s="390">
        <v>50</v>
      </c>
      <c r="AB2247" s="390">
        <v>30</v>
      </c>
      <c r="AC2247" s="390">
        <v>20</v>
      </c>
      <c r="AD2247" s="116">
        <v>100</v>
      </c>
      <c r="AE2247" s="118">
        <v>200</v>
      </c>
      <c r="AF2247" s="775" t="str">
        <f>IF(AND(AD2243="",S2240="",U2241="",AD2241=""),"",IF(OR(S2240=1,S2240=2),600,800))</f>
        <v/>
      </c>
    </row>
    <row r="2248" spans="1:32" ht="21" customHeight="1">
      <c r="A2248" s="166" t="str">
        <f>IF(N2243="","",A2247+1)</f>
        <v/>
      </c>
      <c r="B2248" s="122" t="str">
        <f>'Result Sheet'!$L$4</f>
        <v xml:space="preserve">हिन्दी </v>
      </c>
      <c r="C2248" s="391" t="str">
        <f>IFERROR(VLOOKUP(N2243,Marks,11,0),"")</f>
        <v/>
      </c>
      <c r="D2248" s="391" t="str">
        <f>IFERROR(VLOOKUP(N2243,Marks,12,0),"")</f>
        <v/>
      </c>
      <c r="E2248" s="117" t="str">
        <f>IFERROR(VLOOKUP(N2243,Marks,13,0),"")</f>
        <v/>
      </c>
      <c r="F2248" s="391" t="str">
        <f>IFERROR(VLOOKUP(N2243,Marks,14,0),"")</f>
        <v/>
      </c>
      <c r="G2248" s="391" t="str">
        <f>IFERROR(VLOOKUP(N2243,Marks,15,0),"")</f>
        <v/>
      </c>
      <c r="H2248" s="391" t="str">
        <f>IFERROR(VLOOKUP(N2243,Marks,16,0),"")</f>
        <v/>
      </c>
      <c r="I2248" s="117" t="str">
        <f>IFERROR(VLOOKUP(N2243,Marks,17,0),"")</f>
        <v/>
      </c>
      <c r="J2248" s="119">
        <f>IFERROR(VLOOKUP(N2243,Marks,18,0),"")</f>
        <v>0</v>
      </c>
      <c r="K2248" s="391" t="str">
        <f>IFERROR(VLOOKUP(N2243,Marks,19,0),"")</f>
        <v/>
      </c>
      <c r="L2248" s="391" t="str">
        <f>IFERROR(VLOOKUP(N2243,Marks,20,0),"")</f>
        <v/>
      </c>
      <c r="M2248" s="391" t="str">
        <f>IFERROR(VLOOKUP(N2243,Marks,21,0),"")</f>
        <v/>
      </c>
      <c r="N2248" s="117" t="str">
        <f>IFERROR(VLOOKUP(N2243,Marks,22,0),"")</f>
        <v/>
      </c>
      <c r="O2248" s="119" t="str">
        <f>IFERROR(VLOOKUP(N2243,Marks,23,0),"")</f>
        <v/>
      </c>
      <c r="P2248" s="323" t="str">
        <f>IFERROR(VLOOKUP(N2243,Marks,29,0),"")</f>
        <v/>
      </c>
      <c r="Q2248" s="770"/>
      <c r="R2248" s="122" t="str">
        <f>'Result Sheet'!$L$4</f>
        <v xml:space="preserve">हिन्दी </v>
      </c>
      <c r="S2248" s="391" t="str">
        <f>IFERROR(VLOOKUP(AD2243,Marks,11,0),"")</f>
        <v/>
      </c>
      <c r="T2248" s="391" t="str">
        <f>IFERROR(VLOOKUP(AD2243,Marks,12,0),"")</f>
        <v/>
      </c>
      <c r="U2248" s="117" t="str">
        <f>IFERROR(VLOOKUP(AD2243,Marks,13,0),"")</f>
        <v/>
      </c>
      <c r="V2248" s="391" t="str">
        <f>IFERROR(VLOOKUP(AD2243,Marks,14,0),"")</f>
        <v/>
      </c>
      <c r="W2248" s="391" t="str">
        <f>IFERROR(VLOOKUP(AD2243,Marks,15,0),"")</f>
        <v/>
      </c>
      <c r="X2248" s="391" t="str">
        <f>IFERROR(VLOOKUP(AD2243,Marks,16,0),"")</f>
        <v/>
      </c>
      <c r="Y2248" s="117" t="str">
        <f>IFERROR(VLOOKUP(AD2243,Marks,17,0),"")</f>
        <v/>
      </c>
      <c r="Z2248" s="119">
        <f>IFERROR(VLOOKUP(AD2243,Marks,18,0),"")</f>
        <v>0</v>
      </c>
      <c r="AA2248" s="391" t="str">
        <f>IFERROR(VLOOKUP(AD2243,Marks,19,0),"")</f>
        <v/>
      </c>
      <c r="AB2248" s="391" t="str">
        <f>IFERROR(VLOOKUP(AD2243,Marks,20,0),"")</f>
        <v/>
      </c>
      <c r="AC2248" s="391" t="str">
        <f>IFERROR(VLOOKUP(AD2243,Marks,21,0),"")</f>
        <v/>
      </c>
      <c r="AD2248" s="117" t="str">
        <f>IFERROR(VLOOKUP(AD2243,Marks,22,0),"")</f>
        <v/>
      </c>
      <c r="AE2248" s="119" t="str">
        <f>IFERROR(VLOOKUP(AD2243,Marks,23,0),"")</f>
        <v/>
      </c>
      <c r="AF2248" s="323" t="str">
        <f>IFERROR(VLOOKUP(AD2243,Marks,29,0),"")</f>
        <v/>
      </c>
    </row>
    <row r="2249" spans="1:32" ht="21" customHeight="1">
      <c r="A2249" s="166" t="str">
        <f>IF(N2243="","",A2248+1)</f>
        <v/>
      </c>
      <c r="B2249" s="122" t="str">
        <f>'Result Sheet'!$AE$4</f>
        <v xml:space="preserve">अंग्रेजी </v>
      </c>
      <c r="C2249" s="391" t="str">
        <f>IFERROR(VLOOKUP(N2243,Marks,30,0),"")</f>
        <v/>
      </c>
      <c r="D2249" s="391" t="str">
        <f>IFERROR(VLOOKUP(N2243,Marks,31,0),"")</f>
        <v/>
      </c>
      <c r="E2249" s="117" t="str">
        <f>IFERROR(VLOOKUP(N2243,Marks,32,0),"")</f>
        <v/>
      </c>
      <c r="F2249" s="391" t="str">
        <f>IFERROR(VLOOKUP(N2243,Marks,33,0),"")</f>
        <v/>
      </c>
      <c r="G2249" s="391" t="str">
        <f>IFERROR(VLOOKUP(N2243,Marks,34,0),"")</f>
        <v/>
      </c>
      <c r="H2249" s="391" t="str">
        <f>IFERROR(VLOOKUP(N2243,Marks,35,0),"")</f>
        <v/>
      </c>
      <c r="I2249" s="117" t="str">
        <f>IFERROR(VLOOKUP(N2243,Marks,36,0),"")</f>
        <v/>
      </c>
      <c r="J2249" s="119">
        <f>IFERROR(VLOOKUP(N2243,Marks,37,0),"")</f>
        <v>0</v>
      </c>
      <c r="K2249" s="391" t="str">
        <f>IFERROR(VLOOKUP(N2243,Marks,38,0),"")</f>
        <v/>
      </c>
      <c r="L2249" s="391" t="str">
        <f>IFERROR(VLOOKUP(N2243,Marks,39,0),"")</f>
        <v/>
      </c>
      <c r="M2249" s="391" t="str">
        <f>IFERROR(VLOOKUP(N2243,Marks,40,0),"")</f>
        <v/>
      </c>
      <c r="N2249" s="117" t="str">
        <f>IFERROR(VLOOKUP(N2243,Marks,41,0),"")</f>
        <v/>
      </c>
      <c r="O2249" s="119" t="str">
        <f>IFERROR(VLOOKUP(N2243,Marks,42,0),"")</f>
        <v/>
      </c>
      <c r="P2249" s="323" t="str">
        <f>IFERROR(VLOOKUP(N2243,Marks,48,0),"")</f>
        <v/>
      </c>
      <c r="Q2249" s="770"/>
      <c r="R2249" s="122" t="str">
        <f>'Result Sheet'!$AE$4</f>
        <v xml:space="preserve">अंग्रेजी </v>
      </c>
      <c r="S2249" s="391" t="str">
        <f>IFERROR(VLOOKUP(AD2243,Marks,30,0),"")</f>
        <v/>
      </c>
      <c r="T2249" s="391" t="str">
        <f>IFERROR(VLOOKUP(AD2243,Marks,31,0),"")</f>
        <v/>
      </c>
      <c r="U2249" s="117" t="str">
        <f>IFERROR(VLOOKUP(AD2243,Marks,32,0),"")</f>
        <v/>
      </c>
      <c r="V2249" s="391" t="str">
        <f>IFERROR(VLOOKUP(AD2243,Marks,33,0),"")</f>
        <v/>
      </c>
      <c r="W2249" s="391" t="str">
        <f>IFERROR(VLOOKUP(AD2243,Marks,34,0),"")</f>
        <v/>
      </c>
      <c r="X2249" s="391" t="str">
        <f>IFERROR(VLOOKUP(AD2243,Marks,35,0),"")</f>
        <v/>
      </c>
      <c r="Y2249" s="117" t="str">
        <f>IFERROR(VLOOKUP(AD2243,Marks,36,0),"")</f>
        <v/>
      </c>
      <c r="Z2249" s="119">
        <f>IFERROR(VLOOKUP(AD2243,Marks,37,0),"")</f>
        <v>0</v>
      </c>
      <c r="AA2249" s="391" t="str">
        <f>IFERROR(VLOOKUP(AD2243,Marks,38,0),"")</f>
        <v/>
      </c>
      <c r="AB2249" s="391" t="str">
        <f>IFERROR(VLOOKUP(AD2243,Marks,39,0),"")</f>
        <v/>
      </c>
      <c r="AC2249" s="391" t="str">
        <f>IFERROR(VLOOKUP(AD2243,Marks,40,0),"")</f>
        <v/>
      </c>
      <c r="AD2249" s="117" t="str">
        <f>IFERROR(VLOOKUP(AD2243,Marks,41,0),"")</f>
        <v/>
      </c>
      <c r="AE2249" s="119" t="str">
        <f>IFERROR(VLOOKUP(AD2243,Marks,42,0),"")</f>
        <v/>
      </c>
      <c r="AF2249" s="323" t="str">
        <f>IFERROR(VLOOKUP(AD2243,Marks,48,0),"")</f>
        <v/>
      </c>
    </row>
    <row r="2250" spans="1:32" ht="21" customHeight="1">
      <c r="A2250" s="166" t="str">
        <f>IF(N2243="","",A2249+1)</f>
        <v/>
      </c>
      <c r="B2250" s="122" t="str">
        <f>'Result Sheet'!$AX$4</f>
        <v xml:space="preserve">गणित </v>
      </c>
      <c r="C2250" s="391" t="str">
        <f>IFERROR(VLOOKUP(N2243,Marks,49,0),"")</f>
        <v/>
      </c>
      <c r="D2250" s="391" t="str">
        <f>IFERROR(VLOOKUP(N2243,Marks,50,0),"")</f>
        <v/>
      </c>
      <c r="E2250" s="117" t="str">
        <f>IFERROR(VLOOKUP(N2243,Marks,51,0),"")</f>
        <v/>
      </c>
      <c r="F2250" s="391" t="str">
        <f>IFERROR(VLOOKUP(N2243,Marks,52,0),"")</f>
        <v/>
      </c>
      <c r="G2250" s="391" t="str">
        <f>IFERROR(VLOOKUP(N2243,Marks,53,0),"")</f>
        <v/>
      </c>
      <c r="H2250" s="391" t="str">
        <f>IFERROR(VLOOKUP(N2243,Marks,54,0),"")</f>
        <v/>
      </c>
      <c r="I2250" s="117" t="str">
        <f>IFERROR(VLOOKUP(N2243,Marks,55,0),"")</f>
        <v/>
      </c>
      <c r="J2250" s="119">
        <f>IFERROR(VLOOKUP(N2243,Marks,56,0),"")</f>
        <v>0</v>
      </c>
      <c r="K2250" s="391" t="str">
        <f>IFERROR(VLOOKUP(N2243,Marks,57,0),"")</f>
        <v/>
      </c>
      <c r="L2250" s="391" t="str">
        <f>IFERROR(VLOOKUP(N2243,Marks,58,0),"")</f>
        <v/>
      </c>
      <c r="M2250" s="391" t="str">
        <f>IFERROR(VLOOKUP(N2243,Marks,59,0),"")</f>
        <v/>
      </c>
      <c r="N2250" s="117" t="str">
        <f>IFERROR(VLOOKUP(N2243,Marks,60,0),"")</f>
        <v/>
      </c>
      <c r="O2250" s="119" t="str">
        <f>IFERROR(VLOOKUP(N2243,Marks,61,0),"")</f>
        <v/>
      </c>
      <c r="P2250" s="323" t="str">
        <f>IFERROR(VLOOKUP(N2243,Marks,67,0),"")</f>
        <v/>
      </c>
      <c r="Q2250" s="770"/>
      <c r="R2250" s="122" t="str">
        <f>'Result Sheet'!$AX$4</f>
        <v xml:space="preserve">गणित </v>
      </c>
      <c r="S2250" s="391" t="str">
        <f>IFERROR(VLOOKUP(AD2243,Marks,49,0),"")</f>
        <v/>
      </c>
      <c r="T2250" s="391" t="str">
        <f>IFERROR(VLOOKUP(AD2243,Marks,50,0),"")</f>
        <v/>
      </c>
      <c r="U2250" s="117" t="str">
        <f>IFERROR(VLOOKUP(AD2243,Marks,51,0),"")</f>
        <v/>
      </c>
      <c r="V2250" s="391" t="str">
        <f>IFERROR(VLOOKUP(AD2243,Marks,52,0),"")</f>
        <v/>
      </c>
      <c r="W2250" s="391" t="str">
        <f>IFERROR(VLOOKUP(AD2243,Marks,53,0),"")</f>
        <v/>
      </c>
      <c r="X2250" s="391" t="str">
        <f>IFERROR(VLOOKUP(AD2243,Marks,54,0),"")</f>
        <v/>
      </c>
      <c r="Y2250" s="117" t="str">
        <f>IFERROR(VLOOKUP(AD2243,Marks,55,0),"")</f>
        <v/>
      </c>
      <c r="Z2250" s="119">
        <f>IFERROR(VLOOKUP(AD2243,Marks,56,0),"")</f>
        <v>0</v>
      </c>
      <c r="AA2250" s="391" t="str">
        <f>IFERROR(VLOOKUP(AD2243,Marks,57,0),"")</f>
        <v/>
      </c>
      <c r="AB2250" s="391" t="str">
        <f>IFERROR(VLOOKUP(AD2243,Marks,58,0),"")</f>
        <v/>
      </c>
      <c r="AC2250" s="391" t="str">
        <f>IFERROR(VLOOKUP(AD2243,Marks,59,0),"")</f>
        <v/>
      </c>
      <c r="AD2250" s="117" t="str">
        <f>IFERROR(VLOOKUP(AD2243,Marks,60,0),"")</f>
        <v/>
      </c>
      <c r="AE2250" s="119" t="str">
        <f>IFERROR(VLOOKUP(AD2243,Marks,61,0),"")</f>
        <v/>
      </c>
      <c r="AF2250" s="323" t="str">
        <f>IFERROR(VLOOKUP(AD2243,Marks,67,0),"")</f>
        <v/>
      </c>
    </row>
    <row r="2251" spans="1:32" ht="21" customHeight="1">
      <c r="A2251" s="166" t="str">
        <f>IF(N2243="","",A2250+1)</f>
        <v/>
      </c>
      <c r="B2251" s="122" t="str">
        <f>'Result Sheet'!$BQ$4</f>
        <v xml:space="preserve">पर्यावरण अध्ययन </v>
      </c>
      <c r="C2251" s="391" t="str">
        <f>IFERROR(VLOOKUP(N2243,Marks,68,0),"")</f>
        <v/>
      </c>
      <c r="D2251" s="391" t="str">
        <f>IFERROR(VLOOKUP(N2243,Marks,69,0),"")</f>
        <v/>
      </c>
      <c r="E2251" s="117" t="str">
        <f>IFERROR(VLOOKUP(N2243,Marks,70,0),"")</f>
        <v/>
      </c>
      <c r="F2251" s="391" t="str">
        <f>IFERROR(VLOOKUP(N2243,Marks,71,0),"")</f>
        <v/>
      </c>
      <c r="G2251" s="391" t="str">
        <f>IFERROR(VLOOKUP(N2243,Marks,72,0),"")</f>
        <v/>
      </c>
      <c r="H2251" s="391" t="str">
        <f>IFERROR(VLOOKUP(N2243,Marks,73,0),"")</f>
        <v/>
      </c>
      <c r="I2251" s="117" t="str">
        <f>IFERROR(VLOOKUP(N2243,Marks,74,0),"")</f>
        <v/>
      </c>
      <c r="J2251" s="119">
        <f>IFERROR(VLOOKUP(N2243,Marks,75,0),"")</f>
        <v>0</v>
      </c>
      <c r="K2251" s="391" t="str">
        <f>IFERROR(VLOOKUP(N2243,Marks,76,0),"")</f>
        <v/>
      </c>
      <c r="L2251" s="391" t="str">
        <f>IFERROR(VLOOKUP(N2243,Marks,77,0),"")</f>
        <v/>
      </c>
      <c r="M2251" s="391" t="str">
        <f>IFERROR(VLOOKUP(N2243,Marks,78,0),"")</f>
        <v/>
      </c>
      <c r="N2251" s="117" t="str">
        <f>IFERROR(VLOOKUP(N2243,Marks,79,0),"")</f>
        <v/>
      </c>
      <c r="O2251" s="119" t="str">
        <f>IFERROR(VLOOKUP(N2243,Marks,80,0),"")</f>
        <v/>
      </c>
      <c r="P2251" s="323" t="str">
        <f>IFERROR(VLOOKUP(N2243,Marks,86,0),"")</f>
        <v/>
      </c>
      <c r="Q2251" s="770"/>
      <c r="R2251" s="122" t="str">
        <f>'Result Sheet'!$BQ$4</f>
        <v xml:space="preserve">पर्यावरण अध्ययन </v>
      </c>
      <c r="S2251" s="391" t="str">
        <f>IFERROR(VLOOKUP(AD2243,Marks,68,0),"")</f>
        <v/>
      </c>
      <c r="T2251" s="391" t="str">
        <f>IFERROR(VLOOKUP(AD2243,Marks,69,0),"")</f>
        <v/>
      </c>
      <c r="U2251" s="117" t="str">
        <f>IFERROR(VLOOKUP(AD2243,Marks,70,0),"")</f>
        <v/>
      </c>
      <c r="V2251" s="391" t="str">
        <f>IFERROR(VLOOKUP(AD2243,Marks,71,0),"")</f>
        <v/>
      </c>
      <c r="W2251" s="391" t="str">
        <f>IFERROR(VLOOKUP(AD2243,Marks,72,0),"")</f>
        <v/>
      </c>
      <c r="X2251" s="391" t="str">
        <f>IFERROR(VLOOKUP(AD2243,Marks,73,0),"")</f>
        <v/>
      </c>
      <c r="Y2251" s="117" t="str">
        <f>IFERROR(VLOOKUP(AD2243,Marks,74,0),"")</f>
        <v/>
      </c>
      <c r="Z2251" s="119">
        <f>IFERROR(VLOOKUP(AD2243,Marks,75,0),"")</f>
        <v>0</v>
      </c>
      <c r="AA2251" s="391" t="str">
        <f>IFERROR(VLOOKUP(AD2243,Marks,76,0),"")</f>
        <v/>
      </c>
      <c r="AB2251" s="391" t="str">
        <f>IFERROR(VLOOKUP(AD2243,Marks,77,0),"")</f>
        <v/>
      </c>
      <c r="AC2251" s="391" t="str">
        <f>IFERROR(VLOOKUP(AD2243,Marks,78,0),"")</f>
        <v/>
      </c>
      <c r="AD2251" s="117" t="str">
        <f>IFERROR(VLOOKUP(AD2243,Marks,79,0),"")</f>
        <v/>
      </c>
      <c r="AE2251" s="119" t="str">
        <f>IFERROR(VLOOKUP(AD2243,Marks,80,0),"")</f>
        <v/>
      </c>
      <c r="AF2251" s="323" t="str">
        <f>IFERROR(VLOOKUP(AD2243,Marks,86,0),"")</f>
        <v/>
      </c>
    </row>
    <row r="2252" spans="1:32" ht="25.5" customHeight="1">
      <c r="A2252" s="166" t="str">
        <f>IF(N2243="","",A2251+1)</f>
        <v/>
      </c>
      <c r="B2252" s="392" t="s">
        <v>215</v>
      </c>
      <c r="C2252" s="120" t="str">
        <f>IF(AND(C2248="",C2249="",C2250="",C2251=""),"",IF(OR(C2240=1,C2240=2),SUM(C2248:C2250),SUM(C2248:C2251)))</f>
        <v/>
      </c>
      <c r="D2252" s="120" t="str">
        <f>IF(AND(D2248="",D2249="",D2250="",D2251=""),"",IF(OR(C2240=1,C2240=2),SUM(D2248:D2250),SUM(D2248:D2251)))</f>
        <v/>
      </c>
      <c r="E2252" s="120" t="str">
        <f>IF(AND(E2248="",E2249="",E2250="",E2251=""),"",IF(OR(C2240=1,C2240=2),SUM(E2248:E2250),SUM(E2248:E2251)))</f>
        <v/>
      </c>
      <c r="F2252" s="120" t="str">
        <f>IF(AND(F2248="",F2249="",F2250="",F2251=""),"",IF(OR(C2240=1,C2240=2),SUM(F2248:F2250),SUM(F2248:F2251)))</f>
        <v/>
      </c>
      <c r="G2252" s="120" t="str">
        <f>IF(AND(G2248="",G2249="",G2250="",G2251=""),"",IF(OR(C2240=1,C2240=2),SUM(G2248:G2250),SUM(G2248:G2251)))</f>
        <v/>
      </c>
      <c r="H2252" s="120" t="str">
        <f>IF(AND(H2248="",H2249="",H2250="",H2251=""),"",IF(OR(C2240=1,C2240=2),SUM(H2248:H2250),SUM(H2248:H2251)))</f>
        <v/>
      </c>
      <c r="I2252" s="120" t="str">
        <f>IF(AND(I2248="",I2249="",I2250="",I2251=""),"",IF(OR(C2240=1,C2240=2),SUM(I2248:I2250),SUM(I2248:I2251)))</f>
        <v/>
      </c>
      <c r="J2252" s="120">
        <f>IF(AND(J2248="",J2249="",J2250="",J2251=""),"",IF(OR(C2240=1,C2240=2),SUM(J2248:J2250),SUM(J2248:J2251)))</f>
        <v>0</v>
      </c>
      <c r="K2252" s="120" t="str">
        <f>IF(AND(K2248="",K2249="",K2250="",K2251=""),"",IF(OR(C2240=1,C2240=2),SUM(K2248:K2250),SUM(K2248:K2251)))</f>
        <v/>
      </c>
      <c r="L2252" s="120" t="str">
        <f>IF(AND(L2248="",L2249="",L2250="",L2251=""),"",IF(OR(C2240=1,C2240=2),SUM(L2248:L2250),SUM(L2248:L2251)))</f>
        <v/>
      </c>
      <c r="M2252" s="120" t="str">
        <f>IF(AND(M2248="",M2249="",M2250="",M2251=""),"",IF(OR(C2240=1,C2240=2),SUM(M2248:M2250),SUM(M2248:M2251)))</f>
        <v/>
      </c>
      <c r="N2252" s="120" t="str">
        <f>IF(AND(N2248="",N2249="",N2250="",N2251=""),"",IF(OR(C2240=1,C2240=2),SUM(N2248:N2250),SUM(N2248:N2251)))</f>
        <v/>
      </c>
      <c r="O2252" s="120" t="str">
        <f>IF(AND(O2248="",O2249="",O2250="",O2251=""),"",IF(OR(C2240=1,C2240=2),SUM(O2248:O2250),SUM(O2248:O2251)))</f>
        <v/>
      </c>
      <c r="P2252" s="326" t="str">
        <f>IF(OR(N2243="",E2241="",O2252=""),"",IF(O2252&gt;=81%*P2247,"A",IF(O2252&gt;=61%*P2247,"B",IF(O2252&gt;=41%*P2247,"C",IF(O2252&gt;=21%*P2247,"D","E")))))</f>
        <v/>
      </c>
      <c r="Q2252" s="770"/>
      <c r="R2252" s="392" t="s">
        <v>215</v>
      </c>
      <c r="S2252" s="120" t="str">
        <f>IF(AND(S2248="",S2249="",S2250="",S2251=""),"",IF(OR(S2240=1,S2240=2),SUM(S2248:S2250),SUM(S2248:S2251)))</f>
        <v/>
      </c>
      <c r="T2252" s="120" t="str">
        <f>IF(AND(T2248="",T2249="",T2250="",T2251=""),"",IF(OR(S2240=1,S2240=2),SUM(T2248:T2250),SUM(T2248:T2251)))</f>
        <v/>
      </c>
      <c r="U2252" s="120" t="str">
        <f>IF(AND(U2248="",U2249="",U2250="",U2251=""),"",IF(OR(S2240=1,S2240=2),SUM(U2248:U2250),SUM(U2248:U2251)))</f>
        <v/>
      </c>
      <c r="V2252" s="120" t="str">
        <f>IF(AND(V2248="",V2249="",V2250="",V2251=""),"",IF(OR(S2240=1,S2240=2),SUM(V2248:V2250),SUM(V2248:V2251)))</f>
        <v/>
      </c>
      <c r="W2252" s="120" t="str">
        <f>IF(AND(W2248="",W2249="",W2250="",W2251=""),"",IF(OR(S2240=1,S2240=2),SUM(W2248:W2250),SUM(W2248:W2251)))</f>
        <v/>
      </c>
      <c r="X2252" s="120" t="str">
        <f>IF(AND(X2248="",X2249="",X2250="",X2251=""),"",IF(OR(S2240=1,S2240=2),SUM(X2248:X2250),SUM(X2248:X2251)))</f>
        <v/>
      </c>
      <c r="Y2252" s="120" t="str">
        <f>IF(AND(Y2248="",Y2249="",Y2250="",Y2251=""),"",IF(OR(S2240=1,S2240=2),SUM(Y2248:Y2250),SUM(Y2248:Y2251)))</f>
        <v/>
      </c>
      <c r="Z2252" s="120">
        <f>IF(AND(Z2248="",Z2249="",Z2250="",Z2251=""),"",IF(OR(S2240=1,S2240=2),SUM(Z2248:Z2250),SUM(Z2248:Z2251)))</f>
        <v>0</v>
      </c>
      <c r="AA2252" s="120" t="str">
        <f>IF(AND(AA2248="",AA2249="",AA2250="",AA2251=""),"",IF(OR(S2240=1,S2240=2),SUM(AA2248:AA2250),SUM(AA2248:AA2251)))</f>
        <v/>
      </c>
      <c r="AB2252" s="120" t="str">
        <f>IF(AND(AB2248="",AB2249="",AB2250="",AB2251=""),"",IF(OR(S2240=1,S2240=2),SUM(AB2248:AB2250),SUM(AB2248:AB2251)))</f>
        <v/>
      </c>
      <c r="AC2252" s="120" t="str">
        <f>IF(AND(AC2248="",AC2249="",AC2250="",AC2251=""),"",IF(OR(S2240=1,S2240=2),SUM(AC2248:AC2250),SUM(AC2248:AC2251)))</f>
        <v/>
      </c>
      <c r="AD2252" s="120" t="str">
        <f>IF(AND(AD2248="",AD2249="",AD2250="",AD2251=""),"",IF(OR(S2240=1,S2240=2),SUM(AD2248:AD2250),SUM(AD2248:AD2251)))</f>
        <v/>
      </c>
      <c r="AE2252" s="120" t="str">
        <f>IF(AND(AE2248="",AE2249="",AE2250="",AE2251=""),"",IF(OR(S2240=1,S2240=2),SUM(AE2248:AE2250),SUM(AE2248:AE2251)))</f>
        <v/>
      </c>
      <c r="AF2252" s="326" t="str">
        <f>IF(OR(AD2243="",U2241="",AE2252=""),"",IF(AE2252&gt;=81%*AF2247,"A",IF(AE2252&gt;=61%*AF2247,"B",IF(AE2252&gt;=41%*AF2247,"C",IF(AE2252&gt;=21%*AF2247,"D","E")))))</f>
        <v/>
      </c>
    </row>
    <row r="2253" spans="1:32" ht="9" customHeight="1">
      <c r="A2253" s="166" t="str">
        <f>IF(N2243="","",A2252+1)</f>
        <v/>
      </c>
      <c r="B2253" s="737"/>
      <c r="C2253" s="737"/>
      <c r="D2253" s="737"/>
      <c r="E2253" s="737"/>
      <c r="F2253" s="737"/>
      <c r="G2253" s="737"/>
      <c r="H2253" s="737"/>
      <c r="I2253" s="737"/>
      <c r="J2253" s="737"/>
      <c r="K2253" s="737"/>
      <c r="L2253" s="737"/>
      <c r="M2253" s="737"/>
      <c r="N2253" s="737"/>
      <c r="O2253" s="737"/>
      <c r="P2253" s="737"/>
      <c r="Q2253" s="770"/>
      <c r="R2253" s="737"/>
      <c r="S2253" s="737"/>
      <c r="T2253" s="737"/>
      <c r="U2253" s="737"/>
      <c r="V2253" s="737"/>
      <c r="W2253" s="737"/>
      <c r="X2253" s="737"/>
      <c r="Y2253" s="737"/>
      <c r="Z2253" s="737"/>
      <c r="AA2253" s="737"/>
      <c r="AB2253" s="737"/>
      <c r="AC2253" s="737"/>
      <c r="AD2253" s="737"/>
      <c r="AE2253" s="737"/>
      <c r="AF2253" s="737"/>
    </row>
    <row r="2254" spans="1:32" ht="22.5" customHeight="1">
      <c r="A2254" s="166" t="str">
        <f>IF(N2243="","",A2253+1)</f>
        <v/>
      </c>
      <c r="B2254" s="738" t="s">
        <v>213</v>
      </c>
      <c r="C2254" s="738"/>
      <c r="D2254" s="739" t="s">
        <v>229</v>
      </c>
      <c r="E2254" s="740"/>
      <c r="F2254" s="393" t="s">
        <v>186</v>
      </c>
      <c r="G2254" s="738" t="s">
        <v>213</v>
      </c>
      <c r="H2254" s="738"/>
      <c r="I2254" s="739" t="s">
        <v>229</v>
      </c>
      <c r="J2254" s="740"/>
      <c r="K2254" s="393" t="s">
        <v>186</v>
      </c>
      <c r="L2254" s="738" t="s">
        <v>213</v>
      </c>
      <c r="M2254" s="738"/>
      <c r="N2254" s="739" t="s">
        <v>229</v>
      </c>
      <c r="O2254" s="740"/>
      <c r="P2254" s="393" t="s">
        <v>186</v>
      </c>
      <c r="Q2254" s="770"/>
      <c r="R2254" s="738" t="s">
        <v>213</v>
      </c>
      <c r="S2254" s="738"/>
      <c r="T2254" s="739" t="s">
        <v>229</v>
      </c>
      <c r="U2254" s="740"/>
      <c r="V2254" s="393" t="s">
        <v>186</v>
      </c>
      <c r="W2254" s="738" t="s">
        <v>213</v>
      </c>
      <c r="X2254" s="738"/>
      <c r="Y2254" s="739" t="s">
        <v>229</v>
      </c>
      <c r="Z2254" s="740"/>
      <c r="AA2254" s="393" t="s">
        <v>186</v>
      </c>
      <c r="AB2254" s="738" t="s">
        <v>213</v>
      </c>
      <c r="AC2254" s="738"/>
      <c r="AD2254" s="739" t="s">
        <v>229</v>
      </c>
      <c r="AE2254" s="740"/>
      <c r="AF2254" s="393" t="s">
        <v>186</v>
      </c>
    </row>
    <row r="2255" spans="1:32" ht="21.75" customHeight="1">
      <c r="A2255" s="166" t="str">
        <f>IF(N2243="","",A2254+1)</f>
        <v/>
      </c>
      <c r="B2255" s="741" t="s">
        <v>221</v>
      </c>
      <c r="C2255" s="742"/>
      <c r="D2255" s="742"/>
      <c r="E2255" s="119" t="str">
        <f>IFERROR(VLOOKUP(N2243,Marks,90,0),"")</f>
        <v/>
      </c>
      <c r="F2255" s="130" t="str">
        <f>IFERROR(VLOOKUP(N2243,Marks,94,0),"")</f>
        <v/>
      </c>
      <c r="G2255" s="741" t="s">
        <v>192</v>
      </c>
      <c r="H2255" s="742"/>
      <c r="I2255" s="742"/>
      <c r="J2255" s="119" t="str">
        <f>IFERROR(VLOOKUP(N2243,Marks,98,0),"")</f>
        <v/>
      </c>
      <c r="K2255" s="130" t="str">
        <f>IFERROR(VLOOKUP(N2243,Marks,102,0),"")</f>
        <v/>
      </c>
      <c r="L2255" s="743" t="s">
        <v>193</v>
      </c>
      <c r="M2255" s="744"/>
      <c r="N2255" s="744"/>
      <c r="O2255" s="119" t="str">
        <f>IFERROR(VLOOKUP(N2243,Marks,106,0),"")</f>
        <v/>
      </c>
      <c r="P2255" s="130" t="str">
        <f>IFERROR(VLOOKUP(N2243,Marks,110,0),"")</f>
        <v/>
      </c>
      <c r="Q2255" s="770"/>
      <c r="R2255" s="740" t="s">
        <v>221</v>
      </c>
      <c r="S2255" s="740"/>
      <c r="T2255" s="740"/>
      <c r="U2255" s="119" t="str">
        <f>IFERROR(VLOOKUP(AD2243,Marks,90,0),"")</f>
        <v/>
      </c>
      <c r="V2255" s="130" t="str">
        <f>IFERROR(VLOOKUP(AD2243,Marks,94,0),"")</f>
        <v/>
      </c>
      <c r="W2255" s="740" t="s">
        <v>192</v>
      </c>
      <c r="X2255" s="740"/>
      <c r="Y2255" s="740"/>
      <c r="Z2255" s="119" t="str">
        <f>IFERROR(VLOOKUP(AD2243,Marks,98,0),"")</f>
        <v/>
      </c>
      <c r="AA2255" s="130" t="str">
        <f>IFERROR(VLOOKUP(AD2243,Marks,102,0),"")</f>
        <v/>
      </c>
      <c r="AB2255" s="745" t="s">
        <v>193</v>
      </c>
      <c r="AC2255" s="745"/>
      <c r="AD2255" s="745"/>
      <c r="AE2255" s="119" t="str">
        <f>IFERROR(VLOOKUP(AD2243,Marks,106,0),"")</f>
        <v/>
      </c>
      <c r="AF2255" s="130" t="str">
        <f>IFERROR(VLOOKUP(AD2243,Marks,110,0),"")</f>
        <v/>
      </c>
    </row>
    <row r="2256" spans="1:32" ht="21" customHeight="1">
      <c r="A2256" s="166" t="str">
        <f>IF(N2243="","",A2255+1)</f>
        <v/>
      </c>
      <c r="B2256" s="732" t="s">
        <v>216</v>
      </c>
      <c r="C2256" s="732"/>
      <c r="D2256" s="732"/>
      <c r="E2256" s="746" t="str">
        <f>IFERROR(VLOOKUP(N2243,Marks,116,0),"")</f>
        <v/>
      </c>
      <c r="F2256" s="746"/>
      <c r="G2256" s="746"/>
      <c r="H2256" s="746"/>
      <c r="I2256" s="732" t="s">
        <v>217</v>
      </c>
      <c r="J2256" s="732"/>
      <c r="K2256" s="732"/>
      <c r="L2256" s="732"/>
      <c r="M2256" s="747" t="str">
        <f>IFERROR(VLOOKUP(N2243,Marks,117,0),"")</f>
        <v/>
      </c>
      <c r="N2256" s="747"/>
      <c r="O2256" s="747"/>
      <c r="P2256" s="747"/>
      <c r="Q2256" s="770"/>
      <c r="R2256" s="732" t="s">
        <v>216</v>
      </c>
      <c r="S2256" s="732"/>
      <c r="T2256" s="732"/>
      <c r="U2256" s="746" t="str">
        <f>IFERROR(VLOOKUP(AD2243,Marks,116,0),"")</f>
        <v/>
      </c>
      <c r="V2256" s="746"/>
      <c r="W2256" s="746"/>
      <c r="X2256" s="746"/>
      <c r="Y2256" s="732" t="s">
        <v>217</v>
      </c>
      <c r="Z2256" s="732"/>
      <c r="AA2256" s="732"/>
      <c r="AB2256" s="732"/>
      <c r="AC2256" s="747" t="str">
        <f>IFERROR(VLOOKUP(AD2243,Marks,117,0),"")</f>
        <v/>
      </c>
      <c r="AD2256" s="747"/>
      <c r="AE2256" s="747"/>
      <c r="AF2256" s="747"/>
    </row>
    <row r="2257" spans="1:32" ht="21" customHeight="1">
      <c r="A2257" s="166" t="str">
        <f>IF(N2243="","",A2256+1)</f>
        <v/>
      </c>
      <c r="B2257" s="732" t="s">
        <v>218</v>
      </c>
      <c r="C2257" s="732"/>
      <c r="D2257" s="732"/>
      <c r="E2257" s="774" t="str">
        <f>IFERROR(VLOOKUP(N2243,Marks,115,0),"")</f>
        <v/>
      </c>
      <c r="F2257" s="774"/>
      <c r="G2257" s="774"/>
      <c r="H2257" s="774"/>
      <c r="I2257" s="732" t="s">
        <v>219</v>
      </c>
      <c r="J2257" s="732"/>
      <c r="K2257" s="732"/>
      <c r="L2257" s="732"/>
      <c r="M2257" s="733" t="str">
        <f>IFERROR(VLOOKUP(N2243,Marks,112,0),"")</f>
        <v/>
      </c>
      <c r="N2257" s="733"/>
      <c r="O2257" s="733"/>
      <c r="P2257" s="733"/>
      <c r="Q2257" s="770"/>
      <c r="R2257" s="732" t="s">
        <v>218</v>
      </c>
      <c r="S2257" s="732"/>
      <c r="T2257" s="732"/>
      <c r="U2257" s="774" t="str">
        <f>IFERROR(VLOOKUP(AD2243,Marks,115,0),"")</f>
        <v/>
      </c>
      <c r="V2257" s="774"/>
      <c r="W2257" s="774"/>
      <c r="X2257" s="774"/>
      <c r="Y2257" s="732" t="s">
        <v>219</v>
      </c>
      <c r="Z2257" s="732"/>
      <c r="AA2257" s="732"/>
      <c r="AB2257" s="732"/>
      <c r="AC2257" s="733" t="str">
        <f>IFERROR(VLOOKUP(AD2243,Marks,112,0),"")</f>
        <v/>
      </c>
      <c r="AD2257" s="733"/>
      <c r="AE2257" s="733"/>
      <c r="AF2257" s="733"/>
    </row>
    <row r="2258" spans="1:32" ht="21" customHeight="1">
      <c r="A2258" s="166" t="str">
        <f>IF(N2243="","",A2257+1)</f>
        <v/>
      </c>
      <c r="B2258" s="732" t="s">
        <v>220</v>
      </c>
      <c r="C2258" s="732"/>
      <c r="D2258" s="732"/>
      <c r="E2258" s="324" t="str">
        <f>IFERROR(VLOOKUP(N2243,Marks,113,0),"")</f>
        <v/>
      </c>
      <c r="F2258" s="325" t="s">
        <v>341</v>
      </c>
      <c r="G2258" s="734" t="str">
        <f>IF(OR(N2243="",E2241="",O2252=""),"",IF(O2252&gt;=81%*P2247,"A",IF(O2252&gt;=61%*P2247,"B",IF(O2252&gt;=41%*P2247,"C",IF(O2252&gt;=21%*P2247,"D","E")))))</f>
        <v/>
      </c>
      <c r="H2258" s="734"/>
      <c r="I2258" s="732" t="s">
        <v>222</v>
      </c>
      <c r="J2258" s="732"/>
      <c r="K2258" s="732"/>
      <c r="L2258" s="732"/>
      <c r="M2258" s="769" t="str">
        <f>IFERROR(VLOOKUP(N2243,Marks,114,0),"")</f>
        <v/>
      </c>
      <c r="N2258" s="769"/>
      <c r="O2258" s="769"/>
      <c r="P2258" s="769"/>
      <c r="Q2258" s="770"/>
      <c r="R2258" s="732" t="s">
        <v>220</v>
      </c>
      <c r="S2258" s="732"/>
      <c r="T2258" s="732"/>
      <c r="U2258" s="324" t="str">
        <f>IFERROR(VLOOKUP(AD2243,Marks,113,0),"")</f>
        <v/>
      </c>
      <c r="V2258" s="325" t="s">
        <v>341</v>
      </c>
      <c r="W2258" s="734" t="str">
        <f>IF(OR(AD2243="",U2241="",AE2252=""),"",IF(AE2252&gt;=81%*AF2247,"A",IF(AE2252&gt;=61%*AF2247,"B",IF(AE2252&gt;=41%*AF2247,"C",IF(AE2252&gt;=21%*AF2247,"D","E")))))</f>
        <v/>
      </c>
      <c r="X2258" s="734"/>
      <c r="Y2258" s="732" t="s">
        <v>222</v>
      </c>
      <c r="Z2258" s="732"/>
      <c r="AA2258" s="732"/>
      <c r="AB2258" s="732"/>
      <c r="AC2258" s="769" t="str">
        <f>IFERROR(VLOOKUP(AD2243,Marks,114,0),"")</f>
        <v/>
      </c>
      <c r="AD2258" s="769"/>
      <c r="AE2258" s="769"/>
      <c r="AF2258" s="769"/>
    </row>
    <row r="2259" spans="1:32" ht="21" customHeight="1">
      <c r="A2259" s="166" t="str">
        <f>IF(N2243="","",A2258+1)</f>
        <v/>
      </c>
      <c r="B2259" s="768" t="s">
        <v>228</v>
      </c>
      <c r="C2259" s="768"/>
      <c r="D2259" s="768"/>
      <c r="E2259" s="735">
        <f>'Master sheet'!$C$10</f>
        <v>44697</v>
      </c>
      <c r="F2259" s="735"/>
      <c r="G2259" s="735"/>
      <c r="H2259" s="318"/>
      <c r="I2259" s="121"/>
      <c r="J2259" s="121"/>
      <c r="K2259" s="76"/>
      <c r="L2259" s="121"/>
      <c r="M2259" s="121"/>
      <c r="N2259" s="121"/>
      <c r="O2259" s="121"/>
      <c r="P2259" s="121"/>
      <c r="Q2259" s="770"/>
      <c r="R2259" s="768" t="s">
        <v>228</v>
      </c>
      <c r="S2259" s="768"/>
      <c r="T2259" s="768"/>
      <c r="U2259" s="735">
        <f>'Master sheet'!$C$10</f>
        <v>44697</v>
      </c>
      <c r="V2259" s="735"/>
      <c r="W2259" s="735"/>
      <c r="X2259" s="121"/>
      <c r="Y2259" s="121"/>
      <c r="Z2259" s="121"/>
      <c r="AA2259" s="76"/>
      <c r="AB2259" s="121"/>
      <c r="AC2259" s="121"/>
      <c r="AD2259" s="121"/>
      <c r="AE2259" s="121"/>
      <c r="AF2259" s="121"/>
    </row>
    <row r="2260" spans="1:32" ht="43.5" customHeight="1">
      <c r="A2260" s="166" t="str">
        <f>IF(N2243="","",A2259+1)</f>
        <v/>
      </c>
      <c r="B2260" s="755" t="str">
        <f>IF(AND(C2240=1),CONCATENATE("( ",UPPER('Master sheet'!$F$10)," )"),IF(AND(C2240=2),CONCATENATE("( ",UPPER('Master sheet'!$F$18)," )"),IF(AND(C2240=3),CONCATENATE("( ",UPPER('Master sheet'!$J$10)," )"),IF(AND(C2240=4),CONCATENATE("( ",UPPER('Master sheet'!$J$18)," )"),""))))</f>
        <v/>
      </c>
      <c r="C2260" s="755"/>
      <c r="D2260" s="755"/>
      <c r="E2260" s="755"/>
      <c r="F2260" s="756" t="str">
        <f>IF(AND(N2243=""),"",CONCATENATE("(",'Master sheet'!$C$14," )"))</f>
        <v/>
      </c>
      <c r="G2260" s="756"/>
      <c r="H2260" s="756"/>
      <c r="I2260" s="756"/>
      <c r="J2260" s="756"/>
      <c r="K2260" s="756" t="str">
        <f>IF(AND(N2243=""),"",CONCATENATE("(",'Master sheet'!$C$12," )"))</f>
        <v/>
      </c>
      <c r="L2260" s="756"/>
      <c r="M2260" s="756"/>
      <c r="N2260" s="756"/>
      <c r="O2260" s="756"/>
      <c r="P2260" s="756"/>
      <c r="Q2260" s="770"/>
      <c r="R2260" s="755" t="str">
        <f>IF(AND(S2240=1),CONCATENATE("( ",UPPER('Master sheet'!$F$10)," )"),IF(AND(S2240=2),CONCATENATE("( ",UPPER('Master sheet'!$F$18)," )"),IF(AND(S2240=3),CONCATENATE("( ",UPPER('Master sheet'!$J$10)," )"),IF(AND(S2240=4),CONCATENATE("( ",UPPER('Master sheet'!$J$18)," )"),""))))</f>
        <v/>
      </c>
      <c r="S2260" s="755"/>
      <c r="T2260" s="755"/>
      <c r="U2260" s="755"/>
      <c r="V2260" s="756" t="str">
        <f>IF(AND(AD2243=""),"",CONCATENATE("(",'Master sheet'!$C$14," )"))</f>
        <v/>
      </c>
      <c r="W2260" s="756"/>
      <c r="X2260" s="756"/>
      <c r="Y2260" s="756"/>
      <c r="Z2260" s="756"/>
      <c r="AA2260" s="756" t="str">
        <f>IF(AND(AD2243=""),"",CONCATENATE("(",'Master sheet'!$C$12," )"))</f>
        <v/>
      </c>
      <c r="AB2260" s="756"/>
      <c r="AC2260" s="756"/>
      <c r="AD2260" s="756"/>
      <c r="AE2260" s="756"/>
      <c r="AF2260" s="756"/>
    </row>
    <row r="2261" spans="1:32" ht="21.75" customHeight="1">
      <c r="A2261" s="166" t="str">
        <f>IF(N2243="","",A2260+1)</f>
        <v/>
      </c>
      <c r="B2261" s="757" t="s">
        <v>223</v>
      </c>
      <c r="C2261" s="757"/>
      <c r="D2261" s="757"/>
      <c r="E2261" s="757"/>
      <c r="F2261" s="758" t="s">
        <v>224</v>
      </c>
      <c r="G2261" s="758"/>
      <c r="H2261" s="758"/>
      <c r="I2261" s="758"/>
      <c r="J2261" s="758"/>
      <c r="K2261" s="757" t="s">
        <v>225</v>
      </c>
      <c r="L2261" s="757"/>
      <c r="M2261" s="757"/>
      <c r="N2261" s="757"/>
      <c r="O2261" s="757"/>
      <c r="P2261" s="757"/>
      <c r="Q2261" s="770"/>
      <c r="R2261" s="757" t="s">
        <v>223</v>
      </c>
      <c r="S2261" s="757"/>
      <c r="T2261" s="757"/>
      <c r="U2261" s="757"/>
      <c r="V2261" s="758" t="s">
        <v>224</v>
      </c>
      <c r="W2261" s="758"/>
      <c r="X2261" s="758"/>
      <c r="Y2261" s="758"/>
      <c r="Z2261" s="758"/>
      <c r="AA2261" s="757" t="s">
        <v>225</v>
      </c>
      <c r="AB2261" s="757"/>
      <c r="AC2261" s="757"/>
      <c r="AD2261" s="757"/>
      <c r="AE2261" s="757"/>
      <c r="AF2261" s="757"/>
    </row>
    <row r="2263" spans="1:32" ht="21.9" customHeight="1">
      <c r="A2263" s="165" t="str">
        <f>IF(N2269="","",1)</f>
        <v/>
      </c>
      <c r="B2263" s="759" t="s">
        <v>203</v>
      </c>
      <c r="C2263" s="759"/>
      <c r="D2263" s="759"/>
      <c r="E2263" s="759"/>
      <c r="F2263" s="759"/>
      <c r="G2263" s="759"/>
      <c r="H2263" s="759"/>
      <c r="I2263" s="759"/>
      <c r="J2263" s="759"/>
      <c r="K2263" s="759"/>
      <c r="L2263" s="759"/>
      <c r="M2263" s="759"/>
      <c r="N2263" s="759"/>
      <c r="O2263" s="759"/>
      <c r="P2263" s="759"/>
      <c r="Q2263" s="770" t="s">
        <v>249</v>
      </c>
      <c r="R2263" s="759" t="s">
        <v>203</v>
      </c>
      <c r="S2263" s="759"/>
      <c r="T2263" s="759"/>
      <c r="U2263" s="759"/>
      <c r="V2263" s="759"/>
      <c r="W2263" s="759"/>
      <c r="X2263" s="759"/>
      <c r="Y2263" s="759"/>
      <c r="Z2263" s="759"/>
      <c r="AA2263" s="759"/>
      <c r="AB2263" s="759"/>
      <c r="AC2263" s="759"/>
      <c r="AD2263" s="759"/>
      <c r="AE2263" s="759"/>
      <c r="AF2263" s="759"/>
    </row>
    <row r="2264" spans="1:32" ht="21.9" customHeight="1">
      <c r="A2264" s="166" t="str">
        <f>IF(N2269="","",A2263+1)</f>
        <v/>
      </c>
      <c r="B2264" s="771" t="s">
        <v>204</v>
      </c>
      <c r="C2264" s="771"/>
      <c r="D2264" s="771"/>
      <c r="E2264" s="771"/>
      <c r="F2264" s="771"/>
      <c r="G2264" s="771"/>
      <c r="H2264" s="771"/>
      <c r="I2264" s="771"/>
      <c r="J2264" s="771"/>
      <c r="K2264" s="771"/>
      <c r="L2264" s="771"/>
      <c r="M2264" s="771"/>
      <c r="N2264" s="771"/>
      <c r="O2264" s="771"/>
      <c r="P2264" s="771"/>
      <c r="Q2264" s="770"/>
      <c r="R2264" s="771" t="s">
        <v>204</v>
      </c>
      <c r="S2264" s="771"/>
      <c r="T2264" s="771"/>
      <c r="U2264" s="771"/>
      <c r="V2264" s="771"/>
      <c r="W2264" s="771"/>
      <c r="X2264" s="771"/>
      <c r="Y2264" s="771"/>
      <c r="Z2264" s="771"/>
      <c r="AA2264" s="771"/>
      <c r="AB2264" s="771"/>
      <c r="AC2264" s="771"/>
      <c r="AD2264" s="771"/>
      <c r="AE2264" s="771"/>
      <c r="AF2264" s="771"/>
    </row>
    <row r="2265" spans="1:32" ht="21.9" customHeight="1">
      <c r="A2265" s="166" t="str">
        <f>IF(N2269="","",A2264+1)</f>
        <v/>
      </c>
      <c r="B2265" s="772" t="s">
        <v>168</v>
      </c>
      <c r="C2265" s="772"/>
      <c r="D2265" s="772"/>
      <c r="E2265" s="773" t="str">
        <f>IF(AND(N2269=""),"",'Result Sheet'!$F$2)</f>
        <v/>
      </c>
      <c r="F2265" s="773"/>
      <c r="G2265" s="773"/>
      <c r="H2265" s="773"/>
      <c r="I2265" s="773"/>
      <c r="J2265" s="773"/>
      <c r="K2265" s="773"/>
      <c r="L2265" s="773"/>
      <c r="M2265" s="773"/>
      <c r="N2265" s="773"/>
      <c r="O2265" s="773"/>
      <c r="P2265" s="773"/>
      <c r="Q2265" s="770"/>
      <c r="R2265" s="772" t="s">
        <v>168</v>
      </c>
      <c r="S2265" s="772"/>
      <c r="T2265" s="772"/>
      <c r="U2265" s="773" t="str">
        <f>IF(AND(AD2269=""),"",'Result Sheet'!$F$2)</f>
        <v/>
      </c>
      <c r="V2265" s="773"/>
      <c r="W2265" s="773"/>
      <c r="X2265" s="773"/>
      <c r="Y2265" s="773"/>
      <c r="Z2265" s="773"/>
      <c r="AA2265" s="773"/>
      <c r="AB2265" s="773"/>
      <c r="AC2265" s="773"/>
      <c r="AD2265" s="773"/>
      <c r="AE2265" s="773"/>
      <c r="AF2265" s="773"/>
    </row>
    <row r="2266" spans="1:32" ht="21.9" customHeight="1">
      <c r="A2266" s="166" t="str">
        <f>IF(N2269="","",A2265+1)</f>
        <v/>
      </c>
      <c r="B2266" s="164" t="s">
        <v>169</v>
      </c>
      <c r="C2266" s="748" t="str">
        <f>IFERROR(VLOOKUP(N2269,Marks,2,0),"")</f>
        <v/>
      </c>
      <c r="D2266" s="748"/>
      <c r="E2266" s="766" t="s">
        <v>212</v>
      </c>
      <c r="F2266" s="766"/>
      <c r="G2266" s="766"/>
      <c r="H2266" s="748" t="str">
        <f>IFERROR(VLOOKUP(N2269,Marks,3,0),"")</f>
        <v/>
      </c>
      <c r="I2266" s="748"/>
      <c r="J2266" s="749" t="s">
        <v>205</v>
      </c>
      <c r="K2266" s="749"/>
      <c r="L2266" s="749"/>
      <c r="M2266" s="749"/>
      <c r="N2266" s="750" t="str">
        <f>IF(AND(N2269=""),"",'Marks Entry 1st'!$I$2)</f>
        <v/>
      </c>
      <c r="O2266" s="750"/>
      <c r="P2266" s="750"/>
      <c r="Q2266" s="770"/>
      <c r="R2266" s="164" t="s">
        <v>169</v>
      </c>
      <c r="S2266" s="748" t="str">
        <f>IFERROR(VLOOKUP(AD2269,Marks,2,0),"")</f>
        <v/>
      </c>
      <c r="T2266" s="748"/>
      <c r="U2266" s="766" t="s">
        <v>212</v>
      </c>
      <c r="V2266" s="766"/>
      <c r="W2266" s="766"/>
      <c r="X2266" s="748" t="str">
        <f>IFERROR(VLOOKUP(AD2269,Marks,3,0),"")</f>
        <v/>
      </c>
      <c r="Y2266" s="748"/>
      <c r="Z2266" s="749" t="s">
        <v>205</v>
      </c>
      <c r="AA2266" s="749"/>
      <c r="AB2266" s="749"/>
      <c r="AC2266" s="749"/>
      <c r="AD2266" s="750" t="str">
        <f>IF(AND(AD2269=""),"",'Marks Entry 1st'!$I$2)</f>
        <v/>
      </c>
      <c r="AE2266" s="750"/>
      <c r="AF2266" s="750"/>
    </row>
    <row r="2267" spans="1:32" ht="21.9" customHeight="1">
      <c r="A2267" s="166" t="str">
        <f>IF(N2269="","",A2266+1)</f>
        <v/>
      </c>
      <c r="B2267" s="751" t="s">
        <v>206</v>
      </c>
      <c r="C2267" s="751"/>
      <c r="D2267" s="751"/>
      <c r="E2267" s="752" t="str">
        <f>IFERROR(VLOOKUP(N2269,Marks,6,0),"")</f>
        <v/>
      </c>
      <c r="F2267" s="752"/>
      <c r="G2267" s="752"/>
      <c r="H2267" s="752"/>
      <c r="I2267" s="752"/>
      <c r="J2267" s="753" t="s">
        <v>209</v>
      </c>
      <c r="K2267" s="753"/>
      <c r="L2267" s="753"/>
      <c r="M2267" s="753"/>
      <c r="N2267" s="754" t="str">
        <f>IFERROR(VLOOKUP(N2269,Marks,5,0),"")</f>
        <v/>
      </c>
      <c r="O2267" s="754"/>
      <c r="P2267" s="754"/>
      <c r="Q2267" s="770"/>
      <c r="R2267" s="751" t="s">
        <v>206</v>
      </c>
      <c r="S2267" s="751"/>
      <c r="T2267" s="751"/>
      <c r="U2267" s="752" t="str">
        <f>IFERROR(VLOOKUP(AD2269,Marks,6,0),"")</f>
        <v/>
      </c>
      <c r="V2267" s="752"/>
      <c r="W2267" s="752"/>
      <c r="X2267" s="752"/>
      <c r="Y2267" s="752"/>
      <c r="Z2267" s="753" t="s">
        <v>209</v>
      </c>
      <c r="AA2267" s="753"/>
      <c r="AB2267" s="753"/>
      <c r="AC2267" s="753"/>
      <c r="AD2267" s="754" t="str">
        <f>IFERROR(VLOOKUP(AD2269,Marks,5,0),"")</f>
        <v/>
      </c>
      <c r="AE2267" s="754"/>
      <c r="AF2267" s="754"/>
    </row>
    <row r="2268" spans="1:32" ht="21.9" customHeight="1">
      <c r="A2268" s="166" t="str">
        <f>IF(N2269="","",A2267+1)</f>
        <v/>
      </c>
      <c r="B2268" s="751" t="s">
        <v>207</v>
      </c>
      <c r="C2268" s="751"/>
      <c r="D2268" s="751"/>
      <c r="E2268" s="752" t="str">
        <f>IFERROR(VLOOKUP(N2269,Marks,7,0),"")</f>
        <v/>
      </c>
      <c r="F2268" s="752"/>
      <c r="G2268" s="752"/>
      <c r="H2268" s="752"/>
      <c r="I2268" s="752"/>
      <c r="J2268" s="753" t="s">
        <v>210</v>
      </c>
      <c r="K2268" s="753"/>
      <c r="L2268" s="753"/>
      <c r="M2268" s="753"/>
      <c r="N2268" s="767" t="str">
        <f>IFERROR(VLOOKUP(N2269,Marks,4,0),"")</f>
        <v/>
      </c>
      <c r="O2268" s="767"/>
      <c r="P2268" s="767"/>
      <c r="Q2268" s="770"/>
      <c r="R2268" s="751" t="s">
        <v>207</v>
      </c>
      <c r="S2268" s="751"/>
      <c r="T2268" s="751"/>
      <c r="U2268" s="752" t="str">
        <f>IFERROR(VLOOKUP(AD2269,Marks,7,0),"")</f>
        <v/>
      </c>
      <c r="V2268" s="752"/>
      <c r="W2268" s="752"/>
      <c r="X2268" s="752"/>
      <c r="Y2268" s="752"/>
      <c r="Z2268" s="753" t="s">
        <v>210</v>
      </c>
      <c r="AA2268" s="753"/>
      <c r="AB2268" s="753"/>
      <c r="AC2268" s="753"/>
      <c r="AD2268" s="767" t="str">
        <f>IFERROR(VLOOKUP(AD2269,Marks,4,0),"")</f>
        <v/>
      </c>
      <c r="AE2268" s="767"/>
      <c r="AF2268" s="767"/>
    </row>
    <row r="2269" spans="1:32" ht="21.9" customHeight="1">
      <c r="A2269" s="166" t="str">
        <f>IF(N2269="","",A2268+1)</f>
        <v/>
      </c>
      <c r="B2269" s="751" t="s">
        <v>208</v>
      </c>
      <c r="C2269" s="751"/>
      <c r="D2269" s="751"/>
      <c r="E2269" s="752" t="str">
        <f>IFERROR(VLOOKUP(N2269,Marks,8,0),"")</f>
        <v/>
      </c>
      <c r="F2269" s="752"/>
      <c r="G2269" s="752"/>
      <c r="H2269" s="752"/>
      <c r="I2269" s="752"/>
      <c r="J2269" s="753" t="s">
        <v>211</v>
      </c>
      <c r="K2269" s="753"/>
      <c r="L2269" s="753"/>
      <c r="M2269" s="753"/>
      <c r="N2269" s="760" t="str">
        <f>IF(AD2243="","",IF(AND(AD2243+1&gt;$AN$6),"",AD2243+1))</f>
        <v/>
      </c>
      <c r="O2269" s="760"/>
      <c r="P2269" s="760"/>
      <c r="Q2269" s="770"/>
      <c r="R2269" s="751" t="s">
        <v>208</v>
      </c>
      <c r="S2269" s="751"/>
      <c r="T2269" s="751"/>
      <c r="U2269" s="752" t="str">
        <f>IFERROR(VLOOKUP(AD2269,Marks,8,0),"")</f>
        <v/>
      </c>
      <c r="V2269" s="752"/>
      <c r="W2269" s="752"/>
      <c r="X2269" s="752"/>
      <c r="Y2269" s="752"/>
      <c r="Z2269" s="753" t="s">
        <v>211</v>
      </c>
      <c r="AA2269" s="753"/>
      <c r="AB2269" s="753"/>
      <c r="AC2269" s="753"/>
      <c r="AD2269" s="761" t="str">
        <f>IF(N2269="","",IF(AND(N2269+1&gt;$AN$6),"",N2269+1))</f>
        <v/>
      </c>
      <c r="AE2269" s="761"/>
      <c r="AF2269" s="761"/>
    </row>
    <row r="2270" spans="1:32" ht="9" customHeight="1">
      <c r="A2270" s="166" t="str">
        <f>IF(N2269="","",A2269+1)</f>
        <v/>
      </c>
      <c r="B2270" s="123"/>
      <c r="C2270" s="123"/>
      <c r="D2270" s="123"/>
      <c r="E2270" s="124"/>
      <c r="F2270" s="124"/>
      <c r="G2270" s="124"/>
      <c r="H2270" s="123"/>
      <c r="I2270" s="123"/>
      <c r="J2270" s="125"/>
      <c r="K2270" s="125"/>
      <c r="L2270" s="125"/>
      <c r="M2270" s="76"/>
      <c r="N2270" s="76"/>
      <c r="O2270" s="76"/>
      <c r="P2270" s="76"/>
      <c r="Q2270" s="770"/>
      <c r="R2270" s="123"/>
      <c r="S2270" s="123"/>
      <c r="T2270" s="123"/>
      <c r="U2270" s="124"/>
      <c r="V2270" s="124"/>
      <c r="W2270" s="124"/>
      <c r="X2270" s="123"/>
      <c r="Y2270" s="123"/>
      <c r="Z2270" s="125"/>
      <c r="AA2270" s="125"/>
      <c r="AB2270" s="125"/>
      <c r="AC2270" s="76"/>
      <c r="AD2270" s="76"/>
      <c r="AE2270" s="76"/>
      <c r="AF2270" s="76"/>
    </row>
    <row r="2271" spans="1:32" ht="21" customHeight="1">
      <c r="A2271" s="166" t="str">
        <f>IF(N2269="","",A2270+1)</f>
        <v/>
      </c>
      <c r="B2271" s="762" t="s">
        <v>213</v>
      </c>
      <c r="C2271" s="610" t="s">
        <v>214</v>
      </c>
      <c r="D2271" s="610"/>
      <c r="E2271" s="610"/>
      <c r="F2271" s="763" t="s">
        <v>13</v>
      </c>
      <c r="G2271" s="764"/>
      <c r="H2271" s="764"/>
      <c r="I2271" s="765"/>
      <c r="J2271" s="613" t="s">
        <v>184</v>
      </c>
      <c r="K2271" s="614" t="s">
        <v>167</v>
      </c>
      <c r="L2271" s="615"/>
      <c r="M2271" s="615"/>
      <c r="N2271" s="616"/>
      <c r="O2271" s="580" t="s">
        <v>185</v>
      </c>
      <c r="P2271" s="581" t="s">
        <v>186</v>
      </c>
      <c r="Q2271" s="770"/>
      <c r="R2271" s="762" t="s">
        <v>213</v>
      </c>
      <c r="S2271" s="610" t="s">
        <v>214</v>
      </c>
      <c r="T2271" s="610"/>
      <c r="U2271" s="610"/>
      <c r="V2271" s="763" t="s">
        <v>13</v>
      </c>
      <c r="W2271" s="764"/>
      <c r="X2271" s="764"/>
      <c r="Y2271" s="765"/>
      <c r="Z2271" s="613" t="s">
        <v>184</v>
      </c>
      <c r="AA2271" s="614" t="s">
        <v>167</v>
      </c>
      <c r="AB2271" s="615"/>
      <c r="AC2271" s="615"/>
      <c r="AD2271" s="616"/>
      <c r="AE2271" s="580" t="s">
        <v>185</v>
      </c>
      <c r="AF2271" s="581" t="s">
        <v>186</v>
      </c>
    </row>
    <row r="2272" spans="1:32" ht="90.75" customHeight="1">
      <c r="A2272" s="166" t="str">
        <f>IF(N2269="","",A2271+1)</f>
        <v/>
      </c>
      <c r="B2272" s="762"/>
      <c r="C2272" s="171" t="s">
        <v>11</v>
      </c>
      <c r="D2272" s="171" t="s">
        <v>180</v>
      </c>
      <c r="E2272" s="171" t="s">
        <v>108</v>
      </c>
      <c r="F2272" s="171" t="s">
        <v>182</v>
      </c>
      <c r="G2272" s="171" t="s">
        <v>183</v>
      </c>
      <c r="H2272" s="305" t="s">
        <v>10</v>
      </c>
      <c r="I2272" s="171" t="s">
        <v>108</v>
      </c>
      <c r="J2272" s="613"/>
      <c r="K2272" s="172" t="s">
        <v>182</v>
      </c>
      <c r="L2272" s="172" t="s">
        <v>183</v>
      </c>
      <c r="M2272" s="173" t="s">
        <v>10</v>
      </c>
      <c r="N2272" s="171" t="s">
        <v>108</v>
      </c>
      <c r="O2272" s="580"/>
      <c r="P2272" s="736"/>
      <c r="Q2272" s="770"/>
      <c r="R2272" s="762"/>
      <c r="S2272" s="171" t="s">
        <v>11</v>
      </c>
      <c r="T2272" s="171" t="s">
        <v>180</v>
      </c>
      <c r="U2272" s="171" t="s">
        <v>108</v>
      </c>
      <c r="V2272" s="171" t="s">
        <v>182</v>
      </c>
      <c r="W2272" s="171" t="s">
        <v>183</v>
      </c>
      <c r="X2272" s="305" t="s">
        <v>10</v>
      </c>
      <c r="Y2272" s="171" t="s">
        <v>108</v>
      </c>
      <c r="Z2272" s="613"/>
      <c r="AA2272" s="172" t="s">
        <v>182</v>
      </c>
      <c r="AB2272" s="172" t="s">
        <v>183</v>
      </c>
      <c r="AC2272" s="173" t="s">
        <v>10</v>
      </c>
      <c r="AD2272" s="171" t="s">
        <v>108</v>
      </c>
      <c r="AE2272" s="580"/>
      <c r="AF2272" s="736">
        <v>0</v>
      </c>
    </row>
    <row r="2273" spans="1:32" ht="18.75" customHeight="1">
      <c r="A2273" s="166" t="str">
        <f>IF(N2269="","",A2272+1)</f>
        <v/>
      </c>
      <c r="B2273" s="762"/>
      <c r="C2273" s="390">
        <v>20</v>
      </c>
      <c r="D2273" s="390">
        <v>20</v>
      </c>
      <c r="E2273" s="116">
        <v>40</v>
      </c>
      <c r="F2273" s="390">
        <v>30</v>
      </c>
      <c r="G2273" s="390">
        <v>18</v>
      </c>
      <c r="H2273" s="390">
        <v>12</v>
      </c>
      <c r="I2273" s="116">
        <v>60</v>
      </c>
      <c r="J2273" s="118">
        <v>100</v>
      </c>
      <c r="K2273" s="390">
        <v>50</v>
      </c>
      <c r="L2273" s="390">
        <v>30</v>
      </c>
      <c r="M2273" s="390">
        <v>20</v>
      </c>
      <c r="N2273" s="116">
        <v>100</v>
      </c>
      <c r="O2273" s="118">
        <v>200</v>
      </c>
      <c r="P2273" s="775" t="str">
        <f>IF(AND(N2269="",C2266="",E2267="",N2267=""),"",IF(OR(C2266=1,C2266=2),600,800))</f>
        <v/>
      </c>
      <c r="Q2273" s="770"/>
      <c r="R2273" s="762"/>
      <c r="S2273" s="390">
        <v>20</v>
      </c>
      <c r="T2273" s="390">
        <v>20</v>
      </c>
      <c r="U2273" s="116">
        <v>40</v>
      </c>
      <c r="V2273" s="390">
        <v>30</v>
      </c>
      <c r="W2273" s="390">
        <v>18</v>
      </c>
      <c r="X2273" s="390">
        <v>12</v>
      </c>
      <c r="Y2273" s="116">
        <v>60</v>
      </c>
      <c r="Z2273" s="118">
        <v>100</v>
      </c>
      <c r="AA2273" s="390">
        <v>50</v>
      </c>
      <c r="AB2273" s="390">
        <v>30</v>
      </c>
      <c r="AC2273" s="390">
        <v>20</v>
      </c>
      <c r="AD2273" s="116">
        <v>100</v>
      </c>
      <c r="AE2273" s="118">
        <v>200</v>
      </c>
      <c r="AF2273" s="775" t="str">
        <f>IF(AND(AD2269="",S2266="",U2267="",AD2267=""),"",IF(OR(S2266=1,S2266=2),600,800))</f>
        <v/>
      </c>
    </row>
    <row r="2274" spans="1:32" ht="21" customHeight="1">
      <c r="A2274" s="166" t="str">
        <f>IF(N2269="","",A2273+1)</f>
        <v/>
      </c>
      <c r="B2274" s="122" t="str">
        <f>'Result Sheet'!$L$4</f>
        <v xml:space="preserve">हिन्दी </v>
      </c>
      <c r="C2274" s="391" t="str">
        <f>IFERROR(VLOOKUP(N2269,Marks,11,0),"")</f>
        <v/>
      </c>
      <c r="D2274" s="391" t="str">
        <f>IFERROR(VLOOKUP(N2269,Marks,12,0),"")</f>
        <v/>
      </c>
      <c r="E2274" s="117" t="str">
        <f>IFERROR(VLOOKUP(N2269,Marks,13,0),"")</f>
        <v/>
      </c>
      <c r="F2274" s="391" t="str">
        <f>IFERROR(VLOOKUP(N2269,Marks,14,0),"")</f>
        <v/>
      </c>
      <c r="G2274" s="391" t="str">
        <f>IFERROR(VLOOKUP(N2269,Marks,15,0),"")</f>
        <v/>
      </c>
      <c r="H2274" s="391" t="str">
        <f>IFERROR(VLOOKUP(N2269,Marks,16,0),"")</f>
        <v/>
      </c>
      <c r="I2274" s="117" t="str">
        <f>IFERROR(VLOOKUP(N2269,Marks,17,0),"")</f>
        <v/>
      </c>
      <c r="J2274" s="119">
        <f>IFERROR(VLOOKUP(N2269,Marks,18,0),"")</f>
        <v>0</v>
      </c>
      <c r="K2274" s="391" t="str">
        <f>IFERROR(VLOOKUP(N2269,Marks,19,0),"")</f>
        <v/>
      </c>
      <c r="L2274" s="391" t="str">
        <f>IFERROR(VLOOKUP(N2269,Marks,20,0),"")</f>
        <v/>
      </c>
      <c r="M2274" s="391" t="str">
        <f>IFERROR(VLOOKUP(N2269,Marks,21,0),"")</f>
        <v/>
      </c>
      <c r="N2274" s="117" t="str">
        <f>IFERROR(VLOOKUP(N2269,Marks,22,0),"")</f>
        <v/>
      </c>
      <c r="O2274" s="119" t="str">
        <f>IFERROR(VLOOKUP(N2269,Marks,23,0),"")</f>
        <v/>
      </c>
      <c r="P2274" s="323" t="str">
        <f>IFERROR(VLOOKUP(N2269,Marks,29,0),"")</f>
        <v/>
      </c>
      <c r="Q2274" s="770"/>
      <c r="R2274" s="122" t="str">
        <f>'Result Sheet'!$L$4</f>
        <v xml:space="preserve">हिन्दी </v>
      </c>
      <c r="S2274" s="391" t="str">
        <f>IFERROR(VLOOKUP(AD2269,Marks,11,0),"")</f>
        <v/>
      </c>
      <c r="T2274" s="391" t="str">
        <f>IFERROR(VLOOKUP(AD2269,Marks,12,0),"")</f>
        <v/>
      </c>
      <c r="U2274" s="117" t="str">
        <f>IFERROR(VLOOKUP(AD2269,Marks,13,0),"")</f>
        <v/>
      </c>
      <c r="V2274" s="391" t="str">
        <f>IFERROR(VLOOKUP(AD2269,Marks,14,0),"")</f>
        <v/>
      </c>
      <c r="W2274" s="391" t="str">
        <f>IFERROR(VLOOKUP(AD2269,Marks,15,0),"")</f>
        <v/>
      </c>
      <c r="X2274" s="391" t="str">
        <f>IFERROR(VLOOKUP(AD2269,Marks,16,0),"")</f>
        <v/>
      </c>
      <c r="Y2274" s="117" t="str">
        <f>IFERROR(VLOOKUP(AD2269,Marks,17,0),"")</f>
        <v/>
      </c>
      <c r="Z2274" s="119">
        <f>IFERROR(VLOOKUP(AD2269,Marks,18,0),"")</f>
        <v>0</v>
      </c>
      <c r="AA2274" s="391" t="str">
        <f>IFERROR(VLOOKUP(AD2269,Marks,19,0),"")</f>
        <v/>
      </c>
      <c r="AB2274" s="391" t="str">
        <f>IFERROR(VLOOKUP(AD2269,Marks,20,0),"")</f>
        <v/>
      </c>
      <c r="AC2274" s="391" t="str">
        <f>IFERROR(VLOOKUP(AD2269,Marks,21,0),"")</f>
        <v/>
      </c>
      <c r="AD2274" s="117" t="str">
        <f>IFERROR(VLOOKUP(AD2269,Marks,22,0),"")</f>
        <v/>
      </c>
      <c r="AE2274" s="119" t="str">
        <f>IFERROR(VLOOKUP(AD2269,Marks,23,0),"")</f>
        <v/>
      </c>
      <c r="AF2274" s="323" t="str">
        <f>IFERROR(VLOOKUP(AD2269,Marks,29,0),"")</f>
        <v/>
      </c>
    </row>
    <row r="2275" spans="1:32" ht="21" customHeight="1">
      <c r="A2275" s="166" t="str">
        <f>IF(N2269="","",A2274+1)</f>
        <v/>
      </c>
      <c r="B2275" s="122" t="str">
        <f>'Result Sheet'!$AE$4</f>
        <v xml:space="preserve">अंग्रेजी </v>
      </c>
      <c r="C2275" s="391" t="str">
        <f>IFERROR(VLOOKUP(N2269,Marks,30,0),"")</f>
        <v/>
      </c>
      <c r="D2275" s="391" t="str">
        <f>IFERROR(VLOOKUP(N2269,Marks,31,0),"")</f>
        <v/>
      </c>
      <c r="E2275" s="117" t="str">
        <f>IFERROR(VLOOKUP(N2269,Marks,32,0),"")</f>
        <v/>
      </c>
      <c r="F2275" s="391" t="str">
        <f>IFERROR(VLOOKUP(N2269,Marks,33,0),"")</f>
        <v/>
      </c>
      <c r="G2275" s="391" t="str">
        <f>IFERROR(VLOOKUP(N2269,Marks,34,0),"")</f>
        <v/>
      </c>
      <c r="H2275" s="391" t="str">
        <f>IFERROR(VLOOKUP(N2269,Marks,35,0),"")</f>
        <v/>
      </c>
      <c r="I2275" s="117" t="str">
        <f>IFERROR(VLOOKUP(N2269,Marks,36,0),"")</f>
        <v/>
      </c>
      <c r="J2275" s="119">
        <f>IFERROR(VLOOKUP(N2269,Marks,37,0),"")</f>
        <v>0</v>
      </c>
      <c r="K2275" s="391" t="str">
        <f>IFERROR(VLOOKUP(N2269,Marks,38,0),"")</f>
        <v/>
      </c>
      <c r="L2275" s="391" t="str">
        <f>IFERROR(VLOOKUP(N2269,Marks,39,0),"")</f>
        <v/>
      </c>
      <c r="M2275" s="391" t="str">
        <f>IFERROR(VLOOKUP(N2269,Marks,40,0),"")</f>
        <v/>
      </c>
      <c r="N2275" s="117" t="str">
        <f>IFERROR(VLOOKUP(N2269,Marks,41,0),"")</f>
        <v/>
      </c>
      <c r="O2275" s="119" t="str">
        <f>IFERROR(VLOOKUP(N2269,Marks,42,0),"")</f>
        <v/>
      </c>
      <c r="P2275" s="323" t="str">
        <f>IFERROR(VLOOKUP(N2269,Marks,48,0),"")</f>
        <v/>
      </c>
      <c r="Q2275" s="770"/>
      <c r="R2275" s="122" t="str">
        <f>'Result Sheet'!$AE$4</f>
        <v xml:space="preserve">अंग्रेजी </v>
      </c>
      <c r="S2275" s="391" t="str">
        <f>IFERROR(VLOOKUP(AD2269,Marks,30,0),"")</f>
        <v/>
      </c>
      <c r="T2275" s="391" t="str">
        <f>IFERROR(VLOOKUP(AD2269,Marks,31,0),"")</f>
        <v/>
      </c>
      <c r="U2275" s="117" t="str">
        <f>IFERROR(VLOOKUP(AD2269,Marks,32,0),"")</f>
        <v/>
      </c>
      <c r="V2275" s="391" t="str">
        <f>IFERROR(VLOOKUP(AD2269,Marks,33,0),"")</f>
        <v/>
      </c>
      <c r="W2275" s="391" t="str">
        <f>IFERROR(VLOOKUP(AD2269,Marks,34,0),"")</f>
        <v/>
      </c>
      <c r="X2275" s="391" t="str">
        <f>IFERROR(VLOOKUP(AD2269,Marks,35,0),"")</f>
        <v/>
      </c>
      <c r="Y2275" s="117" t="str">
        <f>IFERROR(VLOOKUP(AD2269,Marks,36,0),"")</f>
        <v/>
      </c>
      <c r="Z2275" s="119">
        <f>IFERROR(VLOOKUP(AD2269,Marks,37,0),"")</f>
        <v>0</v>
      </c>
      <c r="AA2275" s="391" t="str">
        <f>IFERROR(VLOOKUP(AD2269,Marks,38,0),"")</f>
        <v/>
      </c>
      <c r="AB2275" s="391" t="str">
        <f>IFERROR(VLOOKUP(AD2269,Marks,39,0),"")</f>
        <v/>
      </c>
      <c r="AC2275" s="391" t="str">
        <f>IFERROR(VLOOKUP(AD2269,Marks,40,0),"")</f>
        <v/>
      </c>
      <c r="AD2275" s="117" t="str">
        <f>IFERROR(VLOOKUP(AD2269,Marks,41,0),"")</f>
        <v/>
      </c>
      <c r="AE2275" s="119" t="str">
        <f>IFERROR(VLOOKUP(AD2269,Marks,42,0),"")</f>
        <v/>
      </c>
      <c r="AF2275" s="323" t="str">
        <f>IFERROR(VLOOKUP(AD2269,Marks,48,0),"")</f>
        <v/>
      </c>
    </row>
    <row r="2276" spans="1:32" ht="21" customHeight="1">
      <c r="A2276" s="166" t="str">
        <f>IF(N2269="","",A2275+1)</f>
        <v/>
      </c>
      <c r="B2276" s="122" t="str">
        <f>'Result Sheet'!$AX$4</f>
        <v xml:space="preserve">गणित </v>
      </c>
      <c r="C2276" s="391" t="str">
        <f>IFERROR(VLOOKUP(N2269,Marks,49,0),"")</f>
        <v/>
      </c>
      <c r="D2276" s="391" t="str">
        <f>IFERROR(VLOOKUP(N2269,Marks,50,0),"")</f>
        <v/>
      </c>
      <c r="E2276" s="117" t="str">
        <f>IFERROR(VLOOKUP(N2269,Marks,51,0),"")</f>
        <v/>
      </c>
      <c r="F2276" s="391" t="str">
        <f>IFERROR(VLOOKUP(N2269,Marks,52,0),"")</f>
        <v/>
      </c>
      <c r="G2276" s="391" t="str">
        <f>IFERROR(VLOOKUP(N2269,Marks,53,0),"")</f>
        <v/>
      </c>
      <c r="H2276" s="391" t="str">
        <f>IFERROR(VLOOKUP(N2269,Marks,54,0),"")</f>
        <v/>
      </c>
      <c r="I2276" s="117" t="str">
        <f>IFERROR(VLOOKUP(N2269,Marks,55,0),"")</f>
        <v/>
      </c>
      <c r="J2276" s="119">
        <f>IFERROR(VLOOKUP(N2269,Marks,56,0),"")</f>
        <v>0</v>
      </c>
      <c r="K2276" s="391" t="str">
        <f>IFERROR(VLOOKUP(N2269,Marks,57,0),"")</f>
        <v/>
      </c>
      <c r="L2276" s="391" t="str">
        <f>IFERROR(VLOOKUP(N2269,Marks,58,0),"")</f>
        <v/>
      </c>
      <c r="M2276" s="391" t="str">
        <f>IFERROR(VLOOKUP(N2269,Marks,59,0),"")</f>
        <v/>
      </c>
      <c r="N2276" s="117" t="str">
        <f>IFERROR(VLOOKUP(N2269,Marks,60,0),"")</f>
        <v/>
      </c>
      <c r="O2276" s="119" t="str">
        <f>IFERROR(VLOOKUP(N2269,Marks,61,0),"")</f>
        <v/>
      </c>
      <c r="P2276" s="323" t="str">
        <f>IFERROR(VLOOKUP(N2269,Marks,67,0),"")</f>
        <v/>
      </c>
      <c r="Q2276" s="770"/>
      <c r="R2276" s="122" t="str">
        <f>'Result Sheet'!$AX$4</f>
        <v xml:space="preserve">गणित </v>
      </c>
      <c r="S2276" s="391" t="str">
        <f>IFERROR(VLOOKUP(AD2269,Marks,49,0),"")</f>
        <v/>
      </c>
      <c r="T2276" s="391" t="str">
        <f>IFERROR(VLOOKUP(AD2269,Marks,50,0),"")</f>
        <v/>
      </c>
      <c r="U2276" s="117" t="str">
        <f>IFERROR(VLOOKUP(AD2269,Marks,51,0),"")</f>
        <v/>
      </c>
      <c r="V2276" s="391" t="str">
        <f>IFERROR(VLOOKUP(AD2269,Marks,52,0),"")</f>
        <v/>
      </c>
      <c r="W2276" s="391" t="str">
        <f>IFERROR(VLOOKUP(AD2269,Marks,53,0),"")</f>
        <v/>
      </c>
      <c r="X2276" s="391" t="str">
        <f>IFERROR(VLOOKUP(AD2269,Marks,54,0),"")</f>
        <v/>
      </c>
      <c r="Y2276" s="117" t="str">
        <f>IFERROR(VLOOKUP(AD2269,Marks,55,0),"")</f>
        <v/>
      </c>
      <c r="Z2276" s="119">
        <f>IFERROR(VLOOKUP(AD2269,Marks,56,0),"")</f>
        <v>0</v>
      </c>
      <c r="AA2276" s="391" t="str">
        <f>IFERROR(VLOOKUP(AD2269,Marks,57,0),"")</f>
        <v/>
      </c>
      <c r="AB2276" s="391" t="str">
        <f>IFERROR(VLOOKUP(AD2269,Marks,58,0),"")</f>
        <v/>
      </c>
      <c r="AC2276" s="391" t="str">
        <f>IFERROR(VLOOKUP(AD2269,Marks,59,0),"")</f>
        <v/>
      </c>
      <c r="AD2276" s="117" t="str">
        <f>IFERROR(VLOOKUP(AD2269,Marks,60,0),"")</f>
        <v/>
      </c>
      <c r="AE2276" s="119" t="str">
        <f>IFERROR(VLOOKUP(AD2269,Marks,61,0),"")</f>
        <v/>
      </c>
      <c r="AF2276" s="323" t="str">
        <f>IFERROR(VLOOKUP(AD2269,Marks,67,0),"")</f>
        <v/>
      </c>
    </row>
    <row r="2277" spans="1:32" ht="21" customHeight="1">
      <c r="A2277" s="166" t="str">
        <f>IF(N2269="","",A2276+1)</f>
        <v/>
      </c>
      <c r="B2277" s="122" t="str">
        <f>'Result Sheet'!$BQ$4</f>
        <v xml:space="preserve">पर्यावरण अध्ययन </v>
      </c>
      <c r="C2277" s="391" t="str">
        <f>IFERROR(VLOOKUP(N2269,Marks,68,0),"")</f>
        <v/>
      </c>
      <c r="D2277" s="391" t="str">
        <f>IFERROR(VLOOKUP(N2269,Marks,69,0),"")</f>
        <v/>
      </c>
      <c r="E2277" s="117" t="str">
        <f>IFERROR(VLOOKUP(N2269,Marks,70,0),"")</f>
        <v/>
      </c>
      <c r="F2277" s="391" t="str">
        <f>IFERROR(VLOOKUP(N2269,Marks,71,0),"")</f>
        <v/>
      </c>
      <c r="G2277" s="391" t="str">
        <f>IFERROR(VLOOKUP(N2269,Marks,72,0),"")</f>
        <v/>
      </c>
      <c r="H2277" s="391" t="str">
        <f>IFERROR(VLOOKUP(N2269,Marks,73,0),"")</f>
        <v/>
      </c>
      <c r="I2277" s="117" t="str">
        <f>IFERROR(VLOOKUP(N2269,Marks,74,0),"")</f>
        <v/>
      </c>
      <c r="J2277" s="119">
        <f>IFERROR(VLOOKUP(N2269,Marks,75,0),"")</f>
        <v>0</v>
      </c>
      <c r="K2277" s="391" t="str">
        <f>IFERROR(VLOOKUP(N2269,Marks,76,0),"")</f>
        <v/>
      </c>
      <c r="L2277" s="391" t="str">
        <f>IFERROR(VLOOKUP(N2269,Marks,77,0),"")</f>
        <v/>
      </c>
      <c r="M2277" s="391" t="str">
        <f>IFERROR(VLOOKUP(N2269,Marks,78,0),"")</f>
        <v/>
      </c>
      <c r="N2277" s="117" t="str">
        <f>IFERROR(VLOOKUP(N2269,Marks,79,0),"")</f>
        <v/>
      </c>
      <c r="O2277" s="119" t="str">
        <f>IFERROR(VLOOKUP(N2269,Marks,80,0),"")</f>
        <v/>
      </c>
      <c r="P2277" s="323" t="str">
        <f>IFERROR(VLOOKUP(N2269,Marks,86,0),"")</f>
        <v/>
      </c>
      <c r="Q2277" s="770"/>
      <c r="R2277" s="122" t="str">
        <f>'Result Sheet'!$BQ$4</f>
        <v xml:space="preserve">पर्यावरण अध्ययन </v>
      </c>
      <c r="S2277" s="391" t="str">
        <f>IFERROR(VLOOKUP(AD2269,Marks,68,0),"")</f>
        <v/>
      </c>
      <c r="T2277" s="391" t="str">
        <f>IFERROR(VLOOKUP(AD2269,Marks,69,0),"")</f>
        <v/>
      </c>
      <c r="U2277" s="117" t="str">
        <f>IFERROR(VLOOKUP(AD2269,Marks,70,0),"")</f>
        <v/>
      </c>
      <c r="V2277" s="391" t="str">
        <f>IFERROR(VLOOKUP(AD2269,Marks,71,0),"")</f>
        <v/>
      </c>
      <c r="W2277" s="391" t="str">
        <f>IFERROR(VLOOKUP(AD2269,Marks,72,0),"")</f>
        <v/>
      </c>
      <c r="X2277" s="391" t="str">
        <f>IFERROR(VLOOKUP(AD2269,Marks,73,0),"")</f>
        <v/>
      </c>
      <c r="Y2277" s="117" t="str">
        <f>IFERROR(VLOOKUP(AD2269,Marks,74,0),"")</f>
        <v/>
      </c>
      <c r="Z2277" s="119">
        <f>IFERROR(VLOOKUP(AD2269,Marks,75,0),"")</f>
        <v>0</v>
      </c>
      <c r="AA2277" s="391" t="str">
        <f>IFERROR(VLOOKUP(AD2269,Marks,76,0),"")</f>
        <v/>
      </c>
      <c r="AB2277" s="391" t="str">
        <f>IFERROR(VLOOKUP(AD2269,Marks,77,0),"")</f>
        <v/>
      </c>
      <c r="AC2277" s="391" t="str">
        <f>IFERROR(VLOOKUP(AD2269,Marks,78,0),"")</f>
        <v/>
      </c>
      <c r="AD2277" s="117" t="str">
        <f>IFERROR(VLOOKUP(AD2269,Marks,79,0),"")</f>
        <v/>
      </c>
      <c r="AE2277" s="119" t="str">
        <f>IFERROR(VLOOKUP(AD2269,Marks,80,0),"")</f>
        <v/>
      </c>
      <c r="AF2277" s="323" t="str">
        <f>IFERROR(VLOOKUP(AD2269,Marks,86,0),"")</f>
        <v/>
      </c>
    </row>
    <row r="2278" spans="1:32" ht="25.5" customHeight="1">
      <c r="A2278" s="166" t="str">
        <f>IF(N2269="","",A2277+1)</f>
        <v/>
      </c>
      <c r="B2278" s="392" t="s">
        <v>215</v>
      </c>
      <c r="C2278" s="120" t="str">
        <f>IF(AND(C2274="",C2275="",C2276="",C2277=""),"",IF(OR(C2266=1,C2266=2),SUM(C2274:C2276),SUM(C2274:C2277)))</f>
        <v/>
      </c>
      <c r="D2278" s="120" t="str">
        <f>IF(AND(D2274="",D2275="",D2276="",D2277=""),"",IF(OR(C2266=1,C2266=2),SUM(D2274:D2276),SUM(D2274:D2277)))</f>
        <v/>
      </c>
      <c r="E2278" s="120" t="str">
        <f>IF(AND(E2274="",E2275="",E2276="",E2277=""),"",IF(OR(C2266=1,C2266=2),SUM(E2274:E2276),SUM(E2274:E2277)))</f>
        <v/>
      </c>
      <c r="F2278" s="120" t="str">
        <f>IF(AND(F2274="",F2275="",F2276="",F2277=""),"",IF(OR(C2266=1,C2266=2),SUM(F2274:F2276),SUM(F2274:F2277)))</f>
        <v/>
      </c>
      <c r="G2278" s="120" t="str">
        <f>IF(AND(G2274="",G2275="",G2276="",G2277=""),"",IF(OR(C2266=1,C2266=2),SUM(G2274:G2276),SUM(G2274:G2277)))</f>
        <v/>
      </c>
      <c r="H2278" s="120" t="str">
        <f>IF(AND(H2274="",H2275="",H2276="",H2277=""),"",IF(OR(C2266=1,C2266=2),SUM(H2274:H2276),SUM(H2274:H2277)))</f>
        <v/>
      </c>
      <c r="I2278" s="120" t="str">
        <f>IF(AND(I2274="",I2275="",I2276="",I2277=""),"",IF(OR(C2266=1,C2266=2),SUM(I2274:I2276),SUM(I2274:I2277)))</f>
        <v/>
      </c>
      <c r="J2278" s="120">
        <f>IF(AND(J2274="",J2275="",J2276="",J2277=""),"",IF(OR(C2266=1,C2266=2),SUM(J2274:J2276),SUM(J2274:J2277)))</f>
        <v>0</v>
      </c>
      <c r="K2278" s="120" t="str">
        <f>IF(AND(K2274="",K2275="",K2276="",K2277=""),"",IF(OR(C2266=1,C2266=2),SUM(K2274:K2276),SUM(K2274:K2277)))</f>
        <v/>
      </c>
      <c r="L2278" s="120" t="str">
        <f>IF(AND(L2274="",L2275="",L2276="",L2277=""),"",IF(OR(C2266=1,C2266=2),SUM(L2274:L2276),SUM(L2274:L2277)))</f>
        <v/>
      </c>
      <c r="M2278" s="120" t="str">
        <f>IF(AND(M2274="",M2275="",M2276="",M2277=""),"",IF(OR(C2266=1,C2266=2),SUM(M2274:M2276),SUM(M2274:M2277)))</f>
        <v/>
      </c>
      <c r="N2278" s="120" t="str">
        <f>IF(AND(N2274="",N2275="",N2276="",N2277=""),"",IF(OR(C2266=1,C2266=2),SUM(N2274:N2276),SUM(N2274:N2277)))</f>
        <v/>
      </c>
      <c r="O2278" s="120" t="str">
        <f>IF(AND(O2274="",O2275="",O2276="",O2277=""),"",IF(OR(C2266=1,C2266=2),SUM(O2274:O2276),SUM(O2274:O2277)))</f>
        <v/>
      </c>
      <c r="P2278" s="326" t="str">
        <f>IF(OR(N2269="",E2267="",O2278=""),"",IF(O2278&gt;=81%*P2273,"A",IF(O2278&gt;=61%*P2273,"B",IF(O2278&gt;=41%*P2273,"C",IF(O2278&gt;=21%*P2273,"D","E")))))</f>
        <v/>
      </c>
      <c r="Q2278" s="770"/>
      <c r="R2278" s="392" t="s">
        <v>215</v>
      </c>
      <c r="S2278" s="120" t="str">
        <f>IF(AND(S2274="",S2275="",S2276="",S2277=""),"",IF(OR(S2266=1,S2266=2),SUM(S2274:S2276),SUM(S2274:S2277)))</f>
        <v/>
      </c>
      <c r="T2278" s="120" t="str">
        <f>IF(AND(T2274="",T2275="",T2276="",T2277=""),"",IF(OR(S2266=1,S2266=2),SUM(T2274:T2276),SUM(T2274:T2277)))</f>
        <v/>
      </c>
      <c r="U2278" s="120" t="str">
        <f>IF(AND(U2274="",U2275="",U2276="",U2277=""),"",IF(OR(S2266=1,S2266=2),SUM(U2274:U2276),SUM(U2274:U2277)))</f>
        <v/>
      </c>
      <c r="V2278" s="120" t="str">
        <f>IF(AND(V2274="",V2275="",V2276="",V2277=""),"",IF(OR(S2266=1,S2266=2),SUM(V2274:V2276),SUM(V2274:V2277)))</f>
        <v/>
      </c>
      <c r="W2278" s="120" t="str">
        <f>IF(AND(W2274="",W2275="",W2276="",W2277=""),"",IF(OR(S2266=1,S2266=2),SUM(W2274:W2276),SUM(W2274:W2277)))</f>
        <v/>
      </c>
      <c r="X2278" s="120" t="str">
        <f>IF(AND(X2274="",X2275="",X2276="",X2277=""),"",IF(OR(S2266=1,S2266=2),SUM(X2274:X2276),SUM(X2274:X2277)))</f>
        <v/>
      </c>
      <c r="Y2278" s="120" t="str">
        <f>IF(AND(Y2274="",Y2275="",Y2276="",Y2277=""),"",IF(OR(S2266=1,S2266=2),SUM(Y2274:Y2276),SUM(Y2274:Y2277)))</f>
        <v/>
      </c>
      <c r="Z2278" s="120">
        <f>IF(AND(Z2274="",Z2275="",Z2276="",Z2277=""),"",IF(OR(S2266=1,S2266=2),SUM(Z2274:Z2276),SUM(Z2274:Z2277)))</f>
        <v>0</v>
      </c>
      <c r="AA2278" s="120" t="str">
        <f>IF(AND(AA2274="",AA2275="",AA2276="",AA2277=""),"",IF(OR(S2266=1,S2266=2),SUM(AA2274:AA2276),SUM(AA2274:AA2277)))</f>
        <v/>
      </c>
      <c r="AB2278" s="120" t="str">
        <f>IF(AND(AB2274="",AB2275="",AB2276="",AB2277=""),"",IF(OR(S2266=1,S2266=2),SUM(AB2274:AB2276),SUM(AB2274:AB2277)))</f>
        <v/>
      </c>
      <c r="AC2278" s="120" t="str">
        <f>IF(AND(AC2274="",AC2275="",AC2276="",AC2277=""),"",IF(OR(S2266=1,S2266=2),SUM(AC2274:AC2276),SUM(AC2274:AC2277)))</f>
        <v/>
      </c>
      <c r="AD2278" s="120" t="str">
        <f>IF(AND(AD2274="",AD2275="",AD2276="",AD2277=""),"",IF(OR(S2266=1,S2266=2),SUM(AD2274:AD2276),SUM(AD2274:AD2277)))</f>
        <v/>
      </c>
      <c r="AE2278" s="120" t="str">
        <f>IF(AND(AE2274="",AE2275="",AE2276="",AE2277=""),"",IF(OR(S2266=1,S2266=2),SUM(AE2274:AE2276),SUM(AE2274:AE2277)))</f>
        <v/>
      </c>
      <c r="AF2278" s="326" t="str">
        <f>IF(OR(AD2269="",U2267="",AE2278=""),"",IF(AE2278&gt;=81%*AF2273,"A",IF(AE2278&gt;=61%*AF2273,"B",IF(AE2278&gt;=41%*AF2273,"C",IF(AE2278&gt;=21%*AF2273,"D","E")))))</f>
        <v/>
      </c>
    </row>
    <row r="2279" spans="1:32" ht="9" customHeight="1">
      <c r="A2279" s="166" t="str">
        <f>IF(N2269="","",A2278+1)</f>
        <v/>
      </c>
      <c r="B2279" s="737"/>
      <c r="C2279" s="737"/>
      <c r="D2279" s="737"/>
      <c r="E2279" s="737"/>
      <c r="F2279" s="737"/>
      <c r="G2279" s="737"/>
      <c r="H2279" s="737"/>
      <c r="I2279" s="737"/>
      <c r="J2279" s="737"/>
      <c r="K2279" s="737"/>
      <c r="L2279" s="737"/>
      <c r="M2279" s="737"/>
      <c r="N2279" s="737"/>
      <c r="O2279" s="737"/>
      <c r="P2279" s="737"/>
      <c r="Q2279" s="770"/>
      <c r="R2279" s="737"/>
      <c r="S2279" s="737"/>
      <c r="T2279" s="737"/>
      <c r="U2279" s="737"/>
      <c r="V2279" s="737"/>
      <c r="W2279" s="737"/>
      <c r="X2279" s="737"/>
      <c r="Y2279" s="737"/>
      <c r="Z2279" s="737"/>
      <c r="AA2279" s="737"/>
      <c r="AB2279" s="737"/>
      <c r="AC2279" s="737"/>
      <c r="AD2279" s="737"/>
      <c r="AE2279" s="737"/>
      <c r="AF2279" s="737"/>
    </row>
    <row r="2280" spans="1:32" ht="22.5" customHeight="1">
      <c r="A2280" s="166" t="str">
        <f>IF(N2269="","",A2279+1)</f>
        <v/>
      </c>
      <c r="B2280" s="738" t="s">
        <v>213</v>
      </c>
      <c r="C2280" s="738"/>
      <c r="D2280" s="739" t="s">
        <v>229</v>
      </c>
      <c r="E2280" s="740"/>
      <c r="F2280" s="393" t="s">
        <v>186</v>
      </c>
      <c r="G2280" s="738" t="s">
        <v>213</v>
      </c>
      <c r="H2280" s="738"/>
      <c r="I2280" s="739" t="s">
        <v>229</v>
      </c>
      <c r="J2280" s="740"/>
      <c r="K2280" s="393" t="s">
        <v>186</v>
      </c>
      <c r="L2280" s="738" t="s">
        <v>213</v>
      </c>
      <c r="M2280" s="738"/>
      <c r="N2280" s="739" t="s">
        <v>229</v>
      </c>
      <c r="O2280" s="740"/>
      <c r="P2280" s="393" t="s">
        <v>186</v>
      </c>
      <c r="Q2280" s="770"/>
      <c r="R2280" s="738" t="s">
        <v>213</v>
      </c>
      <c r="S2280" s="738"/>
      <c r="T2280" s="739" t="s">
        <v>229</v>
      </c>
      <c r="U2280" s="740"/>
      <c r="V2280" s="393" t="s">
        <v>186</v>
      </c>
      <c r="W2280" s="738" t="s">
        <v>213</v>
      </c>
      <c r="X2280" s="738"/>
      <c r="Y2280" s="739" t="s">
        <v>229</v>
      </c>
      <c r="Z2280" s="740"/>
      <c r="AA2280" s="393" t="s">
        <v>186</v>
      </c>
      <c r="AB2280" s="738" t="s">
        <v>213</v>
      </c>
      <c r="AC2280" s="738"/>
      <c r="AD2280" s="739" t="s">
        <v>229</v>
      </c>
      <c r="AE2280" s="740"/>
      <c r="AF2280" s="393" t="s">
        <v>186</v>
      </c>
    </row>
    <row r="2281" spans="1:32" ht="21.75" customHeight="1">
      <c r="A2281" s="166" t="str">
        <f>IF(N2269="","",A2280+1)</f>
        <v/>
      </c>
      <c r="B2281" s="741" t="s">
        <v>221</v>
      </c>
      <c r="C2281" s="742"/>
      <c r="D2281" s="742"/>
      <c r="E2281" s="119" t="str">
        <f>IFERROR(VLOOKUP(N2269,Marks,90,0),"")</f>
        <v/>
      </c>
      <c r="F2281" s="130" t="str">
        <f>IFERROR(VLOOKUP(N2269,Marks,94,0),"")</f>
        <v/>
      </c>
      <c r="G2281" s="741" t="s">
        <v>192</v>
      </c>
      <c r="H2281" s="742"/>
      <c r="I2281" s="742"/>
      <c r="J2281" s="119" t="str">
        <f>IFERROR(VLOOKUP(N2269,Marks,98,0),"")</f>
        <v/>
      </c>
      <c r="K2281" s="130" t="str">
        <f>IFERROR(VLOOKUP(N2269,Marks,102,0),"")</f>
        <v/>
      </c>
      <c r="L2281" s="743" t="s">
        <v>193</v>
      </c>
      <c r="M2281" s="744"/>
      <c r="N2281" s="744"/>
      <c r="O2281" s="119" t="str">
        <f>IFERROR(VLOOKUP(N2269,Marks,106,0),"")</f>
        <v/>
      </c>
      <c r="P2281" s="130" t="str">
        <f>IFERROR(VLOOKUP(N2269,Marks,110,0),"")</f>
        <v/>
      </c>
      <c r="Q2281" s="770"/>
      <c r="R2281" s="740" t="s">
        <v>221</v>
      </c>
      <c r="S2281" s="740"/>
      <c r="T2281" s="740"/>
      <c r="U2281" s="119" t="str">
        <f>IFERROR(VLOOKUP(AD2269,Marks,90,0),"")</f>
        <v/>
      </c>
      <c r="V2281" s="130" t="str">
        <f>IFERROR(VLOOKUP(AD2269,Marks,94,0),"")</f>
        <v/>
      </c>
      <c r="W2281" s="740" t="s">
        <v>192</v>
      </c>
      <c r="X2281" s="740"/>
      <c r="Y2281" s="740"/>
      <c r="Z2281" s="119" t="str">
        <f>IFERROR(VLOOKUP(AD2269,Marks,98,0),"")</f>
        <v/>
      </c>
      <c r="AA2281" s="130" t="str">
        <f>IFERROR(VLOOKUP(AD2269,Marks,102,0),"")</f>
        <v/>
      </c>
      <c r="AB2281" s="745" t="s">
        <v>193</v>
      </c>
      <c r="AC2281" s="745"/>
      <c r="AD2281" s="745"/>
      <c r="AE2281" s="119" t="str">
        <f>IFERROR(VLOOKUP(AD2269,Marks,106,0),"")</f>
        <v/>
      </c>
      <c r="AF2281" s="130" t="str">
        <f>IFERROR(VLOOKUP(AD2269,Marks,110,0),"")</f>
        <v/>
      </c>
    </row>
    <row r="2282" spans="1:32" ht="21" customHeight="1">
      <c r="A2282" s="166" t="str">
        <f>IF(N2269="","",A2281+1)</f>
        <v/>
      </c>
      <c r="B2282" s="732" t="s">
        <v>216</v>
      </c>
      <c r="C2282" s="732"/>
      <c r="D2282" s="732"/>
      <c r="E2282" s="746" t="str">
        <f>IFERROR(VLOOKUP(N2269,Marks,116,0),"")</f>
        <v/>
      </c>
      <c r="F2282" s="746"/>
      <c r="G2282" s="746"/>
      <c r="H2282" s="746"/>
      <c r="I2282" s="732" t="s">
        <v>217</v>
      </c>
      <c r="J2282" s="732"/>
      <c r="K2282" s="732"/>
      <c r="L2282" s="732"/>
      <c r="M2282" s="747" t="str">
        <f>IFERROR(VLOOKUP(N2269,Marks,117,0),"")</f>
        <v/>
      </c>
      <c r="N2282" s="747"/>
      <c r="O2282" s="747"/>
      <c r="P2282" s="747"/>
      <c r="Q2282" s="770"/>
      <c r="R2282" s="732" t="s">
        <v>216</v>
      </c>
      <c r="S2282" s="732"/>
      <c r="T2282" s="732"/>
      <c r="U2282" s="746" t="str">
        <f>IFERROR(VLOOKUP(AD2269,Marks,116,0),"")</f>
        <v/>
      </c>
      <c r="V2282" s="746"/>
      <c r="W2282" s="746"/>
      <c r="X2282" s="746"/>
      <c r="Y2282" s="732" t="s">
        <v>217</v>
      </c>
      <c r="Z2282" s="732"/>
      <c r="AA2282" s="732"/>
      <c r="AB2282" s="732"/>
      <c r="AC2282" s="747" t="str">
        <f>IFERROR(VLOOKUP(AD2269,Marks,117,0),"")</f>
        <v/>
      </c>
      <c r="AD2282" s="747"/>
      <c r="AE2282" s="747"/>
      <c r="AF2282" s="747"/>
    </row>
    <row r="2283" spans="1:32" ht="21" customHeight="1">
      <c r="A2283" s="166" t="str">
        <f>IF(N2269="","",A2282+1)</f>
        <v/>
      </c>
      <c r="B2283" s="732" t="s">
        <v>218</v>
      </c>
      <c r="C2283" s="732"/>
      <c r="D2283" s="732"/>
      <c r="E2283" s="774" t="str">
        <f>IFERROR(VLOOKUP(N2269,Marks,115,0),"")</f>
        <v/>
      </c>
      <c r="F2283" s="774"/>
      <c r="G2283" s="774"/>
      <c r="H2283" s="774"/>
      <c r="I2283" s="732" t="s">
        <v>219</v>
      </c>
      <c r="J2283" s="732"/>
      <c r="K2283" s="732"/>
      <c r="L2283" s="732"/>
      <c r="M2283" s="733" t="str">
        <f>IFERROR(VLOOKUP(N2269,Marks,112,0),"")</f>
        <v/>
      </c>
      <c r="N2283" s="733"/>
      <c r="O2283" s="733"/>
      <c r="P2283" s="733"/>
      <c r="Q2283" s="770"/>
      <c r="R2283" s="732" t="s">
        <v>218</v>
      </c>
      <c r="S2283" s="732"/>
      <c r="T2283" s="732"/>
      <c r="U2283" s="774" t="str">
        <f>IFERROR(VLOOKUP(AD2269,Marks,115,0),"")</f>
        <v/>
      </c>
      <c r="V2283" s="774"/>
      <c r="W2283" s="774"/>
      <c r="X2283" s="774"/>
      <c r="Y2283" s="732" t="s">
        <v>219</v>
      </c>
      <c r="Z2283" s="732"/>
      <c r="AA2283" s="732"/>
      <c r="AB2283" s="732"/>
      <c r="AC2283" s="733" t="str">
        <f>IFERROR(VLOOKUP(AD2269,Marks,112,0),"")</f>
        <v/>
      </c>
      <c r="AD2283" s="733"/>
      <c r="AE2283" s="733"/>
      <c r="AF2283" s="733"/>
    </row>
    <row r="2284" spans="1:32" ht="21" customHeight="1">
      <c r="A2284" s="166" t="str">
        <f>IF(N2269="","",A2283+1)</f>
        <v/>
      </c>
      <c r="B2284" s="732" t="s">
        <v>220</v>
      </c>
      <c r="C2284" s="732"/>
      <c r="D2284" s="732"/>
      <c r="E2284" s="324" t="str">
        <f>IFERROR(VLOOKUP(N2269,Marks,113,0),"")</f>
        <v/>
      </c>
      <c r="F2284" s="325" t="s">
        <v>341</v>
      </c>
      <c r="G2284" s="734" t="str">
        <f>IF(OR(N2269="",E2267="",O2278=""),"",IF(O2278&gt;=81%*P2273,"A",IF(O2278&gt;=61%*P2273,"B",IF(O2278&gt;=41%*P2273,"C",IF(O2278&gt;=21%*P2273,"D","E")))))</f>
        <v/>
      </c>
      <c r="H2284" s="734"/>
      <c r="I2284" s="732" t="s">
        <v>222</v>
      </c>
      <c r="J2284" s="732"/>
      <c r="K2284" s="732"/>
      <c r="L2284" s="732"/>
      <c r="M2284" s="769" t="str">
        <f>IFERROR(VLOOKUP(N2269,Marks,114,0),"")</f>
        <v/>
      </c>
      <c r="N2284" s="769"/>
      <c r="O2284" s="769"/>
      <c r="P2284" s="769"/>
      <c r="Q2284" s="770"/>
      <c r="R2284" s="732" t="s">
        <v>220</v>
      </c>
      <c r="S2284" s="732"/>
      <c r="T2284" s="732"/>
      <c r="U2284" s="324" t="str">
        <f>IFERROR(VLOOKUP(AD2269,Marks,113,0),"")</f>
        <v/>
      </c>
      <c r="V2284" s="325" t="s">
        <v>341</v>
      </c>
      <c r="W2284" s="734" t="str">
        <f>IF(OR(AD2269="",U2267="",AE2278=""),"",IF(AE2278&gt;=81%*AF2273,"A",IF(AE2278&gt;=61%*AF2273,"B",IF(AE2278&gt;=41%*AF2273,"C",IF(AE2278&gt;=21%*AF2273,"D","E")))))</f>
        <v/>
      </c>
      <c r="X2284" s="734"/>
      <c r="Y2284" s="732" t="s">
        <v>222</v>
      </c>
      <c r="Z2284" s="732"/>
      <c r="AA2284" s="732"/>
      <c r="AB2284" s="732"/>
      <c r="AC2284" s="769" t="str">
        <f>IFERROR(VLOOKUP(AD2269,Marks,114,0),"")</f>
        <v/>
      </c>
      <c r="AD2284" s="769"/>
      <c r="AE2284" s="769"/>
      <c r="AF2284" s="769"/>
    </row>
    <row r="2285" spans="1:32" ht="21" customHeight="1">
      <c r="A2285" s="166" t="str">
        <f>IF(N2269="","",A2284+1)</f>
        <v/>
      </c>
      <c r="B2285" s="768" t="s">
        <v>228</v>
      </c>
      <c r="C2285" s="768"/>
      <c r="D2285" s="768"/>
      <c r="E2285" s="735">
        <f>'Master sheet'!$C$10</f>
        <v>44697</v>
      </c>
      <c r="F2285" s="735"/>
      <c r="G2285" s="735"/>
      <c r="H2285" s="318"/>
      <c r="I2285" s="121"/>
      <c r="J2285" s="121"/>
      <c r="K2285" s="76"/>
      <c r="L2285" s="121"/>
      <c r="M2285" s="121"/>
      <c r="N2285" s="121"/>
      <c r="O2285" s="121"/>
      <c r="P2285" s="121"/>
      <c r="Q2285" s="770"/>
      <c r="R2285" s="768" t="s">
        <v>228</v>
      </c>
      <c r="S2285" s="768"/>
      <c r="T2285" s="768"/>
      <c r="U2285" s="735">
        <f>'Master sheet'!$C$10</f>
        <v>44697</v>
      </c>
      <c r="V2285" s="735"/>
      <c r="W2285" s="735"/>
      <c r="X2285" s="121"/>
      <c r="Y2285" s="121"/>
      <c r="Z2285" s="121"/>
      <c r="AA2285" s="76"/>
      <c r="AB2285" s="121"/>
      <c r="AC2285" s="121"/>
      <c r="AD2285" s="121"/>
      <c r="AE2285" s="121"/>
      <c r="AF2285" s="121"/>
    </row>
    <row r="2286" spans="1:32" ht="43.5" customHeight="1">
      <c r="A2286" s="166" t="str">
        <f>IF(N2269="","",A2285+1)</f>
        <v/>
      </c>
      <c r="B2286" s="755" t="str">
        <f>IF(AND(C2266=1),CONCATENATE("( ",UPPER('Master sheet'!$F$10)," )"),IF(AND(C2266=2),CONCATENATE("( ",UPPER('Master sheet'!$F$18)," )"),IF(AND(C2266=3),CONCATENATE("( ",UPPER('Master sheet'!$J$10)," )"),IF(AND(C2266=4),CONCATENATE("( ",UPPER('Master sheet'!$J$18)," )"),""))))</f>
        <v/>
      </c>
      <c r="C2286" s="755"/>
      <c r="D2286" s="755"/>
      <c r="E2286" s="755"/>
      <c r="F2286" s="756" t="str">
        <f>IF(AND(N2269=""),"",CONCATENATE("(",'Master sheet'!$C$14," )"))</f>
        <v/>
      </c>
      <c r="G2286" s="756"/>
      <c r="H2286" s="756"/>
      <c r="I2286" s="756"/>
      <c r="J2286" s="756"/>
      <c r="K2286" s="756" t="str">
        <f>IF(AND(N2269=""),"",CONCATENATE("(",'Master sheet'!$C$12," )"))</f>
        <v/>
      </c>
      <c r="L2286" s="756"/>
      <c r="M2286" s="756"/>
      <c r="N2286" s="756"/>
      <c r="O2286" s="756"/>
      <c r="P2286" s="756"/>
      <c r="Q2286" s="770"/>
      <c r="R2286" s="755" t="str">
        <f>IF(AND(S2266=1),CONCATENATE("( ",UPPER('Master sheet'!$F$10)," )"),IF(AND(S2266=2),CONCATENATE("( ",UPPER('Master sheet'!$F$18)," )"),IF(AND(S2266=3),CONCATENATE("( ",UPPER('Master sheet'!$J$10)," )"),IF(AND(S2266=4),CONCATENATE("( ",UPPER('Master sheet'!$J$18)," )"),""))))</f>
        <v/>
      </c>
      <c r="S2286" s="755"/>
      <c r="T2286" s="755"/>
      <c r="U2286" s="755"/>
      <c r="V2286" s="756" t="str">
        <f>IF(AND(AD2269=""),"",CONCATENATE("(",'Master sheet'!$C$14," )"))</f>
        <v/>
      </c>
      <c r="W2286" s="756"/>
      <c r="X2286" s="756"/>
      <c r="Y2286" s="756"/>
      <c r="Z2286" s="756"/>
      <c r="AA2286" s="756" t="str">
        <f>IF(AND(AD2269=""),"",CONCATENATE("(",'Master sheet'!$C$12," )"))</f>
        <v/>
      </c>
      <c r="AB2286" s="756"/>
      <c r="AC2286" s="756"/>
      <c r="AD2286" s="756"/>
      <c r="AE2286" s="756"/>
      <c r="AF2286" s="756"/>
    </row>
    <row r="2287" spans="1:32" ht="21.75" customHeight="1">
      <c r="A2287" s="166" t="str">
        <f>IF(N2269="","",A2286+1)</f>
        <v/>
      </c>
      <c r="B2287" s="757" t="s">
        <v>223</v>
      </c>
      <c r="C2287" s="757"/>
      <c r="D2287" s="757"/>
      <c r="E2287" s="757"/>
      <c r="F2287" s="758" t="s">
        <v>224</v>
      </c>
      <c r="G2287" s="758"/>
      <c r="H2287" s="758"/>
      <c r="I2287" s="758"/>
      <c r="J2287" s="758"/>
      <c r="K2287" s="757" t="s">
        <v>225</v>
      </c>
      <c r="L2287" s="757"/>
      <c r="M2287" s="757"/>
      <c r="N2287" s="757"/>
      <c r="O2287" s="757"/>
      <c r="P2287" s="757"/>
      <c r="Q2287" s="770"/>
      <c r="R2287" s="757" t="s">
        <v>223</v>
      </c>
      <c r="S2287" s="757"/>
      <c r="T2287" s="757"/>
      <c r="U2287" s="757"/>
      <c r="V2287" s="758" t="s">
        <v>224</v>
      </c>
      <c r="W2287" s="758"/>
      <c r="X2287" s="758"/>
      <c r="Y2287" s="758"/>
      <c r="Z2287" s="758"/>
      <c r="AA2287" s="757" t="s">
        <v>225</v>
      </c>
      <c r="AB2287" s="757"/>
      <c r="AC2287" s="757"/>
      <c r="AD2287" s="757"/>
      <c r="AE2287" s="757"/>
      <c r="AF2287" s="757"/>
    </row>
    <row r="2289" spans="1:32" ht="21.9" customHeight="1">
      <c r="A2289" s="165" t="str">
        <f>IF(N2295="","",1)</f>
        <v/>
      </c>
      <c r="B2289" s="759" t="s">
        <v>203</v>
      </c>
      <c r="C2289" s="759"/>
      <c r="D2289" s="759"/>
      <c r="E2289" s="759"/>
      <c r="F2289" s="759"/>
      <c r="G2289" s="759"/>
      <c r="H2289" s="759"/>
      <c r="I2289" s="759"/>
      <c r="J2289" s="759"/>
      <c r="K2289" s="759"/>
      <c r="L2289" s="759"/>
      <c r="M2289" s="759"/>
      <c r="N2289" s="759"/>
      <c r="O2289" s="759"/>
      <c r="P2289" s="759"/>
      <c r="Q2289" s="770" t="s">
        <v>249</v>
      </c>
      <c r="R2289" s="759" t="s">
        <v>203</v>
      </c>
      <c r="S2289" s="759"/>
      <c r="T2289" s="759"/>
      <c r="U2289" s="759"/>
      <c r="V2289" s="759"/>
      <c r="W2289" s="759"/>
      <c r="X2289" s="759"/>
      <c r="Y2289" s="759"/>
      <c r="Z2289" s="759"/>
      <c r="AA2289" s="759"/>
      <c r="AB2289" s="759"/>
      <c r="AC2289" s="759"/>
      <c r="AD2289" s="759"/>
      <c r="AE2289" s="759"/>
      <c r="AF2289" s="759"/>
    </row>
    <row r="2290" spans="1:32" ht="21.9" customHeight="1">
      <c r="A2290" s="166" t="str">
        <f>IF(N2295="","",A2289+1)</f>
        <v/>
      </c>
      <c r="B2290" s="771" t="s">
        <v>204</v>
      </c>
      <c r="C2290" s="771"/>
      <c r="D2290" s="771"/>
      <c r="E2290" s="771"/>
      <c r="F2290" s="771"/>
      <c r="G2290" s="771"/>
      <c r="H2290" s="771"/>
      <c r="I2290" s="771"/>
      <c r="J2290" s="771"/>
      <c r="K2290" s="771"/>
      <c r="L2290" s="771"/>
      <c r="M2290" s="771"/>
      <c r="N2290" s="771"/>
      <c r="O2290" s="771"/>
      <c r="P2290" s="771"/>
      <c r="Q2290" s="770"/>
      <c r="R2290" s="771" t="s">
        <v>204</v>
      </c>
      <c r="S2290" s="771"/>
      <c r="T2290" s="771"/>
      <c r="U2290" s="771"/>
      <c r="V2290" s="771"/>
      <c r="W2290" s="771"/>
      <c r="X2290" s="771"/>
      <c r="Y2290" s="771"/>
      <c r="Z2290" s="771"/>
      <c r="AA2290" s="771"/>
      <c r="AB2290" s="771"/>
      <c r="AC2290" s="771"/>
      <c r="AD2290" s="771"/>
      <c r="AE2290" s="771"/>
      <c r="AF2290" s="771"/>
    </row>
    <row r="2291" spans="1:32" ht="21.9" customHeight="1">
      <c r="A2291" s="166" t="str">
        <f>IF(N2295="","",A2290+1)</f>
        <v/>
      </c>
      <c r="B2291" s="772" t="s">
        <v>168</v>
      </c>
      <c r="C2291" s="772"/>
      <c r="D2291" s="772"/>
      <c r="E2291" s="773" t="str">
        <f>IF(AND(N2295=""),"",'Result Sheet'!$F$2)</f>
        <v/>
      </c>
      <c r="F2291" s="773"/>
      <c r="G2291" s="773"/>
      <c r="H2291" s="773"/>
      <c r="I2291" s="773"/>
      <c r="J2291" s="773"/>
      <c r="K2291" s="773"/>
      <c r="L2291" s="773"/>
      <c r="M2291" s="773"/>
      <c r="N2291" s="773"/>
      <c r="O2291" s="773"/>
      <c r="P2291" s="773"/>
      <c r="Q2291" s="770"/>
      <c r="R2291" s="772" t="s">
        <v>168</v>
      </c>
      <c r="S2291" s="772"/>
      <c r="T2291" s="772"/>
      <c r="U2291" s="773" t="str">
        <f>IF(AND(AD2295=""),"",'Result Sheet'!$F$2)</f>
        <v/>
      </c>
      <c r="V2291" s="773"/>
      <c r="W2291" s="773"/>
      <c r="X2291" s="773"/>
      <c r="Y2291" s="773"/>
      <c r="Z2291" s="773"/>
      <c r="AA2291" s="773"/>
      <c r="AB2291" s="773"/>
      <c r="AC2291" s="773"/>
      <c r="AD2291" s="773"/>
      <c r="AE2291" s="773"/>
      <c r="AF2291" s="773"/>
    </row>
    <row r="2292" spans="1:32" ht="21.9" customHeight="1">
      <c r="A2292" s="166" t="str">
        <f>IF(N2295="","",A2291+1)</f>
        <v/>
      </c>
      <c r="B2292" s="164" t="s">
        <v>169</v>
      </c>
      <c r="C2292" s="748" t="str">
        <f>IFERROR(VLOOKUP(N2295,Marks,2,0),"")</f>
        <v/>
      </c>
      <c r="D2292" s="748"/>
      <c r="E2292" s="766" t="s">
        <v>212</v>
      </c>
      <c r="F2292" s="766"/>
      <c r="G2292" s="766"/>
      <c r="H2292" s="748" t="str">
        <f>IFERROR(VLOOKUP(N2295,Marks,3,0),"")</f>
        <v/>
      </c>
      <c r="I2292" s="748"/>
      <c r="J2292" s="749" t="s">
        <v>205</v>
      </c>
      <c r="K2292" s="749"/>
      <c r="L2292" s="749"/>
      <c r="M2292" s="749"/>
      <c r="N2292" s="750" t="str">
        <f>IF(AND(N2295=""),"",'Marks Entry 1st'!$I$2)</f>
        <v/>
      </c>
      <c r="O2292" s="750"/>
      <c r="P2292" s="750"/>
      <c r="Q2292" s="770"/>
      <c r="R2292" s="164" t="s">
        <v>169</v>
      </c>
      <c r="S2292" s="748" t="str">
        <f>IFERROR(VLOOKUP(AD2295,Marks,2,0),"")</f>
        <v/>
      </c>
      <c r="T2292" s="748"/>
      <c r="U2292" s="766" t="s">
        <v>212</v>
      </c>
      <c r="V2292" s="766"/>
      <c r="W2292" s="766"/>
      <c r="X2292" s="748" t="str">
        <f>IFERROR(VLOOKUP(AD2295,Marks,3,0),"")</f>
        <v/>
      </c>
      <c r="Y2292" s="748"/>
      <c r="Z2292" s="749" t="s">
        <v>205</v>
      </c>
      <c r="AA2292" s="749"/>
      <c r="AB2292" s="749"/>
      <c r="AC2292" s="749"/>
      <c r="AD2292" s="750" t="str">
        <f>IF(AND(AD2295=""),"",'Marks Entry 1st'!$I$2)</f>
        <v/>
      </c>
      <c r="AE2292" s="750"/>
      <c r="AF2292" s="750"/>
    </row>
    <row r="2293" spans="1:32" ht="21.9" customHeight="1">
      <c r="A2293" s="166" t="str">
        <f>IF(N2295="","",A2292+1)</f>
        <v/>
      </c>
      <c r="B2293" s="751" t="s">
        <v>206</v>
      </c>
      <c r="C2293" s="751"/>
      <c r="D2293" s="751"/>
      <c r="E2293" s="752" t="str">
        <f>IFERROR(VLOOKUP(N2295,Marks,6,0),"")</f>
        <v/>
      </c>
      <c r="F2293" s="752"/>
      <c r="G2293" s="752"/>
      <c r="H2293" s="752"/>
      <c r="I2293" s="752"/>
      <c r="J2293" s="753" t="s">
        <v>209</v>
      </c>
      <c r="K2293" s="753"/>
      <c r="L2293" s="753"/>
      <c r="M2293" s="753"/>
      <c r="N2293" s="754" t="str">
        <f>IFERROR(VLOOKUP(N2295,Marks,5,0),"")</f>
        <v/>
      </c>
      <c r="O2293" s="754"/>
      <c r="P2293" s="754"/>
      <c r="Q2293" s="770"/>
      <c r="R2293" s="751" t="s">
        <v>206</v>
      </c>
      <c r="S2293" s="751"/>
      <c r="T2293" s="751"/>
      <c r="U2293" s="752" t="str">
        <f>IFERROR(VLOOKUP(AD2295,Marks,6,0),"")</f>
        <v/>
      </c>
      <c r="V2293" s="752"/>
      <c r="W2293" s="752"/>
      <c r="X2293" s="752"/>
      <c r="Y2293" s="752"/>
      <c r="Z2293" s="753" t="s">
        <v>209</v>
      </c>
      <c r="AA2293" s="753"/>
      <c r="AB2293" s="753"/>
      <c r="AC2293" s="753"/>
      <c r="AD2293" s="754" t="str">
        <f>IFERROR(VLOOKUP(AD2295,Marks,5,0),"")</f>
        <v/>
      </c>
      <c r="AE2293" s="754"/>
      <c r="AF2293" s="754"/>
    </row>
    <row r="2294" spans="1:32" ht="21.9" customHeight="1">
      <c r="A2294" s="166" t="str">
        <f>IF(N2295="","",A2293+1)</f>
        <v/>
      </c>
      <c r="B2294" s="751" t="s">
        <v>207</v>
      </c>
      <c r="C2294" s="751"/>
      <c r="D2294" s="751"/>
      <c r="E2294" s="752" t="str">
        <f>IFERROR(VLOOKUP(N2295,Marks,7,0),"")</f>
        <v/>
      </c>
      <c r="F2294" s="752"/>
      <c r="G2294" s="752"/>
      <c r="H2294" s="752"/>
      <c r="I2294" s="752"/>
      <c r="J2294" s="753" t="s">
        <v>210</v>
      </c>
      <c r="K2294" s="753"/>
      <c r="L2294" s="753"/>
      <c r="M2294" s="753"/>
      <c r="N2294" s="767" t="str">
        <f>IFERROR(VLOOKUP(N2295,Marks,4,0),"")</f>
        <v/>
      </c>
      <c r="O2294" s="767"/>
      <c r="P2294" s="767"/>
      <c r="Q2294" s="770"/>
      <c r="R2294" s="751" t="s">
        <v>207</v>
      </c>
      <c r="S2294" s="751"/>
      <c r="T2294" s="751"/>
      <c r="U2294" s="752" t="str">
        <f>IFERROR(VLOOKUP(AD2295,Marks,7,0),"")</f>
        <v/>
      </c>
      <c r="V2294" s="752"/>
      <c r="W2294" s="752"/>
      <c r="X2294" s="752"/>
      <c r="Y2294" s="752"/>
      <c r="Z2294" s="753" t="s">
        <v>210</v>
      </c>
      <c r="AA2294" s="753"/>
      <c r="AB2294" s="753"/>
      <c r="AC2294" s="753"/>
      <c r="AD2294" s="767" t="str">
        <f>IFERROR(VLOOKUP(AD2295,Marks,4,0),"")</f>
        <v/>
      </c>
      <c r="AE2294" s="767"/>
      <c r="AF2294" s="767"/>
    </row>
    <row r="2295" spans="1:32" ht="21.9" customHeight="1">
      <c r="A2295" s="166" t="str">
        <f>IF(N2295="","",A2294+1)</f>
        <v/>
      </c>
      <c r="B2295" s="751" t="s">
        <v>208</v>
      </c>
      <c r="C2295" s="751"/>
      <c r="D2295" s="751"/>
      <c r="E2295" s="752" t="str">
        <f>IFERROR(VLOOKUP(N2295,Marks,8,0),"")</f>
        <v/>
      </c>
      <c r="F2295" s="752"/>
      <c r="G2295" s="752"/>
      <c r="H2295" s="752"/>
      <c r="I2295" s="752"/>
      <c r="J2295" s="753" t="s">
        <v>211</v>
      </c>
      <c r="K2295" s="753"/>
      <c r="L2295" s="753"/>
      <c r="M2295" s="753"/>
      <c r="N2295" s="760" t="str">
        <f>IF(AD2269="","",IF(AND(AD2269+1&gt;$AN$6),"",AD2269+1))</f>
        <v/>
      </c>
      <c r="O2295" s="760"/>
      <c r="P2295" s="760"/>
      <c r="Q2295" s="770"/>
      <c r="R2295" s="751" t="s">
        <v>208</v>
      </c>
      <c r="S2295" s="751"/>
      <c r="T2295" s="751"/>
      <c r="U2295" s="752" t="str">
        <f>IFERROR(VLOOKUP(AD2295,Marks,8,0),"")</f>
        <v/>
      </c>
      <c r="V2295" s="752"/>
      <c r="W2295" s="752"/>
      <c r="X2295" s="752"/>
      <c r="Y2295" s="752"/>
      <c r="Z2295" s="753" t="s">
        <v>211</v>
      </c>
      <c r="AA2295" s="753"/>
      <c r="AB2295" s="753"/>
      <c r="AC2295" s="753"/>
      <c r="AD2295" s="761" t="str">
        <f>IF(N2295="","",IF(AND(N2295+1&gt;$AN$6),"",N2295+1))</f>
        <v/>
      </c>
      <c r="AE2295" s="761"/>
      <c r="AF2295" s="761"/>
    </row>
    <row r="2296" spans="1:32" ht="9" customHeight="1">
      <c r="A2296" s="166" t="str">
        <f>IF(N2295="","",A2295+1)</f>
        <v/>
      </c>
      <c r="B2296" s="123"/>
      <c r="C2296" s="123"/>
      <c r="D2296" s="123"/>
      <c r="E2296" s="124"/>
      <c r="F2296" s="124"/>
      <c r="G2296" s="124"/>
      <c r="H2296" s="123"/>
      <c r="I2296" s="123"/>
      <c r="J2296" s="125"/>
      <c r="K2296" s="125"/>
      <c r="L2296" s="125"/>
      <c r="M2296" s="76"/>
      <c r="N2296" s="76"/>
      <c r="O2296" s="76"/>
      <c r="P2296" s="76"/>
      <c r="Q2296" s="770"/>
      <c r="R2296" s="123"/>
      <c r="S2296" s="123"/>
      <c r="T2296" s="123"/>
      <c r="U2296" s="124"/>
      <c r="V2296" s="124"/>
      <c r="W2296" s="124"/>
      <c r="X2296" s="123"/>
      <c r="Y2296" s="123"/>
      <c r="Z2296" s="125"/>
      <c r="AA2296" s="125"/>
      <c r="AB2296" s="125"/>
      <c r="AC2296" s="76"/>
      <c r="AD2296" s="76"/>
      <c r="AE2296" s="76"/>
      <c r="AF2296" s="76"/>
    </row>
    <row r="2297" spans="1:32" ht="21" customHeight="1">
      <c r="A2297" s="166" t="str">
        <f>IF(N2295="","",A2296+1)</f>
        <v/>
      </c>
      <c r="B2297" s="762" t="s">
        <v>213</v>
      </c>
      <c r="C2297" s="610" t="s">
        <v>214</v>
      </c>
      <c r="D2297" s="610"/>
      <c r="E2297" s="610"/>
      <c r="F2297" s="763" t="s">
        <v>13</v>
      </c>
      <c r="G2297" s="764"/>
      <c r="H2297" s="764"/>
      <c r="I2297" s="765"/>
      <c r="J2297" s="613" t="s">
        <v>184</v>
      </c>
      <c r="K2297" s="614" t="s">
        <v>167</v>
      </c>
      <c r="L2297" s="615"/>
      <c r="M2297" s="615"/>
      <c r="N2297" s="616"/>
      <c r="O2297" s="580" t="s">
        <v>185</v>
      </c>
      <c r="P2297" s="581" t="s">
        <v>186</v>
      </c>
      <c r="Q2297" s="770"/>
      <c r="R2297" s="762" t="s">
        <v>213</v>
      </c>
      <c r="S2297" s="610" t="s">
        <v>214</v>
      </c>
      <c r="T2297" s="610"/>
      <c r="U2297" s="610"/>
      <c r="V2297" s="763" t="s">
        <v>13</v>
      </c>
      <c r="W2297" s="764"/>
      <c r="X2297" s="764"/>
      <c r="Y2297" s="765"/>
      <c r="Z2297" s="613" t="s">
        <v>184</v>
      </c>
      <c r="AA2297" s="614" t="s">
        <v>167</v>
      </c>
      <c r="AB2297" s="615"/>
      <c r="AC2297" s="615"/>
      <c r="AD2297" s="616"/>
      <c r="AE2297" s="580" t="s">
        <v>185</v>
      </c>
      <c r="AF2297" s="581" t="s">
        <v>186</v>
      </c>
    </row>
    <row r="2298" spans="1:32" ht="90.75" customHeight="1">
      <c r="A2298" s="166" t="str">
        <f>IF(N2295="","",A2297+1)</f>
        <v/>
      </c>
      <c r="B2298" s="762"/>
      <c r="C2298" s="171" t="s">
        <v>11</v>
      </c>
      <c r="D2298" s="171" t="s">
        <v>180</v>
      </c>
      <c r="E2298" s="171" t="s">
        <v>108</v>
      </c>
      <c r="F2298" s="171" t="s">
        <v>182</v>
      </c>
      <c r="G2298" s="171" t="s">
        <v>183</v>
      </c>
      <c r="H2298" s="305" t="s">
        <v>10</v>
      </c>
      <c r="I2298" s="171" t="s">
        <v>108</v>
      </c>
      <c r="J2298" s="613"/>
      <c r="K2298" s="172" t="s">
        <v>182</v>
      </c>
      <c r="L2298" s="172" t="s">
        <v>183</v>
      </c>
      <c r="M2298" s="173" t="s">
        <v>10</v>
      </c>
      <c r="N2298" s="171" t="s">
        <v>108</v>
      </c>
      <c r="O2298" s="580"/>
      <c r="P2298" s="736"/>
      <c r="Q2298" s="770"/>
      <c r="R2298" s="762"/>
      <c r="S2298" s="171" t="s">
        <v>11</v>
      </c>
      <c r="T2298" s="171" t="s">
        <v>180</v>
      </c>
      <c r="U2298" s="171" t="s">
        <v>108</v>
      </c>
      <c r="V2298" s="171" t="s">
        <v>182</v>
      </c>
      <c r="W2298" s="171" t="s">
        <v>183</v>
      </c>
      <c r="X2298" s="305" t="s">
        <v>10</v>
      </c>
      <c r="Y2298" s="171" t="s">
        <v>108</v>
      </c>
      <c r="Z2298" s="613"/>
      <c r="AA2298" s="172" t="s">
        <v>182</v>
      </c>
      <c r="AB2298" s="172" t="s">
        <v>183</v>
      </c>
      <c r="AC2298" s="173" t="s">
        <v>10</v>
      </c>
      <c r="AD2298" s="171" t="s">
        <v>108</v>
      </c>
      <c r="AE2298" s="580"/>
      <c r="AF2298" s="736">
        <v>0</v>
      </c>
    </row>
    <row r="2299" spans="1:32" ht="18.75" customHeight="1">
      <c r="A2299" s="166" t="str">
        <f>IF(N2295="","",A2298+1)</f>
        <v/>
      </c>
      <c r="B2299" s="762"/>
      <c r="C2299" s="390">
        <v>20</v>
      </c>
      <c r="D2299" s="390">
        <v>20</v>
      </c>
      <c r="E2299" s="116">
        <v>40</v>
      </c>
      <c r="F2299" s="390">
        <v>30</v>
      </c>
      <c r="G2299" s="390">
        <v>18</v>
      </c>
      <c r="H2299" s="390">
        <v>12</v>
      </c>
      <c r="I2299" s="116">
        <v>60</v>
      </c>
      <c r="J2299" s="118">
        <v>100</v>
      </c>
      <c r="K2299" s="390">
        <v>50</v>
      </c>
      <c r="L2299" s="390">
        <v>30</v>
      </c>
      <c r="M2299" s="390">
        <v>20</v>
      </c>
      <c r="N2299" s="116">
        <v>100</v>
      </c>
      <c r="O2299" s="118">
        <v>200</v>
      </c>
      <c r="P2299" s="775" t="str">
        <f>IF(AND(N2295="",C2292="",E2293="",N2293=""),"",IF(OR(C2292=1,C2292=2),600,800))</f>
        <v/>
      </c>
      <c r="Q2299" s="770"/>
      <c r="R2299" s="762"/>
      <c r="S2299" s="390">
        <v>20</v>
      </c>
      <c r="T2299" s="390">
        <v>20</v>
      </c>
      <c r="U2299" s="116">
        <v>40</v>
      </c>
      <c r="V2299" s="390">
        <v>30</v>
      </c>
      <c r="W2299" s="390">
        <v>18</v>
      </c>
      <c r="X2299" s="390">
        <v>12</v>
      </c>
      <c r="Y2299" s="116">
        <v>60</v>
      </c>
      <c r="Z2299" s="118">
        <v>100</v>
      </c>
      <c r="AA2299" s="390">
        <v>50</v>
      </c>
      <c r="AB2299" s="390">
        <v>30</v>
      </c>
      <c r="AC2299" s="390">
        <v>20</v>
      </c>
      <c r="AD2299" s="116">
        <v>100</v>
      </c>
      <c r="AE2299" s="118">
        <v>200</v>
      </c>
      <c r="AF2299" s="775" t="str">
        <f>IF(AND(AD2295="",S2292="",U2293="",AD2293=""),"",IF(OR(S2292=1,S2292=2),600,800))</f>
        <v/>
      </c>
    </row>
    <row r="2300" spans="1:32" ht="21" customHeight="1">
      <c r="A2300" s="166" t="str">
        <f>IF(N2295="","",A2299+1)</f>
        <v/>
      </c>
      <c r="B2300" s="122" t="str">
        <f>'Result Sheet'!$L$4</f>
        <v xml:space="preserve">हिन्दी </v>
      </c>
      <c r="C2300" s="391" t="str">
        <f>IFERROR(VLOOKUP(N2295,Marks,11,0),"")</f>
        <v/>
      </c>
      <c r="D2300" s="391" t="str">
        <f>IFERROR(VLOOKUP(N2295,Marks,12,0),"")</f>
        <v/>
      </c>
      <c r="E2300" s="117" t="str">
        <f>IFERROR(VLOOKUP(N2295,Marks,13,0),"")</f>
        <v/>
      </c>
      <c r="F2300" s="391" t="str">
        <f>IFERROR(VLOOKUP(N2295,Marks,14,0),"")</f>
        <v/>
      </c>
      <c r="G2300" s="391" t="str">
        <f>IFERROR(VLOOKUP(N2295,Marks,15,0),"")</f>
        <v/>
      </c>
      <c r="H2300" s="391" t="str">
        <f>IFERROR(VLOOKUP(N2295,Marks,16,0),"")</f>
        <v/>
      </c>
      <c r="I2300" s="117" t="str">
        <f>IFERROR(VLOOKUP(N2295,Marks,17,0),"")</f>
        <v/>
      </c>
      <c r="J2300" s="119">
        <f>IFERROR(VLOOKUP(N2295,Marks,18,0),"")</f>
        <v>0</v>
      </c>
      <c r="K2300" s="391" t="str">
        <f>IFERROR(VLOOKUP(N2295,Marks,19,0),"")</f>
        <v/>
      </c>
      <c r="L2300" s="391" t="str">
        <f>IFERROR(VLOOKUP(N2295,Marks,20,0),"")</f>
        <v/>
      </c>
      <c r="M2300" s="391" t="str">
        <f>IFERROR(VLOOKUP(N2295,Marks,21,0),"")</f>
        <v/>
      </c>
      <c r="N2300" s="117" t="str">
        <f>IFERROR(VLOOKUP(N2295,Marks,22,0),"")</f>
        <v/>
      </c>
      <c r="O2300" s="119" t="str">
        <f>IFERROR(VLOOKUP(N2295,Marks,23,0),"")</f>
        <v/>
      </c>
      <c r="P2300" s="323" t="str">
        <f>IFERROR(VLOOKUP(N2295,Marks,29,0),"")</f>
        <v/>
      </c>
      <c r="Q2300" s="770"/>
      <c r="R2300" s="122" t="str">
        <f>'Result Sheet'!$L$4</f>
        <v xml:space="preserve">हिन्दी </v>
      </c>
      <c r="S2300" s="391" t="str">
        <f>IFERROR(VLOOKUP(AD2295,Marks,11,0),"")</f>
        <v/>
      </c>
      <c r="T2300" s="391" t="str">
        <f>IFERROR(VLOOKUP(AD2295,Marks,12,0),"")</f>
        <v/>
      </c>
      <c r="U2300" s="117" t="str">
        <f>IFERROR(VLOOKUP(AD2295,Marks,13,0),"")</f>
        <v/>
      </c>
      <c r="V2300" s="391" t="str">
        <f>IFERROR(VLOOKUP(AD2295,Marks,14,0),"")</f>
        <v/>
      </c>
      <c r="W2300" s="391" t="str">
        <f>IFERROR(VLOOKUP(AD2295,Marks,15,0),"")</f>
        <v/>
      </c>
      <c r="X2300" s="391" t="str">
        <f>IFERROR(VLOOKUP(AD2295,Marks,16,0),"")</f>
        <v/>
      </c>
      <c r="Y2300" s="117" t="str">
        <f>IFERROR(VLOOKUP(AD2295,Marks,17,0),"")</f>
        <v/>
      </c>
      <c r="Z2300" s="119">
        <f>IFERROR(VLOOKUP(AD2295,Marks,18,0),"")</f>
        <v>0</v>
      </c>
      <c r="AA2300" s="391" t="str">
        <f>IFERROR(VLOOKUP(AD2295,Marks,19,0),"")</f>
        <v/>
      </c>
      <c r="AB2300" s="391" t="str">
        <f>IFERROR(VLOOKUP(AD2295,Marks,20,0),"")</f>
        <v/>
      </c>
      <c r="AC2300" s="391" t="str">
        <f>IFERROR(VLOOKUP(AD2295,Marks,21,0),"")</f>
        <v/>
      </c>
      <c r="AD2300" s="117" t="str">
        <f>IFERROR(VLOOKUP(AD2295,Marks,22,0),"")</f>
        <v/>
      </c>
      <c r="AE2300" s="119" t="str">
        <f>IFERROR(VLOOKUP(AD2295,Marks,23,0),"")</f>
        <v/>
      </c>
      <c r="AF2300" s="323" t="str">
        <f>IFERROR(VLOOKUP(AD2295,Marks,29,0),"")</f>
        <v/>
      </c>
    </row>
    <row r="2301" spans="1:32" ht="21" customHeight="1">
      <c r="A2301" s="166" t="str">
        <f>IF(N2295="","",A2300+1)</f>
        <v/>
      </c>
      <c r="B2301" s="122" t="str">
        <f>'Result Sheet'!$AE$4</f>
        <v xml:space="preserve">अंग्रेजी </v>
      </c>
      <c r="C2301" s="391" t="str">
        <f>IFERROR(VLOOKUP(N2295,Marks,30,0),"")</f>
        <v/>
      </c>
      <c r="D2301" s="391" t="str">
        <f>IFERROR(VLOOKUP(N2295,Marks,31,0),"")</f>
        <v/>
      </c>
      <c r="E2301" s="117" t="str">
        <f>IFERROR(VLOOKUP(N2295,Marks,32,0),"")</f>
        <v/>
      </c>
      <c r="F2301" s="391" t="str">
        <f>IFERROR(VLOOKUP(N2295,Marks,33,0),"")</f>
        <v/>
      </c>
      <c r="G2301" s="391" t="str">
        <f>IFERROR(VLOOKUP(N2295,Marks,34,0),"")</f>
        <v/>
      </c>
      <c r="H2301" s="391" t="str">
        <f>IFERROR(VLOOKUP(N2295,Marks,35,0),"")</f>
        <v/>
      </c>
      <c r="I2301" s="117" t="str">
        <f>IFERROR(VLOOKUP(N2295,Marks,36,0),"")</f>
        <v/>
      </c>
      <c r="J2301" s="119">
        <f>IFERROR(VLOOKUP(N2295,Marks,37,0),"")</f>
        <v>0</v>
      </c>
      <c r="K2301" s="391" t="str">
        <f>IFERROR(VLOOKUP(N2295,Marks,38,0),"")</f>
        <v/>
      </c>
      <c r="L2301" s="391" t="str">
        <f>IFERROR(VLOOKUP(N2295,Marks,39,0),"")</f>
        <v/>
      </c>
      <c r="M2301" s="391" t="str">
        <f>IFERROR(VLOOKUP(N2295,Marks,40,0),"")</f>
        <v/>
      </c>
      <c r="N2301" s="117" t="str">
        <f>IFERROR(VLOOKUP(N2295,Marks,41,0),"")</f>
        <v/>
      </c>
      <c r="O2301" s="119" t="str">
        <f>IFERROR(VLOOKUP(N2295,Marks,42,0),"")</f>
        <v/>
      </c>
      <c r="P2301" s="323" t="str">
        <f>IFERROR(VLOOKUP(N2295,Marks,48,0),"")</f>
        <v/>
      </c>
      <c r="Q2301" s="770"/>
      <c r="R2301" s="122" t="str">
        <f>'Result Sheet'!$AE$4</f>
        <v xml:space="preserve">अंग्रेजी </v>
      </c>
      <c r="S2301" s="391" t="str">
        <f>IFERROR(VLOOKUP(AD2295,Marks,30,0),"")</f>
        <v/>
      </c>
      <c r="T2301" s="391" t="str">
        <f>IFERROR(VLOOKUP(AD2295,Marks,31,0),"")</f>
        <v/>
      </c>
      <c r="U2301" s="117" t="str">
        <f>IFERROR(VLOOKUP(AD2295,Marks,32,0),"")</f>
        <v/>
      </c>
      <c r="V2301" s="391" t="str">
        <f>IFERROR(VLOOKUP(AD2295,Marks,33,0),"")</f>
        <v/>
      </c>
      <c r="W2301" s="391" t="str">
        <f>IFERROR(VLOOKUP(AD2295,Marks,34,0),"")</f>
        <v/>
      </c>
      <c r="X2301" s="391" t="str">
        <f>IFERROR(VLOOKUP(AD2295,Marks,35,0),"")</f>
        <v/>
      </c>
      <c r="Y2301" s="117" t="str">
        <f>IFERROR(VLOOKUP(AD2295,Marks,36,0),"")</f>
        <v/>
      </c>
      <c r="Z2301" s="119">
        <f>IFERROR(VLOOKUP(AD2295,Marks,37,0),"")</f>
        <v>0</v>
      </c>
      <c r="AA2301" s="391" t="str">
        <f>IFERROR(VLOOKUP(AD2295,Marks,38,0),"")</f>
        <v/>
      </c>
      <c r="AB2301" s="391" t="str">
        <f>IFERROR(VLOOKUP(AD2295,Marks,39,0),"")</f>
        <v/>
      </c>
      <c r="AC2301" s="391" t="str">
        <f>IFERROR(VLOOKUP(AD2295,Marks,40,0),"")</f>
        <v/>
      </c>
      <c r="AD2301" s="117" t="str">
        <f>IFERROR(VLOOKUP(AD2295,Marks,41,0),"")</f>
        <v/>
      </c>
      <c r="AE2301" s="119" t="str">
        <f>IFERROR(VLOOKUP(AD2295,Marks,42,0),"")</f>
        <v/>
      </c>
      <c r="AF2301" s="323" t="str">
        <f>IFERROR(VLOOKUP(AD2295,Marks,48,0),"")</f>
        <v/>
      </c>
    </row>
    <row r="2302" spans="1:32" ht="21" customHeight="1">
      <c r="A2302" s="166" t="str">
        <f>IF(N2295="","",A2301+1)</f>
        <v/>
      </c>
      <c r="B2302" s="122" t="str">
        <f>'Result Sheet'!$AX$4</f>
        <v xml:space="preserve">गणित </v>
      </c>
      <c r="C2302" s="391" t="str">
        <f>IFERROR(VLOOKUP(N2295,Marks,49,0),"")</f>
        <v/>
      </c>
      <c r="D2302" s="391" t="str">
        <f>IFERROR(VLOOKUP(N2295,Marks,50,0),"")</f>
        <v/>
      </c>
      <c r="E2302" s="117" t="str">
        <f>IFERROR(VLOOKUP(N2295,Marks,51,0),"")</f>
        <v/>
      </c>
      <c r="F2302" s="391" t="str">
        <f>IFERROR(VLOOKUP(N2295,Marks,52,0),"")</f>
        <v/>
      </c>
      <c r="G2302" s="391" t="str">
        <f>IFERROR(VLOOKUP(N2295,Marks,53,0),"")</f>
        <v/>
      </c>
      <c r="H2302" s="391" t="str">
        <f>IFERROR(VLOOKUP(N2295,Marks,54,0),"")</f>
        <v/>
      </c>
      <c r="I2302" s="117" t="str">
        <f>IFERROR(VLOOKUP(N2295,Marks,55,0),"")</f>
        <v/>
      </c>
      <c r="J2302" s="119">
        <f>IFERROR(VLOOKUP(N2295,Marks,56,0),"")</f>
        <v>0</v>
      </c>
      <c r="K2302" s="391" t="str">
        <f>IFERROR(VLOOKUP(N2295,Marks,57,0),"")</f>
        <v/>
      </c>
      <c r="L2302" s="391" t="str">
        <f>IFERROR(VLOOKUP(N2295,Marks,58,0),"")</f>
        <v/>
      </c>
      <c r="M2302" s="391" t="str">
        <f>IFERROR(VLOOKUP(N2295,Marks,59,0),"")</f>
        <v/>
      </c>
      <c r="N2302" s="117" t="str">
        <f>IFERROR(VLOOKUP(N2295,Marks,60,0),"")</f>
        <v/>
      </c>
      <c r="O2302" s="119" t="str">
        <f>IFERROR(VLOOKUP(N2295,Marks,61,0),"")</f>
        <v/>
      </c>
      <c r="P2302" s="323" t="str">
        <f>IFERROR(VLOOKUP(N2295,Marks,67,0),"")</f>
        <v/>
      </c>
      <c r="Q2302" s="770"/>
      <c r="R2302" s="122" t="str">
        <f>'Result Sheet'!$AX$4</f>
        <v xml:space="preserve">गणित </v>
      </c>
      <c r="S2302" s="391" t="str">
        <f>IFERROR(VLOOKUP(AD2295,Marks,49,0),"")</f>
        <v/>
      </c>
      <c r="T2302" s="391" t="str">
        <f>IFERROR(VLOOKUP(AD2295,Marks,50,0),"")</f>
        <v/>
      </c>
      <c r="U2302" s="117" t="str">
        <f>IFERROR(VLOOKUP(AD2295,Marks,51,0),"")</f>
        <v/>
      </c>
      <c r="V2302" s="391" t="str">
        <f>IFERROR(VLOOKUP(AD2295,Marks,52,0),"")</f>
        <v/>
      </c>
      <c r="W2302" s="391" t="str">
        <f>IFERROR(VLOOKUP(AD2295,Marks,53,0),"")</f>
        <v/>
      </c>
      <c r="X2302" s="391" t="str">
        <f>IFERROR(VLOOKUP(AD2295,Marks,54,0),"")</f>
        <v/>
      </c>
      <c r="Y2302" s="117" t="str">
        <f>IFERROR(VLOOKUP(AD2295,Marks,55,0),"")</f>
        <v/>
      </c>
      <c r="Z2302" s="119">
        <f>IFERROR(VLOOKUP(AD2295,Marks,56,0),"")</f>
        <v>0</v>
      </c>
      <c r="AA2302" s="391" t="str">
        <f>IFERROR(VLOOKUP(AD2295,Marks,57,0),"")</f>
        <v/>
      </c>
      <c r="AB2302" s="391" t="str">
        <f>IFERROR(VLOOKUP(AD2295,Marks,58,0),"")</f>
        <v/>
      </c>
      <c r="AC2302" s="391" t="str">
        <f>IFERROR(VLOOKUP(AD2295,Marks,59,0),"")</f>
        <v/>
      </c>
      <c r="AD2302" s="117" t="str">
        <f>IFERROR(VLOOKUP(AD2295,Marks,60,0),"")</f>
        <v/>
      </c>
      <c r="AE2302" s="119" t="str">
        <f>IFERROR(VLOOKUP(AD2295,Marks,61,0),"")</f>
        <v/>
      </c>
      <c r="AF2302" s="323" t="str">
        <f>IFERROR(VLOOKUP(AD2295,Marks,67,0),"")</f>
        <v/>
      </c>
    </row>
    <row r="2303" spans="1:32" ht="21" customHeight="1">
      <c r="A2303" s="166" t="str">
        <f>IF(N2295="","",A2302+1)</f>
        <v/>
      </c>
      <c r="B2303" s="122" t="str">
        <f>'Result Sheet'!$BQ$4</f>
        <v xml:space="preserve">पर्यावरण अध्ययन </v>
      </c>
      <c r="C2303" s="391" t="str">
        <f>IFERROR(VLOOKUP(N2295,Marks,68,0),"")</f>
        <v/>
      </c>
      <c r="D2303" s="391" t="str">
        <f>IFERROR(VLOOKUP(N2295,Marks,69,0),"")</f>
        <v/>
      </c>
      <c r="E2303" s="117" t="str">
        <f>IFERROR(VLOOKUP(N2295,Marks,70,0),"")</f>
        <v/>
      </c>
      <c r="F2303" s="391" t="str">
        <f>IFERROR(VLOOKUP(N2295,Marks,71,0),"")</f>
        <v/>
      </c>
      <c r="G2303" s="391" t="str">
        <f>IFERROR(VLOOKUP(N2295,Marks,72,0),"")</f>
        <v/>
      </c>
      <c r="H2303" s="391" t="str">
        <f>IFERROR(VLOOKUP(N2295,Marks,73,0),"")</f>
        <v/>
      </c>
      <c r="I2303" s="117" t="str">
        <f>IFERROR(VLOOKUP(N2295,Marks,74,0),"")</f>
        <v/>
      </c>
      <c r="J2303" s="119">
        <f>IFERROR(VLOOKUP(N2295,Marks,75,0),"")</f>
        <v>0</v>
      </c>
      <c r="K2303" s="391" t="str">
        <f>IFERROR(VLOOKUP(N2295,Marks,76,0),"")</f>
        <v/>
      </c>
      <c r="L2303" s="391" t="str">
        <f>IFERROR(VLOOKUP(N2295,Marks,77,0),"")</f>
        <v/>
      </c>
      <c r="M2303" s="391" t="str">
        <f>IFERROR(VLOOKUP(N2295,Marks,78,0),"")</f>
        <v/>
      </c>
      <c r="N2303" s="117" t="str">
        <f>IFERROR(VLOOKUP(N2295,Marks,79,0),"")</f>
        <v/>
      </c>
      <c r="O2303" s="119" t="str">
        <f>IFERROR(VLOOKUP(N2295,Marks,80,0),"")</f>
        <v/>
      </c>
      <c r="P2303" s="323" t="str">
        <f>IFERROR(VLOOKUP(N2295,Marks,86,0),"")</f>
        <v/>
      </c>
      <c r="Q2303" s="770"/>
      <c r="R2303" s="122" t="str">
        <f>'Result Sheet'!$BQ$4</f>
        <v xml:space="preserve">पर्यावरण अध्ययन </v>
      </c>
      <c r="S2303" s="391" t="str">
        <f>IFERROR(VLOOKUP(AD2295,Marks,68,0),"")</f>
        <v/>
      </c>
      <c r="T2303" s="391" t="str">
        <f>IFERROR(VLOOKUP(AD2295,Marks,69,0),"")</f>
        <v/>
      </c>
      <c r="U2303" s="117" t="str">
        <f>IFERROR(VLOOKUP(AD2295,Marks,70,0),"")</f>
        <v/>
      </c>
      <c r="V2303" s="391" t="str">
        <f>IFERROR(VLOOKUP(AD2295,Marks,71,0),"")</f>
        <v/>
      </c>
      <c r="W2303" s="391" t="str">
        <f>IFERROR(VLOOKUP(AD2295,Marks,72,0),"")</f>
        <v/>
      </c>
      <c r="X2303" s="391" t="str">
        <f>IFERROR(VLOOKUP(AD2295,Marks,73,0),"")</f>
        <v/>
      </c>
      <c r="Y2303" s="117" t="str">
        <f>IFERROR(VLOOKUP(AD2295,Marks,74,0),"")</f>
        <v/>
      </c>
      <c r="Z2303" s="119">
        <f>IFERROR(VLOOKUP(AD2295,Marks,75,0),"")</f>
        <v>0</v>
      </c>
      <c r="AA2303" s="391" t="str">
        <f>IFERROR(VLOOKUP(AD2295,Marks,76,0),"")</f>
        <v/>
      </c>
      <c r="AB2303" s="391" t="str">
        <f>IFERROR(VLOOKUP(AD2295,Marks,77,0),"")</f>
        <v/>
      </c>
      <c r="AC2303" s="391" t="str">
        <f>IFERROR(VLOOKUP(AD2295,Marks,78,0),"")</f>
        <v/>
      </c>
      <c r="AD2303" s="117" t="str">
        <f>IFERROR(VLOOKUP(AD2295,Marks,79,0),"")</f>
        <v/>
      </c>
      <c r="AE2303" s="119" t="str">
        <f>IFERROR(VLOOKUP(AD2295,Marks,80,0),"")</f>
        <v/>
      </c>
      <c r="AF2303" s="323" t="str">
        <f>IFERROR(VLOOKUP(AD2295,Marks,86,0),"")</f>
        <v/>
      </c>
    </row>
    <row r="2304" spans="1:32" ht="25.5" customHeight="1">
      <c r="A2304" s="166" t="str">
        <f>IF(N2295="","",A2303+1)</f>
        <v/>
      </c>
      <c r="B2304" s="392" t="s">
        <v>215</v>
      </c>
      <c r="C2304" s="120" t="str">
        <f>IF(AND(C2300="",C2301="",C2302="",C2303=""),"",IF(OR(C2292=1,C2292=2),SUM(C2300:C2302),SUM(C2300:C2303)))</f>
        <v/>
      </c>
      <c r="D2304" s="120" t="str">
        <f>IF(AND(D2300="",D2301="",D2302="",D2303=""),"",IF(OR(C2292=1,C2292=2),SUM(D2300:D2302),SUM(D2300:D2303)))</f>
        <v/>
      </c>
      <c r="E2304" s="120" t="str">
        <f>IF(AND(E2300="",E2301="",E2302="",E2303=""),"",IF(OR(C2292=1,C2292=2),SUM(E2300:E2302),SUM(E2300:E2303)))</f>
        <v/>
      </c>
      <c r="F2304" s="120" t="str">
        <f>IF(AND(F2300="",F2301="",F2302="",F2303=""),"",IF(OR(C2292=1,C2292=2),SUM(F2300:F2302),SUM(F2300:F2303)))</f>
        <v/>
      </c>
      <c r="G2304" s="120" t="str">
        <f>IF(AND(G2300="",G2301="",G2302="",G2303=""),"",IF(OR(C2292=1,C2292=2),SUM(G2300:G2302),SUM(G2300:G2303)))</f>
        <v/>
      </c>
      <c r="H2304" s="120" t="str">
        <f>IF(AND(H2300="",H2301="",H2302="",H2303=""),"",IF(OR(C2292=1,C2292=2),SUM(H2300:H2302),SUM(H2300:H2303)))</f>
        <v/>
      </c>
      <c r="I2304" s="120" t="str">
        <f>IF(AND(I2300="",I2301="",I2302="",I2303=""),"",IF(OR(C2292=1,C2292=2),SUM(I2300:I2302),SUM(I2300:I2303)))</f>
        <v/>
      </c>
      <c r="J2304" s="120">
        <f>IF(AND(J2300="",J2301="",J2302="",J2303=""),"",IF(OR(C2292=1,C2292=2),SUM(J2300:J2302),SUM(J2300:J2303)))</f>
        <v>0</v>
      </c>
      <c r="K2304" s="120" t="str">
        <f>IF(AND(K2300="",K2301="",K2302="",K2303=""),"",IF(OR(C2292=1,C2292=2),SUM(K2300:K2302),SUM(K2300:K2303)))</f>
        <v/>
      </c>
      <c r="L2304" s="120" t="str">
        <f>IF(AND(L2300="",L2301="",L2302="",L2303=""),"",IF(OR(C2292=1,C2292=2),SUM(L2300:L2302),SUM(L2300:L2303)))</f>
        <v/>
      </c>
      <c r="M2304" s="120" t="str">
        <f>IF(AND(M2300="",M2301="",M2302="",M2303=""),"",IF(OR(C2292=1,C2292=2),SUM(M2300:M2302),SUM(M2300:M2303)))</f>
        <v/>
      </c>
      <c r="N2304" s="120" t="str">
        <f>IF(AND(N2300="",N2301="",N2302="",N2303=""),"",IF(OR(C2292=1,C2292=2),SUM(N2300:N2302),SUM(N2300:N2303)))</f>
        <v/>
      </c>
      <c r="O2304" s="120" t="str">
        <f>IF(AND(O2300="",O2301="",O2302="",O2303=""),"",IF(OR(C2292=1,C2292=2),SUM(O2300:O2302),SUM(O2300:O2303)))</f>
        <v/>
      </c>
      <c r="P2304" s="326" t="str">
        <f>IF(OR(N2295="",E2293="",O2304=""),"",IF(O2304&gt;=81%*P2299,"A",IF(O2304&gt;=61%*P2299,"B",IF(O2304&gt;=41%*P2299,"C",IF(O2304&gt;=21%*P2299,"D","E")))))</f>
        <v/>
      </c>
      <c r="Q2304" s="770"/>
      <c r="R2304" s="392" t="s">
        <v>215</v>
      </c>
      <c r="S2304" s="120" t="str">
        <f>IF(AND(S2300="",S2301="",S2302="",S2303=""),"",IF(OR(S2292=1,S2292=2),SUM(S2300:S2302),SUM(S2300:S2303)))</f>
        <v/>
      </c>
      <c r="T2304" s="120" t="str">
        <f>IF(AND(T2300="",T2301="",T2302="",T2303=""),"",IF(OR(S2292=1,S2292=2),SUM(T2300:T2302),SUM(T2300:T2303)))</f>
        <v/>
      </c>
      <c r="U2304" s="120" t="str">
        <f>IF(AND(U2300="",U2301="",U2302="",U2303=""),"",IF(OR(S2292=1,S2292=2),SUM(U2300:U2302),SUM(U2300:U2303)))</f>
        <v/>
      </c>
      <c r="V2304" s="120" t="str">
        <f>IF(AND(V2300="",V2301="",V2302="",V2303=""),"",IF(OR(S2292=1,S2292=2),SUM(V2300:V2302),SUM(V2300:V2303)))</f>
        <v/>
      </c>
      <c r="W2304" s="120" t="str">
        <f>IF(AND(W2300="",W2301="",W2302="",W2303=""),"",IF(OR(S2292=1,S2292=2),SUM(W2300:W2302),SUM(W2300:W2303)))</f>
        <v/>
      </c>
      <c r="X2304" s="120" t="str">
        <f>IF(AND(X2300="",X2301="",X2302="",X2303=""),"",IF(OR(S2292=1,S2292=2),SUM(X2300:X2302),SUM(X2300:X2303)))</f>
        <v/>
      </c>
      <c r="Y2304" s="120" t="str">
        <f>IF(AND(Y2300="",Y2301="",Y2302="",Y2303=""),"",IF(OR(S2292=1,S2292=2),SUM(Y2300:Y2302),SUM(Y2300:Y2303)))</f>
        <v/>
      </c>
      <c r="Z2304" s="120">
        <f>IF(AND(Z2300="",Z2301="",Z2302="",Z2303=""),"",IF(OR(S2292=1,S2292=2),SUM(Z2300:Z2302),SUM(Z2300:Z2303)))</f>
        <v>0</v>
      </c>
      <c r="AA2304" s="120" t="str">
        <f>IF(AND(AA2300="",AA2301="",AA2302="",AA2303=""),"",IF(OR(S2292=1,S2292=2),SUM(AA2300:AA2302),SUM(AA2300:AA2303)))</f>
        <v/>
      </c>
      <c r="AB2304" s="120" t="str">
        <f>IF(AND(AB2300="",AB2301="",AB2302="",AB2303=""),"",IF(OR(S2292=1,S2292=2),SUM(AB2300:AB2302),SUM(AB2300:AB2303)))</f>
        <v/>
      </c>
      <c r="AC2304" s="120" t="str">
        <f>IF(AND(AC2300="",AC2301="",AC2302="",AC2303=""),"",IF(OR(S2292=1,S2292=2),SUM(AC2300:AC2302),SUM(AC2300:AC2303)))</f>
        <v/>
      </c>
      <c r="AD2304" s="120" t="str">
        <f>IF(AND(AD2300="",AD2301="",AD2302="",AD2303=""),"",IF(OR(S2292=1,S2292=2),SUM(AD2300:AD2302),SUM(AD2300:AD2303)))</f>
        <v/>
      </c>
      <c r="AE2304" s="120" t="str">
        <f>IF(AND(AE2300="",AE2301="",AE2302="",AE2303=""),"",IF(OR(S2292=1,S2292=2),SUM(AE2300:AE2302),SUM(AE2300:AE2303)))</f>
        <v/>
      </c>
      <c r="AF2304" s="326" t="str">
        <f>IF(OR(AD2295="",U2293="",AE2304=""),"",IF(AE2304&gt;=81%*AF2299,"A",IF(AE2304&gt;=61%*AF2299,"B",IF(AE2304&gt;=41%*AF2299,"C",IF(AE2304&gt;=21%*AF2299,"D","E")))))</f>
        <v/>
      </c>
    </row>
    <row r="2305" spans="1:32" ht="9" customHeight="1">
      <c r="A2305" s="166" t="str">
        <f>IF(N2295="","",A2304+1)</f>
        <v/>
      </c>
      <c r="B2305" s="737"/>
      <c r="C2305" s="737"/>
      <c r="D2305" s="737"/>
      <c r="E2305" s="737"/>
      <c r="F2305" s="737"/>
      <c r="G2305" s="737"/>
      <c r="H2305" s="737"/>
      <c r="I2305" s="737"/>
      <c r="J2305" s="737"/>
      <c r="K2305" s="737"/>
      <c r="L2305" s="737"/>
      <c r="M2305" s="737"/>
      <c r="N2305" s="737"/>
      <c r="O2305" s="737"/>
      <c r="P2305" s="737"/>
      <c r="Q2305" s="770"/>
      <c r="R2305" s="737"/>
      <c r="S2305" s="737"/>
      <c r="T2305" s="737"/>
      <c r="U2305" s="737"/>
      <c r="V2305" s="737"/>
      <c r="W2305" s="737"/>
      <c r="X2305" s="737"/>
      <c r="Y2305" s="737"/>
      <c r="Z2305" s="737"/>
      <c r="AA2305" s="737"/>
      <c r="AB2305" s="737"/>
      <c r="AC2305" s="737"/>
      <c r="AD2305" s="737"/>
      <c r="AE2305" s="737"/>
      <c r="AF2305" s="737"/>
    </row>
    <row r="2306" spans="1:32" ht="22.5" customHeight="1">
      <c r="A2306" s="166" t="str">
        <f>IF(N2295="","",A2305+1)</f>
        <v/>
      </c>
      <c r="B2306" s="738" t="s">
        <v>213</v>
      </c>
      <c r="C2306" s="738"/>
      <c r="D2306" s="739" t="s">
        <v>229</v>
      </c>
      <c r="E2306" s="740"/>
      <c r="F2306" s="393" t="s">
        <v>186</v>
      </c>
      <c r="G2306" s="738" t="s">
        <v>213</v>
      </c>
      <c r="H2306" s="738"/>
      <c r="I2306" s="739" t="s">
        <v>229</v>
      </c>
      <c r="J2306" s="740"/>
      <c r="K2306" s="393" t="s">
        <v>186</v>
      </c>
      <c r="L2306" s="738" t="s">
        <v>213</v>
      </c>
      <c r="M2306" s="738"/>
      <c r="N2306" s="739" t="s">
        <v>229</v>
      </c>
      <c r="O2306" s="740"/>
      <c r="P2306" s="393" t="s">
        <v>186</v>
      </c>
      <c r="Q2306" s="770"/>
      <c r="R2306" s="738" t="s">
        <v>213</v>
      </c>
      <c r="S2306" s="738"/>
      <c r="T2306" s="739" t="s">
        <v>229</v>
      </c>
      <c r="U2306" s="740"/>
      <c r="V2306" s="393" t="s">
        <v>186</v>
      </c>
      <c r="W2306" s="738" t="s">
        <v>213</v>
      </c>
      <c r="X2306" s="738"/>
      <c r="Y2306" s="739" t="s">
        <v>229</v>
      </c>
      <c r="Z2306" s="740"/>
      <c r="AA2306" s="393" t="s">
        <v>186</v>
      </c>
      <c r="AB2306" s="738" t="s">
        <v>213</v>
      </c>
      <c r="AC2306" s="738"/>
      <c r="AD2306" s="739" t="s">
        <v>229</v>
      </c>
      <c r="AE2306" s="740"/>
      <c r="AF2306" s="393" t="s">
        <v>186</v>
      </c>
    </row>
    <row r="2307" spans="1:32" ht="21.75" customHeight="1">
      <c r="A2307" s="166" t="str">
        <f>IF(N2295="","",A2306+1)</f>
        <v/>
      </c>
      <c r="B2307" s="741" t="s">
        <v>221</v>
      </c>
      <c r="C2307" s="742"/>
      <c r="D2307" s="742"/>
      <c r="E2307" s="119" t="str">
        <f>IFERROR(VLOOKUP(N2295,Marks,90,0),"")</f>
        <v/>
      </c>
      <c r="F2307" s="130" t="str">
        <f>IFERROR(VLOOKUP(N2295,Marks,94,0),"")</f>
        <v/>
      </c>
      <c r="G2307" s="741" t="s">
        <v>192</v>
      </c>
      <c r="H2307" s="742"/>
      <c r="I2307" s="742"/>
      <c r="J2307" s="119" t="str">
        <f>IFERROR(VLOOKUP(N2295,Marks,98,0),"")</f>
        <v/>
      </c>
      <c r="K2307" s="130" t="str">
        <f>IFERROR(VLOOKUP(N2295,Marks,102,0),"")</f>
        <v/>
      </c>
      <c r="L2307" s="743" t="s">
        <v>193</v>
      </c>
      <c r="M2307" s="744"/>
      <c r="N2307" s="744"/>
      <c r="O2307" s="119" t="str">
        <f>IFERROR(VLOOKUP(N2295,Marks,106,0),"")</f>
        <v/>
      </c>
      <c r="P2307" s="130" t="str">
        <f>IFERROR(VLOOKUP(N2295,Marks,110,0),"")</f>
        <v/>
      </c>
      <c r="Q2307" s="770"/>
      <c r="R2307" s="740" t="s">
        <v>221</v>
      </c>
      <c r="S2307" s="740"/>
      <c r="T2307" s="740"/>
      <c r="U2307" s="119" t="str">
        <f>IFERROR(VLOOKUP(AD2295,Marks,90,0),"")</f>
        <v/>
      </c>
      <c r="V2307" s="130" t="str">
        <f>IFERROR(VLOOKUP(AD2295,Marks,94,0),"")</f>
        <v/>
      </c>
      <c r="W2307" s="740" t="s">
        <v>192</v>
      </c>
      <c r="X2307" s="740"/>
      <c r="Y2307" s="740"/>
      <c r="Z2307" s="119" t="str">
        <f>IFERROR(VLOOKUP(AD2295,Marks,98,0),"")</f>
        <v/>
      </c>
      <c r="AA2307" s="130" t="str">
        <f>IFERROR(VLOOKUP(AD2295,Marks,102,0),"")</f>
        <v/>
      </c>
      <c r="AB2307" s="745" t="s">
        <v>193</v>
      </c>
      <c r="AC2307" s="745"/>
      <c r="AD2307" s="745"/>
      <c r="AE2307" s="119" t="str">
        <f>IFERROR(VLOOKUP(AD2295,Marks,106,0),"")</f>
        <v/>
      </c>
      <c r="AF2307" s="130" t="str">
        <f>IFERROR(VLOOKUP(AD2295,Marks,110,0),"")</f>
        <v/>
      </c>
    </row>
    <row r="2308" spans="1:32" ht="21" customHeight="1">
      <c r="A2308" s="166" t="str">
        <f>IF(N2295="","",A2307+1)</f>
        <v/>
      </c>
      <c r="B2308" s="732" t="s">
        <v>216</v>
      </c>
      <c r="C2308" s="732"/>
      <c r="D2308" s="732"/>
      <c r="E2308" s="746" t="str">
        <f>IFERROR(VLOOKUP(N2295,Marks,116,0),"")</f>
        <v/>
      </c>
      <c r="F2308" s="746"/>
      <c r="G2308" s="746"/>
      <c r="H2308" s="746"/>
      <c r="I2308" s="732" t="s">
        <v>217</v>
      </c>
      <c r="J2308" s="732"/>
      <c r="K2308" s="732"/>
      <c r="L2308" s="732"/>
      <c r="M2308" s="747" t="str">
        <f>IFERROR(VLOOKUP(N2295,Marks,117,0),"")</f>
        <v/>
      </c>
      <c r="N2308" s="747"/>
      <c r="O2308" s="747"/>
      <c r="P2308" s="747"/>
      <c r="Q2308" s="770"/>
      <c r="R2308" s="732" t="s">
        <v>216</v>
      </c>
      <c r="S2308" s="732"/>
      <c r="T2308" s="732"/>
      <c r="U2308" s="746" t="str">
        <f>IFERROR(VLOOKUP(AD2295,Marks,116,0),"")</f>
        <v/>
      </c>
      <c r="V2308" s="746"/>
      <c r="W2308" s="746"/>
      <c r="X2308" s="746"/>
      <c r="Y2308" s="732" t="s">
        <v>217</v>
      </c>
      <c r="Z2308" s="732"/>
      <c r="AA2308" s="732"/>
      <c r="AB2308" s="732"/>
      <c r="AC2308" s="747" t="str">
        <f>IFERROR(VLOOKUP(AD2295,Marks,117,0),"")</f>
        <v/>
      </c>
      <c r="AD2308" s="747"/>
      <c r="AE2308" s="747"/>
      <c r="AF2308" s="747"/>
    </row>
    <row r="2309" spans="1:32" ht="21" customHeight="1">
      <c r="A2309" s="166" t="str">
        <f>IF(N2295="","",A2308+1)</f>
        <v/>
      </c>
      <c r="B2309" s="732" t="s">
        <v>218</v>
      </c>
      <c r="C2309" s="732"/>
      <c r="D2309" s="732"/>
      <c r="E2309" s="774" t="str">
        <f>IFERROR(VLOOKUP(N2295,Marks,115,0),"")</f>
        <v/>
      </c>
      <c r="F2309" s="774"/>
      <c r="G2309" s="774"/>
      <c r="H2309" s="774"/>
      <c r="I2309" s="732" t="s">
        <v>219</v>
      </c>
      <c r="J2309" s="732"/>
      <c r="K2309" s="732"/>
      <c r="L2309" s="732"/>
      <c r="M2309" s="733" t="str">
        <f>IFERROR(VLOOKUP(N2295,Marks,112,0),"")</f>
        <v/>
      </c>
      <c r="N2309" s="733"/>
      <c r="O2309" s="733"/>
      <c r="P2309" s="733"/>
      <c r="Q2309" s="770"/>
      <c r="R2309" s="732" t="s">
        <v>218</v>
      </c>
      <c r="S2309" s="732"/>
      <c r="T2309" s="732"/>
      <c r="U2309" s="774" t="str">
        <f>IFERROR(VLOOKUP(AD2295,Marks,115,0),"")</f>
        <v/>
      </c>
      <c r="V2309" s="774"/>
      <c r="W2309" s="774"/>
      <c r="X2309" s="774"/>
      <c r="Y2309" s="732" t="s">
        <v>219</v>
      </c>
      <c r="Z2309" s="732"/>
      <c r="AA2309" s="732"/>
      <c r="AB2309" s="732"/>
      <c r="AC2309" s="733" t="str">
        <f>IFERROR(VLOOKUP(AD2295,Marks,112,0),"")</f>
        <v/>
      </c>
      <c r="AD2309" s="733"/>
      <c r="AE2309" s="733"/>
      <c r="AF2309" s="733"/>
    </row>
    <row r="2310" spans="1:32" ht="21" customHeight="1">
      <c r="A2310" s="166" t="str">
        <f>IF(N2295="","",A2309+1)</f>
        <v/>
      </c>
      <c r="B2310" s="732" t="s">
        <v>220</v>
      </c>
      <c r="C2310" s="732"/>
      <c r="D2310" s="732"/>
      <c r="E2310" s="324" t="str">
        <f>IFERROR(VLOOKUP(N2295,Marks,113,0),"")</f>
        <v/>
      </c>
      <c r="F2310" s="325" t="s">
        <v>341</v>
      </c>
      <c r="G2310" s="734" t="str">
        <f>IF(OR(N2295="",E2293="",O2304=""),"",IF(O2304&gt;=81%*P2299,"A",IF(O2304&gt;=61%*P2299,"B",IF(O2304&gt;=41%*P2299,"C",IF(O2304&gt;=21%*P2299,"D","E")))))</f>
        <v/>
      </c>
      <c r="H2310" s="734"/>
      <c r="I2310" s="732" t="s">
        <v>222</v>
      </c>
      <c r="J2310" s="732"/>
      <c r="K2310" s="732"/>
      <c r="L2310" s="732"/>
      <c r="M2310" s="769" t="str">
        <f>IFERROR(VLOOKUP(N2295,Marks,114,0),"")</f>
        <v/>
      </c>
      <c r="N2310" s="769"/>
      <c r="O2310" s="769"/>
      <c r="P2310" s="769"/>
      <c r="Q2310" s="770"/>
      <c r="R2310" s="732" t="s">
        <v>220</v>
      </c>
      <c r="S2310" s="732"/>
      <c r="T2310" s="732"/>
      <c r="U2310" s="324" t="str">
        <f>IFERROR(VLOOKUP(AD2295,Marks,113,0),"")</f>
        <v/>
      </c>
      <c r="V2310" s="325" t="s">
        <v>341</v>
      </c>
      <c r="W2310" s="734" t="str">
        <f>IF(OR(AD2295="",U2293="",AE2304=""),"",IF(AE2304&gt;=81%*AF2299,"A",IF(AE2304&gt;=61%*AF2299,"B",IF(AE2304&gt;=41%*AF2299,"C",IF(AE2304&gt;=21%*AF2299,"D","E")))))</f>
        <v/>
      </c>
      <c r="X2310" s="734"/>
      <c r="Y2310" s="732" t="s">
        <v>222</v>
      </c>
      <c r="Z2310" s="732"/>
      <c r="AA2310" s="732"/>
      <c r="AB2310" s="732"/>
      <c r="AC2310" s="769" t="str">
        <f>IFERROR(VLOOKUP(AD2295,Marks,114,0),"")</f>
        <v/>
      </c>
      <c r="AD2310" s="769"/>
      <c r="AE2310" s="769"/>
      <c r="AF2310" s="769"/>
    </row>
    <row r="2311" spans="1:32" ht="21" customHeight="1">
      <c r="A2311" s="166" t="str">
        <f>IF(N2295="","",A2310+1)</f>
        <v/>
      </c>
      <c r="B2311" s="768" t="s">
        <v>228</v>
      </c>
      <c r="C2311" s="768"/>
      <c r="D2311" s="768"/>
      <c r="E2311" s="735">
        <f>'Master sheet'!$C$10</f>
        <v>44697</v>
      </c>
      <c r="F2311" s="735"/>
      <c r="G2311" s="735"/>
      <c r="H2311" s="318"/>
      <c r="I2311" s="121"/>
      <c r="J2311" s="121"/>
      <c r="K2311" s="76"/>
      <c r="L2311" s="121"/>
      <c r="M2311" s="121"/>
      <c r="N2311" s="121"/>
      <c r="O2311" s="121"/>
      <c r="P2311" s="121"/>
      <c r="Q2311" s="770"/>
      <c r="R2311" s="768" t="s">
        <v>228</v>
      </c>
      <c r="S2311" s="768"/>
      <c r="T2311" s="768"/>
      <c r="U2311" s="735">
        <f>'Master sheet'!$C$10</f>
        <v>44697</v>
      </c>
      <c r="V2311" s="735"/>
      <c r="W2311" s="735"/>
      <c r="X2311" s="121"/>
      <c r="Y2311" s="121"/>
      <c r="Z2311" s="121"/>
      <c r="AA2311" s="76"/>
      <c r="AB2311" s="121"/>
      <c r="AC2311" s="121"/>
      <c r="AD2311" s="121"/>
      <c r="AE2311" s="121"/>
      <c r="AF2311" s="121"/>
    </row>
    <row r="2312" spans="1:32" ht="43.5" customHeight="1">
      <c r="A2312" s="166" t="str">
        <f>IF(N2295="","",A2311+1)</f>
        <v/>
      </c>
      <c r="B2312" s="755" t="str">
        <f>IF(AND(C2292=1),CONCATENATE("( ",UPPER('Master sheet'!$F$10)," )"),IF(AND(C2292=2),CONCATENATE("( ",UPPER('Master sheet'!$F$18)," )"),IF(AND(C2292=3),CONCATENATE("( ",UPPER('Master sheet'!$J$10)," )"),IF(AND(C2292=4),CONCATENATE("( ",UPPER('Master sheet'!$J$18)," )"),""))))</f>
        <v/>
      </c>
      <c r="C2312" s="755"/>
      <c r="D2312" s="755"/>
      <c r="E2312" s="755"/>
      <c r="F2312" s="756" t="str">
        <f>IF(AND(N2295=""),"",CONCATENATE("(",'Master sheet'!$C$14," )"))</f>
        <v/>
      </c>
      <c r="G2312" s="756"/>
      <c r="H2312" s="756"/>
      <c r="I2312" s="756"/>
      <c r="J2312" s="756"/>
      <c r="K2312" s="756" t="str">
        <f>IF(AND(N2295=""),"",CONCATENATE("(",'Master sheet'!$C$12," )"))</f>
        <v/>
      </c>
      <c r="L2312" s="756"/>
      <c r="M2312" s="756"/>
      <c r="N2312" s="756"/>
      <c r="O2312" s="756"/>
      <c r="P2312" s="756"/>
      <c r="Q2312" s="770"/>
      <c r="R2312" s="755" t="str">
        <f>IF(AND(S2292=1),CONCATENATE("( ",UPPER('Master sheet'!$F$10)," )"),IF(AND(S2292=2),CONCATENATE("( ",UPPER('Master sheet'!$F$18)," )"),IF(AND(S2292=3),CONCATENATE("( ",UPPER('Master sheet'!$J$10)," )"),IF(AND(S2292=4),CONCATENATE("( ",UPPER('Master sheet'!$J$18)," )"),""))))</f>
        <v/>
      </c>
      <c r="S2312" s="755"/>
      <c r="T2312" s="755"/>
      <c r="U2312" s="755"/>
      <c r="V2312" s="756" t="str">
        <f>IF(AND(AD2295=""),"",CONCATENATE("(",'Master sheet'!$C$14," )"))</f>
        <v/>
      </c>
      <c r="W2312" s="756"/>
      <c r="X2312" s="756"/>
      <c r="Y2312" s="756"/>
      <c r="Z2312" s="756"/>
      <c r="AA2312" s="756" t="str">
        <f>IF(AND(AD2295=""),"",CONCATENATE("(",'Master sheet'!$C$12," )"))</f>
        <v/>
      </c>
      <c r="AB2312" s="756"/>
      <c r="AC2312" s="756"/>
      <c r="AD2312" s="756"/>
      <c r="AE2312" s="756"/>
      <c r="AF2312" s="756"/>
    </row>
    <row r="2313" spans="1:32" ht="21.75" customHeight="1">
      <c r="A2313" s="166" t="str">
        <f>IF(N2295="","",A2312+1)</f>
        <v/>
      </c>
      <c r="B2313" s="757" t="s">
        <v>223</v>
      </c>
      <c r="C2313" s="757"/>
      <c r="D2313" s="757"/>
      <c r="E2313" s="757"/>
      <c r="F2313" s="758" t="s">
        <v>224</v>
      </c>
      <c r="G2313" s="758"/>
      <c r="H2313" s="758"/>
      <c r="I2313" s="758"/>
      <c r="J2313" s="758"/>
      <c r="K2313" s="757" t="s">
        <v>225</v>
      </c>
      <c r="L2313" s="757"/>
      <c r="M2313" s="757"/>
      <c r="N2313" s="757"/>
      <c r="O2313" s="757"/>
      <c r="P2313" s="757"/>
      <c r="Q2313" s="770"/>
      <c r="R2313" s="757" t="s">
        <v>223</v>
      </c>
      <c r="S2313" s="757"/>
      <c r="T2313" s="757"/>
      <c r="U2313" s="757"/>
      <c r="V2313" s="758" t="s">
        <v>224</v>
      </c>
      <c r="W2313" s="758"/>
      <c r="X2313" s="758"/>
      <c r="Y2313" s="758"/>
      <c r="Z2313" s="758"/>
      <c r="AA2313" s="757" t="s">
        <v>225</v>
      </c>
      <c r="AB2313" s="757"/>
      <c r="AC2313" s="757"/>
      <c r="AD2313" s="757"/>
      <c r="AE2313" s="757"/>
      <c r="AF2313" s="757"/>
    </row>
    <row r="2315" spans="1:32" ht="21.9" customHeight="1">
      <c r="A2315" s="165" t="str">
        <f>IF(N2321="","",1)</f>
        <v/>
      </c>
      <c r="B2315" s="759" t="s">
        <v>203</v>
      </c>
      <c r="C2315" s="759"/>
      <c r="D2315" s="759"/>
      <c r="E2315" s="759"/>
      <c r="F2315" s="759"/>
      <c r="G2315" s="759"/>
      <c r="H2315" s="759"/>
      <c r="I2315" s="759"/>
      <c r="J2315" s="759"/>
      <c r="K2315" s="759"/>
      <c r="L2315" s="759"/>
      <c r="M2315" s="759"/>
      <c r="N2315" s="759"/>
      <c r="O2315" s="759"/>
      <c r="P2315" s="759"/>
      <c r="Q2315" s="770" t="s">
        <v>249</v>
      </c>
      <c r="R2315" s="759" t="s">
        <v>203</v>
      </c>
      <c r="S2315" s="759"/>
      <c r="T2315" s="759"/>
      <c r="U2315" s="759"/>
      <c r="V2315" s="759"/>
      <c r="W2315" s="759"/>
      <c r="X2315" s="759"/>
      <c r="Y2315" s="759"/>
      <c r="Z2315" s="759"/>
      <c r="AA2315" s="759"/>
      <c r="AB2315" s="759"/>
      <c r="AC2315" s="759"/>
      <c r="AD2315" s="759"/>
      <c r="AE2315" s="759"/>
      <c r="AF2315" s="759"/>
    </row>
    <row r="2316" spans="1:32" ht="21.9" customHeight="1">
      <c r="A2316" s="166" t="str">
        <f>IF(N2321="","",A2315+1)</f>
        <v/>
      </c>
      <c r="B2316" s="771" t="s">
        <v>204</v>
      </c>
      <c r="C2316" s="771"/>
      <c r="D2316" s="771"/>
      <c r="E2316" s="771"/>
      <c r="F2316" s="771"/>
      <c r="G2316" s="771"/>
      <c r="H2316" s="771"/>
      <c r="I2316" s="771"/>
      <c r="J2316" s="771"/>
      <c r="K2316" s="771"/>
      <c r="L2316" s="771"/>
      <c r="M2316" s="771"/>
      <c r="N2316" s="771"/>
      <c r="O2316" s="771"/>
      <c r="P2316" s="771"/>
      <c r="Q2316" s="770"/>
      <c r="R2316" s="771" t="s">
        <v>204</v>
      </c>
      <c r="S2316" s="771"/>
      <c r="T2316" s="771"/>
      <c r="U2316" s="771"/>
      <c r="V2316" s="771"/>
      <c r="W2316" s="771"/>
      <c r="X2316" s="771"/>
      <c r="Y2316" s="771"/>
      <c r="Z2316" s="771"/>
      <c r="AA2316" s="771"/>
      <c r="AB2316" s="771"/>
      <c r="AC2316" s="771"/>
      <c r="AD2316" s="771"/>
      <c r="AE2316" s="771"/>
      <c r="AF2316" s="771"/>
    </row>
    <row r="2317" spans="1:32" ht="21.9" customHeight="1">
      <c r="A2317" s="166" t="str">
        <f>IF(N2321="","",A2316+1)</f>
        <v/>
      </c>
      <c r="B2317" s="772" t="s">
        <v>168</v>
      </c>
      <c r="C2317" s="772"/>
      <c r="D2317" s="772"/>
      <c r="E2317" s="773" t="str">
        <f>IF(AND(N2321=""),"",'Result Sheet'!$F$2)</f>
        <v/>
      </c>
      <c r="F2317" s="773"/>
      <c r="G2317" s="773"/>
      <c r="H2317" s="773"/>
      <c r="I2317" s="773"/>
      <c r="J2317" s="773"/>
      <c r="K2317" s="773"/>
      <c r="L2317" s="773"/>
      <c r="M2317" s="773"/>
      <c r="N2317" s="773"/>
      <c r="O2317" s="773"/>
      <c r="P2317" s="773"/>
      <c r="Q2317" s="770"/>
      <c r="R2317" s="772" t="s">
        <v>168</v>
      </c>
      <c r="S2317" s="772"/>
      <c r="T2317" s="772"/>
      <c r="U2317" s="773" t="str">
        <f>IF(AND(AD2321=""),"",'Result Sheet'!$F$2)</f>
        <v/>
      </c>
      <c r="V2317" s="773"/>
      <c r="W2317" s="773"/>
      <c r="X2317" s="773"/>
      <c r="Y2317" s="773"/>
      <c r="Z2317" s="773"/>
      <c r="AA2317" s="773"/>
      <c r="AB2317" s="773"/>
      <c r="AC2317" s="773"/>
      <c r="AD2317" s="773"/>
      <c r="AE2317" s="773"/>
      <c r="AF2317" s="773"/>
    </row>
    <row r="2318" spans="1:32" ht="21.9" customHeight="1">
      <c r="A2318" s="166" t="str">
        <f>IF(N2321="","",A2317+1)</f>
        <v/>
      </c>
      <c r="B2318" s="164" t="s">
        <v>169</v>
      </c>
      <c r="C2318" s="748" t="str">
        <f>IFERROR(VLOOKUP(N2321,Marks,2,0),"")</f>
        <v/>
      </c>
      <c r="D2318" s="748"/>
      <c r="E2318" s="766" t="s">
        <v>212</v>
      </c>
      <c r="F2318" s="766"/>
      <c r="G2318" s="766"/>
      <c r="H2318" s="748" t="str">
        <f>IFERROR(VLOOKUP(N2321,Marks,3,0),"")</f>
        <v/>
      </c>
      <c r="I2318" s="748"/>
      <c r="J2318" s="749" t="s">
        <v>205</v>
      </c>
      <c r="K2318" s="749"/>
      <c r="L2318" s="749"/>
      <c r="M2318" s="749"/>
      <c r="N2318" s="750" t="str">
        <f>IF(AND(N2321=""),"",'Marks Entry 1st'!$I$2)</f>
        <v/>
      </c>
      <c r="O2318" s="750"/>
      <c r="P2318" s="750"/>
      <c r="Q2318" s="770"/>
      <c r="R2318" s="164" t="s">
        <v>169</v>
      </c>
      <c r="S2318" s="748" t="str">
        <f>IFERROR(VLOOKUP(AD2321,Marks,2,0),"")</f>
        <v/>
      </c>
      <c r="T2318" s="748"/>
      <c r="U2318" s="766" t="s">
        <v>212</v>
      </c>
      <c r="V2318" s="766"/>
      <c r="W2318" s="766"/>
      <c r="X2318" s="748" t="str">
        <f>IFERROR(VLOOKUP(AD2321,Marks,3,0),"")</f>
        <v/>
      </c>
      <c r="Y2318" s="748"/>
      <c r="Z2318" s="749" t="s">
        <v>205</v>
      </c>
      <c r="AA2318" s="749"/>
      <c r="AB2318" s="749"/>
      <c r="AC2318" s="749"/>
      <c r="AD2318" s="750" t="str">
        <f>IF(AND(AD2321=""),"",'Marks Entry 1st'!$I$2)</f>
        <v/>
      </c>
      <c r="AE2318" s="750"/>
      <c r="AF2318" s="750"/>
    </row>
    <row r="2319" spans="1:32" ht="21.9" customHeight="1">
      <c r="A2319" s="166" t="str">
        <f>IF(N2321="","",A2318+1)</f>
        <v/>
      </c>
      <c r="B2319" s="751" t="s">
        <v>206</v>
      </c>
      <c r="C2319" s="751"/>
      <c r="D2319" s="751"/>
      <c r="E2319" s="752" t="str">
        <f>IFERROR(VLOOKUP(N2321,Marks,6,0),"")</f>
        <v/>
      </c>
      <c r="F2319" s="752"/>
      <c r="G2319" s="752"/>
      <c r="H2319" s="752"/>
      <c r="I2319" s="752"/>
      <c r="J2319" s="753" t="s">
        <v>209</v>
      </c>
      <c r="K2319" s="753"/>
      <c r="L2319" s="753"/>
      <c r="M2319" s="753"/>
      <c r="N2319" s="754" t="str">
        <f>IFERROR(VLOOKUP(N2321,Marks,5,0),"")</f>
        <v/>
      </c>
      <c r="O2319" s="754"/>
      <c r="P2319" s="754"/>
      <c r="Q2319" s="770"/>
      <c r="R2319" s="751" t="s">
        <v>206</v>
      </c>
      <c r="S2319" s="751"/>
      <c r="T2319" s="751"/>
      <c r="U2319" s="752" t="str">
        <f>IFERROR(VLOOKUP(AD2321,Marks,6,0),"")</f>
        <v/>
      </c>
      <c r="V2319" s="752"/>
      <c r="W2319" s="752"/>
      <c r="X2319" s="752"/>
      <c r="Y2319" s="752"/>
      <c r="Z2319" s="753" t="s">
        <v>209</v>
      </c>
      <c r="AA2319" s="753"/>
      <c r="AB2319" s="753"/>
      <c r="AC2319" s="753"/>
      <c r="AD2319" s="754" t="str">
        <f>IFERROR(VLOOKUP(AD2321,Marks,5,0),"")</f>
        <v/>
      </c>
      <c r="AE2319" s="754"/>
      <c r="AF2319" s="754"/>
    </row>
    <row r="2320" spans="1:32" ht="21.9" customHeight="1">
      <c r="A2320" s="166" t="str">
        <f>IF(N2321="","",A2319+1)</f>
        <v/>
      </c>
      <c r="B2320" s="751" t="s">
        <v>207</v>
      </c>
      <c r="C2320" s="751"/>
      <c r="D2320" s="751"/>
      <c r="E2320" s="752" t="str">
        <f>IFERROR(VLOOKUP(N2321,Marks,7,0),"")</f>
        <v/>
      </c>
      <c r="F2320" s="752"/>
      <c r="G2320" s="752"/>
      <c r="H2320" s="752"/>
      <c r="I2320" s="752"/>
      <c r="J2320" s="753" t="s">
        <v>210</v>
      </c>
      <c r="K2320" s="753"/>
      <c r="L2320" s="753"/>
      <c r="M2320" s="753"/>
      <c r="N2320" s="767" t="str">
        <f>IFERROR(VLOOKUP(N2321,Marks,4,0),"")</f>
        <v/>
      </c>
      <c r="O2320" s="767"/>
      <c r="P2320" s="767"/>
      <c r="Q2320" s="770"/>
      <c r="R2320" s="751" t="s">
        <v>207</v>
      </c>
      <c r="S2320" s="751"/>
      <c r="T2320" s="751"/>
      <c r="U2320" s="752" t="str">
        <f>IFERROR(VLOOKUP(AD2321,Marks,7,0),"")</f>
        <v/>
      </c>
      <c r="V2320" s="752"/>
      <c r="W2320" s="752"/>
      <c r="X2320" s="752"/>
      <c r="Y2320" s="752"/>
      <c r="Z2320" s="753" t="s">
        <v>210</v>
      </c>
      <c r="AA2320" s="753"/>
      <c r="AB2320" s="753"/>
      <c r="AC2320" s="753"/>
      <c r="AD2320" s="767" t="str">
        <f>IFERROR(VLOOKUP(AD2321,Marks,4,0),"")</f>
        <v/>
      </c>
      <c r="AE2320" s="767"/>
      <c r="AF2320" s="767"/>
    </row>
    <row r="2321" spans="1:32" ht="21.9" customHeight="1">
      <c r="A2321" s="166" t="str">
        <f>IF(N2321="","",A2320+1)</f>
        <v/>
      </c>
      <c r="B2321" s="751" t="s">
        <v>208</v>
      </c>
      <c r="C2321" s="751"/>
      <c r="D2321" s="751"/>
      <c r="E2321" s="752" t="str">
        <f>IFERROR(VLOOKUP(N2321,Marks,8,0),"")</f>
        <v/>
      </c>
      <c r="F2321" s="752"/>
      <c r="G2321" s="752"/>
      <c r="H2321" s="752"/>
      <c r="I2321" s="752"/>
      <c r="J2321" s="753" t="s">
        <v>211</v>
      </c>
      <c r="K2321" s="753"/>
      <c r="L2321" s="753"/>
      <c r="M2321" s="753"/>
      <c r="N2321" s="760" t="str">
        <f>IF(AD2295="","",IF(AND(AD2295+1&gt;$AN$6),"",AD2295+1))</f>
        <v/>
      </c>
      <c r="O2321" s="760"/>
      <c r="P2321" s="760"/>
      <c r="Q2321" s="770"/>
      <c r="R2321" s="751" t="s">
        <v>208</v>
      </c>
      <c r="S2321" s="751"/>
      <c r="T2321" s="751"/>
      <c r="U2321" s="752" t="str">
        <f>IFERROR(VLOOKUP(AD2321,Marks,8,0),"")</f>
        <v/>
      </c>
      <c r="V2321" s="752"/>
      <c r="W2321" s="752"/>
      <c r="X2321" s="752"/>
      <c r="Y2321" s="752"/>
      <c r="Z2321" s="753" t="s">
        <v>211</v>
      </c>
      <c r="AA2321" s="753"/>
      <c r="AB2321" s="753"/>
      <c r="AC2321" s="753"/>
      <c r="AD2321" s="761" t="str">
        <f>IF(N2321="","",IF(AND(N2321+1&gt;$AN$6),"",N2321+1))</f>
        <v/>
      </c>
      <c r="AE2321" s="761"/>
      <c r="AF2321" s="761"/>
    </row>
    <row r="2322" spans="1:32" ht="9" customHeight="1">
      <c r="A2322" s="166" t="str">
        <f>IF(N2321="","",A2321+1)</f>
        <v/>
      </c>
      <c r="B2322" s="123"/>
      <c r="C2322" s="123"/>
      <c r="D2322" s="123"/>
      <c r="E2322" s="124"/>
      <c r="F2322" s="124"/>
      <c r="G2322" s="124"/>
      <c r="H2322" s="123"/>
      <c r="I2322" s="123"/>
      <c r="J2322" s="125"/>
      <c r="K2322" s="125"/>
      <c r="L2322" s="125"/>
      <c r="M2322" s="76"/>
      <c r="N2322" s="76"/>
      <c r="O2322" s="76"/>
      <c r="P2322" s="76"/>
      <c r="Q2322" s="770"/>
      <c r="R2322" s="123"/>
      <c r="S2322" s="123"/>
      <c r="T2322" s="123"/>
      <c r="U2322" s="124"/>
      <c r="V2322" s="124"/>
      <c r="W2322" s="124"/>
      <c r="X2322" s="123"/>
      <c r="Y2322" s="123"/>
      <c r="Z2322" s="125"/>
      <c r="AA2322" s="125"/>
      <c r="AB2322" s="125"/>
      <c r="AC2322" s="76"/>
      <c r="AD2322" s="76"/>
      <c r="AE2322" s="76"/>
      <c r="AF2322" s="76"/>
    </row>
    <row r="2323" spans="1:32" ht="21" customHeight="1">
      <c r="A2323" s="166" t="str">
        <f>IF(N2321="","",A2322+1)</f>
        <v/>
      </c>
      <c r="B2323" s="762" t="s">
        <v>213</v>
      </c>
      <c r="C2323" s="610" t="s">
        <v>214</v>
      </c>
      <c r="D2323" s="610"/>
      <c r="E2323" s="610"/>
      <c r="F2323" s="763" t="s">
        <v>13</v>
      </c>
      <c r="G2323" s="764"/>
      <c r="H2323" s="764"/>
      <c r="I2323" s="765"/>
      <c r="J2323" s="613" t="s">
        <v>184</v>
      </c>
      <c r="K2323" s="614" t="s">
        <v>167</v>
      </c>
      <c r="L2323" s="615"/>
      <c r="M2323" s="615"/>
      <c r="N2323" s="616"/>
      <c r="O2323" s="580" t="s">
        <v>185</v>
      </c>
      <c r="P2323" s="581" t="s">
        <v>186</v>
      </c>
      <c r="Q2323" s="770"/>
      <c r="R2323" s="762" t="s">
        <v>213</v>
      </c>
      <c r="S2323" s="610" t="s">
        <v>214</v>
      </c>
      <c r="T2323" s="610"/>
      <c r="U2323" s="610"/>
      <c r="V2323" s="763" t="s">
        <v>13</v>
      </c>
      <c r="W2323" s="764"/>
      <c r="X2323" s="764"/>
      <c r="Y2323" s="765"/>
      <c r="Z2323" s="613" t="s">
        <v>184</v>
      </c>
      <c r="AA2323" s="614" t="s">
        <v>167</v>
      </c>
      <c r="AB2323" s="615"/>
      <c r="AC2323" s="615"/>
      <c r="AD2323" s="616"/>
      <c r="AE2323" s="580" t="s">
        <v>185</v>
      </c>
      <c r="AF2323" s="581" t="s">
        <v>186</v>
      </c>
    </row>
    <row r="2324" spans="1:32" ht="90.75" customHeight="1">
      <c r="A2324" s="166" t="str">
        <f>IF(N2321="","",A2323+1)</f>
        <v/>
      </c>
      <c r="B2324" s="762"/>
      <c r="C2324" s="171" t="s">
        <v>11</v>
      </c>
      <c r="D2324" s="171" t="s">
        <v>180</v>
      </c>
      <c r="E2324" s="171" t="s">
        <v>108</v>
      </c>
      <c r="F2324" s="171" t="s">
        <v>182</v>
      </c>
      <c r="G2324" s="171" t="s">
        <v>183</v>
      </c>
      <c r="H2324" s="305" t="s">
        <v>10</v>
      </c>
      <c r="I2324" s="171" t="s">
        <v>108</v>
      </c>
      <c r="J2324" s="613"/>
      <c r="K2324" s="172" t="s">
        <v>182</v>
      </c>
      <c r="L2324" s="172" t="s">
        <v>183</v>
      </c>
      <c r="M2324" s="173" t="s">
        <v>10</v>
      </c>
      <c r="N2324" s="171" t="s">
        <v>108</v>
      </c>
      <c r="O2324" s="580"/>
      <c r="P2324" s="736"/>
      <c r="Q2324" s="770"/>
      <c r="R2324" s="762"/>
      <c r="S2324" s="171" t="s">
        <v>11</v>
      </c>
      <c r="T2324" s="171" t="s">
        <v>180</v>
      </c>
      <c r="U2324" s="171" t="s">
        <v>108</v>
      </c>
      <c r="V2324" s="171" t="s">
        <v>182</v>
      </c>
      <c r="W2324" s="171" t="s">
        <v>183</v>
      </c>
      <c r="X2324" s="305" t="s">
        <v>10</v>
      </c>
      <c r="Y2324" s="171" t="s">
        <v>108</v>
      </c>
      <c r="Z2324" s="613"/>
      <c r="AA2324" s="172" t="s">
        <v>182</v>
      </c>
      <c r="AB2324" s="172" t="s">
        <v>183</v>
      </c>
      <c r="AC2324" s="173" t="s">
        <v>10</v>
      </c>
      <c r="AD2324" s="171" t="s">
        <v>108</v>
      </c>
      <c r="AE2324" s="580"/>
      <c r="AF2324" s="736">
        <v>0</v>
      </c>
    </row>
    <row r="2325" spans="1:32" ht="18.75" customHeight="1">
      <c r="A2325" s="166" t="str">
        <f>IF(N2321="","",A2324+1)</f>
        <v/>
      </c>
      <c r="B2325" s="762"/>
      <c r="C2325" s="390">
        <v>20</v>
      </c>
      <c r="D2325" s="390">
        <v>20</v>
      </c>
      <c r="E2325" s="116">
        <v>40</v>
      </c>
      <c r="F2325" s="390">
        <v>30</v>
      </c>
      <c r="G2325" s="390">
        <v>18</v>
      </c>
      <c r="H2325" s="390">
        <v>12</v>
      </c>
      <c r="I2325" s="116">
        <v>60</v>
      </c>
      <c r="J2325" s="118">
        <v>100</v>
      </c>
      <c r="K2325" s="390">
        <v>50</v>
      </c>
      <c r="L2325" s="390">
        <v>30</v>
      </c>
      <c r="M2325" s="390">
        <v>20</v>
      </c>
      <c r="N2325" s="116">
        <v>100</v>
      </c>
      <c r="O2325" s="118">
        <v>200</v>
      </c>
      <c r="P2325" s="775" t="str">
        <f>IF(AND(N2321="",C2318="",E2319="",N2319=""),"",IF(OR(C2318=1,C2318=2),600,800))</f>
        <v/>
      </c>
      <c r="Q2325" s="770"/>
      <c r="R2325" s="762"/>
      <c r="S2325" s="390">
        <v>20</v>
      </c>
      <c r="T2325" s="390">
        <v>20</v>
      </c>
      <c r="U2325" s="116">
        <v>40</v>
      </c>
      <c r="V2325" s="390">
        <v>30</v>
      </c>
      <c r="W2325" s="390">
        <v>18</v>
      </c>
      <c r="X2325" s="390">
        <v>12</v>
      </c>
      <c r="Y2325" s="116">
        <v>60</v>
      </c>
      <c r="Z2325" s="118">
        <v>100</v>
      </c>
      <c r="AA2325" s="390">
        <v>50</v>
      </c>
      <c r="AB2325" s="390">
        <v>30</v>
      </c>
      <c r="AC2325" s="390">
        <v>20</v>
      </c>
      <c r="AD2325" s="116">
        <v>100</v>
      </c>
      <c r="AE2325" s="118">
        <v>200</v>
      </c>
      <c r="AF2325" s="775" t="str">
        <f>IF(AND(AD2321="",S2318="",U2319="",AD2319=""),"",IF(OR(S2318=1,S2318=2),600,800))</f>
        <v/>
      </c>
    </row>
    <row r="2326" spans="1:32" ht="21" customHeight="1">
      <c r="A2326" s="166" t="str">
        <f>IF(N2321="","",A2325+1)</f>
        <v/>
      </c>
      <c r="B2326" s="122" t="str">
        <f>'Result Sheet'!$L$4</f>
        <v xml:space="preserve">हिन्दी </v>
      </c>
      <c r="C2326" s="391" t="str">
        <f>IFERROR(VLOOKUP(N2321,Marks,11,0),"")</f>
        <v/>
      </c>
      <c r="D2326" s="391" t="str">
        <f>IFERROR(VLOOKUP(N2321,Marks,12,0),"")</f>
        <v/>
      </c>
      <c r="E2326" s="117" t="str">
        <f>IFERROR(VLOOKUP(N2321,Marks,13,0),"")</f>
        <v/>
      </c>
      <c r="F2326" s="391" t="str">
        <f>IFERROR(VLOOKUP(N2321,Marks,14,0),"")</f>
        <v/>
      </c>
      <c r="G2326" s="391" t="str">
        <f>IFERROR(VLOOKUP(N2321,Marks,15,0),"")</f>
        <v/>
      </c>
      <c r="H2326" s="391" t="str">
        <f>IFERROR(VLOOKUP(N2321,Marks,16,0),"")</f>
        <v/>
      </c>
      <c r="I2326" s="117" t="str">
        <f>IFERROR(VLOOKUP(N2321,Marks,17,0),"")</f>
        <v/>
      </c>
      <c r="J2326" s="119">
        <f>IFERROR(VLOOKUP(N2321,Marks,18,0),"")</f>
        <v>0</v>
      </c>
      <c r="K2326" s="391" t="str">
        <f>IFERROR(VLOOKUP(N2321,Marks,19,0),"")</f>
        <v/>
      </c>
      <c r="L2326" s="391" t="str">
        <f>IFERROR(VLOOKUP(N2321,Marks,20,0),"")</f>
        <v/>
      </c>
      <c r="M2326" s="391" t="str">
        <f>IFERROR(VLOOKUP(N2321,Marks,21,0),"")</f>
        <v/>
      </c>
      <c r="N2326" s="117" t="str">
        <f>IFERROR(VLOOKUP(N2321,Marks,22,0),"")</f>
        <v/>
      </c>
      <c r="O2326" s="119" t="str">
        <f>IFERROR(VLOOKUP(N2321,Marks,23,0),"")</f>
        <v/>
      </c>
      <c r="P2326" s="323" t="str">
        <f>IFERROR(VLOOKUP(N2321,Marks,29,0),"")</f>
        <v/>
      </c>
      <c r="Q2326" s="770"/>
      <c r="R2326" s="122" t="str">
        <f>'Result Sheet'!$L$4</f>
        <v xml:space="preserve">हिन्दी </v>
      </c>
      <c r="S2326" s="391" t="str">
        <f>IFERROR(VLOOKUP(AD2321,Marks,11,0),"")</f>
        <v/>
      </c>
      <c r="T2326" s="391" t="str">
        <f>IFERROR(VLOOKUP(AD2321,Marks,12,0),"")</f>
        <v/>
      </c>
      <c r="U2326" s="117" t="str">
        <f>IFERROR(VLOOKUP(AD2321,Marks,13,0),"")</f>
        <v/>
      </c>
      <c r="V2326" s="391" t="str">
        <f>IFERROR(VLOOKUP(AD2321,Marks,14,0),"")</f>
        <v/>
      </c>
      <c r="W2326" s="391" t="str">
        <f>IFERROR(VLOOKUP(AD2321,Marks,15,0),"")</f>
        <v/>
      </c>
      <c r="X2326" s="391" t="str">
        <f>IFERROR(VLOOKUP(AD2321,Marks,16,0),"")</f>
        <v/>
      </c>
      <c r="Y2326" s="117" t="str">
        <f>IFERROR(VLOOKUP(AD2321,Marks,17,0),"")</f>
        <v/>
      </c>
      <c r="Z2326" s="119">
        <f>IFERROR(VLOOKUP(AD2321,Marks,18,0),"")</f>
        <v>0</v>
      </c>
      <c r="AA2326" s="391" t="str">
        <f>IFERROR(VLOOKUP(AD2321,Marks,19,0),"")</f>
        <v/>
      </c>
      <c r="AB2326" s="391" t="str">
        <f>IFERROR(VLOOKUP(AD2321,Marks,20,0),"")</f>
        <v/>
      </c>
      <c r="AC2326" s="391" t="str">
        <f>IFERROR(VLOOKUP(AD2321,Marks,21,0),"")</f>
        <v/>
      </c>
      <c r="AD2326" s="117" t="str">
        <f>IFERROR(VLOOKUP(AD2321,Marks,22,0),"")</f>
        <v/>
      </c>
      <c r="AE2326" s="119" t="str">
        <f>IFERROR(VLOOKUP(AD2321,Marks,23,0),"")</f>
        <v/>
      </c>
      <c r="AF2326" s="323" t="str">
        <f>IFERROR(VLOOKUP(AD2321,Marks,29,0),"")</f>
        <v/>
      </c>
    </row>
    <row r="2327" spans="1:32" ht="21" customHeight="1">
      <c r="A2327" s="166" t="str">
        <f>IF(N2321="","",A2326+1)</f>
        <v/>
      </c>
      <c r="B2327" s="122" t="str">
        <f>'Result Sheet'!$AE$4</f>
        <v xml:space="preserve">अंग्रेजी </v>
      </c>
      <c r="C2327" s="391" t="str">
        <f>IFERROR(VLOOKUP(N2321,Marks,30,0),"")</f>
        <v/>
      </c>
      <c r="D2327" s="391" t="str">
        <f>IFERROR(VLOOKUP(N2321,Marks,31,0),"")</f>
        <v/>
      </c>
      <c r="E2327" s="117" t="str">
        <f>IFERROR(VLOOKUP(N2321,Marks,32,0),"")</f>
        <v/>
      </c>
      <c r="F2327" s="391" t="str">
        <f>IFERROR(VLOOKUP(N2321,Marks,33,0),"")</f>
        <v/>
      </c>
      <c r="G2327" s="391" t="str">
        <f>IFERROR(VLOOKUP(N2321,Marks,34,0),"")</f>
        <v/>
      </c>
      <c r="H2327" s="391" t="str">
        <f>IFERROR(VLOOKUP(N2321,Marks,35,0),"")</f>
        <v/>
      </c>
      <c r="I2327" s="117" t="str">
        <f>IFERROR(VLOOKUP(N2321,Marks,36,0),"")</f>
        <v/>
      </c>
      <c r="J2327" s="119">
        <f>IFERROR(VLOOKUP(N2321,Marks,37,0),"")</f>
        <v>0</v>
      </c>
      <c r="K2327" s="391" t="str">
        <f>IFERROR(VLOOKUP(N2321,Marks,38,0),"")</f>
        <v/>
      </c>
      <c r="L2327" s="391" t="str">
        <f>IFERROR(VLOOKUP(N2321,Marks,39,0),"")</f>
        <v/>
      </c>
      <c r="M2327" s="391" t="str">
        <f>IFERROR(VLOOKUP(N2321,Marks,40,0),"")</f>
        <v/>
      </c>
      <c r="N2327" s="117" t="str">
        <f>IFERROR(VLOOKUP(N2321,Marks,41,0),"")</f>
        <v/>
      </c>
      <c r="O2327" s="119" t="str">
        <f>IFERROR(VLOOKUP(N2321,Marks,42,0),"")</f>
        <v/>
      </c>
      <c r="P2327" s="323" t="str">
        <f>IFERROR(VLOOKUP(N2321,Marks,48,0),"")</f>
        <v/>
      </c>
      <c r="Q2327" s="770"/>
      <c r="R2327" s="122" t="str">
        <f>'Result Sheet'!$AE$4</f>
        <v xml:space="preserve">अंग्रेजी </v>
      </c>
      <c r="S2327" s="391" t="str">
        <f>IFERROR(VLOOKUP(AD2321,Marks,30,0),"")</f>
        <v/>
      </c>
      <c r="T2327" s="391" t="str">
        <f>IFERROR(VLOOKUP(AD2321,Marks,31,0),"")</f>
        <v/>
      </c>
      <c r="U2327" s="117" t="str">
        <f>IFERROR(VLOOKUP(AD2321,Marks,32,0),"")</f>
        <v/>
      </c>
      <c r="V2327" s="391" t="str">
        <f>IFERROR(VLOOKUP(AD2321,Marks,33,0),"")</f>
        <v/>
      </c>
      <c r="W2327" s="391" t="str">
        <f>IFERROR(VLOOKUP(AD2321,Marks,34,0),"")</f>
        <v/>
      </c>
      <c r="X2327" s="391" t="str">
        <f>IFERROR(VLOOKUP(AD2321,Marks,35,0),"")</f>
        <v/>
      </c>
      <c r="Y2327" s="117" t="str">
        <f>IFERROR(VLOOKUP(AD2321,Marks,36,0),"")</f>
        <v/>
      </c>
      <c r="Z2327" s="119">
        <f>IFERROR(VLOOKUP(AD2321,Marks,37,0),"")</f>
        <v>0</v>
      </c>
      <c r="AA2327" s="391" t="str">
        <f>IFERROR(VLOOKUP(AD2321,Marks,38,0),"")</f>
        <v/>
      </c>
      <c r="AB2327" s="391" t="str">
        <f>IFERROR(VLOOKUP(AD2321,Marks,39,0),"")</f>
        <v/>
      </c>
      <c r="AC2327" s="391" t="str">
        <f>IFERROR(VLOOKUP(AD2321,Marks,40,0),"")</f>
        <v/>
      </c>
      <c r="AD2327" s="117" t="str">
        <f>IFERROR(VLOOKUP(AD2321,Marks,41,0),"")</f>
        <v/>
      </c>
      <c r="AE2327" s="119" t="str">
        <f>IFERROR(VLOOKUP(AD2321,Marks,42,0),"")</f>
        <v/>
      </c>
      <c r="AF2327" s="323" t="str">
        <f>IFERROR(VLOOKUP(AD2321,Marks,48,0),"")</f>
        <v/>
      </c>
    </row>
    <row r="2328" spans="1:32" ht="21" customHeight="1">
      <c r="A2328" s="166" t="str">
        <f>IF(N2321="","",A2327+1)</f>
        <v/>
      </c>
      <c r="B2328" s="122" t="str">
        <f>'Result Sheet'!$AX$4</f>
        <v xml:space="preserve">गणित </v>
      </c>
      <c r="C2328" s="391" t="str">
        <f>IFERROR(VLOOKUP(N2321,Marks,49,0),"")</f>
        <v/>
      </c>
      <c r="D2328" s="391" t="str">
        <f>IFERROR(VLOOKUP(N2321,Marks,50,0),"")</f>
        <v/>
      </c>
      <c r="E2328" s="117" t="str">
        <f>IFERROR(VLOOKUP(N2321,Marks,51,0),"")</f>
        <v/>
      </c>
      <c r="F2328" s="391" t="str">
        <f>IFERROR(VLOOKUP(N2321,Marks,52,0),"")</f>
        <v/>
      </c>
      <c r="G2328" s="391" t="str">
        <f>IFERROR(VLOOKUP(N2321,Marks,53,0),"")</f>
        <v/>
      </c>
      <c r="H2328" s="391" t="str">
        <f>IFERROR(VLOOKUP(N2321,Marks,54,0),"")</f>
        <v/>
      </c>
      <c r="I2328" s="117" t="str">
        <f>IFERROR(VLOOKUP(N2321,Marks,55,0),"")</f>
        <v/>
      </c>
      <c r="J2328" s="119">
        <f>IFERROR(VLOOKUP(N2321,Marks,56,0),"")</f>
        <v>0</v>
      </c>
      <c r="K2328" s="391" t="str">
        <f>IFERROR(VLOOKUP(N2321,Marks,57,0),"")</f>
        <v/>
      </c>
      <c r="L2328" s="391" t="str">
        <f>IFERROR(VLOOKUP(N2321,Marks,58,0),"")</f>
        <v/>
      </c>
      <c r="M2328" s="391" t="str">
        <f>IFERROR(VLOOKUP(N2321,Marks,59,0),"")</f>
        <v/>
      </c>
      <c r="N2328" s="117" t="str">
        <f>IFERROR(VLOOKUP(N2321,Marks,60,0),"")</f>
        <v/>
      </c>
      <c r="O2328" s="119" t="str">
        <f>IFERROR(VLOOKUP(N2321,Marks,61,0),"")</f>
        <v/>
      </c>
      <c r="P2328" s="323" t="str">
        <f>IFERROR(VLOOKUP(N2321,Marks,67,0),"")</f>
        <v/>
      </c>
      <c r="Q2328" s="770"/>
      <c r="R2328" s="122" t="str">
        <f>'Result Sheet'!$AX$4</f>
        <v xml:space="preserve">गणित </v>
      </c>
      <c r="S2328" s="391" t="str">
        <f>IFERROR(VLOOKUP(AD2321,Marks,49,0),"")</f>
        <v/>
      </c>
      <c r="T2328" s="391" t="str">
        <f>IFERROR(VLOOKUP(AD2321,Marks,50,0),"")</f>
        <v/>
      </c>
      <c r="U2328" s="117" t="str">
        <f>IFERROR(VLOOKUP(AD2321,Marks,51,0),"")</f>
        <v/>
      </c>
      <c r="V2328" s="391" t="str">
        <f>IFERROR(VLOOKUP(AD2321,Marks,52,0),"")</f>
        <v/>
      </c>
      <c r="W2328" s="391" t="str">
        <f>IFERROR(VLOOKUP(AD2321,Marks,53,0),"")</f>
        <v/>
      </c>
      <c r="X2328" s="391" t="str">
        <f>IFERROR(VLOOKUP(AD2321,Marks,54,0),"")</f>
        <v/>
      </c>
      <c r="Y2328" s="117" t="str">
        <f>IFERROR(VLOOKUP(AD2321,Marks,55,0),"")</f>
        <v/>
      </c>
      <c r="Z2328" s="119">
        <f>IFERROR(VLOOKUP(AD2321,Marks,56,0),"")</f>
        <v>0</v>
      </c>
      <c r="AA2328" s="391" t="str">
        <f>IFERROR(VLOOKUP(AD2321,Marks,57,0),"")</f>
        <v/>
      </c>
      <c r="AB2328" s="391" t="str">
        <f>IFERROR(VLOOKUP(AD2321,Marks,58,0),"")</f>
        <v/>
      </c>
      <c r="AC2328" s="391" t="str">
        <f>IFERROR(VLOOKUP(AD2321,Marks,59,0),"")</f>
        <v/>
      </c>
      <c r="AD2328" s="117" t="str">
        <f>IFERROR(VLOOKUP(AD2321,Marks,60,0),"")</f>
        <v/>
      </c>
      <c r="AE2328" s="119" t="str">
        <f>IFERROR(VLOOKUP(AD2321,Marks,61,0),"")</f>
        <v/>
      </c>
      <c r="AF2328" s="323" t="str">
        <f>IFERROR(VLOOKUP(AD2321,Marks,67,0),"")</f>
        <v/>
      </c>
    </row>
    <row r="2329" spans="1:32" ht="21" customHeight="1">
      <c r="A2329" s="166" t="str">
        <f>IF(N2321="","",A2328+1)</f>
        <v/>
      </c>
      <c r="B2329" s="122" t="str">
        <f>'Result Sheet'!$BQ$4</f>
        <v xml:space="preserve">पर्यावरण अध्ययन </v>
      </c>
      <c r="C2329" s="391" t="str">
        <f>IFERROR(VLOOKUP(N2321,Marks,68,0),"")</f>
        <v/>
      </c>
      <c r="D2329" s="391" t="str">
        <f>IFERROR(VLOOKUP(N2321,Marks,69,0),"")</f>
        <v/>
      </c>
      <c r="E2329" s="117" t="str">
        <f>IFERROR(VLOOKUP(N2321,Marks,70,0),"")</f>
        <v/>
      </c>
      <c r="F2329" s="391" t="str">
        <f>IFERROR(VLOOKUP(N2321,Marks,71,0),"")</f>
        <v/>
      </c>
      <c r="G2329" s="391" t="str">
        <f>IFERROR(VLOOKUP(N2321,Marks,72,0),"")</f>
        <v/>
      </c>
      <c r="H2329" s="391" t="str">
        <f>IFERROR(VLOOKUP(N2321,Marks,73,0),"")</f>
        <v/>
      </c>
      <c r="I2329" s="117" t="str">
        <f>IFERROR(VLOOKUP(N2321,Marks,74,0),"")</f>
        <v/>
      </c>
      <c r="J2329" s="119">
        <f>IFERROR(VLOOKUP(N2321,Marks,75,0),"")</f>
        <v>0</v>
      </c>
      <c r="K2329" s="391" t="str">
        <f>IFERROR(VLOOKUP(N2321,Marks,76,0),"")</f>
        <v/>
      </c>
      <c r="L2329" s="391" t="str">
        <f>IFERROR(VLOOKUP(N2321,Marks,77,0),"")</f>
        <v/>
      </c>
      <c r="M2329" s="391" t="str">
        <f>IFERROR(VLOOKUP(N2321,Marks,78,0),"")</f>
        <v/>
      </c>
      <c r="N2329" s="117" t="str">
        <f>IFERROR(VLOOKUP(N2321,Marks,79,0),"")</f>
        <v/>
      </c>
      <c r="O2329" s="119" t="str">
        <f>IFERROR(VLOOKUP(N2321,Marks,80,0),"")</f>
        <v/>
      </c>
      <c r="P2329" s="323" t="str">
        <f>IFERROR(VLOOKUP(N2321,Marks,86,0),"")</f>
        <v/>
      </c>
      <c r="Q2329" s="770"/>
      <c r="R2329" s="122" t="str">
        <f>'Result Sheet'!$BQ$4</f>
        <v xml:space="preserve">पर्यावरण अध्ययन </v>
      </c>
      <c r="S2329" s="391" t="str">
        <f>IFERROR(VLOOKUP(AD2321,Marks,68,0),"")</f>
        <v/>
      </c>
      <c r="T2329" s="391" t="str">
        <f>IFERROR(VLOOKUP(AD2321,Marks,69,0),"")</f>
        <v/>
      </c>
      <c r="U2329" s="117" t="str">
        <f>IFERROR(VLOOKUP(AD2321,Marks,70,0),"")</f>
        <v/>
      </c>
      <c r="V2329" s="391" t="str">
        <f>IFERROR(VLOOKUP(AD2321,Marks,71,0),"")</f>
        <v/>
      </c>
      <c r="W2329" s="391" t="str">
        <f>IFERROR(VLOOKUP(AD2321,Marks,72,0),"")</f>
        <v/>
      </c>
      <c r="X2329" s="391" t="str">
        <f>IFERROR(VLOOKUP(AD2321,Marks,73,0),"")</f>
        <v/>
      </c>
      <c r="Y2329" s="117" t="str">
        <f>IFERROR(VLOOKUP(AD2321,Marks,74,0),"")</f>
        <v/>
      </c>
      <c r="Z2329" s="119">
        <f>IFERROR(VLOOKUP(AD2321,Marks,75,0),"")</f>
        <v>0</v>
      </c>
      <c r="AA2329" s="391" t="str">
        <f>IFERROR(VLOOKUP(AD2321,Marks,76,0),"")</f>
        <v/>
      </c>
      <c r="AB2329" s="391" t="str">
        <f>IFERROR(VLOOKUP(AD2321,Marks,77,0),"")</f>
        <v/>
      </c>
      <c r="AC2329" s="391" t="str">
        <f>IFERROR(VLOOKUP(AD2321,Marks,78,0),"")</f>
        <v/>
      </c>
      <c r="AD2329" s="117" t="str">
        <f>IFERROR(VLOOKUP(AD2321,Marks,79,0),"")</f>
        <v/>
      </c>
      <c r="AE2329" s="119" t="str">
        <f>IFERROR(VLOOKUP(AD2321,Marks,80,0),"")</f>
        <v/>
      </c>
      <c r="AF2329" s="323" t="str">
        <f>IFERROR(VLOOKUP(AD2321,Marks,86,0),"")</f>
        <v/>
      </c>
    </row>
    <row r="2330" spans="1:32" ht="25.5" customHeight="1">
      <c r="A2330" s="166" t="str">
        <f>IF(N2321="","",A2329+1)</f>
        <v/>
      </c>
      <c r="B2330" s="392" t="s">
        <v>215</v>
      </c>
      <c r="C2330" s="120" t="str">
        <f>IF(AND(C2326="",C2327="",C2328="",C2329=""),"",IF(OR(C2318=1,C2318=2),SUM(C2326:C2328),SUM(C2326:C2329)))</f>
        <v/>
      </c>
      <c r="D2330" s="120" t="str">
        <f>IF(AND(D2326="",D2327="",D2328="",D2329=""),"",IF(OR(C2318=1,C2318=2),SUM(D2326:D2328),SUM(D2326:D2329)))</f>
        <v/>
      </c>
      <c r="E2330" s="120" t="str">
        <f>IF(AND(E2326="",E2327="",E2328="",E2329=""),"",IF(OR(C2318=1,C2318=2),SUM(E2326:E2328),SUM(E2326:E2329)))</f>
        <v/>
      </c>
      <c r="F2330" s="120" t="str">
        <f>IF(AND(F2326="",F2327="",F2328="",F2329=""),"",IF(OR(C2318=1,C2318=2),SUM(F2326:F2328),SUM(F2326:F2329)))</f>
        <v/>
      </c>
      <c r="G2330" s="120" t="str">
        <f>IF(AND(G2326="",G2327="",G2328="",G2329=""),"",IF(OR(C2318=1,C2318=2),SUM(G2326:G2328),SUM(G2326:G2329)))</f>
        <v/>
      </c>
      <c r="H2330" s="120" t="str">
        <f>IF(AND(H2326="",H2327="",H2328="",H2329=""),"",IF(OR(C2318=1,C2318=2),SUM(H2326:H2328),SUM(H2326:H2329)))</f>
        <v/>
      </c>
      <c r="I2330" s="120" t="str">
        <f>IF(AND(I2326="",I2327="",I2328="",I2329=""),"",IF(OR(C2318=1,C2318=2),SUM(I2326:I2328),SUM(I2326:I2329)))</f>
        <v/>
      </c>
      <c r="J2330" s="120">
        <f>IF(AND(J2326="",J2327="",J2328="",J2329=""),"",IF(OR(C2318=1,C2318=2),SUM(J2326:J2328),SUM(J2326:J2329)))</f>
        <v>0</v>
      </c>
      <c r="K2330" s="120" t="str">
        <f>IF(AND(K2326="",K2327="",K2328="",K2329=""),"",IF(OR(C2318=1,C2318=2),SUM(K2326:K2328),SUM(K2326:K2329)))</f>
        <v/>
      </c>
      <c r="L2330" s="120" t="str">
        <f>IF(AND(L2326="",L2327="",L2328="",L2329=""),"",IF(OR(C2318=1,C2318=2),SUM(L2326:L2328),SUM(L2326:L2329)))</f>
        <v/>
      </c>
      <c r="M2330" s="120" t="str">
        <f>IF(AND(M2326="",M2327="",M2328="",M2329=""),"",IF(OR(C2318=1,C2318=2),SUM(M2326:M2328),SUM(M2326:M2329)))</f>
        <v/>
      </c>
      <c r="N2330" s="120" t="str">
        <f>IF(AND(N2326="",N2327="",N2328="",N2329=""),"",IF(OR(C2318=1,C2318=2),SUM(N2326:N2328),SUM(N2326:N2329)))</f>
        <v/>
      </c>
      <c r="O2330" s="120" t="str">
        <f>IF(AND(O2326="",O2327="",O2328="",O2329=""),"",IF(OR(C2318=1,C2318=2),SUM(O2326:O2328),SUM(O2326:O2329)))</f>
        <v/>
      </c>
      <c r="P2330" s="326" t="str">
        <f>IF(OR(N2321="",E2319="",O2330=""),"",IF(O2330&gt;=81%*P2325,"A",IF(O2330&gt;=61%*P2325,"B",IF(O2330&gt;=41%*P2325,"C",IF(O2330&gt;=21%*P2325,"D","E")))))</f>
        <v/>
      </c>
      <c r="Q2330" s="770"/>
      <c r="R2330" s="392" t="s">
        <v>215</v>
      </c>
      <c r="S2330" s="120" t="str">
        <f>IF(AND(S2326="",S2327="",S2328="",S2329=""),"",IF(OR(S2318=1,S2318=2),SUM(S2326:S2328),SUM(S2326:S2329)))</f>
        <v/>
      </c>
      <c r="T2330" s="120" t="str">
        <f>IF(AND(T2326="",T2327="",T2328="",T2329=""),"",IF(OR(S2318=1,S2318=2),SUM(T2326:T2328),SUM(T2326:T2329)))</f>
        <v/>
      </c>
      <c r="U2330" s="120" t="str">
        <f>IF(AND(U2326="",U2327="",U2328="",U2329=""),"",IF(OR(S2318=1,S2318=2),SUM(U2326:U2328),SUM(U2326:U2329)))</f>
        <v/>
      </c>
      <c r="V2330" s="120" t="str">
        <f>IF(AND(V2326="",V2327="",V2328="",V2329=""),"",IF(OR(S2318=1,S2318=2),SUM(V2326:V2328),SUM(V2326:V2329)))</f>
        <v/>
      </c>
      <c r="W2330" s="120" t="str">
        <f>IF(AND(W2326="",W2327="",W2328="",W2329=""),"",IF(OR(S2318=1,S2318=2),SUM(W2326:W2328),SUM(W2326:W2329)))</f>
        <v/>
      </c>
      <c r="X2330" s="120" t="str">
        <f>IF(AND(X2326="",X2327="",X2328="",X2329=""),"",IF(OR(S2318=1,S2318=2),SUM(X2326:X2328),SUM(X2326:X2329)))</f>
        <v/>
      </c>
      <c r="Y2330" s="120" t="str">
        <f>IF(AND(Y2326="",Y2327="",Y2328="",Y2329=""),"",IF(OR(S2318=1,S2318=2),SUM(Y2326:Y2328),SUM(Y2326:Y2329)))</f>
        <v/>
      </c>
      <c r="Z2330" s="120">
        <f>IF(AND(Z2326="",Z2327="",Z2328="",Z2329=""),"",IF(OR(S2318=1,S2318=2),SUM(Z2326:Z2328),SUM(Z2326:Z2329)))</f>
        <v>0</v>
      </c>
      <c r="AA2330" s="120" t="str">
        <f>IF(AND(AA2326="",AA2327="",AA2328="",AA2329=""),"",IF(OR(S2318=1,S2318=2),SUM(AA2326:AA2328),SUM(AA2326:AA2329)))</f>
        <v/>
      </c>
      <c r="AB2330" s="120" t="str">
        <f>IF(AND(AB2326="",AB2327="",AB2328="",AB2329=""),"",IF(OR(S2318=1,S2318=2),SUM(AB2326:AB2328),SUM(AB2326:AB2329)))</f>
        <v/>
      </c>
      <c r="AC2330" s="120" t="str">
        <f>IF(AND(AC2326="",AC2327="",AC2328="",AC2329=""),"",IF(OR(S2318=1,S2318=2),SUM(AC2326:AC2328),SUM(AC2326:AC2329)))</f>
        <v/>
      </c>
      <c r="AD2330" s="120" t="str">
        <f>IF(AND(AD2326="",AD2327="",AD2328="",AD2329=""),"",IF(OR(S2318=1,S2318=2),SUM(AD2326:AD2328),SUM(AD2326:AD2329)))</f>
        <v/>
      </c>
      <c r="AE2330" s="120" t="str">
        <f>IF(AND(AE2326="",AE2327="",AE2328="",AE2329=""),"",IF(OR(S2318=1,S2318=2),SUM(AE2326:AE2328),SUM(AE2326:AE2329)))</f>
        <v/>
      </c>
      <c r="AF2330" s="326" t="str">
        <f>IF(OR(AD2321="",U2319="",AE2330=""),"",IF(AE2330&gt;=81%*AF2325,"A",IF(AE2330&gt;=61%*AF2325,"B",IF(AE2330&gt;=41%*AF2325,"C",IF(AE2330&gt;=21%*AF2325,"D","E")))))</f>
        <v/>
      </c>
    </row>
    <row r="2331" spans="1:32" ht="9" customHeight="1">
      <c r="A2331" s="166" t="str">
        <f>IF(N2321="","",A2330+1)</f>
        <v/>
      </c>
      <c r="B2331" s="737"/>
      <c r="C2331" s="737"/>
      <c r="D2331" s="737"/>
      <c r="E2331" s="737"/>
      <c r="F2331" s="737"/>
      <c r="G2331" s="737"/>
      <c r="H2331" s="737"/>
      <c r="I2331" s="737"/>
      <c r="J2331" s="737"/>
      <c r="K2331" s="737"/>
      <c r="L2331" s="737"/>
      <c r="M2331" s="737"/>
      <c r="N2331" s="737"/>
      <c r="O2331" s="737"/>
      <c r="P2331" s="737"/>
      <c r="Q2331" s="770"/>
      <c r="R2331" s="737"/>
      <c r="S2331" s="737"/>
      <c r="T2331" s="737"/>
      <c r="U2331" s="737"/>
      <c r="V2331" s="737"/>
      <c r="W2331" s="737"/>
      <c r="X2331" s="737"/>
      <c r="Y2331" s="737"/>
      <c r="Z2331" s="737"/>
      <c r="AA2331" s="737"/>
      <c r="AB2331" s="737"/>
      <c r="AC2331" s="737"/>
      <c r="AD2331" s="737"/>
      <c r="AE2331" s="737"/>
      <c r="AF2331" s="737"/>
    </row>
    <row r="2332" spans="1:32" ht="22.5" customHeight="1">
      <c r="A2332" s="166" t="str">
        <f>IF(N2321="","",A2331+1)</f>
        <v/>
      </c>
      <c r="B2332" s="738" t="s">
        <v>213</v>
      </c>
      <c r="C2332" s="738"/>
      <c r="D2332" s="739" t="s">
        <v>229</v>
      </c>
      <c r="E2332" s="740"/>
      <c r="F2332" s="393" t="s">
        <v>186</v>
      </c>
      <c r="G2332" s="738" t="s">
        <v>213</v>
      </c>
      <c r="H2332" s="738"/>
      <c r="I2332" s="739" t="s">
        <v>229</v>
      </c>
      <c r="J2332" s="740"/>
      <c r="K2332" s="393" t="s">
        <v>186</v>
      </c>
      <c r="L2332" s="738" t="s">
        <v>213</v>
      </c>
      <c r="M2332" s="738"/>
      <c r="N2332" s="739" t="s">
        <v>229</v>
      </c>
      <c r="O2332" s="740"/>
      <c r="P2332" s="393" t="s">
        <v>186</v>
      </c>
      <c r="Q2332" s="770"/>
      <c r="R2332" s="738" t="s">
        <v>213</v>
      </c>
      <c r="S2332" s="738"/>
      <c r="T2332" s="739" t="s">
        <v>229</v>
      </c>
      <c r="U2332" s="740"/>
      <c r="V2332" s="393" t="s">
        <v>186</v>
      </c>
      <c r="W2332" s="738" t="s">
        <v>213</v>
      </c>
      <c r="X2332" s="738"/>
      <c r="Y2332" s="739" t="s">
        <v>229</v>
      </c>
      <c r="Z2332" s="740"/>
      <c r="AA2332" s="393" t="s">
        <v>186</v>
      </c>
      <c r="AB2332" s="738" t="s">
        <v>213</v>
      </c>
      <c r="AC2332" s="738"/>
      <c r="AD2332" s="739" t="s">
        <v>229</v>
      </c>
      <c r="AE2332" s="740"/>
      <c r="AF2332" s="393" t="s">
        <v>186</v>
      </c>
    </row>
    <row r="2333" spans="1:32" ht="21.75" customHeight="1">
      <c r="A2333" s="166" t="str">
        <f>IF(N2321="","",A2332+1)</f>
        <v/>
      </c>
      <c r="B2333" s="741" t="s">
        <v>221</v>
      </c>
      <c r="C2333" s="742"/>
      <c r="D2333" s="742"/>
      <c r="E2333" s="119" t="str">
        <f>IFERROR(VLOOKUP(N2321,Marks,90,0),"")</f>
        <v/>
      </c>
      <c r="F2333" s="130" t="str">
        <f>IFERROR(VLOOKUP(N2321,Marks,94,0),"")</f>
        <v/>
      </c>
      <c r="G2333" s="741" t="s">
        <v>192</v>
      </c>
      <c r="H2333" s="742"/>
      <c r="I2333" s="742"/>
      <c r="J2333" s="119" t="str">
        <f>IFERROR(VLOOKUP(N2321,Marks,98,0),"")</f>
        <v/>
      </c>
      <c r="K2333" s="130" t="str">
        <f>IFERROR(VLOOKUP(N2321,Marks,102,0),"")</f>
        <v/>
      </c>
      <c r="L2333" s="743" t="s">
        <v>193</v>
      </c>
      <c r="M2333" s="744"/>
      <c r="N2333" s="744"/>
      <c r="O2333" s="119" t="str">
        <f>IFERROR(VLOOKUP(N2321,Marks,106,0),"")</f>
        <v/>
      </c>
      <c r="P2333" s="130" t="str">
        <f>IFERROR(VLOOKUP(N2321,Marks,110,0),"")</f>
        <v/>
      </c>
      <c r="Q2333" s="770"/>
      <c r="R2333" s="740" t="s">
        <v>221</v>
      </c>
      <c r="S2333" s="740"/>
      <c r="T2333" s="740"/>
      <c r="U2333" s="119" t="str">
        <f>IFERROR(VLOOKUP(AD2321,Marks,90,0),"")</f>
        <v/>
      </c>
      <c r="V2333" s="130" t="str">
        <f>IFERROR(VLOOKUP(AD2321,Marks,94,0),"")</f>
        <v/>
      </c>
      <c r="W2333" s="740" t="s">
        <v>192</v>
      </c>
      <c r="X2333" s="740"/>
      <c r="Y2333" s="740"/>
      <c r="Z2333" s="119" t="str">
        <f>IFERROR(VLOOKUP(AD2321,Marks,98,0),"")</f>
        <v/>
      </c>
      <c r="AA2333" s="130" t="str">
        <f>IFERROR(VLOOKUP(AD2321,Marks,102,0),"")</f>
        <v/>
      </c>
      <c r="AB2333" s="745" t="s">
        <v>193</v>
      </c>
      <c r="AC2333" s="745"/>
      <c r="AD2333" s="745"/>
      <c r="AE2333" s="119" t="str">
        <f>IFERROR(VLOOKUP(AD2321,Marks,106,0),"")</f>
        <v/>
      </c>
      <c r="AF2333" s="130" t="str">
        <f>IFERROR(VLOOKUP(AD2321,Marks,110,0),"")</f>
        <v/>
      </c>
    </row>
    <row r="2334" spans="1:32" ht="21" customHeight="1">
      <c r="A2334" s="166" t="str">
        <f>IF(N2321="","",A2333+1)</f>
        <v/>
      </c>
      <c r="B2334" s="732" t="s">
        <v>216</v>
      </c>
      <c r="C2334" s="732"/>
      <c r="D2334" s="732"/>
      <c r="E2334" s="746" t="str">
        <f>IFERROR(VLOOKUP(N2321,Marks,116,0),"")</f>
        <v/>
      </c>
      <c r="F2334" s="746"/>
      <c r="G2334" s="746"/>
      <c r="H2334" s="746"/>
      <c r="I2334" s="732" t="s">
        <v>217</v>
      </c>
      <c r="J2334" s="732"/>
      <c r="K2334" s="732"/>
      <c r="L2334" s="732"/>
      <c r="M2334" s="747" t="str">
        <f>IFERROR(VLOOKUP(N2321,Marks,117,0),"")</f>
        <v/>
      </c>
      <c r="N2334" s="747"/>
      <c r="O2334" s="747"/>
      <c r="P2334" s="747"/>
      <c r="Q2334" s="770"/>
      <c r="R2334" s="732" t="s">
        <v>216</v>
      </c>
      <c r="S2334" s="732"/>
      <c r="T2334" s="732"/>
      <c r="U2334" s="746" t="str">
        <f>IFERROR(VLOOKUP(AD2321,Marks,116,0),"")</f>
        <v/>
      </c>
      <c r="V2334" s="746"/>
      <c r="W2334" s="746"/>
      <c r="X2334" s="746"/>
      <c r="Y2334" s="732" t="s">
        <v>217</v>
      </c>
      <c r="Z2334" s="732"/>
      <c r="AA2334" s="732"/>
      <c r="AB2334" s="732"/>
      <c r="AC2334" s="747" t="str">
        <f>IFERROR(VLOOKUP(AD2321,Marks,117,0),"")</f>
        <v/>
      </c>
      <c r="AD2334" s="747"/>
      <c r="AE2334" s="747"/>
      <c r="AF2334" s="747"/>
    </row>
    <row r="2335" spans="1:32" ht="21" customHeight="1">
      <c r="A2335" s="166" t="str">
        <f>IF(N2321="","",A2334+1)</f>
        <v/>
      </c>
      <c r="B2335" s="732" t="s">
        <v>218</v>
      </c>
      <c r="C2335" s="732"/>
      <c r="D2335" s="732"/>
      <c r="E2335" s="774" t="str">
        <f>IFERROR(VLOOKUP(N2321,Marks,115,0),"")</f>
        <v/>
      </c>
      <c r="F2335" s="774"/>
      <c r="G2335" s="774"/>
      <c r="H2335" s="774"/>
      <c r="I2335" s="732" t="s">
        <v>219</v>
      </c>
      <c r="J2335" s="732"/>
      <c r="K2335" s="732"/>
      <c r="L2335" s="732"/>
      <c r="M2335" s="733" t="str">
        <f>IFERROR(VLOOKUP(N2321,Marks,112,0),"")</f>
        <v/>
      </c>
      <c r="N2335" s="733"/>
      <c r="O2335" s="733"/>
      <c r="P2335" s="733"/>
      <c r="Q2335" s="770"/>
      <c r="R2335" s="732" t="s">
        <v>218</v>
      </c>
      <c r="S2335" s="732"/>
      <c r="T2335" s="732"/>
      <c r="U2335" s="774" t="str">
        <f>IFERROR(VLOOKUP(AD2321,Marks,115,0),"")</f>
        <v/>
      </c>
      <c r="V2335" s="774"/>
      <c r="W2335" s="774"/>
      <c r="X2335" s="774"/>
      <c r="Y2335" s="732" t="s">
        <v>219</v>
      </c>
      <c r="Z2335" s="732"/>
      <c r="AA2335" s="732"/>
      <c r="AB2335" s="732"/>
      <c r="AC2335" s="733" t="str">
        <f>IFERROR(VLOOKUP(AD2321,Marks,112,0),"")</f>
        <v/>
      </c>
      <c r="AD2335" s="733"/>
      <c r="AE2335" s="733"/>
      <c r="AF2335" s="733"/>
    </row>
    <row r="2336" spans="1:32" ht="21" customHeight="1">
      <c r="A2336" s="166" t="str">
        <f>IF(N2321="","",A2335+1)</f>
        <v/>
      </c>
      <c r="B2336" s="732" t="s">
        <v>220</v>
      </c>
      <c r="C2336" s="732"/>
      <c r="D2336" s="732"/>
      <c r="E2336" s="324" t="str">
        <f>IFERROR(VLOOKUP(N2321,Marks,113,0),"")</f>
        <v/>
      </c>
      <c r="F2336" s="325" t="s">
        <v>341</v>
      </c>
      <c r="G2336" s="734" t="str">
        <f>IF(OR(N2321="",E2319="",O2330=""),"",IF(O2330&gt;=81%*P2325,"A",IF(O2330&gt;=61%*P2325,"B",IF(O2330&gt;=41%*P2325,"C",IF(O2330&gt;=21%*P2325,"D","E")))))</f>
        <v/>
      </c>
      <c r="H2336" s="734"/>
      <c r="I2336" s="732" t="s">
        <v>222</v>
      </c>
      <c r="J2336" s="732"/>
      <c r="K2336" s="732"/>
      <c r="L2336" s="732"/>
      <c r="M2336" s="769" t="str">
        <f>IFERROR(VLOOKUP(N2321,Marks,114,0),"")</f>
        <v/>
      </c>
      <c r="N2336" s="769"/>
      <c r="O2336" s="769"/>
      <c r="P2336" s="769"/>
      <c r="Q2336" s="770"/>
      <c r="R2336" s="732" t="s">
        <v>220</v>
      </c>
      <c r="S2336" s="732"/>
      <c r="T2336" s="732"/>
      <c r="U2336" s="324" t="str">
        <f>IFERROR(VLOOKUP(AD2321,Marks,113,0),"")</f>
        <v/>
      </c>
      <c r="V2336" s="325" t="s">
        <v>341</v>
      </c>
      <c r="W2336" s="734" t="str">
        <f>IF(OR(AD2321="",U2319="",AE2330=""),"",IF(AE2330&gt;=81%*AF2325,"A",IF(AE2330&gt;=61%*AF2325,"B",IF(AE2330&gt;=41%*AF2325,"C",IF(AE2330&gt;=21%*AF2325,"D","E")))))</f>
        <v/>
      </c>
      <c r="X2336" s="734"/>
      <c r="Y2336" s="732" t="s">
        <v>222</v>
      </c>
      <c r="Z2336" s="732"/>
      <c r="AA2336" s="732"/>
      <c r="AB2336" s="732"/>
      <c r="AC2336" s="769" t="str">
        <f>IFERROR(VLOOKUP(AD2321,Marks,114,0),"")</f>
        <v/>
      </c>
      <c r="AD2336" s="769"/>
      <c r="AE2336" s="769"/>
      <c r="AF2336" s="769"/>
    </row>
    <row r="2337" spans="1:32" ht="21" customHeight="1">
      <c r="A2337" s="166" t="str">
        <f>IF(N2321="","",A2336+1)</f>
        <v/>
      </c>
      <c r="B2337" s="768" t="s">
        <v>228</v>
      </c>
      <c r="C2337" s="768"/>
      <c r="D2337" s="768"/>
      <c r="E2337" s="735">
        <f>'Master sheet'!$C$10</f>
        <v>44697</v>
      </c>
      <c r="F2337" s="735"/>
      <c r="G2337" s="735"/>
      <c r="H2337" s="318"/>
      <c r="I2337" s="121"/>
      <c r="J2337" s="121"/>
      <c r="K2337" s="76"/>
      <c r="L2337" s="121"/>
      <c r="M2337" s="121"/>
      <c r="N2337" s="121"/>
      <c r="O2337" s="121"/>
      <c r="P2337" s="121"/>
      <c r="Q2337" s="770"/>
      <c r="R2337" s="768" t="s">
        <v>228</v>
      </c>
      <c r="S2337" s="768"/>
      <c r="T2337" s="768"/>
      <c r="U2337" s="735">
        <f>'Master sheet'!$C$10</f>
        <v>44697</v>
      </c>
      <c r="V2337" s="735"/>
      <c r="W2337" s="735"/>
      <c r="X2337" s="121"/>
      <c r="Y2337" s="121"/>
      <c r="Z2337" s="121"/>
      <c r="AA2337" s="76"/>
      <c r="AB2337" s="121"/>
      <c r="AC2337" s="121"/>
      <c r="AD2337" s="121"/>
      <c r="AE2337" s="121"/>
      <c r="AF2337" s="121"/>
    </row>
    <row r="2338" spans="1:32" ht="43.5" customHeight="1">
      <c r="A2338" s="166" t="str">
        <f>IF(N2321="","",A2337+1)</f>
        <v/>
      </c>
      <c r="B2338" s="755" t="str">
        <f>IF(AND(C2318=1),CONCATENATE("( ",UPPER('Master sheet'!$F$10)," )"),IF(AND(C2318=2),CONCATENATE("( ",UPPER('Master sheet'!$F$18)," )"),IF(AND(C2318=3),CONCATENATE("( ",UPPER('Master sheet'!$J$10)," )"),IF(AND(C2318=4),CONCATENATE("( ",UPPER('Master sheet'!$J$18)," )"),""))))</f>
        <v/>
      </c>
      <c r="C2338" s="755"/>
      <c r="D2338" s="755"/>
      <c r="E2338" s="755"/>
      <c r="F2338" s="756" t="str">
        <f>IF(AND(N2321=""),"",CONCATENATE("(",'Master sheet'!$C$14," )"))</f>
        <v/>
      </c>
      <c r="G2338" s="756"/>
      <c r="H2338" s="756"/>
      <c r="I2338" s="756"/>
      <c r="J2338" s="756"/>
      <c r="K2338" s="756" t="str">
        <f>IF(AND(N2321=""),"",CONCATENATE("(",'Master sheet'!$C$12," )"))</f>
        <v/>
      </c>
      <c r="L2338" s="756"/>
      <c r="M2338" s="756"/>
      <c r="N2338" s="756"/>
      <c r="O2338" s="756"/>
      <c r="P2338" s="756"/>
      <c r="Q2338" s="770"/>
      <c r="R2338" s="755" t="str">
        <f>IF(AND(S2318=1),CONCATENATE("( ",UPPER('Master sheet'!$F$10)," )"),IF(AND(S2318=2),CONCATENATE("( ",UPPER('Master sheet'!$F$18)," )"),IF(AND(S2318=3),CONCATENATE("( ",UPPER('Master sheet'!$J$10)," )"),IF(AND(S2318=4),CONCATENATE("( ",UPPER('Master sheet'!$J$18)," )"),""))))</f>
        <v/>
      </c>
      <c r="S2338" s="755"/>
      <c r="T2338" s="755"/>
      <c r="U2338" s="755"/>
      <c r="V2338" s="756" t="str">
        <f>IF(AND(AD2321=""),"",CONCATENATE("(",'Master sheet'!$C$14," )"))</f>
        <v/>
      </c>
      <c r="W2338" s="756"/>
      <c r="X2338" s="756"/>
      <c r="Y2338" s="756"/>
      <c r="Z2338" s="756"/>
      <c r="AA2338" s="756" t="str">
        <f>IF(AND(AD2321=""),"",CONCATENATE("(",'Master sheet'!$C$12," )"))</f>
        <v/>
      </c>
      <c r="AB2338" s="756"/>
      <c r="AC2338" s="756"/>
      <c r="AD2338" s="756"/>
      <c r="AE2338" s="756"/>
      <c r="AF2338" s="756"/>
    </row>
    <row r="2339" spans="1:32" ht="21.75" customHeight="1">
      <c r="A2339" s="166" t="str">
        <f>IF(N2321="","",A2338+1)</f>
        <v/>
      </c>
      <c r="B2339" s="757" t="s">
        <v>223</v>
      </c>
      <c r="C2339" s="757"/>
      <c r="D2339" s="757"/>
      <c r="E2339" s="757"/>
      <c r="F2339" s="758" t="s">
        <v>224</v>
      </c>
      <c r="G2339" s="758"/>
      <c r="H2339" s="758"/>
      <c r="I2339" s="758"/>
      <c r="J2339" s="758"/>
      <c r="K2339" s="757" t="s">
        <v>225</v>
      </c>
      <c r="L2339" s="757"/>
      <c r="M2339" s="757"/>
      <c r="N2339" s="757"/>
      <c r="O2339" s="757"/>
      <c r="P2339" s="757"/>
      <c r="Q2339" s="770"/>
      <c r="R2339" s="757" t="s">
        <v>223</v>
      </c>
      <c r="S2339" s="757"/>
      <c r="T2339" s="757"/>
      <c r="U2339" s="757"/>
      <c r="V2339" s="758" t="s">
        <v>224</v>
      </c>
      <c r="W2339" s="758"/>
      <c r="X2339" s="758"/>
      <c r="Y2339" s="758"/>
      <c r="Z2339" s="758"/>
      <c r="AA2339" s="757" t="s">
        <v>225</v>
      </c>
      <c r="AB2339" s="757"/>
      <c r="AC2339" s="757"/>
      <c r="AD2339" s="757"/>
      <c r="AE2339" s="757"/>
      <c r="AF2339" s="757"/>
    </row>
    <row r="2341" spans="1:32" ht="21.9" customHeight="1">
      <c r="A2341" s="165" t="str">
        <f>IF(N2347="","",1)</f>
        <v/>
      </c>
      <c r="B2341" s="759" t="s">
        <v>203</v>
      </c>
      <c r="C2341" s="759"/>
      <c r="D2341" s="759"/>
      <c r="E2341" s="759"/>
      <c r="F2341" s="759"/>
      <c r="G2341" s="759"/>
      <c r="H2341" s="759"/>
      <c r="I2341" s="759"/>
      <c r="J2341" s="759"/>
      <c r="K2341" s="759"/>
      <c r="L2341" s="759"/>
      <c r="M2341" s="759"/>
      <c r="N2341" s="759"/>
      <c r="O2341" s="759"/>
      <c r="P2341" s="759"/>
      <c r="Q2341" s="770" t="s">
        <v>249</v>
      </c>
      <c r="R2341" s="759" t="s">
        <v>203</v>
      </c>
      <c r="S2341" s="759"/>
      <c r="T2341" s="759"/>
      <c r="U2341" s="759"/>
      <c r="V2341" s="759"/>
      <c r="W2341" s="759"/>
      <c r="X2341" s="759"/>
      <c r="Y2341" s="759"/>
      <c r="Z2341" s="759"/>
      <c r="AA2341" s="759"/>
      <c r="AB2341" s="759"/>
      <c r="AC2341" s="759"/>
      <c r="AD2341" s="759"/>
      <c r="AE2341" s="759"/>
      <c r="AF2341" s="759"/>
    </row>
    <row r="2342" spans="1:32" ht="21.9" customHeight="1">
      <c r="A2342" s="166" t="str">
        <f>IF(N2347="","",A2341+1)</f>
        <v/>
      </c>
      <c r="B2342" s="771" t="s">
        <v>204</v>
      </c>
      <c r="C2342" s="771"/>
      <c r="D2342" s="771"/>
      <c r="E2342" s="771"/>
      <c r="F2342" s="771"/>
      <c r="G2342" s="771"/>
      <c r="H2342" s="771"/>
      <c r="I2342" s="771"/>
      <c r="J2342" s="771"/>
      <c r="K2342" s="771"/>
      <c r="L2342" s="771"/>
      <c r="M2342" s="771"/>
      <c r="N2342" s="771"/>
      <c r="O2342" s="771"/>
      <c r="P2342" s="771"/>
      <c r="Q2342" s="770"/>
      <c r="R2342" s="771" t="s">
        <v>204</v>
      </c>
      <c r="S2342" s="771"/>
      <c r="T2342" s="771"/>
      <c r="U2342" s="771"/>
      <c r="V2342" s="771"/>
      <c r="W2342" s="771"/>
      <c r="X2342" s="771"/>
      <c r="Y2342" s="771"/>
      <c r="Z2342" s="771"/>
      <c r="AA2342" s="771"/>
      <c r="AB2342" s="771"/>
      <c r="AC2342" s="771"/>
      <c r="AD2342" s="771"/>
      <c r="AE2342" s="771"/>
      <c r="AF2342" s="771"/>
    </row>
    <row r="2343" spans="1:32" ht="21.9" customHeight="1">
      <c r="A2343" s="166" t="str">
        <f>IF(N2347="","",A2342+1)</f>
        <v/>
      </c>
      <c r="B2343" s="772" t="s">
        <v>168</v>
      </c>
      <c r="C2343" s="772"/>
      <c r="D2343" s="772"/>
      <c r="E2343" s="773" t="str">
        <f>IF(AND(N2347=""),"",'Result Sheet'!$F$2)</f>
        <v/>
      </c>
      <c r="F2343" s="773"/>
      <c r="G2343" s="773"/>
      <c r="H2343" s="773"/>
      <c r="I2343" s="773"/>
      <c r="J2343" s="773"/>
      <c r="K2343" s="773"/>
      <c r="L2343" s="773"/>
      <c r="M2343" s="773"/>
      <c r="N2343" s="773"/>
      <c r="O2343" s="773"/>
      <c r="P2343" s="773"/>
      <c r="Q2343" s="770"/>
      <c r="R2343" s="772" t="s">
        <v>168</v>
      </c>
      <c r="S2343" s="772"/>
      <c r="T2343" s="772"/>
      <c r="U2343" s="773" t="str">
        <f>IF(AND(AD2347=""),"",'Result Sheet'!$F$2)</f>
        <v/>
      </c>
      <c r="V2343" s="773"/>
      <c r="W2343" s="773"/>
      <c r="X2343" s="773"/>
      <c r="Y2343" s="773"/>
      <c r="Z2343" s="773"/>
      <c r="AA2343" s="773"/>
      <c r="AB2343" s="773"/>
      <c r="AC2343" s="773"/>
      <c r="AD2343" s="773"/>
      <c r="AE2343" s="773"/>
      <c r="AF2343" s="773"/>
    </row>
    <row r="2344" spans="1:32" ht="21.9" customHeight="1">
      <c r="A2344" s="166" t="str">
        <f>IF(N2347="","",A2343+1)</f>
        <v/>
      </c>
      <c r="B2344" s="164" t="s">
        <v>169</v>
      </c>
      <c r="C2344" s="748" t="str">
        <f>IFERROR(VLOOKUP(N2347,Marks,2,0),"")</f>
        <v/>
      </c>
      <c r="D2344" s="748"/>
      <c r="E2344" s="766" t="s">
        <v>212</v>
      </c>
      <c r="F2344" s="766"/>
      <c r="G2344" s="766"/>
      <c r="H2344" s="748" t="str">
        <f>IFERROR(VLOOKUP(N2347,Marks,3,0),"")</f>
        <v/>
      </c>
      <c r="I2344" s="748"/>
      <c r="J2344" s="749" t="s">
        <v>205</v>
      </c>
      <c r="K2344" s="749"/>
      <c r="L2344" s="749"/>
      <c r="M2344" s="749"/>
      <c r="N2344" s="750" t="str">
        <f>IF(AND(N2347=""),"",'Marks Entry 1st'!$I$2)</f>
        <v/>
      </c>
      <c r="O2344" s="750"/>
      <c r="P2344" s="750"/>
      <c r="Q2344" s="770"/>
      <c r="R2344" s="164" t="s">
        <v>169</v>
      </c>
      <c r="S2344" s="748" t="str">
        <f>IFERROR(VLOOKUP(AD2347,Marks,2,0),"")</f>
        <v/>
      </c>
      <c r="T2344" s="748"/>
      <c r="U2344" s="766" t="s">
        <v>212</v>
      </c>
      <c r="V2344" s="766"/>
      <c r="W2344" s="766"/>
      <c r="X2344" s="748" t="str">
        <f>IFERROR(VLOOKUP(AD2347,Marks,3,0),"")</f>
        <v/>
      </c>
      <c r="Y2344" s="748"/>
      <c r="Z2344" s="749" t="s">
        <v>205</v>
      </c>
      <c r="AA2344" s="749"/>
      <c r="AB2344" s="749"/>
      <c r="AC2344" s="749"/>
      <c r="AD2344" s="750" t="str">
        <f>IF(AND(AD2347=""),"",'Marks Entry 1st'!$I$2)</f>
        <v/>
      </c>
      <c r="AE2344" s="750"/>
      <c r="AF2344" s="750"/>
    </row>
    <row r="2345" spans="1:32" ht="21.9" customHeight="1">
      <c r="A2345" s="166" t="str">
        <f>IF(N2347="","",A2344+1)</f>
        <v/>
      </c>
      <c r="B2345" s="751" t="s">
        <v>206</v>
      </c>
      <c r="C2345" s="751"/>
      <c r="D2345" s="751"/>
      <c r="E2345" s="752" t="str">
        <f>IFERROR(VLOOKUP(N2347,Marks,6,0),"")</f>
        <v/>
      </c>
      <c r="F2345" s="752"/>
      <c r="G2345" s="752"/>
      <c r="H2345" s="752"/>
      <c r="I2345" s="752"/>
      <c r="J2345" s="753" t="s">
        <v>209</v>
      </c>
      <c r="K2345" s="753"/>
      <c r="L2345" s="753"/>
      <c r="M2345" s="753"/>
      <c r="N2345" s="754" t="str">
        <f>IFERROR(VLOOKUP(N2347,Marks,5,0),"")</f>
        <v/>
      </c>
      <c r="O2345" s="754"/>
      <c r="P2345" s="754"/>
      <c r="Q2345" s="770"/>
      <c r="R2345" s="751" t="s">
        <v>206</v>
      </c>
      <c r="S2345" s="751"/>
      <c r="T2345" s="751"/>
      <c r="U2345" s="752" t="str">
        <f>IFERROR(VLOOKUP(AD2347,Marks,6,0),"")</f>
        <v/>
      </c>
      <c r="V2345" s="752"/>
      <c r="W2345" s="752"/>
      <c r="X2345" s="752"/>
      <c r="Y2345" s="752"/>
      <c r="Z2345" s="753" t="s">
        <v>209</v>
      </c>
      <c r="AA2345" s="753"/>
      <c r="AB2345" s="753"/>
      <c r="AC2345" s="753"/>
      <c r="AD2345" s="754" t="str">
        <f>IFERROR(VLOOKUP(AD2347,Marks,5,0),"")</f>
        <v/>
      </c>
      <c r="AE2345" s="754"/>
      <c r="AF2345" s="754"/>
    </row>
    <row r="2346" spans="1:32" ht="21.9" customHeight="1">
      <c r="A2346" s="166" t="str">
        <f>IF(N2347="","",A2345+1)</f>
        <v/>
      </c>
      <c r="B2346" s="751" t="s">
        <v>207</v>
      </c>
      <c r="C2346" s="751"/>
      <c r="D2346" s="751"/>
      <c r="E2346" s="752" t="str">
        <f>IFERROR(VLOOKUP(N2347,Marks,7,0),"")</f>
        <v/>
      </c>
      <c r="F2346" s="752"/>
      <c r="G2346" s="752"/>
      <c r="H2346" s="752"/>
      <c r="I2346" s="752"/>
      <c r="J2346" s="753" t="s">
        <v>210</v>
      </c>
      <c r="K2346" s="753"/>
      <c r="L2346" s="753"/>
      <c r="M2346" s="753"/>
      <c r="N2346" s="767" t="str">
        <f>IFERROR(VLOOKUP(N2347,Marks,4,0),"")</f>
        <v/>
      </c>
      <c r="O2346" s="767"/>
      <c r="P2346" s="767"/>
      <c r="Q2346" s="770"/>
      <c r="R2346" s="751" t="s">
        <v>207</v>
      </c>
      <c r="S2346" s="751"/>
      <c r="T2346" s="751"/>
      <c r="U2346" s="752" t="str">
        <f>IFERROR(VLOOKUP(AD2347,Marks,7,0),"")</f>
        <v/>
      </c>
      <c r="V2346" s="752"/>
      <c r="W2346" s="752"/>
      <c r="X2346" s="752"/>
      <c r="Y2346" s="752"/>
      <c r="Z2346" s="753" t="s">
        <v>210</v>
      </c>
      <c r="AA2346" s="753"/>
      <c r="AB2346" s="753"/>
      <c r="AC2346" s="753"/>
      <c r="AD2346" s="767" t="str">
        <f>IFERROR(VLOOKUP(AD2347,Marks,4,0),"")</f>
        <v/>
      </c>
      <c r="AE2346" s="767"/>
      <c r="AF2346" s="767"/>
    </row>
    <row r="2347" spans="1:32" ht="21.9" customHeight="1">
      <c r="A2347" s="166" t="str">
        <f>IF(N2347="","",A2346+1)</f>
        <v/>
      </c>
      <c r="B2347" s="751" t="s">
        <v>208</v>
      </c>
      <c r="C2347" s="751"/>
      <c r="D2347" s="751"/>
      <c r="E2347" s="752" t="str">
        <f>IFERROR(VLOOKUP(N2347,Marks,8,0),"")</f>
        <v/>
      </c>
      <c r="F2347" s="752"/>
      <c r="G2347" s="752"/>
      <c r="H2347" s="752"/>
      <c r="I2347" s="752"/>
      <c r="J2347" s="753" t="s">
        <v>211</v>
      </c>
      <c r="K2347" s="753"/>
      <c r="L2347" s="753"/>
      <c r="M2347" s="753"/>
      <c r="N2347" s="760" t="str">
        <f>IF(AD2321="","",IF(AND(AD2321+1&gt;$AN$6),"",AD2321+1))</f>
        <v/>
      </c>
      <c r="O2347" s="760"/>
      <c r="P2347" s="760"/>
      <c r="Q2347" s="770"/>
      <c r="R2347" s="751" t="s">
        <v>208</v>
      </c>
      <c r="S2347" s="751"/>
      <c r="T2347" s="751"/>
      <c r="U2347" s="752" t="str">
        <f>IFERROR(VLOOKUP(AD2347,Marks,8,0),"")</f>
        <v/>
      </c>
      <c r="V2347" s="752"/>
      <c r="W2347" s="752"/>
      <c r="X2347" s="752"/>
      <c r="Y2347" s="752"/>
      <c r="Z2347" s="753" t="s">
        <v>211</v>
      </c>
      <c r="AA2347" s="753"/>
      <c r="AB2347" s="753"/>
      <c r="AC2347" s="753"/>
      <c r="AD2347" s="761" t="str">
        <f>IF(N2347="","",IF(AND(N2347+1&gt;$AN$6),"",N2347+1))</f>
        <v/>
      </c>
      <c r="AE2347" s="761"/>
      <c r="AF2347" s="761"/>
    </row>
    <row r="2348" spans="1:32" ht="9" customHeight="1">
      <c r="A2348" s="166" t="str">
        <f>IF(N2347="","",A2347+1)</f>
        <v/>
      </c>
      <c r="B2348" s="123"/>
      <c r="C2348" s="123"/>
      <c r="D2348" s="123"/>
      <c r="E2348" s="124"/>
      <c r="F2348" s="124"/>
      <c r="G2348" s="124"/>
      <c r="H2348" s="123"/>
      <c r="I2348" s="123"/>
      <c r="J2348" s="125"/>
      <c r="K2348" s="125"/>
      <c r="L2348" s="125"/>
      <c r="M2348" s="76"/>
      <c r="N2348" s="76"/>
      <c r="O2348" s="76"/>
      <c r="P2348" s="76"/>
      <c r="Q2348" s="770"/>
      <c r="R2348" s="123"/>
      <c r="S2348" s="123"/>
      <c r="T2348" s="123"/>
      <c r="U2348" s="124"/>
      <c r="V2348" s="124"/>
      <c r="W2348" s="124"/>
      <c r="X2348" s="123"/>
      <c r="Y2348" s="123"/>
      <c r="Z2348" s="125"/>
      <c r="AA2348" s="125"/>
      <c r="AB2348" s="125"/>
      <c r="AC2348" s="76"/>
      <c r="AD2348" s="76"/>
      <c r="AE2348" s="76"/>
      <c r="AF2348" s="76"/>
    </row>
    <row r="2349" spans="1:32" ht="21" customHeight="1">
      <c r="A2349" s="166" t="str">
        <f>IF(N2347="","",A2348+1)</f>
        <v/>
      </c>
      <c r="B2349" s="762" t="s">
        <v>213</v>
      </c>
      <c r="C2349" s="610" t="s">
        <v>214</v>
      </c>
      <c r="D2349" s="610"/>
      <c r="E2349" s="610"/>
      <c r="F2349" s="763" t="s">
        <v>13</v>
      </c>
      <c r="G2349" s="764"/>
      <c r="H2349" s="764"/>
      <c r="I2349" s="765"/>
      <c r="J2349" s="613" t="s">
        <v>184</v>
      </c>
      <c r="K2349" s="614" t="s">
        <v>167</v>
      </c>
      <c r="L2349" s="615"/>
      <c r="M2349" s="615"/>
      <c r="N2349" s="616"/>
      <c r="O2349" s="580" t="s">
        <v>185</v>
      </c>
      <c r="P2349" s="581" t="s">
        <v>186</v>
      </c>
      <c r="Q2349" s="770"/>
      <c r="R2349" s="762" t="s">
        <v>213</v>
      </c>
      <c r="S2349" s="610" t="s">
        <v>214</v>
      </c>
      <c r="T2349" s="610"/>
      <c r="U2349" s="610"/>
      <c r="V2349" s="763" t="s">
        <v>13</v>
      </c>
      <c r="W2349" s="764"/>
      <c r="X2349" s="764"/>
      <c r="Y2349" s="765"/>
      <c r="Z2349" s="613" t="s">
        <v>184</v>
      </c>
      <c r="AA2349" s="614" t="s">
        <v>167</v>
      </c>
      <c r="AB2349" s="615"/>
      <c r="AC2349" s="615"/>
      <c r="AD2349" s="616"/>
      <c r="AE2349" s="580" t="s">
        <v>185</v>
      </c>
      <c r="AF2349" s="581" t="s">
        <v>186</v>
      </c>
    </row>
    <row r="2350" spans="1:32" ht="90.75" customHeight="1">
      <c r="A2350" s="166" t="str">
        <f>IF(N2347="","",A2349+1)</f>
        <v/>
      </c>
      <c r="B2350" s="762"/>
      <c r="C2350" s="171" t="s">
        <v>11</v>
      </c>
      <c r="D2350" s="171" t="s">
        <v>180</v>
      </c>
      <c r="E2350" s="171" t="s">
        <v>108</v>
      </c>
      <c r="F2350" s="171" t="s">
        <v>182</v>
      </c>
      <c r="G2350" s="171" t="s">
        <v>183</v>
      </c>
      <c r="H2350" s="305" t="s">
        <v>10</v>
      </c>
      <c r="I2350" s="171" t="s">
        <v>108</v>
      </c>
      <c r="J2350" s="613"/>
      <c r="K2350" s="172" t="s">
        <v>182</v>
      </c>
      <c r="L2350" s="172" t="s">
        <v>183</v>
      </c>
      <c r="M2350" s="173" t="s">
        <v>10</v>
      </c>
      <c r="N2350" s="171" t="s">
        <v>108</v>
      </c>
      <c r="O2350" s="580"/>
      <c r="P2350" s="736"/>
      <c r="Q2350" s="770"/>
      <c r="R2350" s="762"/>
      <c r="S2350" s="171" t="s">
        <v>11</v>
      </c>
      <c r="T2350" s="171" t="s">
        <v>180</v>
      </c>
      <c r="U2350" s="171" t="s">
        <v>108</v>
      </c>
      <c r="V2350" s="171" t="s">
        <v>182</v>
      </c>
      <c r="W2350" s="171" t="s">
        <v>183</v>
      </c>
      <c r="X2350" s="305" t="s">
        <v>10</v>
      </c>
      <c r="Y2350" s="171" t="s">
        <v>108</v>
      </c>
      <c r="Z2350" s="613"/>
      <c r="AA2350" s="172" t="s">
        <v>182</v>
      </c>
      <c r="AB2350" s="172" t="s">
        <v>183</v>
      </c>
      <c r="AC2350" s="173" t="s">
        <v>10</v>
      </c>
      <c r="AD2350" s="171" t="s">
        <v>108</v>
      </c>
      <c r="AE2350" s="580"/>
      <c r="AF2350" s="736">
        <v>0</v>
      </c>
    </row>
    <row r="2351" spans="1:32" ht="18.75" customHeight="1">
      <c r="A2351" s="166" t="str">
        <f>IF(N2347="","",A2350+1)</f>
        <v/>
      </c>
      <c r="B2351" s="762"/>
      <c r="C2351" s="390">
        <v>20</v>
      </c>
      <c r="D2351" s="390">
        <v>20</v>
      </c>
      <c r="E2351" s="116">
        <v>40</v>
      </c>
      <c r="F2351" s="390">
        <v>30</v>
      </c>
      <c r="G2351" s="390">
        <v>18</v>
      </c>
      <c r="H2351" s="390">
        <v>12</v>
      </c>
      <c r="I2351" s="116">
        <v>60</v>
      </c>
      <c r="J2351" s="118">
        <v>100</v>
      </c>
      <c r="K2351" s="390">
        <v>50</v>
      </c>
      <c r="L2351" s="390">
        <v>30</v>
      </c>
      <c r="M2351" s="390">
        <v>20</v>
      </c>
      <c r="N2351" s="116">
        <v>100</v>
      </c>
      <c r="O2351" s="118">
        <v>200</v>
      </c>
      <c r="P2351" s="775" t="str">
        <f>IF(AND(N2347="",C2344="",E2345="",N2345=""),"",IF(OR(C2344=1,C2344=2),600,800))</f>
        <v/>
      </c>
      <c r="Q2351" s="770"/>
      <c r="R2351" s="762"/>
      <c r="S2351" s="390">
        <v>20</v>
      </c>
      <c r="T2351" s="390">
        <v>20</v>
      </c>
      <c r="U2351" s="116">
        <v>40</v>
      </c>
      <c r="V2351" s="390">
        <v>30</v>
      </c>
      <c r="W2351" s="390">
        <v>18</v>
      </c>
      <c r="X2351" s="390">
        <v>12</v>
      </c>
      <c r="Y2351" s="116">
        <v>60</v>
      </c>
      <c r="Z2351" s="118">
        <v>100</v>
      </c>
      <c r="AA2351" s="390">
        <v>50</v>
      </c>
      <c r="AB2351" s="390">
        <v>30</v>
      </c>
      <c r="AC2351" s="390">
        <v>20</v>
      </c>
      <c r="AD2351" s="116">
        <v>100</v>
      </c>
      <c r="AE2351" s="118">
        <v>200</v>
      </c>
      <c r="AF2351" s="775" t="str">
        <f>IF(AND(AD2347="",S2344="",U2345="",AD2345=""),"",IF(OR(S2344=1,S2344=2),600,800))</f>
        <v/>
      </c>
    </row>
    <row r="2352" spans="1:32" ht="21" customHeight="1">
      <c r="A2352" s="166" t="str">
        <f>IF(N2347="","",A2351+1)</f>
        <v/>
      </c>
      <c r="B2352" s="122" t="str">
        <f>'Result Sheet'!$L$4</f>
        <v xml:space="preserve">हिन्दी </v>
      </c>
      <c r="C2352" s="391" t="str">
        <f>IFERROR(VLOOKUP(N2347,Marks,11,0),"")</f>
        <v/>
      </c>
      <c r="D2352" s="391" t="str">
        <f>IFERROR(VLOOKUP(N2347,Marks,12,0),"")</f>
        <v/>
      </c>
      <c r="E2352" s="117" t="str">
        <f>IFERROR(VLOOKUP(N2347,Marks,13,0),"")</f>
        <v/>
      </c>
      <c r="F2352" s="391" t="str">
        <f>IFERROR(VLOOKUP(N2347,Marks,14,0),"")</f>
        <v/>
      </c>
      <c r="G2352" s="391" t="str">
        <f>IFERROR(VLOOKUP(N2347,Marks,15,0),"")</f>
        <v/>
      </c>
      <c r="H2352" s="391" t="str">
        <f>IFERROR(VLOOKUP(N2347,Marks,16,0),"")</f>
        <v/>
      </c>
      <c r="I2352" s="117" t="str">
        <f>IFERROR(VLOOKUP(N2347,Marks,17,0),"")</f>
        <v/>
      </c>
      <c r="J2352" s="119">
        <f>IFERROR(VLOOKUP(N2347,Marks,18,0),"")</f>
        <v>0</v>
      </c>
      <c r="K2352" s="391" t="str">
        <f>IFERROR(VLOOKUP(N2347,Marks,19,0),"")</f>
        <v/>
      </c>
      <c r="L2352" s="391" t="str">
        <f>IFERROR(VLOOKUP(N2347,Marks,20,0),"")</f>
        <v/>
      </c>
      <c r="M2352" s="391" t="str">
        <f>IFERROR(VLOOKUP(N2347,Marks,21,0),"")</f>
        <v/>
      </c>
      <c r="N2352" s="117" t="str">
        <f>IFERROR(VLOOKUP(N2347,Marks,22,0),"")</f>
        <v/>
      </c>
      <c r="O2352" s="119" t="str">
        <f>IFERROR(VLOOKUP(N2347,Marks,23,0),"")</f>
        <v/>
      </c>
      <c r="P2352" s="323" t="str">
        <f>IFERROR(VLOOKUP(N2347,Marks,29,0),"")</f>
        <v/>
      </c>
      <c r="Q2352" s="770"/>
      <c r="R2352" s="122" t="str">
        <f>'Result Sheet'!$L$4</f>
        <v xml:space="preserve">हिन्दी </v>
      </c>
      <c r="S2352" s="391" t="str">
        <f>IFERROR(VLOOKUP(AD2347,Marks,11,0),"")</f>
        <v/>
      </c>
      <c r="T2352" s="391" t="str">
        <f>IFERROR(VLOOKUP(AD2347,Marks,12,0),"")</f>
        <v/>
      </c>
      <c r="U2352" s="117" t="str">
        <f>IFERROR(VLOOKUP(AD2347,Marks,13,0),"")</f>
        <v/>
      </c>
      <c r="V2352" s="391" t="str">
        <f>IFERROR(VLOOKUP(AD2347,Marks,14,0),"")</f>
        <v/>
      </c>
      <c r="W2352" s="391" t="str">
        <f>IFERROR(VLOOKUP(AD2347,Marks,15,0),"")</f>
        <v/>
      </c>
      <c r="X2352" s="391" t="str">
        <f>IFERROR(VLOOKUP(AD2347,Marks,16,0),"")</f>
        <v/>
      </c>
      <c r="Y2352" s="117" t="str">
        <f>IFERROR(VLOOKUP(AD2347,Marks,17,0),"")</f>
        <v/>
      </c>
      <c r="Z2352" s="119">
        <f>IFERROR(VLOOKUP(AD2347,Marks,18,0),"")</f>
        <v>0</v>
      </c>
      <c r="AA2352" s="391" t="str">
        <f>IFERROR(VLOOKUP(AD2347,Marks,19,0),"")</f>
        <v/>
      </c>
      <c r="AB2352" s="391" t="str">
        <f>IFERROR(VLOOKUP(AD2347,Marks,20,0),"")</f>
        <v/>
      </c>
      <c r="AC2352" s="391" t="str">
        <f>IFERROR(VLOOKUP(AD2347,Marks,21,0),"")</f>
        <v/>
      </c>
      <c r="AD2352" s="117" t="str">
        <f>IFERROR(VLOOKUP(AD2347,Marks,22,0),"")</f>
        <v/>
      </c>
      <c r="AE2352" s="119" t="str">
        <f>IFERROR(VLOOKUP(AD2347,Marks,23,0),"")</f>
        <v/>
      </c>
      <c r="AF2352" s="323" t="str">
        <f>IFERROR(VLOOKUP(AD2347,Marks,29,0),"")</f>
        <v/>
      </c>
    </row>
    <row r="2353" spans="1:32" ht="21" customHeight="1">
      <c r="A2353" s="166" t="str">
        <f>IF(N2347="","",A2352+1)</f>
        <v/>
      </c>
      <c r="B2353" s="122" t="str">
        <f>'Result Sheet'!$AE$4</f>
        <v xml:space="preserve">अंग्रेजी </v>
      </c>
      <c r="C2353" s="391" t="str">
        <f>IFERROR(VLOOKUP(N2347,Marks,30,0),"")</f>
        <v/>
      </c>
      <c r="D2353" s="391" t="str">
        <f>IFERROR(VLOOKUP(N2347,Marks,31,0),"")</f>
        <v/>
      </c>
      <c r="E2353" s="117" t="str">
        <f>IFERROR(VLOOKUP(N2347,Marks,32,0),"")</f>
        <v/>
      </c>
      <c r="F2353" s="391" t="str">
        <f>IFERROR(VLOOKUP(N2347,Marks,33,0),"")</f>
        <v/>
      </c>
      <c r="G2353" s="391" t="str">
        <f>IFERROR(VLOOKUP(N2347,Marks,34,0),"")</f>
        <v/>
      </c>
      <c r="H2353" s="391" t="str">
        <f>IFERROR(VLOOKUP(N2347,Marks,35,0),"")</f>
        <v/>
      </c>
      <c r="I2353" s="117" t="str">
        <f>IFERROR(VLOOKUP(N2347,Marks,36,0),"")</f>
        <v/>
      </c>
      <c r="J2353" s="119">
        <f>IFERROR(VLOOKUP(N2347,Marks,37,0),"")</f>
        <v>0</v>
      </c>
      <c r="K2353" s="391" t="str">
        <f>IFERROR(VLOOKUP(N2347,Marks,38,0),"")</f>
        <v/>
      </c>
      <c r="L2353" s="391" t="str">
        <f>IFERROR(VLOOKUP(N2347,Marks,39,0),"")</f>
        <v/>
      </c>
      <c r="M2353" s="391" t="str">
        <f>IFERROR(VLOOKUP(N2347,Marks,40,0),"")</f>
        <v/>
      </c>
      <c r="N2353" s="117" t="str">
        <f>IFERROR(VLOOKUP(N2347,Marks,41,0),"")</f>
        <v/>
      </c>
      <c r="O2353" s="119" t="str">
        <f>IFERROR(VLOOKUP(N2347,Marks,42,0),"")</f>
        <v/>
      </c>
      <c r="P2353" s="323" t="str">
        <f>IFERROR(VLOOKUP(N2347,Marks,48,0),"")</f>
        <v/>
      </c>
      <c r="Q2353" s="770"/>
      <c r="R2353" s="122" t="str">
        <f>'Result Sheet'!$AE$4</f>
        <v xml:space="preserve">अंग्रेजी </v>
      </c>
      <c r="S2353" s="391" t="str">
        <f>IFERROR(VLOOKUP(AD2347,Marks,30,0),"")</f>
        <v/>
      </c>
      <c r="T2353" s="391" t="str">
        <f>IFERROR(VLOOKUP(AD2347,Marks,31,0),"")</f>
        <v/>
      </c>
      <c r="U2353" s="117" t="str">
        <f>IFERROR(VLOOKUP(AD2347,Marks,32,0),"")</f>
        <v/>
      </c>
      <c r="V2353" s="391" t="str">
        <f>IFERROR(VLOOKUP(AD2347,Marks,33,0),"")</f>
        <v/>
      </c>
      <c r="W2353" s="391" t="str">
        <f>IFERROR(VLOOKUP(AD2347,Marks,34,0),"")</f>
        <v/>
      </c>
      <c r="X2353" s="391" t="str">
        <f>IFERROR(VLOOKUP(AD2347,Marks,35,0),"")</f>
        <v/>
      </c>
      <c r="Y2353" s="117" t="str">
        <f>IFERROR(VLOOKUP(AD2347,Marks,36,0),"")</f>
        <v/>
      </c>
      <c r="Z2353" s="119">
        <f>IFERROR(VLOOKUP(AD2347,Marks,37,0),"")</f>
        <v>0</v>
      </c>
      <c r="AA2353" s="391" t="str">
        <f>IFERROR(VLOOKUP(AD2347,Marks,38,0),"")</f>
        <v/>
      </c>
      <c r="AB2353" s="391" t="str">
        <f>IFERROR(VLOOKUP(AD2347,Marks,39,0),"")</f>
        <v/>
      </c>
      <c r="AC2353" s="391" t="str">
        <f>IFERROR(VLOOKUP(AD2347,Marks,40,0),"")</f>
        <v/>
      </c>
      <c r="AD2353" s="117" t="str">
        <f>IFERROR(VLOOKUP(AD2347,Marks,41,0),"")</f>
        <v/>
      </c>
      <c r="AE2353" s="119" t="str">
        <f>IFERROR(VLOOKUP(AD2347,Marks,42,0),"")</f>
        <v/>
      </c>
      <c r="AF2353" s="323" t="str">
        <f>IFERROR(VLOOKUP(AD2347,Marks,48,0),"")</f>
        <v/>
      </c>
    </row>
    <row r="2354" spans="1:32" ht="21" customHeight="1">
      <c r="A2354" s="166" t="str">
        <f>IF(N2347="","",A2353+1)</f>
        <v/>
      </c>
      <c r="B2354" s="122" t="str">
        <f>'Result Sheet'!$AX$4</f>
        <v xml:space="preserve">गणित </v>
      </c>
      <c r="C2354" s="391" t="str">
        <f>IFERROR(VLOOKUP(N2347,Marks,49,0),"")</f>
        <v/>
      </c>
      <c r="D2354" s="391" t="str">
        <f>IFERROR(VLOOKUP(N2347,Marks,50,0),"")</f>
        <v/>
      </c>
      <c r="E2354" s="117" t="str">
        <f>IFERROR(VLOOKUP(N2347,Marks,51,0),"")</f>
        <v/>
      </c>
      <c r="F2354" s="391" t="str">
        <f>IFERROR(VLOOKUP(N2347,Marks,52,0),"")</f>
        <v/>
      </c>
      <c r="G2354" s="391" t="str">
        <f>IFERROR(VLOOKUP(N2347,Marks,53,0),"")</f>
        <v/>
      </c>
      <c r="H2354" s="391" t="str">
        <f>IFERROR(VLOOKUP(N2347,Marks,54,0),"")</f>
        <v/>
      </c>
      <c r="I2354" s="117" t="str">
        <f>IFERROR(VLOOKUP(N2347,Marks,55,0),"")</f>
        <v/>
      </c>
      <c r="J2354" s="119">
        <f>IFERROR(VLOOKUP(N2347,Marks,56,0),"")</f>
        <v>0</v>
      </c>
      <c r="K2354" s="391" t="str">
        <f>IFERROR(VLOOKUP(N2347,Marks,57,0),"")</f>
        <v/>
      </c>
      <c r="L2354" s="391" t="str">
        <f>IFERROR(VLOOKUP(N2347,Marks,58,0),"")</f>
        <v/>
      </c>
      <c r="M2354" s="391" t="str">
        <f>IFERROR(VLOOKUP(N2347,Marks,59,0),"")</f>
        <v/>
      </c>
      <c r="N2354" s="117" t="str">
        <f>IFERROR(VLOOKUP(N2347,Marks,60,0),"")</f>
        <v/>
      </c>
      <c r="O2354" s="119" t="str">
        <f>IFERROR(VLOOKUP(N2347,Marks,61,0),"")</f>
        <v/>
      </c>
      <c r="P2354" s="323" t="str">
        <f>IFERROR(VLOOKUP(N2347,Marks,67,0),"")</f>
        <v/>
      </c>
      <c r="Q2354" s="770"/>
      <c r="R2354" s="122" t="str">
        <f>'Result Sheet'!$AX$4</f>
        <v xml:space="preserve">गणित </v>
      </c>
      <c r="S2354" s="391" t="str">
        <f>IFERROR(VLOOKUP(AD2347,Marks,49,0),"")</f>
        <v/>
      </c>
      <c r="T2354" s="391" t="str">
        <f>IFERROR(VLOOKUP(AD2347,Marks,50,0),"")</f>
        <v/>
      </c>
      <c r="U2354" s="117" t="str">
        <f>IFERROR(VLOOKUP(AD2347,Marks,51,0),"")</f>
        <v/>
      </c>
      <c r="V2354" s="391" t="str">
        <f>IFERROR(VLOOKUP(AD2347,Marks,52,0),"")</f>
        <v/>
      </c>
      <c r="W2354" s="391" t="str">
        <f>IFERROR(VLOOKUP(AD2347,Marks,53,0),"")</f>
        <v/>
      </c>
      <c r="X2354" s="391" t="str">
        <f>IFERROR(VLOOKUP(AD2347,Marks,54,0),"")</f>
        <v/>
      </c>
      <c r="Y2354" s="117" t="str">
        <f>IFERROR(VLOOKUP(AD2347,Marks,55,0),"")</f>
        <v/>
      </c>
      <c r="Z2354" s="119">
        <f>IFERROR(VLOOKUP(AD2347,Marks,56,0),"")</f>
        <v>0</v>
      </c>
      <c r="AA2354" s="391" t="str">
        <f>IFERROR(VLOOKUP(AD2347,Marks,57,0),"")</f>
        <v/>
      </c>
      <c r="AB2354" s="391" t="str">
        <f>IFERROR(VLOOKUP(AD2347,Marks,58,0),"")</f>
        <v/>
      </c>
      <c r="AC2354" s="391" t="str">
        <f>IFERROR(VLOOKUP(AD2347,Marks,59,0),"")</f>
        <v/>
      </c>
      <c r="AD2354" s="117" t="str">
        <f>IFERROR(VLOOKUP(AD2347,Marks,60,0),"")</f>
        <v/>
      </c>
      <c r="AE2354" s="119" t="str">
        <f>IFERROR(VLOOKUP(AD2347,Marks,61,0),"")</f>
        <v/>
      </c>
      <c r="AF2354" s="323" t="str">
        <f>IFERROR(VLOOKUP(AD2347,Marks,67,0),"")</f>
        <v/>
      </c>
    </row>
    <row r="2355" spans="1:32" ht="21" customHeight="1">
      <c r="A2355" s="166" t="str">
        <f>IF(N2347="","",A2354+1)</f>
        <v/>
      </c>
      <c r="B2355" s="122" t="str">
        <f>'Result Sheet'!$BQ$4</f>
        <v xml:space="preserve">पर्यावरण अध्ययन </v>
      </c>
      <c r="C2355" s="391" t="str">
        <f>IFERROR(VLOOKUP(N2347,Marks,68,0),"")</f>
        <v/>
      </c>
      <c r="D2355" s="391" t="str">
        <f>IFERROR(VLOOKUP(N2347,Marks,69,0),"")</f>
        <v/>
      </c>
      <c r="E2355" s="117" t="str">
        <f>IFERROR(VLOOKUP(N2347,Marks,70,0),"")</f>
        <v/>
      </c>
      <c r="F2355" s="391" t="str">
        <f>IFERROR(VLOOKUP(N2347,Marks,71,0),"")</f>
        <v/>
      </c>
      <c r="G2355" s="391" t="str">
        <f>IFERROR(VLOOKUP(N2347,Marks,72,0),"")</f>
        <v/>
      </c>
      <c r="H2355" s="391" t="str">
        <f>IFERROR(VLOOKUP(N2347,Marks,73,0),"")</f>
        <v/>
      </c>
      <c r="I2355" s="117" t="str">
        <f>IFERROR(VLOOKUP(N2347,Marks,74,0),"")</f>
        <v/>
      </c>
      <c r="J2355" s="119">
        <f>IFERROR(VLOOKUP(N2347,Marks,75,0),"")</f>
        <v>0</v>
      </c>
      <c r="K2355" s="391" t="str">
        <f>IFERROR(VLOOKUP(N2347,Marks,76,0),"")</f>
        <v/>
      </c>
      <c r="L2355" s="391" t="str">
        <f>IFERROR(VLOOKUP(N2347,Marks,77,0),"")</f>
        <v/>
      </c>
      <c r="M2355" s="391" t="str">
        <f>IFERROR(VLOOKUP(N2347,Marks,78,0),"")</f>
        <v/>
      </c>
      <c r="N2355" s="117" t="str">
        <f>IFERROR(VLOOKUP(N2347,Marks,79,0),"")</f>
        <v/>
      </c>
      <c r="O2355" s="119" t="str">
        <f>IFERROR(VLOOKUP(N2347,Marks,80,0),"")</f>
        <v/>
      </c>
      <c r="P2355" s="323" t="str">
        <f>IFERROR(VLOOKUP(N2347,Marks,86,0),"")</f>
        <v/>
      </c>
      <c r="Q2355" s="770"/>
      <c r="R2355" s="122" t="str">
        <f>'Result Sheet'!$BQ$4</f>
        <v xml:space="preserve">पर्यावरण अध्ययन </v>
      </c>
      <c r="S2355" s="391" t="str">
        <f>IFERROR(VLOOKUP(AD2347,Marks,68,0),"")</f>
        <v/>
      </c>
      <c r="T2355" s="391" t="str">
        <f>IFERROR(VLOOKUP(AD2347,Marks,69,0),"")</f>
        <v/>
      </c>
      <c r="U2355" s="117" t="str">
        <f>IFERROR(VLOOKUP(AD2347,Marks,70,0),"")</f>
        <v/>
      </c>
      <c r="V2355" s="391" t="str">
        <f>IFERROR(VLOOKUP(AD2347,Marks,71,0),"")</f>
        <v/>
      </c>
      <c r="W2355" s="391" t="str">
        <f>IFERROR(VLOOKUP(AD2347,Marks,72,0),"")</f>
        <v/>
      </c>
      <c r="X2355" s="391" t="str">
        <f>IFERROR(VLOOKUP(AD2347,Marks,73,0),"")</f>
        <v/>
      </c>
      <c r="Y2355" s="117" t="str">
        <f>IFERROR(VLOOKUP(AD2347,Marks,74,0),"")</f>
        <v/>
      </c>
      <c r="Z2355" s="119">
        <f>IFERROR(VLOOKUP(AD2347,Marks,75,0),"")</f>
        <v>0</v>
      </c>
      <c r="AA2355" s="391" t="str">
        <f>IFERROR(VLOOKUP(AD2347,Marks,76,0),"")</f>
        <v/>
      </c>
      <c r="AB2355" s="391" t="str">
        <f>IFERROR(VLOOKUP(AD2347,Marks,77,0),"")</f>
        <v/>
      </c>
      <c r="AC2355" s="391" t="str">
        <f>IFERROR(VLOOKUP(AD2347,Marks,78,0),"")</f>
        <v/>
      </c>
      <c r="AD2355" s="117" t="str">
        <f>IFERROR(VLOOKUP(AD2347,Marks,79,0),"")</f>
        <v/>
      </c>
      <c r="AE2355" s="119" t="str">
        <f>IFERROR(VLOOKUP(AD2347,Marks,80,0),"")</f>
        <v/>
      </c>
      <c r="AF2355" s="323" t="str">
        <f>IFERROR(VLOOKUP(AD2347,Marks,86,0),"")</f>
        <v/>
      </c>
    </row>
    <row r="2356" spans="1:32" ht="25.5" customHeight="1">
      <c r="A2356" s="166" t="str">
        <f>IF(N2347="","",A2355+1)</f>
        <v/>
      </c>
      <c r="B2356" s="392" t="s">
        <v>215</v>
      </c>
      <c r="C2356" s="120" t="str">
        <f>IF(AND(C2352="",C2353="",C2354="",C2355=""),"",IF(OR(C2344=1,C2344=2),SUM(C2352:C2354),SUM(C2352:C2355)))</f>
        <v/>
      </c>
      <c r="D2356" s="120" t="str">
        <f>IF(AND(D2352="",D2353="",D2354="",D2355=""),"",IF(OR(C2344=1,C2344=2),SUM(D2352:D2354),SUM(D2352:D2355)))</f>
        <v/>
      </c>
      <c r="E2356" s="120" t="str">
        <f>IF(AND(E2352="",E2353="",E2354="",E2355=""),"",IF(OR(C2344=1,C2344=2),SUM(E2352:E2354),SUM(E2352:E2355)))</f>
        <v/>
      </c>
      <c r="F2356" s="120" t="str">
        <f>IF(AND(F2352="",F2353="",F2354="",F2355=""),"",IF(OR(C2344=1,C2344=2),SUM(F2352:F2354),SUM(F2352:F2355)))</f>
        <v/>
      </c>
      <c r="G2356" s="120" t="str">
        <f>IF(AND(G2352="",G2353="",G2354="",G2355=""),"",IF(OR(C2344=1,C2344=2),SUM(G2352:G2354),SUM(G2352:G2355)))</f>
        <v/>
      </c>
      <c r="H2356" s="120" t="str">
        <f>IF(AND(H2352="",H2353="",H2354="",H2355=""),"",IF(OR(C2344=1,C2344=2),SUM(H2352:H2354),SUM(H2352:H2355)))</f>
        <v/>
      </c>
      <c r="I2356" s="120" t="str">
        <f>IF(AND(I2352="",I2353="",I2354="",I2355=""),"",IF(OR(C2344=1,C2344=2),SUM(I2352:I2354),SUM(I2352:I2355)))</f>
        <v/>
      </c>
      <c r="J2356" s="120">
        <f>IF(AND(J2352="",J2353="",J2354="",J2355=""),"",IF(OR(C2344=1,C2344=2),SUM(J2352:J2354),SUM(J2352:J2355)))</f>
        <v>0</v>
      </c>
      <c r="K2356" s="120" t="str">
        <f>IF(AND(K2352="",K2353="",K2354="",K2355=""),"",IF(OR(C2344=1,C2344=2),SUM(K2352:K2354),SUM(K2352:K2355)))</f>
        <v/>
      </c>
      <c r="L2356" s="120" t="str">
        <f>IF(AND(L2352="",L2353="",L2354="",L2355=""),"",IF(OR(C2344=1,C2344=2),SUM(L2352:L2354),SUM(L2352:L2355)))</f>
        <v/>
      </c>
      <c r="M2356" s="120" t="str">
        <f>IF(AND(M2352="",M2353="",M2354="",M2355=""),"",IF(OR(C2344=1,C2344=2),SUM(M2352:M2354),SUM(M2352:M2355)))</f>
        <v/>
      </c>
      <c r="N2356" s="120" t="str">
        <f>IF(AND(N2352="",N2353="",N2354="",N2355=""),"",IF(OR(C2344=1,C2344=2),SUM(N2352:N2354),SUM(N2352:N2355)))</f>
        <v/>
      </c>
      <c r="O2356" s="120" t="str">
        <f>IF(AND(O2352="",O2353="",O2354="",O2355=""),"",IF(OR(C2344=1,C2344=2),SUM(O2352:O2354),SUM(O2352:O2355)))</f>
        <v/>
      </c>
      <c r="P2356" s="326" t="str">
        <f>IF(OR(N2347="",E2345="",O2356=""),"",IF(O2356&gt;=81%*P2351,"A",IF(O2356&gt;=61%*P2351,"B",IF(O2356&gt;=41%*P2351,"C",IF(O2356&gt;=21%*P2351,"D","E")))))</f>
        <v/>
      </c>
      <c r="Q2356" s="770"/>
      <c r="R2356" s="392" t="s">
        <v>215</v>
      </c>
      <c r="S2356" s="120" t="str">
        <f>IF(AND(S2352="",S2353="",S2354="",S2355=""),"",IF(OR(S2344=1,S2344=2),SUM(S2352:S2354),SUM(S2352:S2355)))</f>
        <v/>
      </c>
      <c r="T2356" s="120" t="str">
        <f>IF(AND(T2352="",T2353="",T2354="",T2355=""),"",IF(OR(S2344=1,S2344=2),SUM(T2352:T2354),SUM(T2352:T2355)))</f>
        <v/>
      </c>
      <c r="U2356" s="120" t="str">
        <f>IF(AND(U2352="",U2353="",U2354="",U2355=""),"",IF(OR(S2344=1,S2344=2),SUM(U2352:U2354),SUM(U2352:U2355)))</f>
        <v/>
      </c>
      <c r="V2356" s="120" t="str">
        <f>IF(AND(V2352="",V2353="",V2354="",V2355=""),"",IF(OR(S2344=1,S2344=2),SUM(V2352:V2354),SUM(V2352:V2355)))</f>
        <v/>
      </c>
      <c r="W2356" s="120" t="str">
        <f>IF(AND(W2352="",W2353="",W2354="",W2355=""),"",IF(OR(S2344=1,S2344=2),SUM(W2352:W2354),SUM(W2352:W2355)))</f>
        <v/>
      </c>
      <c r="X2356" s="120" t="str">
        <f>IF(AND(X2352="",X2353="",X2354="",X2355=""),"",IF(OR(S2344=1,S2344=2),SUM(X2352:X2354),SUM(X2352:X2355)))</f>
        <v/>
      </c>
      <c r="Y2356" s="120" t="str">
        <f>IF(AND(Y2352="",Y2353="",Y2354="",Y2355=""),"",IF(OR(S2344=1,S2344=2),SUM(Y2352:Y2354),SUM(Y2352:Y2355)))</f>
        <v/>
      </c>
      <c r="Z2356" s="120">
        <f>IF(AND(Z2352="",Z2353="",Z2354="",Z2355=""),"",IF(OR(S2344=1,S2344=2),SUM(Z2352:Z2354),SUM(Z2352:Z2355)))</f>
        <v>0</v>
      </c>
      <c r="AA2356" s="120" t="str">
        <f>IF(AND(AA2352="",AA2353="",AA2354="",AA2355=""),"",IF(OR(S2344=1,S2344=2),SUM(AA2352:AA2354),SUM(AA2352:AA2355)))</f>
        <v/>
      </c>
      <c r="AB2356" s="120" t="str">
        <f>IF(AND(AB2352="",AB2353="",AB2354="",AB2355=""),"",IF(OR(S2344=1,S2344=2),SUM(AB2352:AB2354),SUM(AB2352:AB2355)))</f>
        <v/>
      </c>
      <c r="AC2356" s="120" t="str">
        <f>IF(AND(AC2352="",AC2353="",AC2354="",AC2355=""),"",IF(OR(S2344=1,S2344=2),SUM(AC2352:AC2354),SUM(AC2352:AC2355)))</f>
        <v/>
      </c>
      <c r="AD2356" s="120" t="str">
        <f>IF(AND(AD2352="",AD2353="",AD2354="",AD2355=""),"",IF(OR(S2344=1,S2344=2),SUM(AD2352:AD2354),SUM(AD2352:AD2355)))</f>
        <v/>
      </c>
      <c r="AE2356" s="120" t="str">
        <f>IF(AND(AE2352="",AE2353="",AE2354="",AE2355=""),"",IF(OR(S2344=1,S2344=2),SUM(AE2352:AE2354),SUM(AE2352:AE2355)))</f>
        <v/>
      </c>
      <c r="AF2356" s="326" t="str">
        <f>IF(OR(AD2347="",U2345="",AE2356=""),"",IF(AE2356&gt;=81%*AF2351,"A",IF(AE2356&gt;=61%*AF2351,"B",IF(AE2356&gt;=41%*AF2351,"C",IF(AE2356&gt;=21%*AF2351,"D","E")))))</f>
        <v/>
      </c>
    </row>
    <row r="2357" spans="1:32" ht="9" customHeight="1">
      <c r="A2357" s="166" t="str">
        <f>IF(N2347="","",A2356+1)</f>
        <v/>
      </c>
      <c r="B2357" s="737"/>
      <c r="C2357" s="737"/>
      <c r="D2357" s="737"/>
      <c r="E2357" s="737"/>
      <c r="F2357" s="737"/>
      <c r="G2357" s="737"/>
      <c r="H2357" s="737"/>
      <c r="I2357" s="737"/>
      <c r="J2357" s="737"/>
      <c r="K2357" s="737"/>
      <c r="L2357" s="737"/>
      <c r="M2357" s="737"/>
      <c r="N2357" s="737"/>
      <c r="O2357" s="737"/>
      <c r="P2357" s="737"/>
      <c r="Q2357" s="770"/>
      <c r="R2357" s="737"/>
      <c r="S2357" s="737"/>
      <c r="T2357" s="737"/>
      <c r="U2357" s="737"/>
      <c r="V2357" s="737"/>
      <c r="W2357" s="737"/>
      <c r="X2357" s="737"/>
      <c r="Y2357" s="737"/>
      <c r="Z2357" s="737"/>
      <c r="AA2357" s="737"/>
      <c r="AB2357" s="737"/>
      <c r="AC2357" s="737"/>
      <c r="AD2357" s="737"/>
      <c r="AE2357" s="737"/>
      <c r="AF2357" s="737"/>
    </row>
    <row r="2358" spans="1:32" ht="22.5" customHeight="1">
      <c r="A2358" s="166" t="str">
        <f>IF(N2347="","",A2357+1)</f>
        <v/>
      </c>
      <c r="B2358" s="738" t="s">
        <v>213</v>
      </c>
      <c r="C2358" s="738"/>
      <c r="D2358" s="739" t="s">
        <v>229</v>
      </c>
      <c r="E2358" s="740"/>
      <c r="F2358" s="393" t="s">
        <v>186</v>
      </c>
      <c r="G2358" s="738" t="s">
        <v>213</v>
      </c>
      <c r="H2358" s="738"/>
      <c r="I2358" s="739" t="s">
        <v>229</v>
      </c>
      <c r="J2358" s="740"/>
      <c r="K2358" s="393" t="s">
        <v>186</v>
      </c>
      <c r="L2358" s="738" t="s">
        <v>213</v>
      </c>
      <c r="M2358" s="738"/>
      <c r="N2358" s="739" t="s">
        <v>229</v>
      </c>
      <c r="O2358" s="740"/>
      <c r="P2358" s="393" t="s">
        <v>186</v>
      </c>
      <c r="Q2358" s="770"/>
      <c r="R2358" s="738" t="s">
        <v>213</v>
      </c>
      <c r="S2358" s="738"/>
      <c r="T2358" s="739" t="s">
        <v>229</v>
      </c>
      <c r="U2358" s="740"/>
      <c r="V2358" s="393" t="s">
        <v>186</v>
      </c>
      <c r="W2358" s="738" t="s">
        <v>213</v>
      </c>
      <c r="X2358" s="738"/>
      <c r="Y2358" s="739" t="s">
        <v>229</v>
      </c>
      <c r="Z2358" s="740"/>
      <c r="AA2358" s="393" t="s">
        <v>186</v>
      </c>
      <c r="AB2358" s="738" t="s">
        <v>213</v>
      </c>
      <c r="AC2358" s="738"/>
      <c r="AD2358" s="739" t="s">
        <v>229</v>
      </c>
      <c r="AE2358" s="740"/>
      <c r="AF2358" s="393" t="s">
        <v>186</v>
      </c>
    </row>
    <row r="2359" spans="1:32" ht="21.75" customHeight="1">
      <c r="A2359" s="166" t="str">
        <f>IF(N2347="","",A2358+1)</f>
        <v/>
      </c>
      <c r="B2359" s="741" t="s">
        <v>221</v>
      </c>
      <c r="C2359" s="742"/>
      <c r="D2359" s="742"/>
      <c r="E2359" s="119" t="str">
        <f>IFERROR(VLOOKUP(N2347,Marks,90,0),"")</f>
        <v/>
      </c>
      <c r="F2359" s="130" t="str">
        <f>IFERROR(VLOOKUP(N2347,Marks,94,0),"")</f>
        <v/>
      </c>
      <c r="G2359" s="741" t="s">
        <v>192</v>
      </c>
      <c r="H2359" s="742"/>
      <c r="I2359" s="742"/>
      <c r="J2359" s="119" t="str">
        <f>IFERROR(VLOOKUP(N2347,Marks,98,0),"")</f>
        <v/>
      </c>
      <c r="K2359" s="130" t="str">
        <f>IFERROR(VLOOKUP(N2347,Marks,102,0),"")</f>
        <v/>
      </c>
      <c r="L2359" s="743" t="s">
        <v>193</v>
      </c>
      <c r="M2359" s="744"/>
      <c r="N2359" s="744"/>
      <c r="O2359" s="119" t="str">
        <f>IFERROR(VLOOKUP(N2347,Marks,106,0),"")</f>
        <v/>
      </c>
      <c r="P2359" s="130" t="str">
        <f>IFERROR(VLOOKUP(N2347,Marks,110,0),"")</f>
        <v/>
      </c>
      <c r="Q2359" s="770"/>
      <c r="R2359" s="740" t="s">
        <v>221</v>
      </c>
      <c r="S2359" s="740"/>
      <c r="T2359" s="740"/>
      <c r="U2359" s="119" t="str">
        <f>IFERROR(VLOOKUP(AD2347,Marks,90,0),"")</f>
        <v/>
      </c>
      <c r="V2359" s="130" t="str">
        <f>IFERROR(VLOOKUP(AD2347,Marks,94,0),"")</f>
        <v/>
      </c>
      <c r="W2359" s="740" t="s">
        <v>192</v>
      </c>
      <c r="X2359" s="740"/>
      <c r="Y2359" s="740"/>
      <c r="Z2359" s="119" t="str">
        <f>IFERROR(VLOOKUP(AD2347,Marks,98,0),"")</f>
        <v/>
      </c>
      <c r="AA2359" s="130" t="str">
        <f>IFERROR(VLOOKUP(AD2347,Marks,102,0),"")</f>
        <v/>
      </c>
      <c r="AB2359" s="745" t="s">
        <v>193</v>
      </c>
      <c r="AC2359" s="745"/>
      <c r="AD2359" s="745"/>
      <c r="AE2359" s="119" t="str">
        <f>IFERROR(VLOOKUP(AD2347,Marks,106,0),"")</f>
        <v/>
      </c>
      <c r="AF2359" s="130" t="str">
        <f>IFERROR(VLOOKUP(AD2347,Marks,110,0),"")</f>
        <v/>
      </c>
    </row>
    <row r="2360" spans="1:32" ht="21" customHeight="1">
      <c r="A2360" s="166" t="str">
        <f>IF(N2347="","",A2359+1)</f>
        <v/>
      </c>
      <c r="B2360" s="732" t="s">
        <v>216</v>
      </c>
      <c r="C2360" s="732"/>
      <c r="D2360" s="732"/>
      <c r="E2360" s="746" t="str">
        <f>IFERROR(VLOOKUP(N2347,Marks,116,0),"")</f>
        <v/>
      </c>
      <c r="F2360" s="746"/>
      <c r="G2360" s="746"/>
      <c r="H2360" s="746"/>
      <c r="I2360" s="732" t="s">
        <v>217</v>
      </c>
      <c r="J2360" s="732"/>
      <c r="K2360" s="732"/>
      <c r="L2360" s="732"/>
      <c r="M2360" s="747" t="str">
        <f>IFERROR(VLOOKUP(N2347,Marks,117,0),"")</f>
        <v/>
      </c>
      <c r="N2360" s="747"/>
      <c r="O2360" s="747"/>
      <c r="P2360" s="747"/>
      <c r="Q2360" s="770"/>
      <c r="R2360" s="732" t="s">
        <v>216</v>
      </c>
      <c r="S2360" s="732"/>
      <c r="T2360" s="732"/>
      <c r="U2360" s="746" t="str">
        <f>IFERROR(VLOOKUP(AD2347,Marks,116,0),"")</f>
        <v/>
      </c>
      <c r="V2360" s="746"/>
      <c r="W2360" s="746"/>
      <c r="X2360" s="746"/>
      <c r="Y2360" s="732" t="s">
        <v>217</v>
      </c>
      <c r="Z2360" s="732"/>
      <c r="AA2360" s="732"/>
      <c r="AB2360" s="732"/>
      <c r="AC2360" s="747" t="str">
        <f>IFERROR(VLOOKUP(AD2347,Marks,117,0),"")</f>
        <v/>
      </c>
      <c r="AD2360" s="747"/>
      <c r="AE2360" s="747"/>
      <c r="AF2360" s="747"/>
    </row>
    <row r="2361" spans="1:32" ht="21" customHeight="1">
      <c r="A2361" s="166" t="str">
        <f>IF(N2347="","",A2360+1)</f>
        <v/>
      </c>
      <c r="B2361" s="732" t="s">
        <v>218</v>
      </c>
      <c r="C2361" s="732"/>
      <c r="D2361" s="732"/>
      <c r="E2361" s="774" t="str">
        <f>IFERROR(VLOOKUP(N2347,Marks,115,0),"")</f>
        <v/>
      </c>
      <c r="F2361" s="774"/>
      <c r="G2361" s="774"/>
      <c r="H2361" s="774"/>
      <c r="I2361" s="732" t="s">
        <v>219</v>
      </c>
      <c r="J2361" s="732"/>
      <c r="K2361" s="732"/>
      <c r="L2361" s="732"/>
      <c r="M2361" s="733" t="str">
        <f>IFERROR(VLOOKUP(N2347,Marks,112,0),"")</f>
        <v/>
      </c>
      <c r="N2361" s="733"/>
      <c r="O2361" s="733"/>
      <c r="P2361" s="733"/>
      <c r="Q2361" s="770"/>
      <c r="R2361" s="732" t="s">
        <v>218</v>
      </c>
      <c r="S2361" s="732"/>
      <c r="T2361" s="732"/>
      <c r="U2361" s="774" t="str">
        <f>IFERROR(VLOOKUP(AD2347,Marks,115,0),"")</f>
        <v/>
      </c>
      <c r="V2361" s="774"/>
      <c r="W2361" s="774"/>
      <c r="X2361" s="774"/>
      <c r="Y2361" s="732" t="s">
        <v>219</v>
      </c>
      <c r="Z2361" s="732"/>
      <c r="AA2361" s="732"/>
      <c r="AB2361" s="732"/>
      <c r="AC2361" s="733" t="str">
        <f>IFERROR(VLOOKUP(AD2347,Marks,112,0),"")</f>
        <v/>
      </c>
      <c r="AD2361" s="733"/>
      <c r="AE2361" s="733"/>
      <c r="AF2361" s="733"/>
    </row>
    <row r="2362" spans="1:32" ht="21" customHeight="1">
      <c r="A2362" s="166" t="str">
        <f>IF(N2347="","",A2361+1)</f>
        <v/>
      </c>
      <c r="B2362" s="732" t="s">
        <v>220</v>
      </c>
      <c r="C2362" s="732"/>
      <c r="D2362" s="732"/>
      <c r="E2362" s="324" t="str">
        <f>IFERROR(VLOOKUP(N2347,Marks,113,0),"")</f>
        <v/>
      </c>
      <c r="F2362" s="325" t="s">
        <v>341</v>
      </c>
      <c r="G2362" s="734" t="str">
        <f>IF(OR(N2347="",E2345="",O2356=""),"",IF(O2356&gt;=81%*P2351,"A",IF(O2356&gt;=61%*P2351,"B",IF(O2356&gt;=41%*P2351,"C",IF(O2356&gt;=21%*P2351,"D","E")))))</f>
        <v/>
      </c>
      <c r="H2362" s="734"/>
      <c r="I2362" s="732" t="s">
        <v>222</v>
      </c>
      <c r="J2362" s="732"/>
      <c r="K2362" s="732"/>
      <c r="L2362" s="732"/>
      <c r="M2362" s="769" t="str">
        <f>IFERROR(VLOOKUP(N2347,Marks,114,0),"")</f>
        <v/>
      </c>
      <c r="N2362" s="769"/>
      <c r="O2362" s="769"/>
      <c r="P2362" s="769"/>
      <c r="Q2362" s="770"/>
      <c r="R2362" s="732" t="s">
        <v>220</v>
      </c>
      <c r="S2362" s="732"/>
      <c r="T2362" s="732"/>
      <c r="U2362" s="324" t="str">
        <f>IFERROR(VLOOKUP(AD2347,Marks,113,0),"")</f>
        <v/>
      </c>
      <c r="V2362" s="325" t="s">
        <v>341</v>
      </c>
      <c r="W2362" s="734" t="str">
        <f>IF(OR(AD2347="",U2345="",AE2356=""),"",IF(AE2356&gt;=81%*AF2351,"A",IF(AE2356&gt;=61%*AF2351,"B",IF(AE2356&gt;=41%*AF2351,"C",IF(AE2356&gt;=21%*AF2351,"D","E")))))</f>
        <v/>
      </c>
      <c r="X2362" s="734"/>
      <c r="Y2362" s="732" t="s">
        <v>222</v>
      </c>
      <c r="Z2362" s="732"/>
      <c r="AA2362" s="732"/>
      <c r="AB2362" s="732"/>
      <c r="AC2362" s="769" t="str">
        <f>IFERROR(VLOOKUP(AD2347,Marks,114,0),"")</f>
        <v/>
      </c>
      <c r="AD2362" s="769"/>
      <c r="AE2362" s="769"/>
      <c r="AF2362" s="769"/>
    </row>
    <row r="2363" spans="1:32" ht="21" customHeight="1">
      <c r="A2363" s="166" t="str">
        <f>IF(N2347="","",A2362+1)</f>
        <v/>
      </c>
      <c r="B2363" s="768" t="s">
        <v>228</v>
      </c>
      <c r="C2363" s="768"/>
      <c r="D2363" s="768"/>
      <c r="E2363" s="735">
        <f>'Master sheet'!$C$10</f>
        <v>44697</v>
      </c>
      <c r="F2363" s="735"/>
      <c r="G2363" s="735"/>
      <c r="H2363" s="318"/>
      <c r="I2363" s="121"/>
      <c r="J2363" s="121"/>
      <c r="K2363" s="76"/>
      <c r="L2363" s="121"/>
      <c r="M2363" s="121"/>
      <c r="N2363" s="121"/>
      <c r="O2363" s="121"/>
      <c r="P2363" s="121"/>
      <c r="Q2363" s="770"/>
      <c r="R2363" s="768" t="s">
        <v>228</v>
      </c>
      <c r="S2363" s="768"/>
      <c r="T2363" s="768"/>
      <c r="U2363" s="735">
        <f>'Master sheet'!$C$10</f>
        <v>44697</v>
      </c>
      <c r="V2363" s="735"/>
      <c r="W2363" s="735"/>
      <c r="X2363" s="121"/>
      <c r="Y2363" s="121"/>
      <c r="Z2363" s="121"/>
      <c r="AA2363" s="76"/>
      <c r="AB2363" s="121"/>
      <c r="AC2363" s="121"/>
      <c r="AD2363" s="121"/>
      <c r="AE2363" s="121"/>
      <c r="AF2363" s="121"/>
    </row>
    <row r="2364" spans="1:32" ht="43.5" customHeight="1">
      <c r="A2364" s="166" t="str">
        <f>IF(N2347="","",A2363+1)</f>
        <v/>
      </c>
      <c r="B2364" s="755" t="str">
        <f>IF(AND(C2344=1),CONCATENATE("( ",UPPER('Master sheet'!$F$10)," )"),IF(AND(C2344=2),CONCATENATE("( ",UPPER('Master sheet'!$F$18)," )"),IF(AND(C2344=3),CONCATENATE("( ",UPPER('Master sheet'!$J$10)," )"),IF(AND(C2344=4),CONCATENATE("( ",UPPER('Master sheet'!$J$18)," )"),""))))</f>
        <v/>
      </c>
      <c r="C2364" s="755"/>
      <c r="D2364" s="755"/>
      <c r="E2364" s="755"/>
      <c r="F2364" s="756" t="str">
        <f>IF(AND(N2347=""),"",CONCATENATE("(",'Master sheet'!$C$14," )"))</f>
        <v/>
      </c>
      <c r="G2364" s="756"/>
      <c r="H2364" s="756"/>
      <c r="I2364" s="756"/>
      <c r="J2364" s="756"/>
      <c r="K2364" s="756" t="str">
        <f>IF(AND(N2347=""),"",CONCATENATE("(",'Master sheet'!$C$12," )"))</f>
        <v/>
      </c>
      <c r="L2364" s="756"/>
      <c r="M2364" s="756"/>
      <c r="N2364" s="756"/>
      <c r="O2364" s="756"/>
      <c r="P2364" s="756"/>
      <c r="Q2364" s="770"/>
      <c r="R2364" s="755" t="str">
        <f>IF(AND(S2344=1),CONCATENATE("( ",UPPER('Master sheet'!$F$10)," )"),IF(AND(S2344=2),CONCATENATE("( ",UPPER('Master sheet'!$F$18)," )"),IF(AND(S2344=3),CONCATENATE("( ",UPPER('Master sheet'!$J$10)," )"),IF(AND(S2344=4),CONCATENATE("( ",UPPER('Master sheet'!$J$18)," )"),""))))</f>
        <v/>
      </c>
      <c r="S2364" s="755"/>
      <c r="T2364" s="755"/>
      <c r="U2364" s="755"/>
      <c r="V2364" s="756" t="str">
        <f>IF(AND(AD2347=""),"",CONCATENATE("(",'Master sheet'!$C$14," )"))</f>
        <v/>
      </c>
      <c r="W2364" s="756"/>
      <c r="X2364" s="756"/>
      <c r="Y2364" s="756"/>
      <c r="Z2364" s="756"/>
      <c r="AA2364" s="756" t="str">
        <f>IF(AND(AD2347=""),"",CONCATENATE("(",'Master sheet'!$C$12," )"))</f>
        <v/>
      </c>
      <c r="AB2364" s="756"/>
      <c r="AC2364" s="756"/>
      <c r="AD2364" s="756"/>
      <c r="AE2364" s="756"/>
      <c r="AF2364" s="756"/>
    </row>
    <row r="2365" spans="1:32" ht="21.75" customHeight="1">
      <c r="A2365" s="166" t="str">
        <f>IF(N2347="","",A2364+1)</f>
        <v/>
      </c>
      <c r="B2365" s="757" t="s">
        <v>223</v>
      </c>
      <c r="C2365" s="757"/>
      <c r="D2365" s="757"/>
      <c r="E2365" s="757"/>
      <c r="F2365" s="758" t="s">
        <v>224</v>
      </c>
      <c r="G2365" s="758"/>
      <c r="H2365" s="758"/>
      <c r="I2365" s="758"/>
      <c r="J2365" s="758"/>
      <c r="K2365" s="757" t="s">
        <v>225</v>
      </c>
      <c r="L2365" s="757"/>
      <c r="M2365" s="757"/>
      <c r="N2365" s="757"/>
      <c r="O2365" s="757"/>
      <c r="P2365" s="757"/>
      <c r="Q2365" s="770"/>
      <c r="R2365" s="757" t="s">
        <v>223</v>
      </c>
      <c r="S2365" s="757"/>
      <c r="T2365" s="757"/>
      <c r="U2365" s="757"/>
      <c r="V2365" s="758" t="s">
        <v>224</v>
      </c>
      <c r="W2365" s="758"/>
      <c r="X2365" s="758"/>
      <c r="Y2365" s="758"/>
      <c r="Z2365" s="758"/>
      <c r="AA2365" s="757" t="s">
        <v>225</v>
      </c>
      <c r="AB2365" s="757"/>
      <c r="AC2365" s="757"/>
      <c r="AD2365" s="757"/>
      <c r="AE2365" s="757"/>
      <c r="AF2365" s="757"/>
    </row>
    <row r="2367" spans="1:32" ht="21.9" customHeight="1">
      <c r="A2367" s="165" t="str">
        <f>IF(N2373="","",1)</f>
        <v/>
      </c>
      <c r="B2367" s="759" t="s">
        <v>203</v>
      </c>
      <c r="C2367" s="759"/>
      <c r="D2367" s="759"/>
      <c r="E2367" s="759"/>
      <c r="F2367" s="759"/>
      <c r="G2367" s="759"/>
      <c r="H2367" s="759"/>
      <c r="I2367" s="759"/>
      <c r="J2367" s="759"/>
      <c r="K2367" s="759"/>
      <c r="L2367" s="759"/>
      <c r="M2367" s="759"/>
      <c r="N2367" s="759"/>
      <c r="O2367" s="759"/>
      <c r="P2367" s="759"/>
      <c r="Q2367" s="770" t="s">
        <v>249</v>
      </c>
      <c r="R2367" s="759" t="s">
        <v>203</v>
      </c>
      <c r="S2367" s="759"/>
      <c r="T2367" s="759"/>
      <c r="U2367" s="759"/>
      <c r="V2367" s="759"/>
      <c r="W2367" s="759"/>
      <c r="X2367" s="759"/>
      <c r="Y2367" s="759"/>
      <c r="Z2367" s="759"/>
      <c r="AA2367" s="759"/>
      <c r="AB2367" s="759"/>
      <c r="AC2367" s="759"/>
      <c r="AD2367" s="759"/>
      <c r="AE2367" s="759"/>
      <c r="AF2367" s="759"/>
    </row>
    <row r="2368" spans="1:32" ht="21.9" customHeight="1">
      <c r="A2368" s="166" t="str">
        <f>IF(N2373="","",A2367+1)</f>
        <v/>
      </c>
      <c r="B2368" s="771" t="s">
        <v>204</v>
      </c>
      <c r="C2368" s="771"/>
      <c r="D2368" s="771"/>
      <c r="E2368" s="771"/>
      <c r="F2368" s="771"/>
      <c r="G2368" s="771"/>
      <c r="H2368" s="771"/>
      <c r="I2368" s="771"/>
      <c r="J2368" s="771"/>
      <c r="K2368" s="771"/>
      <c r="L2368" s="771"/>
      <c r="M2368" s="771"/>
      <c r="N2368" s="771"/>
      <c r="O2368" s="771"/>
      <c r="P2368" s="771"/>
      <c r="Q2368" s="770"/>
      <c r="R2368" s="771" t="s">
        <v>204</v>
      </c>
      <c r="S2368" s="771"/>
      <c r="T2368" s="771"/>
      <c r="U2368" s="771"/>
      <c r="V2368" s="771"/>
      <c r="W2368" s="771"/>
      <c r="X2368" s="771"/>
      <c r="Y2368" s="771"/>
      <c r="Z2368" s="771"/>
      <c r="AA2368" s="771"/>
      <c r="AB2368" s="771"/>
      <c r="AC2368" s="771"/>
      <c r="AD2368" s="771"/>
      <c r="AE2368" s="771"/>
      <c r="AF2368" s="771"/>
    </row>
    <row r="2369" spans="1:32" ht="21.9" customHeight="1">
      <c r="A2369" s="166" t="str">
        <f>IF(N2373="","",A2368+1)</f>
        <v/>
      </c>
      <c r="B2369" s="772" t="s">
        <v>168</v>
      </c>
      <c r="C2369" s="772"/>
      <c r="D2369" s="772"/>
      <c r="E2369" s="773" t="str">
        <f>IF(AND(N2373=""),"",'Result Sheet'!$F$2)</f>
        <v/>
      </c>
      <c r="F2369" s="773"/>
      <c r="G2369" s="773"/>
      <c r="H2369" s="773"/>
      <c r="I2369" s="773"/>
      <c r="J2369" s="773"/>
      <c r="K2369" s="773"/>
      <c r="L2369" s="773"/>
      <c r="M2369" s="773"/>
      <c r="N2369" s="773"/>
      <c r="O2369" s="773"/>
      <c r="P2369" s="773"/>
      <c r="Q2369" s="770"/>
      <c r="R2369" s="772" t="s">
        <v>168</v>
      </c>
      <c r="S2369" s="772"/>
      <c r="T2369" s="772"/>
      <c r="U2369" s="773" t="str">
        <f>IF(AND(AD2373=""),"",'Result Sheet'!$F$2)</f>
        <v/>
      </c>
      <c r="V2369" s="773"/>
      <c r="W2369" s="773"/>
      <c r="X2369" s="773"/>
      <c r="Y2369" s="773"/>
      <c r="Z2369" s="773"/>
      <c r="AA2369" s="773"/>
      <c r="AB2369" s="773"/>
      <c r="AC2369" s="773"/>
      <c r="AD2369" s="773"/>
      <c r="AE2369" s="773"/>
      <c r="AF2369" s="773"/>
    </row>
    <row r="2370" spans="1:32" ht="21.9" customHeight="1">
      <c r="A2370" s="166" t="str">
        <f>IF(N2373="","",A2369+1)</f>
        <v/>
      </c>
      <c r="B2370" s="164" t="s">
        <v>169</v>
      </c>
      <c r="C2370" s="748" t="str">
        <f>IFERROR(VLOOKUP(N2373,Marks,2,0),"")</f>
        <v/>
      </c>
      <c r="D2370" s="748"/>
      <c r="E2370" s="766" t="s">
        <v>212</v>
      </c>
      <c r="F2370" s="766"/>
      <c r="G2370" s="766"/>
      <c r="H2370" s="748" t="str">
        <f>IFERROR(VLOOKUP(N2373,Marks,3,0),"")</f>
        <v/>
      </c>
      <c r="I2370" s="748"/>
      <c r="J2370" s="749" t="s">
        <v>205</v>
      </c>
      <c r="K2370" s="749"/>
      <c r="L2370" s="749"/>
      <c r="M2370" s="749"/>
      <c r="N2370" s="750" t="str">
        <f>IF(AND(N2373=""),"",'Marks Entry 1st'!$I$2)</f>
        <v/>
      </c>
      <c r="O2370" s="750"/>
      <c r="P2370" s="750"/>
      <c r="Q2370" s="770"/>
      <c r="R2370" s="164" t="s">
        <v>169</v>
      </c>
      <c r="S2370" s="748" t="str">
        <f>IFERROR(VLOOKUP(AD2373,Marks,2,0),"")</f>
        <v/>
      </c>
      <c r="T2370" s="748"/>
      <c r="U2370" s="766" t="s">
        <v>212</v>
      </c>
      <c r="V2370" s="766"/>
      <c r="W2370" s="766"/>
      <c r="X2370" s="748" t="str">
        <f>IFERROR(VLOOKUP(AD2373,Marks,3,0),"")</f>
        <v/>
      </c>
      <c r="Y2370" s="748"/>
      <c r="Z2370" s="749" t="s">
        <v>205</v>
      </c>
      <c r="AA2370" s="749"/>
      <c r="AB2370" s="749"/>
      <c r="AC2370" s="749"/>
      <c r="AD2370" s="750" t="str">
        <f>IF(AND(AD2373=""),"",'Marks Entry 1st'!$I$2)</f>
        <v/>
      </c>
      <c r="AE2370" s="750"/>
      <c r="AF2370" s="750"/>
    </row>
    <row r="2371" spans="1:32" ht="21.9" customHeight="1">
      <c r="A2371" s="166" t="str">
        <f>IF(N2373="","",A2370+1)</f>
        <v/>
      </c>
      <c r="B2371" s="751" t="s">
        <v>206</v>
      </c>
      <c r="C2371" s="751"/>
      <c r="D2371" s="751"/>
      <c r="E2371" s="752" t="str">
        <f>IFERROR(VLOOKUP(N2373,Marks,6,0),"")</f>
        <v/>
      </c>
      <c r="F2371" s="752"/>
      <c r="G2371" s="752"/>
      <c r="H2371" s="752"/>
      <c r="I2371" s="752"/>
      <c r="J2371" s="753" t="s">
        <v>209</v>
      </c>
      <c r="K2371" s="753"/>
      <c r="L2371" s="753"/>
      <c r="M2371" s="753"/>
      <c r="N2371" s="754" t="str">
        <f>IFERROR(VLOOKUP(N2373,Marks,5,0),"")</f>
        <v/>
      </c>
      <c r="O2371" s="754"/>
      <c r="P2371" s="754"/>
      <c r="Q2371" s="770"/>
      <c r="R2371" s="751" t="s">
        <v>206</v>
      </c>
      <c r="S2371" s="751"/>
      <c r="T2371" s="751"/>
      <c r="U2371" s="752" t="str">
        <f>IFERROR(VLOOKUP(AD2373,Marks,6,0),"")</f>
        <v/>
      </c>
      <c r="V2371" s="752"/>
      <c r="W2371" s="752"/>
      <c r="X2371" s="752"/>
      <c r="Y2371" s="752"/>
      <c r="Z2371" s="753" t="s">
        <v>209</v>
      </c>
      <c r="AA2371" s="753"/>
      <c r="AB2371" s="753"/>
      <c r="AC2371" s="753"/>
      <c r="AD2371" s="754" t="str">
        <f>IFERROR(VLOOKUP(AD2373,Marks,5,0),"")</f>
        <v/>
      </c>
      <c r="AE2371" s="754"/>
      <c r="AF2371" s="754"/>
    </row>
    <row r="2372" spans="1:32" ht="21.9" customHeight="1">
      <c r="A2372" s="166" t="str">
        <f>IF(N2373="","",A2371+1)</f>
        <v/>
      </c>
      <c r="B2372" s="751" t="s">
        <v>207</v>
      </c>
      <c r="C2372" s="751"/>
      <c r="D2372" s="751"/>
      <c r="E2372" s="752" t="str">
        <f>IFERROR(VLOOKUP(N2373,Marks,7,0),"")</f>
        <v/>
      </c>
      <c r="F2372" s="752"/>
      <c r="G2372" s="752"/>
      <c r="H2372" s="752"/>
      <c r="I2372" s="752"/>
      <c r="J2372" s="753" t="s">
        <v>210</v>
      </c>
      <c r="K2372" s="753"/>
      <c r="L2372" s="753"/>
      <c r="M2372" s="753"/>
      <c r="N2372" s="767" t="str">
        <f>IFERROR(VLOOKUP(N2373,Marks,4,0),"")</f>
        <v/>
      </c>
      <c r="O2372" s="767"/>
      <c r="P2372" s="767"/>
      <c r="Q2372" s="770"/>
      <c r="R2372" s="751" t="s">
        <v>207</v>
      </c>
      <c r="S2372" s="751"/>
      <c r="T2372" s="751"/>
      <c r="U2372" s="752" t="str">
        <f>IFERROR(VLOOKUP(AD2373,Marks,7,0),"")</f>
        <v/>
      </c>
      <c r="V2372" s="752"/>
      <c r="W2372" s="752"/>
      <c r="X2372" s="752"/>
      <c r="Y2372" s="752"/>
      <c r="Z2372" s="753" t="s">
        <v>210</v>
      </c>
      <c r="AA2372" s="753"/>
      <c r="AB2372" s="753"/>
      <c r="AC2372" s="753"/>
      <c r="AD2372" s="767" t="str">
        <f>IFERROR(VLOOKUP(AD2373,Marks,4,0),"")</f>
        <v/>
      </c>
      <c r="AE2372" s="767"/>
      <c r="AF2372" s="767"/>
    </row>
    <row r="2373" spans="1:32" ht="21.9" customHeight="1">
      <c r="A2373" s="166" t="str">
        <f>IF(N2373="","",A2372+1)</f>
        <v/>
      </c>
      <c r="B2373" s="751" t="s">
        <v>208</v>
      </c>
      <c r="C2373" s="751"/>
      <c r="D2373" s="751"/>
      <c r="E2373" s="752" t="str">
        <f>IFERROR(VLOOKUP(N2373,Marks,8,0),"")</f>
        <v/>
      </c>
      <c r="F2373" s="752"/>
      <c r="G2373" s="752"/>
      <c r="H2373" s="752"/>
      <c r="I2373" s="752"/>
      <c r="J2373" s="753" t="s">
        <v>211</v>
      </c>
      <c r="K2373" s="753"/>
      <c r="L2373" s="753"/>
      <c r="M2373" s="753"/>
      <c r="N2373" s="760" t="str">
        <f>IF(AD2347="","",IF(AND(AD2347+1&gt;$AN$6),"",AD2347+1))</f>
        <v/>
      </c>
      <c r="O2373" s="760"/>
      <c r="P2373" s="760"/>
      <c r="Q2373" s="770"/>
      <c r="R2373" s="751" t="s">
        <v>208</v>
      </c>
      <c r="S2373" s="751"/>
      <c r="T2373" s="751"/>
      <c r="U2373" s="752" t="str">
        <f>IFERROR(VLOOKUP(AD2373,Marks,8,0),"")</f>
        <v/>
      </c>
      <c r="V2373" s="752"/>
      <c r="W2373" s="752"/>
      <c r="X2373" s="752"/>
      <c r="Y2373" s="752"/>
      <c r="Z2373" s="753" t="s">
        <v>211</v>
      </c>
      <c r="AA2373" s="753"/>
      <c r="AB2373" s="753"/>
      <c r="AC2373" s="753"/>
      <c r="AD2373" s="761" t="str">
        <f>IF(N2373="","",IF(AND(N2373+1&gt;$AN$6),"",N2373+1))</f>
        <v/>
      </c>
      <c r="AE2373" s="761"/>
      <c r="AF2373" s="761"/>
    </row>
    <row r="2374" spans="1:32" ht="9" customHeight="1">
      <c r="A2374" s="166" t="str">
        <f>IF(N2373="","",A2373+1)</f>
        <v/>
      </c>
      <c r="B2374" s="123"/>
      <c r="C2374" s="123"/>
      <c r="D2374" s="123"/>
      <c r="E2374" s="124"/>
      <c r="F2374" s="124"/>
      <c r="G2374" s="124"/>
      <c r="H2374" s="123"/>
      <c r="I2374" s="123"/>
      <c r="J2374" s="125"/>
      <c r="K2374" s="125"/>
      <c r="L2374" s="125"/>
      <c r="M2374" s="76"/>
      <c r="N2374" s="76"/>
      <c r="O2374" s="76"/>
      <c r="P2374" s="76"/>
      <c r="Q2374" s="770"/>
      <c r="R2374" s="123"/>
      <c r="S2374" s="123"/>
      <c r="T2374" s="123"/>
      <c r="U2374" s="124"/>
      <c r="V2374" s="124"/>
      <c r="W2374" s="124"/>
      <c r="X2374" s="123"/>
      <c r="Y2374" s="123"/>
      <c r="Z2374" s="125"/>
      <c r="AA2374" s="125"/>
      <c r="AB2374" s="125"/>
      <c r="AC2374" s="76"/>
      <c r="AD2374" s="76"/>
      <c r="AE2374" s="76"/>
      <c r="AF2374" s="76"/>
    </row>
    <row r="2375" spans="1:32" ht="21" customHeight="1">
      <c r="A2375" s="166" t="str">
        <f>IF(N2373="","",A2374+1)</f>
        <v/>
      </c>
      <c r="B2375" s="762" t="s">
        <v>213</v>
      </c>
      <c r="C2375" s="610" t="s">
        <v>214</v>
      </c>
      <c r="D2375" s="610"/>
      <c r="E2375" s="610"/>
      <c r="F2375" s="763" t="s">
        <v>13</v>
      </c>
      <c r="G2375" s="764"/>
      <c r="H2375" s="764"/>
      <c r="I2375" s="765"/>
      <c r="J2375" s="613" t="s">
        <v>184</v>
      </c>
      <c r="K2375" s="614" t="s">
        <v>167</v>
      </c>
      <c r="L2375" s="615"/>
      <c r="M2375" s="615"/>
      <c r="N2375" s="616"/>
      <c r="O2375" s="580" t="s">
        <v>185</v>
      </c>
      <c r="P2375" s="581" t="s">
        <v>186</v>
      </c>
      <c r="Q2375" s="770"/>
      <c r="R2375" s="762" t="s">
        <v>213</v>
      </c>
      <c r="S2375" s="610" t="s">
        <v>214</v>
      </c>
      <c r="T2375" s="610"/>
      <c r="U2375" s="610"/>
      <c r="V2375" s="763" t="s">
        <v>13</v>
      </c>
      <c r="W2375" s="764"/>
      <c r="X2375" s="764"/>
      <c r="Y2375" s="765"/>
      <c r="Z2375" s="613" t="s">
        <v>184</v>
      </c>
      <c r="AA2375" s="614" t="s">
        <v>167</v>
      </c>
      <c r="AB2375" s="615"/>
      <c r="AC2375" s="615"/>
      <c r="AD2375" s="616"/>
      <c r="AE2375" s="580" t="s">
        <v>185</v>
      </c>
      <c r="AF2375" s="581" t="s">
        <v>186</v>
      </c>
    </row>
    <row r="2376" spans="1:32" ht="90.75" customHeight="1">
      <c r="A2376" s="166" t="str">
        <f>IF(N2373="","",A2375+1)</f>
        <v/>
      </c>
      <c r="B2376" s="762"/>
      <c r="C2376" s="171" t="s">
        <v>11</v>
      </c>
      <c r="D2376" s="171" t="s">
        <v>180</v>
      </c>
      <c r="E2376" s="171" t="s">
        <v>108</v>
      </c>
      <c r="F2376" s="171" t="s">
        <v>182</v>
      </c>
      <c r="G2376" s="171" t="s">
        <v>183</v>
      </c>
      <c r="H2376" s="305" t="s">
        <v>10</v>
      </c>
      <c r="I2376" s="171" t="s">
        <v>108</v>
      </c>
      <c r="J2376" s="613"/>
      <c r="K2376" s="172" t="s">
        <v>182</v>
      </c>
      <c r="L2376" s="172" t="s">
        <v>183</v>
      </c>
      <c r="M2376" s="173" t="s">
        <v>10</v>
      </c>
      <c r="N2376" s="171" t="s">
        <v>108</v>
      </c>
      <c r="O2376" s="580"/>
      <c r="P2376" s="736"/>
      <c r="Q2376" s="770"/>
      <c r="R2376" s="762"/>
      <c r="S2376" s="171" t="s">
        <v>11</v>
      </c>
      <c r="T2376" s="171" t="s">
        <v>180</v>
      </c>
      <c r="U2376" s="171" t="s">
        <v>108</v>
      </c>
      <c r="V2376" s="171" t="s">
        <v>182</v>
      </c>
      <c r="W2376" s="171" t="s">
        <v>183</v>
      </c>
      <c r="X2376" s="305" t="s">
        <v>10</v>
      </c>
      <c r="Y2376" s="171" t="s">
        <v>108</v>
      </c>
      <c r="Z2376" s="613"/>
      <c r="AA2376" s="172" t="s">
        <v>182</v>
      </c>
      <c r="AB2376" s="172" t="s">
        <v>183</v>
      </c>
      <c r="AC2376" s="173" t="s">
        <v>10</v>
      </c>
      <c r="AD2376" s="171" t="s">
        <v>108</v>
      </c>
      <c r="AE2376" s="580"/>
      <c r="AF2376" s="736">
        <v>0</v>
      </c>
    </row>
    <row r="2377" spans="1:32" ht="18.75" customHeight="1">
      <c r="A2377" s="166" t="str">
        <f>IF(N2373="","",A2376+1)</f>
        <v/>
      </c>
      <c r="B2377" s="762"/>
      <c r="C2377" s="390">
        <v>20</v>
      </c>
      <c r="D2377" s="390">
        <v>20</v>
      </c>
      <c r="E2377" s="116">
        <v>40</v>
      </c>
      <c r="F2377" s="390">
        <v>30</v>
      </c>
      <c r="G2377" s="390">
        <v>18</v>
      </c>
      <c r="H2377" s="390">
        <v>12</v>
      </c>
      <c r="I2377" s="116">
        <v>60</v>
      </c>
      <c r="J2377" s="118">
        <v>100</v>
      </c>
      <c r="K2377" s="390">
        <v>50</v>
      </c>
      <c r="L2377" s="390">
        <v>30</v>
      </c>
      <c r="M2377" s="390">
        <v>20</v>
      </c>
      <c r="N2377" s="116">
        <v>100</v>
      </c>
      <c r="O2377" s="118">
        <v>200</v>
      </c>
      <c r="P2377" s="775" t="str">
        <f>IF(AND(N2373="",C2370="",E2371="",N2371=""),"",IF(OR(C2370=1,C2370=2),600,800))</f>
        <v/>
      </c>
      <c r="Q2377" s="770"/>
      <c r="R2377" s="762"/>
      <c r="S2377" s="390">
        <v>20</v>
      </c>
      <c r="T2377" s="390">
        <v>20</v>
      </c>
      <c r="U2377" s="116">
        <v>40</v>
      </c>
      <c r="V2377" s="390">
        <v>30</v>
      </c>
      <c r="W2377" s="390">
        <v>18</v>
      </c>
      <c r="X2377" s="390">
        <v>12</v>
      </c>
      <c r="Y2377" s="116">
        <v>60</v>
      </c>
      <c r="Z2377" s="118">
        <v>100</v>
      </c>
      <c r="AA2377" s="390">
        <v>50</v>
      </c>
      <c r="AB2377" s="390">
        <v>30</v>
      </c>
      <c r="AC2377" s="390">
        <v>20</v>
      </c>
      <c r="AD2377" s="116">
        <v>100</v>
      </c>
      <c r="AE2377" s="118">
        <v>200</v>
      </c>
      <c r="AF2377" s="775" t="str">
        <f>IF(AND(AD2373="",S2370="",U2371="",AD2371=""),"",IF(OR(S2370=1,S2370=2),600,800))</f>
        <v/>
      </c>
    </row>
    <row r="2378" spans="1:32" ht="21" customHeight="1">
      <c r="A2378" s="166" t="str">
        <f>IF(N2373="","",A2377+1)</f>
        <v/>
      </c>
      <c r="B2378" s="122" t="str">
        <f>'Result Sheet'!$L$4</f>
        <v xml:space="preserve">हिन्दी </v>
      </c>
      <c r="C2378" s="391" t="str">
        <f>IFERROR(VLOOKUP(N2373,Marks,11,0),"")</f>
        <v/>
      </c>
      <c r="D2378" s="391" t="str">
        <f>IFERROR(VLOOKUP(N2373,Marks,12,0),"")</f>
        <v/>
      </c>
      <c r="E2378" s="117" t="str">
        <f>IFERROR(VLOOKUP(N2373,Marks,13,0),"")</f>
        <v/>
      </c>
      <c r="F2378" s="391" t="str">
        <f>IFERROR(VLOOKUP(N2373,Marks,14,0),"")</f>
        <v/>
      </c>
      <c r="G2378" s="391" t="str">
        <f>IFERROR(VLOOKUP(N2373,Marks,15,0),"")</f>
        <v/>
      </c>
      <c r="H2378" s="391" t="str">
        <f>IFERROR(VLOOKUP(N2373,Marks,16,0),"")</f>
        <v/>
      </c>
      <c r="I2378" s="117" t="str">
        <f>IFERROR(VLOOKUP(N2373,Marks,17,0),"")</f>
        <v/>
      </c>
      <c r="J2378" s="119">
        <f>IFERROR(VLOOKUP(N2373,Marks,18,0),"")</f>
        <v>0</v>
      </c>
      <c r="K2378" s="391" t="str">
        <f>IFERROR(VLOOKUP(N2373,Marks,19,0),"")</f>
        <v/>
      </c>
      <c r="L2378" s="391" t="str">
        <f>IFERROR(VLOOKUP(N2373,Marks,20,0),"")</f>
        <v/>
      </c>
      <c r="M2378" s="391" t="str">
        <f>IFERROR(VLOOKUP(N2373,Marks,21,0),"")</f>
        <v/>
      </c>
      <c r="N2378" s="117" t="str">
        <f>IFERROR(VLOOKUP(N2373,Marks,22,0),"")</f>
        <v/>
      </c>
      <c r="O2378" s="119" t="str">
        <f>IFERROR(VLOOKUP(N2373,Marks,23,0),"")</f>
        <v/>
      </c>
      <c r="P2378" s="323" t="str">
        <f>IFERROR(VLOOKUP(N2373,Marks,29,0),"")</f>
        <v/>
      </c>
      <c r="Q2378" s="770"/>
      <c r="R2378" s="122" t="str">
        <f>'Result Sheet'!$L$4</f>
        <v xml:space="preserve">हिन्दी </v>
      </c>
      <c r="S2378" s="391" t="str">
        <f>IFERROR(VLOOKUP(AD2373,Marks,11,0),"")</f>
        <v/>
      </c>
      <c r="T2378" s="391" t="str">
        <f>IFERROR(VLOOKUP(AD2373,Marks,12,0),"")</f>
        <v/>
      </c>
      <c r="U2378" s="117" t="str">
        <f>IFERROR(VLOOKUP(AD2373,Marks,13,0),"")</f>
        <v/>
      </c>
      <c r="V2378" s="391" t="str">
        <f>IFERROR(VLOOKUP(AD2373,Marks,14,0),"")</f>
        <v/>
      </c>
      <c r="W2378" s="391" t="str">
        <f>IFERROR(VLOOKUP(AD2373,Marks,15,0),"")</f>
        <v/>
      </c>
      <c r="X2378" s="391" t="str">
        <f>IFERROR(VLOOKUP(AD2373,Marks,16,0),"")</f>
        <v/>
      </c>
      <c r="Y2378" s="117" t="str">
        <f>IFERROR(VLOOKUP(AD2373,Marks,17,0),"")</f>
        <v/>
      </c>
      <c r="Z2378" s="119">
        <f>IFERROR(VLOOKUP(AD2373,Marks,18,0),"")</f>
        <v>0</v>
      </c>
      <c r="AA2378" s="391" t="str">
        <f>IFERROR(VLOOKUP(AD2373,Marks,19,0),"")</f>
        <v/>
      </c>
      <c r="AB2378" s="391" t="str">
        <f>IFERROR(VLOOKUP(AD2373,Marks,20,0),"")</f>
        <v/>
      </c>
      <c r="AC2378" s="391" t="str">
        <f>IFERROR(VLOOKUP(AD2373,Marks,21,0),"")</f>
        <v/>
      </c>
      <c r="AD2378" s="117" t="str">
        <f>IFERROR(VLOOKUP(AD2373,Marks,22,0),"")</f>
        <v/>
      </c>
      <c r="AE2378" s="119" t="str">
        <f>IFERROR(VLOOKUP(AD2373,Marks,23,0),"")</f>
        <v/>
      </c>
      <c r="AF2378" s="323" t="str">
        <f>IFERROR(VLOOKUP(AD2373,Marks,29,0),"")</f>
        <v/>
      </c>
    </row>
    <row r="2379" spans="1:32" ht="21" customHeight="1">
      <c r="A2379" s="166" t="str">
        <f>IF(N2373="","",A2378+1)</f>
        <v/>
      </c>
      <c r="B2379" s="122" t="str">
        <f>'Result Sheet'!$AE$4</f>
        <v xml:space="preserve">अंग्रेजी </v>
      </c>
      <c r="C2379" s="391" t="str">
        <f>IFERROR(VLOOKUP(N2373,Marks,30,0),"")</f>
        <v/>
      </c>
      <c r="D2379" s="391" t="str">
        <f>IFERROR(VLOOKUP(N2373,Marks,31,0),"")</f>
        <v/>
      </c>
      <c r="E2379" s="117" t="str">
        <f>IFERROR(VLOOKUP(N2373,Marks,32,0),"")</f>
        <v/>
      </c>
      <c r="F2379" s="391" t="str">
        <f>IFERROR(VLOOKUP(N2373,Marks,33,0),"")</f>
        <v/>
      </c>
      <c r="G2379" s="391" t="str">
        <f>IFERROR(VLOOKUP(N2373,Marks,34,0),"")</f>
        <v/>
      </c>
      <c r="H2379" s="391" t="str">
        <f>IFERROR(VLOOKUP(N2373,Marks,35,0),"")</f>
        <v/>
      </c>
      <c r="I2379" s="117" t="str">
        <f>IFERROR(VLOOKUP(N2373,Marks,36,0),"")</f>
        <v/>
      </c>
      <c r="J2379" s="119">
        <f>IFERROR(VLOOKUP(N2373,Marks,37,0),"")</f>
        <v>0</v>
      </c>
      <c r="K2379" s="391" t="str">
        <f>IFERROR(VLOOKUP(N2373,Marks,38,0),"")</f>
        <v/>
      </c>
      <c r="L2379" s="391" t="str">
        <f>IFERROR(VLOOKUP(N2373,Marks,39,0),"")</f>
        <v/>
      </c>
      <c r="M2379" s="391" t="str">
        <f>IFERROR(VLOOKUP(N2373,Marks,40,0),"")</f>
        <v/>
      </c>
      <c r="N2379" s="117" t="str">
        <f>IFERROR(VLOOKUP(N2373,Marks,41,0),"")</f>
        <v/>
      </c>
      <c r="O2379" s="119" t="str">
        <f>IFERROR(VLOOKUP(N2373,Marks,42,0),"")</f>
        <v/>
      </c>
      <c r="P2379" s="323" t="str">
        <f>IFERROR(VLOOKUP(N2373,Marks,48,0),"")</f>
        <v/>
      </c>
      <c r="Q2379" s="770"/>
      <c r="R2379" s="122" t="str">
        <f>'Result Sheet'!$AE$4</f>
        <v xml:space="preserve">अंग्रेजी </v>
      </c>
      <c r="S2379" s="391" t="str">
        <f>IFERROR(VLOOKUP(AD2373,Marks,30,0),"")</f>
        <v/>
      </c>
      <c r="T2379" s="391" t="str">
        <f>IFERROR(VLOOKUP(AD2373,Marks,31,0),"")</f>
        <v/>
      </c>
      <c r="U2379" s="117" t="str">
        <f>IFERROR(VLOOKUP(AD2373,Marks,32,0),"")</f>
        <v/>
      </c>
      <c r="V2379" s="391" t="str">
        <f>IFERROR(VLOOKUP(AD2373,Marks,33,0),"")</f>
        <v/>
      </c>
      <c r="W2379" s="391" t="str">
        <f>IFERROR(VLOOKUP(AD2373,Marks,34,0),"")</f>
        <v/>
      </c>
      <c r="X2379" s="391" t="str">
        <f>IFERROR(VLOOKUP(AD2373,Marks,35,0),"")</f>
        <v/>
      </c>
      <c r="Y2379" s="117" t="str">
        <f>IFERROR(VLOOKUP(AD2373,Marks,36,0),"")</f>
        <v/>
      </c>
      <c r="Z2379" s="119">
        <f>IFERROR(VLOOKUP(AD2373,Marks,37,0),"")</f>
        <v>0</v>
      </c>
      <c r="AA2379" s="391" t="str">
        <f>IFERROR(VLOOKUP(AD2373,Marks,38,0),"")</f>
        <v/>
      </c>
      <c r="AB2379" s="391" t="str">
        <f>IFERROR(VLOOKUP(AD2373,Marks,39,0),"")</f>
        <v/>
      </c>
      <c r="AC2379" s="391" t="str">
        <f>IFERROR(VLOOKUP(AD2373,Marks,40,0),"")</f>
        <v/>
      </c>
      <c r="AD2379" s="117" t="str">
        <f>IFERROR(VLOOKUP(AD2373,Marks,41,0),"")</f>
        <v/>
      </c>
      <c r="AE2379" s="119" t="str">
        <f>IFERROR(VLOOKUP(AD2373,Marks,42,0),"")</f>
        <v/>
      </c>
      <c r="AF2379" s="323" t="str">
        <f>IFERROR(VLOOKUP(AD2373,Marks,48,0),"")</f>
        <v/>
      </c>
    </row>
    <row r="2380" spans="1:32" ht="21" customHeight="1">
      <c r="A2380" s="166" t="str">
        <f>IF(N2373="","",A2379+1)</f>
        <v/>
      </c>
      <c r="B2380" s="122" t="str">
        <f>'Result Sheet'!$AX$4</f>
        <v xml:space="preserve">गणित </v>
      </c>
      <c r="C2380" s="391" t="str">
        <f>IFERROR(VLOOKUP(N2373,Marks,49,0),"")</f>
        <v/>
      </c>
      <c r="D2380" s="391" t="str">
        <f>IFERROR(VLOOKUP(N2373,Marks,50,0),"")</f>
        <v/>
      </c>
      <c r="E2380" s="117" t="str">
        <f>IFERROR(VLOOKUP(N2373,Marks,51,0),"")</f>
        <v/>
      </c>
      <c r="F2380" s="391" t="str">
        <f>IFERROR(VLOOKUP(N2373,Marks,52,0),"")</f>
        <v/>
      </c>
      <c r="G2380" s="391" t="str">
        <f>IFERROR(VLOOKUP(N2373,Marks,53,0),"")</f>
        <v/>
      </c>
      <c r="H2380" s="391" t="str">
        <f>IFERROR(VLOOKUP(N2373,Marks,54,0),"")</f>
        <v/>
      </c>
      <c r="I2380" s="117" t="str">
        <f>IFERROR(VLOOKUP(N2373,Marks,55,0),"")</f>
        <v/>
      </c>
      <c r="J2380" s="119">
        <f>IFERROR(VLOOKUP(N2373,Marks,56,0),"")</f>
        <v>0</v>
      </c>
      <c r="K2380" s="391" t="str">
        <f>IFERROR(VLOOKUP(N2373,Marks,57,0),"")</f>
        <v/>
      </c>
      <c r="L2380" s="391" t="str">
        <f>IFERROR(VLOOKUP(N2373,Marks,58,0),"")</f>
        <v/>
      </c>
      <c r="M2380" s="391" t="str">
        <f>IFERROR(VLOOKUP(N2373,Marks,59,0),"")</f>
        <v/>
      </c>
      <c r="N2380" s="117" t="str">
        <f>IFERROR(VLOOKUP(N2373,Marks,60,0),"")</f>
        <v/>
      </c>
      <c r="O2380" s="119" t="str">
        <f>IFERROR(VLOOKUP(N2373,Marks,61,0),"")</f>
        <v/>
      </c>
      <c r="P2380" s="323" t="str">
        <f>IFERROR(VLOOKUP(N2373,Marks,67,0),"")</f>
        <v/>
      </c>
      <c r="Q2380" s="770"/>
      <c r="R2380" s="122" t="str">
        <f>'Result Sheet'!$AX$4</f>
        <v xml:space="preserve">गणित </v>
      </c>
      <c r="S2380" s="391" t="str">
        <f>IFERROR(VLOOKUP(AD2373,Marks,49,0),"")</f>
        <v/>
      </c>
      <c r="T2380" s="391" t="str">
        <f>IFERROR(VLOOKUP(AD2373,Marks,50,0),"")</f>
        <v/>
      </c>
      <c r="U2380" s="117" t="str">
        <f>IFERROR(VLOOKUP(AD2373,Marks,51,0),"")</f>
        <v/>
      </c>
      <c r="V2380" s="391" t="str">
        <f>IFERROR(VLOOKUP(AD2373,Marks,52,0),"")</f>
        <v/>
      </c>
      <c r="W2380" s="391" t="str">
        <f>IFERROR(VLOOKUP(AD2373,Marks,53,0),"")</f>
        <v/>
      </c>
      <c r="X2380" s="391" t="str">
        <f>IFERROR(VLOOKUP(AD2373,Marks,54,0),"")</f>
        <v/>
      </c>
      <c r="Y2380" s="117" t="str">
        <f>IFERROR(VLOOKUP(AD2373,Marks,55,0),"")</f>
        <v/>
      </c>
      <c r="Z2380" s="119">
        <f>IFERROR(VLOOKUP(AD2373,Marks,56,0),"")</f>
        <v>0</v>
      </c>
      <c r="AA2380" s="391" t="str">
        <f>IFERROR(VLOOKUP(AD2373,Marks,57,0),"")</f>
        <v/>
      </c>
      <c r="AB2380" s="391" t="str">
        <f>IFERROR(VLOOKUP(AD2373,Marks,58,0),"")</f>
        <v/>
      </c>
      <c r="AC2380" s="391" t="str">
        <f>IFERROR(VLOOKUP(AD2373,Marks,59,0),"")</f>
        <v/>
      </c>
      <c r="AD2380" s="117" t="str">
        <f>IFERROR(VLOOKUP(AD2373,Marks,60,0),"")</f>
        <v/>
      </c>
      <c r="AE2380" s="119" t="str">
        <f>IFERROR(VLOOKUP(AD2373,Marks,61,0),"")</f>
        <v/>
      </c>
      <c r="AF2380" s="323" t="str">
        <f>IFERROR(VLOOKUP(AD2373,Marks,67,0),"")</f>
        <v/>
      </c>
    </row>
    <row r="2381" spans="1:32" ht="21" customHeight="1">
      <c r="A2381" s="166" t="str">
        <f>IF(N2373="","",A2380+1)</f>
        <v/>
      </c>
      <c r="B2381" s="122" t="str">
        <f>'Result Sheet'!$BQ$4</f>
        <v xml:space="preserve">पर्यावरण अध्ययन </v>
      </c>
      <c r="C2381" s="391" t="str">
        <f>IFERROR(VLOOKUP(N2373,Marks,68,0),"")</f>
        <v/>
      </c>
      <c r="D2381" s="391" t="str">
        <f>IFERROR(VLOOKUP(N2373,Marks,69,0),"")</f>
        <v/>
      </c>
      <c r="E2381" s="117" t="str">
        <f>IFERROR(VLOOKUP(N2373,Marks,70,0),"")</f>
        <v/>
      </c>
      <c r="F2381" s="391" t="str">
        <f>IFERROR(VLOOKUP(N2373,Marks,71,0),"")</f>
        <v/>
      </c>
      <c r="G2381" s="391" t="str">
        <f>IFERROR(VLOOKUP(N2373,Marks,72,0),"")</f>
        <v/>
      </c>
      <c r="H2381" s="391" t="str">
        <f>IFERROR(VLOOKUP(N2373,Marks,73,0),"")</f>
        <v/>
      </c>
      <c r="I2381" s="117" t="str">
        <f>IFERROR(VLOOKUP(N2373,Marks,74,0),"")</f>
        <v/>
      </c>
      <c r="J2381" s="119">
        <f>IFERROR(VLOOKUP(N2373,Marks,75,0),"")</f>
        <v>0</v>
      </c>
      <c r="K2381" s="391" t="str">
        <f>IFERROR(VLOOKUP(N2373,Marks,76,0),"")</f>
        <v/>
      </c>
      <c r="L2381" s="391" t="str">
        <f>IFERROR(VLOOKUP(N2373,Marks,77,0),"")</f>
        <v/>
      </c>
      <c r="M2381" s="391" t="str">
        <f>IFERROR(VLOOKUP(N2373,Marks,78,0),"")</f>
        <v/>
      </c>
      <c r="N2381" s="117" t="str">
        <f>IFERROR(VLOOKUP(N2373,Marks,79,0),"")</f>
        <v/>
      </c>
      <c r="O2381" s="119" t="str">
        <f>IFERROR(VLOOKUP(N2373,Marks,80,0),"")</f>
        <v/>
      </c>
      <c r="P2381" s="323" t="str">
        <f>IFERROR(VLOOKUP(N2373,Marks,86,0),"")</f>
        <v/>
      </c>
      <c r="Q2381" s="770"/>
      <c r="R2381" s="122" t="str">
        <f>'Result Sheet'!$BQ$4</f>
        <v xml:space="preserve">पर्यावरण अध्ययन </v>
      </c>
      <c r="S2381" s="391" t="str">
        <f>IFERROR(VLOOKUP(AD2373,Marks,68,0),"")</f>
        <v/>
      </c>
      <c r="T2381" s="391" t="str">
        <f>IFERROR(VLOOKUP(AD2373,Marks,69,0),"")</f>
        <v/>
      </c>
      <c r="U2381" s="117" t="str">
        <f>IFERROR(VLOOKUP(AD2373,Marks,70,0),"")</f>
        <v/>
      </c>
      <c r="V2381" s="391" t="str">
        <f>IFERROR(VLOOKUP(AD2373,Marks,71,0),"")</f>
        <v/>
      </c>
      <c r="W2381" s="391" t="str">
        <f>IFERROR(VLOOKUP(AD2373,Marks,72,0),"")</f>
        <v/>
      </c>
      <c r="X2381" s="391" t="str">
        <f>IFERROR(VLOOKUP(AD2373,Marks,73,0),"")</f>
        <v/>
      </c>
      <c r="Y2381" s="117" t="str">
        <f>IFERROR(VLOOKUP(AD2373,Marks,74,0),"")</f>
        <v/>
      </c>
      <c r="Z2381" s="119">
        <f>IFERROR(VLOOKUP(AD2373,Marks,75,0),"")</f>
        <v>0</v>
      </c>
      <c r="AA2381" s="391" t="str">
        <f>IFERROR(VLOOKUP(AD2373,Marks,76,0),"")</f>
        <v/>
      </c>
      <c r="AB2381" s="391" t="str">
        <f>IFERROR(VLOOKUP(AD2373,Marks,77,0),"")</f>
        <v/>
      </c>
      <c r="AC2381" s="391" t="str">
        <f>IFERROR(VLOOKUP(AD2373,Marks,78,0),"")</f>
        <v/>
      </c>
      <c r="AD2381" s="117" t="str">
        <f>IFERROR(VLOOKUP(AD2373,Marks,79,0),"")</f>
        <v/>
      </c>
      <c r="AE2381" s="119" t="str">
        <f>IFERROR(VLOOKUP(AD2373,Marks,80,0),"")</f>
        <v/>
      </c>
      <c r="AF2381" s="323" t="str">
        <f>IFERROR(VLOOKUP(AD2373,Marks,86,0),"")</f>
        <v/>
      </c>
    </row>
    <row r="2382" spans="1:32" ht="25.5" customHeight="1">
      <c r="A2382" s="166" t="str">
        <f>IF(N2373="","",A2381+1)</f>
        <v/>
      </c>
      <c r="B2382" s="392" t="s">
        <v>215</v>
      </c>
      <c r="C2382" s="120" t="str">
        <f>IF(AND(C2378="",C2379="",C2380="",C2381=""),"",IF(OR(C2370=1,C2370=2),SUM(C2378:C2380),SUM(C2378:C2381)))</f>
        <v/>
      </c>
      <c r="D2382" s="120" t="str">
        <f>IF(AND(D2378="",D2379="",D2380="",D2381=""),"",IF(OR(C2370=1,C2370=2),SUM(D2378:D2380),SUM(D2378:D2381)))</f>
        <v/>
      </c>
      <c r="E2382" s="120" t="str">
        <f>IF(AND(E2378="",E2379="",E2380="",E2381=""),"",IF(OR(C2370=1,C2370=2),SUM(E2378:E2380),SUM(E2378:E2381)))</f>
        <v/>
      </c>
      <c r="F2382" s="120" t="str">
        <f>IF(AND(F2378="",F2379="",F2380="",F2381=""),"",IF(OR(C2370=1,C2370=2),SUM(F2378:F2380),SUM(F2378:F2381)))</f>
        <v/>
      </c>
      <c r="G2382" s="120" t="str">
        <f>IF(AND(G2378="",G2379="",G2380="",G2381=""),"",IF(OR(C2370=1,C2370=2),SUM(G2378:G2380),SUM(G2378:G2381)))</f>
        <v/>
      </c>
      <c r="H2382" s="120" t="str">
        <f>IF(AND(H2378="",H2379="",H2380="",H2381=""),"",IF(OR(C2370=1,C2370=2),SUM(H2378:H2380),SUM(H2378:H2381)))</f>
        <v/>
      </c>
      <c r="I2382" s="120" t="str">
        <f>IF(AND(I2378="",I2379="",I2380="",I2381=""),"",IF(OR(C2370=1,C2370=2),SUM(I2378:I2380),SUM(I2378:I2381)))</f>
        <v/>
      </c>
      <c r="J2382" s="120">
        <f>IF(AND(J2378="",J2379="",J2380="",J2381=""),"",IF(OR(C2370=1,C2370=2),SUM(J2378:J2380),SUM(J2378:J2381)))</f>
        <v>0</v>
      </c>
      <c r="K2382" s="120" t="str">
        <f>IF(AND(K2378="",K2379="",K2380="",K2381=""),"",IF(OR(C2370=1,C2370=2),SUM(K2378:K2380),SUM(K2378:K2381)))</f>
        <v/>
      </c>
      <c r="L2382" s="120" t="str">
        <f>IF(AND(L2378="",L2379="",L2380="",L2381=""),"",IF(OR(C2370=1,C2370=2),SUM(L2378:L2380),SUM(L2378:L2381)))</f>
        <v/>
      </c>
      <c r="M2382" s="120" t="str">
        <f>IF(AND(M2378="",M2379="",M2380="",M2381=""),"",IF(OR(C2370=1,C2370=2),SUM(M2378:M2380),SUM(M2378:M2381)))</f>
        <v/>
      </c>
      <c r="N2382" s="120" t="str">
        <f>IF(AND(N2378="",N2379="",N2380="",N2381=""),"",IF(OR(C2370=1,C2370=2),SUM(N2378:N2380),SUM(N2378:N2381)))</f>
        <v/>
      </c>
      <c r="O2382" s="120" t="str">
        <f>IF(AND(O2378="",O2379="",O2380="",O2381=""),"",IF(OR(C2370=1,C2370=2),SUM(O2378:O2380),SUM(O2378:O2381)))</f>
        <v/>
      </c>
      <c r="P2382" s="326" t="str">
        <f>IF(OR(N2373="",E2371="",O2382=""),"",IF(O2382&gt;=81%*P2377,"A",IF(O2382&gt;=61%*P2377,"B",IF(O2382&gt;=41%*P2377,"C",IF(O2382&gt;=21%*P2377,"D","E")))))</f>
        <v/>
      </c>
      <c r="Q2382" s="770"/>
      <c r="R2382" s="392" t="s">
        <v>215</v>
      </c>
      <c r="S2382" s="120" t="str">
        <f>IF(AND(S2378="",S2379="",S2380="",S2381=""),"",IF(OR(S2370=1,S2370=2),SUM(S2378:S2380),SUM(S2378:S2381)))</f>
        <v/>
      </c>
      <c r="T2382" s="120" t="str">
        <f>IF(AND(T2378="",T2379="",T2380="",T2381=""),"",IF(OR(S2370=1,S2370=2),SUM(T2378:T2380),SUM(T2378:T2381)))</f>
        <v/>
      </c>
      <c r="U2382" s="120" t="str">
        <f>IF(AND(U2378="",U2379="",U2380="",U2381=""),"",IF(OR(S2370=1,S2370=2),SUM(U2378:U2380),SUM(U2378:U2381)))</f>
        <v/>
      </c>
      <c r="V2382" s="120" t="str">
        <f>IF(AND(V2378="",V2379="",V2380="",V2381=""),"",IF(OR(S2370=1,S2370=2),SUM(V2378:V2380),SUM(V2378:V2381)))</f>
        <v/>
      </c>
      <c r="W2382" s="120" t="str">
        <f>IF(AND(W2378="",W2379="",W2380="",W2381=""),"",IF(OR(S2370=1,S2370=2),SUM(W2378:W2380),SUM(W2378:W2381)))</f>
        <v/>
      </c>
      <c r="X2382" s="120" t="str">
        <f>IF(AND(X2378="",X2379="",X2380="",X2381=""),"",IF(OR(S2370=1,S2370=2),SUM(X2378:X2380),SUM(X2378:X2381)))</f>
        <v/>
      </c>
      <c r="Y2382" s="120" t="str">
        <f>IF(AND(Y2378="",Y2379="",Y2380="",Y2381=""),"",IF(OR(S2370=1,S2370=2),SUM(Y2378:Y2380),SUM(Y2378:Y2381)))</f>
        <v/>
      </c>
      <c r="Z2382" s="120">
        <f>IF(AND(Z2378="",Z2379="",Z2380="",Z2381=""),"",IF(OR(S2370=1,S2370=2),SUM(Z2378:Z2380),SUM(Z2378:Z2381)))</f>
        <v>0</v>
      </c>
      <c r="AA2382" s="120" t="str">
        <f>IF(AND(AA2378="",AA2379="",AA2380="",AA2381=""),"",IF(OR(S2370=1,S2370=2),SUM(AA2378:AA2380),SUM(AA2378:AA2381)))</f>
        <v/>
      </c>
      <c r="AB2382" s="120" t="str">
        <f>IF(AND(AB2378="",AB2379="",AB2380="",AB2381=""),"",IF(OR(S2370=1,S2370=2),SUM(AB2378:AB2380),SUM(AB2378:AB2381)))</f>
        <v/>
      </c>
      <c r="AC2382" s="120" t="str">
        <f>IF(AND(AC2378="",AC2379="",AC2380="",AC2381=""),"",IF(OR(S2370=1,S2370=2),SUM(AC2378:AC2380),SUM(AC2378:AC2381)))</f>
        <v/>
      </c>
      <c r="AD2382" s="120" t="str">
        <f>IF(AND(AD2378="",AD2379="",AD2380="",AD2381=""),"",IF(OR(S2370=1,S2370=2),SUM(AD2378:AD2380),SUM(AD2378:AD2381)))</f>
        <v/>
      </c>
      <c r="AE2382" s="120" t="str">
        <f>IF(AND(AE2378="",AE2379="",AE2380="",AE2381=""),"",IF(OR(S2370=1,S2370=2),SUM(AE2378:AE2380),SUM(AE2378:AE2381)))</f>
        <v/>
      </c>
      <c r="AF2382" s="326" t="str">
        <f>IF(OR(AD2373="",U2371="",AE2382=""),"",IF(AE2382&gt;=81%*AF2377,"A",IF(AE2382&gt;=61%*AF2377,"B",IF(AE2382&gt;=41%*AF2377,"C",IF(AE2382&gt;=21%*AF2377,"D","E")))))</f>
        <v/>
      </c>
    </row>
    <row r="2383" spans="1:32" ht="9" customHeight="1">
      <c r="A2383" s="166" t="str">
        <f>IF(N2373="","",A2382+1)</f>
        <v/>
      </c>
      <c r="B2383" s="737"/>
      <c r="C2383" s="737"/>
      <c r="D2383" s="737"/>
      <c r="E2383" s="737"/>
      <c r="F2383" s="737"/>
      <c r="G2383" s="737"/>
      <c r="H2383" s="737"/>
      <c r="I2383" s="737"/>
      <c r="J2383" s="737"/>
      <c r="K2383" s="737"/>
      <c r="L2383" s="737"/>
      <c r="M2383" s="737"/>
      <c r="N2383" s="737"/>
      <c r="O2383" s="737"/>
      <c r="P2383" s="737"/>
      <c r="Q2383" s="770"/>
      <c r="R2383" s="737"/>
      <c r="S2383" s="737"/>
      <c r="T2383" s="737"/>
      <c r="U2383" s="737"/>
      <c r="V2383" s="737"/>
      <c r="W2383" s="737"/>
      <c r="X2383" s="737"/>
      <c r="Y2383" s="737"/>
      <c r="Z2383" s="737"/>
      <c r="AA2383" s="737"/>
      <c r="AB2383" s="737"/>
      <c r="AC2383" s="737"/>
      <c r="AD2383" s="737"/>
      <c r="AE2383" s="737"/>
      <c r="AF2383" s="737"/>
    </row>
    <row r="2384" spans="1:32" ht="22.5" customHeight="1">
      <c r="A2384" s="166" t="str">
        <f>IF(N2373="","",A2383+1)</f>
        <v/>
      </c>
      <c r="B2384" s="738" t="s">
        <v>213</v>
      </c>
      <c r="C2384" s="738"/>
      <c r="D2384" s="739" t="s">
        <v>229</v>
      </c>
      <c r="E2384" s="740"/>
      <c r="F2384" s="393" t="s">
        <v>186</v>
      </c>
      <c r="G2384" s="738" t="s">
        <v>213</v>
      </c>
      <c r="H2384" s="738"/>
      <c r="I2384" s="739" t="s">
        <v>229</v>
      </c>
      <c r="J2384" s="740"/>
      <c r="K2384" s="393" t="s">
        <v>186</v>
      </c>
      <c r="L2384" s="738" t="s">
        <v>213</v>
      </c>
      <c r="M2384" s="738"/>
      <c r="N2384" s="739" t="s">
        <v>229</v>
      </c>
      <c r="O2384" s="740"/>
      <c r="P2384" s="393" t="s">
        <v>186</v>
      </c>
      <c r="Q2384" s="770"/>
      <c r="R2384" s="738" t="s">
        <v>213</v>
      </c>
      <c r="S2384" s="738"/>
      <c r="T2384" s="739" t="s">
        <v>229</v>
      </c>
      <c r="U2384" s="740"/>
      <c r="V2384" s="393" t="s">
        <v>186</v>
      </c>
      <c r="W2384" s="738" t="s">
        <v>213</v>
      </c>
      <c r="X2384" s="738"/>
      <c r="Y2384" s="739" t="s">
        <v>229</v>
      </c>
      <c r="Z2384" s="740"/>
      <c r="AA2384" s="393" t="s">
        <v>186</v>
      </c>
      <c r="AB2384" s="738" t="s">
        <v>213</v>
      </c>
      <c r="AC2384" s="738"/>
      <c r="AD2384" s="739" t="s">
        <v>229</v>
      </c>
      <c r="AE2384" s="740"/>
      <c r="AF2384" s="393" t="s">
        <v>186</v>
      </c>
    </row>
    <row r="2385" spans="1:32" ht="21.75" customHeight="1">
      <c r="A2385" s="166" t="str">
        <f>IF(N2373="","",A2384+1)</f>
        <v/>
      </c>
      <c r="B2385" s="741" t="s">
        <v>221</v>
      </c>
      <c r="C2385" s="742"/>
      <c r="D2385" s="742"/>
      <c r="E2385" s="119" t="str">
        <f>IFERROR(VLOOKUP(N2373,Marks,90,0),"")</f>
        <v/>
      </c>
      <c r="F2385" s="130" t="str">
        <f>IFERROR(VLOOKUP(N2373,Marks,94,0),"")</f>
        <v/>
      </c>
      <c r="G2385" s="741" t="s">
        <v>192</v>
      </c>
      <c r="H2385" s="742"/>
      <c r="I2385" s="742"/>
      <c r="J2385" s="119" t="str">
        <f>IFERROR(VLOOKUP(N2373,Marks,98,0),"")</f>
        <v/>
      </c>
      <c r="K2385" s="130" t="str">
        <f>IFERROR(VLOOKUP(N2373,Marks,102,0),"")</f>
        <v/>
      </c>
      <c r="L2385" s="743" t="s">
        <v>193</v>
      </c>
      <c r="M2385" s="744"/>
      <c r="N2385" s="744"/>
      <c r="O2385" s="119" t="str">
        <f>IFERROR(VLOOKUP(N2373,Marks,106,0),"")</f>
        <v/>
      </c>
      <c r="P2385" s="130" t="str">
        <f>IFERROR(VLOOKUP(N2373,Marks,110,0),"")</f>
        <v/>
      </c>
      <c r="Q2385" s="770"/>
      <c r="R2385" s="740" t="s">
        <v>221</v>
      </c>
      <c r="S2385" s="740"/>
      <c r="T2385" s="740"/>
      <c r="U2385" s="119" t="str">
        <f>IFERROR(VLOOKUP(AD2373,Marks,90,0),"")</f>
        <v/>
      </c>
      <c r="V2385" s="130" t="str">
        <f>IFERROR(VLOOKUP(AD2373,Marks,94,0),"")</f>
        <v/>
      </c>
      <c r="W2385" s="740" t="s">
        <v>192</v>
      </c>
      <c r="X2385" s="740"/>
      <c r="Y2385" s="740"/>
      <c r="Z2385" s="119" t="str">
        <f>IFERROR(VLOOKUP(AD2373,Marks,98,0),"")</f>
        <v/>
      </c>
      <c r="AA2385" s="130" t="str">
        <f>IFERROR(VLOOKUP(AD2373,Marks,102,0),"")</f>
        <v/>
      </c>
      <c r="AB2385" s="745" t="s">
        <v>193</v>
      </c>
      <c r="AC2385" s="745"/>
      <c r="AD2385" s="745"/>
      <c r="AE2385" s="119" t="str">
        <f>IFERROR(VLOOKUP(AD2373,Marks,106,0),"")</f>
        <v/>
      </c>
      <c r="AF2385" s="130" t="str">
        <f>IFERROR(VLOOKUP(AD2373,Marks,110,0),"")</f>
        <v/>
      </c>
    </row>
    <row r="2386" spans="1:32" ht="21" customHeight="1">
      <c r="A2386" s="166" t="str">
        <f>IF(N2373="","",A2385+1)</f>
        <v/>
      </c>
      <c r="B2386" s="732" t="s">
        <v>216</v>
      </c>
      <c r="C2386" s="732"/>
      <c r="D2386" s="732"/>
      <c r="E2386" s="746" t="str">
        <f>IFERROR(VLOOKUP(N2373,Marks,116,0),"")</f>
        <v/>
      </c>
      <c r="F2386" s="746"/>
      <c r="G2386" s="746"/>
      <c r="H2386" s="746"/>
      <c r="I2386" s="732" t="s">
        <v>217</v>
      </c>
      <c r="J2386" s="732"/>
      <c r="K2386" s="732"/>
      <c r="L2386" s="732"/>
      <c r="M2386" s="747" t="str">
        <f>IFERROR(VLOOKUP(N2373,Marks,117,0),"")</f>
        <v/>
      </c>
      <c r="N2386" s="747"/>
      <c r="O2386" s="747"/>
      <c r="P2386" s="747"/>
      <c r="Q2386" s="770"/>
      <c r="R2386" s="732" t="s">
        <v>216</v>
      </c>
      <c r="S2386" s="732"/>
      <c r="T2386" s="732"/>
      <c r="U2386" s="746" t="str">
        <f>IFERROR(VLOOKUP(AD2373,Marks,116,0),"")</f>
        <v/>
      </c>
      <c r="V2386" s="746"/>
      <c r="W2386" s="746"/>
      <c r="X2386" s="746"/>
      <c r="Y2386" s="732" t="s">
        <v>217</v>
      </c>
      <c r="Z2386" s="732"/>
      <c r="AA2386" s="732"/>
      <c r="AB2386" s="732"/>
      <c r="AC2386" s="747" t="str">
        <f>IFERROR(VLOOKUP(AD2373,Marks,117,0),"")</f>
        <v/>
      </c>
      <c r="AD2386" s="747"/>
      <c r="AE2386" s="747"/>
      <c r="AF2386" s="747"/>
    </row>
    <row r="2387" spans="1:32" ht="21" customHeight="1">
      <c r="A2387" s="166" t="str">
        <f>IF(N2373="","",A2386+1)</f>
        <v/>
      </c>
      <c r="B2387" s="732" t="s">
        <v>218</v>
      </c>
      <c r="C2387" s="732"/>
      <c r="D2387" s="732"/>
      <c r="E2387" s="774" t="str">
        <f>IFERROR(VLOOKUP(N2373,Marks,115,0),"")</f>
        <v/>
      </c>
      <c r="F2387" s="774"/>
      <c r="G2387" s="774"/>
      <c r="H2387" s="774"/>
      <c r="I2387" s="732" t="s">
        <v>219</v>
      </c>
      <c r="J2387" s="732"/>
      <c r="K2387" s="732"/>
      <c r="L2387" s="732"/>
      <c r="M2387" s="733" t="str">
        <f>IFERROR(VLOOKUP(N2373,Marks,112,0),"")</f>
        <v/>
      </c>
      <c r="N2387" s="733"/>
      <c r="O2387" s="733"/>
      <c r="P2387" s="733"/>
      <c r="Q2387" s="770"/>
      <c r="R2387" s="732" t="s">
        <v>218</v>
      </c>
      <c r="S2387" s="732"/>
      <c r="T2387" s="732"/>
      <c r="U2387" s="774" t="str">
        <f>IFERROR(VLOOKUP(AD2373,Marks,115,0),"")</f>
        <v/>
      </c>
      <c r="V2387" s="774"/>
      <c r="W2387" s="774"/>
      <c r="X2387" s="774"/>
      <c r="Y2387" s="732" t="s">
        <v>219</v>
      </c>
      <c r="Z2387" s="732"/>
      <c r="AA2387" s="732"/>
      <c r="AB2387" s="732"/>
      <c r="AC2387" s="733" t="str">
        <f>IFERROR(VLOOKUP(AD2373,Marks,112,0),"")</f>
        <v/>
      </c>
      <c r="AD2387" s="733"/>
      <c r="AE2387" s="733"/>
      <c r="AF2387" s="733"/>
    </row>
    <row r="2388" spans="1:32" ht="21" customHeight="1">
      <c r="A2388" s="166" t="str">
        <f>IF(N2373="","",A2387+1)</f>
        <v/>
      </c>
      <c r="B2388" s="732" t="s">
        <v>220</v>
      </c>
      <c r="C2388" s="732"/>
      <c r="D2388" s="732"/>
      <c r="E2388" s="324" t="str">
        <f>IFERROR(VLOOKUP(N2373,Marks,113,0),"")</f>
        <v/>
      </c>
      <c r="F2388" s="325" t="s">
        <v>341</v>
      </c>
      <c r="G2388" s="734" t="str">
        <f>IF(OR(N2373="",E2371="",O2382=""),"",IF(O2382&gt;=81%*P2377,"A",IF(O2382&gt;=61%*P2377,"B",IF(O2382&gt;=41%*P2377,"C",IF(O2382&gt;=21%*P2377,"D","E")))))</f>
        <v/>
      </c>
      <c r="H2388" s="734"/>
      <c r="I2388" s="732" t="s">
        <v>222</v>
      </c>
      <c r="J2388" s="732"/>
      <c r="K2388" s="732"/>
      <c r="L2388" s="732"/>
      <c r="M2388" s="769" t="str">
        <f>IFERROR(VLOOKUP(N2373,Marks,114,0),"")</f>
        <v/>
      </c>
      <c r="N2388" s="769"/>
      <c r="O2388" s="769"/>
      <c r="P2388" s="769"/>
      <c r="Q2388" s="770"/>
      <c r="R2388" s="732" t="s">
        <v>220</v>
      </c>
      <c r="S2388" s="732"/>
      <c r="T2388" s="732"/>
      <c r="U2388" s="324" t="str">
        <f>IFERROR(VLOOKUP(AD2373,Marks,113,0),"")</f>
        <v/>
      </c>
      <c r="V2388" s="325" t="s">
        <v>341</v>
      </c>
      <c r="W2388" s="734" t="str">
        <f>IF(OR(AD2373="",U2371="",AE2382=""),"",IF(AE2382&gt;=81%*AF2377,"A",IF(AE2382&gt;=61%*AF2377,"B",IF(AE2382&gt;=41%*AF2377,"C",IF(AE2382&gt;=21%*AF2377,"D","E")))))</f>
        <v/>
      </c>
      <c r="X2388" s="734"/>
      <c r="Y2388" s="732" t="s">
        <v>222</v>
      </c>
      <c r="Z2388" s="732"/>
      <c r="AA2388" s="732"/>
      <c r="AB2388" s="732"/>
      <c r="AC2388" s="769" t="str">
        <f>IFERROR(VLOOKUP(AD2373,Marks,114,0),"")</f>
        <v/>
      </c>
      <c r="AD2388" s="769"/>
      <c r="AE2388" s="769"/>
      <c r="AF2388" s="769"/>
    </row>
    <row r="2389" spans="1:32" ht="21" customHeight="1">
      <c r="A2389" s="166" t="str">
        <f>IF(N2373="","",A2388+1)</f>
        <v/>
      </c>
      <c r="B2389" s="768" t="s">
        <v>228</v>
      </c>
      <c r="C2389" s="768"/>
      <c r="D2389" s="768"/>
      <c r="E2389" s="735">
        <f>'Master sheet'!$C$10</f>
        <v>44697</v>
      </c>
      <c r="F2389" s="735"/>
      <c r="G2389" s="735"/>
      <c r="H2389" s="318"/>
      <c r="I2389" s="121"/>
      <c r="J2389" s="121"/>
      <c r="K2389" s="76"/>
      <c r="L2389" s="121"/>
      <c r="M2389" s="121"/>
      <c r="N2389" s="121"/>
      <c r="O2389" s="121"/>
      <c r="P2389" s="121"/>
      <c r="Q2389" s="770"/>
      <c r="R2389" s="768" t="s">
        <v>228</v>
      </c>
      <c r="S2389" s="768"/>
      <c r="T2389" s="768"/>
      <c r="U2389" s="735">
        <f>'Master sheet'!$C$10</f>
        <v>44697</v>
      </c>
      <c r="V2389" s="735"/>
      <c r="W2389" s="735"/>
      <c r="X2389" s="121"/>
      <c r="Y2389" s="121"/>
      <c r="Z2389" s="121"/>
      <c r="AA2389" s="76"/>
      <c r="AB2389" s="121"/>
      <c r="AC2389" s="121"/>
      <c r="AD2389" s="121"/>
      <c r="AE2389" s="121"/>
      <c r="AF2389" s="121"/>
    </row>
    <row r="2390" spans="1:32" ht="43.5" customHeight="1">
      <c r="A2390" s="166" t="str">
        <f>IF(N2373="","",A2389+1)</f>
        <v/>
      </c>
      <c r="B2390" s="755" t="str">
        <f>IF(AND(C2370=1),CONCATENATE("( ",UPPER('Master sheet'!$F$10)," )"),IF(AND(C2370=2),CONCATENATE("( ",UPPER('Master sheet'!$F$18)," )"),IF(AND(C2370=3),CONCATENATE("( ",UPPER('Master sheet'!$J$10)," )"),IF(AND(C2370=4),CONCATENATE("( ",UPPER('Master sheet'!$J$18)," )"),""))))</f>
        <v/>
      </c>
      <c r="C2390" s="755"/>
      <c r="D2390" s="755"/>
      <c r="E2390" s="755"/>
      <c r="F2390" s="756" t="str">
        <f>IF(AND(N2373=""),"",CONCATENATE("(",'Master sheet'!$C$14," )"))</f>
        <v/>
      </c>
      <c r="G2390" s="756"/>
      <c r="H2390" s="756"/>
      <c r="I2390" s="756"/>
      <c r="J2390" s="756"/>
      <c r="K2390" s="756" t="str">
        <f>IF(AND(N2373=""),"",CONCATENATE("(",'Master sheet'!$C$12," )"))</f>
        <v/>
      </c>
      <c r="L2390" s="756"/>
      <c r="M2390" s="756"/>
      <c r="N2390" s="756"/>
      <c r="O2390" s="756"/>
      <c r="P2390" s="756"/>
      <c r="Q2390" s="770"/>
      <c r="R2390" s="755" t="str">
        <f>IF(AND(S2370=1),CONCATENATE("( ",UPPER('Master sheet'!$F$10)," )"),IF(AND(S2370=2),CONCATENATE("( ",UPPER('Master sheet'!$F$18)," )"),IF(AND(S2370=3),CONCATENATE("( ",UPPER('Master sheet'!$J$10)," )"),IF(AND(S2370=4),CONCATENATE("( ",UPPER('Master sheet'!$J$18)," )"),""))))</f>
        <v/>
      </c>
      <c r="S2390" s="755"/>
      <c r="T2390" s="755"/>
      <c r="U2390" s="755"/>
      <c r="V2390" s="756" t="str">
        <f>IF(AND(AD2373=""),"",CONCATENATE("(",'Master sheet'!$C$14," )"))</f>
        <v/>
      </c>
      <c r="W2390" s="756"/>
      <c r="X2390" s="756"/>
      <c r="Y2390" s="756"/>
      <c r="Z2390" s="756"/>
      <c r="AA2390" s="756" t="str">
        <f>IF(AND(AD2373=""),"",CONCATENATE("(",'Master sheet'!$C$12," )"))</f>
        <v/>
      </c>
      <c r="AB2390" s="756"/>
      <c r="AC2390" s="756"/>
      <c r="AD2390" s="756"/>
      <c r="AE2390" s="756"/>
      <c r="AF2390" s="756"/>
    </row>
    <row r="2391" spans="1:32" ht="21.75" customHeight="1">
      <c r="A2391" s="166" t="str">
        <f>IF(N2373="","",A2390+1)</f>
        <v/>
      </c>
      <c r="B2391" s="757" t="s">
        <v>223</v>
      </c>
      <c r="C2391" s="757"/>
      <c r="D2391" s="757"/>
      <c r="E2391" s="757"/>
      <c r="F2391" s="758" t="s">
        <v>224</v>
      </c>
      <c r="G2391" s="758"/>
      <c r="H2391" s="758"/>
      <c r="I2391" s="758"/>
      <c r="J2391" s="758"/>
      <c r="K2391" s="757" t="s">
        <v>225</v>
      </c>
      <c r="L2391" s="757"/>
      <c r="M2391" s="757"/>
      <c r="N2391" s="757"/>
      <c r="O2391" s="757"/>
      <c r="P2391" s="757"/>
      <c r="Q2391" s="770"/>
      <c r="R2391" s="757" t="s">
        <v>223</v>
      </c>
      <c r="S2391" s="757"/>
      <c r="T2391" s="757"/>
      <c r="U2391" s="757"/>
      <c r="V2391" s="758" t="s">
        <v>224</v>
      </c>
      <c r="W2391" s="758"/>
      <c r="X2391" s="758"/>
      <c r="Y2391" s="758"/>
      <c r="Z2391" s="758"/>
      <c r="AA2391" s="757" t="s">
        <v>225</v>
      </c>
      <c r="AB2391" s="757"/>
      <c r="AC2391" s="757"/>
      <c r="AD2391" s="757"/>
      <c r="AE2391" s="757"/>
      <c r="AF2391" s="757"/>
    </row>
    <row r="2393" spans="1:32" ht="21.9" customHeight="1">
      <c r="A2393" s="165" t="str">
        <f>IF(N2399="","",1)</f>
        <v/>
      </c>
      <c r="B2393" s="759" t="s">
        <v>203</v>
      </c>
      <c r="C2393" s="759"/>
      <c r="D2393" s="759"/>
      <c r="E2393" s="759"/>
      <c r="F2393" s="759"/>
      <c r="G2393" s="759"/>
      <c r="H2393" s="759"/>
      <c r="I2393" s="759"/>
      <c r="J2393" s="759"/>
      <c r="K2393" s="759"/>
      <c r="L2393" s="759"/>
      <c r="M2393" s="759"/>
      <c r="N2393" s="759"/>
      <c r="O2393" s="759"/>
      <c r="P2393" s="759"/>
      <c r="Q2393" s="770" t="s">
        <v>249</v>
      </c>
      <c r="R2393" s="759" t="s">
        <v>203</v>
      </c>
      <c r="S2393" s="759"/>
      <c r="T2393" s="759"/>
      <c r="U2393" s="759"/>
      <c r="V2393" s="759"/>
      <c r="W2393" s="759"/>
      <c r="X2393" s="759"/>
      <c r="Y2393" s="759"/>
      <c r="Z2393" s="759"/>
      <c r="AA2393" s="759"/>
      <c r="AB2393" s="759"/>
      <c r="AC2393" s="759"/>
      <c r="AD2393" s="759"/>
      <c r="AE2393" s="759"/>
      <c r="AF2393" s="759"/>
    </row>
    <row r="2394" spans="1:32" ht="21.9" customHeight="1">
      <c r="A2394" s="166" t="str">
        <f>IF(N2399="","",A2393+1)</f>
        <v/>
      </c>
      <c r="B2394" s="771" t="s">
        <v>204</v>
      </c>
      <c r="C2394" s="771"/>
      <c r="D2394" s="771"/>
      <c r="E2394" s="771"/>
      <c r="F2394" s="771"/>
      <c r="G2394" s="771"/>
      <c r="H2394" s="771"/>
      <c r="I2394" s="771"/>
      <c r="J2394" s="771"/>
      <c r="K2394" s="771"/>
      <c r="L2394" s="771"/>
      <c r="M2394" s="771"/>
      <c r="N2394" s="771"/>
      <c r="O2394" s="771"/>
      <c r="P2394" s="771"/>
      <c r="Q2394" s="770"/>
      <c r="R2394" s="771" t="s">
        <v>204</v>
      </c>
      <c r="S2394" s="771"/>
      <c r="T2394" s="771"/>
      <c r="U2394" s="771"/>
      <c r="V2394" s="771"/>
      <c r="W2394" s="771"/>
      <c r="X2394" s="771"/>
      <c r="Y2394" s="771"/>
      <c r="Z2394" s="771"/>
      <c r="AA2394" s="771"/>
      <c r="AB2394" s="771"/>
      <c r="AC2394" s="771"/>
      <c r="AD2394" s="771"/>
      <c r="AE2394" s="771"/>
      <c r="AF2394" s="771"/>
    </row>
    <row r="2395" spans="1:32" ht="21.9" customHeight="1">
      <c r="A2395" s="166" t="str">
        <f>IF(N2399="","",A2394+1)</f>
        <v/>
      </c>
      <c r="B2395" s="772" t="s">
        <v>168</v>
      </c>
      <c r="C2395" s="772"/>
      <c r="D2395" s="772"/>
      <c r="E2395" s="773" t="str">
        <f>IF(AND(N2399=""),"",'Result Sheet'!$F$2)</f>
        <v/>
      </c>
      <c r="F2395" s="773"/>
      <c r="G2395" s="773"/>
      <c r="H2395" s="773"/>
      <c r="I2395" s="773"/>
      <c r="J2395" s="773"/>
      <c r="K2395" s="773"/>
      <c r="L2395" s="773"/>
      <c r="M2395" s="773"/>
      <c r="N2395" s="773"/>
      <c r="O2395" s="773"/>
      <c r="P2395" s="773"/>
      <c r="Q2395" s="770"/>
      <c r="R2395" s="772" t="s">
        <v>168</v>
      </c>
      <c r="S2395" s="772"/>
      <c r="T2395" s="772"/>
      <c r="U2395" s="773" t="str">
        <f>IF(AND(AD2399=""),"",'Result Sheet'!$F$2)</f>
        <v/>
      </c>
      <c r="V2395" s="773"/>
      <c r="W2395" s="773"/>
      <c r="X2395" s="773"/>
      <c r="Y2395" s="773"/>
      <c r="Z2395" s="773"/>
      <c r="AA2395" s="773"/>
      <c r="AB2395" s="773"/>
      <c r="AC2395" s="773"/>
      <c r="AD2395" s="773"/>
      <c r="AE2395" s="773"/>
      <c r="AF2395" s="773"/>
    </row>
    <row r="2396" spans="1:32" ht="21.9" customHeight="1">
      <c r="A2396" s="166" t="str">
        <f>IF(N2399="","",A2395+1)</f>
        <v/>
      </c>
      <c r="B2396" s="164" t="s">
        <v>169</v>
      </c>
      <c r="C2396" s="748" t="str">
        <f>IFERROR(VLOOKUP(N2399,Marks,2,0),"")</f>
        <v/>
      </c>
      <c r="D2396" s="748"/>
      <c r="E2396" s="766" t="s">
        <v>212</v>
      </c>
      <c r="F2396" s="766"/>
      <c r="G2396" s="766"/>
      <c r="H2396" s="748" t="str">
        <f>IFERROR(VLOOKUP(N2399,Marks,3,0),"")</f>
        <v/>
      </c>
      <c r="I2396" s="748"/>
      <c r="J2396" s="749" t="s">
        <v>205</v>
      </c>
      <c r="K2396" s="749"/>
      <c r="L2396" s="749"/>
      <c r="M2396" s="749"/>
      <c r="N2396" s="750" t="str">
        <f>IF(AND(N2399=""),"",'Marks Entry 1st'!$I$2)</f>
        <v/>
      </c>
      <c r="O2396" s="750"/>
      <c r="P2396" s="750"/>
      <c r="Q2396" s="770"/>
      <c r="R2396" s="164" t="s">
        <v>169</v>
      </c>
      <c r="S2396" s="748" t="str">
        <f>IFERROR(VLOOKUP(AD2399,Marks,2,0),"")</f>
        <v/>
      </c>
      <c r="T2396" s="748"/>
      <c r="U2396" s="766" t="s">
        <v>212</v>
      </c>
      <c r="V2396" s="766"/>
      <c r="W2396" s="766"/>
      <c r="X2396" s="748" t="str">
        <f>IFERROR(VLOOKUP(AD2399,Marks,3,0),"")</f>
        <v/>
      </c>
      <c r="Y2396" s="748"/>
      <c r="Z2396" s="749" t="s">
        <v>205</v>
      </c>
      <c r="AA2396" s="749"/>
      <c r="AB2396" s="749"/>
      <c r="AC2396" s="749"/>
      <c r="AD2396" s="750" t="str">
        <f>IF(AND(AD2399=""),"",'Marks Entry 1st'!$I$2)</f>
        <v/>
      </c>
      <c r="AE2396" s="750"/>
      <c r="AF2396" s="750"/>
    </row>
    <row r="2397" spans="1:32" ht="21.9" customHeight="1">
      <c r="A2397" s="166" t="str">
        <f>IF(N2399="","",A2396+1)</f>
        <v/>
      </c>
      <c r="B2397" s="751" t="s">
        <v>206</v>
      </c>
      <c r="C2397" s="751"/>
      <c r="D2397" s="751"/>
      <c r="E2397" s="752" t="str">
        <f>IFERROR(VLOOKUP(N2399,Marks,6,0),"")</f>
        <v/>
      </c>
      <c r="F2397" s="752"/>
      <c r="G2397" s="752"/>
      <c r="H2397" s="752"/>
      <c r="I2397" s="752"/>
      <c r="J2397" s="753" t="s">
        <v>209</v>
      </c>
      <c r="K2397" s="753"/>
      <c r="L2397" s="753"/>
      <c r="M2397" s="753"/>
      <c r="N2397" s="754" t="str">
        <f>IFERROR(VLOOKUP(N2399,Marks,5,0),"")</f>
        <v/>
      </c>
      <c r="O2397" s="754"/>
      <c r="P2397" s="754"/>
      <c r="Q2397" s="770"/>
      <c r="R2397" s="751" t="s">
        <v>206</v>
      </c>
      <c r="S2397" s="751"/>
      <c r="T2397" s="751"/>
      <c r="U2397" s="752" t="str">
        <f>IFERROR(VLOOKUP(AD2399,Marks,6,0),"")</f>
        <v/>
      </c>
      <c r="V2397" s="752"/>
      <c r="W2397" s="752"/>
      <c r="X2397" s="752"/>
      <c r="Y2397" s="752"/>
      <c r="Z2397" s="753" t="s">
        <v>209</v>
      </c>
      <c r="AA2397" s="753"/>
      <c r="AB2397" s="753"/>
      <c r="AC2397" s="753"/>
      <c r="AD2397" s="754" t="str">
        <f>IFERROR(VLOOKUP(AD2399,Marks,5,0),"")</f>
        <v/>
      </c>
      <c r="AE2397" s="754"/>
      <c r="AF2397" s="754"/>
    </row>
    <row r="2398" spans="1:32" ht="21.9" customHeight="1">
      <c r="A2398" s="166" t="str">
        <f>IF(N2399="","",A2397+1)</f>
        <v/>
      </c>
      <c r="B2398" s="751" t="s">
        <v>207</v>
      </c>
      <c r="C2398" s="751"/>
      <c r="D2398" s="751"/>
      <c r="E2398" s="752" t="str">
        <f>IFERROR(VLOOKUP(N2399,Marks,7,0),"")</f>
        <v/>
      </c>
      <c r="F2398" s="752"/>
      <c r="G2398" s="752"/>
      <c r="H2398" s="752"/>
      <c r="I2398" s="752"/>
      <c r="J2398" s="753" t="s">
        <v>210</v>
      </c>
      <c r="K2398" s="753"/>
      <c r="L2398" s="753"/>
      <c r="M2398" s="753"/>
      <c r="N2398" s="767" t="str">
        <f>IFERROR(VLOOKUP(N2399,Marks,4,0),"")</f>
        <v/>
      </c>
      <c r="O2398" s="767"/>
      <c r="P2398" s="767"/>
      <c r="Q2398" s="770"/>
      <c r="R2398" s="751" t="s">
        <v>207</v>
      </c>
      <c r="S2398" s="751"/>
      <c r="T2398" s="751"/>
      <c r="U2398" s="752" t="str">
        <f>IFERROR(VLOOKUP(AD2399,Marks,7,0),"")</f>
        <v/>
      </c>
      <c r="V2398" s="752"/>
      <c r="W2398" s="752"/>
      <c r="X2398" s="752"/>
      <c r="Y2398" s="752"/>
      <c r="Z2398" s="753" t="s">
        <v>210</v>
      </c>
      <c r="AA2398" s="753"/>
      <c r="AB2398" s="753"/>
      <c r="AC2398" s="753"/>
      <c r="AD2398" s="767" t="str">
        <f>IFERROR(VLOOKUP(AD2399,Marks,4,0),"")</f>
        <v/>
      </c>
      <c r="AE2398" s="767"/>
      <c r="AF2398" s="767"/>
    </row>
    <row r="2399" spans="1:32" ht="21.9" customHeight="1">
      <c r="A2399" s="166" t="str">
        <f>IF(N2399="","",A2398+1)</f>
        <v/>
      </c>
      <c r="B2399" s="751" t="s">
        <v>208</v>
      </c>
      <c r="C2399" s="751"/>
      <c r="D2399" s="751"/>
      <c r="E2399" s="752" t="str">
        <f>IFERROR(VLOOKUP(N2399,Marks,8,0),"")</f>
        <v/>
      </c>
      <c r="F2399" s="752"/>
      <c r="G2399" s="752"/>
      <c r="H2399" s="752"/>
      <c r="I2399" s="752"/>
      <c r="J2399" s="753" t="s">
        <v>211</v>
      </c>
      <c r="K2399" s="753"/>
      <c r="L2399" s="753"/>
      <c r="M2399" s="753"/>
      <c r="N2399" s="760" t="str">
        <f>IF(AD2373="","",IF(AND(AD2373+1&gt;$AN$6),"",AD2373+1))</f>
        <v/>
      </c>
      <c r="O2399" s="760"/>
      <c r="P2399" s="760"/>
      <c r="Q2399" s="770"/>
      <c r="R2399" s="751" t="s">
        <v>208</v>
      </c>
      <c r="S2399" s="751"/>
      <c r="T2399" s="751"/>
      <c r="U2399" s="752" t="str">
        <f>IFERROR(VLOOKUP(AD2399,Marks,8,0),"")</f>
        <v/>
      </c>
      <c r="V2399" s="752"/>
      <c r="W2399" s="752"/>
      <c r="X2399" s="752"/>
      <c r="Y2399" s="752"/>
      <c r="Z2399" s="753" t="s">
        <v>211</v>
      </c>
      <c r="AA2399" s="753"/>
      <c r="AB2399" s="753"/>
      <c r="AC2399" s="753"/>
      <c r="AD2399" s="761" t="str">
        <f>IF(N2399="","",IF(AND(N2399+1&gt;$AN$6),"",N2399+1))</f>
        <v/>
      </c>
      <c r="AE2399" s="761"/>
      <c r="AF2399" s="761"/>
    </row>
    <row r="2400" spans="1:32" ht="9" customHeight="1">
      <c r="A2400" s="166" t="str">
        <f>IF(N2399="","",A2399+1)</f>
        <v/>
      </c>
      <c r="B2400" s="123"/>
      <c r="C2400" s="123"/>
      <c r="D2400" s="123"/>
      <c r="E2400" s="124"/>
      <c r="F2400" s="124"/>
      <c r="G2400" s="124"/>
      <c r="H2400" s="123"/>
      <c r="I2400" s="123"/>
      <c r="J2400" s="125"/>
      <c r="K2400" s="125"/>
      <c r="L2400" s="125"/>
      <c r="M2400" s="76"/>
      <c r="N2400" s="76"/>
      <c r="O2400" s="76"/>
      <c r="P2400" s="76"/>
      <c r="Q2400" s="770"/>
      <c r="R2400" s="123"/>
      <c r="S2400" s="123"/>
      <c r="T2400" s="123"/>
      <c r="U2400" s="124"/>
      <c r="V2400" s="124"/>
      <c r="W2400" s="124"/>
      <c r="X2400" s="123"/>
      <c r="Y2400" s="123"/>
      <c r="Z2400" s="125"/>
      <c r="AA2400" s="125"/>
      <c r="AB2400" s="125"/>
      <c r="AC2400" s="76"/>
      <c r="AD2400" s="76"/>
      <c r="AE2400" s="76"/>
      <c r="AF2400" s="76"/>
    </row>
    <row r="2401" spans="1:32" ht="21" customHeight="1">
      <c r="A2401" s="166" t="str">
        <f>IF(N2399="","",A2400+1)</f>
        <v/>
      </c>
      <c r="B2401" s="762" t="s">
        <v>213</v>
      </c>
      <c r="C2401" s="610" t="s">
        <v>214</v>
      </c>
      <c r="D2401" s="610"/>
      <c r="E2401" s="610"/>
      <c r="F2401" s="763" t="s">
        <v>13</v>
      </c>
      <c r="G2401" s="764"/>
      <c r="H2401" s="764"/>
      <c r="I2401" s="765"/>
      <c r="J2401" s="613" t="s">
        <v>184</v>
      </c>
      <c r="K2401" s="614" t="s">
        <v>167</v>
      </c>
      <c r="L2401" s="615"/>
      <c r="M2401" s="615"/>
      <c r="N2401" s="616"/>
      <c r="O2401" s="580" t="s">
        <v>185</v>
      </c>
      <c r="P2401" s="581" t="s">
        <v>186</v>
      </c>
      <c r="Q2401" s="770"/>
      <c r="R2401" s="762" t="s">
        <v>213</v>
      </c>
      <c r="S2401" s="610" t="s">
        <v>214</v>
      </c>
      <c r="T2401" s="610"/>
      <c r="U2401" s="610"/>
      <c r="V2401" s="763" t="s">
        <v>13</v>
      </c>
      <c r="W2401" s="764"/>
      <c r="X2401" s="764"/>
      <c r="Y2401" s="765"/>
      <c r="Z2401" s="613" t="s">
        <v>184</v>
      </c>
      <c r="AA2401" s="614" t="s">
        <v>167</v>
      </c>
      <c r="AB2401" s="615"/>
      <c r="AC2401" s="615"/>
      <c r="AD2401" s="616"/>
      <c r="AE2401" s="580" t="s">
        <v>185</v>
      </c>
      <c r="AF2401" s="581" t="s">
        <v>186</v>
      </c>
    </row>
    <row r="2402" spans="1:32" ht="90.75" customHeight="1">
      <c r="A2402" s="166" t="str">
        <f>IF(N2399="","",A2401+1)</f>
        <v/>
      </c>
      <c r="B2402" s="762"/>
      <c r="C2402" s="171" t="s">
        <v>11</v>
      </c>
      <c r="D2402" s="171" t="s">
        <v>180</v>
      </c>
      <c r="E2402" s="171" t="s">
        <v>108</v>
      </c>
      <c r="F2402" s="171" t="s">
        <v>182</v>
      </c>
      <c r="G2402" s="171" t="s">
        <v>183</v>
      </c>
      <c r="H2402" s="305" t="s">
        <v>10</v>
      </c>
      <c r="I2402" s="171" t="s">
        <v>108</v>
      </c>
      <c r="J2402" s="613"/>
      <c r="K2402" s="172" t="s">
        <v>182</v>
      </c>
      <c r="L2402" s="172" t="s">
        <v>183</v>
      </c>
      <c r="M2402" s="173" t="s">
        <v>10</v>
      </c>
      <c r="N2402" s="171" t="s">
        <v>108</v>
      </c>
      <c r="O2402" s="580"/>
      <c r="P2402" s="736"/>
      <c r="Q2402" s="770"/>
      <c r="R2402" s="762"/>
      <c r="S2402" s="171" t="s">
        <v>11</v>
      </c>
      <c r="T2402" s="171" t="s">
        <v>180</v>
      </c>
      <c r="U2402" s="171" t="s">
        <v>108</v>
      </c>
      <c r="V2402" s="171" t="s">
        <v>182</v>
      </c>
      <c r="W2402" s="171" t="s">
        <v>183</v>
      </c>
      <c r="X2402" s="305" t="s">
        <v>10</v>
      </c>
      <c r="Y2402" s="171" t="s">
        <v>108</v>
      </c>
      <c r="Z2402" s="613"/>
      <c r="AA2402" s="172" t="s">
        <v>182</v>
      </c>
      <c r="AB2402" s="172" t="s">
        <v>183</v>
      </c>
      <c r="AC2402" s="173" t="s">
        <v>10</v>
      </c>
      <c r="AD2402" s="171" t="s">
        <v>108</v>
      </c>
      <c r="AE2402" s="580"/>
      <c r="AF2402" s="736">
        <v>0</v>
      </c>
    </row>
    <row r="2403" spans="1:32" ht="18.75" customHeight="1">
      <c r="A2403" s="166" t="str">
        <f>IF(N2399="","",A2402+1)</f>
        <v/>
      </c>
      <c r="B2403" s="762"/>
      <c r="C2403" s="390">
        <v>20</v>
      </c>
      <c r="D2403" s="390">
        <v>20</v>
      </c>
      <c r="E2403" s="116">
        <v>40</v>
      </c>
      <c r="F2403" s="390">
        <v>30</v>
      </c>
      <c r="G2403" s="390">
        <v>18</v>
      </c>
      <c r="H2403" s="390">
        <v>12</v>
      </c>
      <c r="I2403" s="116">
        <v>60</v>
      </c>
      <c r="J2403" s="118">
        <v>100</v>
      </c>
      <c r="K2403" s="390">
        <v>50</v>
      </c>
      <c r="L2403" s="390">
        <v>30</v>
      </c>
      <c r="M2403" s="390">
        <v>20</v>
      </c>
      <c r="N2403" s="116">
        <v>100</v>
      </c>
      <c r="O2403" s="118">
        <v>200</v>
      </c>
      <c r="P2403" s="775" t="str">
        <f>IF(AND(N2399="",C2396="",E2397="",N2397=""),"",IF(OR(C2396=1,C2396=2),600,800))</f>
        <v/>
      </c>
      <c r="Q2403" s="770"/>
      <c r="R2403" s="762"/>
      <c r="S2403" s="390">
        <v>20</v>
      </c>
      <c r="T2403" s="390">
        <v>20</v>
      </c>
      <c r="U2403" s="116">
        <v>40</v>
      </c>
      <c r="V2403" s="390">
        <v>30</v>
      </c>
      <c r="W2403" s="390">
        <v>18</v>
      </c>
      <c r="X2403" s="390">
        <v>12</v>
      </c>
      <c r="Y2403" s="116">
        <v>60</v>
      </c>
      <c r="Z2403" s="118">
        <v>100</v>
      </c>
      <c r="AA2403" s="390">
        <v>50</v>
      </c>
      <c r="AB2403" s="390">
        <v>30</v>
      </c>
      <c r="AC2403" s="390">
        <v>20</v>
      </c>
      <c r="AD2403" s="116">
        <v>100</v>
      </c>
      <c r="AE2403" s="118">
        <v>200</v>
      </c>
      <c r="AF2403" s="775" t="str">
        <f>IF(AND(AD2399="",S2396="",U2397="",AD2397=""),"",IF(OR(S2396=1,S2396=2),600,800))</f>
        <v/>
      </c>
    </row>
    <row r="2404" spans="1:32" ht="21" customHeight="1">
      <c r="A2404" s="166" t="str">
        <f>IF(N2399="","",A2403+1)</f>
        <v/>
      </c>
      <c r="B2404" s="122" t="str">
        <f>'Result Sheet'!$L$4</f>
        <v xml:space="preserve">हिन्दी </v>
      </c>
      <c r="C2404" s="391" t="str">
        <f>IFERROR(VLOOKUP(N2399,Marks,11,0),"")</f>
        <v/>
      </c>
      <c r="D2404" s="391" t="str">
        <f>IFERROR(VLOOKUP(N2399,Marks,12,0),"")</f>
        <v/>
      </c>
      <c r="E2404" s="117" t="str">
        <f>IFERROR(VLOOKUP(N2399,Marks,13,0),"")</f>
        <v/>
      </c>
      <c r="F2404" s="391" t="str">
        <f>IFERROR(VLOOKUP(N2399,Marks,14,0),"")</f>
        <v/>
      </c>
      <c r="G2404" s="391" t="str">
        <f>IFERROR(VLOOKUP(N2399,Marks,15,0),"")</f>
        <v/>
      </c>
      <c r="H2404" s="391" t="str">
        <f>IFERROR(VLOOKUP(N2399,Marks,16,0),"")</f>
        <v/>
      </c>
      <c r="I2404" s="117" t="str">
        <f>IFERROR(VLOOKUP(N2399,Marks,17,0),"")</f>
        <v/>
      </c>
      <c r="J2404" s="119">
        <f>IFERROR(VLOOKUP(N2399,Marks,18,0),"")</f>
        <v>0</v>
      </c>
      <c r="K2404" s="391" t="str">
        <f>IFERROR(VLOOKUP(N2399,Marks,19,0),"")</f>
        <v/>
      </c>
      <c r="L2404" s="391" t="str">
        <f>IFERROR(VLOOKUP(N2399,Marks,20,0),"")</f>
        <v/>
      </c>
      <c r="M2404" s="391" t="str">
        <f>IFERROR(VLOOKUP(N2399,Marks,21,0),"")</f>
        <v/>
      </c>
      <c r="N2404" s="117" t="str">
        <f>IFERROR(VLOOKUP(N2399,Marks,22,0),"")</f>
        <v/>
      </c>
      <c r="O2404" s="119" t="str">
        <f>IFERROR(VLOOKUP(N2399,Marks,23,0),"")</f>
        <v/>
      </c>
      <c r="P2404" s="323" t="str">
        <f>IFERROR(VLOOKUP(N2399,Marks,29,0),"")</f>
        <v/>
      </c>
      <c r="Q2404" s="770"/>
      <c r="R2404" s="122" t="str">
        <f>'Result Sheet'!$L$4</f>
        <v xml:space="preserve">हिन्दी </v>
      </c>
      <c r="S2404" s="391" t="str">
        <f>IFERROR(VLOOKUP(AD2399,Marks,11,0),"")</f>
        <v/>
      </c>
      <c r="T2404" s="391" t="str">
        <f>IFERROR(VLOOKUP(AD2399,Marks,12,0),"")</f>
        <v/>
      </c>
      <c r="U2404" s="117" t="str">
        <f>IFERROR(VLOOKUP(AD2399,Marks,13,0),"")</f>
        <v/>
      </c>
      <c r="V2404" s="391" t="str">
        <f>IFERROR(VLOOKUP(AD2399,Marks,14,0),"")</f>
        <v/>
      </c>
      <c r="W2404" s="391" t="str">
        <f>IFERROR(VLOOKUP(AD2399,Marks,15,0),"")</f>
        <v/>
      </c>
      <c r="X2404" s="391" t="str">
        <f>IFERROR(VLOOKUP(AD2399,Marks,16,0),"")</f>
        <v/>
      </c>
      <c r="Y2404" s="117" t="str">
        <f>IFERROR(VLOOKUP(AD2399,Marks,17,0),"")</f>
        <v/>
      </c>
      <c r="Z2404" s="119">
        <f>IFERROR(VLOOKUP(AD2399,Marks,18,0),"")</f>
        <v>0</v>
      </c>
      <c r="AA2404" s="391" t="str">
        <f>IFERROR(VLOOKUP(AD2399,Marks,19,0),"")</f>
        <v/>
      </c>
      <c r="AB2404" s="391" t="str">
        <f>IFERROR(VLOOKUP(AD2399,Marks,20,0),"")</f>
        <v/>
      </c>
      <c r="AC2404" s="391" t="str">
        <f>IFERROR(VLOOKUP(AD2399,Marks,21,0),"")</f>
        <v/>
      </c>
      <c r="AD2404" s="117" t="str">
        <f>IFERROR(VLOOKUP(AD2399,Marks,22,0),"")</f>
        <v/>
      </c>
      <c r="AE2404" s="119" t="str">
        <f>IFERROR(VLOOKUP(AD2399,Marks,23,0),"")</f>
        <v/>
      </c>
      <c r="AF2404" s="323" t="str">
        <f>IFERROR(VLOOKUP(AD2399,Marks,29,0),"")</f>
        <v/>
      </c>
    </row>
    <row r="2405" spans="1:32" ht="21" customHeight="1">
      <c r="A2405" s="166" t="str">
        <f>IF(N2399="","",A2404+1)</f>
        <v/>
      </c>
      <c r="B2405" s="122" t="str">
        <f>'Result Sheet'!$AE$4</f>
        <v xml:space="preserve">अंग्रेजी </v>
      </c>
      <c r="C2405" s="391" t="str">
        <f>IFERROR(VLOOKUP(N2399,Marks,30,0),"")</f>
        <v/>
      </c>
      <c r="D2405" s="391" t="str">
        <f>IFERROR(VLOOKUP(N2399,Marks,31,0),"")</f>
        <v/>
      </c>
      <c r="E2405" s="117" t="str">
        <f>IFERROR(VLOOKUP(N2399,Marks,32,0),"")</f>
        <v/>
      </c>
      <c r="F2405" s="391" t="str">
        <f>IFERROR(VLOOKUP(N2399,Marks,33,0),"")</f>
        <v/>
      </c>
      <c r="G2405" s="391" t="str">
        <f>IFERROR(VLOOKUP(N2399,Marks,34,0),"")</f>
        <v/>
      </c>
      <c r="H2405" s="391" t="str">
        <f>IFERROR(VLOOKUP(N2399,Marks,35,0),"")</f>
        <v/>
      </c>
      <c r="I2405" s="117" t="str">
        <f>IFERROR(VLOOKUP(N2399,Marks,36,0),"")</f>
        <v/>
      </c>
      <c r="J2405" s="119">
        <f>IFERROR(VLOOKUP(N2399,Marks,37,0),"")</f>
        <v>0</v>
      </c>
      <c r="K2405" s="391" t="str">
        <f>IFERROR(VLOOKUP(N2399,Marks,38,0),"")</f>
        <v/>
      </c>
      <c r="L2405" s="391" t="str">
        <f>IFERROR(VLOOKUP(N2399,Marks,39,0),"")</f>
        <v/>
      </c>
      <c r="M2405" s="391" t="str">
        <f>IFERROR(VLOOKUP(N2399,Marks,40,0),"")</f>
        <v/>
      </c>
      <c r="N2405" s="117" t="str">
        <f>IFERROR(VLOOKUP(N2399,Marks,41,0),"")</f>
        <v/>
      </c>
      <c r="O2405" s="119" t="str">
        <f>IFERROR(VLOOKUP(N2399,Marks,42,0),"")</f>
        <v/>
      </c>
      <c r="P2405" s="323" t="str">
        <f>IFERROR(VLOOKUP(N2399,Marks,48,0),"")</f>
        <v/>
      </c>
      <c r="Q2405" s="770"/>
      <c r="R2405" s="122" t="str">
        <f>'Result Sheet'!$AE$4</f>
        <v xml:space="preserve">अंग्रेजी </v>
      </c>
      <c r="S2405" s="391" t="str">
        <f>IFERROR(VLOOKUP(AD2399,Marks,30,0),"")</f>
        <v/>
      </c>
      <c r="T2405" s="391" t="str">
        <f>IFERROR(VLOOKUP(AD2399,Marks,31,0),"")</f>
        <v/>
      </c>
      <c r="U2405" s="117" t="str">
        <f>IFERROR(VLOOKUP(AD2399,Marks,32,0),"")</f>
        <v/>
      </c>
      <c r="V2405" s="391" t="str">
        <f>IFERROR(VLOOKUP(AD2399,Marks,33,0),"")</f>
        <v/>
      </c>
      <c r="W2405" s="391" t="str">
        <f>IFERROR(VLOOKUP(AD2399,Marks,34,0),"")</f>
        <v/>
      </c>
      <c r="X2405" s="391" t="str">
        <f>IFERROR(VLOOKUP(AD2399,Marks,35,0),"")</f>
        <v/>
      </c>
      <c r="Y2405" s="117" t="str">
        <f>IFERROR(VLOOKUP(AD2399,Marks,36,0),"")</f>
        <v/>
      </c>
      <c r="Z2405" s="119">
        <f>IFERROR(VLOOKUP(AD2399,Marks,37,0),"")</f>
        <v>0</v>
      </c>
      <c r="AA2405" s="391" t="str">
        <f>IFERROR(VLOOKUP(AD2399,Marks,38,0),"")</f>
        <v/>
      </c>
      <c r="AB2405" s="391" t="str">
        <f>IFERROR(VLOOKUP(AD2399,Marks,39,0),"")</f>
        <v/>
      </c>
      <c r="AC2405" s="391" t="str">
        <f>IFERROR(VLOOKUP(AD2399,Marks,40,0),"")</f>
        <v/>
      </c>
      <c r="AD2405" s="117" t="str">
        <f>IFERROR(VLOOKUP(AD2399,Marks,41,0),"")</f>
        <v/>
      </c>
      <c r="AE2405" s="119" t="str">
        <f>IFERROR(VLOOKUP(AD2399,Marks,42,0),"")</f>
        <v/>
      </c>
      <c r="AF2405" s="323" t="str">
        <f>IFERROR(VLOOKUP(AD2399,Marks,48,0),"")</f>
        <v/>
      </c>
    </row>
    <row r="2406" spans="1:32" ht="21" customHeight="1">
      <c r="A2406" s="166" t="str">
        <f>IF(N2399="","",A2405+1)</f>
        <v/>
      </c>
      <c r="B2406" s="122" t="str">
        <f>'Result Sheet'!$AX$4</f>
        <v xml:space="preserve">गणित </v>
      </c>
      <c r="C2406" s="391" t="str">
        <f>IFERROR(VLOOKUP(N2399,Marks,49,0),"")</f>
        <v/>
      </c>
      <c r="D2406" s="391" t="str">
        <f>IFERROR(VLOOKUP(N2399,Marks,50,0),"")</f>
        <v/>
      </c>
      <c r="E2406" s="117" t="str">
        <f>IFERROR(VLOOKUP(N2399,Marks,51,0),"")</f>
        <v/>
      </c>
      <c r="F2406" s="391" t="str">
        <f>IFERROR(VLOOKUP(N2399,Marks,52,0),"")</f>
        <v/>
      </c>
      <c r="G2406" s="391" t="str">
        <f>IFERROR(VLOOKUP(N2399,Marks,53,0),"")</f>
        <v/>
      </c>
      <c r="H2406" s="391" t="str">
        <f>IFERROR(VLOOKUP(N2399,Marks,54,0),"")</f>
        <v/>
      </c>
      <c r="I2406" s="117" t="str">
        <f>IFERROR(VLOOKUP(N2399,Marks,55,0),"")</f>
        <v/>
      </c>
      <c r="J2406" s="119">
        <f>IFERROR(VLOOKUP(N2399,Marks,56,0),"")</f>
        <v>0</v>
      </c>
      <c r="K2406" s="391" t="str">
        <f>IFERROR(VLOOKUP(N2399,Marks,57,0),"")</f>
        <v/>
      </c>
      <c r="L2406" s="391" t="str">
        <f>IFERROR(VLOOKUP(N2399,Marks,58,0),"")</f>
        <v/>
      </c>
      <c r="M2406" s="391" t="str">
        <f>IFERROR(VLOOKUP(N2399,Marks,59,0),"")</f>
        <v/>
      </c>
      <c r="N2406" s="117" t="str">
        <f>IFERROR(VLOOKUP(N2399,Marks,60,0),"")</f>
        <v/>
      </c>
      <c r="O2406" s="119" t="str">
        <f>IFERROR(VLOOKUP(N2399,Marks,61,0),"")</f>
        <v/>
      </c>
      <c r="P2406" s="323" t="str">
        <f>IFERROR(VLOOKUP(N2399,Marks,67,0),"")</f>
        <v/>
      </c>
      <c r="Q2406" s="770"/>
      <c r="R2406" s="122" t="str">
        <f>'Result Sheet'!$AX$4</f>
        <v xml:space="preserve">गणित </v>
      </c>
      <c r="S2406" s="391" t="str">
        <f>IFERROR(VLOOKUP(AD2399,Marks,49,0),"")</f>
        <v/>
      </c>
      <c r="T2406" s="391" t="str">
        <f>IFERROR(VLOOKUP(AD2399,Marks,50,0),"")</f>
        <v/>
      </c>
      <c r="U2406" s="117" t="str">
        <f>IFERROR(VLOOKUP(AD2399,Marks,51,0),"")</f>
        <v/>
      </c>
      <c r="V2406" s="391" t="str">
        <f>IFERROR(VLOOKUP(AD2399,Marks,52,0),"")</f>
        <v/>
      </c>
      <c r="W2406" s="391" t="str">
        <f>IFERROR(VLOOKUP(AD2399,Marks,53,0),"")</f>
        <v/>
      </c>
      <c r="X2406" s="391" t="str">
        <f>IFERROR(VLOOKUP(AD2399,Marks,54,0),"")</f>
        <v/>
      </c>
      <c r="Y2406" s="117" t="str">
        <f>IFERROR(VLOOKUP(AD2399,Marks,55,0),"")</f>
        <v/>
      </c>
      <c r="Z2406" s="119">
        <f>IFERROR(VLOOKUP(AD2399,Marks,56,0),"")</f>
        <v>0</v>
      </c>
      <c r="AA2406" s="391" t="str">
        <f>IFERROR(VLOOKUP(AD2399,Marks,57,0),"")</f>
        <v/>
      </c>
      <c r="AB2406" s="391" t="str">
        <f>IFERROR(VLOOKUP(AD2399,Marks,58,0),"")</f>
        <v/>
      </c>
      <c r="AC2406" s="391" t="str">
        <f>IFERROR(VLOOKUP(AD2399,Marks,59,0),"")</f>
        <v/>
      </c>
      <c r="AD2406" s="117" t="str">
        <f>IFERROR(VLOOKUP(AD2399,Marks,60,0),"")</f>
        <v/>
      </c>
      <c r="AE2406" s="119" t="str">
        <f>IFERROR(VLOOKUP(AD2399,Marks,61,0),"")</f>
        <v/>
      </c>
      <c r="AF2406" s="323" t="str">
        <f>IFERROR(VLOOKUP(AD2399,Marks,67,0),"")</f>
        <v/>
      </c>
    </row>
    <row r="2407" spans="1:32" ht="21" customHeight="1">
      <c r="A2407" s="166" t="str">
        <f>IF(N2399="","",A2406+1)</f>
        <v/>
      </c>
      <c r="B2407" s="122" t="str">
        <f>'Result Sheet'!$BQ$4</f>
        <v xml:space="preserve">पर्यावरण अध्ययन </v>
      </c>
      <c r="C2407" s="391" t="str">
        <f>IFERROR(VLOOKUP(N2399,Marks,68,0),"")</f>
        <v/>
      </c>
      <c r="D2407" s="391" t="str">
        <f>IFERROR(VLOOKUP(N2399,Marks,69,0),"")</f>
        <v/>
      </c>
      <c r="E2407" s="117" t="str">
        <f>IFERROR(VLOOKUP(N2399,Marks,70,0),"")</f>
        <v/>
      </c>
      <c r="F2407" s="391" t="str">
        <f>IFERROR(VLOOKUP(N2399,Marks,71,0),"")</f>
        <v/>
      </c>
      <c r="G2407" s="391" t="str">
        <f>IFERROR(VLOOKUP(N2399,Marks,72,0),"")</f>
        <v/>
      </c>
      <c r="H2407" s="391" t="str">
        <f>IFERROR(VLOOKUP(N2399,Marks,73,0),"")</f>
        <v/>
      </c>
      <c r="I2407" s="117" t="str">
        <f>IFERROR(VLOOKUP(N2399,Marks,74,0),"")</f>
        <v/>
      </c>
      <c r="J2407" s="119">
        <f>IFERROR(VLOOKUP(N2399,Marks,75,0),"")</f>
        <v>0</v>
      </c>
      <c r="K2407" s="391" t="str">
        <f>IFERROR(VLOOKUP(N2399,Marks,76,0),"")</f>
        <v/>
      </c>
      <c r="L2407" s="391" t="str">
        <f>IFERROR(VLOOKUP(N2399,Marks,77,0),"")</f>
        <v/>
      </c>
      <c r="M2407" s="391" t="str">
        <f>IFERROR(VLOOKUP(N2399,Marks,78,0),"")</f>
        <v/>
      </c>
      <c r="N2407" s="117" t="str">
        <f>IFERROR(VLOOKUP(N2399,Marks,79,0),"")</f>
        <v/>
      </c>
      <c r="O2407" s="119" t="str">
        <f>IFERROR(VLOOKUP(N2399,Marks,80,0),"")</f>
        <v/>
      </c>
      <c r="P2407" s="323" t="str">
        <f>IFERROR(VLOOKUP(N2399,Marks,86,0),"")</f>
        <v/>
      </c>
      <c r="Q2407" s="770"/>
      <c r="R2407" s="122" t="str">
        <f>'Result Sheet'!$BQ$4</f>
        <v xml:space="preserve">पर्यावरण अध्ययन </v>
      </c>
      <c r="S2407" s="391" t="str">
        <f>IFERROR(VLOOKUP(AD2399,Marks,68,0),"")</f>
        <v/>
      </c>
      <c r="T2407" s="391" t="str">
        <f>IFERROR(VLOOKUP(AD2399,Marks,69,0),"")</f>
        <v/>
      </c>
      <c r="U2407" s="117" t="str">
        <f>IFERROR(VLOOKUP(AD2399,Marks,70,0),"")</f>
        <v/>
      </c>
      <c r="V2407" s="391" t="str">
        <f>IFERROR(VLOOKUP(AD2399,Marks,71,0),"")</f>
        <v/>
      </c>
      <c r="W2407" s="391" t="str">
        <f>IFERROR(VLOOKUP(AD2399,Marks,72,0),"")</f>
        <v/>
      </c>
      <c r="X2407" s="391" t="str">
        <f>IFERROR(VLOOKUP(AD2399,Marks,73,0),"")</f>
        <v/>
      </c>
      <c r="Y2407" s="117" t="str">
        <f>IFERROR(VLOOKUP(AD2399,Marks,74,0),"")</f>
        <v/>
      </c>
      <c r="Z2407" s="119">
        <f>IFERROR(VLOOKUP(AD2399,Marks,75,0),"")</f>
        <v>0</v>
      </c>
      <c r="AA2407" s="391" t="str">
        <f>IFERROR(VLOOKUP(AD2399,Marks,76,0),"")</f>
        <v/>
      </c>
      <c r="AB2407" s="391" t="str">
        <f>IFERROR(VLOOKUP(AD2399,Marks,77,0),"")</f>
        <v/>
      </c>
      <c r="AC2407" s="391" t="str">
        <f>IFERROR(VLOOKUP(AD2399,Marks,78,0),"")</f>
        <v/>
      </c>
      <c r="AD2407" s="117" t="str">
        <f>IFERROR(VLOOKUP(AD2399,Marks,79,0),"")</f>
        <v/>
      </c>
      <c r="AE2407" s="119" t="str">
        <f>IFERROR(VLOOKUP(AD2399,Marks,80,0),"")</f>
        <v/>
      </c>
      <c r="AF2407" s="323" t="str">
        <f>IFERROR(VLOOKUP(AD2399,Marks,86,0),"")</f>
        <v/>
      </c>
    </row>
    <row r="2408" spans="1:32" ht="25.5" customHeight="1">
      <c r="A2408" s="166" t="str">
        <f>IF(N2399="","",A2407+1)</f>
        <v/>
      </c>
      <c r="B2408" s="392" t="s">
        <v>215</v>
      </c>
      <c r="C2408" s="120" t="str">
        <f>IF(AND(C2404="",C2405="",C2406="",C2407=""),"",IF(OR(C2396=1,C2396=2),SUM(C2404:C2406),SUM(C2404:C2407)))</f>
        <v/>
      </c>
      <c r="D2408" s="120" t="str">
        <f>IF(AND(D2404="",D2405="",D2406="",D2407=""),"",IF(OR(C2396=1,C2396=2),SUM(D2404:D2406),SUM(D2404:D2407)))</f>
        <v/>
      </c>
      <c r="E2408" s="120" t="str">
        <f>IF(AND(E2404="",E2405="",E2406="",E2407=""),"",IF(OR(C2396=1,C2396=2),SUM(E2404:E2406),SUM(E2404:E2407)))</f>
        <v/>
      </c>
      <c r="F2408" s="120" t="str">
        <f>IF(AND(F2404="",F2405="",F2406="",F2407=""),"",IF(OR(C2396=1,C2396=2),SUM(F2404:F2406),SUM(F2404:F2407)))</f>
        <v/>
      </c>
      <c r="G2408" s="120" t="str">
        <f>IF(AND(G2404="",G2405="",G2406="",G2407=""),"",IF(OR(C2396=1,C2396=2),SUM(G2404:G2406),SUM(G2404:G2407)))</f>
        <v/>
      </c>
      <c r="H2408" s="120" t="str">
        <f>IF(AND(H2404="",H2405="",H2406="",H2407=""),"",IF(OR(C2396=1,C2396=2),SUM(H2404:H2406),SUM(H2404:H2407)))</f>
        <v/>
      </c>
      <c r="I2408" s="120" t="str">
        <f>IF(AND(I2404="",I2405="",I2406="",I2407=""),"",IF(OR(C2396=1,C2396=2),SUM(I2404:I2406),SUM(I2404:I2407)))</f>
        <v/>
      </c>
      <c r="J2408" s="120">
        <f>IF(AND(J2404="",J2405="",J2406="",J2407=""),"",IF(OR(C2396=1,C2396=2),SUM(J2404:J2406),SUM(J2404:J2407)))</f>
        <v>0</v>
      </c>
      <c r="K2408" s="120" t="str">
        <f>IF(AND(K2404="",K2405="",K2406="",K2407=""),"",IF(OR(C2396=1,C2396=2),SUM(K2404:K2406),SUM(K2404:K2407)))</f>
        <v/>
      </c>
      <c r="L2408" s="120" t="str">
        <f>IF(AND(L2404="",L2405="",L2406="",L2407=""),"",IF(OR(C2396=1,C2396=2),SUM(L2404:L2406),SUM(L2404:L2407)))</f>
        <v/>
      </c>
      <c r="M2408" s="120" t="str">
        <f>IF(AND(M2404="",M2405="",M2406="",M2407=""),"",IF(OR(C2396=1,C2396=2),SUM(M2404:M2406),SUM(M2404:M2407)))</f>
        <v/>
      </c>
      <c r="N2408" s="120" t="str">
        <f>IF(AND(N2404="",N2405="",N2406="",N2407=""),"",IF(OR(C2396=1,C2396=2),SUM(N2404:N2406),SUM(N2404:N2407)))</f>
        <v/>
      </c>
      <c r="O2408" s="120" t="str">
        <f>IF(AND(O2404="",O2405="",O2406="",O2407=""),"",IF(OR(C2396=1,C2396=2),SUM(O2404:O2406),SUM(O2404:O2407)))</f>
        <v/>
      </c>
      <c r="P2408" s="326" t="str">
        <f>IF(OR(N2399="",E2397="",O2408=""),"",IF(O2408&gt;=81%*P2403,"A",IF(O2408&gt;=61%*P2403,"B",IF(O2408&gt;=41%*P2403,"C",IF(O2408&gt;=21%*P2403,"D","E")))))</f>
        <v/>
      </c>
      <c r="Q2408" s="770"/>
      <c r="R2408" s="392" t="s">
        <v>215</v>
      </c>
      <c r="S2408" s="120" t="str">
        <f>IF(AND(S2404="",S2405="",S2406="",S2407=""),"",IF(OR(S2396=1,S2396=2),SUM(S2404:S2406),SUM(S2404:S2407)))</f>
        <v/>
      </c>
      <c r="T2408" s="120" t="str">
        <f>IF(AND(T2404="",T2405="",T2406="",T2407=""),"",IF(OR(S2396=1,S2396=2),SUM(T2404:T2406),SUM(T2404:T2407)))</f>
        <v/>
      </c>
      <c r="U2408" s="120" t="str">
        <f>IF(AND(U2404="",U2405="",U2406="",U2407=""),"",IF(OR(S2396=1,S2396=2),SUM(U2404:U2406),SUM(U2404:U2407)))</f>
        <v/>
      </c>
      <c r="V2408" s="120" t="str">
        <f>IF(AND(V2404="",V2405="",V2406="",V2407=""),"",IF(OR(S2396=1,S2396=2),SUM(V2404:V2406),SUM(V2404:V2407)))</f>
        <v/>
      </c>
      <c r="W2408" s="120" t="str">
        <f>IF(AND(W2404="",W2405="",W2406="",W2407=""),"",IF(OR(S2396=1,S2396=2),SUM(W2404:W2406),SUM(W2404:W2407)))</f>
        <v/>
      </c>
      <c r="X2408" s="120" t="str">
        <f>IF(AND(X2404="",X2405="",X2406="",X2407=""),"",IF(OR(S2396=1,S2396=2),SUM(X2404:X2406),SUM(X2404:X2407)))</f>
        <v/>
      </c>
      <c r="Y2408" s="120" t="str">
        <f>IF(AND(Y2404="",Y2405="",Y2406="",Y2407=""),"",IF(OR(S2396=1,S2396=2),SUM(Y2404:Y2406),SUM(Y2404:Y2407)))</f>
        <v/>
      </c>
      <c r="Z2408" s="120">
        <f>IF(AND(Z2404="",Z2405="",Z2406="",Z2407=""),"",IF(OR(S2396=1,S2396=2),SUM(Z2404:Z2406),SUM(Z2404:Z2407)))</f>
        <v>0</v>
      </c>
      <c r="AA2408" s="120" t="str">
        <f>IF(AND(AA2404="",AA2405="",AA2406="",AA2407=""),"",IF(OR(S2396=1,S2396=2),SUM(AA2404:AA2406),SUM(AA2404:AA2407)))</f>
        <v/>
      </c>
      <c r="AB2408" s="120" t="str">
        <f>IF(AND(AB2404="",AB2405="",AB2406="",AB2407=""),"",IF(OR(S2396=1,S2396=2),SUM(AB2404:AB2406),SUM(AB2404:AB2407)))</f>
        <v/>
      </c>
      <c r="AC2408" s="120" t="str">
        <f>IF(AND(AC2404="",AC2405="",AC2406="",AC2407=""),"",IF(OR(S2396=1,S2396=2),SUM(AC2404:AC2406),SUM(AC2404:AC2407)))</f>
        <v/>
      </c>
      <c r="AD2408" s="120" t="str">
        <f>IF(AND(AD2404="",AD2405="",AD2406="",AD2407=""),"",IF(OR(S2396=1,S2396=2),SUM(AD2404:AD2406),SUM(AD2404:AD2407)))</f>
        <v/>
      </c>
      <c r="AE2408" s="120" t="str">
        <f>IF(AND(AE2404="",AE2405="",AE2406="",AE2407=""),"",IF(OR(S2396=1,S2396=2),SUM(AE2404:AE2406),SUM(AE2404:AE2407)))</f>
        <v/>
      </c>
      <c r="AF2408" s="326" t="str">
        <f>IF(OR(AD2399="",U2397="",AE2408=""),"",IF(AE2408&gt;=81%*AF2403,"A",IF(AE2408&gt;=61%*AF2403,"B",IF(AE2408&gt;=41%*AF2403,"C",IF(AE2408&gt;=21%*AF2403,"D","E")))))</f>
        <v/>
      </c>
    </row>
    <row r="2409" spans="1:32" ht="9" customHeight="1">
      <c r="A2409" s="166" t="str">
        <f>IF(N2399="","",A2408+1)</f>
        <v/>
      </c>
      <c r="B2409" s="737"/>
      <c r="C2409" s="737"/>
      <c r="D2409" s="737"/>
      <c r="E2409" s="737"/>
      <c r="F2409" s="737"/>
      <c r="G2409" s="737"/>
      <c r="H2409" s="737"/>
      <c r="I2409" s="737"/>
      <c r="J2409" s="737"/>
      <c r="K2409" s="737"/>
      <c r="L2409" s="737"/>
      <c r="M2409" s="737"/>
      <c r="N2409" s="737"/>
      <c r="O2409" s="737"/>
      <c r="P2409" s="737"/>
      <c r="Q2409" s="770"/>
      <c r="R2409" s="737"/>
      <c r="S2409" s="737"/>
      <c r="T2409" s="737"/>
      <c r="U2409" s="737"/>
      <c r="V2409" s="737"/>
      <c r="W2409" s="737"/>
      <c r="X2409" s="737"/>
      <c r="Y2409" s="737"/>
      <c r="Z2409" s="737"/>
      <c r="AA2409" s="737"/>
      <c r="AB2409" s="737"/>
      <c r="AC2409" s="737"/>
      <c r="AD2409" s="737"/>
      <c r="AE2409" s="737"/>
      <c r="AF2409" s="737"/>
    </row>
    <row r="2410" spans="1:32" ht="22.5" customHeight="1">
      <c r="A2410" s="166" t="str">
        <f>IF(N2399="","",A2409+1)</f>
        <v/>
      </c>
      <c r="B2410" s="738" t="s">
        <v>213</v>
      </c>
      <c r="C2410" s="738"/>
      <c r="D2410" s="739" t="s">
        <v>229</v>
      </c>
      <c r="E2410" s="740"/>
      <c r="F2410" s="393" t="s">
        <v>186</v>
      </c>
      <c r="G2410" s="738" t="s">
        <v>213</v>
      </c>
      <c r="H2410" s="738"/>
      <c r="I2410" s="739" t="s">
        <v>229</v>
      </c>
      <c r="J2410" s="740"/>
      <c r="K2410" s="393" t="s">
        <v>186</v>
      </c>
      <c r="L2410" s="738" t="s">
        <v>213</v>
      </c>
      <c r="M2410" s="738"/>
      <c r="N2410" s="739" t="s">
        <v>229</v>
      </c>
      <c r="O2410" s="740"/>
      <c r="P2410" s="393" t="s">
        <v>186</v>
      </c>
      <c r="Q2410" s="770"/>
      <c r="R2410" s="738" t="s">
        <v>213</v>
      </c>
      <c r="S2410" s="738"/>
      <c r="T2410" s="739" t="s">
        <v>229</v>
      </c>
      <c r="U2410" s="740"/>
      <c r="V2410" s="393" t="s">
        <v>186</v>
      </c>
      <c r="W2410" s="738" t="s">
        <v>213</v>
      </c>
      <c r="X2410" s="738"/>
      <c r="Y2410" s="739" t="s">
        <v>229</v>
      </c>
      <c r="Z2410" s="740"/>
      <c r="AA2410" s="393" t="s">
        <v>186</v>
      </c>
      <c r="AB2410" s="738" t="s">
        <v>213</v>
      </c>
      <c r="AC2410" s="738"/>
      <c r="AD2410" s="739" t="s">
        <v>229</v>
      </c>
      <c r="AE2410" s="740"/>
      <c r="AF2410" s="393" t="s">
        <v>186</v>
      </c>
    </row>
    <row r="2411" spans="1:32" ht="21.75" customHeight="1">
      <c r="A2411" s="166" t="str">
        <f>IF(N2399="","",A2410+1)</f>
        <v/>
      </c>
      <c r="B2411" s="741" t="s">
        <v>221</v>
      </c>
      <c r="C2411" s="742"/>
      <c r="D2411" s="742"/>
      <c r="E2411" s="119" t="str">
        <f>IFERROR(VLOOKUP(N2399,Marks,90,0),"")</f>
        <v/>
      </c>
      <c r="F2411" s="130" t="str">
        <f>IFERROR(VLOOKUP(N2399,Marks,94,0),"")</f>
        <v/>
      </c>
      <c r="G2411" s="741" t="s">
        <v>192</v>
      </c>
      <c r="H2411" s="742"/>
      <c r="I2411" s="742"/>
      <c r="J2411" s="119" t="str">
        <f>IFERROR(VLOOKUP(N2399,Marks,98,0),"")</f>
        <v/>
      </c>
      <c r="K2411" s="130" t="str">
        <f>IFERROR(VLOOKUP(N2399,Marks,102,0),"")</f>
        <v/>
      </c>
      <c r="L2411" s="743" t="s">
        <v>193</v>
      </c>
      <c r="M2411" s="744"/>
      <c r="N2411" s="744"/>
      <c r="O2411" s="119" t="str">
        <f>IFERROR(VLOOKUP(N2399,Marks,106,0),"")</f>
        <v/>
      </c>
      <c r="P2411" s="130" t="str">
        <f>IFERROR(VLOOKUP(N2399,Marks,110,0),"")</f>
        <v/>
      </c>
      <c r="Q2411" s="770"/>
      <c r="R2411" s="740" t="s">
        <v>221</v>
      </c>
      <c r="S2411" s="740"/>
      <c r="T2411" s="740"/>
      <c r="U2411" s="119" t="str">
        <f>IFERROR(VLOOKUP(AD2399,Marks,90,0),"")</f>
        <v/>
      </c>
      <c r="V2411" s="130" t="str">
        <f>IFERROR(VLOOKUP(AD2399,Marks,94,0),"")</f>
        <v/>
      </c>
      <c r="W2411" s="740" t="s">
        <v>192</v>
      </c>
      <c r="X2411" s="740"/>
      <c r="Y2411" s="740"/>
      <c r="Z2411" s="119" t="str">
        <f>IFERROR(VLOOKUP(AD2399,Marks,98,0),"")</f>
        <v/>
      </c>
      <c r="AA2411" s="130" t="str">
        <f>IFERROR(VLOOKUP(AD2399,Marks,102,0),"")</f>
        <v/>
      </c>
      <c r="AB2411" s="745" t="s">
        <v>193</v>
      </c>
      <c r="AC2411" s="745"/>
      <c r="AD2411" s="745"/>
      <c r="AE2411" s="119" t="str">
        <f>IFERROR(VLOOKUP(AD2399,Marks,106,0),"")</f>
        <v/>
      </c>
      <c r="AF2411" s="130" t="str">
        <f>IFERROR(VLOOKUP(AD2399,Marks,110,0),"")</f>
        <v/>
      </c>
    </row>
    <row r="2412" spans="1:32" ht="21" customHeight="1">
      <c r="A2412" s="166" t="str">
        <f>IF(N2399="","",A2411+1)</f>
        <v/>
      </c>
      <c r="B2412" s="732" t="s">
        <v>216</v>
      </c>
      <c r="C2412" s="732"/>
      <c r="D2412" s="732"/>
      <c r="E2412" s="746" t="str">
        <f>IFERROR(VLOOKUP(N2399,Marks,116,0),"")</f>
        <v/>
      </c>
      <c r="F2412" s="746"/>
      <c r="G2412" s="746"/>
      <c r="H2412" s="746"/>
      <c r="I2412" s="732" t="s">
        <v>217</v>
      </c>
      <c r="J2412" s="732"/>
      <c r="K2412" s="732"/>
      <c r="L2412" s="732"/>
      <c r="M2412" s="747" t="str">
        <f>IFERROR(VLOOKUP(N2399,Marks,117,0),"")</f>
        <v/>
      </c>
      <c r="N2412" s="747"/>
      <c r="O2412" s="747"/>
      <c r="P2412" s="747"/>
      <c r="Q2412" s="770"/>
      <c r="R2412" s="732" t="s">
        <v>216</v>
      </c>
      <c r="S2412" s="732"/>
      <c r="T2412" s="732"/>
      <c r="U2412" s="746" t="str">
        <f>IFERROR(VLOOKUP(AD2399,Marks,116,0),"")</f>
        <v/>
      </c>
      <c r="V2412" s="746"/>
      <c r="W2412" s="746"/>
      <c r="X2412" s="746"/>
      <c r="Y2412" s="732" t="s">
        <v>217</v>
      </c>
      <c r="Z2412" s="732"/>
      <c r="AA2412" s="732"/>
      <c r="AB2412" s="732"/>
      <c r="AC2412" s="747" t="str">
        <f>IFERROR(VLOOKUP(AD2399,Marks,117,0),"")</f>
        <v/>
      </c>
      <c r="AD2412" s="747"/>
      <c r="AE2412" s="747"/>
      <c r="AF2412" s="747"/>
    </row>
    <row r="2413" spans="1:32" ht="21" customHeight="1">
      <c r="A2413" s="166" t="str">
        <f>IF(N2399="","",A2412+1)</f>
        <v/>
      </c>
      <c r="B2413" s="732" t="s">
        <v>218</v>
      </c>
      <c r="C2413" s="732"/>
      <c r="D2413" s="732"/>
      <c r="E2413" s="774" t="str">
        <f>IFERROR(VLOOKUP(N2399,Marks,115,0),"")</f>
        <v/>
      </c>
      <c r="F2413" s="774"/>
      <c r="G2413" s="774"/>
      <c r="H2413" s="774"/>
      <c r="I2413" s="732" t="s">
        <v>219</v>
      </c>
      <c r="J2413" s="732"/>
      <c r="K2413" s="732"/>
      <c r="L2413" s="732"/>
      <c r="M2413" s="733" t="str">
        <f>IFERROR(VLOOKUP(N2399,Marks,112,0),"")</f>
        <v/>
      </c>
      <c r="N2413" s="733"/>
      <c r="O2413" s="733"/>
      <c r="P2413" s="733"/>
      <c r="Q2413" s="770"/>
      <c r="R2413" s="732" t="s">
        <v>218</v>
      </c>
      <c r="S2413" s="732"/>
      <c r="T2413" s="732"/>
      <c r="U2413" s="774" t="str">
        <f>IFERROR(VLOOKUP(AD2399,Marks,115,0),"")</f>
        <v/>
      </c>
      <c r="V2413" s="774"/>
      <c r="W2413" s="774"/>
      <c r="X2413" s="774"/>
      <c r="Y2413" s="732" t="s">
        <v>219</v>
      </c>
      <c r="Z2413" s="732"/>
      <c r="AA2413" s="732"/>
      <c r="AB2413" s="732"/>
      <c r="AC2413" s="733" t="str">
        <f>IFERROR(VLOOKUP(AD2399,Marks,112,0),"")</f>
        <v/>
      </c>
      <c r="AD2413" s="733"/>
      <c r="AE2413" s="733"/>
      <c r="AF2413" s="733"/>
    </row>
    <row r="2414" spans="1:32" ht="21" customHeight="1">
      <c r="A2414" s="166" t="str">
        <f>IF(N2399="","",A2413+1)</f>
        <v/>
      </c>
      <c r="B2414" s="732" t="s">
        <v>220</v>
      </c>
      <c r="C2414" s="732"/>
      <c r="D2414" s="732"/>
      <c r="E2414" s="324" t="str">
        <f>IFERROR(VLOOKUP(N2399,Marks,113,0),"")</f>
        <v/>
      </c>
      <c r="F2414" s="325" t="s">
        <v>341</v>
      </c>
      <c r="G2414" s="734" t="str">
        <f>IF(OR(N2399="",E2397="",O2408=""),"",IF(O2408&gt;=81%*P2403,"A",IF(O2408&gt;=61%*P2403,"B",IF(O2408&gt;=41%*P2403,"C",IF(O2408&gt;=21%*P2403,"D","E")))))</f>
        <v/>
      </c>
      <c r="H2414" s="734"/>
      <c r="I2414" s="732" t="s">
        <v>222</v>
      </c>
      <c r="J2414" s="732"/>
      <c r="K2414" s="732"/>
      <c r="L2414" s="732"/>
      <c r="M2414" s="769" t="str">
        <f>IFERROR(VLOOKUP(N2399,Marks,114,0),"")</f>
        <v/>
      </c>
      <c r="N2414" s="769"/>
      <c r="O2414" s="769"/>
      <c r="P2414" s="769"/>
      <c r="Q2414" s="770"/>
      <c r="R2414" s="732" t="s">
        <v>220</v>
      </c>
      <c r="S2414" s="732"/>
      <c r="T2414" s="732"/>
      <c r="U2414" s="324" t="str">
        <f>IFERROR(VLOOKUP(AD2399,Marks,113,0),"")</f>
        <v/>
      </c>
      <c r="V2414" s="325" t="s">
        <v>341</v>
      </c>
      <c r="W2414" s="734" t="str">
        <f>IF(OR(AD2399="",U2397="",AE2408=""),"",IF(AE2408&gt;=81%*AF2403,"A",IF(AE2408&gt;=61%*AF2403,"B",IF(AE2408&gt;=41%*AF2403,"C",IF(AE2408&gt;=21%*AF2403,"D","E")))))</f>
        <v/>
      </c>
      <c r="X2414" s="734"/>
      <c r="Y2414" s="732" t="s">
        <v>222</v>
      </c>
      <c r="Z2414" s="732"/>
      <c r="AA2414" s="732"/>
      <c r="AB2414" s="732"/>
      <c r="AC2414" s="769" t="str">
        <f>IFERROR(VLOOKUP(AD2399,Marks,114,0),"")</f>
        <v/>
      </c>
      <c r="AD2414" s="769"/>
      <c r="AE2414" s="769"/>
      <c r="AF2414" s="769"/>
    </row>
    <row r="2415" spans="1:32" ht="21" customHeight="1">
      <c r="A2415" s="166" t="str">
        <f>IF(N2399="","",A2414+1)</f>
        <v/>
      </c>
      <c r="B2415" s="768" t="s">
        <v>228</v>
      </c>
      <c r="C2415" s="768"/>
      <c r="D2415" s="768"/>
      <c r="E2415" s="735">
        <f>'Master sheet'!$C$10</f>
        <v>44697</v>
      </c>
      <c r="F2415" s="735"/>
      <c r="G2415" s="735"/>
      <c r="H2415" s="318"/>
      <c r="I2415" s="121"/>
      <c r="J2415" s="121"/>
      <c r="K2415" s="76"/>
      <c r="L2415" s="121"/>
      <c r="M2415" s="121"/>
      <c r="N2415" s="121"/>
      <c r="O2415" s="121"/>
      <c r="P2415" s="121"/>
      <c r="Q2415" s="770"/>
      <c r="R2415" s="768" t="s">
        <v>228</v>
      </c>
      <c r="S2415" s="768"/>
      <c r="T2415" s="768"/>
      <c r="U2415" s="735">
        <f>'Master sheet'!$C$10</f>
        <v>44697</v>
      </c>
      <c r="V2415" s="735"/>
      <c r="W2415" s="735"/>
      <c r="X2415" s="121"/>
      <c r="Y2415" s="121"/>
      <c r="Z2415" s="121"/>
      <c r="AA2415" s="76"/>
      <c r="AB2415" s="121"/>
      <c r="AC2415" s="121"/>
      <c r="AD2415" s="121"/>
      <c r="AE2415" s="121"/>
      <c r="AF2415" s="121"/>
    </row>
    <row r="2416" spans="1:32" ht="43.5" customHeight="1">
      <c r="A2416" s="166" t="str">
        <f>IF(N2399="","",A2415+1)</f>
        <v/>
      </c>
      <c r="B2416" s="755" t="str">
        <f>IF(AND(C2396=1),CONCATENATE("( ",UPPER('Master sheet'!$F$10)," )"),IF(AND(C2396=2),CONCATENATE("( ",UPPER('Master sheet'!$F$18)," )"),IF(AND(C2396=3),CONCATENATE("( ",UPPER('Master sheet'!$J$10)," )"),IF(AND(C2396=4),CONCATENATE("( ",UPPER('Master sheet'!$J$18)," )"),""))))</f>
        <v/>
      </c>
      <c r="C2416" s="755"/>
      <c r="D2416" s="755"/>
      <c r="E2416" s="755"/>
      <c r="F2416" s="756" t="str">
        <f>IF(AND(N2399=""),"",CONCATENATE("(",'Master sheet'!$C$14," )"))</f>
        <v/>
      </c>
      <c r="G2416" s="756"/>
      <c r="H2416" s="756"/>
      <c r="I2416" s="756"/>
      <c r="J2416" s="756"/>
      <c r="K2416" s="756" t="str">
        <f>IF(AND(N2399=""),"",CONCATENATE("(",'Master sheet'!$C$12," )"))</f>
        <v/>
      </c>
      <c r="L2416" s="756"/>
      <c r="M2416" s="756"/>
      <c r="N2416" s="756"/>
      <c r="O2416" s="756"/>
      <c r="P2416" s="756"/>
      <c r="Q2416" s="770"/>
      <c r="R2416" s="755" t="str">
        <f>IF(AND(S2396=1),CONCATENATE("( ",UPPER('Master sheet'!$F$10)," )"),IF(AND(S2396=2),CONCATENATE("( ",UPPER('Master sheet'!$F$18)," )"),IF(AND(S2396=3),CONCATENATE("( ",UPPER('Master sheet'!$J$10)," )"),IF(AND(S2396=4),CONCATENATE("( ",UPPER('Master sheet'!$J$18)," )"),""))))</f>
        <v/>
      </c>
      <c r="S2416" s="755"/>
      <c r="T2416" s="755"/>
      <c r="U2416" s="755"/>
      <c r="V2416" s="756" t="str">
        <f>IF(AND(AD2399=""),"",CONCATENATE("(",'Master sheet'!$C$14," )"))</f>
        <v/>
      </c>
      <c r="W2416" s="756"/>
      <c r="X2416" s="756"/>
      <c r="Y2416" s="756"/>
      <c r="Z2416" s="756"/>
      <c r="AA2416" s="756" t="str">
        <f>IF(AND(AD2399=""),"",CONCATENATE("(",'Master sheet'!$C$12," )"))</f>
        <v/>
      </c>
      <c r="AB2416" s="756"/>
      <c r="AC2416" s="756"/>
      <c r="AD2416" s="756"/>
      <c r="AE2416" s="756"/>
      <c r="AF2416" s="756"/>
    </row>
    <row r="2417" spans="1:32" ht="21.75" customHeight="1">
      <c r="A2417" s="166" t="str">
        <f>IF(N2399="","",A2416+1)</f>
        <v/>
      </c>
      <c r="B2417" s="757" t="s">
        <v>223</v>
      </c>
      <c r="C2417" s="757"/>
      <c r="D2417" s="757"/>
      <c r="E2417" s="757"/>
      <c r="F2417" s="758" t="s">
        <v>224</v>
      </c>
      <c r="G2417" s="758"/>
      <c r="H2417" s="758"/>
      <c r="I2417" s="758"/>
      <c r="J2417" s="758"/>
      <c r="K2417" s="757" t="s">
        <v>225</v>
      </c>
      <c r="L2417" s="757"/>
      <c r="M2417" s="757"/>
      <c r="N2417" s="757"/>
      <c r="O2417" s="757"/>
      <c r="P2417" s="757"/>
      <c r="Q2417" s="770"/>
      <c r="R2417" s="757" t="s">
        <v>223</v>
      </c>
      <c r="S2417" s="757"/>
      <c r="T2417" s="757"/>
      <c r="U2417" s="757"/>
      <c r="V2417" s="758" t="s">
        <v>224</v>
      </c>
      <c r="W2417" s="758"/>
      <c r="X2417" s="758"/>
      <c r="Y2417" s="758"/>
      <c r="Z2417" s="758"/>
      <c r="AA2417" s="757" t="s">
        <v>225</v>
      </c>
      <c r="AB2417" s="757"/>
      <c r="AC2417" s="757"/>
      <c r="AD2417" s="757"/>
      <c r="AE2417" s="757"/>
      <c r="AF2417" s="757"/>
    </row>
    <row r="2419" spans="1:32" ht="21.9" customHeight="1">
      <c r="A2419" s="165" t="str">
        <f>IF(N2425="","",1)</f>
        <v/>
      </c>
      <c r="B2419" s="759" t="s">
        <v>203</v>
      </c>
      <c r="C2419" s="759"/>
      <c r="D2419" s="759"/>
      <c r="E2419" s="759"/>
      <c r="F2419" s="759"/>
      <c r="G2419" s="759"/>
      <c r="H2419" s="759"/>
      <c r="I2419" s="759"/>
      <c r="J2419" s="759"/>
      <c r="K2419" s="759"/>
      <c r="L2419" s="759"/>
      <c r="M2419" s="759"/>
      <c r="N2419" s="759"/>
      <c r="O2419" s="759"/>
      <c r="P2419" s="759"/>
      <c r="Q2419" s="770" t="s">
        <v>249</v>
      </c>
      <c r="R2419" s="759" t="s">
        <v>203</v>
      </c>
      <c r="S2419" s="759"/>
      <c r="T2419" s="759"/>
      <c r="U2419" s="759"/>
      <c r="V2419" s="759"/>
      <c r="W2419" s="759"/>
      <c r="X2419" s="759"/>
      <c r="Y2419" s="759"/>
      <c r="Z2419" s="759"/>
      <c r="AA2419" s="759"/>
      <c r="AB2419" s="759"/>
      <c r="AC2419" s="759"/>
      <c r="AD2419" s="759"/>
      <c r="AE2419" s="759"/>
      <c r="AF2419" s="759"/>
    </row>
    <row r="2420" spans="1:32" ht="21.9" customHeight="1">
      <c r="A2420" s="166" t="str">
        <f>IF(N2425="","",A2419+1)</f>
        <v/>
      </c>
      <c r="B2420" s="771" t="s">
        <v>204</v>
      </c>
      <c r="C2420" s="771"/>
      <c r="D2420" s="771"/>
      <c r="E2420" s="771"/>
      <c r="F2420" s="771"/>
      <c r="G2420" s="771"/>
      <c r="H2420" s="771"/>
      <c r="I2420" s="771"/>
      <c r="J2420" s="771"/>
      <c r="K2420" s="771"/>
      <c r="L2420" s="771"/>
      <c r="M2420" s="771"/>
      <c r="N2420" s="771"/>
      <c r="O2420" s="771"/>
      <c r="P2420" s="771"/>
      <c r="Q2420" s="770"/>
      <c r="R2420" s="771" t="s">
        <v>204</v>
      </c>
      <c r="S2420" s="771"/>
      <c r="T2420" s="771"/>
      <c r="U2420" s="771"/>
      <c r="V2420" s="771"/>
      <c r="W2420" s="771"/>
      <c r="X2420" s="771"/>
      <c r="Y2420" s="771"/>
      <c r="Z2420" s="771"/>
      <c r="AA2420" s="771"/>
      <c r="AB2420" s="771"/>
      <c r="AC2420" s="771"/>
      <c r="AD2420" s="771"/>
      <c r="AE2420" s="771"/>
      <c r="AF2420" s="771"/>
    </row>
    <row r="2421" spans="1:32" ht="21.9" customHeight="1">
      <c r="A2421" s="166" t="str">
        <f>IF(N2425="","",A2420+1)</f>
        <v/>
      </c>
      <c r="B2421" s="772" t="s">
        <v>168</v>
      </c>
      <c r="C2421" s="772"/>
      <c r="D2421" s="772"/>
      <c r="E2421" s="773" t="str">
        <f>IF(AND(N2425=""),"",'Result Sheet'!$F$2)</f>
        <v/>
      </c>
      <c r="F2421" s="773"/>
      <c r="G2421" s="773"/>
      <c r="H2421" s="773"/>
      <c r="I2421" s="773"/>
      <c r="J2421" s="773"/>
      <c r="K2421" s="773"/>
      <c r="L2421" s="773"/>
      <c r="M2421" s="773"/>
      <c r="N2421" s="773"/>
      <c r="O2421" s="773"/>
      <c r="P2421" s="773"/>
      <c r="Q2421" s="770"/>
      <c r="R2421" s="772" t="s">
        <v>168</v>
      </c>
      <c r="S2421" s="772"/>
      <c r="T2421" s="772"/>
      <c r="U2421" s="773" t="str">
        <f>IF(AND(AD2425=""),"",'Result Sheet'!$F$2)</f>
        <v/>
      </c>
      <c r="V2421" s="773"/>
      <c r="W2421" s="773"/>
      <c r="X2421" s="773"/>
      <c r="Y2421" s="773"/>
      <c r="Z2421" s="773"/>
      <c r="AA2421" s="773"/>
      <c r="AB2421" s="773"/>
      <c r="AC2421" s="773"/>
      <c r="AD2421" s="773"/>
      <c r="AE2421" s="773"/>
      <c r="AF2421" s="773"/>
    </row>
    <row r="2422" spans="1:32" ht="21.9" customHeight="1">
      <c r="A2422" s="166" t="str">
        <f>IF(N2425="","",A2421+1)</f>
        <v/>
      </c>
      <c r="B2422" s="164" t="s">
        <v>169</v>
      </c>
      <c r="C2422" s="748" t="str">
        <f>IFERROR(VLOOKUP(N2425,Marks,2,0),"")</f>
        <v/>
      </c>
      <c r="D2422" s="748"/>
      <c r="E2422" s="766" t="s">
        <v>212</v>
      </c>
      <c r="F2422" s="766"/>
      <c r="G2422" s="766"/>
      <c r="H2422" s="748" t="str">
        <f>IFERROR(VLOOKUP(N2425,Marks,3,0),"")</f>
        <v/>
      </c>
      <c r="I2422" s="748"/>
      <c r="J2422" s="749" t="s">
        <v>205</v>
      </c>
      <c r="K2422" s="749"/>
      <c r="L2422" s="749"/>
      <c r="M2422" s="749"/>
      <c r="N2422" s="750" t="str">
        <f>IF(AND(N2425=""),"",'Marks Entry 1st'!$I$2)</f>
        <v/>
      </c>
      <c r="O2422" s="750"/>
      <c r="P2422" s="750"/>
      <c r="Q2422" s="770"/>
      <c r="R2422" s="164" t="s">
        <v>169</v>
      </c>
      <c r="S2422" s="748" t="str">
        <f>IFERROR(VLOOKUP(AD2425,Marks,2,0),"")</f>
        <v/>
      </c>
      <c r="T2422" s="748"/>
      <c r="U2422" s="766" t="s">
        <v>212</v>
      </c>
      <c r="V2422" s="766"/>
      <c r="W2422" s="766"/>
      <c r="X2422" s="748" t="str">
        <f>IFERROR(VLOOKUP(AD2425,Marks,3,0),"")</f>
        <v/>
      </c>
      <c r="Y2422" s="748"/>
      <c r="Z2422" s="749" t="s">
        <v>205</v>
      </c>
      <c r="AA2422" s="749"/>
      <c r="AB2422" s="749"/>
      <c r="AC2422" s="749"/>
      <c r="AD2422" s="750" t="str">
        <f>IF(AND(AD2425=""),"",'Marks Entry 1st'!$I$2)</f>
        <v/>
      </c>
      <c r="AE2422" s="750"/>
      <c r="AF2422" s="750"/>
    </row>
    <row r="2423" spans="1:32" ht="21.9" customHeight="1">
      <c r="A2423" s="166" t="str">
        <f>IF(N2425="","",A2422+1)</f>
        <v/>
      </c>
      <c r="B2423" s="751" t="s">
        <v>206</v>
      </c>
      <c r="C2423" s="751"/>
      <c r="D2423" s="751"/>
      <c r="E2423" s="752" t="str">
        <f>IFERROR(VLOOKUP(N2425,Marks,6,0),"")</f>
        <v/>
      </c>
      <c r="F2423" s="752"/>
      <c r="G2423" s="752"/>
      <c r="H2423" s="752"/>
      <c r="I2423" s="752"/>
      <c r="J2423" s="753" t="s">
        <v>209</v>
      </c>
      <c r="K2423" s="753"/>
      <c r="L2423" s="753"/>
      <c r="M2423" s="753"/>
      <c r="N2423" s="754" t="str">
        <f>IFERROR(VLOOKUP(N2425,Marks,5,0),"")</f>
        <v/>
      </c>
      <c r="O2423" s="754"/>
      <c r="P2423" s="754"/>
      <c r="Q2423" s="770"/>
      <c r="R2423" s="751" t="s">
        <v>206</v>
      </c>
      <c r="S2423" s="751"/>
      <c r="T2423" s="751"/>
      <c r="U2423" s="752" t="str">
        <f>IFERROR(VLOOKUP(AD2425,Marks,6,0),"")</f>
        <v/>
      </c>
      <c r="V2423" s="752"/>
      <c r="W2423" s="752"/>
      <c r="X2423" s="752"/>
      <c r="Y2423" s="752"/>
      <c r="Z2423" s="753" t="s">
        <v>209</v>
      </c>
      <c r="AA2423" s="753"/>
      <c r="AB2423" s="753"/>
      <c r="AC2423" s="753"/>
      <c r="AD2423" s="754" t="str">
        <f>IFERROR(VLOOKUP(AD2425,Marks,5,0),"")</f>
        <v/>
      </c>
      <c r="AE2423" s="754"/>
      <c r="AF2423" s="754"/>
    </row>
    <row r="2424" spans="1:32" ht="21.9" customHeight="1">
      <c r="A2424" s="166" t="str">
        <f>IF(N2425="","",A2423+1)</f>
        <v/>
      </c>
      <c r="B2424" s="751" t="s">
        <v>207</v>
      </c>
      <c r="C2424" s="751"/>
      <c r="D2424" s="751"/>
      <c r="E2424" s="752" t="str">
        <f>IFERROR(VLOOKUP(N2425,Marks,7,0),"")</f>
        <v/>
      </c>
      <c r="F2424" s="752"/>
      <c r="G2424" s="752"/>
      <c r="H2424" s="752"/>
      <c r="I2424" s="752"/>
      <c r="J2424" s="753" t="s">
        <v>210</v>
      </c>
      <c r="K2424" s="753"/>
      <c r="L2424" s="753"/>
      <c r="M2424" s="753"/>
      <c r="N2424" s="767" t="str">
        <f>IFERROR(VLOOKUP(N2425,Marks,4,0),"")</f>
        <v/>
      </c>
      <c r="O2424" s="767"/>
      <c r="P2424" s="767"/>
      <c r="Q2424" s="770"/>
      <c r="R2424" s="751" t="s">
        <v>207</v>
      </c>
      <c r="S2424" s="751"/>
      <c r="T2424" s="751"/>
      <c r="U2424" s="752" t="str">
        <f>IFERROR(VLOOKUP(AD2425,Marks,7,0),"")</f>
        <v/>
      </c>
      <c r="V2424" s="752"/>
      <c r="W2424" s="752"/>
      <c r="X2424" s="752"/>
      <c r="Y2424" s="752"/>
      <c r="Z2424" s="753" t="s">
        <v>210</v>
      </c>
      <c r="AA2424" s="753"/>
      <c r="AB2424" s="753"/>
      <c r="AC2424" s="753"/>
      <c r="AD2424" s="767" t="str">
        <f>IFERROR(VLOOKUP(AD2425,Marks,4,0),"")</f>
        <v/>
      </c>
      <c r="AE2424" s="767"/>
      <c r="AF2424" s="767"/>
    </row>
    <row r="2425" spans="1:32" ht="21.9" customHeight="1">
      <c r="A2425" s="166" t="str">
        <f>IF(N2425="","",A2424+1)</f>
        <v/>
      </c>
      <c r="B2425" s="751" t="s">
        <v>208</v>
      </c>
      <c r="C2425" s="751"/>
      <c r="D2425" s="751"/>
      <c r="E2425" s="752" t="str">
        <f>IFERROR(VLOOKUP(N2425,Marks,8,0),"")</f>
        <v/>
      </c>
      <c r="F2425" s="752"/>
      <c r="G2425" s="752"/>
      <c r="H2425" s="752"/>
      <c r="I2425" s="752"/>
      <c r="J2425" s="753" t="s">
        <v>211</v>
      </c>
      <c r="K2425" s="753"/>
      <c r="L2425" s="753"/>
      <c r="M2425" s="753"/>
      <c r="N2425" s="760" t="str">
        <f>IF(AD2399="","",IF(AND(AD2399+1&gt;$AN$6),"",AD2399+1))</f>
        <v/>
      </c>
      <c r="O2425" s="760"/>
      <c r="P2425" s="760"/>
      <c r="Q2425" s="770"/>
      <c r="R2425" s="751" t="s">
        <v>208</v>
      </c>
      <c r="S2425" s="751"/>
      <c r="T2425" s="751"/>
      <c r="U2425" s="752" t="str">
        <f>IFERROR(VLOOKUP(AD2425,Marks,8,0),"")</f>
        <v/>
      </c>
      <c r="V2425" s="752"/>
      <c r="W2425" s="752"/>
      <c r="X2425" s="752"/>
      <c r="Y2425" s="752"/>
      <c r="Z2425" s="753" t="s">
        <v>211</v>
      </c>
      <c r="AA2425" s="753"/>
      <c r="AB2425" s="753"/>
      <c r="AC2425" s="753"/>
      <c r="AD2425" s="761" t="str">
        <f>IF(N2425="","",IF(AND(N2425+1&gt;$AN$6),"",N2425+1))</f>
        <v/>
      </c>
      <c r="AE2425" s="761"/>
      <c r="AF2425" s="761"/>
    </row>
    <row r="2426" spans="1:32" ht="9" customHeight="1">
      <c r="A2426" s="166" t="str">
        <f>IF(N2425="","",A2425+1)</f>
        <v/>
      </c>
      <c r="B2426" s="123"/>
      <c r="C2426" s="123"/>
      <c r="D2426" s="123"/>
      <c r="E2426" s="124"/>
      <c r="F2426" s="124"/>
      <c r="G2426" s="124"/>
      <c r="H2426" s="123"/>
      <c r="I2426" s="123"/>
      <c r="J2426" s="125"/>
      <c r="K2426" s="125"/>
      <c r="L2426" s="125"/>
      <c r="M2426" s="76"/>
      <c r="N2426" s="76"/>
      <c r="O2426" s="76"/>
      <c r="P2426" s="76"/>
      <c r="Q2426" s="770"/>
      <c r="R2426" s="123"/>
      <c r="S2426" s="123"/>
      <c r="T2426" s="123"/>
      <c r="U2426" s="124"/>
      <c r="V2426" s="124"/>
      <c r="W2426" s="124"/>
      <c r="X2426" s="123"/>
      <c r="Y2426" s="123"/>
      <c r="Z2426" s="125"/>
      <c r="AA2426" s="125"/>
      <c r="AB2426" s="125"/>
      <c r="AC2426" s="76"/>
      <c r="AD2426" s="76"/>
      <c r="AE2426" s="76"/>
      <c r="AF2426" s="76"/>
    </row>
    <row r="2427" spans="1:32" ht="21" customHeight="1">
      <c r="A2427" s="166" t="str">
        <f>IF(N2425="","",A2426+1)</f>
        <v/>
      </c>
      <c r="B2427" s="762" t="s">
        <v>213</v>
      </c>
      <c r="C2427" s="610" t="s">
        <v>214</v>
      </c>
      <c r="D2427" s="610"/>
      <c r="E2427" s="610"/>
      <c r="F2427" s="763" t="s">
        <v>13</v>
      </c>
      <c r="G2427" s="764"/>
      <c r="H2427" s="764"/>
      <c r="I2427" s="765"/>
      <c r="J2427" s="613" t="s">
        <v>184</v>
      </c>
      <c r="K2427" s="614" t="s">
        <v>167</v>
      </c>
      <c r="L2427" s="615"/>
      <c r="M2427" s="615"/>
      <c r="N2427" s="616"/>
      <c r="O2427" s="580" t="s">
        <v>185</v>
      </c>
      <c r="P2427" s="581" t="s">
        <v>186</v>
      </c>
      <c r="Q2427" s="770"/>
      <c r="R2427" s="762" t="s">
        <v>213</v>
      </c>
      <c r="S2427" s="610" t="s">
        <v>214</v>
      </c>
      <c r="T2427" s="610"/>
      <c r="U2427" s="610"/>
      <c r="V2427" s="763" t="s">
        <v>13</v>
      </c>
      <c r="W2427" s="764"/>
      <c r="X2427" s="764"/>
      <c r="Y2427" s="765"/>
      <c r="Z2427" s="613" t="s">
        <v>184</v>
      </c>
      <c r="AA2427" s="614" t="s">
        <v>167</v>
      </c>
      <c r="AB2427" s="615"/>
      <c r="AC2427" s="615"/>
      <c r="AD2427" s="616"/>
      <c r="AE2427" s="580" t="s">
        <v>185</v>
      </c>
      <c r="AF2427" s="581" t="s">
        <v>186</v>
      </c>
    </row>
    <row r="2428" spans="1:32" ht="90.75" customHeight="1">
      <c r="A2428" s="166" t="str">
        <f>IF(N2425="","",A2427+1)</f>
        <v/>
      </c>
      <c r="B2428" s="762"/>
      <c r="C2428" s="171" t="s">
        <v>11</v>
      </c>
      <c r="D2428" s="171" t="s">
        <v>180</v>
      </c>
      <c r="E2428" s="171" t="s">
        <v>108</v>
      </c>
      <c r="F2428" s="171" t="s">
        <v>182</v>
      </c>
      <c r="G2428" s="171" t="s">
        <v>183</v>
      </c>
      <c r="H2428" s="305" t="s">
        <v>10</v>
      </c>
      <c r="I2428" s="171" t="s">
        <v>108</v>
      </c>
      <c r="J2428" s="613"/>
      <c r="K2428" s="172" t="s">
        <v>182</v>
      </c>
      <c r="L2428" s="172" t="s">
        <v>183</v>
      </c>
      <c r="M2428" s="173" t="s">
        <v>10</v>
      </c>
      <c r="N2428" s="171" t="s">
        <v>108</v>
      </c>
      <c r="O2428" s="580"/>
      <c r="P2428" s="736"/>
      <c r="Q2428" s="770"/>
      <c r="R2428" s="762"/>
      <c r="S2428" s="171" t="s">
        <v>11</v>
      </c>
      <c r="T2428" s="171" t="s">
        <v>180</v>
      </c>
      <c r="U2428" s="171" t="s">
        <v>108</v>
      </c>
      <c r="V2428" s="171" t="s">
        <v>182</v>
      </c>
      <c r="W2428" s="171" t="s">
        <v>183</v>
      </c>
      <c r="X2428" s="305" t="s">
        <v>10</v>
      </c>
      <c r="Y2428" s="171" t="s">
        <v>108</v>
      </c>
      <c r="Z2428" s="613"/>
      <c r="AA2428" s="172" t="s">
        <v>182</v>
      </c>
      <c r="AB2428" s="172" t="s">
        <v>183</v>
      </c>
      <c r="AC2428" s="173" t="s">
        <v>10</v>
      </c>
      <c r="AD2428" s="171" t="s">
        <v>108</v>
      </c>
      <c r="AE2428" s="580"/>
      <c r="AF2428" s="736">
        <v>0</v>
      </c>
    </row>
    <row r="2429" spans="1:32" ht="18.75" customHeight="1">
      <c r="A2429" s="166" t="str">
        <f>IF(N2425="","",A2428+1)</f>
        <v/>
      </c>
      <c r="B2429" s="762"/>
      <c r="C2429" s="390">
        <v>20</v>
      </c>
      <c r="D2429" s="390">
        <v>20</v>
      </c>
      <c r="E2429" s="116">
        <v>40</v>
      </c>
      <c r="F2429" s="390">
        <v>30</v>
      </c>
      <c r="G2429" s="390">
        <v>18</v>
      </c>
      <c r="H2429" s="390">
        <v>12</v>
      </c>
      <c r="I2429" s="116">
        <v>60</v>
      </c>
      <c r="J2429" s="118">
        <v>100</v>
      </c>
      <c r="K2429" s="390">
        <v>50</v>
      </c>
      <c r="L2429" s="390">
        <v>30</v>
      </c>
      <c r="M2429" s="390">
        <v>20</v>
      </c>
      <c r="N2429" s="116">
        <v>100</v>
      </c>
      <c r="O2429" s="118">
        <v>200</v>
      </c>
      <c r="P2429" s="775" t="str">
        <f>IF(AND(N2425="",C2422="",E2423="",N2423=""),"",IF(OR(C2422=1,C2422=2),600,800))</f>
        <v/>
      </c>
      <c r="Q2429" s="770"/>
      <c r="R2429" s="762"/>
      <c r="S2429" s="390">
        <v>20</v>
      </c>
      <c r="T2429" s="390">
        <v>20</v>
      </c>
      <c r="U2429" s="116">
        <v>40</v>
      </c>
      <c r="V2429" s="390">
        <v>30</v>
      </c>
      <c r="W2429" s="390">
        <v>18</v>
      </c>
      <c r="X2429" s="390">
        <v>12</v>
      </c>
      <c r="Y2429" s="116">
        <v>60</v>
      </c>
      <c r="Z2429" s="118">
        <v>100</v>
      </c>
      <c r="AA2429" s="390">
        <v>50</v>
      </c>
      <c r="AB2429" s="390">
        <v>30</v>
      </c>
      <c r="AC2429" s="390">
        <v>20</v>
      </c>
      <c r="AD2429" s="116">
        <v>100</v>
      </c>
      <c r="AE2429" s="118">
        <v>200</v>
      </c>
      <c r="AF2429" s="775" t="str">
        <f>IF(AND(AD2425="",S2422="",U2423="",AD2423=""),"",IF(OR(S2422=1,S2422=2),600,800))</f>
        <v/>
      </c>
    </row>
    <row r="2430" spans="1:32" ht="21" customHeight="1">
      <c r="A2430" s="166" t="str">
        <f>IF(N2425="","",A2429+1)</f>
        <v/>
      </c>
      <c r="B2430" s="122" t="str">
        <f>'Result Sheet'!$L$4</f>
        <v xml:space="preserve">हिन्दी </v>
      </c>
      <c r="C2430" s="391" t="str">
        <f>IFERROR(VLOOKUP(N2425,Marks,11,0),"")</f>
        <v/>
      </c>
      <c r="D2430" s="391" t="str">
        <f>IFERROR(VLOOKUP(N2425,Marks,12,0),"")</f>
        <v/>
      </c>
      <c r="E2430" s="117" t="str">
        <f>IFERROR(VLOOKUP(N2425,Marks,13,0),"")</f>
        <v/>
      </c>
      <c r="F2430" s="391" t="str">
        <f>IFERROR(VLOOKUP(N2425,Marks,14,0),"")</f>
        <v/>
      </c>
      <c r="G2430" s="391" t="str">
        <f>IFERROR(VLOOKUP(N2425,Marks,15,0),"")</f>
        <v/>
      </c>
      <c r="H2430" s="391" t="str">
        <f>IFERROR(VLOOKUP(N2425,Marks,16,0),"")</f>
        <v/>
      </c>
      <c r="I2430" s="117" t="str">
        <f>IFERROR(VLOOKUP(N2425,Marks,17,0),"")</f>
        <v/>
      </c>
      <c r="J2430" s="119">
        <f>IFERROR(VLOOKUP(N2425,Marks,18,0),"")</f>
        <v>0</v>
      </c>
      <c r="K2430" s="391" t="str">
        <f>IFERROR(VLOOKUP(N2425,Marks,19,0),"")</f>
        <v/>
      </c>
      <c r="L2430" s="391" t="str">
        <f>IFERROR(VLOOKUP(N2425,Marks,20,0),"")</f>
        <v/>
      </c>
      <c r="M2430" s="391" t="str">
        <f>IFERROR(VLOOKUP(N2425,Marks,21,0),"")</f>
        <v/>
      </c>
      <c r="N2430" s="117" t="str">
        <f>IFERROR(VLOOKUP(N2425,Marks,22,0),"")</f>
        <v/>
      </c>
      <c r="O2430" s="119" t="str">
        <f>IFERROR(VLOOKUP(N2425,Marks,23,0),"")</f>
        <v/>
      </c>
      <c r="P2430" s="323" t="str">
        <f>IFERROR(VLOOKUP(N2425,Marks,29,0),"")</f>
        <v/>
      </c>
      <c r="Q2430" s="770"/>
      <c r="R2430" s="122" t="str">
        <f>'Result Sheet'!$L$4</f>
        <v xml:space="preserve">हिन्दी </v>
      </c>
      <c r="S2430" s="391" t="str">
        <f>IFERROR(VLOOKUP(AD2425,Marks,11,0),"")</f>
        <v/>
      </c>
      <c r="T2430" s="391" t="str">
        <f>IFERROR(VLOOKUP(AD2425,Marks,12,0),"")</f>
        <v/>
      </c>
      <c r="U2430" s="117" t="str">
        <f>IFERROR(VLOOKUP(AD2425,Marks,13,0),"")</f>
        <v/>
      </c>
      <c r="V2430" s="391" t="str">
        <f>IFERROR(VLOOKUP(AD2425,Marks,14,0),"")</f>
        <v/>
      </c>
      <c r="W2430" s="391" t="str">
        <f>IFERROR(VLOOKUP(AD2425,Marks,15,0),"")</f>
        <v/>
      </c>
      <c r="X2430" s="391" t="str">
        <f>IFERROR(VLOOKUP(AD2425,Marks,16,0),"")</f>
        <v/>
      </c>
      <c r="Y2430" s="117" t="str">
        <f>IFERROR(VLOOKUP(AD2425,Marks,17,0),"")</f>
        <v/>
      </c>
      <c r="Z2430" s="119">
        <f>IFERROR(VLOOKUP(AD2425,Marks,18,0),"")</f>
        <v>0</v>
      </c>
      <c r="AA2430" s="391" t="str">
        <f>IFERROR(VLOOKUP(AD2425,Marks,19,0),"")</f>
        <v/>
      </c>
      <c r="AB2430" s="391" t="str">
        <f>IFERROR(VLOOKUP(AD2425,Marks,20,0),"")</f>
        <v/>
      </c>
      <c r="AC2430" s="391" t="str">
        <f>IFERROR(VLOOKUP(AD2425,Marks,21,0),"")</f>
        <v/>
      </c>
      <c r="AD2430" s="117" t="str">
        <f>IFERROR(VLOOKUP(AD2425,Marks,22,0),"")</f>
        <v/>
      </c>
      <c r="AE2430" s="119" t="str">
        <f>IFERROR(VLOOKUP(AD2425,Marks,23,0),"")</f>
        <v/>
      </c>
      <c r="AF2430" s="323" t="str">
        <f>IFERROR(VLOOKUP(AD2425,Marks,29,0),"")</f>
        <v/>
      </c>
    </row>
    <row r="2431" spans="1:32" ht="21" customHeight="1">
      <c r="A2431" s="166" t="str">
        <f>IF(N2425="","",A2430+1)</f>
        <v/>
      </c>
      <c r="B2431" s="122" t="str">
        <f>'Result Sheet'!$AE$4</f>
        <v xml:space="preserve">अंग्रेजी </v>
      </c>
      <c r="C2431" s="391" t="str">
        <f>IFERROR(VLOOKUP(N2425,Marks,30,0),"")</f>
        <v/>
      </c>
      <c r="D2431" s="391" t="str">
        <f>IFERROR(VLOOKUP(N2425,Marks,31,0),"")</f>
        <v/>
      </c>
      <c r="E2431" s="117" t="str">
        <f>IFERROR(VLOOKUP(N2425,Marks,32,0),"")</f>
        <v/>
      </c>
      <c r="F2431" s="391" t="str">
        <f>IFERROR(VLOOKUP(N2425,Marks,33,0),"")</f>
        <v/>
      </c>
      <c r="G2431" s="391" t="str">
        <f>IFERROR(VLOOKUP(N2425,Marks,34,0),"")</f>
        <v/>
      </c>
      <c r="H2431" s="391" t="str">
        <f>IFERROR(VLOOKUP(N2425,Marks,35,0),"")</f>
        <v/>
      </c>
      <c r="I2431" s="117" t="str">
        <f>IFERROR(VLOOKUP(N2425,Marks,36,0),"")</f>
        <v/>
      </c>
      <c r="J2431" s="119">
        <f>IFERROR(VLOOKUP(N2425,Marks,37,0),"")</f>
        <v>0</v>
      </c>
      <c r="K2431" s="391" t="str">
        <f>IFERROR(VLOOKUP(N2425,Marks,38,0),"")</f>
        <v/>
      </c>
      <c r="L2431" s="391" t="str">
        <f>IFERROR(VLOOKUP(N2425,Marks,39,0),"")</f>
        <v/>
      </c>
      <c r="M2431" s="391" t="str">
        <f>IFERROR(VLOOKUP(N2425,Marks,40,0),"")</f>
        <v/>
      </c>
      <c r="N2431" s="117" t="str">
        <f>IFERROR(VLOOKUP(N2425,Marks,41,0),"")</f>
        <v/>
      </c>
      <c r="O2431" s="119" t="str">
        <f>IFERROR(VLOOKUP(N2425,Marks,42,0),"")</f>
        <v/>
      </c>
      <c r="P2431" s="323" t="str">
        <f>IFERROR(VLOOKUP(N2425,Marks,48,0),"")</f>
        <v/>
      </c>
      <c r="Q2431" s="770"/>
      <c r="R2431" s="122" t="str">
        <f>'Result Sheet'!$AE$4</f>
        <v xml:space="preserve">अंग्रेजी </v>
      </c>
      <c r="S2431" s="391" t="str">
        <f>IFERROR(VLOOKUP(AD2425,Marks,30,0),"")</f>
        <v/>
      </c>
      <c r="T2431" s="391" t="str">
        <f>IFERROR(VLOOKUP(AD2425,Marks,31,0),"")</f>
        <v/>
      </c>
      <c r="U2431" s="117" t="str">
        <f>IFERROR(VLOOKUP(AD2425,Marks,32,0),"")</f>
        <v/>
      </c>
      <c r="V2431" s="391" t="str">
        <f>IFERROR(VLOOKUP(AD2425,Marks,33,0),"")</f>
        <v/>
      </c>
      <c r="W2431" s="391" t="str">
        <f>IFERROR(VLOOKUP(AD2425,Marks,34,0),"")</f>
        <v/>
      </c>
      <c r="X2431" s="391" t="str">
        <f>IFERROR(VLOOKUP(AD2425,Marks,35,0),"")</f>
        <v/>
      </c>
      <c r="Y2431" s="117" t="str">
        <f>IFERROR(VLOOKUP(AD2425,Marks,36,0),"")</f>
        <v/>
      </c>
      <c r="Z2431" s="119">
        <f>IFERROR(VLOOKUP(AD2425,Marks,37,0),"")</f>
        <v>0</v>
      </c>
      <c r="AA2431" s="391" t="str">
        <f>IFERROR(VLOOKUP(AD2425,Marks,38,0),"")</f>
        <v/>
      </c>
      <c r="AB2431" s="391" t="str">
        <f>IFERROR(VLOOKUP(AD2425,Marks,39,0),"")</f>
        <v/>
      </c>
      <c r="AC2431" s="391" t="str">
        <f>IFERROR(VLOOKUP(AD2425,Marks,40,0),"")</f>
        <v/>
      </c>
      <c r="AD2431" s="117" t="str">
        <f>IFERROR(VLOOKUP(AD2425,Marks,41,0),"")</f>
        <v/>
      </c>
      <c r="AE2431" s="119" t="str">
        <f>IFERROR(VLOOKUP(AD2425,Marks,42,0),"")</f>
        <v/>
      </c>
      <c r="AF2431" s="323" t="str">
        <f>IFERROR(VLOOKUP(AD2425,Marks,48,0),"")</f>
        <v/>
      </c>
    </row>
    <row r="2432" spans="1:32" ht="21" customHeight="1">
      <c r="A2432" s="166" t="str">
        <f>IF(N2425="","",A2431+1)</f>
        <v/>
      </c>
      <c r="B2432" s="122" t="str">
        <f>'Result Sheet'!$AX$4</f>
        <v xml:space="preserve">गणित </v>
      </c>
      <c r="C2432" s="391" t="str">
        <f>IFERROR(VLOOKUP(N2425,Marks,49,0),"")</f>
        <v/>
      </c>
      <c r="D2432" s="391" t="str">
        <f>IFERROR(VLOOKUP(N2425,Marks,50,0),"")</f>
        <v/>
      </c>
      <c r="E2432" s="117" t="str">
        <f>IFERROR(VLOOKUP(N2425,Marks,51,0),"")</f>
        <v/>
      </c>
      <c r="F2432" s="391" t="str">
        <f>IFERROR(VLOOKUP(N2425,Marks,52,0),"")</f>
        <v/>
      </c>
      <c r="G2432" s="391" t="str">
        <f>IFERROR(VLOOKUP(N2425,Marks,53,0),"")</f>
        <v/>
      </c>
      <c r="H2432" s="391" t="str">
        <f>IFERROR(VLOOKUP(N2425,Marks,54,0),"")</f>
        <v/>
      </c>
      <c r="I2432" s="117" t="str">
        <f>IFERROR(VLOOKUP(N2425,Marks,55,0),"")</f>
        <v/>
      </c>
      <c r="J2432" s="119">
        <f>IFERROR(VLOOKUP(N2425,Marks,56,0),"")</f>
        <v>0</v>
      </c>
      <c r="K2432" s="391" t="str">
        <f>IFERROR(VLOOKUP(N2425,Marks,57,0),"")</f>
        <v/>
      </c>
      <c r="L2432" s="391" t="str">
        <f>IFERROR(VLOOKUP(N2425,Marks,58,0),"")</f>
        <v/>
      </c>
      <c r="M2432" s="391" t="str">
        <f>IFERROR(VLOOKUP(N2425,Marks,59,0),"")</f>
        <v/>
      </c>
      <c r="N2432" s="117" t="str">
        <f>IFERROR(VLOOKUP(N2425,Marks,60,0),"")</f>
        <v/>
      </c>
      <c r="O2432" s="119" t="str">
        <f>IFERROR(VLOOKUP(N2425,Marks,61,0),"")</f>
        <v/>
      </c>
      <c r="P2432" s="323" t="str">
        <f>IFERROR(VLOOKUP(N2425,Marks,67,0),"")</f>
        <v/>
      </c>
      <c r="Q2432" s="770"/>
      <c r="R2432" s="122" t="str">
        <f>'Result Sheet'!$AX$4</f>
        <v xml:space="preserve">गणित </v>
      </c>
      <c r="S2432" s="391" t="str">
        <f>IFERROR(VLOOKUP(AD2425,Marks,49,0),"")</f>
        <v/>
      </c>
      <c r="T2432" s="391" t="str">
        <f>IFERROR(VLOOKUP(AD2425,Marks,50,0),"")</f>
        <v/>
      </c>
      <c r="U2432" s="117" t="str">
        <f>IFERROR(VLOOKUP(AD2425,Marks,51,0),"")</f>
        <v/>
      </c>
      <c r="V2432" s="391" t="str">
        <f>IFERROR(VLOOKUP(AD2425,Marks,52,0),"")</f>
        <v/>
      </c>
      <c r="W2432" s="391" t="str">
        <f>IFERROR(VLOOKUP(AD2425,Marks,53,0),"")</f>
        <v/>
      </c>
      <c r="X2432" s="391" t="str">
        <f>IFERROR(VLOOKUP(AD2425,Marks,54,0),"")</f>
        <v/>
      </c>
      <c r="Y2432" s="117" t="str">
        <f>IFERROR(VLOOKUP(AD2425,Marks,55,0),"")</f>
        <v/>
      </c>
      <c r="Z2432" s="119">
        <f>IFERROR(VLOOKUP(AD2425,Marks,56,0),"")</f>
        <v>0</v>
      </c>
      <c r="AA2432" s="391" t="str">
        <f>IFERROR(VLOOKUP(AD2425,Marks,57,0),"")</f>
        <v/>
      </c>
      <c r="AB2432" s="391" t="str">
        <f>IFERROR(VLOOKUP(AD2425,Marks,58,0),"")</f>
        <v/>
      </c>
      <c r="AC2432" s="391" t="str">
        <f>IFERROR(VLOOKUP(AD2425,Marks,59,0),"")</f>
        <v/>
      </c>
      <c r="AD2432" s="117" t="str">
        <f>IFERROR(VLOOKUP(AD2425,Marks,60,0),"")</f>
        <v/>
      </c>
      <c r="AE2432" s="119" t="str">
        <f>IFERROR(VLOOKUP(AD2425,Marks,61,0),"")</f>
        <v/>
      </c>
      <c r="AF2432" s="323" t="str">
        <f>IFERROR(VLOOKUP(AD2425,Marks,67,0),"")</f>
        <v/>
      </c>
    </row>
    <row r="2433" spans="1:32" ht="21" customHeight="1">
      <c r="A2433" s="166" t="str">
        <f>IF(N2425="","",A2432+1)</f>
        <v/>
      </c>
      <c r="B2433" s="122" t="str">
        <f>'Result Sheet'!$BQ$4</f>
        <v xml:space="preserve">पर्यावरण अध्ययन </v>
      </c>
      <c r="C2433" s="391" t="str">
        <f>IFERROR(VLOOKUP(N2425,Marks,68,0),"")</f>
        <v/>
      </c>
      <c r="D2433" s="391" t="str">
        <f>IFERROR(VLOOKUP(N2425,Marks,69,0),"")</f>
        <v/>
      </c>
      <c r="E2433" s="117" t="str">
        <f>IFERROR(VLOOKUP(N2425,Marks,70,0),"")</f>
        <v/>
      </c>
      <c r="F2433" s="391" t="str">
        <f>IFERROR(VLOOKUP(N2425,Marks,71,0),"")</f>
        <v/>
      </c>
      <c r="G2433" s="391" t="str">
        <f>IFERROR(VLOOKUP(N2425,Marks,72,0),"")</f>
        <v/>
      </c>
      <c r="H2433" s="391" t="str">
        <f>IFERROR(VLOOKUP(N2425,Marks,73,0),"")</f>
        <v/>
      </c>
      <c r="I2433" s="117" t="str">
        <f>IFERROR(VLOOKUP(N2425,Marks,74,0),"")</f>
        <v/>
      </c>
      <c r="J2433" s="119">
        <f>IFERROR(VLOOKUP(N2425,Marks,75,0),"")</f>
        <v>0</v>
      </c>
      <c r="K2433" s="391" t="str">
        <f>IFERROR(VLOOKUP(N2425,Marks,76,0),"")</f>
        <v/>
      </c>
      <c r="L2433" s="391" t="str">
        <f>IFERROR(VLOOKUP(N2425,Marks,77,0),"")</f>
        <v/>
      </c>
      <c r="M2433" s="391" t="str">
        <f>IFERROR(VLOOKUP(N2425,Marks,78,0),"")</f>
        <v/>
      </c>
      <c r="N2433" s="117" t="str">
        <f>IFERROR(VLOOKUP(N2425,Marks,79,0),"")</f>
        <v/>
      </c>
      <c r="O2433" s="119" t="str">
        <f>IFERROR(VLOOKUP(N2425,Marks,80,0),"")</f>
        <v/>
      </c>
      <c r="P2433" s="323" t="str">
        <f>IFERROR(VLOOKUP(N2425,Marks,86,0),"")</f>
        <v/>
      </c>
      <c r="Q2433" s="770"/>
      <c r="R2433" s="122" t="str">
        <f>'Result Sheet'!$BQ$4</f>
        <v xml:space="preserve">पर्यावरण अध्ययन </v>
      </c>
      <c r="S2433" s="391" t="str">
        <f>IFERROR(VLOOKUP(AD2425,Marks,68,0),"")</f>
        <v/>
      </c>
      <c r="T2433" s="391" t="str">
        <f>IFERROR(VLOOKUP(AD2425,Marks,69,0),"")</f>
        <v/>
      </c>
      <c r="U2433" s="117" t="str">
        <f>IFERROR(VLOOKUP(AD2425,Marks,70,0),"")</f>
        <v/>
      </c>
      <c r="V2433" s="391" t="str">
        <f>IFERROR(VLOOKUP(AD2425,Marks,71,0),"")</f>
        <v/>
      </c>
      <c r="W2433" s="391" t="str">
        <f>IFERROR(VLOOKUP(AD2425,Marks,72,0),"")</f>
        <v/>
      </c>
      <c r="X2433" s="391" t="str">
        <f>IFERROR(VLOOKUP(AD2425,Marks,73,0),"")</f>
        <v/>
      </c>
      <c r="Y2433" s="117" t="str">
        <f>IFERROR(VLOOKUP(AD2425,Marks,74,0),"")</f>
        <v/>
      </c>
      <c r="Z2433" s="119">
        <f>IFERROR(VLOOKUP(AD2425,Marks,75,0),"")</f>
        <v>0</v>
      </c>
      <c r="AA2433" s="391" t="str">
        <f>IFERROR(VLOOKUP(AD2425,Marks,76,0),"")</f>
        <v/>
      </c>
      <c r="AB2433" s="391" t="str">
        <f>IFERROR(VLOOKUP(AD2425,Marks,77,0),"")</f>
        <v/>
      </c>
      <c r="AC2433" s="391" t="str">
        <f>IFERROR(VLOOKUP(AD2425,Marks,78,0),"")</f>
        <v/>
      </c>
      <c r="AD2433" s="117" t="str">
        <f>IFERROR(VLOOKUP(AD2425,Marks,79,0),"")</f>
        <v/>
      </c>
      <c r="AE2433" s="119" t="str">
        <f>IFERROR(VLOOKUP(AD2425,Marks,80,0),"")</f>
        <v/>
      </c>
      <c r="AF2433" s="323" t="str">
        <f>IFERROR(VLOOKUP(AD2425,Marks,86,0),"")</f>
        <v/>
      </c>
    </row>
    <row r="2434" spans="1:32" ht="25.5" customHeight="1">
      <c r="A2434" s="166" t="str">
        <f>IF(N2425="","",A2433+1)</f>
        <v/>
      </c>
      <c r="B2434" s="392" t="s">
        <v>215</v>
      </c>
      <c r="C2434" s="120" t="str">
        <f>IF(AND(C2430="",C2431="",C2432="",C2433=""),"",IF(OR(C2422=1,C2422=2),SUM(C2430:C2432),SUM(C2430:C2433)))</f>
        <v/>
      </c>
      <c r="D2434" s="120" t="str">
        <f>IF(AND(D2430="",D2431="",D2432="",D2433=""),"",IF(OR(C2422=1,C2422=2),SUM(D2430:D2432),SUM(D2430:D2433)))</f>
        <v/>
      </c>
      <c r="E2434" s="120" t="str">
        <f>IF(AND(E2430="",E2431="",E2432="",E2433=""),"",IF(OR(C2422=1,C2422=2),SUM(E2430:E2432),SUM(E2430:E2433)))</f>
        <v/>
      </c>
      <c r="F2434" s="120" t="str">
        <f>IF(AND(F2430="",F2431="",F2432="",F2433=""),"",IF(OR(C2422=1,C2422=2),SUM(F2430:F2432),SUM(F2430:F2433)))</f>
        <v/>
      </c>
      <c r="G2434" s="120" t="str">
        <f>IF(AND(G2430="",G2431="",G2432="",G2433=""),"",IF(OR(C2422=1,C2422=2),SUM(G2430:G2432),SUM(G2430:G2433)))</f>
        <v/>
      </c>
      <c r="H2434" s="120" t="str">
        <f>IF(AND(H2430="",H2431="",H2432="",H2433=""),"",IF(OR(C2422=1,C2422=2),SUM(H2430:H2432),SUM(H2430:H2433)))</f>
        <v/>
      </c>
      <c r="I2434" s="120" t="str">
        <f>IF(AND(I2430="",I2431="",I2432="",I2433=""),"",IF(OR(C2422=1,C2422=2),SUM(I2430:I2432),SUM(I2430:I2433)))</f>
        <v/>
      </c>
      <c r="J2434" s="120">
        <f>IF(AND(J2430="",J2431="",J2432="",J2433=""),"",IF(OR(C2422=1,C2422=2),SUM(J2430:J2432),SUM(J2430:J2433)))</f>
        <v>0</v>
      </c>
      <c r="K2434" s="120" t="str">
        <f>IF(AND(K2430="",K2431="",K2432="",K2433=""),"",IF(OR(C2422=1,C2422=2),SUM(K2430:K2432),SUM(K2430:K2433)))</f>
        <v/>
      </c>
      <c r="L2434" s="120" t="str">
        <f>IF(AND(L2430="",L2431="",L2432="",L2433=""),"",IF(OR(C2422=1,C2422=2),SUM(L2430:L2432),SUM(L2430:L2433)))</f>
        <v/>
      </c>
      <c r="M2434" s="120" t="str">
        <f>IF(AND(M2430="",M2431="",M2432="",M2433=""),"",IF(OR(C2422=1,C2422=2),SUM(M2430:M2432),SUM(M2430:M2433)))</f>
        <v/>
      </c>
      <c r="N2434" s="120" t="str">
        <f>IF(AND(N2430="",N2431="",N2432="",N2433=""),"",IF(OR(C2422=1,C2422=2),SUM(N2430:N2432),SUM(N2430:N2433)))</f>
        <v/>
      </c>
      <c r="O2434" s="120" t="str">
        <f>IF(AND(O2430="",O2431="",O2432="",O2433=""),"",IF(OR(C2422=1,C2422=2),SUM(O2430:O2432),SUM(O2430:O2433)))</f>
        <v/>
      </c>
      <c r="P2434" s="326" t="str">
        <f>IF(OR(N2425="",E2423="",O2434=""),"",IF(O2434&gt;=81%*P2429,"A",IF(O2434&gt;=61%*P2429,"B",IF(O2434&gt;=41%*P2429,"C",IF(O2434&gt;=21%*P2429,"D","E")))))</f>
        <v/>
      </c>
      <c r="Q2434" s="770"/>
      <c r="R2434" s="392" t="s">
        <v>215</v>
      </c>
      <c r="S2434" s="120" t="str">
        <f>IF(AND(S2430="",S2431="",S2432="",S2433=""),"",IF(OR(S2422=1,S2422=2),SUM(S2430:S2432),SUM(S2430:S2433)))</f>
        <v/>
      </c>
      <c r="T2434" s="120" t="str">
        <f>IF(AND(T2430="",T2431="",T2432="",T2433=""),"",IF(OR(S2422=1,S2422=2),SUM(T2430:T2432),SUM(T2430:T2433)))</f>
        <v/>
      </c>
      <c r="U2434" s="120" t="str">
        <f>IF(AND(U2430="",U2431="",U2432="",U2433=""),"",IF(OR(S2422=1,S2422=2),SUM(U2430:U2432),SUM(U2430:U2433)))</f>
        <v/>
      </c>
      <c r="V2434" s="120" t="str">
        <f>IF(AND(V2430="",V2431="",V2432="",V2433=""),"",IF(OR(S2422=1,S2422=2),SUM(V2430:V2432),SUM(V2430:V2433)))</f>
        <v/>
      </c>
      <c r="W2434" s="120" t="str">
        <f>IF(AND(W2430="",W2431="",W2432="",W2433=""),"",IF(OR(S2422=1,S2422=2),SUM(W2430:W2432),SUM(W2430:W2433)))</f>
        <v/>
      </c>
      <c r="X2434" s="120" t="str">
        <f>IF(AND(X2430="",X2431="",X2432="",X2433=""),"",IF(OR(S2422=1,S2422=2),SUM(X2430:X2432),SUM(X2430:X2433)))</f>
        <v/>
      </c>
      <c r="Y2434" s="120" t="str">
        <f>IF(AND(Y2430="",Y2431="",Y2432="",Y2433=""),"",IF(OR(S2422=1,S2422=2),SUM(Y2430:Y2432),SUM(Y2430:Y2433)))</f>
        <v/>
      </c>
      <c r="Z2434" s="120">
        <f>IF(AND(Z2430="",Z2431="",Z2432="",Z2433=""),"",IF(OR(S2422=1,S2422=2),SUM(Z2430:Z2432),SUM(Z2430:Z2433)))</f>
        <v>0</v>
      </c>
      <c r="AA2434" s="120" t="str">
        <f>IF(AND(AA2430="",AA2431="",AA2432="",AA2433=""),"",IF(OR(S2422=1,S2422=2),SUM(AA2430:AA2432),SUM(AA2430:AA2433)))</f>
        <v/>
      </c>
      <c r="AB2434" s="120" t="str">
        <f>IF(AND(AB2430="",AB2431="",AB2432="",AB2433=""),"",IF(OR(S2422=1,S2422=2),SUM(AB2430:AB2432),SUM(AB2430:AB2433)))</f>
        <v/>
      </c>
      <c r="AC2434" s="120" t="str">
        <f>IF(AND(AC2430="",AC2431="",AC2432="",AC2433=""),"",IF(OR(S2422=1,S2422=2),SUM(AC2430:AC2432),SUM(AC2430:AC2433)))</f>
        <v/>
      </c>
      <c r="AD2434" s="120" t="str">
        <f>IF(AND(AD2430="",AD2431="",AD2432="",AD2433=""),"",IF(OR(S2422=1,S2422=2),SUM(AD2430:AD2432),SUM(AD2430:AD2433)))</f>
        <v/>
      </c>
      <c r="AE2434" s="120" t="str">
        <f>IF(AND(AE2430="",AE2431="",AE2432="",AE2433=""),"",IF(OR(S2422=1,S2422=2),SUM(AE2430:AE2432),SUM(AE2430:AE2433)))</f>
        <v/>
      </c>
      <c r="AF2434" s="326" t="str">
        <f>IF(OR(AD2425="",U2423="",AE2434=""),"",IF(AE2434&gt;=81%*AF2429,"A",IF(AE2434&gt;=61%*AF2429,"B",IF(AE2434&gt;=41%*AF2429,"C",IF(AE2434&gt;=21%*AF2429,"D","E")))))</f>
        <v/>
      </c>
    </row>
    <row r="2435" spans="1:32" ht="9" customHeight="1">
      <c r="A2435" s="166" t="str">
        <f>IF(N2425="","",A2434+1)</f>
        <v/>
      </c>
      <c r="B2435" s="737"/>
      <c r="C2435" s="737"/>
      <c r="D2435" s="737"/>
      <c r="E2435" s="737"/>
      <c r="F2435" s="737"/>
      <c r="G2435" s="737"/>
      <c r="H2435" s="737"/>
      <c r="I2435" s="737"/>
      <c r="J2435" s="737"/>
      <c r="K2435" s="737"/>
      <c r="L2435" s="737"/>
      <c r="M2435" s="737"/>
      <c r="N2435" s="737"/>
      <c r="O2435" s="737"/>
      <c r="P2435" s="737"/>
      <c r="Q2435" s="770"/>
      <c r="R2435" s="737"/>
      <c r="S2435" s="737"/>
      <c r="T2435" s="737"/>
      <c r="U2435" s="737"/>
      <c r="V2435" s="737"/>
      <c r="W2435" s="737"/>
      <c r="X2435" s="737"/>
      <c r="Y2435" s="737"/>
      <c r="Z2435" s="737"/>
      <c r="AA2435" s="737"/>
      <c r="AB2435" s="737"/>
      <c r="AC2435" s="737"/>
      <c r="AD2435" s="737"/>
      <c r="AE2435" s="737"/>
      <c r="AF2435" s="737"/>
    </row>
    <row r="2436" spans="1:32" ht="22.5" customHeight="1">
      <c r="A2436" s="166" t="str">
        <f>IF(N2425="","",A2435+1)</f>
        <v/>
      </c>
      <c r="B2436" s="738" t="s">
        <v>213</v>
      </c>
      <c r="C2436" s="738"/>
      <c r="D2436" s="739" t="s">
        <v>229</v>
      </c>
      <c r="E2436" s="740"/>
      <c r="F2436" s="393" t="s">
        <v>186</v>
      </c>
      <c r="G2436" s="738" t="s">
        <v>213</v>
      </c>
      <c r="H2436" s="738"/>
      <c r="I2436" s="739" t="s">
        <v>229</v>
      </c>
      <c r="J2436" s="740"/>
      <c r="K2436" s="393" t="s">
        <v>186</v>
      </c>
      <c r="L2436" s="738" t="s">
        <v>213</v>
      </c>
      <c r="M2436" s="738"/>
      <c r="N2436" s="739" t="s">
        <v>229</v>
      </c>
      <c r="O2436" s="740"/>
      <c r="P2436" s="393" t="s">
        <v>186</v>
      </c>
      <c r="Q2436" s="770"/>
      <c r="R2436" s="738" t="s">
        <v>213</v>
      </c>
      <c r="S2436" s="738"/>
      <c r="T2436" s="739" t="s">
        <v>229</v>
      </c>
      <c r="U2436" s="740"/>
      <c r="V2436" s="393" t="s">
        <v>186</v>
      </c>
      <c r="W2436" s="738" t="s">
        <v>213</v>
      </c>
      <c r="X2436" s="738"/>
      <c r="Y2436" s="739" t="s">
        <v>229</v>
      </c>
      <c r="Z2436" s="740"/>
      <c r="AA2436" s="393" t="s">
        <v>186</v>
      </c>
      <c r="AB2436" s="738" t="s">
        <v>213</v>
      </c>
      <c r="AC2436" s="738"/>
      <c r="AD2436" s="739" t="s">
        <v>229</v>
      </c>
      <c r="AE2436" s="740"/>
      <c r="AF2436" s="393" t="s">
        <v>186</v>
      </c>
    </row>
    <row r="2437" spans="1:32" ht="21.75" customHeight="1">
      <c r="A2437" s="166" t="str">
        <f>IF(N2425="","",A2436+1)</f>
        <v/>
      </c>
      <c r="B2437" s="741" t="s">
        <v>221</v>
      </c>
      <c r="C2437" s="742"/>
      <c r="D2437" s="742"/>
      <c r="E2437" s="119" t="str">
        <f>IFERROR(VLOOKUP(N2425,Marks,90,0),"")</f>
        <v/>
      </c>
      <c r="F2437" s="130" t="str">
        <f>IFERROR(VLOOKUP(N2425,Marks,94,0),"")</f>
        <v/>
      </c>
      <c r="G2437" s="741" t="s">
        <v>192</v>
      </c>
      <c r="H2437" s="742"/>
      <c r="I2437" s="742"/>
      <c r="J2437" s="119" t="str">
        <f>IFERROR(VLOOKUP(N2425,Marks,98,0),"")</f>
        <v/>
      </c>
      <c r="K2437" s="130" t="str">
        <f>IFERROR(VLOOKUP(N2425,Marks,102,0),"")</f>
        <v/>
      </c>
      <c r="L2437" s="743" t="s">
        <v>193</v>
      </c>
      <c r="M2437" s="744"/>
      <c r="N2437" s="744"/>
      <c r="O2437" s="119" t="str">
        <f>IFERROR(VLOOKUP(N2425,Marks,106,0),"")</f>
        <v/>
      </c>
      <c r="P2437" s="130" t="str">
        <f>IFERROR(VLOOKUP(N2425,Marks,110,0),"")</f>
        <v/>
      </c>
      <c r="Q2437" s="770"/>
      <c r="R2437" s="740" t="s">
        <v>221</v>
      </c>
      <c r="S2437" s="740"/>
      <c r="T2437" s="740"/>
      <c r="U2437" s="119" t="str">
        <f>IFERROR(VLOOKUP(AD2425,Marks,90,0),"")</f>
        <v/>
      </c>
      <c r="V2437" s="130" t="str">
        <f>IFERROR(VLOOKUP(AD2425,Marks,94,0),"")</f>
        <v/>
      </c>
      <c r="W2437" s="740" t="s">
        <v>192</v>
      </c>
      <c r="X2437" s="740"/>
      <c r="Y2437" s="740"/>
      <c r="Z2437" s="119" t="str">
        <f>IFERROR(VLOOKUP(AD2425,Marks,98,0),"")</f>
        <v/>
      </c>
      <c r="AA2437" s="130" t="str">
        <f>IFERROR(VLOOKUP(AD2425,Marks,102,0),"")</f>
        <v/>
      </c>
      <c r="AB2437" s="745" t="s">
        <v>193</v>
      </c>
      <c r="AC2437" s="745"/>
      <c r="AD2437" s="745"/>
      <c r="AE2437" s="119" t="str">
        <f>IFERROR(VLOOKUP(AD2425,Marks,106,0),"")</f>
        <v/>
      </c>
      <c r="AF2437" s="130" t="str">
        <f>IFERROR(VLOOKUP(AD2425,Marks,110,0),"")</f>
        <v/>
      </c>
    </row>
    <row r="2438" spans="1:32" ht="21" customHeight="1">
      <c r="A2438" s="166" t="str">
        <f>IF(N2425="","",A2437+1)</f>
        <v/>
      </c>
      <c r="B2438" s="732" t="s">
        <v>216</v>
      </c>
      <c r="C2438" s="732"/>
      <c r="D2438" s="732"/>
      <c r="E2438" s="746" t="str">
        <f>IFERROR(VLOOKUP(N2425,Marks,116,0),"")</f>
        <v/>
      </c>
      <c r="F2438" s="746"/>
      <c r="G2438" s="746"/>
      <c r="H2438" s="746"/>
      <c r="I2438" s="732" t="s">
        <v>217</v>
      </c>
      <c r="J2438" s="732"/>
      <c r="K2438" s="732"/>
      <c r="L2438" s="732"/>
      <c r="M2438" s="747" t="str">
        <f>IFERROR(VLOOKUP(N2425,Marks,117,0),"")</f>
        <v/>
      </c>
      <c r="N2438" s="747"/>
      <c r="O2438" s="747"/>
      <c r="P2438" s="747"/>
      <c r="Q2438" s="770"/>
      <c r="R2438" s="732" t="s">
        <v>216</v>
      </c>
      <c r="S2438" s="732"/>
      <c r="T2438" s="732"/>
      <c r="U2438" s="746" t="str">
        <f>IFERROR(VLOOKUP(AD2425,Marks,116,0),"")</f>
        <v/>
      </c>
      <c r="V2438" s="746"/>
      <c r="W2438" s="746"/>
      <c r="X2438" s="746"/>
      <c r="Y2438" s="732" t="s">
        <v>217</v>
      </c>
      <c r="Z2438" s="732"/>
      <c r="AA2438" s="732"/>
      <c r="AB2438" s="732"/>
      <c r="AC2438" s="747" t="str">
        <f>IFERROR(VLOOKUP(AD2425,Marks,117,0),"")</f>
        <v/>
      </c>
      <c r="AD2438" s="747"/>
      <c r="AE2438" s="747"/>
      <c r="AF2438" s="747"/>
    </row>
    <row r="2439" spans="1:32" ht="21" customHeight="1">
      <c r="A2439" s="166" t="str">
        <f>IF(N2425="","",A2438+1)</f>
        <v/>
      </c>
      <c r="B2439" s="732" t="s">
        <v>218</v>
      </c>
      <c r="C2439" s="732"/>
      <c r="D2439" s="732"/>
      <c r="E2439" s="774" t="str">
        <f>IFERROR(VLOOKUP(N2425,Marks,115,0),"")</f>
        <v/>
      </c>
      <c r="F2439" s="774"/>
      <c r="G2439" s="774"/>
      <c r="H2439" s="774"/>
      <c r="I2439" s="732" t="s">
        <v>219</v>
      </c>
      <c r="J2439" s="732"/>
      <c r="K2439" s="732"/>
      <c r="L2439" s="732"/>
      <c r="M2439" s="733" t="str">
        <f>IFERROR(VLOOKUP(N2425,Marks,112,0),"")</f>
        <v/>
      </c>
      <c r="N2439" s="733"/>
      <c r="O2439" s="733"/>
      <c r="P2439" s="733"/>
      <c r="Q2439" s="770"/>
      <c r="R2439" s="732" t="s">
        <v>218</v>
      </c>
      <c r="S2439" s="732"/>
      <c r="T2439" s="732"/>
      <c r="U2439" s="774" t="str">
        <f>IFERROR(VLOOKUP(AD2425,Marks,115,0),"")</f>
        <v/>
      </c>
      <c r="V2439" s="774"/>
      <c r="W2439" s="774"/>
      <c r="X2439" s="774"/>
      <c r="Y2439" s="732" t="s">
        <v>219</v>
      </c>
      <c r="Z2439" s="732"/>
      <c r="AA2439" s="732"/>
      <c r="AB2439" s="732"/>
      <c r="AC2439" s="733" t="str">
        <f>IFERROR(VLOOKUP(AD2425,Marks,112,0),"")</f>
        <v/>
      </c>
      <c r="AD2439" s="733"/>
      <c r="AE2439" s="733"/>
      <c r="AF2439" s="733"/>
    </row>
    <row r="2440" spans="1:32" ht="21" customHeight="1">
      <c r="A2440" s="166" t="str">
        <f>IF(N2425="","",A2439+1)</f>
        <v/>
      </c>
      <c r="B2440" s="732" t="s">
        <v>220</v>
      </c>
      <c r="C2440" s="732"/>
      <c r="D2440" s="732"/>
      <c r="E2440" s="324" t="str">
        <f>IFERROR(VLOOKUP(N2425,Marks,113,0),"")</f>
        <v/>
      </c>
      <c r="F2440" s="325" t="s">
        <v>341</v>
      </c>
      <c r="G2440" s="734" t="str">
        <f>IF(OR(N2425="",E2423="",O2434=""),"",IF(O2434&gt;=81%*P2429,"A",IF(O2434&gt;=61%*P2429,"B",IF(O2434&gt;=41%*P2429,"C",IF(O2434&gt;=21%*P2429,"D","E")))))</f>
        <v/>
      </c>
      <c r="H2440" s="734"/>
      <c r="I2440" s="732" t="s">
        <v>222</v>
      </c>
      <c r="J2440" s="732"/>
      <c r="K2440" s="732"/>
      <c r="L2440" s="732"/>
      <c r="M2440" s="769" t="str">
        <f>IFERROR(VLOOKUP(N2425,Marks,114,0),"")</f>
        <v/>
      </c>
      <c r="N2440" s="769"/>
      <c r="O2440" s="769"/>
      <c r="P2440" s="769"/>
      <c r="Q2440" s="770"/>
      <c r="R2440" s="732" t="s">
        <v>220</v>
      </c>
      <c r="S2440" s="732"/>
      <c r="T2440" s="732"/>
      <c r="U2440" s="324" t="str">
        <f>IFERROR(VLOOKUP(AD2425,Marks,113,0),"")</f>
        <v/>
      </c>
      <c r="V2440" s="325" t="s">
        <v>341</v>
      </c>
      <c r="W2440" s="734" t="str">
        <f>IF(OR(AD2425="",U2423="",AE2434=""),"",IF(AE2434&gt;=81%*AF2429,"A",IF(AE2434&gt;=61%*AF2429,"B",IF(AE2434&gt;=41%*AF2429,"C",IF(AE2434&gt;=21%*AF2429,"D","E")))))</f>
        <v/>
      </c>
      <c r="X2440" s="734"/>
      <c r="Y2440" s="732" t="s">
        <v>222</v>
      </c>
      <c r="Z2440" s="732"/>
      <c r="AA2440" s="732"/>
      <c r="AB2440" s="732"/>
      <c r="AC2440" s="769" t="str">
        <f>IFERROR(VLOOKUP(AD2425,Marks,114,0),"")</f>
        <v/>
      </c>
      <c r="AD2440" s="769"/>
      <c r="AE2440" s="769"/>
      <c r="AF2440" s="769"/>
    </row>
    <row r="2441" spans="1:32" ht="21" customHeight="1">
      <c r="A2441" s="166" t="str">
        <f>IF(N2425="","",A2440+1)</f>
        <v/>
      </c>
      <c r="B2441" s="768" t="s">
        <v>228</v>
      </c>
      <c r="C2441" s="768"/>
      <c r="D2441" s="768"/>
      <c r="E2441" s="735">
        <f>'Master sheet'!$C$10</f>
        <v>44697</v>
      </c>
      <c r="F2441" s="735"/>
      <c r="G2441" s="735"/>
      <c r="H2441" s="318"/>
      <c r="I2441" s="121"/>
      <c r="J2441" s="121"/>
      <c r="K2441" s="76"/>
      <c r="L2441" s="121"/>
      <c r="M2441" s="121"/>
      <c r="N2441" s="121"/>
      <c r="O2441" s="121"/>
      <c r="P2441" s="121"/>
      <c r="Q2441" s="770"/>
      <c r="R2441" s="768" t="s">
        <v>228</v>
      </c>
      <c r="S2441" s="768"/>
      <c r="T2441" s="768"/>
      <c r="U2441" s="735">
        <f>'Master sheet'!$C$10</f>
        <v>44697</v>
      </c>
      <c r="V2441" s="735"/>
      <c r="W2441" s="735"/>
      <c r="X2441" s="121"/>
      <c r="Y2441" s="121"/>
      <c r="Z2441" s="121"/>
      <c r="AA2441" s="76"/>
      <c r="AB2441" s="121"/>
      <c r="AC2441" s="121"/>
      <c r="AD2441" s="121"/>
      <c r="AE2441" s="121"/>
      <c r="AF2441" s="121"/>
    </row>
    <row r="2442" spans="1:32" ht="43.5" customHeight="1">
      <c r="A2442" s="166" t="str">
        <f>IF(N2425="","",A2441+1)</f>
        <v/>
      </c>
      <c r="B2442" s="755" t="str">
        <f>IF(AND(C2422=1),CONCATENATE("( ",UPPER('Master sheet'!$F$10)," )"),IF(AND(C2422=2),CONCATENATE("( ",UPPER('Master sheet'!$F$18)," )"),IF(AND(C2422=3),CONCATENATE("( ",UPPER('Master sheet'!$J$10)," )"),IF(AND(C2422=4),CONCATENATE("( ",UPPER('Master sheet'!$J$18)," )"),""))))</f>
        <v/>
      </c>
      <c r="C2442" s="755"/>
      <c r="D2442" s="755"/>
      <c r="E2442" s="755"/>
      <c r="F2442" s="756" t="str">
        <f>IF(AND(N2425=""),"",CONCATENATE("(",'Master sheet'!$C$14," )"))</f>
        <v/>
      </c>
      <c r="G2442" s="756"/>
      <c r="H2442" s="756"/>
      <c r="I2442" s="756"/>
      <c r="J2442" s="756"/>
      <c r="K2442" s="756" t="str">
        <f>IF(AND(N2425=""),"",CONCATENATE("(",'Master sheet'!$C$12," )"))</f>
        <v/>
      </c>
      <c r="L2442" s="756"/>
      <c r="M2442" s="756"/>
      <c r="N2442" s="756"/>
      <c r="O2442" s="756"/>
      <c r="P2442" s="756"/>
      <c r="Q2442" s="770"/>
      <c r="R2442" s="755" t="str">
        <f>IF(AND(S2422=1),CONCATENATE("( ",UPPER('Master sheet'!$F$10)," )"),IF(AND(S2422=2),CONCATENATE("( ",UPPER('Master sheet'!$F$18)," )"),IF(AND(S2422=3),CONCATENATE("( ",UPPER('Master sheet'!$J$10)," )"),IF(AND(S2422=4),CONCATENATE("( ",UPPER('Master sheet'!$J$18)," )"),""))))</f>
        <v/>
      </c>
      <c r="S2442" s="755"/>
      <c r="T2442" s="755"/>
      <c r="U2442" s="755"/>
      <c r="V2442" s="756" t="str">
        <f>IF(AND(AD2425=""),"",CONCATENATE("(",'Master sheet'!$C$14," )"))</f>
        <v/>
      </c>
      <c r="W2442" s="756"/>
      <c r="X2442" s="756"/>
      <c r="Y2442" s="756"/>
      <c r="Z2442" s="756"/>
      <c r="AA2442" s="756" t="str">
        <f>IF(AND(AD2425=""),"",CONCATENATE("(",'Master sheet'!$C$12," )"))</f>
        <v/>
      </c>
      <c r="AB2442" s="756"/>
      <c r="AC2442" s="756"/>
      <c r="AD2442" s="756"/>
      <c r="AE2442" s="756"/>
      <c r="AF2442" s="756"/>
    </row>
    <row r="2443" spans="1:32" ht="21.75" customHeight="1">
      <c r="A2443" s="166" t="str">
        <f>IF(N2425="","",A2442+1)</f>
        <v/>
      </c>
      <c r="B2443" s="757" t="s">
        <v>223</v>
      </c>
      <c r="C2443" s="757"/>
      <c r="D2443" s="757"/>
      <c r="E2443" s="757"/>
      <c r="F2443" s="758" t="s">
        <v>224</v>
      </c>
      <c r="G2443" s="758"/>
      <c r="H2443" s="758"/>
      <c r="I2443" s="758"/>
      <c r="J2443" s="758"/>
      <c r="K2443" s="757" t="s">
        <v>225</v>
      </c>
      <c r="L2443" s="757"/>
      <c r="M2443" s="757"/>
      <c r="N2443" s="757"/>
      <c r="O2443" s="757"/>
      <c r="P2443" s="757"/>
      <c r="Q2443" s="770"/>
      <c r="R2443" s="757" t="s">
        <v>223</v>
      </c>
      <c r="S2443" s="757"/>
      <c r="T2443" s="757"/>
      <c r="U2443" s="757"/>
      <c r="V2443" s="758" t="s">
        <v>224</v>
      </c>
      <c r="W2443" s="758"/>
      <c r="X2443" s="758"/>
      <c r="Y2443" s="758"/>
      <c r="Z2443" s="758"/>
      <c r="AA2443" s="757" t="s">
        <v>225</v>
      </c>
      <c r="AB2443" s="757"/>
      <c r="AC2443" s="757"/>
      <c r="AD2443" s="757"/>
      <c r="AE2443" s="757"/>
      <c r="AF2443" s="757"/>
    </row>
    <row r="2445" spans="1:32" ht="21.9" customHeight="1">
      <c r="A2445" s="165" t="str">
        <f>IF(N2451="","",1)</f>
        <v/>
      </c>
      <c r="B2445" s="759" t="s">
        <v>203</v>
      </c>
      <c r="C2445" s="759"/>
      <c r="D2445" s="759"/>
      <c r="E2445" s="759"/>
      <c r="F2445" s="759"/>
      <c r="G2445" s="759"/>
      <c r="H2445" s="759"/>
      <c r="I2445" s="759"/>
      <c r="J2445" s="759"/>
      <c r="K2445" s="759"/>
      <c r="L2445" s="759"/>
      <c r="M2445" s="759"/>
      <c r="N2445" s="759"/>
      <c r="O2445" s="759"/>
      <c r="P2445" s="759"/>
      <c r="Q2445" s="770" t="s">
        <v>249</v>
      </c>
      <c r="R2445" s="759" t="s">
        <v>203</v>
      </c>
      <c r="S2445" s="759"/>
      <c r="T2445" s="759"/>
      <c r="U2445" s="759"/>
      <c r="V2445" s="759"/>
      <c r="W2445" s="759"/>
      <c r="X2445" s="759"/>
      <c r="Y2445" s="759"/>
      <c r="Z2445" s="759"/>
      <c r="AA2445" s="759"/>
      <c r="AB2445" s="759"/>
      <c r="AC2445" s="759"/>
      <c r="AD2445" s="759"/>
      <c r="AE2445" s="759"/>
      <c r="AF2445" s="759"/>
    </row>
    <row r="2446" spans="1:32" ht="21.9" customHeight="1">
      <c r="A2446" s="166" t="str">
        <f>IF(N2451="","",A2445+1)</f>
        <v/>
      </c>
      <c r="B2446" s="771" t="s">
        <v>204</v>
      </c>
      <c r="C2446" s="771"/>
      <c r="D2446" s="771"/>
      <c r="E2446" s="771"/>
      <c r="F2446" s="771"/>
      <c r="G2446" s="771"/>
      <c r="H2446" s="771"/>
      <c r="I2446" s="771"/>
      <c r="J2446" s="771"/>
      <c r="K2446" s="771"/>
      <c r="L2446" s="771"/>
      <c r="M2446" s="771"/>
      <c r="N2446" s="771"/>
      <c r="O2446" s="771"/>
      <c r="P2446" s="771"/>
      <c r="Q2446" s="770"/>
      <c r="R2446" s="771" t="s">
        <v>204</v>
      </c>
      <c r="S2446" s="771"/>
      <c r="T2446" s="771"/>
      <c r="U2446" s="771"/>
      <c r="V2446" s="771"/>
      <c r="W2446" s="771"/>
      <c r="X2446" s="771"/>
      <c r="Y2446" s="771"/>
      <c r="Z2446" s="771"/>
      <c r="AA2446" s="771"/>
      <c r="AB2446" s="771"/>
      <c r="AC2446" s="771"/>
      <c r="AD2446" s="771"/>
      <c r="AE2446" s="771"/>
      <c r="AF2446" s="771"/>
    </row>
    <row r="2447" spans="1:32" ht="21.9" customHeight="1">
      <c r="A2447" s="166" t="str">
        <f>IF(N2451="","",A2446+1)</f>
        <v/>
      </c>
      <c r="B2447" s="772" t="s">
        <v>168</v>
      </c>
      <c r="C2447" s="772"/>
      <c r="D2447" s="772"/>
      <c r="E2447" s="773" t="str">
        <f>IF(AND(N2451=""),"",'Result Sheet'!$F$2)</f>
        <v/>
      </c>
      <c r="F2447" s="773"/>
      <c r="G2447" s="773"/>
      <c r="H2447" s="773"/>
      <c r="I2447" s="773"/>
      <c r="J2447" s="773"/>
      <c r="K2447" s="773"/>
      <c r="L2447" s="773"/>
      <c r="M2447" s="773"/>
      <c r="N2447" s="773"/>
      <c r="O2447" s="773"/>
      <c r="P2447" s="773"/>
      <c r="Q2447" s="770"/>
      <c r="R2447" s="772" t="s">
        <v>168</v>
      </c>
      <c r="S2447" s="772"/>
      <c r="T2447" s="772"/>
      <c r="U2447" s="773" t="str">
        <f>IF(AND(AD2451=""),"",'Result Sheet'!$F$2)</f>
        <v/>
      </c>
      <c r="V2447" s="773"/>
      <c r="W2447" s="773"/>
      <c r="X2447" s="773"/>
      <c r="Y2447" s="773"/>
      <c r="Z2447" s="773"/>
      <c r="AA2447" s="773"/>
      <c r="AB2447" s="773"/>
      <c r="AC2447" s="773"/>
      <c r="AD2447" s="773"/>
      <c r="AE2447" s="773"/>
      <c r="AF2447" s="773"/>
    </row>
    <row r="2448" spans="1:32" ht="21.9" customHeight="1">
      <c r="A2448" s="166" t="str">
        <f>IF(N2451="","",A2447+1)</f>
        <v/>
      </c>
      <c r="B2448" s="164" t="s">
        <v>169</v>
      </c>
      <c r="C2448" s="748" t="str">
        <f>IFERROR(VLOOKUP(N2451,Marks,2,0),"")</f>
        <v/>
      </c>
      <c r="D2448" s="748"/>
      <c r="E2448" s="766" t="s">
        <v>212</v>
      </c>
      <c r="F2448" s="766"/>
      <c r="G2448" s="766"/>
      <c r="H2448" s="748" t="str">
        <f>IFERROR(VLOOKUP(N2451,Marks,3,0),"")</f>
        <v/>
      </c>
      <c r="I2448" s="748"/>
      <c r="J2448" s="749" t="s">
        <v>205</v>
      </c>
      <c r="K2448" s="749"/>
      <c r="L2448" s="749"/>
      <c r="M2448" s="749"/>
      <c r="N2448" s="750" t="str">
        <f>IF(AND(N2451=""),"",'Marks Entry 1st'!$I$2)</f>
        <v/>
      </c>
      <c r="O2448" s="750"/>
      <c r="P2448" s="750"/>
      <c r="Q2448" s="770"/>
      <c r="R2448" s="164" t="s">
        <v>169</v>
      </c>
      <c r="S2448" s="748" t="str">
        <f>IFERROR(VLOOKUP(AD2451,Marks,2,0),"")</f>
        <v/>
      </c>
      <c r="T2448" s="748"/>
      <c r="U2448" s="766" t="s">
        <v>212</v>
      </c>
      <c r="V2448" s="766"/>
      <c r="W2448" s="766"/>
      <c r="X2448" s="748" t="str">
        <f>IFERROR(VLOOKUP(AD2451,Marks,3,0),"")</f>
        <v/>
      </c>
      <c r="Y2448" s="748"/>
      <c r="Z2448" s="749" t="s">
        <v>205</v>
      </c>
      <c r="AA2448" s="749"/>
      <c r="AB2448" s="749"/>
      <c r="AC2448" s="749"/>
      <c r="AD2448" s="750" t="str">
        <f>IF(AND(AD2451=""),"",'Marks Entry 1st'!$I$2)</f>
        <v/>
      </c>
      <c r="AE2448" s="750"/>
      <c r="AF2448" s="750"/>
    </row>
    <row r="2449" spans="1:32" ht="21.9" customHeight="1">
      <c r="A2449" s="166" t="str">
        <f>IF(N2451="","",A2448+1)</f>
        <v/>
      </c>
      <c r="B2449" s="751" t="s">
        <v>206</v>
      </c>
      <c r="C2449" s="751"/>
      <c r="D2449" s="751"/>
      <c r="E2449" s="752" t="str">
        <f>IFERROR(VLOOKUP(N2451,Marks,6,0),"")</f>
        <v/>
      </c>
      <c r="F2449" s="752"/>
      <c r="G2449" s="752"/>
      <c r="H2449" s="752"/>
      <c r="I2449" s="752"/>
      <c r="J2449" s="753" t="s">
        <v>209</v>
      </c>
      <c r="K2449" s="753"/>
      <c r="L2449" s="753"/>
      <c r="M2449" s="753"/>
      <c r="N2449" s="754" t="str">
        <f>IFERROR(VLOOKUP(N2451,Marks,5,0),"")</f>
        <v/>
      </c>
      <c r="O2449" s="754"/>
      <c r="P2449" s="754"/>
      <c r="Q2449" s="770"/>
      <c r="R2449" s="751" t="s">
        <v>206</v>
      </c>
      <c r="S2449" s="751"/>
      <c r="T2449" s="751"/>
      <c r="U2449" s="752" t="str">
        <f>IFERROR(VLOOKUP(AD2451,Marks,6,0),"")</f>
        <v/>
      </c>
      <c r="V2449" s="752"/>
      <c r="W2449" s="752"/>
      <c r="X2449" s="752"/>
      <c r="Y2449" s="752"/>
      <c r="Z2449" s="753" t="s">
        <v>209</v>
      </c>
      <c r="AA2449" s="753"/>
      <c r="AB2449" s="753"/>
      <c r="AC2449" s="753"/>
      <c r="AD2449" s="754" t="str">
        <f>IFERROR(VLOOKUP(AD2451,Marks,5,0),"")</f>
        <v/>
      </c>
      <c r="AE2449" s="754"/>
      <c r="AF2449" s="754"/>
    </row>
    <row r="2450" spans="1:32" ht="21.9" customHeight="1">
      <c r="A2450" s="166" t="str">
        <f>IF(N2451="","",A2449+1)</f>
        <v/>
      </c>
      <c r="B2450" s="751" t="s">
        <v>207</v>
      </c>
      <c r="C2450" s="751"/>
      <c r="D2450" s="751"/>
      <c r="E2450" s="752" t="str">
        <f>IFERROR(VLOOKUP(N2451,Marks,7,0),"")</f>
        <v/>
      </c>
      <c r="F2450" s="752"/>
      <c r="G2450" s="752"/>
      <c r="H2450" s="752"/>
      <c r="I2450" s="752"/>
      <c r="J2450" s="753" t="s">
        <v>210</v>
      </c>
      <c r="K2450" s="753"/>
      <c r="L2450" s="753"/>
      <c r="M2450" s="753"/>
      <c r="N2450" s="767" t="str">
        <f>IFERROR(VLOOKUP(N2451,Marks,4,0),"")</f>
        <v/>
      </c>
      <c r="O2450" s="767"/>
      <c r="P2450" s="767"/>
      <c r="Q2450" s="770"/>
      <c r="R2450" s="751" t="s">
        <v>207</v>
      </c>
      <c r="S2450" s="751"/>
      <c r="T2450" s="751"/>
      <c r="U2450" s="752" t="str">
        <f>IFERROR(VLOOKUP(AD2451,Marks,7,0),"")</f>
        <v/>
      </c>
      <c r="V2450" s="752"/>
      <c r="W2450" s="752"/>
      <c r="X2450" s="752"/>
      <c r="Y2450" s="752"/>
      <c r="Z2450" s="753" t="s">
        <v>210</v>
      </c>
      <c r="AA2450" s="753"/>
      <c r="AB2450" s="753"/>
      <c r="AC2450" s="753"/>
      <c r="AD2450" s="767" t="str">
        <f>IFERROR(VLOOKUP(AD2451,Marks,4,0),"")</f>
        <v/>
      </c>
      <c r="AE2450" s="767"/>
      <c r="AF2450" s="767"/>
    </row>
    <row r="2451" spans="1:32" ht="21.9" customHeight="1">
      <c r="A2451" s="166" t="str">
        <f>IF(N2451="","",A2450+1)</f>
        <v/>
      </c>
      <c r="B2451" s="751" t="s">
        <v>208</v>
      </c>
      <c r="C2451" s="751"/>
      <c r="D2451" s="751"/>
      <c r="E2451" s="752" t="str">
        <f>IFERROR(VLOOKUP(N2451,Marks,8,0),"")</f>
        <v/>
      </c>
      <c r="F2451" s="752"/>
      <c r="G2451" s="752"/>
      <c r="H2451" s="752"/>
      <c r="I2451" s="752"/>
      <c r="J2451" s="753" t="s">
        <v>211</v>
      </c>
      <c r="K2451" s="753"/>
      <c r="L2451" s="753"/>
      <c r="M2451" s="753"/>
      <c r="N2451" s="760" t="str">
        <f>IF(AD2425="","",IF(AND(AD2425+1&gt;$AN$6),"",AD2425+1))</f>
        <v/>
      </c>
      <c r="O2451" s="760"/>
      <c r="P2451" s="760"/>
      <c r="Q2451" s="770"/>
      <c r="R2451" s="751" t="s">
        <v>208</v>
      </c>
      <c r="S2451" s="751"/>
      <c r="T2451" s="751"/>
      <c r="U2451" s="752" t="str">
        <f>IFERROR(VLOOKUP(AD2451,Marks,8,0),"")</f>
        <v/>
      </c>
      <c r="V2451" s="752"/>
      <c r="W2451" s="752"/>
      <c r="X2451" s="752"/>
      <c r="Y2451" s="752"/>
      <c r="Z2451" s="753" t="s">
        <v>211</v>
      </c>
      <c r="AA2451" s="753"/>
      <c r="AB2451" s="753"/>
      <c r="AC2451" s="753"/>
      <c r="AD2451" s="761" t="str">
        <f>IF(N2451="","",IF(AND(N2451+1&gt;$AN$6),"",N2451+1))</f>
        <v/>
      </c>
      <c r="AE2451" s="761"/>
      <c r="AF2451" s="761"/>
    </row>
    <row r="2452" spans="1:32" ht="9" customHeight="1">
      <c r="A2452" s="166" t="str">
        <f>IF(N2451="","",A2451+1)</f>
        <v/>
      </c>
      <c r="B2452" s="123"/>
      <c r="C2452" s="123"/>
      <c r="D2452" s="123"/>
      <c r="E2452" s="124"/>
      <c r="F2452" s="124"/>
      <c r="G2452" s="124"/>
      <c r="H2452" s="123"/>
      <c r="I2452" s="123"/>
      <c r="J2452" s="125"/>
      <c r="K2452" s="125"/>
      <c r="L2452" s="125"/>
      <c r="M2452" s="76"/>
      <c r="N2452" s="76"/>
      <c r="O2452" s="76"/>
      <c r="P2452" s="76"/>
      <c r="Q2452" s="770"/>
      <c r="R2452" s="123"/>
      <c r="S2452" s="123"/>
      <c r="T2452" s="123"/>
      <c r="U2452" s="124"/>
      <c r="V2452" s="124"/>
      <c r="W2452" s="124"/>
      <c r="X2452" s="123"/>
      <c r="Y2452" s="123"/>
      <c r="Z2452" s="125"/>
      <c r="AA2452" s="125"/>
      <c r="AB2452" s="125"/>
      <c r="AC2452" s="76"/>
      <c r="AD2452" s="76"/>
      <c r="AE2452" s="76"/>
      <c r="AF2452" s="76"/>
    </row>
    <row r="2453" spans="1:32" ht="21" customHeight="1">
      <c r="A2453" s="166" t="str">
        <f>IF(N2451="","",A2452+1)</f>
        <v/>
      </c>
      <c r="B2453" s="762" t="s">
        <v>213</v>
      </c>
      <c r="C2453" s="610" t="s">
        <v>214</v>
      </c>
      <c r="D2453" s="610"/>
      <c r="E2453" s="610"/>
      <c r="F2453" s="763" t="s">
        <v>13</v>
      </c>
      <c r="G2453" s="764"/>
      <c r="H2453" s="764"/>
      <c r="I2453" s="765"/>
      <c r="J2453" s="613" t="s">
        <v>184</v>
      </c>
      <c r="K2453" s="614" t="s">
        <v>167</v>
      </c>
      <c r="L2453" s="615"/>
      <c r="M2453" s="615"/>
      <c r="N2453" s="616"/>
      <c r="O2453" s="580" t="s">
        <v>185</v>
      </c>
      <c r="P2453" s="581" t="s">
        <v>186</v>
      </c>
      <c r="Q2453" s="770"/>
      <c r="R2453" s="762" t="s">
        <v>213</v>
      </c>
      <c r="S2453" s="610" t="s">
        <v>214</v>
      </c>
      <c r="T2453" s="610"/>
      <c r="U2453" s="610"/>
      <c r="V2453" s="763" t="s">
        <v>13</v>
      </c>
      <c r="W2453" s="764"/>
      <c r="X2453" s="764"/>
      <c r="Y2453" s="765"/>
      <c r="Z2453" s="613" t="s">
        <v>184</v>
      </c>
      <c r="AA2453" s="614" t="s">
        <v>167</v>
      </c>
      <c r="AB2453" s="615"/>
      <c r="AC2453" s="615"/>
      <c r="AD2453" s="616"/>
      <c r="AE2453" s="580" t="s">
        <v>185</v>
      </c>
      <c r="AF2453" s="581" t="s">
        <v>186</v>
      </c>
    </row>
    <row r="2454" spans="1:32" ht="90.75" customHeight="1">
      <c r="A2454" s="166" t="str">
        <f>IF(N2451="","",A2453+1)</f>
        <v/>
      </c>
      <c r="B2454" s="762"/>
      <c r="C2454" s="171" t="s">
        <v>11</v>
      </c>
      <c r="D2454" s="171" t="s">
        <v>180</v>
      </c>
      <c r="E2454" s="171" t="s">
        <v>108</v>
      </c>
      <c r="F2454" s="171" t="s">
        <v>182</v>
      </c>
      <c r="G2454" s="171" t="s">
        <v>183</v>
      </c>
      <c r="H2454" s="305" t="s">
        <v>10</v>
      </c>
      <c r="I2454" s="171" t="s">
        <v>108</v>
      </c>
      <c r="J2454" s="613"/>
      <c r="K2454" s="172" t="s">
        <v>182</v>
      </c>
      <c r="L2454" s="172" t="s">
        <v>183</v>
      </c>
      <c r="M2454" s="173" t="s">
        <v>10</v>
      </c>
      <c r="N2454" s="171" t="s">
        <v>108</v>
      </c>
      <c r="O2454" s="580"/>
      <c r="P2454" s="736"/>
      <c r="Q2454" s="770"/>
      <c r="R2454" s="762"/>
      <c r="S2454" s="171" t="s">
        <v>11</v>
      </c>
      <c r="T2454" s="171" t="s">
        <v>180</v>
      </c>
      <c r="U2454" s="171" t="s">
        <v>108</v>
      </c>
      <c r="V2454" s="171" t="s">
        <v>182</v>
      </c>
      <c r="W2454" s="171" t="s">
        <v>183</v>
      </c>
      <c r="X2454" s="305" t="s">
        <v>10</v>
      </c>
      <c r="Y2454" s="171" t="s">
        <v>108</v>
      </c>
      <c r="Z2454" s="613"/>
      <c r="AA2454" s="172" t="s">
        <v>182</v>
      </c>
      <c r="AB2454" s="172" t="s">
        <v>183</v>
      </c>
      <c r="AC2454" s="173" t="s">
        <v>10</v>
      </c>
      <c r="AD2454" s="171" t="s">
        <v>108</v>
      </c>
      <c r="AE2454" s="580"/>
      <c r="AF2454" s="736">
        <v>0</v>
      </c>
    </row>
    <row r="2455" spans="1:32" ht="18.75" customHeight="1">
      <c r="A2455" s="166" t="str">
        <f>IF(N2451="","",A2454+1)</f>
        <v/>
      </c>
      <c r="B2455" s="762"/>
      <c r="C2455" s="390">
        <v>20</v>
      </c>
      <c r="D2455" s="390">
        <v>20</v>
      </c>
      <c r="E2455" s="116">
        <v>40</v>
      </c>
      <c r="F2455" s="390">
        <v>30</v>
      </c>
      <c r="G2455" s="390">
        <v>18</v>
      </c>
      <c r="H2455" s="390">
        <v>12</v>
      </c>
      <c r="I2455" s="116">
        <v>60</v>
      </c>
      <c r="J2455" s="118">
        <v>100</v>
      </c>
      <c r="K2455" s="390">
        <v>50</v>
      </c>
      <c r="L2455" s="390">
        <v>30</v>
      </c>
      <c r="M2455" s="390">
        <v>20</v>
      </c>
      <c r="N2455" s="116">
        <v>100</v>
      </c>
      <c r="O2455" s="118">
        <v>200</v>
      </c>
      <c r="P2455" s="775" t="str">
        <f>IF(AND(N2451="",C2448="",E2449="",N2449=""),"",IF(OR(C2448=1,C2448=2),600,800))</f>
        <v/>
      </c>
      <c r="Q2455" s="770"/>
      <c r="R2455" s="762"/>
      <c r="S2455" s="390">
        <v>20</v>
      </c>
      <c r="T2455" s="390">
        <v>20</v>
      </c>
      <c r="U2455" s="116">
        <v>40</v>
      </c>
      <c r="V2455" s="390">
        <v>30</v>
      </c>
      <c r="W2455" s="390">
        <v>18</v>
      </c>
      <c r="X2455" s="390">
        <v>12</v>
      </c>
      <c r="Y2455" s="116">
        <v>60</v>
      </c>
      <c r="Z2455" s="118">
        <v>100</v>
      </c>
      <c r="AA2455" s="390">
        <v>50</v>
      </c>
      <c r="AB2455" s="390">
        <v>30</v>
      </c>
      <c r="AC2455" s="390">
        <v>20</v>
      </c>
      <c r="AD2455" s="116">
        <v>100</v>
      </c>
      <c r="AE2455" s="118">
        <v>200</v>
      </c>
      <c r="AF2455" s="775" t="str">
        <f>IF(AND(AD2451="",S2448="",U2449="",AD2449=""),"",IF(OR(S2448=1,S2448=2),600,800))</f>
        <v/>
      </c>
    </row>
    <row r="2456" spans="1:32" ht="21" customHeight="1">
      <c r="A2456" s="166" t="str">
        <f>IF(N2451="","",A2455+1)</f>
        <v/>
      </c>
      <c r="B2456" s="122" t="str">
        <f>'Result Sheet'!$L$4</f>
        <v xml:space="preserve">हिन्दी </v>
      </c>
      <c r="C2456" s="391" t="str">
        <f>IFERROR(VLOOKUP(N2451,Marks,11,0),"")</f>
        <v/>
      </c>
      <c r="D2456" s="391" t="str">
        <f>IFERROR(VLOOKUP(N2451,Marks,12,0),"")</f>
        <v/>
      </c>
      <c r="E2456" s="117" t="str">
        <f>IFERROR(VLOOKUP(N2451,Marks,13,0),"")</f>
        <v/>
      </c>
      <c r="F2456" s="391" t="str">
        <f>IFERROR(VLOOKUP(N2451,Marks,14,0),"")</f>
        <v/>
      </c>
      <c r="G2456" s="391" t="str">
        <f>IFERROR(VLOOKUP(N2451,Marks,15,0),"")</f>
        <v/>
      </c>
      <c r="H2456" s="391" t="str">
        <f>IFERROR(VLOOKUP(N2451,Marks,16,0),"")</f>
        <v/>
      </c>
      <c r="I2456" s="117" t="str">
        <f>IFERROR(VLOOKUP(N2451,Marks,17,0),"")</f>
        <v/>
      </c>
      <c r="J2456" s="119">
        <f>IFERROR(VLOOKUP(N2451,Marks,18,0),"")</f>
        <v>0</v>
      </c>
      <c r="K2456" s="391" t="str">
        <f>IFERROR(VLOOKUP(N2451,Marks,19,0),"")</f>
        <v/>
      </c>
      <c r="L2456" s="391" t="str">
        <f>IFERROR(VLOOKUP(N2451,Marks,20,0),"")</f>
        <v/>
      </c>
      <c r="M2456" s="391" t="str">
        <f>IFERROR(VLOOKUP(N2451,Marks,21,0),"")</f>
        <v/>
      </c>
      <c r="N2456" s="117" t="str">
        <f>IFERROR(VLOOKUP(N2451,Marks,22,0),"")</f>
        <v/>
      </c>
      <c r="O2456" s="119" t="str">
        <f>IFERROR(VLOOKUP(N2451,Marks,23,0),"")</f>
        <v/>
      </c>
      <c r="P2456" s="323" t="str">
        <f>IFERROR(VLOOKUP(N2451,Marks,29,0),"")</f>
        <v/>
      </c>
      <c r="Q2456" s="770"/>
      <c r="R2456" s="122" t="str">
        <f>'Result Sheet'!$L$4</f>
        <v xml:space="preserve">हिन्दी </v>
      </c>
      <c r="S2456" s="391" t="str">
        <f>IFERROR(VLOOKUP(AD2451,Marks,11,0),"")</f>
        <v/>
      </c>
      <c r="T2456" s="391" t="str">
        <f>IFERROR(VLOOKUP(AD2451,Marks,12,0),"")</f>
        <v/>
      </c>
      <c r="U2456" s="117" t="str">
        <f>IFERROR(VLOOKUP(AD2451,Marks,13,0),"")</f>
        <v/>
      </c>
      <c r="V2456" s="391" t="str">
        <f>IFERROR(VLOOKUP(AD2451,Marks,14,0),"")</f>
        <v/>
      </c>
      <c r="W2456" s="391" t="str">
        <f>IFERROR(VLOOKUP(AD2451,Marks,15,0),"")</f>
        <v/>
      </c>
      <c r="X2456" s="391" t="str">
        <f>IFERROR(VLOOKUP(AD2451,Marks,16,0),"")</f>
        <v/>
      </c>
      <c r="Y2456" s="117" t="str">
        <f>IFERROR(VLOOKUP(AD2451,Marks,17,0),"")</f>
        <v/>
      </c>
      <c r="Z2456" s="119">
        <f>IFERROR(VLOOKUP(AD2451,Marks,18,0),"")</f>
        <v>0</v>
      </c>
      <c r="AA2456" s="391" t="str">
        <f>IFERROR(VLOOKUP(AD2451,Marks,19,0),"")</f>
        <v/>
      </c>
      <c r="AB2456" s="391" t="str">
        <f>IFERROR(VLOOKUP(AD2451,Marks,20,0),"")</f>
        <v/>
      </c>
      <c r="AC2456" s="391" t="str">
        <f>IFERROR(VLOOKUP(AD2451,Marks,21,0),"")</f>
        <v/>
      </c>
      <c r="AD2456" s="117" t="str">
        <f>IFERROR(VLOOKUP(AD2451,Marks,22,0),"")</f>
        <v/>
      </c>
      <c r="AE2456" s="119" t="str">
        <f>IFERROR(VLOOKUP(AD2451,Marks,23,0),"")</f>
        <v/>
      </c>
      <c r="AF2456" s="323" t="str">
        <f>IFERROR(VLOOKUP(AD2451,Marks,29,0),"")</f>
        <v/>
      </c>
    </row>
    <row r="2457" spans="1:32" ht="21" customHeight="1">
      <c r="A2457" s="166" t="str">
        <f>IF(N2451="","",A2456+1)</f>
        <v/>
      </c>
      <c r="B2457" s="122" t="str">
        <f>'Result Sheet'!$AE$4</f>
        <v xml:space="preserve">अंग्रेजी </v>
      </c>
      <c r="C2457" s="391" t="str">
        <f>IFERROR(VLOOKUP(N2451,Marks,30,0),"")</f>
        <v/>
      </c>
      <c r="D2457" s="391" t="str">
        <f>IFERROR(VLOOKUP(N2451,Marks,31,0),"")</f>
        <v/>
      </c>
      <c r="E2457" s="117" t="str">
        <f>IFERROR(VLOOKUP(N2451,Marks,32,0),"")</f>
        <v/>
      </c>
      <c r="F2457" s="391" t="str">
        <f>IFERROR(VLOOKUP(N2451,Marks,33,0),"")</f>
        <v/>
      </c>
      <c r="G2457" s="391" t="str">
        <f>IFERROR(VLOOKUP(N2451,Marks,34,0),"")</f>
        <v/>
      </c>
      <c r="H2457" s="391" t="str">
        <f>IFERROR(VLOOKUP(N2451,Marks,35,0),"")</f>
        <v/>
      </c>
      <c r="I2457" s="117" t="str">
        <f>IFERROR(VLOOKUP(N2451,Marks,36,0),"")</f>
        <v/>
      </c>
      <c r="J2457" s="119">
        <f>IFERROR(VLOOKUP(N2451,Marks,37,0),"")</f>
        <v>0</v>
      </c>
      <c r="K2457" s="391" t="str">
        <f>IFERROR(VLOOKUP(N2451,Marks,38,0),"")</f>
        <v/>
      </c>
      <c r="L2457" s="391" t="str">
        <f>IFERROR(VLOOKUP(N2451,Marks,39,0),"")</f>
        <v/>
      </c>
      <c r="M2457" s="391" t="str">
        <f>IFERROR(VLOOKUP(N2451,Marks,40,0),"")</f>
        <v/>
      </c>
      <c r="N2457" s="117" t="str">
        <f>IFERROR(VLOOKUP(N2451,Marks,41,0),"")</f>
        <v/>
      </c>
      <c r="O2457" s="119" t="str">
        <f>IFERROR(VLOOKUP(N2451,Marks,42,0),"")</f>
        <v/>
      </c>
      <c r="P2457" s="323" t="str">
        <f>IFERROR(VLOOKUP(N2451,Marks,48,0),"")</f>
        <v/>
      </c>
      <c r="Q2457" s="770"/>
      <c r="R2457" s="122" t="str">
        <f>'Result Sheet'!$AE$4</f>
        <v xml:space="preserve">अंग्रेजी </v>
      </c>
      <c r="S2457" s="391" t="str">
        <f>IFERROR(VLOOKUP(AD2451,Marks,30,0),"")</f>
        <v/>
      </c>
      <c r="T2457" s="391" t="str">
        <f>IFERROR(VLOOKUP(AD2451,Marks,31,0),"")</f>
        <v/>
      </c>
      <c r="U2457" s="117" t="str">
        <f>IFERROR(VLOOKUP(AD2451,Marks,32,0),"")</f>
        <v/>
      </c>
      <c r="V2457" s="391" t="str">
        <f>IFERROR(VLOOKUP(AD2451,Marks,33,0),"")</f>
        <v/>
      </c>
      <c r="W2457" s="391" t="str">
        <f>IFERROR(VLOOKUP(AD2451,Marks,34,0),"")</f>
        <v/>
      </c>
      <c r="X2457" s="391" t="str">
        <f>IFERROR(VLOOKUP(AD2451,Marks,35,0),"")</f>
        <v/>
      </c>
      <c r="Y2457" s="117" t="str">
        <f>IFERROR(VLOOKUP(AD2451,Marks,36,0),"")</f>
        <v/>
      </c>
      <c r="Z2457" s="119">
        <f>IFERROR(VLOOKUP(AD2451,Marks,37,0),"")</f>
        <v>0</v>
      </c>
      <c r="AA2457" s="391" t="str">
        <f>IFERROR(VLOOKUP(AD2451,Marks,38,0),"")</f>
        <v/>
      </c>
      <c r="AB2457" s="391" t="str">
        <f>IFERROR(VLOOKUP(AD2451,Marks,39,0),"")</f>
        <v/>
      </c>
      <c r="AC2457" s="391" t="str">
        <f>IFERROR(VLOOKUP(AD2451,Marks,40,0),"")</f>
        <v/>
      </c>
      <c r="AD2457" s="117" t="str">
        <f>IFERROR(VLOOKUP(AD2451,Marks,41,0),"")</f>
        <v/>
      </c>
      <c r="AE2457" s="119" t="str">
        <f>IFERROR(VLOOKUP(AD2451,Marks,42,0),"")</f>
        <v/>
      </c>
      <c r="AF2457" s="323" t="str">
        <f>IFERROR(VLOOKUP(AD2451,Marks,48,0),"")</f>
        <v/>
      </c>
    </row>
    <row r="2458" spans="1:32" ht="21" customHeight="1">
      <c r="A2458" s="166" t="str">
        <f>IF(N2451="","",A2457+1)</f>
        <v/>
      </c>
      <c r="B2458" s="122" t="str">
        <f>'Result Sheet'!$AX$4</f>
        <v xml:space="preserve">गणित </v>
      </c>
      <c r="C2458" s="391" t="str">
        <f>IFERROR(VLOOKUP(N2451,Marks,49,0),"")</f>
        <v/>
      </c>
      <c r="D2458" s="391" t="str">
        <f>IFERROR(VLOOKUP(N2451,Marks,50,0),"")</f>
        <v/>
      </c>
      <c r="E2458" s="117" t="str">
        <f>IFERROR(VLOOKUP(N2451,Marks,51,0),"")</f>
        <v/>
      </c>
      <c r="F2458" s="391" t="str">
        <f>IFERROR(VLOOKUP(N2451,Marks,52,0),"")</f>
        <v/>
      </c>
      <c r="G2458" s="391" t="str">
        <f>IFERROR(VLOOKUP(N2451,Marks,53,0),"")</f>
        <v/>
      </c>
      <c r="H2458" s="391" t="str">
        <f>IFERROR(VLOOKUP(N2451,Marks,54,0),"")</f>
        <v/>
      </c>
      <c r="I2458" s="117" t="str">
        <f>IFERROR(VLOOKUP(N2451,Marks,55,0),"")</f>
        <v/>
      </c>
      <c r="J2458" s="119">
        <f>IFERROR(VLOOKUP(N2451,Marks,56,0),"")</f>
        <v>0</v>
      </c>
      <c r="K2458" s="391" t="str">
        <f>IFERROR(VLOOKUP(N2451,Marks,57,0),"")</f>
        <v/>
      </c>
      <c r="L2458" s="391" t="str">
        <f>IFERROR(VLOOKUP(N2451,Marks,58,0),"")</f>
        <v/>
      </c>
      <c r="M2458" s="391" t="str">
        <f>IFERROR(VLOOKUP(N2451,Marks,59,0),"")</f>
        <v/>
      </c>
      <c r="N2458" s="117" t="str">
        <f>IFERROR(VLOOKUP(N2451,Marks,60,0),"")</f>
        <v/>
      </c>
      <c r="O2458" s="119" t="str">
        <f>IFERROR(VLOOKUP(N2451,Marks,61,0),"")</f>
        <v/>
      </c>
      <c r="P2458" s="323" t="str">
        <f>IFERROR(VLOOKUP(N2451,Marks,67,0),"")</f>
        <v/>
      </c>
      <c r="Q2458" s="770"/>
      <c r="R2458" s="122" t="str">
        <f>'Result Sheet'!$AX$4</f>
        <v xml:space="preserve">गणित </v>
      </c>
      <c r="S2458" s="391" t="str">
        <f>IFERROR(VLOOKUP(AD2451,Marks,49,0),"")</f>
        <v/>
      </c>
      <c r="T2458" s="391" t="str">
        <f>IFERROR(VLOOKUP(AD2451,Marks,50,0),"")</f>
        <v/>
      </c>
      <c r="U2458" s="117" t="str">
        <f>IFERROR(VLOOKUP(AD2451,Marks,51,0),"")</f>
        <v/>
      </c>
      <c r="V2458" s="391" t="str">
        <f>IFERROR(VLOOKUP(AD2451,Marks,52,0),"")</f>
        <v/>
      </c>
      <c r="W2458" s="391" t="str">
        <f>IFERROR(VLOOKUP(AD2451,Marks,53,0),"")</f>
        <v/>
      </c>
      <c r="X2458" s="391" t="str">
        <f>IFERROR(VLOOKUP(AD2451,Marks,54,0),"")</f>
        <v/>
      </c>
      <c r="Y2458" s="117" t="str">
        <f>IFERROR(VLOOKUP(AD2451,Marks,55,0),"")</f>
        <v/>
      </c>
      <c r="Z2458" s="119">
        <f>IFERROR(VLOOKUP(AD2451,Marks,56,0),"")</f>
        <v>0</v>
      </c>
      <c r="AA2458" s="391" t="str">
        <f>IFERROR(VLOOKUP(AD2451,Marks,57,0),"")</f>
        <v/>
      </c>
      <c r="AB2458" s="391" t="str">
        <f>IFERROR(VLOOKUP(AD2451,Marks,58,0),"")</f>
        <v/>
      </c>
      <c r="AC2458" s="391" t="str">
        <f>IFERROR(VLOOKUP(AD2451,Marks,59,0),"")</f>
        <v/>
      </c>
      <c r="AD2458" s="117" t="str">
        <f>IFERROR(VLOOKUP(AD2451,Marks,60,0),"")</f>
        <v/>
      </c>
      <c r="AE2458" s="119" t="str">
        <f>IFERROR(VLOOKUP(AD2451,Marks,61,0),"")</f>
        <v/>
      </c>
      <c r="AF2458" s="323" t="str">
        <f>IFERROR(VLOOKUP(AD2451,Marks,67,0),"")</f>
        <v/>
      </c>
    </row>
    <row r="2459" spans="1:32" ht="21" customHeight="1">
      <c r="A2459" s="166" t="str">
        <f>IF(N2451="","",A2458+1)</f>
        <v/>
      </c>
      <c r="B2459" s="122" t="str">
        <f>'Result Sheet'!$BQ$4</f>
        <v xml:space="preserve">पर्यावरण अध्ययन </v>
      </c>
      <c r="C2459" s="391" t="str">
        <f>IFERROR(VLOOKUP(N2451,Marks,68,0),"")</f>
        <v/>
      </c>
      <c r="D2459" s="391" t="str">
        <f>IFERROR(VLOOKUP(N2451,Marks,69,0),"")</f>
        <v/>
      </c>
      <c r="E2459" s="117" t="str">
        <f>IFERROR(VLOOKUP(N2451,Marks,70,0),"")</f>
        <v/>
      </c>
      <c r="F2459" s="391" t="str">
        <f>IFERROR(VLOOKUP(N2451,Marks,71,0),"")</f>
        <v/>
      </c>
      <c r="G2459" s="391" t="str">
        <f>IFERROR(VLOOKUP(N2451,Marks,72,0),"")</f>
        <v/>
      </c>
      <c r="H2459" s="391" t="str">
        <f>IFERROR(VLOOKUP(N2451,Marks,73,0),"")</f>
        <v/>
      </c>
      <c r="I2459" s="117" t="str">
        <f>IFERROR(VLOOKUP(N2451,Marks,74,0),"")</f>
        <v/>
      </c>
      <c r="J2459" s="119">
        <f>IFERROR(VLOOKUP(N2451,Marks,75,0),"")</f>
        <v>0</v>
      </c>
      <c r="K2459" s="391" t="str">
        <f>IFERROR(VLOOKUP(N2451,Marks,76,0),"")</f>
        <v/>
      </c>
      <c r="L2459" s="391" t="str">
        <f>IFERROR(VLOOKUP(N2451,Marks,77,0),"")</f>
        <v/>
      </c>
      <c r="M2459" s="391" t="str">
        <f>IFERROR(VLOOKUP(N2451,Marks,78,0),"")</f>
        <v/>
      </c>
      <c r="N2459" s="117" t="str">
        <f>IFERROR(VLOOKUP(N2451,Marks,79,0),"")</f>
        <v/>
      </c>
      <c r="O2459" s="119" t="str">
        <f>IFERROR(VLOOKUP(N2451,Marks,80,0),"")</f>
        <v/>
      </c>
      <c r="P2459" s="323" t="str">
        <f>IFERROR(VLOOKUP(N2451,Marks,86,0),"")</f>
        <v/>
      </c>
      <c r="Q2459" s="770"/>
      <c r="R2459" s="122" t="str">
        <f>'Result Sheet'!$BQ$4</f>
        <v xml:space="preserve">पर्यावरण अध्ययन </v>
      </c>
      <c r="S2459" s="391" t="str">
        <f>IFERROR(VLOOKUP(AD2451,Marks,68,0),"")</f>
        <v/>
      </c>
      <c r="T2459" s="391" t="str">
        <f>IFERROR(VLOOKUP(AD2451,Marks,69,0),"")</f>
        <v/>
      </c>
      <c r="U2459" s="117" t="str">
        <f>IFERROR(VLOOKUP(AD2451,Marks,70,0),"")</f>
        <v/>
      </c>
      <c r="V2459" s="391" t="str">
        <f>IFERROR(VLOOKUP(AD2451,Marks,71,0),"")</f>
        <v/>
      </c>
      <c r="W2459" s="391" t="str">
        <f>IFERROR(VLOOKUP(AD2451,Marks,72,0),"")</f>
        <v/>
      </c>
      <c r="X2459" s="391" t="str">
        <f>IFERROR(VLOOKUP(AD2451,Marks,73,0),"")</f>
        <v/>
      </c>
      <c r="Y2459" s="117" t="str">
        <f>IFERROR(VLOOKUP(AD2451,Marks,74,0),"")</f>
        <v/>
      </c>
      <c r="Z2459" s="119">
        <f>IFERROR(VLOOKUP(AD2451,Marks,75,0),"")</f>
        <v>0</v>
      </c>
      <c r="AA2459" s="391" t="str">
        <f>IFERROR(VLOOKUP(AD2451,Marks,76,0),"")</f>
        <v/>
      </c>
      <c r="AB2459" s="391" t="str">
        <f>IFERROR(VLOOKUP(AD2451,Marks,77,0),"")</f>
        <v/>
      </c>
      <c r="AC2459" s="391" t="str">
        <f>IFERROR(VLOOKUP(AD2451,Marks,78,0),"")</f>
        <v/>
      </c>
      <c r="AD2459" s="117" t="str">
        <f>IFERROR(VLOOKUP(AD2451,Marks,79,0),"")</f>
        <v/>
      </c>
      <c r="AE2459" s="119" t="str">
        <f>IFERROR(VLOOKUP(AD2451,Marks,80,0),"")</f>
        <v/>
      </c>
      <c r="AF2459" s="323" t="str">
        <f>IFERROR(VLOOKUP(AD2451,Marks,86,0),"")</f>
        <v/>
      </c>
    </row>
    <row r="2460" spans="1:32" ht="25.5" customHeight="1">
      <c r="A2460" s="166" t="str">
        <f>IF(N2451="","",A2459+1)</f>
        <v/>
      </c>
      <c r="B2460" s="392" t="s">
        <v>215</v>
      </c>
      <c r="C2460" s="120" t="str">
        <f>IF(AND(C2456="",C2457="",C2458="",C2459=""),"",IF(OR(C2448=1,C2448=2),SUM(C2456:C2458),SUM(C2456:C2459)))</f>
        <v/>
      </c>
      <c r="D2460" s="120" t="str">
        <f>IF(AND(D2456="",D2457="",D2458="",D2459=""),"",IF(OR(C2448=1,C2448=2),SUM(D2456:D2458),SUM(D2456:D2459)))</f>
        <v/>
      </c>
      <c r="E2460" s="120" t="str">
        <f>IF(AND(E2456="",E2457="",E2458="",E2459=""),"",IF(OR(C2448=1,C2448=2),SUM(E2456:E2458),SUM(E2456:E2459)))</f>
        <v/>
      </c>
      <c r="F2460" s="120" t="str">
        <f>IF(AND(F2456="",F2457="",F2458="",F2459=""),"",IF(OR(C2448=1,C2448=2),SUM(F2456:F2458),SUM(F2456:F2459)))</f>
        <v/>
      </c>
      <c r="G2460" s="120" t="str">
        <f>IF(AND(G2456="",G2457="",G2458="",G2459=""),"",IF(OR(C2448=1,C2448=2),SUM(G2456:G2458),SUM(G2456:G2459)))</f>
        <v/>
      </c>
      <c r="H2460" s="120" t="str">
        <f>IF(AND(H2456="",H2457="",H2458="",H2459=""),"",IF(OR(C2448=1,C2448=2),SUM(H2456:H2458),SUM(H2456:H2459)))</f>
        <v/>
      </c>
      <c r="I2460" s="120" t="str">
        <f>IF(AND(I2456="",I2457="",I2458="",I2459=""),"",IF(OR(C2448=1,C2448=2),SUM(I2456:I2458),SUM(I2456:I2459)))</f>
        <v/>
      </c>
      <c r="J2460" s="120">
        <f>IF(AND(J2456="",J2457="",J2458="",J2459=""),"",IF(OR(C2448=1,C2448=2),SUM(J2456:J2458),SUM(J2456:J2459)))</f>
        <v>0</v>
      </c>
      <c r="K2460" s="120" t="str">
        <f>IF(AND(K2456="",K2457="",K2458="",K2459=""),"",IF(OR(C2448=1,C2448=2),SUM(K2456:K2458),SUM(K2456:K2459)))</f>
        <v/>
      </c>
      <c r="L2460" s="120" t="str">
        <f>IF(AND(L2456="",L2457="",L2458="",L2459=""),"",IF(OR(C2448=1,C2448=2),SUM(L2456:L2458),SUM(L2456:L2459)))</f>
        <v/>
      </c>
      <c r="M2460" s="120" t="str">
        <f>IF(AND(M2456="",M2457="",M2458="",M2459=""),"",IF(OR(C2448=1,C2448=2),SUM(M2456:M2458),SUM(M2456:M2459)))</f>
        <v/>
      </c>
      <c r="N2460" s="120" t="str">
        <f>IF(AND(N2456="",N2457="",N2458="",N2459=""),"",IF(OR(C2448=1,C2448=2),SUM(N2456:N2458),SUM(N2456:N2459)))</f>
        <v/>
      </c>
      <c r="O2460" s="120" t="str">
        <f>IF(AND(O2456="",O2457="",O2458="",O2459=""),"",IF(OR(C2448=1,C2448=2),SUM(O2456:O2458),SUM(O2456:O2459)))</f>
        <v/>
      </c>
      <c r="P2460" s="326" t="str">
        <f>IF(OR(N2451="",E2449="",O2460=""),"",IF(O2460&gt;=81%*P2455,"A",IF(O2460&gt;=61%*P2455,"B",IF(O2460&gt;=41%*P2455,"C",IF(O2460&gt;=21%*P2455,"D","E")))))</f>
        <v/>
      </c>
      <c r="Q2460" s="770"/>
      <c r="R2460" s="392" t="s">
        <v>215</v>
      </c>
      <c r="S2460" s="120" t="str">
        <f>IF(AND(S2456="",S2457="",S2458="",S2459=""),"",IF(OR(S2448=1,S2448=2),SUM(S2456:S2458),SUM(S2456:S2459)))</f>
        <v/>
      </c>
      <c r="T2460" s="120" t="str">
        <f>IF(AND(T2456="",T2457="",T2458="",T2459=""),"",IF(OR(S2448=1,S2448=2),SUM(T2456:T2458),SUM(T2456:T2459)))</f>
        <v/>
      </c>
      <c r="U2460" s="120" t="str">
        <f>IF(AND(U2456="",U2457="",U2458="",U2459=""),"",IF(OR(S2448=1,S2448=2),SUM(U2456:U2458),SUM(U2456:U2459)))</f>
        <v/>
      </c>
      <c r="V2460" s="120" t="str">
        <f>IF(AND(V2456="",V2457="",V2458="",V2459=""),"",IF(OR(S2448=1,S2448=2),SUM(V2456:V2458),SUM(V2456:V2459)))</f>
        <v/>
      </c>
      <c r="W2460" s="120" t="str">
        <f>IF(AND(W2456="",W2457="",W2458="",W2459=""),"",IF(OR(S2448=1,S2448=2),SUM(W2456:W2458),SUM(W2456:W2459)))</f>
        <v/>
      </c>
      <c r="X2460" s="120" t="str">
        <f>IF(AND(X2456="",X2457="",X2458="",X2459=""),"",IF(OR(S2448=1,S2448=2),SUM(X2456:X2458),SUM(X2456:X2459)))</f>
        <v/>
      </c>
      <c r="Y2460" s="120" t="str">
        <f>IF(AND(Y2456="",Y2457="",Y2458="",Y2459=""),"",IF(OR(S2448=1,S2448=2),SUM(Y2456:Y2458),SUM(Y2456:Y2459)))</f>
        <v/>
      </c>
      <c r="Z2460" s="120">
        <f>IF(AND(Z2456="",Z2457="",Z2458="",Z2459=""),"",IF(OR(S2448=1,S2448=2),SUM(Z2456:Z2458),SUM(Z2456:Z2459)))</f>
        <v>0</v>
      </c>
      <c r="AA2460" s="120" t="str">
        <f>IF(AND(AA2456="",AA2457="",AA2458="",AA2459=""),"",IF(OR(S2448=1,S2448=2),SUM(AA2456:AA2458),SUM(AA2456:AA2459)))</f>
        <v/>
      </c>
      <c r="AB2460" s="120" t="str">
        <f>IF(AND(AB2456="",AB2457="",AB2458="",AB2459=""),"",IF(OR(S2448=1,S2448=2),SUM(AB2456:AB2458),SUM(AB2456:AB2459)))</f>
        <v/>
      </c>
      <c r="AC2460" s="120" t="str">
        <f>IF(AND(AC2456="",AC2457="",AC2458="",AC2459=""),"",IF(OR(S2448=1,S2448=2),SUM(AC2456:AC2458),SUM(AC2456:AC2459)))</f>
        <v/>
      </c>
      <c r="AD2460" s="120" t="str">
        <f>IF(AND(AD2456="",AD2457="",AD2458="",AD2459=""),"",IF(OR(S2448=1,S2448=2),SUM(AD2456:AD2458),SUM(AD2456:AD2459)))</f>
        <v/>
      </c>
      <c r="AE2460" s="120" t="str">
        <f>IF(AND(AE2456="",AE2457="",AE2458="",AE2459=""),"",IF(OR(S2448=1,S2448=2),SUM(AE2456:AE2458),SUM(AE2456:AE2459)))</f>
        <v/>
      </c>
      <c r="AF2460" s="326" t="str">
        <f>IF(OR(AD2451="",U2449="",AE2460=""),"",IF(AE2460&gt;=81%*AF2455,"A",IF(AE2460&gt;=61%*AF2455,"B",IF(AE2460&gt;=41%*AF2455,"C",IF(AE2460&gt;=21%*AF2455,"D","E")))))</f>
        <v/>
      </c>
    </row>
    <row r="2461" spans="1:32" ht="9" customHeight="1">
      <c r="A2461" s="166" t="str">
        <f>IF(N2451="","",A2460+1)</f>
        <v/>
      </c>
      <c r="B2461" s="737"/>
      <c r="C2461" s="737"/>
      <c r="D2461" s="737"/>
      <c r="E2461" s="737"/>
      <c r="F2461" s="737"/>
      <c r="G2461" s="737"/>
      <c r="H2461" s="737"/>
      <c r="I2461" s="737"/>
      <c r="J2461" s="737"/>
      <c r="K2461" s="737"/>
      <c r="L2461" s="737"/>
      <c r="M2461" s="737"/>
      <c r="N2461" s="737"/>
      <c r="O2461" s="737"/>
      <c r="P2461" s="737"/>
      <c r="Q2461" s="770"/>
      <c r="R2461" s="737"/>
      <c r="S2461" s="737"/>
      <c r="T2461" s="737"/>
      <c r="U2461" s="737"/>
      <c r="V2461" s="737"/>
      <c r="W2461" s="737"/>
      <c r="X2461" s="737"/>
      <c r="Y2461" s="737"/>
      <c r="Z2461" s="737"/>
      <c r="AA2461" s="737"/>
      <c r="AB2461" s="737"/>
      <c r="AC2461" s="737"/>
      <c r="AD2461" s="737"/>
      <c r="AE2461" s="737"/>
      <c r="AF2461" s="737"/>
    </row>
    <row r="2462" spans="1:32" ht="22.5" customHeight="1">
      <c r="A2462" s="166" t="str">
        <f>IF(N2451="","",A2461+1)</f>
        <v/>
      </c>
      <c r="B2462" s="738" t="s">
        <v>213</v>
      </c>
      <c r="C2462" s="738"/>
      <c r="D2462" s="739" t="s">
        <v>229</v>
      </c>
      <c r="E2462" s="740"/>
      <c r="F2462" s="393" t="s">
        <v>186</v>
      </c>
      <c r="G2462" s="738" t="s">
        <v>213</v>
      </c>
      <c r="H2462" s="738"/>
      <c r="I2462" s="739" t="s">
        <v>229</v>
      </c>
      <c r="J2462" s="740"/>
      <c r="K2462" s="393" t="s">
        <v>186</v>
      </c>
      <c r="L2462" s="738" t="s">
        <v>213</v>
      </c>
      <c r="M2462" s="738"/>
      <c r="N2462" s="739" t="s">
        <v>229</v>
      </c>
      <c r="O2462" s="740"/>
      <c r="P2462" s="393" t="s">
        <v>186</v>
      </c>
      <c r="Q2462" s="770"/>
      <c r="R2462" s="738" t="s">
        <v>213</v>
      </c>
      <c r="S2462" s="738"/>
      <c r="T2462" s="739" t="s">
        <v>229</v>
      </c>
      <c r="U2462" s="740"/>
      <c r="V2462" s="393" t="s">
        <v>186</v>
      </c>
      <c r="W2462" s="738" t="s">
        <v>213</v>
      </c>
      <c r="X2462" s="738"/>
      <c r="Y2462" s="739" t="s">
        <v>229</v>
      </c>
      <c r="Z2462" s="740"/>
      <c r="AA2462" s="393" t="s">
        <v>186</v>
      </c>
      <c r="AB2462" s="738" t="s">
        <v>213</v>
      </c>
      <c r="AC2462" s="738"/>
      <c r="AD2462" s="739" t="s">
        <v>229</v>
      </c>
      <c r="AE2462" s="740"/>
      <c r="AF2462" s="393" t="s">
        <v>186</v>
      </c>
    </row>
    <row r="2463" spans="1:32" ht="21.75" customHeight="1">
      <c r="A2463" s="166" t="str">
        <f>IF(N2451="","",A2462+1)</f>
        <v/>
      </c>
      <c r="B2463" s="741" t="s">
        <v>221</v>
      </c>
      <c r="C2463" s="742"/>
      <c r="D2463" s="742"/>
      <c r="E2463" s="119" t="str">
        <f>IFERROR(VLOOKUP(N2451,Marks,90,0),"")</f>
        <v/>
      </c>
      <c r="F2463" s="130" t="str">
        <f>IFERROR(VLOOKUP(N2451,Marks,94,0),"")</f>
        <v/>
      </c>
      <c r="G2463" s="741" t="s">
        <v>192</v>
      </c>
      <c r="H2463" s="742"/>
      <c r="I2463" s="742"/>
      <c r="J2463" s="119" t="str">
        <f>IFERROR(VLOOKUP(N2451,Marks,98,0),"")</f>
        <v/>
      </c>
      <c r="K2463" s="130" t="str">
        <f>IFERROR(VLOOKUP(N2451,Marks,102,0),"")</f>
        <v/>
      </c>
      <c r="L2463" s="743" t="s">
        <v>193</v>
      </c>
      <c r="M2463" s="744"/>
      <c r="N2463" s="744"/>
      <c r="O2463" s="119" t="str">
        <f>IFERROR(VLOOKUP(N2451,Marks,106,0),"")</f>
        <v/>
      </c>
      <c r="P2463" s="130" t="str">
        <f>IFERROR(VLOOKUP(N2451,Marks,110,0),"")</f>
        <v/>
      </c>
      <c r="Q2463" s="770"/>
      <c r="R2463" s="740" t="s">
        <v>221</v>
      </c>
      <c r="S2463" s="740"/>
      <c r="T2463" s="740"/>
      <c r="U2463" s="119" t="str">
        <f>IFERROR(VLOOKUP(AD2451,Marks,90,0),"")</f>
        <v/>
      </c>
      <c r="V2463" s="130" t="str">
        <f>IFERROR(VLOOKUP(AD2451,Marks,94,0),"")</f>
        <v/>
      </c>
      <c r="W2463" s="740" t="s">
        <v>192</v>
      </c>
      <c r="X2463" s="740"/>
      <c r="Y2463" s="740"/>
      <c r="Z2463" s="119" t="str">
        <f>IFERROR(VLOOKUP(AD2451,Marks,98,0),"")</f>
        <v/>
      </c>
      <c r="AA2463" s="130" t="str">
        <f>IFERROR(VLOOKUP(AD2451,Marks,102,0),"")</f>
        <v/>
      </c>
      <c r="AB2463" s="745" t="s">
        <v>193</v>
      </c>
      <c r="AC2463" s="745"/>
      <c r="AD2463" s="745"/>
      <c r="AE2463" s="119" t="str">
        <f>IFERROR(VLOOKUP(AD2451,Marks,106,0),"")</f>
        <v/>
      </c>
      <c r="AF2463" s="130" t="str">
        <f>IFERROR(VLOOKUP(AD2451,Marks,110,0),"")</f>
        <v/>
      </c>
    </row>
    <row r="2464" spans="1:32" ht="21" customHeight="1">
      <c r="A2464" s="166" t="str">
        <f>IF(N2451="","",A2463+1)</f>
        <v/>
      </c>
      <c r="B2464" s="732" t="s">
        <v>216</v>
      </c>
      <c r="C2464" s="732"/>
      <c r="D2464" s="732"/>
      <c r="E2464" s="746" t="str">
        <f>IFERROR(VLOOKUP(N2451,Marks,116,0),"")</f>
        <v/>
      </c>
      <c r="F2464" s="746"/>
      <c r="G2464" s="746"/>
      <c r="H2464" s="746"/>
      <c r="I2464" s="732" t="s">
        <v>217</v>
      </c>
      <c r="J2464" s="732"/>
      <c r="K2464" s="732"/>
      <c r="L2464" s="732"/>
      <c r="M2464" s="747" t="str">
        <f>IFERROR(VLOOKUP(N2451,Marks,117,0),"")</f>
        <v/>
      </c>
      <c r="N2464" s="747"/>
      <c r="O2464" s="747"/>
      <c r="P2464" s="747"/>
      <c r="Q2464" s="770"/>
      <c r="R2464" s="732" t="s">
        <v>216</v>
      </c>
      <c r="S2464" s="732"/>
      <c r="T2464" s="732"/>
      <c r="U2464" s="746" t="str">
        <f>IFERROR(VLOOKUP(AD2451,Marks,116,0),"")</f>
        <v/>
      </c>
      <c r="V2464" s="746"/>
      <c r="W2464" s="746"/>
      <c r="X2464" s="746"/>
      <c r="Y2464" s="732" t="s">
        <v>217</v>
      </c>
      <c r="Z2464" s="732"/>
      <c r="AA2464" s="732"/>
      <c r="AB2464" s="732"/>
      <c r="AC2464" s="747" t="str">
        <f>IFERROR(VLOOKUP(AD2451,Marks,117,0),"")</f>
        <v/>
      </c>
      <c r="AD2464" s="747"/>
      <c r="AE2464" s="747"/>
      <c r="AF2464" s="747"/>
    </row>
    <row r="2465" spans="1:32" ht="21" customHeight="1">
      <c r="A2465" s="166" t="str">
        <f>IF(N2451="","",A2464+1)</f>
        <v/>
      </c>
      <c r="B2465" s="732" t="s">
        <v>218</v>
      </c>
      <c r="C2465" s="732"/>
      <c r="D2465" s="732"/>
      <c r="E2465" s="774" t="str">
        <f>IFERROR(VLOOKUP(N2451,Marks,115,0),"")</f>
        <v/>
      </c>
      <c r="F2465" s="774"/>
      <c r="G2465" s="774"/>
      <c r="H2465" s="774"/>
      <c r="I2465" s="732" t="s">
        <v>219</v>
      </c>
      <c r="J2465" s="732"/>
      <c r="K2465" s="732"/>
      <c r="L2465" s="732"/>
      <c r="M2465" s="733" t="str">
        <f>IFERROR(VLOOKUP(N2451,Marks,112,0),"")</f>
        <v/>
      </c>
      <c r="N2465" s="733"/>
      <c r="O2465" s="733"/>
      <c r="P2465" s="733"/>
      <c r="Q2465" s="770"/>
      <c r="R2465" s="732" t="s">
        <v>218</v>
      </c>
      <c r="S2465" s="732"/>
      <c r="T2465" s="732"/>
      <c r="U2465" s="774" t="str">
        <f>IFERROR(VLOOKUP(AD2451,Marks,115,0),"")</f>
        <v/>
      </c>
      <c r="V2465" s="774"/>
      <c r="W2465" s="774"/>
      <c r="X2465" s="774"/>
      <c r="Y2465" s="732" t="s">
        <v>219</v>
      </c>
      <c r="Z2465" s="732"/>
      <c r="AA2465" s="732"/>
      <c r="AB2465" s="732"/>
      <c r="AC2465" s="733" t="str">
        <f>IFERROR(VLOOKUP(AD2451,Marks,112,0),"")</f>
        <v/>
      </c>
      <c r="AD2465" s="733"/>
      <c r="AE2465" s="733"/>
      <c r="AF2465" s="733"/>
    </row>
    <row r="2466" spans="1:32" ht="21" customHeight="1">
      <c r="A2466" s="166" t="str">
        <f>IF(N2451="","",A2465+1)</f>
        <v/>
      </c>
      <c r="B2466" s="732" t="s">
        <v>220</v>
      </c>
      <c r="C2466" s="732"/>
      <c r="D2466" s="732"/>
      <c r="E2466" s="324" t="str">
        <f>IFERROR(VLOOKUP(N2451,Marks,113,0),"")</f>
        <v/>
      </c>
      <c r="F2466" s="325" t="s">
        <v>341</v>
      </c>
      <c r="G2466" s="734" t="str">
        <f>IF(OR(N2451="",E2449="",O2460=""),"",IF(O2460&gt;=81%*P2455,"A",IF(O2460&gt;=61%*P2455,"B",IF(O2460&gt;=41%*P2455,"C",IF(O2460&gt;=21%*P2455,"D","E")))))</f>
        <v/>
      </c>
      <c r="H2466" s="734"/>
      <c r="I2466" s="732" t="s">
        <v>222</v>
      </c>
      <c r="J2466" s="732"/>
      <c r="K2466" s="732"/>
      <c r="L2466" s="732"/>
      <c r="M2466" s="769" t="str">
        <f>IFERROR(VLOOKUP(N2451,Marks,114,0),"")</f>
        <v/>
      </c>
      <c r="N2466" s="769"/>
      <c r="O2466" s="769"/>
      <c r="P2466" s="769"/>
      <c r="Q2466" s="770"/>
      <c r="R2466" s="732" t="s">
        <v>220</v>
      </c>
      <c r="S2466" s="732"/>
      <c r="T2466" s="732"/>
      <c r="U2466" s="324" t="str">
        <f>IFERROR(VLOOKUP(AD2451,Marks,113,0),"")</f>
        <v/>
      </c>
      <c r="V2466" s="325" t="s">
        <v>341</v>
      </c>
      <c r="W2466" s="734" t="str">
        <f>IF(OR(AD2451="",U2449="",AE2460=""),"",IF(AE2460&gt;=81%*AF2455,"A",IF(AE2460&gt;=61%*AF2455,"B",IF(AE2460&gt;=41%*AF2455,"C",IF(AE2460&gt;=21%*AF2455,"D","E")))))</f>
        <v/>
      </c>
      <c r="X2466" s="734"/>
      <c r="Y2466" s="732" t="s">
        <v>222</v>
      </c>
      <c r="Z2466" s="732"/>
      <c r="AA2466" s="732"/>
      <c r="AB2466" s="732"/>
      <c r="AC2466" s="769" t="str">
        <f>IFERROR(VLOOKUP(AD2451,Marks,114,0),"")</f>
        <v/>
      </c>
      <c r="AD2466" s="769"/>
      <c r="AE2466" s="769"/>
      <c r="AF2466" s="769"/>
    </row>
    <row r="2467" spans="1:32" ht="21" customHeight="1">
      <c r="A2467" s="166" t="str">
        <f>IF(N2451="","",A2466+1)</f>
        <v/>
      </c>
      <c r="B2467" s="768" t="s">
        <v>228</v>
      </c>
      <c r="C2467" s="768"/>
      <c r="D2467" s="768"/>
      <c r="E2467" s="735">
        <f>'Master sheet'!$C$10</f>
        <v>44697</v>
      </c>
      <c r="F2467" s="735"/>
      <c r="G2467" s="735"/>
      <c r="H2467" s="318"/>
      <c r="I2467" s="121"/>
      <c r="J2467" s="121"/>
      <c r="K2467" s="76"/>
      <c r="L2467" s="121"/>
      <c r="M2467" s="121"/>
      <c r="N2467" s="121"/>
      <c r="O2467" s="121"/>
      <c r="P2467" s="121"/>
      <c r="Q2467" s="770"/>
      <c r="R2467" s="768" t="s">
        <v>228</v>
      </c>
      <c r="S2467" s="768"/>
      <c r="T2467" s="768"/>
      <c r="U2467" s="735">
        <f>'Master sheet'!$C$10</f>
        <v>44697</v>
      </c>
      <c r="V2467" s="735"/>
      <c r="W2467" s="735"/>
      <c r="X2467" s="121"/>
      <c r="Y2467" s="121"/>
      <c r="Z2467" s="121"/>
      <c r="AA2467" s="76"/>
      <c r="AB2467" s="121"/>
      <c r="AC2467" s="121"/>
      <c r="AD2467" s="121"/>
      <c r="AE2467" s="121"/>
      <c r="AF2467" s="121"/>
    </row>
    <row r="2468" spans="1:32" ht="43.5" customHeight="1">
      <c r="A2468" s="166" t="str">
        <f>IF(N2451="","",A2467+1)</f>
        <v/>
      </c>
      <c r="B2468" s="755" t="str">
        <f>IF(AND(C2448=1),CONCATENATE("( ",UPPER('Master sheet'!$F$10)," )"),IF(AND(C2448=2),CONCATENATE("( ",UPPER('Master sheet'!$F$18)," )"),IF(AND(C2448=3),CONCATENATE("( ",UPPER('Master sheet'!$J$10)," )"),IF(AND(C2448=4),CONCATENATE("( ",UPPER('Master sheet'!$J$18)," )"),""))))</f>
        <v/>
      </c>
      <c r="C2468" s="755"/>
      <c r="D2468" s="755"/>
      <c r="E2468" s="755"/>
      <c r="F2468" s="756" t="str">
        <f>IF(AND(N2451=""),"",CONCATENATE("(",'Master sheet'!$C$14," )"))</f>
        <v/>
      </c>
      <c r="G2468" s="756"/>
      <c r="H2468" s="756"/>
      <c r="I2468" s="756"/>
      <c r="J2468" s="756"/>
      <c r="K2468" s="756" t="str">
        <f>IF(AND(N2451=""),"",CONCATENATE("(",'Master sheet'!$C$12," )"))</f>
        <v/>
      </c>
      <c r="L2468" s="756"/>
      <c r="M2468" s="756"/>
      <c r="N2468" s="756"/>
      <c r="O2468" s="756"/>
      <c r="P2468" s="756"/>
      <c r="Q2468" s="770"/>
      <c r="R2468" s="755" t="str">
        <f>IF(AND(S2448=1),CONCATENATE("( ",UPPER('Master sheet'!$F$10)," )"),IF(AND(S2448=2),CONCATENATE("( ",UPPER('Master sheet'!$F$18)," )"),IF(AND(S2448=3),CONCATENATE("( ",UPPER('Master sheet'!$J$10)," )"),IF(AND(S2448=4),CONCATENATE("( ",UPPER('Master sheet'!$J$18)," )"),""))))</f>
        <v/>
      </c>
      <c r="S2468" s="755"/>
      <c r="T2468" s="755"/>
      <c r="U2468" s="755"/>
      <c r="V2468" s="756" t="str">
        <f>IF(AND(AD2451=""),"",CONCATENATE("(",'Master sheet'!$C$14," )"))</f>
        <v/>
      </c>
      <c r="W2468" s="756"/>
      <c r="X2468" s="756"/>
      <c r="Y2468" s="756"/>
      <c r="Z2468" s="756"/>
      <c r="AA2468" s="756" t="str">
        <f>IF(AND(AD2451=""),"",CONCATENATE("(",'Master sheet'!$C$12," )"))</f>
        <v/>
      </c>
      <c r="AB2468" s="756"/>
      <c r="AC2468" s="756"/>
      <c r="AD2468" s="756"/>
      <c r="AE2468" s="756"/>
      <c r="AF2468" s="756"/>
    </row>
    <row r="2469" spans="1:32" ht="21.75" customHeight="1">
      <c r="A2469" s="166" t="str">
        <f>IF(N2451="","",A2468+1)</f>
        <v/>
      </c>
      <c r="B2469" s="757" t="s">
        <v>223</v>
      </c>
      <c r="C2469" s="757"/>
      <c r="D2469" s="757"/>
      <c r="E2469" s="757"/>
      <c r="F2469" s="758" t="s">
        <v>224</v>
      </c>
      <c r="G2469" s="758"/>
      <c r="H2469" s="758"/>
      <c r="I2469" s="758"/>
      <c r="J2469" s="758"/>
      <c r="K2469" s="757" t="s">
        <v>225</v>
      </c>
      <c r="L2469" s="757"/>
      <c r="M2469" s="757"/>
      <c r="N2469" s="757"/>
      <c r="O2469" s="757"/>
      <c r="P2469" s="757"/>
      <c r="Q2469" s="770"/>
      <c r="R2469" s="757" t="s">
        <v>223</v>
      </c>
      <c r="S2469" s="757"/>
      <c r="T2469" s="757"/>
      <c r="U2469" s="757"/>
      <c r="V2469" s="758" t="s">
        <v>224</v>
      </c>
      <c r="W2469" s="758"/>
      <c r="X2469" s="758"/>
      <c r="Y2469" s="758"/>
      <c r="Z2469" s="758"/>
      <c r="AA2469" s="757" t="s">
        <v>225</v>
      </c>
      <c r="AB2469" s="757"/>
      <c r="AC2469" s="757"/>
      <c r="AD2469" s="757"/>
      <c r="AE2469" s="757"/>
      <c r="AF2469" s="757"/>
    </row>
    <row r="2471" spans="1:32" ht="21.9" customHeight="1">
      <c r="A2471" s="165" t="str">
        <f>IF(N2477="","",1)</f>
        <v/>
      </c>
      <c r="B2471" s="759" t="s">
        <v>203</v>
      </c>
      <c r="C2471" s="759"/>
      <c r="D2471" s="759"/>
      <c r="E2471" s="759"/>
      <c r="F2471" s="759"/>
      <c r="G2471" s="759"/>
      <c r="H2471" s="759"/>
      <c r="I2471" s="759"/>
      <c r="J2471" s="759"/>
      <c r="K2471" s="759"/>
      <c r="L2471" s="759"/>
      <c r="M2471" s="759"/>
      <c r="N2471" s="759"/>
      <c r="O2471" s="759"/>
      <c r="P2471" s="759"/>
      <c r="Q2471" s="770" t="s">
        <v>249</v>
      </c>
      <c r="R2471" s="759" t="s">
        <v>203</v>
      </c>
      <c r="S2471" s="759"/>
      <c r="T2471" s="759"/>
      <c r="U2471" s="759"/>
      <c r="V2471" s="759"/>
      <c r="W2471" s="759"/>
      <c r="X2471" s="759"/>
      <c r="Y2471" s="759"/>
      <c r="Z2471" s="759"/>
      <c r="AA2471" s="759"/>
      <c r="AB2471" s="759"/>
      <c r="AC2471" s="759"/>
      <c r="AD2471" s="759"/>
      <c r="AE2471" s="759"/>
      <c r="AF2471" s="759"/>
    </row>
    <row r="2472" spans="1:32" ht="21.9" customHeight="1">
      <c r="A2472" s="166" t="str">
        <f>IF(N2477="","",A2471+1)</f>
        <v/>
      </c>
      <c r="B2472" s="771" t="s">
        <v>204</v>
      </c>
      <c r="C2472" s="771"/>
      <c r="D2472" s="771"/>
      <c r="E2472" s="771"/>
      <c r="F2472" s="771"/>
      <c r="G2472" s="771"/>
      <c r="H2472" s="771"/>
      <c r="I2472" s="771"/>
      <c r="J2472" s="771"/>
      <c r="K2472" s="771"/>
      <c r="L2472" s="771"/>
      <c r="M2472" s="771"/>
      <c r="N2472" s="771"/>
      <c r="O2472" s="771"/>
      <c r="P2472" s="771"/>
      <c r="Q2472" s="770"/>
      <c r="R2472" s="771" t="s">
        <v>204</v>
      </c>
      <c r="S2472" s="771"/>
      <c r="T2472" s="771"/>
      <c r="U2472" s="771"/>
      <c r="V2472" s="771"/>
      <c r="W2472" s="771"/>
      <c r="X2472" s="771"/>
      <c r="Y2472" s="771"/>
      <c r="Z2472" s="771"/>
      <c r="AA2472" s="771"/>
      <c r="AB2472" s="771"/>
      <c r="AC2472" s="771"/>
      <c r="AD2472" s="771"/>
      <c r="AE2472" s="771"/>
      <c r="AF2472" s="771"/>
    </row>
    <row r="2473" spans="1:32" ht="21.9" customHeight="1">
      <c r="A2473" s="166" t="str">
        <f>IF(N2477="","",A2472+1)</f>
        <v/>
      </c>
      <c r="B2473" s="772" t="s">
        <v>168</v>
      </c>
      <c r="C2473" s="772"/>
      <c r="D2473" s="772"/>
      <c r="E2473" s="773" t="str">
        <f>IF(AND(N2477=""),"",'Result Sheet'!$F$2)</f>
        <v/>
      </c>
      <c r="F2473" s="773"/>
      <c r="G2473" s="773"/>
      <c r="H2473" s="773"/>
      <c r="I2473" s="773"/>
      <c r="J2473" s="773"/>
      <c r="K2473" s="773"/>
      <c r="L2473" s="773"/>
      <c r="M2473" s="773"/>
      <c r="N2473" s="773"/>
      <c r="O2473" s="773"/>
      <c r="P2473" s="773"/>
      <c r="Q2473" s="770"/>
      <c r="R2473" s="772" t="s">
        <v>168</v>
      </c>
      <c r="S2473" s="772"/>
      <c r="T2473" s="772"/>
      <c r="U2473" s="773" t="str">
        <f>IF(AND(AD2477=""),"",'Result Sheet'!$F$2)</f>
        <v/>
      </c>
      <c r="V2473" s="773"/>
      <c r="W2473" s="773"/>
      <c r="X2473" s="773"/>
      <c r="Y2473" s="773"/>
      <c r="Z2473" s="773"/>
      <c r="AA2473" s="773"/>
      <c r="AB2473" s="773"/>
      <c r="AC2473" s="773"/>
      <c r="AD2473" s="773"/>
      <c r="AE2473" s="773"/>
      <c r="AF2473" s="773"/>
    </row>
    <row r="2474" spans="1:32" ht="21.9" customHeight="1">
      <c r="A2474" s="166" t="str">
        <f>IF(N2477="","",A2473+1)</f>
        <v/>
      </c>
      <c r="B2474" s="164" t="s">
        <v>169</v>
      </c>
      <c r="C2474" s="748" t="str">
        <f>IFERROR(VLOOKUP(N2477,Marks,2,0),"")</f>
        <v/>
      </c>
      <c r="D2474" s="748"/>
      <c r="E2474" s="766" t="s">
        <v>212</v>
      </c>
      <c r="F2474" s="766"/>
      <c r="G2474" s="766"/>
      <c r="H2474" s="748" t="str">
        <f>IFERROR(VLOOKUP(N2477,Marks,3,0),"")</f>
        <v/>
      </c>
      <c r="I2474" s="748"/>
      <c r="J2474" s="749" t="s">
        <v>205</v>
      </c>
      <c r="K2474" s="749"/>
      <c r="L2474" s="749"/>
      <c r="M2474" s="749"/>
      <c r="N2474" s="750" t="str">
        <f>IF(AND(N2477=""),"",'Marks Entry 1st'!$I$2)</f>
        <v/>
      </c>
      <c r="O2474" s="750"/>
      <c r="P2474" s="750"/>
      <c r="Q2474" s="770"/>
      <c r="R2474" s="164" t="s">
        <v>169</v>
      </c>
      <c r="S2474" s="748" t="str">
        <f>IFERROR(VLOOKUP(AD2477,Marks,2,0),"")</f>
        <v/>
      </c>
      <c r="T2474" s="748"/>
      <c r="U2474" s="766" t="s">
        <v>212</v>
      </c>
      <c r="V2474" s="766"/>
      <c r="W2474" s="766"/>
      <c r="X2474" s="748" t="str">
        <f>IFERROR(VLOOKUP(AD2477,Marks,3,0),"")</f>
        <v/>
      </c>
      <c r="Y2474" s="748"/>
      <c r="Z2474" s="749" t="s">
        <v>205</v>
      </c>
      <c r="AA2474" s="749"/>
      <c r="AB2474" s="749"/>
      <c r="AC2474" s="749"/>
      <c r="AD2474" s="750" t="str">
        <f>IF(AND(AD2477=""),"",'Marks Entry 1st'!$I$2)</f>
        <v/>
      </c>
      <c r="AE2474" s="750"/>
      <c r="AF2474" s="750"/>
    </row>
    <row r="2475" spans="1:32" ht="21.9" customHeight="1">
      <c r="A2475" s="166" t="str">
        <f>IF(N2477="","",A2474+1)</f>
        <v/>
      </c>
      <c r="B2475" s="751" t="s">
        <v>206</v>
      </c>
      <c r="C2475" s="751"/>
      <c r="D2475" s="751"/>
      <c r="E2475" s="752" t="str">
        <f>IFERROR(VLOOKUP(N2477,Marks,6,0),"")</f>
        <v/>
      </c>
      <c r="F2475" s="752"/>
      <c r="G2475" s="752"/>
      <c r="H2475" s="752"/>
      <c r="I2475" s="752"/>
      <c r="J2475" s="753" t="s">
        <v>209</v>
      </c>
      <c r="K2475" s="753"/>
      <c r="L2475" s="753"/>
      <c r="M2475" s="753"/>
      <c r="N2475" s="754" t="str">
        <f>IFERROR(VLOOKUP(N2477,Marks,5,0),"")</f>
        <v/>
      </c>
      <c r="O2475" s="754"/>
      <c r="P2475" s="754"/>
      <c r="Q2475" s="770"/>
      <c r="R2475" s="751" t="s">
        <v>206</v>
      </c>
      <c r="S2475" s="751"/>
      <c r="T2475" s="751"/>
      <c r="U2475" s="752" t="str">
        <f>IFERROR(VLOOKUP(AD2477,Marks,6,0),"")</f>
        <v/>
      </c>
      <c r="V2475" s="752"/>
      <c r="W2475" s="752"/>
      <c r="X2475" s="752"/>
      <c r="Y2475" s="752"/>
      <c r="Z2475" s="753" t="s">
        <v>209</v>
      </c>
      <c r="AA2475" s="753"/>
      <c r="AB2475" s="753"/>
      <c r="AC2475" s="753"/>
      <c r="AD2475" s="754" t="str">
        <f>IFERROR(VLOOKUP(AD2477,Marks,5,0),"")</f>
        <v/>
      </c>
      <c r="AE2475" s="754"/>
      <c r="AF2475" s="754"/>
    </row>
    <row r="2476" spans="1:32" ht="21.9" customHeight="1">
      <c r="A2476" s="166" t="str">
        <f>IF(N2477="","",A2475+1)</f>
        <v/>
      </c>
      <c r="B2476" s="751" t="s">
        <v>207</v>
      </c>
      <c r="C2476" s="751"/>
      <c r="D2476" s="751"/>
      <c r="E2476" s="752" t="str">
        <f>IFERROR(VLOOKUP(N2477,Marks,7,0),"")</f>
        <v/>
      </c>
      <c r="F2476" s="752"/>
      <c r="G2476" s="752"/>
      <c r="H2476" s="752"/>
      <c r="I2476" s="752"/>
      <c r="J2476" s="753" t="s">
        <v>210</v>
      </c>
      <c r="K2476" s="753"/>
      <c r="L2476" s="753"/>
      <c r="M2476" s="753"/>
      <c r="N2476" s="767" t="str">
        <f>IFERROR(VLOOKUP(N2477,Marks,4,0),"")</f>
        <v/>
      </c>
      <c r="O2476" s="767"/>
      <c r="P2476" s="767"/>
      <c r="Q2476" s="770"/>
      <c r="R2476" s="751" t="s">
        <v>207</v>
      </c>
      <c r="S2476" s="751"/>
      <c r="T2476" s="751"/>
      <c r="U2476" s="752" t="str">
        <f>IFERROR(VLOOKUP(AD2477,Marks,7,0),"")</f>
        <v/>
      </c>
      <c r="V2476" s="752"/>
      <c r="W2476" s="752"/>
      <c r="X2476" s="752"/>
      <c r="Y2476" s="752"/>
      <c r="Z2476" s="753" t="s">
        <v>210</v>
      </c>
      <c r="AA2476" s="753"/>
      <c r="AB2476" s="753"/>
      <c r="AC2476" s="753"/>
      <c r="AD2476" s="767" t="str">
        <f>IFERROR(VLOOKUP(AD2477,Marks,4,0),"")</f>
        <v/>
      </c>
      <c r="AE2476" s="767"/>
      <c r="AF2476" s="767"/>
    </row>
    <row r="2477" spans="1:32" ht="21.9" customHeight="1">
      <c r="A2477" s="166" t="str">
        <f>IF(N2477="","",A2476+1)</f>
        <v/>
      </c>
      <c r="B2477" s="751" t="s">
        <v>208</v>
      </c>
      <c r="C2477" s="751"/>
      <c r="D2477" s="751"/>
      <c r="E2477" s="752" t="str">
        <f>IFERROR(VLOOKUP(N2477,Marks,8,0),"")</f>
        <v/>
      </c>
      <c r="F2477" s="752"/>
      <c r="G2477" s="752"/>
      <c r="H2477" s="752"/>
      <c r="I2477" s="752"/>
      <c r="J2477" s="753" t="s">
        <v>211</v>
      </c>
      <c r="K2477" s="753"/>
      <c r="L2477" s="753"/>
      <c r="M2477" s="753"/>
      <c r="N2477" s="760" t="str">
        <f>IF(AD2451="","",IF(AND(AD2451+1&gt;$AN$6),"",AD2451+1))</f>
        <v/>
      </c>
      <c r="O2477" s="760"/>
      <c r="P2477" s="760"/>
      <c r="Q2477" s="770"/>
      <c r="R2477" s="751" t="s">
        <v>208</v>
      </c>
      <c r="S2477" s="751"/>
      <c r="T2477" s="751"/>
      <c r="U2477" s="752" t="str">
        <f>IFERROR(VLOOKUP(AD2477,Marks,8,0),"")</f>
        <v/>
      </c>
      <c r="V2477" s="752"/>
      <c r="W2477" s="752"/>
      <c r="X2477" s="752"/>
      <c r="Y2477" s="752"/>
      <c r="Z2477" s="753" t="s">
        <v>211</v>
      </c>
      <c r="AA2477" s="753"/>
      <c r="AB2477" s="753"/>
      <c r="AC2477" s="753"/>
      <c r="AD2477" s="761" t="str">
        <f>IF(N2477="","",IF(AND(N2477+1&gt;$AN$6),"",N2477+1))</f>
        <v/>
      </c>
      <c r="AE2477" s="761"/>
      <c r="AF2477" s="761"/>
    </row>
    <row r="2478" spans="1:32" ht="9" customHeight="1">
      <c r="A2478" s="166" t="str">
        <f>IF(N2477="","",A2477+1)</f>
        <v/>
      </c>
      <c r="B2478" s="123"/>
      <c r="C2478" s="123"/>
      <c r="D2478" s="123"/>
      <c r="E2478" s="124"/>
      <c r="F2478" s="124"/>
      <c r="G2478" s="124"/>
      <c r="H2478" s="123"/>
      <c r="I2478" s="123"/>
      <c r="J2478" s="125"/>
      <c r="K2478" s="125"/>
      <c r="L2478" s="125"/>
      <c r="M2478" s="76"/>
      <c r="N2478" s="76"/>
      <c r="O2478" s="76"/>
      <c r="P2478" s="76"/>
      <c r="Q2478" s="770"/>
      <c r="R2478" s="123"/>
      <c r="S2478" s="123"/>
      <c r="T2478" s="123"/>
      <c r="U2478" s="124"/>
      <c r="V2478" s="124"/>
      <c r="W2478" s="124"/>
      <c r="X2478" s="123"/>
      <c r="Y2478" s="123"/>
      <c r="Z2478" s="125"/>
      <c r="AA2478" s="125"/>
      <c r="AB2478" s="125"/>
      <c r="AC2478" s="76"/>
      <c r="AD2478" s="76"/>
      <c r="AE2478" s="76"/>
      <c r="AF2478" s="76"/>
    </row>
    <row r="2479" spans="1:32" ht="21" customHeight="1">
      <c r="A2479" s="166" t="str">
        <f>IF(N2477="","",A2478+1)</f>
        <v/>
      </c>
      <c r="B2479" s="762" t="s">
        <v>213</v>
      </c>
      <c r="C2479" s="610" t="s">
        <v>214</v>
      </c>
      <c r="D2479" s="610"/>
      <c r="E2479" s="610"/>
      <c r="F2479" s="763" t="s">
        <v>13</v>
      </c>
      <c r="G2479" s="764"/>
      <c r="H2479" s="764"/>
      <c r="I2479" s="765"/>
      <c r="J2479" s="613" t="s">
        <v>184</v>
      </c>
      <c r="K2479" s="614" t="s">
        <v>167</v>
      </c>
      <c r="L2479" s="615"/>
      <c r="M2479" s="615"/>
      <c r="N2479" s="616"/>
      <c r="O2479" s="580" t="s">
        <v>185</v>
      </c>
      <c r="P2479" s="581" t="s">
        <v>186</v>
      </c>
      <c r="Q2479" s="770"/>
      <c r="R2479" s="762" t="s">
        <v>213</v>
      </c>
      <c r="S2479" s="610" t="s">
        <v>214</v>
      </c>
      <c r="T2479" s="610"/>
      <c r="U2479" s="610"/>
      <c r="V2479" s="763" t="s">
        <v>13</v>
      </c>
      <c r="W2479" s="764"/>
      <c r="X2479" s="764"/>
      <c r="Y2479" s="765"/>
      <c r="Z2479" s="613" t="s">
        <v>184</v>
      </c>
      <c r="AA2479" s="614" t="s">
        <v>167</v>
      </c>
      <c r="AB2479" s="615"/>
      <c r="AC2479" s="615"/>
      <c r="AD2479" s="616"/>
      <c r="AE2479" s="580" t="s">
        <v>185</v>
      </c>
      <c r="AF2479" s="581" t="s">
        <v>186</v>
      </c>
    </row>
    <row r="2480" spans="1:32" ht="90.75" customHeight="1">
      <c r="A2480" s="166" t="str">
        <f>IF(N2477="","",A2479+1)</f>
        <v/>
      </c>
      <c r="B2480" s="762"/>
      <c r="C2480" s="171" t="s">
        <v>11</v>
      </c>
      <c r="D2480" s="171" t="s">
        <v>180</v>
      </c>
      <c r="E2480" s="171" t="s">
        <v>108</v>
      </c>
      <c r="F2480" s="171" t="s">
        <v>182</v>
      </c>
      <c r="G2480" s="171" t="s">
        <v>183</v>
      </c>
      <c r="H2480" s="305" t="s">
        <v>10</v>
      </c>
      <c r="I2480" s="171" t="s">
        <v>108</v>
      </c>
      <c r="J2480" s="613"/>
      <c r="K2480" s="172" t="s">
        <v>182</v>
      </c>
      <c r="L2480" s="172" t="s">
        <v>183</v>
      </c>
      <c r="M2480" s="173" t="s">
        <v>10</v>
      </c>
      <c r="N2480" s="171" t="s">
        <v>108</v>
      </c>
      <c r="O2480" s="580"/>
      <c r="P2480" s="736"/>
      <c r="Q2480" s="770"/>
      <c r="R2480" s="762"/>
      <c r="S2480" s="171" t="s">
        <v>11</v>
      </c>
      <c r="T2480" s="171" t="s">
        <v>180</v>
      </c>
      <c r="U2480" s="171" t="s">
        <v>108</v>
      </c>
      <c r="V2480" s="171" t="s">
        <v>182</v>
      </c>
      <c r="W2480" s="171" t="s">
        <v>183</v>
      </c>
      <c r="X2480" s="305" t="s">
        <v>10</v>
      </c>
      <c r="Y2480" s="171" t="s">
        <v>108</v>
      </c>
      <c r="Z2480" s="613"/>
      <c r="AA2480" s="172" t="s">
        <v>182</v>
      </c>
      <c r="AB2480" s="172" t="s">
        <v>183</v>
      </c>
      <c r="AC2480" s="173" t="s">
        <v>10</v>
      </c>
      <c r="AD2480" s="171" t="s">
        <v>108</v>
      </c>
      <c r="AE2480" s="580"/>
      <c r="AF2480" s="736">
        <v>0</v>
      </c>
    </row>
    <row r="2481" spans="1:32" ht="18.75" customHeight="1">
      <c r="A2481" s="166" t="str">
        <f>IF(N2477="","",A2480+1)</f>
        <v/>
      </c>
      <c r="B2481" s="762"/>
      <c r="C2481" s="390">
        <v>20</v>
      </c>
      <c r="D2481" s="390">
        <v>20</v>
      </c>
      <c r="E2481" s="116">
        <v>40</v>
      </c>
      <c r="F2481" s="390">
        <v>30</v>
      </c>
      <c r="G2481" s="390">
        <v>18</v>
      </c>
      <c r="H2481" s="390">
        <v>12</v>
      </c>
      <c r="I2481" s="116">
        <v>60</v>
      </c>
      <c r="J2481" s="118">
        <v>100</v>
      </c>
      <c r="K2481" s="390">
        <v>50</v>
      </c>
      <c r="L2481" s="390">
        <v>30</v>
      </c>
      <c r="M2481" s="390">
        <v>20</v>
      </c>
      <c r="N2481" s="116">
        <v>100</v>
      </c>
      <c r="O2481" s="118">
        <v>200</v>
      </c>
      <c r="P2481" s="775" t="str">
        <f>IF(AND(N2477="",C2474="",E2475="",N2475=""),"",IF(OR(C2474=1,C2474=2),600,800))</f>
        <v/>
      </c>
      <c r="Q2481" s="770"/>
      <c r="R2481" s="762"/>
      <c r="S2481" s="390">
        <v>20</v>
      </c>
      <c r="T2481" s="390">
        <v>20</v>
      </c>
      <c r="U2481" s="116">
        <v>40</v>
      </c>
      <c r="V2481" s="390">
        <v>30</v>
      </c>
      <c r="W2481" s="390">
        <v>18</v>
      </c>
      <c r="X2481" s="390">
        <v>12</v>
      </c>
      <c r="Y2481" s="116">
        <v>60</v>
      </c>
      <c r="Z2481" s="118">
        <v>100</v>
      </c>
      <c r="AA2481" s="390">
        <v>50</v>
      </c>
      <c r="AB2481" s="390">
        <v>30</v>
      </c>
      <c r="AC2481" s="390">
        <v>20</v>
      </c>
      <c r="AD2481" s="116">
        <v>100</v>
      </c>
      <c r="AE2481" s="118">
        <v>200</v>
      </c>
      <c r="AF2481" s="775" t="str">
        <f>IF(AND(AD2477="",S2474="",U2475="",AD2475=""),"",IF(OR(S2474=1,S2474=2),600,800))</f>
        <v/>
      </c>
    </row>
    <row r="2482" spans="1:32" ht="21" customHeight="1">
      <c r="A2482" s="166" t="str">
        <f>IF(N2477="","",A2481+1)</f>
        <v/>
      </c>
      <c r="B2482" s="122" t="str">
        <f>'Result Sheet'!$L$4</f>
        <v xml:space="preserve">हिन्दी </v>
      </c>
      <c r="C2482" s="391" t="str">
        <f>IFERROR(VLOOKUP(N2477,Marks,11,0),"")</f>
        <v/>
      </c>
      <c r="D2482" s="391" t="str">
        <f>IFERROR(VLOOKUP(N2477,Marks,12,0),"")</f>
        <v/>
      </c>
      <c r="E2482" s="117" t="str">
        <f>IFERROR(VLOOKUP(N2477,Marks,13,0),"")</f>
        <v/>
      </c>
      <c r="F2482" s="391" t="str">
        <f>IFERROR(VLOOKUP(N2477,Marks,14,0),"")</f>
        <v/>
      </c>
      <c r="G2482" s="391" t="str">
        <f>IFERROR(VLOOKUP(N2477,Marks,15,0),"")</f>
        <v/>
      </c>
      <c r="H2482" s="391" t="str">
        <f>IFERROR(VLOOKUP(N2477,Marks,16,0),"")</f>
        <v/>
      </c>
      <c r="I2482" s="117" t="str">
        <f>IFERROR(VLOOKUP(N2477,Marks,17,0),"")</f>
        <v/>
      </c>
      <c r="J2482" s="119">
        <f>IFERROR(VLOOKUP(N2477,Marks,18,0),"")</f>
        <v>0</v>
      </c>
      <c r="K2482" s="391" t="str">
        <f>IFERROR(VLOOKUP(N2477,Marks,19,0),"")</f>
        <v/>
      </c>
      <c r="L2482" s="391" t="str">
        <f>IFERROR(VLOOKUP(N2477,Marks,20,0),"")</f>
        <v/>
      </c>
      <c r="M2482" s="391" t="str">
        <f>IFERROR(VLOOKUP(N2477,Marks,21,0),"")</f>
        <v/>
      </c>
      <c r="N2482" s="117" t="str">
        <f>IFERROR(VLOOKUP(N2477,Marks,22,0),"")</f>
        <v/>
      </c>
      <c r="O2482" s="119" t="str">
        <f>IFERROR(VLOOKUP(N2477,Marks,23,0),"")</f>
        <v/>
      </c>
      <c r="P2482" s="323" t="str">
        <f>IFERROR(VLOOKUP(N2477,Marks,29,0),"")</f>
        <v/>
      </c>
      <c r="Q2482" s="770"/>
      <c r="R2482" s="122" t="str">
        <f>'Result Sheet'!$L$4</f>
        <v xml:space="preserve">हिन्दी </v>
      </c>
      <c r="S2482" s="391" t="str">
        <f>IFERROR(VLOOKUP(AD2477,Marks,11,0),"")</f>
        <v/>
      </c>
      <c r="T2482" s="391" t="str">
        <f>IFERROR(VLOOKUP(AD2477,Marks,12,0),"")</f>
        <v/>
      </c>
      <c r="U2482" s="117" t="str">
        <f>IFERROR(VLOOKUP(AD2477,Marks,13,0),"")</f>
        <v/>
      </c>
      <c r="V2482" s="391" t="str">
        <f>IFERROR(VLOOKUP(AD2477,Marks,14,0),"")</f>
        <v/>
      </c>
      <c r="W2482" s="391" t="str">
        <f>IFERROR(VLOOKUP(AD2477,Marks,15,0),"")</f>
        <v/>
      </c>
      <c r="X2482" s="391" t="str">
        <f>IFERROR(VLOOKUP(AD2477,Marks,16,0),"")</f>
        <v/>
      </c>
      <c r="Y2482" s="117" t="str">
        <f>IFERROR(VLOOKUP(AD2477,Marks,17,0),"")</f>
        <v/>
      </c>
      <c r="Z2482" s="119">
        <f>IFERROR(VLOOKUP(AD2477,Marks,18,0),"")</f>
        <v>0</v>
      </c>
      <c r="AA2482" s="391" t="str">
        <f>IFERROR(VLOOKUP(AD2477,Marks,19,0),"")</f>
        <v/>
      </c>
      <c r="AB2482" s="391" t="str">
        <f>IFERROR(VLOOKUP(AD2477,Marks,20,0),"")</f>
        <v/>
      </c>
      <c r="AC2482" s="391" t="str">
        <f>IFERROR(VLOOKUP(AD2477,Marks,21,0),"")</f>
        <v/>
      </c>
      <c r="AD2482" s="117" t="str">
        <f>IFERROR(VLOOKUP(AD2477,Marks,22,0),"")</f>
        <v/>
      </c>
      <c r="AE2482" s="119" t="str">
        <f>IFERROR(VLOOKUP(AD2477,Marks,23,0),"")</f>
        <v/>
      </c>
      <c r="AF2482" s="323" t="str">
        <f>IFERROR(VLOOKUP(AD2477,Marks,29,0),"")</f>
        <v/>
      </c>
    </row>
    <row r="2483" spans="1:32" ht="21" customHeight="1">
      <c r="A2483" s="166" t="str">
        <f>IF(N2477="","",A2482+1)</f>
        <v/>
      </c>
      <c r="B2483" s="122" t="str">
        <f>'Result Sheet'!$AE$4</f>
        <v xml:space="preserve">अंग्रेजी </v>
      </c>
      <c r="C2483" s="391" t="str">
        <f>IFERROR(VLOOKUP(N2477,Marks,30,0),"")</f>
        <v/>
      </c>
      <c r="D2483" s="391" t="str">
        <f>IFERROR(VLOOKUP(N2477,Marks,31,0),"")</f>
        <v/>
      </c>
      <c r="E2483" s="117" t="str">
        <f>IFERROR(VLOOKUP(N2477,Marks,32,0),"")</f>
        <v/>
      </c>
      <c r="F2483" s="391" t="str">
        <f>IFERROR(VLOOKUP(N2477,Marks,33,0),"")</f>
        <v/>
      </c>
      <c r="G2483" s="391" t="str">
        <f>IFERROR(VLOOKUP(N2477,Marks,34,0),"")</f>
        <v/>
      </c>
      <c r="H2483" s="391" t="str">
        <f>IFERROR(VLOOKUP(N2477,Marks,35,0),"")</f>
        <v/>
      </c>
      <c r="I2483" s="117" t="str">
        <f>IFERROR(VLOOKUP(N2477,Marks,36,0),"")</f>
        <v/>
      </c>
      <c r="J2483" s="119">
        <f>IFERROR(VLOOKUP(N2477,Marks,37,0),"")</f>
        <v>0</v>
      </c>
      <c r="K2483" s="391" t="str">
        <f>IFERROR(VLOOKUP(N2477,Marks,38,0),"")</f>
        <v/>
      </c>
      <c r="L2483" s="391" t="str">
        <f>IFERROR(VLOOKUP(N2477,Marks,39,0),"")</f>
        <v/>
      </c>
      <c r="M2483" s="391" t="str">
        <f>IFERROR(VLOOKUP(N2477,Marks,40,0),"")</f>
        <v/>
      </c>
      <c r="N2483" s="117" t="str">
        <f>IFERROR(VLOOKUP(N2477,Marks,41,0),"")</f>
        <v/>
      </c>
      <c r="O2483" s="119" t="str">
        <f>IFERROR(VLOOKUP(N2477,Marks,42,0),"")</f>
        <v/>
      </c>
      <c r="P2483" s="323" t="str">
        <f>IFERROR(VLOOKUP(N2477,Marks,48,0),"")</f>
        <v/>
      </c>
      <c r="Q2483" s="770"/>
      <c r="R2483" s="122" t="str">
        <f>'Result Sheet'!$AE$4</f>
        <v xml:space="preserve">अंग्रेजी </v>
      </c>
      <c r="S2483" s="391" t="str">
        <f>IFERROR(VLOOKUP(AD2477,Marks,30,0),"")</f>
        <v/>
      </c>
      <c r="T2483" s="391" t="str">
        <f>IFERROR(VLOOKUP(AD2477,Marks,31,0),"")</f>
        <v/>
      </c>
      <c r="U2483" s="117" t="str">
        <f>IFERROR(VLOOKUP(AD2477,Marks,32,0),"")</f>
        <v/>
      </c>
      <c r="V2483" s="391" t="str">
        <f>IFERROR(VLOOKUP(AD2477,Marks,33,0),"")</f>
        <v/>
      </c>
      <c r="W2483" s="391" t="str">
        <f>IFERROR(VLOOKUP(AD2477,Marks,34,0),"")</f>
        <v/>
      </c>
      <c r="X2483" s="391" t="str">
        <f>IFERROR(VLOOKUP(AD2477,Marks,35,0),"")</f>
        <v/>
      </c>
      <c r="Y2483" s="117" t="str">
        <f>IFERROR(VLOOKUP(AD2477,Marks,36,0),"")</f>
        <v/>
      </c>
      <c r="Z2483" s="119">
        <f>IFERROR(VLOOKUP(AD2477,Marks,37,0),"")</f>
        <v>0</v>
      </c>
      <c r="AA2483" s="391" t="str">
        <f>IFERROR(VLOOKUP(AD2477,Marks,38,0),"")</f>
        <v/>
      </c>
      <c r="AB2483" s="391" t="str">
        <f>IFERROR(VLOOKUP(AD2477,Marks,39,0),"")</f>
        <v/>
      </c>
      <c r="AC2483" s="391" t="str">
        <f>IFERROR(VLOOKUP(AD2477,Marks,40,0),"")</f>
        <v/>
      </c>
      <c r="AD2483" s="117" t="str">
        <f>IFERROR(VLOOKUP(AD2477,Marks,41,0),"")</f>
        <v/>
      </c>
      <c r="AE2483" s="119" t="str">
        <f>IFERROR(VLOOKUP(AD2477,Marks,42,0),"")</f>
        <v/>
      </c>
      <c r="AF2483" s="323" t="str">
        <f>IFERROR(VLOOKUP(AD2477,Marks,48,0),"")</f>
        <v/>
      </c>
    </row>
    <row r="2484" spans="1:32" ht="21" customHeight="1">
      <c r="A2484" s="166" t="str">
        <f>IF(N2477="","",A2483+1)</f>
        <v/>
      </c>
      <c r="B2484" s="122" t="str">
        <f>'Result Sheet'!$AX$4</f>
        <v xml:space="preserve">गणित </v>
      </c>
      <c r="C2484" s="391" t="str">
        <f>IFERROR(VLOOKUP(N2477,Marks,49,0),"")</f>
        <v/>
      </c>
      <c r="D2484" s="391" t="str">
        <f>IFERROR(VLOOKUP(N2477,Marks,50,0),"")</f>
        <v/>
      </c>
      <c r="E2484" s="117" t="str">
        <f>IFERROR(VLOOKUP(N2477,Marks,51,0),"")</f>
        <v/>
      </c>
      <c r="F2484" s="391" t="str">
        <f>IFERROR(VLOOKUP(N2477,Marks,52,0),"")</f>
        <v/>
      </c>
      <c r="G2484" s="391" t="str">
        <f>IFERROR(VLOOKUP(N2477,Marks,53,0),"")</f>
        <v/>
      </c>
      <c r="H2484" s="391" t="str">
        <f>IFERROR(VLOOKUP(N2477,Marks,54,0),"")</f>
        <v/>
      </c>
      <c r="I2484" s="117" t="str">
        <f>IFERROR(VLOOKUP(N2477,Marks,55,0),"")</f>
        <v/>
      </c>
      <c r="J2484" s="119">
        <f>IFERROR(VLOOKUP(N2477,Marks,56,0),"")</f>
        <v>0</v>
      </c>
      <c r="K2484" s="391" t="str">
        <f>IFERROR(VLOOKUP(N2477,Marks,57,0),"")</f>
        <v/>
      </c>
      <c r="L2484" s="391" t="str">
        <f>IFERROR(VLOOKUP(N2477,Marks,58,0),"")</f>
        <v/>
      </c>
      <c r="M2484" s="391" t="str">
        <f>IFERROR(VLOOKUP(N2477,Marks,59,0),"")</f>
        <v/>
      </c>
      <c r="N2484" s="117" t="str">
        <f>IFERROR(VLOOKUP(N2477,Marks,60,0),"")</f>
        <v/>
      </c>
      <c r="O2484" s="119" t="str">
        <f>IFERROR(VLOOKUP(N2477,Marks,61,0),"")</f>
        <v/>
      </c>
      <c r="P2484" s="323" t="str">
        <f>IFERROR(VLOOKUP(N2477,Marks,67,0),"")</f>
        <v/>
      </c>
      <c r="Q2484" s="770"/>
      <c r="R2484" s="122" t="str">
        <f>'Result Sheet'!$AX$4</f>
        <v xml:space="preserve">गणित </v>
      </c>
      <c r="S2484" s="391" t="str">
        <f>IFERROR(VLOOKUP(AD2477,Marks,49,0),"")</f>
        <v/>
      </c>
      <c r="T2484" s="391" t="str">
        <f>IFERROR(VLOOKUP(AD2477,Marks,50,0),"")</f>
        <v/>
      </c>
      <c r="U2484" s="117" t="str">
        <f>IFERROR(VLOOKUP(AD2477,Marks,51,0),"")</f>
        <v/>
      </c>
      <c r="V2484" s="391" t="str">
        <f>IFERROR(VLOOKUP(AD2477,Marks,52,0),"")</f>
        <v/>
      </c>
      <c r="W2484" s="391" t="str">
        <f>IFERROR(VLOOKUP(AD2477,Marks,53,0),"")</f>
        <v/>
      </c>
      <c r="X2484" s="391" t="str">
        <f>IFERROR(VLOOKUP(AD2477,Marks,54,0),"")</f>
        <v/>
      </c>
      <c r="Y2484" s="117" t="str">
        <f>IFERROR(VLOOKUP(AD2477,Marks,55,0),"")</f>
        <v/>
      </c>
      <c r="Z2484" s="119">
        <f>IFERROR(VLOOKUP(AD2477,Marks,56,0),"")</f>
        <v>0</v>
      </c>
      <c r="AA2484" s="391" t="str">
        <f>IFERROR(VLOOKUP(AD2477,Marks,57,0),"")</f>
        <v/>
      </c>
      <c r="AB2484" s="391" t="str">
        <f>IFERROR(VLOOKUP(AD2477,Marks,58,0),"")</f>
        <v/>
      </c>
      <c r="AC2484" s="391" t="str">
        <f>IFERROR(VLOOKUP(AD2477,Marks,59,0),"")</f>
        <v/>
      </c>
      <c r="AD2484" s="117" t="str">
        <f>IFERROR(VLOOKUP(AD2477,Marks,60,0),"")</f>
        <v/>
      </c>
      <c r="AE2484" s="119" t="str">
        <f>IFERROR(VLOOKUP(AD2477,Marks,61,0),"")</f>
        <v/>
      </c>
      <c r="AF2484" s="323" t="str">
        <f>IFERROR(VLOOKUP(AD2477,Marks,67,0),"")</f>
        <v/>
      </c>
    </row>
    <row r="2485" spans="1:32" ht="21" customHeight="1">
      <c r="A2485" s="166" t="str">
        <f>IF(N2477="","",A2484+1)</f>
        <v/>
      </c>
      <c r="B2485" s="122" t="str">
        <f>'Result Sheet'!$BQ$4</f>
        <v xml:space="preserve">पर्यावरण अध्ययन </v>
      </c>
      <c r="C2485" s="391" t="str">
        <f>IFERROR(VLOOKUP(N2477,Marks,68,0),"")</f>
        <v/>
      </c>
      <c r="D2485" s="391" t="str">
        <f>IFERROR(VLOOKUP(N2477,Marks,69,0),"")</f>
        <v/>
      </c>
      <c r="E2485" s="117" t="str">
        <f>IFERROR(VLOOKUP(N2477,Marks,70,0),"")</f>
        <v/>
      </c>
      <c r="F2485" s="391" t="str">
        <f>IFERROR(VLOOKUP(N2477,Marks,71,0),"")</f>
        <v/>
      </c>
      <c r="G2485" s="391" t="str">
        <f>IFERROR(VLOOKUP(N2477,Marks,72,0),"")</f>
        <v/>
      </c>
      <c r="H2485" s="391" t="str">
        <f>IFERROR(VLOOKUP(N2477,Marks,73,0),"")</f>
        <v/>
      </c>
      <c r="I2485" s="117" t="str">
        <f>IFERROR(VLOOKUP(N2477,Marks,74,0),"")</f>
        <v/>
      </c>
      <c r="J2485" s="119">
        <f>IFERROR(VLOOKUP(N2477,Marks,75,0),"")</f>
        <v>0</v>
      </c>
      <c r="K2485" s="391" t="str">
        <f>IFERROR(VLOOKUP(N2477,Marks,76,0),"")</f>
        <v/>
      </c>
      <c r="L2485" s="391" t="str">
        <f>IFERROR(VLOOKUP(N2477,Marks,77,0),"")</f>
        <v/>
      </c>
      <c r="M2485" s="391" t="str">
        <f>IFERROR(VLOOKUP(N2477,Marks,78,0),"")</f>
        <v/>
      </c>
      <c r="N2485" s="117" t="str">
        <f>IFERROR(VLOOKUP(N2477,Marks,79,0),"")</f>
        <v/>
      </c>
      <c r="O2485" s="119" t="str">
        <f>IFERROR(VLOOKUP(N2477,Marks,80,0),"")</f>
        <v/>
      </c>
      <c r="P2485" s="323" t="str">
        <f>IFERROR(VLOOKUP(N2477,Marks,86,0),"")</f>
        <v/>
      </c>
      <c r="Q2485" s="770"/>
      <c r="R2485" s="122" t="str">
        <f>'Result Sheet'!$BQ$4</f>
        <v xml:space="preserve">पर्यावरण अध्ययन </v>
      </c>
      <c r="S2485" s="391" t="str">
        <f>IFERROR(VLOOKUP(AD2477,Marks,68,0),"")</f>
        <v/>
      </c>
      <c r="T2485" s="391" t="str">
        <f>IFERROR(VLOOKUP(AD2477,Marks,69,0),"")</f>
        <v/>
      </c>
      <c r="U2485" s="117" t="str">
        <f>IFERROR(VLOOKUP(AD2477,Marks,70,0),"")</f>
        <v/>
      </c>
      <c r="V2485" s="391" t="str">
        <f>IFERROR(VLOOKUP(AD2477,Marks,71,0),"")</f>
        <v/>
      </c>
      <c r="W2485" s="391" t="str">
        <f>IFERROR(VLOOKUP(AD2477,Marks,72,0),"")</f>
        <v/>
      </c>
      <c r="X2485" s="391" t="str">
        <f>IFERROR(VLOOKUP(AD2477,Marks,73,0),"")</f>
        <v/>
      </c>
      <c r="Y2485" s="117" t="str">
        <f>IFERROR(VLOOKUP(AD2477,Marks,74,0),"")</f>
        <v/>
      </c>
      <c r="Z2485" s="119">
        <f>IFERROR(VLOOKUP(AD2477,Marks,75,0),"")</f>
        <v>0</v>
      </c>
      <c r="AA2485" s="391" t="str">
        <f>IFERROR(VLOOKUP(AD2477,Marks,76,0),"")</f>
        <v/>
      </c>
      <c r="AB2485" s="391" t="str">
        <f>IFERROR(VLOOKUP(AD2477,Marks,77,0),"")</f>
        <v/>
      </c>
      <c r="AC2485" s="391" t="str">
        <f>IFERROR(VLOOKUP(AD2477,Marks,78,0),"")</f>
        <v/>
      </c>
      <c r="AD2485" s="117" t="str">
        <f>IFERROR(VLOOKUP(AD2477,Marks,79,0),"")</f>
        <v/>
      </c>
      <c r="AE2485" s="119" t="str">
        <f>IFERROR(VLOOKUP(AD2477,Marks,80,0),"")</f>
        <v/>
      </c>
      <c r="AF2485" s="323" t="str">
        <f>IFERROR(VLOOKUP(AD2477,Marks,86,0),"")</f>
        <v/>
      </c>
    </row>
    <row r="2486" spans="1:32" ht="25.5" customHeight="1">
      <c r="A2486" s="166" t="str">
        <f>IF(N2477="","",A2485+1)</f>
        <v/>
      </c>
      <c r="B2486" s="392" t="s">
        <v>215</v>
      </c>
      <c r="C2486" s="120" t="str">
        <f>IF(AND(C2482="",C2483="",C2484="",C2485=""),"",IF(OR(C2474=1,C2474=2),SUM(C2482:C2484),SUM(C2482:C2485)))</f>
        <v/>
      </c>
      <c r="D2486" s="120" t="str">
        <f>IF(AND(D2482="",D2483="",D2484="",D2485=""),"",IF(OR(C2474=1,C2474=2),SUM(D2482:D2484),SUM(D2482:D2485)))</f>
        <v/>
      </c>
      <c r="E2486" s="120" t="str">
        <f>IF(AND(E2482="",E2483="",E2484="",E2485=""),"",IF(OR(C2474=1,C2474=2),SUM(E2482:E2484),SUM(E2482:E2485)))</f>
        <v/>
      </c>
      <c r="F2486" s="120" t="str">
        <f>IF(AND(F2482="",F2483="",F2484="",F2485=""),"",IF(OR(C2474=1,C2474=2),SUM(F2482:F2484),SUM(F2482:F2485)))</f>
        <v/>
      </c>
      <c r="G2486" s="120" t="str">
        <f>IF(AND(G2482="",G2483="",G2484="",G2485=""),"",IF(OR(C2474=1,C2474=2),SUM(G2482:G2484),SUM(G2482:G2485)))</f>
        <v/>
      </c>
      <c r="H2486" s="120" t="str">
        <f>IF(AND(H2482="",H2483="",H2484="",H2485=""),"",IF(OR(C2474=1,C2474=2),SUM(H2482:H2484),SUM(H2482:H2485)))</f>
        <v/>
      </c>
      <c r="I2486" s="120" t="str">
        <f>IF(AND(I2482="",I2483="",I2484="",I2485=""),"",IF(OR(C2474=1,C2474=2),SUM(I2482:I2484),SUM(I2482:I2485)))</f>
        <v/>
      </c>
      <c r="J2486" s="120">
        <f>IF(AND(J2482="",J2483="",J2484="",J2485=""),"",IF(OR(C2474=1,C2474=2),SUM(J2482:J2484),SUM(J2482:J2485)))</f>
        <v>0</v>
      </c>
      <c r="K2486" s="120" t="str">
        <f>IF(AND(K2482="",K2483="",K2484="",K2485=""),"",IF(OR(C2474=1,C2474=2),SUM(K2482:K2484),SUM(K2482:K2485)))</f>
        <v/>
      </c>
      <c r="L2486" s="120" t="str">
        <f>IF(AND(L2482="",L2483="",L2484="",L2485=""),"",IF(OR(C2474=1,C2474=2),SUM(L2482:L2484),SUM(L2482:L2485)))</f>
        <v/>
      </c>
      <c r="M2486" s="120" t="str">
        <f>IF(AND(M2482="",M2483="",M2484="",M2485=""),"",IF(OR(C2474=1,C2474=2),SUM(M2482:M2484),SUM(M2482:M2485)))</f>
        <v/>
      </c>
      <c r="N2486" s="120" t="str">
        <f>IF(AND(N2482="",N2483="",N2484="",N2485=""),"",IF(OR(C2474=1,C2474=2),SUM(N2482:N2484),SUM(N2482:N2485)))</f>
        <v/>
      </c>
      <c r="O2486" s="120" t="str">
        <f>IF(AND(O2482="",O2483="",O2484="",O2485=""),"",IF(OR(C2474=1,C2474=2),SUM(O2482:O2484),SUM(O2482:O2485)))</f>
        <v/>
      </c>
      <c r="P2486" s="326" t="str">
        <f>IF(OR(N2477="",E2475="",O2486=""),"",IF(O2486&gt;=81%*P2481,"A",IF(O2486&gt;=61%*P2481,"B",IF(O2486&gt;=41%*P2481,"C",IF(O2486&gt;=21%*P2481,"D","E")))))</f>
        <v/>
      </c>
      <c r="Q2486" s="770"/>
      <c r="R2486" s="392" t="s">
        <v>215</v>
      </c>
      <c r="S2486" s="120" t="str">
        <f>IF(AND(S2482="",S2483="",S2484="",S2485=""),"",IF(OR(S2474=1,S2474=2),SUM(S2482:S2484),SUM(S2482:S2485)))</f>
        <v/>
      </c>
      <c r="T2486" s="120" t="str">
        <f>IF(AND(T2482="",T2483="",T2484="",T2485=""),"",IF(OR(S2474=1,S2474=2),SUM(T2482:T2484),SUM(T2482:T2485)))</f>
        <v/>
      </c>
      <c r="U2486" s="120" t="str">
        <f>IF(AND(U2482="",U2483="",U2484="",U2485=""),"",IF(OR(S2474=1,S2474=2),SUM(U2482:U2484),SUM(U2482:U2485)))</f>
        <v/>
      </c>
      <c r="V2486" s="120" t="str">
        <f>IF(AND(V2482="",V2483="",V2484="",V2485=""),"",IF(OR(S2474=1,S2474=2),SUM(V2482:V2484),SUM(V2482:V2485)))</f>
        <v/>
      </c>
      <c r="W2486" s="120" t="str">
        <f>IF(AND(W2482="",W2483="",W2484="",W2485=""),"",IF(OR(S2474=1,S2474=2),SUM(W2482:W2484),SUM(W2482:W2485)))</f>
        <v/>
      </c>
      <c r="X2486" s="120" t="str">
        <f>IF(AND(X2482="",X2483="",X2484="",X2485=""),"",IF(OR(S2474=1,S2474=2),SUM(X2482:X2484),SUM(X2482:X2485)))</f>
        <v/>
      </c>
      <c r="Y2486" s="120" t="str">
        <f>IF(AND(Y2482="",Y2483="",Y2484="",Y2485=""),"",IF(OR(S2474=1,S2474=2),SUM(Y2482:Y2484),SUM(Y2482:Y2485)))</f>
        <v/>
      </c>
      <c r="Z2486" s="120">
        <f>IF(AND(Z2482="",Z2483="",Z2484="",Z2485=""),"",IF(OR(S2474=1,S2474=2),SUM(Z2482:Z2484),SUM(Z2482:Z2485)))</f>
        <v>0</v>
      </c>
      <c r="AA2486" s="120" t="str">
        <f>IF(AND(AA2482="",AA2483="",AA2484="",AA2485=""),"",IF(OR(S2474=1,S2474=2),SUM(AA2482:AA2484),SUM(AA2482:AA2485)))</f>
        <v/>
      </c>
      <c r="AB2486" s="120" t="str">
        <f>IF(AND(AB2482="",AB2483="",AB2484="",AB2485=""),"",IF(OR(S2474=1,S2474=2),SUM(AB2482:AB2484),SUM(AB2482:AB2485)))</f>
        <v/>
      </c>
      <c r="AC2486" s="120" t="str">
        <f>IF(AND(AC2482="",AC2483="",AC2484="",AC2485=""),"",IF(OR(S2474=1,S2474=2),SUM(AC2482:AC2484),SUM(AC2482:AC2485)))</f>
        <v/>
      </c>
      <c r="AD2486" s="120" t="str">
        <f>IF(AND(AD2482="",AD2483="",AD2484="",AD2485=""),"",IF(OR(S2474=1,S2474=2),SUM(AD2482:AD2484),SUM(AD2482:AD2485)))</f>
        <v/>
      </c>
      <c r="AE2486" s="120" t="str">
        <f>IF(AND(AE2482="",AE2483="",AE2484="",AE2485=""),"",IF(OR(S2474=1,S2474=2),SUM(AE2482:AE2484),SUM(AE2482:AE2485)))</f>
        <v/>
      </c>
      <c r="AF2486" s="326" t="str">
        <f>IF(OR(AD2477="",U2475="",AE2486=""),"",IF(AE2486&gt;=81%*AF2481,"A",IF(AE2486&gt;=61%*AF2481,"B",IF(AE2486&gt;=41%*AF2481,"C",IF(AE2486&gt;=21%*AF2481,"D","E")))))</f>
        <v/>
      </c>
    </row>
    <row r="2487" spans="1:32" ht="9" customHeight="1">
      <c r="A2487" s="166" t="str">
        <f>IF(N2477="","",A2486+1)</f>
        <v/>
      </c>
      <c r="B2487" s="737"/>
      <c r="C2487" s="737"/>
      <c r="D2487" s="737"/>
      <c r="E2487" s="737"/>
      <c r="F2487" s="737"/>
      <c r="G2487" s="737"/>
      <c r="H2487" s="737"/>
      <c r="I2487" s="737"/>
      <c r="J2487" s="737"/>
      <c r="K2487" s="737"/>
      <c r="L2487" s="737"/>
      <c r="M2487" s="737"/>
      <c r="N2487" s="737"/>
      <c r="O2487" s="737"/>
      <c r="P2487" s="737"/>
      <c r="Q2487" s="770"/>
      <c r="R2487" s="737"/>
      <c r="S2487" s="737"/>
      <c r="T2487" s="737"/>
      <c r="U2487" s="737"/>
      <c r="V2487" s="737"/>
      <c r="W2487" s="737"/>
      <c r="X2487" s="737"/>
      <c r="Y2487" s="737"/>
      <c r="Z2487" s="737"/>
      <c r="AA2487" s="737"/>
      <c r="AB2487" s="737"/>
      <c r="AC2487" s="737"/>
      <c r="AD2487" s="737"/>
      <c r="AE2487" s="737"/>
      <c r="AF2487" s="737"/>
    </row>
    <row r="2488" spans="1:32" ht="22.5" customHeight="1">
      <c r="A2488" s="166" t="str">
        <f>IF(N2477="","",A2487+1)</f>
        <v/>
      </c>
      <c r="B2488" s="738" t="s">
        <v>213</v>
      </c>
      <c r="C2488" s="738"/>
      <c r="D2488" s="739" t="s">
        <v>229</v>
      </c>
      <c r="E2488" s="740"/>
      <c r="F2488" s="393" t="s">
        <v>186</v>
      </c>
      <c r="G2488" s="738" t="s">
        <v>213</v>
      </c>
      <c r="H2488" s="738"/>
      <c r="I2488" s="739" t="s">
        <v>229</v>
      </c>
      <c r="J2488" s="740"/>
      <c r="K2488" s="393" t="s">
        <v>186</v>
      </c>
      <c r="L2488" s="738" t="s">
        <v>213</v>
      </c>
      <c r="M2488" s="738"/>
      <c r="N2488" s="739" t="s">
        <v>229</v>
      </c>
      <c r="O2488" s="740"/>
      <c r="P2488" s="393" t="s">
        <v>186</v>
      </c>
      <c r="Q2488" s="770"/>
      <c r="R2488" s="738" t="s">
        <v>213</v>
      </c>
      <c r="S2488" s="738"/>
      <c r="T2488" s="739" t="s">
        <v>229</v>
      </c>
      <c r="U2488" s="740"/>
      <c r="V2488" s="393" t="s">
        <v>186</v>
      </c>
      <c r="W2488" s="738" t="s">
        <v>213</v>
      </c>
      <c r="X2488" s="738"/>
      <c r="Y2488" s="739" t="s">
        <v>229</v>
      </c>
      <c r="Z2488" s="740"/>
      <c r="AA2488" s="393" t="s">
        <v>186</v>
      </c>
      <c r="AB2488" s="738" t="s">
        <v>213</v>
      </c>
      <c r="AC2488" s="738"/>
      <c r="AD2488" s="739" t="s">
        <v>229</v>
      </c>
      <c r="AE2488" s="740"/>
      <c r="AF2488" s="393" t="s">
        <v>186</v>
      </c>
    </row>
    <row r="2489" spans="1:32" ht="21.75" customHeight="1">
      <c r="A2489" s="166" t="str">
        <f>IF(N2477="","",A2488+1)</f>
        <v/>
      </c>
      <c r="B2489" s="741" t="s">
        <v>221</v>
      </c>
      <c r="C2489" s="742"/>
      <c r="D2489" s="742"/>
      <c r="E2489" s="119" t="str">
        <f>IFERROR(VLOOKUP(N2477,Marks,90,0),"")</f>
        <v/>
      </c>
      <c r="F2489" s="130" t="str">
        <f>IFERROR(VLOOKUP(N2477,Marks,94,0),"")</f>
        <v/>
      </c>
      <c r="G2489" s="741" t="s">
        <v>192</v>
      </c>
      <c r="H2489" s="742"/>
      <c r="I2489" s="742"/>
      <c r="J2489" s="119" t="str">
        <f>IFERROR(VLOOKUP(N2477,Marks,98,0),"")</f>
        <v/>
      </c>
      <c r="K2489" s="130" t="str">
        <f>IFERROR(VLOOKUP(N2477,Marks,102,0),"")</f>
        <v/>
      </c>
      <c r="L2489" s="743" t="s">
        <v>193</v>
      </c>
      <c r="M2489" s="744"/>
      <c r="N2489" s="744"/>
      <c r="O2489" s="119" t="str">
        <f>IFERROR(VLOOKUP(N2477,Marks,106,0),"")</f>
        <v/>
      </c>
      <c r="P2489" s="130" t="str">
        <f>IFERROR(VLOOKUP(N2477,Marks,110,0),"")</f>
        <v/>
      </c>
      <c r="Q2489" s="770"/>
      <c r="R2489" s="740" t="s">
        <v>221</v>
      </c>
      <c r="S2489" s="740"/>
      <c r="T2489" s="740"/>
      <c r="U2489" s="119" t="str">
        <f>IFERROR(VLOOKUP(AD2477,Marks,90,0),"")</f>
        <v/>
      </c>
      <c r="V2489" s="130" t="str">
        <f>IFERROR(VLOOKUP(AD2477,Marks,94,0),"")</f>
        <v/>
      </c>
      <c r="W2489" s="740" t="s">
        <v>192</v>
      </c>
      <c r="X2489" s="740"/>
      <c r="Y2489" s="740"/>
      <c r="Z2489" s="119" t="str">
        <f>IFERROR(VLOOKUP(AD2477,Marks,98,0),"")</f>
        <v/>
      </c>
      <c r="AA2489" s="130" t="str">
        <f>IFERROR(VLOOKUP(AD2477,Marks,102,0),"")</f>
        <v/>
      </c>
      <c r="AB2489" s="745" t="s">
        <v>193</v>
      </c>
      <c r="AC2489" s="745"/>
      <c r="AD2489" s="745"/>
      <c r="AE2489" s="119" t="str">
        <f>IFERROR(VLOOKUP(AD2477,Marks,106,0),"")</f>
        <v/>
      </c>
      <c r="AF2489" s="130" t="str">
        <f>IFERROR(VLOOKUP(AD2477,Marks,110,0),"")</f>
        <v/>
      </c>
    </row>
    <row r="2490" spans="1:32" ht="21" customHeight="1">
      <c r="A2490" s="166" t="str">
        <f>IF(N2477="","",A2489+1)</f>
        <v/>
      </c>
      <c r="B2490" s="732" t="s">
        <v>216</v>
      </c>
      <c r="C2490" s="732"/>
      <c r="D2490" s="732"/>
      <c r="E2490" s="746" t="str">
        <f>IFERROR(VLOOKUP(N2477,Marks,116,0),"")</f>
        <v/>
      </c>
      <c r="F2490" s="746"/>
      <c r="G2490" s="746"/>
      <c r="H2490" s="746"/>
      <c r="I2490" s="732" t="s">
        <v>217</v>
      </c>
      <c r="J2490" s="732"/>
      <c r="K2490" s="732"/>
      <c r="L2490" s="732"/>
      <c r="M2490" s="747" t="str">
        <f>IFERROR(VLOOKUP(N2477,Marks,117,0),"")</f>
        <v/>
      </c>
      <c r="N2490" s="747"/>
      <c r="O2490" s="747"/>
      <c r="P2490" s="747"/>
      <c r="Q2490" s="770"/>
      <c r="R2490" s="732" t="s">
        <v>216</v>
      </c>
      <c r="S2490" s="732"/>
      <c r="T2490" s="732"/>
      <c r="U2490" s="746" t="str">
        <f>IFERROR(VLOOKUP(AD2477,Marks,116,0),"")</f>
        <v/>
      </c>
      <c r="V2490" s="746"/>
      <c r="W2490" s="746"/>
      <c r="X2490" s="746"/>
      <c r="Y2490" s="732" t="s">
        <v>217</v>
      </c>
      <c r="Z2490" s="732"/>
      <c r="AA2490" s="732"/>
      <c r="AB2490" s="732"/>
      <c r="AC2490" s="747" t="str">
        <f>IFERROR(VLOOKUP(AD2477,Marks,117,0),"")</f>
        <v/>
      </c>
      <c r="AD2490" s="747"/>
      <c r="AE2490" s="747"/>
      <c r="AF2490" s="747"/>
    </row>
    <row r="2491" spans="1:32" ht="21" customHeight="1">
      <c r="A2491" s="166" t="str">
        <f>IF(N2477="","",A2490+1)</f>
        <v/>
      </c>
      <c r="B2491" s="732" t="s">
        <v>218</v>
      </c>
      <c r="C2491" s="732"/>
      <c r="D2491" s="732"/>
      <c r="E2491" s="774" t="str">
        <f>IFERROR(VLOOKUP(N2477,Marks,115,0),"")</f>
        <v/>
      </c>
      <c r="F2491" s="774"/>
      <c r="G2491" s="774"/>
      <c r="H2491" s="774"/>
      <c r="I2491" s="732" t="s">
        <v>219</v>
      </c>
      <c r="J2491" s="732"/>
      <c r="K2491" s="732"/>
      <c r="L2491" s="732"/>
      <c r="M2491" s="733" t="str">
        <f>IFERROR(VLOOKUP(N2477,Marks,112,0),"")</f>
        <v/>
      </c>
      <c r="N2491" s="733"/>
      <c r="O2491" s="733"/>
      <c r="P2491" s="733"/>
      <c r="Q2491" s="770"/>
      <c r="R2491" s="732" t="s">
        <v>218</v>
      </c>
      <c r="S2491" s="732"/>
      <c r="T2491" s="732"/>
      <c r="U2491" s="774" t="str">
        <f>IFERROR(VLOOKUP(AD2477,Marks,115,0),"")</f>
        <v/>
      </c>
      <c r="V2491" s="774"/>
      <c r="W2491" s="774"/>
      <c r="X2491" s="774"/>
      <c r="Y2491" s="732" t="s">
        <v>219</v>
      </c>
      <c r="Z2491" s="732"/>
      <c r="AA2491" s="732"/>
      <c r="AB2491" s="732"/>
      <c r="AC2491" s="733" t="str">
        <f>IFERROR(VLOOKUP(AD2477,Marks,112,0),"")</f>
        <v/>
      </c>
      <c r="AD2491" s="733"/>
      <c r="AE2491" s="733"/>
      <c r="AF2491" s="733"/>
    </row>
    <row r="2492" spans="1:32" ht="21" customHeight="1">
      <c r="A2492" s="166" t="str">
        <f>IF(N2477="","",A2491+1)</f>
        <v/>
      </c>
      <c r="B2492" s="732" t="s">
        <v>220</v>
      </c>
      <c r="C2492" s="732"/>
      <c r="D2492" s="732"/>
      <c r="E2492" s="324" t="str">
        <f>IFERROR(VLOOKUP(N2477,Marks,113,0),"")</f>
        <v/>
      </c>
      <c r="F2492" s="325" t="s">
        <v>341</v>
      </c>
      <c r="G2492" s="734" t="str">
        <f>IF(OR(N2477="",E2475="",O2486=""),"",IF(O2486&gt;=81%*P2481,"A",IF(O2486&gt;=61%*P2481,"B",IF(O2486&gt;=41%*P2481,"C",IF(O2486&gt;=21%*P2481,"D","E")))))</f>
        <v/>
      </c>
      <c r="H2492" s="734"/>
      <c r="I2492" s="732" t="s">
        <v>222</v>
      </c>
      <c r="J2492" s="732"/>
      <c r="K2492" s="732"/>
      <c r="L2492" s="732"/>
      <c r="M2492" s="769" t="str">
        <f>IFERROR(VLOOKUP(N2477,Marks,114,0),"")</f>
        <v/>
      </c>
      <c r="N2492" s="769"/>
      <c r="O2492" s="769"/>
      <c r="P2492" s="769"/>
      <c r="Q2492" s="770"/>
      <c r="R2492" s="732" t="s">
        <v>220</v>
      </c>
      <c r="S2492" s="732"/>
      <c r="T2492" s="732"/>
      <c r="U2492" s="324" t="str">
        <f>IFERROR(VLOOKUP(AD2477,Marks,113,0),"")</f>
        <v/>
      </c>
      <c r="V2492" s="325" t="s">
        <v>341</v>
      </c>
      <c r="W2492" s="734" t="str">
        <f>IF(OR(AD2477="",U2475="",AE2486=""),"",IF(AE2486&gt;=81%*AF2481,"A",IF(AE2486&gt;=61%*AF2481,"B",IF(AE2486&gt;=41%*AF2481,"C",IF(AE2486&gt;=21%*AF2481,"D","E")))))</f>
        <v/>
      </c>
      <c r="X2492" s="734"/>
      <c r="Y2492" s="732" t="s">
        <v>222</v>
      </c>
      <c r="Z2492" s="732"/>
      <c r="AA2492" s="732"/>
      <c r="AB2492" s="732"/>
      <c r="AC2492" s="769" t="str">
        <f>IFERROR(VLOOKUP(AD2477,Marks,114,0),"")</f>
        <v/>
      </c>
      <c r="AD2492" s="769"/>
      <c r="AE2492" s="769"/>
      <c r="AF2492" s="769"/>
    </row>
    <row r="2493" spans="1:32" ht="21" customHeight="1">
      <c r="A2493" s="166" t="str">
        <f>IF(N2477="","",A2492+1)</f>
        <v/>
      </c>
      <c r="B2493" s="768" t="s">
        <v>228</v>
      </c>
      <c r="C2493" s="768"/>
      <c r="D2493" s="768"/>
      <c r="E2493" s="735">
        <f>'Master sheet'!$C$10</f>
        <v>44697</v>
      </c>
      <c r="F2493" s="735"/>
      <c r="G2493" s="735"/>
      <c r="H2493" s="318"/>
      <c r="I2493" s="121"/>
      <c r="J2493" s="121"/>
      <c r="K2493" s="76"/>
      <c r="L2493" s="121"/>
      <c r="M2493" s="121"/>
      <c r="N2493" s="121"/>
      <c r="O2493" s="121"/>
      <c r="P2493" s="121"/>
      <c r="Q2493" s="770"/>
      <c r="R2493" s="768" t="s">
        <v>228</v>
      </c>
      <c r="S2493" s="768"/>
      <c r="T2493" s="768"/>
      <c r="U2493" s="735">
        <f>'Master sheet'!$C$10</f>
        <v>44697</v>
      </c>
      <c r="V2493" s="735"/>
      <c r="W2493" s="735"/>
      <c r="X2493" s="121"/>
      <c r="Y2493" s="121"/>
      <c r="Z2493" s="121"/>
      <c r="AA2493" s="76"/>
      <c r="AB2493" s="121"/>
      <c r="AC2493" s="121"/>
      <c r="AD2493" s="121"/>
      <c r="AE2493" s="121"/>
      <c r="AF2493" s="121"/>
    </row>
    <row r="2494" spans="1:32" ht="43.5" customHeight="1">
      <c r="A2494" s="166" t="str">
        <f>IF(N2477="","",A2493+1)</f>
        <v/>
      </c>
      <c r="B2494" s="755" t="str">
        <f>IF(AND(C2474=1),CONCATENATE("( ",UPPER('Master sheet'!$F$10)," )"),IF(AND(C2474=2),CONCATENATE("( ",UPPER('Master sheet'!$F$18)," )"),IF(AND(C2474=3),CONCATENATE("( ",UPPER('Master sheet'!$J$10)," )"),IF(AND(C2474=4),CONCATENATE("( ",UPPER('Master sheet'!$J$18)," )"),""))))</f>
        <v/>
      </c>
      <c r="C2494" s="755"/>
      <c r="D2494" s="755"/>
      <c r="E2494" s="755"/>
      <c r="F2494" s="756" t="str">
        <f>IF(AND(N2477=""),"",CONCATENATE("(",'Master sheet'!$C$14," )"))</f>
        <v/>
      </c>
      <c r="G2494" s="756"/>
      <c r="H2494" s="756"/>
      <c r="I2494" s="756"/>
      <c r="J2494" s="756"/>
      <c r="K2494" s="756" t="str">
        <f>IF(AND(N2477=""),"",CONCATENATE("(",'Master sheet'!$C$12," )"))</f>
        <v/>
      </c>
      <c r="L2494" s="756"/>
      <c r="M2494" s="756"/>
      <c r="N2494" s="756"/>
      <c r="O2494" s="756"/>
      <c r="P2494" s="756"/>
      <c r="Q2494" s="770"/>
      <c r="R2494" s="755" t="str">
        <f>IF(AND(S2474=1),CONCATENATE("( ",UPPER('Master sheet'!$F$10)," )"),IF(AND(S2474=2),CONCATENATE("( ",UPPER('Master sheet'!$F$18)," )"),IF(AND(S2474=3),CONCATENATE("( ",UPPER('Master sheet'!$J$10)," )"),IF(AND(S2474=4),CONCATENATE("( ",UPPER('Master sheet'!$J$18)," )"),""))))</f>
        <v/>
      </c>
      <c r="S2494" s="755"/>
      <c r="T2494" s="755"/>
      <c r="U2494" s="755"/>
      <c r="V2494" s="756" t="str">
        <f>IF(AND(AD2477=""),"",CONCATENATE("(",'Master sheet'!$C$14," )"))</f>
        <v/>
      </c>
      <c r="W2494" s="756"/>
      <c r="X2494" s="756"/>
      <c r="Y2494" s="756"/>
      <c r="Z2494" s="756"/>
      <c r="AA2494" s="756" t="str">
        <f>IF(AND(AD2477=""),"",CONCATENATE("(",'Master sheet'!$C$12," )"))</f>
        <v/>
      </c>
      <c r="AB2494" s="756"/>
      <c r="AC2494" s="756"/>
      <c r="AD2494" s="756"/>
      <c r="AE2494" s="756"/>
      <c r="AF2494" s="756"/>
    </row>
    <row r="2495" spans="1:32" ht="21.75" customHeight="1">
      <c r="A2495" s="166" t="str">
        <f>IF(N2477="","",A2494+1)</f>
        <v/>
      </c>
      <c r="B2495" s="757" t="s">
        <v>223</v>
      </c>
      <c r="C2495" s="757"/>
      <c r="D2495" s="757"/>
      <c r="E2495" s="757"/>
      <c r="F2495" s="758" t="s">
        <v>224</v>
      </c>
      <c r="G2495" s="758"/>
      <c r="H2495" s="758"/>
      <c r="I2495" s="758"/>
      <c r="J2495" s="758"/>
      <c r="K2495" s="757" t="s">
        <v>225</v>
      </c>
      <c r="L2495" s="757"/>
      <c r="M2495" s="757"/>
      <c r="N2495" s="757"/>
      <c r="O2495" s="757"/>
      <c r="P2495" s="757"/>
      <c r="Q2495" s="770"/>
      <c r="R2495" s="757" t="s">
        <v>223</v>
      </c>
      <c r="S2495" s="757"/>
      <c r="T2495" s="757"/>
      <c r="U2495" s="757"/>
      <c r="V2495" s="758" t="s">
        <v>224</v>
      </c>
      <c r="W2495" s="758"/>
      <c r="X2495" s="758"/>
      <c r="Y2495" s="758"/>
      <c r="Z2495" s="758"/>
      <c r="AA2495" s="757" t="s">
        <v>225</v>
      </c>
      <c r="AB2495" s="757"/>
      <c r="AC2495" s="757"/>
      <c r="AD2495" s="757"/>
      <c r="AE2495" s="757"/>
      <c r="AF2495" s="757"/>
    </row>
    <row r="2497" spans="1:32" ht="21.9" customHeight="1">
      <c r="A2497" s="165" t="str">
        <f>IF(N2503="","",1)</f>
        <v/>
      </c>
      <c r="B2497" s="759" t="s">
        <v>203</v>
      </c>
      <c r="C2497" s="759"/>
      <c r="D2497" s="759"/>
      <c r="E2497" s="759"/>
      <c r="F2497" s="759"/>
      <c r="G2497" s="759"/>
      <c r="H2497" s="759"/>
      <c r="I2497" s="759"/>
      <c r="J2497" s="759"/>
      <c r="K2497" s="759"/>
      <c r="L2497" s="759"/>
      <c r="M2497" s="759"/>
      <c r="N2497" s="759"/>
      <c r="O2497" s="759"/>
      <c r="P2497" s="759"/>
      <c r="Q2497" s="770" t="s">
        <v>249</v>
      </c>
      <c r="R2497" s="759" t="s">
        <v>203</v>
      </c>
      <c r="S2497" s="759"/>
      <c r="T2497" s="759"/>
      <c r="U2497" s="759"/>
      <c r="V2497" s="759"/>
      <c r="W2497" s="759"/>
      <c r="X2497" s="759"/>
      <c r="Y2497" s="759"/>
      <c r="Z2497" s="759"/>
      <c r="AA2497" s="759"/>
      <c r="AB2497" s="759"/>
      <c r="AC2497" s="759"/>
      <c r="AD2497" s="759"/>
      <c r="AE2497" s="759"/>
      <c r="AF2497" s="759"/>
    </row>
    <row r="2498" spans="1:32" ht="21.9" customHeight="1">
      <c r="A2498" s="166" t="str">
        <f>IF(N2503="","",A2497+1)</f>
        <v/>
      </c>
      <c r="B2498" s="771" t="s">
        <v>204</v>
      </c>
      <c r="C2498" s="771"/>
      <c r="D2498" s="771"/>
      <c r="E2498" s="771"/>
      <c r="F2498" s="771"/>
      <c r="G2498" s="771"/>
      <c r="H2498" s="771"/>
      <c r="I2498" s="771"/>
      <c r="J2498" s="771"/>
      <c r="K2498" s="771"/>
      <c r="L2498" s="771"/>
      <c r="M2498" s="771"/>
      <c r="N2498" s="771"/>
      <c r="O2498" s="771"/>
      <c r="P2498" s="771"/>
      <c r="Q2498" s="770"/>
      <c r="R2498" s="771" t="s">
        <v>204</v>
      </c>
      <c r="S2498" s="771"/>
      <c r="T2498" s="771"/>
      <c r="U2498" s="771"/>
      <c r="V2498" s="771"/>
      <c r="W2498" s="771"/>
      <c r="X2498" s="771"/>
      <c r="Y2498" s="771"/>
      <c r="Z2498" s="771"/>
      <c r="AA2498" s="771"/>
      <c r="AB2498" s="771"/>
      <c r="AC2498" s="771"/>
      <c r="AD2498" s="771"/>
      <c r="AE2498" s="771"/>
      <c r="AF2498" s="771"/>
    </row>
    <row r="2499" spans="1:32" ht="21.9" customHeight="1">
      <c r="A2499" s="166" t="str">
        <f>IF(N2503="","",A2498+1)</f>
        <v/>
      </c>
      <c r="B2499" s="772" t="s">
        <v>168</v>
      </c>
      <c r="C2499" s="772"/>
      <c r="D2499" s="772"/>
      <c r="E2499" s="773" t="str">
        <f>IF(AND(N2503=""),"",'Result Sheet'!$F$2)</f>
        <v/>
      </c>
      <c r="F2499" s="773"/>
      <c r="G2499" s="773"/>
      <c r="H2499" s="773"/>
      <c r="I2499" s="773"/>
      <c r="J2499" s="773"/>
      <c r="K2499" s="773"/>
      <c r="L2499" s="773"/>
      <c r="M2499" s="773"/>
      <c r="N2499" s="773"/>
      <c r="O2499" s="773"/>
      <c r="P2499" s="773"/>
      <c r="Q2499" s="770"/>
      <c r="R2499" s="772" t="s">
        <v>168</v>
      </c>
      <c r="S2499" s="772"/>
      <c r="T2499" s="772"/>
      <c r="U2499" s="773" t="str">
        <f>IF(AND(AD2503=""),"",'Result Sheet'!$F$2)</f>
        <v/>
      </c>
      <c r="V2499" s="773"/>
      <c r="W2499" s="773"/>
      <c r="X2499" s="773"/>
      <c r="Y2499" s="773"/>
      <c r="Z2499" s="773"/>
      <c r="AA2499" s="773"/>
      <c r="AB2499" s="773"/>
      <c r="AC2499" s="773"/>
      <c r="AD2499" s="773"/>
      <c r="AE2499" s="773"/>
      <c r="AF2499" s="773"/>
    </row>
    <row r="2500" spans="1:32" ht="21.9" customHeight="1">
      <c r="A2500" s="166" t="str">
        <f>IF(N2503="","",A2499+1)</f>
        <v/>
      </c>
      <c r="B2500" s="164" t="s">
        <v>169</v>
      </c>
      <c r="C2500" s="748" t="str">
        <f>IFERROR(VLOOKUP(N2503,Marks,2,0),"")</f>
        <v/>
      </c>
      <c r="D2500" s="748"/>
      <c r="E2500" s="766" t="s">
        <v>212</v>
      </c>
      <c r="F2500" s="766"/>
      <c r="G2500" s="766"/>
      <c r="H2500" s="748" t="str">
        <f>IFERROR(VLOOKUP(N2503,Marks,3,0),"")</f>
        <v/>
      </c>
      <c r="I2500" s="748"/>
      <c r="J2500" s="749" t="s">
        <v>205</v>
      </c>
      <c r="K2500" s="749"/>
      <c r="L2500" s="749"/>
      <c r="M2500" s="749"/>
      <c r="N2500" s="750" t="str">
        <f>IF(AND(N2503=""),"",'Marks Entry 1st'!$I$2)</f>
        <v/>
      </c>
      <c r="O2500" s="750"/>
      <c r="P2500" s="750"/>
      <c r="Q2500" s="770"/>
      <c r="R2500" s="164" t="s">
        <v>169</v>
      </c>
      <c r="S2500" s="748" t="str">
        <f>IFERROR(VLOOKUP(AD2503,Marks,2,0),"")</f>
        <v/>
      </c>
      <c r="T2500" s="748"/>
      <c r="U2500" s="766" t="s">
        <v>212</v>
      </c>
      <c r="V2500" s="766"/>
      <c r="W2500" s="766"/>
      <c r="X2500" s="748" t="str">
        <f>IFERROR(VLOOKUP(AD2503,Marks,3,0),"")</f>
        <v/>
      </c>
      <c r="Y2500" s="748"/>
      <c r="Z2500" s="749" t="s">
        <v>205</v>
      </c>
      <c r="AA2500" s="749"/>
      <c r="AB2500" s="749"/>
      <c r="AC2500" s="749"/>
      <c r="AD2500" s="750" t="str">
        <f>IF(AND(AD2503=""),"",'Marks Entry 1st'!$I$2)</f>
        <v/>
      </c>
      <c r="AE2500" s="750"/>
      <c r="AF2500" s="750"/>
    </row>
    <row r="2501" spans="1:32" ht="21.9" customHeight="1">
      <c r="A2501" s="166" t="str">
        <f>IF(N2503="","",A2500+1)</f>
        <v/>
      </c>
      <c r="B2501" s="751" t="s">
        <v>206</v>
      </c>
      <c r="C2501" s="751"/>
      <c r="D2501" s="751"/>
      <c r="E2501" s="752" t="str">
        <f>IFERROR(VLOOKUP(N2503,Marks,6,0),"")</f>
        <v/>
      </c>
      <c r="F2501" s="752"/>
      <c r="G2501" s="752"/>
      <c r="H2501" s="752"/>
      <c r="I2501" s="752"/>
      <c r="J2501" s="753" t="s">
        <v>209</v>
      </c>
      <c r="K2501" s="753"/>
      <c r="L2501" s="753"/>
      <c r="M2501" s="753"/>
      <c r="N2501" s="754" t="str">
        <f>IFERROR(VLOOKUP(N2503,Marks,5,0),"")</f>
        <v/>
      </c>
      <c r="O2501" s="754"/>
      <c r="P2501" s="754"/>
      <c r="Q2501" s="770"/>
      <c r="R2501" s="751" t="s">
        <v>206</v>
      </c>
      <c r="S2501" s="751"/>
      <c r="T2501" s="751"/>
      <c r="U2501" s="752" t="str">
        <f>IFERROR(VLOOKUP(AD2503,Marks,6,0),"")</f>
        <v/>
      </c>
      <c r="V2501" s="752"/>
      <c r="W2501" s="752"/>
      <c r="X2501" s="752"/>
      <c r="Y2501" s="752"/>
      <c r="Z2501" s="753" t="s">
        <v>209</v>
      </c>
      <c r="AA2501" s="753"/>
      <c r="AB2501" s="753"/>
      <c r="AC2501" s="753"/>
      <c r="AD2501" s="754" t="str">
        <f>IFERROR(VLOOKUP(AD2503,Marks,5,0),"")</f>
        <v/>
      </c>
      <c r="AE2501" s="754"/>
      <c r="AF2501" s="754"/>
    </row>
    <row r="2502" spans="1:32" ht="21.9" customHeight="1">
      <c r="A2502" s="166" t="str">
        <f>IF(N2503="","",A2501+1)</f>
        <v/>
      </c>
      <c r="B2502" s="751" t="s">
        <v>207</v>
      </c>
      <c r="C2502" s="751"/>
      <c r="D2502" s="751"/>
      <c r="E2502" s="752" t="str">
        <f>IFERROR(VLOOKUP(N2503,Marks,7,0),"")</f>
        <v/>
      </c>
      <c r="F2502" s="752"/>
      <c r="G2502" s="752"/>
      <c r="H2502" s="752"/>
      <c r="I2502" s="752"/>
      <c r="J2502" s="753" t="s">
        <v>210</v>
      </c>
      <c r="K2502" s="753"/>
      <c r="L2502" s="753"/>
      <c r="M2502" s="753"/>
      <c r="N2502" s="767" t="str">
        <f>IFERROR(VLOOKUP(N2503,Marks,4,0),"")</f>
        <v/>
      </c>
      <c r="O2502" s="767"/>
      <c r="P2502" s="767"/>
      <c r="Q2502" s="770"/>
      <c r="R2502" s="751" t="s">
        <v>207</v>
      </c>
      <c r="S2502" s="751"/>
      <c r="T2502" s="751"/>
      <c r="U2502" s="752" t="str">
        <f>IFERROR(VLOOKUP(AD2503,Marks,7,0),"")</f>
        <v/>
      </c>
      <c r="V2502" s="752"/>
      <c r="W2502" s="752"/>
      <c r="X2502" s="752"/>
      <c r="Y2502" s="752"/>
      <c r="Z2502" s="753" t="s">
        <v>210</v>
      </c>
      <c r="AA2502" s="753"/>
      <c r="AB2502" s="753"/>
      <c r="AC2502" s="753"/>
      <c r="AD2502" s="767" t="str">
        <f>IFERROR(VLOOKUP(AD2503,Marks,4,0),"")</f>
        <v/>
      </c>
      <c r="AE2502" s="767"/>
      <c r="AF2502" s="767"/>
    </row>
    <row r="2503" spans="1:32" ht="21.9" customHeight="1">
      <c r="A2503" s="166" t="str">
        <f>IF(N2503="","",A2502+1)</f>
        <v/>
      </c>
      <c r="B2503" s="751" t="s">
        <v>208</v>
      </c>
      <c r="C2503" s="751"/>
      <c r="D2503" s="751"/>
      <c r="E2503" s="752" t="str">
        <f>IFERROR(VLOOKUP(N2503,Marks,8,0),"")</f>
        <v/>
      </c>
      <c r="F2503" s="752"/>
      <c r="G2503" s="752"/>
      <c r="H2503" s="752"/>
      <c r="I2503" s="752"/>
      <c r="J2503" s="753" t="s">
        <v>211</v>
      </c>
      <c r="K2503" s="753"/>
      <c r="L2503" s="753"/>
      <c r="M2503" s="753"/>
      <c r="N2503" s="760" t="str">
        <f>IF(AD2477="","",IF(AND(AD2477+1&gt;$AN$6),"",AD2477+1))</f>
        <v/>
      </c>
      <c r="O2503" s="760"/>
      <c r="P2503" s="760"/>
      <c r="Q2503" s="770"/>
      <c r="R2503" s="751" t="s">
        <v>208</v>
      </c>
      <c r="S2503" s="751"/>
      <c r="T2503" s="751"/>
      <c r="U2503" s="752" t="str">
        <f>IFERROR(VLOOKUP(AD2503,Marks,8,0),"")</f>
        <v/>
      </c>
      <c r="V2503" s="752"/>
      <c r="W2503" s="752"/>
      <c r="X2503" s="752"/>
      <c r="Y2503" s="752"/>
      <c r="Z2503" s="753" t="s">
        <v>211</v>
      </c>
      <c r="AA2503" s="753"/>
      <c r="AB2503" s="753"/>
      <c r="AC2503" s="753"/>
      <c r="AD2503" s="761" t="str">
        <f>IF(N2503="","",IF(AND(N2503+1&gt;$AN$6),"",N2503+1))</f>
        <v/>
      </c>
      <c r="AE2503" s="761"/>
      <c r="AF2503" s="761"/>
    </row>
    <row r="2504" spans="1:32" ht="9" customHeight="1">
      <c r="A2504" s="166" t="str">
        <f>IF(N2503="","",A2503+1)</f>
        <v/>
      </c>
      <c r="B2504" s="123"/>
      <c r="C2504" s="123"/>
      <c r="D2504" s="123"/>
      <c r="E2504" s="124"/>
      <c r="F2504" s="124"/>
      <c r="G2504" s="124"/>
      <c r="H2504" s="123"/>
      <c r="I2504" s="123"/>
      <c r="J2504" s="125"/>
      <c r="K2504" s="125"/>
      <c r="L2504" s="125"/>
      <c r="M2504" s="76"/>
      <c r="N2504" s="76"/>
      <c r="O2504" s="76"/>
      <c r="P2504" s="76"/>
      <c r="Q2504" s="770"/>
      <c r="R2504" s="123"/>
      <c r="S2504" s="123"/>
      <c r="T2504" s="123"/>
      <c r="U2504" s="124"/>
      <c r="V2504" s="124"/>
      <c r="W2504" s="124"/>
      <c r="X2504" s="123"/>
      <c r="Y2504" s="123"/>
      <c r="Z2504" s="125"/>
      <c r="AA2504" s="125"/>
      <c r="AB2504" s="125"/>
      <c r="AC2504" s="76"/>
      <c r="AD2504" s="76"/>
      <c r="AE2504" s="76"/>
      <c r="AF2504" s="76"/>
    </row>
    <row r="2505" spans="1:32" ht="21" customHeight="1">
      <c r="A2505" s="166" t="str">
        <f>IF(N2503="","",A2504+1)</f>
        <v/>
      </c>
      <c r="B2505" s="762" t="s">
        <v>213</v>
      </c>
      <c r="C2505" s="610" t="s">
        <v>214</v>
      </c>
      <c r="D2505" s="610"/>
      <c r="E2505" s="610"/>
      <c r="F2505" s="763" t="s">
        <v>13</v>
      </c>
      <c r="G2505" s="764"/>
      <c r="H2505" s="764"/>
      <c r="I2505" s="765"/>
      <c r="J2505" s="613" t="s">
        <v>184</v>
      </c>
      <c r="K2505" s="614" t="s">
        <v>167</v>
      </c>
      <c r="L2505" s="615"/>
      <c r="M2505" s="615"/>
      <c r="N2505" s="616"/>
      <c r="O2505" s="580" t="s">
        <v>185</v>
      </c>
      <c r="P2505" s="581" t="s">
        <v>186</v>
      </c>
      <c r="Q2505" s="770"/>
      <c r="R2505" s="762" t="s">
        <v>213</v>
      </c>
      <c r="S2505" s="610" t="s">
        <v>214</v>
      </c>
      <c r="T2505" s="610"/>
      <c r="U2505" s="610"/>
      <c r="V2505" s="763" t="s">
        <v>13</v>
      </c>
      <c r="W2505" s="764"/>
      <c r="X2505" s="764"/>
      <c r="Y2505" s="765"/>
      <c r="Z2505" s="613" t="s">
        <v>184</v>
      </c>
      <c r="AA2505" s="614" t="s">
        <v>167</v>
      </c>
      <c r="AB2505" s="615"/>
      <c r="AC2505" s="615"/>
      <c r="AD2505" s="616"/>
      <c r="AE2505" s="580" t="s">
        <v>185</v>
      </c>
      <c r="AF2505" s="581" t="s">
        <v>186</v>
      </c>
    </row>
    <row r="2506" spans="1:32" ht="90.75" customHeight="1">
      <c r="A2506" s="166" t="str">
        <f>IF(N2503="","",A2505+1)</f>
        <v/>
      </c>
      <c r="B2506" s="762"/>
      <c r="C2506" s="171" t="s">
        <v>11</v>
      </c>
      <c r="D2506" s="171" t="s">
        <v>180</v>
      </c>
      <c r="E2506" s="171" t="s">
        <v>108</v>
      </c>
      <c r="F2506" s="171" t="s">
        <v>182</v>
      </c>
      <c r="G2506" s="171" t="s">
        <v>183</v>
      </c>
      <c r="H2506" s="305" t="s">
        <v>10</v>
      </c>
      <c r="I2506" s="171" t="s">
        <v>108</v>
      </c>
      <c r="J2506" s="613"/>
      <c r="K2506" s="172" t="s">
        <v>182</v>
      </c>
      <c r="L2506" s="172" t="s">
        <v>183</v>
      </c>
      <c r="M2506" s="173" t="s">
        <v>10</v>
      </c>
      <c r="N2506" s="171" t="s">
        <v>108</v>
      </c>
      <c r="O2506" s="580"/>
      <c r="P2506" s="736"/>
      <c r="Q2506" s="770"/>
      <c r="R2506" s="762"/>
      <c r="S2506" s="171" t="s">
        <v>11</v>
      </c>
      <c r="T2506" s="171" t="s">
        <v>180</v>
      </c>
      <c r="U2506" s="171" t="s">
        <v>108</v>
      </c>
      <c r="V2506" s="171" t="s">
        <v>182</v>
      </c>
      <c r="W2506" s="171" t="s">
        <v>183</v>
      </c>
      <c r="X2506" s="305" t="s">
        <v>10</v>
      </c>
      <c r="Y2506" s="171" t="s">
        <v>108</v>
      </c>
      <c r="Z2506" s="613"/>
      <c r="AA2506" s="172" t="s">
        <v>182</v>
      </c>
      <c r="AB2506" s="172" t="s">
        <v>183</v>
      </c>
      <c r="AC2506" s="173" t="s">
        <v>10</v>
      </c>
      <c r="AD2506" s="171" t="s">
        <v>108</v>
      </c>
      <c r="AE2506" s="580"/>
      <c r="AF2506" s="736">
        <v>0</v>
      </c>
    </row>
    <row r="2507" spans="1:32" ht="18.75" customHeight="1">
      <c r="A2507" s="166" t="str">
        <f>IF(N2503="","",A2506+1)</f>
        <v/>
      </c>
      <c r="B2507" s="762"/>
      <c r="C2507" s="390">
        <v>20</v>
      </c>
      <c r="D2507" s="390">
        <v>20</v>
      </c>
      <c r="E2507" s="116">
        <v>40</v>
      </c>
      <c r="F2507" s="390">
        <v>30</v>
      </c>
      <c r="G2507" s="390">
        <v>18</v>
      </c>
      <c r="H2507" s="390">
        <v>12</v>
      </c>
      <c r="I2507" s="116">
        <v>60</v>
      </c>
      <c r="J2507" s="118">
        <v>100</v>
      </c>
      <c r="K2507" s="390">
        <v>50</v>
      </c>
      <c r="L2507" s="390">
        <v>30</v>
      </c>
      <c r="M2507" s="390">
        <v>20</v>
      </c>
      <c r="N2507" s="116">
        <v>100</v>
      </c>
      <c r="O2507" s="118">
        <v>200</v>
      </c>
      <c r="P2507" s="775" t="str">
        <f>IF(AND(N2503="",C2500="",E2501="",N2501=""),"",IF(OR(C2500=1,C2500=2),600,800))</f>
        <v/>
      </c>
      <c r="Q2507" s="770"/>
      <c r="R2507" s="762"/>
      <c r="S2507" s="390">
        <v>20</v>
      </c>
      <c r="T2507" s="390">
        <v>20</v>
      </c>
      <c r="U2507" s="116">
        <v>40</v>
      </c>
      <c r="V2507" s="390">
        <v>30</v>
      </c>
      <c r="W2507" s="390">
        <v>18</v>
      </c>
      <c r="X2507" s="390">
        <v>12</v>
      </c>
      <c r="Y2507" s="116">
        <v>60</v>
      </c>
      <c r="Z2507" s="118">
        <v>100</v>
      </c>
      <c r="AA2507" s="390">
        <v>50</v>
      </c>
      <c r="AB2507" s="390">
        <v>30</v>
      </c>
      <c r="AC2507" s="390">
        <v>20</v>
      </c>
      <c r="AD2507" s="116">
        <v>100</v>
      </c>
      <c r="AE2507" s="118">
        <v>200</v>
      </c>
      <c r="AF2507" s="775" t="str">
        <f>IF(AND(AD2503="",S2500="",U2501="",AD2501=""),"",IF(OR(S2500=1,S2500=2),600,800))</f>
        <v/>
      </c>
    </row>
    <row r="2508" spans="1:32" ht="21" customHeight="1">
      <c r="A2508" s="166" t="str">
        <f>IF(N2503="","",A2507+1)</f>
        <v/>
      </c>
      <c r="B2508" s="122" t="str">
        <f>'Result Sheet'!$L$4</f>
        <v xml:space="preserve">हिन्दी </v>
      </c>
      <c r="C2508" s="391" t="str">
        <f>IFERROR(VLOOKUP(N2503,Marks,11,0),"")</f>
        <v/>
      </c>
      <c r="D2508" s="391" t="str">
        <f>IFERROR(VLOOKUP(N2503,Marks,12,0),"")</f>
        <v/>
      </c>
      <c r="E2508" s="117" t="str">
        <f>IFERROR(VLOOKUP(N2503,Marks,13,0),"")</f>
        <v/>
      </c>
      <c r="F2508" s="391" t="str">
        <f>IFERROR(VLOOKUP(N2503,Marks,14,0),"")</f>
        <v/>
      </c>
      <c r="G2508" s="391" t="str">
        <f>IFERROR(VLOOKUP(N2503,Marks,15,0),"")</f>
        <v/>
      </c>
      <c r="H2508" s="391" t="str">
        <f>IFERROR(VLOOKUP(N2503,Marks,16,0),"")</f>
        <v/>
      </c>
      <c r="I2508" s="117" t="str">
        <f>IFERROR(VLOOKUP(N2503,Marks,17,0),"")</f>
        <v/>
      </c>
      <c r="J2508" s="119">
        <f>IFERROR(VLOOKUP(N2503,Marks,18,0),"")</f>
        <v>0</v>
      </c>
      <c r="K2508" s="391" t="str">
        <f>IFERROR(VLOOKUP(N2503,Marks,19,0),"")</f>
        <v/>
      </c>
      <c r="L2508" s="391" t="str">
        <f>IFERROR(VLOOKUP(N2503,Marks,20,0),"")</f>
        <v/>
      </c>
      <c r="M2508" s="391" t="str">
        <f>IFERROR(VLOOKUP(N2503,Marks,21,0),"")</f>
        <v/>
      </c>
      <c r="N2508" s="117" t="str">
        <f>IFERROR(VLOOKUP(N2503,Marks,22,0),"")</f>
        <v/>
      </c>
      <c r="O2508" s="119" t="str">
        <f>IFERROR(VLOOKUP(N2503,Marks,23,0),"")</f>
        <v/>
      </c>
      <c r="P2508" s="323" t="str">
        <f>IFERROR(VLOOKUP(N2503,Marks,29,0),"")</f>
        <v/>
      </c>
      <c r="Q2508" s="770"/>
      <c r="R2508" s="122" t="str">
        <f>'Result Sheet'!$L$4</f>
        <v xml:space="preserve">हिन्दी </v>
      </c>
      <c r="S2508" s="391" t="str">
        <f>IFERROR(VLOOKUP(AD2503,Marks,11,0),"")</f>
        <v/>
      </c>
      <c r="T2508" s="391" t="str">
        <f>IFERROR(VLOOKUP(AD2503,Marks,12,0),"")</f>
        <v/>
      </c>
      <c r="U2508" s="117" t="str">
        <f>IFERROR(VLOOKUP(AD2503,Marks,13,0),"")</f>
        <v/>
      </c>
      <c r="V2508" s="391" t="str">
        <f>IFERROR(VLOOKUP(AD2503,Marks,14,0),"")</f>
        <v/>
      </c>
      <c r="W2508" s="391" t="str">
        <f>IFERROR(VLOOKUP(AD2503,Marks,15,0),"")</f>
        <v/>
      </c>
      <c r="X2508" s="391" t="str">
        <f>IFERROR(VLOOKUP(AD2503,Marks,16,0),"")</f>
        <v/>
      </c>
      <c r="Y2508" s="117" t="str">
        <f>IFERROR(VLOOKUP(AD2503,Marks,17,0),"")</f>
        <v/>
      </c>
      <c r="Z2508" s="119">
        <f>IFERROR(VLOOKUP(AD2503,Marks,18,0),"")</f>
        <v>0</v>
      </c>
      <c r="AA2508" s="391" t="str">
        <f>IFERROR(VLOOKUP(AD2503,Marks,19,0),"")</f>
        <v/>
      </c>
      <c r="AB2508" s="391" t="str">
        <f>IFERROR(VLOOKUP(AD2503,Marks,20,0),"")</f>
        <v/>
      </c>
      <c r="AC2508" s="391" t="str">
        <f>IFERROR(VLOOKUP(AD2503,Marks,21,0),"")</f>
        <v/>
      </c>
      <c r="AD2508" s="117" t="str">
        <f>IFERROR(VLOOKUP(AD2503,Marks,22,0),"")</f>
        <v/>
      </c>
      <c r="AE2508" s="119" t="str">
        <f>IFERROR(VLOOKUP(AD2503,Marks,23,0),"")</f>
        <v/>
      </c>
      <c r="AF2508" s="323" t="str">
        <f>IFERROR(VLOOKUP(AD2503,Marks,29,0),"")</f>
        <v/>
      </c>
    </row>
    <row r="2509" spans="1:32" ht="21" customHeight="1">
      <c r="A2509" s="166" t="str">
        <f>IF(N2503="","",A2508+1)</f>
        <v/>
      </c>
      <c r="B2509" s="122" t="str">
        <f>'Result Sheet'!$AE$4</f>
        <v xml:space="preserve">अंग्रेजी </v>
      </c>
      <c r="C2509" s="391" t="str">
        <f>IFERROR(VLOOKUP(N2503,Marks,30,0),"")</f>
        <v/>
      </c>
      <c r="D2509" s="391" t="str">
        <f>IFERROR(VLOOKUP(N2503,Marks,31,0),"")</f>
        <v/>
      </c>
      <c r="E2509" s="117" t="str">
        <f>IFERROR(VLOOKUP(N2503,Marks,32,0),"")</f>
        <v/>
      </c>
      <c r="F2509" s="391" t="str">
        <f>IFERROR(VLOOKUP(N2503,Marks,33,0),"")</f>
        <v/>
      </c>
      <c r="G2509" s="391" t="str">
        <f>IFERROR(VLOOKUP(N2503,Marks,34,0),"")</f>
        <v/>
      </c>
      <c r="H2509" s="391" t="str">
        <f>IFERROR(VLOOKUP(N2503,Marks,35,0),"")</f>
        <v/>
      </c>
      <c r="I2509" s="117" t="str">
        <f>IFERROR(VLOOKUP(N2503,Marks,36,0),"")</f>
        <v/>
      </c>
      <c r="J2509" s="119">
        <f>IFERROR(VLOOKUP(N2503,Marks,37,0),"")</f>
        <v>0</v>
      </c>
      <c r="K2509" s="391" t="str">
        <f>IFERROR(VLOOKUP(N2503,Marks,38,0),"")</f>
        <v/>
      </c>
      <c r="L2509" s="391" t="str">
        <f>IFERROR(VLOOKUP(N2503,Marks,39,0),"")</f>
        <v/>
      </c>
      <c r="M2509" s="391" t="str">
        <f>IFERROR(VLOOKUP(N2503,Marks,40,0),"")</f>
        <v/>
      </c>
      <c r="N2509" s="117" t="str">
        <f>IFERROR(VLOOKUP(N2503,Marks,41,0),"")</f>
        <v/>
      </c>
      <c r="O2509" s="119" t="str">
        <f>IFERROR(VLOOKUP(N2503,Marks,42,0),"")</f>
        <v/>
      </c>
      <c r="P2509" s="323" t="str">
        <f>IFERROR(VLOOKUP(N2503,Marks,48,0),"")</f>
        <v/>
      </c>
      <c r="Q2509" s="770"/>
      <c r="R2509" s="122" t="str">
        <f>'Result Sheet'!$AE$4</f>
        <v xml:space="preserve">अंग्रेजी </v>
      </c>
      <c r="S2509" s="391" t="str">
        <f>IFERROR(VLOOKUP(AD2503,Marks,30,0),"")</f>
        <v/>
      </c>
      <c r="T2509" s="391" t="str">
        <f>IFERROR(VLOOKUP(AD2503,Marks,31,0),"")</f>
        <v/>
      </c>
      <c r="U2509" s="117" t="str">
        <f>IFERROR(VLOOKUP(AD2503,Marks,32,0),"")</f>
        <v/>
      </c>
      <c r="V2509" s="391" t="str">
        <f>IFERROR(VLOOKUP(AD2503,Marks,33,0),"")</f>
        <v/>
      </c>
      <c r="W2509" s="391" t="str">
        <f>IFERROR(VLOOKUP(AD2503,Marks,34,0),"")</f>
        <v/>
      </c>
      <c r="X2509" s="391" t="str">
        <f>IFERROR(VLOOKUP(AD2503,Marks,35,0),"")</f>
        <v/>
      </c>
      <c r="Y2509" s="117" t="str">
        <f>IFERROR(VLOOKUP(AD2503,Marks,36,0),"")</f>
        <v/>
      </c>
      <c r="Z2509" s="119">
        <f>IFERROR(VLOOKUP(AD2503,Marks,37,0),"")</f>
        <v>0</v>
      </c>
      <c r="AA2509" s="391" t="str">
        <f>IFERROR(VLOOKUP(AD2503,Marks,38,0),"")</f>
        <v/>
      </c>
      <c r="AB2509" s="391" t="str">
        <f>IFERROR(VLOOKUP(AD2503,Marks,39,0),"")</f>
        <v/>
      </c>
      <c r="AC2509" s="391" t="str">
        <f>IFERROR(VLOOKUP(AD2503,Marks,40,0),"")</f>
        <v/>
      </c>
      <c r="AD2509" s="117" t="str">
        <f>IFERROR(VLOOKUP(AD2503,Marks,41,0),"")</f>
        <v/>
      </c>
      <c r="AE2509" s="119" t="str">
        <f>IFERROR(VLOOKUP(AD2503,Marks,42,0),"")</f>
        <v/>
      </c>
      <c r="AF2509" s="323" t="str">
        <f>IFERROR(VLOOKUP(AD2503,Marks,48,0),"")</f>
        <v/>
      </c>
    </row>
    <row r="2510" spans="1:32" ht="21" customHeight="1">
      <c r="A2510" s="166" t="str">
        <f>IF(N2503="","",A2509+1)</f>
        <v/>
      </c>
      <c r="B2510" s="122" t="str">
        <f>'Result Sheet'!$AX$4</f>
        <v xml:space="preserve">गणित </v>
      </c>
      <c r="C2510" s="391" t="str">
        <f>IFERROR(VLOOKUP(N2503,Marks,49,0),"")</f>
        <v/>
      </c>
      <c r="D2510" s="391" t="str">
        <f>IFERROR(VLOOKUP(N2503,Marks,50,0),"")</f>
        <v/>
      </c>
      <c r="E2510" s="117" t="str">
        <f>IFERROR(VLOOKUP(N2503,Marks,51,0),"")</f>
        <v/>
      </c>
      <c r="F2510" s="391" t="str">
        <f>IFERROR(VLOOKUP(N2503,Marks,52,0),"")</f>
        <v/>
      </c>
      <c r="G2510" s="391" t="str">
        <f>IFERROR(VLOOKUP(N2503,Marks,53,0),"")</f>
        <v/>
      </c>
      <c r="H2510" s="391" t="str">
        <f>IFERROR(VLOOKUP(N2503,Marks,54,0),"")</f>
        <v/>
      </c>
      <c r="I2510" s="117" t="str">
        <f>IFERROR(VLOOKUP(N2503,Marks,55,0),"")</f>
        <v/>
      </c>
      <c r="J2510" s="119">
        <f>IFERROR(VLOOKUP(N2503,Marks,56,0),"")</f>
        <v>0</v>
      </c>
      <c r="K2510" s="391" t="str">
        <f>IFERROR(VLOOKUP(N2503,Marks,57,0),"")</f>
        <v/>
      </c>
      <c r="L2510" s="391" t="str">
        <f>IFERROR(VLOOKUP(N2503,Marks,58,0),"")</f>
        <v/>
      </c>
      <c r="M2510" s="391" t="str">
        <f>IFERROR(VLOOKUP(N2503,Marks,59,0),"")</f>
        <v/>
      </c>
      <c r="N2510" s="117" t="str">
        <f>IFERROR(VLOOKUP(N2503,Marks,60,0),"")</f>
        <v/>
      </c>
      <c r="O2510" s="119" t="str">
        <f>IFERROR(VLOOKUP(N2503,Marks,61,0),"")</f>
        <v/>
      </c>
      <c r="P2510" s="323" t="str">
        <f>IFERROR(VLOOKUP(N2503,Marks,67,0),"")</f>
        <v/>
      </c>
      <c r="Q2510" s="770"/>
      <c r="R2510" s="122" t="str">
        <f>'Result Sheet'!$AX$4</f>
        <v xml:space="preserve">गणित </v>
      </c>
      <c r="S2510" s="391" t="str">
        <f>IFERROR(VLOOKUP(AD2503,Marks,49,0),"")</f>
        <v/>
      </c>
      <c r="T2510" s="391" t="str">
        <f>IFERROR(VLOOKUP(AD2503,Marks,50,0),"")</f>
        <v/>
      </c>
      <c r="U2510" s="117" t="str">
        <f>IFERROR(VLOOKUP(AD2503,Marks,51,0),"")</f>
        <v/>
      </c>
      <c r="V2510" s="391" t="str">
        <f>IFERROR(VLOOKUP(AD2503,Marks,52,0),"")</f>
        <v/>
      </c>
      <c r="W2510" s="391" t="str">
        <f>IFERROR(VLOOKUP(AD2503,Marks,53,0),"")</f>
        <v/>
      </c>
      <c r="X2510" s="391" t="str">
        <f>IFERROR(VLOOKUP(AD2503,Marks,54,0),"")</f>
        <v/>
      </c>
      <c r="Y2510" s="117" t="str">
        <f>IFERROR(VLOOKUP(AD2503,Marks,55,0),"")</f>
        <v/>
      </c>
      <c r="Z2510" s="119">
        <f>IFERROR(VLOOKUP(AD2503,Marks,56,0),"")</f>
        <v>0</v>
      </c>
      <c r="AA2510" s="391" t="str">
        <f>IFERROR(VLOOKUP(AD2503,Marks,57,0),"")</f>
        <v/>
      </c>
      <c r="AB2510" s="391" t="str">
        <f>IFERROR(VLOOKUP(AD2503,Marks,58,0),"")</f>
        <v/>
      </c>
      <c r="AC2510" s="391" t="str">
        <f>IFERROR(VLOOKUP(AD2503,Marks,59,0),"")</f>
        <v/>
      </c>
      <c r="AD2510" s="117" t="str">
        <f>IFERROR(VLOOKUP(AD2503,Marks,60,0),"")</f>
        <v/>
      </c>
      <c r="AE2510" s="119" t="str">
        <f>IFERROR(VLOOKUP(AD2503,Marks,61,0),"")</f>
        <v/>
      </c>
      <c r="AF2510" s="323" t="str">
        <f>IFERROR(VLOOKUP(AD2503,Marks,67,0),"")</f>
        <v/>
      </c>
    </row>
    <row r="2511" spans="1:32" ht="21" customHeight="1">
      <c r="A2511" s="166" t="str">
        <f>IF(N2503="","",A2510+1)</f>
        <v/>
      </c>
      <c r="B2511" s="122" t="str">
        <f>'Result Sheet'!$BQ$4</f>
        <v xml:space="preserve">पर्यावरण अध्ययन </v>
      </c>
      <c r="C2511" s="391" t="str">
        <f>IFERROR(VLOOKUP(N2503,Marks,68,0),"")</f>
        <v/>
      </c>
      <c r="D2511" s="391" t="str">
        <f>IFERROR(VLOOKUP(N2503,Marks,69,0),"")</f>
        <v/>
      </c>
      <c r="E2511" s="117" t="str">
        <f>IFERROR(VLOOKUP(N2503,Marks,70,0),"")</f>
        <v/>
      </c>
      <c r="F2511" s="391" t="str">
        <f>IFERROR(VLOOKUP(N2503,Marks,71,0),"")</f>
        <v/>
      </c>
      <c r="G2511" s="391" t="str">
        <f>IFERROR(VLOOKUP(N2503,Marks,72,0),"")</f>
        <v/>
      </c>
      <c r="H2511" s="391" t="str">
        <f>IFERROR(VLOOKUP(N2503,Marks,73,0),"")</f>
        <v/>
      </c>
      <c r="I2511" s="117" t="str">
        <f>IFERROR(VLOOKUP(N2503,Marks,74,0),"")</f>
        <v/>
      </c>
      <c r="J2511" s="119">
        <f>IFERROR(VLOOKUP(N2503,Marks,75,0),"")</f>
        <v>0</v>
      </c>
      <c r="K2511" s="391" t="str">
        <f>IFERROR(VLOOKUP(N2503,Marks,76,0),"")</f>
        <v/>
      </c>
      <c r="L2511" s="391" t="str">
        <f>IFERROR(VLOOKUP(N2503,Marks,77,0),"")</f>
        <v/>
      </c>
      <c r="M2511" s="391" t="str">
        <f>IFERROR(VLOOKUP(N2503,Marks,78,0),"")</f>
        <v/>
      </c>
      <c r="N2511" s="117" t="str">
        <f>IFERROR(VLOOKUP(N2503,Marks,79,0),"")</f>
        <v/>
      </c>
      <c r="O2511" s="119" t="str">
        <f>IFERROR(VLOOKUP(N2503,Marks,80,0),"")</f>
        <v/>
      </c>
      <c r="P2511" s="323" t="str">
        <f>IFERROR(VLOOKUP(N2503,Marks,86,0),"")</f>
        <v/>
      </c>
      <c r="Q2511" s="770"/>
      <c r="R2511" s="122" t="str">
        <f>'Result Sheet'!$BQ$4</f>
        <v xml:space="preserve">पर्यावरण अध्ययन </v>
      </c>
      <c r="S2511" s="391" t="str">
        <f>IFERROR(VLOOKUP(AD2503,Marks,68,0),"")</f>
        <v/>
      </c>
      <c r="T2511" s="391" t="str">
        <f>IFERROR(VLOOKUP(AD2503,Marks,69,0),"")</f>
        <v/>
      </c>
      <c r="U2511" s="117" t="str">
        <f>IFERROR(VLOOKUP(AD2503,Marks,70,0),"")</f>
        <v/>
      </c>
      <c r="V2511" s="391" t="str">
        <f>IFERROR(VLOOKUP(AD2503,Marks,71,0),"")</f>
        <v/>
      </c>
      <c r="W2511" s="391" t="str">
        <f>IFERROR(VLOOKUP(AD2503,Marks,72,0),"")</f>
        <v/>
      </c>
      <c r="X2511" s="391" t="str">
        <f>IFERROR(VLOOKUP(AD2503,Marks,73,0),"")</f>
        <v/>
      </c>
      <c r="Y2511" s="117" t="str">
        <f>IFERROR(VLOOKUP(AD2503,Marks,74,0),"")</f>
        <v/>
      </c>
      <c r="Z2511" s="119">
        <f>IFERROR(VLOOKUP(AD2503,Marks,75,0),"")</f>
        <v>0</v>
      </c>
      <c r="AA2511" s="391" t="str">
        <f>IFERROR(VLOOKUP(AD2503,Marks,76,0),"")</f>
        <v/>
      </c>
      <c r="AB2511" s="391" t="str">
        <f>IFERROR(VLOOKUP(AD2503,Marks,77,0),"")</f>
        <v/>
      </c>
      <c r="AC2511" s="391" t="str">
        <f>IFERROR(VLOOKUP(AD2503,Marks,78,0),"")</f>
        <v/>
      </c>
      <c r="AD2511" s="117" t="str">
        <f>IFERROR(VLOOKUP(AD2503,Marks,79,0),"")</f>
        <v/>
      </c>
      <c r="AE2511" s="119" t="str">
        <f>IFERROR(VLOOKUP(AD2503,Marks,80,0),"")</f>
        <v/>
      </c>
      <c r="AF2511" s="323" t="str">
        <f>IFERROR(VLOOKUP(AD2503,Marks,86,0),"")</f>
        <v/>
      </c>
    </row>
    <row r="2512" spans="1:32" ht="25.5" customHeight="1">
      <c r="A2512" s="166" t="str">
        <f>IF(N2503="","",A2511+1)</f>
        <v/>
      </c>
      <c r="B2512" s="392" t="s">
        <v>215</v>
      </c>
      <c r="C2512" s="120" t="str">
        <f>IF(AND(C2508="",C2509="",C2510="",C2511=""),"",IF(OR(C2500=1,C2500=2),SUM(C2508:C2510),SUM(C2508:C2511)))</f>
        <v/>
      </c>
      <c r="D2512" s="120" t="str">
        <f>IF(AND(D2508="",D2509="",D2510="",D2511=""),"",IF(OR(C2500=1,C2500=2),SUM(D2508:D2510),SUM(D2508:D2511)))</f>
        <v/>
      </c>
      <c r="E2512" s="120" t="str">
        <f>IF(AND(E2508="",E2509="",E2510="",E2511=""),"",IF(OR(C2500=1,C2500=2),SUM(E2508:E2510),SUM(E2508:E2511)))</f>
        <v/>
      </c>
      <c r="F2512" s="120" t="str">
        <f>IF(AND(F2508="",F2509="",F2510="",F2511=""),"",IF(OR(C2500=1,C2500=2),SUM(F2508:F2510),SUM(F2508:F2511)))</f>
        <v/>
      </c>
      <c r="G2512" s="120" t="str">
        <f>IF(AND(G2508="",G2509="",G2510="",G2511=""),"",IF(OR(C2500=1,C2500=2),SUM(G2508:G2510),SUM(G2508:G2511)))</f>
        <v/>
      </c>
      <c r="H2512" s="120" t="str">
        <f>IF(AND(H2508="",H2509="",H2510="",H2511=""),"",IF(OR(C2500=1,C2500=2),SUM(H2508:H2510),SUM(H2508:H2511)))</f>
        <v/>
      </c>
      <c r="I2512" s="120" t="str">
        <f>IF(AND(I2508="",I2509="",I2510="",I2511=""),"",IF(OR(C2500=1,C2500=2),SUM(I2508:I2510),SUM(I2508:I2511)))</f>
        <v/>
      </c>
      <c r="J2512" s="120">
        <f>IF(AND(J2508="",J2509="",J2510="",J2511=""),"",IF(OR(C2500=1,C2500=2),SUM(J2508:J2510),SUM(J2508:J2511)))</f>
        <v>0</v>
      </c>
      <c r="K2512" s="120" t="str">
        <f>IF(AND(K2508="",K2509="",K2510="",K2511=""),"",IF(OR(C2500=1,C2500=2),SUM(K2508:K2510),SUM(K2508:K2511)))</f>
        <v/>
      </c>
      <c r="L2512" s="120" t="str">
        <f>IF(AND(L2508="",L2509="",L2510="",L2511=""),"",IF(OR(C2500=1,C2500=2),SUM(L2508:L2510),SUM(L2508:L2511)))</f>
        <v/>
      </c>
      <c r="M2512" s="120" t="str">
        <f>IF(AND(M2508="",M2509="",M2510="",M2511=""),"",IF(OR(C2500=1,C2500=2),SUM(M2508:M2510),SUM(M2508:M2511)))</f>
        <v/>
      </c>
      <c r="N2512" s="120" t="str">
        <f>IF(AND(N2508="",N2509="",N2510="",N2511=""),"",IF(OR(C2500=1,C2500=2),SUM(N2508:N2510),SUM(N2508:N2511)))</f>
        <v/>
      </c>
      <c r="O2512" s="120" t="str">
        <f>IF(AND(O2508="",O2509="",O2510="",O2511=""),"",IF(OR(C2500=1,C2500=2),SUM(O2508:O2510),SUM(O2508:O2511)))</f>
        <v/>
      </c>
      <c r="P2512" s="326" t="str">
        <f>IF(OR(N2503="",E2501="",O2512=""),"",IF(O2512&gt;=81%*P2507,"A",IF(O2512&gt;=61%*P2507,"B",IF(O2512&gt;=41%*P2507,"C",IF(O2512&gt;=21%*P2507,"D","E")))))</f>
        <v/>
      </c>
      <c r="Q2512" s="770"/>
      <c r="R2512" s="392" t="s">
        <v>215</v>
      </c>
      <c r="S2512" s="120" t="str">
        <f>IF(AND(S2508="",S2509="",S2510="",S2511=""),"",IF(OR(S2500=1,S2500=2),SUM(S2508:S2510),SUM(S2508:S2511)))</f>
        <v/>
      </c>
      <c r="T2512" s="120" t="str">
        <f>IF(AND(T2508="",T2509="",T2510="",T2511=""),"",IF(OR(S2500=1,S2500=2),SUM(T2508:T2510),SUM(T2508:T2511)))</f>
        <v/>
      </c>
      <c r="U2512" s="120" t="str">
        <f>IF(AND(U2508="",U2509="",U2510="",U2511=""),"",IF(OR(S2500=1,S2500=2),SUM(U2508:U2510),SUM(U2508:U2511)))</f>
        <v/>
      </c>
      <c r="V2512" s="120" t="str">
        <f>IF(AND(V2508="",V2509="",V2510="",V2511=""),"",IF(OR(S2500=1,S2500=2),SUM(V2508:V2510),SUM(V2508:V2511)))</f>
        <v/>
      </c>
      <c r="W2512" s="120" t="str">
        <f>IF(AND(W2508="",W2509="",W2510="",W2511=""),"",IF(OR(S2500=1,S2500=2),SUM(W2508:W2510),SUM(W2508:W2511)))</f>
        <v/>
      </c>
      <c r="X2512" s="120" t="str">
        <f>IF(AND(X2508="",X2509="",X2510="",X2511=""),"",IF(OR(S2500=1,S2500=2),SUM(X2508:X2510),SUM(X2508:X2511)))</f>
        <v/>
      </c>
      <c r="Y2512" s="120" t="str">
        <f>IF(AND(Y2508="",Y2509="",Y2510="",Y2511=""),"",IF(OR(S2500=1,S2500=2),SUM(Y2508:Y2510),SUM(Y2508:Y2511)))</f>
        <v/>
      </c>
      <c r="Z2512" s="120">
        <f>IF(AND(Z2508="",Z2509="",Z2510="",Z2511=""),"",IF(OR(S2500=1,S2500=2),SUM(Z2508:Z2510),SUM(Z2508:Z2511)))</f>
        <v>0</v>
      </c>
      <c r="AA2512" s="120" t="str">
        <f>IF(AND(AA2508="",AA2509="",AA2510="",AA2511=""),"",IF(OR(S2500=1,S2500=2),SUM(AA2508:AA2510),SUM(AA2508:AA2511)))</f>
        <v/>
      </c>
      <c r="AB2512" s="120" t="str">
        <f>IF(AND(AB2508="",AB2509="",AB2510="",AB2511=""),"",IF(OR(S2500=1,S2500=2),SUM(AB2508:AB2510),SUM(AB2508:AB2511)))</f>
        <v/>
      </c>
      <c r="AC2512" s="120" t="str">
        <f>IF(AND(AC2508="",AC2509="",AC2510="",AC2511=""),"",IF(OR(S2500=1,S2500=2),SUM(AC2508:AC2510),SUM(AC2508:AC2511)))</f>
        <v/>
      </c>
      <c r="AD2512" s="120" t="str">
        <f>IF(AND(AD2508="",AD2509="",AD2510="",AD2511=""),"",IF(OR(S2500=1,S2500=2),SUM(AD2508:AD2510),SUM(AD2508:AD2511)))</f>
        <v/>
      </c>
      <c r="AE2512" s="120" t="str">
        <f>IF(AND(AE2508="",AE2509="",AE2510="",AE2511=""),"",IF(OR(S2500=1,S2500=2),SUM(AE2508:AE2510),SUM(AE2508:AE2511)))</f>
        <v/>
      </c>
      <c r="AF2512" s="326" t="str">
        <f>IF(OR(AD2503="",U2501="",AE2512=""),"",IF(AE2512&gt;=81%*AF2507,"A",IF(AE2512&gt;=61%*AF2507,"B",IF(AE2512&gt;=41%*AF2507,"C",IF(AE2512&gt;=21%*AF2507,"D","E")))))</f>
        <v/>
      </c>
    </row>
    <row r="2513" spans="1:32" ht="9" customHeight="1">
      <c r="A2513" s="166" t="str">
        <f>IF(N2503="","",A2512+1)</f>
        <v/>
      </c>
      <c r="B2513" s="737"/>
      <c r="C2513" s="737"/>
      <c r="D2513" s="737"/>
      <c r="E2513" s="737"/>
      <c r="F2513" s="737"/>
      <c r="G2513" s="737"/>
      <c r="H2513" s="737"/>
      <c r="I2513" s="737"/>
      <c r="J2513" s="737"/>
      <c r="K2513" s="737"/>
      <c r="L2513" s="737"/>
      <c r="M2513" s="737"/>
      <c r="N2513" s="737"/>
      <c r="O2513" s="737"/>
      <c r="P2513" s="737"/>
      <c r="Q2513" s="770"/>
      <c r="R2513" s="737"/>
      <c r="S2513" s="737"/>
      <c r="T2513" s="737"/>
      <c r="U2513" s="737"/>
      <c r="V2513" s="737"/>
      <c r="W2513" s="737"/>
      <c r="X2513" s="737"/>
      <c r="Y2513" s="737"/>
      <c r="Z2513" s="737"/>
      <c r="AA2513" s="737"/>
      <c r="AB2513" s="737"/>
      <c r="AC2513" s="737"/>
      <c r="AD2513" s="737"/>
      <c r="AE2513" s="737"/>
      <c r="AF2513" s="737"/>
    </row>
    <row r="2514" spans="1:32" ht="22.5" customHeight="1">
      <c r="A2514" s="166" t="str">
        <f>IF(N2503="","",A2513+1)</f>
        <v/>
      </c>
      <c r="B2514" s="738" t="s">
        <v>213</v>
      </c>
      <c r="C2514" s="738"/>
      <c r="D2514" s="739" t="s">
        <v>229</v>
      </c>
      <c r="E2514" s="740"/>
      <c r="F2514" s="393" t="s">
        <v>186</v>
      </c>
      <c r="G2514" s="738" t="s">
        <v>213</v>
      </c>
      <c r="H2514" s="738"/>
      <c r="I2514" s="739" t="s">
        <v>229</v>
      </c>
      <c r="J2514" s="740"/>
      <c r="K2514" s="393" t="s">
        <v>186</v>
      </c>
      <c r="L2514" s="738" t="s">
        <v>213</v>
      </c>
      <c r="M2514" s="738"/>
      <c r="N2514" s="739" t="s">
        <v>229</v>
      </c>
      <c r="O2514" s="740"/>
      <c r="P2514" s="393" t="s">
        <v>186</v>
      </c>
      <c r="Q2514" s="770"/>
      <c r="R2514" s="738" t="s">
        <v>213</v>
      </c>
      <c r="S2514" s="738"/>
      <c r="T2514" s="739" t="s">
        <v>229</v>
      </c>
      <c r="U2514" s="740"/>
      <c r="V2514" s="393" t="s">
        <v>186</v>
      </c>
      <c r="W2514" s="738" t="s">
        <v>213</v>
      </c>
      <c r="X2514" s="738"/>
      <c r="Y2514" s="739" t="s">
        <v>229</v>
      </c>
      <c r="Z2514" s="740"/>
      <c r="AA2514" s="393" t="s">
        <v>186</v>
      </c>
      <c r="AB2514" s="738" t="s">
        <v>213</v>
      </c>
      <c r="AC2514" s="738"/>
      <c r="AD2514" s="739" t="s">
        <v>229</v>
      </c>
      <c r="AE2514" s="740"/>
      <c r="AF2514" s="393" t="s">
        <v>186</v>
      </c>
    </row>
    <row r="2515" spans="1:32" ht="21.75" customHeight="1">
      <c r="A2515" s="166" t="str">
        <f>IF(N2503="","",A2514+1)</f>
        <v/>
      </c>
      <c r="B2515" s="741" t="s">
        <v>221</v>
      </c>
      <c r="C2515" s="742"/>
      <c r="D2515" s="742"/>
      <c r="E2515" s="119" t="str">
        <f>IFERROR(VLOOKUP(N2503,Marks,90,0),"")</f>
        <v/>
      </c>
      <c r="F2515" s="130" t="str">
        <f>IFERROR(VLOOKUP(N2503,Marks,94,0),"")</f>
        <v/>
      </c>
      <c r="G2515" s="741" t="s">
        <v>192</v>
      </c>
      <c r="H2515" s="742"/>
      <c r="I2515" s="742"/>
      <c r="J2515" s="119" t="str">
        <f>IFERROR(VLOOKUP(N2503,Marks,98,0),"")</f>
        <v/>
      </c>
      <c r="K2515" s="130" t="str">
        <f>IFERROR(VLOOKUP(N2503,Marks,102,0),"")</f>
        <v/>
      </c>
      <c r="L2515" s="743" t="s">
        <v>193</v>
      </c>
      <c r="M2515" s="744"/>
      <c r="N2515" s="744"/>
      <c r="O2515" s="119" t="str">
        <f>IFERROR(VLOOKUP(N2503,Marks,106,0),"")</f>
        <v/>
      </c>
      <c r="P2515" s="130" t="str">
        <f>IFERROR(VLOOKUP(N2503,Marks,110,0),"")</f>
        <v/>
      </c>
      <c r="Q2515" s="770"/>
      <c r="R2515" s="740" t="s">
        <v>221</v>
      </c>
      <c r="S2515" s="740"/>
      <c r="T2515" s="740"/>
      <c r="U2515" s="119" t="str">
        <f>IFERROR(VLOOKUP(AD2503,Marks,90,0),"")</f>
        <v/>
      </c>
      <c r="V2515" s="130" t="str">
        <f>IFERROR(VLOOKUP(AD2503,Marks,94,0),"")</f>
        <v/>
      </c>
      <c r="W2515" s="740" t="s">
        <v>192</v>
      </c>
      <c r="X2515" s="740"/>
      <c r="Y2515" s="740"/>
      <c r="Z2515" s="119" t="str">
        <f>IFERROR(VLOOKUP(AD2503,Marks,98,0),"")</f>
        <v/>
      </c>
      <c r="AA2515" s="130" t="str">
        <f>IFERROR(VLOOKUP(AD2503,Marks,102,0),"")</f>
        <v/>
      </c>
      <c r="AB2515" s="745" t="s">
        <v>193</v>
      </c>
      <c r="AC2515" s="745"/>
      <c r="AD2515" s="745"/>
      <c r="AE2515" s="119" t="str">
        <f>IFERROR(VLOOKUP(AD2503,Marks,106,0),"")</f>
        <v/>
      </c>
      <c r="AF2515" s="130" t="str">
        <f>IFERROR(VLOOKUP(AD2503,Marks,110,0),"")</f>
        <v/>
      </c>
    </row>
    <row r="2516" spans="1:32" ht="21" customHeight="1">
      <c r="A2516" s="166" t="str">
        <f>IF(N2503="","",A2515+1)</f>
        <v/>
      </c>
      <c r="B2516" s="732" t="s">
        <v>216</v>
      </c>
      <c r="C2516" s="732"/>
      <c r="D2516" s="732"/>
      <c r="E2516" s="746" t="str">
        <f>IFERROR(VLOOKUP(N2503,Marks,116,0),"")</f>
        <v/>
      </c>
      <c r="F2516" s="746"/>
      <c r="G2516" s="746"/>
      <c r="H2516" s="746"/>
      <c r="I2516" s="732" t="s">
        <v>217</v>
      </c>
      <c r="J2516" s="732"/>
      <c r="K2516" s="732"/>
      <c r="L2516" s="732"/>
      <c r="M2516" s="747" t="str">
        <f>IFERROR(VLOOKUP(N2503,Marks,117,0),"")</f>
        <v/>
      </c>
      <c r="N2516" s="747"/>
      <c r="O2516" s="747"/>
      <c r="P2516" s="747"/>
      <c r="Q2516" s="770"/>
      <c r="R2516" s="732" t="s">
        <v>216</v>
      </c>
      <c r="S2516" s="732"/>
      <c r="T2516" s="732"/>
      <c r="U2516" s="746" t="str">
        <f>IFERROR(VLOOKUP(AD2503,Marks,116,0),"")</f>
        <v/>
      </c>
      <c r="V2516" s="746"/>
      <c r="W2516" s="746"/>
      <c r="X2516" s="746"/>
      <c r="Y2516" s="732" t="s">
        <v>217</v>
      </c>
      <c r="Z2516" s="732"/>
      <c r="AA2516" s="732"/>
      <c r="AB2516" s="732"/>
      <c r="AC2516" s="747" t="str">
        <f>IFERROR(VLOOKUP(AD2503,Marks,117,0),"")</f>
        <v/>
      </c>
      <c r="AD2516" s="747"/>
      <c r="AE2516" s="747"/>
      <c r="AF2516" s="747"/>
    </row>
    <row r="2517" spans="1:32" ht="21" customHeight="1">
      <c r="A2517" s="166" t="str">
        <f>IF(N2503="","",A2516+1)</f>
        <v/>
      </c>
      <c r="B2517" s="732" t="s">
        <v>218</v>
      </c>
      <c r="C2517" s="732"/>
      <c r="D2517" s="732"/>
      <c r="E2517" s="774" t="str">
        <f>IFERROR(VLOOKUP(N2503,Marks,115,0),"")</f>
        <v/>
      </c>
      <c r="F2517" s="774"/>
      <c r="G2517" s="774"/>
      <c r="H2517" s="774"/>
      <c r="I2517" s="732" t="s">
        <v>219</v>
      </c>
      <c r="J2517" s="732"/>
      <c r="K2517" s="732"/>
      <c r="L2517" s="732"/>
      <c r="M2517" s="733" t="str">
        <f>IFERROR(VLOOKUP(N2503,Marks,112,0),"")</f>
        <v/>
      </c>
      <c r="N2517" s="733"/>
      <c r="O2517" s="733"/>
      <c r="P2517" s="733"/>
      <c r="Q2517" s="770"/>
      <c r="R2517" s="732" t="s">
        <v>218</v>
      </c>
      <c r="S2517" s="732"/>
      <c r="T2517" s="732"/>
      <c r="U2517" s="774" t="str">
        <f>IFERROR(VLOOKUP(AD2503,Marks,115,0),"")</f>
        <v/>
      </c>
      <c r="V2517" s="774"/>
      <c r="W2517" s="774"/>
      <c r="X2517" s="774"/>
      <c r="Y2517" s="732" t="s">
        <v>219</v>
      </c>
      <c r="Z2517" s="732"/>
      <c r="AA2517" s="732"/>
      <c r="AB2517" s="732"/>
      <c r="AC2517" s="733" t="str">
        <f>IFERROR(VLOOKUP(AD2503,Marks,112,0),"")</f>
        <v/>
      </c>
      <c r="AD2517" s="733"/>
      <c r="AE2517" s="733"/>
      <c r="AF2517" s="733"/>
    </row>
    <row r="2518" spans="1:32" ht="21" customHeight="1">
      <c r="A2518" s="166" t="str">
        <f>IF(N2503="","",A2517+1)</f>
        <v/>
      </c>
      <c r="B2518" s="732" t="s">
        <v>220</v>
      </c>
      <c r="C2518" s="732"/>
      <c r="D2518" s="732"/>
      <c r="E2518" s="324" t="str">
        <f>IFERROR(VLOOKUP(N2503,Marks,113,0),"")</f>
        <v/>
      </c>
      <c r="F2518" s="325" t="s">
        <v>341</v>
      </c>
      <c r="G2518" s="734" t="str">
        <f>IF(OR(N2503="",E2501="",O2512=""),"",IF(O2512&gt;=81%*P2507,"A",IF(O2512&gt;=61%*P2507,"B",IF(O2512&gt;=41%*P2507,"C",IF(O2512&gt;=21%*P2507,"D","E")))))</f>
        <v/>
      </c>
      <c r="H2518" s="734"/>
      <c r="I2518" s="732" t="s">
        <v>222</v>
      </c>
      <c r="J2518" s="732"/>
      <c r="K2518" s="732"/>
      <c r="L2518" s="732"/>
      <c r="M2518" s="769" t="str">
        <f>IFERROR(VLOOKUP(N2503,Marks,114,0),"")</f>
        <v/>
      </c>
      <c r="N2518" s="769"/>
      <c r="O2518" s="769"/>
      <c r="P2518" s="769"/>
      <c r="Q2518" s="770"/>
      <c r="R2518" s="732" t="s">
        <v>220</v>
      </c>
      <c r="S2518" s="732"/>
      <c r="T2518" s="732"/>
      <c r="U2518" s="324" t="str">
        <f>IFERROR(VLOOKUP(AD2503,Marks,113,0),"")</f>
        <v/>
      </c>
      <c r="V2518" s="325" t="s">
        <v>341</v>
      </c>
      <c r="W2518" s="734" t="str">
        <f>IF(OR(AD2503="",U2501="",AE2512=""),"",IF(AE2512&gt;=81%*AF2507,"A",IF(AE2512&gt;=61%*AF2507,"B",IF(AE2512&gt;=41%*AF2507,"C",IF(AE2512&gt;=21%*AF2507,"D","E")))))</f>
        <v/>
      </c>
      <c r="X2518" s="734"/>
      <c r="Y2518" s="732" t="s">
        <v>222</v>
      </c>
      <c r="Z2518" s="732"/>
      <c r="AA2518" s="732"/>
      <c r="AB2518" s="732"/>
      <c r="AC2518" s="769" t="str">
        <f>IFERROR(VLOOKUP(AD2503,Marks,114,0),"")</f>
        <v/>
      </c>
      <c r="AD2518" s="769"/>
      <c r="AE2518" s="769"/>
      <c r="AF2518" s="769"/>
    </row>
    <row r="2519" spans="1:32" ht="21" customHeight="1">
      <c r="A2519" s="166" t="str">
        <f>IF(N2503="","",A2518+1)</f>
        <v/>
      </c>
      <c r="B2519" s="768" t="s">
        <v>228</v>
      </c>
      <c r="C2519" s="768"/>
      <c r="D2519" s="768"/>
      <c r="E2519" s="735">
        <f>'Master sheet'!$C$10</f>
        <v>44697</v>
      </c>
      <c r="F2519" s="735"/>
      <c r="G2519" s="735"/>
      <c r="H2519" s="318"/>
      <c r="I2519" s="121"/>
      <c r="J2519" s="121"/>
      <c r="K2519" s="76"/>
      <c r="L2519" s="121"/>
      <c r="M2519" s="121"/>
      <c r="N2519" s="121"/>
      <c r="O2519" s="121"/>
      <c r="P2519" s="121"/>
      <c r="Q2519" s="770"/>
      <c r="R2519" s="768" t="s">
        <v>228</v>
      </c>
      <c r="S2519" s="768"/>
      <c r="T2519" s="768"/>
      <c r="U2519" s="735">
        <f>'Master sheet'!$C$10</f>
        <v>44697</v>
      </c>
      <c r="V2519" s="735"/>
      <c r="W2519" s="735"/>
      <c r="X2519" s="121"/>
      <c r="Y2519" s="121"/>
      <c r="Z2519" s="121"/>
      <c r="AA2519" s="76"/>
      <c r="AB2519" s="121"/>
      <c r="AC2519" s="121"/>
      <c r="AD2519" s="121"/>
      <c r="AE2519" s="121"/>
      <c r="AF2519" s="121"/>
    </row>
    <row r="2520" spans="1:32" ht="43.5" customHeight="1">
      <c r="A2520" s="166" t="str">
        <f>IF(N2503="","",A2519+1)</f>
        <v/>
      </c>
      <c r="B2520" s="755" t="str">
        <f>IF(AND(C2500=1),CONCATENATE("( ",UPPER('Master sheet'!$F$10)," )"),IF(AND(C2500=2),CONCATENATE("( ",UPPER('Master sheet'!$F$18)," )"),IF(AND(C2500=3),CONCATENATE("( ",UPPER('Master sheet'!$J$10)," )"),IF(AND(C2500=4),CONCATENATE("( ",UPPER('Master sheet'!$J$18)," )"),""))))</f>
        <v/>
      </c>
      <c r="C2520" s="755"/>
      <c r="D2520" s="755"/>
      <c r="E2520" s="755"/>
      <c r="F2520" s="756" t="str">
        <f>IF(AND(N2503=""),"",CONCATENATE("(",'Master sheet'!$C$14," )"))</f>
        <v/>
      </c>
      <c r="G2520" s="756"/>
      <c r="H2520" s="756"/>
      <c r="I2520" s="756"/>
      <c r="J2520" s="756"/>
      <c r="K2520" s="756" t="str">
        <f>IF(AND(N2503=""),"",CONCATENATE("(",'Master sheet'!$C$12," )"))</f>
        <v/>
      </c>
      <c r="L2520" s="756"/>
      <c r="M2520" s="756"/>
      <c r="N2520" s="756"/>
      <c r="O2520" s="756"/>
      <c r="P2520" s="756"/>
      <c r="Q2520" s="770"/>
      <c r="R2520" s="755" t="str">
        <f>IF(AND(S2500=1),CONCATENATE("( ",UPPER('Master sheet'!$F$10)," )"),IF(AND(S2500=2),CONCATENATE("( ",UPPER('Master sheet'!$F$18)," )"),IF(AND(S2500=3),CONCATENATE("( ",UPPER('Master sheet'!$J$10)," )"),IF(AND(S2500=4),CONCATENATE("( ",UPPER('Master sheet'!$J$18)," )"),""))))</f>
        <v/>
      </c>
      <c r="S2520" s="755"/>
      <c r="T2520" s="755"/>
      <c r="U2520" s="755"/>
      <c r="V2520" s="756" t="str">
        <f>IF(AND(AD2503=""),"",CONCATENATE("(",'Master sheet'!$C$14," )"))</f>
        <v/>
      </c>
      <c r="W2520" s="756"/>
      <c r="X2520" s="756"/>
      <c r="Y2520" s="756"/>
      <c r="Z2520" s="756"/>
      <c r="AA2520" s="756" t="str">
        <f>IF(AND(AD2503=""),"",CONCATENATE("(",'Master sheet'!$C$12," )"))</f>
        <v/>
      </c>
      <c r="AB2520" s="756"/>
      <c r="AC2520" s="756"/>
      <c r="AD2520" s="756"/>
      <c r="AE2520" s="756"/>
      <c r="AF2520" s="756"/>
    </row>
    <row r="2521" spans="1:32" ht="21.75" customHeight="1">
      <c r="A2521" s="166" t="str">
        <f>IF(N2503="","",A2520+1)</f>
        <v/>
      </c>
      <c r="B2521" s="757" t="s">
        <v>223</v>
      </c>
      <c r="C2521" s="757"/>
      <c r="D2521" s="757"/>
      <c r="E2521" s="757"/>
      <c r="F2521" s="758" t="s">
        <v>224</v>
      </c>
      <c r="G2521" s="758"/>
      <c r="H2521" s="758"/>
      <c r="I2521" s="758"/>
      <c r="J2521" s="758"/>
      <c r="K2521" s="757" t="s">
        <v>225</v>
      </c>
      <c r="L2521" s="757"/>
      <c r="M2521" s="757"/>
      <c r="N2521" s="757"/>
      <c r="O2521" s="757"/>
      <c r="P2521" s="757"/>
      <c r="Q2521" s="770"/>
      <c r="R2521" s="757" t="s">
        <v>223</v>
      </c>
      <c r="S2521" s="757"/>
      <c r="T2521" s="757"/>
      <c r="U2521" s="757"/>
      <c r="V2521" s="758" t="s">
        <v>224</v>
      </c>
      <c r="W2521" s="758"/>
      <c r="X2521" s="758"/>
      <c r="Y2521" s="758"/>
      <c r="Z2521" s="758"/>
      <c r="AA2521" s="757" t="s">
        <v>225</v>
      </c>
      <c r="AB2521" s="757"/>
      <c r="AC2521" s="757"/>
      <c r="AD2521" s="757"/>
      <c r="AE2521" s="757"/>
      <c r="AF2521" s="757"/>
    </row>
    <row r="2523" spans="1:32" ht="21.9" customHeight="1">
      <c r="A2523" s="165" t="str">
        <f>IF(N2529="","",1)</f>
        <v/>
      </c>
      <c r="B2523" s="759" t="s">
        <v>203</v>
      </c>
      <c r="C2523" s="759"/>
      <c r="D2523" s="759"/>
      <c r="E2523" s="759"/>
      <c r="F2523" s="759"/>
      <c r="G2523" s="759"/>
      <c r="H2523" s="759"/>
      <c r="I2523" s="759"/>
      <c r="J2523" s="759"/>
      <c r="K2523" s="759"/>
      <c r="L2523" s="759"/>
      <c r="M2523" s="759"/>
      <c r="N2523" s="759"/>
      <c r="O2523" s="759"/>
      <c r="P2523" s="759"/>
      <c r="Q2523" s="770" t="s">
        <v>249</v>
      </c>
      <c r="R2523" s="759" t="s">
        <v>203</v>
      </c>
      <c r="S2523" s="759"/>
      <c r="T2523" s="759"/>
      <c r="U2523" s="759"/>
      <c r="V2523" s="759"/>
      <c r="W2523" s="759"/>
      <c r="X2523" s="759"/>
      <c r="Y2523" s="759"/>
      <c r="Z2523" s="759"/>
      <c r="AA2523" s="759"/>
      <c r="AB2523" s="759"/>
      <c r="AC2523" s="759"/>
      <c r="AD2523" s="759"/>
      <c r="AE2523" s="759"/>
      <c r="AF2523" s="759"/>
    </row>
    <row r="2524" spans="1:32" ht="21.9" customHeight="1">
      <c r="A2524" s="166" t="str">
        <f>IF(N2529="","",A2523+1)</f>
        <v/>
      </c>
      <c r="B2524" s="771" t="s">
        <v>204</v>
      </c>
      <c r="C2524" s="771"/>
      <c r="D2524" s="771"/>
      <c r="E2524" s="771"/>
      <c r="F2524" s="771"/>
      <c r="G2524" s="771"/>
      <c r="H2524" s="771"/>
      <c r="I2524" s="771"/>
      <c r="J2524" s="771"/>
      <c r="K2524" s="771"/>
      <c r="L2524" s="771"/>
      <c r="M2524" s="771"/>
      <c r="N2524" s="771"/>
      <c r="O2524" s="771"/>
      <c r="P2524" s="771"/>
      <c r="Q2524" s="770"/>
      <c r="R2524" s="771" t="s">
        <v>204</v>
      </c>
      <c r="S2524" s="771"/>
      <c r="T2524" s="771"/>
      <c r="U2524" s="771"/>
      <c r="V2524" s="771"/>
      <c r="W2524" s="771"/>
      <c r="X2524" s="771"/>
      <c r="Y2524" s="771"/>
      <c r="Z2524" s="771"/>
      <c r="AA2524" s="771"/>
      <c r="AB2524" s="771"/>
      <c r="AC2524" s="771"/>
      <c r="AD2524" s="771"/>
      <c r="AE2524" s="771"/>
      <c r="AF2524" s="771"/>
    </row>
    <row r="2525" spans="1:32" ht="21.9" customHeight="1">
      <c r="A2525" s="166" t="str">
        <f>IF(N2529="","",A2524+1)</f>
        <v/>
      </c>
      <c r="B2525" s="772" t="s">
        <v>168</v>
      </c>
      <c r="C2525" s="772"/>
      <c r="D2525" s="772"/>
      <c r="E2525" s="773" t="str">
        <f>IF(AND(N2529=""),"",'Result Sheet'!$F$2)</f>
        <v/>
      </c>
      <c r="F2525" s="773"/>
      <c r="G2525" s="773"/>
      <c r="H2525" s="773"/>
      <c r="I2525" s="773"/>
      <c r="J2525" s="773"/>
      <c r="K2525" s="773"/>
      <c r="L2525" s="773"/>
      <c r="M2525" s="773"/>
      <c r="N2525" s="773"/>
      <c r="O2525" s="773"/>
      <c r="P2525" s="773"/>
      <c r="Q2525" s="770"/>
      <c r="R2525" s="772" t="s">
        <v>168</v>
      </c>
      <c r="S2525" s="772"/>
      <c r="T2525" s="772"/>
      <c r="U2525" s="773" t="str">
        <f>IF(AND(AD2529=""),"",'Result Sheet'!$F$2)</f>
        <v/>
      </c>
      <c r="V2525" s="773"/>
      <c r="W2525" s="773"/>
      <c r="X2525" s="773"/>
      <c r="Y2525" s="773"/>
      <c r="Z2525" s="773"/>
      <c r="AA2525" s="773"/>
      <c r="AB2525" s="773"/>
      <c r="AC2525" s="773"/>
      <c r="AD2525" s="773"/>
      <c r="AE2525" s="773"/>
      <c r="AF2525" s="773"/>
    </row>
    <row r="2526" spans="1:32" ht="21.9" customHeight="1">
      <c r="A2526" s="166" t="str">
        <f>IF(N2529="","",A2525+1)</f>
        <v/>
      </c>
      <c r="B2526" s="164" t="s">
        <v>169</v>
      </c>
      <c r="C2526" s="748" t="str">
        <f>IFERROR(VLOOKUP(N2529,Marks,2,0),"")</f>
        <v/>
      </c>
      <c r="D2526" s="748"/>
      <c r="E2526" s="766" t="s">
        <v>212</v>
      </c>
      <c r="F2526" s="766"/>
      <c r="G2526" s="766"/>
      <c r="H2526" s="748" t="str">
        <f>IFERROR(VLOOKUP(N2529,Marks,3,0),"")</f>
        <v/>
      </c>
      <c r="I2526" s="748"/>
      <c r="J2526" s="749" t="s">
        <v>205</v>
      </c>
      <c r="K2526" s="749"/>
      <c r="L2526" s="749"/>
      <c r="M2526" s="749"/>
      <c r="N2526" s="750" t="str">
        <f>IF(AND(N2529=""),"",'Marks Entry 1st'!$I$2)</f>
        <v/>
      </c>
      <c r="O2526" s="750"/>
      <c r="P2526" s="750"/>
      <c r="Q2526" s="770"/>
      <c r="R2526" s="164" t="s">
        <v>169</v>
      </c>
      <c r="S2526" s="748" t="str">
        <f>IFERROR(VLOOKUP(AD2529,Marks,2,0),"")</f>
        <v/>
      </c>
      <c r="T2526" s="748"/>
      <c r="U2526" s="766" t="s">
        <v>212</v>
      </c>
      <c r="V2526" s="766"/>
      <c r="W2526" s="766"/>
      <c r="X2526" s="748" t="str">
        <f>IFERROR(VLOOKUP(AD2529,Marks,3,0),"")</f>
        <v/>
      </c>
      <c r="Y2526" s="748"/>
      <c r="Z2526" s="749" t="s">
        <v>205</v>
      </c>
      <c r="AA2526" s="749"/>
      <c r="AB2526" s="749"/>
      <c r="AC2526" s="749"/>
      <c r="AD2526" s="750" t="str">
        <f>IF(AND(AD2529=""),"",'Marks Entry 1st'!$I$2)</f>
        <v/>
      </c>
      <c r="AE2526" s="750"/>
      <c r="AF2526" s="750"/>
    </row>
    <row r="2527" spans="1:32" ht="21.9" customHeight="1">
      <c r="A2527" s="166" t="str">
        <f>IF(N2529="","",A2526+1)</f>
        <v/>
      </c>
      <c r="B2527" s="751" t="s">
        <v>206</v>
      </c>
      <c r="C2527" s="751"/>
      <c r="D2527" s="751"/>
      <c r="E2527" s="752" t="str">
        <f>IFERROR(VLOOKUP(N2529,Marks,6,0),"")</f>
        <v/>
      </c>
      <c r="F2527" s="752"/>
      <c r="G2527" s="752"/>
      <c r="H2527" s="752"/>
      <c r="I2527" s="752"/>
      <c r="J2527" s="753" t="s">
        <v>209</v>
      </c>
      <c r="K2527" s="753"/>
      <c r="L2527" s="753"/>
      <c r="M2527" s="753"/>
      <c r="N2527" s="754" t="str">
        <f>IFERROR(VLOOKUP(N2529,Marks,5,0),"")</f>
        <v/>
      </c>
      <c r="O2527" s="754"/>
      <c r="P2527" s="754"/>
      <c r="Q2527" s="770"/>
      <c r="R2527" s="751" t="s">
        <v>206</v>
      </c>
      <c r="S2527" s="751"/>
      <c r="T2527" s="751"/>
      <c r="U2527" s="752" t="str">
        <f>IFERROR(VLOOKUP(AD2529,Marks,6,0),"")</f>
        <v/>
      </c>
      <c r="V2527" s="752"/>
      <c r="W2527" s="752"/>
      <c r="X2527" s="752"/>
      <c r="Y2527" s="752"/>
      <c r="Z2527" s="753" t="s">
        <v>209</v>
      </c>
      <c r="AA2527" s="753"/>
      <c r="AB2527" s="753"/>
      <c r="AC2527" s="753"/>
      <c r="AD2527" s="754" t="str">
        <f>IFERROR(VLOOKUP(AD2529,Marks,5,0),"")</f>
        <v/>
      </c>
      <c r="AE2527" s="754"/>
      <c r="AF2527" s="754"/>
    </row>
    <row r="2528" spans="1:32" ht="21.9" customHeight="1">
      <c r="A2528" s="166" t="str">
        <f>IF(N2529="","",A2527+1)</f>
        <v/>
      </c>
      <c r="B2528" s="751" t="s">
        <v>207</v>
      </c>
      <c r="C2528" s="751"/>
      <c r="D2528" s="751"/>
      <c r="E2528" s="752" t="str">
        <f>IFERROR(VLOOKUP(N2529,Marks,7,0),"")</f>
        <v/>
      </c>
      <c r="F2528" s="752"/>
      <c r="G2528" s="752"/>
      <c r="H2528" s="752"/>
      <c r="I2528" s="752"/>
      <c r="J2528" s="753" t="s">
        <v>210</v>
      </c>
      <c r="K2528" s="753"/>
      <c r="L2528" s="753"/>
      <c r="M2528" s="753"/>
      <c r="N2528" s="767" t="str">
        <f>IFERROR(VLOOKUP(N2529,Marks,4,0),"")</f>
        <v/>
      </c>
      <c r="O2528" s="767"/>
      <c r="P2528" s="767"/>
      <c r="Q2528" s="770"/>
      <c r="R2528" s="751" t="s">
        <v>207</v>
      </c>
      <c r="S2528" s="751"/>
      <c r="T2528" s="751"/>
      <c r="U2528" s="752" t="str">
        <f>IFERROR(VLOOKUP(AD2529,Marks,7,0),"")</f>
        <v/>
      </c>
      <c r="V2528" s="752"/>
      <c r="W2528" s="752"/>
      <c r="X2528" s="752"/>
      <c r="Y2528" s="752"/>
      <c r="Z2528" s="753" t="s">
        <v>210</v>
      </c>
      <c r="AA2528" s="753"/>
      <c r="AB2528" s="753"/>
      <c r="AC2528" s="753"/>
      <c r="AD2528" s="767" t="str">
        <f>IFERROR(VLOOKUP(AD2529,Marks,4,0),"")</f>
        <v/>
      </c>
      <c r="AE2528" s="767"/>
      <c r="AF2528" s="767"/>
    </row>
    <row r="2529" spans="1:32" ht="21.9" customHeight="1">
      <c r="A2529" s="166" t="str">
        <f>IF(N2529="","",A2528+1)</f>
        <v/>
      </c>
      <c r="B2529" s="751" t="s">
        <v>208</v>
      </c>
      <c r="C2529" s="751"/>
      <c r="D2529" s="751"/>
      <c r="E2529" s="752" t="str">
        <f>IFERROR(VLOOKUP(N2529,Marks,8,0),"")</f>
        <v/>
      </c>
      <c r="F2529" s="752"/>
      <c r="G2529" s="752"/>
      <c r="H2529" s="752"/>
      <c r="I2529" s="752"/>
      <c r="J2529" s="753" t="s">
        <v>211</v>
      </c>
      <c r="K2529" s="753"/>
      <c r="L2529" s="753"/>
      <c r="M2529" s="753"/>
      <c r="N2529" s="760" t="str">
        <f>IF(AD2503="","",IF(AND(AD2503+1&gt;$AN$6),"",AD2503+1))</f>
        <v/>
      </c>
      <c r="O2529" s="760"/>
      <c r="P2529" s="760"/>
      <c r="Q2529" s="770"/>
      <c r="R2529" s="751" t="s">
        <v>208</v>
      </c>
      <c r="S2529" s="751"/>
      <c r="T2529" s="751"/>
      <c r="U2529" s="752" t="str">
        <f>IFERROR(VLOOKUP(AD2529,Marks,8,0),"")</f>
        <v/>
      </c>
      <c r="V2529" s="752"/>
      <c r="W2529" s="752"/>
      <c r="X2529" s="752"/>
      <c r="Y2529" s="752"/>
      <c r="Z2529" s="753" t="s">
        <v>211</v>
      </c>
      <c r="AA2529" s="753"/>
      <c r="AB2529" s="753"/>
      <c r="AC2529" s="753"/>
      <c r="AD2529" s="761" t="str">
        <f>IF(N2529="","",IF(AND(N2529+1&gt;$AN$6),"",N2529+1))</f>
        <v/>
      </c>
      <c r="AE2529" s="761"/>
      <c r="AF2529" s="761"/>
    </row>
    <row r="2530" spans="1:32" ht="9" customHeight="1">
      <c r="A2530" s="166" t="str">
        <f>IF(N2529="","",A2529+1)</f>
        <v/>
      </c>
      <c r="B2530" s="123"/>
      <c r="C2530" s="123"/>
      <c r="D2530" s="123"/>
      <c r="E2530" s="124"/>
      <c r="F2530" s="124"/>
      <c r="G2530" s="124"/>
      <c r="H2530" s="123"/>
      <c r="I2530" s="123"/>
      <c r="J2530" s="125"/>
      <c r="K2530" s="125"/>
      <c r="L2530" s="125"/>
      <c r="M2530" s="76"/>
      <c r="N2530" s="76"/>
      <c r="O2530" s="76"/>
      <c r="P2530" s="76"/>
      <c r="Q2530" s="770"/>
      <c r="R2530" s="123"/>
      <c r="S2530" s="123"/>
      <c r="T2530" s="123"/>
      <c r="U2530" s="124"/>
      <c r="V2530" s="124"/>
      <c r="W2530" s="124"/>
      <c r="X2530" s="123"/>
      <c r="Y2530" s="123"/>
      <c r="Z2530" s="125"/>
      <c r="AA2530" s="125"/>
      <c r="AB2530" s="125"/>
      <c r="AC2530" s="76"/>
      <c r="AD2530" s="76"/>
      <c r="AE2530" s="76"/>
      <c r="AF2530" s="76"/>
    </row>
    <row r="2531" spans="1:32" ht="21" customHeight="1">
      <c r="A2531" s="166" t="str">
        <f>IF(N2529="","",A2530+1)</f>
        <v/>
      </c>
      <c r="B2531" s="762" t="s">
        <v>213</v>
      </c>
      <c r="C2531" s="610" t="s">
        <v>214</v>
      </c>
      <c r="D2531" s="610"/>
      <c r="E2531" s="610"/>
      <c r="F2531" s="763" t="s">
        <v>13</v>
      </c>
      <c r="G2531" s="764"/>
      <c r="H2531" s="764"/>
      <c r="I2531" s="765"/>
      <c r="J2531" s="613" t="s">
        <v>184</v>
      </c>
      <c r="K2531" s="614" t="s">
        <v>167</v>
      </c>
      <c r="L2531" s="615"/>
      <c r="M2531" s="615"/>
      <c r="N2531" s="616"/>
      <c r="O2531" s="580" t="s">
        <v>185</v>
      </c>
      <c r="P2531" s="581" t="s">
        <v>186</v>
      </c>
      <c r="Q2531" s="770"/>
      <c r="R2531" s="762" t="s">
        <v>213</v>
      </c>
      <c r="S2531" s="610" t="s">
        <v>214</v>
      </c>
      <c r="T2531" s="610"/>
      <c r="U2531" s="610"/>
      <c r="V2531" s="763" t="s">
        <v>13</v>
      </c>
      <c r="W2531" s="764"/>
      <c r="X2531" s="764"/>
      <c r="Y2531" s="765"/>
      <c r="Z2531" s="613" t="s">
        <v>184</v>
      </c>
      <c r="AA2531" s="614" t="s">
        <v>167</v>
      </c>
      <c r="AB2531" s="615"/>
      <c r="AC2531" s="615"/>
      <c r="AD2531" s="616"/>
      <c r="AE2531" s="580" t="s">
        <v>185</v>
      </c>
      <c r="AF2531" s="581" t="s">
        <v>186</v>
      </c>
    </row>
    <row r="2532" spans="1:32" ht="90.75" customHeight="1">
      <c r="A2532" s="166" t="str">
        <f>IF(N2529="","",A2531+1)</f>
        <v/>
      </c>
      <c r="B2532" s="762"/>
      <c r="C2532" s="171" t="s">
        <v>11</v>
      </c>
      <c r="D2532" s="171" t="s">
        <v>180</v>
      </c>
      <c r="E2532" s="171" t="s">
        <v>108</v>
      </c>
      <c r="F2532" s="171" t="s">
        <v>182</v>
      </c>
      <c r="G2532" s="171" t="s">
        <v>183</v>
      </c>
      <c r="H2532" s="305" t="s">
        <v>10</v>
      </c>
      <c r="I2532" s="171" t="s">
        <v>108</v>
      </c>
      <c r="J2532" s="613"/>
      <c r="K2532" s="172" t="s">
        <v>182</v>
      </c>
      <c r="L2532" s="172" t="s">
        <v>183</v>
      </c>
      <c r="M2532" s="173" t="s">
        <v>10</v>
      </c>
      <c r="N2532" s="171" t="s">
        <v>108</v>
      </c>
      <c r="O2532" s="580"/>
      <c r="P2532" s="736"/>
      <c r="Q2532" s="770"/>
      <c r="R2532" s="762"/>
      <c r="S2532" s="171" t="s">
        <v>11</v>
      </c>
      <c r="T2532" s="171" t="s">
        <v>180</v>
      </c>
      <c r="U2532" s="171" t="s">
        <v>108</v>
      </c>
      <c r="V2532" s="171" t="s">
        <v>182</v>
      </c>
      <c r="W2532" s="171" t="s">
        <v>183</v>
      </c>
      <c r="X2532" s="305" t="s">
        <v>10</v>
      </c>
      <c r="Y2532" s="171" t="s">
        <v>108</v>
      </c>
      <c r="Z2532" s="613"/>
      <c r="AA2532" s="172" t="s">
        <v>182</v>
      </c>
      <c r="AB2532" s="172" t="s">
        <v>183</v>
      </c>
      <c r="AC2532" s="173" t="s">
        <v>10</v>
      </c>
      <c r="AD2532" s="171" t="s">
        <v>108</v>
      </c>
      <c r="AE2532" s="580"/>
      <c r="AF2532" s="736">
        <v>0</v>
      </c>
    </row>
    <row r="2533" spans="1:32" ht="18.75" customHeight="1">
      <c r="A2533" s="166" t="str">
        <f>IF(N2529="","",A2532+1)</f>
        <v/>
      </c>
      <c r="B2533" s="762"/>
      <c r="C2533" s="390">
        <v>20</v>
      </c>
      <c r="D2533" s="390">
        <v>20</v>
      </c>
      <c r="E2533" s="116">
        <v>40</v>
      </c>
      <c r="F2533" s="390">
        <v>30</v>
      </c>
      <c r="G2533" s="390">
        <v>18</v>
      </c>
      <c r="H2533" s="390">
        <v>12</v>
      </c>
      <c r="I2533" s="116">
        <v>60</v>
      </c>
      <c r="J2533" s="118">
        <v>100</v>
      </c>
      <c r="K2533" s="390">
        <v>50</v>
      </c>
      <c r="L2533" s="390">
        <v>30</v>
      </c>
      <c r="M2533" s="390">
        <v>20</v>
      </c>
      <c r="N2533" s="116">
        <v>100</v>
      </c>
      <c r="O2533" s="118">
        <v>200</v>
      </c>
      <c r="P2533" s="775" t="str">
        <f>IF(AND(N2529="",C2526="",E2527="",N2527=""),"",IF(OR(C2526=1,C2526=2),600,800))</f>
        <v/>
      </c>
      <c r="Q2533" s="770"/>
      <c r="R2533" s="762"/>
      <c r="S2533" s="390">
        <v>20</v>
      </c>
      <c r="T2533" s="390">
        <v>20</v>
      </c>
      <c r="U2533" s="116">
        <v>40</v>
      </c>
      <c r="V2533" s="390">
        <v>30</v>
      </c>
      <c r="W2533" s="390">
        <v>18</v>
      </c>
      <c r="X2533" s="390">
        <v>12</v>
      </c>
      <c r="Y2533" s="116">
        <v>60</v>
      </c>
      <c r="Z2533" s="118">
        <v>100</v>
      </c>
      <c r="AA2533" s="390">
        <v>50</v>
      </c>
      <c r="AB2533" s="390">
        <v>30</v>
      </c>
      <c r="AC2533" s="390">
        <v>20</v>
      </c>
      <c r="AD2533" s="116">
        <v>100</v>
      </c>
      <c r="AE2533" s="118">
        <v>200</v>
      </c>
      <c r="AF2533" s="775" t="str">
        <f>IF(AND(AD2529="",S2526="",U2527="",AD2527=""),"",IF(OR(S2526=1,S2526=2),600,800))</f>
        <v/>
      </c>
    </row>
    <row r="2534" spans="1:32" ht="21" customHeight="1">
      <c r="A2534" s="166" t="str">
        <f>IF(N2529="","",A2533+1)</f>
        <v/>
      </c>
      <c r="B2534" s="122" t="str">
        <f>'Result Sheet'!$L$4</f>
        <v xml:space="preserve">हिन्दी </v>
      </c>
      <c r="C2534" s="391" t="str">
        <f>IFERROR(VLOOKUP(N2529,Marks,11,0),"")</f>
        <v/>
      </c>
      <c r="D2534" s="391" t="str">
        <f>IFERROR(VLOOKUP(N2529,Marks,12,0),"")</f>
        <v/>
      </c>
      <c r="E2534" s="117" t="str">
        <f>IFERROR(VLOOKUP(N2529,Marks,13,0),"")</f>
        <v/>
      </c>
      <c r="F2534" s="391" t="str">
        <f>IFERROR(VLOOKUP(N2529,Marks,14,0),"")</f>
        <v/>
      </c>
      <c r="G2534" s="391" t="str">
        <f>IFERROR(VLOOKUP(N2529,Marks,15,0),"")</f>
        <v/>
      </c>
      <c r="H2534" s="391" t="str">
        <f>IFERROR(VLOOKUP(N2529,Marks,16,0),"")</f>
        <v/>
      </c>
      <c r="I2534" s="117" t="str">
        <f>IFERROR(VLOOKUP(N2529,Marks,17,0),"")</f>
        <v/>
      </c>
      <c r="J2534" s="119">
        <f>IFERROR(VLOOKUP(N2529,Marks,18,0),"")</f>
        <v>0</v>
      </c>
      <c r="K2534" s="391" t="str">
        <f>IFERROR(VLOOKUP(N2529,Marks,19,0),"")</f>
        <v/>
      </c>
      <c r="L2534" s="391" t="str">
        <f>IFERROR(VLOOKUP(N2529,Marks,20,0),"")</f>
        <v/>
      </c>
      <c r="M2534" s="391" t="str">
        <f>IFERROR(VLOOKUP(N2529,Marks,21,0),"")</f>
        <v/>
      </c>
      <c r="N2534" s="117" t="str">
        <f>IFERROR(VLOOKUP(N2529,Marks,22,0),"")</f>
        <v/>
      </c>
      <c r="O2534" s="119" t="str">
        <f>IFERROR(VLOOKUP(N2529,Marks,23,0),"")</f>
        <v/>
      </c>
      <c r="P2534" s="323" t="str">
        <f>IFERROR(VLOOKUP(N2529,Marks,29,0),"")</f>
        <v/>
      </c>
      <c r="Q2534" s="770"/>
      <c r="R2534" s="122" t="str">
        <f>'Result Sheet'!$L$4</f>
        <v xml:space="preserve">हिन्दी </v>
      </c>
      <c r="S2534" s="391" t="str">
        <f>IFERROR(VLOOKUP(AD2529,Marks,11,0),"")</f>
        <v/>
      </c>
      <c r="T2534" s="391" t="str">
        <f>IFERROR(VLOOKUP(AD2529,Marks,12,0),"")</f>
        <v/>
      </c>
      <c r="U2534" s="117" t="str">
        <f>IFERROR(VLOOKUP(AD2529,Marks,13,0),"")</f>
        <v/>
      </c>
      <c r="V2534" s="391" t="str">
        <f>IFERROR(VLOOKUP(AD2529,Marks,14,0),"")</f>
        <v/>
      </c>
      <c r="W2534" s="391" t="str">
        <f>IFERROR(VLOOKUP(AD2529,Marks,15,0),"")</f>
        <v/>
      </c>
      <c r="X2534" s="391" t="str">
        <f>IFERROR(VLOOKUP(AD2529,Marks,16,0),"")</f>
        <v/>
      </c>
      <c r="Y2534" s="117" t="str">
        <f>IFERROR(VLOOKUP(AD2529,Marks,17,0),"")</f>
        <v/>
      </c>
      <c r="Z2534" s="119">
        <f>IFERROR(VLOOKUP(AD2529,Marks,18,0),"")</f>
        <v>0</v>
      </c>
      <c r="AA2534" s="391" t="str">
        <f>IFERROR(VLOOKUP(AD2529,Marks,19,0),"")</f>
        <v/>
      </c>
      <c r="AB2534" s="391" t="str">
        <f>IFERROR(VLOOKUP(AD2529,Marks,20,0),"")</f>
        <v/>
      </c>
      <c r="AC2534" s="391" t="str">
        <f>IFERROR(VLOOKUP(AD2529,Marks,21,0),"")</f>
        <v/>
      </c>
      <c r="AD2534" s="117" t="str">
        <f>IFERROR(VLOOKUP(AD2529,Marks,22,0),"")</f>
        <v/>
      </c>
      <c r="AE2534" s="119" t="str">
        <f>IFERROR(VLOOKUP(AD2529,Marks,23,0),"")</f>
        <v/>
      </c>
      <c r="AF2534" s="323" t="str">
        <f>IFERROR(VLOOKUP(AD2529,Marks,29,0),"")</f>
        <v/>
      </c>
    </row>
    <row r="2535" spans="1:32" ht="21" customHeight="1">
      <c r="A2535" s="166" t="str">
        <f>IF(N2529="","",A2534+1)</f>
        <v/>
      </c>
      <c r="B2535" s="122" t="str">
        <f>'Result Sheet'!$AE$4</f>
        <v xml:space="preserve">अंग्रेजी </v>
      </c>
      <c r="C2535" s="391" t="str">
        <f>IFERROR(VLOOKUP(N2529,Marks,30,0),"")</f>
        <v/>
      </c>
      <c r="D2535" s="391" t="str">
        <f>IFERROR(VLOOKUP(N2529,Marks,31,0),"")</f>
        <v/>
      </c>
      <c r="E2535" s="117" t="str">
        <f>IFERROR(VLOOKUP(N2529,Marks,32,0),"")</f>
        <v/>
      </c>
      <c r="F2535" s="391" t="str">
        <f>IFERROR(VLOOKUP(N2529,Marks,33,0),"")</f>
        <v/>
      </c>
      <c r="G2535" s="391" t="str">
        <f>IFERROR(VLOOKUP(N2529,Marks,34,0),"")</f>
        <v/>
      </c>
      <c r="H2535" s="391" t="str">
        <f>IFERROR(VLOOKUP(N2529,Marks,35,0),"")</f>
        <v/>
      </c>
      <c r="I2535" s="117" t="str">
        <f>IFERROR(VLOOKUP(N2529,Marks,36,0),"")</f>
        <v/>
      </c>
      <c r="J2535" s="119">
        <f>IFERROR(VLOOKUP(N2529,Marks,37,0),"")</f>
        <v>0</v>
      </c>
      <c r="K2535" s="391" t="str">
        <f>IFERROR(VLOOKUP(N2529,Marks,38,0),"")</f>
        <v/>
      </c>
      <c r="L2535" s="391" t="str">
        <f>IFERROR(VLOOKUP(N2529,Marks,39,0),"")</f>
        <v/>
      </c>
      <c r="M2535" s="391" t="str">
        <f>IFERROR(VLOOKUP(N2529,Marks,40,0),"")</f>
        <v/>
      </c>
      <c r="N2535" s="117" t="str">
        <f>IFERROR(VLOOKUP(N2529,Marks,41,0),"")</f>
        <v/>
      </c>
      <c r="O2535" s="119" t="str">
        <f>IFERROR(VLOOKUP(N2529,Marks,42,0),"")</f>
        <v/>
      </c>
      <c r="P2535" s="323" t="str">
        <f>IFERROR(VLOOKUP(N2529,Marks,48,0),"")</f>
        <v/>
      </c>
      <c r="Q2535" s="770"/>
      <c r="R2535" s="122" t="str">
        <f>'Result Sheet'!$AE$4</f>
        <v xml:space="preserve">अंग्रेजी </v>
      </c>
      <c r="S2535" s="391" t="str">
        <f>IFERROR(VLOOKUP(AD2529,Marks,30,0),"")</f>
        <v/>
      </c>
      <c r="T2535" s="391" t="str">
        <f>IFERROR(VLOOKUP(AD2529,Marks,31,0),"")</f>
        <v/>
      </c>
      <c r="U2535" s="117" t="str">
        <f>IFERROR(VLOOKUP(AD2529,Marks,32,0),"")</f>
        <v/>
      </c>
      <c r="V2535" s="391" t="str">
        <f>IFERROR(VLOOKUP(AD2529,Marks,33,0),"")</f>
        <v/>
      </c>
      <c r="W2535" s="391" t="str">
        <f>IFERROR(VLOOKUP(AD2529,Marks,34,0),"")</f>
        <v/>
      </c>
      <c r="X2535" s="391" t="str">
        <f>IFERROR(VLOOKUP(AD2529,Marks,35,0),"")</f>
        <v/>
      </c>
      <c r="Y2535" s="117" t="str">
        <f>IFERROR(VLOOKUP(AD2529,Marks,36,0),"")</f>
        <v/>
      </c>
      <c r="Z2535" s="119">
        <f>IFERROR(VLOOKUP(AD2529,Marks,37,0),"")</f>
        <v>0</v>
      </c>
      <c r="AA2535" s="391" t="str">
        <f>IFERROR(VLOOKUP(AD2529,Marks,38,0),"")</f>
        <v/>
      </c>
      <c r="AB2535" s="391" t="str">
        <f>IFERROR(VLOOKUP(AD2529,Marks,39,0),"")</f>
        <v/>
      </c>
      <c r="AC2535" s="391" t="str">
        <f>IFERROR(VLOOKUP(AD2529,Marks,40,0),"")</f>
        <v/>
      </c>
      <c r="AD2535" s="117" t="str">
        <f>IFERROR(VLOOKUP(AD2529,Marks,41,0),"")</f>
        <v/>
      </c>
      <c r="AE2535" s="119" t="str">
        <f>IFERROR(VLOOKUP(AD2529,Marks,42,0),"")</f>
        <v/>
      </c>
      <c r="AF2535" s="323" t="str">
        <f>IFERROR(VLOOKUP(AD2529,Marks,48,0),"")</f>
        <v/>
      </c>
    </row>
    <row r="2536" spans="1:32" ht="21" customHeight="1">
      <c r="A2536" s="166" t="str">
        <f>IF(N2529="","",A2535+1)</f>
        <v/>
      </c>
      <c r="B2536" s="122" t="str">
        <f>'Result Sheet'!$AX$4</f>
        <v xml:space="preserve">गणित </v>
      </c>
      <c r="C2536" s="391" t="str">
        <f>IFERROR(VLOOKUP(N2529,Marks,49,0),"")</f>
        <v/>
      </c>
      <c r="D2536" s="391" t="str">
        <f>IFERROR(VLOOKUP(N2529,Marks,50,0),"")</f>
        <v/>
      </c>
      <c r="E2536" s="117" t="str">
        <f>IFERROR(VLOOKUP(N2529,Marks,51,0),"")</f>
        <v/>
      </c>
      <c r="F2536" s="391" t="str">
        <f>IFERROR(VLOOKUP(N2529,Marks,52,0),"")</f>
        <v/>
      </c>
      <c r="G2536" s="391" t="str">
        <f>IFERROR(VLOOKUP(N2529,Marks,53,0),"")</f>
        <v/>
      </c>
      <c r="H2536" s="391" t="str">
        <f>IFERROR(VLOOKUP(N2529,Marks,54,0),"")</f>
        <v/>
      </c>
      <c r="I2536" s="117" t="str">
        <f>IFERROR(VLOOKUP(N2529,Marks,55,0),"")</f>
        <v/>
      </c>
      <c r="J2536" s="119">
        <f>IFERROR(VLOOKUP(N2529,Marks,56,0),"")</f>
        <v>0</v>
      </c>
      <c r="K2536" s="391" t="str">
        <f>IFERROR(VLOOKUP(N2529,Marks,57,0),"")</f>
        <v/>
      </c>
      <c r="L2536" s="391" t="str">
        <f>IFERROR(VLOOKUP(N2529,Marks,58,0),"")</f>
        <v/>
      </c>
      <c r="M2536" s="391" t="str">
        <f>IFERROR(VLOOKUP(N2529,Marks,59,0),"")</f>
        <v/>
      </c>
      <c r="N2536" s="117" t="str">
        <f>IFERROR(VLOOKUP(N2529,Marks,60,0),"")</f>
        <v/>
      </c>
      <c r="O2536" s="119" t="str">
        <f>IFERROR(VLOOKUP(N2529,Marks,61,0),"")</f>
        <v/>
      </c>
      <c r="P2536" s="323" t="str">
        <f>IFERROR(VLOOKUP(N2529,Marks,67,0),"")</f>
        <v/>
      </c>
      <c r="Q2536" s="770"/>
      <c r="R2536" s="122" t="str">
        <f>'Result Sheet'!$AX$4</f>
        <v xml:space="preserve">गणित </v>
      </c>
      <c r="S2536" s="391" t="str">
        <f>IFERROR(VLOOKUP(AD2529,Marks,49,0),"")</f>
        <v/>
      </c>
      <c r="T2536" s="391" t="str">
        <f>IFERROR(VLOOKUP(AD2529,Marks,50,0),"")</f>
        <v/>
      </c>
      <c r="U2536" s="117" t="str">
        <f>IFERROR(VLOOKUP(AD2529,Marks,51,0),"")</f>
        <v/>
      </c>
      <c r="V2536" s="391" t="str">
        <f>IFERROR(VLOOKUP(AD2529,Marks,52,0),"")</f>
        <v/>
      </c>
      <c r="W2536" s="391" t="str">
        <f>IFERROR(VLOOKUP(AD2529,Marks,53,0),"")</f>
        <v/>
      </c>
      <c r="X2536" s="391" t="str">
        <f>IFERROR(VLOOKUP(AD2529,Marks,54,0),"")</f>
        <v/>
      </c>
      <c r="Y2536" s="117" t="str">
        <f>IFERROR(VLOOKUP(AD2529,Marks,55,0),"")</f>
        <v/>
      </c>
      <c r="Z2536" s="119">
        <f>IFERROR(VLOOKUP(AD2529,Marks,56,0),"")</f>
        <v>0</v>
      </c>
      <c r="AA2536" s="391" t="str">
        <f>IFERROR(VLOOKUP(AD2529,Marks,57,0),"")</f>
        <v/>
      </c>
      <c r="AB2536" s="391" t="str">
        <f>IFERROR(VLOOKUP(AD2529,Marks,58,0),"")</f>
        <v/>
      </c>
      <c r="AC2536" s="391" t="str">
        <f>IFERROR(VLOOKUP(AD2529,Marks,59,0),"")</f>
        <v/>
      </c>
      <c r="AD2536" s="117" t="str">
        <f>IFERROR(VLOOKUP(AD2529,Marks,60,0),"")</f>
        <v/>
      </c>
      <c r="AE2536" s="119" t="str">
        <f>IFERROR(VLOOKUP(AD2529,Marks,61,0),"")</f>
        <v/>
      </c>
      <c r="AF2536" s="323" t="str">
        <f>IFERROR(VLOOKUP(AD2529,Marks,67,0),"")</f>
        <v/>
      </c>
    </row>
    <row r="2537" spans="1:32" ht="21" customHeight="1">
      <c r="A2537" s="166" t="str">
        <f>IF(N2529="","",A2536+1)</f>
        <v/>
      </c>
      <c r="B2537" s="122" t="str">
        <f>'Result Sheet'!$BQ$4</f>
        <v xml:space="preserve">पर्यावरण अध्ययन </v>
      </c>
      <c r="C2537" s="391" t="str">
        <f>IFERROR(VLOOKUP(N2529,Marks,68,0),"")</f>
        <v/>
      </c>
      <c r="D2537" s="391" t="str">
        <f>IFERROR(VLOOKUP(N2529,Marks,69,0),"")</f>
        <v/>
      </c>
      <c r="E2537" s="117" t="str">
        <f>IFERROR(VLOOKUP(N2529,Marks,70,0),"")</f>
        <v/>
      </c>
      <c r="F2537" s="391" t="str">
        <f>IFERROR(VLOOKUP(N2529,Marks,71,0),"")</f>
        <v/>
      </c>
      <c r="G2537" s="391" t="str">
        <f>IFERROR(VLOOKUP(N2529,Marks,72,0),"")</f>
        <v/>
      </c>
      <c r="H2537" s="391" t="str">
        <f>IFERROR(VLOOKUP(N2529,Marks,73,0),"")</f>
        <v/>
      </c>
      <c r="I2537" s="117" t="str">
        <f>IFERROR(VLOOKUP(N2529,Marks,74,0),"")</f>
        <v/>
      </c>
      <c r="J2537" s="119">
        <f>IFERROR(VLOOKUP(N2529,Marks,75,0),"")</f>
        <v>0</v>
      </c>
      <c r="K2537" s="391" t="str">
        <f>IFERROR(VLOOKUP(N2529,Marks,76,0),"")</f>
        <v/>
      </c>
      <c r="L2537" s="391" t="str">
        <f>IFERROR(VLOOKUP(N2529,Marks,77,0),"")</f>
        <v/>
      </c>
      <c r="M2537" s="391" t="str">
        <f>IFERROR(VLOOKUP(N2529,Marks,78,0),"")</f>
        <v/>
      </c>
      <c r="N2537" s="117" t="str">
        <f>IFERROR(VLOOKUP(N2529,Marks,79,0),"")</f>
        <v/>
      </c>
      <c r="O2537" s="119" t="str">
        <f>IFERROR(VLOOKUP(N2529,Marks,80,0),"")</f>
        <v/>
      </c>
      <c r="P2537" s="323" t="str">
        <f>IFERROR(VLOOKUP(N2529,Marks,86,0),"")</f>
        <v/>
      </c>
      <c r="Q2537" s="770"/>
      <c r="R2537" s="122" t="str">
        <f>'Result Sheet'!$BQ$4</f>
        <v xml:space="preserve">पर्यावरण अध्ययन </v>
      </c>
      <c r="S2537" s="391" t="str">
        <f>IFERROR(VLOOKUP(AD2529,Marks,68,0),"")</f>
        <v/>
      </c>
      <c r="T2537" s="391" t="str">
        <f>IFERROR(VLOOKUP(AD2529,Marks,69,0),"")</f>
        <v/>
      </c>
      <c r="U2537" s="117" t="str">
        <f>IFERROR(VLOOKUP(AD2529,Marks,70,0),"")</f>
        <v/>
      </c>
      <c r="V2537" s="391" t="str">
        <f>IFERROR(VLOOKUP(AD2529,Marks,71,0),"")</f>
        <v/>
      </c>
      <c r="W2537" s="391" t="str">
        <f>IFERROR(VLOOKUP(AD2529,Marks,72,0),"")</f>
        <v/>
      </c>
      <c r="X2537" s="391" t="str">
        <f>IFERROR(VLOOKUP(AD2529,Marks,73,0),"")</f>
        <v/>
      </c>
      <c r="Y2537" s="117" t="str">
        <f>IFERROR(VLOOKUP(AD2529,Marks,74,0),"")</f>
        <v/>
      </c>
      <c r="Z2537" s="119">
        <f>IFERROR(VLOOKUP(AD2529,Marks,75,0),"")</f>
        <v>0</v>
      </c>
      <c r="AA2537" s="391" t="str">
        <f>IFERROR(VLOOKUP(AD2529,Marks,76,0),"")</f>
        <v/>
      </c>
      <c r="AB2537" s="391" t="str">
        <f>IFERROR(VLOOKUP(AD2529,Marks,77,0),"")</f>
        <v/>
      </c>
      <c r="AC2537" s="391" t="str">
        <f>IFERROR(VLOOKUP(AD2529,Marks,78,0),"")</f>
        <v/>
      </c>
      <c r="AD2537" s="117" t="str">
        <f>IFERROR(VLOOKUP(AD2529,Marks,79,0),"")</f>
        <v/>
      </c>
      <c r="AE2537" s="119" t="str">
        <f>IFERROR(VLOOKUP(AD2529,Marks,80,0),"")</f>
        <v/>
      </c>
      <c r="AF2537" s="323" t="str">
        <f>IFERROR(VLOOKUP(AD2529,Marks,86,0),"")</f>
        <v/>
      </c>
    </row>
    <row r="2538" spans="1:32" ht="25.5" customHeight="1">
      <c r="A2538" s="166" t="str">
        <f>IF(N2529="","",A2537+1)</f>
        <v/>
      </c>
      <c r="B2538" s="392" t="s">
        <v>215</v>
      </c>
      <c r="C2538" s="120" t="str">
        <f>IF(AND(C2534="",C2535="",C2536="",C2537=""),"",IF(OR(C2526=1,C2526=2),SUM(C2534:C2536),SUM(C2534:C2537)))</f>
        <v/>
      </c>
      <c r="D2538" s="120" t="str">
        <f>IF(AND(D2534="",D2535="",D2536="",D2537=""),"",IF(OR(C2526=1,C2526=2),SUM(D2534:D2536),SUM(D2534:D2537)))</f>
        <v/>
      </c>
      <c r="E2538" s="120" t="str">
        <f>IF(AND(E2534="",E2535="",E2536="",E2537=""),"",IF(OR(C2526=1,C2526=2),SUM(E2534:E2536),SUM(E2534:E2537)))</f>
        <v/>
      </c>
      <c r="F2538" s="120" t="str">
        <f>IF(AND(F2534="",F2535="",F2536="",F2537=""),"",IF(OR(C2526=1,C2526=2),SUM(F2534:F2536),SUM(F2534:F2537)))</f>
        <v/>
      </c>
      <c r="G2538" s="120" t="str">
        <f>IF(AND(G2534="",G2535="",G2536="",G2537=""),"",IF(OR(C2526=1,C2526=2),SUM(G2534:G2536),SUM(G2534:G2537)))</f>
        <v/>
      </c>
      <c r="H2538" s="120" t="str">
        <f>IF(AND(H2534="",H2535="",H2536="",H2537=""),"",IF(OR(C2526=1,C2526=2),SUM(H2534:H2536),SUM(H2534:H2537)))</f>
        <v/>
      </c>
      <c r="I2538" s="120" t="str">
        <f>IF(AND(I2534="",I2535="",I2536="",I2537=""),"",IF(OR(C2526=1,C2526=2),SUM(I2534:I2536),SUM(I2534:I2537)))</f>
        <v/>
      </c>
      <c r="J2538" s="120">
        <f>IF(AND(J2534="",J2535="",J2536="",J2537=""),"",IF(OR(C2526=1,C2526=2),SUM(J2534:J2536),SUM(J2534:J2537)))</f>
        <v>0</v>
      </c>
      <c r="K2538" s="120" t="str">
        <f>IF(AND(K2534="",K2535="",K2536="",K2537=""),"",IF(OR(C2526=1,C2526=2),SUM(K2534:K2536),SUM(K2534:K2537)))</f>
        <v/>
      </c>
      <c r="L2538" s="120" t="str">
        <f>IF(AND(L2534="",L2535="",L2536="",L2537=""),"",IF(OR(C2526=1,C2526=2),SUM(L2534:L2536),SUM(L2534:L2537)))</f>
        <v/>
      </c>
      <c r="M2538" s="120" t="str">
        <f>IF(AND(M2534="",M2535="",M2536="",M2537=""),"",IF(OR(C2526=1,C2526=2),SUM(M2534:M2536),SUM(M2534:M2537)))</f>
        <v/>
      </c>
      <c r="N2538" s="120" t="str">
        <f>IF(AND(N2534="",N2535="",N2536="",N2537=""),"",IF(OR(C2526=1,C2526=2),SUM(N2534:N2536),SUM(N2534:N2537)))</f>
        <v/>
      </c>
      <c r="O2538" s="120" t="str">
        <f>IF(AND(O2534="",O2535="",O2536="",O2537=""),"",IF(OR(C2526=1,C2526=2),SUM(O2534:O2536),SUM(O2534:O2537)))</f>
        <v/>
      </c>
      <c r="P2538" s="326" t="str">
        <f>IF(OR(N2529="",E2527="",O2538=""),"",IF(O2538&gt;=81%*P2533,"A",IF(O2538&gt;=61%*P2533,"B",IF(O2538&gt;=41%*P2533,"C",IF(O2538&gt;=21%*P2533,"D","E")))))</f>
        <v/>
      </c>
      <c r="Q2538" s="770"/>
      <c r="R2538" s="392" t="s">
        <v>215</v>
      </c>
      <c r="S2538" s="120" t="str">
        <f>IF(AND(S2534="",S2535="",S2536="",S2537=""),"",IF(OR(S2526=1,S2526=2),SUM(S2534:S2536),SUM(S2534:S2537)))</f>
        <v/>
      </c>
      <c r="T2538" s="120" t="str">
        <f>IF(AND(T2534="",T2535="",T2536="",T2537=""),"",IF(OR(S2526=1,S2526=2),SUM(T2534:T2536),SUM(T2534:T2537)))</f>
        <v/>
      </c>
      <c r="U2538" s="120" t="str">
        <f>IF(AND(U2534="",U2535="",U2536="",U2537=""),"",IF(OR(S2526=1,S2526=2),SUM(U2534:U2536),SUM(U2534:U2537)))</f>
        <v/>
      </c>
      <c r="V2538" s="120" t="str">
        <f>IF(AND(V2534="",V2535="",V2536="",V2537=""),"",IF(OR(S2526=1,S2526=2),SUM(V2534:V2536),SUM(V2534:V2537)))</f>
        <v/>
      </c>
      <c r="W2538" s="120" t="str">
        <f>IF(AND(W2534="",W2535="",W2536="",W2537=""),"",IF(OR(S2526=1,S2526=2),SUM(W2534:W2536),SUM(W2534:W2537)))</f>
        <v/>
      </c>
      <c r="X2538" s="120" t="str">
        <f>IF(AND(X2534="",X2535="",X2536="",X2537=""),"",IF(OR(S2526=1,S2526=2),SUM(X2534:X2536),SUM(X2534:X2537)))</f>
        <v/>
      </c>
      <c r="Y2538" s="120" t="str">
        <f>IF(AND(Y2534="",Y2535="",Y2536="",Y2537=""),"",IF(OR(S2526=1,S2526=2),SUM(Y2534:Y2536),SUM(Y2534:Y2537)))</f>
        <v/>
      </c>
      <c r="Z2538" s="120">
        <f>IF(AND(Z2534="",Z2535="",Z2536="",Z2537=""),"",IF(OR(S2526=1,S2526=2),SUM(Z2534:Z2536),SUM(Z2534:Z2537)))</f>
        <v>0</v>
      </c>
      <c r="AA2538" s="120" t="str">
        <f>IF(AND(AA2534="",AA2535="",AA2536="",AA2537=""),"",IF(OR(S2526=1,S2526=2),SUM(AA2534:AA2536),SUM(AA2534:AA2537)))</f>
        <v/>
      </c>
      <c r="AB2538" s="120" t="str">
        <f>IF(AND(AB2534="",AB2535="",AB2536="",AB2537=""),"",IF(OR(S2526=1,S2526=2),SUM(AB2534:AB2536),SUM(AB2534:AB2537)))</f>
        <v/>
      </c>
      <c r="AC2538" s="120" t="str">
        <f>IF(AND(AC2534="",AC2535="",AC2536="",AC2537=""),"",IF(OR(S2526=1,S2526=2),SUM(AC2534:AC2536),SUM(AC2534:AC2537)))</f>
        <v/>
      </c>
      <c r="AD2538" s="120" t="str">
        <f>IF(AND(AD2534="",AD2535="",AD2536="",AD2537=""),"",IF(OR(S2526=1,S2526=2),SUM(AD2534:AD2536),SUM(AD2534:AD2537)))</f>
        <v/>
      </c>
      <c r="AE2538" s="120" t="str">
        <f>IF(AND(AE2534="",AE2535="",AE2536="",AE2537=""),"",IF(OR(S2526=1,S2526=2),SUM(AE2534:AE2536),SUM(AE2534:AE2537)))</f>
        <v/>
      </c>
      <c r="AF2538" s="326" t="str">
        <f>IF(OR(AD2529="",U2527="",AE2538=""),"",IF(AE2538&gt;=81%*AF2533,"A",IF(AE2538&gt;=61%*AF2533,"B",IF(AE2538&gt;=41%*AF2533,"C",IF(AE2538&gt;=21%*AF2533,"D","E")))))</f>
        <v/>
      </c>
    </row>
    <row r="2539" spans="1:32" ht="9" customHeight="1">
      <c r="A2539" s="166" t="str">
        <f>IF(N2529="","",A2538+1)</f>
        <v/>
      </c>
      <c r="B2539" s="737"/>
      <c r="C2539" s="737"/>
      <c r="D2539" s="737"/>
      <c r="E2539" s="737"/>
      <c r="F2539" s="737"/>
      <c r="G2539" s="737"/>
      <c r="H2539" s="737"/>
      <c r="I2539" s="737"/>
      <c r="J2539" s="737"/>
      <c r="K2539" s="737"/>
      <c r="L2539" s="737"/>
      <c r="M2539" s="737"/>
      <c r="N2539" s="737"/>
      <c r="O2539" s="737"/>
      <c r="P2539" s="737"/>
      <c r="Q2539" s="770"/>
      <c r="R2539" s="737"/>
      <c r="S2539" s="737"/>
      <c r="T2539" s="737"/>
      <c r="U2539" s="737"/>
      <c r="V2539" s="737"/>
      <c r="W2539" s="737"/>
      <c r="X2539" s="737"/>
      <c r="Y2539" s="737"/>
      <c r="Z2539" s="737"/>
      <c r="AA2539" s="737"/>
      <c r="AB2539" s="737"/>
      <c r="AC2539" s="737"/>
      <c r="AD2539" s="737"/>
      <c r="AE2539" s="737"/>
      <c r="AF2539" s="737"/>
    </row>
    <row r="2540" spans="1:32" ht="22.5" customHeight="1">
      <c r="A2540" s="166" t="str">
        <f>IF(N2529="","",A2539+1)</f>
        <v/>
      </c>
      <c r="B2540" s="738" t="s">
        <v>213</v>
      </c>
      <c r="C2540" s="738"/>
      <c r="D2540" s="739" t="s">
        <v>229</v>
      </c>
      <c r="E2540" s="740"/>
      <c r="F2540" s="393" t="s">
        <v>186</v>
      </c>
      <c r="G2540" s="738" t="s">
        <v>213</v>
      </c>
      <c r="H2540" s="738"/>
      <c r="I2540" s="739" t="s">
        <v>229</v>
      </c>
      <c r="J2540" s="740"/>
      <c r="K2540" s="393" t="s">
        <v>186</v>
      </c>
      <c r="L2540" s="738" t="s">
        <v>213</v>
      </c>
      <c r="M2540" s="738"/>
      <c r="N2540" s="739" t="s">
        <v>229</v>
      </c>
      <c r="O2540" s="740"/>
      <c r="P2540" s="393" t="s">
        <v>186</v>
      </c>
      <c r="Q2540" s="770"/>
      <c r="R2540" s="738" t="s">
        <v>213</v>
      </c>
      <c r="S2540" s="738"/>
      <c r="T2540" s="739" t="s">
        <v>229</v>
      </c>
      <c r="U2540" s="740"/>
      <c r="V2540" s="393" t="s">
        <v>186</v>
      </c>
      <c r="W2540" s="738" t="s">
        <v>213</v>
      </c>
      <c r="X2540" s="738"/>
      <c r="Y2540" s="739" t="s">
        <v>229</v>
      </c>
      <c r="Z2540" s="740"/>
      <c r="AA2540" s="393" t="s">
        <v>186</v>
      </c>
      <c r="AB2540" s="738" t="s">
        <v>213</v>
      </c>
      <c r="AC2540" s="738"/>
      <c r="AD2540" s="739" t="s">
        <v>229</v>
      </c>
      <c r="AE2540" s="740"/>
      <c r="AF2540" s="393" t="s">
        <v>186</v>
      </c>
    </row>
    <row r="2541" spans="1:32" ht="21.75" customHeight="1">
      <c r="A2541" s="166" t="str">
        <f>IF(N2529="","",A2540+1)</f>
        <v/>
      </c>
      <c r="B2541" s="741" t="s">
        <v>221</v>
      </c>
      <c r="C2541" s="742"/>
      <c r="D2541" s="742"/>
      <c r="E2541" s="119" t="str">
        <f>IFERROR(VLOOKUP(N2529,Marks,90,0),"")</f>
        <v/>
      </c>
      <c r="F2541" s="130" t="str">
        <f>IFERROR(VLOOKUP(N2529,Marks,94,0),"")</f>
        <v/>
      </c>
      <c r="G2541" s="741" t="s">
        <v>192</v>
      </c>
      <c r="H2541" s="742"/>
      <c r="I2541" s="742"/>
      <c r="J2541" s="119" t="str">
        <f>IFERROR(VLOOKUP(N2529,Marks,98,0),"")</f>
        <v/>
      </c>
      <c r="K2541" s="130" t="str">
        <f>IFERROR(VLOOKUP(N2529,Marks,102,0),"")</f>
        <v/>
      </c>
      <c r="L2541" s="743" t="s">
        <v>193</v>
      </c>
      <c r="M2541" s="744"/>
      <c r="N2541" s="744"/>
      <c r="O2541" s="119" t="str">
        <f>IFERROR(VLOOKUP(N2529,Marks,106,0),"")</f>
        <v/>
      </c>
      <c r="P2541" s="130" t="str">
        <f>IFERROR(VLOOKUP(N2529,Marks,110,0),"")</f>
        <v/>
      </c>
      <c r="Q2541" s="770"/>
      <c r="R2541" s="740" t="s">
        <v>221</v>
      </c>
      <c r="S2541" s="740"/>
      <c r="T2541" s="740"/>
      <c r="U2541" s="119" t="str">
        <f>IFERROR(VLOOKUP(AD2529,Marks,90,0),"")</f>
        <v/>
      </c>
      <c r="V2541" s="130" t="str">
        <f>IFERROR(VLOOKUP(AD2529,Marks,94,0),"")</f>
        <v/>
      </c>
      <c r="W2541" s="740" t="s">
        <v>192</v>
      </c>
      <c r="X2541" s="740"/>
      <c r="Y2541" s="740"/>
      <c r="Z2541" s="119" t="str">
        <f>IFERROR(VLOOKUP(AD2529,Marks,98,0),"")</f>
        <v/>
      </c>
      <c r="AA2541" s="130" t="str">
        <f>IFERROR(VLOOKUP(AD2529,Marks,102,0),"")</f>
        <v/>
      </c>
      <c r="AB2541" s="745" t="s">
        <v>193</v>
      </c>
      <c r="AC2541" s="745"/>
      <c r="AD2541" s="745"/>
      <c r="AE2541" s="119" t="str">
        <f>IFERROR(VLOOKUP(AD2529,Marks,106,0),"")</f>
        <v/>
      </c>
      <c r="AF2541" s="130" t="str">
        <f>IFERROR(VLOOKUP(AD2529,Marks,110,0),"")</f>
        <v/>
      </c>
    </row>
    <row r="2542" spans="1:32" ht="21" customHeight="1">
      <c r="A2542" s="166" t="str">
        <f>IF(N2529="","",A2541+1)</f>
        <v/>
      </c>
      <c r="B2542" s="732" t="s">
        <v>216</v>
      </c>
      <c r="C2542" s="732"/>
      <c r="D2542" s="732"/>
      <c r="E2542" s="746" t="str">
        <f>IFERROR(VLOOKUP(N2529,Marks,116,0),"")</f>
        <v/>
      </c>
      <c r="F2542" s="746"/>
      <c r="G2542" s="746"/>
      <c r="H2542" s="746"/>
      <c r="I2542" s="732" t="s">
        <v>217</v>
      </c>
      <c r="J2542" s="732"/>
      <c r="K2542" s="732"/>
      <c r="L2542" s="732"/>
      <c r="M2542" s="747" t="str">
        <f>IFERROR(VLOOKUP(N2529,Marks,117,0),"")</f>
        <v/>
      </c>
      <c r="N2542" s="747"/>
      <c r="O2542" s="747"/>
      <c r="P2542" s="747"/>
      <c r="Q2542" s="770"/>
      <c r="R2542" s="732" t="s">
        <v>216</v>
      </c>
      <c r="S2542" s="732"/>
      <c r="T2542" s="732"/>
      <c r="U2542" s="746" t="str">
        <f>IFERROR(VLOOKUP(AD2529,Marks,116,0),"")</f>
        <v/>
      </c>
      <c r="V2542" s="746"/>
      <c r="W2542" s="746"/>
      <c r="X2542" s="746"/>
      <c r="Y2542" s="732" t="s">
        <v>217</v>
      </c>
      <c r="Z2542" s="732"/>
      <c r="AA2542" s="732"/>
      <c r="AB2542" s="732"/>
      <c r="AC2542" s="747" t="str">
        <f>IFERROR(VLOOKUP(AD2529,Marks,117,0),"")</f>
        <v/>
      </c>
      <c r="AD2542" s="747"/>
      <c r="AE2542" s="747"/>
      <c r="AF2542" s="747"/>
    </row>
    <row r="2543" spans="1:32" ht="21" customHeight="1">
      <c r="A2543" s="166" t="str">
        <f>IF(N2529="","",A2542+1)</f>
        <v/>
      </c>
      <c r="B2543" s="732" t="s">
        <v>218</v>
      </c>
      <c r="C2543" s="732"/>
      <c r="D2543" s="732"/>
      <c r="E2543" s="774" t="str">
        <f>IFERROR(VLOOKUP(N2529,Marks,115,0),"")</f>
        <v/>
      </c>
      <c r="F2543" s="774"/>
      <c r="G2543" s="774"/>
      <c r="H2543" s="774"/>
      <c r="I2543" s="732" t="s">
        <v>219</v>
      </c>
      <c r="J2543" s="732"/>
      <c r="K2543" s="732"/>
      <c r="L2543" s="732"/>
      <c r="M2543" s="733" t="str">
        <f>IFERROR(VLOOKUP(N2529,Marks,112,0),"")</f>
        <v/>
      </c>
      <c r="N2543" s="733"/>
      <c r="O2543" s="733"/>
      <c r="P2543" s="733"/>
      <c r="Q2543" s="770"/>
      <c r="R2543" s="732" t="s">
        <v>218</v>
      </c>
      <c r="S2543" s="732"/>
      <c r="T2543" s="732"/>
      <c r="U2543" s="774" t="str">
        <f>IFERROR(VLOOKUP(AD2529,Marks,115,0),"")</f>
        <v/>
      </c>
      <c r="V2543" s="774"/>
      <c r="W2543" s="774"/>
      <c r="X2543" s="774"/>
      <c r="Y2543" s="732" t="s">
        <v>219</v>
      </c>
      <c r="Z2543" s="732"/>
      <c r="AA2543" s="732"/>
      <c r="AB2543" s="732"/>
      <c r="AC2543" s="733" t="str">
        <f>IFERROR(VLOOKUP(AD2529,Marks,112,0),"")</f>
        <v/>
      </c>
      <c r="AD2543" s="733"/>
      <c r="AE2543" s="733"/>
      <c r="AF2543" s="733"/>
    </row>
    <row r="2544" spans="1:32" ht="21" customHeight="1">
      <c r="A2544" s="166" t="str">
        <f>IF(N2529="","",A2543+1)</f>
        <v/>
      </c>
      <c r="B2544" s="732" t="s">
        <v>220</v>
      </c>
      <c r="C2544" s="732"/>
      <c r="D2544" s="732"/>
      <c r="E2544" s="324" t="str">
        <f>IFERROR(VLOOKUP(N2529,Marks,113,0),"")</f>
        <v/>
      </c>
      <c r="F2544" s="325" t="s">
        <v>341</v>
      </c>
      <c r="G2544" s="734" t="str">
        <f>IF(OR(N2529="",E2527="",O2538=""),"",IF(O2538&gt;=81%*P2533,"A",IF(O2538&gt;=61%*P2533,"B",IF(O2538&gt;=41%*P2533,"C",IF(O2538&gt;=21%*P2533,"D","E")))))</f>
        <v/>
      </c>
      <c r="H2544" s="734"/>
      <c r="I2544" s="732" t="s">
        <v>222</v>
      </c>
      <c r="J2544" s="732"/>
      <c r="K2544" s="732"/>
      <c r="L2544" s="732"/>
      <c r="M2544" s="769" t="str">
        <f>IFERROR(VLOOKUP(N2529,Marks,114,0),"")</f>
        <v/>
      </c>
      <c r="N2544" s="769"/>
      <c r="O2544" s="769"/>
      <c r="P2544" s="769"/>
      <c r="Q2544" s="770"/>
      <c r="R2544" s="732" t="s">
        <v>220</v>
      </c>
      <c r="S2544" s="732"/>
      <c r="T2544" s="732"/>
      <c r="U2544" s="324" t="str">
        <f>IFERROR(VLOOKUP(AD2529,Marks,113,0),"")</f>
        <v/>
      </c>
      <c r="V2544" s="325" t="s">
        <v>341</v>
      </c>
      <c r="W2544" s="734" t="str">
        <f>IF(OR(AD2529="",U2527="",AE2538=""),"",IF(AE2538&gt;=81%*AF2533,"A",IF(AE2538&gt;=61%*AF2533,"B",IF(AE2538&gt;=41%*AF2533,"C",IF(AE2538&gt;=21%*AF2533,"D","E")))))</f>
        <v/>
      </c>
      <c r="X2544" s="734"/>
      <c r="Y2544" s="732" t="s">
        <v>222</v>
      </c>
      <c r="Z2544" s="732"/>
      <c r="AA2544" s="732"/>
      <c r="AB2544" s="732"/>
      <c r="AC2544" s="769" t="str">
        <f>IFERROR(VLOOKUP(AD2529,Marks,114,0),"")</f>
        <v/>
      </c>
      <c r="AD2544" s="769"/>
      <c r="AE2544" s="769"/>
      <c r="AF2544" s="769"/>
    </row>
    <row r="2545" spans="1:32" ht="21" customHeight="1">
      <c r="A2545" s="166" t="str">
        <f>IF(N2529="","",A2544+1)</f>
        <v/>
      </c>
      <c r="B2545" s="768" t="s">
        <v>228</v>
      </c>
      <c r="C2545" s="768"/>
      <c r="D2545" s="768"/>
      <c r="E2545" s="735">
        <f>'Master sheet'!$C$10</f>
        <v>44697</v>
      </c>
      <c r="F2545" s="735"/>
      <c r="G2545" s="735"/>
      <c r="H2545" s="318"/>
      <c r="I2545" s="121"/>
      <c r="J2545" s="121"/>
      <c r="K2545" s="76"/>
      <c r="L2545" s="121"/>
      <c r="M2545" s="121"/>
      <c r="N2545" s="121"/>
      <c r="O2545" s="121"/>
      <c r="P2545" s="121"/>
      <c r="Q2545" s="770"/>
      <c r="R2545" s="768" t="s">
        <v>228</v>
      </c>
      <c r="S2545" s="768"/>
      <c r="T2545" s="768"/>
      <c r="U2545" s="735">
        <f>'Master sheet'!$C$10</f>
        <v>44697</v>
      </c>
      <c r="V2545" s="735"/>
      <c r="W2545" s="735"/>
      <c r="X2545" s="121"/>
      <c r="Y2545" s="121"/>
      <c r="Z2545" s="121"/>
      <c r="AA2545" s="76"/>
      <c r="AB2545" s="121"/>
      <c r="AC2545" s="121"/>
      <c r="AD2545" s="121"/>
      <c r="AE2545" s="121"/>
      <c r="AF2545" s="121"/>
    </row>
    <row r="2546" spans="1:32" ht="43.5" customHeight="1">
      <c r="A2546" s="166" t="str">
        <f>IF(N2529="","",A2545+1)</f>
        <v/>
      </c>
      <c r="B2546" s="755" t="str">
        <f>IF(AND(C2526=1),CONCATENATE("( ",UPPER('Master sheet'!$F$10)," )"),IF(AND(C2526=2),CONCATENATE("( ",UPPER('Master sheet'!$F$18)," )"),IF(AND(C2526=3),CONCATENATE("( ",UPPER('Master sheet'!$J$10)," )"),IF(AND(C2526=4),CONCATENATE("( ",UPPER('Master sheet'!$J$18)," )"),""))))</f>
        <v/>
      </c>
      <c r="C2546" s="755"/>
      <c r="D2546" s="755"/>
      <c r="E2546" s="755"/>
      <c r="F2546" s="756" t="str">
        <f>IF(AND(N2529=""),"",CONCATENATE("(",'Master sheet'!$C$14," )"))</f>
        <v/>
      </c>
      <c r="G2546" s="756"/>
      <c r="H2546" s="756"/>
      <c r="I2546" s="756"/>
      <c r="J2546" s="756"/>
      <c r="K2546" s="756" t="str">
        <f>IF(AND(N2529=""),"",CONCATENATE("(",'Master sheet'!$C$12," )"))</f>
        <v/>
      </c>
      <c r="L2546" s="756"/>
      <c r="M2546" s="756"/>
      <c r="N2546" s="756"/>
      <c r="O2546" s="756"/>
      <c r="P2546" s="756"/>
      <c r="Q2546" s="770"/>
      <c r="R2546" s="755" t="str">
        <f>IF(AND(S2526=1),CONCATENATE("( ",UPPER('Master sheet'!$F$10)," )"),IF(AND(S2526=2),CONCATENATE("( ",UPPER('Master sheet'!$F$18)," )"),IF(AND(S2526=3),CONCATENATE("( ",UPPER('Master sheet'!$J$10)," )"),IF(AND(S2526=4),CONCATENATE("( ",UPPER('Master sheet'!$J$18)," )"),""))))</f>
        <v/>
      </c>
      <c r="S2546" s="755"/>
      <c r="T2546" s="755"/>
      <c r="U2546" s="755"/>
      <c r="V2546" s="756" t="str">
        <f>IF(AND(AD2529=""),"",CONCATENATE("(",'Master sheet'!$C$14," )"))</f>
        <v/>
      </c>
      <c r="W2546" s="756"/>
      <c r="X2546" s="756"/>
      <c r="Y2546" s="756"/>
      <c r="Z2546" s="756"/>
      <c r="AA2546" s="756" t="str">
        <f>IF(AND(AD2529=""),"",CONCATENATE("(",'Master sheet'!$C$12," )"))</f>
        <v/>
      </c>
      <c r="AB2546" s="756"/>
      <c r="AC2546" s="756"/>
      <c r="AD2546" s="756"/>
      <c r="AE2546" s="756"/>
      <c r="AF2546" s="756"/>
    </row>
    <row r="2547" spans="1:32" ht="21.75" customHeight="1">
      <c r="A2547" s="166" t="str">
        <f>IF(N2529="","",A2546+1)</f>
        <v/>
      </c>
      <c r="B2547" s="757" t="s">
        <v>223</v>
      </c>
      <c r="C2547" s="757"/>
      <c r="D2547" s="757"/>
      <c r="E2547" s="757"/>
      <c r="F2547" s="758" t="s">
        <v>224</v>
      </c>
      <c r="G2547" s="758"/>
      <c r="H2547" s="758"/>
      <c r="I2547" s="758"/>
      <c r="J2547" s="758"/>
      <c r="K2547" s="757" t="s">
        <v>225</v>
      </c>
      <c r="L2547" s="757"/>
      <c r="M2547" s="757"/>
      <c r="N2547" s="757"/>
      <c r="O2547" s="757"/>
      <c r="P2547" s="757"/>
      <c r="Q2547" s="770"/>
      <c r="R2547" s="757" t="s">
        <v>223</v>
      </c>
      <c r="S2547" s="757"/>
      <c r="T2547" s="757"/>
      <c r="U2547" s="757"/>
      <c r="V2547" s="758" t="s">
        <v>224</v>
      </c>
      <c r="W2547" s="758"/>
      <c r="X2547" s="758"/>
      <c r="Y2547" s="758"/>
      <c r="Z2547" s="758"/>
      <c r="AA2547" s="757" t="s">
        <v>225</v>
      </c>
      <c r="AB2547" s="757"/>
      <c r="AC2547" s="757"/>
      <c r="AD2547" s="757"/>
      <c r="AE2547" s="757"/>
      <c r="AF2547" s="757"/>
    </row>
    <row r="2549" spans="1:32" ht="21.9" customHeight="1">
      <c r="A2549" s="165" t="str">
        <f>IF(N2555="","",1)</f>
        <v/>
      </c>
      <c r="B2549" s="759" t="s">
        <v>203</v>
      </c>
      <c r="C2549" s="759"/>
      <c r="D2549" s="759"/>
      <c r="E2549" s="759"/>
      <c r="F2549" s="759"/>
      <c r="G2549" s="759"/>
      <c r="H2549" s="759"/>
      <c r="I2549" s="759"/>
      <c r="J2549" s="759"/>
      <c r="K2549" s="759"/>
      <c r="L2549" s="759"/>
      <c r="M2549" s="759"/>
      <c r="N2549" s="759"/>
      <c r="O2549" s="759"/>
      <c r="P2549" s="759"/>
      <c r="Q2549" s="770" t="s">
        <v>249</v>
      </c>
      <c r="R2549" s="759" t="s">
        <v>203</v>
      </c>
      <c r="S2549" s="759"/>
      <c r="T2549" s="759"/>
      <c r="U2549" s="759"/>
      <c r="V2549" s="759"/>
      <c r="W2549" s="759"/>
      <c r="X2549" s="759"/>
      <c r="Y2549" s="759"/>
      <c r="Z2549" s="759"/>
      <c r="AA2549" s="759"/>
      <c r="AB2549" s="759"/>
      <c r="AC2549" s="759"/>
      <c r="AD2549" s="759"/>
      <c r="AE2549" s="759"/>
      <c r="AF2549" s="759"/>
    </row>
    <row r="2550" spans="1:32" ht="21.9" customHeight="1">
      <c r="A2550" s="166" t="str">
        <f>IF(N2555="","",A2549+1)</f>
        <v/>
      </c>
      <c r="B2550" s="771" t="s">
        <v>204</v>
      </c>
      <c r="C2550" s="771"/>
      <c r="D2550" s="771"/>
      <c r="E2550" s="771"/>
      <c r="F2550" s="771"/>
      <c r="G2550" s="771"/>
      <c r="H2550" s="771"/>
      <c r="I2550" s="771"/>
      <c r="J2550" s="771"/>
      <c r="K2550" s="771"/>
      <c r="L2550" s="771"/>
      <c r="M2550" s="771"/>
      <c r="N2550" s="771"/>
      <c r="O2550" s="771"/>
      <c r="P2550" s="771"/>
      <c r="Q2550" s="770"/>
      <c r="R2550" s="771" t="s">
        <v>204</v>
      </c>
      <c r="S2550" s="771"/>
      <c r="T2550" s="771"/>
      <c r="U2550" s="771"/>
      <c r="V2550" s="771"/>
      <c r="W2550" s="771"/>
      <c r="X2550" s="771"/>
      <c r="Y2550" s="771"/>
      <c r="Z2550" s="771"/>
      <c r="AA2550" s="771"/>
      <c r="AB2550" s="771"/>
      <c r="AC2550" s="771"/>
      <c r="AD2550" s="771"/>
      <c r="AE2550" s="771"/>
      <c r="AF2550" s="771"/>
    </row>
    <row r="2551" spans="1:32" ht="21.9" customHeight="1">
      <c r="A2551" s="166" t="str">
        <f>IF(N2555="","",A2550+1)</f>
        <v/>
      </c>
      <c r="B2551" s="772" t="s">
        <v>168</v>
      </c>
      <c r="C2551" s="772"/>
      <c r="D2551" s="772"/>
      <c r="E2551" s="773" t="str">
        <f>IF(AND(N2555=""),"",'Result Sheet'!$F$2)</f>
        <v/>
      </c>
      <c r="F2551" s="773"/>
      <c r="G2551" s="773"/>
      <c r="H2551" s="773"/>
      <c r="I2551" s="773"/>
      <c r="J2551" s="773"/>
      <c r="K2551" s="773"/>
      <c r="L2551" s="773"/>
      <c r="M2551" s="773"/>
      <c r="N2551" s="773"/>
      <c r="O2551" s="773"/>
      <c r="P2551" s="773"/>
      <c r="Q2551" s="770"/>
      <c r="R2551" s="772" t="s">
        <v>168</v>
      </c>
      <c r="S2551" s="772"/>
      <c r="T2551" s="772"/>
      <c r="U2551" s="773" t="str">
        <f>IF(AND(AD2555=""),"",'Result Sheet'!$F$2)</f>
        <v/>
      </c>
      <c r="V2551" s="773"/>
      <c r="W2551" s="773"/>
      <c r="X2551" s="773"/>
      <c r="Y2551" s="773"/>
      <c r="Z2551" s="773"/>
      <c r="AA2551" s="773"/>
      <c r="AB2551" s="773"/>
      <c r="AC2551" s="773"/>
      <c r="AD2551" s="773"/>
      <c r="AE2551" s="773"/>
      <c r="AF2551" s="773"/>
    </row>
    <row r="2552" spans="1:32" ht="21.9" customHeight="1">
      <c r="A2552" s="166" t="str">
        <f>IF(N2555="","",A2551+1)</f>
        <v/>
      </c>
      <c r="B2552" s="164" t="s">
        <v>169</v>
      </c>
      <c r="C2552" s="748" t="str">
        <f>IFERROR(VLOOKUP(N2555,Marks,2,0),"")</f>
        <v/>
      </c>
      <c r="D2552" s="748"/>
      <c r="E2552" s="766" t="s">
        <v>212</v>
      </c>
      <c r="F2552" s="766"/>
      <c r="G2552" s="766"/>
      <c r="H2552" s="748" t="str">
        <f>IFERROR(VLOOKUP(N2555,Marks,3,0),"")</f>
        <v/>
      </c>
      <c r="I2552" s="748"/>
      <c r="J2552" s="749" t="s">
        <v>205</v>
      </c>
      <c r="K2552" s="749"/>
      <c r="L2552" s="749"/>
      <c r="M2552" s="749"/>
      <c r="N2552" s="750" t="str">
        <f>IF(AND(N2555=""),"",'Marks Entry 1st'!$I$2)</f>
        <v/>
      </c>
      <c r="O2552" s="750"/>
      <c r="P2552" s="750"/>
      <c r="Q2552" s="770"/>
      <c r="R2552" s="164" t="s">
        <v>169</v>
      </c>
      <c r="S2552" s="748" t="str">
        <f>IFERROR(VLOOKUP(AD2555,Marks,2,0),"")</f>
        <v/>
      </c>
      <c r="T2552" s="748"/>
      <c r="U2552" s="766" t="s">
        <v>212</v>
      </c>
      <c r="V2552" s="766"/>
      <c r="W2552" s="766"/>
      <c r="X2552" s="748" t="str">
        <f>IFERROR(VLOOKUP(AD2555,Marks,3,0),"")</f>
        <v/>
      </c>
      <c r="Y2552" s="748"/>
      <c r="Z2552" s="749" t="s">
        <v>205</v>
      </c>
      <c r="AA2552" s="749"/>
      <c r="AB2552" s="749"/>
      <c r="AC2552" s="749"/>
      <c r="AD2552" s="750" t="str">
        <f>IF(AND(AD2555=""),"",'Marks Entry 1st'!$I$2)</f>
        <v/>
      </c>
      <c r="AE2552" s="750"/>
      <c r="AF2552" s="750"/>
    </row>
    <row r="2553" spans="1:32" ht="21.9" customHeight="1">
      <c r="A2553" s="166" t="str">
        <f>IF(N2555="","",A2552+1)</f>
        <v/>
      </c>
      <c r="B2553" s="751" t="s">
        <v>206</v>
      </c>
      <c r="C2553" s="751"/>
      <c r="D2553" s="751"/>
      <c r="E2553" s="752" t="str">
        <f>IFERROR(VLOOKUP(N2555,Marks,6,0),"")</f>
        <v/>
      </c>
      <c r="F2553" s="752"/>
      <c r="G2553" s="752"/>
      <c r="H2553" s="752"/>
      <c r="I2553" s="752"/>
      <c r="J2553" s="753" t="s">
        <v>209</v>
      </c>
      <c r="K2553" s="753"/>
      <c r="L2553" s="753"/>
      <c r="M2553" s="753"/>
      <c r="N2553" s="754" t="str">
        <f>IFERROR(VLOOKUP(N2555,Marks,5,0),"")</f>
        <v/>
      </c>
      <c r="O2553" s="754"/>
      <c r="P2553" s="754"/>
      <c r="Q2553" s="770"/>
      <c r="R2553" s="751" t="s">
        <v>206</v>
      </c>
      <c r="S2553" s="751"/>
      <c r="T2553" s="751"/>
      <c r="U2553" s="752" t="str">
        <f>IFERROR(VLOOKUP(AD2555,Marks,6,0),"")</f>
        <v/>
      </c>
      <c r="V2553" s="752"/>
      <c r="W2553" s="752"/>
      <c r="X2553" s="752"/>
      <c r="Y2553" s="752"/>
      <c r="Z2553" s="753" t="s">
        <v>209</v>
      </c>
      <c r="AA2553" s="753"/>
      <c r="AB2553" s="753"/>
      <c r="AC2553" s="753"/>
      <c r="AD2553" s="754" t="str">
        <f>IFERROR(VLOOKUP(AD2555,Marks,5,0),"")</f>
        <v/>
      </c>
      <c r="AE2553" s="754"/>
      <c r="AF2553" s="754"/>
    </row>
    <row r="2554" spans="1:32" ht="21.9" customHeight="1">
      <c r="A2554" s="166" t="str">
        <f>IF(N2555="","",A2553+1)</f>
        <v/>
      </c>
      <c r="B2554" s="751" t="s">
        <v>207</v>
      </c>
      <c r="C2554" s="751"/>
      <c r="D2554" s="751"/>
      <c r="E2554" s="752" t="str">
        <f>IFERROR(VLOOKUP(N2555,Marks,7,0),"")</f>
        <v/>
      </c>
      <c r="F2554" s="752"/>
      <c r="G2554" s="752"/>
      <c r="H2554" s="752"/>
      <c r="I2554" s="752"/>
      <c r="J2554" s="753" t="s">
        <v>210</v>
      </c>
      <c r="K2554" s="753"/>
      <c r="L2554" s="753"/>
      <c r="M2554" s="753"/>
      <c r="N2554" s="767" t="str">
        <f>IFERROR(VLOOKUP(N2555,Marks,4,0),"")</f>
        <v/>
      </c>
      <c r="O2554" s="767"/>
      <c r="P2554" s="767"/>
      <c r="Q2554" s="770"/>
      <c r="R2554" s="751" t="s">
        <v>207</v>
      </c>
      <c r="S2554" s="751"/>
      <c r="T2554" s="751"/>
      <c r="U2554" s="752" t="str">
        <f>IFERROR(VLOOKUP(AD2555,Marks,7,0),"")</f>
        <v/>
      </c>
      <c r="V2554" s="752"/>
      <c r="W2554" s="752"/>
      <c r="X2554" s="752"/>
      <c r="Y2554" s="752"/>
      <c r="Z2554" s="753" t="s">
        <v>210</v>
      </c>
      <c r="AA2554" s="753"/>
      <c r="AB2554" s="753"/>
      <c r="AC2554" s="753"/>
      <c r="AD2554" s="767" t="str">
        <f>IFERROR(VLOOKUP(AD2555,Marks,4,0),"")</f>
        <v/>
      </c>
      <c r="AE2554" s="767"/>
      <c r="AF2554" s="767"/>
    </row>
    <row r="2555" spans="1:32" ht="21.9" customHeight="1">
      <c r="A2555" s="166" t="str">
        <f>IF(N2555="","",A2554+1)</f>
        <v/>
      </c>
      <c r="B2555" s="751" t="s">
        <v>208</v>
      </c>
      <c r="C2555" s="751"/>
      <c r="D2555" s="751"/>
      <c r="E2555" s="752" t="str">
        <f>IFERROR(VLOOKUP(N2555,Marks,8,0),"")</f>
        <v/>
      </c>
      <c r="F2555" s="752"/>
      <c r="G2555" s="752"/>
      <c r="H2555" s="752"/>
      <c r="I2555" s="752"/>
      <c r="J2555" s="753" t="s">
        <v>211</v>
      </c>
      <c r="K2555" s="753"/>
      <c r="L2555" s="753"/>
      <c r="M2555" s="753"/>
      <c r="N2555" s="760" t="str">
        <f>IF(AD2529="","",IF(AND(AD2529+1&gt;$AN$6),"",AD2529+1))</f>
        <v/>
      </c>
      <c r="O2555" s="760"/>
      <c r="P2555" s="760"/>
      <c r="Q2555" s="770"/>
      <c r="R2555" s="751" t="s">
        <v>208</v>
      </c>
      <c r="S2555" s="751"/>
      <c r="T2555" s="751"/>
      <c r="U2555" s="752" t="str">
        <f>IFERROR(VLOOKUP(AD2555,Marks,8,0),"")</f>
        <v/>
      </c>
      <c r="V2555" s="752"/>
      <c r="W2555" s="752"/>
      <c r="X2555" s="752"/>
      <c r="Y2555" s="752"/>
      <c r="Z2555" s="753" t="s">
        <v>211</v>
      </c>
      <c r="AA2555" s="753"/>
      <c r="AB2555" s="753"/>
      <c r="AC2555" s="753"/>
      <c r="AD2555" s="761" t="str">
        <f>IF(N2555="","",IF(AND(N2555+1&gt;$AN$6),"",N2555+1))</f>
        <v/>
      </c>
      <c r="AE2555" s="761"/>
      <c r="AF2555" s="761"/>
    </row>
    <row r="2556" spans="1:32" ht="9" customHeight="1">
      <c r="A2556" s="166" t="str">
        <f>IF(N2555="","",A2555+1)</f>
        <v/>
      </c>
      <c r="B2556" s="123"/>
      <c r="C2556" s="123"/>
      <c r="D2556" s="123"/>
      <c r="E2556" s="124"/>
      <c r="F2556" s="124"/>
      <c r="G2556" s="124"/>
      <c r="H2556" s="123"/>
      <c r="I2556" s="123"/>
      <c r="J2556" s="125"/>
      <c r="K2556" s="125"/>
      <c r="L2556" s="125"/>
      <c r="M2556" s="76"/>
      <c r="N2556" s="76"/>
      <c r="O2556" s="76"/>
      <c r="P2556" s="76"/>
      <c r="Q2556" s="770"/>
      <c r="R2556" s="123"/>
      <c r="S2556" s="123"/>
      <c r="T2556" s="123"/>
      <c r="U2556" s="124"/>
      <c r="V2556" s="124"/>
      <c r="W2556" s="124"/>
      <c r="X2556" s="123"/>
      <c r="Y2556" s="123"/>
      <c r="Z2556" s="125"/>
      <c r="AA2556" s="125"/>
      <c r="AB2556" s="125"/>
      <c r="AC2556" s="76"/>
      <c r="AD2556" s="76"/>
      <c r="AE2556" s="76"/>
      <c r="AF2556" s="76"/>
    </row>
    <row r="2557" spans="1:32" ht="21" customHeight="1">
      <c r="A2557" s="166" t="str">
        <f>IF(N2555="","",A2556+1)</f>
        <v/>
      </c>
      <c r="B2557" s="762" t="s">
        <v>213</v>
      </c>
      <c r="C2557" s="610" t="s">
        <v>214</v>
      </c>
      <c r="D2557" s="610"/>
      <c r="E2557" s="610"/>
      <c r="F2557" s="763" t="s">
        <v>13</v>
      </c>
      <c r="G2557" s="764"/>
      <c r="H2557" s="764"/>
      <c r="I2557" s="765"/>
      <c r="J2557" s="613" t="s">
        <v>184</v>
      </c>
      <c r="K2557" s="614" t="s">
        <v>167</v>
      </c>
      <c r="L2557" s="615"/>
      <c r="M2557" s="615"/>
      <c r="N2557" s="616"/>
      <c r="O2557" s="580" t="s">
        <v>185</v>
      </c>
      <c r="P2557" s="581" t="s">
        <v>186</v>
      </c>
      <c r="Q2557" s="770"/>
      <c r="R2557" s="762" t="s">
        <v>213</v>
      </c>
      <c r="S2557" s="610" t="s">
        <v>214</v>
      </c>
      <c r="T2557" s="610"/>
      <c r="U2557" s="610"/>
      <c r="V2557" s="763" t="s">
        <v>13</v>
      </c>
      <c r="W2557" s="764"/>
      <c r="X2557" s="764"/>
      <c r="Y2557" s="765"/>
      <c r="Z2557" s="613" t="s">
        <v>184</v>
      </c>
      <c r="AA2557" s="614" t="s">
        <v>167</v>
      </c>
      <c r="AB2557" s="615"/>
      <c r="AC2557" s="615"/>
      <c r="AD2557" s="616"/>
      <c r="AE2557" s="580" t="s">
        <v>185</v>
      </c>
      <c r="AF2557" s="581" t="s">
        <v>186</v>
      </c>
    </row>
    <row r="2558" spans="1:32" ht="90.75" customHeight="1">
      <c r="A2558" s="166" t="str">
        <f>IF(N2555="","",A2557+1)</f>
        <v/>
      </c>
      <c r="B2558" s="762"/>
      <c r="C2558" s="171" t="s">
        <v>11</v>
      </c>
      <c r="D2558" s="171" t="s">
        <v>180</v>
      </c>
      <c r="E2558" s="171" t="s">
        <v>108</v>
      </c>
      <c r="F2558" s="171" t="s">
        <v>182</v>
      </c>
      <c r="G2558" s="171" t="s">
        <v>183</v>
      </c>
      <c r="H2558" s="305" t="s">
        <v>10</v>
      </c>
      <c r="I2558" s="171" t="s">
        <v>108</v>
      </c>
      <c r="J2558" s="613"/>
      <c r="K2558" s="172" t="s">
        <v>182</v>
      </c>
      <c r="L2558" s="172" t="s">
        <v>183</v>
      </c>
      <c r="M2558" s="173" t="s">
        <v>10</v>
      </c>
      <c r="N2558" s="171" t="s">
        <v>108</v>
      </c>
      <c r="O2558" s="580"/>
      <c r="P2558" s="736"/>
      <c r="Q2558" s="770"/>
      <c r="R2558" s="762"/>
      <c r="S2558" s="171" t="s">
        <v>11</v>
      </c>
      <c r="T2558" s="171" t="s">
        <v>180</v>
      </c>
      <c r="U2558" s="171" t="s">
        <v>108</v>
      </c>
      <c r="V2558" s="171" t="s">
        <v>182</v>
      </c>
      <c r="W2558" s="171" t="s">
        <v>183</v>
      </c>
      <c r="X2558" s="305" t="s">
        <v>10</v>
      </c>
      <c r="Y2558" s="171" t="s">
        <v>108</v>
      </c>
      <c r="Z2558" s="613"/>
      <c r="AA2558" s="172" t="s">
        <v>182</v>
      </c>
      <c r="AB2558" s="172" t="s">
        <v>183</v>
      </c>
      <c r="AC2558" s="173" t="s">
        <v>10</v>
      </c>
      <c r="AD2558" s="171" t="s">
        <v>108</v>
      </c>
      <c r="AE2558" s="580"/>
      <c r="AF2558" s="736">
        <v>0</v>
      </c>
    </row>
    <row r="2559" spans="1:32" ht="18.75" customHeight="1">
      <c r="A2559" s="166" t="str">
        <f>IF(N2555="","",A2558+1)</f>
        <v/>
      </c>
      <c r="B2559" s="762"/>
      <c r="C2559" s="390">
        <v>20</v>
      </c>
      <c r="D2559" s="390">
        <v>20</v>
      </c>
      <c r="E2559" s="116">
        <v>40</v>
      </c>
      <c r="F2559" s="390">
        <v>30</v>
      </c>
      <c r="G2559" s="390">
        <v>18</v>
      </c>
      <c r="H2559" s="390">
        <v>12</v>
      </c>
      <c r="I2559" s="116">
        <v>60</v>
      </c>
      <c r="J2559" s="118">
        <v>100</v>
      </c>
      <c r="K2559" s="390">
        <v>50</v>
      </c>
      <c r="L2559" s="390">
        <v>30</v>
      </c>
      <c r="M2559" s="390">
        <v>20</v>
      </c>
      <c r="N2559" s="116">
        <v>100</v>
      </c>
      <c r="O2559" s="118">
        <v>200</v>
      </c>
      <c r="P2559" s="775" t="str">
        <f>IF(AND(N2555="",C2552="",E2553="",N2553=""),"",IF(OR(C2552=1,C2552=2),600,800))</f>
        <v/>
      </c>
      <c r="Q2559" s="770"/>
      <c r="R2559" s="762"/>
      <c r="S2559" s="390">
        <v>20</v>
      </c>
      <c r="T2559" s="390">
        <v>20</v>
      </c>
      <c r="U2559" s="116">
        <v>40</v>
      </c>
      <c r="V2559" s="390">
        <v>30</v>
      </c>
      <c r="W2559" s="390">
        <v>18</v>
      </c>
      <c r="X2559" s="390">
        <v>12</v>
      </c>
      <c r="Y2559" s="116">
        <v>60</v>
      </c>
      <c r="Z2559" s="118">
        <v>100</v>
      </c>
      <c r="AA2559" s="390">
        <v>50</v>
      </c>
      <c r="AB2559" s="390">
        <v>30</v>
      </c>
      <c r="AC2559" s="390">
        <v>20</v>
      </c>
      <c r="AD2559" s="116">
        <v>100</v>
      </c>
      <c r="AE2559" s="118">
        <v>200</v>
      </c>
      <c r="AF2559" s="775" t="str">
        <f>IF(AND(AD2555="",S2552="",U2553="",AD2553=""),"",IF(OR(S2552=1,S2552=2),600,800))</f>
        <v/>
      </c>
    </row>
    <row r="2560" spans="1:32" ht="21" customHeight="1">
      <c r="A2560" s="166" t="str">
        <f>IF(N2555="","",A2559+1)</f>
        <v/>
      </c>
      <c r="B2560" s="122" t="str">
        <f>'Result Sheet'!$L$4</f>
        <v xml:space="preserve">हिन्दी </v>
      </c>
      <c r="C2560" s="391" t="str">
        <f>IFERROR(VLOOKUP(N2555,Marks,11,0),"")</f>
        <v/>
      </c>
      <c r="D2560" s="391" t="str">
        <f>IFERROR(VLOOKUP(N2555,Marks,12,0),"")</f>
        <v/>
      </c>
      <c r="E2560" s="117" t="str">
        <f>IFERROR(VLOOKUP(N2555,Marks,13,0),"")</f>
        <v/>
      </c>
      <c r="F2560" s="391" t="str">
        <f>IFERROR(VLOOKUP(N2555,Marks,14,0),"")</f>
        <v/>
      </c>
      <c r="G2560" s="391" t="str">
        <f>IFERROR(VLOOKUP(N2555,Marks,15,0),"")</f>
        <v/>
      </c>
      <c r="H2560" s="391" t="str">
        <f>IFERROR(VLOOKUP(N2555,Marks,16,0),"")</f>
        <v/>
      </c>
      <c r="I2560" s="117" t="str">
        <f>IFERROR(VLOOKUP(N2555,Marks,17,0),"")</f>
        <v/>
      </c>
      <c r="J2560" s="119">
        <f>IFERROR(VLOOKUP(N2555,Marks,18,0),"")</f>
        <v>0</v>
      </c>
      <c r="K2560" s="391" t="str">
        <f>IFERROR(VLOOKUP(N2555,Marks,19,0),"")</f>
        <v/>
      </c>
      <c r="L2560" s="391" t="str">
        <f>IFERROR(VLOOKUP(N2555,Marks,20,0),"")</f>
        <v/>
      </c>
      <c r="M2560" s="391" t="str">
        <f>IFERROR(VLOOKUP(N2555,Marks,21,0),"")</f>
        <v/>
      </c>
      <c r="N2560" s="117" t="str">
        <f>IFERROR(VLOOKUP(N2555,Marks,22,0),"")</f>
        <v/>
      </c>
      <c r="O2560" s="119" t="str">
        <f>IFERROR(VLOOKUP(N2555,Marks,23,0),"")</f>
        <v/>
      </c>
      <c r="P2560" s="323" t="str">
        <f>IFERROR(VLOOKUP(N2555,Marks,29,0),"")</f>
        <v/>
      </c>
      <c r="Q2560" s="770"/>
      <c r="R2560" s="122" t="str">
        <f>'Result Sheet'!$L$4</f>
        <v xml:space="preserve">हिन्दी </v>
      </c>
      <c r="S2560" s="391" t="str">
        <f>IFERROR(VLOOKUP(AD2555,Marks,11,0),"")</f>
        <v/>
      </c>
      <c r="T2560" s="391" t="str">
        <f>IFERROR(VLOOKUP(AD2555,Marks,12,0),"")</f>
        <v/>
      </c>
      <c r="U2560" s="117" t="str">
        <f>IFERROR(VLOOKUP(AD2555,Marks,13,0),"")</f>
        <v/>
      </c>
      <c r="V2560" s="391" t="str">
        <f>IFERROR(VLOOKUP(AD2555,Marks,14,0),"")</f>
        <v/>
      </c>
      <c r="W2560" s="391" t="str">
        <f>IFERROR(VLOOKUP(AD2555,Marks,15,0),"")</f>
        <v/>
      </c>
      <c r="X2560" s="391" t="str">
        <f>IFERROR(VLOOKUP(AD2555,Marks,16,0),"")</f>
        <v/>
      </c>
      <c r="Y2560" s="117" t="str">
        <f>IFERROR(VLOOKUP(AD2555,Marks,17,0),"")</f>
        <v/>
      </c>
      <c r="Z2560" s="119">
        <f>IFERROR(VLOOKUP(AD2555,Marks,18,0),"")</f>
        <v>0</v>
      </c>
      <c r="AA2560" s="391" t="str">
        <f>IFERROR(VLOOKUP(AD2555,Marks,19,0),"")</f>
        <v/>
      </c>
      <c r="AB2560" s="391" t="str">
        <f>IFERROR(VLOOKUP(AD2555,Marks,20,0),"")</f>
        <v/>
      </c>
      <c r="AC2560" s="391" t="str">
        <f>IFERROR(VLOOKUP(AD2555,Marks,21,0),"")</f>
        <v/>
      </c>
      <c r="AD2560" s="117" t="str">
        <f>IFERROR(VLOOKUP(AD2555,Marks,22,0),"")</f>
        <v/>
      </c>
      <c r="AE2560" s="119" t="str">
        <f>IFERROR(VLOOKUP(AD2555,Marks,23,0),"")</f>
        <v/>
      </c>
      <c r="AF2560" s="323" t="str">
        <f>IFERROR(VLOOKUP(AD2555,Marks,29,0),"")</f>
        <v/>
      </c>
    </row>
    <row r="2561" spans="1:32" ht="21" customHeight="1">
      <c r="A2561" s="166" t="str">
        <f>IF(N2555="","",A2560+1)</f>
        <v/>
      </c>
      <c r="B2561" s="122" t="str">
        <f>'Result Sheet'!$AE$4</f>
        <v xml:space="preserve">अंग्रेजी </v>
      </c>
      <c r="C2561" s="391" t="str">
        <f>IFERROR(VLOOKUP(N2555,Marks,30,0),"")</f>
        <v/>
      </c>
      <c r="D2561" s="391" t="str">
        <f>IFERROR(VLOOKUP(N2555,Marks,31,0),"")</f>
        <v/>
      </c>
      <c r="E2561" s="117" t="str">
        <f>IFERROR(VLOOKUP(N2555,Marks,32,0),"")</f>
        <v/>
      </c>
      <c r="F2561" s="391" t="str">
        <f>IFERROR(VLOOKUP(N2555,Marks,33,0),"")</f>
        <v/>
      </c>
      <c r="G2561" s="391" t="str">
        <f>IFERROR(VLOOKUP(N2555,Marks,34,0),"")</f>
        <v/>
      </c>
      <c r="H2561" s="391" t="str">
        <f>IFERROR(VLOOKUP(N2555,Marks,35,0),"")</f>
        <v/>
      </c>
      <c r="I2561" s="117" t="str">
        <f>IFERROR(VLOOKUP(N2555,Marks,36,0),"")</f>
        <v/>
      </c>
      <c r="J2561" s="119">
        <f>IFERROR(VLOOKUP(N2555,Marks,37,0),"")</f>
        <v>0</v>
      </c>
      <c r="K2561" s="391" t="str">
        <f>IFERROR(VLOOKUP(N2555,Marks,38,0),"")</f>
        <v/>
      </c>
      <c r="L2561" s="391" t="str">
        <f>IFERROR(VLOOKUP(N2555,Marks,39,0),"")</f>
        <v/>
      </c>
      <c r="M2561" s="391" t="str">
        <f>IFERROR(VLOOKUP(N2555,Marks,40,0),"")</f>
        <v/>
      </c>
      <c r="N2561" s="117" t="str">
        <f>IFERROR(VLOOKUP(N2555,Marks,41,0),"")</f>
        <v/>
      </c>
      <c r="O2561" s="119" t="str">
        <f>IFERROR(VLOOKUP(N2555,Marks,42,0),"")</f>
        <v/>
      </c>
      <c r="P2561" s="323" t="str">
        <f>IFERROR(VLOOKUP(N2555,Marks,48,0),"")</f>
        <v/>
      </c>
      <c r="Q2561" s="770"/>
      <c r="R2561" s="122" t="str">
        <f>'Result Sheet'!$AE$4</f>
        <v xml:space="preserve">अंग्रेजी </v>
      </c>
      <c r="S2561" s="391" t="str">
        <f>IFERROR(VLOOKUP(AD2555,Marks,30,0),"")</f>
        <v/>
      </c>
      <c r="T2561" s="391" t="str">
        <f>IFERROR(VLOOKUP(AD2555,Marks,31,0),"")</f>
        <v/>
      </c>
      <c r="U2561" s="117" t="str">
        <f>IFERROR(VLOOKUP(AD2555,Marks,32,0),"")</f>
        <v/>
      </c>
      <c r="V2561" s="391" t="str">
        <f>IFERROR(VLOOKUP(AD2555,Marks,33,0),"")</f>
        <v/>
      </c>
      <c r="W2561" s="391" t="str">
        <f>IFERROR(VLOOKUP(AD2555,Marks,34,0),"")</f>
        <v/>
      </c>
      <c r="X2561" s="391" t="str">
        <f>IFERROR(VLOOKUP(AD2555,Marks,35,0),"")</f>
        <v/>
      </c>
      <c r="Y2561" s="117" t="str">
        <f>IFERROR(VLOOKUP(AD2555,Marks,36,0),"")</f>
        <v/>
      </c>
      <c r="Z2561" s="119">
        <f>IFERROR(VLOOKUP(AD2555,Marks,37,0),"")</f>
        <v>0</v>
      </c>
      <c r="AA2561" s="391" t="str">
        <f>IFERROR(VLOOKUP(AD2555,Marks,38,0),"")</f>
        <v/>
      </c>
      <c r="AB2561" s="391" t="str">
        <f>IFERROR(VLOOKUP(AD2555,Marks,39,0),"")</f>
        <v/>
      </c>
      <c r="AC2561" s="391" t="str">
        <f>IFERROR(VLOOKUP(AD2555,Marks,40,0),"")</f>
        <v/>
      </c>
      <c r="AD2561" s="117" t="str">
        <f>IFERROR(VLOOKUP(AD2555,Marks,41,0),"")</f>
        <v/>
      </c>
      <c r="AE2561" s="119" t="str">
        <f>IFERROR(VLOOKUP(AD2555,Marks,42,0),"")</f>
        <v/>
      </c>
      <c r="AF2561" s="323" t="str">
        <f>IFERROR(VLOOKUP(AD2555,Marks,48,0),"")</f>
        <v/>
      </c>
    </row>
    <row r="2562" spans="1:32" ht="21" customHeight="1">
      <c r="A2562" s="166" t="str">
        <f>IF(N2555="","",A2561+1)</f>
        <v/>
      </c>
      <c r="B2562" s="122" t="str">
        <f>'Result Sheet'!$AX$4</f>
        <v xml:space="preserve">गणित </v>
      </c>
      <c r="C2562" s="391" t="str">
        <f>IFERROR(VLOOKUP(N2555,Marks,49,0),"")</f>
        <v/>
      </c>
      <c r="D2562" s="391" t="str">
        <f>IFERROR(VLOOKUP(N2555,Marks,50,0),"")</f>
        <v/>
      </c>
      <c r="E2562" s="117" t="str">
        <f>IFERROR(VLOOKUP(N2555,Marks,51,0),"")</f>
        <v/>
      </c>
      <c r="F2562" s="391" t="str">
        <f>IFERROR(VLOOKUP(N2555,Marks,52,0),"")</f>
        <v/>
      </c>
      <c r="G2562" s="391" t="str">
        <f>IFERROR(VLOOKUP(N2555,Marks,53,0),"")</f>
        <v/>
      </c>
      <c r="H2562" s="391" t="str">
        <f>IFERROR(VLOOKUP(N2555,Marks,54,0),"")</f>
        <v/>
      </c>
      <c r="I2562" s="117" t="str">
        <f>IFERROR(VLOOKUP(N2555,Marks,55,0),"")</f>
        <v/>
      </c>
      <c r="J2562" s="119">
        <f>IFERROR(VLOOKUP(N2555,Marks,56,0),"")</f>
        <v>0</v>
      </c>
      <c r="K2562" s="391" t="str">
        <f>IFERROR(VLOOKUP(N2555,Marks,57,0),"")</f>
        <v/>
      </c>
      <c r="L2562" s="391" t="str">
        <f>IFERROR(VLOOKUP(N2555,Marks,58,0),"")</f>
        <v/>
      </c>
      <c r="M2562" s="391" t="str">
        <f>IFERROR(VLOOKUP(N2555,Marks,59,0),"")</f>
        <v/>
      </c>
      <c r="N2562" s="117" t="str">
        <f>IFERROR(VLOOKUP(N2555,Marks,60,0),"")</f>
        <v/>
      </c>
      <c r="O2562" s="119" t="str">
        <f>IFERROR(VLOOKUP(N2555,Marks,61,0),"")</f>
        <v/>
      </c>
      <c r="P2562" s="323" t="str">
        <f>IFERROR(VLOOKUP(N2555,Marks,67,0),"")</f>
        <v/>
      </c>
      <c r="Q2562" s="770"/>
      <c r="R2562" s="122" t="str">
        <f>'Result Sheet'!$AX$4</f>
        <v xml:space="preserve">गणित </v>
      </c>
      <c r="S2562" s="391" t="str">
        <f>IFERROR(VLOOKUP(AD2555,Marks,49,0),"")</f>
        <v/>
      </c>
      <c r="T2562" s="391" t="str">
        <f>IFERROR(VLOOKUP(AD2555,Marks,50,0),"")</f>
        <v/>
      </c>
      <c r="U2562" s="117" t="str">
        <f>IFERROR(VLOOKUP(AD2555,Marks,51,0),"")</f>
        <v/>
      </c>
      <c r="V2562" s="391" t="str">
        <f>IFERROR(VLOOKUP(AD2555,Marks,52,0),"")</f>
        <v/>
      </c>
      <c r="W2562" s="391" t="str">
        <f>IFERROR(VLOOKUP(AD2555,Marks,53,0),"")</f>
        <v/>
      </c>
      <c r="X2562" s="391" t="str">
        <f>IFERROR(VLOOKUP(AD2555,Marks,54,0),"")</f>
        <v/>
      </c>
      <c r="Y2562" s="117" t="str">
        <f>IFERROR(VLOOKUP(AD2555,Marks,55,0),"")</f>
        <v/>
      </c>
      <c r="Z2562" s="119">
        <f>IFERROR(VLOOKUP(AD2555,Marks,56,0),"")</f>
        <v>0</v>
      </c>
      <c r="AA2562" s="391" t="str">
        <f>IFERROR(VLOOKUP(AD2555,Marks,57,0),"")</f>
        <v/>
      </c>
      <c r="AB2562" s="391" t="str">
        <f>IFERROR(VLOOKUP(AD2555,Marks,58,0),"")</f>
        <v/>
      </c>
      <c r="AC2562" s="391" t="str">
        <f>IFERROR(VLOOKUP(AD2555,Marks,59,0),"")</f>
        <v/>
      </c>
      <c r="AD2562" s="117" t="str">
        <f>IFERROR(VLOOKUP(AD2555,Marks,60,0),"")</f>
        <v/>
      </c>
      <c r="AE2562" s="119" t="str">
        <f>IFERROR(VLOOKUP(AD2555,Marks,61,0),"")</f>
        <v/>
      </c>
      <c r="AF2562" s="323" t="str">
        <f>IFERROR(VLOOKUP(AD2555,Marks,67,0),"")</f>
        <v/>
      </c>
    </row>
    <row r="2563" spans="1:32" ht="21" customHeight="1">
      <c r="A2563" s="166" t="str">
        <f>IF(N2555="","",A2562+1)</f>
        <v/>
      </c>
      <c r="B2563" s="122" t="str">
        <f>'Result Sheet'!$BQ$4</f>
        <v xml:space="preserve">पर्यावरण अध्ययन </v>
      </c>
      <c r="C2563" s="391" t="str">
        <f>IFERROR(VLOOKUP(N2555,Marks,68,0),"")</f>
        <v/>
      </c>
      <c r="D2563" s="391" t="str">
        <f>IFERROR(VLOOKUP(N2555,Marks,69,0),"")</f>
        <v/>
      </c>
      <c r="E2563" s="117" t="str">
        <f>IFERROR(VLOOKUP(N2555,Marks,70,0),"")</f>
        <v/>
      </c>
      <c r="F2563" s="391" t="str">
        <f>IFERROR(VLOOKUP(N2555,Marks,71,0),"")</f>
        <v/>
      </c>
      <c r="G2563" s="391" t="str">
        <f>IFERROR(VLOOKUP(N2555,Marks,72,0),"")</f>
        <v/>
      </c>
      <c r="H2563" s="391" t="str">
        <f>IFERROR(VLOOKUP(N2555,Marks,73,0),"")</f>
        <v/>
      </c>
      <c r="I2563" s="117" t="str">
        <f>IFERROR(VLOOKUP(N2555,Marks,74,0),"")</f>
        <v/>
      </c>
      <c r="J2563" s="119">
        <f>IFERROR(VLOOKUP(N2555,Marks,75,0),"")</f>
        <v>0</v>
      </c>
      <c r="K2563" s="391" t="str">
        <f>IFERROR(VLOOKUP(N2555,Marks,76,0),"")</f>
        <v/>
      </c>
      <c r="L2563" s="391" t="str">
        <f>IFERROR(VLOOKUP(N2555,Marks,77,0),"")</f>
        <v/>
      </c>
      <c r="M2563" s="391" t="str">
        <f>IFERROR(VLOOKUP(N2555,Marks,78,0),"")</f>
        <v/>
      </c>
      <c r="N2563" s="117" t="str">
        <f>IFERROR(VLOOKUP(N2555,Marks,79,0),"")</f>
        <v/>
      </c>
      <c r="O2563" s="119" t="str">
        <f>IFERROR(VLOOKUP(N2555,Marks,80,0),"")</f>
        <v/>
      </c>
      <c r="P2563" s="323" t="str">
        <f>IFERROR(VLOOKUP(N2555,Marks,86,0),"")</f>
        <v/>
      </c>
      <c r="Q2563" s="770"/>
      <c r="R2563" s="122" t="str">
        <f>'Result Sheet'!$BQ$4</f>
        <v xml:space="preserve">पर्यावरण अध्ययन </v>
      </c>
      <c r="S2563" s="391" t="str">
        <f>IFERROR(VLOOKUP(AD2555,Marks,68,0),"")</f>
        <v/>
      </c>
      <c r="T2563" s="391" t="str">
        <f>IFERROR(VLOOKUP(AD2555,Marks,69,0),"")</f>
        <v/>
      </c>
      <c r="U2563" s="117" t="str">
        <f>IFERROR(VLOOKUP(AD2555,Marks,70,0),"")</f>
        <v/>
      </c>
      <c r="V2563" s="391" t="str">
        <f>IFERROR(VLOOKUP(AD2555,Marks,71,0),"")</f>
        <v/>
      </c>
      <c r="W2563" s="391" t="str">
        <f>IFERROR(VLOOKUP(AD2555,Marks,72,0),"")</f>
        <v/>
      </c>
      <c r="X2563" s="391" t="str">
        <f>IFERROR(VLOOKUP(AD2555,Marks,73,0),"")</f>
        <v/>
      </c>
      <c r="Y2563" s="117" t="str">
        <f>IFERROR(VLOOKUP(AD2555,Marks,74,0),"")</f>
        <v/>
      </c>
      <c r="Z2563" s="119">
        <f>IFERROR(VLOOKUP(AD2555,Marks,75,0),"")</f>
        <v>0</v>
      </c>
      <c r="AA2563" s="391" t="str">
        <f>IFERROR(VLOOKUP(AD2555,Marks,76,0),"")</f>
        <v/>
      </c>
      <c r="AB2563" s="391" t="str">
        <f>IFERROR(VLOOKUP(AD2555,Marks,77,0),"")</f>
        <v/>
      </c>
      <c r="AC2563" s="391" t="str">
        <f>IFERROR(VLOOKUP(AD2555,Marks,78,0),"")</f>
        <v/>
      </c>
      <c r="AD2563" s="117" t="str">
        <f>IFERROR(VLOOKUP(AD2555,Marks,79,0),"")</f>
        <v/>
      </c>
      <c r="AE2563" s="119" t="str">
        <f>IFERROR(VLOOKUP(AD2555,Marks,80,0),"")</f>
        <v/>
      </c>
      <c r="AF2563" s="323" t="str">
        <f>IFERROR(VLOOKUP(AD2555,Marks,86,0),"")</f>
        <v/>
      </c>
    </row>
    <row r="2564" spans="1:32" ht="25.5" customHeight="1">
      <c r="A2564" s="166" t="str">
        <f>IF(N2555="","",A2563+1)</f>
        <v/>
      </c>
      <c r="B2564" s="392" t="s">
        <v>215</v>
      </c>
      <c r="C2564" s="120" t="str">
        <f>IF(AND(C2560="",C2561="",C2562="",C2563=""),"",IF(OR(C2552=1,C2552=2),SUM(C2560:C2562),SUM(C2560:C2563)))</f>
        <v/>
      </c>
      <c r="D2564" s="120" t="str">
        <f>IF(AND(D2560="",D2561="",D2562="",D2563=""),"",IF(OR(C2552=1,C2552=2),SUM(D2560:D2562),SUM(D2560:D2563)))</f>
        <v/>
      </c>
      <c r="E2564" s="120" t="str">
        <f>IF(AND(E2560="",E2561="",E2562="",E2563=""),"",IF(OR(C2552=1,C2552=2),SUM(E2560:E2562),SUM(E2560:E2563)))</f>
        <v/>
      </c>
      <c r="F2564" s="120" t="str">
        <f>IF(AND(F2560="",F2561="",F2562="",F2563=""),"",IF(OR(C2552=1,C2552=2),SUM(F2560:F2562),SUM(F2560:F2563)))</f>
        <v/>
      </c>
      <c r="G2564" s="120" t="str">
        <f>IF(AND(G2560="",G2561="",G2562="",G2563=""),"",IF(OR(C2552=1,C2552=2),SUM(G2560:G2562),SUM(G2560:G2563)))</f>
        <v/>
      </c>
      <c r="H2564" s="120" t="str">
        <f>IF(AND(H2560="",H2561="",H2562="",H2563=""),"",IF(OR(C2552=1,C2552=2),SUM(H2560:H2562),SUM(H2560:H2563)))</f>
        <v/>
      </c>
      <c r="I2564" s="120" t="str">
        <f>IF(AND(I2560="",I2561="",I2562="",I2563=""),"",IF(OR(C2552=1,C2552=2),SUM(I2560:I2562),SUM(I2560:I2563)))</f>
        <v/>
      </c>
      <c r="J2564" s="120">
        <f>IF(AND(J2560="",J2561="",J2562="",J2563=""),"",IF(OR(C2552=1,C2552=2),SUM(J2560:J2562),SUM(J2560:J2563)))</f>
        <v>0</v>
      </c>
      <c r="K2564" s="120" t="str">
        <f>IF(AND(K2560="",K2561="",K2562="",K2563=""),"",IF(OR(C2552=1,C2552=2),SUM(K2560:K2562),SUM(K2560:K2563)))</f>
        <v/>
      </c>
      <c r="L2564" s="120" t="str">
        <f>IF(AND(L2560="",L2561="",L2562="",L2563=""),"",IF(OR(C2552=1,C2552=2),SUM(L2560:L2562),SUM(L2560:L2563)))</f>
        <v/>
      </c>
      <c r="M2564" s="120" t="str">
        <f>IF(AND(M2560="",M2561="",M2562="",M2563=""),"",IF(OR(C2552=1,C2552=2),SUM(M2560:M2562),SUM(M2560:M2563)))</f>
        <v/>
      </c>
      <c r="N2564" s="120" t="str">
        <f>IF(AND(N2560="",N2561="",N2562="",N2563=""),"",IF(OR(C2552=1,C2552=2),SUM(N2560:N2562),SUM(N2560:N2563)))</f>
        <v/>
      </c>
      <c r="O2564" s="120" t="str">
        <f>IF(AND(O2560="",O2561="",O2562="",O2563=""),"",IF(OR(C2552=1,C2552=2),SUM(O2560:O2562),SUM(O2560:O2563)))</f>
        <v/>
      </c>
      <c r="P2564" s="326" t="str">
        <f>IF(OR(N2555="",E2553="",O2564=""),"",IF(O2564&gt;=81%*P2559,"A",IF(O2564&gt;=61%*P2559,"B",IF(O2564&gt;=41%*P2559,"C",IF(O2564&gt;=21%*P2559,"D","E")))))</f>
        <v/>
      </c>
      <c r="Q2564" s="770"/>
      <c r="R2564" s="392" t="s">
        <v>215</v>
      </c>
      <c r="S2564" s="120" t="str">
        <f>IF(AND(S2560="",S2561="",S2562="",S2563=""),"",IF(OR(S2552=1,S2552=2),SUM(S2560:S2562),SUM(S2560:S2563)))</f>
        <v/>
      </c>
      <c r="T2564" s="120" t="str">
        <f>IF(AND(T2560="",T2561="",T2562="",T2563=""),"",IF(OR(S2552=1,S2552=2),SUM(T2560:T2562),SUM(T2560:T2563)))</f>
        <v/>
      </c>
      <c r="U2564" s="120" t="str">
        <f>IF(AND(U2560="",U2561="",U2562="",U2563=""),"",IF(OR(S2552=1,S2552=2),SUM(U2560:U2562),SUM(U2560:U2563)))</f>
        <v/>
      </c>
      <c r="V2564" s="120" t="str">
        <f>IF(AND(V2560="",V2561="",V2562="",V2563=""),"",IF(OR(S2552=1,S2552=2),SUM(V2560:V2562),SUM(V2560:V2563)))</f>
        <v/>
      </c>
      <c r="W2564" s="120" t="str">
        <f>IF(AND(W2560="",W2561="",W2562="",W2563=""),"",IF(OR(S2552=1,S2552=2),SUM(W2560:W2562),SUM(W2560:W2563)))</f>
        <v/>
      </c>
      <c r="X2564" s="120" t="str">
        <f>IF(AND(X2560="",X2561="",X2562="",X2563=""),"",IF(OR(S2552=1,S2552=2),SUM(X2560:X2562),SUM(X2560:X2563)))</f>
        <v/>
      </c>
      <c r="Y2564" s="120" t="str">
        <f>IF(AND(Y2560="",Y2561="",Y2562="",Y2563=""),"",IF(OR(S2552=1,S2552=2),SUM(Y2560:Y2562),SUM(Y2560:Y2563)))</f>
        <v/>
      </c>
      <c r="Z2564" s="120">
        <f>IF(AND(Z2560="",Z2561="",Z2562="",Z2563=""),"",IF(OR(S2552=1,S2552=2),SUM(Z2560:Z2562),SUM(Z2560:Z2563)))</f>
        <v>0</v>
      </c>
      <c r="AA2564" s="120" t="str">
        <f>IF(AND(AA2560="",AA2561="",AA2562="",AA2563=""),"",IF(OR(S2552=1,S2552=2),SUM(AA2560:AA2562),SUM(AA2560:AA2563)))</f>
        <v/>
      </c>
      <c r="AB2564" s="120" t="str">
        <f>IF(AND(AB2560="",AB2561="",AB2562="",AB2563=""),"",IF(OR(S2552=1,S2552=2),SUM(AB2560:AB2562),SUM(AB2560:AB2563)))</f>
        <v/>
      </c>
      <c r="AC2564" s="120" t="str">
        <f>IF(AND(AC2560="",AC2561="",AC2562="",AC2563=""),"",IF(OR(S2552=1,S2552=2),SUM(AC2560:AC2562),SUM(AC2560:AC2563)))</f>
        <v/>
      </c>
      <c r="AD2564" s="120" t="str">
        <f>IF(AND(AD2560="",AD2561="",AD2562="",AD2563=""),"",IF(OR(S2552=1,S2552=2),SUM(AD2560:AD2562),SUM(AD2560:AD2563)))</f>
        <v/>
      </c>
      <c r="AE2564" s="120" t="str">
        <f>IF(AND(AE2560="",AE2561="",AE2562="",AE2563=""),"",IF(OR(S2552=1,S2552=2),SUM(AE2560:AE2562),SUM(AE2560:AE2563)))</f>
        <v/>
      </c>
      <c r="AF2564" s="326" t="str">
        <f>IF(OR(AD2555="",U2553="",AE2564=""),"",IF(AE2564&gt;=81%*AF2559,"A",IF(AE2564&gt;=61%*AF2559,"B",IF(AE2564&gt;=41%*AF2559,"C",IF(AE2564&gt;=21%*AF2559,"D","E")))))</f>
        <v/>
      </c>
    </row>
    <row r="2565" spans="1:32" ht="9" customHeight="1">
      <c r="A2565" s="166" t="str">
        <f>IF(N2555="","",A2564+1)</f>
        <v/>
      </c>
      <c r="B2565" s="737"/>
      <c r="C2565" s="737"/>
      <c r="D2565" s="737"/>
      <c r="E2565" s="737"/>
      <c r="F2565" s="737"/>
      <c r="G2565" s="737"/>
      <c r="H2565" s="737"/>
      <c r="I2565" s="737"/>
      <c r="J2565" s="737"/>
      <c r="K2565" s="737"/>
      <c r="L2565" s="737"/>
      <c r="M2565" s="737"/>
      <c r="N2565" s="737"/>
      <c r="O2565" s="737"/>
      <c r="P2565" s="737"/>
      <c r="Q2565" s="770"/>
      <c r="R2565" s="737"/>
      <c r="S2565" s="737"/>
      <c r="T2565" s="737"/>
      <c r="U2565" s="737"/>
      <c r="V2565" s="737"/>
      <c r="W2565" s="737"/>
      <c r="X2565" s="737"/>
      <c r="Y2565" s="737"/>
      <c r="Z2565" s="737"/>
      <c r="AA2565" s="737"/>
      <c r="AB2565" s="737"/>
      <c r="AC2565" s="737"/>
      <c r="AD2565" s="737"/>
      <c r="AE2565" s="737"/>
      <c r="AF2565" s="737"/>
    </row>
    <row r="2566" spans="1:32" ht="22.5" customHeight="1">
      <c r="A2566" s="166" t="str">
        <f>IF(N2555="","",A2565+1)</f>
        <v/>
      </c>
      <c r="B2566" s="738" t="s">
        <v>213</v>
      </c>
      <c r="C2566" s="738"/>
      <c r="D2566" s="739" t="s">
        <v>229</v>
      </c>
      <c r="E2566" s="740"/>
      <c r="F2566" s="393" t="s">
        <v>186</v>
      </c>
      <c r="G2566" s="738" t="s">
        <v>213</v>
      </c>
      <c r="H2566" s="738"/>
      <c r="I2566" s="739" t="s">
        <v>229</v>
      </c>
      <c r="J2566" s="740"/>
      <c r="K2566" s="393" t="s">
        <v>186</v>
      </c>
      <c r="L2566" s="738" t="s">
        <v>213</v>
      </c>
      <c r="M2566" s="738"/>
      <c r="N2566" s="739" t="s">
        <v>229</v>
      </c>
      <c r="O2566" s="740"/>
      <c r="P2566" s="393" t="s">
        <v>186</v>
      </c>
      <c r="Q2566" s="770"/>
      <c r="R2566" s="738" t="s">
        <v>213</v>
      </c>
      <c r="S2566" s="738"/>
      <c r="T2566" s="739" t="s">
        <v>229</v>
      </c>
      <c r="U2566" s="740"/>
      <c r="V2566" s="393" t="s">
        <v>186</v>
      </c>
      <c r="W2566" s="738" t="s">
        <v>213</v>
      </c>
      <c r="X2566" s="738"/>
      <c r="Y2566" s="739" t="s">
        <v>229</v>
      </c>
      <c r="Z2566" s="740"/>
      <c r="AA2566" s="393" t="s">
        <v>186</v>
      </c>
      <c r="AB2566" s="738" t="s">
        <v>213</v>
      </c>
      <c r="AC2566" s="738"/>
      <c r="AD2566" s="739" t="s">
        <v>229</v>
      </c>
      <c r="AE2566" s="740"/>
      <c r="AF2566" s="393" t="s">
        <v>186</v>
      </c>
    </row>
    <row r="2567" spans="1:32" ht="21.75" customHeight="1">
      <c r="A2567" s="166" t="str">
        <f>IF(N2555="","",A2566+1)</f>
        <v/>
      </c>
      <c r="B2567" s="741" t="s">
        <v>221</v>
      </c>
      <c r="C2567" s="742"/>
      <c r="D2567" s="742"/>
      <c r="E2567" s="119" t="str">
        <f>IFERROR(VLOOKUP(N2555,Marks,90,0),"")</f>
        <v/>
      </c>
      <c r="F2567" s="130" t="str">
        <f>IFERROR(VLOOKUP(N2555,Marks,94,0),"")</f>
        <v/>
      </c>
      <c r="G2567" s="741" t="s">
        <v>192</v>
      </c>
      <c r="H2567" s="742"/>
      <c r="I2567" s="742"/>
      <c r="J2567" s="119" t="str">
        <f>IFERROR(VLOOKUP(N2555,Marks,98,0),"")</f>
        <v/>
      </c>
      <c r="K2567" s="130" t="str">
        <f>IFERROR(VLOOKUP(N2555,Marks,102,0),"")</f>
        <v/>
      </c>
      <c r="L2567" s="743" t="s">
        <v>193</v>
      </c>
      <c r="M2567" s="744"/>
      <c r="N2567" s="744"/>
      <c r="O2567" s="119" t="str">
        <f>IFERROR(VLOOKUP(N2555,Marks,106,0),"")</f>
        <v/>
      </c>
      <c r="P2567" s="130" t="str">
        <f>IFERROR(VLOOKUP(N2555,Marks,110,0),"")</f>
        <v/>
      </c>
      <c r="Q2567" s="770"/>
      <c r="R2567" s="740" t="s">
        <v>221</v>
      </c>
      <c r="S2567" s="740"/>
      <c r="T2567" s="740"/>
      <c r="U2567" s="119" t="str">
        <f>IFERROR(VLOOKUP(AD2555,Marks,90,0),"")</f>
        <v/>
      </c>
      <c r="V2567" s="130" t="str">
        <f>IFERROR(VLOOKUP(AD2555,Marks,94,0),"")</f>
        <v/>
      </c>
      <c r="W2567" s="740" t="s">
        <v>192</v>
      </c>
      <c r="X2567" s="740"/>
      <c r="Y2567" s="740"/>
      <c r="Z2567" s="119" t="str">
        <f>IFERROR(VLOOKUP(AD2555,Marks,98,0),"")</f>
        <v/>
      </c>
      <c r="AA2567" s="130" t="str">
        <f>IFERROR(VLOOKUP(AD2555,Marks,102,0),"")</f>
        <v/>
      </c>
      <c r="AB2567" s="745" t="s">
        <v>193</v>
      </c>
      <c r="AC2567" s="745"/>
      <c r="AD2567" s="745"/>
      <c r="AE2567" s="119" t="str">
        <f>IFERROR(VLOOKUP(AD2555,Marks,106,0),"")</f>
        <v/>
      </c>
      <c r="AF2567" s="130" t="str">
        <f>IFERROR(VLOOKUP(AD2555,Marks,110,0),"")</f>
        <v/>
      </c>
    </row>
    <row r="2568" spans="1:32" ht="21" customHeight="1">
      <c r="A2568" s="166" t="str">
        <f>IF(N2555="","",A2567+1)</f>
        <v/>
      </c>
      <c r="B2568" s="732" t="s">
        <v>216</v>
      </c>
      <c r="C2568" s="732"/>
      <c r="D2568" s="732"/>
      <c r="E2568" s="746" t="str">
        <f>IFERROR(VLOOKUP(N2555,Marks,116,0),"")</f>
        <v/>
      </c>
      <c r="F2568" s="746"/>
      <c r="G2568" s="746"/>
      <c r="H2568" s="746"/>
      <c r="I2568" s="732" t="s">
        <v>217</v>
      </c>
      <c r="J2568" s="732"/>
      <c r="K2568" s="732"/>
      <c r="L2568" s="732"/>
      <c r="M2568" s="747" t="str">
        <f>IFERROR(VLOOKUP(N2555,Marks,117,0),"")</f>
        <v/>
      </c>
      <c r="N2568" s="747"/>
      <c r="O2568" s="747"/>
      <c r="P2568" s="747"/>
      <c r="Q2568" s="770"/>
      <c r="R2568" s="732" t="s">
        <v>216</v>
      </c>
      <c r="S2568" s="732"/>
      <c r="T2568" s="732"/>
      <c r="U2568" s="746" t="str">
        <f>IFERROR(VLOOKUP(AD2555,Marks,116,0),"")</f>
        <v/>
      </c>
      <c r="V2568" s="746"/>
      <c r="W2568" s="746"/>
      <c r="X2568" s="746"/>
      <c r="Y2568" s="732" t="s">
        <v>217</v>
      </c>
      <c r="Z2568" s="732"/>
      <c r="AA2568" s="732"/>
      <c r="AB2568" s="732"/>
      <c r="AC2568" s="747" t="str">
        <f>IFERROR(VLOOKUP(AD2555,Marks,117,0),"")</f>
        <v/>
      </c>
      <c r="AD2568" s="747"/>
      <c r="AE2568" s="747"/>
      <c r="AF2568" s="747"/>
    </row>
    <row r="2569" spans="1:32" ht="21" customHeight="1">
      <c r="A2569" s="166" t="str">
        <f>IF(N2555="","",A2568+1)</f>
        <v/>
      </c>
      <c r="B2569" s="732" t="s">
        <v>218</v>
      </c>
      <c r="C2569" s="732"/>
      <c r="D2569" s="732"/>
      <c r="E2569" s="774" t="str">
        <f>IFERROR(VLOOKUP(N2555,Marks,115,0),"")</f>
        <v/>
      </c>
      <c r="F2569" s="774"/>
      <c r="G2569" s="774"/>
      <c r="H2569" s="774"/>
      <c r="I2569" s="732" t="s">
        <v>219</v>
      </c>
      <c r="J2569" s="732"/>
      <c r="K2569" s="732"/>
      <c r="L2569" s="732"/>
      <c r="M2569" s="733" t="str">
        <f>IFERROR(VLOOKUP(N2555,Marks,112,0),"")</f>
        <v/>
      </c>
      <c r="N2569" s="733"/>
      <c r="O2569" s="733"/>
      <c r="P2569" s="733"/>
      <c r="Q2569" s="770"/>
      <c r="R2569" s="732" t="s">
        <v>218</v>
      </c>
      <c r="S2569" s="732"/>
      <c r="T2569" s="732"/>
      <c r="U2569" s="774" t="str">
        <f>IFERROR(VLOOKUP(AD2555,Marks,115,0),"")</f>
        <v/>
      </c>
      <c r="V2569" s="774"/>
      <c r="W2569" s="774"/>
      <c r="X2569" s="774"/>
      <c r="Y2569" s="732" t="s">
        <v>219</v>
      </c>
      <c r="Z2569" s="732"/>
      <c r="AA2569" s="732"/>
      <c r="AB2569" s="732"/>
      <c r="AC2569" s="733" t="str">
        <f>IFERROR(VLOOKUP(AD2555,Marks,112,0),"")</f>
        <v/>
      </c>
      <c r="AD2569" s="733"/>
      <c r="AE2569" s="733"/>
      <c r="AF2569" s="733"/>
    </row>
    <row r="2570" spans="1:32" ht="21" customHeight="1">
      <c r="A2570" s="166" t="str">
        <f>IF(N2555="","",A2569+1)</f>
        <v/>
      </c>
      <c r="B2570" s="732" t="s">
        <v>220</v>
      </c>
      <c r="C2570" s="732"/>
      <c r="D2570" s="732"/>
      <c r="E2570" s="324" t="str">
        <f>IFERROR(VLOOKUP(N2555,Marks,113,0),"")</f>
        <v/>
      </c>
      <c r="F2570" s="325" t="s">
        <v>341</v>
      </c>
      <c r="G2570" s="734" t="str">
        <f>IF(OR(N2555="",E2553="",O2564=""),"",IF(O2564&gt;=81%*P2559,"A",IF(O2564&gt;=61%*P2559,"B",IF(O2564&gt;=41%*P2559,"C",IF(O2564&gt;=21%*P2559,"D","E")))))</f>
        <v/>
      </c>
      <c r="H2570" s="734"/>
      <c r="I2570" s="732" t="s">
        <v>222</v>
      </c>
      <c r="J2570" s="732"/>
      <c r="K2570" s="732"/>
      <c r="L2570" s="732"/>
      <c r="M2570" s="769" t="str">
        <f>IFERROR(VLOOKUP(N2555,Marks,114,0),"")</f>
        <v/>
      </c>
      <c r="N2570" s="769"/>
      <c r="O2570" s="769"/>
      <c r="P2570" s="769"/>
      <c r="Q2570" s="770"/>
      <c r="R2570" s="732" t="s">
        <v>220</v>
      </c>
      <c r="S2570" s="732"/>
      <c r="T2570" s="732"/>
      <c r="U2570" s="324" t="str">
        <f>IFERROR(VLOOKUP(AD2555,Marks,113,0),"")</f>
        <v/>
      </c>
      <c r="V2570" s="325" t="s">
        <v>341</v>
      </c>
      <c r="W2570" s="734" t="str">
        <f>IF(OR(AD2555="",U2553="",AE2564=""),"",IF(AE2564&gt;=81%*AF2559,"A",IF(AE2564&gt;=61%*AF2559,"B",IF(AE2564&gt;=41%*AF2559,"C",IF(AE2564&gt;=21%*AF2559,"D","E")))))</f>
        <v/>
      </c>
      <c r="X2570" s="734"/>
      <c r="Y2570" s="732" t="s">
        <v>222</v>
      </c>
      <c r="Z2570" s="732"/>
      <c r="AA2570" s="732"/>
      <c r="AB2570" s="732"/>
      <c r="AC2570" s="769" t="str">
        <f>IFERROR(VLOOKUP(AD2555,Marks,114,0),"")</f>
        <v/>
      </c>
      <c r="AD2570" s="769"/>
      <c r="AE2570" s="769"/>
      <c r="AF2570" s="769"/>
    </row>
    <row r="2571" spans="1:32" ht="21" customHeight="1">
      <c r="A2571" s="166" t="str">
        <f>IF(N2555="","",A2570+1)</f>
        <v/>
      </c>
      <c r="B2571" s="768" t="s">
        <v>228</v>
      </c>
      <c r="C2571" s="768"/>
      <c r="D2571" s="768"/>
      <c r="E2571" s="735">
        <f>'Master sheet'!$C$10</f>
        <v>44697</v>
      </c>
      <c r="F2571" s="735"/>
      <c r="G2571" s="735"/>
      <c r="H2571" s="318"/>
      <c r="I2571" s="121"/>
      <c r="J2571" s="121"/>
      <c r="K2571" s="76"/>
      <c r="L2571" s="121"/>
      <c r="M2571" s="121"/>
      <c r="N2571" s="121"/>
      <c r="O2571" s="121"/>
      <c r="P2571" s="121"/>
      <c r="Q2571" s="770"/>
      <c r="R2571" s="768" t="s">
        <v>228</v>
      </c>
      <c r="S2571" s="768"/>
      <c r="T2571" s="768"/>
      <c r="U2571" s="735">
        <f>'Master sheet'!$C$10</f>
        <v>44697</v>
      </c>
      <c r="V2571" s="735"/>
      <c r="W2571" s="735"/>
      <c r="X2571" s="121"/>
      <c r="Y2571" s="121"/>
      <c r="Z2571" s="121"/>
      <c r="AA2571" s="76"/>
      <c r="AB2571" s="121"/>
      <c r="AC2571" s="121"/>
      <c r="AD2571" s="121"/>
      <c r="AE2571" s="121"/>
      <c r="AF2571" s="121"/>
    </row>
    <row r="2572" spans="1:32" ht="43.5" customHeight="1">
      <c r="A2572" s="166" t="str">
        <f>IF(N2555="","",A2571+1)</f>
        <v/>
      </c>
      <c r="B2572" s="755" t="str">
        <f>IF(AND(C2552=1),CONCATENATE("( ",UPPER('Master sheet'!$F$10)," )"),IF(AND(C2552=2),CONCATENATE("( ",UPPER('Master sheet'!$F$18)," )"),IF(AND(C2552=3),CONCATENATE("( ",UPPER('Master sheet'!$J$10)," )"),IF(AND(C2552=4),CONCATENATE("( ",UPPER('Master sheet'!$J$18)," )"),""))))</f>
        <v/>
      </c>
      <c r="C2572" s="755"/>
      <c r="D2572" s="755"/>
      <c r="E2572" s="755"/>
      <c r="F2572" s="756" t="str">
        <f>IF(AND(N2555=""),"",CONCATENATE("(",'Master sheet'!$C$14," )"))</f>
        <v/>
      </c>
      <c r="G2572" s="756"/>
      <c r="H2572" s="756"/>
      <c r="I2572" s="756"/>
      <c r="J2572" s="756"/>
      <c r="K2572" s="756" t="str">
        <f>IF(AND(N2555=""),"",CONCATENATE("(",'Master sheet'!$C$12," )"))</f>
        <v/>
      </c>
      <c r="L2572" s="756"/>
      <c r="M2572" s="756"/>
      <c r="N2572" s="756"/>
      <c r="O2572" s="756"/>
      <c r="P2572" s="756"/>
      <c r="Q2572" s="770"/>
      <c r="R2572" s="755" t="str">
        <f>IF(AND(S2552=1),CONCATENATE("( ",UPPER('Master sheet'!$F$10)," )"),IF(AND(S2552=2),CONCATENATE("( ",UPPER('Master sheet'!$F$18)," )"),IF(AND(S2552=3),CONCATENATE("( ",UPPER('Master sheet'!$J$10)," )"),IF(AND(S2552=4),CONCATENATE("( ",UPPER('Master sheet'!$J$18)," )"),""))))</f>
        <v/>
      </c>
      <c r="S2572" s="755"/>
      <c r="T2572" s="755"/>
      <c r="U2572" s="755"/>
      <c r="V2572" s="756" t="str">
        <f>IF(AND(AD2555=""),"",CONCATENATE("(",'Master sheet'!$C$14," )"))</f>
        <v/>
      </c>
      <c r="W2572" s="756"/>
      <c r="X2572" s="756"/>
      <c r="Y2572" s="756"/>
      <c r="Z2572" s="756"/>
      <c r="AA2572" s="756" t="str">
        <f>IF(AND(AD2555=""),"",CONCATENATE("(",'Master sheet'!$C$12," )"))</f>
        <v/>
      </c>
      <c r="AB2572" s="756"/>
      <c r="AC2572" s="756"/>
      <c r="AD2572" s="756"/>
      <c r="AE2572" s="756"/>
      <c r="AF2572" s="756"/>
    </row>
    <row r="2573" spans="1:32" ht="21.75" customHeight="1">
      <c r="A2573" s="166" t="str">
        <f>IF(N2555="","",A2572+1)</f>
        <v/>
      </c>
      <c r="B2573" s="757" t="s">
        <v>223</v>
      </c>
      <c r="C2573" s="757"/>
      <c r="D2573" s="757"/>
      <c r="E2573" s="757"/>
      <c r="F2573" s="758" t="s">
        <v>224</v>
      </c>
      <c r="G2573" s="758"/>
      <c r="H2573" s="758"/>
      <c r="I2573" s="758"/>
      <c r="J2573" s="758"/>
      <c r="K2573" s="757" t="s">
        <v>225</v>
      </c>
      <c r="L2573" s="757"/>
      <c r="M2573" s="757"/>
      <c r="N2573" s="757"/>
      <c r="O2573" s="757"/>
      <c r="P2573" s="757"/>
      <c r="Q2573" s="770"/>
      <c r="R2573" s="757" t="s">
        <v>223</v>
      </c>
      <c r="S2573" s="757"/>
      <c r="T2573" s="757"/>
      <c r="U2573" s="757"/>
      <c r="V2573" s="758" t="s">
        <v>224</v>
      </c>
      <c r="W2573" s="758"/>
      <c r="X2573" s="758"/>
      <c r="Y2573" s="758"/>
      <c r="Z2573" s="758"/>
      <c r="AA2573" s="757" t="s">
        <v>225</v>
      </c>
      <c r="AB2573" s="757"/>
      <c r="AC2573" s="757"/>
      <c r="AD2573" s="757"/>
      <c r="AE2573" s="757"/>
      <c r="AF2573" s="757"/>
    </row>
    <row r="2575" spans="1:32" ht="21.9" customHeight="1">
      <c r="A2575" s="165" t="str">
        <f>IF(N2581="","",1)</f>
        <v/>
      </c>
      <c r="B2575" s="759" t="s">
        <v>203</v>
      </c>
      <c r="C2575" s="759"/>
      <c r="D2575" s="759"/>
      <c r="E2575" s="759"/>
      <c r="F2575" s="759"/>
      <c r="G2575" s="759"/>
      <c r="H2575" s="759"/>
      <c r="I2575" s="759"/>
      <c r="J2575" s="759"/>
      <c r="K2575" s="759"/>
      <c r="L2575" s="759"/>
      <c r="M2575" s="759"/>
      <c r="N2575" s="759"/>
      <c r="O2575" s="759"/>
      <c r="P2575" s="759"/>
      <c r="Q2575" s="770" t="s">
        <v>249</v>
      </c>
      <c r="R2575" s="759" t="s">
        <v>203</v>
      </c>
      <c r="S2575" s="759"/>
      <c r="T2575" s="759"/>
      <c r="U2575" s="759"/>
      <c r="V2575" s="759"/>
      <c r="W2575" s="759"/>
      <c r="X2575" s="759"/>
      <c r="Y2575" s="759"/>
      <c r="Z2575" s="759"/>
      <c r="AA2575" s="759"/>
      <c r="AB2575" s="759"/>
      <c r="AC2575" s="759"/>
      <c r="AD2575" s="759"/>
      <c r="AE2575" s="759"/>
      <c r="AF2575" s="759"/>
    </row>
    <row r="2576" spans="1:32" ht="21.9" customHeight="1">
      <c r="A2576" s="166" t="str">
        <f>IF(N2581="","",A2575+1)</f>
        <v/>
      </c>
      <c r="B2576" s="771" t="s">
        <v>204</v>
      </c>
      <c r="C2576" s="771"/>
      <c r="D2576" s="771"/>
      <c r="E2576" s="771"/>
      <c r="F2576" s="771"/>
      <c r="G2576" s="771"/>
      <c r="H2576" s="771"/>
      <c r="I2576" s="771"/>
      <c r="J2576" s="771"/>
      <c r="K2576" s="771"/>
      <c r="L2576" s="771"/>
      <c r="M2576" s="771"/>
      <c r="N2576" s="771"/>
      <c r="O2576" s="771"/>
      <c r="P2576" s="771"/>
      <c r="Q2576" s="770"/>
      <c r="R2576" s="771" t="s">
        <v>204</v>
      </c>
      <c r="S2576" s="771"/>
      <c r="T2576" s="771"/>
      <c r="U2576" s="771"/>
      <c r="V2576" s="771"/>
      <c r="W2576" s="771"/>
      <c r="X2576" s="771"/>
      <c r="Y2576" s="771"/>
      <c r="Z2576" s="771"/>
      <c r="AA2576" s="771"/>
      <c r="AB2576" s="771"/>
      <c r="AC2576" s="771"/>
      <c r="AD2576" s="771"/>
      <c r="AE2576" s="771"/>
      <c r="AF2576" s="771"/>
    </row>
    <row r="2577" spans="1:32" ht="21.9" customHeight="1">
      <c r="A2577" s="166" t="str">
        <f>IF(N2581="","",A2576+1)</f>
        <v/>
      </c>
      <c r="B2577" s="772" t="s">
        <v>168</v>
      </c>
      <c r="C2577" s="772"/>
      <c r="D2577" s="772"/>
      <c r="E2577" s="773" t="str">
        <f>IF(AND(N2581=""),"",'Result Sheet'!$F$2)</f>
        <v/>
      </c>
      <c r="F2577" s="773"/>
      <c r="G2577" s="773"/>
      <c r="H2577" s="773"/>
      <c r="I2577" s="773"/>
      <c r="J2577" s="773"/>
      <c r="K2577" s="773"/>
      <c r="L2577" s="773"/>
      <c r="M2577" s="773"/>
      <c r="N2577" s="773"/>
      <c r="O2577" s="773"/>
      <c r="P2577" s="773"/>
      <c r="Q2577" s="770"/>
      <c r="R2577" s="772" t="s">
        <v>168</v>
      </c>
      <c r="S2577" s="772"/>
      <c r="T2577" s="772"/>
      <c r="U2577" s="773" t="str">
        <f>IF(AND(AD2581=""),"",'Result Sheet'!$F$2)</f>
        <v/>
      </c>
      <c r="V2577" s="773"/>
      <c r="W2577" s="773"/>
      <c r="X2577" s="773"/>
      <c r="Y2577" s="773"/>
      <c r="Z2577" s="773"/>
      <c r="AA2577" s="773"/>
      <c r="AB2577" s="773"/>
      <c r="AC2577" s="773"/>
      <c r="AD2577" s="773"/>
      <c r="AE2577" s="773"/>
      <c r="AF2577" s="773"/>
    </row>
    <row r="2578" spans="1:32" ht="21.9" customHeight="1">
      <c r="A2578" s="166" t="str">
        <f>IF(N2581="","",A2577+1)</f>
        <v/>
      </c>
      <c r="B2578" s="164" t="s">
        <v>169</v>
      </c>
      <c r="C2578" s="748" t="str">
        <f>IFERROR(VLOOKUP(N2581,Marks,2,0),"")</f>
        <v/>
      </c>
      <c r="D2578" s="748"/>
      <c r="E2578" s="766" t="s">
        <v>212</v>
      </c>
      <c r="F2578" s="766"/>
      <c r="G2578" s="766"/>
      <c r="H2578" s="748" t="str">
        <f>IFERROR(VLOOKUP(N2581,Marks,3,0),"")</f>
        <v/>
      </c>
      <c r="I2578" s="748"/>
      <c r="J2578" s="749" t="s">
        <v>205</v>
      </c>
      <c r="K2578" s="749"/>
      <c r="L2578" s="749"/>
      <c r="M2578" s="749"/>
      <c r="N2578" s="750" t="str">
        <f>IF(AND(N2581=""),"",'Marks Entry 1st'!$I$2)</f>
        <v/>
      </c>
      <c r="O2578" s="750"/>
      <c r="P2578" s="750"/>
      <c r="Q2578" s="770"/>
      <c r="R2578" s="164" t="s">
        <v>169</v>
      </c>
      <c r="S2578" s="748" t="str">
        <f>IFERROR(VLOOKUP(AD2581,Marks,2,0),"")</f>
        <v/>
      </c>
      <c r="T2578" s="748"/>
      <c r="U2578" s="766" t="s">
        <v>212</v>
      </c>
      <c r="V2578" s="766"/>
      <c r="W2578" s="766"/>
      <c r="X2578" s="748" t="str">
        <f>IFERROR(VLOOKUP(AD2581,Marks,3,0),"")</f>
        <v/>
      </c>
      <c r="Y2578" s="748"/>
      <c r="Z2578" s="749" t="s">
        <v>205</v>
      </c>
      <c r="AA2578" s="749"/>
      <c r="AB2578" s="749"/>
      <c r="AC2578" s="749"/>
      <c r="AD2578" s="750" t="str">
        <f>IF(AND(AD2581=""),"",'Marks Entry 1st'!$I$2)</f>
        <v/>
      </c>
      <c r="AE2578" s="750"/>
      <c r="AF2578" s="750"/>
    </row>
    <row r="2579" spans="1:32" ht="21.9" customHeight="1">
      <c r="A2579" s="166" t="str">
        <f>IF(N2581="","",A2578+1)</f>
        <v/>
      </c>
      <c r="B2579" s="751" t="s">
        <v>206</v>
      </c>
      <c r="C2579" s="751"/>
      <c r="D2579" s="751"/>
      <c r="E2579" s="752" t="str">
        <f>IFERROR(VLOOKUP(N2581,Marks,6,0),"")</f>
        <v/>
      </c>
      <c r="F2579" s="752"/>
      <c r="G2579" s="752"/>
      <c r="H2579" s="752"/>
      <c r="I2579" s="752"/>
      <c r="J2579" s="753" t="s">
        <v>209</v>
      </c>
      <c r="K2579" s="753"/>
      <c r="L2579" s="753"/>
      <c r="M2579" s="753"/>
      <c r="N2579" s="754" t="str">
        <f>IFERROR(VLOOKUP(N2581,Marks,5,0),"")</f>
        <v/>
      </c>
      <c r="O2579" s="754"/>
      <c r="P2579" s="754"/>
      <c r="Q2579" s="770"/>
      <c r="R2579" s="751" t="s">
        <v>206</v>
      </c>
      <c r="S2579" s="751"/>
      <c r="T2579" s="751"/>
      <c r="U2579" s="752" t="str">
        <f>IFERROR(VLOOKUP(AD2581,Marks,6,0),"")</f>
        <v/>
      </c>
      <c r="V2579" s="752"/>
      <c r="W2579" s="752"/>
      <c r="X2579" s="752"/>
      <c r="Y2579" s="752"/>
      <c r="Z2579" s="753" t="s">
        <v>209</v>
      </c>
      <c r="AA2579" s="753"/>
      <c r="AB2579" s="753"/>
      <c r="AC2579" s="753"/>
      <c r="AD2579" s="754" t="str">
        <f>IFERROR(VLOOKUP(AD2581,Marks,5,0),"")</f>
        <v/>
      </c>
      <c r="AE2579" s="754"/>
      <c r="AF2579" s="754"/>
    </row>
    <row r="2580" spans="1:32" ht="21.9" customHeight="1">
      <c r="A2580" s="166" t="str">
        <f>IF(N2581="","",A2579+1)</f>
        <v/>
      </c>
      <c r="B2580" s="751" t="s">
        <v>207</v>
      </c>
      <c r="C2580" s="751"/>
      <c r="D2580" s="751"/>
      <c r="E2580" s="752" t="str">
        <f>IFERROR(VLOOKUP(N2581,Marks,7,0),"")</f>
        <v/>
      </c>
      <c r="F2580" s="752"/>
      <c r="G2580" s="752"/>
      <c r="H2580" s="752"/>
      <c r="I2580" s="752"/>
      <c r="J2580" s="753" t="s">
        <v>210</v>
      </c>
      <c r="K2580" s="753"/>
      <c r="L2580" s="753"/>
      <c r="M2580" s="753"/>
      <c r="N2580" s="767" t="str">
        <f>IFERROR(VLOOKUP(N2581,Marks,4,0),"")</f>
        <v/>
      </c>
      <c r="O2580" s="767"/>
      <c r="P2580" s="767"/>
      <c r="Q2580" s="770"/>
      <c r="R2580" s="751" t="s">
        <v>207</v>
      </c>
      <c r="S2580" s="751"/>
      <c r="T2580" s="751"/>
      <c r="U2580" s="752" t="str">
        <f>IFERROR(VLOOKUP(AD2581,Marks,7,0),"")</f>
        <v/>
      </c>
      <c r="V2580" s="752"/>
      <c r="W2580" s="752"/>
      <c r="X2580" s="752"/>
      <c r="Y2580" s="752"/>
      <c r="Z2580" s="753" t="s">
        <v>210</v>
      </c>
      <c r="AA2580" s="753"/>
      <c r="AB2580" s="753"/>
      <c r="AC2580" s="753"/>
      <c r="AD2580" s="767" t="str">
        <f>IFERROR(VLOOKUP(AD2581,Marks,4,0),"")</f>
        <v/>
      </c>
      <c r="AE2580" s="767"/>
      <c r="AF2580" s="767"/>
    </row>
    <row r="2581" spans="1:32" ht="21.9" customHeight="1">
      <c r="A2581" s="166" t="str">
        <f>IF(N2581="","",A2580+1)</f>
        <v/>
      </c>
      <c r="B2581" s="751" t="s">
        <v>208</v>
      </c>
      <c r="C2581" s="751"/>
      <c r="D2581" s="751"/>
      <c r="E2581" s="752" t="str">
        <f>IFERROR(VLOOKUP(N2581,Marks,8,0),"")</f>
        <v/>
      </c>
      <c r="F2581" s="752"/>
      <c r="G2581" s="752"/>
      <c r="H2581" s="752"/>
      <c r="I2581" s="752"/>
      <c r="J2581" s="753" t="s">
        <v>211</v>
      </c>
      <c r="K2581" s="753"/>
      <c r="L2581" s="753"/>
      <c r="M2581" s="753"/>
      <c r="N2581" s="760" t="str">
        <f>IF(AD2555="","",IF(AND(AD2555+1&gt;$AN$6),"",AD2555+1))</f>
        <v/>
      </c>
      <c r="O2581" s="760"/>
      <c r="P2581" s="760"/>
      <c r="Q2581" s="770"/>
      <c r="R2581" s="751" t="s">
        <v>208</v>
      </c>
      <c r="S2581" s="751"/>
      <c r="T2581" s="751"/>
      <c r="U2581" s="752" t="str">
        <f>IFERROR(VLOOKUP(AD2581,Marks,8,0),"")</f>
        <v/>
      </c>
      <c r="V2581" s="752"/>
      <c r="W2581" s="752"/>
      <c r="X2581" s="752"/>
      <c r="Y2581" s="752"/>
      <c r="Z2581" s="753" t="s">
        <v>211</v>
      </c>
      <c r="AA2581" s="753"/>
      <c r="AB2581" s="753"/>
      <c r="AC2581" s="753"/>
      <c r="AD2581" s="761" t="str">
        <f>IF(N2581="","",IF(AND(N2581+1&gt;$AN$6),"",N2581+1))</f>
        <v/>
      </c>
      <c r="AE2581" s="761"/>
      <c r="AF2581" s="761"/>
    </row>
    <row r="2582" spans="1:32" ht="9" customHeight="1">
      <c r="A2582" s="166" t="str">
        <f>IF(N2581="","",A2581+1)</f>
        <v/>
      </c>
      <c r="B2582" s="123"/>
      <c r="C2582" s="123"/>
      <c r="D2582" s="123"/>
      <c r="E2582" s="124"/>
      <c r="F2582" s="124"/>
      <c r="G2582" s="124"/>
      <c r="H2582" s="123"/>
      <c r="I2582" s="123"/>
      <c r="J2582" s="125"/>
      <c r="K2582" s="125"/>
      <c r="L2582" s="125"/>
      <c r="M2582" s="76"/>
      <c r="N2582" s="76"/>
      <c r="O2582" s="76"/>
      <c r="P2582" s="76"/>
      <c r="Q2582" s="770"/>
      <c r="R2582" s="123"/>
      <c r="S2582" s="123"/>
      <c r="T2582" s="123"/>
      <c r="U2582" s="124"/>
      <c r="V2582" s="124"/>
      <c r="W2582" s="124"/>
      <c r="X2582" s="123"/>
      <c r="Y2582" s="123"/>
      <c r="Z2582" s="125"/>
      <c r="AA2582" s="125"/>
      <c r="AB2582" s="125"/>
      <c r="AC2582" s="76"/>
      <c r="AD2582" s="76"/>
      <c r="AE2582" s="76"/>
      <c r="AF2582" s="76"/>
    </row>
    <row r="2583" spans="1:32" ht="21" customHeight="1">
      <c r="A2583" s="166" t="str">
        <f>IF(N2581="","",A2582+1)</f>
        <v/>
      </c>
      <c r="B2583" s="762" t="s">
        <v>213</v>
      </c>
      <c r="C2583" s="610" t="s">
        <v>214</v>
      </c>
      <c r="D2583" s="610"/>
      <c r="E2583" s="610"/>
      <c r="F2583" s="763" t="s">
        <v>13</v>
      </c>
      <c r="G2583" s="764"/>
      <c r="H2583" s="764"/>
      <c r="I2583" s="765"/>
      <c r="J2583" s="613" t="s">
        <v>184</v>
      </c>
      <c r="K2583" s="614" t="s">
        <v>167</v>
      </c>
      <c r="L2583" s="615"/>
      <c r="M2583" s="615"/>
      <c r="N2583" s="616"/>
      <c r="O2583" s="580" t="s">
        <v>185</v>
      </c>
      <c r="P2583" s="581" t="s">
        <v>186</v>
      </c>
      <c r="Q2583" s="770"/>
      <c r="R2583" s="762" t="s">
        <v>213</v>
      </c>
      <c r="S2583" s="610" t="s">
        <v>214</v>
      </c>
      <c r="T2583" s="610"/>
      <c r="U2583" s="610"/>
      <c r="V2583" s="763" t="s">
        <v>13</v>
      </c>
      <c r="W2583" s="764"/>
      <c r="X2583" s="764"/>
      <c r="Y2583" s="765"/>
      <c r="Z2583" s="613" t="s">
        <v>184</v>
      </c>
      <c r="AA2583" s="614" t="s">
        <v>167</v>
      </c>
      <c r="AB2583" s="615"/>
      <c r="AC2583" s="615"/>
      <c r="AD2583" s="616"/>
      <c r="AE2583" s="580" t="s">
        <v>185</v>
      </c>
      <c r="AF2583" s="581" t="s">
        <v>186</v>
      </c>
    </row>
    <row r="2584" spans="1:32" ht="90.75" customHeight="1">
      <c r="A2584" s="166" t="str">
        <f>IF(N2581="","",A2583+1)</f>
        <v/>
      </c>
      <c r="B2584" s="762"/>
      <c r="C2584" s="171" t="s">
        <v>11</v>
      </c>
      <c r="D2584" s="171" t="s">
        <v>180</v>
      </c>
      <c r="E2584" s="171" t="s">
        <v>108</v>
      </c>
      <c r="F2584" s="171" t="s">
        <v>182</v>
      </c>
      <c r="G2584" s="171" t="s">
        <v>183</v>
      </c>
      <c r="H2584" s="305" t="s">
        <v>10</v>
      </c>
      <c r="I2584" s="171" t="s">
        <v>108</v>
      </c>
      <c r="J2584" s="613"/>
      <c r="K2584" s="172" t="s">
        <v>182</v>
      </c>
      <c r="L2584" s="172" t="s">
        <v>183</v>
      </c>
      <c r="M2584" s="173" t="s">
        <v>10</v>
      </c>
      <c r="N2584" s="171" t="s">
        <v>108</v>
      </c>
      <c r="O2584" s="580"/>
      <c r="P2584" s="736"/>
      <c r="Q2584" s="770"/>
      <c r="R2584" s="762"/>
      <c r="S2584" s="171" t="s">
        <v>11</v>
      </c>
      <c r="T2584" s="171" t="s">
        <v>180</v>
      </c>
      <c r="U2584" s="171" t="s">
        <v>108</v>
      </c>
      <c r="V2584" s="171" t="s">
        <v>182</v>
      </c>
      <c r="W2584" s="171" t="s">
        <v>183</v>
      </c>
      <c r="X2584" s="305" t="s">
        <v>10</v>
      </c>
      <c r="Y2584" s="171" t="s">
        <v>108</v>
      </c>
      <c r="Z2584" s="613"/>
      <c r="AA2584" s="172" t="s">
        <v>182</v>
      </c>
      <c r="AB2584" s="172" t="s">
        <v>183</v>
      </c>
      <c r="AC2584" s="173" t="s">
        <v>10</v>
      </c>
      <c r="AD2584" s="171" t="s">
        <v>108</v>
      </c>
      <c r="AE2584" s="580"/>
      <c r="AF2584" s="736">
        <v>0</v>
      </c>
    </row>
    <row r="2585" spans="1:32" ht="18.75" customHeight="1">
      <c r="A2585" s="166" t="str">
        <f>IF(N2581="","",A2584+1)</f>
        <v/>
      </c>
      <c r="B2585" s="762"/>
      <c r="C2585" s="390">
        <v>20</v>
      </c>
      <c r="D2585" s="390">
        <v>20</v>
      </c>
      <c r="E2585" s="116">
        <v>40</v>
      </c>
      <c r="F2585" s="390">
        <v>30</v>
      </c>
      <c r="G2585" s="390">
        <v>18</v>
      </c>
      <c r="H2585" s="390">
        <v>12</v>
      </c>
      <c r="I2585" s="116">
        <v>60</v>
      </c>
      <c r="J2585" s="118">
        <v>100</v>
      </c>
      <c r="K2585" s="390">
        <v>50</v>
      </c>
      <c r="L2585" s="390">
        <v>30</v>
      </c>
      <c r="M2585" s="390">
        <v>20</v>
      </c>
      <c r="N2585" s="116">
        <v>100</v>
      </c>
      <c r="O2585" s="118">
        <v>200</v>
      </c>
      <c r="P2585" s="775" t="str">
        <f>IF(AND(N2581="",C2578="",E2579="",N2579=""),"",IF(OR(C2578=1,C2578=2),600,800))</f>
        <v/>
      </c>
      <c r="Q2585" s="770"/>
      <c r="R2585" s="762"/>
      <c r="S2585" s="390">
        <v>20</v>
      </c>
      <c r="T2585" s="390">
        <v>20</v>
      </c>
      <c r="U2585" s="116">
        <v>40</v>
      </c>
      <c r="V2585" s="390">
        <v>30</v>
      </c>
      <c r="W2585" s="390">
        <v>18</v>
      </c>
      <c r="X2585" s="390">
        <v>12</v>
      </c>
      <c r="Y2585" s="116">
        <v>60</v>
      </c>
      <c r="Z2585" s="118">
        <v>100</v>
      </c>
      <c r="AA2585" s="390">
        <v>50</v>
      </c>
      <c r="AB2585" s="390">
        <v>30</v>
      </c>
      <c r="AC2585" s="390">
        <v>20</v>
      </c>
      <c r="AD2585" s="116">
        <v>100</v>
      </c>
      <c r="AE2585" s="118">
        <v>200</v>
      </c>
      <c r="AF2585" s="775" t="str">
        <f>IF(AND(AD2581="",S2578="",U2579="",AD2579=""),"",IF(OR(S2578=1,S2578=2),600,800))</f>
        <v/>
      </c>
    </row>
    <row r="2586" spans="1:32" ht="21" customHeight="1">
      <c r="A2586" s="166" t="str">
        <f>IF(N2581="","",A2585+1)</f>
        <v/>
      </c>
      <c r="B2586" s="122" t="str">
        <f>'Result Sheet'!$L$4</f>
        <v xml:space="preserve">हिन्दी </v>
      </c>
      <c r="C2586" s="391" t="str">
        <f>IFERROR(VLOOKUP(N2581,Marks,11,0),"")</f>
        <v/>
      </c>
      <c r="D2586" s="391" t="str">
        <f>IFERROR(VLOOKUP(N2581,Marks,12,0),"")</f>
        <v/>
      </c>
      <c r="E2586" s="117" t="str">
        <f>IFERROR(VLOOKUP(N2581,Marks,13,0),"")</f>
        <v/>
      </c>
      <c r="F2586" s="391" t="str">
        <f>IFERROR(VLOOKUP(N2581,Marks,14,0),"")</f>
        <v/>
      </c>
      <c r="G2586" s="391" t="str">
        <f>IFERROR(VLOOKUP(N2581,Marks,15,0),"")</f>
        <v/>
      </c>
      <c r="H2586" s="391" t="str">
        <f>IFERROR(VLOOKUP(N2581,Marks,16,0),"")</f>
        <v/>
      </c>
      <c r="I2586" s="117" t="str">
        <f>IFERROR(VLOOKUP(N2581,Marks,17,0),"")</f>
        <v/>
      </c>
      <c r="J2586" s="119">
        <f>IFERROR(VLOOKUP(N2581,Marks,18,0),"")</f>
        <v>0</v>
      </c>
      <c r="K2586" s="391" t="str">
        <f>IFERROR(VLOOKUP(N2581,Marks,19,0),"")</f>
        <v/>
      </c>
      <c r="L2586" s="391" t="str">
        <f>IFERROR(VLOOKUP(N2581,Marks,20,0),"")</f>
        <v/>
      </c>
      <c r="M2586" s="391" t="str">
        <f>IFERROR(VLOOKUP(N2581,Marks,21,0),"")</f>
        <v/>
      </c>
      <c r="N2586" s="117" t="str">
        <f>IFERROR(VLOOKUP(N2581,Marks,22,0),"")</f>
        <v/>
      </c>
      <c r="O2586" s="119" t="str">
        <f>IFERROR(VLOOKUP(N2581,Marks,23,0),"")</f>
        <v/>
      </c>
      <c r="P2586" s="323" t="str">
        <f>IFERROR(VLOOKUP(N2581,Marks,29,0),"")</f>
        <v/>
      </c>
      <c r="Q2586" s="770"/>
      <c r="R2586" s="122" t="str">
        <f>'Result Sheet'!$L$4</f>
        <v xml:space="preserve">हिन्दी </v>
      </c>
      <c r="S2586" s="391" t="str">
        <f>IFERROR(VLOOKUP(AD2581,Marks,11,0),"")</f>
        <v/>
      </c>
      <c r="T2586" s="391" t="str">
        <f>IFERROR(VLOOKUP(AD2581,Marks,12,0),"")</f>
        <v/>
      </c>
      <c r="U2586" s="117" t="str">
        <f>IFERROR(VLOOKUP(AD2581,Marks,13,0),"")</f>
        <v/>
      </c>
      <c r="V2586" s="391" t="str">
        <f>IFERROR(VLOOKUP(AD2581,Marks,14,0),"")</f>
        <v/>
      </c>
      <c r="W2586" s="391" t="str">
        <f>IFERROR(VLOOKUP(AD2581,Marks,15,0),"")</f>
        <v/>
      </c>
      <c r="X2586" s="391" t="str">
        <f>IFERROR(VLOOKUP(AD2581,Marks,16,0),"")</f>
        <v/>
      </c>
      <c r="Y2586" s="117" t="str">
        <f>IFERROR(VLOOKUP(AD2581,Marks,17,0),"")</f>
        <v/>
      </c>
      <c r="Z2586" s="119">
        <f>IFERROR(VLOOKUP(AD2581,Marks,18,0),"")</f>
        <v>0</v>
      </c>
      <c r="AA2586" s="391" t="str">
        <f>IFERROR(VLOOKUP(AD2581,Marks,19,0),"")</f>
        <v/>
      </c>
      <c r="AB2586" s="391" t="str">
        <f>IFERROR(VLOOKUP(AD2581,Marks,20,0),"")</f>
        <v/>
      </c>
      <c r="AC2586" s="391" t="str">
        <f>IFERROR(VLOOKUP(AD2581,Marks,21,0),"")</f>
        <v/>
      </c>
      <c r="AD2586" s="117" t="str">
        <f>IFERROR(VLOOKUP(AD2581,Marks,22,0),"")</f>
        <v/>
      </c>
      <c r="AE2586" s="119" t="str">
        <f>IFERROR(VLOOKUP(AD2581,Marks,23,0),"")</f>
        <v/>
      </c>
      <c r="AF2586" s="323" t="str">
        <f>IFERROR(VLOOKUP(AD2581,Marks,29,0),"")</f>
        <v/>
      </c>
    </row>
    <row r="2587" spans="1:32" ht="21" customHeight="1">
      <c r="A2587" s="166" t="str">
        <f>IF(N2581="","",A2586+1)</f>
        <v/>
      </c>
      <c r="B2587" s="122" t="str">
        <f>'Result Sheet'!$AE$4</f>
        <v xml:space="preserve">अंग्रेजी </v>
      </c>
      <c r="C2587" s="391" t="str">
        <f>IFERROR(VLOOKUP(N2581,Marks,30,0),"")</f>
        <v/>
      </c>
      <c r="D2587" s="391" t="str">
        <f>IFERROR(VLOOKUP(N2581,Marks,31,0),"")</f>
        <v/>
      </c>
      <c r="E2587" s="117" t="str">
        <f>IFERROR(VLOOKUP(N2581,Marks,32,0),"")</f>
        <v/>
      </c>
      <c r="F2587" s="391" t="str">
        <f>IFERROR(VLOOKUP(N2581,Marks,33,0),"")</f>
        <v/>
      </c>
      <c r="G2587" s="391" t="str">
        <f>IFERROR(VLOOKUP(N2581,Marks,34,0),"")</f>
        <v/>
      </c>
      <c r="H2587" s="391" t="str">
        <f>IFERROR(VLOOKUP(N2581,Marks,35,0),"")</f>
        <v/>
      </c>
      <c r="I2587" s="117" t="str">
        <f>IFERROR(VLOOKUP(N2581,Marks,36,0),"")</f>
        <v/>
      </c>
      <c r="J2587" s="119">
        <f>IFERROR(VLOOKUP(N2581,Marks,37,0),"")</f>
        <v>0</v>
      </c>
      <c r="K2587" s="391" t="str">
        <f>IFERROR(VLOOKUP(N2581,Marks,38,0),"")</f>
        <v/>
      </c>
      <c r="L2587" s="391" t="str">
        <f>IFERROR(VLOOKUP(N2581,Marks,39,0),"")</f>
        <v/>
      </c>
      <c r="M2587" s="391" t="str">
        <f>IFERROR(VLOOKUP(N2581,Marks,40,0),"")</f>
        <v/>
      </c>
      <c r="N2587" s="117" t="str">
        <f>IFERROR(VLOOKUP(N2581,Marks,41,0),"")</f>
        <v/>
      </c>
      <c r="O2587" s="119" t="str">
        <f>IFERROR(VLOOKUP(N2581,Marks,42,0),"")</f>
        <v/>
      </c>
      <c r="P2587" s="323" t="str">
        <f>IFERROR(VLOOKUP(N2581,Marks,48,0),"")</f>
        <v/>
      </c>
      <c r="Q2587" s="770"/>
      <c r="R2587" s="122" t="str">
        <f>'Result Sheet'!$AE$4</f>
        <v xml:space="preserve">अंग्रेजी </v>
      </c>
      <c r="S2587" s="391" t="str">
        <f>IFERROR(VLOOKUP(AD2581,Marks,30,0),"")</f>
        <v/>
      </c>
      <c r="T2587" s="391" t="str">
        <f>IFERROR(VLOOKUP(AD2581,Marks,31,0),"")</f>
        <v/>
      </c>
      <c r="U2587" s="117" t="str">
        <f>IFERROR(VLOOKUP(AD2581,Marks,32,0),"")</f>
        <v/>
      </c>
      <c r="V2587" s="391" t="str">
        <f>IFERROR(VLOOKUP(AD2581,Marks,33,0),"")</f>
        <v/>
      </c>
      <c r="W2587" s="391" t="str">
        <f>IFERROR(VLOOKUP(AD2581,Marks,34,0),"")</f>
        <v/>
      </c>
      <c r="X2587" s="391" t="str">
        <f>IFERROR(VLOOKUP(AD2581,Marks,35,0),"")</f>
        <v/>
      </c>
      <c r="Y2587" s="117" t="str">
        <f>IFERROR(VLOOKUP(AD2581,Marks,36,0),"")</f>
        <v/>
      </c>
      <c r="Z2587" s="119">
        <f>IFERROR(VLOOKUP(AD2581,Marks,37,0),"")</f>
        <v>0</v>
      </c>
      <c r="AA2587" s="391" t="str">
        <f>IFERROR(VLOOKUP(AD2581,Marks,38,0),"")</f>
        <v/>
      </c>
      <c r="AB2587" s="391" t="str">
        <f>IFERROR(VLOOKUP(AD2581,Marks,39,0),"")</f>
        <v/>
      </c>
      <c r="AC2587" s="391" t="str">
        <f>IFERROR(VLOOKUP(AD2581,Marks,40,0),"")</f>
        <v/>
      </c>
      <c r="AD2587" s="117" t="str">
        <f>IFERROR(VLOOKUP(AD2581,Marks,41,0),"")</f>
        <v/>
      </c>
      <c r="AE2587" s="119" t="str">
        <f>IFERROR(VLOOKUP(AD2581,Marks,42,0),"")</f>
        <v/>
      </c>
      <c r="AF2587" s="323" t="str">
        <f>IFERROR(VLOOKUP(AD2581,Marks,48,0),"")</f>
        <v/>
      </c>
    </row>
    <row r="2588" spans="1:32" ht="21" customHeight="1">
      <c r="A2588" s="166" t="str">
        <f>IF(N2581="","",A2587+1)</f>
        <v/>
      </c>
      <c r="B2588" s="122" t="str">
        <f>'Result Sheet'!$AX$4</f>
        <v xml:space="preserve">गणित </v>
      </c>
      <c r="C2588" s="391" t="str">
        <f>IFERROR(VLOOKUP(N2581,Marks,49,0),"")</f>
        <v/>
      </c>
      <c r="D2588" s="391" t="str">
        <f>IFERROR(VLOOKUP(N2581,Marks,50,0),"")</f>
        <v/>
      </c>
      <c r="E2588" s="117" t="str">
        <f>IFERROR(VLOOKUP(N2581,Marks,51,0),"")</f>
        <v/>
      </c>
      <c r="F2588" s="391" t="str">
        <f>IFERROR(VLOOKUP(N2581,Marks,52,0),"")</f>
        <v/>
      </c>
      <c r="G2588" s="391" t="str">
        <f>IFERROR(VLOOKUP(N2581,Marks,53,0),"")</f>
        <v/>
      </c>
      <c r="H2588" s="391" t="str">
        <f>IFERROR(VLOOKUP(N2581,Marks,54,0),"")</f>
        <v/>
      </c>
      <c r="I2588" s="117" t="str">
        <f>IFERROR(VLOOKUP(N2581,Marks,55,0),"")</f>
        <v/>
      </c>
      <c r="J2588" s="119">
        <f>IFERROR(VLOOKUP(N2581,Marks,56,0),"")</f>
        <v>0</v>
      </c>
      <c r="K2588" s="391" t="str">
        <f>IFERROR(VLOOKUP(N2581,Marks,57,0),"")</f>
        <v/>
      </c>
      <c r="L2588" s="391" t="str">
        <f>IFERROR(VLOOKUP(N2581,Marks,58,0),"")</f>
        <v/>
      </c>
      <c r="M2588" s="391" t="str">
        <f>IFERROR(VLOOKUP(N2581,Marks,59,0),"")</f>
        <v/>
      </c>
      <c r="N2588" s="117" t="str">
        <f>IFERROR(VLOOKUP(N2581,Marks,60,0),"")</f>
        <v/>
      </c>
      <c r="O2588" s="119" t="str">
        <f>IFERROR(VLOOKUP(N2581,Marks,61,0),"")</f>
        <v/>
      </c>
      <c r="P2588" s="323" t="str">
        <f>IFERROR(VLOOKUP(N2581,Marks,67,0),"")</f>
        <v/>
      </c>
      <c r="Q2588" s="770"/>
      <c r="R2588" s="122" t="str">
        <f>'Result Sheet'!$AX$4</f>
        <v xml:space="preserve">गणित </v>
      </c>
      <c r="S2588" s="391" t="str">
        <f>IFERROR(VLOOKUP(AD2581,Marks,49,0),"")</f>
        <v/>
      </c>
      <c r="T2588" s="391" t="str">
        <f>IFERROR(VLOOKUP(AD2581,Marks,50,0),"")</f>
        <v/>
      </c>
      <c r="U2588" s="117" t="str">
        <f>IFERROR(VLOOKUP(AD2581,Marks,51,0),"")</f>
        <v/>
      </c>
      <c r="V2588" s="391" t="str">
        <f>IFERROR(VLOOKUP(AD2581,Marks,52,0),"")</f>
        <v/>
      </c>
      <c r="W2588" s="391" t="str">
        <f>IFERROR(VLOOKUP(AD2581,Marks,53,0),"")</f>
        <v/>
      </c>
      <c r="X2588" s="391" t="str">
        <f>IFERROR(VLOOKUP(AD2581,Marks,54,0),"")</f>
        <v/>
      </c>
      <c r="Y2588" s="117" t="str">
        <f>IFERROR(VLOOKUP(AD2581,Marks,55,0),"")</f>
        <v/>
      </c>
      <c r="Z2588" s="119">
        <f>IFERROR(VLOOKUP(AD2581,Marks,56,0),"")</f>
        <v>0</v>
      </c>
      <c r="AA2588" s="391" t="str">
        <f>IFERROR(VLOOKUP(AD2581,Marks,57,0),"")</f>
        <v/>
      </c>
      <c r="AB2588" s="391" t="str">
        <f>IFERROR(VLOOKUP(AD2581,Marks,58,0),"")</f>
        <v/>
      </c>
      <c r="AC2588" s="391" t="str">
        <f>IFERROR(VLOOKUP(AD2581,Marks,59,0),"")</f>
        <v/>
      </c>
      <c r="AD2588" s="117" t="str">
        <f>IFERROR(VLOOKUP(AD2581,Marks,60,0),"")</f>
        <v/>
      </c>
      <c r="AE2588" s="119" t="str">
        <f>IFERROR(VLOOKUP(AD2581,Marks,61,0),"")</f>
        <v/>
      </c>
      <c r="AF2588" s="323" t="str">
        <f>IFERROR(VLOOKUP(AD2581,Marks,67,0),"")</f>
        <v/>
      </c>
    </row>
    <row r="2589" spans="1:32" ht="21" customHeight="1">
      <c r="A2589" s="166" t="str">
        <f>IF(N2581="","",A2588+1)</f>
        <v/>
      </c>
      <c r="B2589" s="122" t="str">
        <f>'Result Sheet'!$BQ$4</f>
        <v xml:space="preserve">पर्यावरण अध्ययन </v>
      </c>
      <c r="C2589" s="391" t="str">
        <f>IFERROR(VLOOKUP(N2581,Marks,68,0),"")</f>
        <v/>
      </c>
      <c r="D2589" s="391" t="str">
        <f>IFERROR(VLOOKUP(N2581,Marks,69,0),"")</f>
        <v/>
      </c>
      <c r="E2589" s="117" t="str">
        <f>IFERROR(VLOOKUP(N2581,Marks,70,0),"")</f>
        <v/>
      </c>
      <c r="F2589" s="391" t="str">
        <f>IFERROR(VLOOKUP(N2581,Marks,71,0),"")</f>
        <v/>
      </c>
      <c r="G2589" s="391" t="str">
        <f>IFERROR(VLOOKUP(N2581,Marks,72,0),"")</f>
        <v/>
      </c>
      <c r="H2589" s="391" t="str">
        <f>IFERROR(VLOOKUP(N2581,Marks,73,0),"")</f>
        <v/>
      </c>
      <c r="I2589" s="117" t="str">
        <f>IFERROR(VLOOKUP(N2581,Marks,74,0),"")</f>
        <v/>
      </c>
      <c r="J2589" s="119">
        <f>IFERROR(VLOOKUP(N2581,Marks,75,0),"")</f>
        <v>0</v>
      </c>
      <c r="K2589" s="391" t="str">
        <f>IFERROR(VLOOKUP(N2581,Marks,76,0),"")</f>
        <v/>
      </c>
      <c r="L2589" s="391" t="str">
        <f>IFERROR(VLOOKUP(N2581,Marks,77,0),"")</f>
        <v/>
      </c>
      <c r="M2589" s="391" t="str">
        <f>IFERROR(VLOOKUP(N2581,Marks,78,0),"")</f>
        <v/>
      </c>
      <c r="N2589" s="117" t="str">
        <f>IFERROR(VLOOKUP(N2581,Marks,79,0),"")</f>
        <v/>
      </c>
      <c r="O2589" s="119" t="str">
        <f>IFERROR(VLOOKUP(N2581,Marks,80,0),"")</f>
        <v/>
      </c>
      <c r="P2589" s="323" t="str">
        <f>IFERROR(VLOOKUP(N2581,Marks,86,0),"")</f>
        <v/>
      </c>
      <c r="Q2589" s="770"/>
      <c r="R2589" s="122" t="str">
        <f>'Result Sheet'!$BQ$4</f>
        <v xml:space="preserve">पर्यावरण अध्ययन </v>
      </c>
      <c r="S2589" s="391" t="str">
        <f>IFERROR(VLOOKUP(AD2581,Marks,68,0),"")</f>
        <v/>
      </c>
      <c r="T2589" s="391" t="str">
        <f>IFERROR(VLOOKUP(AD2581,Marks,69,0),"")</f>
        <v/>
      </c>
      <c r="U2589" s="117" t="str">
        <f>IFERROR(VLOOKUP(AD2581,Marks,70,0),"")</f>
        <v/>
      </c>
      <c r="V2589" s="391" t="str">
        <f>IFERROR(VLOOKUP(AD2581,Marks,71,0),"")</f>
        <v/>
      </c>
      <c r="W2589" s="391" t="str">
        <f>IFERROR(VLOOKUP(AD2581,Marks,72,0),"")</f>
        <v/>
      </c>
      <c r="X2589" s="391" t="str">
        <f>IFERROR(VLOOKUP(AD2581,Marks,73,0),"")</f>
        <v/>
      </c>
      <c r="Y2589" s="117" t="str">
        <f>IFERROR(VLOOKUP(AD2581,Marks,74,0),"")</f>
        <v/>
      </c>
      <c r="Z2589" s="119">
        <f>IFERROR(VLOOKUP(AD2581,Marks,75,0),"")</f>
        <v>0</v>
      </c>
      <c r="AA2589" s="391" t="str">
        <f>IFERROR(VLOOKUP(AD2581,Marks,76,0),"")</f>
        <v/>
      </c>
      <c r="AB2589" s="391" t="str">
        <f>IFERROR(VLOOKUP(AD2581,Marks,77,0),"")</f>
        <v/>
      </c>
      <c r="AC2589" s="391" t="str">
        <f>IFERROR(VLOOKUP(AD2581,Marks,78,0),"")</f>
        <v/>
      </c>
      <c r="AD2589" s="117" t="str">
        <f>IFERROR(VLOOKUP(AD2581,Marks,79,0),"")</f>
        <v/>
      </c>
      <c r="AE2589" s="119" t="str">
        <f>IFERROR(VLOOKUP(AD2581,Marks,80,0),"")</f>
        <v/>
      </c>
      <c r="AF2589" s="323" t="str">
        <f>IFERROR(VLOOKUP(AD2581,Marks,86,0),"")</f>
        <v/>
      </c>
    </row>
    <row r="2590" spans="1:32" ht="25.5" customHeight="1">
      <c r="A2590" s="166" t="str">
        <f>IF(N2581="","",A2589+1)</f>
        <v/>
      </c>
      <c r="B2590" s="392" t="s">
        <v>215</v>
      </c>
      <c r="C2590" s="120" t="str">
        <f>IF(AND(C2586="",C2587="",C2588="",C2589=""),"",IF(OR(C2578=1,C2578=2),SUM(C2586:C2588),SUM(C2586:C2589)))</f>
        <v/>
      </c>
      <c r="D2590" s="120" t="str">
        <f>IF(AND(D2586="",D2587="",D2588="",D2589=""),"",IF(OR(C2578=1,C2578=2),SUM(D2586:D2588),SUM(D2586:D2589)))</f>
        <v/>
      </c>
      <c r="E2590" s="120" t="str">
        <f>IF(AND(E2586="",E2587="",E2588="",E2589=""),"",IF(OR(C2578=1,C2578=2),SUM(E2586:E2588),SUM(E2586:E2589)))</f>
        <v/>
      </c>
      <c r="F2590" s="120" t="str">
        <f>IF(AND(F2586="",F2587="",F2588="",F2589=""),"",IF(OR(C2578=1,C2578=2),SUM(F2586:F2588),SUM(F2586:F2589)))</f>
        <v/>
      </c>
      <c r="G2590" s="120" t="str">
        <f>IF(AND(G2586="",G2587="",G2588="",G2589=""),"",IF(OR(C2578=1,C2578=2),SUM(G2586:G2588),SUM(G2586:G2589)))</f>
        <v/>
      </c>
      <c r="H2590" s="120" t="str">
        <f>IF(AND(H2586="",H2587="",H2588="",H2589=""),"",IF(OR(C2578=1,C2578=2),SUM(H2586:H2588),SUM(H2586:H2589)))</f>
        <v/>
      </c>
      <c r="I2590" s="120" t="str">
        <f>IF(AND(I2586="",I2587="",I2588="",I2589=""),"",IF(OR(C2578=1,C2578=2),SUM(I2586:I2588),SUM(I2586:I2589)))</f>
        <v/>
      </c>
      <c r="J2590" s="120">
        <f>IF(AND(J2586="",J2587="",J2588="",J2589=""),"",IF(OR(C2578=1,C2578=2),SUM(J2586:J2588),SUM(J2586:J2589)))</f>
        <v>0</v>
      </c>
      <c r="K2590" s="120" t="str">
        <f>IF(AND(K2586="",K2587="",K2588="",K2589=""),"",IF(OR(C2578=1,C2578=2),SUM(K2586:K2588),SUM(K2586:K2589)))</f>
        <v/>
      </c>
      <c r="L2590" s="120" t="str">
        <f>IF(AND(L2586="",L2587="",L2588="",L2589=""),"",IF(OR(C2578=1,C2578=2),SUM(L2586:L2588),SUM(L2586:L2589)))</f>
        <v/>
      </c>
      <c r="M2590" s="120" t="str">
        <f>IF(AND(M2586="",M2587="",M2588="",M2589=""),"",IF(OR(C2578=1,C2578=2),SUM(M2586:M2588),SUM(M2586:M2589)))</f>
        <v/>
      </c>
      <c r="N2590" s="120" t="str">
        <f>IF(AND(N2586="",N2587="",N2588="",N2589=""),"",IF(OR(C2578=1,C2578=2),SUM(N2586:N2588),SUM(N2586:N2589)))</f>
        <v/>
      </c>
      <c r="O2590" s="120" t="str">
        <f>IF(AND(O2586="",O2587="",O2588="",O2589=""),"",IF(OR(C2578=1,C2578=2),SUM(O2586:O2588),SUM(O2586:O2589)))</f>
        <v/>
      </c>
      <c r="P2590" s="326" t="str">
        <f>IF(OR(N2581="",E2579="",O2590=""),"",IF(O2590&gt;=81%*P2585,"A",IF(O2590&gt;=61%*P2585,"B",IF(O2590&gt;=41%*P2585,"C",IF(O2590&gt;=21%*P2585,"D","E")))))</f>
        <v/>
      </c>
      <c r="Q2590" s="770"/>
      <c r="R2590" s="392" t="s">
        <v>215</v>
      </c>
      <c r="S2590" s="120" t="str">
        <f>IF(AND(S2586="",S2587="",S2588="",S2589=""),"",IF(OR(S2578=1,S2578=2),SUM(S2586:S2588),SUM(S2586:S2589)))</f>
        <v/>
      </c>
      <c r="T2590" s="120" t="str">
        <f>IF(AND(T2586="",T2587="",T2588="",T2589=""),"",IF(OR(S2578=1,S2578=2),SUM(T2586:T2588),SUM(T2586:T2589)))</f>
        <v/>
      </c>
      <c r="U2590" s="120" t="str">
        <f>IF(AND(U2586="",U2587="",U2588="",U2589=""),"",IF(OR(S2578=1,S2578=2),SUM(U2586:U2588),SUM(U2586:U2589)))</f>
        <v/>
      </c>
      <c r="V2590" s="120" t="str">
        <f>IF(AND(V2586="",V2587="",V2588="",V2589=""),"",IF(OR(S2578=1,S2578=2),SUM(V2586:V2588),SUM(V2586:V2589)))</f>
        <v/>
      </c>
      <c r="W2590" s="120" t="str">
        <f>IF(AND(W2586="",W2587="",W2588="",W2589=""),"",IF(OR(S2578=1,S2578=2),SUM(W2586:W2588),SUM(W2586:W2589)))</f>
        <v/>
      </c>
      <c r="X2590" s="120" t="str">
        <f>IF(AND(X2586="",X2587="",X2588="",X2589=""),"",IF(OR(S2578=1,S2578=2),SUM(X2586:X2588),SUM(X2586:X2589)))</f>
        <v/>
      </c>
      <c r="Y2590" s="120" t="str">
        <f>IF(AND(Y2586="",Y2587="",Y2588="",Y2589=""),"",IF(OR(S2578=1,S2578=2),SUM(Y2586:Y2588),SUM(Y2586:Y2589)))</f>
        <v/>
      </c>
      <c r="Z2590" s="120">
        <f>IF(AND(Z2586="",Z2587="",Z2588="",Z2589=""),"",IF(OR(S2578=1,S2578=2),SUM(Z2586:Z2588),SUM(Z2586:Z2589)))</f>
        <v>0</v>
      </c>
      <c r="AA2590" s="120" t="str">
        <f>IF(AND(AA2586="",AA2587="",AA2588="",AA2589=""),"",IF(OR(S2578=1,S2578=2),SUM(AA2586:AA2588),SUM(AA2586:AA2589)))</f>
        <v/>
      </c>
      <c r="AB2590" s="120" t="str">
        <f>IF(AND(AB2586="",AB2587="",AB2588="",AB2589=""),"",IF(OR(S2578=1,S2578=2),SUM(AB2586:AB2588),SUM(AB2586:AB2589)))</f>
        <v/>
      </c>
      <c r="AC2590" s="120" t="str">
        <f>IF(AND(AC2586="",AC2587="",AC2588="",AC2589=""),"",IF(OR(S2578=1,S2578=2),SUM(AC2586:AC2588),SUM(AC2586:AC2589)))</f>
        <v/>
      </c>
      <c r="AD2590" s="120" t="str">
        <f>IF(AND(AD2586="",AD2587="",AD2588="",AD2589=""),"",IF(OR(S2578=1,S2578=2),SUM(AD2586:AD2588),SUM(AD2586:AD2589)))</f>
        <v/>
      </c>
      <c r="AE2590" s="120" t="str">
        <f>IF(AND(AE2586="",AE2587="",AE2588="",AE2589=""),"",IF(OR(S2578=1,S2578=2),SUM(AE2586:AE2588),SUM(AE2586:AE2589)))</f>
        <v/>
      </c>
      <c r="AF2590" s="326" t="str">
        <f>IF(OR(AD2581="",U2579="",AE2590=""),"",IF(AE2590&gt;=81%*AF2585,"A",IF(AE2590&gt;=61%*AF2585,"B",IF(AE2590&gt;=41%*AF2585,"C",IF(AE2590&gt;=21%*AF2585,"D","E")))))</f>
        <v/>
      </c>
    </row>
    <row r="2591" spans="1:32" ht="9" customHeight="1">
      <c r="A2591" s="166" t="str">
        <f>IF(N2581="","",A2590+1)</f>
        <v/>
      </c>
      <c r="B2591" s="737"/>
      <c r="C2591" s="737"/>
      <c r="D2591" s="737"/>
      <c r="E2591" s="737"/>
      <c r="F2591" s="737"/>
      <c r="G2591" s="737"/>
      <c r="H2591" s="737"/>
      <c r="I2591" s="737"/>
      <c r="J2591" s="737"/>
      <c r="K2591" s="737"/>
      <c r="L2591" s="737"/>
      <c r="M2591" s="737"/>
      <c r="N2591" s="737"/>
      <c r="O2591" s="737"/>
      <c r="P2591" s="737"/>
      <c r="Q2591" s="770"/>
      <c r="R2591" s="737"/>
      <c r="S2591" s="737"/>
      <c r="T2591" s="737"/>
      <c r="U2591" s="737"/>
      <c r="V2591" s="737"/>
      <c r="W2591" s="737"/>
      <c r="X2591" s="737"/>
      <c r="Y2591" s="737"/>
      <c r="Z2591" s="737"/>
      <c r="AA2591" s="737"/>
      <c r="AB2591" s="737"/>
      <c r="AC2591" s="737"/>
      <c r="AD2591" s="737"/>
      <c r="AE2591" s="737"/>
      <c r="AF2591" s="737"/>
    </row>
    <row r="2592" spans="1:32" ht="22.5" customHeight="1">
      <c r="A2592" s="166" t="str">
        <f>IF(N2581="","",A2591+1)</f>
        <v/>
      </c>
      <c r="B2592" s="738" t="s">
        <v>213</v>
      </c>
      <c r="C2592" s="738"/>
      <c r="D2592" s="739" t="s">
        <v>229</v>
      </c>
      <c r="E2592" s="740"/>
      <c r="F2592" s="393" t="s">
        <v>186</v>
      </c>
      <c r="G2592" s="738" t="s">
        <v>213</v>
      </c>
      <c r="H2592" s="738"/>
      <c r="I2592" s="739" t="s">
        <v>229</v>
      </c>
      <c r="J2592" s="740"/>
      <c r="K2592" s="393" t="s">
        <v>186</v>
      </c>
      <c r="L2592" s="738" t="s">
        <v>213</v>
      </c>
      <c r="M2592" s="738"/>
      <c r="N2592" s="739" t="s">
        <v>229</v>
      </c>
      <c r="O2592" s="740"/>
      <c r="P2592" s="393" t="s">
        <v>186</v>
      </c>
      <c r="Q2592" s="770"/>
      <c r="R2592" s="738" t="s">
        <v>213</v>
      </c>
      <c r="S2592" s="738"/>
      <c r="T2592" s="739" t="s">
        <v>229</v>
      </c>
      <c r="U2592" s="740"/>
      <c r="V2592" s="393" t="s">
        <v>186</v>
      </c>
      <c r="W2592" s="738" t="s">
        <v>213</v>
      </c>
      <c r="X2592" s="738"/>
      <c r="Y2592" s="739" t="s">
        <v>229</v>
      </c>
      <c r="Z2592" s="740"/>
      <c r="AA2592" s="393" t="s">
        <v>186</v>
      </c>
      <c r="AB2592" s="738" t="s">
        <v>213</v>
      </c>
      <c r="AC2592" s="738"/>
      <c r="AD2592" s="739" t="s">
        <v>229</v>
      </c>
      <c r="AE2592" s="740"/>
      <c r="AF2592" s="393" t="s">
        <v>186</v>
      </c>
    </row>
    <row r="2593" spans="1:32" ht="21.75" customHeight="1">
      <c r="A2593" s="166" t="str">
        <f>IF(N2581="","",A2592+1)</f>
        <v/>
      </c>
      <c r="B2593" s="741" t="s">
        <v>221</v>
      </c>
      <c r="C2593" s="742"/>
      <c r="D2593" s="742"/>
      <c r="E2593" s="119" t="str">
        <f>IFERROR(VLOOKUP(N2581,Marks,90,0),"")</f>
        <v/>
      </c>
      <c r="F2593" s="130" t="str">
        <f>IFERROR(VLOOKUP(N2581,Marks,94,0),"")</f>
        <v/>
      </c>
      <c r="G2593" s="741" t="s">
        <v>192</v>
      </c>
      <c r="H2593" s="742"/>
      <c r="I2593" s="742"/>
      <c r="J2593" s="119" t="str">
        <f>IFERROR(VLOOKUP(N2581,Marks,98,0),"")</f>
        <v/>
      </c>
      <c r="K2593" s="130" t="str">
        <f>IFERROR(VLOOKUP(N2581,Marks,102,0),"")</f>
        <v/>
      </c>
      <c r="L2593" s="743" t="s">
        <v>193</v>
      </c>
      <c r="M2593" s="744"/>
      <c r="N2593" s="744"/>
      <c r="O2593" s="119" t="str">
        <f>IFERROR(VLOOKUP(N2581,Marks,106,0),"")</f>
        <v/>
      </c>
      <c r="P2593" s="130" t="str">
        <f>IFERROR(VLOOKUP(N2581,Marks,110,0),"")</f>
        <v/>
      </c>
      <c r="Q2593" s="770"/>
      <c r="R2593" s="740" t="s">
        <v>221</v>
      </c>
      <c r="S2593" s="740"/>
      <c r="T2593" s="740"/>
      <c r="U2593" s="119" t="str">
        <f>IFERROR(VLOOKUP(AD2581,Marks,90,0),"")</f>
        <v/>
      </c>
      <c r="V2593" s="130" t="str">
        <f>IFERROR(VLOOKUP(AD2581,Marks,94,0),"")</f>
        <v/>
      </c>
      <c r="W2593" s="740" t="s">
        <v>192</v>
      </c>
      <c r="X2593" s="740"/>
      <c r="Y2593" s="740"/>
      <c r="Z2593" s="119" t="str">
        <f>IFERROR(VLOOKUP(AD2581,Marks,98,0),"")</f>
        <v/>
      </c>
      <c r="AA2593" s="130" t="str">
        <f>IFERROR(VLOOKUP(AD2581,Marks,102,0),"")</f>
        <v/>
      </c>
      <c r="AB2593" s="745" t="s">
        <v>193</v>
      </c>
      <c r="AC2593" s="745"/>
      <c r="AD2593" s="745"/>
      <c r="AE2593" s="119" t="str">
        <f>IFERROR(VLOOKUP(AD2581,Marks,106,0),"")</f>
        <v/>
      </c>
      <c r="AF2593" s="130" t="str">
        <f>IFERROR(VLOOKUP(AD2581,Marks,110,0),"")</f>
        <v/>
      </c>
    </row>
    <row r="2594" spans="1:32" ht="21" customHeight="1">
      <c r="A2594" s="166" t="str">
        <f>IF(N2581="","",A2593+1)</f>
        <v/>
      </c>
      <c r="B2594" s="732" t="s">
        <v>216</v>
      </c>
      <c r="C2594" s="732"/>
      <c r="D2594" s="732"/>
      <c r="E2594" s="746" t="str">
        <f>IFERROR(VLOOKUP(N2581,Marks,116,0),"")</f>
        <v/>
      </c>
      <c r="F2594" s="746"/>
      <c r="G2594" s="746"/>
      <c r="H2594" s="746"/>
      <c r="I2594" s="732" t="s">
        <v>217</v>
      </c>
      <c r="J2594" s="732"/>
      <c r="K2594" s="732"/>
      <c r="L2594" s="732"/>
      <c r="M2594" s="747" t="str">
        <f>IFERROR(VLOOKUP(N2581,Marks,117,0),"")</f>
        <v/>
      </c>
      <c r="N2594" s="747"/>
      <c r="O2594" s="747"/>
      <c r="P2594" s="747"/>
      <c r="Q2594" s="770"/>
      <c r="R2594" s="732" t="s">
        <v>216</v>
      </c>
      <c r="S2594" s="732"/>
      <c r="T2594" s="732"/>
      <c r="U2594" s="746" t="str">
        <f>IFERROR(VLOOKUP(AD2581,Marks,116,0),"")</f>
        <v/>
      </c>
      <c r="V2594" s="746"/>
      <c r="W2594" s="746"/>
      <c r="X2594" s="746"/>
      <c r="Y2594" s="732" t="s">
        <v>217</v>
      </c>
      <c r="Z2594" s="732"/>
      <c r="AA2594" s="732"/>
      <c r="AB2594" s="732"/>
      <c r="AC2594" s="747" t="str">
        <f>IFERROR(VLOOKUP(AD2581,Marks,117,0),"")</f>
        <v/>
      </c>
      <c r="AD2594" s="747"/>
      <c r="AE2594" s="747"/>
      <c r="AF2594" s="747"/>
    </row>
    <row r="2595" spans="1:32" ht="21" customHeight="1">
      <c r="A2595" s="166" t="str">
        <f>IF(N2581="","",A2594+1)</f>
        <v/>
      </c>
      <c r="B2595" s="732" t="s">
        <v>218</v>
      </c>
      <c r="C2595" s="732"/>
      <c r="D2595" s="732"/>
      <c r="E2595" s="774" t="str">
        <f>IFERROR(VLOOKUP(N2581,Marks,115,0),"")</f>
        <v/>
      </c>
      <c r="F2595" s="774"/>
      <c r="G2595" s="774"/>
      <c r="H2595" s="774"/>
      <c r="I2595" s="732" t="s">
        <v>219</v>
      </c>
      <c r="J2595" s="732"/>
      <c r="K2595" s="732"/>
      <c r="L2595" s="732"/>
      <c r="M2595" s="733" t="str">
        <f>IFERROR(VLOOKUP(N2581,Marks,112,0),"")</f>
        <v/>
      </c>
      <c r="N2595" s="733"/>
      <c r="O2595" s="733"/>
      <c r="P2595" s="733"/>
      <c r="Q2595" s="770"/>
      <c r="R2595" s="732" t="s">
        <v>218</v>
      </c>
      <c r="S2595" s="732"/>
      <c r="T2595" s="732"/>
      <c r="U2595" s="774" t="str">
        <f>IFERROR(VLOOKUP(AD2581,Marks,115,0),"")</f>
        <v/>
      </c>
      <c r="V2595" s="774"/>
      <c r="W2595" s="774"/>
      <c r="X2595" s="774"/>
      <c r="Y2595" s="732" t="s">
        <v>219</v>
      </c>
      <c r="Z2595" s="732"/>
      <c r="AA2595" s="732"/>
      <c r="AB2595" s="732"/>
      <c r="AC2595" s="733" t="str">
        <f>IFERROR(VLOOKUP(AD2581,Marks,112,0),"")</f>
        <v/>
      </c>
      <c r="AD2595" s="733"/>
      <c r="AE2595" s="733"/>
      <c r="AF2595" s="733"/>
    </row>
    <row r="2596" spans="1:32" ht="21" customHeight="1">
      <c r="A2596" s="166" t="str">
        <f>IF(N2581="","",A2595+1)</f>
        <v/>
      </c>
      <c r="B2596" s="732" t="s">
        <v>220</v>
      </c>
      <c r="C2596" s="732"/>
      <c r="D2596" s="732"/>
      <c r="E2596" s="324" t="str">
        <f>IFERROR(VLOOKUP(N2581,Marks,113,0),"")</f>
        <v/>
      </c>
      <c r="F2596" s="325" t="s">
        <v>341</v>
      </c>
      <c r="G2596" s="734" t="str">
        <f>IF(OR(N2581="",E2579="",O2590=""),"",IF(O2590&gt;=81%*P2585,"A",IF(O2590&gt;=61%*P2585,"B",IF(O2590&gt;=41%*P2585,"C",IF(O2590&gt;=21%*P2585,"D","E")))))</f>
        <v/>
      </c>
      <c r="H2596" s="734"/>
      <c r="I2596" s="732" t="s">
        <v>222</v>
      </c>
      <c r="J2596" s="732"/>
      <c r="K2596" s="732"/>
      <c r="L2596" s="732"/>
      <c r="M2596" s="769" t="str">
        <f>IFERROR(VLOOKUP(N2581,Marks,114,0),"")</f>
        <v/>
      </c>
      <c r="N2596" s="769"/>
      <c r="O2596" s="769"/>
      <c r="P2596" s="769"/>
      <c r="Q2596" s="770"/>
      <c r="R2596" s="732" t="s">
        <v>220</v>
      </c>
      <c r="S2596" s="732"/>
      <c r="T2596" s="732"/>
      <c r="U2596" s="324" t="str">
        <f>IFERROR(VLOOKUP(AD2581,Marks,113,0),"")</f>
        <v/>
      </c>
      <c r="V2596" s="325" t="s">
        <v>341</v>
      </c>
      <c r="W2596" s="734" t="str">
        <f>IF(OR(AD2581="",U2579="",AE2590=""),"",IF(AE2590&gt;=81%*AF2585,"A",IF(AE2590&gt;=61%*AF2585,"B",IF(AE2590&gt;=41%*AF2585,"C",IF(AE2590&gt;=21%*AF2585,"D","E")))))</f>
        <v/>
      </c>
      <c r="X2596" s="734"/>
      <c r="Y2596" s="732" t="s">
        <v>222</v>
      </c>
      <c r="Z2596" s="732"/>
      <c r="AA2596" s="732"/>
      <c r="AB2596" s="732"/>
      <c r="AC2596" s="769" t="str">
        <f>IFERROR(VLOOKUP(AD2581,Marks,114,0),"")</f>
        <v/>
      </c>
      <c r="AD2596" s="769"/>
      <c r="AE2596" s="769"/>
      <c r="AF2596" s="769"/>
    </row>
    <row r="2597" spans="1:32" ht="21" customHeight="1">
      <c r="A2597" s="166" t="str">
        <f>IF(N2581="","",A2596+1)</f>
        <v/>
      </c>
      <c r="B2597" s="768" t="s">
        <v>228</v>
      </c>
      <c r="C2597" s="768"/>
      <c r="D2597" s="768"/>
      <c r="E2597" s="735">
        <f>'Master sheet'!$C$10</f>
        <v>44697</v>
      </c>
      <c r="F2597" s="735"/>
      <c r="G2597" s="735"/>
      <c r="H2597" s="318"/>
      <c r="I2597" s="121"/>
      <c r="J2597" s="121"/>
      <c r="K2597" s="76"/>
      <c r="L2597" s="121"/>
      <c r="M2597" s="121"/>
      <c r="N2597" s="121"/>
      <c r="O2597" s="121"/>
      <c r="P2597" s="121"/>
      <c r="Q2597" s="770"/>
      <c r="R2597" s="768" t="s">
        <v>228</v>
      </c>
      <c r="S2597" s="768"/>
      <c r="T2597" s="768"/>
      <c r="U2597" s="735">
        <f>'Master sheet'!$C$10</f>
        <v>44697</v>
      </c>
      <c r="V2597" s="735"/>
      <c r="W2597" s="735"/>
      <c r="X2597" s="121"/>
      <c r="Y2597" s="121"/>
      <c r="Z2597" s="121"/>
      <c r="AA2597" s="76"/>
      <c r="AB2597" s="121"/>
      <c r="AC2597" s="121"/>
      <c r="AD2597" s="121"/>
      <c r="AE2597" s="121"/>
      <c r="AF2597" s="121"/>
    </row>
    <row r="2598" spans="1:32" ht="43.5" customHeight="1">
      <c r="A2598" s="166" t="str">
        <f>IF(N2581="","",A2597+1)</f>
        <v/>
      </c>
      <c r="B2598" s="755" t="str">
        <f>IF(AND(C2578=1),CONCATENATE("( ",UPPER('Master sheet'!$F$10)," )"),IF(AND(C2578=2),CONCATENATE("( ",UPPER('Master sheet'!$F$18)," )"),IF(AND(C2578=3),CONCATENATE("( ",UPPER('Master sheet'!$J$10)," )"),IF(AND(C2578=4),CONCATENATE("( ",UPPER('Master sheet'!$J$18)," )"),""))))</f>
        <v/>
      </c>
      <c r="C2598" s="755"/>
      <c r="D2598" s="755"/>
      <c r="E2598" s="755"/>
      <c r="F2598" s="756" t="str">
        <f>IF(AND(N2581=""),"",CONCATENATE("(",'Master sheet'!$C$14," )"))</f>
        <v/>
      </c>
      <c r="G2598" s="756"/>
      <c r="H2598" s="756"/>
      <c r="I2598" s="756"/>
      <c r="J2598" s="756"/>
      <c r="K2598" s="756" t="str">
        <f>IF(AND(N2581=""),"",CONCATENATE("(",'Master sheet'!$C$12," )"))</f>
        <v/>
      </c>
      <c r="L2598" s="756"/>
      <c r="M2598" s="756"/>
      <c r="N2598" s="756"/>
      <c r="O2598" s="756"/>
      <c r="P2598" s="756"/>
      <c r="Q2598" s="770"/>
      <c r="R2598" s="755" t="str">
        <f>IF(AND(S2578=1),CONCATENATE("( ",UPPER('Master sheet'!$F$10)," )"),IF(AND(S2578=2),CONCATENATE("( ",UPPER('Master sheet'!$F$18)," )"),IF(AND(S2578=3),CONCATENATE("( ",UPPER('Master sheet'!$J$10)," )"),IF(AND(S2578=4),CONCATENATE("( ",UPPER('Master sheet'!$J$18)," )"),""))))</f>
        <v/>
      </c>
      <c r="S2598" s="755"/>
      <c r="T2598" s="755"/>
      <c r="U2598" s="755"/>
      <c r="V2598" s="756" t="str">
        <f>IF(AND(AD2581=""),"",CONCATENATE("(",'Master sheet'!$C$14," )"))</f>
        <v/>
      </c>
      <c r="W2598" s="756"/>
      <c r="X2598" s="756"/>
      <c r="Y2598" s="756"/>
      <c r="Z2598" s="756"/>
      <c r="AA2598" s="756" t="str">
        <f>IF(AND(AD2581=""),"",CONCATENATE("(",'Master sheet'!$C$12," )"))</f>
        <v/>
      </c>
      <c r="AB2598" s="756"/>
      <c r="AC2598" s="756"/>
      <c r="AD2598" s="756"/>
      <c r="AE2598" s="756"/>
      <c r="AF2598" s="756"/>
    </row>
    <row r="2599" spans="1:32" ht="21.75" customHeight="1">
      <c r="A2599" s="166" t="str">
        <f>IF(N2581="","",A2598+1)</f>
        <v/>
      </c>
      <c r="B2599" s="757" t="s">
        <v>223</v>
      </c>
      <c r="C2599" s="757"/>
      <c r="D2599" s="757"/>
      <c r="E2599" s="757"/>
      <c r="F2599" s="758" t="s">
        <v>224</v>
      </c>
      <c r="G2599" s="758"/>
      <c r="H2599" s="758"/>
      <c r="I2599" s="758"/>
      <c r="J2599" s="758"/>
      <c r="K2599" s="757" t="s">
        <v>225</v>
      </c>
      <c r="L2599" s="757"/>
      <c r="M2599" s="757"/>
      <c r="N2599" s="757"/>
      <c r="O2599" s="757"/>
      <c r="P2599" s="757"/>
      <c r="Q2599" s="770"/>
      <c r="R2599" s="757" t="s">
        <v>223</v>
      </c>
      <c r="S2599" s="757"/>
      <c r="T2599" s="757"/>
      <c r="U2599" s="757"/>
      <c r="V2599" s="758" t="s">
        <v>224</v>
      </c>
      <c r="W2599" s="758"/>
      <c r="X2599" s="758"/>
      <c r="Y2599" s="758"/>
      <c r="Z2599" s="758"/>
      <c r="AA2599" s="757" t="s">
        <v>225</v>
      </c>
      <c r="AB2599" s="757"/>
      <c r="AC2599" s="757"/>
      <c r="AD2599" s="757"/>
      <c r="AE2599" s="757"/>
      <c r="AF2599" s="757"/>
    </row>
  </sheetData>
  <sheetProtection password="C991" sheet="1" objects="1" scenarios="1" formatColumns="0" formatRows="0"/>
  <protectedRanges>
    <protectedRange password="EA02" sqref="C9:E10 S9:U10 C35:E36 S35:U36 C61:E62 S61:U62 C87:E88 S87:U88 C113:E114 S113:U114 C139:E140 S139:U140 C165:E166 S165:U166 C191:E192 S191:U192 C217:E218 S217:U218 C243:E244 S243:U244 C269:E270 S269:U270 C295:E296 S295:U296 C321:E322 S321:U322 C347:E348 S347:U348 C373:E374 S373:U374 C399:E400 S399:U400 C425:E426 S425:U426 C451:E452 S451:U452 C477:E478 S477:U478 C503:E504 S503:U504 C529:E530 S529:U530 C555:E556 S555:U556 C581:E582 S581:U582 C607:E608 S607:U608 C633:E634 S633:U634 C659:E660 S659:U660 C685:E686 S685:U686 C711:E712 S711:U712 C737:E738 S737:U738 C763:E764 S763:U764 C789:E790 S789:U790 C815:E816 S815:U816 C841:E842 S841:U842 C867:E868 S867:U868 C893:E894 S893:U894 C919:E920 S919:U920 C945:E946 S945:U946 C971:E972 S971:U972 C997:E998 S997:U998 C1023:E1024 S1023:U1024 C1049:E1050 S1049:U1050 C1075:E1076 S1075:U1076 C1101:E1102 S1101:U1102 C1127:E1128 S1127:U1128 C1153:E1154 S1153:U1154 C1179:E1180 S1179:U1180 C1205:E1206 S1205:U1206 C1231:E1232 S1231:U1232 C1257:E1258 S1257:U1258 C1283:E1284 S1283:U1284 C1309:E1310 S1309:U1310 C1335:E1336 S1335:U1336 C1361:E1362 S1361:U1362 C1387:E1388 S1387:U1388 C1413:E1414 S1413:U1414 C1439:E1440 S1439:U1440 C1465:E1466 S1465:U1466 C1491:E1492 S1491:U1492 C1517:E1518 S1517:U1518 C1543:E1544 S1543:U1544 C1569:E1570 S1569:U1570 C1595:E1596 S1595:U1596 C1621:E1622 S1621:U1622 C1647:E1648 S1647:U1648 C1673:E1674 S1673:U1674 C1699:E1700 S1699:U1700 C1725:E1726 S1725:U1726 C1751:E1752 S1751:U1752 C1777:E1778 S1777:U1778 C1803:E1804 S1803:U1804 C1829:E1830 S1829:U1830 C1855:E1856 S1855:U1856 C1881:E1882 S1881:U1882 C1907:E1908 S1907:U1908 C1933:E1934 S1933:U1934 C1959:E1960 S1959:U1960 C1985:E1986 S1985:U1986 C2011:E2012 S2011:U2012 C2037:E2038 S2037:U2038 C2063:E2064 S2063:U2064 C2089:E2090 S2089:U2090 C2115:E2116 S2115:U2116 C2141:E2142 S2141:U2142 C2167:E2168 S2167:U2168 C2193:E2194 S2193:U2194 C2219:E2220 S2219:U2220 C2245:E2246 S2245:U2246 C2271:E2272 S2271:U2272 C2297:E2298 S2297:U2298 C2323:E2324 S2323:U2324 C2349:E2350 S2349:U2350 C2375:E2376 S2375:U2376 C2401:E2402 S2401:U2402 C2427:E2428 S2427:U2428 C2453:E2454 S2453:U2454 C2479:E2480 S2479:U2480 C2505:E2506 S2505:U2506 C2531:E2532 S2531:U2532 C2557:E2558 S2557:U2558 C2583:E2584 S2583:U2584" name="mark sheet"/>
    <protectedRange password="EA02" sqref="J9:J10 Z9:Z10 J35:J36 Z35:Z36 J61:J62 Z61:Z62 J87:J88 Z87:Z88 J113:J114 Z113:Z114 J139:J140 Z139:Z140 J165:J166 Z165:Z166 J191:J192 Z191:Z192 J217:J218 Z217:Z218 J243:J244 Z243:Z244 J269:J270 Z269:Z270 J295:J296 Z295:Z296 J321:J322 Z321:Z322 J347:J348 Z347:Z348 J373:J374 Z373:Z374 J399:J400 Z399:Z400 J425:J426 Z425:Z426 J451:J452 Z451:Z452 J477:J478 Z477:Z478 J503:J504 Z503:Z504 J529:J530 Z529:Z530 J555:J556 Z555:Z556 J581:J582 Z581:Z582 J607:J608 Z607:Z608 J633:J634 Z633:Z634 J659:J660 Z659:Z660 J685:J686 Z685:Z686 J711:J712 Z711:Z712 J737:J738 Z737:Z738 J763:J764 Z763:Z764 J789:J790 Z789:Z790 J815:J816 Z815:Z816 J841:J842 Z841:Z842 J867:J868 Z867:Z868 J893:J894 Z893:Z894 J919:J920 Z919:Z920 J945:J946 Z945:Z946 J971:J972 Z971:Z972 J997:J998 Z997:Z998 J1023:J1024 Z1023:Z1024 J1049:J1050 Z1049:Z1050 J1075:J1076 Z1075:Z1076 J1101:J1102 Z1101:Z1102 J1127:J1128 Z1127:Z1128 J1153:J1154 Z1153:Z1154 J1179:J1180 Z1179:Z1180 J1205:J1206 Z1205:Z1206 J1231:J1232 Z1231:Z1232 J1257:J1258 Z1257:Z1258 J1283:J1284 Z1283:Z1284 J1309:J1310 Z1309:Z1310 J1335:J1336 Z1335:Z1336 J1361:J1362 Z1361:Z1362 J1387:J1388 Z1387:Z1388 J1413:J1414 Z1413:Z1414 J1439:J1440 Z1439:Z1440 J1465:J1466 Z1465:Z1466 J1491:J1492 Z1491:Z1492 J1517:J1518 Z1517:Z1518 J1543:J1544 Z1543:Z1544 J1569:J1570 Z1569:Z1570 J1595:J1596 Z1595:Z1596 J1621:J1622 Z1621:Z1622 J1647:J1648 Z1647:Z1648 J1673:J1674 Z1673:Z1674 J1699:J1700 Z1699:Z1700 J1725:J1726 Z1725:Z1726 J1751:J1752 Z1751:Z1752 J1777:J1778 Z1777:Z1778 J1803:J1804 Z1803:Z1804 J1829:J1830 Z1829:Z1830 J1855:J1856 Z1855:Z1856 J1881:J1882 Z1881:Z1882 J1907:J1908 Z1907:Z1908 J1933:J1934 Z1933:Z1934 J1959:J1960 Z1959:Z1960 J1985:J1986 Z1985:Z1986 J2011:J2012 Z2011:Z2012 J2037:J2038 Z2037:Z2038 J2063:J2064 Z2063:Z2064 J2089:J2090 Z2089:Z2090 J2115:J2116 Z2115:Z2116 J2141:J2142 Z2141:Z2142 J2167:J2168 Z2167:Z2168 J2193:J2194 Z2193:Z2194 J2219:J2220 Z2219:Z2220 J2245:J2246 Z2245:Z2246 J2271:J2272 Z2271:Z2272 J2297:J2298 Z2297:Z2298 J2323:J2324 Z2323:Z2324 J2349:J2350 Z2349:Z2350 J2375:J2376 Z2375:Z2376 J2401:J2402 Z2401:Z2402 J2427:J2428 Z2427:Z2428 J2453:J2454 Z2453:Z2454 J2479:J2480 Z2479:Z2480 J2505:J2506 Z2505:Z2506 J2531:J2532 Z2531:Z2532 J2557:J2558 Z2557:Z2558 J2583:J2584 Z2583:Z2584" name="mark sheet_2"/>
    <protectedRange password="EA02" sqref="M9:N9 K10:N10 K9 AC9:AD9 AA10:AD10 AA9 M35:N35 K36:N36 K35 AC35:AD35 AA36:AD36 AA35 M61:N61 K62:N62 K61 AC61:AD61 AA62:AD62 AA61 M87:N87 K88:N88 K87 AC87:AD87 AA88:AD88 AA87 M113:N113 K114:N114 K113 AC113:AD113 AA114:AD114 AA113 M139:N139 K140:N140 K139 AC139:AD139 AA140:AD140 AA139 M165:N165 K166:N166 K165 AC165:AD165 AA166:AD166 AA165 M191:N191 K192:N192 K191 AC191:AD191 AA192:AD192 AA191 M217:N217 K218:N218 K217 AC217:AD217 AA218:AD218 AA217 M243:N243 K244:N244 K243 AC243:AD243 AA244:AD244 AA243 M269:N269 K270:N270 K269 AC269:AD269 AA270:AD270 AA269 M295:N295 K296:N296 K295 AC295:AD295 AA296:AD296 AA295 M321:N321 K322:N322 K321 AC321:AD321 AA322:AD322 AA321 M347:N347 K348:N348 K347 AC347:AD347 AA348:AD348 AA347 M373:N373 K374:N374 K373 AC373:AD373 AA374:AD374 AA373 M399:N399 K400:N400 K399 AC399:AD399 AA400:AD400 AA399 M425:N425 K426:N426 K425 AC425:AD425 AA426:AD426 AA425 M451:N451 K452:N452 K451 AC451:AD451 AA452:AD452 AA451 M477:N477 K478:N478 K477 AC477:AD477 AA478:AD478 AA477 M503:N503 K504:N504 K503 AC503:AD503 AA504:AD504 AA503 M529:N529 K530:N530 K529 AC529:AD529 AA530:AD530 AA529 M555:N555 K556:N556 K555 AC555:AD555 AA556:AD556 AA555 M581:N581 K582:N582 K581 AC581:AD581 AA582:AD582 AA581 M607:N607 K608:N608 K607 AC607:AD607 AA608:AD608 AA607 M633:N633 K634:N634 K633 AC633:AD633 AA634:AD634 AA633 M659:N659 K660:N660 K659 AC659:AD659 AA660:AD660 AA659 M685:N685 K686:N686 K685 AC685:AD685 AA686:AD686 AA685 M711:N711 K712:N712 K711 AC711:AD711 AA712:AD712 AA711 M737:N737 K738:N738 K737 AC737:AD737 AA738:AD738 AA737 M763:N763 K764:N764 K763 AC763:AD763 AA764:AD764 AA763 M789:N789 K790:N790 K789 AC789:AD789 AA790:AD790 AA789 M815:N815 K816:N816 K815 AC815:AD815 AA816:AD816 AA815 M841:N841 K842:N842 K841 AC841:AD841 AA842:AD842 AA841 M867:N867 K868:N868 K867 AC867:AD867 AA868:AD868 AA867 M893:N893 K894:N894 K893 AC893:AD893 AA894:AD894 AA893 M919:N919 K920:N920 K919 AC919:AD919 AA920:AD920 AA919 M945:N945 K946:N946 K945 AC945:AD945 AA946:AD946 AA945 M971:N971 K972:N972 K971 AC971:AD971 AA972:AD972 AA971 M997:N997 K998:N998 K997 AC997:AD997 AA998:AD998 AA997 M1023:N1023 K1024:N1024 K1023 AC1023:AD1023 AA1024:AD1024 AA1023 M1049:N1049 K1050:N1050 K1049 AC1049:AD1049 AA1050:AD1050 AA1049 M1075:N1075 K1076:N1076 K1075 AC1075:AD1075 AA1076:AD1076 AA1075 M1101:N1101 K1102:N1102 K1101 AC1101:AD1101 AA1102:AD1102 AA1101 M1127:N1127 K1128:N1128 K1127 AC1127:AD1127 AA1128:AD1128 AA1127 M1153:N1153 K1154:N1154 K1153 AC1153:AD1153 AA1154:AD1154 AA1153 M1179:N1179 K1180:N1180 K1179 AC1179:AD1179 AA1180:AD1180 AA1179 M1205:N1205 K1206:N1206 K1205 AC1205:AD1205 AA1206:AD1206 AA1205 M1231:N1231 K1232:N1232 K1231 AC1231:AD1231 AA1232:AD1232 AA1231 M1257:N1257 K1258:N1258 K1257 AC1257:AD1257 AA1258:AD1258 AA1257 M1283:N1283 K1284:N1284 K1283 AC1283:AD1283 AA1284:AD1284 AA1283 M1309:N1309 K1310:N1310 K1309 AC1309:AD1309 AA1310:AD1310 AA1309 M1335:N1335 K1336:N1336 K1335 AC1335:AD1335 AA1336:AD1336 AA1335 M1361:N1361 K1362:N1362 K1361 AC1361:AD1361 AA1362:AD1362 AA1361 M1387:N1387 K1388:N1388 K1387 AC1387:AD1387 AA1388:AD1388 AA1387 M1413:N1413 K1414:N1414 K1413 AC1413:AD1413 AA1414:AD1414 AA1413 M1439:N1439 K1440:N1440 K1439 AC1439:AD1439 AA1440:AD1440 AA1439 M1465:N1465 K1466:N1466 K1465 AC1465:AD1465 AA1466:AD1466 AA1465 M1491:N1491 K1492:N1492 K1491 AC1491:AD1491 AA1492:AD1492 AA1491 M1517:N1517 K1518:N1518 K1517 AC1517:AD1517 AA1518:AD1518 AA1517 M1543:N1543 K1544:N1544 K1543 AC1543:AD1543 AA1544:AD1544 AA1543 M1569:N1569 K1570:N1570 K1569 AC1569:AD1569 AA1570:AD1570 AA1569 M1595:N1595 K1596:N1596 K1595 AC1595:AD1595 AA1596:AD1596 AA1595 M1621:N1621 K1622:N1622 K1621 AC1621:AD1621 AA1622:AD1622 AA1621 M1647:N1647 K1648:N1648 K1647 AC1647:AD1647 AA1648:AD1648 AA1647 M1673:N1673 K1674:N1674 K1673 AC1673:AD1673 AA1674:AD1674 AA1673 M1699:N1699 K1700:N1700 K1699 AC1699:AD1699 AA1700:AD1700 AA1699 M1725:N1725 K1726:N1726 K1725 AC1725:AD1725 AA1726:AD1726 AA1725 M1751:N1751 K1752:N1752 K1751 AC1751:AD1751 AA1752:AD1752 AA1751 M1777:N1777 K1778:N1778 K1777 AC1777:AD1777 AA1778:AD1778 AA1777 M1803:N1803 K1804:N1804 K1803 AC1803:AD1803 AA1804:AD1804 AA1803 M1829:N1829 K1830:N1830 K1829 AC1829:AD1829 AA1830:AD1830 AA1829 M1855:N1855 K1856:N1856 K1855 AC1855:AD1855 AA1856:AD1856 AA1855 M1881:N1881 K1882:N1882 K1881 AC1881:AD1881 AA1882:AD1882 AA1881 M1907:N1907 K1908:N1908 K1907 AC1907:AD1907 AA1908:AD1908 AA1907 M1933:N1933 K1934:N1934 K1933 AC1933:AD1933 AA1934:AD1934 AA1933 M1959:N1959 K1960:N1960 K1959 AC1959:AD1959 AA1960:AD1960 AA1959 M1985:N1985 K1986:N1986 K1985 AC1985:AD1985 AA1986:AD1986 AA1985 M2011:N2011 K2012:N2012 K2011 AC2011:AD2011 AA2012:AD2012 AA2011 M2037:N2037 K2038:N2038 K2037 AC2037:AD2037 AA2038:AD2038 AA2037 M2063:N2063 K2064:N2064 K2063 AC2063:AD2063 AA2064:AD2064 AA2063 M2089:N2089 K2090:N2090 K2089 AC2089:AD2089 AA2090:AD2090 AA2089 M2115:N2115 K2116:N2116 K2115 AC2115:AD2115 AA2116:AD2116 AA2115 M2141:N2141 K2142:N2142 K2141 AC2141:AD2141 AA2142:AD2142 AA2141 M2167:N2167 K2168:N2168 K2167 AC2167:AD2167 AA2168:AD2168 AA2167 M2193:N2193 K2194:N2194 K2193 AC2193:AD2193 AA2194:AD2194 AA2193 M2219:N2219 K2220:N2220 K2219 AC2219:AD2219 AA2220:AD2220 AA2219 M2245:N2245 K2246:N2246 K2245 AC2245:AD2245 AA2246:AD2246 AA2245 M2271:N2271 K2272:N2272 K2271 AC2271:AD2271 AA2272:AD2272 AA2271 M2297:N2297 K2298:N2298 K2297 AC2297:AD2297 AA2298:AD2298 AA2297 M2323:N2323 K2324:N2324 K2323 AC2323:AD2323 AA2324:AD2324 AA2323 M2349:N2349 K2350:N2350 K2349 AC2349:AD2349 AA2350:AD2350 AA2349 M2375:N2375 K2376:N2376 K2375 AC2375:AD2375 AA2376:AD2376 AA2375 M2401:N2401 K2402:N2402 K2401 AC2401:AD2401 AA2402:AD2402 AA2401 M2427:N2427 K2428:N2428 K2427 AC2427:AD2427 AA2428:AD2428 AA2427 M2453:N2453 K2454:N2454 K2453 AC2453:AD2453 AA2454:AD2454 AA2453 M2479:N2479 K2480:N2480 K2479 AC2479:AD2479 AA2480:AD2480 AA2479 M2505:N2505 K2506:N2506 K2505 AC2505:AD2505 AA2506:AD2506 AA2505 M2531:N2531 K2532:N2532 K2531 AC2531:AD2531 AA2532:AD2532 AA2531 M2557:N2557 K2558:N2558 K2557 AC2557:AD2557 AA2558:AD2558 AA2557 M2583:N2583 K2584:N2584 K2583 AC2583:AD2583 AA2584:AD2584 AA2583" name="mark sheet_3"/>
    <protectedRange password="EA02" sqref="O9:O10 AE9:AE10 O35:O36 AE35:AE36 O61:O62 AE61:AE62 O87:O88 AE87:AE88 O113:O114 AE113:AE114 O139:O140 AE139:AE140 O165:O166 AE165:AE166 O191:O192 AE191:AE192 O217:O218 AE217:AE218 O243:O244 AE243:AE244 O269:O270 AE269:AE270 O295:O296 AE295:AE296 O321:O322 AE321:AE322 O347:O348 AE347:AE348 O373:O374 AE373:AE374 O399:O400 AE399:AE400 O425:O426 AE425:AE426 O451:O452 AE451:AE452 O477:O478 AE477:AE478 O503:O504 AE503:AE504 O529:O530 AE529:AE530 O555:O556 AE555:AE556 O581:O582 AE581:AE582 O607:O608 AE607:AE608 O633:O634 AE633:AE634 O659:O660 AE659:AE660 O685:O686 AE685:AE686 O711:O712 AE711:AE712 O737:O738 AE737:AE738 O763:O764 AE763:AE764 O789:O790 AE789:AE790 O815:O816 AE815:AE816 O841:O842 AE841:AE842 O867:O868 AE867:AE868 O893:O894 AE893:AE894 O919:O920 AE919:AE920 O945:O946 AE945:AE946 O971:O972 AE971:AE972 O997:O998 AE997:AE998 O1023:O1024 AE1023:AE1024 O1049:O1050 AE1049:AE1050 O1075:O1076 AE1075:AE1076 O1101:O1102 AE1101:AE1102 O1127:O1128 AE1127:AE1128 O1153:O1154 AE1153:AE1154 O1179:O1180 AE1179:AE1180 O1205:O1206 AE1205:AE1206 O1231:O1232 AE1231:AE1232 O1257:O1258 AE1257:AE1258 O1283:O1284 AE1283:AE1284 O1309:O1310 AE1309:AE1310 O1335:O1336 AE1335:AE1336 O1361:O1362 AE1361:AE1362 O1387:O1388 AE1387:AE1388 O1413:O1414 AE1413:AE1414 O1439:O1440 AE1439:AE1440 O1465:O1466 AE1465:AE1466 O1491:O1492 AE1491:AE1492 O1517:O1518 AE1517:AE1518 O1543:O1544 AE1543:AE1544 O1569:O1570 AE1569:AE1570 O1595:O1596 AE1595:AE1596 O1621:O1622 AE1621:AE1622 O1647:O1648 AE1647:AE1648 O1673:O1674 AE1673:AE1674 O1699:O1700 AE1699:AE1700 O1725:O1726 AE1725:AE1726 O1751:O1752 AE1751:AE1752 O1777:O1778 AE1777:AE1778 O1803:O1804 AE1803:AE1804 O1829:O1830 AE1829:AE1830 O1855:O1856 AE1855:AE1856 O1881:O1882 AE1881:AE1882 O1907:O1908 AE1907:AE1908 O1933:O1934 AE1933:AE1934 O1959:O1960 AE1959:AE1960 O1985:O1986 AE1985:AE1986 O2011:O2012 AE2011:AE2012 O2037:O2038 AE2037:AE2038 O2063:O2064 AE2063:AE2064 O2089:O2090 AE2089:AE2090 O2115:O2116 AE2115:AE2116 O2141:O2142 AE2141:AE2142 O2167:O2168 AE2167:AE2168 O2193:O2194 AE2193:AE2194 O2219:O2220 AE2219:AE2220 O2245:O2246 AE2245:AE2246 O2271:O2272 AE2271:AE2272 O2297:O2298 AE2297:AE2298 O2323:O2324 AE2323:AE2324 O2349:O2350 AE2349:AE2350 O2375:O2376 AE2375:AE2376 O2401:O2402 AE2401:AE2402 O2427:O2428 AE2427:AE2428 O2453:O2454 AE2453:AE2454 O2479:O2480 AE2479:AE2480 O2505:O2506 AE2505:AE2506 O2531:O2532 AE2531:AE2532 O2557:O2558 AE2557:AE2558 O2583:O2584 AE2583:AE2584" name="mark sheet_4"/>
  </protectedRanges>
  <mergeCells count="11700">
    <mergeCell ref="P2375:P2376"/>
    <mergeCell ref="AF2375:AF2376"/>
    <mergeCell ref="P2401:P2402"/>
    <mergeCell ref="AF2401:AF2402"/>
    <mergeCell ref="P2427:P2428"/>
    <mergeCell ref="AF2427:AF2428"/>
    <mergeCell ref="P2453:P2454"/>
    <mergeCell ref="AF2453:AF2454"/>
    <mergeCell ref="P2479:P2480"/>
    <mergeCell ref="AF2479:AF2480"/>
    <mergeCell ref="P2505:P2506"/>
    <mergeCell ref="AF2505:AF2506"/>
    <mergeCell ref="P2531:P2532"/>
    <mergeCell ref="AF2531:AF2532"/>
    <mergeCell ref="P2557:P2558"/>
    <mergeCell ref="AF2557:AF2558"/>
    <mergeCell ref="P2583:P2584"/>
    <mergeCell ref="AF2583:AF2584"/>
    <mergeCell ref="P1907:P1908"/>
    <mergeCell ref="AF1907:AF1908"/>
    <mergeCell ref="P1933:P1934"/>
    <mergeCell ref="AF1933:AF1934"/>
    <mergeCell ref="P1959:P1960"/>
    <mergeCell ref="AF1959:AF1960"/>
    <mergeCell ref="P1985:P1986"/>
    <mergeCell ref="AF1985:AF1986"/>
    <mergeCell ref="P2011:P2012"/>
    <mergeCell ref="AF2011:AF2012"/>
    <mergeCell ref="P2037:P2038"/>
    <mergeCell ref="AF2037:AF2038"/>
    <mergeCell ref="P2063:P2064"/>
    <mergeCell ref="AF2063:AF2064"/>
    <mergeCell ref="P2089:P2090"/>
    <mergeCell ref="AF2089:AF2090"/>
    <mergeCell ref="P2115:P2116"/>
    <mergeCell ref="AF2115:AF2116"/>
    <mergeCell ref="P2141:P2142"/>
    <mergeCell ref="AF2141:AF2142"/>
    <mergeCell ref="P2167:P2168"/>
    <mergeCell ref="AF2167:AF2168"/>
    <mergeCell ref="P2193:P2194"/>
    <mergeCell ref="AF2193:AF2194"/>
    <mergeCell ref="P2219:P2220"/>
    <mergeCell ref="AF2219:AF2220"/>
    <mergeCell ref="P2245:P2246"/>
    <mergeCell ref="AF2245:AF2246"/>
    <mergeCell ref="P2271:P2272"/>
    <mergeCell ref="AF2271:AF2272"/>
    <mergeCell ref="P2297:P2298"/>
    <mergeCell ref="AF2297:AF2298"/>
    <mergeCell ref="P2323:P2324"/>
    <mergeCell ref="AF2323:AF2324"/>
    <mergeCell ref="P1335:P1336"/>
    <mergeCell ref="AF1335:AF1336"/>
    <mergeCell ref="P1361:P1362"/>
    <mergeCell ref="AF1361:AF1362"/>
    <mergeCell ref="P1387:P1388"/>
    <mergeCell ref="AF1387:AF1388"/>
    <mergeCell ref="P1413:P1414"/>
    <mergeCell ref="AF1413:AF1414"/>
    <mergeCell ref="P1439:P1440"/>
    <mergeCell ref="AF1439:AF1440"/>
    <mergeCell ref="P1465:P1466"/>
    <mergeCell ref="AF1465:AF1466"/>
    <mergeCell ref="P1491:P1492"/>
    <mergeCell ref="AF1491:AF1492"/>
    <mergeCell ref="P1517:P1518"/>
    <mergeCell ref="AF1517:AF1518"/>
    <mergeCell ref="P1543:P1544"/>
    <mergeCell ref="AF1543:AF1544"/>
    <mergeCell ref="P1569:P1570"/>
    <mergeCell ref="AF1569:AF1570"/>
    <mergeCell ref="P1595:P1596"/>
    <mergeCell ref="AF1595:AF1596"/>
    <mergeCell ref="P1621:P1622"/>
    <mergeCell ref="AF1621:AF1622"/>
    <mergeCell ref="P1647:P1648"/>
    <mergeCell ref="AF1647:AF1648"/>
    <mergeCell ref="P1673:P1674"/>
    <mergeCell ref="AF1673:AF1674"/>
    <mergeCell ref="P1699:P1700"/>
    <mergeCell ref="AF1699:AF1700"/>
    <mergeCell ref="P1725:P1726"/>
    <mergeCell ref="AF1725:AF1726"/>
    <mergeCell ref="P1751:P1752"/>
    <mergeCell ref="AF1751:AF1752"/>
    <mergeCell ref="P893:P894"/>
    <mergeCell ref="AF893:AF894"/>
    <mergeCell ref="P919:P920"/>
    <mergeCell ref="AF919:AF920"/>
    <mergeCell ref="P945:P946"/>
    <mergeCell ref="AF945:AF946"/>
    <mergeCell ref="P971:P972"/>
    <mergeCell ref="AF971:AF972"/>
    <mergeCell ref="P997:P998"/>
    <mergeCell ref="AF997:AF998"/>
    <mergeCell ref="P1023:P1024"/>
    <mergeCell ref="AF1023:AF1024"/>
    <mergeCell ref="P1049:P1050"/>
    <mergeCell ref="AF1049:AF1050"/>
    <mergeCell ref="P1075:P1076"/>
    <mergeCell ref="AF1075:AF1076"/>
    <mergeCell ref="P1101:P1102"/>
    <mergeCell ref="AF1101:AF1102"/>
    <mergeCell ref="P1127:P1128"/>
    <mergeCell ref="AF1127:AF1128"/>
    <mergeCell ref="P1153:P1154"/>
    <mergeCell ref="AF1153:AF1154"/>
    <mergeCell ref="P1179:P1180"/>
    <mergeCell ref="AF1179:AF1180"/>
    <mergeCell ref="P1205:P1206"/>
    <mergeCell ref="AF1205:AF1206"/>
    <mergeCell ref="P1231:P1232"/>
    <mergeCell ref="AF1231:AF1232"/>
    <mergeCell ref="P1257:P1258"/>
    <mergeCell ref="AF1257:AF1258"/>
    <mergeCell ref="P1283:P1284"/>
    <mergeCell ref="AF1283:AF1284"/>
    <mergeCell ref="P1309:P1310"/>
    <mergeCell ref="AF1309:AF1310"/>
    <mergeCell ref="AF451:AF452"/>
    <mergeCell ref="P477:P478"/>
    <mergeCell ref="AF477:AF478"/>
    <mergeCell ref="P503:P504"/>
    <mergeCell ref="AF503:AF504"/>
    <mergeCell ref="P529:P530"/>
    <mergeCell ref="AF529:AF530"/>
    <mergeCell ref="P555:P556"/>
    <mergeCell ref="AF555:AF556"/>
    <mergeCell ref="P581:P582"/>
    <mergeCell ref="AF581:AF582"/>
    <mergeCell ref="P607:P608"/>
    <mergeCell ref="AF607:AF608"/>
    <mergeCell ref="P633:P634"/>
    <mergeCell ref="AF633:AF634"/>
    <mergeCell ref="P659:P660"/>
    <mergeCell ref="AF659:AF660"/>
    <mergeCell ref="P685:P686"/>
    <mergeCell ref="AF685:AF686"/>
    <mergeCell ref="P711:P712"/>
    <mergeCell ref="AF711:AF712"/>
    <mergeCell ref="P737:P738"/>
    <mergeCell ref="AF737:AF738"/>
    <mergeCell ref="P763:P764"/>
    <mergeCell ref="AF763:AF764"/>
    <mergeCell ref="P789:P790"/>
    <mergeCell ref="AF789:AF790"/>
    <mergeCell ref="P815:P816"/>
    <mergeCell ref="AF815:AF816"/>
    <mergeCell ref="P841:P842"/>
    <mergeCell ref="AF841:AF842"/>
    <mergeCell ref="P867:P868"/>
    <mergeCell ref="AF867:AF868"/>
    <mergeCell ref="AF9:AF10"/>
    <mergeCell ref="P35:P36"/>
    <mergeCell ref="AF35:AF36"/>
    <mergeCell ref="P61:P62"/>
    <mergeCell ref="AF61:AF62"/>
    <mergeCell ref="P87:P88"/>
    <mergeCell ref="AF87:AF88"/>
    <mergeCell ref="P113:P114"/>
    <mergeCell ref="AF113:AF114"/>
    <mergeCell ref="P139:P140"/>
    <mergeCell ref="AF139:AF140"/>
    <mergeCell ref="P165:P166"/>
    <mergeCell ref="AF165:AF166"/>
    <mergeCell ref="P191:P192"/>
    <mergeCell ref="AF191:AF192"/>
    <mergeCell ref="P217:P218"/>
    <mergeCell ref="AF217:AF218"/>
    <mergeCell ref="P243:P244"/>
    <mergeCell ref="AF243:AF244"/>
    <mergeCell ref="P269:P270"/>
    <mergeCell ref="AF269:AF270"/>
    <mergeCell ref="P295:P296"/>
    <mergeCell ref="AF295:AF296"/>
    <mergeCell ref="P321:P322"/>
    <mergeCell ref="AF321:AF322"/>
    <mergeCell ref="P347:P348"/>
    <mergeCell ref="AF347:AF348"/>
    <mergeCell ref="P373:P374"/>
    <mergeCell ref="AF373:AF374"/>
    <mergeCell ref="P399:P400"/>
    <mergeCell ref="AF399:AF400"/>
    <mergeCell ref="P425:P426"/>
    <mergeCell ref="AF425:AF426"/>
    <mergeCell ref="Z917:AC917"/>
    <mergeCell ref="AD917:AF917"/>
    <mergeCell ref="B931:D931"/>
    <mergeCell ref="R931:T931"/>
    <mergeCell ref="B932:D932"/>
    <mergeCell ref="I932:L932"/>
    <mergeCell ref="M932:P932"/>
    <mergeCell ref="R932:T932"/>
    <mergeCell ref="Y932:AB932"/>
    <mergeCell ref="AC932:AF932"/>
    <mergeCell ref="V919:Y919"/>
    <mergeCell ref="Z919:Z920"/>
    <mergeCell ref="AA919:AD919"/>
    <mergeCell ref="AE919:AE920"/>
    <mergeCell ref="B903:D903"/>
    <mergeCell ref="G903:I903"/>
    <mergeCell ref="L903:N903"/>
    <mergeCell ref="R903:T903"/>
    <mergeCell ref="W903:Y903"/>
    <mergeCell ref="AB903:AD903"/>
    <mergeCell ref="B904:D904"/>
    <mergeCell ref="E904:H904"/>
    <mergeCell ref="I904:L904"/>
    <mergeCell ref="M904:P904"/>
    <mergeCell ref="R904:T904"/>
    <mergeCell ref="U904:X904"/>
    <mergeCell ref="Y904:AB904"/>
    <mergeCell ref="AC904:AF904"/>
    <mergeCell ref="E905:H905"/>
    <mergeCell ref="I905:L905"/>
    <mergeCell ref="U914:W914"/>
    <mergeCell ref="X914:Y914"/>
    <mergeCell ref="B908:E908"/>
    <mergeCell ref="F908:J908"/>
    <mergeCell ref="K908:P908"/>
    <mergeCell ref="R908:U908"/>
    <mergeCell ref="V908:Z908"/>
    <mergeCell ref="B907:D907"/>
    <mergeCell ref="R907:T907"/>
    <mergeCell ref="Z914:AC914"/>
    <mergeCell ref="AD914:AF914"/>
    <mergeCell ref="B915:D915"/>
    <mergeCell ref="E915:I915"/>
    <mergeCell ref="J915:M915"/>
    <mergeCell ref="N915:P915"/>
    <mergeCell ref="R915:T915"/>
    <mergeCell ref="U915:Y915"/>
    <mergeCell ref="Z915:AC915"/>
    <mergeCell ref="AD915:AF915"/>
    <mergeCell ref="AA908:AF908"/>
    <mergeCell ref="B909:E909"/>
    <mergeCell ref="F909:J909"/>
    <mergeCell ref="K909:P909"/>
    <mergeCell ref="R909:U909"/>
    <mergeCell ref="V909:Z909"/>
    <mergeCell ref="AA909:AF909"/>
    <mergeCell ref="B911:P911"/>
    <mergeCell ref="Q911:Q935"/>
    <mergeCell ref="R911:AF911"/>
    <mergeCell ref="B912:P912"/>
    <mergeCell ref="R912:AF912"/>
    <mergeCell ref="AC905:AF905"/>
    <mergeCell ref="G906:H906"/>
    <mergeCell ref="W906:X906"/>
    <mergeCell ref="H862:I862"/>
    <mergeCell ref="J862:M862"/>
    <mergeCell ref="N862:P862"/>
    <mergeCell ref="S862:T862"/>
    <mergeCell ref="B867:B869"/>
    <mergeCell ref="C867:E867"/>
    <mergeCell ref="F867:I867"/>
    <mergeCell ref="J867:J868"/>
    <mergeCell ref="K867:N867"/>
    <mergeCell ref="O867:O868"/>
    <mergeCell ref="R867:R869"/>
    <mergeCell ref="S867:U867"/>
    <mergeCell ref="B864:D864"/>
    <mergeCell ref="E864:I864"/>
    <mergeCell ref="J864:M864"/>
    <mergeCell ref="N864:P864"/>
    <mergeCell ref="R864:T864"/>
    <mergeCell ref="U864:Y864"/>
    <mergeCell ref="Z864:AC864"/>
    <mergeCell ref="AD864:AF864"/>
    <mergeCell ref="B865:D865"/>
    <mergeCell ref="B913:D913"/>
    <mergeCell ref="E913:P913"/>
    <mergeCell ref="R913:T913"/>
    <mergeCell ref="U913:AF913"/>
    <mergeCell ref="C914:D914"/>
    <mergeCell ref="E914:G914"/>
    <mergeCell ref="H914:I914"/>
    <mergeCell ref="J914:M914"/>
    <mergeCell ref="N914:P914"/>
    <mergeCell ref="S914:T914"/>
    <mergeCell ref="B919:B921"/>
    <mergeCell ref="AA934:AF934"/>
    <mergeCell ref="AA867:AD867"/>
    <mergeCell ref="AE867:AE868"/>
    <mergeCell ref="B882:E882"/>
    <mergeCell ref="F882:J882"/>
    <mergeCell ref="K882:P882"/>
    <mergeCell ref="R882:U882"/>
    <mergeCell ref="V882:Z882"/>
    <mergeCell ref="B881:D881"/>
    <mergeCell ref="R881:T881"/>
    <mergeCell ref="AA882:AF882"/>
    <mergeCell ref="B875:P875"/>
    <mergeCell ref="R875:AF875"/>
    <mergeCell ref="B876:C876"/>
    <mergeCell ref="D876:E876"/>
    <mergeCell ref="G876:H876"/>
    <mergeCell ref="I876:J876"/>
    <mergeCell ref="L876:M876"/>
    <mergeCell ref="N876:O876"/>
    <mergeCell ref="R876:S876"/>
    <mergeCell ref="T876:U876"/>
    <mergeCell ref="W876:X876"/>
    <mergeCell ref="Y876:Z876"/>
    <mergeCell ref="B883:E883"/>
    <mergeCell ref="F883:J883"/>
    <mergeCell ref="K883:P883"/>
    <mergeCell ref="R883:U883"/>
    <mergeCell ref="V883:Z883"/>
    <mergeCell ref="AA883:AF883"/>
    <mergeCell ref="B885:P885"/>
    <mergeCell ref="AD862:AF862"/>
    <mergeCell ref="E853:H853"/>
    <mergeCell ref="I853:L853"/>
    <mergeCell ref="M853:P853"/>
    <mergeCell ref="U853:X853"/>
    <mergeCell ref="Y853:AB853"/>
    <mergeCell ref="AC853:AF853"/>
    <mergeCell ref="G854:H854"/>
    <mergeCell ref="W854:X854"/>
    <mergeCell ref="E855:G855"/>
    <mergeCell ref="U855:W855"/>
    <mergeCell ref="B878:D878"/>
    <mergeCell ref="E878:H878"/>
    <mergeCell ref="I878:L878"/>
    <mergeCell ref="M878:P878"/>
    <mergeCell ref="R878:T878"/>
    <mergeCell ref="U878:X878"/>
    <mergeCell ref="Y878:AB878"/>
    <mergeCell ref="AC878:AF878"/>
    <mergeCell ref="E879:H879"/>
    <mergeCell ref="I879:L879"/>
    <mergeCell ref="B890:D890"/>
    <mergeCell ref="E890:I890"/>
    <mergeCell ref="J890:M890"/>
    <mergeCell ref="N890:P890"/>
    <mergeCell ref="R890:T890"/>
    <mergeCell ref="U890:Y890"/>
    <mergeCell ref="Z890:AC890"/>
    <mergeCell ref="AD890:AF890"/>
    <mergeCell ref="B891:D891"/>
    <mergeCell ref="E891:I891"/>
    <mergeCell ref="J891:M891"/>
    <mergeCell ref="N891:P891"/>
    <mergeCell ref="R891:T891"/>
    <mergeCell ref="U891:Y891"/>
    <mergeCell ref="Z891:AC891"/>
    <mergeCell ref="AD891:AF891"/>
    <mergeCell ref="Z888:AC888"/>
    <mergeCell ref="B863:D863"/>
    <mergeCell ref="E863:I863"/>
    <mergeCell ref="J863:M863"/>
    <mergeCell ref="N863:P863"/>
    <mergeCell ref="R863:T863"/>
    <mergeCell ref="U863:Y863"/>
    <mergeCell ref="Z863:AC863"/>
    <mergeCell ref="AD863:AF863"/>
    <mergeCell ref="AA856:AF856"/>
    <mergeCell ref="B857:E857"/>
    <mergeCell ref="F857:J857"/>
    <mergeCell ref="K857:P857"/>
    <mergeCell ref="R857:U857"/>
    <mergeCell ref="V857:Z857"/>
    <mergeCell ref="AA857:AF857"/>
    <mergeCell ref="B859:P859"/>
    <mergeCell ref="Q859:Q883"/>
    <mergeCell ref="R859:AF859"/>
    <mergeCell ref="B860:P860"/>
    <mergeCell ref="R860:AF860"/>
    <mergeCell ref="B861:D861"/>
    <mergeCell ref="E861:P861"/>
    <mergeCell ref="R861:T861"/>
    <mergeCell ref="U861:AF861"/>
    <mergeCell ref="C862:D862"/>
    <mergeCell ref="E862:G862"/>
    <mergeCell ref="G851:I851"/>
    <mergeCell ref="L851:N851"/>
    <mergeCell ref="R851:T851"/>
    <mergeCell ref="W851:Y851"/>
    <mergeCell ref="AB851:AD851"/>
    <mergeCell ref="B849:P849"/>
    <mergeCell ref="R849:AF849"/>
    <mergeCell ref="B850:C850"/>
    <mergeCell ref="D850:E850"/>
    <mergeCell ref="G850:H850"/>
    <mergeCell ref="I850:J850"/>
    <mergeCell ref="L850:M850"/>
    <mergeCell ref="N850:O850"/>
    <mergeCell ref="R850:S850"/>
    <mergeCell ref="T850:U850"/>
    <mergeCell ref="W850:X850"/>
    <mergeCell ref="Y850:Z850"/>
    <mergeCell ref="AB850:AC850"/>
    <mergeCell ref="AD850:AE850"/>
    <mergeCell ref="E865:I865"/>
    <mergeCell ref="J865:M865"/>
    <mergeCell ref="N865:P865"/>
    <mergeCell ref="R865:T865"/>
    <mergeCell ref="U865:Y865"/>
    <mergeCell ref="Z865:AC865"/>
    <mergeCell ref="AD865:AF865"/>
    <mergeCell ref="B879:D879"/>
    <mergeCell ref="R879:T879"/>
    <mergeCell ref="B880:D880"/>
    <mergeCell ref="I880:L880"/>
    <mergeCell ref="M880:P880"/>
    <mergeCell ref="R880:T880"/>
    <mergeCell ref="Y880:AB880"/>
    <mergeCell ref="AC880:AF880"/>
    <mergeCell ref="V867:Y867"/>
    <mergeCell ref="Z867:Z868"/>
    <mergeCell ref="B852:D852"/>
    <mergeCell ref="E852:H852"/>
    <mergeCell ref="I852:L852"/>
    <mergeCell ref="M852:P852"/>
    <mergeCell ref="R852:T852"/>
    <mergeCell ref="U852:X852"/>
    <mergeCell ref="Y852:AB852"/>
    <mergeCell ref="AC852:AF852"/>
    <mergeCell ref="B853:D853"/>
    <mergeCell ref="R853:T853"/>
    <mergeCell ref="B854:D854"/>
    <mergeCell ref="I854:L854"/>
    <mergeCell ref="M854:P854"/>
    <mergeCell ref="R854:T854"/>
    <mergeCell ref="Y854:AB854"/>
    <mergeCell ref="AC854:AF854"/>
    <mergeCell ref="U862:W862"/>
    <mergeCell ref="X862:Y862"/>
    <mergeCell ref="B856:E856"/>
    <mergeCell ref="F856:J856"/>
    <mergeCell ref="K856:P856"/>
    <mergeCell ref="R856:U856"/>
    <mergeCell ref="V856:Z856"/>
    <mergeCell ref="B855:D855"/>
    <mergeCell ref="R855:T855"/>
    <mergeCell ref="Z862:AC862"/>
    <mergeCell ref="B830:E830"/>
    <mergeCell ref="F830:J830"/>
    <mergeCell ref="K830:P830"/>
    <mergeCell ref="R830:U830"/>
    <mergeCell ref="V830:Z830"/>
    <mergeCell ref="B829:D829"/>
    <mergeCell ref="R829:T829"/>
    <mergeCell ref="AA830:AF830"/>
    <mergeCell ref="B831:E831"/>
    <mergeCell ref="F831:J831"/>
    <mergeCell ref="K831:P831"/>
    <mergeCell ref="R831:U831"/>
    <mergeCell ref="V831:Z831"/>
    <mergeCell ref="AA831:AF831"/>
    <mergeCell ref="W825:Y825"/>
    <mergeCell ref="AB825:AD825"/>
    <mergeCell ref="B826:D826"/>
    <mergeCell ref="E826:H826"/>
    <mergeCell ref="I826:L826"/>
    <mergeCell ref="M826:P826"/>
    <mergeCell ref="R826:T826"/>
    <mergeCell ref="U826:X826"/>
    <mergeCell ref="Y826:AB826"/>
    <mergeCell ref="AC826:AF826"/>
    <mergeCell ref="E827:H827"/>
    <mergeCell ref="I827:L827"/>
    <mergeCell ref="M827:P827"/>
    <mergeCell ref="U827:X827"/>
    <mergeCell ref="Y827:AB827"/>
    <mergeCell ref="AC827:AF827"/>
    <mergeCell ref="G828:H828"/>
    <mergeCell ref="W828:X828"/>
    <mergeCell ref="E829:G829"/>
    <mergeCell ref="U829:W829"/>
    <mergeCell ref="U813:Y813"/>
    <mergeCell ref="Z813:AC813"/>
    <mergeCell ref="AD813:AF813"/>
    <mergeCell ref="B827:D827"/>
    <mergeCell ref="R827:T827"/>
    <mergeCell ref="B828:D828"/>
    <mergeCell ref="I828:L828"/>
    <mergeCell ref="M828:P828"/>
    <mergeCell ref="R828:T828"/>
    <mergeCell ref="Y828:AB828"/>
    <mergeCell ref="AC828:AF828"/>
    <mergeCell ref="V815:Y815"/>
    <mergeCell ref="Z815:Z816"/>
    <mergeCell ref="AA815:AD815"/>
    <mergeCell ref="AE815:AE816"/>
    <mergeCell ref="B823:P823"/>
    <mergeCell ref="R823:AF823"/>
    <mergeCell ref="B824:C824"/>
    <mergeCell ref="D824:E824"/>
    <mergeCell ref="G824:H824"/>
    <mergeCell ref="I824:J824"/>
    <mergeCell ref="L824:M824"/>
    <mergeCell ref="N824:O824"/>
    <mergeCell ref="R824:S824"/>
    <mergeCell ref="T824:U824"/>
    <mergeCell ref="W824:X824"/>
    <mergeCell ref="Y824:Z824"/>
    <mergeCell ref="AB824:AC824"/>
    <mergeCell ref="AD824:AE824"/>
    <mergeCell ref="B825:D825"/>
    <mergeCell ref="G825:I825"/>
    <mergeCell ref="L825:N825"/>
    <mergeCell ref="R825:T825"/>
    <mergeCell ref="E803:G803"/>
    <mergeCell ref="U803:W803"/>
    <mergeCell ref="U810:W810"/>
    <mergeCell ref="X810:Y810"/>
    <mergeCell ref="B804:E804"/>
    <mergeCell ref="F804:J804"/>
    <mergeCell ref="K804:P804"/>
    <mergeCell ref="R804:U804"/>
    <mergeCell ref="V804:Z804"/>
    <mergeCell ref="B803:D803"/>
    <mergeCell ref="R803:T803"/>
    <mergeCell ref="Z810:AC810"/>
    <mergeCell ref="AD810:AF810"/>
    <mergeCell ref="B811:D811"/>
    <mergeCell ref="E811:I811"/>
    <mergeCell ref="J811:M811"/>
    <mergeCell ref="N811:P811"/>
    <mergeCell ref="R811:T811"/>
    <mergeCell ref="U811:Y811"/>
    <mergeCell ref="Z811:AC811"/>
    <mergeCell ref="AD811:AF811"/>
    <mergeCell ref="AA804:AF804"/>
    <mergeCell ref="B805:E805"/>
    <mergeCell ref="F805:J805"/>
    <mergeCell ref="K805:P805"/>
    <mergeCell ref="R805:U805"/>
    <mergeCell ref="V805:Z805"/>
    <mergeCell ref="AA805:AF805"/>
    <mergeCell ref="B807:P807"/>
    <mergeCell ref="Q807:Q831"/>
    <mergeCell ref="R807:AF807"/>
    <mergeCell ref="B808:P808"/>
    <mergeCell ref="R808:AF808"/>
    <mergeCell ref="B809:D809"/>
    <mergeCell ref="E809:P809"/>
    <mergeCell ref="R809:T809"/>
    <mergeCell ref="U809:AF809"/>
    <mergeCell ref="C810:D810"/>
    <mergeCell ref="E810:G810"/>
    <mergeCell ref="H810:I810"/>
    <mergeCell ref="J810:M810"/>
    <mergeCell ref="N810:P810"/>
    <mergeCell ref="S810:T810"/>
    <mergeCell ref="B815:B817"/>
    <mergeCell ref="C815:E815"/>
    <mergeCell ref="F815:I815"/>
    <mergeCell ref="J815:J816"/>
    <mergeCell ref="K815:N815"/>
    <mergeCell ref="O815:O816"/>
    <mergeCell ref="R815:R817"/>
    <mergeCell ref="S815:U815"/>
    <mergeCell ref="B812:D812"/>
    <mergeCell ref="E812:I812"/>
    <mergeCell ref="J812:M812"/>
    <mergeCell ref="N812:P812"/>
    <mergeCell ref="R812:T812"/>
    <mergeCell ref="U812:Y812"/>
    <mergeCell ref="Z812:AC812"/>
    <mergeCell ref="AD812:AF812"/>
    <mergeCell ref="B813:D813"/>
    <mergeCell ref="E813:I813"/>
    <mergeCell ref="J813:M813"/>
    <mergeCell ref="N813:P813"/>
    <mergeCell ref="R813:T813"/>
    <mergeCell ref="S784:T784"/>
    <mergeCell ref="U784:W784"/>
    <mergeCell ref="X784:Y784"/>
    <mergeCell ref="B786:D786"/>
    <mergeCell ref="E786:I786"/>
    <mergeCell ref="J786:M786"/>
    <mergeCell ref="N786:P786"/>
    <mergeCell ref="R786:T786"/>
    <mergeCell ref="U786:Y786"/>
    <mergeCell ref="Z786:AC786"/>
    <mergeCell ref="AD786:AF786"/>
    <mergeCell ref="B787:D787"/>
    <mergeCell ref="E787:I787"/>
    <mergeCell ref="J787:M787"/>
    <mergeCell ref="N787:P787"/>
    <mergeCell ref="R787:T787"/>
    <mergeCell ref="U787:Y787"/>
    <mergeCell ref="Z787:AC787"/>
    <mergeCell ref="AD787:AF787"/>
    <mergeCell ref="Z784:AC784"/>
    <mergeCell ref="B801:D801"/>
    <mergeCell ref="R801:T801"/>
    <mergeCell ref="B802:D802"/>
    <mergeCell ref="I802:L802"/>
    <mergeCell ref="M802:P802"/>
    <mergeCell ref="R802:T802"/>
    <mergeCell ref="Y802:AB802"/>
    <mergeCell ref="AC802:AF802"/>
    <mergeCell ref="B799:D799"/>
    <mergeCell ref="G799:I799"/>
    <mergeCell ref="L799:N799"/>
    <mergeCell ref="R799:T799"/>
    <mergeCell ref="W799:Y799"/>
    <mergeCell ref="AB799:AD799"/>
    <mergeCell ref="B800:D800"/>
    <mergeCell ref="E800:H800"/>
    <mergeCell ref="I800:L800"/>
    <mergeCell ref="M800:P800"/>
    <mergeCell ref="R800:T800"/>
    <mergeCell ref="U800:X800"/>
    <mergeCell ref="Y800:AB800"/>
    <mergeCell ref="AC800:AF800"/>
    <mergeCell ref="E801:H801"/>
    <mergeCell ref="I801:L801"/>
    <mergeCell ref="M801:P801"/>
    <mergeCell ref="U801:X801"/>
    <mergeCell ref="Y801:AB801"/>
    <mergeCell ref="AC801:AF801"/>
    <mergeCell ref="G802:H802"/>
    <mergeCell ref="W802:X802"/>
    <mergeCell ref="O789:O790"/>
    <mergeCell ref="R789:R791"/>
    <mergeCell ref="S789:U789"/>
    <mergeCell ref="U760:Y760"/>
    <mergeCell ref="Z760:AC760"/>
    <mergeCell ref="AD760:AF760"/>
    <mergeCell ref="B761:D761"/>
    <mergeCell ref="E761:I761"/>
    <mergeCell ref="J761:M761"/>
    <mergeCell ref="N761:P761"/>
    <mergeCell ref="R761:T761"/>
    <mergeCell ref="U761:Y761"/>
    <mergeCell ref="Z761:AC761"/>
    <mergeCell ref="AD761:AF761"/>
    <mergeCell ref="B775:D775"/>
    <mergeCell ref="R775:T775"/>
    <mergeCell ref="B776:D776"/>
    <mergeCell ref="I776:L776"/>
    <mergeCell ref="M776:P776"/>
    <mergeCell ref="R776:T776"/>
    <mergeCell ref="Y776:AB776"/>
    <mergeCell ref="AC776:AF776"/>
    <mergeCell ref="V763:Y763"/>
    <mergeCell ref="Z763:Z764"/>
    <mergeCell ref="AA763:AD763"/>
    <mergeCell ref="AE763:AE764"/>
    <mergeCell ref="B778:E778"/>
    <mergeCell ref="F778:J778"/>
    <mergeCell ref="K778:P778"/>
    <mergeCell ref="R778:U778"/>
    <mergeCell ref="V778:Z778"/>
    <mergeCell ref="B777:D777"/>
    <mergeCell ref="R777:T777"/>
    <mergeCell ref="AA778:AF778"/>
    <mergeCell ref="B771:P771"/>
    <mergeCell ref="R771:AF771"/>
    <mergeCell ref="B772:C772"/>
    <mergeCell ref="D772:E772"/>
    <mergeCell ref="G772:H772"/>
    <mergeCell ref="I772:J772"/>
    <mergeCell ref="L772:M772"/>
    <mergeCell ref="N772:O772"/>
    <mergeCell ref="R772:S772"/>
    <mergeCell ref="T772:U772"/>
    <mergeCell ref="W772:X772"/>
    <mergeCell ref="Y772:Z772"/>
    <mergeCell ref="AB772:AC772"/>
    <mergeCell ref="AD772:AE772"/>
    <mergeCell ref="B773:D773"/>
    <mergeCell ref="G773:I773"/>
    <mergeCell ref="L773:N773"/>
    <mergeCell ref="R773:T773"/>
    <mergeCell ref="W773:Y773"/>
    <mergeCell ref="AB773:AD773"/>
    <mergeCell ref="B774:D774"/>
    <mergeCell ref="E774:H774"/>
    <mergeCell ref="I774:L774"/>
    <mergeCell ref="M774:P774"/>
    <mergeCell ref="R774:T774"/>
    <mergeCell ref="U774:X774"/>
    <mergeCell ref="Y774:AB774"/>
    <mergeCell ref="AC774:AF774"/>
    <mergeCell ref="E775:H775"/>
    <mergeCell ref="I775:L775"/>
    <mergeCell ref="M775:P775"/>
    <mergeCell ref="U758:W758"/>
    <mergeCell ref="X758:Y758"/>
    <mergeCell ref="B752:E752"/>
    <mergeCell ref="F752:J752"/>
    <mergeCell ref="K752:P752"/>
    <mergeCell ref="R752:U752"/>
    <mergeCell ref="V752:Z752"/>
    <mergeCell ref="B751:D751"/>
    <mergeCell ref="R751:T751"/>
    <mergeCell ref="Z758:AC758"/>
    <mergeCell ref="AD758:AF758"/>
    <mergeCell ref="E749:H749"/>
    <mergeCell ref="I749:L749"/>
    <mergeCell ref="M749:P749"/>
    <mergeCell ref="U749:X749"/>
    <mergeCell ref="Y749:AB749"/>
    <mergeCell ref="AC749:AF749"/>
    <mergeCell ref="G750:H750"/>
    <mergeCell ref="W750:X750"/>
    <mergeCell ref="E751:G751"/>
    <mergeCell ref="U751:W751"/>
    <mergeCell ref="B759:D759"/>
    <mergeCell ref="E759:I759"/>
    <mergeCell ref="J759:M759"/>
    <mergeCell ref="N759:P759"/>
    <mergeCell ref="R759:T759"/>
    <mergeCell ref="U759:Y759"/>
    <mergeCell ref="Z759:AC759"/>
    <mergeCell ref="AD759:AF759"/>
    <mergeCell ref="AA752:AF752"/>
    <mergeCell ref="B753:E753"/>
    <mergeCell ref="F753:J753"/>
    <mergeCell ref="K753:P753"/>
    <mergeCell ref="R753:U753"/>
    <mergeCell ref="V753:Z753"/>
    <mergeCell ref="AA753:AF753"/>
    <mergeCell ref="B755:P755"/>
    <mergeCell ref="Q755:Q779"/>
    <mergeCell ref="R755:AF755"/>
    <mergeCell ref="B756:P756"/>
    <mergeCell ref="R756:AF756"/>
    <mergeCell ref="B757:D757"/>
    <mergeCell ref="E757:P757"/>
    <mergeCell ref="R757:T757"/>
    <mergeCell ref="U757:AF757"/>
    <mergeCell ref="C758:D758"/>
    <mergeCell ref="E758:G758"/>
    <mergeCell ref="H758:I758"/>
    <mergeCell ref="J758:M758"/>
    <mergeCell ref="N758:P758"/>
    <mergeCell ref="S758:T758"/>
    <mergeCell ref="B763:B765"/>
    <mergeCell ref="C763:E763"/>
    <mergeCell ref="F763:I763"/>
    <mergeCell ref="J763:J764"/>
    <mergeCell ref="K763:N763"/>
    <mergeCell ref="O763:O764"/>
    <mergeCell ref="R763:R765"/>
    <mergeCell ref="S763:U763"/>
    <mergeCell ref="B760:D760"/>
    <mergeCell ref="E760:I760"/>
    <mergeCell ref="J760:M760"/>
    <mergeCell ref="N760:P760"/>
    <mergeCell ref="R760:T760"/>
    <mergeCell ref="G747:I747"/>
    <mergeCell ref="L747:N747"/>
    <mergeCell ref="R747:T747"/>
    <mergeCell ref="W747:Y747"/>
    <mergeCell ref="AB747:AD747"/>
    <mergeCell ref="B745:P745"/>
    <mergeCell ref="R745:AF745"/>
    <mergeCell ref="B746:C746"/>
    <mergeCell ref="D746:E746"/>
    <mergeCell ref="G746:H746"/>
    <mergeCell ref="I746:J746"/>
    <mergeCell ref="L746:M746"/>
    <mergeCell ref="N746:O746"/>
    <mergeCell ref="R746:S746"/>
    <mergeCell ref="T746:U746"/>
    <mergeCell ref="W746:X746"/>
    <mergeCell ref="Y746:Z746"/>
    <mergeCell ref="AB746:AC746"/>
    <mergeCell ref="AD746:AE746"/>
    <mergeCell ref="B748:D748"/>
    <mergeCell ref="E748:H748"/>
    <mergeCell ref="I748:L748"/>
    <mergeCell ref="M748:P748"/>
    <mergeCell ref="R748:T748"/>
    <mergeCell ref="U748:X748"/>
    <mergeCell ref="Y748:AB748"/>
    <mergeCell ref="AC748:AF748"/>
    <mergeCell ref="B749:D749"/>
    <mergeCell ref="R749:T749"/>
    <mergeCell ref="B750:D750"/>
    <mergeCell ref="I750:L750"/>
    <mergeCell ref="M750:P750"/>
    <mergeCell ref="R750:T750"/>
    <mergeCell ref="Y750:AB750"/>
    <mergeCell ref="AC750:AF750"/>
    <mergeCell ref="F737:I737"/>
    <mergeCell ref="J737:J738"/>
    <mergeCell ref="K737:N737"/>
    <mergeCell ref="O737:O738"/>
    <mergeCell ref="R737:R739"/>
    <mergeCell ref="S737:U737"/>
    <mergeCell ref="B747:D747"/>
    <mergeCell ref="AA711:AD711"/>
    <mergeCell ref="AE711:AE712"/>
    <mergeCell ref="B719:P719"/>
    <mergeCell ref="R719:AF719"/>
    <mergeCell ref="B720:C720"/>
    <mergeCell ref="D720:E720"/>
    <mergeCell ref="G720:H720"/>
    <mergeCell ref="I720:J720"/>
    <mergeCell ref="L720:M720"/>
    <mergeCell ref="N720:O720"/>
    <mergeCell ref="R720:S720"/>
    <mergeCell ref="T720:U720"/>
    <mergeCell ref="W720:X720"/>
    <mergeCell ref="Y720:Z720"/>
    <mergeCell ref="AB720:AC720"/>
    <mergeCell ref="AD720:AE720"/>
    <mergeCell ref="B721:D721"/>
    <mergeCell ref="G721:I721"/>
    <mergeCell ref="L721:N721"/>
    <mergeCell ref="R721:T721"/>
    <mergeCell ref="B726:E726"/>
    <mergeCell ref="F726:J726"/>
    <mergeCell ref="K726:P726"/>
    <mergeCell ref="R726:U726"/>
    <mergeCell ref="V726:Z726"/>
    <mergeCell ref="B725:D725"/>
    <mergeCell ref="R725:T725"/>
    <mergeCell ref="AA726:AF726"/>
    <mergeCell ref="B727:E727"/>
    <mergeCell ref="F727:J727"/>
    <mergeCell ref="K727:P727"/>
    <mergeCell ref="R727:U727"/>
    <mergeCell ref="V727:Z727"/>
    <mergeCell ref="AA727:AF727"/>
    <mergeCell ref="W721:Y721"/>
    <mergeCell ref="AB721:AD721"/>
    <mergeCell ref="B722:D722"/>
    <mergeCell ref="E722:H722"/>
    <mergeCell ref="I722:L722"/>
    <mergeCell ref="M722:P722"/>
    <mergeCell ref="R722:T722"/>
    <mergeCell ref="U722:X722"/>
    <mergeCell ref="Y722:AB722"/>
    <mergeCell ref="AC722:AF722"/>
    <mergeCell ref="E723:H723"/>
    <mergeCell ref="I723:L723"/>
    <mergeCell ref="M723:P723"/>
    <mergeCell ref="U723:X723"/>
    <mergeCell ref="Y723:AB723"/>
    <mergeCell ref="AC723:AF723"/>
    <mergeCell ref="G724:H724"/>
    <mergeCell ref="W724:X724"/>
    <mergeCell ref="E725:G725"/>
    <mergeCell ref="U725:W725"/>
    <mergeCell ref="B707:D707"/>
    <mergeCell ref="E707:I707"/>
    <mergeCell ref="J707:M707"/>
    <mergeCell ref="N707:P707"/>
    <mergeCell ref="R707:T707"/>
    <mergeCell ref="U707:Y707"/>
    <mergeCell ref="Z707:AC707"/>
    <mergeCell ref="AD707:AF707"/>
    <mergeCell ref="AA700:AF700"/>
    <mergeCell ref="B701:E701"/>
    <mergeCell ref="F701:J701"/>
    <mergeCell ref="K701:P701"/>
    <mergeCell ref="R701:U701"/>
    <mergeCell ref="V701:Z701"/>
    <mergeCell ref="AA701:AF701"/>
    <mergeCell ref="B703:P703"/>
    <mergeCell ref="Q703:Q727"/>
    <mergeCell ref="R703:AF703"/>
    <mergeCell ref="B704:P704"/>
    <mergeCell ref="R704:AF704"/>
    <mergeCell ref="B705:D705"/>
    <mergeCell ref="E705:P705"/>
    <mergeCell ref="R705:T705"/>
    <mergeCell ref="U705:AF705"/>
    <mergeCell ref="C706:D706"/>
    <mergeCell ref="E706:G706"/>
    <mergeCell ref="H706:I706"/>
    <mergeCell ref="J706:M706"/>
    <mergeCell ref="N706:P706"/>
    <mergeCell ref="S706:T706"/>
    <mergeCell ref="B711:B713"/>
    <mergeCell ref="C711:E711"/>
    <mergeCell ref="F711:I711"/>
    <mergeCell ref="J711:J712"/>
    <mergeCell ref="K711:N711"/>
    <mergeCell ref="O711:O712"/>
    <mergeCell ref="R711:R713"/>
    <mergeCell ref="S711:U711"/>
    <mergeCell ref="B708:D708"/>
    <mergeCell ref="E708:I708"/>
    <mergeCell ref="J708:M708"/>
    <mergeCell ref="N708:P708"/>
    <mergeCell ref="R708:T708"/>
    <mergeCell ref="U708:Y708"/>
    <mergeCell ref="Z708:AC708"/>
    <mergeCell ref="AD708:AF708"/>
    <mergeCell ref="B709:D709"/>
    <mergeCell ref="E709:I709"/>
    <mergeCell ref="J709:M709"/>
    <mergeCell ref="N709:P709"/>
    <mergeCell ref="R709:T709"/>
    <mergeCell ref="U709:Y709"/>
    <mergeCell ref="Z709:AC709"/>
    <mergeCell ref="AD709:AF709"/>
    <mergeCell ref="B723:D723"/>
    <mergeCell ref="R723:T723"/>
    <mergeCell ref="B724:D724"/>
    <mergeCell ref="I724:L724"/>
    <mergeCell ref="M724:P724"/>
    <mergeCell ref="R724:T724"/>
    <mergeCell ref="Y724:AB724"/>
    <mergeCell ref="AC724:AF724"/>
    <mergeCell ref="V711:Y711"/>
    <mergeCell ref="Z711:Z712"/>
    <mergeCell ref="B698:D698"/>
    <mergeCell ref="I698:L698"/>
    <mergeCell ref="M698:P698"/>
    <mergeCell ref="R698:T698"/>
    <mergeCell ref="Y698:AB698"/>
    <mergeCell ref="AC698:AF698"/>
    <mergeCell ref="B695:D695"/>
    <mergeCell ref="G695:I695"/>
    <mergeCell ref="L695:N695"/>
    <mergeCell ref="R695:T695"/>
    <mergeCell ref="W695:Y695"/>
    <mergeCell ref="AB695:AD695"/>
    <mergeCell ref="B696:D696"/>
    <mergeCell ref="E696:H696"/>
    <mergeCell ref="I696:L696"/>
    <mergeCell ref="M696:P696"/>
    <mergeCell ref="R696:T696"/>
    <mergeCell ref="U696:X696"/>
    <mergeCell ref="Y696:AB696"/>
    <mergeCell ref="AC696:AF696"/>
    <mergeCell ref="E697:H697"/>
    <mergeCell ref="I697:L697"/>
    <mergeCell ref="M697:P697"/>
    <mergeCell ref="U697:X697"/>
    <mergeCell ref="Y697:AB697"/>
    <mergeCell ref="AC697:AF697"/>
    <mergeCell ref="G698:H698"/>
    <mergeCell ref="W698:X698"/>
    <mergeCell ref="E699:G699"/>
    <mergeCell ref="U699:W699"/>
    <mergeCell ref="U706:W706"/>
    <mergeCell ref="X706:Y706"/>
    <mergeCell ref="B700:E700"/>
    <mergeCell ref="F700:J700"/>
    <mergeCell ref="K700:P700"/>
    <mergeCell ref="R700:U700"/>
    <mergeCell ref="V700:Z700"/>
    <mergeCell ref="B699:D699"/>
    <mergeCell ref="R699:T699"/>
    <mergeCell ref="Z706:AC706"/>
    <mergeCell ref="AD706:AF706"/>
    <mergeCell ref="B678:P678"/>
    <mergeCell ref="R678:AF678"/>
    <mergeCell ref="B679:D679"/>
    <mergeCell ref="E679:P679"/>
    <mergeCell ref="R679:T679"/>
    <mergeCell ref="U679:AF679"/>
    <mergeCell ref="C680:D680"/>
    <mergeCell ref="E680:G680"/>
    <mergeCell ref="H680:I680"/>
    <mergeCell ref="J680:M680"/>
    <mergeCell ref="N680:P680"/>
    <mergeCell ref="S680:T680"/>
    <mergeCell ref="U680:W680"/>
    <mergeCell ref="X680:Y680"/>
    <mergeCell ref="B682:D682"/>
    <mergeCell ref="E682:I682"/>
    <mergeCell ref="J682:M682"/>
    <mergeCell ref="N682:P682"/>
    <mergeCell ref="R682:T682"/>
    <mergeCell ref="U682:Y682"/>
    <mergeCell ref="Z682:AC682"/>
    <mergeCell ref="AD682:AF682"/>
    <mergeCell ref="B683:D683"/>
    <mergeCell ref="E683:I683"/>
    <mergeCell ref="J683:M683"/>
    <mergeCell ref="N683:P683"/>
    <mergeCell ref="R683:T683"/>
    <mergeCell ref="U683:Y683"/>
    <mergeCell ref="Z683:AC683"/>
    <mergeCell ref="AD683:AF683"/>
    <mergeCell ref="Z680:AC680"/>
    <mergeCell ref="B697:D697"/>
    <mergeCell ref="R697:T697"/>
    <mergeCell ref="B693:P693"/>
    <mergeCell ref="R693:AF693"/>
    <mergeCell ref="B694:C694"/>
    <mergeCell ref="D694:E694"/>
    <mergeCell ref="G694:H694"/>
    <mergeCell ref="I694:J694"/>
    <mergeCell ref="L694:M694"/>
    <mergeCell ref="N694:O694"/>
    <mergeCell ref="R694:S694"/>
    <mergeCell ref="T694:U694"/>
    <mergeCell ref="W694:X694"/>
    <mergeCell ref="Y694:Z694"/>
    <mergeCell ref="AB694:AC694"/>
    <mergeCell ref="AD694:AE694"/>
    <mergeCell ref="AD680:AF680"/>
    <mergeCell ref="B681:D681"/>
    <mergeCell ref="E681:I681"/>
    <mergeCell ref="J681:M681"/>
    <mergeCell ref="N681:P681"/>
    <mergeCell ref="R681:T681"/>
    <mergeCell ref="U681:Y681"/>
    <mergeCell ref="Z681:AC681"/>
    <mergeCell ref="AD681:AF681"/>
    <mergeCell ref="V685:Y685"/>
    <mergeCell ref="Z685:Z686"/>
    <mergeCell ref="AA685:AD685"/>
    <mergeCell ref="AE685:AE686"/>
    <mergeCell ref="B685:B687"/>
    <mergeCell ref="C685:E685"/>
    <mergeCell ref="U656:Y656"/>
    <mergeCell ref="Z656:AC656"/>
    <mergeCell ref="AD656:AF656"/>
    <mergeCell ref="B657:D657"/>
    <mergeCell ref="E657:I657"/>
    <mergeCell ref="J657:M657"/>
    <mergeCell ref="N657:P657"/>
    <mergeCell ref="R657:T657"/>
    <mergeCell ref="U657:Y657"/>
    <mergeCell ref="Z657:AC657"/>
    <mergeCell ref="AD657:AF657"/>
    <mergeCell ref="B671:D671"/>
    <mergeCell ref="R671:T671"/>
    <mergeCell ref="B672:D672"/>
    <mergeCell ref="I672:L672"/>
    <mergeCell ref="M672:P672"/>
    <mergeCell ref="R672:T672"/>
    <mergeCell ref="Y672:AB672"/>
    <mergeCell ref="AC672:AF672"/>
    <mergeCell ref="V659:Y659"/>
    <mergeCell ref="Z659:Z660"/>
    <mergeCell ref="AA659:AD659"/>
    <mergeCell ref="AE659:AE660"/>
    <mergeCell ref="B674:E674"/>
    <mergeCell ref="F674:J674"/>
    <mergeCell ref="K674:P674"/>
    <mergeCell ref="R674:U674"/>
    <mergeCell ref="V674:Z674"/>
    <mergeCell ref="B673:D673"/>
    <mergeCell ref="R673:T673"/>
    <mergeCell ref="AA674:AF674"/>
    <mergeCell ref="B667:P667"/>
    <mergeCell ref="R667:AF667"/>
    <mergeCell ref="B668:C668"/>
    <mergeCell ref="D668:E668"/>
    <mergeCell ref="G668:H668"/>
    <mergeCell ref="I668:J668"/>
    <mergeCell ref="L668:M668"/>
    <mergeCell ref="N668:O668"/>
    <mergeCell ref="R668:S668"/>
    <mergeCell ref="T668:U668"/>
    <mergeCell ref="W668:X668"/>
    <mergeCell ref="Y668:Z668"/>
    <mergeCell ref="B670:D670"/>
    <mergeCell ref="E670:H670"/>
    <mergeCell ref="I670:L670"/>
    <mergeCell ref="M670:P670"/>
    <mergeCell ref="R670:T670"/>
    <mergeCell ref="U670:X670"/>
    <mergeCell ref="Y670:AB670"/>
    <mergeCell ref="AC670:AF670"/>
    <mergeCell ref="E671:H671"/>
    <mergeCell ref="I671:L671"/>
    <mergeCell ref="M671:P671"/>
    <mergeCell ref="U671:X671"/>
    <mergeCell ref="Y671:AB671"/>
    <mergeCell ref="AC671:AF671"/>
    <mergeCell ref="G672:H672"/>
    <mergeCell ref="W672:X672"/>
    <mergeCell ref="E673:G673"/>
    <mergeCell ref="U673:W673"/>
    <mergeCell ref="U654:W654"/>
    <mergeCell ref="X654:Y654"/>
    <mergeCell ref="B648:E648"/>
    <mergeCell ref="F648:J648"/>
    <mergeCell ref="K648:P648"/>
    <mergeCell ref="R648:U648"/>
    <mergeCell ref="V648:Z648"/>
    <mergeCell ref="B647:D647"/>
    <mergeCell ref="R647:T647"/>
    <mergeCell ref="Z654:AC654"/>
    <mergeCell ref="AD654:AF654"/>
    <mergeCell ref="E645:H645"/>
    <mergeCell ref="I645:L645"/>
    <mergeCell ref="M645:P645"/>
    <mergeCell ref="U645:X645"/>
    <mergeCell ref="Y645:AB645"/>
    <mergeCell ref="AC645:AF645"/>
    <mergeCell ref="G646:H646"/>
    <mergeCell ref="W646:X646"/>
    <mergeCell ref="E647:G647"/>
    <mergeCell ref="U647:W647"/>
    <mergeCell ref="B655:D655"/>
    <mergeCell ref="E655:I655"/>
    <mergeCell ref="J655:M655"/>
    <mergeCell ref="N655:P655"/>
    <mergeCell ref="R655:T655"/>
    <mergeCell ref="U655:Y655"/>
    <mergeCell ref="Z655:AC655"/>
    <mergeCell ref="AD655:AF655"/>
    <mergeCell ref="AA648:AF648"/>
    <mergeCell ref="B649:E649"/>
    <mergeCell ref="F649:J649"/>
    <mergeCell ref="K649:P649"/>
    <mergeCell ref="R649:U649"/>
    <mergeCell ref="V649:Z649"/>
    <mergeCell ref="AA649:AF649"/>
    <mergeCell ref="B651:P651"/>
    <mergeCell ref="Q651:Q675"/>
    <mergeCell ref="R651:AF651"/>
    <mergeCell ref="B652:P652"/>
    <mergeCell ref="R652:AF652"/>
    <mergeCell ref="B653:D653"/>
    <mergeCell ref="E653:P653"/>
    <mergeCell ref="R653:T653"/>
    <mergeCell ref="U653:AF653"/>
    <mergeCell ref="C654:D654"/>
    <mergeCell ref="E654:G654"/>
    <mergeCell ref="H654:I654"/>
    <mergeCell ref="J654:M654"/>
    <mergeCell ref="N654:P654"/>
    <mergeCell ref="S654:T654"/>
    <mergeCell ref="B659:B661"/>
    <mergeCell ref="C659:E659"/>
    <mergeCell ref="F659:I659"/>
    <mergeCell ref="J659:J660"/>
    <mergeCell ref="K659:N659"/>
    <mergeCell ref="O659:O660"/>
    <mergeCell ref="R659:R661"/>
    <mergeCell ref="S659:U659"/>
    <mergeCell ref="B656:D656"/>
    <mergeCell ref="E656:I656"/>
    <mergeCell ref="J656:M656"/>
    <mergeCell ref="N656:P656"/>
    <mergeCell ref="R656:T656"/>
    <mergeCell ref="G643:I643"/>
    <mergeCell ref="L643:N643"/>
    <mergeCell ref="R643:T643"/>
    <mergeCell ref="W643:Y643"/>
    <mergeCell ref="AB643:AD643"/>
    <mergeCell ref="B641:P641"/>
    <mergeCell ref="R641:AF641"/>
    <mergeCell ref="B642:C642"/>
    <mergeCell ref="D642:E642"/>
    <mergeCell ref="G642:H642"/>
    <mergeCell ref="I642:J642"/>
    <mergeCell ref="L642:M642"/>
    <mergeCell ref="N642:O642"/>
    <mergeCell ref="R642:S642"/>
    <mergeCell ref="T642:U642"/>
    <mergeCell ref="W642:X642"/>
    <mergeCell ref="Y642:Z642"/>
    <mergeCell ref="AB642:AC642"/>
    <mergeCell ref="AD642:AE642"/>
    <mergeCell ref="B644:D644"/>
    <mergeCell ref="E644:H644"/>
    <mergeCell ref="I644:L644"/>
    <mergeCell ref="M644:P644"/>
    <mergeCell ref="R644:T644"/>
    <mergeCell ref="U644:X644"/>
    <mergeCell ref="Y644:AB644"/>
    <mergeCell ref="AC644:AF644"/>
    <mergeCell ref="B645:D645"/>
    <mergeCell ref="R645:T645"/>
    <mergeCell ref="B646:D646"/>
    <mergeCell ref="I646:L646"/>
    <mergeCell ref="M646:P646"/>
    <mergeCell ref="R646:T646"/>
    <mergeCell ref="Y646:AB646"/>
    <mergeCell ref="AC646:AF646"/>
    <mergeCell ref="B622:E622"/>
    <mergeCell ref="F622:J622"/>
    <mergeCell ref="K622:P622"/>
    <mergeCell ref="R622:U622"/>
    <mergeCell ref="V622:Z622"/>
    <mergeCell ref="B621:D621"/>
    <mergeCell ref="R621:T621"/>
    <mergeCell ref="AA622:AF622"/>
    <mergeCell ref="B623:E623"/>
    <mergeCell ref="F623:J623"/>
    <mergeCell ref="K623:P623"/>
    <mergeCell ref="R623:U623"/>
    <mergeCell ref="V623:Z623"/>
    <mergeCell ref="AA623:AF623"/>
    <mergeCell ref="W617:Y617"/>
    <mergeCell ref="AB617:AD617"/>
    <mergeCell ref="B618:D618"/>
    <mergeCell ref="E618:H618"/>
    <mergeCell ref="I618:L618"/>
    <mergeCell ref="M618:P618"/>
    <mergeCell ref="R618:T618"/>
    <mergeCell ref="U618:X618"/>
    <mergeCell ref="Y618:AB618"/>
    <mergeCell ref="AC618:AF618"/>
    <mergeCell ref="E619:H619"/>
    <mergeCell ref="I619:L619"/>
    <mergeCell ref="M619:P619"/>
    <mergeCell ref="U619:X619"/>
    <mergeCell ref="Y619:AB619"/>
    <mergeCell ref="AC619:AF619"/>
    <mergeCell ref="G620:H620"/>
    <mergeCell ref="W620:X620"/>
    <mergeCell ref="E621:G621"/>
    <mergeCell ref="U621:W621"/>
    <mergeCell ref="U605:Y605"/>
    <mergeCell ref="Z605:AC605"/>
    <mergeCell ref="AD605:AF605"/>
    <mergeCell ref="B619:D619"/>
    <mergeCell ref="R619:T619"/>
    <mergeCell ref="B620:D620"/>
    <mergeCell ref="I620:L620"/>
    <mergeCell ref="M620:P620"/>
    <mergeCell ref="R620:T620"/>
    <mergeCell ref="Y620:AB620"/>
    <mergeCell ref="AC620:AF620"/>
    <mergeCell ref="V607:Y607"/>
    <mergeCell ref="Z607:Z608"/>
    <mergeCell ref="AA607:AD607"/>
    <mergeCell ref="AE607:AE608"/>
    <mergeCell ref="B615:P615"/>
    <mergeCell ref="R615:AF615"/>
    <mergeCell ref="B616:C616"/>
    <mergeCell ref="D616:E616"/>
    <mergeCell ref="G616:H616"/>
    <mergeCell ref="I616:J616"/>
    <mergeCell ref="L616:M616"/>
    <mergeCell ref="N616:O616"/>
    <mergeCell ref="R616:S616"/>
    <mergeCell ref="T616:U616"/>
    <mergeCell ref="W616:X616"/>
    <mergeCell ref="Y616:Z616"/>
    <mergeCell ref="AB616:AC616"/>
    <mergeCell ref="AD616:AE616"/>
    <mergeCell ref="B617:D617"/>
    <mergeCell ref="G617:I617"/>
    <mergeCell ref="L617:N617"/>
    <mergeCell ref="R617:T617"/>
    <mergeCell ref="E595:G595"/>
    <mergeCell ref="U595:W595"/>
    <mergeCell ref="U602:W602"/>
    <mergeCell ref="X602:Y602"/>
    <mergeCell ref="B596:E596"/>
    <mergeCell ref="F596:J596"/>
    <mergeCell ref="K596:P596"/>
    <mergeCell ref="R596:U596"/>
    <mergeCell ref="V596:Z596"/>
    <mergeCell ref="B595:D595"/>
    <mergeCell ref="R595:T595"/>
    <mergeCell ref="Z602:AC602"/>
    <mergeCell ref="AD602:AF602"/>
    <mergeCell ref="B603:D603"/>
    <mergeCell ref="E603:I603"/>
    <mergeCell ref="J603:M603"/>
    <mergeCell ref="N603:P603"/>
    <mergeCell ref="R603:T603"/>
    <mergeCell ref="U603:Y603"/>
    <mergeCell ref="Z603:AC603"/>
    <mergeCell ref="AD603:AF603"/>
    <mergeCell ref="AA596:AF596"/>
    <mergeCell ref="B597:E597"/>
    <mergeCell ref="F597:J597"/>
    <mergeCell ref="K597:P597"/>
    <mergeCell ref="R597:U597"/>
    <mergeCell ref="V597:Z597"/>
    <mergeCell ref="AA597:AF597"/>
    <mergeCell ref="B599:P599"/>
    <mergeCell ref="Q599:Q623"/>
    <mergeCell ref="R599:AF599"/>
    <mergeCell ref="B600:P600"/>
    <mergeCell ref="R600:AF600"/>
    <mergeCell ref="B601:D601"/>
    <mergeCell ref="E601:P601"/>
    <mergeCell ref="R601:T601"/>
    <mergeCell ref="U601:AF601"/>
    <mergeCell ref="C602:D602"/>
    <mergeCell ref="E602:G602"/>
    <mergeCell ref="H602:I602"/>
    <mergeCell ref="J602:M602"/>
    <mergeCell ref="N602:P602"/>
    <mergeCell ref="S602:T602"/>
    <mergeCell ref="B607:B609"/>
    <mergeCell ref="C607:E607"/>
    <mergeCell ref="F607:I607"/>
    <mergeCell ref="J607:J608"/>
    <mergeCell ref="K607:N607"/>
    <mergeCell ref="O607:O608"/>
    <mergeCell ref="R607:R609"/>
    <mergeCell ref="S607:U607"/>
    <mergeCell ref="B604:D604"/>
    <mergeCell ref="E604:I604"/>
    <mergeCell ref="J604:M604"/>
    <mergeCell ref="N604:P604"/>
    <mergeCell ref="R604:T604"/>
    <mergeCell ref="U604:Y604"/>
    <mergeCell ref="Z604:AC604"/>
    <mergeCell ref="AD604:AF604"/>
    <mergeCell ref="B605:D605"/>
    <mergeCell ref="E605:I605"/>
    <mergeCell ref="J605:M605"/>
    <mergeCell ref="N605:P605"/>
    <mergeCell ref="R605:T605"/>
    <mergeCell ref="S576:T576"/>
    <mergeCell ref="U576:W576"/>
    <mergeCell ref="X576:Y576"/>
    <mergeCell ref="B578:D578"/>
    <mergeCell ref="E578:I578"/>
    <mergeCell ref="J578:M578"/>
    <mergeCell ref="N578:P578"/>
    <mergeCell ref="R578:T578"/>
    <mergeCell ref="U578:Y578"/>
    <mergeCell ref="Z578:AC578"/>
    <mergeCell ref="AD578:AF578"/>
    <mergeCell ref="B579:D579"/>
    <mergeCell ref="E579:I579"/>
    <mergeCell ref="J579:M579"/>
    <mergeCell ref="N579:P579"/>
    <mergeCell ref="R579:T579"/>
    <mergeCell ref="U579:Y579"/>
    <mergeCell ref="Z579:AC579"/>
    <mergeCell ref="AD579:AF579"/>
    <mergeCell ref="Z576:AC576"/>
    <mergeCell ref="B593:D593"/>
    <mergeCell ref="R593:T593"/>
    <mergeCell ref="B594:D594"/>
    <mergeCell ref="I594:L594"/>
    <mergeCell ref="M594:P594"/>
    <mergeCell ref="R594:T594"/>
    <mergeCell ref="Y594:AB594"/>
    <mergeCell ref="AC594:AF594"/>
    <mergeCell ref="B591:D591"/>
    <mergeCell ref="G591:I591"/>
    <mergeCell ref="L591:N591"/>
    <mergeCell ref="R591:T591"/>
    <mergeCell ref="W591:Y591"/>
    <mergeCell ref="AB591:AD591"/>
    <mergeCell ref="B592:D592"/>
    <mergeCell ref="E592:H592"/>
    <mergeCell ref="I592:L592"/>
    <mergeCell ref="M592:P592"/>
    <mergeCell ref="R592:T592"/>
    <mergeCell ref="U592:X592"/>
    <mergeCell ref="Y592:AB592"/>
    <mergeCell ref="AC592:AF592"/>
    <mergeCell ref="E593:H593"/>
    <mergeCell ref="I593:L593"/>
    <mergeCell ref="M593:P593"/>
    <mergeCell ref="U593:X593"/>
    <mergeCell ref="Y593:AB593"/>
    <mergeCell ref="AC593:AF593"/>
    <mergeCell ref="G594:H594"/>
    <mergeCell ref="W594:X594"/>
    <mergeCell ref="O581:O582"/>
    <mergeCell ref="R581:R583"/>
    <mergeCell ref="S581:U581"/>
    <mergeCell ref="U552:Y552"/>
    <mergeCell ref="Z552:AC552"/>
    <mergeCell ref="AD552:AF552"/>
    <mergeCell ref="B553:D553"/>
    <mergeCell ref="E553:I553"/>
    <mergeCell ref="J553:M553"/>
    <mergeCell ref="N553:P553"/>
    <mergeCell ref="R553:T553"/>
    <mergeCell ref="U553:Y553"/>
    <mergeCell ref="Z553:AC553"/>
    <mergeCell ref="AD553:AF553"/>
    <mergeCell ref="B567:D567"/>
    <mergeCell ref="R567:T567"/>
    <mergeCell ref="B568:D568"/>
    <mergeCell ref="I568:L568"/>
    <mergeCell ref="M568:P568"/>
    <mergeCell ref="R568:T568"/>
    <mergeCell ref="Y568:AB568"/>
    <mergeCell ref="AC568:AF568"/>
    <mergeCell ref="V555:Y555"/>
    <mergeCell ref="Z555:Z556"/>
    <mergeCell ref="AA555:AD555"/>
    <mergeCell ref="AE555:AE556"/>
    <mergeCell ref="B570:E570"/>
    <mergeCell ref="F570:J570"/>
    <mergeCell ref="K570:P570"/>
    <mergeCell ref="R570:U570"/>
    <mergeCell ref="V570:Z570"/>
    <mergeCell ref="B569:D569"/>
    <mergeCell ref="R569:T569"/>
    <mergeCell ref="AA570:AF570"/>
    <mergeCell ref="B563:P563"/>
    <mergeCell ref="R563:AF563"/>
    <mergeCell ref="B564:C564"/>
    <mergeCell ref="D564:E564"/>
    <mergeCell ref="G564:H564"/>
    <mergeCell ref="I564:J564"/>
    <mergeCell ref="L564:M564"/>
    <mergeCell ref="N564:O564"/>
    <mergeCell ref="R564:S564"/>
    <mergeCell ref="T564:U564"/>
    <mergeCell ref="W564:X564"/>
    <mergeCell ref="Y564:Z564"/>
    <mergeCell ref="AB564:AC564"/>
    <mergeCell ref="AD564:AE564"/>
    <mergeCell ref="B565:D565"/>
    <mergeCell ref="G565:I565"/>
    <mergeCell ref="L565:N565"/>
    <mergeCell ref="R565:T565"/>
    <mergeCell ref="W565:Y565"/>
    <mergeCell ref="AB565:AD565"/>
    <mergeCell ref="B566:D566"/>
    <mergeCell ref="E566:H566"/>
    <mergeCell ref="I566:L566"/>
    <mergeCell ref="M566:P566"/>
    <mergeCell ref="R566:T566"/>
    <mergeCell ref="U566:X566"/>
    <mergeCell ref="Y566:AB566"/>
    <mergeCell ref="AC566:AF566"/>
    <mergeCell ref="E567:H567"/>
    <mergeCell ref="I567:L567"/>
    <mergeCell ref="M567:P567"/>
    <mergeCell ref="U550:W550"/>
    <mergeCell ref="X550:Y550"/>
    <mergeCell ref="B544:E544"/>
    <mergeCell ref="F544:J544"/>
    <mergeCell ref="K544:P544"/>
    <mergeCell ref="R544:U544"/>
    <mergeCell ref="V544:Z544"/>
    <mergeCell ref="B543:D543"/>
    <mergeCell ref="R543:T543"/>
    <mergeCell ref="Z550:AC550"/>
    <mergeCell ref="AD550:AF550"/>
    <mergeCell ref="E541:H541"/>
    <mergeCell ref="I541:L541"/>
    <mergeCell ref="M541:P541"/>
    <mergeCell ref="U541:X541"/>
    <mergeCell ref="Y541:AB541"/>
    <mergeCell ref="AC541:AF541"/>
    <mergeCell ref="G542:H542"/>
    <mergeCell ref="W542:X542"/>
    <mergeCell ref="E543:G543"/>
    <mergeCell ref="U543:W543"/>
    <mergeCell ref="B551:D551"/>
    <mergeCell ref="E551:I551"/>
    <mergeCell ref="J551:M551"/>
    <mergeCell ref="N551:P551"/>
    <mergeCell ref="R551:T551"/>
    <mergeCell ref="U551:Y551"/>
    <mergeCell ref="Z551:AC551"/>
    <mergeCell ref="AD551:AF551"/>
    <mergeCell ref="AA544:AF544"/>
    <mergeCell ref="B545:E545"/>
    <mergeCell ref="F545:J545"/>
    <mergeCell ref="K545:P545"/>
    <mergeCell ref="R545:U545"/>
    <mergeCell ref="V545:Z545"/>
    <mergeCell ref="AA545:AF545"/>
    <mergeCell ref="B547:P547"/>
    <mergeCell ref="Q547:Q571"/>
    <mergeCell ref="R547:AF547"/>
    <mergeCell ref="B548:P548"/>
    <mergeCell ref="R548:AF548"/>
    <mergeCell ref="B549:D549"/>
    <mergeCell ref="E549:P549"/>
    <mergeCell ref="R549:T549"/>
    <mergeCell ref="U549:AF549"/>
    <mergeCell ref="C550:D550"/>
    <mergeCell ref="E550:G550"/>
    <mergeCell ref="H550:I550"/>
    <mergeCell ref="J550:M550"/>
    <mergeCell ref="N550:P550"/>
    <mergeCell ref="S550:T550"/>
    <mergeCell ref="B555:B557"/>
    <mergeCell ref="C555:E555"/>
    <mergeCell ref="F555:I555"/>
    <mergeCell ref="J555:J556"/>
    <mergeCell ref="K555:N555"/>
    <mergeCell ref="O555:O556"/>
    <mergeCell ref="R555:R557"/>
    <mergeCell ref="S555:U555"/>
    <mergeCell ref="B552:D552"/>
    <mergeCell ref="E552:I552"/>
    <mergeCell ref="J552:M552"/>
    <mergeCell ref="N552:P552"/>
    <mergeCell ref="R552:T552"/>
    <mergeCell ref="G539:I539"/>
    <mergeCell ref="L539:N539"/>
    <mergeCell ref="R539:T539"/>
    <mergeCell ref="W539:Y539"/>
    <mergeCell ref="AB539:AD539"/>
    <mergeCell ref="B537:P537"/>
    <mergeCell ref="R537:AF537"/>
    <mergeCell ref="B538:C538"/>
    <mergeCell ref="D538:E538"/>
    <mergeCell ref="G538:H538"/>
    <mergeCell ref="I538:J538"/>
    <mergeCell ref="L538:M538"/>
    <mergeCell ref="N538:O538"/>
    <mergeCell ref="R538:S538"/>
    <mergeCell ref="T538:U538"/>
    <mergeCell ref="W538:X538"/>
    <mergeCell ref="Y538:Z538"/>
    <mergeCell ref="AB538:AC538"/>
    <mergeCell ref="AD538:AE538"/>
    <mergeCell ref="B540:D540"/>
    <mergeCell ref="E540:H540"/>
    <mergeCell ref="I540:L540"/>
    <mergeCell ref="M540:P540"/>
    <mergeCell ref="R540:T540"/>
    <mergeCell ref="U540:X540"/>
    <mergeCell ref="Y540:AB540"/>
    <mergeCell ref="AC540:AF540"/>
    <mergeCell ref="B541:D541"/>
    <mergeCell ref="R541:T541"/>
    <mergeCell ref="B542:D542"/>
    <mergeCell ref="I542:L542"/>
    <mergeCell ref="M542:P542"/>
    <mergeCell ref="R542:T542"/>
    <mergeCell ref="Y542:AB542"/>
    <mergeCell ref="AC542:AF542"/>
    <mergeCell ref="F529:I529"/>
    <mergeCell ref="J529:J530"/>
    <mergeCell ref="K529:N529"/>
    <mergeCell ref="O529:O530"/>
    <mergeCell ref="R529:R531"/>
    <mergeCell ref="S529:U529"/>
    <mergeCell ref="B539:D539"/>
    <mergeCell ref="AA503:AD503"/>
    <mergeCell ref="AE503:AE504"/>
    <mergeCell ref="B511:P511"/>
    <mergeCell ref="R511:AF511"/>
    <mergeCell ref="B512:C512"/>
    <mergeCell ref="D512:E512"/>
    <mergeCell ref="G512:H512"/>
    <mergeCell ref="I512:J512"/>
    <mergeCell ref="L512:M512"/>
    <mergeCell ref="N512:O512"/>
    <mergeCell ref="R512:S512"/>
    <mergeCell ref="T512:U512"/>
    <mergeCell ref="W512:X512"/>
    <mergeCell ref="Y512:Z512"/>
    <mergeCell ref="AB512:AC512"/>
    <mergeCell ref="AD512:AE512"/>
    <mergeCell ref="B513:D513"/>
    <mergeCell ref="G513:I513"/>
    <mergeCell ref="L513:N513"/>
    <mergeCell ref="R513:T513"/>
    <mergeCell ref="B518:E518"/>
    <mergeCell ref="F518:J518"/>
    <mergeCell ref="K518:P518"/>
    <mergeCell ref="R518:U518"/>
    <mergeCell ref="V518:Z518"/>
    <mergeCell ref="B517:D517"/>
    <mergeCell ref="R517:T517"/>
    <mergeCell ref="AA518:AF518"/>
    <mergeCell ref="B519:E519"/>
    <mergeCell ref="F519:J519"/>
    <mergeCell ref="K519:P519"/>
    <mergeCell ref="R519:U519"/>
    <mergeCell ref="V519:Z519"/>
    <mergeCell ref="AA519:AF519"/>
    <mergeCell ref="W513:Y513"/>
    <mergeCell ref="AB513:AD513"/>
    <mergeCell ref="B514:D514"/>
    <mergeCell ref="E514:H514"/>
    <mergeCell ref="I514:L514"/>
    <mergeCell ref="M514:P514"/>
    <mergeCell ref="R514:T514"/>
    <mergeCell ref="U514:X514"/>
    <mergeCell ref="Y514:AB514"/>
    <mergeCell ref="AC514:AF514"/>
    <mergeCell ref="E515:H515"/>
    <mergeCell ref="I515:L515"/>
    <mergeCell ref="M515:P515"/>
    <mergeCell ref="U515:X515"/>
    <mergeCell ref="Y515:AB515"/>
    <mergeCell ref="AC515:AF515"/>
    <mergeCell ref="G516:H516"/>
    <mergeCell ref="W516:X516"/>
    <mergeCell ref="E517:G517"/>
    <mergeCell ref="U517:W517"/>
    <mergeCell ref="B499:D499"/>
    <mergeCell ref="E499:I499"/>
    <mergeCell ref="J499:M499"/>
    <mergeCell ref="N499:P499"/>
    <mergeCell ref="R499:T499"/>
    <mergeCell ref="U499:Y499"/>
    <mergeCell ref="Z499:AC499"/>
    <mergeCell ref="AD499:AF499"/>
    <mergeCell ref="AA492:AF492"/>
    <mergeCell ref="B493:E493"/>
    <mergeCell ref="F493:J493"/>
    <mergeCell ref="K493:P493"/>
    <mergeCell ref="R493:U493"/>
    <mergeCell ref="V493:Z493"/>
    <mergeCell ref="AA493:AF493"/>
    <mergeCell ref="B495:P495"/>
    <mergeCell ref="Q495:Q519"/>
    <mergeCell ref="R495:AF495"/>
    <mergeCell ref="B496:P496"/>
    <mergeCell ref="R496:AF496"/>
    <mergeCell ref="B497:D497"/>
    <mergeCell ref="E497:P497"/>
    <mergeCell ref="R497:T497"/>
    <mergeCell ref="U497:AF497"/>
    <mergeCell ref="C498:D498"/>
    <mergeCell ref="E498:G498"/>
    <mergeCell ref="H498:I498"/>
    <mergeCell ref="J498:M498"/>
    <mergeCell ref="N498:P498"/>
    <mergeCell ref="S498:T498"/>
    <mergeCell ref="B503:B505"/>
    <mergeCell ref="C503:E503"/>
    <mergeCell ref="F503:I503"/>
    <mergeCell ref="J503:J504"/>
    <mergeCell ref="K503:N503"/>
    <mergeCell ref="O503:O504"/>
    <mergeCell ref="R503:R505"/>
    <mergeCell ref="S503:U503"/>
    <mergeCell ref="B500:D500"/>
    <mergeCell ref="E500:I500"/>
    <mergeCell ref="J500:M500"/>
    <mergeCell ref="N500:P500"/>
    <mergeCell ref="R500:T500"/>
    <mergeCell ref="U500:Y500"/>
    <mergeCell ref="Z500:AC500"/>
    <mergeCell ref="AD500:AF500"/>
    <mergeCell ref="B501:D501"/>
    <mergeCell ref="E501:I501"/>
    <mergeCell ref="J501:M501"/>
    <mergeCell ref="N501:P501"/>
    <mergeCell ref="R501:T501"/>
    <mergeCell ref="U501:Y501"/>
    <mergeCell ref="Z501:AC501"/>
    <mergeCell ref="AD501:AF501"/>
    <mergeCell ref="B515:D515"/>
    <mergeCell ref="R515:T515"/>
    <mergeCell ref="B516:D516"/>
    <mergeCell ref="I516:L516"/>
    <mergeCell ref="M516:P516"/>
    <mergeCell ref="R516:T516"/>
    <mergeCell ref="Y516:AB516"/>
    <mergeCell ref="AC516:AF516"/>
    <mergeCell ref="V503:Y503"/>
    <mergeCell ref="Z503:Z504"/>
    <mergeCell ref="B490:D490"/>
    <mergeCell ref="I490:L490"/>
    <mergeCell ref="M490:P490"/>
    <mergeCell ref="R490:T490"/>
    <mergeCell ref="Y490:AB490"/>
    <mergeCell ref="AC490:AF490"/>
    <mergeCell ref="B487:D487"/>
    <mergeCell ref="G487:I487"/>
    <mergeCell ref="L487:N487"/>
    <mergeCell ref="R487:T487"/>
    <mergeCell ref="W487:Y487"/>
    <mergeCell ref="AB487:AD487"/>
    <mergeCell ref="B488:D488"/>
    <mergeCell ref="E488:H488"/>
    <mergeCell ref="I488:L488"/>
    <mergeCell ref="M488:P488"/>
    <mergeCell ref="R488:T488"/>
    <mergeCell ref="U488:X488"/>
    <mergeCell ref="Y488:AB488"/>
    <mergeCell ref="AC488:AF488"/>
    <mergeCell ref="E489:H489"/>
    <mergeCell ref="I489:L489"/>
    <mergeCell ref="M489:P489"/>
    <mergeCell ref="U489:X489"/>
    <mergeCell ref="Y489:AB489"/>
    <mergeCell ref="AC489:AF489"/>
    <mergeCell ref="G490:H490"/>
    <mergeCell ref="W490:X490"/>
    <mergeCell ref="E491:G491"/>
    <mergeCell ref="U491:W491"/>
    <mergeCell ref="U498:W498"/>
    <mergeCell ref="X498:Y498"/>
    <mergeCell ref="B492:E492"/>
    <mergeCell ref="F492:J492"/>
    <mergeCell ref="K492:P492"/>
    <mergeCell ref="R492:U492"/>
    <mergeCell ref="V492:Z492"/>
    <mergeCell ref="B491:D491"/>
    <mergeCell ref="R491:T491"/>
    <mergeCell ref="Z498:AC498"/>
    <mergeCell ref="AD498:AF498"/>
    <mergeCell ref="B470:P470"/>
    <mergeCell ref="R470:AF470"/>
    <mergeCell ref="B471:D471"/>
    <mergeCell ref="E471:P471"/>
    <mergeCell ref="R471:T471"/>
    <mergeCell ref="U471:AF471"/>
    <mergeCell ref="C472:D472"/>
    <mergeCell ref="E472:G472"/>
    <mergeCell ref="H472:I472"/>
    <mergeCell ref="J472:M472"/>
    <mergeCell ref="N472:P472"/>
    <mergeCell ref="S472:T472"/>
    <mergeCell ref="U472:W472"/>
    <mergeCell ref="X472:Y472"/>
    <mergeCell ref="B474:D474"/>
    <mergeCell ref="E474:I474"/>
    <mergeCell ref="J474:M474"/>
    <mergeCell ref="N474:P474"/>
    <mergeCell ref="R474:T474"/>
    <mergeCell ref="U474:Y474"/>
    <mergeCell ref="Z474:AC474"/>
    <mergeCell ref="AD474:AF474"/>
    <mergeCell ref="B475:D475"/>
    <mergeCell ref="E475:I475"/>
    <mergeCell ref="J475:M475"/>
    <mergeCell ref="N475:P475"/>
    <mergeCell ref="R475:T475"/>
    <mergeCell ref="U475:Y475"/>
    <mergeCell ref="Z475:AC475"/>
    <mergeCell ref="AD475:AF475"/>
    <mergeCell ref="Z472:AC472"/>
    <mergeCell ref="B489:D489"/>
    <mergeCell ref="R489:T489"/>
    <mergeCell ref="B485:P485"/>
    <mergeCell ref="R485:AF485"/>
    <mergeCell ref="B486:C486"/>
    <mergeCell ref="D486:E486"/>
    <mergeCell ref="G486:H486"/>
    <mergeCell ref="I486:J486"/>
    <mergeCell ref="L486:M486"/>
    <mergeCell ref="N486:O486"/>
    <mergeCell ref="R486:S486"/>
    <mergeCell ref="T486:U486"/>
    <mergeCell ref="W486:X486"/>
    <mergeCell ref="Y486:Z486"/>
    <mergeCell ref="AB486:AC486"/>
    <mergeCell ref="AD486:AE486"/>
    <mergeCell ref="AD472:AF472"/>
    <mergeCell ref="B473:D473"/>
    <mergeCell ref="E473:I473"/>
    <mergeCell ref="J473:M473"/>
    <mergeCell ref="N473:P473"/>
    <mergeCell ref="R473:T473"/>
    <mergeCell ref="U473:Y473"/>
    <mergeCell ref="Z473:AC473"/>
    <mergeCell ref="AD473:AF473"/>
    <mergeCell ref="V477:Y477"/>
    <mergeCell ref="Z477:Z478"/>
    <mergeCell ref="AA477:AD477"/>
    <mergeCell ref="AE477:AE478"/>
    <mergeCell ref="B477:B479"/>
    <mergeCell ref="C477:E477"/>
    <mergeCell ref="U448:Y448"/>
    <mergeCell ref="Z448:AC448"/>
    <mergeCell ref="AD448:AF448"/>
    <mergeCell ref="B449:D449"/>
    <mergeCell ref="E449:I449"/>
    <mergeCell ref="J449:M449"/>
    <mergeCell ref="N449:P449"/>
    <mergeCell ref="R449:T449"/>
    <mergeCell ref="U449:Y449"/>
    <mergeCell ref="Z449:AC449"/>
    <mergeCell ref="AD449:AF449"/>
    <mergeCell ref="B463:D463"/>
    <mergeCell ref="R463:T463"/>
    <mergeCell ref="B464:D464"/>
    <mergeCell ref="I464:L464"/>
    <mergeCell ref="M464:P464"/>
    <mergeCell ref="R464:T464"/>
    <mergeCell ref="Y464:AB464"/>
    <mergeCell ref="AC464:AF464"/>
    <mergeCell ref="V451:Y451"/>
    <mergeCell ref="Z451:Z452"/>
    <mergeCell ref="AA451:AD451"/>
    <mergeCell ref="AE451:AE452"/>
    <mergeCell ref="B466:E466"/>
    <mergeCell ref="F466:J466"/>
    <mergeCell ref="K466:P466"/>
    <mergeCell ref="R466:U466"/>
    <mergeCell ref="V466:Z466"/>
    <mergeCell ref="B465:D465"/>
    <mergeCell ref="R465:T465"/>
    <mergeCell ref="AA466:AF466"/>
    <mergeCell ref="B459:P459"/>
    <mergeCell ref="R459:AF459"/>
    <mergeCell ref="B460:C460"/>
    <mergeCell ref="D460:E460"/>
    <mergeCell ref="G460:H460"/>
    <mergeCell ref="I460:J460"/>
    <mergeCell ref="L460:M460"/>
    <mergeCell ref="N460:O460"/>
    <mergeCell ref="R460:S460"/>
    <mergeCell ref="T460:U460"/>
    <mergeCell ref="W460:X460"/>
    <mergeCell ref="Y460:Z460"/>
    <mergeCell ref="B462:D462"/>
    <mergeCell ref="E462:H462"/>
    <mergeCell ref="I462:L462"/>
    <mergeCell ref="M462:P462"/>
    <mergeCell ref="R462:T462"/>
    <mergeCell ref="U462:X462"/>
    <mergeCell ref="Y462:AB462"/>
    <mergeCell ref="AC462:AF462"/>
    <mergeCell ref="E463:H463"/>
    <mergeCell ref="I463:L463"/>
    <mergeCell ref="M463:P463"/>
    <mergeCell ref="U463:X463"/>
    <mergeCell ref="Y463:AB463"/>
    <mergeCell ref="AC463:AF463"/>
    <mergeCell ref="G464:H464"/>
    <mergeCell ref="W464:X464"/>
    <mergeCell ref="E465:G465"/>
    <mergeCell ref="U465:W465"/>
    <mergeCell ref="P451:P452"/>
    <mergeCell ref="U446:W446"/>
    <mergeCell ref="X446:Y446"/>
    <mergeCell ref="B440:E440"/>
    <mergeCell ref="F440:J440"/>
    <mergeCell ref="K440:P440"/>
    <mergeCell ref="R440:U440"/>
    <mergeCell ref="V440:Z440"/>
    <mergeCell ref="B439:D439"/>
    <mergeCell ref="R439:T439"/>
    <mergeCell ref="Z446:AC446"/>
    <mergeCell ref="AD446:AF446"/>
    <mergeCell ref="E437:H437"/>
    <mergeCell ref="I437:L437"/>
    <mergeCell ref="M437:P437"/>
    <mergeCell ref="U437:X437"/>
    <mergeCell ref="Y437:AB437"/>
    <mergeCell ref="AC437:AF437"/>
    <mergeCell ref="G438:H438"/>
    <mergeCell ref="W438:X438"/>
    <mergeCell ref="E439:G439"/>
    <mergeCell ref="U439:W439"/>
    <mergeCell ref="B447:D447"/>
    <mergeCell ref="E447:I447"/>
    <mergeCell ref="J447:M447"/>
    <mergeCell ref="N447:P447"/>
    <mergeCell ref="R447:T447"/>
    <mergeCell ref="U447:Y447"/>
    <mergeCell ref="Z447:AC447"/>
    <mergeCell ref="AD447:AF447"/>
    <mergeCell ref="AA440:AF440"/>
    <mergeCell ref="B441:E441"/>
    <mergeCell ref="F441:J441"/>
    <mergeCell ref="K441:P441"/>
    <mergeCell ref="R441:U441"/>
    <mergeCell ref="V441:Z441"/>
    <mergeCell ref="AA441:AF441"/>
    <mergeCell ref="B443:P443"/>
    <mergeCell ref="Q443:Q467"/>
    <mergeCell ref="R443:AF443"/>
    <mergeCell ref="B444:P444"/>
    <mergeCell ref="R444:AF444"/>
    <mergeCell ref="B445:D445"/>
    <mergeCell ref="E445:P445"/>
    <mergeCell ref="R445:T445"/>
    <mergeCell ref="U445:AF445"/>
    <mergeCell ref="C446:D446"/>
    <mergeCell ref="E446:G446"/>
    <mergeCell ref="H446:I446"/>
    <mergeCell ref="J446:M446"/>
    <mergeCell ref="N446:P446"/>
    <mergeCell ref="S446:T446"/>
    <mergeCell ref="B451:B453"/>
    <mergeCell ref="C451:E451"/>
    <mergeCell ref="F451:I451"/>
    <mergeCell ref="J451:J452"/>
    <mergeCell ref="K451:N451"/>
    <mergeCell ref="O451:O452"/>
    <mergeCell ref="R451:R453"/>
    <mergeCell ref="S451:U451"/>
    <mergeCell ref="B448:D448"/>
    <mergeCell ref="E448:I448"/>
    <mergeCell ref="J448:M448"/>
    <mergeCell ref="N448:P448"/>
    <mergeCell ref="R448:T448"/>
    <mergeCell ref="G435:I435"/>
    <mergeCell ref="L435:N435"/>
    <mergeCell ref="R435:T435"/>
    <mergeCell ref="W435:Y435"/>
    <mergeCell ref="AB435:AD435"/>
    <mergeCell ref="B433:P433"/>
    <mergeCell ref="R433:AF433"/>
    <mergeCell ref="B434:C434"/>
    <mergeCell ref="D434:E434"/>
    <mergeCell ref="G434:H434"/>
    <mergeCell ref="I434:J434"/>
    <mergeCell ref="L434:M434"/>
    <mergeCell ref="N434:O434"/>
    <mergeCell ref="R434:S434"/>
    <mergeCell ref="T434:U434"/>
    <mergeCell ref="W434:X434"/>
    <mergeCell ref="Y434:Z434"/>
    <mergeCell ref="AB434:AC434"/>
    <mergeCell ref="AD434:AE434"/>
    <mergeCell ref="B436:D436"/>
    <mergeCell ref="E436:H436"/>
    <mergeCell ref="I436:L436"/>
    <mergeCell ref="M436:P436"/>
    <mergeCell ref="R436:T436"/>
    <mergeCell ref="U436:X436"/>
    <mergeCell ref="Y436:AB436"/>
    <mergeCell ref="AC436:AF436"/>
    <mergeCell ref="B437:D437"/>
    <mergeCell ref="R437:T437"/>
    <mergeCell ref="B438:D438"/>
    <mergeCell ref="I438:L438"/>
    <mergeCell ref="M438:P438"/>
    <mergeCell ref="R438:T438"/>
    <mergeCell ref="Y438:AB438"/>
    <mergeCell ref="AC438:AF438"/>
    <mergeCell ref="B414:E414"/>
    <mergeCell ref="F414:J414"/>
    <mergeCell ref="K414:P414"/>
    <mergeCell ref="R414:U414"/>
    <mergeCell ref="V414:Z414"/>
    <mergeCell ref="B413:D413"/>
    <mergeCell ref="R413:T413"/>
    <mergeCell ref="AA414:AF414"/>
    <mergeCell ref="B415:E415"/>
    <mergeCell ref="F415:J415"/>
    <mergeCell ref="K415:P415"/>
    <mergeCell ref="R415:U415"/>
    <mergeCell ref="V415:Z415"/>
    <mergeCell ref="AA415:AF415"/>
    <mergeCell ref="W409:Y409"/>
    <mergeCell ref="AB409:AD409"/>
    <mergeCell ref="B410:D410"/>
    <mergeCell ref="E410:H410"/>
    <mergeCell ref="I410:L410"/>
    <mergeCell ref="M410:P410"/>
    <mergeCell ref="R410:T410"/>
    <mergeCell ref="U410:X410"/>
    <mergeCell ref="Y410:AB410"/>
    <mergeCell ref="AC410:AF410"/>
    <mergeCell ref="E411:H411"/>
    <mergeCell ref="I411:L411"/>
    <mergeCell ref="M411:P411"/>
    <mergeCell ref="U411:X411"/>
    <mergeCell ref="Y411:AB411"/>
    <mergeCell ref="AC411:AF411"/>
    <mergeCell ref="G412:H412"/>
    <mergeCell ref="W412:X412"/>
    <mergeCell ref="E413:G413"/>
    <mergeCell ref="U413:W413"/>
    <mergeCell ref="U397:Y397"/>
    <mergeCell ref="Z397:AC397"/>
    <mergeCell ref="AD397:AF397"/>
    <mergeCell ref="B411:D411"/>
    <mergeCell ref="R411:T411"/>
    <mergeCell ref="B412:D412"/>
    <mergeCell ref="I412:L412"/>
    <mergeCell ref="M412:P412"/>
    <mergeCell ref="R412:T412"/>
    <mergeCell ref="Y412:AB412"/>
    <mergeCell ref="AC412:AF412"/>
    <mergeCell ref="V399:Y399"/>
    <mergeCell ref="Z399:Z400"/>
    <mergeCell ref="AA399:AD399"/>
    <mergeCell ref="AE399:AE400"/>
    <mergeCell ref="B407:P407"/>
    <mergeCell ref="R407:AF407"/>
    <mergeCell ref="B408:C408"/>
    <mergeCell ref="D408:E408"/>
    <mergeCell ref="G408:H408"/>
    <mergeCell ref="I408:J408"/>
    <mergeCell ref="L408:M408"/>
    <mergeCell ref="N408:O408"/>
    <mergeCell ref="R408:S408"/>
    <mergeCell ref="T408:U408"/>
    <mergeCell ref="W408:X408"/>
    <mergeCell ref="Y408:Z408"/>
    <mergeCell ref="AB408:AC408"/>
    <mergeCell ref="AD408:AE408"/>
    <mergeCell ref="B409:D409"/>
    <mergeCell ref="G409:I409"/>
    <mergeCell ref="L409:N409"/>
    <mergeCell ref="R409:T409"/>
    <mergeCell ref="E387:G387"/>
    <mergeCell ref="U387:W387"/>
    <mergeCell ref="U394:W394"/>
    <mergeCell ref="X394:Y394"/>
    <mergeCell ref="B388:E388"/>
    <mergeCell ref="F388:J388"/>
    <mergeCell ref="K388:P388"/>
    <mergeCell ref="R388:U388"/>
    <mergeCell ref="V388:Z388"/>
    <mergeCell ref="B387:D387"/>
    <mergeCell ref="R387:T387"/>
    <mergeCell ref="Z394:AC394"/>
    <mergeCell ref="AD394:AF394"/>
    <mergeCell ref="B395:D395"/>
    <mergeCell ref="E395:I395"/>
    <mergeCell ref="J395:M395"/>
    <mergeCell ref="N395:P395"/>
    <mergeCell ref="R395:T395"/>
    <mergeCell ref="U395:Y395"/>
    <mergeCell ref="Z395:AC395"/>
    <mergeCell ref="AD395:AF395"/>
    <mergeCell ref="AA388:AF388"/>
    <mergeCell ref="B389:E389"/>
    <mergeCell ref="F389:J389"/>
    <mergeCell ref="K389:P389"/>
    <mergeCell ref="R389:U389"/>
    <mergeCell ref="V389:Z389"/>
    <mergeCell ref="AA389:AF389"/>
    <mergeCell ref="B391:P391"/>
    <mergeCell ref="Q391:Q415"/>
    <mergeCell ref="R391:AF391"/>
    <mergeCell ref="B392:P392"/>
    <mergeCell ref="R392:AF392"/>
    <mergeCell ref="B393:D393"/>
    <mergeCell ref="E393:P393"/>
    <mergeCell ref="R393:T393"/>
    <mergeCell ref="U393:AF393"/>
    <mergeCell ref="C394:D394"/>
    <mergeCell ref="E394:G394"/>
    <mergeCell ref="H394:I394"/>
    <mergeCell ref="J394:M394"/>
    <mergeCell ref="N394:P394"/>
    <mergeCell ref="S394:T394"/>
    <mergeCell ref="B399:B401"/>
    <mergeCell ref="C399:E399"/>
    <mergeCell ref="F399:I399"/>
    <mergeCell ref="J399:J400"/>
    <mergeCell ref="K399:N399"/>
    <mergeCell ref="O399:O400"/>
    <mergeCell ref="R399:R401"/>
    <mergeCell ref="S399:U399"/>
    <mergeCell ref="B396:D396"/>
    <mergeCell ref="E396:I396"/>
    <mergeCell ref="J396:M396"/>
    <mergeCell ref="N396:P396"/>
    <mergeCell ref="R396:T396"/>
    <mergeCell ref="U396:Y396"/>
    <mergeCell ref="Z396:AC396"/>
    <mergeCell ref="AD396:AF396"/>
    <mergeCell ref="B397:D397"/>
    <mergeCell ref="E397:I397"/>
    <mergeCell ref="J397:M397"/>
    <mergeCell ref="N397:P397"/>
    <mergeCell ref="R397:T397"/>
    <mergeCell ref="B385:D385"/>
    <mergeCell ref="R385:T385"/>
    <mergeCell ref="B386:D386"/>
    <mergeCell ref="I386:L386"/>
    <mergeCell ref="M386:P386"/>
    <mergeCell ref="R386:T386"/>
    <mergeCell ref="Y386:AB386"/>
    <mergeCell ref="AC386:AF386"/>
    <mergeCell ref="B383:D383"/>
    <mergeCell ref="G383:I383"/>
    <mergeCell ref="L383:N383"/>
    <mergeCell ref="R383:T383"/>
    <mergeCell ref="W383:Y383"/>
    <mergeCell ref="AB383:AD383"/>
    <mergeCell ref="B384:D384"/>
    <mergeCell ref="E384:H384"/>
    <mergeCell ref="I384:L384"/>
    <mergeCell ref="M384:P384"/>
    <mergeCell ref="R384:T384"/>
    <mergeCell ref="U384:X384"/>
    <mergeCell ref="Y384:AB384"/>
    <mergeCell ref="AC384:AF384"/>
    <mergeCell ref="E385:H385"/>
    <mergeCell ref="I385:L385"/>
    <mergeCell ref="M385:P385"/>
    <mergeCell ref="U385:X385"/>
    <mergeCell ref="Y385:AB385"/>
    <mergeCell ref="AC385:AF385"/>
    <mergeCell ref="G386:H386"/>
    <mergeCell ref="W386:X386"/>
    <mergeCell ref="B381:P381"/>
    <mergeCell ref="R381:AF381"/>
    <mergeCell ref="B382:C382"/>
    <mergeCell ref="D382:E382"/>
    <mergeCell ref="G382:H382"/>
    <mergeCell ref="I382:J382"/>
    <mergeCell ref="L382:M382"/>
    <mergeCell ref="N382:O382"/>
    <mergeCell ref="R382:S382"/>
    <mergeCell ref="T382:U382"/>
    <mergeCell ref="W382:X382"/>
    <mergeCell ref="Y382:Z382"/>
    <mergeCell ref="AB382:AC382"/>
    <mergeCell ref="AD382:AE382"/>
    <mergeCell ref="AA347:AD347"/>
    <mergeCell ref="AE347:AE348"/>
    <mergeCell ref="B362:E362"/>
    <mergeCell ref="F362:J362"/>
    <mergeCell ref="K362:P362"/>
    <mergeCell ref="R362:U362"/>
    <mergeCell ref="V362:Z362"/>
    <mergeCell ref="B361:D361"/>
    <mergeCell ref="R361:T361"/>
    <mergeCell ref="AA362:AF362"/>
    <mergeCell ref="B355:P355"/>
    <mergeCell ref="R355:AF355"/>
    <mergeCell ref="B356:C356"/>
    <mergeCell ref="D356:E356"/>
    <mergeCell ref="G356:H356"/>
    <mergeCell ref="I356:J356"/>
    <mergeCell ref="L356:M356"/>
    <mergeCell ref="N356:O356"/>
    <mergeCell ref="R356:S356"/>
    <mergeCell ref="T356:U356"/>
    <mergeCell ref="W356:X356"/>
    <mergeCell ref="Y356:Z356"/>
    <mergeCell ref="AB356:AC356"/>
    <mergeCell ref="AD356:AE356"/>
    <mergeCell ref="B357:D357"/>
    <mergeCell ref="G357:I357"/>
    <mergeCell ref="L357:N357"/>
    <mergeCell ref="R357:T357"/>
    <mergeCell ref="W357:Y357"/>
    <mergeCell ref="AB357:AD357"/>
    <mergeCell ref="B358:D358"/>
    <mergeCell ref="E358:H358"/>
    <mergeCell ref="I358:L358"/>
    <mergeCell ref="M358:P358"/>
    <mergeCell ref="R358:T358"/>
    <mergeCell ref="U358:X358"/>
    <mergeCell ref="Y358:AB358"/>
    <mergeCell ref="AC358:AF358"/>
    <mergeCell ref="E359:H359"/>
    <mergeCell ref="I359:L359"/>
    <mergeCell ref="M359:P359"/>
    <mergeCell ref="U359:X359"/>
    <mergeCell ref="Y359:AB359"/>
    <mergeCell ref="AC359:AF359"/>
    <mergeCell ref="G360:H360"/>
    <mergeCell ref="W360:X360"/>
    <mergeCell ref="E361:G361"/>
    <mergeCell ref="U361:W361"/>
    <mergeCell ref="B343:D343"/>
    <mergeCell ref="E343:I343"/>
    <mergeCell ref="J343:M343"/>
    <mergeCell ref="N343:P343"/>
    <mergeCell ref="R343:T343"/>
    <mergeCell ref="U343:Y343"/>
    <mergeCell ref="Z343:AC343"/>
    <mergeCell ref="AD343:AF343"/>
    <mergeCell ref="AA336:AF336"/>
    <mergeCell ref="B337:E337"/>
    <mergeCell ref="F337:J337"/>
    <mergeCell ref="K337:P337"/>
    <mergeCell ref="R337:U337"/>
    <mergeCell ref="V337:Z337"/>
    <mergeCell ref="AA337:AF337"/>
    <mergeCell ref="B339:P339"/>
    <mergeCell ref="Q339:Q363"/>
    <mergeCell ref="R339:AF339"/>
    <mergeCell ref="B340:P340"/>
    <mergeCell ref="R340:AF340"/>
    <mergeCell ref="B341:D341"/>
    <mergeCell ref="E341:P341"/>
    <mergeCell ref="R341:T341"/>
    <mergeCell ref="U341:AF341"/>
    <mergeCell ref="C342:D342"/>
    <mergeCell ref="E342:G342"/>
    <mergeCell ref="H342:I342"/>
    <mergeCell ref="J342:M342"/>
    <mergeCell ref="N342:P342"/>
    <mergeCell ref="S342:T342"/>
    <mergeCell ref="B347:B349"/>
    <mergeCell ref="C347:E347"/>
    <mergeCell ref="F347:I347"/>
    <mergeCell ref="J347:J348"/>
    <mergeCell ref="K347:N347"/>
    <mergeCell ref="O347:O348"/>
    <mergeCell ref="R347:R349"/>
    <mergeCell ref="S347:U347"/>
    <mergeCell ref="B344:D344"/>
    <mergeCell ref="E344:I344"/>
    <mergeCell ref="J344:M344"/>
    <mergeCell ref="N344:P344"/>
    <mergeCell ref="R344:T344"/>
    <mergeCell ref="U344:Y344"/>
    <mergeCell ref="Z344:AC344"/>
    <mergeCell ref="AD344:AF344"/>
    <mergeCell ref="B345:D345"/>
    <mergeCell ref="E345:I345"/>
    <mergeCell ref="J345:M345"/>
    <mergeCell ref="N345:P345"/>
    <mergeCell ref="R345:T345"/>
    <mergeCell ref="U345:Y345"/>
    <mergeCell ref="Z345:AC345"/>
    <mergeCell ref="AD345:AF345"/>
    <mergeCell ref="B359:D359"/>
    <mergeCell ref="R359:T359"/>
    <mergeCell ref="B360:D360"/>
    <mergeCell ref="I360:L360"/>
    <mergeCell ref="M360:P360"/>
    <mergeCell ref="R360:T360"/>
    <mergeCell ref="Y360:AB360"/>
    <mergeCell ref="AC360:AF360"/>
    <mergeCell ref="V347:Y347"/>
    <mergeCell ref="Z347:Z348"/>
    <mergeCell ref="AC333:AF333"/>
    <mergeCell ref="B334:D334"/>
    <mergeCell ref="I334:L334"/>
    <mergeCell ref="M334:P334"/>
    <mergeCell ref="R334:T334"/>
    <mergeCell ref="Y334:AB334"/>
    <mergeCell ref="AC334:AF334"/>
    <mergeCell ref="B331:D331"/>
    <mergeCell ref="G331:I331"/>
    <mergeCell ref="L331:N331"/>
    <mergeCell ref="R331:T331"/>
    <mergeCell ref="W331:Y331"/>
    <mergeCell ref="AB331:AD331"/>
    <mergeCell ref="B332:D332"/>
    <mergeCell ref="E332:H332"/>
    <mergeCell ref="I332:L332"/>
    <mergeCell ref="M332:P332"/>
    <mergeCell ref="R332:T332"/>
    <mergeCell ref="U332:X332"/>
    <mergeCell ref="Y332:AB332"/>
    <mergeCell ref="AC332:AF332"/>
    <mergeCell ref="U342:W342"/>
    <mergeCell ref="X342:Y342"/>
    <mergeCell ref="B335:D335"/>
    <mergeCell ref="E335:G335"/>
    <mergeCell ref="R335:T335"/>
    <mergeCell ref="U335:W335"/>
    <mergeCell ref="B336:E336"/>
    <mergeCell ref="F336:J336"/>
    <mergeCell ref="K336:P336"/>
    <mergeCell ref="R336:U336"/>
    <mergeCell ref="V336:Z336"/>
    <mergeCell ref="B333:D333"/>
    <mergeCell ref="E333:H333"/>
    <mergeCell ref="I333:L333"/>
    <mergeCell ref="M333:P333"/>
    <mergeCell ref="R333:T333"/>
    <mergeCell ref="U333:X333"/>
    <mergeCell ref="Y333:AB333"/>
    <mergeCell ref="Z342:AC342"/>
    <mergeCell ref="AD342:AF342"/>
    <mergeCell ref="G334:H334"/>
    <mergeCell ref="W334:X334"/>
    <mergeCell ref="AD316:AF316"/>
    <mergeCell ref="B317:D317"/>
    <mergeCell ref="E317:I317"/>
    <mergeCell ref="J317:M317"/>
    <mergeCell ref="N317:P317"/>
    <mergeCell ref="R317:T317"/>
    <mergeCell ref="U317:Y317"/>
    <mergeCell ref="Z317:AC317"/>
    <mergeCell ref="AD317:AF317"/>
    <mergeCell ref="V321:Y321"/>
    <mergeCell ref="Z321:Z322"/>
    <mergeCell ref="AA321:AD321"/>
    <mergeCell ref="AE321:AE322"/>
    <mergeCell ref="B329:P329"/>
    <mergeCell ref="R329:AF329"/>
    <mergeCell ref="B330:C330"/>
    <mergeCell ref="D330:E330"/>
    <mergeCell ref="G330:H330"/>
    <mergeCell ref="I330:J330"/>
    <mergeCell ref="L330:M330"/>
    <mergeCell ref="N330:O330"/>
    <mergeCell ref="R330:S330"/>
    <mergeCell ref="T330:U330"/>
    <mergeCell ref="W330:X330"/>
    <mergeCell ref="Y330:Z330"/>
    <mergeCell ref="AB330:AC330"/>
    <mergeCell ref="AD330:AE330"/>
    <mergeCell ref="B321:B323"/>
    <mergeCell ref="C321:E321"/>
    <mergeCell ref="F321:I321"/>
    <mergeCell ref="J321:J322"/>
    <mergeCell ref="K321:N321"/>
    <mergeCell ref="O321:O322"/>
    <mergeCell ref="R321:R323"/>
    <mergeCell ref="S321:U321"/>
    <mergeCell ref="B309:D309"/>
    <mergeCell ref="E309:G309"/>
    <mergeCell ref="R309:T309"/>
    <mergeCell ref="U309:W309"/>
    <mergeCell ref="B310:E310"/>
    <mergeCell ref="F310:J310"/>
    <mergeCell ref="K310:P310"/>
    <mergeCell ref="R310:U310"/>
    <mergeCell ref="V310:Z310"/>
    <mergeCell ref="B307:D307"/>
    <mergeCell ref="E307:H307"/>
    <mergeCell ref="I307:L307"/>
    <mergeCell ref="M307:P307"/>
    <mergeCell ref="R307:T307"/>
    <mergeCell ref="U307:X307"/>
    <mergeCell ref="Y307:AB307"/>
    <mergeCell ref="AC307:AF307"/>
    <mergeCell ref="B308:D308"/>
    <mergeCell ref="I308:L308"/>
    <mergeCell ref="M308:P308"/>
    <mergeCell ref="R308:T308"/>
    <mergeCell ref="Y308:AB308"/>
    <mergeCell ref="AC308:AF308"/>
    <mergeCell ref="AA310:AF310"/>
    <mergeCell ref="B311:E311"/>
    <mergeCell ref="F311:J311"/>
    <mergeCell ref="K311:P311"/>
    <mergeCell ref="R311:U311"/>
    <mergeCell ref="V311:Z311"/>
    <mergeCell ref="AA311:AF311"/>
    <mergeCell ref="B313:P313"/>
    <mergeCell ref="Q313:Q337"/>
    <mergeCell ref="R313:AF313"/>
    <mergeCell ref="B314:P314"/>
    <mergeCell ref="R314:AF314"/>
    <mergeCell ref="B315:D315"/>
    <mergeCell ref="E315:P315"/>
    <mergeCell ref="R315:T315"/>
    <mergeCell ref="U315:AF315"/>
    <mergeCell ref="C316:D316"/>
    <mergeCell ref="E316:G316"/>
    <mergeCell ref="H316:I316"/>
    <mergeCell ref="J316:M316"/>
    <mergeCell ref="N316:P316"/>
    <mergeCell ref="S316:T316"/>
    <mergeCell ref="U316:W316"/>
    <mergeCell ref="X316:Y316"/>
    <mergeCell ref="B318:D318"/>
    <mergeCell ref="E318:I318"/>
    <mergeCell ref="J318:M318"/>
    <mergeCell ref="N318:P318"/>
    <mergeCell ref="R318:T318"/>
    <mergeCell ref="U318:Y318"/>
    <mergeCell ref="Z318:AC318"/>
    <mergeCell ref="AD318:AF318"/>
    <mergeCell ref="B319:D319"/>
    <mergeCell ref="E319:I319"/>
    <mergeCell ref="J319:M319"/>
    <mergeCell ref="N319:P319"/>
    <mergeCell ref="R319:T319"/>
    <mergeCell ref="U319:Y319"/>
    <mergeCell ref="Z319:AC319"/>
    <mergeCell ref="AD319:AF319"/>
    <mergeCell ref="Z316:AC316"/>
    <mergeCell ref="R293:T293"/>
    <mergeCell ref="U293:Y293"/>
    <mergeCell ref="Z293:AC293"/>
    <mergeCell ref="AD293:AF293"/>
    <mergeCell ref="B305:D305"/>
    <mergeCell ref="G305:I305"/>
    <mergeCell ref="L305:N305"/>
    <mergeCell ref="R305:T305"/>
    <mergeCell ref="W305:Y305"/>
    <mergeCell ref="AB305:AD305"/>
    <mergeCell ref="B306:D306"/>
    <mergeCell ref="E306:H306"/>
    <mergeCell ref="I306:L306"/>
    <mergeCell ref="M306:P306"/>
    <mergeCell ref="R306:T306"/>
    <mergeCell ref="U306:X306"/>
    <mergeCell ref="Y306:AB306"/>
    <mergeCell ref="AC306:AF306"/>
    <mergeCell ref="V295:Y295"/>
    <mergeCell ref="Z295:Z296"/>
    <mergeCell ref="AA295:AD295"/>
    <mergeCell ref="AE295:AE296"/>
    <mergeCell ref="B303:P303"/>
    <mergeCell ref="R303:AF303"/>
    <mergeCell ref="B304:C304"/>
    <mergeCell ref="D304:E304"/>
    <mergeCell ref="G304:H304"/>
    <mergeCell ref="I304:J304"/>
    <mergeCell ref="L304:M304"/>
    <mergeCell ref="N304:O304"/>
    <mergeCell ref="R304:S304"/>
    <mergeCell ref="T304:U304"/>
    <mergeCell ref="W304:X304"/>
    <mergeCell ref="Y304:Z304"/>
    <mergeCell ref="AB304:AC304"/>
    <mergeCell ref="F284:J284"/>
    <mergeCell ref="K284:P284"/>
    <mergeCell ref="R284:U284"/>
    <mergeCell ref="V284:Z284"/>
    <mergeCell ref="B281:D281"/>
    <mergeCell ref="E281:H281"/>
    <mergeCell ref="I281:L281"/>
    <mergeCell ref="M281:P281"/>
    <mergeCell ref="R281:T281"/>
    <mergeCell ref="U281:X281"/>
    <mergeCell ref="Y281:AB281"/>
    <mergeCell ref="Z290:AC290"/>
    <mergeCell ref="AD290:AF290"/>
    <mergeCell ref="B291:D291"/>
    <mergeCell ref="E291:I291"/>
    <mergeCell ref="J291:M291"/>
    <mergeCell ref="N291:P291"/>
    <mergeCell ref="R291:T291"/>
    <mergeCell ref="U291:Y291"/>
    <mergeCell ref="Z291:AC291"/>
    <mergeCell ref="AD291:AF291"/>
    <mergeCell ref="AA284:AF284"/>
    <mergeCell ref="B285:E285"/>
    <mergeCell ref="F285:J285"/>
    <mergeCell ref="K285:P285"/>
    <mergeCell ref="R285:U285"/>
    <mergeCell ref="V285:Z285"/>
    <mergeCell ref="AA285:AF285"/>
    <mergeCell ref="B287:P287"/>
    <mergeCell ref="Q287:Q311"/>
    <mergeCell ref="R287:AF287"/>
    <mergeCell ref="B288:P288"/>
    <mergeCell ref="R288:AF288"/>
    <mergeCell ref="B289:D289"/>
    <mergeCell ref="E289:P289"/>
    <mergeCell ref="R289:T289"/>
    <mergeCell ref="U289:AF289"/>
    <mergeCell ref="C290:D290"/>
    <mergeCell ref="E290:G290"/>
    <mergeCell ref="H290:I290"/>
    <mergeCell ref="J290:M290"/>
    <mergeCell ref="N290:P290"/>
    <mergeCell ref="S290:T290"/>
    <mergeCell ref="AD304:AE304"/>
    <mergeCell ref="B295:B297"/>
    <mergeCell ref="C295:E295"/>
    <mergeCell ref="F295:I295"/>
    <mergeCell ref="J295:J296"/>
    <mergeCell ref="K295:N295"/>
    <mergeCell ref="O295:O296"/>
    <mergeCell ref="R295:R297"/>
    <mergeCell ref="S295:U295"/>
    <mergeCell ref="B292:D292"/>
    <mergeCell ref="E292:I292"/>
    <mergeCell ref="J292:M292"/>
    <mergeCell ref="N292:P292"/>
    <mergeCell ref="R292:T292"/>
    <mergeCell ref="U292:Y292"/>
    <mergeCell ref="Z292:AC292"/>
    <mergeCell ref="AD292:AF292"/>
    <mergeCell ref="B293:D293"/>
    <mergeCell ref="E293:I293"/>
    <mergeCell ref="J293:M293"/>
    <mergeCell ref="N293:P293"/>
    <mergeCell ref="AD266:AF266"/>
    <mergeCell ref="B267:D267"/>
    <mergeCell ref="E267:I267"/>
    <mergeCell ref="J267:M267"/>
    <mergeCell ref="N267:P267"/>
    <mergeCell ref="R267:T267"/>
    <mergeCell ref="U267:Y267"/>
    <mergeCell ref="Z267:AC267"/>
    <mergeCell ref="AD267:AF267"/>
    <mergeCell ref="Z264:AC264"/>
    <mergeCell ref="AD264:AF264"/>
    <mergeCell ref="B265:D265"/>
    <mergeCell ref="E265:I265"/>
    <mergeCell ref="J265:M265"/>
    <mergeCell ref="N265:P265"/>
    <mergeCell ref="R265:T265"/>
    <mergeCell ref="U265:Y265"/>
    <mergeCell ref="Z265:AC265"/>
    <mergeCell ref="AD265:AF265"/>
    <mergeCell ref="V269:Y269"/>
    <mergeCell ref="Z269:Z270"/>
    <mergeCell ref="AA269:AD269"/>
    <mergeCell ref="AE269:AE270"/>
    <mergeCell ref="B277:P277"/>
    <mergeCell ref="R277:AF277"/>
    <mergeCell ref="B278:C278"/>
    <mergeCell ref="D278:E278"/>
    <mergeCell ref="G278:H278"/>
    <mergeCell ref="I278:J278"/>
    <mergeCell ref="L278:M278"/>
    <mergeCell ref="N278:O278"/>
    <mergeCell ref="R278:S278"/>
    <mergeCell ref="T278:U278"/>
    <mergeCell ref="W278:X278"/>
    <mergeCell ref="Y278:Z278"/>
    <mergeCell ref="AB278:AC278"/>
    <mergeCell ref="AD278:AE278"/>
    <mergeCell ref="B269:B271"/>
    <mergeCell ref="C269:E269"/>
    <mergeCell ref="F269:I269"/>
    <mergeCell ref="J269:J270"/>
    <mergeCell ref="K269:N269"/>
    <mergeCell ref="O269:O270"/>
    <mergeCell ref="R269:R271"/>
    <mergeCell ref="S269:U269"/>
    <mergeCell ref="R257:T257"/>
    <mergeCell ref="AA258:AF258"/>
    <mergeCell ref="B251:P251"/>
    <mergeCell ref="R251:AF251"/>
    <mergeCell ref="B252:C252"/>
    <mergeCell ref="D252:E252"/>
    <mergeCell ref="G252:H252"/>
    <mergeCell ref="I252:J252"/>
    <mergeCell ref="L252:M252"/>
    <mergeCell ref="N252:O252"/>
    <mergeCell ref="R252:S252"/>
    <mergeCell ref="T252:U252"/>
    <mergeCell ref="W252:X252"/>
    <mergeCell ref="Y252:Z252"/>
    <mergeCell ref="AB252:AC252"/>
    <mergeCell ref="AD252:AE252"/>
    <mergeCell ref="B253:D253"/>
    <mergeCell ref="G253:I253"/>
    <mergeCell ref="L253:N253"/>
    <mergeCell ref="R253:T253"/>
    <mergeCell ref="W253:Y253"/>
    <mergeCell ref="AB253:AD253"/>
    <mergeCell ref="B254:D254"/>
    <mergeCell ref="E254:H254"/>
    <mergeCell ref="I254:L254"/>
    <mergeCell ref="M254:P254"/>
    <mergeCell ref="R254:T254"/>
    <mergeCell ref="U254:X254"/>
    <mergeCell ref="Y254:AB254"/>
    <mergeCell ref="AC254:AF254"/>
    <mergeCell ref="E255:H255"/>
    <mergeCell ref="I255:L255"/>
    <mergeCell ref="M255:P255"/>
    <mergeCell ref="U255:X255"/>
    <mergeCell ref="Y255:AB255"/>
    <mergeCell ref="AC255:AF255"/>
    <mergeCell ref="G256:H256"/>
    <mergeCell ref="W256:X256"/>
    <mergeCell ref="E257:G257"/>
    <mergeCell ref="U257:W257"/>
    <mergeCell ref="G230:H230"/>
    <mergeCell ref="W230:X230"/>
    <mergeCell ref="E231:G231"/>
    <mergeCell ref="U231:W231"/>
    <mergeCell ref="B239:D239"/>
    <mergeCell ref="E239:I239"/>
    <mergeCell ref="J239:M239"/>
    <mergeCell ref="N239:P239"/>
    <mergeCell ref="R239:T239"/>
    <mergeCell ref="U239:Y239"/>
    <mergeCell ref="Z239:AC239"/>
    <mergeCell ref="AD239:AF239"/>
    <mergeCell ref="AA232:AF232"/>
    <mergeCell ref="B233:E233"/>
    <mergeCell ref="F233:J233"/>
    <mergeCell ref="K233:P233"/>
    <mergeCell ref="R233:U233"/>
    <mergeCell ref="V233:Z233"/>
    <mergeCell ref="AA233:AF233"/>
    <mergeCell ref="B235:P235"/>
    <mergeCell ref="Q235:Q259"/>
    <mergeCell ref="R235:AF235"/>
    <mergeCell ref="B236:P236"/>
    <mergeCell ref="R236:AF236"/>
    <mergeCell ref="B237:D237"/>
    <mergeCell ref="E237:P237"/>
    <mergeCell ref="R237:T237"/>
    <mergeCell ref="U237:AF237"/>
    <mergeCell ref="C238:D238"/>
    <mergeCell ref="E238:G238"/>
    <mergeCell ref="H238:I238"/>
    <mergeCell ref="J238:M238"/>
    <mergeCell ref="N238:P238"/>
    <mergeCell ref="S238:T238"/>
    <mergeCell ref="B243:B245"/>
    <mergeCell ref="C243:E243"/>
    <mergeCell ref="F243:I243"/>
    <mergeCell ref="J243:J244"/>
    <mergeCell ref="K243:N243"/>
    <mergeCell ref="E241:I241"/>
    <mergeCell ref="J241:M241"/>
    <mergeCell ref="N241:P241"/>
    <mergeCell ref="R241:T241"/>
    <mergeCell ref="U241:Y241"/>
    <mergeCell ref="Z241:AC241"/>
    <mergeCell ref="AD241:AF241"/>
    <mergeCell ref="B255:D255"/>
    <mergeCell ref="R255:T255"/>
    <mergeCell ref="B256:D256"/>
    <mergeCell ref="I256:L256"/>
    <mergeCell ref="M256:P256"/>
    <mergeCell ref="R256:T256"/>
    <mergeCell ref="Y256:AB256"/>
    <mergeCell ref="AC256:AF256"/>
    <mergeCell ref="V243:Y243"/>
    <mergeCell ref="Z243:Z244"/>
    <mergeCell ref="AA243:AD243"/>
    <mergeCell ref="AE243:AE244"/>
    <mergeCell ref="B258:E258"/>
    <mergeCell ref="F258:J258"/>
    <mergeCell ref="K258:P258"/>
    <mergeCell ref="R258:U258"/>
    <mergeCell ref="V258:Z258"/>
    <mergeCell ref="B257:D257"/>
    <mergeCell ref="R201:T201"/>
    <mergeCell ref="W201:Y201"/>
    <mergeCell ref="AB201:AD201"/>
    <mergeCell ref="N214:P214"/>
    <mergeCell ref="R214:T214"/>
    <mergeCell ref="U214:Y214"/>
    <mergeCell ref="Z214:AC214"/>
    <mergeCell ref="AD214:AF214"/>
    <mergeCell ref="B215:D215"/>
    <mergeCell ref="E215:I215"/>
    <mergeCell ref="J215:M215"/>
    <mergeCell ref="N215:P215"/>
    <mergeCell ref="R215:T215"/>
    <mergeCell ref="U215:Y215"/>
    <mergeCell ref="Z215:AC215"/>
    <mergeCell ref="AD215:AF215"/>
    <mergeCell ref="Z212:AC212"/>
    <mergeCell ref="AD212:AF212"/>
    <mergeCell ref="B213:D213"/>
    <mergeCell ref="E213:I213"/>
    <mergeCell ref="J213:M213"/>
    <mergeCell ref="N213:P213"/>
    <mergeCell ref="R213:T213"/>
    <mergeCell ref="U213:Y213"/>
    <mergeCell ref="Z213:AC213"/>
    <mergeCell ref="AD213:AF213"/>
    <mergeCell ref="B207:E207"/>
    <mergeCell ref="F207:J207"/>
    <mergeCell ref="K207:P207"/>
    <mergeCell ref="R207:U207"/>
    <mergeCell ref="V207:Z207"/>
    <mergeCell ref="AA207:AF207"/>
    <mergeCell ref="B209:P209"/>
    <mergeCell ref="Q209:Q233"/>
    <mergeCell ref="R209:AF209"/>
    <mergeCell ref="B210:P210"/>
    <mergeCell ref="R210:AF210"/>
    <mergeCell ref="B211:D211"/>
    <mergeCell ref="E211:P211"/>
    <mergeCell ref="R211:T211"/>
    <mergeCell ref="U211:AF211"/>
    <mergeCell ref="C212:D212"/>
    <mergeCell ref="E212:G212"/>
    <mergeCell ref="H212:I212"/>
    <mergeCell ref="J212:M212"/>
    <mergeCell ref="F217:I217"/>
    <mergeCell ref="J217:J218"/>
    <mergeCell ref="K217:N217"/>
    <mergeCell ref="O217:O218"/>
    <mergeCell ref="R217:R219"/>
    <mergeCell ref="S217:U217"/>
    <mergeCell ref="B229:D229"/>
    <mergeCell ref="R229:T229"/>
    <mergeCell ref="B230:D230"/>
    <mergeCell ref="I230:L230"/>
    <mergeCell ref="M230:P230"/>
    <mergeCell ref="R230:T230"/>
    <mergeCell ref="Y230:AB230"/>
    <mergeCell ref="AC230:AF230"/>
    <mergeCell ref="B232:E232"/>
    <mergeCell ref="F232:J232"/>
    <mergeCell ref="K232:P232"/>
    <mergeCell ref="R232:U232"/>
    <mergeCell ref="V232:Z232"/>
    <mergeCell ref="V165:Y165"/>
    <mergeCell ref="Z165:Z166"/>
    <mergeCell ref="AA165:AD165"/>
    <mergeCell ref="AE165:AE166"/>
    <mergeCell ref="B165:B167"/>
    <mergeCell ref="C165:E165"/>
    <mergeCell ref="F165:I165"/>
    <mergeCell ref="J165:J166"/>
    <mergeCell ref="K165:N165"/>
    <mergeCell ref="O165:O166"/>
    <mergeCell ref="R165:R167"/>
    <mergeCell ref="S165:U165"/>
    <mergeCell ref="B177:D177"/>
    <mergeCell ref="R177:T177"/>
    <mergeCell ref="B178:D178"/>
    <mergeCell ref="I178:L178"/>
    <mergeCell ref="M178:P178"/>
    <mergeCell ref="R178:T178"/>
    <mergeCell ref="Y178:AB178"/>
    <mergeCell ref="AC178:AF178"/>
    <mergeCell ref="B173:P173"/>
    <mergeCell ref="R173:AF173"/>
    <mergeCell ref="B174:C174"/>
    <mergeCell ref="D174:E174"/>
    <mergeCell ref="G174:H174"/>
    <mergeCell ref="I174:J174"/>
    <mergeCell ref="L174:M174"/>
    <mergeCell ref="N174:O174"/>
    <mergeCell ref="R174:S174"/>
    <mergeCell ref="T174:U174"/>
    <mergeCell ref="W174:X174"/>
    <mergeCell ref="Y174:Z174"/>
    <mergeCell ref="AB174:AC174"/>
    <mergeCell ref="AD174:AE174"/>
    <mergeCell ref="B175:D175"/>
    <mergeCell ref="G175:I175"/>
    <mergeCell ref="L175:N175"/>
    <mergeCell ref="R175:T175"/>
    <mergeCell ref="W175:Y175"/>
    <mergeCell ref="AB175:AD175"/>
    <mergeCell ref="B176:D176"/>
    <mergeCell ref="E176:H176"/>
    <mergeCell ref="I176:L176"/>
    <mergeCell ref="M176:P176"/>
    <mergeCell ref="R176:T176"/>
    <mergeCell ref="U176:X176"/>
    <mergeCell ref="R157:AF157"/>
    <mergeCell ref="B158:P158"/>
    <mergeCell ref="R158:AF158"/>
    <mergeCell ref="B159:D159"/>
    <mergeCell ref="E159:P159"/>
    <mergeCell ref="R159:T159"/>
    <mergeCell ref="U159:AF159"/>
    <mergeCell ref="C160:D160"/>
    <mergeCell ref="E160:G160"/>
    <mergeCell ref="H160:I160"/>
    <mergeCell ref="J160:M160"/>
    <mergeCell ref="N160:P160"/>
    <mergeCell ref="S160:T160"/>
    <mergeCell ref="U160:W160"/>
    <mergeCell ref="X160:Y160"/>
    <mergeCell ref="B162:D162"/>
    <mergeCell ref="E162:I162"/>
    <mergeCell ref="J162:M162"/>
    <mergeCell ref="N162:P162"/>
    <mergeCell ref="R162:T162"/>
    <mergeCell ref="U162:Y162"/>
    <mergeCell ref="Z162:AC162"/>
    <mergeCell ref="AD162:AF162"/>
    <mergeCell ref="B163:D163"/>
    <mergeCell ref="E163:I163"/>
    <mergeCell ref="J163:M163"/>
    <mergeCell ref="N163:P163"/>
    <mergeCell ref="R163:T163"/>
    <mergeCell ref="U163:Y163"/>
    <mergeCell ref="Z163:AC163"/>
    <mergeCell ref="AD163:AF163"/>
    <mergeCell ref="Z160:AC160"/>
    <mergeCell ref="AD160:AF160"/>
    <mergeCell ref="B161:D161"/>
    <mergeCell ref="E161:I161"/>
    <mergeCell ref="J161:M161"/>
    <mergeCell ref="N161:P161"/>
    <mergeCell ref="R161:T161"/>
    <mergeCell ref="U161:Y161"/>
    <mergeCell ref="Z161:AC161"/>
    <mergeCell ref="AD161:AF161"/>
    <mergeCell ref="R21:T21"/>
    <mergeCell ref="U21:X21"/>
    <mergeCell ref="Y21:AB21"/>
    <mergeCell ref="AC21:AF21"/>
    <mergeCell ref="R22:T22"/>
    <mergeCell ref="Y22:AB22"/>
    <mergeCell ref="B136:D136"/>
    <mergeCell ref="E136:I136"/>
    <mergeCell ref="J136:M136"/>
    <mergeCell ref="N136:P136"/>
    <mergeCell ref="R136:T136"/>
    <mergeCell ref="U136:Y136"/>
    <mergeCell ref="Z136:AC136"/>
    <mergeCell ref="AD136:AF136"/>
    <mergeCell ref="B131:P131"/>
    <mergeCell ref="Q131:Q155"/>
    <mergeCell ref="R131:AF131"/>
    <mergeCell ref="B132:P132"/>
    <mergeCell ref="R132:AF132"/>
    <mergeCell ref="B133:D133"/>
    <mergeCell ref="E133:P133"/>
    <mergeCell ref="R133:T133"/>
    <mergeCell ref="U133:AF133"/>
    <mergeCell ref="C134:D134"/>
    <mergeCell ref="E134:G134"/>
    <mergeCell ref="H134:I134"/>
    <mergeCell ref="J134:M134"/>
    <mergeCell ref="N134:P134"/>
    <mergeCell ref="S134:T134"/>
    <mergeCell ref="U134:W134"/>
    <mergeCell ref="X134:Y134"/>
    <mergeCell ref="Z134:AC134"/>
    <mergeCell ref="AD134:AF134"/>
    <mergeCell ref="B135:D135"/>
    <mergeCell ref="E135:I135"/>
    <mergeCell ref="B137:D137"/>
    <mergeCell ref="E137:I137"/>
    <mergeCell ref="J137:M137"/>
    <mergeCell ref="N137:P137"/>
    <mergeCell ref="R137:T137"/>
    <mergeCell ref="U137:Y137"/>
    <mergeCell ref="Z137:AC137"/>
    <mergeCell ref="AD137:AF137"/>
    <mergeCell ref="B139:B141"/>
    <mergeCell ref="C139:E139"/>
    <mergeCell ref="F139:I139"/>
    <mergeCell ref="J139:J140"/>
    <mergeCell ref="K139:N139"/>
    <mergeCell ref="O139:O140"/>
    <mergeCell ref="R139:R141"/>
    <mergeCell ref="S139:U139"/>
    <mergeCell ref="V139:Y139"/>
    <mergeCell ref="Z139:Z140"/>
    <mergeCell ref="AA139:AD139"/>
    <mergeCell ref="AE139:AE140"/>
    <mergeCell ref="B151:D151"/>
    <mergeCell ref="R151:T151"/>
    <mergeCell ref="B152:D152"/>
    <mergeCell ref="I152:L152"/>
    <mergeCell ref="M152:P152"/>
    <mergeCell ref="E151:H151"/>
    <mergeCell ref="I151:L151"/>
    <mergeCell ref="M151:P151"/>
    <mergeCell ref="U151:X151"/>
    <mergeCell ref="R18:S18"/>
    <mergeCell ref="T18:U18"/>
    <mergeCell ref="W18:X18"/>
    <mergeCell ref="Y18:Z18"/>
    <mergeCell ref="AB18:AC18"/>
    <mergeCell ref="AD18:AE18"/>
    <mergeCell ref="R20:T20"/>
    <mergeCell ref="U20:X20"/>
    <mergeCell ref="Y20:AB20"/>
    <mergeCell ref="AC20:AF20"/>
    <mergeCell ref="R17:AF17"/>
    <mergeCell ref="R19:T19"/>
    <mergeCell ref="W19:Y19"/>
    <mergeCell ref="R25:U25"/>
    <mergeCell ref="V25:Z25"/>
    <mergeCell ref="AA25:AF25"/>
    <mergeCell ref="L19:N19"/>
    <mergeCell ref="AB19:AD19"/>
    <mergeCell ref="U135:Y135"/>
    <mergeCell ref="Z135:AC135"/>
    <mergeCell ref="AD135:AF135"/>
    <mergeCell ref="Z4:AC4"/>
    <mergeCell ref="AD4:AF4"/>
    <mergeCell ref="R5:T5"/>
    <mergeCell ref="U5:Y5"/>
    <mergeCell ref="Z5:AC5"/>
    <mergeCell ref="AD5:AF5"/>
    <mergeCell ref="R6:T6"/>
    <mergeCell ref="U6:Y6"/>
    <mergeCell ref="Z6:AC6"/>
    <mergeCell ref="AD6:AF6"/>
    <mergeCell ref="S4:T4"/>
    <mergeCell ref="U4:W4"/>
    <mergeCell ref="X4:Y4"/>
    <mergeCell ref="R7:T7"/>
    <mergeCell ref="U7:Y7"/>
    <mergeCell ref="Z7:AC7"/>
    <mergeCell ref="AD7:AF7"/>
    <mergeCell ref="R9:R11"/>
    <mergeCell ref="AC22:AF22"/>
    <mergeCell ref="R24:U24"/>
    <mergeCell ref="V24:Z24"/>
    <mergeCell ref="AA24:AF24"/>
    <mergeCell ref="Q1:Q25"/>
    <mergeCell ref="R1:AF1"/>
    <mergeCell ref="S9:U9"/>
    <mergeCell ref="V9:Y9"/>
    <mergeCell ref="Z9:Z10"/>
    <mergeCell ref="AA9:AD9"/>
    <mergeCell ref="AE9:AE10"/>
    <mergeCell ref="U23:W23"/>
    <mergeCell ref="W22:X22"/>
    <mergeCell ref="R2:AF2"/>
    <mergeCell ref="R3:T3"/>
    <mergeCell ref="U3:AF3"/>
    <mergeCell ref="R23:T23"/>
    <mergeCell ref="B27:P27"/>
    <mergeCell ref="Q27:Q51"/>
    <mergeCell ref="R27:AF27"/>
    <mergeCell ref="B9:B11"/>
    <mergeCell ref="C9:E9"/>
    <mergeCell ref="B21:D21"/>
    <mergeCell ref="B22:D22"/>
    <mergeCell ref="B24:E24"/>
    <mergeCell ref="F24:J24"/>
    <mergeCell ref="K24:P24"/>
    <mergeCell ref="E21:H21"/>
    <mergeCell ref="E23:G23"/>
    <mergeCell ref="F9:I9"/>
    <mergeCell ref="J9:J10"/>
    <mergeCell ref="K9:N9"/>
    <mergeCell ref="O9:O10"/>
    <mergeCell ref="B20:D20"/>
    <mergeCell ref="E20:H20"/>
    <mergeCell ref="I20:L20"/>
    <mergeCell ref="M20:P20"/>
    <mergeCell ref="B19:D19"/>
    <mergeCell ref="G19:I19"/>
    <mergeCell ref="I21:L21"/>
    <mergeCell ref="B1:P1"/>
    <mergeCell ref="B2:P2"/>
    <mergeCell ref="B3:D3"/>
    <mergeCell ref="E3:P3"/>
    <mergeCell ref="E4:G4"/>
    <mergeCell ref="B5:D5"/>
    <mergeCell ref="B6:D6"/>
    <mergeCell ref="B7:D7"/>
    <mergeCell ref="E5:I5"/>
    <mergeCell ref="E6:I6"/>
    <mergeCell ref="E7:I7"/>
    <mergeCell ref="J5:M5"/>
    <mergeCell ref="J6:M6"/>
    <mergeCell ref="J7:M7"/>
    <mergeCell ref="C4:D4"/>
    <mergeCell ref="N5:P5"/>
    <mergeCell ref="N6:P6"/>
    <mergeCell ref="N7:P7"/>
    <mergeCell ref="J4:M4"/>
    <mergeCell ref="N4:P4"/>
    <mergeCell ref="H4:I4"/>
    <mergeCell ref="B17:P17"/>
    <mergeCell ref="I22:L22"/>
    <mergeCell ref="M21:P21"/>
    <mergeCell ref="M22:P22"/>
    <mergeCell ref="G22:H22"/>
    <mergeCell ref="B23:D23"/>
    <mergeCell ref="B18:C18"/>
    <mergeCell ref="D18:E18"/>
    <mergeCell ref="G18:H18"/>
    <mergeCell ref="I18:J18"/>
    <mergeCell ref="L18:M18"/>
    <mergeCell ref="N18:O18"/>
    <mergeCell ref="P9:P10"/>
    <mergeCell ref="B28:P28"/>
    <mergeCell ref="R28:AF28"/>
    <mergeCell ref="B29:D29"/>
    <mergeCell ref="E29:P29"/>
    <mergeCell ref="R29:T29"/>
    <mergeCell ref="U29:AF29"/>
    <mergeCell ref="C30:D30"/>
    <mergeCell ref="E30:G30"/>
    <mergeCell ref="H30:I30"/>
    <mergeCell ref="J30:M30"/>
    <mergeCell ref="N30:P30"/>
    <mergeCell ref="S30:T30"/>
    <mergeCell ref="U30:W30"/>
    <mergeCell ref="X30:Y30"/>
    <mergeCell ref="Z30:AC30"/>
    <mergeCell ref="AD30:AF30"/>
    <mergeCell ref="B31:D31"/>
    <mergeCell ref="E31:I31"/>
    <mergeCell ref="J31:M31"/>
    <mergeCell ref="N31:P31"/>
    <mergeCell ref="R31:T31"/>
    <mergeCell ref="U31:Y31"/>
    <mergeCell ref="Z31:AC31"/>
    <mergeCell ref="AD31:AF31"/>
    <mergeCell ref="B32:D32"/>
    <mergeCell ref="E32:I32"/>
    <mergeCell ref="J32:M32"/>
    <mergeCell ref="N32:P32"/>
    <mergeCell ref="R32:T32"/>
    <mergeCell ref="F25:J25"/>
    <mergeCell ref="B25:E25"/>
    <mergeCell ref="K25:P25"/>
    <mergeCell ref="B47:D47"/>
    <mergeCell ref="R47:T47"/>
    <mergeCell ref="U32:Y32"/>
    <mergeCell ref="Z32:AC32"/>
    <mergeCell ref="AD32:AF32"/>
    <mergeCell ref="B33:D33"/>
    <mergeCell ref="E33:I33"/>
    <mergeCell ref="J33:M33"/>
    <mergeCell ref="N33:P33"/>
    <mergeCell ref="R33:T33"/>
    <mergeCell ref="U33:Y33"/>
    <mergeCell ref="Z33:AC33"/>
    <mergeCell ref="AD33:AF33"/>
    <mergeCell ref="B35:B37"/>
    <mergeCell ref="C35:E35"/>
    <mergeCell ref="F35:I35"/>
    <mergeCell ref="J35:J36"/>
    <mergeCell ref="K35:N35"/>
    <mergeCell ref="O35:O36"/>
    <mergeCell ref="R35:R37"/>
    <mergeCell ref="S35:U35"/>
    <mergeCell ref="V35:Y35"/>
    <mergeCell ref="Z35:Z36"/>
    <mergeCell ref="AA35:AD35"/>
    <mergeCell ref="AE35:AE36"/>
    <mergeCell ref="B43:P43"/>
    <mergeCell ref="R43:AF43"/>
    <mergeCell ref="B44:C44"/>
    <mergeCell ref="D44:E44"/>
    <mergeCell ref="G44:H44"/>
    <mergeCell ref="U98:X98"/>
    <mergeCell ref="E75:G75"/>
    <mergeCell ref="U75:W75"/>
    <mergeCell ref="B58:D58"/>
    <mergeCell ref="E58:I58"/>
    <mergeCell ref="J58:M58"/>
    <mergeCell ref="N58:P58"/>
    <mergeCell ref="B48:D48"/>
    <mergeCell ref="I48:L48"/>
    <mergeCell ref="M48:P48"/>
    <mergeCell ref="R48:T48"/>
    <mergeCell ref="Y48:AB48"/>
    <mergeCell ref="AC48:AF48"/>
    <mergeCell ref="B49:D49"/>
    <mergeCell ref="R49:T49"/>
    <mergeCell ref="B76:E76"/>
    <mergeCell ref="F76:J76"/>
    <mergeCell ref="K76:P76"/>
    <mergeCell ref="R76:U76"/>
    <mergeCell ref="V76:Z76"/>
    <mergeCell ref="AA76:AF76"/>
    <mergeCell ref="K61:N61"/>
    <mergeCell ref="O61:O62"/>
    <mergeCell ref="B73:D73"/>
    <mergeCell ref="R73:T73"/>
    <mergeCell ref="B74:D74"/>
    <mergeCell ref="I74:L74"/>
    <mergeCell ref="M74:P74"/>
    <mergeCell ref="R74:T74"/>
    <mergeCell ref="Y74:AB74"/>
    <mergeCell ref="AC74:AF74"/>
    <mergeCell ref="B75:D75"/>
    <mergeCell ref="R75:T75"/>
    <mergeCell ref="R61:R63"/>
    <mergeCell ref="S61:U61"/>
    <mergeCell ref="E73:H73"/>
    <mergeCell ref="I73:L73"/>
    <mergeCell ref="M73:P73"/>
    <mergeCell ref="U73:X73"/>
    <mergeCell ref="Y73:AB73"/>
    <mergeCell ref="AC73:AF73"/>
    <mergeCell ref="G74:H74"/>
    <mergeCell ref="W74:X74"/>
    <mergeCell ref="R58:T58"/>
    <mergeCell ref="U58:Y58"/>
    <mergeCell ref="V61:Y61"/>
    <mergeCell ref="Z61:Z62"/>
    <mergeCell ref="AA61:AD61"/>
    <mergeCell ref="AE61:AE62"/>
    <mergeCell ref="B61:B63"/>
    <mergeCell ref="C61:E61"/>
    <mergeCell ref="F61:I61"/>
    <mergeCell ref="J61:J62"/>
    <mergeCell ref="Z58:AC58"/>
    <mergeCell ref="AD58:AF58"/>
    <mergeCell ref="B59:D59"/>
    <mergeCell ref="E59:I59"/>
    <mergeCell ref="J59:M59"/>
    <mergeCell ref="N59:P59"/>
    <mergeCell ref="R59:T59"/>
    <mergeCell ref="U59:Y59"/>
    <mergeCell ref="Z59:AC59"/>
    <mergeCell ref="AD59:AF59"/>
    <mergeCell ref="B111:D111"/>
    <mergeCell ref="E111:I111"/>
    <mergeCell ref="J111:M111"/>
    <mergeCell ref="N111:P111"/>
    <mergeCell ref="R111:T111"/>
    <mergeCell ref="U111:Y111"/>
    <mergeCell ref="Z111:AC111"/>
    <mergeCell ref="AD111:AF111"/>
    <mergeCell ref="Y98:AB98"/>
    <mergeCell ref="AC98:AF98"/>
    <mergeCell ref="E99:H99"/>
    <mergeCell ref="I99:L99"/>
    <mergeCell ref="M99:P99"/>
    <mergeCell ref="U99:X99"/>
    <mergeCell ref="Y99:AB99"/>
    <mergeCell ref="AC99:AF99"/>
    <mergeCell ref="Z82:AC82"/>
    <mergeCell ref="AD82:AF82"/>
    <mergeCell ref="B83:D83"/>
    <mergeCell ref="E83:I83"/>
    <mergeCell ref="J83:M83"/>
    <mergeCell ref="N83:P83"/>
    <mergeCell ref="R83:T83"/>
    <mergeCell ref="U83:Y83"/>
    <mergeCell ref="Z83:AC83"/>
    <mergeCell ref="B99:D99"/>
    <mergeCell ref="B100:D100"/>
    <mergeCell ref="I100:L100"/>
    <mergeCell ref="M100:P100"/>
    <mergeCell ref="R100:T100"/>
    <mergeCell ref="Y100:AB100"/>
    <mergeCell ref="B50:E50"/>
    <mergeCell ref="F50:J50"/>
    <mergeCell ref="K50:P50"/>
    <mergeCell ref="R50:U50"/>
    <mergeCell ref="V50:Z50"/>
    <mergeCell ref="AA50:AF50"/>
    <mergeCell ref="B51:E51"/>
    <mergeCell ref="F51:J51"/>
    <mergeCell ref="K51:P51"/>
    <mergeCell ref="R51:U51"/>
    <mergeCell ref="V51:Z51"/>
    <mergeCell ref="AA51:AF51"/>
    <mergeCell ref="B53:P53"/>
    <mergeCell ref="Q53:Q77"/>
    <mergeCell ref="R53:AF53"/>
    <mergeCell ref="B54:P54"/>
    <mergeCell ref="R54:AF54"/>
    <mergeCell ref="B55:D55"/>
    <mergeCell ref="E55:P55"/>
    <mergeCell ref="R55:T55"/>
    <mergeCell ref="U55:AF55"/>
    <mergeCell ref="C56:D56"/>
    <mergeCell ref="E56:G56"/>
    <mergeCell ref="H56:I56"/>
    <mergeCell ref="J56:M56"/>
    <mergeCell ref="N56:P56"/>
    <mergeCell ref="S56:T56"/>
    <mergeCell ref="U56:W56"/>
    <mergeCell ref="Y96:Z96"/>
    <mergeCell ref="AB96:AC96"/>
    <mergeCell ref="AD96:AE96"/>
    <mergeCell ref="B97:D97"/>
    <mergeCell ref="G97:I97"/>
    <mergeCell ref="B96:C96"/>
    <mergeCell ref="D96:E96"/>
    <mergeCell ref="G96:H96"/>
    <mergeCell ref="I96:J96"/>
    <mergeCell ref="L96:M96"/>
    <mergeCell ref="N96:O96"/>
    <mergeCell ref="R96:S96"/>
    <mergeCell ref="T96:U96"/>
    <mergeCell ref="W96:X96"/>
    <mergeCell ref="E108:G108"/>
    <mergeCell ref="H108:I108"/>
    <mergeCell ref="J108:M108"/>
    <mergeCell ref="N108:P108"/>
    <mergeCell ref="S108:T108"/>
    <mergeCell ref="U108:W108"/>
    <mergeCell ref="X108:Y108"/>
    <mergeCell ref="Z108:AC108"/>
    <mergeCell ref="AD108:AF108"/>
    <mergeCell ref="B109:D109"/>
    <mergeCell ref="E109:I109"/>
    <mergeCell ref="J109:M109"/>
    <mergeCell ref="N109:P109"/>
    <mergeCell ref="R109:T109"/>
    <mergeCell ref="B77:E77"/>
    <mergeCell ref="F77:J77"/>
    <mergeCell ref="K77:P77"/>
    <mergeCell ref="R77:U77"/>
    <mergeCell ref="V77:Z77"/>
    <mergeCell ref="AA77:AF77"/>
    <mergeCell ref="B79:P79"/>
    <mergeCell ref="Q79:Q103"/>
    <mergeCell ref="R79:AF79"/>
    <mergeCell ref="B80:P80"/>
    <mergeCell ref="R80:AF80"/>
    <mergeCell ref="B81:D81"/>
    <mergeCell ref="E81:P81"/>
    <mergeCell ref="R81:T81"/>
    <mergeCell ref="U81:AF81"/>
    <mergeCell ref="C82:D82"/>
    <mergeCell ref="E82:G82"/>
    <mergeCell ref="H82:I82"/>
    <mergeCell ref="J82:M82"/>
    <mergeCell ref="N82:P82"/>
    <mergeCell ref="S82:T82"/>
    <mergeCell ref="U82:W82"/>
    <mergeCell ref="X82:Y82"/>
    <mergeCell ref="U109:Y109"/>
    <mergeCell ref="Z109:AC109"/>
    <mergeCell ref="B102:E102"/>
    <mergeCell ref="F102:J102"/>
    <mergeCell ref="K102:P102"/>
    <mergeCell ref="R102:U102"/>
    <mergeCell ref="V102:Z102"/>
    <mergeCell ref="AA102:AF102"/>
    <mergeCell ref="AD109:AF109"/>
    <mergeCell ref="L97:N97"/>
    <mergeCell ref="R97:T97"/>
    <mergeCell ref="W97:Y97"/>
    <mergeCell ref="AB97:AD97"/>
    <mergeCell ref="B98:D98"/>
    <mergeCell ref="E98:H98"/>
    <mergeCell ref="I98:L98"/>
    <mergeCell ref="M98:P98"/>
    <mergeCell ref="R98:T98"/>
    <mergeCell ref="B87:B89"/>
    <mergeCell ref="C87:E87"/>
    <mergeCell ref="F87:I87"/>
    <mergeCell ref="J87:J88"/>
    <mergeCell ref="K87:N87"/>
    <mergeCell ref="O87:O88"/>
    <mergeCell ref="AD83:AF83"/>
    <mergeCell ref="Z84:AC84"/>
    <mergeCell ref="AD84:AF84"/>
    <mergeCell ref="B85:D85"/>
    <mergeCell ref="E85:I85"/>
    <mergeCell ref="J85:M85"/>
    <mergeCell ref="N85:P85"/>
    <mergeCell ref="R85:T85"/>
    <mergeCell ref="U85:Y85"/>
    <mergeCell ref="Z85:AC85"/>
    <mergeCell ref="AD85:AF85"/>
    <mergeCell ref="R87:R89"/>
    <mergeCell ref="S87:U87"/>
    <mergeCell ref="B84:D84"/>
    <mergeCell ref="E84:I84"/>
    <mergeCell ref="J84:M84"/>
    <mergeCell ref="N84:P84"/>
    <mergeCell ref="R84:T84"/>
    <mergeCell ref="U84:Y84"/>
    <mergeCell ref="V87:Y87"/>
    <mergeCell ref="Z87:Z88"/>
    <mergeCell ref="AA87:AD87"/>
    <mergeCell ref="AE87:AE88"/>
    <mergeCell ref="B95:P95"/>
    <mergeCell ref="R95:AF95"/>
    <mergeCell ref="I958:L958"/>
    <mergeCell ref="M958:P958"/>
    <mergeCell ref="R958:T958"/>
    <mergeCell ref="Y958:AB958"/>
    <mergeCell ref="AA128:AF128"/>
    <mergeCell ref="B129:E129"/>
    <mergeCell ref="F129:J129"/>
    <mergeCell ref="K129:P129"/>
    <mergeCell ref="R129:U129"/>
    <mergeCell ref="V129:Z129"/>
    <mergeCell ref="AA129:AF129"/>
    <mergeCell ref="B128:E128"/>
    <mergeCell ref="F128:J128"/>
    <mergeCell ref="K128:P128"/>
    <mergeCell ref="R128:U128"/>
    <mergeCell ref="V128:Z128"/>
    <mergeCell ref="B125:D125"/>
    <mergeCell ref="R125:T125"/>
    <mergeCell ref="B126:D126"/>
    <mergeCell ref="I126:L126"/>
    <mergeCell ref="M126:P126"/>
    <mergeCell ref="R126:T126"/>
    <mergeCell ref="Y126:AB126"/>
    <mergeCell ref="AC126:AF126"/>
    <mergeCell ref="B127:D127"/>
    <mergeCell ref="R127:T127"/>
    <mergeCell ref="AC958:AF958"/>
    <mergeCell ref="Y176:AB176"/>
    <mergeCell ref="AC176:AF176"/>
    <mergeCell ref="E177:H177"/>
    <mergeCell ref="I177:L177"/>
    <mergeCell ref="M177:P177"/>
    <mergeCell ref="U177:X177"/>
    <mergeCell ref="Y177:AB177"/>
    <mergeCell ref="AC177:AF177"/>
    <mergeCell ref="G178:H178"/>
    <mergeCell ref="W178:X178"/>
    <mergeCell ref="E179:G179"/>
    <mergeCell ref="U179:W179"/>
    <mergeCell ref="B199:P199"/>
    <mergeCell ref="R199:AF199"/>
    <mergeCell ref="B200:C200"/>
    <mergeCell ref="D200:E200"/>
    <mergeCell ref="G200:H200"/>
    <mergeCell ref="I200:J200"/>
    <mergeCell ref="L200:M200"/>
    <mergeCell ref="N200:O200"/>
    <mergeCell ref="R200:S200"/>
    <mergeCell ref="Y151:AB151"/>
    <mergeCell ref="AC151:AF151"/>
    <mergeCell ref="G152:H152"/>
    <mergeCell ref="W152:X152"/>
    <mergeCell ref="E153:G153"/>
    <mergeCell ref="U153:W153"/>
    <mergeCell ref="B155:E155"/>
    <mergeCell ref="F155:J155"/>
    <mergeCell ref="K155:P155"/>
    <mergeCell ref="R155:U155"/>
    <mergeCell ref="V155:Z155"/>
    <mergeCell ref="AA155:AF155"/>
    <mergeCell ref="B157:P157"/>
    <mergeCell ref="Q157:Q181"/>
    <mergeCell ref="R152:T152"/>
    <mergeCell ref="Y152:AB152"/>
    <mergeCell ref="AC152:AF152"/>
    <mergeCell ref="B154:E154"/>
    <mergeCell ref="F154:J154"/>
    <mergeCell ref="K154:P154"/>
    <mergeCell ref="R154:U154"/>
    <mergeCell ref="V154:Z154"/>
    <mergeCell ref="B153:D153"/>
    <mergeCell ref="R153:T153"/>
    <mergeCell ref="AA154:AF154"/>
    <mergeCell ref="B150:D150"/>
    <mergeCell ref="E150:H150"/>
    <mergeCell ref="I150:L150"/>
    <mergeCell ref="M150:P150"/>
    <mergeCell ref="R150:T150"/>
    <mergeCell ref="U150:X150"/>
    <mergeCell ref="Y150:AB150"/>
    <mergeCell ref="AC150:AF150"/>
    <mergeCell ref="B149:D149"/>
    <mergeCell ref="G149:I149"/>
    <mergeCell ref="L149:N149"/>
    <mergeCell ref="R149:T149"/>
    <mergeCell ref="W149:Y149"/>
    <mergeCell ref="AB149:AD149"/>
    <mergeCell ref="R121:AF121"/>
    <mergeCell ref="B122:C122"/>
    <mergeCell ref="D122:E122"/>
    <mergeCell ref="G122:H122"/>
    <mergeCell ref="I122:J122"/>
    <mergeCell ref="L122:M122"/>
    <mergeCell ref="N122:O122"/>
    <mergeCell ref="R122:S122"/>
    <mergeCell ref="T122:U122"/>
    <mergeCell ref="W122:X122"/>
    <mergeCell ref="Y122:Z122"/>
    <mergeCell ref="AB122:AC122"/>
    <mergeCell ref="AD122:AE122"/>
    <mergeCell ref="G126:H126"/>
    <mergeCell ref="W126:X126"/>
    <mergeCell ref="E127:G127"/>
    <mergeCell ref="U127:W127"/>
    <mergeCell ref="B147:P147"/>
    <mergeCell ref="R147:AF147"/>
    <mergeCell ref="B148:C148"/>
    <mergeCell ref="D148:E148"/>
    <mergeCell ref="G148:H148"/>
    <mergeCell ref="I148:J148"/>
    <mergeCell ref="L148:M148"/>
    <mergeCell ref="N148:O148"/>
    <mergeCell ref="R148:S148"/>
    <mergeCell ref="T148:U148"/>
    <mergeCell ref="W148:X148"/>
    <mergeCell ref="Y148:Z148"/>
    <mergeCell ref="AB148:AC148"/>
    <mergeCell ref="AD148:AE148"/>
    <mergeCell ref="J135:M135"/>
    <mergeCell ref="N135:P135"/>
    <mergeCell ref="R135:T135"/>
    <mergeCell ref="Q105:Q129"/>
    <mergeCell ref="R105:AF105"/>
    <mergeCell ref="B106:P106"/>
    <mergeCell ref="B959:D959"/>
    <mergeCell ref="R959:T959"/>
    <mergeCell ref="B957:D957"/>
    <mergeCell ref="R957:T957"/>
    <mergeCell ref="E957:H957"/>
    <mergeCell ref="I957:L957"/>
    <mergeCell ref="M957:P957"/>
    <mergeCell ref="U957:X957"/>
    <mergeCell ref="Y957:AB957"/>
    <mergeCell ref="AC957:AF957"/>
    <mergeCell ref="G958:H958"/>
    <mergeCell ref="W958:X958"/>
    <mergeCell ref="E959:G959"/>
    <mergeCell ref="U959:W959"/>
    <mergeCell ref="U942:Y942"/>
    <mergeCell ref="Z942:AC942"/>
    <mergeCell ref="AD942:AF942"/>
    <mergeCell ref="B943:D943"/>
    <mergeCell ref="E943:I943"/>
    <mergeCell ref="J943:M943"/>
    <mergeCell ref="N943:P943"/>
    <mergeCell ref="R943:T943"/>
    <mergeCell ref="U943:Y943"/>
    <mergeCell ref="Z943:AC943"/>
    <mergeCell ref="AD943:AF943"/>
    <mergeCell ref="B945:B947"/>
    <mergeCell ref="C945:E945"/>
    <mergeCell ref="F945:I945"/>
    <mergeCell ref="J945:J946"/>
    <mergeCell ref="K945:N945"/>
    <mergeCell ref="O945:O946"/>
    <mergeCell ref="R945:R947"/>
    <mergeCell ref="S945:U945"/>
    <mergeCell ref="V945:Y945"/>
    <mergeCell ref="Z945:Z946"/>
    <mergeCell ref="AA945:AD945"/>
    <mergeCell ref="AE945:AE946"/>
    <mergeCell ref="Q937:Q961"/>
    <mergeCell ref="R937:AF937"/>
    <mergeCell ref="B938:P938"/>
    <mergeCell ref="R938:AF938"/>
    <mergeCell ref="B939:D939"/>
    <mergeCell ref="E939:P939"/>
    <mergeCell ref="R939:T939"/>
    <mergeCell ref="U939:AF939"/>
    <mergeCell ref="C940:D940"/>
    <mergeCell ref="E940:G940"/>
    <mergeCell ref="H940:I940"/>
    <mergeCell ref="J940:M940"/>
    <mergeCell ref="N940:P940"/>
    <mergeCell ref="S940:T940"/>
    <mergeCell ref="U940:W940"/>
    <mergeCell ref="X940:Y940"/>
    <mergeCell ref="Z940:AC940"/>
    <mergeCell ref="AD940:AF940"/>
    <mergeCell ref="B941:D941"/>
    <mergeCell ref="E941:I941"/>
    <mergeCell ref="J941:M941"/>
    <mergeCell ref="N941:P941"/>
    <mergeCell ref="R941:T941"/>
    <mergeCell ref="U941:Y941"/>
    <mergeCell ref="Z941:AC941"/>
    <mergeCell ref="AD941:AF941"/>
    <mergeCell ref="B958:D958"/>
    <mergeCell ref="X966:Y966"/>
    <mergeCell ref="Z966:AC966"/>
    <mergeCell ref="AD966:AF966"/>
    <mergeCell ref="B967:D967"/>
    <mergeCell ref="E967:I967"/>
    <mergeCell ref="J967:M967"/>
    <mergeCell ref="N967:P967"/>
    <mergeCell ref="R967:T967"/>
    <mergeCell ref="U967:Y967"/>
    <mergeCell ref="Z967:AC967"/>
    <mergeCell ref="AD967:AF967"/>
    <mergeCell ref="B968:D968"/>
    <mergeCell ref="E968:I968"/>
    <mergeCell ref="J968:M968"/>
    <mergeCell ref="N968:P968"/>
    <mergeCell ref="R968:T968"/>
    <mergeCell ref="U968:Y968"/>
    <mergeCell ref="Z968:AC968"/>
    <mergeCell ref="AD968:AF968"/>
    <mergeCell ref="B960:E960"/>
    <mergeCell ref="F960:J960"/>
    <mergeCell ref="K960:P960"/>
    <mergeCell ref="R960:U960"/>
    <mergeCell ref="V960:Z960"/>
    <mergeCell ref="AA960:AF960"/>
    <mergeCell ref="B961:E961"/>
    <mergeCell ref="F961:J961"/>
    <mergeCell ref="K961:P961"/>
    <mergeCell ref="R961:U961"/>
    <mergeCell ref="V961:Z961"/>
    <mergeCell ref="AA961:AF961"/>
    <mergeCell ref="B963:P963"/>
    <mergeCell ref="Q963:Q987"/>
    <mergeCell ref="R963:AF963"/>
    <mergeCell ref="B964:P964"/>
    <mergeCell ref="R964:AF964"/>
    <mergeCell ref="B965:D965"/>
    <mergeCell ref="E965:P965"/>
    <mergeCell ref="R965:T965"/>
    <mergeCell ref="U965:AF965"/>
    <mergeCell ref="C966:D966"/>
    <mergeCell ref="E966:G966"/>
    <mergeCell ref="H966:I966"/>
    <mergeCell ref="J966:M966"/>
    <mergeCell ref="N966:P966"/>
    <mergeCell ref="S966:T966"/>
    <mergeCell ref="U966:W966"/>
    <mergeCell ref="G984:H984"/>
    <mergeCell ref="W984:X984"/>
    <mergeCell ref="E985:G985"/>
    <mergeCell ref="U985:W985"/>
    <mergeCell ref="B984:D984"/>
    <mergeCell ref="I984:L984"/>
    <mergeCell ref="M984:P984"/>
    <mergeCell ref="R984:T984"/>
    <mergeCell ref="Y984:AB984"/>
    <mergeCell ref="AC984:AF984"/>
    <mergeCell ref="B985:D985"/>
    <mergeCell ref="R985:T985"/>
    <mergeCell ref="B983:D983"/>
    <mergeCell ref="R983:T983"/>
    <mergeCell ref="B969:D969"/>
    <mergeCell ref="E969:I969"/>
    <mergeCell ref="J969:M969"/>
    <mergeCell ref="N969:P969"/>
    <mergeCell ref="R969:T969"/>
    <mergeCell ref="U969:Y969"/>
    <mergeCell ref="Z969:AC969"/>
    <mergeCell ref="AD969:AF969"/>
    <mergeCell ref="B971:B973"/>
    <mergeCell ref="C971:E971"/>
    <mergeCell ref="F971:I971"/>
    <mergeCell ref="J971:J972"/>
    <mergeCell ref="K971:N971"/>
    <mergeCell ref="O971:O972"/>
    <mergeCell ref="R971:R973"/>
    <mergeCell ref="S971:U971"/>
    <mergeCell ref="V971:Y971"/>
    <mergeCell ref="Z971:Z972"/>
    <mergeCell ref="AA971:AD971"/>
    <mergeCell ref="AE971:AE972"/>
    <mergeCell ref="B979:P979"/>
    <mergeCell ref="R979:AF979"/>
    <mergeCell ref="B980:C980"/>
    <mergeCell ref="D980:E980"/>
    <mergeCell ref="G980:H980"/>
    <mergeCell ref="I980:J980"/>
    <mergeCell ref="L980:M980"/>
    <mergeCell ref="N980:O980"/>
    <mergeCell ref="R980:S980"/>
    <mergeCell ref="T980:U980"/>
    <mergeCell ref="W980:X980"/>
    <mergeCell ref="Y980:Z980"/>
    <mergeCell ref="AB980:AC980"/>
    <mergeCell ref="AD980:AE980"/>
    <mergeCell ref="B981:D981"/>
    <mergeCell ref="G981:I981"/>
    <mergeCell ref="L981:N981"/>
    <mergeCell ref="R981:T981"/>
    <mergeCell ref="W981:Y981"/>
    <mergeCell ref="AB981:AD981"/>
    <mergeCell ref="B982:D982"/>
    <mergeCell ref="E982:H982"/>
    <mergeCell ref="I982:L982"/>
    <mergeCell ref="M982:P982"/>
    <mergeCell ref="R982:T982"/>
    <mergeCell ref="U982:X982"/>
    <mergeCell ref="Y982:AB982"/>
    <mergeCell ref="AC982:AF982"/>
    <mergeCell ref="E983:H983"/>
    <mergeCell ref="I983:L983"/>
    <mergeCell ref="M983:P983"/>
    <mergeCell ref="U983:X983"/>
    <mergeCell ref="Y983:AB983"/>
    <mergeCell ref="AC983:AF983"/>
    <mergeCell ref="B1011:D1011"/>
    <mergeCell ref="R1011:T1011"/>
    <mergeCell ref="B1009:D1009"/>
    <mergeCell ref="R1009:T1009"/>
    <mergeCell ref="E1009:H1009"/>
    <mergeCell ref="I1009:L1009"/>
    <mergeCell ref="M1009:P1009"/>
    <mergeCell ref="U1009:X1009"/>
    <mergeCell ref="Y1009:AB1009"/>
    <mergeCell ref="AC1009:AF1009"/>
    <mergeCell ref="G1010:H1010"/>
    <mergeCell ref="W1010:X1010"/>
    <mergeCell ref="E1011:G1011"/>
    <mergeCell ref="U1011:W1011"/>
    <mergeCell ref="K997:N997"/>
    <mergeCell ref="O997:O998"/>
    <mergeCell ref="R997:R999"/>
    <mergeCell ref="S997:U997"/>
    <mergeCell ref="V997:Y997"/>
    <mergeCell ref="Z997:Z998"/>
    <mergeCell ref="AA997:AD997"/>
    <mergeCell ref="AE997:AE998"/>
    <mergeCell ref="X992:Y992"/>
    <mergeCell ref="Z992:AC992"/>
    <mergeCell ref="AD992:AF992"/>
    <mergeCell ref="B993:D993"/>
    <mergeCell ref="E993:I993"/>
    <mergeCell ref="J993:M993"/>
    <mergeCell ref="N993:P993"/>
    <mergeCell ref="R993:T993"/>
    <mergeCell ref="U993:Y993"/>
    <mergeCell ref="Z993:AC993"/>
    <mergeCell ref="AD993:AF993"/>
    <mergeCell ref="B994:D994"/>
    <mergeCell ref="E994:I994"/>
    <mergeCell ref="J994:M994"/>
    <mergeCell ref="N994:P994"/>
    <mergeCell ref="R994:T994"/>
    <mergeCell ref="U994:Y994"/>
    <mergeCell ref="Z994:AC994"/>
    <mergeCell ref="AD994:AF994"/>
    <mergeCell ref="B1010:D1010"/>
    <mergeCell ref="I1010:L1010"/>
    <mergeCell ref="M1010:P1010"/>
    <mergeCell ref="R1010:T1010"/>
    <mergeCell ref="Y1010:AB1010"/>
    <mergeCell ref="AC1010:AF1010"/>
    <mergeCell ref="Q989:Q1013"/>
    <mergeCell ref="R989:AF989"/>
    <mergeCell ref="B990:P990"/>
    <mergeCell ref="R990:AF990"/>
    <mergeCell ref="B991:D991"/>
    <mergeCell ref="E991:P991"/>
    <mergeCell ref="R991:T991"/>
    <mergeCell ref="U991:AF991"/>
    <mergeCell ref="C992:D992"/>
    <mergeCell ref="E992:G992"/>
    <mergeCell ref="H992:I992"/>
    <mergeCell ref="J992:M992"/>
    <mergeCell ref="N992:P992"/>
    <mergeCell ref="S992:T992"/>
    <mergeCell ref="U992:W992"/>
    <mergeCell ref="B995:D995"/>
    <mergeCell ref="E995:I995"/>
    <mergeCell ref="X1018:Y1018"/>
    <mergeCell ref="Z1018:AC1018"/>
    <mergeCell ref="AD1018:AF1018"/>
    <mergeCell ref="B1019:D1019"/>
    <mergeCell ref="E1019:I1019"/>
    <mergeCell ref="J1019:M1019"/>
    <mergeCell ref="N1019:P1019"/>
    <mergeCell ref="R1019:T1019"/>
    <mergeCell ref="U1019:Y1019"/>
    <mergeCell ref="Z1019:AC1019"/>
    <mergeCell ref="AD1019:AF1019"/>
    <mergeCell ref="B1020:D1020"/>
    <mergeCell ref="E1020:I1020"/>
    <mergeCell ref="J1020:M1020"/>
    <mergeCell ref="N1020:P1020"/>
    <mergeCell ref="R1020:T1020"/>
    <mergeCell ref="U1020:Y1020"/>
    <mergeCell ref="Z1020:AC1020"/>
    <mergeCell ref="AD1020:AF1020"/>
    <mergeCell ref="B1012:E1012"/>
    <mergeCell ref="F1012:J1012"/>
    <mergeCell ref="K1012:P1012"/>
    <mergeCell ref="R1012:U1012"/>
    <mergeCell ref="V1012:Z1012"/>
    <mergeCell ref="AA1012:AF1012"/>
    <mergeCell ref="B1013:E1013"/>
    <mergeCell ref="F1013:J1013"/>
    <mergeCell ref="K1013:P1013"/>
    <mergeCell ref="R1013:U1013"/>
    <mergeCell ref="V1013:Z1013"/>
    <mergeCell ref="AA1013:AF1013"/>
    <mergeCell ref="B1015:P1015"/>
    <mergeCell ref="Q1015:Q1039"/>
    <mergeCell ref="R1015:AF1015"/>
    <mergeCell ref="B1016:P1016"/>
    <mergeCell ref="R1016:AF1016"/>
    <mergeCell ref="B1017:D1017"/>
    <mergeCell ref="E1017:P1017"/>
    <mergeCell ref="R1017:T1017"/>
    <mergeCell ref="U1017:AF1017"/>
    <mergeCell ref="C1018:D1018"/>
    <mergeCell ref="E1018:G1018"/>
    <mergeCell ref="H1018:I1018"/>
    <mergeCell ref="J1018:M1018"/>
    <mergeCell ref="N1018:P1018"/>
    <mergeCell ref="S1018:T1018"/>
    <mergeCell ref="U1018:W1018"/>
    <mergeCell ref="G1036:H1036"/>
    <mergeCell ref="W1036:X1036"/>
    <mergeCell ref="E1037:G1037"/>
    <mergeCell ref="U1037:W1037"/>
    <mergeCell ref="B1036:D1036"/>
    <mergeCell ref="I1036:L1036"/>
    <mergeCell ref="M1036:P1036"/>
    <mergeCell ref="R1036:T1036"/>
    <mergeCell ref="Y1036:AB1036"/>
    <mergeCell ref="AC1036:AF1036"/>
    <mergeCell ref="B1037:D1037"/>
    <mergeCell ref="R1037:T1037"/>
    <mergeCell ref="B1035:D1035"/>
    <mergeCell ref="R1035:T1035"/>
    <mergeCell ref="B1021:D1021"/>
    <mergeCell ref="E1021:I1021"/>
    <mergeCell ref="J1021:M1021"/>
    <mergeCell ref="N1021:P1021"/>
    <mergeCell ref="R1021:T1021"/>
    <mergeCell ref="U1021:Y1021"/>
    <mergeCell ref="Z1021:AC1021"/>
    <mergeCell ref="AD1021:AF1021"/>
    <mergeCell ref="B1023:B1025"/>
    <mergeCell ref="C1023:E1023"/>
    <mergeCell ref="F1023:I1023"/>
    <mergeCell ref="J1023:J1024"/>
    <mergeCell ref="K1023:N1023"/>
    <mergeCell ref="O1023:O1024"/>
    <mergeCell ref="R1023:R1025"/>
    <mergeCell ref="S1023:U1023"/>
    <mergeCell ref="V1023:Y1023"/>
    <mergeCell ref="Z1023:Z1024"/>
    <mergeCell ref="AA1023:AD1023"/>
    <mergeCell ref="AE1023:AE1024"/>
    <mergeCell ref="B1031:P1031"/>
    <mergeCell ref="R1031:AF1031"/>
    <mergeCell ref="B1032:C1032"/>
    <mergeCell ref="D1032:E1032"/>
    <mergeCell ref="G1032:H1032"/>
    <mergeCell ref="I1032:J1032"/>
    <mergeCell ref="L1032:M1032"/>
    <mergeCell ref="N1032:O1032"/>
    <mergeCell ref="R1032:S1032"/>
    <mergeCell ref="T1032:U1032"/>
    <mergeCell ref="W1032:X1032"/>
    <mergeCell ref="Y1032:Z1032"/>
    <mergeCell ref="AB1032:AC1032"/>
    <mergeCell ref="AD1032:AE1032"/>
    <mergeCell ref="B1033:D1033"/>
    <mergeCell ref="G1033:I1033"/>
    <mergeCell ref="L1033:N1033"/>
    <mergeCell ref="R1033:T1033"/>
    <mergeCell ref="W1033:Y1033"/>
    <mergeCell ref="AB1033:AD1033"/>
    <mergeCell ref="B1034:D1034"/>
    <mergeCell ref="E1034:H1034"/>
    <mergeCell ref="I1034:L1034"/>
    <mergeCell ref="M1034:P1034"/>
    <mergeCell ref="R1034:T1034"/>
    <mergeCell ref="U1034:X1034"/>
    <mergeCell ref="Y1034:AB1034"/>
    <mergeCell ref="AC1034:AF1034"/>
    <mergeCell ref="E1035:H1035"/>
    <mergeCell ref="I1035:L1035"/>
    <mergeCell ref="M1035:P1035"/>
    <mergeCell ref="U1035:X1035"/>
    <mergeCell ref="Y1035:AB1035"/>
    <mergeCell ref="AC1035:AF1035"/>
    <mergeCell ref="B1063:D1063"/>
    <mergeCell ref="R1063:T1063"/>
    <mergeCell ref="B1061:D1061"/>
    <mergeCell ref="R1061:T1061"/>
    <mergeCell ref="E1061:H1061"/>
    <mergeCell ref="I1061:L1061"/>
    <mergeCell ref="M1061:P1061"/>
    <mergeCell ref="U1061:X1061"/>
    <mergeCell ref="Y1061:AB1061"/>
    <mergeCell ref="AC1061:AF1061"/>
    <mergeCell ref="G1062:H1062"/>
    <mergeCell ref="W1062:X1062"/>
    <mergeCell ref="E1063:G1063"/>
    <mergeCell ref="U1063:W1063"/>
    <mergeCell ref="K1049:N1049"/>
    <mergeCell ref="O1049:O1050"/>
    <mergeCell ref="R1049:R1051"/>
    <mergeCell ref="S1049:U1049"/>
    <mergeCell ref="V1049:Y1049"/>
    <mergeCell ref="Z1049:Z1050"/>
    <mergeCell ref="AA1049:AD1049"/>
    <mergeCell ref="AE1049:AE1050"/>
    <mergeCell ref="X1044:Y1044"/>
    <mergeCell ref="Z1044:AC1044"/>
    <mergeCell ref="AD1044:AF1044"/>
    <mergeCell ref="B1045:D1045"/>
    <mergeCell ref="E1045:I1045"/>
    <mergeCell ref="J1045:M1045"/>
    <mergeCell ref="N1045:P1045"/>
    <mergeCell ref="R1045:T1045"/>
    <mergeCell ref="U1045:Y1045"/>
    <mergeCell ref="Z1045:AC1045"/>
    <mergeCell ref="AD1045:AF1045"/>
    <mergeCell ref="B1046:D1046"/>
    <mergeCell ref="E1046:I1046"/>
    <mergeCell ref="J1046:M1046"/>
    <mergeCell ref="N1046:P1046"/>
    <mergeCell ref="R1046:T1046"/>
    <mergeCell ref="U1046:Y1046"/>
    <mergeCell ref="Z1046:AC1046"/>
    <mergeCell ref="AD1046:AF1046"/>
    <mergeCell ref="B1062:D1062"/>
    <mergeCell ref="I1062:L1062"/>
    <mergeCell ref="M1062:P1062"/>
    <mergeCell ref="R1062:T1062"/>
    <mergeCell ref="Y1062:AB1062"/>
    <mergeCell ref="AC1062:AF1062"/>
    <mergeCell ref="Q1041:Q1065"/>
    <mergeCell ref="R1041:AF1041"/>
    <mergeCell ref="B1042:P1042"/>
    <mergeCell ref="R1042:AF1042"/>
    <mergeCell ref="B1043:D1043"/>
    <mergeCell ref="E1043:P1043"/>
    <mergeCell ref="R1043:T1043"/>
    <mergeCell ref="U1043:AF1043"/>
    <mergeCell ref="X1070:Y1070"/>
    <mergeCell ref="Z1070:AC1070"/>
    <mergeCell ref="AD1070:AF1070"/>
    <mergeCell ref="B1071:D1071"/>
    <mergeCell ref="E1071:I1071"/>
    <mergeCell ref="J1071:M1071"/>
    <mergeCell ref="N1071:P1071"/>
    <mergeCell ref="R1071:T1071"/>
    <mergeCell ref="U1071:Y1071"/>
    <mergeCell ref="Z1071:AC1071"/>
    <mergeCell ref="AD1071:AF1071"/>
    <mergeCell ref="B1072:D1072"/>
    <mergeCell ref="E1072:I1072"/>
    <mergeCell ref="J1072:M1072"/>
    <mergeCell ref="N1072:P1072"/>
    <mergeCell ref="R1072:T1072"/>
    <mergeCell ref="U1072:Y1072"/>
    <mergeCell ref="Z1072:AC1072"/>
    <mergeCell ref="AD1072:AF1072"/>
    <mergeCell ref="B1064:E1064"/>
    <mergeCell ref="F1064:J1064"/>
    <mergeCell ref="K1064:P1064"/>
    <mergeCell ref="R1064:U1064"/>
    <mergeCell ref="V1064:Z1064"/>
    <mergeCell ref="AA1064:AF1064"/>
    <mergeCell ref="B1065:E1065"/>
    <mergeCell ref="F1065:J1065"/>
    <mergeCell ref="K1065:P1065"/>
    <mergeCell ref="R1065:U1065"/>
    <mergeCell ref="V1065:Z1065"/>
    <mergeCell ref="AA1065:AF1065"/>
    <mergeCell ref="B1067:P1067"/>
    <mergeCell ref="Q1067:Q1091"/>
    <mergeCell ref="R1067:AF1067"/>
    <mergeCell ref="B1068:P1068"/>
    <mergeCell ref="R1068:AF1068"/>
    <mergeCell ref="B1069:D1069"/>
    <mergeCell ref="E1069:P1069"/>
    <mergeCell ref="R1069:T1069"/>
    <mergeCell ref="U1069:AF1069"/>
    <mergeCell ref="C1070:D1070"/>
    <mergeCell ref="E1070:G1070"/>
    <mergeCell ref="H1070:I1070"/>
    <mergeCell ref="J1070:M1070"/>
    <mergeCell ref="N1070:P1070"/>
    <mergeCell ref="S1070:T1070"/>
    <mergeCell ref="U1070:W1070"/>
    <mergeCell ref="G1088:H1088"/>
    <mergeCell ref="W1088:X1088"/>
    <mergeCell ref="E1089:G1089"/>
    <mergeCell ref="U1089:W1089"/>
    <mergeCell ref="B1088:D1088"/>
    <mergeCell ref="I1088:L1088"/>
    <mergeCell ref="M1088:P1088"/>
    <mergeCell ref="R1088:T1088"/>
    <mergeCell ref="Y1088:AB1088"/>
    <mergeCell ref="AC1088:AF1088"/>
    <mergeCell ref="B1089:D1089"/>
    <mergeCell ref="R1089:T1089"/>
    <mergeCell ref="B1087:D1087"/>
    <mergeCell ref="R1087:T1087"/>
    <mergeCell ref="B1073:D1073"/>
    <mergeCell ref="E1073:I1073"/>
    <mergeCell ref="J1073:M1073"/>
    <mergeCell ref="N1073:P1073"/>
    <mergeCell ref="R1073:T1073"/>
    <mergeCell ref="U1073:Y1073"/>
    <mergeCell ref="Z1073:AC1073"/>
    <mergeCell ref="AD1073:AF1073"/>
    <mergeCell ref="B1075:B1077"/>
    <mergeCell ref="C1075:E1075"/>
    <mergeCell ref="F1075:I1075"/>
    <mergeCell ref="J1075:J1076"/>
    <mergeCell ref="K1075:N1075"/>
    <mergeCell ref="O1075:O1076"/>
    <mergeCell ref="R1075:R1077"/>
    <mergeCell ref="S1075:U1075"/>
    <mergeCell ref="V1075:Y1075"/>
    <mergeCell ref="Z1075:Z1076"/>
    <mergeCell ref="AA1075:AD1075"/>
    <mergeCell ref="AE1075:AE1076"/>
    <mergeCell ref="B1083:P1083"/>
    <mergeCell ref="R1083:AF1083"/>
    <mergeCell ref="B1084:C1084"/>
    <mergeCell ref="D1084:E1084"/>
    <mergeCell ref="G1084:H1084"/>
    <mergeCell ref="I1084:J1084"/>
    <mergeCell ref="L1084:M1084"/>
    <mergeCell ref="N1084:O1084"/>
    <mergeCell ref="R1084:S1084"/>
    <mergeCell ref="T1084:U1084"/>
    <mergeCell ref="W1084:X1084"/>
    <mergeCell ref="Y1084:Z1084"/>
    <mergeCell ref="AB1084:AC1084"/>
    <mergeCell ref="AD1084:AE1084"/>
    <mergeCell ref="B1085:D1085"/>
    <mergeCell ref="G1085:I1085"/>
    <mergeCell ref="L1085:N1085"/>
    <mergeCell ref="R1085:T1085"/>
    <mergeCell ref="W1085:Y1085"/>
    <mergeCell ref="AB1085:AD1085"/>
    <mergeCell ref="B1086:D1086"/>
    <mergeCell ref="E1086:H1086"/>
    <mergeCell ref="I1086:L1086"/>
    <mergeCell ref="M1086:P1086"/>
    <mergeCell ref="R1086:T1086"/>
    <mergeCell ref="U1086:X1086"/>
    <mergeCell ref="Y1086:AB1086"/>
    <mergeCell ref="AC1086:AF1086"/>
    <mergeCell ref="E1087:H1087"/>
    <mergeCell ref="I1087:L1087"/>
    <mergeCell ref="M1087:P1087"/>
    <mergeCell ref="U1087:X1087"/>
    <mergeCell ref="Y1087:AB1087"/>
    <mergeCell ref="AC1087:AF1087"/>
    <mergeCell ref="B1115:D1115"/>
    <mergeCell ref="R1115:T1115"/>
    <mergeCell ref="B1113:D1113"/>
    <mergeCell ref="R1113:T1113"/>
    <mergeCell ref="E1113:H1113"/>
    <mergeCell ref="I1113:L1113"/>
    <mergeCell ref="M1113:P1113"/>
    <mergeCell ref="U1113:X1113"/>
    <mergeCell ref="Y1113:AB1113"/>
    <mergeCell ref="AC1113:AF1113"/>
    <mergeCell ref="G1114:H1114"/>
    <mergeCell ref="W1114:X1114"/>
    <mergeCell ref="E1115:G1115"/>
    <mergeCell ref="U1115:W1115"/>
    <mergeCell ref="K1101:N1101"/>
    <mergeCell ref="O1101:O1102"/>
    <mergeCell ref="R1101:R1103"/>
    <mergeCell ref="S1101:U1101"/>
    <mergeCell ref="V1101:Y1101"/>
    <mergeCell ref="Z1101:Z1102"/>
    <mergeCell ref="AA1101:AD1101"/>
    <mergeCell ref="AE1101:AE1102"/>
    <mergeCell ref="X1096:Y1096"/>
    <mergeCell ref="Z1096:AC1096"/>
    <mergeCell ref="AD1096:AF1096"/>
    <mergeCell ref="B1097:D1097"/>
    <mergeCell ref="E1097:I1097"/>
    <mergeCell ref="J1097:M1097"/>
    <mergeCell ref="N1097:P1097"/>
    <mergeCell ref="R1097:T1097"/>
    <mergeCell ref="U1097:Y1097"/>
    <mergeCell ref="Z1097:AC1097"/>
    <mergeCell ref="AD1097:AF1097"/>
    <mergeCell ref="B1098:D1098"/>
    <mergeCell ref="E1098:I1098"/>
    <mergeCell ref="J1098:M1098"/>
    <mergeCell ref="N1098:P1098"/>
    <mergeCell ref="R1098:T1098"/>
    <mergeCell ref="U1098:Y1098"/>
    <mergeCell ref="Z1098:AC1098"/>
    <mergeCell ref="AD1098:AF1098"/>
    <mergeCell ref="B1114:D1114"/>
    <mergeCell ref="I1114:L1114"/>
    <mergeCell ref="M1114:P1114"/>
    <mergeCell ref="R1114:T1114"/>
    <mergeCell ref="Y1114:AB1114"/>
    <mergeCell ref="AC1114:AF1114"/>
    <mergeCell ref="Q1093:Q1117"/>
    <mergeCell ref="R1093:AF1093"/>
    <mergeCell ref="B1094:P1094"/>
    <mergeCell ref="R1094:AF1094"/>
    <mergeCell ref="B1095:D1095"/>
    <mergeCell ref="E1095:P1095"/>
    <mergeCell ref="R1095:T1095"/>
    <mergeCell ref="U1095:AF1095"/>
    <mergeCell ref="C1096:D1096"/>
    <mergeCell ref="E1096:G1096"/>
    <mergeCell ref="H1096:I1096"/>
    <mergeCell ref="J1096:M1096"/>
    <mergeCell ref="N1096:P1096"/>
    <mergeCell ref="S1096:T1096"/>
    <mergeCell ref="U1096:W1096"/>
    <mergeCell ref="B1099:D1099"/>
    <mergeCell ref="E1099:I1099"/>
    <mergeCell ref="X1122:Y1122"/>
    <mergeCell ref="Z1122:AC1122"/>
    <mergeCell ref="AD1122:AF1122"/>
    <mergeCell ref="B1123:D1123"/>
    <mergeCell ref="E1123:I1123"/>
    <mergeCell ref="J1123:M1123"/>
    <mergeCell ref="N1123:P1123"/>
    <mergeCell ref="R1123:T1123"/>
    <mergeCell ref="U1123:Y1123"/>
    <mergeCell ref="Z1123:AC1123"/>
    <mergeCell ref="AD1123:AF1123"/>
    <mergeCell ref="B1124:D1124"/>
    <mergeCell ref="E1124:I1124"/>
    <mergeCell ref="J1124:M1124"/>
    <mergeCell ref="N1124:P1124"/>
    <mergeCell ref="R1124:T1124"/>
    <mergeCell ref="U1124:Y1124"/>
    <mergeCell ref="Z1124:AC1124"/>
    <mergeCell ref="AD1124:AF1124"/>
    <mergeCell ref="B1116:E1116"/>
    <mergeCell ref="F1116:J1116"/>
    <mergeCell ref="K1116:P1116"/>
    <mergeCell ref="R1116:U1116"/>
    <mergeCell ref="V1116:Z1116"/>
    <mergeCell ref="AA1116:AF1116"/>
    <mergeCell ref="B1117:E1117"/>
    <mergeCell ref="F1117:J1117"/>
    <mergeCell ref="K1117:P1117"/>
    <mergeCell ref="R1117:U1117"/>
    <mergeCell ref="V1117:Z1117"/>
    <mergeCell ref="AA1117:AF1117"/>
    <mergeCell ref="B1119:P1119"/>
    <mergeCell ref="Q1119:Q1143"/>
    <mergeCell ref="R1119:AF1119"/>
    <mergeCell ref="B1120:P1120"/>
    <mergeCell ref="R1120:AF1120"/>
    <mergeCell ref="B1121:D1121"/>
    <mergeCell ref="E1121:P1121"/>
    <mergeCell ref="R1121:T1121"/>
    <mergeCell ref="U1121:AF1121"/>
    <mergeCell ref="C1122:D1122"/>
    <mergeCell ref="E1122:G1122"/>
    <mergeCell ref="H1122:I1122"/>
    <mergeCell ref="J1122:M1122"/>
    <mergeCell ref="N1122:P1122"/>
    <mergeCell ref="S1122:T1122"/>
    <mergeCell ref="U1122:W1122"/>
    <mergeCell ref="G1140:H1140"/>
    <mergeCell ref="W1140:X1140"/>
    <mergeCell ref="E1141:G1141"/>
    <mergeCell ref="U1141:W1141"/>
    <mergeCell ref="B1140:D1140"/>
    <mergeCell ref="I1140:L1140"/>
    <mergeCell ref="M1140:P1140"/>
    <mergeCell ref="R1140:T1140"/>
    <mergeCell ref="Y1140:AB1140"/>
    <mergeCell ref="AC1140:AF1140"/>
    <mergeCell ref="B1141:D1141"/>
    <mergeCell ref="R1141:T1141"/>
    <mergeCell ref="B1139:D1139"/>
    <mergeCell ref="R1139:T1139"/>
    <mergeCell ref="B1125:D1125"/>
    <mergeCell ref="E1125:I1125"/>
    <mergeCell ref="J1125:M1125"/>
    <mergeCell ref="N1125:P1125"/>
    <mergeCell ref="R1125:T1125"/>
    <mergeCell ref="U1125:Y1125"/>
    <mergeCell ref="Z1125:AC1125"/>
    <mergeCell ref="AD1125:AF1125"/>
    <mergeCell ref="B1127:B1129"/>
    <mergeCell ref="C1127:E1127"/>
    <mergeCell ref="F1127:I1127"/>
    <mergeCell ref="J1127:J1128"/>
    <mergeCell ref="K1127:N1127"/>
    <mergeCell ref="O1127:O1128"/>
    <mergeCell ref="R1127:R1129"/>
    <mergeCell ref="S1127:U1127"/>
    <mergeCell ref="V1127:Y1127"/>
    <mergeCell ref="Z1127:Z1128"/>
    <mergeCell ref="AA1127:AD1127"/>
    <mergeCell ref="AE1127:AE1128"/>
    <mergeCell ref="B1135:P1135"/>
    <mergeCell ref="R1135:AF1135"/>
    <mergeCell ref="B1136:C1136"/>
    <mergeCell ref="D1136:E1136"/>
    <mergeCell ref="G1136:H1136"/>
    <mergeCell ref="I1136:J1136"/>
    <mergeCell ref="L1136:M1136"/>
    <mergeCell ref="N1136:O1136"/>
    <mergeCell ref="R1136:S1136"/>
    <mergeCell ref="T1136:U1136"/>
    <mergeCell ref="W1136:X1136"/>
    <mergeCell ref="Y1136:Z1136"/>
    <mergeCell ref="AB1136:AC1136"/>
    <mergeCell ref="AD1136:AE1136"/>
    <mergeCell ref="B1137:D1137"/>
    <mergeCell ref="G1137:I1137"/>
    <mergeCell ref="L1137:N1137"/>
    <mergeCell ref="R1137:T1137"/>
    <mergeCell ref="W1137:Y1137"/>
    <mergeCell ref="AB1137:AD1137"/>
    <mergeCell ref="B1138:D1138"/>
    <mergeCell ref="E1138:H1138"/>
    <mergeCell ref="I1138:L1138"/>
    <mergeCell ref="M1138:P1138"/>
    <mergeCell ref="R1138:T1138"/>
    <mergeCell ref="U1138:X1138"/>
    <mergeCell ref="Y1138:AB1138"/>
    <mergeCell ref="AC1138:AF1138"/>
    <mergeCell ref="E1139:H1139"/>
    <mergeCell ref="I1139:L1139"/>
    <mergeCell ref="M1139:P1139"/>
    <mergeCell ref="U1139:X1139"/>
    <mergeCell ref="Y1139:AB1139"/>
    <mergeCell ref="AC1139:AF1139"/>
    <mergeCell ref="B1167:D1167"/>
    <mergeCell ref="R1167:T1167"/>
    <mergeCell ref="B1165:D1165"/>
    <mergeCell ref="R1165:T1165"/>
    <mergeCell ref="E1165:H1165"/>
    <mergeCell ref="I1165:L1165"/>
    <mergeCell ref="M1165:P1165"/>
    <mergeCell ref="U1165:X1165"/>
    <mergeCell ref="Y1165:AB1165"/>
    <mergeCell ref="AC1165:AF1165"/>
    <mergeCell ref="G1166:H1166"/>
    <mergeCell ref="W1166:X1166"/>
    <mergeCell ref="E1167:G1167"/>
    <mergeCell ref="U1167:W1167"/>
    <mergeCell ref="K1153:N1153"/>
    <mergeCell ref="O1153:O1154"/>
    <mergeCell ref="R1153:R1155"/>
    <mergeCell ref="S1153:U1153"/>
    <mergeCell ref="V1153:Y1153"/>
    <mergeCell ref="Z1153:Z1154"/>
    <mergeCell ref="AA1153:AD1153"/>
    <mergeCell ref="AE1153:AE1154"/>
    <mergeCell ref="X1148:Y1148"/>
    <mergeCell ref="Z1148:AC1148"/>
    <mergeCell ref="AD1148:AF1148"/>
    <mergeCell ref="B1149:D1149"/>
    <mergeCell ref="E1149:I1149"/>
    <mergeCell ref="J1149:M1149"/>
    <mergeCell ref="N1149:P1149"/>
    <mergeCell ref="R1149:T1149"/>
    <mergeCell ref="U1149:Y1149"/>
    <mergeCell ref="Z1149:AC1149"/>
    <mergeCell ref="AD1149:AF1149"/>
    <mergeCell ref="B1150:D1150"/>
    <mergeCell ref="E1150:I1150"/>
    <mergeCell ref="J1150:M1150"/>
    <mergeCell ref="N1150:P1150"/>
    <mergeCell ref="R1150:T1150"/>
    <mergeCell ref="U1150:Y1150"/>
    <mergeCell ref="Z1150:AC1150"/>
    <mergeCell ref="AD1150:AF1150"/>
    <mergeCell ref="B1166:D1166"/>
    <mergeCell ref="I1166:L1166"/>
    <mergeCell ref="M1166:P1166"/>
    <mergeCell ref="R1166:T1166"/>
    <mergeCell ref="Y1166:AB1166"/>
    <mergeCell ref="AC1166:AF1166"/>
    <mergeCell ref="Q1145:Q1169"/>
    <mergeCell ref="R1145:AF1145"/>
    <mergeCell ref="B1146:P1146"/>
    <mergeCell ref="R1146:AF1146"/>
    <mergeCell ref="B1147:D1147"/>
    <mergeCell ref="E1147:P1147"/>
    <mergeCell ref="R1147:T1147"/>
    <mergeCell ref="U1147:AF1147"/>
    <mergeCell ref="X1174:Y1174"/>
    <mergeCell ref="Z1174:AC1174"/>
    <mergeCell ref="AD1174:AF1174"/>
    <mergeCell ref="B1175:D1175"/>
    <mergeCell ref="E1175:I1175"/>
    <mergeCell ref="J1175:M1175"/>
    <mergeCell ref="N1175:P1175"/>
    <mergeCell ref="R1175:T1175"/>
    <mergeCell ref="U1175:Y1175"/>
    <mergeCell ref="Z1175:AC1175"/>
    <mergeCell ref="AD1175:AF1175"/>
    <mergeCell ref="B1176:D1176"/>
    <mergeCell ref="E1176:I1176"/>
    <mergeCell ref="J1176:M1176"/>
    <mergeCell ref="N1176:P1176"/>
    <mergeCell ref="R1176:T1176"/>
    <mergeCell ref="U1176:Y1176"/>
    <mergeCell ref="Z1176:AC1176"/>
    <mergeCell ref="AD1176:AF1176"/>
    <mergeCell ref="B1168:E1168"/>
    <mergeCell ref="F1168:J1168"/>
    <mergeCell ref="K1168:P1168"/>
    <mergeCell ref="R1168:U1168"/>
    <mergeCell ref="V1168:Z1168"/>
    <mergeCell ref="AA1168:AF1168"/>
    <mergeCell ref="B1169:E1169"/>
    <mergeCell ref="F1169:J1169"/>
    <mergeCell ref="K1169:P1169"/>
    <mergeCell ref="R1169:U1169"/>
    <mergeCell ref="V1169:Z1169"/>
    <mergeCell ref="AA1169:AF1169"/>
    <mergeCell ref="B1171:P1171"/>
    <mergeCell ref="Q1171:Q1195"/>
    <mergeCell ref="R1171:AF1171"/>
    <mergeCell ref="B1172:P1172"/>
    <mergeCell ref="R1172:AF1172"/>
    <mergeCell ref="B1173:D1173"/>
    <mergeCell ref="E1173:P1173"/>
    <mergeCell ref="R1173:T1173"/>
    <mergeCell ref="U1173:AF1173"/>
    <mergeCell ref="C1174:D1174"/>
    <mergeCell ref="E1174:G1174"/>
    <mergeCell ref="H1174:I1174"/>
    <mergeCell ref="J1174:M1174"/>
    <mergeCell ref="N1174:P1174"/>
    <mergeCell ref="S1174:T1174"/>
    <mergeCell ref="U1174:W1174"/>
    <mergeCell ref="G1192:H1192"/>
    <mergeCell ref="W1192:X1192"/>
    <mergeCell ref="E1193:G1193"/>
    <mergeCell ref="U1193:W1193"/>
    <mergeCell ref="B1192:D1192"/>
    <mergeCell ref="I1192:L1192"/>
    <mergeCell ref="M1192:P1192"/>
    <mergeCell ref="R1192:T1192"/>
    <mergeCell ref="Y1192:AB1192"/>
    <mergeCell ref="AC1192:AF1192"/>
    <mergeCell ref="B1193:D1193"/>
    <mergeCell ref="R1193:T1193"/>
    <mergeCell ref="B1191:D1191"/>
    <mergeCell ref="R1191:T1191"/>
    <mergeCell ref="B1177:D1177"/>
    <mergeCell ref="E1177:I1177"/>
    <mergeCell ref="J1177:M1177"/>
    <mergeCell ref="N1177:P1177"/>
    <mergeCell ref="R1177:T1177"/>
    <mergeCell ref="U1177:Y1177"/>
    <mergeCell ref="Z1177:AC1177"/>
    <mergeCell ref="AD1177:AF1177"/>
    <mergeCell ref="B1179:B1181"/>
    <mergeCell ref="C1179:E1179"/>
    <mergeCell ref="F1179:I1179"/>
    <mergeCell ref="J1179:J1180"/>
    <mergeCell ref="K1179:N1179"/>
    <mergeCell ref="O1179:O1180"/>
    <mergeCell ref="R1179:R1181"/>
    <mergeCell ref="S1179:U1179"/>
    <mergeCell ref="V1179:Y1179"/>
    <mergeCell ref="Z1179:Z1180"/>
    <mergeCell ref="AA1179:AD1179"/>
    <mergeCell ref="AE1179:AE1180"/>
    <mergeCell ref="B1187:P1187"/>
    <mergeCell ref="R1187:AF1187"/>
    <mergeCell ref="B1188:C1188"/>
    <mergeCell ref="D1188:E1188"/>
    <mergeCell ref="G1188:H1188"/>
    <mergeCell ref="I1188:J1188"/>
    <mergeCell ref="L1188:M1188"/>
    <mergeCell ref="N1188:O1188"/>
    <mergeCell ref="R1188:S1188"/>
    <mergeCell ref="T1188:U1188"/>
    <mergeCell ref="W1188:X1188"/>
    <mergeCell ref="Y1188:Z1188"/>
    <mergeCell ref="AB1188:AC1188"/>
    <mergeCell ref="AD1188:AE1188"/>
    <mergeCell ref="B1189:D1189"/>
    <mergeCell ref="G1189:I1189"/>
    <mergeCell ref="L1189:N1189"/>
    <mergeCell ref="R1189:T1189"/>
    <mergeCell ref="W1189:Y1189"/>
    <mergeCell ref="AB1189:AD1189"/>
    <mergeCell ref="B1190:D1190"/>
    <mergeCell ref="E1190:H1190"/>
    <mergeCell ref="I1190:L1190"/>
    <mergeCell ref="M1190:P1190"/>
    <mergeCell ref="R1190:T1190"/>
    <mergeCell ref="U1190:X1190"/>
    <mergeCell ref="Y1190:AB1190"/>
    <mergeCell ref="AC1190:AF1190"/>
    <mergeCell ref="E1191:H1191"/>
    <mergeCell ref="I1191:L1191"/>
    <mergeCell ref="M1191:P1191"/>
    <mergeCell ref="U1191:X1191"/>
    <mergeCell ref="Y1191:AB1191"/>
    <mergeCell ref="AC1191:AF1191"/>
    <mergeCell ref="B1219:D1219"/>
    <mergeCell ref="R1219:T1219"/>
    <mergeCell ref="B1217:D1217"/>
    <mergeCell ref="R1217:T1217"/>
    <mergeCell ref="E1217:H1217"/>
    <mergeCell ref="I1217:L1217"/>
    <mergeCell ref="M1217:P1217"/>
    <mergeCell ref="U1217:X1217"/>
    <mergeCell ref="Y1217:AB1217"/>
    <mergeCell ref="AC1217:AF1217"/>
    <mergeCell ref="G1218:H1218"/>
    <mergeCell ref="W1218:X1218"/>
    <mergeCell ref="E1219:G1219"/>
    <mergeCell ref="U1219:W1219"/>
    <mergeCell ref="K1205:N1205"/>
    <mergeCell ref="O1205:O1206"/>
    <mergeCell ref="R1205:R1207"/>
    <mergeCell ref="S1205:U1205"/>
    <mergeCell ref="V1205:Y1205"/>
    <mergeCell ref="Z1205:Z1206"/>
    <mergeCell ref="AA1205:AD1205"/>
    <mergeCell ref="AE1205:AE1206"/>
    <mergeCell ref="X1200:Y1200"/>
    <mergeCell ref="Z1200:AC1200"/>
    <mergeCell ref="AD1200:AF1200"/>
    <mergeCell ref="B1201:D1201"/>
    <mergeCell ref="E1201:I1201"/>
    <mergeCell ref="J1201:M1201"/>
    <mergeCell ref="N1201:P1201"/>
    <mergeCell ref="R1201:T1201"/>
    <mergeCell ref="U1201:Y1201"/>
    <mergeCell ref="Z1201:AC1201"/>
    <mergeCell ref="AD1201:AF1201"/>
    <mergeCell ref="B1202:D1202"/>
    <mergeCell ref="E1202:I1202"/>
    <mergeCell ref="J1202:M1202"/>
    <mergeCell ref="N1202:P1202"/>
    <mergeCell ref="R1202:T1202"/>
    <mergeCell ref="U1202:Y1202"/>
    <mergeCell ref="Z1202:AC1202"/>
    <mergeCell ref="AD1202:AF1202"/>
    <mergeCell ref="B1218:D1218"/>
    <mergeCell ref="I1218:L1218"/>
    <mergeCell ref="M1218:P1218"/>
    <mergeCell ref="R1218:T1218"/>
    <mergeCell ref="Y1218:AB1218"/>
    <mergeCell ref="AC1218:AF1218"/>
    <mergeCell ref="Q1197:Q1221"/>
    <mergeCell ref="R1197:AF1197"/>
    <mergeCell ref="B1198:P1198"/>
    <mergeCell ref="R1198:AF1198"/>
    <mergeCell ref="B1199:D1199"/>
    <mergeCell ref="E1199:P1199"/>
    <mergeCell ref="R1199:T1199"/>
    <mergeCell ref="U1199:AF1199"/>
    <mergeCell ref="B1213:P1213"/>
    <mergeCell ref="R1213:AF1213"/>
    <mergeCell ref="B1214:C1214"/>
    <mergeCell ref="D1214:E1214"/>
    <mergeCell ref="G1214:H1214"/>
    <mergeCell ref="I1214:J1214"/>
    <mergeCell ref="L1214:M1214"/>
    <mergeCell ref="X1226:Y1226"/>
    <mergeCell ref="Z1226:AC1226"/>
    <mergeCell ref="AD1226:AF1226"/>
    <mergeCell ref="B1227:D1227"/>
    <mergeCell ref="E1227:I1227"/>
    <mergeCell ref="J1227:M1227"/>
    <mergeCell ref="N1227:P1227"/>
    <mergeCell ref="R1227:T1227"/>
    <mergeCell ref="U1227:Y1227"/>
    <mergeCell ref="Z1227:AC1227"/>
    <mergeCell ref="AD1227:AF1227"/>
    <mergeCell ref="B1228:D1228"/>
    <mergeCell ref="E1228:I1228"/>
    <mergeCell ref="J1228:M1228"/>
    <mergeCell ref="N1228:P1228"/>
    <mergeCell ref="R1228:T1228"/>
    <mergeCell ref="U1228:Y1228"/>
    <mergeCell ref="Z1228:AC1228"/>
    <mergeCell ref="AD1228:AF1228"/>
    <mergeCell ref="B1220:E1220"/>
    <mergeCell ref="F1220:J1220"/>
    <mergeCell ref="K1220:P1220"/>
    <mergeCell ref="R1220:U1220"/>
    <mergeCell ref="V1220:Z1220"/>
    <mergeCell ref="AA1220:AF1220"/>
    <mergeCell ref="B1221:E1221"/>
    <mergeCell ref="F1221:J1221"/>
    <mergeCell ref="K1221:P1221"/>
    <mergeCell ref="R1221:U1221"/>
    <mergeCell ref="V1221:Z1221"/>
    <mergeCell ref="AA1221:AF1221"/>
    <mergeCell ref="B1223:P1223"/>
    <mergeCell ref="Q1223:Q1247"/>
    <mergeCell ref="R1223:AF1223"/>
    <mergeCell ref="B1224:P1224"/>
    <mergeCell ref="R1224:AF1224"/>
    <mergeCell ref="B1225:D1225"/>
    <mergeCell ref="E1225:P1225"/>
    <mergeCell ref="R1225:T1225"/>
    <mergeCell ref="U1225:AF1225"/>
    <mergeCell ref="C1226:D1226"/>
    <mergeCell ref="E1226:G1226"/>
    <mergeCell ref="H1226:I1226"/>
    <mergeCell ref="J1226:M1226"/>
    <mergeCell ref="N1226:P1226"/>
    <mergeCell ref="S1226:T1226"/>
    <mergeCell ref="U1226:W1226"/>
    <mergeCell ref="G1244:H1244"/>
    <mergeCell ref="W1244:X1244"/>
    <mergeCell ref="E1245:G1245"/>
    <mergeCell ref="U1245:W1245"/>
    <mergeCell ref="B1244:D1244"/>
    <mergeCell ref="I1244:L1244"/>
    <mergeCell ref="M1244:P1244"/>
    <mergeCell ref="R1244:T1244"/>
    <mergeCell ref="Y1244:AB1244"/>
    <mergeCell ref="AC1244:AF1244"/>
    <mergeCell ref="B1245:D1245"/>
    <mergeCell ref="R1245:T1245"/>
    <mergeCell ref="B1243:D1243"/>
    <mergeCell ref="R1243:T1243"/>
    <mergeCell ref="B1229:D1229"/>
    <mergeCell ref="E1229:I1229"/>
    <mergeCell ref="J1229:M1229"/>
    <mergeCell ref="N1229:P1229"/>
    <mergeCell ref="R1229:T1229"/>
    <mergeCell ref="U1229:Y1229"/>
    <mergeCell ref="Z1229:AC1229"/>
    <mergeCell ref="AD1229:AF1229"/>
    <mergeCell ref="B1231:B1233"/>
    <mergeCell ref="C1231:E1231"/>
    <mergeCell ref="F1231:I1231"/>
    <mergeCell ref="J1231:J1232"/>
    <mergeCell ref="K1231:N1231"/>
    <mergeCell ref="O1231:O1232"/>
    <mergeCell ref="R1231:R1233"/>
    <mergeCell ref="S1231:U1231"/>
    <mergeCell ref="V1231:Y1231"/>
    <mergeCell ref="Z1231:Z1232"/>
    <mergeCell ref="AA1231:AD1231"/>
    <mergeCell ref="AE1231:AE1232"/>
    <mergeCell ref="B1239:P1239"/>
    <mergeCell ref="R1239:AF1239"/>
    <mergeCell ref="B1240:C1240"/>
    <mergeCell ref="D1240:E1240"/>
    <mergeCell ref="G1240:H1240"/>
    <mergeCell ref="I1240:J1240"/>
    <mergeCell ref="L1240:M1240"/>
    <mergeCell ref="N1240:O1240"/>
    <mergeCell ref="R1240:S1240"/>
    <mergeCell ref="T1240:U1240"/>
    <mergeCell ref="W1240:X1240"/>
    <mergeCell ref="Y1240:Z1240"/>
    <mergeCell ref="AB1240:AC1240"/>
    <mergeCell ref="AD1240:AE1240"/>
    <mergeCell ref="B1241:D1241"/>
    <mergeCell ref="G1241:I1241"/>
    <mergeCell ref="L1241:N1241"/>
    <mergeCell ref="R1241:T1241"/>
    <mergeCell ref="W1241:Y1241"/>
    <mergeCell ref="AB1241:AD1241"/>
    <mergeCell ref="B1242:D1242"/>
    <mergeCell ref="E1242:H1242"/>
    <mergeCell ref="I1242:L1242"/>
    <mergeCell ref="M1242:P1242"/>
    <mergeCell ref="R1242:T1242"/>
    <mergeCell ref="U1242:X1242"/>
    <mergeCell ref="Y1242:AB1242"/>
    <mergeCell ref="AC1242:AF1242"/>
    <mergeCell ref="E1243:H1243"/>
    <mergeCell ref="I1243:L1243"/>
    <mergeCell ref="M1243:P1243"/>
    <mergeCell ref="U1243:X1243"/>
    <mergeCell ref="Y1243:AB1243"/>
    <mergeCell ref="AC1243:AF1243"/>
    <mergeCell ref="B1271:D1271"/>
    <mergeCell ref="R1271:T1271"/>
    <mergeCell ref="B1269:D1269"/>
    <mergeCell ref="R1269:T1269"/>
    <mergeCell ref="E1269:H1269"/>
    <mergeCell ref="I1269:L1269"/>
    <mergeCell ref="M1269:P1269"/>
    <mergeCell ref="U1269:X1269"/>
    <mergeCell ref="Y1269:AB1269"/>
    <mergeCell ref="AC1269:AF1269"/>
    <mergeCell ref="G1270:H1270"/>
    <mergeCell ref="W1270:X1270"/>
    <mergeCell ref="E1271:G1271"/>
    <mergeCell ref="U1271:W1271"/>
    <mergeCell ref="K1257:N1257"/>
    <mergeCell ref="O1257:O1258"/>
    <mergeCell ref="R1257:R1259"/>
    <mergeCell ref="S1257:U1257"/>
    <mergeCell ref="V1257:Y1257"/>
    <mergeCell ref="Z1257:Z1258"/>
    <mergeCell ref="AA1257:AD1257"/>
    <mergeCell ref="AE1257:AE1258"/>
    <mergeCell ref="X1252:Y1252"/>
    <mergeCell ref="Z1252:AC1252"/>
    <mergeCell ref="AD1252:AF1252"/>
    <mergeCell ref="B1253:D1253"/>
    <mergeCell ref="E1253:I1253"/>
    <mergeCell ref="J1253:M1253"/>
    <mergeCell ref="N1253:P1253"/>
    <mergeCell ref="R1253:T1253"/>
    <mergeCell ref="U1253:Y1253"/>
    <mergeCell ref="Z1253:AC1253"/>
    <mergeCell ref="AD1253:AF1253"/>
    <mergeCell ref="B1254:D1254"/>
    <mergeCell ref="E1254:I1254"/>
    <mergeCell ref="J1254:M1254"/>
    <mergeCell ref="N1254:P1254"/>
    <mergeCell ref="R1254:T1254"/>
    <mergeCell ref="U1254:Y1254"/>
    <mergeCell ref="Z1254:AC1254"/>
    <mergeCell ref="AD1254:AF1254"/>
    <mergeCell ref="B1270:D1270"/>
    <mergeCell ref="I1270:L1270"/>
    <mergeCell ref="M1270:P1270"/>
    <mergeCell ref="R1270:T1270"/>
    <mergeCell ref="Y1270:AB1270"/>
    <mergeCell ref="AC1270:AF1270"/>
    <mergeCell ref="Q1249:Q1273"/>
    <mergeCell ref="R1249:AF1249"/>
    <mergeCell ref="B1250:P1250"/>
    <mergeCell ref="R1250:AF1250"/>
    <mergeCell ref="B1251:D1251"/>
    <mergeCell ref="E1251:P1251"/>
    <mergeCell ref="R1251:T1251"/>
    <mergeCell ref="U1251:AF1251"/>
    <mergeCell ref="X1278:Y1278"/>
    <mergeCell ref="Z1278:AC1278"/>
    <mergeCell ref="AD1278:AF1278"/>
    <mergeCell ref="B1279:D1279"/>
    <mergeCell ref="E1279:I1279"/>
    <mergeCell ref="J1279:M1279"/>
    <mergeCell ref="N1279:P1279"/>
    <mergeCell ref="R1279:T1279"/>
    <mergeCell ref="U1279:Y1279"/>
    <mergeCell ref="Z1279:AC1279"/>
    <mergeCell ref="AD1279:AF1279"/>
    <mergeCell ref="B1280:D1280"/>
    <mergeCell ref="E1280:I1280"/>
    <mergeCell ref="J1280:M1280"/>
    <mergeCell ref="N1280:P1280"/>
    <mergeCell ref="R1280:T1280"/>
    <mergeCell ref="U1280:Y1280"/>
    <mergeCell ref="Z1280:AC1280"/>
    <mergeCell ref="AD1280:AF1280"/>
    <mergeCell ref="B1272:E1272"/>
    <mergeCell ref="F1272:J1272"/>
    <mergeCell ref="K1272:P1272"/>
    <mergeCell ref="R1272:U1272"/>
    <mergeCell ref="V1272:Z1272"/>
    <mergeCell ref="AA1272:AF1272"/>
    <mergeCell ref="B1273:E1273"/>
    <mergeCell ref="F1273:J1273"/>
    <mergeCell ref="K1273:P1273"/>
    <mergeCell ref="R1273:U1273"/>
    <mergeCell ref="V1273:Z1273"/>
    <mergeCell ref="AA1273:AF1273"/>
    <mergeCell ref="B1275:P1275"/>
    <mergeCell ref="Q1275:Q1299"/>
    <mergeCell ref="R1275:AF1275"/>
    <mergeCell ref="B1276:P1276"/>
    <mergeCell ref="R1276:AF1276"/>
    <mergeCell ref="B1277:D1277"/>
    <mergeCell ref="E1277:P1277"/>
    <mergeCell ref="R1277:T1277"/>
    <mergeCell ref="U1277:AF1277"/>
    <mergeCell ref="C1278:D1278"/>
    <mergeCell ref="E1278:G1278"/>
    <mergeCell ref="H1278:I1278"/>
    <mergeCell ref="J1278:M1278"/>
    <mergeCell ref="N1278:P1278"/>
    <mergeCell ref="S1278:T1278"/>
    <mergeCell ref="U1278:W1278"/>
    <mergeCell ref="G1296:H1296"/>
    <mergeCell ref="W1296:X1296"/>
    <mergeCell ref="E1297:G1297"/>
    <mergeCell ref="U1297:W1297"/>
    <mergeCell ref="B1296:D1296"/>
    <mergeCell ref="I1296:L1296"/>
    <mergeCell ref="M1296:P1296"/>
    <mergeCell ref="R1296:T1296"/>
    <mergeCell ref="Y1296:AB1296"/>
    <mergeCell ref="AC1296:AF1296"/>
    <mergeCell ref="B1297:D1297"/>
    <mergeCell ref="R1297:T1297"/>
    <mergeCell ref="B1295:D1295"/>
    <mergeCell ref="R1295:T1295"/>
    <mergeCell ref="B1281:D1281"/>
    <mergeCell ref="E1281:I1281"/>
    <mergeCell ref="J1281:M1281"/>
    <mergeCell ref="N1281:P1281"/>
    <mergeCell ref="R1281:T1281"/>
    <mergeCell ref="U1281:Y1281"/>
    <mergeCell ref="Z1281:AC1281"/>
    <mergeCell ref="AD1281:AF1281"/>
    <mergeCell ref="B1283:B1285"/>
    <mergeCell ref="C1283:E1283"/>
    <mergeCell ref="F1283:I1283"/>
    <mergeCell ref="J1283:J1284"/>
    <mergeCell ref="K1283:N1283"/>
    <mergeCell ref="O1283:O1284"/>
    <mergeCell ref="R1283:R1285"/>
    <mergeCell ref="S1283:U1283"/>
    <mergeCell ref="V1283:Y1283"/>
    <mergeCell ref="Z1283:Z1284"/>
    <mergeCell ref="AA1283:AD1283"/>
    <mergeCell ref="AE1283:AE1284"/>
    <mergeCell ref="B1291:P1291"/>
    <mergeCell ref="R1291:AF1291"/>
    <mergeCell ref="B1292:C1292"/>
    <mergeCell ref="D1292:E1292"/>
    <mergeCell ref="G1292:H1292"/>
    <mergeCell ref="I1292:J1292"/>
    <mergeCell ref="L1292:M1292"/>
    <mergeCell ref="N1292:O1292"/>
    <mergeCell ref="R1292:S1292"/>
    <mergeCell ref="T1292:U1292"/>
    <mergeCell ref="W1292:X1292"/>
    <mergeCell ref="Y1292:Z1292"/>
    <mergeCell ref="AB1292:AC1292"/>
    <mergeCell ref="AD1292:AE1292"/>
    <mergeCell ref="B1293:D1293"/>
    <mergeCell ref="G1293:I1293"/>
    <mergeCell ref="L1293:N1293"/>
    <mergeCell ref="R1293:T1293"/>
    <mergeCell ref="W1293:Y1293"/>
    <mergeCell ref="AB1293:AD1293"/>
    <mergeCell ref="B1294:D1294"/>
    <mergeCell ref="E1294:H1294"/>
    <mergeCell ref="I1294:L1294"/>
    <mergeCell ref="M1294:P1294"/>
    <mergeCell ref="R1294:T1294"/>
    <mergeCell ref="U1294:X1294"/>
    <mergeCell ref="Y1294:AB1294"/>
    <mergeCell ref="AC1294:AF1294"/>
    <mergeCell ref="E1295:H1295"/>
    <mergeCell ref="I1295:L1295"/>
    <mergeCell ref="M1295:P1295"/>
    <mergeCell ref="U1295:X1295"/>
    <mergeCell ref="Y1295:AB1295"/>
    <mergeCell ref="AC1295:AF1295"/>
    <mergeCell ref="B1323:D1323"/>
    <mergeCell ref="R1323:T1323"/>
    <mergeCell ref="B1321:D1321"/>
    <mergeCell ref="R1321:T1321"/>
    <mergeCell ref="E1321:H1321"/>
    <mergeCell ref="I1321:L1321"/>
    <mergeCell ref="M1321:P1321"/>
    <mergeCell ref="U1321:X1321"/>
    <mergeCell ref="Y1321:AB1321"/>
    <mergeCell ref="AC1321:AF1321"/>
    <mergeCell ref="G1322:H1322"/>
    <mergeCell ref="W1322:X1322"/>
    <mergeCell ref="E1323:G1323"/>
    <mergeCell ref="U1323:W1323"/>
    <mergeCell ref="K1309:N1309"/>
    <mergeCell ref="O1309:O1310"/>
    <mergeCell ref="R1309:R1311"/>
    <mergeCell ref="S1309:U1309"/>
    <mergeCell ref="V1309:Y1309"/>
    <mergeCell ref="Z1309:Z1310"/>
    <mergeCell ref="AA1309:AD1309"/>
    <mergeCell ref="AE1309:AE1310"/>
    <mergeCell ref="X1304:Y1304"/>
    <mergeCell ref="Z1304:AC1304"/>
    <mergeCell ref="AD1304:AF1304"/>
    <mergeCell ref="B1305:D1305"/>
    <mergeCell ref="E1305:I1305"/>
    <mergeCell ref="J1305:M1305"/>
    <mergeCell ref="N1305:P1305"/>
    <mergeCell ref="R1305:T1305"/>
    <mergeCell ref="U1305:Y1305"/>
    <mergeCell ref="Z1305:AC1305"/>
    <mergeCell ref="AD1305:AF1305"/>
    <mergeCell ref="B1306:D1306"/>
    <mergeCell ref="E1306:I1306"/>
    <mergeCell ref="J1306:M1306"/>
    <mergeCell ref="N1306:P1306"/>
    <mergeCell ref="R1306:T1306"/>
    <mergeCell ref="U1306:Y1306"/>
    <mergeCell ref="Z1306:AC1306"/>
    <mergeCell ref="AD1306:AF1306"/>
    <mergeCell ref="B1322:D1322"/>
    <mergeCell ref="I1322:L1322"/>
    <mergeCell ref="M1322:P1322"/>
    <mergeCell ref="R1322:T1322"/>
    <mergeCell ref="Y1322:AB1322"/>
    <mergeCell ref="AC1322:AF1322"/>
    <mergeCell ref="Q1301:Q1325"/>
    <mergeCell ref="R1301:AF1301"/>
    <mergeCell ref="B1302:P1302"/>
    <mergeCell ref="R1302:AF1302"/>
    <mergeCell ref="B1303:D1303"/>
    <mergeCell ref="E1303:P1303"/>
    <mergeCell ref="R1303:T1303"/>
    <mergeCell ref="U1303:AF1303"/>
    <mergeCell ref="B1317:P1317"/>
    <mergeCell ref="R1317:AF1317"/>
    <mergeCell ref="B1318:C1318"/>
    <mergeCell ref="D1318:E1318"/>
    <mergeCell ref="G1318:H1318"/>
    <mergeCell ref="I1318:J1318"/>
    <mergeCell ref="L1318:M1318"/>
    <mergeCell ref="X1330:Y1330"/>
    <mergeCell ref="Z1330:AC1330"/>
    <mergeCell ref="AD1330:AF1330"/>
    <mergeCell ref="B1331:D1331"/>
    <mergeCell ref="E1331:I1331"/>
    <mergeCell ref="J1331:M1331"/>
    <mergeCell ref="N1331:P1331"/>
    <mergeCell ref="R1331:T1331"/>
    <mergeCell ref="U1331:Y1331"/>
    <mergeCell ref="Z1331:AC1331"/>
    <mergeCell ref="AD1331:AF1331"/>
    <mergeCell ref="B1332:D1332"/>
    <mergeCell ref="E1332:I1332"/>
    <mergeCell ref="J1332:M1332"/>
    <mergeCell ref="N1332:P1332"/>
    <mergeCell ref="R1332:T1332"/>
    <mergeCell ref="U1332:Y1332"/>
    <mergeCell ref="Z1332:AC1332"/>
    <mergeCell ref="AD1332:AF1332"/>
    <mergeCell ref="B1324:E1324"/>
    <mergeCell ref="F1324:J1324"/>
    <mergeCell ref="K1324:P1324"/>
    <mergeCell ref="R1324:U1324"/>
    <mergeCell ref="V1324:Z1324"/>
    <mergeCell ref="AA1324:AF1324"/>
    <mergeCell ref="B1325:E1325"/>
    <mergeCell ref="F1325:J1325"/>
    <mergeCell ref="K1325:P1325"/>
    <mergeCell ref="R1325:U1325"/>
    <mergeCell ref="V1325:Z1325"/>
    <mergeCell ref="AA1325:AF1325"/>
    <mergeCell ref="B1327:P1327"/>
    <mergeCell ref="Q1327:Q1351"/>
    <mergeCell ref="R1327:AF1327"/>
    <mergeCell ref="B1328:P1328"/>
    <mergeCell ref="R1328:AF1328"/>
    <mergeCell ref="B1329:D1329"/>
    <mergeCell ref="E1329:P1329"/>
    <mergeCell ref="R1329:T1329"/>
    <mergeCell ref="U1329:AF1329"/>
    <mergeCell ref="C1330:D1330"/>
    <mergeCell ref="E1330:G1330"/>
    <mergeCell ref="H1330:I1330"/>
    <mergeCell ref="J1330:M1330"/>
    <mergeCell ref="N1330:P1330"/>
    <mergeCell ref="S1330:T1330"/>
    <mergeCell ref="U1330:W1330"/>
    <mergeCell ref="G1348:H1348"/>
    <mergeCell ref="W1348:X1348"/>
    <mergeCell ref="E1349:G1349"/>
    <mergeCell ref="U1349:W1349"/>
    <mergeCell ref="B1348:D1348"/>
    <mergeCell ref="I1348:L1348"/>
    <mergeCell ref="M1348:P1348"/>
    <mergeCell ref="R1348:T1348"/>
    <mergeCell ref="Y1348:AB1348"/>
    <mergeCell ref="AC1348:AF1348"/>
    <mergeCell ref="B1349:D1349"/>
    <mergeCell ref="R1349:T1349"/>
    <mergeCell ref="B1347:D1347"/>
    <mergeCell ref="R1347:T1347"/>
    <mergeCell ref="B1333:D1333"/>
    <mergeCell ref="E1333:I1333"/>
    <mergeCell ref="J1333:M1333"/>
    <mergeCell ref="N1333:P1333"/>
    <mergeCell ref="R1333:T1333"/>
    <mergeCell ref="U1333:Y1333"/>
    <mergeCell ref="Z1333:AC1333"/>
    <mergeCell ref="AD1333:AF1333"/>
    <mergeCell ref="B1335:B1337"/>
    <mergeCell ref="C1335:E1335"/>
    <mergeCell ref="F1335:I1335"/>
    <mergeCell ref="J1335:J1336"/>
    <mergeCell ref="K1335:N1335"/>
    <mergeCell ref="O1335:O1336"/>
    <mergeCell ref="R1335:R1337"/>
    <mergeCell ref="S1335:U1335"/>
    <mergeCell ref="V1335:Y1335"/>
    <mergeCell ref="Z1335:Z1336"/>
    <mergeCell ref="AA1335:AD1335"/>
    <mergeCell ref="AE1335:AE1336"/>
    <mergeCell ref="B1343:P1343"/>
    <mergeCell ref="R1343:AF1343"/>
    <mergeCell ref="B1344:C1344"/>
    <mergeCell ref="D1344:E1344"/>
    <mergeCell ref="G1344:H1344"/>
    <mergeCell ref="I1344:J1344"/>
    <mergeCell ref="L1344:M1344"/>
    <mergeCell ref="N1344:O1344"/>
    <mergeCell ref="R1344:S1344"/>
    <mergeCell ref="T1344:U1344"/>
    <mergeCell ref="W1344:X1344"/>
    <mergeCell ref="Y1344:Z1344"/>
    <mergeCell ref="AB1344:AC1344"/>
    <mergeCell ref="AD1344:AE1344"/>
    <mergeCell ref="B1345:D1345"/>
    <mergeCell ref="G1345:I1345"/>
    <mergeCell ref="L1345:N1345"/>
    <mergeCell ref="R1345:T1345"/>
    <mergeCell ref="W1345:Y1345"/>
    <mergeCell ref="AB1345:AD1345"/>
    <mergeCell ref="B1346:D1346"/>
    <mergeCell ref="E1346:H1346"/>
    <mergeCell ref="I1346:L1346"/>
    <mergeCell ref="M1346:P1346"/>
    <mergeCell ref="R1346:T1346"/>
    <mergeCell ref="U1346:X1346"/>
    <mergeCell ref="Y1346:AB1346"/>
    <mergeCell ref="AC1346:AF1346"/>
    <mergeCell ref="E1347:H1347"/>
    <mergeCell ref="I1347:L1347"/>
    <mergeCell ref="M1347:P1347"/>
    <mergeCell ref="U1347:X1347"/>
    <mergeCell ref="Y1347:AB1347"/>
    <mergeCell ref="AC1347:AF1347"/>
    <mergeCell ref="B1375:D1375"/>
    <mergeCell ref="R1375:T1375"/>
    <mergeCell ref="B1373:D1373"/>
    <mergeCell ref="R1373:T1373"/>
    <mergeCell ref="E1373:H1373"/>
    <mergeCell ref="I1373:L1373"/>
    <mergeCell ref="M1373:P1373"/>
    <mergeCell ref="U1373:X1373"/>
    <mergeCell ref="Y1373:AB1373"/>
    <mergeCell ref="AC1373:AF1373"/>
    <mergeCell ref="G1374:H1374"/>
    <mergeCell ref="W1374:X1374"/>
    <mergeCell ref="E1375:G1375"/>
    <mergeCell ref="U1375:W1375"/>
    <mergeCell ref="K1361:N1361"/>
    <mergeCell ref="O1361:O1362"/>
    <mergeCell ref="R1361:R1363"/>
    <mergeCell ref="S1361:U1361"/>
    <mergeCell ref="V1361:Y1361"/>
    <mergeCell ref="Z1361:Z1362"/>
    <mergeCell ref="AA1361:AD1361"/>
    <mergeCell ref="AE1361:AE1362"/>
    <mergeCell ref="X1356:Y1356"/>
    <mergeCell ref="Z1356:AC1356"/>
    <mergeCell ref="AD1356:AF1356"/>
    <mergeCell ref="B1357:D1357"/>
    <mergeCell ref="E1357:I1357"/>
    <mergeCell ref="J1357:M1357"/>
    <mergeCell ref="N1357:P1357"/>
    <mergeCell ref="R1357:T1357"/>
    <mergeCell ref="U1357:Y1357"/>
    <mergeCell ref="Z1357:AC1357"/>
    <mergeCell ref="AD1357:AF1357"/>
    <mergeCell ref="B1358:D1358"/>
    <mergeCell ref="E1358:I1358"/>
    <mergeCell ref="J1358:M1358"/>
    <mergeCell ref="N1358:P1358"/>
    <mergeCell ref="R1358:T1358"/>
    <mergeCell ref="U1358:Y1358"/>
    <mergeCell ref="Z1358:AC1358"/>
    <mergeCell ref="AD1358:AF1358"/>
    <mergeCell ref="B1374:D1374"/>
    <mergeCell ref="I1374:L1374"/>
    <mergeCell ref="M1374:P1374"/>
    <mergeCell ref="R1374:T1374"/>
    <mergeCell ref="Y1374:AB1374"/>
    <mergeCell ref="AC1374:AF1374"/>
    <mergeCell ref="Q1353:Q1377"/>
    <mergeCell ref="R1353:AF1353"/>
    <mergeCell ref="B1354:P1354"/>
    <mergeCell ref="R1354:AF1354"/>
    <mergeCell ref="B1355:D1355"/>
    <mergeCell ref="E1355:P1355"/>
    <mergeCell ref="R1355:T1355"/>
    <mergeCell ref="U1355:AF1355"/>
    <mergeCell ref="X1382:Y1382"/>
    <mergeCell ref="Z1382:AC1382"/>
    <mergeCell ref="AD1382:AF1382"/>
    <mergeCell ref="B1383:D1383"/>
    <mergeCell ref="E1383:I1383"/>
    <mergeCell ref="J1383:M1383"/>
    <mergeCell ref="N1383:P1383"/>
    <mergeCell ref="R1383:T1383"/>
    <mergeCell ref="U1383:Y1383"/>
    <mergeCell ref="Z1383:AC1383"/>
    <mergeCell ref="AD1383:AF1383"/>
    <mergeCell ref="B1384:D1384"/>
    <mergeCell ref="E1384:I1384"/>
    <mergeCell ref="J1384:M1384"/>
    <mergeCell ref="N1384:P1384"/>
    <mergeCell ref="R1384:T1384"/>
    <mergeCell ref="U1384:Y1384"/>
    <mergeCell ref="Z1384:AC1384"/>
    <mergeCell ref="AD1384:AF1384"/>
    <mergeCell ref="B1376:E1376"/>
    <mergeCell ref="F1376:J1376"/>
    <mergeCell ref="K1376:P1376"/>
    <mergeCell ref="R1376:U1376"/>
    <mergeCell ref="V1376:Z1376"/>
    <mergeCell ref="AA1376:AF1376"/>
    <mergeCell ref="B1377:E1377"/>
    <mergeCell ref="F1377:J1377"/>
    <mergeCell ref="K1377:P1377"/>
    <mergeCell ref="R1377:U1377"/>
    <mergeCell ref="V1377:Z1377"/>
    <mergeCell ref="AA1377:AF1377"/>
    <mergeCell ref="B1379:P1379"/>
    <mergeCell ref="Q1379:Q1403"/>
    <mergeCell ref="R1379:AF1379"/>
    <mergeCell ref="B1380:P1380"/>
    <mergeCell ref="R1380:AF1380"/>
    <mergeCell ref="B1381:D1381"/>
    <mergeCell ref="E1381:P1381"/>
    <mergeCell ref="R1381:T1381"/>
    <mergeCell ref="U1381:AF1381"/>
    <mergeCell ref="C1382:D1382"/>
    <mergeCell ref="E1382:G1382"/>
    <mergeCell ref="H1382:I1382"/>
    <mergeCell ref="J1382:M1382"/>
    <mergeCell ref="N1382:P1382"/>
    <mergeCell ref="S1382:T1382"/>
    <mergeCell ref="U1382:W1382"/>
    <mergeCell ref="G1400:H1400"/>
    <mergeCell ref="W1400:X1400"/>
    <mergeCell ref="E1401:G1401"/>
    <mergeCell ref="U1401:W1401"/>
    <mergeCell ref="B1400:D1400"/>
    <mergeCell ref="I1400:L1400"/>
    <mergeCell ref="M1400:P1400"/>
    <mergeCell ref="R1400:T1400"/>
    <mergeCell ref="Y1400:AB1400"/>
    <mergeCell ref="AC1400:AF1400"/>
    <mergeCell ref="B1401:D1401"/>
    <mergeCell ref="R1401:T1401"/>
    <mergeCell ref="B1399:D1399"/>
    <mergeCell ref="R1399:T1399"/>
    <mergeCell ref="B1385:D1385"/>
    <mergeCell ref="E1385:I1385"/>
    <mergeCell ref="J1385:M1385"/>
    <mergeCell ref="N1385:P1385"/>
    <mergeCell ref="R1385:T1385"/>
    <mergeCell ref="U1385:Y1385"/>
    <mergeCell ref="Z1385:AC1385"/>
    <mergeCell ref="AD1385:AF1385"/>
    <mergeCell ref="B1387:B1389"/>
    <mergeCell ref="C1387:E1387"/>
    <mergeCell ref="F1387:I1387"/>
    <mergeCell ref="J1387:J1388"/>
    <mergeCell ref="K1387:N1387"/>
    <mergeCell ref="O1387:O1388"/>
    <mergeCell ref="R1387:R1389"/>
    <mergeCell ref="S1387:U1387"/>
    <mergeCell ref="V1387:Y1387"/>
    <mergeCell ref="Z1387:Z1388"/>
    <mergeCell ref="AA1387:AD1387"/>
    <mergeCell ref="AE1387:AE1388"/>
    <mergeCell ref="B1395:P1395"/>
    <mergeCell ref="R1395:AF1395"/>
    <mergeCell ref="B1396:C1396"/>
    <mergeCell ref="D1396:E1396"/>
    <mergeCell ref="G1396:H1396"/>
    <mergeCell ref="I1396:J1396"/>
    <mergeCell ref="L1396:M1396"/>
    <mergeCell ref="N1396:O1396"/>
    <mergeCell ref="R1396:S1396"/>
    <mergeCell ref="T1396:U1396"/>
    <mergeCell ref="W1396:X1396"/>
    <mergeCell ref="Y1396:Z1396"/>
    <mergeCell ref="AB1396:AC1396"/>
    <mergeCell ref="AD1396:AE1396"/>
    <mergeCell ref="B1397:D1397"/>
    <mergeCell ref="G1397:I1397"/>
    <mergeCell ref="L1397:N1397"/>
    <mergeCell ref="R1397:T1397"/>
    <mergeCell ref="W1397:Y1397"/>
    <mergeCell ref="AB1397:AD1397"/>
    <mergeCell ref="B1398:D1398"/>
    <mergeCell ref="E1398:H1398"/>
    <mergeCell ref="I1398:L1398"/>
    <mergeCell ref="M1398:P1398"/>
    <mergeCell ref="R1398:T1398"/>
    <mergeCell ref="U1398:X1398"/>
    <mergeCell ref="Y1398:AB1398"/>
    <mergeCell ref="AC1398:AF1398"/>
    <mergeCell ref="E1399:H1399"/>
    <mergeCell ref="I1399:L1399"/>
    <mergeCell ref="M1399:P1399"/>
    <mergeCell ref="U1399:X1399"/>
    <mergeCell ref="Y1399:AB1399"/>
    <mergeCell ref="AC1399:AF1399"/>
    <mergeCell ref="B1427:D1427"/>
    <mergeCell ref="R1427:T1427"/>
    <mergeCell ref="B1425:D1425"/>
    <mergeCell ref="R1425:T1425"/>
    <mergeCell ref="E1425:H1425"/>
    <mergeCell ref="I1425:L1425"/>
    <mergeCell ref="M1425:P1425"/>
    <mergeCell ref="U1425:X1425"/>
    <mergeCell ref="Y1425:AB1425"/>
    <mergeCell ref="AC1425:AF1425"/>
    <mergeCell ref="G1426:H1426"/>
    <mergeCell ref="W1426:X1426"/>
    <mergeCell ref="E1427:G1427"/>
    <mergeCell ref="U1427:W1427"/>
    <mergeCell ref="K1413:N1413"/>
    <mergeCell ref="O1413:O1414"/>
    <mergeCell ref="R1413:R1415"/>
    <mergeCell ref="S1413:U1413"/>
    <mergeCell ref="V1413:Y1413"/>
    <mergeCell ref="Z1413:Z1414"/>
    <mergeCell ref="AA1413:AD1413"/>
    <mergeCell ref="AE1413:AE1414"/>
    <mergeCell ref="X1408:Y1408"/>
    <mergeCell ref="Z1408:AC1408"/>
    <mergeCell ref="AD1408:AF1408"/>
    <mergeCell ref="B1409:D1409"/>
    <mergeCell ref="E1409:I1409"/>
    <mergeCell ref="J1409:M1409"/>
    <mergeCell ref="N1409:P1409"/>
    <mergeCell ref="R1409:T1409"/>
    <mergeCell ref="U1409:Y1409"/>
    <mergeCell ref="Z1409:AC1409"/>
    <mergeCell ref="AD1409:AF1409"/>
    <mergeCell ref="B1410:D1410"/>
    <mergeCell ref="E1410:I1410"/>
    <mergeCell ref="J1410:M1410"/>
    <mergeCell ref="N1410:P1410"/>
    <mergeCell ref="R1410:T1410"/>
    <mergeCell ref="U1410:Y1410"/>
    <mergeCell ref="Z1410:AC1410"/>
    <mergeCell ref="AD1410:AF1410"/>
    <mergeCell ref="B1426:D1426"/>
    <mergeCell ref="I1426:L1426"/>
    <mergeCell ref="M1426:P1426"/>
    <mergeCell ref="R1426:T1426"/>
    <mergeCell ref="Y1426:AB1426"/>
    <mergeCell ref="AC1426:AF1426"/>
    <mergeCell ref="Q1405:Q1429"/>
    <mergeCell ref="R1405:AF1405"/>
    <mergeCell ref="B1406:P1406"/>
    <mergeCell ref="R1406:AF1406"/>
    <mergeCell ref="B1407:D1407"/>
    <mergeCell ref="E1407:P1407"/>
    <mergeCell ref="R1407:T1407"/>
    <mergeCell ref="U1407:AF1407"/>
    <mergeCell ref="B1421:P1421"/>
    <mergeCell ref="R1421:AF1421"/>
    <mergeCell ref="B1422:C1422"/>
    <mergeCell ref="D1422:E1422"/>
    <mergeCell ref="G1422:H1422"/>
    <mergeCell ref="I1422:J1422"/>
    <mergeCell ref="L1422:M1422"/>
    <mergeCell ref="X1434:Y1434"/>
    <mergeCell ref="Z1434:AC1434"/>
    <mergeCell ref="AD1434:AF1434"/>
    <mergeCell ref="B1435:D1435"/>
    <mergeCell ref="E1435:I1435"/>
    <mergeCell ref="J1435:M1435"/>
    <mergeCell ref="N1435:P1435"/>
    <mergeCell ref="R1435:T1435"/>
    <mergeCell ref="U1435:Y1435"/>
    <mergeCell ref="Z1435:AC1435"/>
    <mergeCell ref="AD1435:AF1435"/>
    <mergeCell ref="B1436:D1436"/>
    <mergeCell ref="E1436:I1436"/>
    <mergeCell ref="J1436:M1436"/>
    <mergeCell ref="N1436:P1436"/>
    <mergeCell ref="R1436:T1436"/>
    <mergeCell ref="U1436:Y1436"/>
    <mergeCell ref="Z1436:AC1436"/>
    <mergeCell ref="AD1436:AF1436"/>
    <mergeCell ref="B1428:E1428"/>
    <mergeCell ref="F1428:J1428"/>
    <mergeCell ref="K1428:P1428"/>
    <mergeCell ref="R1428:U1428"/>
    <mergeCell ref="V1428:Z1428"/>
    <mergeCell ref="AA1428:AF1428"/>
    <mergeCell ref="B1429:E1429"/>
    <mergeCell ref="F1429:J1429"/>
    <mergeCell ref="K1429:P1429"/>
    <mergeCell ref="R1429:U1429"/>
    <mergeCell ref="V1429:Z1429"/>
    <mergeCell ref="AA1429:AF1429"/>
    <mergeCell ref="B1431:P1431"/>
    <mergeCell ref="Q1431:Q1455"/>
    <mergeCell ref="R1431:AF1431"/>
    <mergeCell ref="B1432:P1432"/>
    <mergeCell ref="R1432:AF1432"/>
    <mergeCell ref="B1433:D1433"/>
    <mergeCell ref="E1433:P1433"/>
    <mergeCell ref="R1433:T1433"/>
    <mergeCell ref="U1433:AF1433"/>
    <mergeCell ref="C1434:D1434"/>
    <mergeCell ref="E1434:G1434"/>
    <mergeCell ref="H1434:I1434"/>
    <mergeCell ref="J1434:M1434"/>
    <mergeCell ref="N1434:P1434"/>
    <mergeCell ref="S1434:T1434"/>
    <mergeCell ref="U1434:W1434"/>
    <mergeCell ref="G1452:H1452"/>
    <mergeCell ref="W1452:X1452"/>
    <mergeCell ref="E1453:G1453"/>
    <mergeCell ref="U1453:W1453"/>
    <mergeCell ref="B1452:D1452"/>
    <mergeCell ref="I1452:L1452"/>
    <mergeCell ref="M1452:P1452"/>
    <mergeCell ref="R1452:T1452"/>
    <mergeCell ref="Y1452:AB1452"/>
    <mergeCell ref="AC1452:AF1452"/>
    <mergeCell ref="B1453:D1453"/>
    <mergeCell ref="R1453:T1453"/>
    <mergeCell ref="B1451:D1451"/>
    <mergeCell ref="R1451:T1451"/>
    <mergeCell ref="B1437:D1437"/>
    <mergeCell ref="E1437:I1437"/>
    <mergeCell ref="J1437:M1437"/>
    <mergeCell ref="N1437:P1437"/>
    <mergeCell ref="R1437:T1437"/>
    <mergeCell ref="U1437:Y1437"/>
    <mergeCell ref="Z1437:AC1437"/>
    <mergeCell ref="AD1437:AF1437"/>
    <mergeCell ref="B1439:B1441"/>
    <mergeCell ref="C1439:E1439"/>
    <mergeCell ref="F1439:I1439"/>
    <mergeCell ref="J1439:J1440"/>
    <mergeCell ref="K1439:N1439"/>
    <mergeCell ref="O1439:O1440"/>
    <mergeCell ref="R1439:R1441"/>
    <mergeCell ref="S1439:U1439"/>
    <mergeCell ref="V1439:Y1439"/>
    <mergeCell ref="Z1439:Z1440"/>
    <mergeCell ref="AA1439:AD1439"/>
    <mergeCell ref="AE1439:AE1440"/>
    <mergeCell ref="B1447:P1447"/>
    <mergeCell ref="R1447:AF1447"/>
    <mergeCell ref="B1448:C1448"/>
    <mergeCell ref="D1448:E1448"/>
    <mergeCell ref="G1448:H1448"/>
    <mergeCell ref="I1448:J1448"/>
    <mergeCell ref="L1448:M1448"/>
    <mergeCell ref="N1448:O1448"/>
    <mergeCell ref="R1448:S1448"/>
    <mergeCell ref="T1448:U1448"/>
    <mergeCell ref="W1448:X1448"/>
    <mergeCell ref="Y1448:Z1448"/>
    <mergeCell ref="AB1448:AC1448"/>
    <mergeCell ref="AD1448:AE1448"/>
    <mergeCell ref="B1449:D1449"/>
    <mergeCell ref="G1449:I1449"/>
    <mergeCell ref="L1449:N1449"/>
    <mergeCell ref="R1449:T1449"/>
    <mergeCell ref="W1449:Y1449"/>
    <mergeCell ref="AB1449:AD1449"/>
    <mergeCell ref="B1450:D1450"/>
    <mergeCell ref="E1450:H1450"/>
    <mergeCell ref="I1450:L1450"/>
    <mergeCell ref="M1450:P1450"/>
    <mergeCell ref="R1450:T1450"/>
    <mergeCell ref="U1450:X1450"/>
    <mergeCell ref="Y1450:AB1450"/>
    <mergeCell ref="AC1450:AF1450"/>
    <mergeCell ref="E1451:H1451"/>
    <mergeCell ref="I1451:L1451"/>
    <mergeCell ref="M1451:P1451"/>
    <mergeCell ref="U1451:X1451"/>
    <mergeCell ref="Y1451:AB1451"/>
    <mergeCell ref="AC1451:AF1451"/>
    <mergeCell ref="B1479:D1479"/>
    <mergeCell ref="R1479:T1479"/>
    <mergeCell ref="B1477:D1477"/>
    <mergeCell ref="R1477:T1477"/>
    <mergeCell ref="E1477:H1477"/>
    <mergeCell ref="I1477:L1477"/>
    <mergeCell ref="M1477:P1477"/>
    <mergeCell ref="U1477:X1477"/>
    <mergeCell ref="Y1477:AB1477"/>
    <mergeCell ref="AC1477:AF1477"/>
    <mergeCell ref="G1478:H1478"/>
    <mergeCell ref="W1478:X1478"/>
    <mergeCell ref="E1479:G1479"/>
    <mergeCell ref="U1479:W1479"/>
    <mergeCell ref="K1465:N1465"/>
    <mergeCell ref="O1465:O1466"/>
    <mergeCell ref="R1465:R1467"/>
    <mergeCell ref="S1465:U1465"/>
    <mergeCell ref="V1465:Y1465"/>
    <mergeCell ref="Z1465:Z1466"/>
    <mergeCell ref="AA1465:AD1465"/>
    <mergeCell ref="AE1465:AE1466"/>
    <mergeCell ref="X1460:Y1460"/>
    <mergeCell ref="Z1460:AC1460"/>
    <mergeCell ref="AD1460:AF1460"/>
    <mergeCell ref="B1461:D1461"/>
    <mergeCell ref="E1461:I1461"/>
    <mergeCell ref="J1461:M1461"/>
    <mergeCell ref="N1461:P1461"/>
    <mergeCell ref="R1461:T1461"/>
    <mergeCell ref="U1461:Y1461"/>
    <mergeCell ref="Z1461:AC1461"/>
    <mergeCell ref="AD1461:AF1461"/>
    <mergeCell ref="B1462:D1462"/>
    <mergeCell ref="E1462:I1462"/>
    <mergeCell ref="J1462:M1462"/>
    <mergeCell ref="N1462:P1462"/>
    <mergeCell ref="R1462:T1462"/>
    <mergeCell ref="U1462:Y1462"/>
    <mergeCell ref="Z1462:AC1462"/>
    <mergeCell ref="AD1462:AF1462"/>
    <mergeCell ref="B1478:D1478"/>
    <mergeCell ref="I1478:L1478"/>
    <mergeCell ref="M1478:P1478"/>
    <mergeCell ref="R1478:T1478"/>
    <mergeCell ref="Y1478:AB1478"/>
    <mergeCell ref="AC1478:AF1478"/>
    <mergeCell ref="Q1457:Q1481"/>
    <mergeCell ref="R1457:AF1457"/>
    <mergeCell ref="B1458:P1458"/>
    <mergeCell ref="R1458:AF1458"/>
    <mergeCell ref="B1459:D1459"/>
    <mergeCell ref="E1459:P1459"/>
    <mergeCell ref="R1459:T1459"/>
    <mergeCell ref="U1459:AF1459"/>
    <mergeCell ref="X1486:Y1486"/>
    <mergeCell ref="Z1486:AC1486"/>
    <mergeCell ref="AD1486:AF1486"/>
    <mergeCell ref="B1487:D1487"/>
    <mergeCell ref="E1487:I1487"/>
    <mergeCell ref="J1487:M1487"/>
    <mergeCell ref="N1487:P1487"/>
    <mergeCell ref="R1487:T1487"/>
    <mergeCell ref="U1487:Y1487"/>
    <mergeCell ref="Z1487:AC1487"/>
    <mergeCell ref="AD1487:AF1487"/>
    <mergeCell ref="B1488:D1488"/>
    <mergeCell ref="E1488:I1488"/>
    <mergeCell ref="J1488:M1488"/>
    <mergeCell ref="N1488:P1488"/>
    <mergeCell ref="R1488:T1488"/>
    <mergeCell ref="U1488:Y1488"/>
    <mergeCell ref="Z1488:AC1488"/>
    <mergeCell ref="AD1488:AF1488"/>
    <mergeCell ref="B1480:E1480"/>
    <mergeCell ref="F1480:J1480"/>
    <mergeCell ref="K1480:P1480"/>
    <mergeCell ref="R1480:U1480"/>
    <mergeCell ref="V1480:Z1480"/>
    <mergeCell ref="AA1480:AF1480"/>
    <mergeCell ref="B1481:E1481"/>
    <mergeCell ref="F1481:J1481"/>
    <mergeCell ref="K1481:P1481"/>
    <mergeCell ref="R1481:U1481"/>
    <mergeCell ref="V1481:Z1481"/>
    <mergeCell ref="AA1481:AF1481"/>
    <mergeCell ref="B1483:P1483"/>
    <mergeCell ref="Q1483:Q1507"/>
    <mergeCell ref="R1483:AF1483"/>
    <mergeCell ref="B1484:P1484"/>
    <mergeCell ref="R1484:AF1484"/>
    <mergeCell ref="B1485:D1485"/>
    <mergeCell ref="E1485:P1485"/>
    <mergeCell ref="R1485:T1485"/>
    <mergeCell ref="U1485:AF1485"/>
    <mergeCell ref="C1486:D1486"/>
    <mergeCell ref="E1486:G1486"/>
    <mergeCell ref="H1486:I1486"/>
    <mergeCell ref="J1486:M1486"/>
    <mergeCell ref="N1486:P1486"/>
    <mergeCell ref="S1486:T1486"/>
    <mergeCell ref="U1486:W1486"/>
    <mergeCell ref="G1504:H1504"/>
    <mergeCell ref="W1504:X1504"/>
    <mergeCell ref="E1505:G1505"/>
    <mergeCell ref="U1505:W1505"/>
    <mergeCell ref="B1504:D1504"/>
    <mergeCell ref="I1504:L1504"/>
    <mergeCell ref="M1504:P1504"/>
    <mergeCell ref="R1504:T1504"/>
    <mergeCell ref="Y1504:AB1504"/>
    <mergeCell ref="AC1504:AF1504"/>
    <mergeCell ref="B1505:D1505"/>
    <mergeCell ref="R1505:T1505"/>
    <mergeCell ref="B1503:D1503"/>
    <mergeCell ref="R1503:T1503"/>
    <mergeCell ref="B1489:D1489"/>
    <mergeCell ref="E1489:I1489"/>
    <mergeCell ref="J1489:M1489"/>
    <mergeCell ref="N1489:P1489"/>
    <mergeCell ref="R1489:T1489"/>
    <mergeCell ref="U1489:Y1489"/>
    <mergeCell ref="Z1489:AC1489"/>
    <mergeCell ref="AD1489:AF1489"/>
    <mergeCell ref="B1491:B1493"/>
    <mergeCell ref="C1491:E1491"/>
    <mergeCell ref="F1491:I1491"/>
    <mergeCell ref="J1491:J1492"/>
    <mergeCell ref="K1491:N1491"/>
    <mergeCell ref="O1491:O1492"/>
    <mergeCell ref="R1491:R1493"/>
    <mergeCell ref="S1491:U1491"/>
    <mergeCell ref="V1491:Y1491"/>
    <mergeCell ref="Z1491:Z1492"/>
    <mergeCell ref="AA1491:AD1491"/>
    <mergeCell ref="AE1491:AE1492"/>
    <mergeCell ref="B1499:P1499"/>
    <mergeCell ref="R1499:AF1499"/>
    <mergeCell ref="B1500:C1500"/>
    <mergeCell ref="D1500:E1500"/>
    <mergeCell ref="G1500:H1500"/>
    <mergeCell ref="I1500:J1500"/>
    <mergeCell ref="L1500:M1500"/>
    <mergeCell ref="N1500:O1500"/>
    <mergeCell ref="R1500:S1500"/>
    <mergeCell ref="T1500:U1500"/>
    <mergeCell ref="W1500:X1500"/>
    <mergeCell ref="Y1500:Z1500"/>
    <mergeCell ref="AB1500:AC1500"/>
    <mergeCell ref="AD1500:AE1500"/>
    <mergeCell ref="B1501:D1501"/>
    <mergeCell ref="G1501:I1501"/>
    <mergeCell ref="L1501:N1501"/>
    <mergeCell ref="R1501:T1501"/>
    <mergeCell ref="W1501:Y1501"/>
    <mergeCell ref="AB1501:AD1501"/>
    <mergeCell ref="B1502:D1502"/>
    <mergeCell ref="E1502:H1502"/>
    <mergeCell ref="I1502:L1502"/>
    <mergeCell ref="M1502:P1502"/>
    <mergeCell ref="R1502:T1502"/>
    <mergeCell ref="U1502:X1502"/>
    <mergeCell ref="Y1502:AB1502"/>
    <mergeCell ref="AC1502:AF1502"/>
    <mergeCell ref="E1503:H1503"/>
    <mergeCell ref="I1503:L1503"/>
    <mergeCell ref="M1503:P1503"/>
    <mergeCell ref="U1503:X1503"/>
    <mergeCell ref="Y1503:AB1503"/>
    <mergeCell ref="AC1503:AF1503"/>
    <mergeCell ref="B1531:D1531"/>
    <mergeCell ref="R1531:T1531"/>
    <mergeCell ref="B1529:D1529"/>
    <mergeCell ref="R1529:T1529"/>
    <mergeCell ref="E1529:H1529"/>
    <mergeCell ref="I1529:L1529"/>
    <mergeCell ref="M1529:P1529"/>
    <mergeCell ref="U1529:X1529"/>
    <mergeCell ref="Y1529:AB1529"/>
    <mergeCell ref="AC1529:AF1529"/>
    <mergeCell ref="G1530:H1530"/>
    <mergeCell ref="W1530:X1530"/>
    <mergeCell ref="E1531:G1531"/>
    <mergeCell ref="U1531:W1531"/>
    <mergeCell ref="K1517:N1517"/>
    <mergeCell ref="O1517:O1518"/>
    <mergeCell ref="R1517:R1519"/>
    <mergeCell ref="S1517:U1517"/>
    <mergeCell ref="V1517:Y1517"/>
    <mergeCell ref="Z1517:Z1518"/>
    <mergeCell ref="AA1517:AD1517"/>
    <mergeCell ref="AE1517:AE1518"/>
    <mergeCell ref="X1512:Y1512"/>
    <mergeCell ref="Z1512:AC1512"/>
    <mergeCell ref="AD1512:AF1512"/>
    <mergeCell ref="B1513:D1513"/>
    <mergeCell ref="E1513:I1513"/>
    <mergeCell ref="J1513:M1513"/>
    <mergeCell ref="N1513:P1513"/>
    <mergeCell ref="R1513:T1513"/>
    <mergeCell ref="U1513:Y1513"/>
    <mergeCell ref="Z1513:AC1513"/>
    <mergeCell ref="AD1513:AF1513"/>
    <mergeCell ref="B1514:D1514"/>
    <mergeCell ref="E1514:I1514"/>
    <mergeCell ref="J1514:M1514"/>
    <mergeCell ref="N1514:P1514"/>
    <mergeCell ref="R1514:T1514"/>
    <mergeCell ref="U1514:Y1514"/>
    <mergeCell ref="Z1514:AC1514"/>
    <mergeCell ref="AD1514:AF1514"/>
    <mergeCell ref="B1530:D1530"/>
    <mergeCell ref="I1530:L1530"/>
    <mergeCell ref="M1530:P1530"/>
    <mergeCell ref="R1530:T1530"/>
    <mergeCell ref="Y1530:AB1530"/>
    <mergeCell ref="AC1530:AF1530"/>
    <mergeCell ref="Q1509:Q1533"/>
    <mergeCell ref="R1509:AF1509"/>
    <mergeCell ref="B1510:P1510"/>
    <mergeCell ref="R1510:AF1510"/>
    <mergeCell ref="B1511:D1511"/>
    <mergeCell ref="E1511:P1511"/>
    <mergeCell ref="R1511:T1511"/>
    <mergeCell ref="U1511:AF1511"/>
    <mergeCell ref="N1526:O1526"/>
    <mergeCell ref="R1526:S1526"/>
    <mergeCell ref="T1526:U1526"/>
    <mergeCell ref="W1526:X1526"/>
    <mergeCell ref="Y1526:Z1526"/>
    <mergeCell ref="AB1526:AC1526"/>
    <mergeCell ref="AD1526:AE1526"/>
    <mergeCell ref="B1527:D1527"/>
    <mergeCell ref="G1527:I1527"/>
    <mergeCell ref="X1538:Y1538"/>
    <mergeCell ref="Z1538:AC1538"/>
    <mergeCell ref="AD1538:AF1538"/>
    <mergeCell ref="B1539:D1539"/>
    <mergeCell ref="E1539:I1539"/>
    <mergeCell ref="J1539:M1539"/>
    <mergeCell ref="N1539:P1539"/>
    <mergeCell ref="R1539:T1539"/>
    <mergeCell ref="U1539:Y1539"/>
    <mergeCell ref="Z1539:AC1539"/>
    <mergeCell ref="AD1539:AF1539"/>
    <mergeCell ref="B1540:D1540"/>
    <mergeCell ref="E1540:I1540"/>
    <mergeCell ref="J1540:M1540"/>
    <mergeCell ref="N1540:P1540"/>
    <mergeCell ref="R1540:T1540"/>
    <mergeCell ref="U1540:Y1540"/>
    <mergeCell ref="Z1540:AC1540"/>
    <mergeCell ref="AD1540:AF1540"/>
    <mergeCell ref="B1532:E1532"/>
    <mergeCell ref="F1532:J1532"/>
    <mergeCell ref="K1532:P1532"/>
    <mergeCell ref="R1532:U1532"/>
    <mergeCell ref="V1532:Z1532"/>
    <mergeCell ref="AA1532:AF1532"/>
    <mergeCell ref="B1533:E1533"/>
    <mergeCell ref="F1533:J1533"/>
    <mergeCell ref="K1533:P1533"/>
    <mergeCell ref="R1533:U1533"/>
    <mergeCell ref="V1533:Z1533"/>
    <mergeCell ref="AA1533:AF1533"/>
    <mergeCell ref="B1535:P1535"/>
    <mergeCell ref="Q1535:Q1559"/>
    <mergeCell ref="R1535:AF1535"/>
    <mergeCell ref="B1536:P1536"/>
    <mergeCell ref="R1536:AF1536"/>
    <mergeCell ref="B1537:D1537"/>
    <mergeCell ref="E1537:P1537"/>
    <mergeCell ref="R1537:T1537"/>
    <mergeCell ref="U1537:AF1537"/>
    <mergeCell ref="C1538:D1538"/>
    <mergeCell ref="E1538:G1538"/>
    <mergeCell ref="H1538:I1538"/>
    <mergeCell ref="J1538:M1538"/>
    <mergeCell ref="N1538:P1538"/>
    <mergeCell ref="S1538:T1538"/>
    <mergeCell ref="U1538:W1538"/>
    <mergeCell ref="G1556:H1556"/>
    <mergeCell ref="W1556:X1556"/>
    <mergeCell ref="E1557:G1557"/>
    <mergeCell ref="U1557:W1557"/>
    <mergeCell ref="B1556:D1556"/>
    <mergeCell ref="I1556:L1556"/>
    <mergeCell ref="M1556:P1556"/>
    <mergeCell ref="R1556:T1556"/>
    <mergeCell ref="Y1556:AB1556"/>
    <mergeCell ref="AC1556:AF1556"/>
    <mergeCell ref="B1557:D1557"/>
    <mergeCell ref="R1557:T1557"/>
    <mergeCell ref="B1555:D1555"/>
    <mergeCell ref="R1555:T1555"/>
    <mergeCell ref="B1541:D1541"/>
    <mergeCell ref="E1541:I1541"/>
    <mergeCell ref="J1541:M1541"/>
    <mergeCell ref="N1541:P1541"/>
    <mergeCell ref="R1541:T1541"/>
    <mergeCell ref="U1541:Y1541"/>
    <mergeCell ref="Z1541:AC1541"/>
    <mergeCell ref="AD1541:AF1541"/>
    <mergeCell ref="B1543:B1545"/>
    <mergeCell ref="C1543:E1543"/>
    <mergeCell ref="F1543:I1543"/>
    <mergeCell ref="J1543:J1544"/>
    <mergeCell ref="K1543:N1543"/>
    <mergeCell ref="O1543:O1544"/>
    <mergeCell ref="R1543:R1545"/>
    <mergeCell ref="S1543:U1543"/>
    <mergeCell ref="V1543:Y1543"/>
    <mergeCell ref="Z1543:Z1544"/>
    <mergeCell ref="AA1543:AD1543"/>
    <mergeCell ref="AE1543:AE1544"/>
    <mergeCell ref="B1551:P1551"/>
    <mergeCell ref="R1551:AF1551"/>
    <mergeCell ref="B1552:C1552"/>
    <mergeCell ref="D1552:E1552"/>
    <mergeCell ref="G1552:H1552"/>
    <mergeCell ref="I1552:J1552"/>
    <mergeCell ref="L1552:M1552"/>
    <mergeCell ref="N1552:O1552"/>
    <mergeCell ref="R1552:S1552"/>
    <mergeCell ref="T1552:U1552"/>
    <mergeCell ref="W1552:X1552"/>
    <mergeCell ref="Y1552:Z1552"/>
    <mergeCell ref="AB1552:AC1552"/>
    <mergeCell ref="AD1552:AE1552"/>
    <mergeCell ref="B1553:D1553"/>
    <mergeCell ref="G1553:I1553"/>
    <mergeCell ref="L1553:N1553"/>
    <mergeCell ref="R1553:T1553"/>
    <mergeCell ref="W1553:Y1553"/>
    <mergeCell ref="AB1553:AD1553"/>
    <mergeCell ref="B1554:D1554"/>
    <mergeCell ref="E1554:H1554"/>
    <mergeCell ref="I1554:L1554"/>
    <mergeCell ref="M1554:P1554"/>
    <mergeCell ref="R1554:T1554"/>
    <mergeCell ref="U1554:X1554"/>
    <mergeCell ref="Y1554:AB1554"/>
    <mergeCell ref="AC1554:AF1554"/>
    <mergeCell ref="E1555:H1555"/>
    <mergeCell ref="I1555:L1555"/>
    <mergeCell ref="M1555:P1555"/>
    <mergeCell ref="U1555:X1555"/>
    <mergeCell ref="Y1555:AB1555"/>
    <mergeCell ref="AC1555:AF1555"/>
    <mergeCell ref="B1583:D1583"/>
    <mergeCell ref="R1583:T1583"/>
    <mergeCell ref="B1581:D1581"/>
    <mergeCell ref="R1581:T1581"/>
    <mergeCell ref="E1581:H1581"/>
    <mergeCell ref="I1581:L1581"/>
    <mergeCell ref="M1581:P1581"/>
    <mergeCell ref="U1581:X1581"/>
    <mergeCell ref="Y1581:AB1581"/>
    <mergeCell ref="AC1581:AF1581"/>
    <mergeCell ref="G1582:H1582"/>
    <mergeCell ref="W1582:X1582"/>
    <mergeCell ref="E1583:G1583"/>
    <mergeCell ref="U1583:W1583"/>
    <mergeCell ref="K1569:N1569"/>
    <mergeCell ref="O1569:O1570"/>
    <mergeCell ref="R1569:R1571"/>
    <mergeCell ref="S1569:U1569"/>
    <mergeCell ref="V1569:Y1569"/>
    <mergeCell ref="Z1569:Z1570"/>
    <mergeCell ref="AA1569:AD1569"/>
    <mergeCell ref="AE1569:AE1570"/>
    <mergeCell ref="X1564:Y1564"/>
    <mergeCell ref="Z1564:AC1564"/>
    <mergeCell ref="AD1564:AF1564"/>
    <mergeCell ref="B1565:D1565"/>
    <mergeCell ref="E1565:I1565"/>
    <mergeCell ref="J1565:M1565"/>
    <mergeCell ref="N1565:P1565"/>
    <mergeCell ref="R1565:T1565"/>
    <mergeCell ref="U1565:Y1565"/>
    <mergeCell ref="Z1565:AC1565"/>
    <mergeCell ref="AD1565:AF1565"/>
    <mergeCell ref="B1566:D1566"/>
    <mergeCell ref="E1566:I1566"/>
    <mergeCell ref="J1566:M1566"/>
    <mergeCell ref="N1566:P1566"/>
    <mergeCell ref="R1566:T1566"/>
    <mergeCell ref="U1566:Y1566"/>
    <mergeCell ref="Z1566:AC1566"/>
    <mergeCell ref="AD1566:AF1566"/>
    <mergeCell ref="B1582:D1582"/>
    <mergeCell ref="I1582:L1582"/>
    <mergeCell ref="M1582:P1582"/>
    <mergeCell ref="R1582:T1582"/>
    <mergeCell ref="Y1582:AB1582"/>
    <mergeCell ref="AC1582:AF1582"/>
    <mergeCell ref="Q1561:Q1585"/>
    <mergeCell ref="R1561:AF1561"/>
    <mergeCell ref="B1562:P1562"/>
    <mergeCell ref="R1562:AF1562"/>
    <mergeCell ref="B1563:D1563"/>
    <mergeCell ref="E1563:P1563"/>
    <mergeCell ref="R1563:T1563"/>
    <mergeCell ref="U1563:AF1563"/>
    <mergeCell ref="B1577:P1577"/>
    <mergeCell ref="R1577:AF1577"/>
    <mergeCell ref="B1578:C1578"/>
    <mergeCell ref="D1578:E1578"/>
    <mergeCell ref="G1578:H1578"/>
    <mergeCell ref="I1578:J1578"/>
    <mergeCell ref="L1578:M1578"/>
    <mergeCell ref="X1590:Y1590"/>
    <mergeCell ref="Z1590:AC1590"/>
    <mergeCell ref="AD1590:AF1590"/>
    <mergeCell ref="B1591:D1591"/>
    <mergeCell ref="E1591:I1591"/>
    <mergeCell ref="J1591:M1591"/>
    <mergeCell ref="N1591:P1591"/>
    <mergeCell ref="R1591:T1591"/>
    <mergeCell ref="U1591:Y1591"/>
    <mergeCell ref="Z1591:AC1591"/>
    <mergeCell ref="AD1591:AF1591"/>
    <mergeCell ref="B1592:D1592"/>
    <mergeCell ref="E1592:I1592"/>
    <mergeCell ref="J1592:M1592"/>
    <mergeCell ref="N1592:P1592"/>
    <mergeCell ref="R1592:T1592"/>
    <mergeCell ref="U1592:Y1592"/>
    <mergeCell ref="Z1592:AC1592"/>
    <mergeCell ref="AD1592:AF1592"/>
    <mergeCell ref="B1584:E1584"/>
    <mergeCell ref="F1584:J1584"/>
    <mergeCell ref="K1584:P1584"/>
    <mergeCell ref="R1584:U1584"/>
    <mergeCell ref="V1584:Z1584"/>
    <mergeCell ref="AA1584:AF1584"/>
    <mergeCell ref="B1585:E1585"/>
    <mergeCell ref="F1585:J1585"/>
    <mergeCell ref="K1585:P1585"/>
    <mergeCell ref="R1585:U1585"/>
    <mergeCell ref="V1585:Z1585"/>
    <mergeCell ref="AA1585:AF1585"/>
    <mergeCell ref="B1587:P1587"/>
    <mergeCell ref="Q1587:Q1611"/>
    <mergeCell ref="R1587:AF1587"/>
    <mergeCell ref="B1588:P1588"/>
    <mergeCell ref="R1588:AF1588"/>
    <mergeCell ref="B1589:D1589"/>
    <mergeCell ref="E1589:P1589"/>
    <mergeCell ref="R1589:T1589"/>
    <mergeCell ref="U1589:AF1589"/>
    <mergeCell ref="C1590:D1590"/>
    <mergeCell ref="E1590:G1590"/>
    <mergeCell ref="H1590:I1590"/>
    <mergeCell ref="J1590:M1590"/>
    <mergeCell ref="N1590:P1590"/>
    <mergeCell ref="S1590:T1590"/>
    <mergeCell ref="U1590:W1590"/>
    <mergeCell ref="G1608:H1608"/>
    <mergeCell ref="W1608:X1608"/>
    <mergeCell ref="E1609:G1609"/>
    <mergeCell ref="U1609:W1609"/>
    <mergeCell ref="B1608:D1608"/>
    <mergeCell ref="I1608:L1608"/>
    <mergeCell ref="M1608:P1608"/>
    <mergeCell ref="R1608:T1608"/>
    <mergeCell ref="Y1608:AB1608"/>
    <mergeCell ref="AC1608:AF1608"/>
    <mergeCell ref="B1609:D1609"/>
    <mergeCell ref="R1609:T1609"/>
    <mergeCell ref="B1607:D1607"/>
    <mergeCell ref="R1607:T1607"/>
    <mergeCell ref="B1593:D1593"/>
    <mergeCell ref="E1593:I1593"/>
    <mergeCell ref="J1593:M1593"/>
    <mergeCell ref="N1593:P1593"/>
    <mergeCell ref="R1593:T1593"/>
    <mergeCell ref="U1593:Y1593"/>
    <mergeCell ref="Z1593:AC1593"/>
    <mergeCell ref="AD1593:AF1593"/>
    <mergeCell ref="B1595:B1597"/>
    <mergeCell ref="C1595:E1595"/>
    <mergeCell ref="F1595:I1595"/>
    <mergeCell ref="J1595:J1596"/>
    <mergeCell ref="K1595:N1595"/>
    <mergeCell ref="O1595:O1596"/>
    <mergeCell ref="R1595:R1597"/>
    <mergeCell ref="S1595:U1595"/>
    <mergeCell ref="V1595:Y1595"/>
    <mergeCell ref="Z1595:Z1596"/>
    <mergeCell ref="AA1595:AD1595"/>
    <mergeCell ref="AE1595:AE1596"/>
    <mergeCell ref="B1603:P1603"/>
    <mergeCell ref="R1603:AF1603"/>
    <mergeCell ref="B1604:C1604"/>
    <mergeCell ref="D1604:E1604"/>
    <mergeCell ref="G1604:H1604"/>
    <mergeCell ref="I1604:J1604"/>
    <mergeCell ref="L1604:M1604"/>
    <mergeCell ref="N1604:O1604"/>
    <mergeCell ref="R1604:S1604"/>
    <mergeCell ref="T1604:U1604"/>
    <mergeCell ref="W1604:X1604"/>
    <mergeCell ref="Y1604:Z1604"/>
    <mergeCell ref="AB1604:AC1604"/>
    <mergeCell ref="AD1604:AE1604"/>
    <mergeCell ref="B1605:D1605"/>
    <mergeCell ref="G1605:I1605"/>
    <mergeCell ref="L1605:N1605"/>
    <mergeCell ref="R1605:T1605"/>
    <mergeCell ref="W1605:Y1605"/>
    <mergeCell ref="AB1605:AD1605"/>
    <mergeCell ref="B1606:D1606"/>
    <mergeCell ref="E1606:H1606"/>
    <mergeCell ref="I1606:L1606"/>
    <mergeCell ref="M1606:P1606"/>
    <mergeCell ref="R1606:T1606"/>
    <mergeCell ref="U1606:X1606"/>
    <mergeCell ref="Y1606:AB1606"/>
    <mergeCell ref="AC1606:AF1606"/>
    <mergeCell ref="E1607:H1607"/>
    <mergeCell ref="I1607:L1607"/>
    <mergeCell ref="M1607:P1607"/>
    <mergeCell ref="U1607:X1607"/>
    <mergeCell ref="Y1607:AB1607"/>
    <mergeCell ref="AC1607:AF1607"/>
    <mergeCell ref="B1635:D1635"/>
    <mergeCell ref="R1635:T1635"/>
    <mergeCell ref="B1633:D1633"/>
    <mergeCell ref="R1633:T1633"/>
    <mergeCell ref="E1633:H1633"/>
    <mergeCell ref="I1633:L1633"/>
    <mergeCell ref="M1633:P1633"/>
    <mergeCell ref="U1633:X1633"/>
    <mergeCell ref="Y1633:AB1633"/>
    <mergeCell ref="AC1633:AF1633"/>
    <mergeCell ref="G1634:H1634"/>
    <mergeCell ref="W1634:X1634"/>
    <mergeCell ref="E1635:G1635"/>
    <mergeCell ref="U1635:W1635"/>
    <mergeCell ref="K1621:N1621"/>
    <mergeCell ref="O1621:O1622"/>
    <mergeCell ref="R1621:R1623"/>
    <mergeCell ref="S1621:U1621"/>
    <mergeCell ref="V1621:Y1621"/>
    <mergeCell ref="Z1621:Z1622"/>
    <mergeCell ref="AA1621:AD1621"/>
    <mergeCell ref="AE1621:AE1622"/>
    <mergeCell ref="X1616:Y1616"/>
    <mergeCell ref="Z1616:AC1616"/>
    <mergeCell ref="AD1616:AF1616"/>
    <mergeCell ref="B1617:D1617"/>
    <mergeCell ref="E1617:I1617"/>
    <mergeCell ref="J1617:M1617"/>
    <mergeCell ref="N1617:P1617"/>
    <mergeCell ref="R1617:T1617"/>
    <mergeCell ref="U1617:Y1617"/>
    <mergeCell ref="Z1617:AC1617"/>
    <mergeCell ref="AD1617:AF1617"/>
    <mergeCell ref="B1618:D1618"/>
    <mergeCell ref="E1618:I1618"/>
    <mergeCell ref="J1618:M1618"/>
    <mergeCell ref="N1618:P1618"/>
    <mergeCell ref="R1618:T1618"/>
    <mergeCell ref="U1618:Y1618"/>
    <mergeCell ref="Z1618:AC1618"/>
    <mergeCell ref="AD1618:AF1618"/>
    <mergeCell ref="B1634:D1634"/>
    <mergeCell ref="I1634:L1634"/>
    <mergeCell ref="M1634:P1634"/>
    <mergeCell ref="R1634:T1634"/>
    <mergeCell ref="Y1634:AB1634"/>
    <mergeCell ref="AC1634:AF1634"/>
    <mergeCell ref="Q1613:Q1637"/>
    <mergeCell ref="R1613:AF1613"/>
    <mergeCell ref="B1614:P1614"/>
    <mergeCell ref="R1614:AF1614"/>
    <mergeCell ref="B1615:D1615"/>
    <mergeCell ref="E1615:P1615"/>
    <mergeCell ref="R1615:T1615"/>
    <mergeCell ref="U1615:AF1615"/>
    <mergeCell ref="X1642:Y1642"/>
    <mergeCell ref="Z1642:AC1642"/>
    <mergeCell ref="AD1642:AF1642"/>
    <mergeCell ref="B1643:D1643"/>
    <mergeCell ref="E1643:I1643"/>
    <mergeCell ref="J1643:M1643"/>
    <mergeCell ref="N1643:P1643"/>
    <mergeCell ref="R1643:T1643"/>
    <mergeCell ref="U1643:Y1643"/>
    <mergeCell ref="Z1643:AC1643"/>
    <mergeCell ref="AD1643:AF1643"/>
    <mergeCell ref="B1644:D1644"/>
    <mergeCell ref="E1644:I1644"/>
    <mergeCell ref="J1644:M1644"/>
    <mergeCell ref="N1644:P1644"/>
    <mergeCell ref="R1644:T1644"/>
    <mergeCell ref="U1644:Y1644"/>
    <mergeCell ref="Z1644:AC1644"/>
    <mergeCell ref="AD1644:AF1644"/>
    <mergeCell ref="B1636:E1636"/>
    <mergeCell ref="F1636:J1636"/>
    <mergeCell ref="K1636:P1636"/>
    <mergeCell ref="R1636:U1636"/>
    <mergeCell ref="V1636:Z1636"/>
    <mergeCell ref="AA1636:AF1636"/>
    <mergeCell ref="B1637:E1637"/>
    <mergeCell ref="F1637:J1637"/>
    <mergeCell ref="K1637:P1637"/>
    <mergeCell ref="R1637:U1637"/>
    <mergeCell ref="V1637:Z1637"/>
    <mergeCell ref="AA1637:AF1637"/>
    <mergeCell ref="B1639:P1639"/>
    <mergeCell ref="Q1639:Q1663"/>
    <mergeCell ref="R1639:AF1639"/>
    <mergeCell ref="B1640:P1640"/>
    <mergeCell ref="R1640:AF1640"/>
    <mergeCell ref="B1641:D1641"/>
    <mergeCell ref="E1641:P1641"/>
    <mergeCell ref="R1641:T1641"/>
    <mergeCell ref="U1641:AF1641"/>
    <mergeCell ref="C1642:D1642"/>
    <mergeCell ref="E1642:G1642"/>
    <mergeCell ref="H1642:I1642"/>
    <mergeCell ref="J1642:M1642"/>
    <mergeCell ref="N1642:P1642"/>
    <mergeCell ref="S1642:T1642"/>
    <mergeCell ref="U1642:W1642"/>
    <mergeCell ref="G1660:H1660"/>
    <mergeCell ref="W1660:X1660"/>
    <mergeCell ref="E1661:G1661"/>
    <mergeCell ref="U1661:W1661"/>
    <mergeCell ref="B1660:D1660"/>
    <mergeCell ref="I1660:L1660"/>
    <mergeCell ref="M1660:P1660"/>
    <mergeCell ref="R1660:T1660"/>
    <mergeCell ref="Y1660:AB1660"/>
    <mergeCell ref="AC1660:AF1660"/>
    <mergeCell ref="B1661:D1661"/>
    <mergeCell ref="R1661:T1661"/>
    <mergeCell ref="B1659:D1659"/>
    <mergeCell ref="R1659:T1659"/>
    <mergeCell ref="B1645:D1645"/>
    <mergeCell ref="E1645:I1645"/>
    <mergeCell ref="J1645:M1645"/>
    <mergeCell ref="N1645:P1645"/>
    <mergeCell ref="R1645:T1645"/>
    <mergeCell ref="U1645:Y1645"/>
    <mergeCell ref="Z1645:AC1645"/>
    <mergeCell ref="AD1645:AF1645"/>
    <mergeCell ref="B1647:B1649"/>
    <mergeCell ref="C1647:E1647"/>
    <mergeCell ref="F1647:I1647"/>
    <mergeCell ref="J1647:J1648"/>
    <mergeCell ref="K1647:N1647"/>
    <mergeCell ref="O1647:O1648"/>
    <mergeCell ref="R1647:R1649"/>
    <mergeCell ref="S1647:U1647"/>
    <mergeCell ref="V1647:Y1647"/>
    <mergeCell ref="Z1647:Z1648"/>
    <mergeCell ref="AA1647:AD1647"/>
    <mergeCell ref="AE1647:AE1648"/>
    <mergeCell ref="B1655:P1655"/>
    <mergeCell ref="R1655:AF1655"/>
    <mergeCell ref="B1656:C1656"/>
    <mergeCell ref="D1656:E1656"/>
    <mergeCell ref="G1656:H1656"/>
    <mergeCell ref="I1656:J1656"/>
    <mergeCell ref="L1656:M1656"/>
    <mergeCell ref="N1656:O1656"/>
    <mergeCell ref="R1656:S1656"/>
    <mergeCell ref="T1656:U1656"/>
    <mergeCell ref="W1656:X1656"/>
    <mergeCell ref="Y1656:Z1656"/>
    <mergeCell ref="AB1656:AC1656"/>
    <mergeCell ref="AD1656:AE1656"/>
    <mergeCell ref="B1657:D1657"/>
    <mergeCell ref="G1657:I1657"/>
    <mergeCell ref="L1657:N1657"/>
    <mergeCell ref="R1657:T1657"/>
    <mergeCell ref="W1657:Y1657"/>
    <mergeCell ref="AB1657:AD1657"/>
    <mergeCell ref="B1658:D1658"/>
    <mergeCell ref="E1658:H1658"/>
    <mergeCell ref="I1658:L1658"/>
    <mergeCell ref="M1658:P1658"/>
    <mergeCell ref="R1658:T1658"/>
    <mergeCell ref="U1658:X1658"/>
    <mergeCell ref="Y1658:AB1658"/>
    <mergeCell ref="AC1658:AF1658"/>
    <mergeCell ref="E1659:H1659"/>
    <mergeCell ref="I1659:L1659"/>
    <mergeCell ref="M1659:P1659"/>
    <mergeCell ref="U1659:X1659"/>
    <mergeCell ref="Y1659:AB1659"/>
    <mergeCell ref="AC1659:AF1659"/>
    <mergeCell ref="B1687:D1687"/>
    <mergeCell ref="R1687:T1687"/>
    <mergeCell ref="B1685:D1685"/>
    <mergeCell ref="R1685:T1685"/>
    <mergeCell ref="E1685:H1685"/>
    <mergeCell ref="I1685:L1685"/>
    <mergeCell ref="M1685:P1685"/>
    <mergeCell ref="U1685:X1685"/>
    <mergeCell ref="Y1685:AB1685"/>
    <mergeCell ref="AC1685:AF1685"/>
    <mergeCell ref="G1686:H1686"/>
    <mergeCell ref="W1686:X1686"/>
    <mergeCell ref="E1687:G1687"/>
    <mergeCell ref="U1687:W1687"/>
    <mergeCell ref="K1673:N1673"/>
    <mergeCell ref="O1673:O1674"/>
    <mergeCell ref="R1673:R1675"/>
    <mergeCell ref="S1673:U1673"/>
    <mergeCell ref="V1673:Y1673"/>
    <mergeCell ref="Z1673:Z1674"/>
    <mergeCell ref="AA1673:AD1673"/>
    <mergeCell ref="AE1673:AE1674"/>
    <mergeCell ref="X1668:Y1668"/>
    <mergeCell ref="Z1668:AC1668"/>
    <mergeCell ref="AD1668:AF1668"/>
    <mergeCell ref="B1669:D1669"/>
    <mergeCell ref="E1669:I1669"/>
    <mergeCell ref="J1669:M1669"/>
    <mergeCell ref="N1669:P1669"/>
    <mergeCell ref="R1669:T1669"/>
    <mergeCell ref="U1669:Y1669"/>
    <mergeCell ref="Z1669:AC1669"/>
    <mergeCell ref="AD1669:AF1669"/>
    <mergeCell ref="B1670:D1670"/>
    <mergeCell ref="E1670:I1670"/>
    <mergeCell ref="J1670:M1670"/>
    <mergeCell ref="N1670:P1670"/>
    <mergeCell ref="R1670:T1670"/>
    <mergeCell ref="U1670:Y1670"/>
    <mergeCell ref="Z1670:AC1670"/>
    <mergeCell ref="AD1670:AF1670"/>
    <mergeCell ref="B1686:D1686"/>
    <mergeCell ref="I1686:L1686"/>
    <mergeCell ref="M1686:P1686"/>
    <mergeCell ref="R1686:T1686"/>
    <mergeCell ref="Y1686:AB1686"/>
    <mergeCell ref="AC1686:AF1686"/>
    <mergeCell ref="Q1665:Q1689"/>
    <mergeCell ref="R1665:AF1665"/>
    <mergeCell ref="B1666:P1666"/>
    <mergeCell ref="R1666:AF1666"/>
    <mergeCell ref="B1667:D1667"/>
    <mergeCell ref="E1667:P1667"/>
    <mergeCell ref="R1667:T1667"/>
    <mergeCell ref="U1667:AF1667"/>
    <mergeCell ref="N1682:O1682"/>
    <mergeCell ref="R1682:S1682"/>
    <mergeCell ref="T1682:U1682"/>
    <mergeCell ref="W1682:X1682"/>
    <mergeCell ref="Y1682:Z1682"/>
    <mergeCell ref="AB1682:AC1682"/>
    <mergeCell ref="AD1682:AE1682"/>
    <mergeCell ref="B1683:D1683"/>
    <mergeCell ref="G1683:I1683"/>
    <mergeCell ref="X1694:Y1694"/>
    <mergeCell ref="Z1694:AC1694"/>
    <mergeCell ref="AD1694:AF1694"/>
    <mergeCell ref="B1695:D1695"/>
    <mergeCell ref="E1695:I1695"/>
    <mergeCell ref="J1695:M1695"/>
    <mergeCell ref="N1695:P1695"/>
    <mergeCell ref="R1695:T1695"/>
    <mergeCell ref="U1695:Y1695"/>
    <mergeCell ref="Z1695:AC1695"/>
    <mergeCell ref="AD1695:AF1695"/>
    <mergeCell ref="B1696:D1696"/>
    <mergeCell ref="E1696:I1696"/>
    <mergeCell ref="J1696:M1696"/>
    <mergeCell ref="N1696:P1696"/>
    <mergeCell ref="R1696:T1696"/>
    <mergeCell ref="U1696:Y1696"/>
    <mergeCell ref="Z1696:AC1696"/>
    <mergeCell ref="AD1696:AF1696"/>
    <mergeCell ref="B1688:E1688"/>
    <mergeCell ref="F1688:J1688"/>
    <mergeCell ref="K1688:P1688"/>
    <mergeCell ref="R1688:U1688"/>
    <mergeCell ref="V1688:Z1688"/>
    <mergeCell ref="AA1688:AF1688"/>
    <mergeCell ref="B1689:E1689"/>
    <mergeCell ref="F1689:J1689"/>
    <mergeCell ref="K1689:P1689"/>
    <mergeCell ref="R1689:U1689"/>
    <mergeCell ref="V1689:Z1689"/>
    <mergeCell ref="AA1689:AF1689"/>
    <mergeCell ref="B1691:P1691"/>
    <mergeCell ref="Q1691:Q1715"/>
    <mergeCell ref="R1691:AF1691"/>
    <mergeCell ref="B1692:P1692"/>
    <mergeCell ref="R1692:AF1692"/>
    <mergeCell ref="B1693:D1693"/>
    <mergeCell ref="E1693:P1693"/>
    <mergeCell ref="R1693:T1693"/>
    <mergeCell ref="U1693:AF1693"/>
    <mergeCell ref="C1694:D1694"/>
    <mergeCell ref="E1694:G1694"/>
    <mergeCell ref="H1694:I1694"/>
    <mergeCell ref="J1694:M1694"/>
    <mergeCell ref="N1694:P1694"/>
    <mergeCell ref="S1694:T1694"/>
    <mergeCell ref="U1694:W1694"/>
    <mergeCell ref="G1712:H1712"/>
    <mergeCell ref="W1712:X1712"/>
    <mergeCell ref="E1713:G1713"/>
    <mergeCell ref="U1713:W1713"/>
    <mergeCell ref="B1712:D1712"/>
    <mergeCell ref="I1712:L1712"/>
    <mergeCell ref="M1712:P1712"/>
    <mergeCell ref="R1712:T1712"/>
    <mergeCell ref="Y1712:AB1712"/>
    <mergeCell ref="AC1712:AF1712"/>
    <mergeCell ref="B1713:D1713"/>
    <mergeCell ref="R1713:T1713"/>
    <mergeCell ref="B1711:D1711"/>
    <mergeCell ref="R1711:T1711"/>
    <mergeCell ref="B1697:D1697"/>
    <mergeCell ref="E1697:I1697"/>
    <mergeCell ref="J1697:M1697"/>
    <mergeCell ref="N1697:P1697"/>
    <mergeCell ref="R1697:T1697"/>
    <mergeCell ref="U1697:Y1697"/>
    <mergeCell ref="Z1697:AC1697"/>
    <mergeCell ref="AD1697:AF1697"/>
    <mergeCell ref="B1699:B1701"/>
    <mergeCell ref="C1699:E1699"/>
    <mergeCell ref="F1699:I1699"/>
    <mergeCell ref="J1699:J1700"/>
    <mergeCell ref="K1699:N1699"/>
    <mergeCell ref="O1699:O1700"/>
    <mergeCell ref="R1699:R1701"/>
    <mergeCell ref="S1699:U1699"/>
    <mergeCell ref="V1699:Y1699"/>
    <mergeCell ref="Z1699:Z1700"/>
    <mergeCell ref="AA1699:AD1699"/>
    <mergeCell ref="AE1699:AE1700"/>
    <mergeCell ref="B1707:P1707"/>
    <mergeCell ref="R1707:AF1707"/>
    <mergeCell ref="B1708:C1708"/>
    <mergeCell ref="D1708:E1708"/>
    <mergeCell ref="G1708:H1708"/>
    <mergeCell ref="I1708:J1708"/>
    <mergeCell ref="L1708:M1708"/>
    <mergeCell ref="N1708:O1708"/>
    <mergeCell ref="R1708:S1708"/>
    <mergeCell ref="T1708:U1708"/>
    <mergeCell ref="W1708:X1708"/>
    <mergeCell ref="Y1708:Z1708"/>
    <mergeCell ref="AB1708:AC1708"/>
    <mergeCell ref="AD1708:AE1708"/>
    <mergeCell ref="B1709:D1709"/>
    <mergeCell ref="G1709:I1709"/>
    <mergeCell ref="L1709:N1709"/>
    <mergeCell ref="R1709:T1709"/>
    <mergeCell ref="W1709:Y1709"/>
    <mergeCell ref="AB1709:AD1709"/>
    <mergeCell ref="B1710:D1710"/>
    <mergeCell ref="E1710:H1710"/>
    <mergeCell ref="I1710:L1710"/>
    <mergeCell ref="M1710:P1710"/>
    <mergeCell ref="R1710:T1710"/>
    <mergeCell ref="U1710:X1710"/>
    <mergeCell ref="Y1710:AB1710"/>
    <mergeCell ref="AC1710:AF1710"/>
    <mergeCell ref="E1711:H1711"/>
    <mergeCell ref="I1711:L1711"/>
    <mergeCell ref="M1711:P1711"/>
    <mergeCell ref="U1711:X1711"/>
    <mergeCell ref="Y1711:AB1711"/>
    <mergeCell ref="AC1711:AF1711"/>
    <mergeCell ref="B1739:D1739"/>
    <mergeCell ref="R1739:T1739"/>
    <mergeCell ref="B1737:D1737"/>
    <mergeCell ref="R1737:T1737"/>
    <mergeCell ref="E1737:H1737"/>
    <mergeCell ref="I1737:L1737"/>
    <mergeCell ref="M1737:P1737"/>
    <mergeCell ref="U1737:X1737"/>
    <mergeCell ref="Y1737:AB1737"/>
    <mergeCell ref="AC1737:AF1737"/>
    <mergeCell ref="G1738:H1738"/>
    <mergeCell ref="W1738:X1738"/>
    <mergeCell ref="E1739:G1739"/>
    <mergeCell ref="U1739:W1739"/>
    <mergeCell ref="K1725:N1725"/>
    <mergeCell ref="O1725:O1726"/>
    <mergeCell ref="R1725:R1727"/>
    <mergeCell ref="S1725:U1725"/>
    <mergeCell ref="V1725:Y1725"/>
    <mergeCell ref="Z1725:Z1726"/>
    <mergeCell ref="AA1725:AD1725"/>
    <mergeCell ref="AE1725:AE1726"/>
    <mergeCell ref="X1720:Y1720"/>
    <mergeCell ref="Z1720:AC1720"/>
    <mergeCell ref="AD1720:AF1720"/>
    <mergeCell ref="B1721:D1721"/>
    <mergeCell ref="E1721:I1721"/>
    <mergeCell ref="J1721:M1721"/>
    <mergeCell ref="N1721:P1721"/>
    <mergeCell ref="R1721:T1721"/>
    <mergeCell ref="U1721:Y1721"/>
    <mergeCell ref="Z1721:AC1721"/>
    <mergeCell ref="AD1721:AF1721"/>
    <mergeCell ref="B1722:D1722"/>
    <mergeCell ref="E1722:I1722"/>
    <mergeCell ref="J1722:M1722"/>
    <mergeCell ref="N1722:P1722"/>
    <mergeCell ref="R1722:T1722"/>
    <mergeCell ref="U1722:Y1722"/>
    <mergeCell ref="Z1722:AC1722"/>
    <mergeCell ref="AD1722:AF1722"/>
    <mergeCell ref="B1738:D1738"/>
    <mergeCell ref="I1738:L1738"/>
    <mergeCell ref="M1738:P1738"/>
    <mergeCell ref="R1738:T1738"/>
    <mergeCell ref="Y1738:AB1738"/>
    <mergeCell ref="AC1738:AF1738"/>
    <mergeCell ref="Q1717:Q1741"/>
    <mergeCell ref="R1717:AF1717"/>
    <mergeCell ref="B1718:P1718"/>
    <mergeCell ref="R1718:AF1718"/>
    <mergeCell ref="B1719:D1719"/>
    <mergeCell ref="E1719:P1719"/>
    <mergeCell ref="R1719:T1719"/>
    <mergeCell ref="U1719:AF1719"/>
    <mergeCell ref="B1733:P1733"/>
    <mergeCell ref="R1733:AF1733"/>
    <mergeCell ref="B1734:C1734"/>
    <mergeCell ref="D1734:E1734"/>
    <mergeCell ref="G1734:H1734"/>
    <mergeCell ref="I1734:J1734"/>
    <mergeCell ref="L1734:M1734"/>
    <mergeCell ref="X1746:Y1746"/>
    <mergeCell ref="Z1746:AC1746"/>
    <mergeCell ref="AD1746:AF1746"/>
    <mergeCell ref="B1747:D1747"/>
    <mergeCell ref="E1747:I1747"/>
    <mergeCell ref="J1747:M1747"/>
    <mergeCell ref="N1747:P1747"/>
    <mergeCell ref="R1747:T1747"/>
    <mergeCell ref="U1747:Y1747"/>
    <mergeCell ref="Z1747:AC1747"/>
    <mergeCell ref="AD1747:AF1747"/>
    <mergeCell ref="B1748:D1748"/>
    <mergeCell ref="E1748:I1748"/>
    <mergeCell ref="J1748:M1748"/>
    <mergeCell ref="N1748:P1748"/>
    <mergeCell ref="R1748:T1748"/>
    <mergeCell ref="U1748:Y1748"/>
    <mergeCell ref="Z1748:AC1748"/>
    <mergeCell ref="AD1748:AF1748"/>
    <mergeCell ref="B1740:E1740"/>
    <mergeCell ref="F1740:J1740"/>
    <mergeCell ref="K1740:P1740"/>
    <mergeCell ref="R1740:U1740"/>
    <mergeCell ref="V1740:Z1740"/>
    <mergeCell ref="AA1740:AF1740"/>
    <mergeCell ref="B1741:E1741"/>
    <mergeCell ref="F1741:J1741"/>
    <mergeCell ref="K1741:P1741"/>
    <mergeCell ref="R1741:U1741"/>
    <mergeCell ref="V1741:Z1741"/>
    <mergeCell ref="AA1741:AF1741"/>
    <mergeCell ref="B1743:P1743"/>
    <mergeCell ref="Q1743:Q1767"/>
    <mergeCell ref="R1743:AF1743"/>
    <mergeCell ref="B1744:P1744"/>
    <mergeCell ref="R1744:AF1744"/>
    <mergeCell ref="B1745:D1745"/>
    <mergeCell ref="E1745:P1745"/>
    <mergeCell ref="R1745:T1745"/>
    <mergeCell ref="U1745:AF1745"/>
    <mergeCell ref="C1746:D1746"/>
    <mergeCell ref="E1746:G1746"/>
    <mergeCell ref="H1746:I1746"/>
    <mergeCell ref="J1746:M1746"/>
    <mergeCell ref="N1746:P1746"/>
    <mergeCell ref="S1746:T1746"/>
    <mergeCell ref="U1746:W1746"/>
    <mergeCell ref="G1764:H1764"/>
    <mergeCell ref="W1764:X1764"/>
    <mergeCell ref="E1765:G1765"/>
    <mergeCell ref="U1765:W1765"/>
    <mergeCell ref="B1764:D1764"/>
    <mergeCell ref="I1764:L1764"/>
    <mergeCell ref="M1764:P1764"/>
    <mergeCell ref="R1764:T1764"/>
    <mergeCell ref="Y1764:AB1764"/>
    <mergeCell ref="AC1764:AF1764"/>
    <mergeCell ref="B1765:D1765"/>
    <mergeCell ref="R1765:T1765"/>
    <mergeCell ref="B1763:D1763"/>
    <mergeCell ref="R1763:T1763"/>
    <mergeCell ref="B1749:D1749"/>
    <mergeCell ref="E1749:I1749"/>
    <mergeCell ref="J1749:M1749"/>
    <mergeCell ref="N1749:P1749"/>
    <mergeCell ref="R1749:T1749"/>
    <mergeCell ref="U1749:Y1749"/>
    <mergeCell ref="Z1749:AC1749"/>
    <mergeCell ref="AD1749:AF1749"/>
    <mergeCell ref="B1751:B1753"/>
    <mergeCell ref="C1751:E1751"/>
    <mergeCell ref="F1751:I1751"/>
    <mergeCell ref="J1751:J1752"/>
    <mergeCell ref="K1751:N1751"/>
    <mergeCell ref="O1751:O1752"/>
    <mergeCell ref="R1751:R1753"/>
    <mergeCell ref="S1751:U1751"/>
    <mergeCell ref="V1751:Y1751"/>
    <mergeCell ref="Z1751:Z1752"/>
    <mergeCell ref="AA1751:AD1751"/>
    <mergeCell ref="AE1751:AE1752"/>
    <mergeCell ref="B1759:P1759"/>
    <mergeCell ref="R1759:AF1759"/>
    <mergeCell ref="B1760:C1760"/>
    <mergeCell ref="D1760:E1760"/>
    <mergeCell ref="G1760:H1760"/>
    <mergeCell ref="I1760:J1760"/>
    <mergeCell ref="L1760:M1760"/>
    <mergeCell ref="N1760:O1760"/>
    <mergeCell ref="R1760:S1760"/>
    <mergeCell ref="T1760:U1760"/>
    <mergeCell ref="W1760:X1760"/>
    <mergeCell ref="Y1760:Z1760"/>
    <mergeCell ref="AB1760:AC1760"/>
    <mergeCell ref="AD1760:AE1760"/>
    <mergeCell ref="B1761:D1761"/>
    <mergeCell ref="G1761:I1761"/>
    <mergeCell ref="L1761:N1761"/>
    <mergeCell ref="R1761:T1761"/>
    <mergeCell ref="W1761:Y1761"/>
    <mergeCell ref="AB1761:AD1761"/>
    <mergeCell ref="B1762:D1762"/>
    <mergeCell ref="E1762:H1762"/>
    <mergeCell ref="I1762:L1762"/>
    <mergeCell ref="M1762:P1762"/>
    <mergeCell ref="R1762:T1762"/>
    <mergeCell ref="U1762:X1762"/>
    <mergeCell ref="Y1762:AB1762"/>
    <mergeCell ref="AC1762:AF1762"/>
    <mergeCell ref="E1763:H1763"/>
    <mergeCell ref="I1763:L1763"/>
    <mergeCell ref="M1763:P1763"/>
    <mergeCell ref="U1763:X1763"/>
    <mergeCell ref="Y1763:AB1763"/>
    <mergeCell ref="AC1763:AF1763"/>
    <mergeCell ref="B1791:D1791"/>
    <mergeCell ref="R1791:T1791"/>
    <mergeCell ref="B1789:D1789"/>
    <mergeCell ref="R1789:T1789"/>
    <mergeCell ref="E1789:H1789"/>
    <mergeCell ref="I1789:L1789"/>
    <mergeCell ref="M1789:P1789"/>
    <mergeCell ref="U1789:X1789"/>
    <mergeCell ref="Y1789:AB1789"/>
    <mergeCell ref="AC1789:AF1789"/>
    <mergeCell ref="G1790:H1790"/>
    <mergeCell ref="W1790:X1790"/>
    <mergeCell ref="E1791:G1791"/>
    <mergeCell ref="U1791:W1791"/>
    <mergeCell ref="K1777:N1777"/>
    <mergeCell ref="O1777:O1778"/>
    <mergeCell ref="R1777:R1779"/>
    <mergeCell ref="S1777:U1777"/>
    <mergeCell ref="V1777:Y1777"/>
    <mergeCell ref="Z1777:Z1778"/>
    <mergeCell ref="AA1777:AD1777"/>
    <mergeCell ref="AE1777:AE1778"/>
    <mergeCell ref="X1772:Y1772"/>
    <mergeCell ref="Z1772:AC1772"/>
    <mergeCell ref="AD1772:AF1772"/>
    <mergeCell ref="B1773:D1773"/>
    <mergeCell ref="E1773:I1773"/>
    <mergeCell ref="J1773:M1773"/>
    <mergeCell ref="N1773:P1773"/>
    <mergeCell ref="R1773:T1773"/>
    <mergeCell ref="U1773:Y1773"/>
    <mergeCell ref="Z1773:AC1773"/>
    <mergeCell ref="AD1773:AF1773"/>
    <mergeCell ref="B1774:D1774"/>
    <mergeCell ref="E1774:I1774"/>
    <mergeCell ref="J1774:M1774"/>
    <mergeCell ref="N1774:P1774"/>
    <mergeCell ref="R1774:T1774"/>
    <mergeCell ref="U1774:Y1774"/>
    <mergeCell ref="Z1774:AC1774"/>
    <mergeCell ref="AD1774:AF1774"/>
    <mergeCell ref="B1790:D1790"/>
    <mergeCell ref="I1790:L1790"/>
    <mergeCell ref="M1790:P1790"/>
    <mergeCell ref="R1790:T1790"/>
    <mergeCell ref="Y1790:AB1790"/>
    <mergeCell ref="AC1790:AF1790"/>
    <mergeCell ref="Q1769:Q1793"/>
    <mergeCell ref="R1769:AF1769"/>
    <mergeCell ref="B1770:P1770"/>
    <mergeCell ref="R1770:AF1770"/>
    <mergeCell ref="B1771:D1771"/>
    <mergeCell ref="E1771:P1771"/>
    <mergeCell ref="R1771:T1771"/>
    <mergeCell ref="U1771:AF1771"/>
    <mergeCell ref="X1798:Y1798"/>
    <mergeCell ref="Z1798:AC1798"/>
    <mergeCell ref="AD1798:AF1798"/>
    <mergeCell ref="B1799:D1799"/>
    <mergeCell ref="E1799:I1799"/>
    <mergeCell ref="J1799:M1799"/>
    <mergeCell ref="N1799:P1799"/>
    <mergeCell ref="R1799:T1799"/>
    <mergeCell ref="U1799:Y1799"/>
    <mergeCell ref="Z1799:AC1799"/>
    <mergeCell ref="AD1799:AF1799"/>
    <mergeCell ref="B1800:D1800"/>
    <mergeCell ref="E1800:I1800"/>
    <mergeCell ref="J1800:M1800"/>
    <mergeCell ref="N1800:P1800"/>
    <mergeCell ref="R1800:T1800"/>
    <mergeCell ref="U1800:Y1800"/>
    <mergeCell ref="Z1800:AC1800"/>
    <mergeCell ref="AD1800:AF1800"/>
    <mergeCell ref="B1792:E1792"/>
    <mergeCell ref="F1792:J1792"/>
    <mergeCell ref="K1792:P1792"/>
    <mergeCell ref="R1792:U1792"/>
    <mergeCell ref="V1792:Z1792"/>
    <mergeCell ref="AA1792:AF1792"/>
    <mergeCell ref="B1793:E1793"/>
    <mergeCell ref="F1793:J1793"/>
    <mergeCell ref="K1793:P1793"/>
    <mergeCell ref="R1793:U1793"/>
    <mergeCell ref="V1793:Z1793"/>
    <mergeCell ref="AA1793:AF1793"/>
    <mergeCell ref="B1795:P1795"/>
    <mergeCell ref="Q1795:Q1819"/>
    <mergeCell ref="R1795:AF1795"/>
    <mergeCell ref="B1796:P1796"/>
    <mergeCell ref="R1796:AF1796"/>
    <mergeCell ref="B1797:D1797"/>
    <mergeCell ref="E1797:P1797"/>
    <mergeCell ref="R1797:T1797"/>
    <mergeCell ref="U1797:AF1797"/>
    <mergeCell ref="C1798:D1798"/>
    <mergeCell ref="E1798:G1798"/>
    <mergeCell ref="H1798:I1798"/>
    <mergeCell ref="J1798:M1798"/>
    <mergeCell ref="N1798:P1798"/>
    <mergeCell ref="S1798:T1798"/>
    <mergeCell ref="U1798:W1798"/>
    <mergeCell ref="G1816:H1816"/>
    <mergeCell ref="W1816:X1816"/>
    <mergeCell ref="E1817:G1817"/>
    <mergeCell ref="U1817:W1817"/>
    <mergeCell ref="B1816:D1816"/>
    <mergeCell ref="I1816:L1816"/>
    <mergeCell ref="M1816:P1816"/>
    <mergeCell ref="R1816:T1816"/>
    <mergeCell ref="P1803:P1804"/>
    <mergeCell ref="AF1803:AF1804"/>
    <mergeCell ref="Y1816:AB1816"/>
    <mergeCell ref="AC1816:AF1816"/>
    <mergeCell ref="B1817:D1817"/>
    <mergeCell ref="R1817:T1817"/>
    <mergeCell ref="B1815:D1815"/>
    <mergeCell ref="R1815:T1815"/>
    <mergeCell ref="B1801:D1801"/>
    <mergeCell ref="E1801:I1801"/>
    <mergeCell ref="J1801:M1801"/>
    <mergeCell ref="N1801:P1801"/>
    <mergeCell ref="R1801:T1801"/>
    <mergeCell ref="U1801:Y1801"/>
    <mergeCell ref="Z1801:AC1801"/>
    <mergeCell ref="AD1801:AF1801"/>
    <mergeCell ref="B1803:B1805"/>
    <mergeCell ref="C1803:E1803"/>
    <mergeCell ref="F1803:I1803"/>
    <mergeCell ref="J1803:J1804"/>
    <mergeCell ref="K1803:N1803"/>
    <mergeCell ref="O1803:O1804"/>
    <mergeCell ref="R1803:R1805"/>
    <mergeCell ref="S1803:U1803"/>
    <mergeCell ref="V1803:Y1803"/>
    <mergeCell ref="Z1803:Z1804"/>
    <mergeCell ref="AA1803:AD1803"/>
    <mergeCell ref="AE1803:AE1804"/>
    <mergeCell ref="B1811:P1811"/>
    <mergeCell ref="R1811:AF1811"/>
    <mergeCell ref="B1812:C1812"/>
    <mergeCell ref="D1812:E1812"/>
    <mergeCell ref="G1812:H1812"/>
    <mergeCell ref="I1812:J1812"/>
    <mergeCell ref="L1812:M1812"/>
    <mergeCell ref="N1812:O1812"/>
    <mergeCell ref="R1812:S1812"/>
    <mergeCell ref="T1812:U1812"/>
    <mergeCell ref="W1812:X1812"/>
    <mergeCell ref="Y1812:Z1812"/>
    <mergeCell ref="AB1812:AC1812"/>
    <mergeCell ref="AD1812:AE1812"/>
    <mergeCell ref="B1813:D1813"/>
    <mergeCell ref="G1813:I1813"/>
    <mergeCell ref="L1813:N1813"/>
    <mergeCell ref="R1813:T1813"/>
    <mergeCell ref="W1813:Y1813"/>
    <mergeCell ref="AB1813:AD1813"/>
    <mergeCell ref="B1814:D1814"/>
    <mergeCell ref="E1814:H1814"/>
    <mergeCell ref="I1814:L1814"/>
    <mergeCell ref="M1814:P1814"/>
    <mergeCell ref="R1814:T1814"/>
    <mergeCell ref="U1814:X1814"/>
    <mergeCell ref="Y1814:AB1814"/>
    <mergeCell ref="AC1814:AF1814"/>
    <mergeCell ref="E1815:H1815"/>
    <mergeCell ref="I1815:L1815"/>
    <mergeCell ref="M1815:P1815"/>
    <mergeCell ref="U1815:X1815"/>
    <mergeCell ref="Y1815:AB1815"/>
    <mergeCell ref="AC1815:AF1815"/>
    <mergeCell ref="B1843:D1843"/>
    <mergeCell ref="R1843:T1843"/>
    <mergeCell ref="B1841:D1841"/>
    <mergeCell ref="R1841:T1841"/>
    <mergeCell ref="E1841:H1841"/>
    <mergeCell ref="I1841:L1841"/>
    <mergeCell ref="M1841:P1841"/>
    <mergeCell ref="U1841:X1841"/>
    <mergeCell ref="Y1841:AB1841"/>
    <mergeCell ref="AC1841:AF1841"/>
    <mergeCell ref="G1842:H1842"/>
    <mergeCell ref="W1842:X1842"/>
    <mergeCell ref="E1843:G1843"/>
    <mergeCell ref="U1843:W1843"/>
    <mergeCell ref="K1829:N1829"/>
    <mergeCell ref="O1829:O1830"/>
    <mergeCell ref="R1829:R1831"/>
    <mergeCell ref="S1829:U1829"/>
    <mergeCell ref="V1829:Y1829"/>
    <mergeCell ref="Z1829:Z1830"/>
    <mergeCell ref="AA1829:AD1829"/>
    <mergeCell ref="AE1829:AE1830"/>
    <mergeCell ref="X1824:Y1824"/>
    <mergeCell ref="Z1824:AC1824"/>
    <mergeCell ref="AD1824:AF1824"/>
    <mergeCell ref="B1825:D1825"/>
    <mergeCell ref="E1825:I1825"/>
    <mergeCell ref="J1825:M1825"/>
    <mergeCell ref="N1825:P1825"/>
    <mergeCell ref="R1825:T1825"/>
    <mergeCell ref="U1825:Y1825"/>
    <mergeCell ref="Z1825:AC1825"/>
    <mergeCell ref="AD1825:AF1825"/>
    <mergeCell ref="B1826:D1826"/>
    <mergeCell ref="E1826:I1826"/>
    <mergeCell ref="J1826:M1826"/>
    <mergeCell ref="N1826:P1826"/>
    <mergeCell ref="R1826:T1826"/>
    <mergeCell ref="U1826:Y1826"/>
    <mergeCell ref="Z1826:AC1826"/>
    <mergeCell ref="AD1826:AF1826"/>
    <mergeCell ref="B1842:D1842"/>
    <mergeCell ref="I1842:L1842"/>
    <mergeCell ref="M1842:P1842"/>
    <mergeCell ref="R1842:T1842"/>
    <mergeCell ref="Y1842:AB1842"/>
    <mergeCell ref="AC1842:AF1842"/>
    <mergeCell ref="Q1821:Q1845"/>
    <mergeCell ref="R1821:AF1821"/>
    <mergeCell ref="B1822:P1822"/>
    <mergeCell ref="R1822:AF1822"/>
    <mergeCell ref="B1823:D1823"/>
    <mergeCell ref="E1823:P1823"/>
    <mergeCell ref="R1823:T1823"/>
    <mergeCell ref="U1823:AF1823"/>
    <mergeCell ref="N1838:O1838"/>
    <mergeCell ref="R1838:S1838"/>
    <mergeCell ref="T1838:U1838"/>
    <mergeCell ref="W1838:X1838"/>
    <mergeCell ref="Y1838:Z1838"/>
    <mergeCell ref="AB1838:AC1838"/>
    <mergeCell ref="AD1838:AE1838"/>
    <mergeCell ref="B1839:D1839"/>
    <mergeCell ref="G1839:I1839"/>
    <mergeCell ref="X1850:Y1850"/>
    <mergeCell ref="Z1850:AC1850"/>
    <mergeCell ref="AD1850:AF1850"/>
    <mergeCell ref="B1851:D1851"/>
    <mergeCell ref="E1851:I1851"/>
    <mergeCell ref="J1851:M1851"/>
    <mergeCell ref="N1851:P1851"/>
    <mergeCell ref="R1851:T1851"/>
    <mergeCell ref="U1851:Y1851"/>
    <mergeCell ref="Z1851:AC1851"/>
    <mergeCell ref="AD1851:AF1851"/>
    <mergeCell ref="B1852:D1852"/>
    <mergeCell ref="E1852:I1852"/>
    <mergeCell ref="J1852:M1852"/>
    <mergeCell ref="N1852:P1852"/>
    <mergeCell ref="R1852:T1852"/>
    <mergeCell ref="U1852:Y1852"/>
    <mergeCell ref="Z1852:AC1852"/>
    <mergeCell ref="AD1852:AF1852"/>
    <mergeCell ref="B1844:E1844"/>
    <mergeCell ref="F1844:J1844"/>
    <mergeCell ref="K1844:P1844"/>
    <mergeCell ref="R1844:U1844"/>
    <mergeCell ref="V1844:Z1844"/>
    <mergeCell ref="AA1844:AF1844"/>
    <mergeCell ref="B1845:E1845"/>
    <mergeCell ref="F1845:J1845"/>
    <mergeCell ref="K1845:P1845"/>
    <mergeCell ref="R1845:U1845"/>
    <mergeCell ref="V1845:Z1845"/>
    <mergeCell ref="AA1845:AF1845"/>
    <mergeCell ref="B1847:P1847"/>
    <mergeCell ref="Q1847:Q1871"/>
    <mergeCell ref="R1847:AF1847"/>
    <mergeCell ref="B1848:P1848"/>
    <mergeCell ref="R1848:AF1848"/>
    <mergeCell ref="B1849:D1849"/>
    <mergeCell ref="E1849:P1849"/>
    <mergeCell ref="R1849:T1849"/>
    <mergeCell ref="U1849:AF1849"/>
    <mergeCell ref="C1850:D1850"/>
    <mergeCell ref="E1850:G1850"/>
    <mergeCell ref="H1850:I1850"/>
    <mergeCell ref="J1850:M1850"/>
    <mergeCell ref="N1850:P1850"/>
    <mergeCell ref="S1850:T1850"/>
    <mergeCell ref="U1850:W1850"/>
    <mergeCell ref="G1868:H1868"/>
    <mergeCell ref="W1868:X1868"/>
    <mergeCell ref="E1869:G1869"/>
    <mergeCell ref="U1869:W1869"/>
    <mergeCell ref="B1868:D1868"/>
    <mergeCell ref="I1868:L1868"/>
    <mergeCell ref="M1868:P1868"/>
    <mergeCell ref="R1868:T1868"/>
    <mergeCell ref="Y1868:AB1868"/>
    <mergeCell ref="AC1868:AF1868"/>
    <mergeCell ref="B1869:D1869"/>
    <mergeCell ref="R1869:T1869"/>
    <mergeCell ref="B1867:D1867"/>
    <mergeCell ref="R1867:T1867"/>
    <mergeCell ref="B1853:D1853"/>
    <mergeCell ref="E1853:I1853"/>
    <mergeCell ref="J1853:M1853"/>
    <mergeCell ref="N1853:P1853"/>
    <mergeCell ref="R1853:T1853"/>
    <mergeCell ref="U1853:Y1853"/>
    <mergeCell ref="Z1853:AC1853"/>
    <mergeCell ref="AD1853:AF1853"/>
    <mergeCell ref="B1855:B1857"/>
    <mergeCell ref="C1855:E1855"/>
    <mergeCell ref="F1855:I1855"/>
    <mergeCell ref="J1855:J1856"/>
    <mergeCell ref="K1855:N1855"/>
    <mergeCell ref="O1855:O1856"/>
    <mergeCell ref="R1855:R1857"/>
    <mergeCell ref="S1855:U1855"/>
    <mergeCell ref="V1855:Y1855"/>
    <mergeCell ref="Z1855:Z1856"/>
    <mergeCell ref="AA1855:AD1855"/>
    <mergeCell ref="AE1855:AE1856"/>
    <mergeCell ref="B1863:P1863"/>
    <mergeCell ref="R1863:AF1863"/>
    <mergeCell ref="B1864:C1864"/>
    <mergeCell ref="D1864:E1864"/>
    <mergeCell ref="G1864:H1864"/>
    <mergeCell ref="I1864:J1864"/>
    <mergeCell ref="L1864:M1864"/>
    <mergeCell ref="N1864:O1864"/>
    <mergeCell ref="R1864:S1864"/>
    <mergeCell ref="T1864:U1864"/>
    <mergeCell ref="W1864:X1864"/>
    <mergeCell ref="Y1864:Z1864"/>
    <mergeCell ref="AB1864:AC1864"/>
    <mergeCell ref="AD1864:AE1864"/>
    <mergeCell ref="P1855:P1856"/>
    <mergeCell ref="AF1855:AF1856"/>
    <mergeCell ref="B1865:D1865"/>
    <mergeCell ref="G1865:I1865"/>
    <mergeCell ref="L1865:N1865"/>
    <mergeCell ref="R1865:T1865"/>
    <mergeCell ref="W1865:Y1865"/>
    <mergeCell ref="AB1865:AD1865"/>
    <mergeCell ref="B1866:D1866"/>
    <mergeCell ref="E1866:H1866"/>
    <mergeCell ref="I1866:L1866"/>
    <mergeCell ref="M1866:P1866"/>
    <mergeCell ref="R1866:T1866"/>
    <mergeCell ref="U1866:X1866"/>
    <mergeCell ref="Y1866:AB1866"/>
    <mergeCell ref="AC1866:AF1866"/>
    <mergeCell ref="E1867:H1867"/>
    <mergeCell ref="I1867:L1867"/>
    <mergeCell ref="M1867:P1867"/>
    <mergeCell ref="U1867:X1867"/>
    <mergeCell ref="Y1867:AB1867"/>
    <mergeCell ref="AC1867:AF1867"/>
    <mergeCell ref="B1895:D1895"/>
    <mergeCell ref="R1895:T1895"/>
    <mergeCell ref="B1893:D1893"/>
    <mergeCell ref="R1893:T1893"/>
    <mergeCell ref="E1893:H1893"/>
    <mergeCell ref="I1893:L1893"/>
    <mergeCell ref="M1893:P1893"/>
    <mergeCell ref="U1893:X1893"/>
    <mergeCell ref="Y1893:AB1893"/>
    <mergeCell ref="AC1893:AF1893"/>
    <mergeCell ref="G1894:H1894"/>
    <mergeCell ref="W1894:X1894"/>
    <mergeCell ref="E1895:G1895"/>
    <mergeCell ref="U1895:W1895"/>
    <mergeCell ref="K1881:N1881"/>
    <mergeCell ref="O1881:O1882"/>
    <mergeCell ref="R1881:R1883"/>
    <mergeCell ref="S1881:U1881"/>
    <mergeCell ref="V1881:Y1881"/>
    <mergeCell ref="Z1881:Z1882"/>
    <mergeCell ref="AA1881:AD1881"/>
    <mergeCell ref="AE1881:AE1882"/>
    <mergeCell ref="X1876:Y1876"/>
    <mergeCell ref="Z1876:AC1876"/>
    <mergeCell ref="AD1876:AF1876"/>
    <mergeCell ref="B1877:D1877"/>
    <mergeCell ref="E1877:I1877"/>
    <mergeCell ref="J1877:M1877"/>
    <mergeCell ref="N1877:P1877"/>
    <mergeCell ref="R1877:T1877"/>
    <mergeCell ref="U1877:Y1877"/>
    <mergeCell ref="Z1877:AC1877"/>
    <mergeCell ref="AD1877:AF1877"/>
    <mergeCell ref="B1878:D1878"/>
    <mergeCell ref="E1878:I1878"/>
    <mergeCell ref="J1878:M1878"/>
    <mergeCell ref="N1878:P1878"/>
    <mergeCell ref="R1878:T1878"/>
    <mergeCell ref="U1878:Y1878"/>
    <mergeCell ref="Z1878:AC1878"/>
    <mergeCell ref="AD1878:AF1878"/>
    <mergeCell ref="B1894:D1894"/>
    <mergeCell ref="I1894:L1894"/>
    <mergeCell ref="M1894:P1894"/>
    <mergeCell ref="R1894:T1894"/>
    <mergeCell ref="Y1894:AB1894"/>
    <mergeCell ref="AC1894:AF1894"/>
    <mergeCell ref="Q1873:Q1897"/>
    <mergeCell ref="R1873:AF1873"/>
    <mergeCell ref="B1874:P1874"/>
    <mergeCell ref="R1874:AF1874"/>
    <mergeCell ref="B1875:D1875"/>
    <mergeCell ref="E1875:P1875"/>
    <mergeCell ref="R1875:T1875"/>
    <mergeCell ref="U1875:AF1875"/>
    <mergeCell ref="B1889:P1889"/>
    <mergeCell ref="R1889:AF1889"/>
    <mergeCell ref="B1890:C1890"/>
    <mergeCell ref="D1890:E1890"/>
    <mergeCell ref="G1890:H1890"/>
    <mergeCell ref="I1890:J1890"/>
    <mergeCell ref="L1890:M1890"/>
    <mergeCell ref="X1902:Y1902"/>
    <mergeCell ref="Z1902:AC1902"/>
    <mergeCell ref="AD1902:AF1902"/>
    <mergeCell ref="B1903:D1903"/>
    <mergeCell ref="E1903:I1903"/>
    <mergeCell ref="J1903:M1903"/>
    <mergeCell ref="N1903:P1903"/>
    <mergeCell ref="R1903:T1903"/>
    <mergeCell ref="U1903:Y1903"/>
    <mergeCell ref="Z1903:AC1903"/>
    <mergeCell ref="AD1903:AF1903"/>
    <mergeCell ref="B1904:D1904"/>
    <mergeCell ref="E1904:I1904"/>
    <mergeCell ref="J1904:M1904"/>
    <mergeCell ref="N1904:P1904"/>
    <mergeCell ref="R1904:T1904"/>
    <mergeCell ref="U1904:Y1904"/>
    <mergeCell ref="Z1904:AC1904"/>
    <mergeCell ref="AD1904:AF1904"/>
    <mergeCell ref="B1896:E1896"/>
    <mergeCell ref="F1896:J1896"/>
    <mergeCell ref="K1896:P1896"/>
    <mergeCell ref="R1896:U1896"/>
    <mergeCell ref="V1896:Z1896"/>
    <mergeCell ref="AA1896:AF1896"/>
    <mergeCell ref="B1897:E1897"/>
    <mergeCell ref="F1897:J1897"/>
    <mergeCell ref="K1897:P1897"/>
    <mergeCell ref="R1897:U1897"/>
    <mergeCell ref="V1897:Z1897"/>
    <mergeCell ref="AA1897:AF1897"/>
    <mergeCell ref="B1899:P1899"/>
    <mergeCell ref="Q1899:Q1923"/>
    <mergeCell ref="R1899:AF1899"/>
    <mergeCell ref="B1900:P1900"/>
    <mergeCell ref="R1900:AF1900"/>
    <mergeCell ref="B1901:D1901"/>
    <mergeCell ref="E1901:P1901"/>
    <mergeCell ref="R1901:T1901"/>
    <mergeCell ref="U1901:AF1901"/>
    <mergeCell ref="C1902:D1902"/>
    <mergeCell ref="E1902:G1902"/>
    <mergeCell ref="H1902:I1902"/>
    <mergeCell ref="J1902:M1902"/>
    <mergeCell ref="N1902:P1902"/>
    <mergeCell ref="S1902:T1902"/>
    <mergeCell ref="U1902:W1902"/>
    <mergeCell ref="G1920:H1920"/>
    <mergeCell ref="W1920:X1920"/>
    <mergeCell ref="E1921:G1921"/>
    <mergeCell ref="U1921:W1921"/>
    <mergeCell ref="B1920:D1920"/>
    <mergeCell ref="I1920:L1920"/>
    <mergeCell ref="M1920:P1920"/>
    <mergeCell ref="R1920:T1920"/>
    <mergeCell ref="Y1920:AB1920"/>
    <mergeCell ref="AC1920:AF1920"/>
    <mergeCell ref="B1921:D1921"/>
    <mergeCell ref="R1921:T1921"/>
    <mergeCell ref="B1919:D1919"/>
    <mergeCell ref="R1919:T1919"/>
    <mergeCell ref="B1905:D1905"/>
    <mergeCell ref="E1905:I1905"/>
    <mergeCell ref="J1905:M1905"/>
    <mergeCell ref="N1905:P1905"/>
    <mergeCell ref="R1905:T1905"/>
    <mergeCell ref="U1905:Y1905"/>
    <mergeCell ref="Z1905:AC1905"/>
    <mergeCell ref="AD1905:AF1905"/>
    <mergeCell ref="B1907:B1909"/>
    <mergeCell ref="C1907:E1907"/>
    <mergeCell ref="F1907:I1907"/>
    <mergeCell ref="J1907:J1908"/>
    <mergeCell ref="K1907:N1907"/>
    <mergeCell ref="O1907:O1908"/>
    <mergeCell ref="R1907:R1909"/>
    <mergeCell ref="S1907:U1907"/>
    <mergeCell ref="V1907:Y1907"/>
    <mergeCell ref="Z1907:Z1908"/>
    <mergeCell ref="AA1907:AD1907"/>
    <mergeCell ref="AE1907:AE1908"/>
    <mergeCell ref="B1915:P1915"/>
    <mergeCell ref="R1915:AF1915"/>
    <mergeCell ref="B1916:C1916"/>
    <mergeCell ref="D1916:E1916"/>
    <mergeCell ref="G1916:H1916"/>
    <mergeCell ref="I1916:J1916"/>
    <mergeCell ref="L1916:M1916"/>
    <mergeCell ref="N1916:O1916"/>
    <mergeCell ref="R1916:S1916"/>
    <mergeCell ref="T1916:U1916"/>
    <mergeCell ref="W1916:X1916"/>
    <mergeCell ref="Y1916:Z1916"/>
    <mergeCell ref="AB1916:AC1916"/>
    <mergeCell ref="AD1916:AE1916"/>
    <mergeCell ref="B1917:D1917"/>
    <mergeCell ref="G1917:I1917"/>
    <mergeCell ref="L1917:N1917"/>
    <mergeCell ref="R1917:T1917"/>
    <mergeCell ref="W1917:Y1917"/>
    <mergeCell ref="AB1917:AD1917"/>
    <mergeCell ref="B1918:D1918"/>
    <mergeCell ref="E1918:H1918"/>
    <mergeCell ref="I1918:L1918"/>
    <mergeCell ref="M1918:P1918"/>
    <mergeCell ref="R1918:T1918"/>
    <mergeCell ref="U1918:X1918"/>
    <mergeCell ref="Y1918:AB1918"/>
    <mergeCell ref="AC1918:AF1918"/>
    <mergeCell ref="E1919:H1919"/>
    <mergeCell ref="I1919:L1919"/>
    <mergeCell ref="M1919:P1919"/>
    <mergeCell ref="U1919:X1919"/>
    <mergeCell ref="Y1919:AB1919"/>
    <mergeCell ref="AC1919:AF1919"/>
    <mergeCell ref="B1947:D1947"/>
    <mergeCell ref="R1947:T1947"/>
    <mergeCell ref="B1945:D1945"/>
    <mergeCell ref="R1945:T1945"/>
    <mergeCell ref="E1945:H1945"/>
    <mergeCell ref="I1945:L1945"/>
    <mergeCell ref="M1945:P1945"/>
    <mergeCell ref="U1945:X1945"/>
    <mergeCell ref="Y1945:AB1945"/>
    <mergeCell ref="AC1945:AF1945"/>
    <mergeCell ref="G1946:H1946"/>
    <mergeCell ref="W1946:X1946"/>
    <mergeCell ref="E1947:G1947"/>
    <mergeCell ref="U1947:W1947"/>
    <mergeCell ref="K1933:N1933"/>
    <mergeCell ref="O1933:O1934"/>
    <mergeCell ref="R1933:R1935"/>
    <mergeCell ref="S1933:U1933"/>
    <mergeCell ref="V1933:Y1933"/>
    <mergeCell ref="Z1933:Z1934"/>
    <mergeCell ref="AA1933:AD1933"/>
    <mergeCell ref="AE1933:AE1934"/>
    <mergeCell ref="X1928:Y1928"/>
    <mergeCell ref="Z1928:AC1928"/>
    <mergeCell ref="AD1928:AF1928"/>
    <mergeCell ref="B1929:D1929"/>
    <mergeCell ref="E1929:I1929"/>
    <mergeCell ref="J1929:M1929"/>
    <mergeCell ref="N1929:P1929"/>
    <mergeCell ref="R1929:T1929"/>
    <mergeCell ref="U1929:Y1929"/>
    <mergeCell ref="Z1929:AC1929"/>
    <mergeCell ref="AD1929:AF1929"/>
    <mergeCell ref="B1930:D1930"/>
    <mergeCell ref="E1930:I1930"/>
    <mergeCell ref="J1930:M1930"/>
    <mergeCell ref="N1930:P1930"/>
    <mergeCell ref="R1930:T1930"/>
    <mergeCell ref="U1930:Y1930"/>
    <mergeCell ref="Z1930:AC1930"/>
    <mergeCell ref="AD1930:AF1930"/>
    <mergeCell ref="B1946:D1946"/>
    <mergeCell ref="I1946:L1946"/>
    <mergeCell ref="M1946:P1946"/>
    <mergeCell ref="R1946:T1946"/>
    <mergeCell ref="Y1946:AB1946"/>
    <mergeCell ref="AC1946:AF1946"/>
    <mergeCell ref="Q1925:Q1949"/>
    <mergeCell ref="R1925:AF1925"/>
    <mergeCell ref="B1926:P1926"/>
    <mergeCell ref="R1926:AF1926"/>
    <mergeCell ref="B1927:D1927"/>
    <mergeCell ref="E1927:P1927"/>
    <mergeCell ref="R1927:T1927"/>
    <mergeCell ref="U1927:AF1927"/>
    <mergeCell ref="X1954:Y1954"/>
    <mergeCell ref="Z1954:AC1954"/>
    <mergeCell ref="AD1954:AF1954"/>
    <mergeCell ref="B1955:D1955"/>
    <mergeCell ref="E1955:I1955"/>
    <mergeCell ref="J1955:M1955"/>
    <mergeCell ref="N1955:P1955"/>
    <mergeCell ref="R1955:T1955"/>
    <mergeCell ref="U1955:Y1955"/>
    <mergeCell ref="Z1955:AC1955"/>
    <mergeCell ref="AD1955:AF1955"/>
    <mergeCell ref="B1956:D1956"/>
    <mergeCell ref="E1956:I1956"/>
    <mergeCell ref="J1956:M1956"/>
    <mergeCell ref="N1956:P1956"/>
    <mergeCell ref="R1956:T1956"/>
    <mergeCell ref="U1956:Y1956"/>
    <mergeCell ref="Z1956:AC1956"/>
    <mergeCell ref="AD1956:AF1956"/>
    <mergeCell ref="B1948:E1948"/>
    <mergeCell ref="F1948:J1948"/>
    <mergeCell ref="K1948:P1948"/>
    <mergeCell ref="R1948:U1948"/>
    <mergeCell ref="V1948:Z1948"/>
    <mergeCell ref="AA1948:AF1948"/>
    <mergeCell ref="B1949:E1949"/>
    <mergeCell ref="F1949:J1949"/>
    <mergeCell ref="K1949:P1949"/>
    <mergeCell ref="R1949:U1949"/>
    <mergeCell ref="V1949:Z1949"/>
    <mergeCell ref="AA1949:AF1949"/>
    <mergeCell ref="B1951:P1951"/>
    <mergeCell ref="Q1951:Q1975"/>
    <mergeCell ref="R1951:AF1951"/>
    <mergeCell ref="B1952:P1952"/>
    <mergeCell ref="R1952:AF1952"/>
    <mergeCell ref="B1953:D1953"/>
    <mergeCell ref="E1953:P1953"/>
    <mergeCell ref="R1953:T1953"/>
    <mergeCell ref="U1953:AF1953"/>
    <mergeCell ref="C1954:D1954"/>
    <mergeCell ref="E1954:G1954"/>
    <mergeCell ref="H1954:I1954"/>
    <mergeCell ref="J1954:M1954"/>
    <mergeCell ref="N1954:P1954"/>
    <mergeCell ref="S1954:T1954"/>
    <mergeCell ref="U1954:W1954"/>
    <mergeCell ref="G1972:H1972"/>
    <mergeCell ref="W1972:X1972"/>
    <mergeCell ref="E1973:G1973"/>
    <mergeCell ref="U1973:W1973"/>
    <mergeCell ref="B1972:D1972"/>
    <mergeCell ref="I1972:L1972"/>
    <mergeCell ref="M1972:P1972"/>
    <mergeCell ref="R1972:T1972"/>
    <mergeCell ref="Y1972:AB1972"/>
    <mergeCell ref="AC1972:AF1972"/>
    <mergeCell ref="B1973:D1973"/>
    <mergeCell ref="R1973:T1973"/>
    <mergeCell ref="B1971:D1971"/>
    <mergeCell ref="R1971:T1971"/>
    <mergeCell ref="B1957:D1957"/>
    <mergeCell ref="E1957:I1957"/>
    <mergeCell ref="J1957:M1957"/>
    <mergeCell ref="N1957:P1957"/>
    <mergeCell ref="R1957:T1957"/>
    <mergeCell ref="U1957:Y1957"/>
    <mergeCell ref="Z1957:AC1957"/>
    <mergeCell ref="AD1957:AF1957"/>
    <mergeCell ref="B1959:B1961"/>
    <mergeCell ref="C1959:E1959"/>
    <mergeCell ref="F1959:I1959"/>
    <mergeCell ref="J1959:J1960"/>
    <mergeCell ref="K1959:N1959"/>
    <mergeCell ref="O1959:O1960"/>
    <mergeCell ref="R1959:R1961"/>
    <mergeCell ref="S1959:U1959"/>
    <mergeCell ref="V1959:Y1959"/>
    <mergeCell ref="Z1959:Z1960"/>
    <mergeCell ref="AA1959:AD1959"/>
    <mergeCell ref="AE1959:AE1960"/>
    <mergeCell ref="B1967:P1967"/>
    <mergeCell ref="R1967:AF1967"/>
    <mergeCell ref="B1968:C1968"/>
    <mergeCell ref="D1968:E1968"/>
    <mergeCell ref="G1968:H1968"/>
    <mergeCell ref="I1968:J1968"/>
    <mergeCell ref="L1968:M1968"/>
    <mergeCell ref="N1968:O1968"/>
    <mergeCell ref="R1968:S1968"/>
    <mergeCell ref="T1968:U1968"/>
    <mergeCell ref="W1968:X1968"/>
    <mergeCell ref="Y1968:Z1968"/>
    <mergeCell ref="AB1968:AC1968"/>
    <mergeCell ref="AD1968:AE1968"/>
    <mergeCell ref="B1969:D1969"/>
    <mergeCell ref="G1969:I1969"/>
    <mergeCell ref="L1969:N1969"/>
    <mergeCell ref="R1969:T1969"/>
    <mergeCell ref="W1969:Y1969"/>
    <mergeCell ref="AB1969:AD1969"/>
    <mergeCell ref="B1970:D1970"/>
    <mergeCell ref="E1970:H1970"/>
    <mergeCell ref="I1970:L1970"/>
    <mergeCell ref="M1970:P1970"/>
    <mergeCell ref="R1970:T1970"/>
    <mergeCell ref="U1970:X1970"/>
    <mergeCell ref="Y1970:AB1970"/>
    <mergeCell ref="AC1970:AF1970"/>
    <mergeCell ref="E1971:H1971"/>
    <mergeCell ref="I1971:L1971"/>
    <mergeCell ref="M1971:P1971"/>
    <mergeCell ref="U1971:X1971"/>
    <mergeCell ref="Y1971:AB1971"/>
    <mergeCell ref="AC1971:AF1971"/>
    <mergeCell ref="B1999:D1999"/>
    <mergeCell ref="R1999:T1999"/>
    <mergeCell ref="B1997:D1997"/>
    <mergeCell ref="R1997:T1997"/>
    <mergeCell ref="E1997:H1997"/>
    <mergeCell ref="I1997:L1997"/>
    <mergeCell ref="M1997:P1997"/>
    <mergeCell ref="U1997:X1997"/>
    <mergeCell ref="Y1997:AB1997"/>
    <mergeCell ref="AC1997:AF1997"/>
    <mergeCell ref="G1998:H1998"/>
    <mergeCell ref="W1998:X1998"/>
    <mergeCell ref="E1999:G1999"/>
    <mergeCell ref="U1999:W1999"/>
    <mergeCell ref="K1985:N1985"/>
    <mergeCell ref="O1985:O1986"/>
    <mergeCell ref="R1985:R1987"/>
    <mergeCell ref="S1985:U1985"/>
    <mergeCell ref="V1985:Y1985"/>
    <mergeCell ref="Z1985:Z1986"/>
    <mergeCell ref="AA1985:AD1985"/>
    <mergeCell ref="AE1985:AE1986"/>
    <mergeCell ref="X1980:Y1980"/>
    <mergeCell ref="Z1980:AC1980"/>
    <mergeCell ref="AD1980:AF1980"/>
    <mergeCell ref="B1981:D1981"/>
    <mergeCell ref="E1981:I1981"/>
    <mergeCell ref="J1981:M1981"/>
    <mergeCell ref="N1981:P1981"/>
    <mergeCell ref="R1981:T1981"/>
    <mergeCell ref="U1981:Y1981"/>
    <mergeCell ref="Z1981:AC1981"/>
    <mergeCell ref="AD1981:AF1981"/>
    <mergeCell ref="B1982:D1982"/>
    <mergeCell ref="E1982:I1982"/>
    <mergeCell ref="J1982:M1982"/>
    <mergeCell ref="N1982:P1982"/>
    <mergeCell ref="R1982:T1982"/>
    <mergeCell ref="U1982:Y1982"/>
    <mergeCell ref="Z1982:AC1982"/>
    <mergeCell ref="AD1982:AF1982"/>
    <mergeCell ref="B1998:D1998"/>
    <mergeCell ref="I1998:L1998"/>
    <mergeCell ref="M1998:P1998"/>
    <mergeCell ref="R1998:T1998"/>
    <mergeCell ref="Y1998:AB1998"/>
    <mergeCell ref="AC1998:AF1998"/>
    <mergeCell ref="Q1977:Q2001"/>
    <mergeCell ref="R1977:AF1977"/>
    <mergeCell ref="B1978:P1978"/>
    <mergeCell ref="R1978:AF1978"/>
    <mergeCell ref="B1979:D1979"/>
    <mergeCell ref="E1979:P1979"/>
    <mergeCell ref="R1979:T1979"/>
    <mergeCell ref="U1979:AF1979"/>
    <mergeCell ref="N1994:O1994"/>
    <mergeCell ref="R1994:S1994"/>
    <mergeCell ref="T1994:U1994"/>
    <mergeCell ref="W1994:X1994"/>
    <mergeCell ref="Y1994:Z1994"/>
    <mergeCell ref="AB1994:AC1994"/>
    <mergeCell ref="AD1994:AE1994"/>
    <mergeCell ref="B1995:D1995"/>
    <mergeCell ref="G1995:I1995"/>
    <mergeCell ref="X2006:Y2006"/>
    <mergeCell ref="Z2006:AC2006"/>
    <mergeCell ref="AD2006:AF2006"/>
    <mergeCell ref="B2007:D2007"/>
    <mergeCell ref="E2007:I2007"/>
    <mergeCell ref="J2007:M2007"/>
    <mergeCell ref="N2007:P2007"/>
    <mergeCell ref="R2007:T2007"/>
    <mergeCell ref="U2007:Y2007"/>
    <mergeCell ref="Z2007:AC2007"/>
    <mergeCell ref="AD2007:AF2007"/>
    <mergeCell ref="B2008:D2008"/>
    <mergeCell ref="E2008:I2008"/>
    <mergeCell ref="J2008:M2008"/>
    <mergeCell ref="N2008:P2008"/>
    <mergeCell ref="R2008:T2008"/>
    <mergeCell ref="U2008:Y2008"/>
    <mergeCell ref="Z2008:AC2008"/>
    <mergeCell ref="AD2008:AF2008"/>
    <mergeCell ref="B2000:E2000"/>
    <mergeCell ref="F2000:J2000"/>
    <mergeCell ref="K2000:P2000"/>
    <mergeCell ref="R2000:U2000"/>
    <mergeCell ref="V2000:Z2000"/>
    <mergeCell ref="AA2000:AF2000"/>
    <mergeCell ref="B2001:E2001"/>
    <mergeCell ref="F2001:J2001"/>
    <mergeCell ref="K2001:P2001"/>
    <mergeCell ref="R2001:U2001"/>
    <mergeCell ref="V2001:Z2001"/>
    <mergeCell ref="AA2001:AF2001"/>
    <mergeCell ref="B2003:P2003"/>
    <mergeCell ref="Q2003:Q2027"/>
    <mergeCell ref="R2003:AF2003"/>
    <mergeCell ref="B2004:P2004"/>
    <mergeCell ref="R2004:AF2004"/>
    <mergeCell ref="B2005:D2005"/>
    <mergeCell ref="E2005:P2005"/>
    <mergeCell ref="R2005:T2005"/>
    <mergeCell ref="U2005:AF2005"/>
    <mergeCell ref="C2006:D2006"/>
    <mergeCell ref="E2006:G2006"/>
    <mergeCell ref="H2006:I2006"/>
    <mergeCell ref="J2006:M2006"/>
    <mergeCell ref="N2006:P2006"/>
    <mergeCell ref="S2006:T2006"/>
    <mergeCell ref="U2006:W2006"/>
    <mergeCell ref="G2024:H2024"/>
    <mergeCell ref="W2024:X2024"/>
    <mergeCell ref="E2025:G2025"/>
    <mergeCell ref="U2025:W2025"/>
    <mergeCell ref="B2024:D2024"/>
    <mergeCell ref="I2024:L2024"/>
    <mergeCell ref="M2024:P2024"/>
    <mergeCell ref="R2024:T2024"/>
    <mergeCell ref="Y2024:AB2024"/>
    <mergeCell ref="AC2024:AF2024"/>
    <mergeCell ref="B2025:D2025"/>
    <mergeCell ref="R2025:T2025"/>
    <mergeCell ref="B2023:D2023"/>
    <mergeCell ref="R2023:T2023"/>
    <mergeCell ref="B2009:D2009"/>
    <mergeCell ref="E2009:I2009"/>
    <mergeCell ref="J2009:M2009"/>
    <mergeCell ref="N2009:P2009"/>
    <mergeCell ref="R2009:T2009"/>
    <mergeCell ref="U2009:Y2009"/>
    <mergeCell ref="Z2009:AC2009"/>
    <mergeCell ref="AD2009:AF2009"/>
    <mergeCell ref="B2011:B2013"/>
    <mergeCell ref="C2011:E2011"/>
    <mergeCell ref="F2011:I2011"/>
    <mergeCell ref="J2011:J2012"/>
    <mergeCell ref="K2011:N2011"/>
    <mergeCell ref="O2011:O2012"/>
    <mergeCell ref="R2011:R2013"/>
    <mergeCell ref="S2011:U2011"/>
    <mergeCell ref="V2011:Y2011"/>
    <mergeCell ref="Z2011:Z2012"/>
    <mergeCell ref="AA2011:AD2011"/>
    <mergeCell ref="AE2011:AE2012"/>
    <mergeCell ref="B2019:P2019"/>
    <mergeCell ref="R2019:AF2019"/>
    <mergeCell ref="B2020:C2020"/>
    <mergeCell ref="D2020:E2020"/>
    <mergeCell ref="G2020:H2020"/>
    <mergeCell ref="I2020:J2020"/>
    <mergeCell ref="L2020:M2020"/>
    <mergeCell ref="N2020:O2020"/>
    <mergeCell ref="R2020:S2020"/>
    <mergeCell ref="T2020:U2020"/>
    <mergeCell ref="W2020:X2020"/>
    <mergeCell ref="Y2020:Z2020"/>
    <mergeCell ref="AB2020:AC2020"/>
    <mergeCell ref="AD2020:AE2020"/>
    <mergeCell ref="B2021:D2021"/>
    <mergeCell ref="G2021:I2021"/>
    <mergeCell ref="L2021:N2021"/>
    <mergeCell ref="R2021:T2021"/>
    <mergeCell ref="W2021:Y2021"/>
    <mergeCell ref="AB2021:AD2021"/>
    <mergeCell ref="B2022:D2022"/>
    <mergeCell ref="E2022:H2022"/>
    <mergeCell ref="I2022:L2022"/>
    <mergeCell ref="M2022:P2022"/>
    <mergeCell ref="R2022:T2022"/>
    <mergeCell ref="U2022:X2022"/>
    <mergeCell ref="Y2022:AB2022"/>
    <mergeCell ref="AC2022:AF2022"/>
    <mergeCell ref="E2023:H2023"/>
    <mergeCell ref="I2023:L2023"/>
    <mergeCell ref="M2023:P2023"/>
    <mergeCell ref="U2023:X2023"/>
    <mergeCell ref="Y2023:AB2023"/>
    <mergeCell ref="AC2023:AF2023"/>
    <mergeCell ref="B2051:D2051"/>
    <mergeCell ref="R2051:T2051"/>
    <mergeCell ref="B2049:D2049"/>
    <mergeCell ref="R2049:T2049"/>
    <mergeCell ref="E2049:H2049"/>
    <mergeCell ref="I2049:L2049"/>
    <mergeCell ref="M2049:P2049"/>
    <mergeCell ref="U2049:X2049"/>
    <mergeCell ref="Y2049:AB2049"/>
    <mergeCell ref="AC2049:AF2049"/>
    <mergeCell ref="G2050:H2050"/>
    <mergeCell ref="W2050:X2050"/>
    <mergeCell ref="E2051:G2051"/>
    <mergeCell ref="U2051:W2051"/>
    <mergeCell ref="K2037:N2037"/>
    <mergeCell ref="O2037:O2038"/>
    <mergeCell ref="R2037:R2039"/>
    <mergeCell ref="S2037:U2037"/>
    <mergeCell ref="V2037:Y2037"/>
    <mergeCell ref="Z2037:Z2038"/>
    <mergeCell ref="AA2037:AD2037"/>
    <mergeCell ref="AE2037:AE2038"/>
    <mergeCell ref="X2032:Y2032"/>
    <mergeCell ref="Z2032:AC2032"/>
    <mergeCell ref="AD2032:AF2032"/>
    <mergeCell ref="B2033:D2033"/>
    <mergeCell ref="E2033:I2033"/>
    <mergeCell ref="J2033:M2033"/>
    <mergeCell ref="N2033:P2033"/>
    <mergeCell ref="R2033:T2033"/>
    <mergeCell ref="U2033:Y2033"/>
    <mergeCell ref="Z2033:AC2033"/>
    <mergeCell ref="AD2033:AF2033"/>
    <mergeCell ref="B2034:D2034"/>
    <mergeCell ref="E2034:I2034"/>
    <mergeCell ref="J2034:M2034"/>
    <mergeCell ref="N2034:P2034"/>
    <mergeCell ref="R2034:T2034"/>
    <mergeCell ref="U2034:Y2034"/>
    <mergeCell ref="Z2034:AC2034"/>
    <mergeCell ref="AD2034:AF2034"/>
    <mergeCell ref="B2050:D2050"/>
    <mergeCell ref="I2050:L2050"/>
    <mergeCell ref="M2050:P2050"/>
    <mergeCell ref="R2050:T2050"/>
    <mergeCell ref="Y2050:AB2050"/>
    <mergeCell ref="AC2050:AF2050"/>
    <mergeCell ref="Q2029:Q2053"/>
    <mergeCell ref="R2029:AF2029"/>
    <mergeCell ref="B2030:P2030"/>
    <mergeCell ref="R2030:AF2030"/>
    <mergeCell ref="B2031:D2031"/>
    <mergeCell ref="E2031:P2031"/>
    <mergeCell ref="R2031:T2031"/>
    <mergeCell ref="U2031:AF2031"/>
    <mergeCell ref="B2045:P2045"/>
    <mergeCell ref="R2045:AF2045"/>
    <mergeCell ref="B2046:C2046"/>
    <mergeCell ref="D2046:E2046"/>
    <mergeCell ref="G2046:H2046"/>
    <mergeCell ref="I2046:J2046"/>
    <mergeCell ref="L2046:M2046"/>
    <mergeCell ref="X2058:Y2058"/>
    <mergeCell ref="Z2058:AC2058"/>
    <mergeCell ref="AD2058:AF2058"/>
    <mergeCell ref="B2059:D2059"/>
    <mergeCell ref="E2059:I2059"/>
    <mergeCell ref="J2059:M2059"/>
    <mergeCell ref="N2059:P2059"/>
    <mergeCell ref="R2059:T2059"/>
    <mergeCell ref="U2059:Y2059"/>
    <mergeCell ref="Z2059:AC2059"/>
    <mergeCell ref="AD2059:AF2059"/>
    <mergeCell ref="B2060:D2060"/>
    <mergeCell ref="E2060:I2060"/>
    <mergeCell ref="J2060:M2060"/>
    <mergeCell ref="N2060:P2060"/>
    <mergeCell ref="R2060:T2060"/>
    <mergeCell ref="U2060:Y2060"/>
    <mergeCell ref="Z2060:AC2060"/>
    <mergeCell ref="AD2060:AF2060"/>
    <mergeCell ref="B2052:E2052"/>
    <mergeCell ref="F2052:J2052"/>
    <mergeCell ref="K2052:P2052"/>
    <mergeCell ref="R2052:U2052"/>
    <mergeCell ref="V2052:Z2052"/>
    <mergeCell ref="AA2052:AF2052"/>
    <mergeCell ref="B2053:E2053"/>
    <mergeCell ref="F2053:J2053"/>
    <mergeCell ref="K2053:P2053"/>
    <mergeCell ref="R2053:U2053"/>
    <mergeCell ref="V2053:Z2053"/>
    <mergeCell ref="AA2053:AF2053"/>
    <mergeCell ref="B2055:P2055"/>
    <mergeCell ref="Q2055:Q2079"/>
    <mergeCell ref="R2055:AF2055"/>
    <mergeCell ref="B2056:P2056"/>
    <mergeCell ref="R2056:AF2056"/>
    <mergeCell ref="B2057:D2057"/>
    <mergeCell ref="E2057:P2057"/>
    <mergeCell ref="R2057:T2057"/>
    <mergeCell ref="U2057:AF2057"/>
    <mergeCell ref="C2058:D2058"/>
    <mergeCell ref="E2058:G2058"/>
    <mergeCell ref="H2058:I2058"/>
    <mergeCell ref="J2058:M2058"/>
    <mergeCell ref="N2058:P2058"/>
    <mergeCell ref="S2058:T2058"/>
    <mergeCell ref="U2058:W2058"/>
    <mergeCell ref="G2076:H2076"/>
    <mergeCell ref="W2076:X2076"/>
    <mergeCell ref="E2077:G2077"/>
    <mergeCell ref="U2077:W2077"/>
    <mergeCell ref="B2076:D2076"/>
    <mergeCell ref="I2076:L2076"/>
    <mergeCell ref="M2076:P2076"/>
    <mergeCell ref="R2076:T2076"/>
    <mergeCell ref="Y2076:AB2076"/>
    <mergeCell ref="AC2076:AF2076"/>
    <mergeCell ref="B2077:D2077"/>
    <mergeCell ref="R2077:T2077"/>
    <mergeCell ref="B2075:D2075"/>
    <mergeCell ref="R2075:T2075"/>
    <mergeCell ref="B2061:D2061"/>
    <mergeCell ref="E2061:I2061"/>
    <mergeCell ref="J2061:M2061"/>
    <mergeCell ref="N2061:P2061"/>
    <mergeCell ref="R2061:T2061"/>
    <mergeCell ref="U2061:Y2061"/>
    <mergeCell ref="Z2061:AC2061"/>
    <mergeCell ref="AD2061:AF2061"/>
    <mergeCell ref="B2063:B2065"/>
    <mergeCell ref="C2063:E2063"/>
    <mergeCell ref="F2063:I2063"/>
    <mergeCell ref="J2063:J2064"/>
    <mergeCell ref="K2063:N2063"/>
    <mergeCell ref="O2063:O2064"/>
    <mergeCell ref="R2063:R2065"/>
    <mergeCell ref="S2063:U2063"/>
    <mergeCell ref="V2063:Y2063"/>
    <mergeCell ref="Z2063:Z2064"/>
    <mergeCell ref="AA2063:AD2063"/>
    <mergeCell ref="AE2063:AE2064"/>
    <mergeCell ref="B2071:P2071"/>
    <mergeCell ref="R2071:AF2071"/>
    <mergeCell ref="B2072:C2072"/>
    <mergeCell ref="D2072:E2072"/>
    <mergeCell ref="G2072:H2072"/>
    <mergeCell ref="I2072:J2072"/>
    <mergeCell ref="L2072:M2072"/>
    <mergeCell ref="N2072:O2072"/>
    <mergeCell ref="R2072:S2072"/>
    <mergeCell ref="T2072:U2072"/>
    <mergeCell ref="W2072:X2072"/>
    <mergeCell ref="Y2072:Z2072"/>
    <mergeCell ref="AB2072:AC2072"/>
    <mergeCell ref="AD2072:AE2072"/>
    <mergeCell ref="B2073:D2073"/>
    <mergeCell ref="G2073:I2073"/>
    <mergeCell ref="L2073:N2073"/>
    <mergeCell ref="R2073:T2073"/>
    <mergeCell ref="W2073:Y2073"/>
    <mergeCell ref="AB2073:AD2073"/>
    <mergeCell ref="B2074:D2074"/>
    <mergeCell ref="E2074:H2074"/>
    <mergeCell ref="I2074:L2074"/>
    <mergeCell ref="M2074:P2074"/>
    <mergeCell ref="R2074:T2074"/>
    <mergeCell ref="U2074:X2074"/>
    <mergeCell ref="Y2074:AB2074"/>
    <mergeCell ref="AC2074:AF2074"/>
    <mergeCell ref="E2075:H2075"/>
    <mergeCell ref="I2075:L2075"/>
    <mergeCell ref="M2075:P2075"/>
    <mergeCell ref="U2075:X2075"/>
    <mergeCell ref="Y2075:AB2075"/>
    <mergeCell ref="AC2075:AF2075"/>
    <mergeCell ref="B2103:D2103"/>
    <mergeCell ref="R2103:T2103"/>
    <mergeCell ref="B2101:D2101"/>
    <mergeCell ref="R2101:T2101"/>
    <mergeCell ref="E2101:H2101"/>
    <mergeCell ref="I2101:L2101"/>
    <mergeCell ref="M2101:P2101"/>
    <mergeCell ref="U2101:X2101"/>
    <mergeCell ref="Y2101:AB2101"/>
    <mergeCell ref="AC2101:AF2101"/>
    <mergeCell ref="G2102:H2102"/>
    <mergeCell ref="W2102:X2102"/>
    <mergeCell ref="E2103:G2103"/>
    <mergeCell ref="U2103:W2103"/>
    <mergeCell ref="K2089:N2089"/>
    <mergeCell ref="O2089:O2090"/>
    <mergeCell ref="R2089:R2091"/>
    <mergeCell ref="S2089:U2089"/>
    <mergeCell ref="V2089:Y2089"/>
    <mergeCell ref="Z2089:Z2090"/>
    <mergeCell ref="AA2089:AD2089"/>
    <mergeCell ref="AE2089:AE2090"/>
    <mergeCell ref="X2084:Y2084"/>
    <mergeCell ref="Z2084:AC2084"/>
    <mergeCell ref="AD2084:AF2084"/>
    <mergeCell ref="B2085:D2085"/>
    <mergeCell ref="E2085:I2085"/>
    <mergeCell ref="J2085:M2085"/>
    <mergeCell ref="N2085:P2085"/>
    <mergeCell ref="R2085:T2085"/>
    <mergeCell ref="U2085:Y2085"/>
    <mergeCell ref="Z2085:AC2085"/>
    <mergeCell ref="AD2085:AF2085"/>
    <mergeCell ref="B2086:D2086"/>
    <mergeCell ref="E2086:I2086"/>
    <mergeCell ref="J2086:M2086"/>
    <mergeCell ref="N2086:P2086"/>
    <mergeCell ref="R2086:T2086"/>
    <mergeCell ref="U2086:Y2086"/>
    <mergeCell ref="Z2086:AC2086"/>
    <mergeCell ref="AD2086:AF2086"/>
    <mergeCell ref="B2102:D2102"/>
    <mergeCell ref="I2102:L2102"/>
    <mergeCell ref="M2102:P2102"/>
    <mergeCell ref="R2102:T2102"/>
    <mergeCell ref="Y2102:AB2102"/>
    <mergeCell ref="AC2102:AF2102"/>
    <mergeCell ref="Q2081:Q2105"/>
    <mergeCell ref="R2081:AF2081"/>
    <mergeCell ref="B2082:P2082"/>
    <mergeCell ref="R2082:AF2082"/>
    <mergeCell ref="B2083:D2083"/>
    <mergeCell ref="E2083:P2083"/>
    <mergeCell ref="R2083:T2083"/>
    <mergeCell ref="U2083:AF2083"/>
    <mergeCell ref="X2110:Y2110"/>
    <mergeCell ref="Z2110:AC2110"/>
    <mergeCell ref="AD2110:AF2110"/>
    <mergeCell ref="B2111:D2111"/>
    <mergeCell ref="E2111:I2111"/>
    <mergeCell ref="J2111:M2111"/>
    <mergeCell ref="N2111:P2111"/>
    <mergeCell ref="R2111:T2111"/>
    <mergeCell ref="U2111:Y2111"/>
    <mergeCell ref="Z2111:AC2111"/>
    <mergeCell ref="AD2111:AF2111"/>
    <mergeCell ref="B2112:D2112"/>
    <mergeCell ref="E2112:I2112"/>
    <mergeCell ref="J2112:M2112"/>
    <mergeCell ref="N2112:P2112"/>
    <mergeCell ref="R2112:T2112"/>
    <mergeCell ref="U2112:Y2112"/>
    <mergeCell ref="Z2112:AC2112"/>
    <mergeCell ref="AD2112:AF2112"/>
    <mergeCell ref="B2104:E2104"/>
    <mergeCell ref="F2104:J2104"/>
    <mergeCell ref="K2104:P2104"/>
    <mergeCell ref="R2104:U2104"/>
    <mergeCell ref="V2104:Z2104"/>
    <mergeCell ref="AA2104:AF2104"/>
    <mergeCell ref="B2105:E2105"/>
    <mergeCell ref="F2105:J2105"/>
    <mergeCell ref="K2105:P2105"/>
    <mergeCell ref="R2105:U2105"/>
    <mergeCell ref="V2105:Z2105"/>
    <mergeCell ref="AA2105:AF2105"/>
    <mergeCell ref="B2107:P2107"/>
    <mergeCell ref="Q2107:Q2131"/>
    <mergeCell ref="R2107:AF2107"/>
    <mergeCell ref="B2108:P2108"/>
    <mergeCell ref="R2108:AF2108"/>
    <mergeCell ref="B2109:D2109"/>
    <mergeCell ref="E2109:P2109"/>
    <mergeCell ref="R2109:T2109"/>
    <mergeCell ref="U2109:AF2109"/>
    <mergeCell ref="C2110:D2110"/>
    <mergeCell ref="E2110:G2110"/>
    <mergeCell ref="H2110:I2110"/>
    <mergeCell ref="J2110:M2110"/>
    <mergeCell ref="N2110:P2110"/>
    <mergeCell ref="S2110:T2110"/>
    <mergeCell ref="U2110:W2110"/>
    <mergeCell ref="G2128:H2128"/>
    <mergeCell ref="W2128:X2128"/>
    <mergeCell ref="E2129:G2129"/>
    <mergeCell ref="U2129:W2129"/>
    <mergeCell ref="B2128:D2128"/>
    <mergeCell ref="I2128:L2128"/>
    <mergeCell ref="M2128:P2128"/>
    <mergeCell ref="R2128:T2128"/>
    <mergeCell ref="Y2128:AB2128"/>
    <mergeCell ref="AC2128:AF2128"/>
    <mergeCell ref="B2129:D2129"/>
    <mergeCell ref="R2129:T2129"/>
    <mergeCell ref="B2127:D2127"/>
    <mergeCell ref="R2127:T2127"/>
    <mergeCell ref="B2113:D2113"/>
    <mergeCell ref="E2113:I2113"/>
    <mergeCell ref="J2113:M2113"/>
    <mergeCell ref="N2113:P2113"/>
    <mergeCell ref="R2113:T2113"/>
    <mergeCell ref="U2113:Y2113"/>
    <mergeCell ref="Z2113:AC2113"/>
    <mergeCell ref="AD2113:AF2113"/>
    <mergeCell ref="B2115:B2117"/>
    <mergeCell ref="C2115:E2115"/>
    <mergeCell ref="F2115:I2115"/>
    <mergeCell ref="J2115:J2116"/>
    <mergeCell ref="K2115:N2115"/>
    <mergeCell ref="O2115:O2116"/>
    <mergeCell ref="R2115:R2117"/>
    <mergeCell ref="S2115:U2115"/>
    <mergeCell ref="V2115:Y2115"/>
    <mergeCell ref="Z2115:Z2116"/>
    <mergeCell ref="AA2115:AD2115"/>
    <mergeCell ref="AE2115:AE2116"/>
    <mergeCell ref="B2123:P2123"/>
    <mergeCell ref="R2123:AF2123"/>
    <mergeCell ref="B2124:C2124"/>
    <mergeCell ref="D2124:E2124"/>
    <mergeCell ref="G2124:H2124"/>
    <mergeCell ref="I2124:J2124"/>
    <mergeCell ref="L2124:M2124"/>
    <mergeCell ref="N2124:O2124"/>
    <mergeCell ref="R2124:S2124"/>
    <mergeCell ref="T2124:U2124"/>
    <mergeCell ref="W2124:X2124"/>
    <mergeCell ref="Y2124:Z2124"/>
    <mergeCell ref="AB2124:AC2124"/>
    <mergeCell ref="AD2124:AE2124"/>
    <mergeCell ref="B2125:D2125"/>
    <mergeCell ref="G2125:I2125"/>
    <mergeCell ref="L2125:N2125"/>
    <mergeCell ref="R2125:T2125"/>
    <mergeCell ref="W2125:Y2125"/>
    <mergeCell ref="AB2125:AD2125"/>
    <mergeCell ref="B2126:D2126"/>
    <mergeCell ref="E2126:H2126"/>
    <mergeCell ref="I2126:L2126"/>
    <mergeCell ref="M2126:P2126"/>
    <mergeCell ref="R2126:T2126"/>
    <mergeCell ref="U2126:X2126"/>
    <mergeCell ref="Y2126:AB2126"/>
    <mergeCell ref="AC2126:AF2126"/>
    <mergeCell ref="E2127:H2127"/>
    <mergeCell ref="I2127:L2127"/>
    <mergeCell ref="M2127:P2127"/>
    <mergeCell ref="U2127:X2127"/>
    <mergeCell ref="Y2127:AB2127"/>
    <mergeCell ref="AC2127:AF2127"/>
    <mergeCell ref="B2155:D2155"/>
    <mergeCell ref="R2155:T2155"/>
    <mergeCell ref="B2153:D2153"/>
    <mergeCell ref="R2153:T2153"/>
    <mergeCell ref="E2153:H2153"/>
    <mergeCell ref="I2153:L2153"/>
    <mergeCell ref="M2153:P2153"/>
    <mergeCell ref="U2153:X2153"/>
    <mergeCell ref="Y2153:AB2153"/>
    <mergeCell ref="AC2153:AF2153"/>
    <mergeCell ref="G2154:H2154"/>
    <mergeCell ref="W2154:X2154"/>
    <mergeCell ref="E2155:G2155"/>
    <mergeCell ref="U2155:W2155"/>
    <mergeCell ref="K2141:N2141"/>
    <mergeCell ref="O2141:O2142"/>
    <mergeCell ref="R2141:R2143"/>
    <mergeCell ref="S2141:U2141"/>
    <mergeCell ref="V2141:Y2141"/>
    <mergeCell ref="Z2141:Z2142"/>
    <mergeCell ref="AA2141:AD2141"/>
    <mergeCell ref="AE2141:AE2142"/>
    <mergeCell ref="X2136:Y2136"/>
    <mergeCell ref="Z2136:AC2136"/>
    <mergeCell ref="AD2136:AF2136"/>
    <mergeCell ref="B2137:D2137"/>
    <mergeCell ref="E2137:I2137"/>
    <mergeCell ref="J2137:M2137"/>
    <mergeCell ref="N2137:P2137"/>
    <mergeCell ref="R2137:T2137"/>
    <mergeCell ref="U2137:Y2137"/>
    <mergeCell ref="Z2137:AC2137"/>
    <mergeCell ref="AD2137:AF2137"/>
    <mergeCell ref="B2138:D2138"/>
    <mergeCell ref="E2138:I2138"/>
    <mergeCell ref="J2138:M2138"/>
    <mergeCell ref="N2138:P2138"/>
    <mergeCell ref="R2138:T2138"/>
    <mergeCell ref="U2138:Y2138"/>
    <mergeCell ref="Z2138:AC2138"/>
    <mergeCell ref="AD2138:AF2138"/>
    <mergeCell ref="B2154:D2154"/>
    <mergeCell ref="I2154:L2154"/>
    <mergeCell ref="M2154:P2154"/>
    <mergeCell ref="R2154:T2154"/>
    <mergeCell ref="Y2154:AB2154"/>
    <mergeCell ref="AC2154:AF2154"/>
    <mergeCell ref="Q2133:Q2157"/>
    <mergeCell ref="R2133:AF2133"/>
    <mergeCell ref="B2134:P2134"/>
    <mergeCell ref="R2134:AF2134"/>
    <mergeCell ref="B2135:D2135"/>
    <mergeCell ref="E2135:P2135"/>
    <mergeCell ref="R2135:T2135"/>
    <mergeCell ref="U2135:AF2135"/>
    <mergeCell ref="N2150:O2150"/>
    <mergeCell ref="R2150:S2150"/>
    <mergeCell ref="T2150:U2150"/>
    <mergeCell ref="W2150:X2150"/>
    <mergeCell ref="Y2150:Z2150"/>
    <mergeCell ref="AB2150:AC2150"/>
    <mergeCell ref="AD2150:AE2150"/>
    <mergeCell ref="B2151:D2151"/>
    <mergeCell ref="G2151:I2151"/>
    <mergeCell ref="X2162:Y2162"/>
    <mergeCell ref="Z2162:AC2162"/>
    <mergeCell ref="AD2162:AF2162"/>
    <mergeCell ref="B2163:D2163"/>
    <mergeCell ref="E2163:I2163"/>
    <mergeCell ref="J2163:M2163"/>
    <mergeCell ref="N2163:P2163"/>
    <mergeCell ref="R2163:T2163"/>
    <mergeCell ref="U2163:Y2163"/>
    <mergeCell ref="Z2163:AC2163"/>
    <mergeCell ref="AD2163:AF2163"/>
    <mergeCell ref="B2164:D2164"/>
    <mergeCell ref="E2164:I2164"/>
    <mergeCell ref="J2164:M2164"/>
    <mergeCell ref="N2164:P2164"/>
    <mergeCell ref="R2164:T2164"/>
    <mergeCell ref="U2164:Y2164"/>
    <mergeCell ref="Z2164:AC2164"/>
    <mergeCell ref="AD2164:AF2164"/>
    <mergeCell ref="B2156:E2156"/>
    <mergeCell ref="F2156:J2156"/>
    <mergeCell ref="K2156:P2156"/>
    <mergeCell ref="R2156:U2156"/>
    <mergeCell ref="V2156:Z2156"/>
    <mergeCell ref="AA2156:AF2156"/>
    <mergeCell ref="B2157:E2157"/>
    <mergeCell ref="F2157:J2157"/>
    <mergeCell ref="K2157:P2157"/>
    <mergeCell ref="R2157:U2157"/>
    <mergeCell ref="V2157:Z2157"/>
    <mergeCell ref="AA2157:AF2157"/>
    <mergeCell ref="B2159:P2159"/>
    <mergeCell ref="Q2159:Q2183"/>
    <mergeCell ref="R2159:AF2159"/>
    <mergeCell ref="B2160:P2160"/>
    <mergeCell ref="R2160:AF2160"/>
    <mergeCell ref="B2161:D2161"/>
    <mergeCell ref="E2161:P2161"/>
    <mergeCell ref="R2161:T2161"/>
    <mergeCell ref="U2161:AF2161"/>
    <mergeCell ref="C2162:D2162"/>
    <mergeCell ref="E2162:G2162"/>
    <mergeCell ref="H2162:I2162"/>
    <mergeCell ref="J2162:M2162"/>
    <mergeCell ref="N2162:P2162"/>
    <mergeCell ref="S2162:T2162"/>
    <mergeCell ref="U2162:W2162"/>
    <mergeCell ref="G2180:H2180"/>
    <mergeCell ref="W2180:X2180"/>
    <mergeCell ref="E2181:G2181"/>
    <mergeCell ref="U2181:W2181"/>
    <mergeCell ref="B2180:D2180"/>
    <mergeCell ref="I2180:L2180"/>
    <mergeCell ref="M2180:P2180"/>
    <mergeCell ref="R2180:T2180"/>
    <mergeCell ref="Y2180:AB2180"/>
    <mergeCell ref="AC2180:AF2180"/>
    <mergeCell ref="B2181:D2181"/>
    <mergeCell ref="R2181:T2181"/>
    <mergeCell ref="B2179:D2179"/>
    <mergeCell ref="R2179:T2179"/>
    <mergeCell ref="B2165:D2165"/>
    <mergeCell ref="E2165:I2165"/>
    <mergeCell ref="J2165:M2165"/>
    <mergeCell ref="N2165:P2165"/>
    <mergeCell ref="R2165:T2165"/>
    <mergeCell ref="U2165:Y2165"/>
    <mergeCell ref="Z2165:AC2165"/>
    <mergeCell ref="AD2165:AF2165"/>
    <mergeCell ref="B2167:B2169"/>
    <mergeCell ref="C2167:E2167"/>
    <mergeCell ref="F2167:I2167"/>
    <mergeCell ref="J2167:J2168"/>
    <mergeCell ref="K2167:N2167"/>
    <mergeCell ref="O2167:O2168"/>
    <mergeCell ref="R2167:R2169"/>
    <mergeCell ref="S2167:U2167"/>
    <mergeCell ref="V2167:Y2167"/>
    <mergeCell ref="Z2167:Z2168"/>
    <mergeCell ref="AA2167:AD2167"/>
    <mergeCell ref="AE2167:AE2168"/>
    <mergeCell ref="B2175:P2175"/>
    <mergeCell ref="R2175:AF2175"/>
    <mergeCell ref="B2176:C2176"/>
    <mergeCell ref="D2176:E2176"/>
    <mergeCell ref="G2176:H2176"/>
    <mergeCell ref="I2176:J2176"/>
    <mergeCell ref="L2176:M2176"/>
    <mergeCell ref="N2176:O2176"/>
    <mergeCell ref="R2176:S2176"/>
    <mergeCell ref="T2176:U2176"/>
    <mergeCell ref="W2176:X2176"/>
    <mergeCell ref="Y2176:Z2176"/>
    <mergeCell ref="AB2176:AC2176"/>
    <mergeCell ref="AD2176:AE2176"/>
    <mergeCell ref="B2177:D2177"/>
    <mergeCell ref="G2177:I2177"/>
    <mergeCell ref="L2177:N2177"/>
    <mergeCell ref="R2177:T2177"/>
    <mergeCell ref="W2177:Y2177"/>
    <mergeCell ref="AB2177:AD2177"/>
    <mergeCell ref="B2178:D2178"/>
    <mergeCell ref="E2178:H2178"/>
    <mergeCell ref="I2178:L2178"/>
    <mergeCell ref="M2178:P2178"/>
    <mergeCell ref="R2178:T2178"/>
    <mergeCell ref="U2178:X2178"/>
    <mergeCell ref="Y2178:AB2178"/>
    <mergeCell ref="AC2178:AF2178"/>
    <mergeCell ref="E2179:H2179"/>
    <mergeCell ref="I2179:L2179"/>
    <mergeCell ref="M2179:P2179"/>
    <mergeCell ref="U2179:X2179"/>
    <mergeCell ref="Y2179:AB2179"/>
    <mergeCell ref="AC2179:AF2179"/>
    <mergeCell ref="B2207:D2207"/>
    <mergeCell ref="R2207:T2207"/>
    <mergeCell ref="B2205:D2205"/>
    <mergeCell ref="R2205:T2205"/>
    <mergeCell ref="E2205:H2205"/>
    <mergeCell ref="I2205:L2205"/>
    <mergeCell ref="M2205:P2205"/>
    <mergeCell ref="U2205:X2205"/>
    <mergeCell ref="Y2205:AB2205"/>
    <mergeCell ref="AC2205:AF2205"/>
    <mergeCell ref="G2206:H2206"/>
    <mergeCell ref="W2206:X2206"/>
    <mergeCell ref="E2207:G2207"/>
    <mergeCell ref="U2207:W2207"/>
    <mergeCell ref="K2193:N2193"/>
    <mergeCell ref="O2193:O2194"/>
    <mergeCell ref="R2193:R2195"/>
    <mergeCell ref="S2193:U2193"/>
    <mergeCell ref="V2193:Y2193"/>
    <mergeCell ref="Z2193:Z2194"/>
    <mergeCell ref="AA2193:AD2193"/>
    <mergeCell ref="AE2193:AE2194"/>
    <mergeCell ref="X2188:Y2188"/>
    <mergeCell ref="Z2188:AC2188"/>
    <mergeCell ref="AD2188:AF2188"/>
    <mergeCell ref="B2189:D2189"/>
    <mergeCell ref="E2189:I2189"/>
    <mergeCell ref="J2189:M2189"/>
    <mergeCell ref="N2189:P2189"/>
    <mergeCell ref="R2189:T2189"/>
    <mergeCell ref="U2189:Y2189"/>
    <mergeCell ref="Z2189:AC2189"/>
    <mergeCell ref="AD2189:AF2189"/>
    <mergeCell ref="B2190:D2190"/>
    <mergeCell ref="E2190:I2190"/>
    <mergeCell ref="J2190:M2190"/>
    <mergeCell ref="N2190:P2190"/>
    <mergeCell ref="R2190:T2190"/>
    <mergeCell ref="U2190:Y2190"/>
    <mergeCell ref="Z2190:AC2190"/>
    <mergeCell ref="AD2190:AF2190"/>
    <mergeCell ref="B2206:D2206"/>
    <mergeCell ref="I2206:L2206"/>
    <mergeCell ref="M2206:P2206"/>
    <mergeCell ref="R2206:T2206"/>
    <mergeCell ref="Y2206:AB2206"/>
    <mergeCell ref="AC2206:AF2206"/>
    <mergeCell ref="Q2185:Q2209"/>
    <mergeCell ref="R2185:AF2185"/>
    <mergeCell ref="B2186:P2186"/>
    <mergeCell ref="R2186:AF2186"/>
    <mergeCell ref="B2187:D2187"/>
    <mergeCell ref="E2187:P2187"/>
    <mergeCell ref="R2187:T2187"/>
    <mergeCell ref="U2187:AF2187"/>
    <mergeCell ref="B2201:P2201"/>
    <mergeCell ref="R2201:AF2201"/>
    <mergeCell ref="B2202:C2202"/>
    <mergeCell ref="D2202:E2202"/>
    <mergeCell ref="G2202:H2202"/>
    <mergeCell ref="I2202:J2202"/>
    <mergeCell ref="L2202:M2202"/>
    <mergeCell ref="X2214:Y2214"/>
    <mergeCell ref="Z2214:AC2214"/>
    <mergeCell ref="AD2214:AF2214"/>
    <mergeCell ref="B2215:D2215"/>
    <mergeCell ref="E2215:I2215"/>
    <mergeCell ref="J2215:M2215"/>
    <mergeCell ref="N2215:P2215"/>
    <mergeCell ref="R2215:T2215"/>
    <mergeCell ref="U2215:Y2215"/>
    <mergeCell ref="Z2215:AC2215"/>
    <mergeCell ref="AD2215:AF2215"/>
    <mergeCell ref="B2216:D2216"/>
    <mergeCell ref="E2216:I2216"/>
    <mergeCell ref="J2216:M2216"/>
    <mergeCell ref="N2216:P2216"/>
    <mergeCell ref="R2216:T2216"/>
    <mergeCell ref="U2216:Y2216"/>
    <mergeCell ref="Z2216:AC2216"/>
    <mergeCell ref="AD2216:AF2216"/>
    <mergeCell ref="B2208:E2208"/>
    <mergeCell ref="F2208:J2208"/>
    <mergeCell ref="K2208:P2208"/>
    <mergeCell ref="R2208:U2208"/>
    <mergeCell ref="V2208:Z2208"/>
    <mergeCell ref="AA2208:AF2208"/>
    <mergeCell ref="B2209:E2209"/>
    <mergeCell ref="F2209:J2209"/>
    <mergeCell ref="K2209:P2209"/>
    <mergeCell ref="R2209:U2209"/>
    <mergeCell ref="V2209:Z2209"/>
    <mergeCell ref="AA2209:AF2209"/>
    <mergeCell ref="B2211:P2211"/>
    <mergeCell ref="Q2211:Q2235"/>
    <mergeCell ref="R2211:AF2211"/>
    <mergeCell ref="B2212:P2212"/>
    <mergeCell ref="R2212:AF2212"/>
    <mergeCell ref="B2213:D2213"/>
    <mergeCell ref="E2213:P2213"/>
    <mergeCell ref="R2213:T2213"/>
    <mergeCell ref="U2213:AF2213"/>
    <mergeCell ref="C2214:D2214"/>
    <mergeCell ref="E2214:G2214"/>
    <mergeCell ref="H2214:I2214"/>
    <mergeCell ref="J2214:M2214"/>
    <mergeCell ref="N2214:P2214"/>
    <mergeCell ref="S2214:T2214"/>
    <mergeCell ref="U2214:W2214"/>
    <mergeCell ref="G2232:H2232"/>
    <mergeCell ref="W2232:X2232"/>
    <mergeCell ref="E2233:G2233"/>
    <mergeCell ref="U2233:W2233"/>
    <mergeCell ref="B2232:D2232"/>
    <mergeCell ref="I2232:L2232"/>
    <mergeCell ref="M2232:P2232"/>
    <mergeCell ref="R2232:T2232"/>
    <mergeCell ref="Y2232:AB2232"/>
    <mergeCell ref="AC2232:AF2232"/>
    <mergeCell ref="B2233:D2233"/>
    <mergeCell ref="R2233:T2233"/>
    <mergeCell ref="B2231:D2231"/>
    <mergeCell ref="R2231:T2231"/>
    <mergeCell ref="B2217:D2217"/>
    <mergeCell ref="E2217:I2217"/>
    <mergeCell ref="J2217:M2217"/>
    <mergeCell ref="N2217:P2217"/>
    <mergeCell ref="R2217:T2217"/>
    <mergeCell ref="U2217:Y2217"/>
    <mergeCell ref="Z2217:AC2217"/>
    <mergeCell ref="AD2217:AF2217"/>
    <mergeCell ref="B2219:B2221"/>
    <mergeCell ref="C2219:E2219"/>
    <mergeCell ref="F2219:I2219"/>
    <mergeCell ref="J2219:J2220"/>
    <mergeCell ref="K2219:N2219"/>
    <mergeCell ref="O2219:O2220"/>
    <mergeCell ref="R2219:R2221"/>
    <mergeCell ref="S2219:U2219"/>
    <mergeCell ref="V2219:Y2219"/>
    <mergeCell ref="Z2219:Z2220"/>
    <mergeCell ref="AA2219:AD2219"/>
    <mergeCell ref="AE2219:AE2220"/>
    <mergeCell ref="B2227:P2227"/>
    <mergeCell ref="R2227:AF2227"/>
    <mergeCell ref="B2228:C2228"/>
    <mergeCell ref="D2228:E2228"/>
    <mergeCell ref="G2228:H2228"/>
    <mergeCell ref="I2228:J2228"/>
    <mergeCell ref="L2228:M2228"/>
    <mergeCell ref="N2228:O2228"/>
    <mergeCell ref="R2228:S2228"/>
    <mergeCell ref="T2228:U2228"/>
    <mergeCell ref="W2228:X2228"/>
    <mergeCell ref="Y2228:Z2228"/>
    <mergeCell ref="AB2228:AC2228"/>
    <mergeCell ref="AD2228:AE2228"/>
    <mergeCell ref="B2229:D2229"/>
    <mergeCell ref="G2229:I2229"/>
    <mergeCell ref="L2229:N2229"/>
    <mergeCell ref="R2229:T2229"/>
    <mergeCell ref="W2229:Y2229"/>
    <mergeCell ref="AB2229:AD2229"/>
    <mergeCell ref="B2230:D2230"/>
    <mergeCell ref="E2230:H2230"/>
    <mergeCell ref="I2230:L2230"/>
    <mergeCell ref="M2230:P2230"/>
    <mergeCell ref="R2230:T2230"/>
    <mergeCell ref="U2230:X2230"/>
    <mergeCell ref="Y2230:AB2230"/>
    <mergeCell ref="AC2230:AF2230"/>
    <mergeCell ref="E2231:H2231"/>
    <mergeCell ref="I2231:L2231"/>
    <mergeCell ref="M2231:P2231"/>
    <mergeCell ref="U2231:X2231"/>
    <mergeCell ref="Y2231:AB2231"/>
    <mergeCell ref="AC2231:AF2231"/>
    <mergeCell ref="B2259:D2259"/>
    <mergeCell ref="R2259:T2259"/>
    <mergeCell ref="B2257:D2257"/>
    <mergeCell ref="R2257:T2257"/>
    <mergeCell ref="E2257:H2257"/>
    <mergeCell ref="I2257:L2257"/>
    <mergeCell ref="M2257:P2257"/>
    <mergeCell ref="U2257:X2257"/>
    <mergeCell ref="Y2257:AB2257"/>
    <mergeCell ref="AC2257:AF2257"/>
    <mergeCell ref="G2258:H2258"/>
    <mergeCell ref="W2258:X2258"/>
    <mergeCell ref="E2259:G2259"/>
    <mergeCell ref="U2259:W2259"/>
    <mergeCell ref="K2245:N2245"/>
    <mergeCell ref="O2245:O2246"/>
    <mergeCell ref="R2245:R2247"/>
    <mergeCell ref="S2245:U2245"/>
    <mergeCell ref="V2245:Y2245"/>
    <mergeCell ref="Z2245:Z2246"/>
    <mergeCell ref="AA2245:AD2245"/>
    <mergeCell ref="AE2245:AE2246"/>
    <mergeCell ref="X2240:Y2240"/>
    <mergeCell ref="Z2240:AC2240"/>
    <mergeCell ref="AD2240:AF2240"/>
    <mergeCell ref="B2241:D2241"/>
    <mergeCell ref="E2241:I2241"/>
    <mergeCell ref="J2241:M2241"/>
    <mergeCell ref="N2241:P2241"/>
    <mergeCell ref="R2241:T2241"/>
    <mergeCell ref="U2241:Y2241"/>
    <mergeCell ref="Z2241:AC2241"/>
    <mergeCell ref="AD2241:AF2241"/>
    <mergeCell ref="B2242:D2242"/>
    <mergeCell ref="E2242:I2242"/>
    <mergeCell ref="J2242:M2242"/>
    <mergeCell ref="N2242:P2242"/>
    <mergeCell ref="R2242:T2242"/>
    <mergeCell ref="U2242:Y2242"/>
    <mergeCell ref="Z2242:AC2242"/>
    <mergeCell ref="AD2242:AF2242"/>
    <mergeCell ref="B2258:D2258"/>
    <mergeCell ref="I2258:L2258"/>
    <mergeCell ref="M2258:P2258"/>
    <mergeCell ref="R2258:T2258"/>
    <mergeCell ref="Y2258:AB2258"/>
    <mergeCell ref="AC2258:AF2258"/>
    <mergeCell ref="Q2237:Q2261"/>
    <mergeCell ref="R2237:AF2237"/>
    <mergeCell ref="B2238:P2238"/>
    <mergeCell ref="R2238:AF2238"/>
    <mergeCell ref="B2239:D2239"/>
    <mergeCell ref="E2239:P2239"/>
    <mergeCell ref="R2239:T2239"/>
    <mergeCell ref="U2239:AF2239"/>
    <mergeCell ref="X2266:Y2266"/>
    <mergeCell ref="Z2266:AC2266"/>
    <mergeCell ref="AD2266:AF2266"/>
    <mergeCell ref="B2267:D2267"/>
    <mergeCell ref="E2267:I2267"/>
    <mergeCell ref="J2267:M2267"/>
    <mergeCell ref="N2267:P2267"/>
    <mergeCell ref="R2267:T2267"/>
    <mergeCell ref="U2267:Y2267"/>
    <mergeCell ref="Z2267:AC2267"/>
    <mergeCell ref="AD2267:AF2267"/>
    <mergeCell ref="B2268:D2268"/>
    <mergeCell ref="E2268:I2268"/>
    <mergeCell ref="J2268:M2268"/>
    <mergeCell ref="N2268:P2268"/>
    <mergeCell ref="R2268:T2268"/>
    <mergeCell ref="U2268:Y2268"/>
    <mergeCell ref="Z2268:AC2268"/>
    <mergeCell ref="AD2268:AF2268"/>
    <mergeCell ref="B2260:E2260"/>
    <mergeCell ref="F2260:J2260"/>
    <mergeCell ref="K2260:P2260"/>
    <mergeCell ref="R2260:U2260"/>
    <mergeCell ref="V2260:Z2260"/>
    <mergeCell ref="AA2260:AF2260"/>
    <mergeCell ref="B2261:E2261"/>
    <mergeCell ref="F2261:J2261"/>
    <mergeCell ref="K2261:P2261"/>
    <mergeCell ref="R2261:U2261"/>
    <mergeCell ref="V2261:Z2261"/>
    <mergeCell ref="AA2261:AF2261"/>
    <mergeCell ref="B2263:P2263"/>
    <mergeCell ref="Q2263:Q2287"/>
    <mergeCell ref="R2263:AF2263"/>
    <mergeCell ref="B2264:P2264"/>
    <mergeCell ref="R2264:AF2264"/>
    <mergeCell ref="B2265:D2265"/>
    <mergeCell ref="E2265:P2265"/>
    <mergeCell ref="R2265:T2265"/>
    <mergeCell ref="U2265:AF2265"/>
    <mergeCell ref="C2266:D2266"/>
    <mergeCell ref="E2266:G2266"/>
    <mergeCell ref="H2266:I2266"/>
    <mergeCell ref="J2266:M2266"/>
    <mergeCell ref="N2266:P2266"/>
    <mergeCell ref="S2266:T2266"/>
    <mergeCell ref="U2266:W2266"/>
    <mergeCell ref="G2284:H2284"/>
    <mergeCell ref="W2284:X2284"/>
    <mergeCell ref="E2285:G2285"/>
    <mergeCell ref="U2285:W2285"/>
    <mergeCell ref="B2284:D2284"/>
    <mergeCell ref="I2284:L2284"/>
    <mergeCell ref="M2284:P2284"/>
    <mergeCell ref="R2284:T2284"/>
    <mergeCell ref="Y2284:AB2284"/>
    <mergeCell ref="AC2284:AF2284"/>
    <mergeCell ref="B2285:D2285"/>
    <mergeCell ref="R2285:T2285"/>
    <mergeCell ref="B2283:D2283"/>
    <mergeCell ref="R2283:T2283"/>
    <mergeCell ref="B2269:D2269"/>
    <mergeCell ref="E2269:I2269"/>
    <mergeCell ref="J2269:M2269"/>
    <mergeCell ref="N2269:P2269"/>
    <mergeCell ref="R2269:T2269"/>
    <mergeCell ref="U2269:Y2269"/>
    <mergeCell ref="Z2269:AC2269"/>
    <mergeCell ref="AD2269:AF2269"/>
    <mergeCell ref="B2271:B2273"/>
    <mergeCell ref="C2271:E2271"/>
    <mergeCell ref="F2271:I2271"/>
    <mergeCell ref="J2271:J2272"/>
    <mergeCell ref="K2271:N2271"/>
    <mergeCell ref="O2271:O2272"/>
    <mergeCell ref="R2271:R2273"/>
    <mergeCell ref="S2271:U2271"/>
    <mergeCell ref="V2271:Y2271"/>
    <mergeCell ref="Z2271:Z2272"/>
    <mergeCell ref="AA2271:AD2271"/>
    <mergeCell ref="AE2271:AE2272"/>
    <mergeCell ref="B2279:P2279"/>
    <mergeCell ref="R2279:AF2279"/>
    <mergeCell ref="B2280:C2280"/>
    <mergeCell ref="D2280:E2280"/>
    <mergeCell ref="G2280:H2280"/>
    <mergeCell ref="I2280:J2280"/>
    <mergeCell ref="L2280:M2280"/>
    <mergeCell ref="N2280:O2280"/>
    <mergeCell ref="R2280:S2280"/>
    <mergeCell ref="T2280:U2280"/>
    <mergeCell ref="W2280:X2280"/>
    <mergeCell ref="Y2280:Z2280"/>
    <mergeCell ref="AB2280:AC2280"/>
    <mergeCell ref="AD2280:AE2280"/>
    <mergeCell ref="B2281:D2281"/>
    <mergeCell ref="G2281:I2281"/>
    <mergeCell ref="L2281:N2281"/>
    <mergeCell ref="R2281:T2281"/>
    <mergeCell ref="W2281:Y2281"/>
    <mergeCell ref="AB2281:AD2281"/>
    <mergeCell ref="B2282:D2282"/>
    <mergeCell ref="E2282:H2282"/>
    <mergeCell ref="I2282:L2282"/>
    <mergeCell ref="M2282:P2282"/>
    <mergeCell ref="R2282:T2282"/>
    <mergeCell ref="U2282:X2282"/>
    <mergeCell ref="Y2282:AB2282"/>
    <mergeCell ref="AC2282:AF2282"/>
    <mergeCell ref="E2283:H2283"/>
    <mergeCell ref="I2283:L2283"/>
    <mergeCell ref="M2283:P2283"/>
    <mergeCell ref="U2283:X2283"/>
    <mergeCell ref="Y2283:AB2283"/>
    <mergeCell ref="AC2283:AF2283"/>
    <mergeCell ref="B2311:D2311"/>
    <mergeCell ref="R2311:T2311"/>
    <mergeCell ref="B2309:D2309"/>
    <mergeCell ref="R2309:T2309"/>
    <mergeCell ref="E2309:H2309"/>
    <mergeCell ref="I2309:L2309"/>
    <mergeCell ref="M2309:P2309"/>
    <mergeCell ref="U2309:X2309"/>
    <mergeCell ref="Y2309:AB2309"/>
    <mergeCell ref="AC2309:AF2309"/>
    <mergeCell ref="G2310:H2310"/>
    <mergeCell ref="W2310:X2310"/>
    <mergeCell ref="E2311:G2311"/>
    <mergeCell ref="U2311:W2311"/>
    <mergeCell ref="K2297:N2297"/>
    <mergeCell ref="O2297:O2298"/>
    <mergeCell ref="R2297:R2299"/>
    <mergeCell ref="S2297:U2297"/>
    <mergeCell ref="V2297:Y2297"/>
    <mergeCell ref="Z2297:Z2298"/>
    <mergeCell ref="AA2297:AD2297"/>
    <mergeCell ref="AE2297:AE2298"/>
    <mergeCell ref="X2292:Y2292"/>
    <mergeCell ref="Z2292:AC2292"/>
    <mergeCell ref="AD2292:AF2292"/>
    <mergeCell ref="B2293:D2293"/>
    <mergeCell ref="E2293:I2293"/>
    <mergeCell ref="J2293:M2293"/>
    <mergeCell ref="N2293:P2293"/>
    <mergeCell ref="R2293:T2293"/>
    <mergeCell ref="U2293:Y2293"/>
    <mergeCell ref="Z2293:AC2293"/>
    <mergeCell ref="AD2293:AF2293"/>
    <mergeCell ref="B2294:D2294"/>
    <mergeCell ref="E2294:I2294"/>
    <mergeCell ref="J2294:M2294"/>
    <mergeCell ref="N2294:P2294"/>
    <mergeCell ref="R2294:T2294"/>
    <mergeCell ref="U2294:Y2294"/>
    <mergeCell ref="Z2294:AC2294"/>
    <mergeCell ref="AD2294:AF2294"/>
    <mergeCell ref="B2310:D2310"/>
    <mergeCell ref="I2310:L2310"/>
    <mergeCell ref="M2310:P2310"/>
    <mergeCell ref="R2310:T2310"/>
    <mergeCell ref="Y2310:AB2310"/>
    <mergeCell ref="AC2310:AF2310"/>
    <mergeCell ref="Q2289:Q2313"/>
    <mergeCell ref="R2289:AF2289"/>
    <mergeCell ref="B2290:P2290"/>
    <mergeCell ref="R2290:AF2290"/>
    <mergeCell ref="B2291:D2291"/>
    <mergeCell ref="E2291:P2291"/>
    <mergeCell ref="R2291:T2291"/>
    <mergeCell ref="U2291:AF2291"/>
    <mergeCell ref="N2306:O2306"/>
    <mergeCell ref="R2306:S2306"/>
    <mergeCell ref="T2306:U2306"/>
    <mergeCell ref="W2306:X2306"/>
    <mergeCell ref="Y2306:Z2306"/>
    <mergeCell ref="AB2306:AC2306"/>
    <mergeCell ref="AD2306:AE2306"/>
    <mergeCell ref="B2307:D2307"/>
    <mergeCell ref="G2307:I2307"/>
    <mergeCell ref="X2318:Y2318"/>
    <mergeCell ref="Z2318:AC2318"/>
    <mergeCell ref="AD2318:AF2318"/>
    <mergeCell ref="B2319:D2319"/>
    <mergeCell ref="E2319:I2319"/>
    <mergeCell ref="J2319:M2319"/>
    <mergeCell ref="N2319:P2319"/>
    <mergeCell ref="R2319:T2319"/>
    <mergeCell ref="U2319:Y2319"/>
    <mergeCell ref="Z2319:AC2319"/>
    <mergeCell ref="AD2319:AF2319"/>
    <mergeCell ref="B2320:D2320"/>
    <mergeCell ref="E2320:I2320"/>
    <mergeCell ref="J2320:M2320"/>
    <mergeCell ref="N2320:P2320"/>
    <mergeCell ref="R2320:T2320"/>
    <mergeCell ref="U2320:Y2320"/>
    <mergeCell ref="Z2320:AC2320"/>
    <mergeCell ref="AD2320:AF2320"/>
    <mergeCell ref="B2312:E2312"/>
    <mergeCell ref="F2312:J2312"/>
    <mergeCell ref="K2312:P2312"/>
    <mergeCell ref="R2312:U2312"/>
    <mergeCell ref="V2312:Z2312"/>
    <mergeCell ref="AA2312:AF2312"/>
    <mergeCell ref="B2313:E2313"/>
    <mergeCell ref="F2313:J2313"/>
    <mergeCell ref="K2313:P2313"/>
    <mergeCell ref="R2313:U2313"/>
    <mergeCell ref="V2313:Z2313"/>
    <mergeCell ref="AA2313:AF2313"/>
    <mergeCell ref="B2315:P2315"/>
    <mergeCell ref="Q2315:Q2339"/>
    <mergeCell ref="R2315:AF2315"/>
    <mergeCell ref="B2316:P2316"/>
    <mergeCell ref="R2316:AF2316"/>
    <mergeCell ref="B2317:D2317"/>
    <mergeCell ref="E2317:P2317"/>
    <mergeCell ref="R2317:T2317"/>
    <mergeCell ref="U2317:AF2317"/>
    <mergeCell ref="C2318:D2318"/>
    <mergeCell ref="E2318:G2318"/>
    <mergeCell ref="H2318:I2318"/>
    <mergeCell ref="J2318:M2318"/>
    <mergeCell ref="N2318:P2318"/>
    <mergeCell ref="S2318:T2318"/>
    <mergeCell ref="U2318:W2318"/>
    <mergeCell ref="G2336:H2336"/>
    <mergeCell ref="W2336:X2336"/>
    <mergeCell ref="E2337:G2337"/>
    <mergeCell ref="U2337:W2337"/>
    <mergeCell ref="B2336:D2336"/>
    <mergeCell ref="I2336:L2336"/>
    <mergeCell ref="M2336:P2336"/>
    <mergeCell ref="R2336:T2336"/>
    <mergeCell ref="Y2336:AB2336"/>
    <mergeCell ref="AC2336:AF2336"/>
    <mergeCell ref="B2337:D2337"/>
    <mergeCell ref="R2337:T2337"/>
    <mergeCell ref="B2335:D2335"/>
    <mergeCell ref="R2335:T2335"/>
    <mergeCell ref="B2321:D2321"/>
    <mergeCell ref="E2321:I2321"/>
    <mergeCell ref="J2321:M2321"/>
    <mergeCell ref="N2321:P2321"/>
    <mergeCell ref="R2321:T2321"/>
    <mergeCell ref="U2321:Y2321"/>
    <mergeCell ref="Z2321:AC2321"/>
    <mergeCell ref="AD2321:AF2321"/>
    <mergeCell ref="B2323:B2325"/>
    <mergeCell ref="C2323:E2323"/>
    <mergeCell ref="F2323:I2323"/>
    <mergeCell ref="J2323:J2324"/>
    <mergeCell ref="K2323:N2323"/>
    <mergeCell ref="O2323:O2324"/>
    <mergeCell ref="R2323:R2325"/>
    <mergeCell ref="S2323:U2323"/>
    <mergeCell ref="V2323:Y2323"/>
    <mergeCell ref="Z2323:Z2324"/>
    <mergeCell ref="AA2323:AD2323"/>
    <mergeCell ref="AE2323:AE2324"/>
    <mergeCell ref="B2331:P2331"/>
    <mergeCell ref="R2331:AF2331"/>
    <mergeCell ref="B2332:C2332"/>
    <mergeCell ref="D2332:E2332"/>
    <mergeCell ref="G2332:H2332"/>
    <mergeCell ref="I2332:J2332"/>
    <mergeCell ref="L2332:M2332"/>
    <mergeCell ref="N2332:O2332"/>
    <mergeCell ref="R2332:S2332"/>
    <mergeCell ref="T2332:U2332"/>
    <mergeCell ref="W2332:X2332"/>
    <mergeCell ref="Y2332:Z2332"/>
    <mergeCell ref="AB2332:AC2332"/>
    <mergeCell ref="AD2332:AE2332"/>
    <mergeCell ref="B2333:D2333"/>
    <mergeCell ref="G2333:I2333"/>
    <mergeCell ref="L2333:N2333"/>
    <mergeCell ref="R2333:T2333"/>
    <mergeCell ref="W2333:Y2333"/>
    <mergeCell ref="AB2333:AD2333"/>
    <mergeCell ref="B2334:D2334"/>
    <mergeCell ref="E2334:H2334"/>
    <mergeCell ref="I2334:L2334"/>
    <mergeCell ref="M2334:P2334"/>
    <mergeCell ref="R2334:T2334"/>
    <mergeCell ref="U2334:X2334"/>
    <mergeCell ref="Y2334:AB2334"/>
    <mergeCell ref="AC2334:AF2334"/>
    <mergeCell ref="E2335:H2335"/>
    <mergeCell ref="I2335:L2335"/>
    <mergeCell ref="M2335:P2335"/>
    <mergeCell ref="U2335:X2335"/>
    <mergeCell ref="Y2335:AB2335"/>
    <mergeCell ref="AC2335:AF2335"/>
    <mergeCell ref="B2363:D2363"/>
    <mergeCell ref="R2363:T2363"/>
    <mergeCell ref="B2361:D2361"/>
    <mergeCell ref="R2361:T2361"/>
    <mergeCell ref="E2361:H2361"/>
    <mergeCell ref="I2361:L2361"/>
    <mergeCell ref="M2361:P2361"/>
    <mergeCell ref="U2361:X2361"/>
    <mergeCell ref="Y2361:AB2361"/>
    <mergeCell ref="AC2361:AF2361"/>
    <mergeCell ref="G2362:H2362"/>
    <mergeCell ref="W2362:X2362"/>
    <mergeCell ref="E2363:G2363"/>
    <mergeCell ref="U2363:W2363"/>
    <mergeCell ref="K2349:N2349"/>
    <mergeCell ref="O2349:O2350"/>
    <mergeCell ref="R2349:R2351"/>
    <mergeCell ref="S2349:U2349"/>
    <mergeCell ref="V2349:Y2349"/>
    <mergeCell ref="Z2349:Z2350"/>
    <mergeCell ref="AA2349:AD2349"/>
    <mergeCell ref="AE2349:AE2350"/>
    <mergeCell ref="X2344:Y2344"/>
    <mergeCell ref="Z2344:AC2344"/>
    <mergeCell ref="AD2344:AF2344"/>
    <mergeCell ref="B2345:D2345"/>
    <mergeCell ref="E2345:I2345"/>
    <mergeCell ref="J2345:M2345"/>
    <mergeCell ref="N2345:P2345"/>
    <mergeCell ref="R2345:T2345"/>
    <mergeCell ref="U2345:Y2345"/>
    <mergeCell ref="Z2345:AC2345"/>
    <mergeCell ref="AD2345:AF2345"/>
    <mergeCell ref="B2346:D2346"/>
    <mergeCell ref="E2346:I2346"/>
    <mergeCell ref="J2346:M2346"/>
    <mergeCell ref="N2346:P2346"/>
    <mergeCell ref="R2346:T2346"/>
    <mergeCell ref="U2346:Y2346"/>
    <mergeCell ref="Z2346:AC2346"/>
    <mergeCell ref="AD2346:AF2346"/>
    <mergeCell ref="B2362:D2362"/>
    <mergeCell ref="I2362:L2362"/>
    <mergeCell ref="M2362:P2362"/>
    <mergeCell ref="R2362:T2362"/>
    <mergeCell ref="Y2362:AB2362"/>
    <mergeCell ref="AC2362:AF2362"/>
    <mergeCell ref="Q2341:Q2365"/>
    <mergeCell ref="R2341:AF2341"/>
    <mergeCell ref="B2342:P2342"/>
    <mergeCell ref="R2342:AF2342"/>
    <mergeCell ref="B2343:D2343"/>
    <mergeCell ref="E2343:P2343"/>
    <mergeCell ref="R2343:T2343"/>
    <mergeCell ref="U2343:AF2343"/>
    <mergeCell ref="B2357:P2357"/>
    <mergeCell ref="R2357:AF2357"/>
    <mergeCell ref="B2358:C2358"/>
    <mergeCell ref="D2358:E2358"/>
    <mergeCell ref="G2358:H2358"/>
    <mergeCell ref="I2358:J2358"/>
    <mergeCell ref="L2358:M2358"/>
    <mergeCell ref="X2370:Y2370"/>
    <mergeCell ref="Z2370:AC2370"/>
    <mergeCell ref="AD2370:AF2370"/>
    <mergeCell ref="B2371:D2371"/>
    <mergeCell ref="E2371:I2371"/>
    <mergeCell ref="J2371:M2371"/>
    <mergeCell ref="N2371:P2371"/>
    <mergeCell ref="R2371:T2371"/>
    <mergeCell ref="U2371:Y2371"/>
    <mergeCell ref="Z2371:AC2371"/>
    <mergeCell ref="AD2371:AF2371"/>
    <mergeCell ref="B2372:D2372"/>
    <mergeCell ref="E2372:I2372"/>
    <mergeCell ref="J2372:M2372"/>
    <mergeCell ref="N2372:P2372"/>
    <mergeCell ref="R2372:T2372"/>
    <mergeCell ref="U2372:Y2372"/>
    <mergeCell ref="Z2372:AC2372"/>
    <mergeCell ref="AD2372:AF2372"/>
    <mergeCell ref="B2364:E2364"/>
    <mergeCell ref="F2364:J2364"/>
    <mergeCell ref="K2364:P2364"/>
    <mergeCell ref="R2364:U2364"/>
    <mergeCell ref="V2364:Z2364"/>
    <mergeCell ref="AA2364:AF2364"/>
    <mergeCell ref="B2365:E2365"/>
    <mergeCell ref="F2365:J2365"/>
    <mergeCell ref="K2365:P2365"/>
    <mergeCell ref="R2365:U2365"/>
    <mergeCell ref="V2365:Z2365"/>
    <mergeCell ref="AA2365:AF2365"/>
    <mergeCell ref="B2367:P2367"/>
    <mergeCell ref="Q2367:Q2391"/>
    <mergeCell ref="R2367:AF2367"/>
    <mergeCell ref="B2368:P2368"/>
    <mergeCell ref="R2368:AF2368"/>
    <mergeCell ref="B2369:D2369"/>
    <mergeCell ref="E2369:P2369"/>
    <mergeCell ref="R2369:T2369"/>
    <mergeCell ref="U2369:AF2369"/>
    <mergeCell ref="C2370:D2370"/>
    <mergeCell ref="E2370:G2370"/>
    <mergeCell ref="H2370:I2370"/>
    <mergeCell ref="J2370:M2370"/>
    <mergeCell ref="N2370:P2370"/>
    <mergeCell ref="S2370:T2370"/>
    <mergeCell ref="U2370:W2370"/>
    <mergeCell ref="G2388:H2388"/>
    <mergeCell ref="W2388:X2388"/>
    <mergeCell ref="E2389:G2389"/>
    <mergeCell ref="U2389:W2389"/>
    <mergeCell ref="B2388:D2388"/>
    <mergeCell ref="I2388:L2388"/>
    <mergeCell ref="M2388:P2388"/>
    <mergeCell ref="R2388:T2388"/>
    <mergeCell ref="Y2388:AB2388"/>
    <mergeCell ref="AC2388:AF2388"/>
    <mergeCell ref="B2389:D2389"/>
    <mergeCell ref="R2389:T2389"/>
    <mergeCell ref="B2387:D2387"/>
    <mergeCell ref="R2387:T2387"/>
    <mergeCell ref="B2373:D2373"/>
    <mergeCell ref="E2373:I2373"/>
    <mergeCell ref="J2373:M2373"/>
    <mergeCell ref="N2373:P2373"/>
    <mergeCell ref="R2373:T2373"/>
    <mergeCell ref="U2373:Y2373"/>
    <mergeCell ref="Z2373:AC2373"/>
    <mergeCell ref="AD2373:AF2373"/>
    <mergeCell ref="B2375:B2377"/>
    <mergeCell ref="C2375:E2375"/>
    <mergeCell ref="F2375:I2375"/>
    <mergeCell ref="J2375:J2376"/>
    <mergeCell ref="K2375:N2375"/>
    <mergeCell ref="O2375:O2376"/>
    <mergeCell ref="R2375:R2377"/>
    <mergeCell ref="S2375:U2375"/>
    <mergeCell ref="V2375:Y2375"/>
    <mergeCell ref="Z2375:Z2376"/>
    <mergeCell ref="AA2375:AD2375"/>
    <mergeCell ref="AE2375:AE2376"/>
    <mergeCell ref="B2383:P2383"/>
    <mergeCell ref="R2383:AF2383"/>
    <mergeCell ref="B2384:C2384"/>
    <mergeCell ref="D2384:E2384"/>
    <mergeCell ref="G2384:H2384"/>
    <mergeCell ref="I2384:J2384"/>
    <mergeCell ref="L2384:M2384"/>
    <mergeCell ref="N2384:O2384"/>
    <mergeCell ref="R2384:S2384"/>
    <mergeCell ref="T2384:U2384"/>
    <mergeCell ref="W2384:X2384"/>
    <mergeCell ref="Y2384:Z2384"/>
    <mergeCell ref="AB2384:AC2384"/>
    <mergeCell ref="AD2384:AE2384"/>
    <mergeCell ref="B2385:D2385"/>
    <mergeCell ref="G2385:I2385"/>
    <mergeCell ref="L2385:N2385"/>
    <mergeCell ref="R2385:T2385"/>
    <mergeCell ref="W2385:Y2385"/>
    <mergeCell ref="AB2385:AD2385"/>
    <mergeCell ref="B2386:D2386"/>
    <mergeCell ref="E2386:H2386"/>
    <mergeCell ref="I2386:L2386"/>
    <mergeCell ref="M2386:P2386"/>
    <mergeCell ref="R2386:T2386"/>
    <mergeCell ref="U2386:X2386"/>
    <mergeCell ref="Y2386:AB2386"/>
    <mergeCell ref="AC2386:AF2386"/>
    <mergeCell ref="E2387:H2387"/>
    <mergeCell ref="I2387:L2387"/>
    <mergeCell ref="M2387:P2387"/>
    <mergeCell ref="U2387:X2387"/>
    <mergeCell ref="Y2387:AB2387"/>
    <mergeCell ref="AC2387:AF2387"/>
    <mergeCell ref="B2415:D2415"/>
    <mergeCell ref="R2415:T2415"/>
    <mergeCell ref="B2413:D2413"/>
    <mergeCell ref="R2413:T2413"/>
    <mergeCell ref="E2413:H2413"/>
    <mergeCell ref="I2413:L2413"/>
    <mergeCell ref="M2413:P2413"/>
    <mergeCell ref="U2413:X2413"/>
    <mergeCell ref="Y2413:AB2413"/>
    <mergeCell ref="AC2413:AF2413"/>
    <mergeCell ref="G2414:H2414"/>
    <mergeCell ref="W2414:X2414"/>
    <mergeCell ref="E2415:G2415"/>
    <mergeCell ref="U2415:W2415"/>
    <mergeCell ref="K2401:N2401"/>
    <mergeCell ref="O2401:O2402"/>
    <mergeCell ref="R2401:R2403"/>
    <mergeCell ref="S2401:U2401"/>
    <mergeCell ref="V2401:Y2401"/>
    <mergeCell ref="Z2401:Z2402"/>
    <mergeCell ref="AA2401:AD2401"/>
    <mergeCell ref="AE2401:AE2402"/>
    <mergeCell ref="X2396:Y2396"/>
    <mergeCell ref="Z2396:AC2396"/>
    <mergeCell ref="AD2396:AF2396"/>
    <mergeCell ref="B2397:D2397"/>
    <mergeCell ref="E2397:I2397"/>
    <mergeCell ref="J2397:M2397"/>
    <mergeCell ref="N2397:P2397"/>
    <mergeCell ref="R2397:T2397"/>
    <mergeCell ref="U2397:Y2397"/>
    <mergeCell ref="Z2397:AC2397"/>
    <mergeCell ref="AD2397:AF2397"/>
    <mergeCell ref="B2398:D2398"/>
    <mergeCell ref="E2398:I2398"/>
    <mergeCell ref="J2398:M2398"/>
    <mergeCell ref="N2398:P2398"/>
    <mergeCell ref="R2398:T2398"/>
    <mergeCell ref="U2398:Y2398"/>
    <mergeCell ref="Z2398:AC2398"/>
    <mergeCell ref="AD2398:AF2398"/>
    <mergeCell ref="B2414:D2414"/>
    <mergeCell ref="I2414:L2414"/>
    <mergeCell ref="M2414:P2414"/>
    <mergeCell ref="R2414:T2414"/>
    <mergeCell ref="Y2414:AB2414"/>
    <mergeCell ref="AC2414:AF2414"/>
    <mergeCell ref="Q2393:Q2417"/>
    <mergeCell ref="R2393:AF2393"/>
    <mergeCell ref="B2394:P2394"/>
    <mergeCell ref="R2394:AF2394"/>
    <mergeCell ref="B2395:D2395"/>
    <mergeCell ref="E2395:P2395"/>
    <mergeCell ref="R2395:T2395"/>
    <mergeCell ref="U2395:AF2395"/>
    <mergeCell ref="X2422:Y2422"/>
    <mergeCell ref="Z2422:AC2422"/>
    <mergeCell ref="AD2422:AF2422"/>
    <mergeCell ref="B2423:D2423"/>
    <mergeCell ref="E2423:I2423"/>
    <mergeCell ref="J2423:M2423"/>
    <mergeCell ref="N2423:P2423"/>
    <mergeCell ref="R2423:T2423"/>
    <mergeCell ref="U2423:Y2423"/>
    <mergeCell ref="Z2423:AC2423"/>
    <mergeCell ref="AD2423:AF2423"/>
    <mergeCell ref="B2424:D2424"/>
    <mergeCell ref="E2424:I2424"/>
    <mergeCell ref="J2424:M2424"/>
    <mergeCell ref="N2424:P2424"/>
    <mergeCell ref="R2424:T2424"/>
    <mergeCell ref="U2424:Y2424"/>
    <mergeCell ref="Z2424:AC2424"/>
    <mergeCell ref="AD2424:AF2424"/>
    <mergeCell ref="B2416:E2416"/>
    <mergeCell ref="F2416:J2416"/>
    <mergeCell ref="K2416:P2416"/>
    <mergeCell ref="R2416:U2416"/>
    <mergeCell ref="V2416:Z2416"/>
    <mergeCell ref="AA2416:AF2416"/>
    <mergeCell ref="B2417:E2417"/>
    <mergeCell ref="F2417:J2417"/>
    <mergeCell ref="K2417:P2417"/>
    <mergeCell ref="R2417:U2417"/>
    <mergeCell ref="V2417:Z2417"/>
    <mergeCell ref="AA2417:AF2417"/>
    <mergeCell ref="B2419:P2419"/>
    <mergeCell ref="Q2419:Q2443"/>
    <mergeCell ref="R2419:AF2419"/>
    <mergeCell ref="B2420:P2420"/>
    <mergeCell ref="R2420:AF2420"/>
    <mergeCell ref="B2421:D2421"/>
    <mergeCell ref="E2421:P2421"/>
    <mergeCell ref="R2421:T2421"/>
    <mergeCell ref="U2421:AF2421"/>
    <mergeCell ref="C2422:D2422"/>
    <mergeCell ref="E2422:G2422"/>
    <mergeCell ref="H2422:I2422"/>
    <mergeCell ref="J2422:M2422"/>
    <mergeCell ref="N2422:P2422"/>
    <mergeCell ref="S2422:T2422"/>
    <mergeCell ref="U2422:W2422"/>
    <mergeCell ref="G2440:H2440"/>
    <mergeCell ref="W2440:X2440"/>
    <mergeCell ref="E2441:G2441"/>
    <mergeCell ref="U2441:W2441"/>
    <mergeCell ref="B2440:D2440"/>
    <mergeCell ref="I2440:L2440"/>
    <mergeCell ref="M2440:P2440"/>
    <mergeCell ref="R2440:T2440"/>
    <mergeCell ref="Y2440:AB2440"/>
    <mergeCell ref="AC2440:AF2440"/>
    <mergeCell ref="B2441:D2441"/>
    <mergeCell ref="R2441:T2441"/>
    <mergeCell ref="B2439:D2439"/>
    <mergeCell ref="R2439:T2439"/>
    <mergeCell ref="B2425:D2425"/>
    <mergeCell ref="E2425:I2425"/>
    <mergeCell ref="J2425:M2425"/>
    <mergeCell ref="N2425:P2425"/>
    <mergeCell ref="R2425:T2425"/>
    <mergeCell ref="U2425:Y2425"/>
    <mergeCell ref="Z2425:AC2425"/>
    <mergeCell ref="AD2425:AF2425"/>
    <mergeCell ref="B2427:B2429"/>
    <mergeCell ref="C2427:E2427"/>
    <mergeCell ref="F2427:I2427"/>
    <mergeCell ref="J2427:J2428"/>
    <mergeCell ref="K2427:N2427"/>
    <mergeCell ref="O2427:O2428"/>
    <mergeCell ref="R2427:R2429"/>
    <mergeCell ref="S2427:U2427"/>
    <mergeCell ref="V2427:Y2427"/>
    <mergeCell ref="Z2427:Z2428"/>
    <mergeCell ref="AA2427:AD2427"/>
    <mergeCell ref="AE2427:AE2428"/>
    <mergeCell ref="B2435:P2435"/>
    <mergeCell ref="R2435:AF2435"/>
    <mergeCell ref="B2436:C2436"/>
    <mergeCell ref="D2436:E2436"/>
    <mergeCell ref="G2436:H2436"/>
    <mergeCell ref="I2436:J2436"/>
    <mergeCell ref="L2436:M2436"/>
    <mergeCell ref="N2436:O2436"/>
    <mergeCell ref="R2436:S2436"/>
    <mergeCell ref="T2436:U2436"/>
    <mergeCell ref="W2436:X2436"/>
    <mergeCell ref="Y2436:Z2436"/>
    <mergeCell ref="AB2436:AC2436"/>
    <mergeCell ref="AD2436:AE2436"/>
    <mergeCell ref="B2437:D2437"/>
    <mergeCell ref="G2437:I2437"/>
    <mergeCell ref="L2437:N2437"/>
    <mergeCell ref="R2437:T2437"/>
    <mergeCell ref="W2437:Y2437"/>
    <mergeCell ref="AB2437:AD2437"/>
    <mergeCell ref="B2438:D2438"/>
    <mergeCell ref="E2438:H2438"/>
    <mergeCell ref="I2438:L2438"/>
    <mergeCell ref="M2438:P2438"/>
    <mergeCell ref="R2438:T2438"/>
    <mergeCell ref="U2438:X2438"/>
    <mergeCell ref="Y2438:AB2438"/>
    <mergeCell ref="AC2438:AF2438"/>
    <mergeCell ref="E2439:H2439"/>
    <mergeCell ref="I2439:L2439"/>
    <mergeCell ref="M2439:P2439"/>
    <mergeCell ref="U2439:X2439"/>
    <mergeCell ref="Y2439:AB2439"/>
    <mergeCell ref="AC2439:AF2439"/>
    <mergeCell ref="B2467:D2467"/>
    <mergeCell ref="R2467:T2467"/>
    <mergeCell ref="B2465:D2465"/>
    <mergeCell ref="R2465:T2465"/>
    <mergeCell ref="E2465:H2465"/>
    <mergeCell ref="I2465:L2465"/>
    <mergeCell ref="M2465:P2465"/>
    <mergeCell ref="U2465:X2465"/>
    <mergeCell ref="Y2465:AB2465"/>
    <mergeCell ref="AC2465:AF2465"/>
    <mergeCell ref="G2466:H2466"/>
    <mergeCell ref="W2466:X2466"/>
    <mergeCell ref="E2467:G2467"/>
    <mergeCell ref="U2467:W2467"/>
    <mergeCell ref="K2453:N2453"/>
    <mergeCell ref="O2453:O2454"/>
    <mergeCell ref="R2453:R2455"/>
    <mergeCell ref="S2453:U2453"/>
    <mergeCell ref="V2453:Y2453"/>
    <mergeCell ref="Z2453:Z2454"/>
    <mergeCell ref="AA2453:AD2453"/>
    <mergeCell ref="AE2453:AE2454"/>
    <mergeCell ref="X2448:Y2448"/>
    <mergeCell ref="Z2448:AC2448"/>
    <mergeCell ref="AD2448:AF2448"/>
    <mergeCell ref="B2449:D2449"/>
    <mergeCell ref="E2449:I2449"/>
    <mergeCell ref="J2449:M2449"/>
    <mergeCell ref="N2449:P2449"/>
    <mergeCell ref="R2449:T2449"/>
    <mergeCell ref="U2449:Y2449"/>
    <mergeCell ref="Z2449:AC2449"/>
    <mergeCell ref="AD2449:AF2449"/>
    <mergeCell ref="B2450:D2450"/>
    <mergeCell ref="E2450:I2450"/>
    <mergeCell ref="J2450:M2450"/>
    <mergeCell ref="N2450:P2450"/>
    <mergeCell ref="R2450:T2450"/>
    <mergeCell ref="U2450:Y2450"/>
    <mergeCell ref="Z2450:AC2450"/>
    <mergeCell ref="AD2450:AF2450"/>
    <mergeCell ref="B2466:D2466"/>
    <mergeCell ref="I2466:L2466"/>
    <mergeCell ref="M2466:P2466"/>
    <mergeCell ref="R2466:T2466"/>
    <mergeCell ref="Y2466:AB2466"/>
    <mergeCell ref="AC2466:AF2466"/>
    <mergeCell ref="Q2445:Q2469"/>
    <mergeCell ref="R2445:AF2445"/>
    <mergeCell ref="B2446:P2446"/>
    <mergeCell ref="R2446:AF2446"/>
    <mergeCell ref="B2447:D2447"/>
    <mergeCell ref="E2447:P2447"/>
    <mergeCell ref="R2447:T2447"/>
    <mergeCell ref="U2447:AF2447"/>
    <mergeCell ref="N2462:O2462"/>
    <mergeCell ref="R2462:S2462"/>
    <mergeCell ref="T2462:U2462"/>
    <mergeCell ref="W2462:X2462"/>
    <mergeCell ref="Y2462:Z2462"/>
    <mergeCell ref="AB2462:AC2462"/>
    <mergeCell ref="AD2462:AE2462"/>
    <mergeCell ref="B2463:D2463"/>
    <mergeCell ref="G2463:I2463"/>
    <mergeCell ref="X2474:Y2474"/>
    <mergeCell ref="Z2474:AC2474"/>
    <mergeCell ref="AD2474:AF2474"/>
    <mergeCell ref="B2475:D2475"/>
    <mergeCell ref="E2475:I2475"/>
    <mergeCell ref="J2475:M2475"/>
    <mergeCell ref="N2475:P2475"/>
    <mergeCell ref="R2475:T2475"/>
    <mergeCell ref="U2475:Y2475"/>
    <mergeCell ref="Z2475:AC2475"/>
    <mergeCell ref="AD2475:AF2475"/>
    <mergeCell ref="B2476:D2476"/>
    <mergeCell ref="E2476:I2476"/>
    <mergeCell ref="J2476:M2476"/>
    <mergeCell ref="N2476:P2476"/>
    <mergeCell ref="R2476:T2476"/>
    <mergeCell ref="U2476:Y2476"/>
    <mergeCell ref="Z2476:AC2476"/>
    <mergeCell ref="AD2476:AF2476"/>
    <mergeCell ref="B2468:E2468"/>
    <mergeCell ref="F2468:J2468"/>
    <mergeCell ref="K2468:P2468"/>
    <mergeCell ref="R2468:U2468"/>
    <mergeCell ref="V2468:Z2468"/>
    <mergeCell ref="AA2468:AF2468"/>
    <mergeCell ref="B2469:E2469"/>
    <mergeCell ref="F2469:J2469"/>
    <mergeCell ref="K2469:P2469"/>
    <mergeCell ref="R2469:U2469"/>
    <mergeCell ref="V2469:Z2469"/>
    <mergeCell ref="AA2469:AF2469"/>
    <mergeCell ref="B2471:P2471"/>
    <mergeCell ref="Q2471:Q2495"/>
    <mergeCell ref="R2471:AF2471"/>
    <mergeCell ref="B2472:P2472"/>
    <mergeCell ref="R2472:AF2472"/>
    <mergeCell ref="B2473:D2473"/>
    <mergeCell ref="E2473:P2473"/>
    <mergeCell ref="R2473:T2473"/>
    <mergeCell ref="U2473:AF2473"/>
    <mergeCell ref="C2474:D2474"/>
    <mergeCell ref="E2474:G2474"/>
    <mergeCell ref="H2474:I2474"/>
    <mergeCell ref="J2474:M2474"/>
    <mergeCell ref="N2474:P2474"/>
    <mergeCell ref="S2474:T2474"/>
    <mergeCell ref="U2474:W2474"/>
    <mergeCell ref="G2492:H2492"/>
    <mergeCell ref="W2492:X2492"/>
    <mergeCell ref="E2493:G2493"/>
    <mergeCell ref="U2493:W2493"/>
    <mergeCell ref="B2492:D2492"/>
    <mergeCell ref="I2492:L2492"/>
    <mergeCell ref="M2492:P2492"/>
    <mergeCell ref="R2492:T2492"/>
    <mergeCell ref="Y2492:AB2492"/>
    <mergeCell ref="AC2492:AF2492"/>
    <mergeCell ref="B2493:D2493"/>
    <mergeCell ref="R2493:T2493"/>
    <mergeCell ref="B2491:D2491"/>
    <mergeCell ref="R2491:T2491"/>
    <mergeCell ref="B2477:D2477"/>
    <mergeCell ref="E2477:I2477"/>
    <mergeCell ref="J2477:M2477"/>
    <mergeCell ref="N2477:P2477"/>
    <mergeCell ref="R2477:T2477"/>
    <mergeCell ref="U2477:Y2477"/>
    <mergeCell ref="Z2477:AC2477"/>
    <mergeCell ref="AD2477:AF2477"/>
    <mergeCell ref="B2479:B2481"/>
    <mergeCell ref="C2479:E2479"/>
    <mergeCell ref="F2479:I2479"/>
    <mergeCell ref="J2479:J2480"/>
    <mergeCell ref="K2479:N2479"/>
    <mergeCell ref="O2479:O2480"/>
    <mergeCell ref="R2479:R2481"/>
    <mergeCell ref="S2479:U2479"/>
    <mergeCell ref="V2479:Y2479"/>
    <mergeCell ref="Z2479:Z2480"/>
    <mergeCell ref="AA2479:AD2479"/>
    <mergeCell ref="AE2479:AE2480"/>
    <mergeCell ref="B2487:P2487"/>
    <mergeCell ref="R2487:AF2487"/>
    <mergeCell ref="B2488:C2488"/>
    <mergeCell ref="D2488:E2488"/>
    <mergeCell ref="G2488:H2488"/>
    <mergeCell ref="I2488:J2488"/>
    <mergeCell ref="L2488:M2488"/>
    <mergeCell ref="N2488:O2488"/>
    <mergeCell ref="R2488:S2488"/>
    <mergeCell ref="T2488:U2488"/>
    <mergeCell ref="W2488:X2488"/>
    <mergeCell ref="Y2488:Z2488"/>
    <mergeCell ref="AB2488:AC2488"/>
    <mergeCell ref="AD2488:AE2488"/>
    <mergeCell ref="B2489:D2489"/>
    <mergeCell ref="G2489:I2489"/>
    <mergeCell ref="L2489:N2489"/>
    <mergeCell ref="R2489:T2489"/>
    <mergeCell ref="W2489:Y2489"/>
    <mergeCell ref="AB2489:AD2489"/>
    <mergeCell ref="B2490:D2490"/>
    <mergeCell ref="E2490:H2490"/>
    <mergeCell ref="I2490:L2490"/>
    <mergeCell ref="M2490:P2490"/>
    <mergeCell ref="R2490:T2490"/>
    <mergeCell ref="U2490:X2490"/>
    <mergeCell ref="Y2490:AB2490"/>
    <mergeCell ref="AC2490:AF2490"/>
    <mergeCell ref="E2491:H2491"/>
    <mergeCell ref="I2491:L2491"/>
    <mergeCell ref="M2491:P2491"/>
    <mergeCell ref="U2491:X2491"/>
    <mergeCell ref="Y2491:AB2491"/>
    <mergeCell ref="AC2491:AF2491"/>
    <mergeCell ref="B2519:D2519"/>
    <mergeCell ref="R2519:T2519"/>
    <mergeCell ref="B2517:D2517"/>
    <mergeCell ref="R2517:T2517"/>
    <mergeCell ref="E2517:H2517"/>
    <mergeCell ref="I2517:L2517"/>
    <mergeCell ref="M2517:P2517"/>
    <mergeCell ref="U2517:X2517"/>
    <mergeCell ref="Y2517:AB2517"/>
    <mergeCell ref="AC2517:AF2517"/>
    <mergeCell ref="G2518:H2518"/>
    <mergeCell ref="W2518:X2518"/>
    <mergeCell ref="E2519:G2519"/>
    <mergeCell ref="U2519:W2519"/>
    <mergeCell ref="K2505:N2505"/>
    <mergeCell ref="O2505:O2506"/>
    <mergeCell ref="R2505:R2507"/>
    <mergeCell ref="S2505:U2505"/>
    <mergeCell ref="V2505:Y2505"/>
    <mergeCell ref="Z2505:Z2506"/>
    <mergeCell ref="AA2505:AD2505"/>
    <mergeCell ref="AE2505:AE2506"/>
    <mergeCell ref="X2500:Y2500"/>
    <mergeCell ref="Z2500:AC2500"/>
    <mergeCell ref="AD2500:AF2500"/>
    <mergeCell ref="B2501:D2501"/>
    <mergeCell ref="E2501:I2501"/>
    <mergeCell ref="J2501:M2501"/>
    <mergeCell ref="N2501:P2501"/>
    <mergeCell ref="R2501:T2501"/>
    <mergeCell ref="U2501:Y2501"/>
    <mergeCell ref="Z2501:AC2501"/>
    <mergeCell ref="AD2501:AF2501"/>
    <mergeCell ref="B2502:D2502"/>
    <mergeCell ref="E2502:I2502"/>
    <mergeCell ref="J2502:M2502"/>
    <mergeCell ref="N2502:P2502"/>
    <mergeCell ref="R2502:T2502"/>
    <mergeCell ref="U2502:Y2502"/>
    <mergeCell ref="Z2502:AC2502"/>
    <mergeCell ref="AD2502:AF2502"/>
    <mergeCell ref="B2518:D2518"/>
    <mergeCell ref="I2518:L2518"/>
    <mergeCell ref="M2518:P2518"/>
    <mergeCell ref="R2518:T2518"/>
    <mergeCell ref="Y2518:AB2518"/>
    <mergeCell ref="AC2518:AF2518"/>
    <mergeCell ref="Q2497:Q2521"/>
    <mergeCell ref="R2497:AF2497"/>
    <mergeCell ref="B2498:P2498"/>
    <mergeCell ref="R2498:AF2498"/>
    <mergeCell ref="B2499:D2499"/>
    <mergeCell ref="E2499:P2499"/>
    <mergeCell ref="R2499:T2499"/>
    <mergeCell ref="U2499:AF2499"/>
    <mergeCell ref="B2513:P2513"/>
    <mergeCell ref="R2513:AF2513"/>
    <mergeCell ref="B2514:C2514"/>
    <mergeCell ref="D2514:E2514"/>
    <mergeCell ref="G2514:H2514"/>
    <mergeCell ref="I2514:J2514"/>
    <mergeCell ref="L2514:M2514"/>
    <mergeCell ref="X2526:Y2526"/>
    <mergeCell ref="Z2526:AC2526"/>
    <mergeCell ref="AD2526:AF2526"/>
    <mergeCell ref="B2527:D2527"/>
    <mergeCell ref="E2527:I2527"/>
    <mergeCell ref="J2527:M2527"/>
    <mergeCell ref="N2527:P2527"/>
    <mergeCell ref="R2527:T2527"/>
    <mergeCell ref="U2527:Y2527"/>
    <mergeCell ref="Z2527:AC2527"/>
    <mergeCell ref="AD2527:AF2527"/>
    <mergeCell ref="B2528:D2528"/>
    <mergeCell ref="E2528:I2528"/>
    <mergeCell ref="J2528:M2528"/>
    <mergeCell ref="N2528:P2528"/>
    <mergeCell ref="R2528:T2528"/>
    <mergeCell ref="U2528:Y2528"/>
    <mergeCell ref="Z2528:AC2528"/>
    <mergeCell ref="AD2528:AF2528"/>
    <mergeCell ref="B2520:E2520"/>
    <mergeCell ref="F2520:J2520"/>
    <mergeCell ref="K2520:P2520"/>
    <mergeCell ref="R2520:U2520"/>
    <mergeCell ref="V2520:Z2520"/>
    <mergeCell ref="AA2520:AF2520"/>
    <mergeCell ref="B2521:E2521"/>
    <mergeCell ref="F2521:J2521"/>
    <mergeCell ref="K2521:P2521"/>
    <mergeCell ref="R2521:U2521"/>
    <mergeCell ref="V2521:Z2521"/>
    <mergeCell ref="AA2521:AF2521"/>
    <mergeCell ref="B2523:P2523"/>
    <mergeCell ref="Q2523:Q2547"/>
    <mergeCell ref="R2523:AF2523"/>
    <mergeCell ref="B2524:P2524"/>
    <mergeCell ref="R2524:AF2524"/>
    <mergeCell ref="B2525:D2525"/>
    <mergeCell ref="E2525:P2525"/>
    <mergeCell ref="R2525:T2525"/>
    <mergeCell ref="U2525:AF2525"/>
    <mergeCell ref="C2526:D2526"/>
    <mergeCell ref="E2526:G2526"/>
    <mergeCell ref="H2526:I2526"/>
    <mergeCell ref="J2526:M2526"/>
    <mergeCell ref="N2526:P2526"/>
    <mergeCell ref="S2526:T2526"/>
    <mergeCell ref="U2526:W2526"/>
    <mergeCell ref="B2543:D2543"/>
    <mergeCell ref="R2543:T2543"/>
    <mergeCell ref="B2529:D2529"/>
    <mergeCell ref="E2529:I2529"/>
    <mergeCell ref="J2529:M2529"/>
    <mergeCell ref="N2529:P2529"/>
    <mergeCell ref="R2529:T2529"/>
    <mergeCell ref="U2529:Y2529"/>
    <mergeCell ref="Z2529:AC2529"/>
    <mergeCell ref="AD2529:AF2529"/>
    <mergeCell ref="B2531:B2533"/>
    <mergeCell ref="C2531:E2531"/>
    <mergeCell ref="F2531:I2531"/>
    <mergeCell ref="J2531:J2532"/>
    <mergeCell ref="K2531:N2531"/>
    <mergeCell ref="O2531:O2532"/>
    <mergeCell ref="R2531:R2533"/>
    <mergeCell ref="S2531:U2531"/>
    <mergeCell ref="V2531:Y2531"/>
    <mergeCell ref="Z2531:Z2532"/>
    <mergeCell ref="AA2531:AD2531"/>
    <mergeCell ref="AE2531:AE2532"/>
    <mergeCell ref="B2539:P2539"/>
    <mergeCell ref="R2539:AF2539"/>
    <mergeCell ref="B2540:C2540"/>
    <mergeCell ref="D2540:E2540"/>
    <mergeCell ref="G2540:H2540"/>
    <mergeCell ref="I2540:J2540"/>
    <mergeCell ref="L2540:M2540"/>
    <mergeCell ref="N2540:O2540"/>
    <mergeCell ref="R2540:S2540"/>
    <mergeCell ref="T2540:U2540"/>
    <mergeCell ref="W2540:X2540"/>
    <mergeCell ref="Y2540:Z2540"/>
    <mergeCell ref="AB2540:AC2540"/>
    <mergeCell ref="AD2540:AE2540"/>
    <mergeCell ref="B2541:D2541"/>
    <mergeCell ref="G2541:I2541"/>
    <mergeCell ref="L2541:N2541"/>
    <mergeCell ref="R2541:T2541"/>
    <mergeCell ref="W2541:Y2541"/>
    <mergeCell ref="AB2541:AD2541"/>
    <mergeCell ref="B2542:D2542"/>
    <mergeCell ref="E2542:H2542"/>
    <mergeCell ref="I2542:L2542"/>
    <mergeCell ref="M2542:P2542"/>
    <mergeCell ref="R2542:T2542"/>
    <mergeCell ref="U2542:X2542"/>
    <mergeCell ref="Y2542:AB2542"/>
    <mergeCell ref="AC2542:AF2542"/>
    <mergeCell ref="E2543:H2543"/>
    <mergeCell ref="B2546:E2546"/>
    <mergeCell ref="F2546:J2546"/>
    <mergeCell ref="K2546:P2546"/>
    <mergeCell ref="R2546:U2546"/>
    <mergeCell ref="V2546:Z2546"/>
    <mergeCell ref="AA2546:AF2546"/>
    <mergeCell ref="B2547:E2547"/>
    <mergeCell ref="F2547:J2547"/>
    <mergeCell ref="K2547:P2547"/>
    <mergeCell ref="R2547:U2547"/>
    <mergeCell ref="V2547:Z2547"/>
    <mergeCell ref="AA2547:AF2547"/>
    <mergeCell ref="B2549:P2549"/>
    <mergeCell ref="Q2549:Q2573"/>
    <mergeCell ref="R2549:AF2549"/>
    <mergeCell ref="B2550:P2550"/>
    <mergeCell ref="R2550:AF2550"/>
    <mergeCell ref="B2551:D2551"/>
    <mergeCell ref="E2551:P2551"/>
    <mergeCell ref="R2551:T2551"/>
    <mergeCell ref="U2551:AF2551"/>
    <mergeCell ref="C2552:D2552"/>
    <mergeCell ref="E2552:G2552"/>
    <mergeCell ref="H2552:I2552"/>
    <mergeCell ref="J2552:M2552"/>
    <mergeCell ref="N2552:P2552"/>
    <mergeCell ref="S2552:T2552"/>
    <mergeCell ref="U2552:W2552"/>
    <mergeCell ref="B2544:D2544"/>
    <mergeCell ref="I2544:L2544"/>
    <mergeCell ref="M2544:P2544"/>
    <mergeCell ref="R2544:T2544"/>
    <mergeCell ref="Y2544:AB2544"/>
    <mergeCell ref="AC2544:AF2544"/>
    <mergeCell ref="B2545:D2545"/>
    <mergeCell ref="R2545:T2545"/>
    <mergeCell ref="B2555:D2555"/>
    <mergeCell ref="E2555:I2555"/>
    <mergeCell ref="J2555:M2555"/>
    <mergeCell ref="N2555:P2555"/>
    <mergeCell ref="R2555:T2555"/>
    <mergeCell ref="U2555:Y2555"/>
    <mergeCell ref="Z2555:AC2555"/>
    <mergeCell ref="AD2555:AF2555"/>
    <mergeCell ref="B2557:B2559"/>
    <mergeCell ref="C2557:E2557"/>
    <mergeCell ref="F2557:I2557"/>
    <mergeCell ref="J2557:J2558"/>
    <mergeCell ref="B2571:D2571"/>
    <mergeCell ref="R2571:T2571"/>
    <mergeCell ref="B2569:D2569"/>
    <mergeCell ref="R2569:T2569"/>
    <mergeCell ref="E2569:H2569"/>
    <mergeCell ref="I2569:L2569"/>
    <mergeCell ref="M2569:P2569"/>
    <mergeCell ref="U2569:X2569"/>
    <mergeCell ref="Y2569:AB2569"/>
    <mergeCell ref="AC2569:AF2569"/>
    <mergeCell ref="G2570:H2570"/>
    <mergeCell ref="W2570:X2570"/>
    <mergeCell ref="E2571:G2571"/>
    <mergeCell ref="U2571:W2571"/>
    <mergeCell ref="K2557:N2557"/>
    <mergeCell ref="O2557:O2558"/>
    <mergeCell ref="R2557:R2559"/>
    <mergeCell ref="S2557:U2557"/>
    <mergeCell ref="V2557:Y2557"/>
    <mergeCell ref="Z2557:Z2558"/>
    <mergeCell ref="AA2557:AD2557"/>
    <mergeCell ref="AE2557:AE2558"/>
    <mergeCell ref="X2552:Y2552"/>
    <mergeCell ref="Z2552:AC2552"/>
    <mergeCell ref="AD2552:AF2552"/>
    <mergeCell ref="B2553:D2553"/>
    <mergeCell ref="E2553:I2553"/>
    <mergeCell ref="J2553:M2553"/>
    <mergeCell ref="N2553:P2553"/>
    <mergeCell ref="R2553:T2553"/>
    <mergeCell ref="U2553:Y2553"/>
    <mergeCell ref="Z2553:AC2553"/>
    <mergeCell ref="AD2553:AF2553"/>
    <mergeCell ref="B2554:D2554"/>
    <mergeCell ref="E2554:I2554"/>
    <mergeCell ref="J2554:M2554"/>
    <mergeCell ref="N2554:P2554"/>
    <mergeCell ref="R2554:T2554"/>
    <mergeCell ref="U2554:Y2554"/>
    <mergeCell ref="Z2554:AC2554"/>
    <mergeCell ref="AD2554:AF2554"/>
    <mergeCell ref="B2570:D2570"/>
    <mergeCell ref="I2570:L2570"/>
    <mergeCell ref="M2570:P2570"/>
    <mergeCell ref="R2570:T2570"/>
    <mergeCell ref="Y2570:AB2570"/>
    <mergeCell ref="AC2570:AF2570"/>
    <mergeCell ref="R2579:T2579"/>
    <mergeCell ref="U2579:Y2579"/>
    <mergeCell ref="Z2579:AC2579"/>
    <mergeCell ref="AD2579:AF2579"/>
    <mergeCell ref="B2580:D2580"/>
    <mergeCell ref="E2580:I2580"/>
    <mergeCell ref="J2580:M2580"/>
    <mergeCell ref="N2580:P2580"/>
    <mergeCell ref="R2580:T2580"/>
    <mergeCell ref="U2580:Y2580"/>
    <mergeCell ref="Z2580:AC2580"/>
    <mergeCell ref="AD2580:AF2580"/>
    <mergeCell ref="B2572:E2572"/>
    <mergeCell ref="F2572:J2572"/>
    <mergeCell ref="K2572:P2572"/>
    <mergeCell ref="R2572:U2572"/>
    <mergeCell ref="V2572:Z2572"/>
    <mergeCell ref="AA2572:AF2572"/>
    <mergeCell ref="B2573:E2573"/>
    <mergeCell ref="F2573:J2573"/>
    <mergeCell ref="K2573:P2573"/>
    <mergeCell ref="R2573:U2573"/>
    <mergeCell ref="V2573:Z2573"/>
    <mergeCell ref="AA2573:AF2573"/>
    <mergeCell ref="B2575:P2575"/>
    <mergeCell ref="Q2575:Q2599"/>
    <mergeCell ref="R2575:AF2575"/>
    <mergeCell ref="B2576:P2576"/>
    <mergeCell ref="R2576:AF2576"/>
    <mergeCell ref="B2577:D2577"/>
    <mergeCell ref="E2577:P2577"/>
    <mergeCell ref="R2577:T2577"/>
    <mergeCell ref="U2577:AF2577"/>
    <mergeCell ref="C2578:D2578"/>
    <mergeCell ref="E2578:G2578"/>
    <mergeCell ref="H2578:I2578"/>
    <mergeCell ref="J2578:M2578"/>
    <mergeCell ref="N2578:P2578"/>
    <mergeCell ref="S2578:T2578"/>
    <mergeCell ref="U2578:W2578"/>
    <mergeCell ref="B2598:E2598"/>
    <mergeCell ref="F2598:J2598"/>
    <mergeCell ref="K2598:P2598"/>
    <mergeCell ref="R2598:U2598"/>
    <mergeCell ref="V2598:Z2598"/>
    <mergeCell ref="AA2598:AF2598"/>
    <mergeCell ref="B2599:E2599"/>
    <mergeCell ref="F2599:J2599"/>
    <mergeCell ref="K2599:P2599"/>
    <mergeCell ref="R2599:U2599"/>
    <mergeCell ref="V2599:Z2599"/>
    <mergeCell ref="AA2599:AF2599"/>
    <mergeCell ref="B2596:D2596"/>
    <mergeCell ref="I2596:L2596"/>
    <mergeCell ref="M2596:P2596"/>
    <mergeCell ref="R2596:T2596"/>
    <mergeCell ref="Y2596:AB2596"/>
    <mergeCell ref="AC2596:AF2596"/>
    <mergeCell ref="B2597:D2597"/>
    <mergeCell ref="R2597:T2597"/>
    <mergeCell ref="B2595:D2595"/>
    <mergeCell ref="R2595:T2595"/>
    <mergeCell ref="B2581:D2581"/>
    <mergeCell ref="E2581:I2581"/>
    <mergeCell ref="J2581:M2581"/>
    <mergeCell ref="N2581:P2581"/>
    <mergeCell ref="R2581:T2581"/>
    <mergeCell ref="U2581:Y2581"/>
    <mergeCell ref="Z2581:AC2581"/>
    <mergeCell ref="AD2581:AF2581"/>
    <mergeCell ref="B2583:B2585"/>
    <mergeCell ref="C2583:E2583"/>
    <mergeCell ref="F2583:I2583"/>
    <mergeCell ref="J2583:J2584"/>
    <mergeCell ref="K2583:N2583"/>
    <mergeCell ref="O2583:O2584"/>
    <mergeCell ref="R2583:R2585"/>
    <mergeCell ref="S2583:U2583"/>
    <mergeCell ref="V2583:Y2583"/>
    <mergeCell ref="Z2583:Z2584"/>
    <mergeCell ref="AA2583:AD2583"/>
    <mergeCell ref="AE2583:AE2584"/>
    <mergeCell ref="B2591:P2591"/>
    <mergeCell ref="R2591:AF2591"/>
    <mergeCell ref="B2592:C2592"/>
    <mergeCell ref="D2592:E2592"/>
    <mergeCell ref="G2592:H2592"/>
    <mergeCell ref="I2592:J2592"/>
    <mergeCell ref="L2592:M2592"/>
    <mergeCell ref="N2592:O2592"/>
    <mergeCell ref="R2592:S2592"/>
    <mergeCell ref="T2592:U2592"/>
    <mergeCell ref="W2592:X2592"/>
    <mergeCell ref="Y2592:Z2592"/>
    <mergeCell ref="AB2592:AC2592"/>
    <mergeCell ref="AD2592:AE2592"/>
    <mergeCell ref="B2593:D2593"/>
    <mergeCell ref="G2593:I2593"/>
    <mergeCell ref="L2593:N2593"/>
    <mergeCell ref="R2593:T2593"/>
    <mergeCell ref="W2593:Y2593"/>
    <mergeCell ref="AB2593:AD2593"/>
    <mergeCell ref="I44:J44"/>
    <mergeCell ref="L44:M44"/>
    <mergeCell ref="N44:O44"/>
    <mergeCell ref="R44:S44"/>
    <mergeCell ref="T44:U44"/>
    <mergeCell ref="W44:X44"/>
    <mergeCell ref="Y44:Z44"/>
    <mergeCell ref="AB44:AC44"/>
    <mergeCell ref="AD44:AE44"/>
    <mergeCell ref="B45:D45"/>
    <mergeCell ref="G45:I45"/>
    <mergeCell ref="L45:N45"/>
    <mergeCell ref="R45:T45"/>
    <mergeCell ref="W45:Y45"/>
    <mergeCell ref="AB45:AD45"/>
    <mergeCell ref="B46:D46"/>
    <mergeCell ref="E46:H46"/>
    <mergeCell ref="I46:L46"/>
    <mergeCell ref="M46:P46"/>
    <mergeCell ref="R46:T46"/>
    <mergeCell ref="U46:X46"/>
    <mergeCell ref="Y46:AB46"/>
    <mergeCell ref="AC46:AF46"/>
    <mergeCell ref="E47:H47"/>
    <mergeCell ref="I47:L47"/>
    <mergeCell ref="M47:P47"/>
    <mergeCell ref="U47:X47"/>
    <mergeCell ref="Y47:AB47"/>
    <mergeCell ref="AC47:AF47"/>
    <mergeCell ref="G48:H48"/>
    <mergeCell ref="W48:X48"/>
    <mergeCell ref="E49:G49"/>
    <mergeCell ref="U49:W49"/>
    <mergeCell ref="L70:M70"/>
    <mergeCell ref="N70:O70"/>
    <mergeCell ref="R70:S70"/>
    <mergeCell ref="T70:U70"/>
    <mergeCell ref="W70:X70"/>
    <mergeCell ref="Y70:Z70"/>
    <mergeCell ref="AB70:AC70"/>
    <mergeCell ref="AD70:AE70"/>
    <mergeCell ref="B71:D71"/>
    <mergeCell ref="G71:I71"/>
    <mergeCell ref="L71:N71"/>
    <mergeCell ref="R71:T71"/>
    <mergeCell ref="W71:Y71"/>
    <mergeCell ref="AB71:AD71"/>
    <mergeCell ref="B72:D72"/>
    <mergeCell ref="E72:H72"/>
    <mergeCell ref="I72:L72"/>
    <mergeCell ref="M72:P72"/>
    <mergeCell ref="R72:T72"/>
    <mergeCell ref="U72:X72"/>
    <mergeCell ref="Y72:AB72"/>
    <mergeCell ref="AC72:AF72"/>
    <mergeCell ref="X56:Y56"/>
    <mergeCell ref="Z56:AC56"/>
    <mergeCell ref="AD56:AF56"/>
    <mergeCell ref="B57:D57"/>
    <mergeCell ref="E57:I57"/>
    <mergeCell ref="J57:M57"/>
    <mergeCell ref="N57:P57"/>
    <mergeCell ref="R57:T57"/>
    <mergeCell ref="U57:Y57"/>
    <mergeCell ref="Z57:AC57"/>
    <mergeCell ref="AD57:AF57"/>
    <mergeCell ref="B69:P69"/>
    <mergeCell ref="R69:AF69"/>
    <mergeCell ref="B70:C70"/>
    <mergeCell ref="D70:E70"/>
    <mergeCell ref="G70:H70"/>
    <mergeCell ref="I70:J70"/>
    <mergeCell ref="R99:T99"/>
    <mergeCell ref="M124:P124"/>
    <mergeCell ref="R124:T124"/>
    <mergeCell ref="U124:X124"/>
    <mergeCell ref="Y124:AB124"/>
    <mergeCell ref="AC124:AF124"/>
    <mergeCell ref="E125:H125"/>
    <mergeCell ref="I125:L125"/>
    <mergeCell ref="M125:P125"/>
    <mergeCell ref="U125:X125"/>
    <mergeCell ref="Y125:AB125"/>
    <mergeCell ref="AC125:AF125"/>
    <mergeCell ref="B113:B115"/>
    <mergeCell ref="C113:E113"/>
    <mergeCell ref="F113:I113"/>
    <mergeCell ref="J113:J114"/>
    <mergeCell ref="K113:N113"/>
    <mergeCell ref="O113:O114"/>
    <mergeCell ref="B123:D123"/>
    <mergeCell ref="G123:I123"/>
    <mergeCell ref="L123:N123"/>
    <mergeCell ref="R123:T123"/>
    <mergeCell ref="W123:Y123"/>
    <mergeCell ref="AB123:AD123"/>
    <mergeCell ref="B124:D124"/>
    <mergeCell ref="E124:H124"/>
    <mergeCell ref="I124:L124"/>
    <mergeCell ref="B103:E103"/>
    <mergeCell ref="F103:J103"/>
    <mergeCell ref="K103:P103"/>
    <mergeCell ref="R103:U103"/>
    <mergeCell ref="V103:Z103"/>
    <mergeCell ref="AA103:AF103"/>
    <mergeCell ref="B105:P105"/>
    <mergeCell ref="R106:AF106"/>
    <mergeCell ref="B107:D107"/>
    <mergeCell ref="E107:P107"/>
    <mergeCell ref="R107:T107"/>
    <mergeCell ref="U107:AF107"/>
    <mergeCell ref="C108:D108"/>
    <mergeCell ref="B121:P121"/>
    <mergeCell ref="AC100:AF100"/>
    <mergeCell ref="B101:D101"/>
    <mergeCell ref="R101:T101"/>
    <mergeCell ref="G100:H100"/>
    <mergeCell ref="W100:X100"/>
    <mergeCell ref="E101:G101"/>
    <mergeCell ref="U101:W101"/>
    <mergeCell ref="R113:R115"/>
    <mergeCell ref="S113:U113"/>
    <mergeCell ref="B110:D110"/>
    <mergeCell ref="E110:I110"/>
    <mergeCell ref="J110:M110"/>
    <mergeCell ref="N110:P110"/>
    <mergeCell ref="R110:T110"/>
    <mergeCell ref="U110:Y110"/>
    <mergeCell ref="V113:Y113"/>
    <mergeCell ref="Z113:Z114"/>
    <mergeCell ref="AA113:AD113"/>
    <mergeCell ref="AE113:AE114"/>
    <mergeCell ref="Z110:AC110"/>
    <mergeCell ref="AD110:AF110"/>
    <mergeCell ref="B179:D179"/>
    <mergeCell ref="R179:T179"/>
    <mergeCell ref="Z186:AC186"/>
    <mergeCell ref="AD186:AF186"/>
    <mergeCell ref="B187:D187"/>
    <mergeCell ref="E187:I187"/>
    <mergeCell ref="J187:M187"/>
    <mergeCell ref="N187:P187"/>
    <mergeCell ref="R187:T187"/>
    <mergeCell ref="U187:Y187"/>
    <mergeCell ref="Z187:AC187"/>
    <mergeCell ref="AD187:AF187"/>
    <mergeCell ref="AA180:AF180"/>
    <mergeCell ref="B181:E181"/>
    <mergeCell ref="F181:J181"/>
    <mergeCell ref="K181:P181"/>
    <mergeCell ref="R181:U181"/>
    <mergeCell ref="V181:Z181"/>
    <mergeCell ref="AA181:AF181"/>
    <mergeCell ref="B183:P183"/>
    <mergeCell ref="Q183:Q207"/>
    <mergeCell ref="R183:AF183"/>
    <mergeCell ref="B184:P184"/>
    <mergeCell ref="E205:G205"/>
    <mergeCell ref="U205:W205"/>
    <mergeCell ref="B225:P225"/>
    <mergeCell ref="R225:AF225"/>
    <mergeCell ref="R184:AF184"/>
    <mergeCell ref="B185:D185"/>
    <mergeCell ref="E185:P185"/>
    <mergeCell ref="R185:T185"/>
    <mergeCell ref="U185:AF185"/>
    <mergeCell ref="C186:D186"/>
    <mergeCell ref="E186:G186"/>
    <mergeCell ref="H186:I186"/>
    <mergeCell ref="J186:M186"/>
    <mergeCell ref="N186:P186"/>
    <mergeCell ref="S186:T186"/>
    <mergeCell ref="B191:B193"/>
    <mergeCell ref="C191:E191"/>
    <mergeCell ref="F191:I191"/>
    <mergeCell ref="J191:J192"/>
    <mergeCell ref="K191:N191"/>
    <mergeCell ref="O191:O192"/>
    <mergeCell ref="R191:R193"/>
    <mergeCell ref="S191:U191"/>
    <mergeCell ref="B188:D188"/>
    <mergeCell ref="E188:I188"/>
    <mergeCell ref="J188:M188"/>
    <mergeCell ref="N188:P188"/>
    <mergeCell ref="R188:T188"/>
    <mergeCell ref="U188:Y188"/>
    <mergeCell ref="Z188:AC188"/>
    <mergeCell ref="AD188:AF188"/>
    <mergeCell ref="B189:D189"/>
    <mergeCell ref="E189:I189"/>
    <mergeCell ref="J189:M189"/>
    <mergeCell ref="N189:P189"/>
    <mergeCell ref="R189:T189"/>
    <mergeCell ref="U189:Y189"/>
    <mergeCell ref="Z189:AC189"/>
    <mergeCell ref="AD189:AF189"/>
    <mergeCell ref="N212:P212"/>
    <mergeCell ref="S212:T212"/>
    <mergeCell ref="U212:W212"/>
    <mergeCell ref="X212:Y212"/>
    <mergeCell ref="B214:D214"/>
    <mergeCell ref="E214:I214"/>
    <mergeCell ref="J214:M214"/>
    <mergeCell ref="V217:Y217"/>
    <mergeCell ref="Z217:Z218"/>
    <mergeCell ref="AA217:AD217"/>
    <mergeCell ref="AE217:AE218"/>
    <mergeCell ref="B217:B219"/>
    <mergeCell ref="C217:E217"/>
    <mergeCell ref="B180:E180"/>
    <mergeCell ref="F180:J180"/>
    <mergeCell ref="K180:P180"/>
    <mergeCell ref="R180:U180"/>
    <mergeCell ref="V180:Z180"/>
    <mergeCell ref="U186:W186"/>
    <mergeCell ref="X186:Y186"/>
    <mergeCell ref="B203:D203"/>
    <mergeCell ref="R203:T203"/>
    <mergeCell ref="B204:D204"/>
    <mergeCell ref="I204:L204"/>
    <mergeCell ref="M204:P204"/>
    <mergeCell ref="R204:T204"/>
    <mergeCell ref="Y204:AB204"/>
    <mergeCell ref="AC204:AF204"/>
    <mergeCell ref="V191:Y191"/>
    <mergeCell ref="Z191:Z192"/>
    <mergeCell ref="AA191:AD191"/>
    <mergeCell ref="AE191:AE192"/>
    <mergeCell ref="B202:D202"/>
    <mergeCell ref="E202:H202"/>
    <mergeCell ref="I202:L202"/>
    <mergeCell ref="M202:P202"/>
    <mergeCell ref="R202:T202"/>
    <mergeCell ref="U202:X202"/>
    <mergeCell ref="Y202:AB202"/>
    <mergeCell ref="AC202:AF202"/>
    <mergeCell ref="E203:H203"/>
    <mergeCell ref="I203:L203"/>
    <mergeCell ref="M203:P203"/>
    <mergeCell ref="U203:X203"/>
    <mergeCell ref="Y203:AB203"/>
    <mergeCell ref="AC203:AF203"/>
    <mergeCell ref="G204:H204"/>
    <mergeCell ref="W204:X204"/>
    <mergeCell ref="B206:E206"/>
    <mergeCell ref="F206:J206"/>
    <mergeCell ref="K206:P206"/>
    <mergeCell ref="R206:U206"/>
    <mergeCell ref="V206:Z206"/>
    <mergeCell ref="B205:D205"/>
    <mergeCell ref="R205:T205"/>
    <mergeCell ref="AA206:AF206"/>
    <mergeCell ref="T200:U200"/>
    <mergeCell ref="W200:X200"/>
    <mergeCell ref="Y200:Z200"/>
    <mergeCell ref="AB200:AC200"/>
    <mergeCell ref="AD200:AE200"/>
    <mergeCell ref="B201:D201"/>
    <mergeCell ref="G201:I201"/>
    <mergeCell ref="L201:N201"/>
    <mergeCell ref="E280:H280"/>
    <mergeCell ref="I280:L280"/>
    <mergeCell ref="M280:P280"/>
    <mergeCell ref="R280:T280"/>
    <mergeCell ref="U280:X280"/>
    <mergeCell ref="Y280:AB280"/>
    <mergeCell ref="AC280:AF280"/>
    <mergeCell ref="U290:W290"/>
    <mergeCell ref="X290:Y290"/>
    <mergeCell ref="B283:D283"/>
    <mergeCell ref="E283:G283"/>
    <mergeCell ref="R283:T283"/>
    <mergeCell ref="U283:W283"/>
    <mergeCell ref="B284:E284"/>
    <mergeCell ref="B226:C226"/>
    <mergeCell ref="D226:E226"/>
    <mergeCell ref="G226:H226"/>
    <mergeCell ref="I226:J226"/>
    <mergeCell ref="L226:M226"/>
    <mergeCell ref="N226:O226"/>
    <mergeCell ref="R226:S226"/>
    <mergeCell ref="T226:U226"/>
    <mergeCell ref="W226:X226"/>
    <mergeCell ref="Y226:Z226"/>
    <mergeCell ref="AB226:AC226"/>
    <mergeCell ref="AD226:AE226"/>
    <mergeCell ref="B227:D227"/>
    <mergeCell ref="G227:I227"/>
    <mergeCell ref="L227:N227"/>
    <mergeCell ref="R227:T227"/>
    <mergeCell ref="W227:Y227"/>
    <mergeCell ref="AB227:AD227"/>
    <mergeCell ref="B228:D228"/>
    <mergeCell ref="E228:H228"/>
    <mergeCell ref="I228:L228"/>
    <mergeCell ref="M228:P228"/>
    <mergeCell ref="R228:T228"/>
    <mergeCell ref="U228:X228"/>
    <mergeCell ref="Y228:AB228"/>
    <mergeCell ref="AC228:AF228"/>
    <mergeCell ref="E229:H229"/>
    <mergeCell ref="I229:L229"/>
    <mergeCell ref="M229:P229"/>
    <mergeCell ref="U229:X229"/>
    <mergeCell ref="Y229:AB229"/>
    <mergeCell ref="AC229:AF229"/>
    <mergeCell ref="O243:O244"/>
    <mergeCell ref="R243:R245"/>
    <mergeCell ref="S243:U243"/>
    <mergeCell ref="B240:D240"/>
    <mergeCell ref="E240:I240"/>
    <mergeCell ref="J240:M240"/>
    <mergeCell ref="N240:P240"/>
    <mergeCell ref="R240:T240"/>
    <mergeCell ref="U240:Y240"/>
    <mergeCell ref="Z240:AC240"/>
    <mergeCell ref="AD240:AF240"/>
    <mergeCell ref="B241:D241"/>
    <mergeCell ref="U238:W238"/>
    <mergeCell ref="X238:Y238"/>
    <mergeCell ref="B231:D231"/>
    <mergeCell ref="R231:T231"/>
    <mergeCell ref="Z238:AC238"/>
    <mergeCell ref="AD238:AF238"/>
    <mergeCell ref="Z369:AC369"/>
    <mergeCell ref="AD369:AF369"/>
    <mergeCell ref="V373:Y373"/>
    <mergeCell ref="Z373:Z374"/>
    <mergeCell ref="AA373:AD373"/>
    <mergeCell ref="AE373:AE374"/>
    <mergeCell ref="B373:B375"/>
    <mergeCell ref="C373:E373"/>
    <mergeCell ref="F373:I373"/>
    <mergeCell ref="J373:J374"/>
    <mergeCell ref="K373:N373"/>
    <mergeCell ref="O373:O374"/>
    <mergeCell ref="R373:R375"/>
    <mergeCell ref="S373:U373"/>
    <mergeCell ref="G282:H282"/>
    <mergeCell ref="W282:X282"/>
    <mergeCell ref="G308:H308"/>
    <mergeCell ref="W308:X308"/>
    <mergeCell ref="B259:E259"/>
    <mergeCell ref="F259:J259"/>
    <mergeCell ref="K259:P259"/>
    <mergeCell ref="R259:U259"/>
    <mergeCell ref="V259:Z259"/>
    <mergeCell ref="AA259:AF259"/>
    <mergeCell ref="B261:P261"/>
    <mergeCell ref="Q261:Q285"/>
    <mergeCell ref="R261:AF261"/>
    <mergeCell ref="B262:P262"/>
    <mergeCell ref="R262:AF262"/>
    <mergeCell ref="B263:D263"/>
    <mergeCell ref="E263:P263"/>
    <mergeCell ref="R263:T263"/>
    <mergeCell ref="U263:AF263"/>
    <mergeCell ref="C264:D264"/>
    <mergeCell ref="E264:G264"/>
    <mergeCell ref="H264:I264"/>
    <mergeCell ref="J264:M264"/>
    <mergeCell ref="N264:P264"/>
    <mergeCell ref="S264:T264"/>
    <mergeCell ref="U264:W264"/>
    <mergeCell ref="X264:Y264"/>
    <mergeCell ref="B266:D266"/>
    <mergeCell ref="E266:I266"/>
    <mergeCell ref="J266:M266"/>
    <mergeCell ref="N266:P266"/>
    <mergeCell ref="R266:T266"/>
    <mergeCell ref="U266:Y266"/>
    <mergeCell ref="Z266:AC266"/>
    <mergeCell ref="AC281:AF281"/>
    <mergeCell ref="B282:D282"/>
    <mergeCell ref="I282:L282"/>
    <mergeCell ref="M282:P282"/>
    <mergeCell ref="R282:T282"/>
    <mergeCell ref="Y282:AB282"/>
    <mergeCell ref="AC282:AF282"/>
    <mergeCell ref="B279:D279"/>
    <mergeCell ref="G279:I279"/>
    <mergeCell ref="L279:N279"/>
    <mergeCell ref="R279:T279"/>
    <mergeCell ref="W279:Y279"/>
    <mergeCell ref="AB279:AD279"/>
    <mergeCell ref="B280:D280"/>
    <mergeCell ref="R421:T421"/>
    <mergeCell ref="U421:Y421"/>
    <mergeCell ref="Z421:AC421"/>
    <mergeCell ref="AD421:AF421"/>
    <mergeCell ref="V425:Y425"/>
    <mergeCell ref="Z425:Z426"/>
    <mergeCell ref="AA425:AD425"/>
    <mergeCell ref="AE425:AE426"/>
    <mergeCell ref="B425:B427"/>
    <mergeCell ref="C425:E425"/>
    <mergeCell ref="F425:I425"/>
    <mergeCell ref="J425:J426"/>
    <mergeCell ref="K425:N425"/>
    <mergeCell ref="O425:O426"/>
    <mergeCell ref="R425:R427"/>
    <mergeCell ref="S425:U425"/>
    <mergeCell ref="B435:D435"/>
    <mergeCell ref="B363:E363"/>
    <mergeCell ref="F363:J363"/>
    <mergeCell ref="K363:P363"/>
    <mergeCell ref="R363:U363"/>
    <mergeCell ref="V363:Z363"/>
    <mergeCell ref="AA363:AF363"/>
    <mergeCell ref="B365:P365"/>
    <mergeCell ref="Q365:Q389"/>
    <mergeCell ref="R365:AF365"/>
    <mergeCell ref="B366:P366"/>
    <mergeCell ref="R366:AF366"/>
    <mergeCell ref="B367:D367"/>
    <mergeCell ref="E367:P367"/>
    <mergeCell ref="R367:T367"/>
    <mergeCell ref="U367:AF367"/>
    <mergeCell ref="C368:D368"/>
    <mergeCell ref="E368:G368"/>
    <mergeCell ref="H368:I368"/>
    <mergeCell ref="J368:M368"/>
    <mergeCell ref="N368:P368"/>
    <mergeCell ref="S368:T368"/>
    <mergeCell ref="U368:W368"/>
    <mergeCell ref="X368:Y368"/>
    <mergeCell ref="B370:D370"/>
    <mergeCell ref="E370:I370"/>
    <mergeCell ref="J370:M370"/>
    <mergeCell ref="N370:P370"/>
    <mergeCell ref="R370:T370"/>
    <mergeCell ref="U370:Y370"/>
    <mergeCell ref="Z370:AC370"/>
    <mergeCell ref="AD370:AF370"/>
    <mergeCell ref="B371:D371"/>
    <mergeCell ref="E371:I371"/>
    <mergeCell ref="J371:M371"/>
    <mergeCell ref="N371:P371"/>
    <mergeCell ref="R371:T371"/>
    <mergeCell ref="U371:Y371"/>
    <mergeCell ref="Z371:AC371"/>
    <mergeCell ref="AD371:AF371"/>
    <mergeCell ref="Z368:AC368"/>
    <mergeCell ref="AD368:AF368"/>
    <mergeCell ref="B369:D369"/>
    <mergeCell ref="E369:I369"/>
    <mergeCell ref="J369:M369"/>
    <mergeCell ref="N369:P369"/>
    <mergeCell ref="R369:T369"/>
    <mergeCell ref="U369:Y369"/>
    <mergeCell ref="AD527:AF527"/>
    <mergeCell ref="Z524:AC524"/>
    <mergeCell ref="AD524:AF524"/>
    <mergeCell ref="B525:D525"/>
    <mergeCell ref="E525:I525"/>
    <mergeCell ref="J525:M525"/>
    <mergeCell ref="N525:P525"/>
    <mergeCell ref="R525:T525"/>
    <mergeCell ref="U525:Y525"/>
    <mergeCell ref="Z525:AC525"/>
    <mergeCell ref="AD525:AF525"/>
    <mergeCell ref="V529:Y529"/>
    <mergeCell ref="Z529:Z530"/>
    <mergeCell ref="AA529:AD529"/>
    <mergeCell ref="AE529:AE530"/>
    <mergeCell ref="B529:B531"/>
    <mergeCell ref="C529:E529"/>
    <mergeCell ref="B417:P417"/>
    <mergeCell ref="Q417:Q441"/>
    <mergeCell ref="R417:AF417"/>
    <mergeCell ref="B418:P418"/>
    <mergeCell ref="R418:AF418"/>
    <mergeCell ref="B419:D419"/>
    <mergeCell ref="E419:P419"/>
    <mergeCell ref="R419:T419"/>
    <mergeCell ref="U419:AF419"/>
    <mergeCell ref="C420:D420"/>
    <mergeCell ref="E420:G420"/>
    <mergeCell ref="H420:I420"/>
    <mergeCell ref="J420:M420"/>
    <mergeCell ref="N420:P420"/>
    <mergeCell ref="S420:T420"/>
    <mergeCell ref="U420:W420"/>
    <mergeCell ref="X420:Y420"/>
    <mergeCell ref="B422:D422"/>
    <mergeCell ref="E422:I422"/>
    <mergeCell ref="J422:M422"/>
    <mergeCell ref="N422:P422"/>
    <mergeCell ref="R422:T422"/>
    <mergeCell ref="U422:Y422"/>
    <mergeCell ref="Z422:AC422"/>
    <mergeCell ref="AD422:AF422"/>
    <mergeCell ref="B423:D423"/>
    <mergeCell ref="E423:I423"/>
    <mergeCell ref="J423:M423"/>
    <mergeCell ref="AB460:AC460"/>
    <mergeCell ref="AD460:AE460"/>
    <mergeCell ref="B461:D461"/>
    <mergeCell ref="G461:I461"/>
    <mergeCell ref="L461:N461"/>
    <mergeCell ref="R461:T461"/>
    <mergeCell ref="W461:Y461"/>
    <mergeCell ref="AB461:AD461"/>
    <mergeCell ref="N423:P423"/>
    <mergeCell ref="R423:T423"/>
    <mergeCell ref="U423:Y423"/>
    <mergeCell ref="Z423:AC423"/>
    <mergeCell ref="AD423:AF423"/>
    <mergeCell ref="Z420:AC420"/>
    <mergeCell ref="AD420:AF420"/>
    <mergeCell ref="B421:D421"/>
    <mergeCell ref="E421:I421"/>
    <mergeCell ref="J421:M421"/>
    <mergeCell ref="N421:P421"/>
    <mergeCell ref="R571:U571"/>
    <mergeCell ref="V571:Z571"/>
    <mergeCell ref="AA571:AF571"/>
    <mergeCell ref="B573:P573"/>
    <mergeCell ref="Q573:Q597"/>
    <mergeCell ref="R573:AF573"/>
    <mergeCell ref="B574:P574"/>
    <mergeCell ref="R574:AF574"/>
    <mergeCell ref="B575:D575"/>
    <mergeCell ref="E575:P575"/>
    <mergeCell ref="R575:T575"/>
    <mergeCell ref="U575:AF575"/>
    <mergeCell ref="C576:D576"/>
    <mergeCell ref="E576:G576"/>
    <mergeCell ref="H576:I576"/>
    <mergeCell ref="J576:M576"/>
    <mergeCell ref="N576:P576"/>
    <mergeCell ref="F477:I477"/>
    <mergeCell ref="J477:J478"/>
    <mergeCell ref="K477:N477"/>
    <mergeCell ref="O477:O478"/>
    <mergeCell ref="R477:R479"/>
    <mergeCell ref="S477:U477"/>
    <mergeCell ref="B467:E467"/>
    <mergeCell ref="F467:J467"/>
    <mergeCell ref="K467:P467"/>
    <mergeCell ref="R467:U467"/>
    <mergeCell ref="V467:Z467"/>
    <mergeCell ref="AA467:AF467"/>
    <mergeCell ref="B469:P469"/>
    <mergeCell ref="Q469:Q493"/>
    <mergeCell ref="R469:AF469"/>
    <mergeCell ref="B521:P521"/>
    <mergeCell ref="Q521:Q545"/>
    <mergeCell ref="R521:AF521"/>
    <mergeCell ref="B522:P522"/>
    <mergeCell ref="R522:AF522"/>
    <mergeCell ref="B523:D523"/>
    <mergeCell ref="E523:P523"/>
    <mergeCell ref="R523:T523"/>
    <mergeCell ref="U523:AF523"/>
    <mergeCell ref="C524:D524"/>
    <mergeCell ref="E524:G524"/>
    <mergeCell ref="H524:I524"/>
    <mergeCell ref="J524:M524"/>
    <mergeCell ref="N524:P524"/>
    <mergeCell ref="S524:T524"/>
    <mergeCell ref="U524:W524"/>
    <mergeCell ref="X524:Y524"/>
    <mergeCell ref="B526:D526"/>
    <mergeCell ref="E526:I526"/>
    <mergeCell ref="J526:M526"/>
    <mergeCell ref="N526:P526"/>
    <mergeCell ref="R526:T526"/>
    <mergeCell ref="U526:Y526"/>
    <mergeCell ref="Z526:AC526"/>
    <mergeCell ref="AD526:AF526"/>
    <mergeCell ref="B527:D527"/>
    <mergeCell ref="E527:I527"/>
    <mergeCell ref="J527:M527"/>
    <mergeCell ref="N527:P527"/>
    <mergeCell ref="R527:T527"/>
    <mergeCell ref="U527:Y527"/>
    <mergeCell ref="Z527:AC527"/>
    <mergeCell ref="E629:I629"/>
    <mergeCell ref="J629:M629"/>
    <mergeCell ref="N629:P629"/>
    <mergeCell ref="R629:T629"/>
    <mergeCell ref="U629:Y629"/>
    <mergeCell ref="Z629:AC629"/>
    <mergeCell ref="AD629:AF629"/>
    <mergeCell ref="V633:Y633"/>
    <mergeCell ref="Z633:Z634"/>
    <mergeCell ref="AA633:AD633"/>
    <mergeCell ref="AE633:AE634"/>
    <mergeCell ref="B633:B635"/>
    <mergeCell ref="C633:E633"/>
    <mergeCell ref="F633:I633"/>
    <mergeCell ref="J633:J634"/>
    <mergeCell ref="K633:N633"/>
    <mergeCell ref="O633:O634"/>
    <mergeCell ref="R633:R635"/>
    <mergeCell ref="S633:U633"/>
    <mergeCell ref="B643:D643"/>
    <mergeCell ref="U567:X567"/>
    <mergeCell ref="Y567:AB567"/>
    <mergeCell ref="AC567:AF567"/>
    <mergeCell ref="G568:H568"/>
    <mergeCell ref="W568:X568"/>
    <mergeCell ref="E569:G569"/>
    <mergeCell ref="U569:W569"/>
    <mergeCell ref="B589:P589"/>
    <mergeCell ref="R589:AF589"/>
    <mergeCell ref="B590:C590"/>
    <mergeCell ref="D590:E590"/>
    <mergeCell ref="G590:H590"/>
    <mergeCell ref="I590:J590"/>
    <mergeCell ref="L590:M590"/>
    <mergeCell ref="N590:O590"/>
    <mergeCell ref="R590:S590"/>
    <mergeCell ref="T590:U590"/>
    <mergeCell ref="W590:X590"/>
    <mergeCell ref="Y590:Z590"/>
    <mergeCell ref="AB590:AC590"/>
    <mergeCell ref="AD590:AE590"/>
    <mergeCell ref="AD576:AF576"/>
    <mergeCell ref="B577:D577"/>
    <mergeCell ref="E577:I577"/>
    <mergeCell ref="J577:M577"/>
    <mergeCell ref="N577:P577"/>
    <mergeCell ref="R577:T577"/>
    <mergeCell ref="U577:Y577"/>
    <mergeCell ref="Z577:AC577"/>
    <mergeCell ref="AD577:AF577"/>
    <mergeCell ref="V581:Y581"/>
    <mergeCell ref="Z581:Z582"/>
    <mergeCell ref="AA581:AD581"/>
    <mergeCell ref="AE581:AE582"/>
    <mergeCell ref="B581:B583"/>
    <mergeCell ref="C581:E581"/>
    <mergeCell ref="F581:I581"/>
    <mergeCell ref="J581:J582"/>
    <mergeCell ref="K581:N581"/>
    <mergeCell ref="B571:E571"/>
    <mergeCell ref="F571:J571"/>
    <mergeCell ref="K571:P571"/>
    <mergeCell ref="R735:T735"/>
    <mergeCell ref="U735:Y735"/>
    <mergeCell ref="Z735:AC735"/>
    <mergeCell ref="AD735:AF735"/>
    <mergeCell ref="Z732:AC732"/>
    <mergeCell ref="AD732:AF732"/>
    <mergeCell ref="B733:D733"/>
    <mergeCell ref="E733:I733"/>
    <mergeCell ref="J733:M733"/>
    <mergeCell ref="N733:P733"/>
    <mergeCell ref="R733:T733"/>
    <mergeCell ref="U733:Y733"/>
    <mergeCell ref="Z733:AC733"/>
    <mergeCell ref="AD733:AF733"/>
    <mergeCell ref="V737:Y737"/>
    <mergeCell ref="Z737:Z738"/>
    <mergeCell ref="AA737:AD737"/>
    <mergeCell ref="AE737:AE738"/>
    <mergeCell ref="B737:B739"/>
    <mergeCell ref="C737:E737"/>
    <mergeCell ref="B625:P625"/>
    <mergeCell ref="Q625:Q649"/>
    <mergeCell ref="R625:AF625"/>
    <mergeCell ref="B626:P626"/>
    <mergeCell ref="R626:AF626"/>
    <mergeCell ref="B627:D627"/>
    <mergeCell ref="E627:P627"/>
    <mergeCell ref="R627:T627"/>
    <mergeCell ref="U627:AF627"/>
    <mergeCell ref="C628:D628"/>
    <mergeCell ref="E628:G628"/>
    <mergeCell ref="H628:I628"/>
    <mergeCell ref="J628:M628"/>
    <mergeCell ref="N628:P628"/>
    <mergeCell ref="S628:T628"/>
    <mergeCell ref="U628:W628"/>
    <mergeCell ref="X628:Y628"/>
    <mergeCell ref="B630:D630"/>
    <mergeCell ref="E630:I630"/>
    <mergeCell ref="J630:M630"/>
    <mergeCell ref="N630:P630"/>
    <mergeCell ref="R630:T630"/>
    <mergeCell ref="U630:Y630"/>
    <mergeCell ref="Z630:AC630"/>
    <mergeCell ref="AD630:AF630"/>
    <mergeCell ref="B631:D631"/>
    <mergeCell ref="E631:I631"/>
    <mergeCell ref="J631:M631"/>
    <mergeCell ref="AB668:AC668"/>
    <mergeCell ref="AD668:AE668"/>
    <mergeCell ref="B669:D669"/>
    <mergeCell ref="G669:I669"/>
    <mergeCell ref="L669:N669"/>
    <mergeCell ref="R669:T669"/>
    <mergeCell ref="W669:Y669"/>
    <mergeCell ref="AB669:AD669"/>
    <mergeCell ref="N631:P631"/>
    <mergeCell ref="R631:T631"/>
    <mergeCell ref="U631:Y631"/>
    <mergeCell ref="Z631:AC631"/>
    <mergeCell ref="AD631:AF631"/>
    <mergeCell ref="Z628:AC628"/>
    <mergeCell ref="AD628:AF628"/>
    <mergeCell ref="B629:D629"/>
    <mergeCell ref="B779:E779"/>
    <mergeCell ref="F779:J779"/>
    <mergeCell ref="K779:P779"/>
    <mergeCell ref="R779:U779"/>
    <mergeCell ref="V779:Z779"/>
    <mergeCell ref="AA779:AF779"/>
    <mergeCell ref="B781:P781"/>
    <mergeCell ref="Q781:Q805"/>
    <mergeCell ref="R781:AF781"/>
    <mergeCell ref="B782:P782"/>
    <mergeCell ref="R782:AF782"/>
    <mergeCell ref="B783:D783"/>
    <mergeCell ref="E783:P783"/>
    <mergeCell ref="R783:T783"/>
    <mergeCell ref="U783:AF783"/>
    <mergeCell ref="C784:D784"/>
    <mergeCell ref="E784:G784"/>
    <mergeCell ref="H784:I784"/>
    <mergeCell ref="J784:M784"/>
    <mergeCell ref="N784:P784"/>
    <mergeCell ref="F685:I685"/>
    <mergeCell ref="J685:J686"/>
    <mergeCell ref="K685:N685"/>
    <mergeCell ref="O685:O686"/>
    <mergeCell ref="R685:R687"/>
    <mergeCell ref="S685:U685"/>
    <mergeCell ref="B675:E675"/>
    <mergeCell ref="F675:J675"/>
    <mergeCell ref="K675:P675"/>
    <mergeCell ref="R675:U675"/>
    <mergeCell ref="V675:Z675"/>
    <mergeCell ref="AA675:AF675"/>
    <mergeCell ref="B677:P677"/>
    <mergeCell ref="Q677:Q701"/>
    <mergeCell ref="R677:AF677"/>
    <mergeCell ref="B729:P729"/>
    <mergeCell ref="Q729:Q753"/>
    <mergeCell ref="R729:AF729"/>
    <mergeCell ref="B730:P730"/>
    <mergeCell ref="R730:AF730"/>
    <mergeCell ref="B731:D731"/>
    <mergeCell ref="E731:P731"/>
    <mergeCell ref="R731:T731"/>
    <mergeCell ref="U731:AF731"/>
    <mergeCell ref="C732:D732"/>
    <mergeCell ref="E732:G732"/>
    <mergeCell ref="H732:I732"/>
    <mergeCell ref="J732:M732"/>
    <mergeCell ref="N732:P732"/>
    <mergeCell ref="S732:T732"/>
    <mergeCell ref="U732:W732"/>
    <mergeCell ref="X732:Y732"/>
    <mergeCell ref="B734:D734"/>
    <mergeCell ref="E734:I734"/>
    <mergeCell ref="J734:M734"/>
    <mergeCell ref="N734:P734"/>
    <mergeCell ref="R734:T734"/>
    <mergeCell ref="U734:Y734"/>
    <mergeCell ref="Z734:AC734"/>
    <mergeCell ref="AD734:AF734"/>
    <mergeCell ref="B735:D735"/>
    <mergeCell ref="E735:I735"/>
    <mergeCell ref="J735:M735"/>
    <mergeCell ref="N735:P735"/>
    <mergeCell ref="Z836:AC836"/>
    <mergeCell ref="AD836:AF836"/>
    <mergeCell ref="B837:D837"/>
    <mergeCell ref="E837:I837"/>
    <mergeCell ref="J837:M837"/>
    <mergeCell ref="N837:P837"/>
    <mergeCell ref="R837:T837"/>
    <mergeCell ref="U837:Y837"/>
    <mergeCell ref="Z837:AC837"/>
    <mergeCell ref="AD837:AF837"/>
    <mergeCell ref="V841:Y841"/>
    <mergeCell ref="Z841:Z842"/>
    <mergeCell ref="AA841:AD841"/>
    <mergeCell ref="AE841:AE842"/>
    <mergeCell ref="B841:B843"/>
    <mergeCell ref="C841:E841"/>
    <mergeCell ref="F841:I841"/>
    <mergeCell ref="J841:J842"/>
    <mergeCell ref="K841:N841"/>
    <mergeCell ref="O841:O842"/>
    <mergeCell ref="R841:R843"/>
    <mergeCell ref="S841:U841"/>
    <mergeCell ref="B851:D851"/>
    <mergeCell ref="U775:X775"/>
    <mergeCell ref="Y775:AB775"/>
    <mergeCell ref="AC775:AF775"/>
    <mergeCell ref="G776:H776"/>
    <mergeCell ref="W776:X776"/>
    <mergeCell ref="E777:G777"/>
    <mergeCell ref="U777:W777"/>
    <mergeCell ref="B797:P797"/>
    <mergeCell ref="R797:AF797"/>
    <mergeCell ref="B798:C798"/>
    <mergeCell ref="D798:E798"/>
    <mergeCell ref="G798:H798"/>
    <mergeCell ref="I798:J798"/>
    <mergeCell ref="L798:M798"/>
    <mergeCell ref="N798:O798"/>
    <mergeCell ref="R798:S798"/>
    <mergeCell ref="T798:U798"/>
    <mergeCell ref="W798:X798"/>
    <mergeCell ref="Y798:Z798"/>
    <mergeCell ref="AB798:AC798"/>
    <mergeCell ref="AD798:AE798"/>
    <mergeCell ref="AD784:AF784"/>
    <mergeCell ref="B785:D785"/>
    <mergeCell ref="E785:I785"/>
    <mergeCell ref="J785:M785"/>
    <mergeCell ref="N785:P785"/>
    <mergeCell ref="R785:T785"/>
    <mergeCell ref="U785:Y785"/>
    <mergeCell ref="Z785:AC785"/>
    <mergeCell ref="AD785:AF785"/>
    <mergeCell ref="V789:Y789"/>
    <mergeCell ref="Z789:Z790"/>
    <mergeCell ref="AA789:AD789"/>
    <mergeCell ref="AE789:AE790"/>
    <mergeCell ref="B789:B791"/>
    <mergeCell ref="C789:E789"/>
    <mergeCell ref="F789:I789"/>
    <mergeCell ref="J789:J790"/>
    <mergeCell ref="K789:N789"/>
    <mergeCell ref="K893:N893"/>
    <mergeCell ref="O893:O894"/>
    <mergeCell ref="R893:R895"/>
    <mergeCell ref="S893:U893"/>
    <mergeCell ref="Q885:Q909"/>
    <mergeCell ref="R885:AF885"/>
    <mergeCell ref="B886:P886"/>
    <mergeCell ref="R886:AF886"/>
    <mergeCell ref="B887:D887"/>
    <mergeCell ref="E887:P887"/>
    <mergeCell ref="R887:T887"/>
    <mergeCell ref="U887:AF887"/>
    <mergeCell ref="C888:D888"/>
    <mergeCell ref="E888:G888"/>
    <mergeCell ref="H888:I888"/>
    <mergeCell ref="J888:M888"/>
    <mergeCell ref="N888:P888"/>
    <mergeCell ref="S888:T888"/>
    <mergeCell ref="U888:W888"/>
    <mergeCell ref="X888:Y888"/>
    <mergeCell ref="M905:P905"/>
    <mergeCell ref="U905:X905"/>
    <mergeCell ref="Y905:AB905"/>
    <mergeCell ref="B833:P833"/>
    <mergeCell ref="Q833:Q857"/>
    <mergeCell ref="R833:AF833"/>
    <mergeCell ref="B834:P834"/>
    <mergeCell ref="R834:AF834"/>
    <mergeCell ref="B835:D835"/>
    <mergeCell ref="E835:P835"/>
    <mergeCell ref="R835:T835"/>
    <mergeCell ref="U835:AF835"/>
    <mergeCell ref="C836:D836"/>
    <mergeCell ref="E836:G836"/>
    <mergeCell ref="H836:I836"/>
    <mergeCell ref="J836:M836"/>
    <mergeCell ref="N836:P836"/>
    <mergeCell ref="S836:T836"/>
    <mergeCell ref="U836:W836"/>
    <mergeCell ref="X836:Y836"/>
    <mergeCell ref="B838:D838"/>
    <mergeCell ref="E838:I838"/>
    <mergeCell ref="J838:M838"/>
    <mergeCell ref="N838:P838"/>
    <mergeCell ref="R838:T838"/>
    <mergeCell ref="U838:Y838"/>
    <mergeCell ref="Z838:AC838"/>
    <mergeCell ref="AD838:AF838"/>
    <mergeCell ref="B839:D839"/>
    <mergeCell ref="E839:I839"/>
    <mergeCell ref="J839:M839"/>
    <mergeCell ref="AB876:AC876"/>
    <mergeCell ref="AD876:AE876"/>
    <mergeCell ref="B877:D877"/>
    <mergeCell ref="G877:I877"/>
    <mergeCell ref="L877:N877"/>
    <mergeCell ref="R877:T877"/>
    <mergeCell ref="W877:Y877"/>
    <mergeCell ref="AB877:AD877"/>
    <mergeCell ref="N839:P839"/>
    <mergeCell ref="R839:T839"/>
    <mergeCell ref="U839:Y839"/>
    <mergeCell ref="Z839:AC839"/>
    <mergeCell ref="AD839:AF839"/>
    <mergeCell ref="L929:N929"/>
    <mergeCell ref="R929:T929"/>
    <mergeCell ref="W929:Y929"/>
    <mergeCell ref="AB929:AD929"/>
    <mergeCell ref="B930:D930"/>
    <mergeCell ref="E930:H930"/>
    <mergeCell ref="I930:L930"/>
    <mergeCell ref="M930:P930"/>
    <mergeCell ref="R930:T930"/>
    <mergeCell ref="U930:X930"/>
    <mergeCell ref="Y930:AB930"/>
    <mergeCell ref="AC930:AF930"/>
    <mergeCell ref="C919:E919"/>
    <mergeCell ref="F919:I919"/>
    <mergeCell ref="J919:J920"/>
    <mergeCell ref="K919:N919"/>
    <mergeCell ref="O919:O920"/>
    <mergeCell ref="R919:R921"/>
    <mergeCell ref="S919:U919"/>
    <mergeCell ref="B916:D916"/>
    <mergeCell ref="E916:I916"/>
    <mergeCell ref="J916:M916"/>
    <mergeCell ref="N916:P916"/>
    <mergeCell ref="M879:P879"/>
    <mergeCell ref="U879:X879"/>
    <mergeCell ref="Y879:AB879"/>
    <mergeCell ref="AC879:AF879"/>
    <mergeCell ref="G880:H880"/>
    <mergeCell ref="W880:X880"/>
    <mergeCell ref="E881:G881"/>
    <mergeCell ref="U881:W881"/>
    <mergeCell ref="B901:P901"/>
    <mergeCell ref="R901:AF901"/>
    <mergeCell ref="B902:C902"/>
    <mergeCell ref="D902:E902"/>
    <mergeCell ref="G902:H902"/>
    <mergeCell ref="I902:J902"/>
    <mergeCell ref="L902:M902"/>
    <mergeCell ref="N902:O902"/>
    <mergeCell ref="R902:S902"/>
    <mergeCell ref="T902:U902"/>
    <mergeCell ref="W902:X902"/>
    <mergeCell ref="Y902:Z902"/>
    <mergeCell ref="AB902:AC902"/>
    <mergeCell ref="AD902:AE902"/>
    <mergeCell ref="AD888:AF888"/>
    <mergeCell ref="B889:D889"/>
    <mergeCell ref="E889:I889"/>
    <mergeCell ref="J889:M889"/>
    <mergeCell ref="N889:P889"/>
    <mergeCell ref="R889:T889"/>
    <mergeCell ref="U889:Y889"/>
    <mergeCell ref="Z889:AC889"/>
    <mergeCell ref="AD889:AF889"/>
    <mergeCell ref="V893:Y893"/>
    <mergeCell ref="Z893:Z894"/>
    <mergeCell ref="AA893:AD893"/>
    <mergeCell ref="AE893:AE894"/>
    <mergeCell ref="B893:B895"/>
    <mergeCell ref="C893:E893"/>
    <mergeCell ref="F893:I893"/>
    <mergeCell ref="J893:J894"/>
    <mergeCell ref="B905:D905"/>
    <mergeCell ref="R905:T905"/>
    <mergeCell ref="B906:D906"/>
    <mergeCell ref="I906:L906"/>
    <mergeCell ref="M906:P906"/>
    <mergeCell ref="R906:T906"/>
    <mergeCell ref="Y906:AB906"/>
    <mergeCell ref="AC906:AF906"/>
    <mergeCell ref="R916:T916"/>
    <mergeCell ref="U916:Y916"/>
    <mergeCell ref="Z916:AC916"/>
    <mergeCell ref="AD916:AF916"/>
    <mergeCell ref="B917:D917"/>
    <mergeCell ref="E917:I917"/>
    <mergeCell ref="J917:M917"/>
    <mergeCell ref="N917:P917"/>
    <mergeCell ref="R917:T917"/>
    <mergeCell ref="U917:Y917"/>
    <mergeCell ref="E931:H931"/>
    <mergeCell ref="I931:L931"/>
    <mergeCell ref="M931:P931"/>
    <mergeCell ref="U931:X931"/>
    <mergeCell ref="Y931:AB931"/>
    <mergeCell ref="AC931:AF931"/>
    <mergeCell ref="G932:H932"/>
    <mergeCell ref="W932:X932"/>
    <mergeCell ref="E933:G933"/>
    <mergeCell ref="U933:W933"/>
    <mergeCell ref="B953:P953"/>
    <mergeCell ref="R953:AF953"/>
    <mergeCell ref="B954:C954"/>
    <mergeCell ref="D954:E954"/>
    <mergeCell ref="G954:H954"/>
    <mergeCell ref="I954:J954"/>
    <mergeCell ref="L954:M954"/>
    <mergeCell ref="N954:O954"/>
    <mergeCell ref="R954:S954"/>
    <mergeCell ref="T954:U954"/>
    <mergeCell ref="W954:X954"/>
    <mergeCell ref="Y954:Z954"/>
    <mergeCell ref="AB954:AC954"/>
    <mergeCell ref="AD954:AE954"/>
    <mergeCell ref="E907:G907"/>
    <mergeCell ref="U907:W907"/>
    <mergeCell ref="B927:P927"/>
    <mergeCell ref="R927:AF927"/>
    <mergeCell ref="B928:C928"/>
    <mergeCell ref="D928:E928"/>
    <mergeCell ref="G928:H928"/>
    <mergeCell ref="I928:J928"/>
    <mergeCell ref="L928:M928"/>
    <mergeCell ref="N928:O928"/>
    <mergeCell ref="R928:S928"/>
    <mergeCell ref="T928:U928"/>
    <mergeCell ref="W928:X928"/>
    <mergeCell ref="Y928:Z928"/>
    <mergeCell ref="AB928:AC928"/>
    <mergeCell ref="AD928:AE928"/>
    <mergeCell ref="B929:D929"/>
    <mergeCell ref="G929:I929"/>
    <mergeCell ref="B955:D955"/>
    <mergeCell ref="G955:I955"/>
    <mergeCell ref="L955:N955"/>
    <mergeCell ref="R955:T955"/>
    <mergeCell ref="W955:Y955"/>
    <mergeCell ref="AB955:AD955"/>
    <mergeCell ref="B956:D956"/>
    <mergeCell ref="E956:H956"/>
    <mergeCell ref="I956:L956"/>
    <mergeCell ref="M956:P956"/>
    <mergeCell ref="R956:T956"/>
    <mergeCell ref="U956:X956"/>
    <mergeCell ref="Y956:AB956"/>
    <mergeCell ref="AC956:AF956"/>
    <mergeCell ref="B937:P937"/>
    <mergeCell ref="B942:D942"/>
    <mergeCell ref="E942:I942"/>
    <mergeCell ref="J942:M942"/>
    <mergeCell ref="N942:P942"/>
    <mergeCell ref="R942:T942"/>
    <mergeCell ref="AA935:AF935"/>
    <mergeCell ref="B934:E934"/>
    <mergeCell ref="F934:J934"/>
    <mergeCell ref="K934:P934"/>
    <mergeCell ref="R934:U934"/>
    <mergeCell ref="V934:Z934"/>
    <mergeCell ref="B933:D933"/>
    <mergeCell ref="R933:T933"/>
    <mergeCell ref="B935:E935"/>
    <mergeCell ref="F935:J935"/>
    <mergeCell ref="K935:P935"/>
    <mergeCell ref="R935:U935"/>
    <mergeCell ref="V935:Z935"/>
    <mergeCell ref="B1005:P1005"/>
    <mergeCell ref="R1005:AF1005"/>
    <mergeCell ref="B1006:C1006"/>
    <mergeCell ref="D1006:E1006"/>
    <mergeCell ref="G1006:H1006"/>
    <mergeCell ref="I1006:J1006"/>
    <mergeCell ref="L1006:M1006"/>
    <mergeCell ref="N1006:O1006"/>
    <mergeCell ref="R1006:S1006"/>
    <mergeCell ref="T1006:U1006"/>
    <mergeCell ref="W1006:X1006"/>
    <mergeCell ref="Y1006:Z1006"/>
    <mergeCell ref="AB1006:AC1006"/>
    <mergeCell ref="AD1006:AE1006"/>
    <mergeCell ref="B1007:D1007"/>
    <mergeCell ref="G1007:I1007"/>
    <mergeCell ref="L1007:N1007"/>
    <mergeCell ref="R1007:T1007"/>
    <mergeCell ref="W1007:Y1007"/>
    <mergeCell ref="AB1007:AD1007"/>
    <mergeCell ref="B1008:D1008"/>
    <mergeCell ref="E1008:H1008"/>
    <mergeCell ref="I1008:L1008"/>
    <mergeCell ref="M1008:P1008"/>
    <mergeCell ref="R1008:T1008"/>
    <mergeCell ref="U1008:X1008"/>
    <mergeCell ref="Y1008:AB1008"/>
    <mergeCell ref="AC1008:AF1008"/>
    <mergeCell ref="B986:E986"/>
    <mergeCell ref="F986:J986"/>
    <mergeCell ref="K986:P986"/>
    <mergeCell ref="R986:U986"/>
    <mergeCell ref="V986:Z986"/>
    <mergeCell ref="AA986:AF986"/>
    <mergeCell ref="B987:E987"/>
    <mergeCell ref="F987:J987"/>
    <mergeCell ref="K987:P987"/>
    <mergeCell ref="R987:U987"/>
    <mergeCell ref="V987:Z987"/>
    <mergeCell ref="AA987:AF987"/>
    <mergeCell ref="B989:P989"/>
    <mergeCell ref="J995:M995"/>
    <mergeCell ref="N995:P995"/>
    <mergeCell ref="R995:T995"/>
    <mergeCell ref="U995:Y995"/>
    <mergeCell ref="Z995:AC995"/>
    <mergeCell ref="AD995:AF995"/>
    <mergeCell ref="B997:B999"/>
    <mergeCell ref="C997:E997"/>
    <mergeCell ref="F997:I997"/>
    <mergeCell ref="J997:J998"/>
    <mergeCell ref="B1057:P1057"/>
    <mergeCell ref="R1057:AF1057"/>
    <mergeCell ref="B1058:C1058"/>
    <mergeCell ref="D1058:E1058"/>
    <mergeCell ref="G1058:H1058"/>
    <mergeCell ref="I1058:J1058"/>
    <mergeCell ref="L1058:M1058"/>
    <mergeCell ref="N1058:O1058"/>
    <mergeCell ref="R1058:S1058"/>
    <mergeCell ref="T1058:U1058"/>
    <mergeCell ref="W1058:X1058"/>
    <mergeCell ref="Y1058:Z1058"/>
    <mergeCell ref="AB1058:AC1058"/>
    <mergeCell ref="AD1058:AE1058"/>
    <mergeCell ref="B1059:D1059"/>
    <mergeCell ref="G1059:I1059"/>
    <mergeCell ref="L1059:N1059"/>
    <mergeCell ref="R1059:T1059"/>
    <mergeCell ref="W1059:Y1059"/>
    <mergeCell ref="AB1059:AD1059"/>
    <mergeCell ref="B1060:D1060"/>
    <mergeCell ref="E1060:H1060"/>
    <mergeCell ref="I1060:L1060"/>
    <mergeCell ref="M1060:P1060"/>
    <mergeCell ref="R1060:T1060"/>
    <mergeCell ref="U1060:X1060"/>
    <mergeCell ref="Y1060:AB1060"/>
    <mergeCell ref="AC1060:AF1060"/>
    <mergeCell ref="B1038:E1038"/>
    <mergeCell ref="F1038:J1038"/>
    <mergeCell ref="K1038:P1038"/>
    <mergeCell ref="R1038:U1038"/>
    <mergeCell ref="V1038:Z1038"/>
    <mergeCell ref="AA1038:AF1038"/>
    <mergeCell ref="B1039:E1039"/>
    <mergeCell ref="F1039:J1039"/>
    <mergeCell ref="K1039:P1039"/>
    <mergeCell ref="R1039:U1039"/>
    <mergeCell ref="V1039:Z1039"/>
    <mergeCell ref="AA1039:AF1039"/>
    <mergeCell ref="B1041:P1041"/>
    <mergeCell ref="J1047:M1047"/>
    <mergeCell ref="N1047:P1047"/>
    <mergeCell ref="R1047:T1047"/>
    <mergeCell ref="U1047:Y1047"/>
    <mergeCell ref="Z1047:AC1047"/>
    <mergeCell ref="AD1047:AF1047"/>
    <mergeCell ref="B1049:B1051"/>
    <mergeCell ref="C1049:E1049"/>
    <mergeCell ref="F1049:I1049"/>
    <mergeCell ref="J1049:J1050"/>
    <mergeCell ref="C1044:D1044"/>
    <mergeCell ref="E1044:G1044"/>
    <mergeCell ref="H1044:I1044"/>
    <mergeCell ref="J1044:M1044"/>
    <mergeCell ref="N1044:P1044"/>
    <mergeCell ref="S1044:T1044"/>
    <mergeCell ref="U1044:W1044"/>
    <mergeCell ref="B1047:D1047"/>
    <mergeCell ref="E1047:I1047"/>
    <mergeCell ref="B1109:P1109"/>
    <mergeCell ref="R1109:AF1109"/>
    <mergeCell ref="B1110:C1110"/>
    <mergeCell ref="D1110:E1110"/>
    <mergeCell ref="G1110:H1110"/>
    <mergeCell ref="I1110:J1110"/>
    <mergeCell ref="L1110:M1110"/>
    <mergeCell ref="N1110:O1110"/>
    <mergeCell ref="R1110:S1110"/>
    <mergeCell ref="T1110:U1110"/>
    <mergeCell ref="W1110:X1110"/>
    <mergeCell ref="Y1110:Z1110"/>
    <mergeCell ref="AB1110:AC1110"/>
    <mergeCell ref="AD1110:AE1110"/>
    <mergeCell ref="B1111:D1111"/>
    <mergeCell ref="G1111:I1111"/>
    <mergeCell ref="L1111:N1111"/>
    <mergeCell ref="R1111:T1111"/>
    <mergeCell ref="W1111:Y1111"/>
    <mergeCell ref="AB1111:AD1111"/>
    <mergeCell ref="B1112:D1112"/>
    <mergeCell ref="E1112:H1112"/>
    <mergeCell ref="I1112:L1112"/>
    <mergeCell ref="M1112:P1112"/>
    <mergeCell ref="R1112:T1112"/>
    <mergeCell ref="U1112:X1112"/>
    <mergeCell ref="Y1112:AB1112"/>
    <mergeCell ref="AC1112:AF1112"/>
    <mergeCell ref="B1090:E1090"/>
    <mergeCell ref="F1090:J1090"/>
    <mergeCell ref="K1090:P1090"/>
    <mergeCell ref="R1090:U1090"/>
    <mergeCell ref="V1090:Z1090"/>
    <mergeCell ref="AA1090:AF1090"/>
    <mergeCell ref="B1091:E1091"/>
    <mergeCell ref="F1091:J1091"/>
    <mergeCell ref="K1091:P1091"/>
    <mergeCell ref="R1091:U1091"/>
    <mergeCell ref="V1091:Z1091"/>
    <mergeCell ref="AA1091:AF1091"/>
    <mergeCell ref="B1093:P1093"/>
    <mergeCell ref="J1099:M1099"/>
    <mergeCell ref="N1099:P1099"/>
    <mergeCell ref="R1099:T1099"/>
    <mergeCell ref="U1099:Y1099"/>
    <mergeCell ref="Z1099:AC1099"/>
    <mergeCell ref="AD1099:AF1099"/>
    <mergeCell ref="B1101:B1103"/>
    <mergeCell ref="C1101:E1101"/>
    <mergeCell ref="F1101:I1101"/>
    <mergeCell ref="J1101:J1102"/>
    <mergeCell ref="B1161:P1161"/>
    <mergeCell ref="R1161:AF1161"/>
    <mergeCell ref="B1162:C1162"/>
    <mergeCell ref="D1162:E1162"/>
    <mergeCell ref="G1162:H1162"/>
    <mergeCell ref="I1162:J1162"/>
    <mergeCell ref="L1162:M1162"/>
    <mergeCell ref="N1162:O1162"/>
    <mergeCell ref="R1162:S1162"/>
    <mergeCell ref="T1162:U1162"/>
    <mergeCell ref="W1162:X1162"/>
    <mergeCell ref="Y1162:Z1162"/>
    <mergeCell ref="AB1162:AC1162"/>
    <mergeCell ref="AD1162:AE1162"/>
    <mergeCell ref="B1163:D1163"/>
    <mergeCell ref="G1163:I1163"/>
    <mergeCell ref="L1163:N1163"/>
    <mergeCell ref="R1163:T1163"/>
    <mergeCell ref="W1163:Y1163"/>
    <mergeCell ref="AB1163:AD1163"/>
    <mergeCell ref="B1164:D1164"/>
    <mergeCell ref="E1164:H1164"/>
    <mergeCell ref="I1164:L1164"/>
    <mergeCell ref="M1164:P1164"/>
    <mergeCell ref="R1164:T1164"/>
    <mergeCell ref="U1164:X1164"/>
    <mergeCell ref="Y1164:AB1164"/>
    <mergeCell ref="AC1164:AF1164"/>
    <mergeCell ref="B1142:E1142"/>
    <mergeCell ref="F1142:J1142"/>
    <mergeCell ref="K1142:P1142"/>
    <mergeCell ref="R1142:U1142"/>
    <mergeCell ref="V1142:Z1142"/>
    <mergeCell ref="AA1142:AF1142"/>
    <mergeCell ref="B1143:E1143"/>
    <mergeCell ref="F1143:J1143"/>
    <mergeCell ref="K1143:P1143"/>
    <mergeCell ref="R1143:U1143"/>
    <mergeCell ref="V1143:Z1143"/>
    <mergeCell ref="AA1143:AF1143"/>
    <mergeCell ref="B1145:P1145"/>
    <mergeCell ref="J1151:M1151"/>
    <mergeCell ref="N1151:P1151"/>
    <mergeCell ref="R1151:T1151"/>
    <mergeCell ref="U1151:Y1151"/>
    <mergeCell ref="Z1151:AC1151"/>
    <mergeCell ref="AD1151:AF1151"/>
    <mergeCell ref="B1153:B1155"/>
    <mergeCell ref="C1153:E1153"/>
    <mergeCell ref="F1153:I1153"/>
    <mergeCell ref="J1153:J1154"/>
    <mergeCell ref="C1148:D1148"/>
    <mergeCell ref="E1148:G1148"/>
    <mergeCell ref="H1148:I1148"/>
    <mergeCell ref="J1148:M1148"/>
    <mergeCell ref="N1148:P1148"/>
    <mergeCell ref="S1148:T1148"/>
    <mergeCell ref="U1148:W1148"/>
    <mergeCell ref="B1151:D1151"/>
    <mergeCell ref="E1151:I1151"/>
    <mergeCell ref="N1214:O1214"/>
    <mergeCell ref="R1214:S1214"/>
    <mergeCell ref="T1214:U1214"/>
    <mergeCell ref="W1214:X1214"/>
    <mergeCell ref="Y1214:Z1214"/>
    <mergeCell ref="AB1214:AC1214"/>
    <mergeCell ref="AD1214:AE1214"/>
    <mergeCell ref="B1215:D1215"/>
    <mergeCell ref="G1215:I1215"/>
    <mergeCell ref="L1215:N1215"/>
    <mergeCell ref="R1215:T1215"/>
    <mergeCell ref="W1215:Y1215"/>
    <mergeCell ref="AB1215:AD1215"/>
    <mergeCell ref="B1216:D1216"/>
    <mergeCell ref="E1216:H1216"/>
    <mergeCell ref="I1216:L1216"/>
    <mergeCell ref="M1216:P1216"/>
    <mergeCell ref="R1216:T1216"/>
    <mergeCell ref="U1216:X1216"/>
    <mergeCell ref="Y1216:AB1216"/>
    <mergeCell ref="AC1216:AF1216"/>
    <mergeCell ref="B1194:E1194"/>
    <mergeCell ref="F1194:J1194"/>
    <mergeCell ref="K1194:P1194"/>
    <mergeCell ref="R1194:U1194"/>
    <mergeCell ref="V1194:Z1194"/>
    <mergeCell ref="AA1194:AF1194"/>
    <mergeCell ref="B1195:E1195"/>
    <mergeCell ref="F1195:J1195"/>
    <mergeCell ref="K1195:P1195"/>
    <mergeCell ref="R1195:U1195"/>
    <mergeCell ref="V1195:Z1195"/>
    <mergeCell ref="AA1195:AF1195"/>
    <mergeCell ref="B1197:P1197"/>
    <mergeCell ref="J1203:M1203"/>
    <mergeCell ref="N1203:P1203"/>
    <mergeCell ref="R1203:T1203"/>
    <mergeCell ref="U1203:Y1203"/>
    <mergeCell ref="Z1203:AC1203"/>
    <mergeCell ref="AD1203:AF1203"/>
    <mergeCell ref="B1205:B1207"/>
    <mergeCell ref="C1205:E1205"/>
    <mergeCell ref="F1205:I1205"/>
    <mergeCell ref="J1205:J1206"/>
    <mergeCell ref="C1200:D1200"/>
    <mergeCell ref="E1200:G1200"/>
    <mergeCell ref="H1200:I1200"/>
    <mergeCell ref="J1200:M1200"/>
    <mergeCell ref="N1200:P1200"/>
    <mergeCell ref="S1200:T1200"/>
    <mergeCell ref="U1200:W1200"/>
    <mergeCell ref="B1203:D1203"/>
    <mergeCell ref="E1203:I1203"/>
    <mergeCell ref="B1265:P1265"/>
    <mergeCell ref="R1265:AF1265"/>
    <mergeCell ref="B1266:C1266"/>
    <mergeCell ref="D1266:E1266"/>
    <mergeCell ref="G1266:H1266"/>
    <mergeCell ref="I1266:J1266"/>
    <mergeCell ref="L1266:M1266"/>
    <mergeCell ref="N1266:O1266"/>
    <mergeCell ref="R1266:S1266"/>
    <mergeCell ref="T1266:U1266"/>
    <mergeCell ref="W1266:X1266"/>
    <mergeCell ref="Y1266:Z1266"/>
    <mergeCell ref="AB1266:AC1266"/>
    <mergeCell ref="AD1266:AE1266"/>
    <mergeCell ref="B1267:D1267"/>
    <mergeCell ref="G1267:I1267"/>
    <mergeCell ref="L1267:N1267"/>
    <mergeCell ref="R1267:T1267"/>
    <mergeCell ref="W1267:Y1267"/>
    <mergeCell ref="AB1267:AD1267"/>
    <mergeCell ref="B1268:D1268"/>
    <mergeCell ref="E1268:H1268"/>
    <mergeCell ref="I1268:L1268"/>
    <mergeCell ref="M1268:P1268"/>
    <mergeCell ref="R1268:T1268"/>
    <mergeCell ref="U1268:X1268"/>
    <mergeCell ref="Y1268:AB1268"/>
    <mergeCell ref="AC1268:AF1268"/>
    <mergeCell ref="B1246:E1246"/>
    <mergeCell ref="F1246:J1246"/>
    <mergeCell ref="K1246:P1246"/>
    <mergeCell ref="R1246:U1246"/>
    <mergeCell ref="V1246:Z1246"/>
    <mergeCell ref="AA1246:AF1246"/>
    <mergeCell ref="B1247:E1247"/>
    <mergeCell ref="F1247:J1247"/>
    <mergeCell ref="K1247:P1247"/>
    <mergeCell ref="R1247:U1247"/>
    <mergeCell ref="V1247:Z1247"/>
    <mergeCell ref="AA1247:AF1247"/>
    <mergeCell ref="B1249:P1249"/>
    <mergeCell ref="J1255:M1255"/>
    <mergeCell ref="N1255:P1255"/>
    <mergeCell ref="R1255:T1255"/>
    <mergeCell ref="U1255:Y1255"/>
    <mergeCell ref="Z1255:AC1255"/>
    <mergeCell ref="AD1255:AF1255"/>
    <mergeCell ref="B1257:B1259"/>
    <mergeCell ref="C1257:E1257"/>
    <mergeCell ref="F1257:I1257"/>
    <mergeCell ref="J1257:J1258"/>
    <mergeCell ref="C1252:D1252"/>
    <mergeCell ref="E1252:G1252"/>
    <mergeCell ref="H1252:I1252"/>
    <mergeCell ref="J1252:M1252"/>
    <mergeCell ref="N1252:P1252"/>
    <mergeCell ref="S1252:T1252"/>
    <mergeCell ref="U1252:W1252"/>
    <mergeCell ref="B1255:D1255"/>
    <mergeCell ref="E1255:I1255"/>
    <mergeCell ref="N1318:O1318"/>
    <mergeCell ref="R1318:S1318"/>
    <mergeCell ref="T1318:U1318"/>
    <mergeCell ref="W1318:X1318"/>
    <mergeCell ref="Y1318:Z1318"/>
    <mergeCell ref="AB1318:AC1318"/>
    <mergeCell ref="AD1318:AE1318"/>
    <mergeCell ref="B1319:D1319"/>
    <mergeCell ref="G1319:I1319"/>
    <mergeCell ref="L1319:N1319"/>
    <mergeCell ref="R1319:T1319"/>
    <mergeCell ref="W1319:Y1319"/>
    <mergeCell ref="AB1319:AD1319"/>
    <mergeCell ref="B1320:D1320"/>
    <mergeCell ref="E1320:H1320"/>
    <mergeCell ref="I1320:L1320"/>
    <mergeCell ref="M1320:P1320"/>
    <mergeCell ref="R1320:T1320"/>
    <mergeCell ref="U1320:X1320"/>
    <mergeCell ref="Y1320:AB1320"/>
    <mergeCell ref="AC1320:AF1320"/>
    <mergeCell ref="B1298:E1298"/>
    <mergeCell ref="F1298:J1298"/>
    <mergeCell ref="K1298:P1298"/>
    <mergeCell ref="R1298:U1298"/>
    <mergeCell ref="V1298:Z1298"/>
    <mergeCell ref="AA1298:AF1298"/>
    <mergeCell ref="B1299:E1299"/>
    <mergeCell ref="F1299:J1299"/>
    <mergeCell ref="K1299:P1299"/>
    <mergeCell ref="R1299:U1299"/>
    <mergeCell ref="V1299:Z1299"/>
    <mergeCell ref="AA1299:AF1299"/>
    <mergeCell ref="B1301:P1301"/>
    <mergeCell ref="J1307:M1307"/>
    <mergeCell ref="N1307:P1307"/>
    <mergeCell ref="R1307:T1307"/>
    <mergeCell ref="U1307:Y1307"/>
    <mergeCell ref="Z1307:AC1307"/>
    <mergeCell ref="AD1307:AF1307"/>
    <mergeCell ref="B1309:B1311"/>
    <mergeCell ref="C1309:E1309"/>
    <mergeCell ref="F1309:I1309"/>
    <mergeCell ref="J1309:J1310"/>
    <mergeCell ref="C1304:D1304"/>
    <mergeCell ref="E1304:G1304"/>
    <mergeCell ref="H1304:I1304"/>
    <mergeCell ref="J1304:M1304"/>
    <mergeCell ref="N1304:P1304"/>
    <mergeCell ref="S1304:T1304"/>
    <mergeCell ref="U1304:W1304"/>
    <mergeCell ref="B1307:D1307"/>
    <mergeCell ref="E1307:I1307"/>
    <mergeCell ref="N1370:O1370"/>
    <mergeCell ref="R1370:S1370"/>
    <mergeCell ref="T1370:U1370"/>
    <mergeCell ref="W1370:X1370"/>
    <mergeCell ref="Y1370:Z1370"/>
    <mergeCell ref="AB1370:AC1370"/>
    <mergeCell ref="AD1370:AE1370"/>
    <mergeCell ref="B1371:D1371"/>
    <mergeCell ref="G1371:I1371"/>
    <mergeCell ref="L1371:N1371"/>
    <mergeCell ref="R1371:T1371"/>
    <mergeCell ref="W1371:Y1371"/>
    <mergeCell ref="AB1371:AD1371"/>
    <mergeCell ref="B1372:D1372"/>
    <mergeCell ref="E1372:H1372"/>
    <mergeCell ref="I1372:L1372"/>
    <mergeCell ref="M1372:P1372"/>
    <mergeCell ref="R1372:T1372"/>
    <mergeCell ref="U1372:X1372"/>
    <mergeCell ref="Y1372:AB1372"/>
    <mergeCell ref="AC1372:AF1372"/>
    <mergeCell ref="B1350:E1350"/>
    <mergeCell ref="F1350:J1350"/>
    <mergeCell ref="K1350:P1350"/>
    <mergeCell ref="R1350:U1350"/>
    <mergeCell ref="V1350:Z1350"/>
    <mergeCell ref="AA1350:AF1350"/>
    <mergeCell ref="B1351:E1351"/>
    <mergeCell ref="F1351:J1351"/>
    <mergeCell ref="K1351:P1351"/>
    <mergeCell ref="R1351:U1351"/>
    <mergeCell ref="V1351:Z1351"/>
    <mergeCell ref="AA1351:AF1351"/>
    <mergeCell ref="B1353:P1353"/>
    <mergeCell ref="J1359:M1359"/>
    <mergeCell ref="N1359:P1359"/>
    <mergeCell ref="R1359:T1359"/>
    <mergeCell ref="U1359:Y1359"/>
    <mergeCell ref="Z1359:AC1359"/>
    <mergeCell ref="AD1359:AF1359"/>
    <mergeCell ref="B1361:B1363"/>
    <mergeCell ref="C1361:E1361"/>
    <mergeCell ref="F1361:I1361"/>
    <mergeCell ref="J1361:J1362"/>
    <mergeCell ref="C1356:D1356"/>
    <mergeCell ref="E1356:G1356"/>
    <mergeCell ref="H1356:I1356"/>
    <mergeCell ref="J1356:M1356"/>
    <mergeCell ref="N1356:P1356"/>
    <mergeCell ref="S1356:T1356"/>
    <mergeCell ref="U1356:W1356"/>
    <mergeCell ref="B1359:D1359"/>
    <mergeCell ref="E1359:I1359"/>
    <mergeCell ref="B1369:P1369"/>
    <mergeCell ref="R1369:AF1369"/>
    <mergeCell ref="B1370:C1370"/>
    <mergeCell ref="D1370:E1370"/>
    <mergeCell ref="G1370:H1370"/>
    <mergeCell ref="I1370:J1370"/>
    <mergeCell ref="L1370:M1370"/>
    <mergeCell ref="N1422:O1422"/>
    <mergeCell ref="R1422:S1422"/>
    <mergeCell ref="T1422:U1422"/>
    <mergeCell ref="W1422:X1422"/>
    <mergeCell ref="Y1422:Z1422"/>
    <mergeCell ref="AB1422:AC1422"/>
    <mergeCell ref="AD1422:AE1422"/>
    <mergeCell ref="B1423:D1423"/>
    <mergeCell ref="G1423:I1423"/>
    <mergeCell ref="L1423:N1423"/>
    <mergeCell ref="R1423:T1423"/>
    <mergeCell ref="W1423:Y1423"/>
    <mergeCell ref="AB1423:AD1423"/>
    <mergeCell ref="B1424:D1424"/>
    <mergeCell ref="E1424:H1424"/>
    <mergeCell ref="I1424:L1424"/>
    <mergeCell ref="M1424:P1424"/>
    <mergeCell ref="R1424:T1424"/>
    <mergeCell ref="U1424:X1424"/>
    <mergeCell ref="Y1424:AB1424"/>
    <mergeCell ref="AC1424:AF1424"/>
    <mergeCell ref="B1402:E1402"/>
    <mergeCell ref="F1402:J1402"/>
    <mergeCell ref="K1402:P1402"/>
    <mergeCell ref="R1402:U1402"/>
    <mergeCell ref="V1402:Z1402"/>
    <mergeCell ref="AA1402:AF1402"/>
    <mergeCell ref="B1403:E1403"/>
    <mergeCell ref="F1403:J1403"/>
    <mergeCell ref="K1403:P1403"/>
    <mergeCell ref="R1403:U1403"/>
    <mergeCell ref="V1403:Z1403"/>
    <mergeCell ref="AA1403:AF1403"/>
    <mergeCell ref="B1405:P1405"/>
    <mergeCell ref="J1411:M1411"/>
    <mergeCell ref="N1411:P1411"/>
    <mergeCell ref="R1411:T1411"/>
    <mergeCell ref="U1411:Y1411"/>
    <mergeCell ref="Z1411:AC1411"/>
    <mergeCell ref="AD1411:AF1411"/>
    <mergeCell ref="B1413:B1415"/>
    <mergeCell ref="C1413:E1413"/>
    <mergeCell ref="F1413:I1413"/>
    <mergeCell ref="J1413:J1414"/>
    <mergeCell ref="C1408:D1408"/>
    <mergeCell ref="E1408:G1408"/>
    <mergeCell ref="H1408:I1408"/>
    <mergeCell ref="J1408:M1408"/>
    <mergeCell ref="N1408:P1408"/>
    <mergeCell ref="S1408:T1408"/>
    <mergeCell ref="U1408:W1408"/>
    <mergeCell ref="B1411:D1411"/>
    <mergeCell ref="E1411:I1411"/>
    <mergeCell ref="N1474:O1474"/>
    <mergeCell ref="R1474:S1474"/>
    <mergeCell ref="T1474:U1474"/>
    <mergeCell ref="W1474:X1474"/>
    <mergeCell ref="Y1474:Z1474"/>
    <mergeCell ref="AB1474:AC1474"/>
    <mergeCell ref="AD1474:AE1474"/>
    <mergeCell ref="B1475:D1475"/>
    <mergeCell ref="G1475:I1475"/>
    <mergeCell ref="L1475:N1475"/>
    <mergeCell ref="R1475:T1475"/>
    <mergeCell ref="W1475:Y1475"/>
    <mergeCell ref="AB1475:AD1475"/>
    <mergeCell ref="B1476:D1476"/>
    <mergeCell ref="E1476:H1476"/>
    <mergeCell ref="I1476:L1476"/>
    <mergeCell ref="M1476:P1476"/>
    <mergeCell ref="R1476:T1476"/>
    <mergeCell ref="U1476:X1476"/>
    <mergeCell ref="Y1476:AB1476"/>
    <mergeCell ref="AC1476:AF1476"/>
    <mergeCell ref="B1454:E1454"/>
    <mergeCell ref="F1454:J1454"/>
    <mergeCell ref="K1454:P1454"/>
    <mergeCell ref="R1454:U1454"/>
    <mergeCell ref="V1454:Z1454"/>
    <mergeCell ref="AA1454:AF1454"/>
    <mergeCell ref="B1455:E1455"/>
    <mergeCell ref="F1455:J1455"/>
    <mergeCell ref="K1455:P1455"/>
    <mergeCell ref="R1455:U1455"/>
    <mergeCell ref="V1455:Z1455"/>
    <mergeCell ref="AA1455:AF1455"/>
    <mergeCell ref="B1457:P1457"/>
    <mergeCell ref="J1463:M1463"/>
    <mergeCell ref="N1463:P1463"/>
    <mergeCell ref="R1463:T1463"/>
    <mergeCell ref="U1463:Y1463"/>
    <mergeCell ref="Z1463:AC1463"/>
    <mergeCell ref="AD1463:AF1463"/>
    <mergeCell ref="B1465:B1467"/>
    <mergeCell ref="C1465:E1465"/>
    <mergeCell ref="F1465:I1465"/>
    <mergeCell ref="J1465:J1466"/>
    <mergeCell ref="C1460:D1460"/>
    <mergeCell ref="E1460:G1460"/>
    <mergeCell ref="H1460:I1460"/>
    <mergeCell ref="J1460:M1460"/>
    <mergeCell ref="N1460:P1460"/>
    <mergeCell ref="S1460:T1460"/>
    <mergeCell ref="U1460:W1460"/>
    <mergeCell ref="B1463:D1463"/>
    <mergeCell ref="E1463:I1463"/>
    <mergeCell ref="B1473:P1473"/>
    <mergeCell ref="R1473:AF1473"/>
    <mergeCell ref="B1474:C1474"/>
    <mergeCell ref="D1474:E1474"/>
    <mergeCell ref="G1474:H1474"/>
    <mergeCell ref="I1474:J1474"/>
    <mergeCell ref="L1474:M1474"/>
    <mergeCell ref="L1527:N1527"/>
    <mergeCell ref="R1527:T1527"/>
    <mergeCell ref="W1527:Y1527"/>
    <mergeCell ref="AB1527:AD1527"/>
    <mergeCell ref="B1528:D1528"/>
    <mergeCell ref="E1528:H1528"/>
    <mergeCell ref="I1528:L1528"/>
    <mergeCell ref="M1528:P1528"/>
    <mergeCell ref="R1528:T1528"/>
    <mergeCell ref="U1528:X1528"/>
    <mergeCell ref="Y1528:AB1528"/>
    <mergeCell ref="AC1528:AF1528"/>
    <mergeCell ref="B1506:E1506"/>
    <mergeCell ref="F1506:J1506"/>
    <mergeCell ref="K1506:P1506"/>
    <mergeCell ref="R1506:U1506"/>
    <mergeCell ref="V1506:Z1506"/>
    <mergeCell ref="AA1506:AF1506"/>
    <mergeCell ref="B1507:E1507"/>
    <mergeCell ref="F1507:J1507"/>
    <mergeCell ref="K1507:P1507"/>
    <mergeCell ref="R1507:U1507"/>
    <mergeCell ref="V1507:Z1507"/>
    <mergeCell ref="AA1507:AF1507"/>
    <mergeCell ref="B1509:P1509"/>
    <mergeCell ref="J1515:M1515"/>
    <mergeCell ref="N1515:P1515"/>
    <mergeCell ref="R1515:T1515"/>
    <mergeCell ref="U1515:Y1515"/>
    <mergeCell ref="Z1515:AC1515"/>
    <mergeCell ref="AD1515:AF1515"/>
    <mergeCell ref="B1517:B1519"/>
    <mergeCell ref="C1517:E1517"/>
    <mergeCell ref="F1517:I1517"/>
    <mergeCell ref="J1517:J1518"/>
    <mergeCell ref="C1512:D1512"/>
    <mergeCell ref="E1512:G1512"/>
    <mergeCell ref="H1512:I1512"/>
    <mergeCell ref="J1512:M1512"/>
    <mergeCell ref="N1512:P1512"/>
    <mergeCell ref="S1512:T1512"/>
    <mergeCell ref="U1512:W1512"/>
    <mergeCell ref="B1515:D1515"/>
    <mergeCell ref="E1515:I1515"/>
    <mergeCell ref="B1525:P1525"/>
    <mergeCell ref="R1525:AF1525"/>
    <mergeCell ref="B1526:C1526"/>
    <mergeCell ref="D1526:E1526"/>
    <mergeCell ref="G1526:H1526"/>
    <mergeCell ref="I1526:J1526"/>
    <mergeCell ref="L1526:M1526"/>
    <mergeCell ref="N1578:O1578"/>
    <mergeCell ref="R1578:S1578"/>
    <mergeCell ref="T1578:U1578"/>
    <mergeCell ref="W1578:X1578"/>
    <mergeCell ref="Y1578:Z1578"/>
    <mergeCell ref="AB1578:AC1578"/>
    <mergeCell ref="AD1578:AE1578"/>
    <mergeCell ref="B1579:D1579"/>
    <mergeCell ref="G1579:I1579"/>
    <mergeCell ref="L1579:N1579"/>
    <mergeCell ref="R1579:T1579"/>
    <mergeCell ref="W1579:Y1579"/>
    <mergeCell ref="AB1579:AD1579"/>
    <mergeCell ref="B1580:D1580"/>
    <mergeCell ref="E1580:H1580"/>
    <mergeCell ref="I1580:L1580"/>
    <mergeCell ref="M1580:P1580"/>
    <mergeCell ref="R1580:T1580"/>
    <mergeCell ref="U1580:X1580"/>
    <mergeCell ref="Y1580:AB1580"/>
    <mergeCell ref="AC1580:AF1580"/>
    <mergeCell ref="B1558:E1558"/>
    <mergeCell ref="F1558:J1558"/>
    <mergeCell ref="K1558:P1558"/>
    <mergeCell ref="R1558:U1558"/>
    <mergeCell ref="V1558:Z1558"/>
    <mergeCell ref="AA1558:AF1558"/>
    <mergeCell ref="B1559:E1559"/>
    <mergeCell ref="F1559:J1559"/>
    <mergeCell ref="K1559:P1559"/>
    <mergeCell ref="R1559:U1559"/>
    <mergeCell ref="V1559:Z1559"/>
    <mergeCell ref="AA1559:AF1559"/>
    <mergeCell ref="B1561:P1561"/>
    <mergeCell ref="J1567:M1567"/>
    <mergeCell ref="N1567:P1567"/>
    <mergeCell ref="R1567:T1567"/>
    <mergeCell ref="U1567:Y1567"/>
    <mergeCell ref="Z1567:AC1567"/>
    <mergeCell ref="AD1567:AF1567"/>
    <mergeCell ref="B1569:B1571"/>
    <mergeCell ref="C1569:E1569"/>
    <mergeCell ref="F1569:I1569"/>
    <mergeCell ref="J1569:J1570"/>
    <mergeCell ref="C1564:D1564"/>
    <mergeCell ref="E1564:G1564"/>
    <mergeCell ref="H1564:I1564"/>
    <mergeCell ref="J1564:M1564"/>
    <mergeCell ref="N1564:P1564"/>
    <mergeCell ref="S1564:T1564"/>
    <mergeCell ref="U1564:W1564"/>
    <mergeCell ref="B1567:D1567"/>
    <mergeCell ref="E1567:I1567"/>
    <mergeCell ref="N1630:O1630"/>
    <mergeCell ref="R1630:S1630"/>
    <mergeCell ref="T1630:U1630"/>
    <mergeCell ref="W1630:X1630"/>
    <mergeCell ref="Y1630:Z1630"/>
    <mergeCell ref="AB1630:AC1630"/>
    <mergeCell ref="AD1630:AE1630"/>
    <mergeCell ref="B1631:D1631"/>
    <mergeCell ref="G1631:I1631"/>
    <mergeCell ref="L1631:N1631"/>
    <mergeCell ref="R1631:T1631"/>
    <mergeCell ref="W1631:Y1631"/>
    <mergeCell ref="AB1631:AD1631"/>
    <mergeCell ref="B1632:D1632"/>
    <mergeCell ref="E1632:H1632"/>
    <mergeCell ref="I1632:L1632"/>
    <mergeCell ref="M1632:P1632"/>
    <mergeCell ref="R1632:T1632"/>
    <mergeCell ref="U1632:X1632"/>
    <mergeCell ref="Y1632:AB1632"/>
    <mergeCell ref="AC1632:AF1632"/>
    <mergeCell ref="B1610:E1610"/>
    <mergeCell ref="F1610:J1610"/>
    <mergeCell ref="K1610:P1610"/>
    <mergeCell ref="R1610:U1610"/>
    <mergeCell ref="V1610:Z1610"/>
    <mergeCell ref="AA1610:AF1610"/>
    <mergeCell ref="B1611:E1611"/>
    <mergeCell ref="F1611:J1611"/>
    <mergeCell ref="K1611:P1611"/>
    <mergeCell ref="R1611:U1611"/>
    <mergeCell ref="V1611:Z1611"/>
    <mergeCell ref="AA1611:AF1611"/>
    <mergeCell ref="B1613:P1613"/>
    <mergeCell ref="J1619:M1619"/>
    <mergeCell ref="N1619:P1619"/>
    <mergeCell ref="R1619:T1619"/>
    <mergeCell ref="U1619:Y1619"/>
    <mergeCell ref="Z1619:AC1619"/>
    <mergeCell ref="AD1619:AF1619"/>
    <mergeCell ref="B1621:B1623"/>
    <mergeCell ref="C1621:E1621"/>
    <mergeCell ref="F1621:I1621"/>
    <mergeCell ref="J1621:J1622"/>
    <mergeCell ref="C1616:D1616"/>
    <mergeCell ref="E1616:G1616"/>
    <mergeCell ref="H1616:I1616"/>
    <mergeCell ref="J1616:M1616"/>
    <mergeCell ref="N1616:P1616"/>
    <mergeCell ref="S1616:T1616"/>
    <mergeCell ref="U1616:W1616"/>
    <mergeCell ref="B1619:D1619"/>
    <mergeCell ref="E1619:I1619"/>
    <mergeCell ref="B1629:P1629"/>
    <mergeCell ref="R1629:AF1629"/>
    <mergeCell ref="B1630:C1630"/>
    <mergeCell ref="D1630:E1630"/>
    <mergeCell ref="G1630:H1630"/>
    <mergeCell ref="I1630:J1630"/>
    <mergeCell ref="L1630:M1630"/>
    <mergeCell ref="L1683:N1683"/>
    <mergeCell ref="R1683:T1683"/>
    <mergeCell ref="W1683:Y1683"/>
    <mergeCell ref="AB1683:AD1683"/>
    <mergeCell ref="B1684:D1684"/>
    <mergeCell ref="E1684:H1684"/>
    <mergeCell ref="I1684:L1684"/>
    <mergeCell ref="M1684:P1684"/>
    <mergeCell ref="R1684:T1684"/>
    <mergeCell ref="U1684:X1684"/>
    <mergeCell ref="Y1684:AB1684"/>
    <mergeCell ref="AC1684:AF1684"/>
    <mergeCell ref="B1662:E1662"/>
    <mergeCell ref="F1662:J1662"/>
    <mergeCell ref="K1662:P1662"/>
    <mergeCell ref="R1662:U1662"/>
    <mergeCell ref="V1662:Z1662"/>
    <mergeCell ref="AA1662:AF1662"/>
    <mergeCell ref="B1663:E1663"/>
    <mergeCell ref="F1663:J1663"/>
    <mergeCell ref="K1663:P1663"/>
    <mergeCell ref="R1663:U1663"/>
    <mergeCell ref="V1663:Z1663"/>
    <mergeCell ref="AA1663:AF1663"/>
    <mergeCell ref="B1665:P1665"/>
    <mergeCell ref="J1671:M1671"/>
    <mergeCell ref="N1671:P1671"/>
    <mergeCell ref="R1671:T1671"/>
    <mergeCell ref="U1671:Y1671"/>
    <mergeCell ref="Z1671:AC1671"/>
    <mergeCell ref="AD1671:AF1671"/>
    <mergeCell ref="B1673:B1675"/>
    <mergeCell ref="C1673:E1673"/>
    <mergeCell ref="F1673:I1673"/>
    <mergeCell ref="J1673:J1674"/>
    <mergeCell ref="C1668:D1668"/>
    <mergeCell ref="E1668:G1668"/>
    <mergeCell ref="H1668:I1668"/>
    <mergeCell ref="J1668:M1668"/>
    <mergeCell ref="N1668:P1668"/>
    <mergeCell ref="S1668:T1668"/>
    <mergeCell ref="U1668:W1668"/>
    <mergeCell ref="B1671:D1671"/>
    <mergeCell ref="E1671:I1671"/>
    <mergeCell ref="B1681:P1681"/>
    <mergeCell ref="R1681:AF1681"/>
    <mergeCell ref="B1682:C1682"/>
    <mergeCell ref="D1682:E1682"/>
    <mergeCell ref="G1682:H1682"/>
    <mergeCell ref="I1682:J1682"/>
    <mergeCell ref="L1682:M1682"/>
    <mergeCell ref="N1734:O1734"/>
    <mergeCell ref="R1734:S1734"/>
    <mergeCell ref="T1734:U1734"/>
    <mergeCell ref="W1734:X1734"/>
    <mergeCell ref="Y1734:Z1734"/>
    <mergeCell ref="AB1734:AC1734"/>
    <mergeCell ref="AD1734:AE1734"/>
    <mergeCell ref="B1735:D1735"/>
    <mergeCell ref="G1735:I1735"/>
    <mergeCell ref="L1735:N1735"/>
    <mergeCell ref="R1735:T1735"/>
    <mergeCell ref="W1735:Y1735"/>
    <mergeCell ref="AB1735:AD1735"/>
    <mergeCell ref="B1736:D1736"/>
    <mergeCell ref="E1736:H1736"/>
    <mergeCell ref="I1736:L1736"/>
    <mergeCell ref="M1736:P1736"/>
    <mergeCell ref="R1736:T1736"/>
    <mergeCell ref="U1736:X1736"/>
    <mergeCell ref="Y1736:AB1736"/>
    <mergeCell ref="AC1736:AF1736"/>
    <mergeCell ref="B1714:E1714"/>
    <mergeCell ref="F1714:J1714"/>
    <mergeCell ref="K1714:P1714"/>
    <mergeCell ref="R1714:U1714"/>
    <mergeCell ref="V1714:Z1714"/>
    <mergeCell ref="AA1714:AF1714"/>
    <mergeCell ref="B1715:E1715"/>
    <mergeCell ref="F1715:J1715"/>
    <mergeCell ref="K1715:P1715"/>
    <mergeCell ref="R1715:U1715"/>
    <mergeCell ref="V1715:Z1715"/>
    <mergeCell ref="AA1715:AF1715"/>
    <mergeCell ref="B1717:P1717"/>
    <mergeCell ref="J1723:M1723"/>
    <mergeCell ref="N1723:P1723"/>
    <mergeCell ref="R1723:T1723"/>
    <mergeCell ref="U1723:Y1723"/>
    <mergeCell ref="Z1723:AC1723"/>
    <mergeCell ref="AD1723:AF1723"/>
    <mergeCell ref="B1725:B1727"/>
    <mergeCell ref="C1725:E1725"/>
    <mergeCell ref="F1725:I1725"/>
    <mergeCell ref="J1725:J1726"/>
    <mergeCell ref="C1720:D1720"/>
    <mergeCell ref="E1720:G1720"/>
    <mergeCell ref="H1720:I1720"/>
    <mergeCell ref="J1720:M1720"/>
    <mergeCell ref="N1720:P1720"/>
    <mergeCell ref="S1720:T1720"/>
    <mergeCell ref="U1720:W1720"/>
    <mergeCell ref="B1723:D1723"/>
    <mergeCell ref="E1723:I1723"/>
    <mergeCell ref="N1786:O1786"/>
    <mergeCell ref="R1786:S1786"/>
    <mergeCell ref="T1786:U1786"/>
    <mergeCell ref="W1786:X1786"/>
    <mergeCell ref="Y1786:Z1786"/>
    <mergeCell ref="AB1786:AC1786"/>
    <mergeCell ref="AD1786:AE1786"/>
    <mergeCell ref="B1787:D1787"/>
    <mergeCell ref="G1787:I1787"/>
    <mergeCell ref="L1787:N1787"/>
    <mergeCell ref="R1787:T1787"/>
    <mergeCell ref="W1787:Y1787"/>
    <mergeCell ref="AB1787:AD1787"/>
    <mergeCell ref="B1788:D1788"/>
    <mergeCell ref="E1788:H1788"/>
    <mergeCell ref="I1788:L1788"/>
    <mergeCell ref="M1788:P1788"/>
    <mergeCell ref="R1788:T1788"/>
    <mergeCell ref="U1788:X1788"/>
    <mergeCell ref="Y1788:AB1788"/>
    <mergeCell ref="AC1788:AF1788"/>
    <mergeCell ref="B1766:E1766"/>
    <mergeCell ref="F1766:J1766"/>
    <mergeCell ref="K1766:P1766"/>
    <mergeCell ref="R1766:U1766"/>
    <mergeCell ref="V1766:Z1766"/>
    <mergeCell ref="AA1766:AF1766"/>
    <mergeCell ref="B1767:E1767"/>
    <mergeCell ref="F1767:J1767"/>
    <mergeCell ref="K1767:P1767"/>
    <mergeCell ref="R1767:U1767"/>
    <mergeCell ref="V1767:Z1767"/>
    <mergeCell ref="AA1767:AF1767"/>
    <mergeCell ref="B1769:P1769"/>
    <mergeCell ref="J1775:M1775"/>
    <mergeCell ref="N1775:P1775"/>
    <mergeCell ref="R1775:T1775"/>
    <mergeCell ref="U1775:Y1775"/>
    <mergeCell ref="Z1775:AC1775"/>
    <mergeCell ref="AD1775:AF1775"/>
    <mergeCell ref="B1777:B1779"/>
    <mergeCell ref="C1777:E1777"/>
    <mergeCell ref="F1777:I1777"/>
    <mergeCell ref="J1777:J1778"/>
    <mergeCell ref="C1772:D1772"/>
    <mergeCell ref="E1772:G1772"/>
    <mergeCell ref="H1772:I1772"/>
    <mergeCell ref="J1772:M1772"/>
    <mergeCell ref="N1772:P1772"/>
    <mergeCell ref="S1772:T1772"/>
    <mergeCell ref="U1772:W1772"/>
    <mergeCell ref="B1775:D1775"/>
    <mergeCell ref="E1775:I1775"/>
    <mergeCell ref="B1785:P1785"/>
    <mergeCell ref="R1785:AF1785"/>
    <mergeCell ref="B1786:C1786"/>
    <mergeCell ref="D1786:E1786"/>
    <mergeCell ref="G1786:H1786"/>
    <mergeCell ref="I1786:J1786"/>
    <mergeCell ref="L1786:M1786"/>
    <mergeCell ref="P1777:P1778"/>
    <mergeCell ref="AF1777:AF1778"/>
    <mergeCell ref="L1839:N1839"/>
    <mergeCell ref="R1839:T1839"/>
    <mergeCell ref="W1839:Y1839"/>
    <mergeCell ref="AB1839:AD1839"/>
    <mergeCell ref="B1840:D1840"/>
    <mergeCell ref="E1840:H1840"/>
    <mergeCell ref="I1840:L1840"/>
    <mergeCell ref="M1840:P1840"/>
    <mergeCell ref="R1840:T1840"/>
    <mergeCell ref="U1840:X1840"/>
    <mergeCell ref="Y1840:AB1840"/>
    <mergeCell ref="AC1840:AF1840"/>
    <mergeCell ref="B1818:E1818"/>
    <mergeCell ref="F1818:J1818"/>
    <mergeCell ref="K1818:P1818"/>
    <mergeCell ref="R1818:U1818"/>
    <mergeCell ref="V1818:Z1818"/>
    <mergeCell ref="AA1818:AF1818"/>
    <mergeCell ref="B1819:E1819"/>
    <mergeCell ref="F1819:J1819"/>
    <mergeCell ref="K1819:P1819"/>
    <mergeCell ref="R1819:U1819"/>
    <mergeCell ref="V1819:Z1819"/>
    <mergeCell ref="AA1819:AF1819"/>
    <mergeCell ref="B1821:P1821"/>
    <mergeCell ref="J1827:M1827"/>
    <mergeCell ref="N1827:P1827"/>
    <mergeCell ref="R1827:T1827"/>
    <mergeCell ref="U1827:Y1827"/>
    <mergeCell ref="Z1827:AC1827"/>
    <mergeCell ref="AD1827:AF1827"/>
    <mergeCell ref="B1829:B1831"/>
    <mergeCell ref="C1829:E1829"/>
    <mergeCell ref="F1829:I1829"/>
    <mergeCell ref="J1829:J1830"/>
    <mergeCell ref="C1824:D1824"/>
    <mergeCell ref="E1824:G1824"/>
    <mergeCell ref="H1824:I1824"/>
    <mergeCell ref="J1824:M1824"/>
    <mergeCell ref="N1824:P1824"/>
    <mergeCell ref="S1824:T1824"/>
    <mergeCell ref="U1824:W1824"/>
    <mergeCell ref="B1827:D1827"/>
    <mergeCell ref="E1827:I1827"/>
    <mergeCell ref="B1837:P1837"/>
    <mergeCell ref="R1837:AF1837"/>
    <mergeCell ref="B1838:C1838"/>
    <mergeCell ref="D1838:E1838"/>
    <mergeCell ref="G1838:H1838"/>
    <mergeCell ref="I1838:J1838"/>
    <mergeCell ref="L1838:M1838"/>
    <mergeCell ref="P1829:P1830"/>
    <mergeCell ref="AF1829:AF1830"/>
    <mergeCell ref="N1890:O1890"/>
    <mergeCell ref="R1890:S1890"/>
    <mergeCell ref="T1890:U1890"/>
    <mergeCell ref="W1890:X1890"/>
    <mergeCell ref="Y1890:Z1890"/>
    <mergeCell ref="AB1890:AC1890"/>
    <mergeCell ref="AD1890:AE1890"/>
    <mergeCell ref="B1891:D1891"/>
    <mergeCell ref="G1891:I1891"/>
    <mergeCell ref="L1891:N1891"/>
    <mergeCell ref="R1891:T1891"/>
    <mergeCell ref="W1891:Y1891"/>
    <mergeCell ref="AB1891:AD1891"/>
    <mergeCell ref="B1892:D1892"/>
    <mergeCell ref="E1892:H1892"/>
    <mergeCell ref="I1892:L1892"/>
    <mergeCell ref="M1892:P1892"/>
    <mergeCell ref="R1892:T1892"/>
    <mergeCell ref="U1892:X1892"/>
    <mergeCell ref="Y1892:AB1892"/>
    <mergeCell ref="AC1892:AF1892"/>
    <mergeCell ref="B1870:E1870"/>
    <mergeCell ref="F1870:J1870"/>
    <mergeCell ref="K1870:P1870"/>
    <mergeCell ref="R1870:U1870"/>
    <mergeCell ref="V1870:Z1870"/>
    <mergeCell ref="AA1870:AF1870"/>
    <mergeCell ref="B1871:E1871"/>
    <mergeCell ref="F1871:J1871"/>
    <mergeCell ref="K1871:P1871"/>
    <mergeCell ref="R1871:U1871"/>
    <mergeCell ref="V1871:Z1871"/>
    <mergeCell ref="AA1871:AF1871"/>
    <mergeCell ref="B1873:P1873"/>
    <mergeCell ref="J1879:M1879"/>
    <mergeCell ref="N1879:P1879"/>
    <mergeCell ref="R1879:T1879"/>
    <mergeCell ref="U1879:Y1879"/>
    <mergeCell ref="Z1879:AC1879"/>
    <mergeCell ref="AD1879:AF1879"/>
    <mergeCell ref="B1881:B1883"/>
    <mergeCell ref="C1881:E1881"/>
    <mergeCell ref="F1881:I1881"/>
    <mergeCell ref="J1881:J1882"/>
    <mergeCell ref="C1876:D1876"/>
    <mergeCell ref="E1876:G1876"/>
    <mergeCell ref="H1876:I1876"/>
    <mergeCell ref="J1876:M1876"/>
    <mergeCell ref="N1876:P1876"/>
    <mergeCell ref="S1876:T1876"/>
    <mergeCell ref="U1876:W1876"/>
    <mergeCell ref="B1879:D1879"/>
    <mergeCell ref="E1879:I1879"/>
    <mergeCell ref="P1881:P1882"/>
    <mergeCell ref="AF1881:AF1882"/>
    <mergeCell ref="N1942:O1942"/>
    <mergeCell ref="R1942:S1942"/>
    <mergeCell ref="T1942:U1942"/>
    <mergeCell ref="W1942:X1942"/>
    <mergeCell ref="Y1942:Z1942"/>
    <mergeCell ref="AB1942:AC1942"/>
    <mergeCell ref="AD1942:AE1942"/>
    <mergeCell ref="B1943:D1943"/>
    <mergeCell ref="G1943:I1943"/>
    <mergeCell ref="L1943:N1943"/>
    <mergeCell ref="R1943:T1943"/>
    <mergeCell ref="W1943:Y1943"/>
    <mergeCell ref="AB1943:AD1943"/>
    <mergeCell ref="B1944:D1944"/>
    <mergeCell ref="E1944:H1944"/>
    <mergeCell ref="I1944:L1944"/>
    <mergeCell ref="M1944:P1944"/>
    <mergeCell ref="R1944:T1944"/>
    <mergeCell ref="U1944:X1944"/>
    <mergeCell ref="Y1944:AB1944"/>
    <mergeCell ref="AC1944:AF1944"/>
    <mergeCell ref="B1922:E1922"/>
    <mergeCell ref="F1922:J1922"/>
    <mergeCell ref="K1922:P1922"/>
    <mergeCell ref="R1922:U1922"/>
    <mergeCell ref="V1922:Z1922"/>
    <mergeCell ref="AA1922:AF1922"/>
    <mergeCell ref="B1923:E1923"/>
    <mergeCell ref="F1923:J1923"/>
    <mergeCell ref="K1923:P1923"/>
    <mergeCell ref="R1923:U1923"/>
    <mergeCell ref="V1923:Z1923"/>
    <mergeCell ref="AA1923:AF1923"/>
    <mergeCell ref="B1925:P1925"/>
    <mergeCell ref="J1931:M1931"/>
    <mergeCell ref="N1931:P1931"/>
    <mergeCell ref="R1931:T1931"/>
    <mergeCell ref="U1931:Y1931"/>
    <mergeCell ref="Z1931:AC1931"/>
    <mergeCell ref="AD1931:AF1931"/>
    <mergeCell ref="B1933:B1935"/>
    <mergeCell ref="C1933:E1933"/>
    <mergeCell ref="F1933:I1933"/>
    <mergeCell ref="J1933:J1934"/>
    <mergeCell ref="C1928:D1928"/>
    <mergeCell ref="E1928:G1928"/>
    <mergeCell ref="H1928:I1928"/>
    <mergeCell ref="J1928:M1928"/>
    <mergeCell ref="N1928:P1928"/>
    <mergeCell ref="S1928:T1928"/>
    <mergeCell ref="U1928:W1928"/>
    <mergeCell ref="B1931:D1931"/>
    <mergeCell ref="E1931:I1931"/>
    <mergeCell ref="B1941:P1941"/>
    <mergeCell ref="R1941:AF1941"/>
    <mergeCell ref="B1942:C1942"/>
    <mergeCell ref="D1942:E1942"/>
    <mergeCell ref="G1942:H1942"/>
    <mergeCell ref="I1942:J1942"/>
    <mergeCell ref="L1942:M1942"/>
    <mergeCell ref="L1995:N1995"/>
    <mergeCell ref="R1995:T1995"/>
    <mergeCell ref="W1995:Y1995"/>
    <mergeCell ref="AB1995:AD1995"/>
    <mergeCell ref="B1996:D1996"/>
    <mergeCell ref="E1996:H1996"/>
    <mergeCell ref="I1996:L1996"/>
    <mergeCell ref="M1996:P1996"/>
    <mergeCell ref="R1996:T1996"/>
    <mergeCell ref="U1996:X1996"/>
    <mergeCell ref="Y1996:AB1996"/>
    <mergeCell ref="AC1996:AF1996"/>
    <mergeCell ref="B1974:E1974"/>
    <mergeCell ref="F1974:J1974"/>
    <mergeCell ref="K1974:P1974"/>
    <mergeCell ref="R1974:U1974"/>
    <mergeCell ref="V1974:Z1974"/>
    <mergeCell ref="AA1974:AF1974"/>
    <mergeCell ref="B1975:E1975"/>
    <mergeCell ref="F1975:J1975"/>
    <mergeCell ref="K1975:P1975"/>
    <mergeCell ref="R1975:U1975"/>
    <mergeCell ref="V1975:Z1975"/>
    <mergeCell ref="AA1975:AF1975"/>
    <mergeCell ref="B1977:P1977"/>
    <mergeCell ref="J1983:M1983"/>
    <mergeCell ref="N1983:P1983"/>
    <mergeCell ref="R1983:T1983"/>
    <mergeCell ref="U1983:Y1983"/>
    <mergeCell ref="Z1983:AC1983"/>
    <mergeCell ref="AD1983:AF1983"/>
    <mergeCell ref="B1985:B1987"/>
    <mergeCell ref="C1985:E1985"/>
    <mergeCell ref="F1985:I1985"/>
    <mergeCell ref="J1985:J1986"/>
    <mergeCell ref="C1980:D1980"/>
    <mergeCell ref="E1980:G1980"/>
    <mergeCell ref="H1980:I1980"/>
    <mergeCell ref="J1980:M1980"/>
    <mergeCell ref="N1980:P1980"/>
    <mergeCell ref="S1980:T1980"/>
    <mergeCell ref="U1980:W1980"/>
    <mergeCell ref="B1983:D1983"/>
    <mergeCell ref="E1983:I1983"/>
    <mergeCell ref="B1993:P1993"/>
    <mergeCell ref="R1993:AF1993"/>
    <mergeCell ref="B1994:C1994"/>
    <mergeCell ref="D1994:E1994"/>
    <mergeCell ref="G1994:H1994"/>
    <mergeCell ref="I1994:J1994"/>
    <mergeCell ref="L1994:M1994"/>
    <mergeCell ref="N2046:O2046"/>
    <mergeCell ref="R2046:S2046"/>
    <mergeCell ref="T2046:U2046"/>
    <mergeCell ref="W2046:X2046"/>
    <mergeCell ref="Y2046:Z2046"/>
    <mergeCell ref="AB2046:AC2046"/>
    <mergeCell ref="AD2046:AE2046"/>
    <mergeCell ref="B2047:D2047"/>
    <mergeCell ref="G2047:I2047"/>
    <mergeCell ref="L2047:N2047"/>
    <mergeCell ref="R2047:T2047"/>
    <mergeCell ref="W2047:Y2047"/>
    <mergeCell ref="AB2047:AD2047"/>
    <mergeCell ref="B2048:D2048"/>
    <mergeCell ref="E2048:H2048"/>
    <mergeCell ref="I2048:L2048"/>
    <mergeCell ref="M2048:P2048"/>
    <mergeCell ref="R2048:T2048"/>
    <mergeCell ref="U2048:X2048"/>
    <mergeCell ref="Y2048:AB2048"/>
    <mergeCell ref="AC2048:AF2048"/>
    <mergeCell ref="B2026:E2026"/>
    <mergeCell ref="F2026:J2026"/>
    <mergeCell ref="K2026:P2026"/>
    <mergeCell ref="R2026:U2026"/>
    <mergeCell ref="V2026:Z2026"/>
    <mergeCell ref="AA2026:AF2026"/>
    <mergeCell ref="B2027:E2027"/>
    <mergeCell ref="F2027:J2027"/>
    <mergeCell ref="K2027:P2027"/>
    <mergeCell ref="R2027:U2027"/>
    <mergeCell ref="V2027:Z2027"/>
    <mergeCell ref="AA2027:AF2027"/>
    <mergeCell ref="B2029:P2029"/>
    <mergeCell ref="J2035:M2035"/>
    <mergeCell ref="N2035:P2035"/>
    <mergeCell ref="R2035:T2035"/>
    <mergeCell ref="U2035:Y2035"/>
    <mergeCell ref="Z2035:AC2035"/>
    <mergeCell ref="AD2035:AF2035"/>
    <mergeCell ref="B2037:B2039"/>
    <mergeCell ref="C2037:E2037"/>
    <mergeCell ref="F2037:I2037"/>
    <mergeCell ref="J2037:J2038"/>
    <mergeCell ref="C2032:D2032"/>
    <mergeCell ref="E2032:G2032"/>
    <mergeCell ref="H2032:I2032"/>
    <mergeCell ref="J2032:M2032"/>
    <mergeCell ref="N2032:P2032"/>
    <mergeCell ref="S2032:T2032"/>
    <mergeCell ref="U2032:W2032"/>
    <mergeCell ref="B2035:D2035"/>
    <mergeCell ref="E2035:I2035"/>
    <mergeCell ref="N2098:O2098"/>
    <mergeCell ref="R2098:S2098"/>
    <mergeCell ref="T2098:U2098"/>
    <mergeCell ref="W2098:X2098"/>
    <mergeCell ref="Y2098:Z2098"/>
    <mergeCell ref="AB2098:AC2098"/>
    <mergeCell ref="AD2098:AE2098"/>
    <mergeCell ref="B2099:D2099"/>
    <mergeCell ref="G2099:I2099"/>
    <mergeCell ref="L2099:N2099"/>
    <mergeCell ref="R2099:T2099"/>
    <mergeCell ref="W2099:Y2099"/>
    <mergeCell ref="AB2099:AD2099"/>
    <mergeCell ref="B2100:D2100"/>
    <mergeCell ref="E2100:H2100"/>
    <mergeCell ref="I2100:L2100"/>
    <mergeCell ref="M2100:P2100"/>
    <mergeCell ref="R2100:T2100"/>
    <mergeCell ref="U2100:X2100"/>
    <mergeCell ref="Y2100:AB2100"/>
    <mergeCell ref="AC2100:AF2100"/>
    <mergeCell ref="B2078:E2078"/>
    <mergeCell ref="F2078:J2078"/>
    <mergeCell ref="K2078:P2078"/>
    <mergeCell ref="R2078:U2078"/>
    <mergeCell ref="V2078:Z2078"/>
    <mergeCell ref="AA2078:AF2078"/>
    <mergeCell ref="B2079:E2079"/>
    <mergeCell ref="F2079:J2079"/>
    <mergeCell ref="K2079:P2079"/>
    <mergeCell ref="R2079:U2079"/>
    <mergeCell ref="V2079:Z2079"/>
    <mergeCell ref="AA2079:AF2079"/>
    <mergeCell ref="B2081:P2081"/>
    <mergeCell ref="J2087:M2087"/>
    <mergeCell ref="N2087:P2087"/>
    <mergeCell ref="R2087:T2087"/>
    <mergeCell ref="U2087:Y2087"/>
    <mergeCell ref="Z2087:AC2087"/>
    <mergeCell ref="AD2087:AF2087"/>
    <mergeCell ref="B2089:B2091"/>
    <mergeCell ref="C2089:E2089"/>
    <mergeCell ref="F2089:I2089"/>
    <mergeCell ref="J2089:J2090"/>
    <mergeCell ref="C2084:D2084"/>
    <mergeCell ref="E2084:G2084"/>
    <mergeCell ref="H2084:I2084"/>
    <mergeCell ref="J2084:M2084"/>
    <mergeCell ref="N2084:P2084"/>
    <mergeCell ref="S2084:T2084"/>
    <mergeCell ref="U2084:W2084"/>
    <mergeCell ref="B2087:D2087"/>
    <mergeCell ref="E2087:I2087"/>
    <mergeCell ref="B2097:P2097"/>
    <mergeCell ref="R2097:AF2097"/>
    <mergeCell ref="B2098:C2098"/>
    <mergeCell ref="D2098:E2098"/>
    <mergeCell ref="G2098:H2098"/>
    <mergeCell ref="I2098:J2098"/>
    <mergeCell ref="L2098:M2098"/>
    <mergeCell ref="L2151:N2151"/>
    <mergeCell ref="R2151:T2151"/>
    <mergeCell ref="W2151:Y2151"/>
    <mergeCell ref="AB2151:AD2151"/>
    <mergeCell ref="B2152:D2152"/>
    <mergeCell ref="E2152:H2152"/>
    <mergeCell ref="I2152:L2152"/>
    <mergeCell ref="M2152:P2152"/>
    <mergeCell ref="R2152:T2152"/>
    <mergeCell ref="U2152:X2152"/>
    <mergeCell ref="Y2152:AB2152"/>
    <mergeCell ref="AC2152:AF2152"/>
    <mergeCell ref="B2130:E2130"/>
    <mergeCell ref="F2130:J2130"/>
    <mergeCell ref="K2130:P2130"/>
    <mergeCell ref="R2130:U2130"/>
    <mergeCell ref="V2130:Z2130"/>
    <mergeCell ref="AA2130:AF2130"/>
    <mergeCell ref="B2131:E2131"/>
    <mergeCell ref="F2131:J2131"/>
    <mergeCell ref="K2131:P2131"/>
    <mergeCell ref="R2131:U2131"/>
    <mergeCell ref="V2131:Z2131"/>
    <mergeCell ref="AA2131:AF2131"/>
    <mergeCell ref="B2133:P2133"/>
    <mergeCell ref="J2139:M2139"/>
    <mergeCell ref="N2139:P2139"/>
    <mergeCell ref="R2139:T2139"/>
    <mergeCell ref="U2139:Y2139"/>
    <mergeCell ref="Z2139:AC2139"/>
    <mergeCell ref="AD2139:AF2139"/>
    <mergeCell ref="B2141:B2143"/>
    <mergeCell ref="C2141:E2141"/>
    <mergeCell ref="F2141:I2141"/>
    <mergeCell ref="J2141:J2142"/>
    <mergeCell ref="C2136:D2136"/>
    <mergeCell ref="E2136:G2136"/>
    <mergeCell ref="H2136:I2136"/>
    <mergeCell ref="J2136:M2136"/>
    <mergeCell ref="N2136:P2136"/>
    <mergeCell ref="S2136:T2136"/>
    <mergeCell ref="U2136:W2136"/>
    <mergeCell ref="B2139:D2139"/>
    <mergeCell ref="E2139:I2139"/>
    <mergeCell ref="B2149:P2149"/>
    <mergeCell ref="R2149:AF2149"/>
    <mergeCell ref="B2150:C2150"/>
    <mergeCell ref="D2150:E2150"/>
    <mergeCell ref="G2150:H2150"/>
    <mergeCell ref="I2150:J2150"/>
    <mergeCell ref="L2150:M2150"/>
    <mergeCell ref="N2202:O2202"/>
    <mergeCell ref="R2202:S2202"/>
    <mergeCell ref="T2202:U2202"/>
    <mergeCell ref="W2202:X2202"/>
    <mergeCell ref="Y2202:Z2202"/>
    <mergeCell ref="AB2202:AC2202"/>
    <mergeCell ref="AD2202:AE2202"/>
    <mergeCell ref="B2203:D2203"/>
    <mergeCell ref="G2203:I2203"/>
    <mergeCell ref="L2203:N2203"/>
    <mergeCell ref="R2203:T2203"/>
    <mergeCell ref="W2203:Y2203"/>
    <mergeCell ref="AB2203:AD2203"/>
    <mergeCell ref="B2204:D2204"/>
    <mergeCell ref="E2204:H2204"/>
    <mergeCell ref="I2204:L2204"/>
    <mergeCell ref="M2204:P2204"/>
    <mergeCell ref="R2204:T2204"/>
    <mergeCell ref="U2204:X2204"/>
    <mergeCell ref="Y2204:AB2204"/>
    <mergeCell ref="AC2204:AF2204"/>
    <mergeCell ref="B2182:E2182"/>
    <mergeCell ref="F2182:J2182"/>
    <mergeCell ref="K2182:P2182"/>
    <mergeCell ref="R2182:U2182"/>
    <mergeCell ref="V2182:Z2182"/>
    <mergeCell ref="AA2182:AF2182"/>
    <mergeCell ref="B2183:E2183"/>
    <mergeCell ref="F2183:J2183"/>
    <mergeCell ref="K2183:P2183"/>
    <mergeCell ref="R2183:U2183"/>
    <mergeCell ref="V2183:Z2183"/>
    <mergeCell ref="AA2183:AF2183"/>
    <mergeCell ref="B2185:P2185"/>
    <mergeCell ref="J2191:M2191"/>
    <mergeCell ref="N2191:P2191"/>
    <mergeCell ref="R2191:T2191"/>
    <mergeCell ref="U2191:Y2191"/>
    <mergeCell ref="Z2191:AC2191"/>
    <mergeCell ref="AD2191:AF2191"/>
    <mergeCell ref="B2193:B2195"/>
    <mergeCell ref="C2193:E2193"/>
    <mergeCell ref="F2193:I2193"/>
    <mergeCell ref="J2193:J2194"/>
    <mergeCell ref="C2188:D2188"/>
    <mergeCell ref="E2188:G2188"/>
    <mergeCell ref="H2188:I2188"/>
    <mergeCell ref="J2188:M2188"/>
    <mergeCell ref="N2188:P2188"/>
    <mergeCell ref="S2188:T2188"/>
    <mergeCell ref="U2188:W2188"/>
    <mergeCell ref="B2191:D2191"/>
    <mergeCell ref="E2191:I2191"/>
    <mergeCell ref="N2254:O2254"/>
    <mergeCell ref="R2254:S2254"/>
    <mergeCell ref="T2254:U2254"/>
    <mergeCell ref="W2254:X2254"/>
    <mergeCell ref="Y2254:Z2254"/>
    <mergeCell ref="AB2254:AC2254"/>
    <mergeCell ref="AD2254:AE2254"/>
    <mergeCell ref="B2255:D2255"/>
    <mergeCell ref="G2255:I2255"/>
    <mergeCell ref="L2255:N2255"/>
    <mergeCell ref="R2255:T2255"/>
    <mergeCell ref="W2255:Y2255"/>
    <mergeCell ref="AB2255:AD2255"/>
    <mergeCell ref="B2256:D2256"/>
    <mergeCell ref="E2256:H2256"/>
    <mergeCell ref="I2256:L2256"/>
    <mergeCell ref="M2256:P2256"/>
    <mergeCell ref="R2256:T2256"/>
    <mergeCell ref="U2256:X2256"/>
    <mergeCell ref="Y2256:AB2256"/>
    <mergeCell ref="AC2256:AF2256"/>
    <mergeCell ref="B2234:E2234"/>
    <mergeCell ref="F2234:J2234"/>
    <mergeCell ref="K2234:P2234"/>
    <mergeCell ref="R2234:U2234"/>
    <mergeCell ref="V2234:Z2234"/>
    <mergeCell ref="AA2234:AF2234"/>
    <mergeCell ref="B2235:E2235"/>
    <mergeCell ref="F2235:J2235"/>
    <mergeCell ref="K2235:P2235"/>
    <mergeCell ref="R2235:U2235"/>
    <mergeCell ref="V2235:Z2235"/>
    <mergeCell ref="AA2235:AF2235"/>
    <mergeCell ref="B2237:P2237"/>
    <mergeCell ref="J2243:M2243"/>
    <mergeCell ref="N2243:P2243"/>
    <mergeCell ref="R2243:T2243"/>
    <mergeCell ref="U2243:Y2243"/>
    <mergeCell ref="Z2243:AC2243"/>
    <mergeCell ref="AD2243:AF2243"/>
    <mergeCell ref="B2245:B2247"/>
    <mergeCell ref="C2245:E2245"/>
    <mergeCell ref="F2245:I2245"/>
    <mergeCell ref="J2245:J2246"/>
    <mergeCell ref="C2240:D2240"/>
    <mergeCell ref="E2240:G2240"/>
    <mergeCell ref="H2240:I2240"/>
    <mergeCell ref="J2240:M2240"/>
    <mergeCell ref="N2240:P2240"/>
    <mergeCell ref="S2240:T2240"/>
    <mergeCell ref="U2240:W2240"/>
    <mergeCell ref="B2243:D2243"/>
    <mergeCell ref="E2243:I2243"/>
    <mergeCell ref="B2253:P2253"/>
    <mergeCell ref="R2253:AF2253"/>
    <mergeCell ref="B2254:C2254"/>
    <mergeCell ref="D2254:E2254"/>
    <mergeCell ref="G2254:H2254"/>
    <mergeCell ref="I2254:J2254"/>
    <mergeCell ref="L2254:M2254"/>
    <mergeCell ref="L2307:N2307"/>
    <mergeCell ref="R2307:T2307"/>
    <mergeCell ref="W2307:Y2307"/>
    <mergeCell ref="AB2307:AD2307"/>
    <mergeCell ref="B2308:D2308"/>
    <mergeCell ref="E2308:H2308"/>
    <mergeCell ref="I2308:L2308"/>
    <mergeCell ref="M2308:P2308"/>
    <mergeCell ref="R2308:T2308"/>
    <mergeCell ref="U2308:X2308"/>
    <mergeCell ref="Y2308:AB2308"/>
    <mergeCell ref="AC2308:AF2308"/>
    <mergeCell ref="B2286:E2286"/>
    <mergeCell ref="F2286:J2286"/>
    <mergeCell ref="K2286:P2286"/>
    <mergeCell ref="R2286:U2286"/>
    <mergeCell ref="V2286:Z2286"/>
    <mergeCell ref="AA2286:AF2286"/>
    <mergeCell ref="B2287:E2287"/>
    <mergeCell ref="F2287:J2287"/>
    <mergeCell ref="K2287:P2287"/>
    <mergeCell ref="R2287:U2287"/>
    <mergeCell ref="V2287:Z2287"/>
    <mergeCell ref="AA2287:AF2287"/>
    <mergeCell ref="B2289:P2289"/>
    <mergeCell ref="J2295:M2295"/>
    <mergeCell ref="N2295:P2295"/>
    <mergeCell ref="R2295:T2295"/>
    <mergeCell ref="U2295:Y2295"/>
    <mergeCell ref="Z2295:AC2295"/>
    <mergeCell ref="AD2295:AF2295"/>
    <mergeCell ref="B2297:B2299"/>
    <mergeCell ref="C2297:E2297"/>
    <mergeCell ref="F2297:I2297"/>
    <mergeCell ref="J2297:J2298"/>
    <mergeCell ref="C2292:D2292"/>
    <mergeCell ref="E2292:G2292"/>
    <mergeCell ref="H2292:I2292"/>
    <mergeCell ref="J2292:M2292"/>
    <mergeCell ref="N2292:P2292"/>
    <mergeCell ref="S2292:T2292"/>
    <mergeCell ref="U2292:W2292"/>
    <mergeCell ref="B2295:D2295"/>
    <mergeCell ref="E2295:I2295"/>
    <mergeCell ref="B2305:P2305"/>
    <mergeCell ref="R2305:AF2305"/>
    <mergeCell ref="B2306:C2306"/>
    <mergeCell ref="D2306:E2306"/>
    <mergeCell ref="G2306:H2306"/>
    <mergeCell ref="I2306:J2306"/>
    <mergeCell ref="L2306:M2306"/>
    <mergeCell ref="N2358:O2358"/>
    <mergeCell ref="R2358:S2358"/>
    <mergeCell ref="T2358:U2358"/>
    <mergeCell ref="W2358:X2358"/>
    <mergeCell ref="Y2358:Z2358"/>
    <mergeCell ref="AB2358:AC2358"/>
    <mergeCell ref="AD2358:AE2358"/>
    <mergeCell ref="B2359:D2359"/>
    <mergeCell ref="G2359:I2359"/>
    <mergeCell ref="L2359:N2359"/>
    <mergeCell ref="R2359:T2359"/>
    <mergeCell ref="W2359:Y2359"/>
    <mergeCell ref="AB2359:AD2359"/>
    <mergeCell ref="B2360:D2360"/>
    <mergeCell ref="E2360:H2360"/>
    <mergeCell ref="I2360:L2360"/>
    <mergeCell ref="M2360:P2360"/>
    <mergeCell ref="R2360:T2360"/>
    <mergeCell ref="U2360:X2360"/>
    <mergeCell ref="Y2360:AB2360"/>
    <mergeCell ref="AC2360:AF2360"/>
    <mergeCell ref="B2338:E2338"/>
    <mergeCell ref="F2338:J2338"/>
    <mergeCell ref="K2338:P2338"/>
    <mergeCell ref="R2338:U2338"/>
    <mergeCell ref="V2338:Z2338"/>
    <mergeCell ref="AA2338:AF2338"/>
    <mergeCell ref="B2339:E2339"/>
    <mergeCell ref="F2339:J2339"/>
    <mergeCell ref="K2339:P2339"/>
    <mergeCell ref="R2339:U2339"/>
    <mergeCell ref="V2339:Z2339"/>
    <mergeCell ref="AA2339:AF2339"/>
    <mergeCell ref="B2341:P2341"/>
    <mergeCell ref="J2347:M2347"/>
    <mergeCell ref="N2347:P2347"/>
    <mergeCell ref="R2347:T2347"/>
    <mergeCell ref="U2347:Y2347"/>
    <mergeCell ref="Z2347:AC2347"/>
    <mergeCell ref="AD2347:AF2347"/>
    <mergeCell ref="B2349:B2351"/>
    <mergeCell ref="C2349:E2349"/>
    <mergeCell ref="F2349:I2349"/>
    <mergeCell ref="J2349:J2350"/>
    <mergeCell ref="C2344:D2344"/>
    <mergeCell ref="E2344:G2344"/>
    <mergeCell ref="H2344:I2344"/>
    <mergeCell ref="J2344:M2344"/>
    <mergeCell ref="N2344:P2344"/>
    <mergeCell ref="S2344:T2344"/>
    <mergeCell ref="U2344:W2344"/>
    <mergeCell ref="B2347:D2347"/>
    <mergeCell ref="E2347:I2347"/>
    <mergeCell ref="P2349:P2350"/>
    <mergeCell ref="AF2349:AF2350"/>
    <mergeCell ref="N2410:O2410"/>
    <mergeCell ref="R2410:S2410"/>
    <mergeCell ref="T2410:U2410"/>
    <mergeCell ref="W2410:X2410"/>
    <mergeCell ref="Y2410:Z2410"/>
    <mergeCell ref="AB2410:AC2410"/>
    <mergeCell ref="AD2410:AE2410"/>
    <mergeCell ref="B2411:D2411"/>
    <mergeCell ref="G2411:I2411"/>
    <mergeCell ref="L2411:N2411"/>
    <mergeCell ref="R2411:T2411"/>
    <mergeCell ref="W2411:Y2411"/>
    <mergeCell ref="AB2411:AD2411"/>
    <mergeCell ref="B2412:D2412"/>
    <mergeCell ref="E2412:H2412"/>
    <mergeCell ref="I2412:L2412"/>
    <mergeCell ref="M2412:P2412"/>
    <mergeCell ref="R2412:T2412"/>
    <mergeCell ref="U2412:X2412"/>
    <mergeCell ref="Y2412:AB2412"/>
    <mergeCell ref="AC2412:AF2412"/>
    <mergeCell ref="B2390:E2390"/>
    <mergeCell ref="F2390:J2390"/>
    <mergeCell ref="K2390:P2390"/>
    <mergeCell ref="R2390:U2390"/>
    <mergeCell ref="V2390:Z2390"/>
    <mergeCell ref="AA2390:AF2390"/>
    <mergeCell ref="B2391:E2391"/>
    <mergeCell ref="F2391:J2391"/>
    <mergeCell ref="K2391:P2391"/>
    <mergeCell ref="R2391:U2391"/>
    <mergeCell ref="V2391:Z2391"/>
    <mergeCell ref="AA2391:AF2391"/>
    <mergeCell ref="B2393:P2393"/>
    <mergeCell ref="J2399:M2399"/>
    <mergeCell ref="N2399:P2399"/>
    <mergeCell ref="R2399:T2399"/>
    <mergeCell ref="U2399:Y2399"/>
    <mergeCell ref="Z2399:AC2399"/>
    <mergeCell ref="AD2399:AF2399"/>
    <mergeCell ref="B2401:B2403"/>
    <mergeCell ref="C2401:E2401"/>
    <mergeCell ref="F2401:I2401"/>
    <mergeCell ref="J2401:J2402"/>
    <mergeCell ref="C2396:D2396"/>
    <mergeCell ref="E2396:G2396"/>
    <mergeCell ref="H2396:I2396"/>
    <mergeCell ref="J2396:M2396"/>
    <mergeCell ref="N2396:P2396"/>
    <mergeCell ref="S2396:T2396"/>
    <mergeCell ref="U2396:W2396"/>
    <mergeCell ref="B2399:D2399"/>
    <mergeCell ref="E2399:I2399"/>
    <mergeCell ref="B2409:P2409"/>
    <mergeCell ref="R2409:AF2409"/>
    <mergeCell ref="B2410:C2410"/>
    <mergeCell ref="D2410:E2410"/>
    <mergeCell ref="G2410:H2410"/>
    <mergeCell ref="I2410:J2410"/>
    <mergeCell ref="L2410:M2410"/>
    <mergeCell ref="L2463:N2463"/>
    <mergeCell ref="R2463:T2463"/>
    <mergeCell ref="W2463:Y2463"/>
    <mergeCell ref="AB2463:AD2463"/>
    <mergeCell ref="B2464:D2464"/>
    <mergeCell ref="E2464:H2464"/>
    <mergeCell ref="I2464:L2464"/>
    <mergeCell ref="M2464:P2464"/>
    <mergeCell ref="R2464:T2464"/>
    <mergeCell ref="U2464:X2464"/>
    <mergeCell ref="Y2464:AB2464"/>
    <mergeCell ref="AC2464:AF2464"/>
    <mergeCell ref="B2442:E2442"/>
    <mergeCell ref="F2442:J2442"/>
    <mergeCell ref="K2442:P2442"/>
    <mergeCell ref="R2442:U2442"/>
    <mergeCell ref="V2442:Z2442"/>
    <mergeCell ref="AA2442:AF2442"/>
    <mergeCell ref="B2443:E2443"/>
    <mergeCell ref="F2443:J2443"/>
    <mergeCell ref="K2443:P2443"/>
    <mergeCell ref="R2443:U2443"/>
    <mergeCell ref="V2443:Z2443"/>
    <mergeCell ref="AA2443:AF2443"/>
    <mergeCell ref="B2445:P2445"/>
    <mergeCell ref="J2451:M2451"/>
    <mergeCell ref="N2451:P2451"/>
    <mergeCell ref="R2451:T2451"/>
    <mergeCell ref="U2451:Y2451"/>
    <mergeCell ref="Z2451:AC2451"/>
    <mergeCell ref="AD2451:AF2451"/>
    <mergeCell ref="B2453:B2455"/>
    <mergeCell ref="C2453:E2453"/>
    <mergeCell ref="F2453:I2453"/>
    <mergeCell ref="J2453:J2454"/>
    <mergeCell ref="C2448:D2448"/>
    <mergeCell ref="E2448:G2448"/>
    <mergeCell ref="H2448:I2448"/>
    <mergeCell ref="J2448:M2448"/>
    <mergeCell ref="N2448:P2448"/>
    <mergeCell ref="S2448:T2448"/>
    <mergeCell ref="U2448:W2448"/>
    <mergeCell ref="B2451:D2451"/>
    <mergeCell ref="E2451:I2451"/>
    <mergeCell ref="B2461:P2461"/>
    <mergeCell ref="R2461:AF2461"/>
    <mergeCell ref="B2462:C2462"/>
    <mergeCell ref="D2462:E2462"/>
    <mergeCell ref="G2462:H2462"/>
    <mergeCell ref="I2462:J2462"/>
    <mergeCell ref="L2462:M2462"/>
    <mergeCell ref="N2514:O2514"/>
    <mergeCell ref="R2514:S2514"/>
    <mergeCell ref="T2514:U2514"/>
    <mergeCell ref="W2514:X2514"/>
    <mergeCell ref="Y2514:Z2514"/>
    <mergeCell ref="AB2514:AC2514"/>
    <mergeCell ref="AD2514:AE2514"/>
    <mergeCell ref="B2515:D2515"/>
    <mergeCell ref="G2515:I2515"/>
    <mergeCell ref="L2515:N2515"/>
    <mergeCell ref="R2515:T2515"/>
    <mergeCell ref="W2515:Y2515"/>
    <mergeCell ref="AB2515:AD2515"/>
    <mergeCell ref="B2516:D2516"/>
    <mergeCell ref="E2516:H2516"/>
    <mergeCell ref="I2516:L2516"/>
    <mergeCell ref="M2516:P2516"/>
    <mergeCell ref="R2516:T2516"/>
    <mergeCell ref="U2516:X2516"/>
    <mergeCell ref="Y2516:AB2516"/>
    <mergeCell ref="AC2516:AF2516"/>
    <mergeCell ref="B2494:E2494"/>
    <mergeCell ref="F2494:J2494"/>
    <mergeCell ref="K2494:P2494"/>
    <mergeCell ref="R2494:U2494"/>
    <mergeCell ref="V2494:Z2494"/>
    <mergeCell ref="AA2494:AF2494"/>
    <mergeCell ref="B2495:E2495"/>
    <mergeCell ref="F2495:J2495"/>
    <mergeCell ref="K2495:P2495"/>
    <mergeCell ref="R2495:U2495"/>
    <mergeCell ref="V2495:Z2495"/>
    <mergeCell ref="AA2495:AF2495"/>
    <mergeCell ref="B2497:P2497"/>
    <mergeCell ref="J2503:M2503"/>
    <mergeCell ref="N2503:P2503"/>
    <mergeCell ref="R2503:T2503"/>
    <mergeCell ref="U2503:Y2503"/>
    <mergeCell ref="Z2503:AC2503"/>
    <mergeCell ref="AD2503:AF2503"/>
    <mergeCell ref="B2505:B2507"/>
    <mergeCell ref="C2505:E2505"/>
    <mergeCell ref="F2505:I2505"/>
    <mergeCell ref="J2505:J2506"/>
    <mergeCell ref="C2500:D2500"/>
    <mergeCell ref="E2500:G2500"/>
    <mergeCell ref="H2500:I2500"/>
    <mergeCell ref="J2500:M2500"/>
    <mergeCell ref="N2500:P2500"/>
    <mergeCell ref="S2500:T2500"/>
    <mergeCell ref="U2500:W2500"/>
    <mergeCell ref="B2503:D2503"/>
    <mergeCell ref="E2503:I2503"/>
    <mergeCell ref="I2595:L2595"/>
    <mergeCell ref="M2595:P2595"/>
    <mergeCell ref="U2595:X2595"/>
    <mergeCell ref="Y2595:AB2595"/>
    <mergeCell ref="AC2595:AF2595"/>
    <mergeCell ref="G2596:H2596"/>
    <mergeCell ref="W2596:X2596"/>
    <mergeCell ref="E2597:G2597"/>
    <mergeCell ref="U2597:W2597"/>
    <mergeCell ref="I2543:L2543"/>
    <mergeCell ref="M2543:P2543"/>
    <mergeCell ref="U2543:X2543"/>
    <mergeCell ref="Y2543:AB2543"/>
    <mergeCell ref="AC2543:AF2543"/>
    <mergeCell ref="G2544:H2544"/>
    <mergeCell ref="W2544:X2544"/>
    <mergeCell ref="E2545:G2545"/>
    <mergeCell ref="U2545:W2545"/>
    <mergeCell ref="B2565:P2565"/>
    <mergeCell ref="R2565:AF2565"/>
    <mergeCell ref="B2566:C2566"/>
    <mergeCell ref="D2566:E2566"/>
    <mergeCell ref="G2566:H2566"/>
    <mergeCell ref="I2566:J2566"/>
    <mergeCell ref="L2566:M2566"/>
    <mergeCell ref="N2566:O2566"/>
    <mergeCell ref="R2566:S2566"/>
    <mergeCell ref="T2566:U2566"/>
    <mergeCell ref="W2566:X2566"/>
    <mergeCell ref="Y2566:Z2566"/>
    <mergeCell ref="AB2566:AC2566"/>
    <mergeCell ref="AD2566:AE2566"/>
    <mergeCell ref="B2567:D2567"/>
    <mergeCell ref="G2567:I2567"/>
    <mergeCell ref="L2567:N2567"/>
    <mergeCell ref="R2567:T2567"/>
    <mergeCell ref="W2567:Y2567"/>
    <mergeCell ref="AB2567:AD2567"/>
    <mergeCell ref="B2568:D2568"/>
    <mergeCell ref="E2568:H2568"/>
    <mergeCell ref="I2568:L2568"/>
    <mergeCell ref="M2568:P2568"/>
    <mergeCell ref="R2568:T2568"/>
    <mergeCell ref="U2568:X2568"/>
    <mergeCell ref="Y2568:AB2568"/>
    <mergeCell ref="AC2568:AF2568"/>
    <mergeCell ref="B2594:D2594"/>
    <mergeCell ref="E2594:H2594"/>
    <mergeCell ref="I2594:L2594"/>
    <mergeCell ref="M2594:P2594"/>
    <mergeCell ref="R2594:T2594"/>
    <mergeCell ref="U2594:X2594"/>
    <mergeCell ref="Y2594:AB2594"/>
    <mergeCell ref="AC2594:AF2594"/>
    <mergeCell ref="E2595:H2595"/>
    <mergeCell ref="X2578:Y2578"/>
    <mergeCell ref="Z2578:AC2578"/>
    <mergeCell ref="AD2578:AF2578"/>
    <mergeCell ref="B2579:D2579"/>
    <mergeCell ref="E2579:I2579"/>
    <mergeCell ref="J2579:M2579"/>
    <mergeCell ref="N2579:P2579"/>
  </mergeCells>
  <conditionalFormatting sqref="B2579:B2582 H2582 B2576:B2577 R2576:R2577 R2579:R2582 X2582 B2553:B2556 H2556 B2550:B2551 R2550:R2551 R2553:R2556 X2556 B2527:B2530 H2530 B2524:B2525 R2524:R2525 R2527:R2530 X2530 B2501:B2504 H2504 B2498:B2499 R2498:R2499 R2501:R2504 X2504 B2475:B2478 H2478 B2472:B2473 R2472:R2473 R2475:R2478 X2478 B2449:B2452 H2452 B2446:B2447 R2446:R2447 R2449:R2452 X2452 B2423:B2426 H2426 B2420:B2421 R2420:R2421 R2423:R2426 X2426 B2397:B2400 H2400 B2394:B2395 R2394:R2395 R2397:R2400 X2400 B2371:B2374 H2374 B2368:B2369 R2368:R2369 R2371:R2374 X2374 B2345:B2348 H2348 B2342:B2343 R2342:R2343 R2345:R2348 X2348 B2319:B2322 H2322 B2316:B2317 R2316:R2317 R2319:R2322 X2322 B2293:B2296 H2296 B2290:B2291 R2290:R2291 R2293:R2296 X2296 B2267:B2270 H2270 B2264:B2265 R2264:R2265 R2267:R2270 X2270 B2241:B2244 H2244 B2238:B2239 R2238:R2239 R2241:R2244 X2244 B2215:B2218 H2218 B2212:B2213 R2212:R2213 R2215:R2218 X2218 B2189:B2192 H2192 B2186:B2187 R2186:R2187 R2189:R2192 X2192 B2163:B2166 H2166 B2160:B2161 R2160:R2161 R2163:R2166 X2166 B2137:B2140 H2140 B2134:B2135 R2134:R2135 R2137:R2140 X2140 B2111:B2114 H2114 B2108:B2109 R2108:R2109 R2111:R2114 X2114 B2085:B2088 H2088 B2082:B2083 R2082:R2083 R2085:R2088 X2088 B2059:B2062 H2062 B2056:B2057 R2056:R2057 R2059:R2062 X2062 B2033:B2036 H2036 B2030:B2031 R2030:R2031 R2033:R2036 X2036 B2007:B2010 H2010 B2004:B2005 R2004:R2005 R2007:R2010 X2010 B1981:B1984 H1984 B1978:B1979 R1978:R1979 R1981:R1984 X1984 B1955:B1958 H1958 B1952:B1953 R1952:R1953 R1955:R1958 X1958 B1929:B1932 H1932 B1926:B1927 R1926:R1927 R1929:R1932 X1932 B1903:B1906 H1906 B1900:B1901 R1900:R1901 R1903:R1906 X1906 B1877:B1880 H1880 B1874:B1875 R1874:R1875 R1877:R1880 X1880 B1851:B1854 H1854 B1848:B1849 R1848:R1849 R1851:R1854 X1854 B1825:B1828 H1828 B1822:B1823 R1822:R1823 R1825:R1828 X1828 B1799:B1802 H1802 B1796:B1797 R1796:R1797 R1799:R1802 X1802 B1773:B1776 H1776 B1770:B1771 R1770:R1771 R1773:R1776 X1776 B1747:B1750 H1750 B1744:B1745 R1744:R1745 R1747:R1750 X1750 B1721:B1724 H1724 B1718:B1719 R1718:R1719 R1721:R1724 X1724 B1695:B1698 H1698 B1692:B1693 R1692:R1693 R1695:R1698 X1698 B1669:B1672 H1672 B1666:B1667 R1666:R1667 R1669:R1672 X1672 B1643:B1646 H1646 B1640:B1641 R1640:R1641 R1643:R1646 X1646 B1617:B1620 H1620 B1614:B1615 R1614:R1615 R1617:R1620 X1620 B1591:B1594 H1594 B1588:B1589 R1588:R1589 R1591:R1594 X1594 B1565:B1568 H1568 B1562:B1563 R1562:R1563 R1565:R1568 X1568 B1539:B1542 H1542 B1536:B1537 R1536:R1537 R1539:R1542 X1542 B1513:B1516 H1516 B1510:B1511 R1510:R1511 R1513:R1516 X1516 B1487:B1490 H1490 B1484:B1485 R1484:R1485 R1487:R1490 X1490 B1461:B1464 H1464 B1458:B1459 R1458:R1459 R1461:R1464 X1464 B1435:B1438 H1438 B1432:B1433 R1432:R1433 R1435:R1438 X1438 B1409:B1412 H1412 B1406:B1407 R1406:R1407 R1409:R1412 X1412 B1383:B1386 H1386 B1380:B1381 R1380:R1381 R1383:R1386 X1386 B1357:B1360 H1360 B1354:B1355 R1354:R1355 R1357:R1360 X1360 B1331:B1334 H1334 B1328:B1329 R1328:R1329 R1331:R1334 X1334 B1305:B1308 H1308 B1302:B1303 R1302:R1303 R1305:R1308 X1308 B1279:B1282 H1282 B1276:B1277 R1276:R1277 R1279:R1282 X1282 B1253:B1256 H1256 B1250:B1251 R1250:R1251 R1253:R1256 X1256 B1227:B1230 H1230 B1224:B1225 R1224:R1225 R1227:R1230 X1230 B1201:B1204 H1204 B1198:B1199 R1198:R1199 R1201:R1204 X1204 B1175:B1178 H1178 B1172:B1173 R1172:R1173 R1175:R1178 X1178 B1149:B1152 H1152 B1146:B1147 R1146:R1147 R1149:R1152 X1152 B1123:B1126 H1126 B1120:B1121 R1120:R1121 R1123:R1126 X1126 B1097:B1100 H1100 B1094:B1095 R1094:R1095 R1097:R1100 X1100 B1071:B1074 H1074 B1068:B1069 R1068:R1069 R1071:R1074 X1074 B1045:B1048 H1048 B1042:B1043 R1042:R1043 R1045:R1048 X1048 B1019:B1022 H1022 B1016:B1017 R1016:R1017 R1019:R1022 X1022 B993:B996 H996 B990:B991 R990:R991 R993:R996 X996 B967:B970 H970 B964:B965 R964:R965 R967:R970 X970 B941:B944 H944 B938:B939 R938:R939 R941:R944 X944 B915:B918 H918 B912:B913 R912:R913 R915:R918 X918 B889:B892 H892 B886:B887 R886:R887 R889:R892 X892 B863:B866 H866 B860:B861 R860:R861 R863:R866 X866 B837:B840 H840 B834:B835 R834:R835 R837:R840 X840 B811:B814 H814 B808:B809 R808:R809 R811:R814 X814 B785:B788 H788 B782:B783 R782:R783 R785:R788 X788 B759:B762 H762 B756:B757 R756:R757 R759:R762 X762 B733:B736 H736 B730:B731 R730:R731 R733:R736 X736 B707:B710 H710 B704:B705 R704:R705 R707:R710 X710 B681:B684 H684 B678:B679 R678:R679 R681:R684 X684 B655:B658 H658 B652:B653 R652:R653 R655:R658 X658 B629:B632 H632 B626:B627 R626:R627 R629:R632 X632 B603:B606 H606 B600:B601 R600:R601 R603:R606 X606 B577:B580 H580 B574:B575 R574:R575 R577:R580 X580 B551:B554 H554 B548:B549 R548:R549 R551:R554 X554 B525:B528 H528 B522:B523 R522:R523 R525:R528 X528 B499:B502 H502 B496:B497 R496:R497 R499:R502 X502 B473:B476 H476 B470:B471 R470:R471 R473:R476 X476 B447:B450 H450 B444:B445 R444:R445 R447:R450 X450 B5:B8 H8 B2:B3 R2:R3 R5:R8 X8 B31:B34 H34 B28:B29 R28:R29 R31:R34 X34 B57:B60 H60 B54:B55 R54:R55 R57:R60 X60 B83:B86 H86 B80:B81 R80:R81 R83:R86 X86 B109:B112 H112 B106:B107 R106:R107 R109:R112 X112 B135:B138 H138 B132:B133 R132:R133 R135:R138 X138 B161:B164 H164 B158:B159 R158:R159 R161:R164 X164 B187:B190 H190 B184:B185 R184:R185 R187:R190 X190 B213:B216 H216 B210:B211 R210:R211 R213:R216 X216 B239:B242 H242 B236:B237 R236:R237 R239:R242 X242 B265:B268 H268 B262:B263 R262:R263 R265:R268 X268 B291:B294 H294 B288:B289 R288:R289 R291:R294 X294 B317:B320 H320 B314:B315 R314:R315 R317:R320 X320 B343:B346 H346 B340:B341 R340:R341 R343:R346 X346 B369:B372 H372 B366:B367 R366:R367 R369:R372 X372 B395:B398 H398 B392:B393 R392:R393 R395:R398 X398 B421:B424 H424 B418:B419 R418:R419 R421:R424 X424">
    <cfRule type="cellIs" dxfId="6" priority="808" stopIfTrue="1" operator="equal">
      <formula>0</formula>
    </cfRule>
  </conditionalFormatting>
  <conditionalFormatting sqref="B2579:B2582 H2582 B2576:B2577 R2576:R2577 R2579:R2582 X2582 B2553:B2556 H2556 B2550:B2551 R2550:R2551 R2553:R2556 X2556 B2527:B2530 H2530 B2524:B2525 R2524:R2525 R2527:R2530 X2530 B2501:B2504 H2504 B2498:B2499 R2498:R2499 R2501:R2504 X2504 B2475:B2478 H2478 B2472:B2473 R2472:R2473 R2475:R2478 X2478 B2449:B2452 H2452 B2446:B2447 R2446:R2447 R2449:R2452 X2452 B2423:B2426 H2426 B2420:B2421 R2420:R2421 R2423:R2426 X2426 B2397:B2400 H2400 B2394:B2395 R2394:R2395 R2397:R2400 X2400 B2371:B2374 H2374 B2368:B2369 R2368:R2369 R2371:R2374 X2374 B2345:B2348 H2348 B2342:B2343 R2342:R2343 R2345:R2348 X2348 B2319:B2322 H2322 B2316:B2317 R2316:R2317 R2319:R2322 X2322 B2293:B2296 H2296 B2290:B2291 R2290:R2291 R2293:R2296 X2296 B2267:B2270 H2270 B2264:B2265 R2264:R2265 R2267:R2270 X2270 B2241:B2244 H2244 B2238:B2239 R2238:R2239 R2241:R2244 X2244 B2215:B2218 H2218 B2212:B2213 R2212:R2213 R2215:R2218 X2218 B2189:B2192 H2192 B2186:B2187 R2186:R2187 R2189:R2192 X2192 B2163:B2166 H2166 B2160:B2161 R2160:R2161 R2163:R2166 X2166 B2137:B2140 H2140 B2134:B2135 R2134:R2135 R2137:R2140 X2140 B2111:B2114 H2114 B2108:B2109 R2108:R2109 R2111:R2114 X2114 B2085:B2088 H2088 B2082:B2083 R2082:R2083 R2085:R2088 X2088 B2059:B2062 H2062 B2056:B2057 R2056:R2057 R2059:R2062 X2062 B2033:B2036 H2036 B2030:B2031 R2030:R2031 R2033:R2036 X2036 B2007:B2010 H2010 B2004:B2005 R2004:R2005 R2007:R2010 X2010 B1981:B1984 H1984 B1978:B1979 R1978:R1979 R1981:R1984 X1984 B1955:B1958 H1958 B1952:B1953 R1952:R1953 R1955:R1958 X1958 B1929:B1932 H1932 B1926:B1927 R1926:R1927 R1929:R1932 X1932 B1903:B1906 H1906 B1900:B1901 R1900:R1901 R1903:R1906 X1906 B1877:B1880 H1880 B1874:B1875 R1874:R1875 R1877:R1880 X1880 B1851:B1854 H1854 B1848:B1849 R1848:R1849 R1851:R1854 X1854 B1825:B1828 H1828 B1822:B1823 R1822:R1823 R1825:R1828 X1828 B1799:B1802 H1802 B1796:B1797 R1796:R1797 R1799:R1802 X1802 B1773:B1776 H1776 B1770:B1771 R1770:R1771 R1773:R1776 X1776 B1747:B1750 H1750 B1744:B1745 R1744:R1745 R1747:R1750 X1750 B1721:B1724 H1724 B1718:B1719 R1718:R1719 R1721:R1724 X1724 B1695:B1698 H1698 B1692:B1693 R1692:R1693 R1695:R1698 X1698 B1669:B1672 H1672 B1666:B1667 R1666:R1667 R1669:R1672 X1672 B1643:B1646 H1646 B1640:B1641 R1640:R1641 R1643:R1646 X1646 B1617:B1620 H1620 B1614:B1615 R1614:R1615 R1617:R1620 X1620 B1591:B1594 H1594 B1588:B1589 R1588:R1589 R1591:R1594 X1594 B1565:B1568 H1568 B1562:B1563 R1562:R1563 R1565:R1568 X1568 B1539:B1542 H1542 B1536:B1537 R1536:R1537 R1539:R1542 X1542 B1513:B1516 H1516 B1510:B1511 R1510:R1511 R1513:R1516 X1516 B1487:B1490 H1490 B1484:B1485 R1484:R1485 R1487:R1490 X1490 B1461:B1464 H1464 B1458:B1459 R1458:R1459 R1461:R1464 X1464 B1435:B1438 H1438 B1432:B1433 R1432:R1433 R1435:R1438 X1438 B1409:B1412 H1412 B1406:B1407 R1406:R1407 R1409:R1412 X1412 B1383:B1386 H1386 B1380:B1381 R1380:R1381 R1383:R1386 X1386 B1357:B1360 H1360 B1354:B1355 R1354:R1355 R1357:R1360 X1360 B1331:B1334 H1334 B1328:B1329 R1328:R1329 R1331:R1334 X1334 B1305:B1308 H1308 B1302:B1303 R1302:R1303 R1305:R1308 X1308 B1279:B1282 H1282 B1276:B1277 R1276:R1277 R1279:R1282 X1282 B1253:B1256 H1256 B1250:B1251 R1250:R1251 R1253:R1256 X1256 B1227:B1230 H1230 B1224:B1225 R1224:R1225 R1227:R1230 X1230 B1201:B1204 H1204 B1198:B1199 R1198:R1199 R1201:R1204 X1204 B1175:B1178 H1178 B1172:B1173 R1172:R1173 R1175:R1178 X1178 B1149:B1152 H1152 B1146:B1147 R1146:R1147 R1149:R1152 X1152 B1123:B1126 H1126 B1120:B1121 R1120:R1121 R1123:R1126 X1126 B1097:B1100 H1100 B1094:B1095 R1094:R1095 R1097:R1100 X1100 B1071:B1074 H1074 B1068:B1069 R1068:R1069 R1071:R1074 X1074 B1045:B1048 H1048 B1042:B1043 R1042:R1043 R1045:R1048 X1048 B1019:B1022 H1022 B1016:B1017 R1016:R1017 R1019:R1022 X1022 B993:B996 H996 B990:B991 R990:R991 R993:R996 X996 B967:B970 H970 B964:B965 R964:R965 R967:R970 X970 B941:B944 H944 B938:B939 R938:R939 R941:R944 X944 B915:B918 H918 B912:B913 R912:R913 R915:R918 X918 B889:B892 H892 B886:B887 R886:R887 R889:R892 X892 B863:B866 H866 B860:B861 R860:R861 R863:R866 X866 B837:B840 H840 B834:B835 R834:R835 R837:R840 X840 B811:B814 H814 B808:B809 R808:R809 R811:R814 X814 B785:B788 H788 B782:B783 R782:R783 R785:R788 X788 B759:B762 H762 B756:B757 R756:R757 R759:R762 X762 B733:B736 H736 B730:B731 R730:R731 R733:R736 X736 B707:B710 H710 B704:B705 R704:R705 R707:R710 X710 B681:B684 H684 B678:B679 R678:R679 R681:R684 X684 B655:B658 H658 B652:B653 R652:R653 R655:R658 X658 B629:B632 H632 B626:B627 R626:R627 R629:R632 X632 B603:B606 H606 B600:B601 R600:R601 R603:R606 X606 B577:B580 H580 B574:B575 R574:R575 R577:R580 X580 B551:B554 H554 B548:B549 R548:R549 R551:R554 X554 B525:B528 H528 B522:B523 R522:R523 R525:R528 X528 B499:B502 H502 B496:B497 R496:R497 R499:R502 X502 B473:B476 H476 B470:B471 R470:R471 R473:R476 X476 B447:B450 H450 B444:B445 R444:R445 R447:R450 X450 B5:B8 H8 B2:B3 R2:R3 R5:R8 X8 B31:B34 H34 B28:B29 R28:R29 R31:R34 X34 B57:B60 H60 B54:B55 R54:R55 R57:R60 X60 B83:B86 H86 B80:B81 R80:R81 R83:R86 X86 B109:B112 H112 B106:B107 R106:R107 R109:R112 X112 B135:B138 H138 B132:B133 R132:R133 R135:R138 X138 B161:B164 H164 B158:B159 R158:R159 R161:R164 X164 B187:B190 H190 B184:B185 R184:R185 R187:R190 X190 B213:B216 H216 B210:B211 R210:R211 R213:R216 X216 B239:B242 H242 B236:B237 R236:R237 R239:R242 X242 B265:B268 H268 B262:B263 R262:R263 R265:R268 X268 B291:B294 H294 B288:B289 R288:R289 R291:R294 X294 B317:B320 H320 B314:B315 R314:R315 R317:R320 X320 B343:B346 H346 B340:B341 R340:R341 R343:R346 X346 B369:B372 H372 B366:B367 R366:R367 R369:R372 X372 B395:B398 H398 B392:B393 R392:R393 R395:R398 X398 B421:B424 H424 B418:B419 R418:R419 R421:R424 X424">
    <cfRule type="containsText" dxfId="5" priority="806" stopIfTrue="1" operator="containsText" text="f'k{kk foHkkx jktLFkku">
      <formula>NOT(ISERROR(SEARCH("f'k{kk foHkkx jktLFkku",B2)))</formula>
    </cfRule>
    <cfRule type="containsText" dxfId="4" priority="807" stopIfTrue="1" operator="containsText" text="iw.kkZad">
      <formula>NOT(ISERROR(SEARCH("iw.kkZad",B2)))</formula>
    </cfRule>
  </conditionalFormatting>
  <conditionalFormatting sqref="B2579:B2582 H2582 B2576:B2577 R2576:R2577 R2579:R2582 X2582 B2553:B2556 H2556 B2550:B2551 R2550:R2551 R2553:R2556 X2556 B2527:B2530 H2530 B2524:B2525 R2524:R2525 R2527:R2530 X2530 B2501:B2504 H2504 B2498:B2499 R2498:R2499 R2501:R2504 X2504 B2475:B2478 H2478 B2472:B2473 R2472:R2473 R2475:R2478 X2478 B2449:B2452 H2452 B2446:B2447 R2446:R2447 R2449:R2452 X2452 B2423:B2426 H2426 B2420:B2421 R2420:R2421 R2423:R2426 X2426 B2397:B2400 H2400 B2394:B2395 R2394:R2395 R2397:R2400 X2400 B2371:B2374 H2374 B2368:B2369 R2368:R2369 R2371:R2374 X2374 B2345:B2348 H2348 B2342:B2343 R2342:R2343 R2345:R2348 X2348 B2319:B2322 H2322 B2316:B2317 R2316:R2317 R2319:R2322 X2322 B2293:B2296 H2296 B2290:B2291 R2290:R2291 R2293:R2296 X2296 B2267:B2270 H2270 B2264:B2265 R2264:R2265 R2267:R2270 X2270 B2241:B2244 H2244 B2238:B2239 R2238:R2239 R2241:R2244 X2244 B2215:B2218 H2218 B2212:B2213 R2212:R2213 R2215:R2218 X2218 B2189:B2192 H2192 B2186:B2187 R2186:R2187 R2189:R2192 X2192 B2163:B2166 H2166 B2160:B2161 R2160:R2161 R2163:R2166 X2166 B2137:B2140 H2140 B2134:B2135 R2134:R2135 R2137:R2140 X2140 B2111:B2114 H2114 B2108:B2109 R2108:R2109 R2111:R2114 X2114 B2085:B2088 H2088 B2082:B2083 R2082:R2083 R2085:R2088 X2088 B2059:B2062 H2062 B2056:B2057 R2056:R2057 R2059:R2062 X2062 B2033:B2036 H2036 B2030:B2031 R2030:R2031 R2033:R2036 X2036 B2007:B2010 H2010 B2004:B2005 R2004:R2005 R2007:R2010 X2010 B1981:B1984 H1984 B1978:B1979 R1978:R1979 R1981:R1984 X1984 B1955:B1958 H1958 B1952:B1953 R1952:R1953 R1955:R1958 X1958 B1929:B1932 H1932 B1926:B1927 R1926:R1927 R1929:R1932 X1932 B1903:B1906 H1906 B1900:B1901 R1900:R1901 R1903:R1906 X1906 B1877:B1880 H1880 B1874:B1875 R1874:R1875 R1877:R1880 X1880 B1851:B1854 H1854 B1848:B1849 R1848:R1849 R1851:R1854 X1854 B1825:B1828 H1828 B1822:B1823 R1822:R1823 R1825:R1828 X1828 B1799:B1802 H1802 B1796:B1797 R1796:R1797 R1799:R1802 X1802 B1773:B1776 H1776 B1770:B1771 R1770:R1771 R1773:R1776 X1776 B1747:B1750 H1750 B1744:B1745 R1744:R1745 R1747:R1750 X1750 B1721:B1724 H1724 B1718:B1719 R1718:R1719 R1721:R1724 X1724 B1695:B1698 H1698 B1692:B1693 R1692:R1693 R1695:R1698 X1698 B1669:B1672 H1672 B1666:B1667 R1666:R1667 R1669:R1672 X1672 B1643:B1646 H1646 B1640:B1641 R1640:R1641 R1643:R1646 X1646 B1617:B1620 H1620 B1614:B1615 R1614:R1615 R1617:R1620 X1620 B1591:B1594 H1594 B1588:B1589 R1588:R1589 R1591:R1594 X1594 B1565:B1568 H1568 B1562:B1563 R1562:R1563 R1565:R1568 X1568 B1539:B1542 H1542 B1536:B1537 R1536:R1537 R1539:R1542 X1542 B1513:B1516 H1516 B1510:B1511 R1510:R1511 R1513:R1516 X1516 B1487:B1490 H1490 B1484:B1485 R1484:R1485 R1487:R1490 X1490 B1461:B1464 H1464 B1458:B1459 R1458:R1459 R1461:R1464 X1464 B1435:B1438 H1438 B1432:B1433 R1432:R1433 R1435:R1438 X1438 B1409:B1412 H1412 B1406:B1407 R1406:R1407 R1409:R1412 X1412 B1383:B1386 H1386 B1380:B1381 R1380:R1381 R1383:R1386 X1386 B1357:B1360 H1360 B1354:B1355 R1354:R1355 R1357:R1360 X1360 B1331:B1334 H1334 B1328:B1329 R1328:R1329 R1331:R1334 X1334 B1305:B1308 H1308 B1302:B1303 R1302:R1303 R1305:R1308 X1308 B1279:B1282 H1282 B1276:B1277 R1276:R1277 R1279:R1282 X1282 B1253:B1256 H1256 B1250:B1251 R1250:R1251 R1253:R1256 X1256 B1227:B1230 H1230 B1224:B1225 R1224:R1225 R1227:R1230 X1230 B1201:B1204 H1204 B1198:B1199 R1198:R1199 R1201:R1204 X1204 B1175:B1178 H1178 B1172:B1173 R1172:R1173 R1175:R1178 X1178 B1149:B1152 H1152 B1146:B1147 R1146:R1147 R1149:R1152 X1152 B1123:B1126 H1126 B1120:B1121 R1120:R1121 R1123:R1126 X1126 B1097:B1100 H1100 B1094:B1095 R1094:R1095 R1097:R1100 X1100 B1071:B1074 H1074 B1068:B1069 R1068:R1069 R1071:R1074 X1074 B1045:B1048 H1048 B1042:B1043 R1042:R1043 R1045:R1048 X1048 B1019:B1022 H1022 B1016:B1017 R1016:R1017 R1019:R1022 X1022 B993:B996 H996 B990:B991 R990:R991 R993:R996 X996 B967:B970 H970 B964:B965 R964:R965 R967:R970 X970 B941:B944 H944 B938:B939 R938:R939 R941:R944 X944 B915:B918 H918 B912:B913 R912:R913 R915:R918 X918 B889:B892 H892 B886:B887 R886:R887 R889:R892 X892 B863:B866 H866 B860:B861 R860:R861 R863:R866 X866 B837:B840 H840 B834:B835 R834:R835 R837:R840 X840 B811:B814 H814 B808:B809 R808:R809 R811:R814 X814 B785:B788 H788 B782:B783 R782:R783 R785:R788 X788 B759:B762 H762 B756:B757 R756:R757 R759:R762 X762 B733:B736 H736 B730:B731 R730:R731 R733:R736 X736 B707:B710 H710 B704:B705 R704:R705 R707:R710 X710 B681:B684 H684 B678:B679 R678:R679 R681:R684 X684 B655:B658 H658 B652:B653 R652:R653 R655:R658 X658 B629:B632 H632 B626:B627 R626:R627 R629:R632 X632 B603:B606 H606 B600:B601 R600:R601 R603:R606 X606 B577:B580 H580 B574:B575 R574:R575 R577:R580 X580 B551:B554 H554 B548:B549 R548:R549 R551:R554 X554 B525:B528 H528 B522:B523 R522:R523 R525:R528 X528 B499:B502 H502 B496:B497 R496:R497 R499:R502 X502 B473:B476 H476 B470:B471 R470:R471 R473:R476 X476 B447:B450 H450 B444:B445 R444:R445 R447:R450 X450 B5:B8 H8 B2:B3 R2:R3 R5:R8 X8 B31:B34 H34 B28:B29 R28:R29 R31:R34 X34 B57:B60 H60 B54:B55 R54:R55 R57:R60 X60 B83:B86 H86 B80:B81 R80:R81 R83:R86 X86 B109:B112 H112 B106:B107 R106:R107 R109:R112 X112 B135:B138 H138 B132:B133 R132:R133 R135:R138 X138 B161:B164 H164 B158:B159 R158:R159 R161:R164 X164 B187:B190 H190 B184:B185 R184:R185 R187:R190 X190 B213:B216 H216 B210:B211 R210:R211 R213:R216 X216 B239:B242 H242 B236:B237 R236:R237 R239:R242 X242 B265:B268 H268 B262:B263 R262:R263 R265:R268 X268 B291:B294 H294 B288:B289 R288:R289 R291:R294 X294 B317:B320 H320 B314:B315 R314:R315 R317:R320 X320 B343:B346 H346 B340:B341 R340:R341 R343:R346 X346 B369:B372 H372 B366:B367 R366:R367 R369:R372 X372 B395:B398 H398 B392:B393 R392:R393 R395:R398 X398 B421:B424 H424 B418:B419 R418:R419 R421:R424 X424">
    <cfRule type="containsText" dxfId="3" priority="805" stopIfTrue="1" operator="containsText" text="dsoy jktdh; fo|ky;ksa esa iz;ksx gsrq fu%'kqYd">
      <formula>NOT(ISERROR(SEARCH("dsoy jktdh; fo|ky;ksa esa iz;ksx gsrq fu%'kqYd",B2)))</formula>
    </cfRule>
  </conditionalFormatting>
  <conditionalFormatting sqref="O225:O2599 AE225:AE2599 S43:AD2599 O43:O67 AE43:AE67 O69:O93 AE69:AE93 O95:O119 AE95:AE119 O121:O145 AE121:AE145 O147:O171 AE147:AE171 O173:O197 AE173:AE197 O199:O223 AE199:AE223 C43:N2599 P27:P34 AF27:AF34 C27:O41 S27:AE41 P38:P41 AF38:AF41 C69:O74 B27:B2599 C61:O67 Q27:R2599 S61:AE67 S69:AF74 AF43:AF62 P43:P62 C95:O100 B87:N100 C87:O93 Q87:AD100 S87:AE93 S95:AF100 C121:O126 B113:N126 C113:O119 Q113:AD126 S113:AE119 S121:AF126 C147:O152 B139:N152 C139:O145 Q139:AD152 S139:AE145 S147:AF152 C173:O178 B165:N178 C165:O171 Q165:AD178 S165:AE171 S173:AF178 C199:O204 B191:N204 C191:O197 Q191:AD204 S191:AE197 S199:AF204 C225:O230 B217:N230 C217:O223 Q217:AD230 S217:AE223 S225:AF230 C251:O256 B243:N256 C243:O249 Q243:AD256 S243:AE249 S251:AF256 C277:O282 B269:N282 C269:O275 Q269:AD282 S269:AE275 S277:AF282 C303:O308 B295:N308 C295:O301 Q295:AD308 S295:AE301 S303:AF308 C329:O334 B321:N334 C321:O327 Q321:AD334 S321:AE327 S329:AF334 C355:O360 B347:N360 C347:O353 Q347:AD360 S347:AE353 S355:AF360 C381:O386 B373:N386 C373:O379 Q373:AD386 S373:AE379 S381:AF386 C407:O412 B399:N412 C399:O405 Q399:AD412 S399:AE405 S407:AF412 AF64:AF2599 P64:P2599 B425:AF438 B451:AF464 B477:AF490 B503:AF516 B529:AF542 B555:AF568 B581:AF594 B607:AF620 B633:AF646 B659:AF672 B685:AF698 B711:AF724 B737:AF750 B763:AF776 B789:AF802 B815:AF828 B841:AF854 B867:AF880 B893:AF906 B919:AF932 B945:AF958 B971:AF984 B997:AF1010 B1023:AF1036 B1049:AF1062 B1075:AF1088 B1101:AF1114 B1127:AF1140 B1153:AF1166 B1179:AF1192 B1205:AF1218 B1231:AF1244 B1257:AF1270 B1283:AF1296 B1309:AF1322 B1335:AF1348 B1361:AF1374 B1387:AF1400 B1413:AF1426 B1439:AF1452 B1465:AF1478 B1491:AF1504 B1517:AF1530 B1543:AF1556 B1569:AF1582 B1595:AF1608 B1621:AF1634 B1647:AF1660 B1673:AF1686 B1699:AF1712 B1725:AF1738 B1751:AF1764 B1777:AF1790 B1803:AF1816 B1829:AF1842 B1855:AF1868 B1881:AF1894 B1907:AF1920 B1933:AF1946 B1959:AF1972 B1985:AF1998 B2011:AF2024 B2037:AF2050 B2063:AF2076 B2089:AF2102 B2115:AF2128 B2141:AF2154 B2167:AF2180 B2193:AF2206 B2219:AF2232 B2245:AF2258 B2271:AF2284 B2297:AF2310 B2323:AF2336 B2349:AF2362 B2375:AF2388 B2401:AF2414 B2427:AF2440 B2453:AF2466 B2479:AF2492 B2505:AF2518 B2531:AF2544 B2557:AF2570 B2583:AF2596">
    <cfRule type="expression" dxfId="2" priority="5" stopIfTrue="1">
      <formula>$A27=""</formula>
    </cfRule>
  </conditionalFormatting>
  <pageMargins left="0.4" right="0.3" top="0.25" bottom="0.25" header="0.05" footer="0.05"/>
  <pageSetup paperSize="9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X62"/>
  <sheetViews>
    <sheetView showGridLines="0" workbookViewId="0">
      <selection activeCell="C6" sqref="C6"/>
    </sheetView>
  </sheetViews>
  <sheetFormatPr defaultColWidth="0" defaultRowHeight="0" customHeight="1" zeroHeight="1"/>
  <cols>
    <col min="1" max="1" width="4.21875" style="75" customWidth="1"/>
    <col min="2" max="2" width="45.6640625" style="75" customWidth="1"/>
    <col min="3" max="3" width="66" style="75" customWidth="1"/>
    <col min="4" max="4" width="5.44140625" style="75" customWidth="1"/>
    <col min="5" max="5" width="26" style="75" customWidth="1"/>
    <col min="6" max="6" width="25.109375" style="75" customWidth="1"/>
    <col min="7" max="7" width="3.6640625" style="75" customWidth="1"/>
    <col min="8" max="8" width="4.88671875" style="75" customWidth="1"/>
    <col min="9" max="10" width="25.109375" style="75" customWidth="1"/>
    <col min="11" max="11" width="10.109375" style="75" customWidth="1"/>
    <col min="12" max="12" width="12.77734375" style="75" customWidth="1"/>
    <col min="13" max="13" width="16.21875" style="75" hidden="1" customWidth="1"/>
    <col min="14" max="14" width="13.21875" style="75" hidden="1" customWidth="1"/>
    <col min="15" max="15" width="18.6640625" style="75" hidden="1" customWidth="1"/>
    <col min="16" max="16" width="36.6640625" style="75" hidden="1" customWidth="1"/>
    <col min="17" max="17" width="16.21875" style="75" hidden="1" customWidth="1"/>
    <col min="18" max="18" width="9" style="75" hidden="1" customWidth="1"/>
    <col min="19" max="19" width="10" style="75" hidden="1" customWidth="1"/>
    <col min="20" max="20" width="14.77734375" style="75" hidden="1" customWidth="1"/>
    <col min="21" max="21" width="23.6640625" style="75" hidden="1" customWidth="1"/>
    <col min="22" max="22" width="20" style="75" hidden="1" customWidth="1"/>
    <col min="23" max="23" width="20.109375" style="75" hidden="1" customWidth="1"/>
    <col min="24" max="24" width="15.77734375" style="75" hidden="1" customWidth="1"/>
    <col min="25" max="25" width="19.109375" style="75" hidden="1" customWidth="1"/>
    <col min="26" max="26" width="23.88671875" style="75" hidden="1" customWidth="1"/>
    <col min="27" max="31" width="24.33203125" style="75" hidden="1" customWidth="1"/>
    <col min="32" max="32" width="9" style="75" hidden="1" customWidth="1"/>
    <col min="33" max="33" width="10" style="75" hidden="1" customWidth="1"/>
    <col min="34" max="34" width="14.77734375" style="75" hidden="1" customWidth="1"/>
    <col min="35" max="35" width="23.6640625" style="75" hidden="1" customWidth="1"/>
    <col min="36" max="36" width="20" style="75" hidden="1" customWidth="1"/>
    <col min="37" max="37" width="20.109375" style="75" hidden="1" customWidth="1"/>
    <col min="38" max="38" width="15.77734375" style="75" hidden="1" customWidth="1"/>
    <col min="39" max="39" width="19.109375" style="75" hidden="1" customWidth="1"/>
    <col min="40" max="40" width="23.88671875" style="75" hidden="1" customWidth="1"/>
    <col min="41" max="50" width="24.33203125" style="75" hidden="1" customWidth="1"/>
    <col min="51" max="16384" width="9.109375" style="75" hidden="1"/>
  </cols>
  <sheetData>
    <row r="1" spans="1:16" ht="14.4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6" ht="14.4">
      <c r="A2" s="131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1"/>
    </row>
    <row r="3" spans="1:16" ht="25.8">
      <c r="A3" s="131"/>
      <c r="B3" s="132"/>
      <c r="C3" s="133"/>
      <c r="D3" s="132"/>
      <c r="E3" s="132"/>
      <c r="F3" s="132"/>
      <c r="G3" s="132"/>
      <c r="H3" s="132"/>
      <c r="I3" s="132"/>
      <c r="J3" s="132"/>
      <c r="K3" s="132"/>
      <c r="L3" s="131"/>
    </row>
    <row r="4" spans="1:16" ht="21">
      <c r="A4" s="134"/>
      <c r="B4" s="135"/>
      <c r="C4" s="136"/>
      <c r="D4" s="136"/>
      <c r="E4" s="136"/>
      <c r="F4" s="136"/>
      <c r="G4" s="136"/>
      <c r="H4" s="136"/>
      <c r="I4" s="136"/>
      <c r="J4" s="136"/>
      <c r="K4" s="132"/>
      <c r="L4" s="131"/>
      <c r="P4" s="75" t="e">
        <f>IF(#REF!="","",#REF!)</f>
        <v>#REF!</v>
      </c>
    </row>
    <row r="5" spans="1:16" ht="22.8">
      <c r="A5" s="137"/>
      <c r="B5" s="138"/>
      <c r="C5" s="136"/>
      <c r="D5" s="136"/>
      <c r="E5" s="136"/>
      <c r="F5" s="136"/>
      <c r="G5" s="136"/>
      <c r="H5" s="136"/>
      <c r="I5" s="136"/>
      <c r="J5" s="136"/>
      <c r="K5" s="132"/>
      <c r="L5" s="131"/>
      <c r="P5" s="75" t="e">
        <f>IF(#REF!="","",#REF!)</f>
        <v>#REF!</v>
      </c>
    </row>
    <row r="6" spans="1:16" ht="24" customHeight="1">
      <c r="A6" s="139"/>
      <c r="B6" s="140" t="s">
        <v>230</v>
      </c>
      <c r="C6" s="307" t="s">
        <v>231</v>
      </c>
      <c r="D6" s="141">
        <v>1</v>
      </c>
      <c r="E6" s="143" t="s">
        <v>248</v>
      </c>
      <c r="F6" s="311" t="s">
        <v>374</v>
      </c>
      <c r="G6" s="136"/>
      <c r="H6" s="141">
        <v>1</v>
      </c>
      <c r="I6" s="143" t="s">
        <v>248</v>
      </c>
      <c r="J6" s="311" t="s">
        <v>374</v>
      </c>
      <c r="K6" s="132"/>
      <c r="L6" s="131"/>
      <c r="P6" s="75" t="e">
        <f>IF(#REF!="","",#REF!)</f>
        <v>#REF!</v>
      </c>
    </row>
    <row r="7" spans="1:16" ht="24" customHeight="1">
      <c r="A7" s="131"/>
      <c r="B7" s="140" t="s">
        <v>232</v>
      </c>
      <c r="C7" s="307" t="s">
        <v>233</v>
      </c>
      <c r="D7" s="141">
        <v>2</v>
      </c>
      <c r="E7" s="143" t="s">
        <v>178</v>
      </c>
      <c r="F7" s="311" t="s">
        <v>340</v>
      </c>
      <c r="G7" s="136"/>
      <c r="H7" s="141">
        <v>2</v>
      </c>
      <c r="I7" s="143" t="s">
        <v>178</v>
      </c>
      <c r="J7" s="311" t="s">
        <v>340</v>
      </c>
      <c r="K7" s="132"/>
      <c r="L7" s="131"/>
      <c r="P7" s="75" t="e">
        <f>IF(#REF!="","",#REF!)</f>
        <v>#REF!</v>
      </c>
    </row>
    <row r="8" spans="1:16" ht="24" customHeight="1">
      <c r="A8" s="131"/>
      <c r="B8" s="306" t="s">
        <v>234</v>
      </c>
      <c r="C8" s="308" t="s">
        <v>81</v>
      </c>
      <c r="D8" s="141">
        <v>3</v>
      </c>
      <c r="E8" s="143" t="s">
        <v>107</v>
      </c>
      <c r="F8" s="311" t="s">
        <v>351</v>
      </c>
      <c r="G8" s="136"/>
      <c r="H8" s="141">
        <v>3</v>
      </c>
      <c r="I8" s="143" t="s">
        <v>107</v>
      </c>
      <c r="J8" s="311" t="s">
        <v>351</v>
      </c>
      <c r="K8" s="132"/>
      <c r="L8" s="131"/>
      <c r="P8" s="75" t="e">
        <f>IF(#REF!="","",#REF!)</f>
        <v>#REF!</v>
      </c>
    </row>
    <row r="9" spans="1:16" ht="24" customHeight="1">
      <c r="A9" s="131"/>
      <c r="B9" s="312" t="s">
        <v>236</v>
      </c>
      <c r="C9" s="313" t="s">
        <v>237</v>
      </c>
      <c r="D9" s="141">
        <v>4</v>
      </c>
      <c r="E9" s="143" t="s">
        <v>334</v>
      </c>
      <c r="F9" s="311" t="s">
        <v>352</v>
      </c>
      <c r="G9" s="136"/>
      <c r="H9" s="141">
        <v>4</v>
      </c>
      <c r="I9" s="143" t="s">
        <v>334</v>
      </c>
      <c r="J9" s="311" t="s">
        <v>352</v>
      </c>
      <c r="K9" s="132"/>
      <c r="L9" s="131"/>
      <c r="P9" s="75" t="e">
        <f>IF(#REF!="","",#REF!)</f>
        <v>#REF!</v>
      </c>
    </row>
    <row r="10" spans="1:16" ht="24" customHeight="1">
      <c r="A10" s="131"/>
      <c r="B10" s="142" t="s">
        <v>238</v>
      </c>
      <c r="C10" s="309">
        <v>44697</v>
      </c>
      <c r="D10" s="141">
        <v>5</v>
      </c>
      <c r="E10" s="310" t="s">
        <v>371</v>
      </c>
      <c r="F10" s="311" t="s">
        <v>373</v>
      </c>
      <c r="G10" s="136"/>
      <c r="H10" s="141">
        <v>5</v>
      </c>
      <c r="I10" s="310" t="s">
        <v>537</v>
      </c>
      <c r="J10" s="311" t="s">
        <v>350</v>
      </c>
      <c r="K10" s="132"/>
      <c r="L10" s="131"/>
      <c r="P10" s="75" t="e">
        <f>IF(#REF!="","",#REF!)</f>
        <v>#REF!</v>
      </c>
    </row>
    <row r="11" spans="1:16" ht="24" customHeight="1">
      <c r="A11" s="131"/>
      <c r="B11" s="142" t="s">
        <v>239</v>
      </c>
      <c r="C11" s="308" t="s">
        <v>240</v>
      </c>
      <c r="D11" s="141"/>
      <c r="E11" s="132"/>
      <c r="F11" s="132"/>
      <c r="G11" s="136"/>
      <c r="H11" s="132"/>
      <c r="I11" s="132"/>
      <c r="J11" s="132"/>
      <c r="K11" s="132"/>
      <c r="L11" s="131"/>
      <c r="P11" s="75" t="e">
        <f>IF(#REF!="","",#REF!)</f>
        <v>#REF!</v>
      </c>
    </row>
    <row r="12" spans="1:16" ht="24" customHeight="1">
      <c r="A12" s="131"/>
      <c r="B12" s="142" t="s">
        <v>241</v>
      </c>
      <c r="C12" s="308" t="s">
        <v>242</v>
      </c>
      <c r="D12" s="141"/>
      <c r="E12" s="132"/>
      <c r="F12" s="132"/>
      <c r="G12" s="136"/>
      <c r="H12" s="132"/>
      <c r="I12" s="132"/>
      <c r="J12" s="132"/>
      <c r="K12" s="132"/>
      <c r="L12" s="131"/>
      <c r="P12" s="75" t="e">
        <f>IF(#REF!="","",#REF!)</f>
        <v>#REF!</v>
      </c>
    </row>
    <row r="13" spans="1:16" ht="24" customHeight="1">
      <c r="A13" s="131"/>
      <c r="B13" s="142" t="s">
        <v>243</v>
      </c>
      <c r="C13" s="308">
        <v>9828765219</v>
      </c>
      <c r="D13" s="141"/>
      <c r="E13" s="132"/>
      <c r="F13" s="132"/>
      <c r="G13" s="136"/>
      <c r="H13" s="132"/>
      <c r="I13" s="132"/>
      <c r="J13" s="132"/>
      <c r="K13" s="132"/>
      <c r="L13" s="131"/>
      <c r="P13" s="75" t="e">
        <f>IF(#REF!="","",#REF!)</f>
        <v>#REF!</v>
      </c>
    </row>
    <row r="14" spans="1:16" ht="24" customHeight="1">
      <c r="A14" s="131"/>
      <c r="B14" s="142" t="s">
        <v>244</v>
      </c>
      <c r="C14" s="308" t="s">
        <v>57</v>
      </c>
      <c r="D14" s="141">
        <v>1</v>
      </c>
      <c r="E14" s="143" t="s">
        <v>248</v>
      </c>
      <c r="F14" s="311" t="s">
        <v>350</v>
      </c>
      <c r="G14" s="136"/>
      <c r="H14" s="141">
        <v>1</v>
      </c>
      <c r="I14" s="143" t="s">
        <v>248</v>
      </c>
      <c r="J14" s="311" t="s">
        <v>350</v>
      </c>
      <c r="K14" s="132"/>
      <c r="L14" s="131"/>
      <c r="P14" s="75" t="e">
        <f>IF(#REF!="","",#REF!)</f>
        <v>#REF!</v>
      </c>
    </row>
    <row r="15" spans="1:16" ht="24" customHeight="1">
      <c r="A15" s="131"/>
      <c r="B15" s="142" t="s">
        <v>245</v>
      </c>
      <c r="C15" s="308" t="s">
        <v>235</v>
      </c>
      <c r="D15" s="141">
        <v>2</v>
      </c>
      <c r="E15" s="143" t="s">
        <v>178</v>
      </c>
      <c r="F15" s="311" t="s">
        <v>340</v>
      </c>
      <c r="G15" s="136"/>
      <c r="H15" s="141">
        <v>2</v>
      </c>
      <c r="I15" s="143" t="s">
        <v>178</v>
      </c>
      <c r="J15" s="311" t="s">
        <v>340</v>
      </c>
      <c r="K15" s="132"/>
      <c r="L15" s="131"/>
      <c r="P15" s="75" t="e">
        <f>IF(#REF!="","",#REF!)</f>
        <v>#REF!</v>
      </c>
    </row>
    <row r="16" spans="1:16" ht="24" customHeight="1">
      <c r="A16" s="131"/>
      <c r="B16" s="132"/>
      <c r="C16" s="132"/>
      <c r="D16" s="141">
        <v>3</v>
      </c>
      <c r="E16" s="143" t="s">
        <v>107</v>
      </c>
      <c r="F16" s="311" t="s">
        <v>351</v>
      </c>
      <c r="G16" s="136"/>
      <c r="H16" s="141">
        <v>3</v>
      </c>
      <c r="I16" s="143" t="s">
        <v>107</v>
      </c>
      <c r="J16" s="311" t="s">
        <v>351</v>
      </c>
      <c r="K16" s="132"/>
      <c r="L16" s="131"/>
      <c r="P16" s="75" t="e">
        <f>IF(#REF!="","",#REF!)</f>
        <v>#REF!</v>
      </c>
    </row>
    <row r="17" spans="1:16" ht="24" customHeight="1">
      <c r="A17" s="131"/>
      <c r="B17" s="132"/>
      <c r="C17" s="132"/>
      <c r="D17" s="141">
        <v>4</v>
      </c>
      <c r="E17" s="143" t="s">
        <v>334</v>
      </c>
      <c r="F17" s="311" t="s">
        <v>352</v>
      </c>
      <c r="G17" s="136"/>
      <c r="H17" s="141">
        <v>4</v>
      </c>
      <c r="I17" s="143" t="s">
        <v>334</v>
      </c>
      <c r="J17" s="311" t="s">
        <v>352</v>
      </c>
      <c r="K17" s="132"/>
      <c r="L17" s="131"/>
      <c r="P17" s="75" t="e">
        <f>IF(#REF!="","",#REF!)</f>
        <v>#REF!</v>
      </c>
    </row>
    <row r="18" spans="1:16" ht="24" customHeight="1">
      <c r="A18" s="131"/>
      <c r="B18" s="132"/>
      <c r="C18" s="132"/>
      <c r="D18" s="141">
        <v>5</v>
      </c>
      <c r="E18" s="310" t="s">
        <v>372</v>
      </c>
      <c r="F18" s="311" t="s">
        <v>352</v>
      </c>
      <c r="G18" s="136"/>
      <c r="H18" s="141">
        <v>5</v>
      </c>
      <c r="I18" s="310" t="s">
        <v>538</v>
      </c>
      <c r="J18" s="311" t="s">
        <v>374</v>
      </c>
      <c r="K18" s="132"/>
      <c r="L18" s="131"/>
      <c r="P18" s="75" t="e">
        <f>IF(#REF!="","",#REF!)</f>
        <v>#REF!</v>
      </c>
    </row>
    <row r="19" spans="1:16" ht="21">
      <c r="A19" s="131"/>
      <c r="B19" s="132"/>
      <c r="C19" s="132"/>
      <c r="D19" s="132"/>
      <c r="E19" s="132"/>
      <c r="F19" s="132"/>
      <c r="G19" s="136"/>
      <c r="H19" s="132"/>
      <c r="I19" s="132"/>
      <c r="J19" s="132"/>
      <c r="K19" s="132"/>
      <c r="L19" s="131"/>
      <c r="P19" s="75" t="e">
        <f>IF(#REF!="","",#REF!)</f>
        <v>#REF!</v>
      </c>
    </row>
    <row r="20" spans="1:16" ht="15" thickBot="1">
      <c r="A20" s="131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1"/>
      <c r="P20" s="75" t="e">
        <f>IF(#REF!="","",#REF!)</f>
        <v>#REF!</v>
      </c>
    </row>
    <row r="21" spans="1:16" ht="14.4">
      <c r="A21" s="131"/>
      <c r="B21" s="132"/>
      <c r="C21" s="439" t="s">
        <v>0</v>
      </c>
      <c r="D21" s="132"/>
      <c r="E21" s="132"/>
      <c r="F21" s="132"/>
      <c r="G21" s="132"/>
      <c r="H21" s="132"/>
      <c r="I21" s="132"/>
      <c r="J21" s="132"/>
      <c r="K21" s="132"/>
      <c r="L21" s="131"/>
      <c r="P21" s="75" t="e">
        <f>IF(#REF!="","",#REF!)</f>
        <v>#REF!</v>
      </c>
    </row>
    <row r="22" spans="1:16" ht="15" thickBot="1">
      <c r="A22" s="131"/>
      <c r="B22" s="132"/>
      <c r="C22" s="440"/>
      <c r="D22" s="132"/>
      <c r="E22" s="132"/>
      <c r="F22" s="132"/>
      <c r="G22" s="132"/>
      <c r="H22" s="132"/>
      <c r="I22" s="132"/>
      <c r="J22" s="132"/>
      <c r="K22" s="132"/>
      <c r="L22" s="131"/>
      <c r="P22" s="75" t="e">
        <f>IF(#REF!="","",#REF!)</f>
        <v>#REF!</v>
      </c>
    </row>
    <row r="23" spans="1:16" ht="18.600000000000001" thickTop="1">
      <c r="A23" s="131"/>
      <c r="B23" s="132"/>
      <c r="C23" s="441" t="s">
        <v>1</v>
      </c>
      <c r="D23" s="132"/>
      <c r="E23" s="434" t="s">
        <v>536</v>
      </c>
      <c r="F23" s="434"/>
      <c r="G23" s="382"/>
      <c r="H23" s="382"/>
      <c r="I23" s="382"/>
      <c r="J23" s="382"/>
      <c r="K23" s="132"/>
      <c r="L23" s="131"/>
      <c r="P23" s="75" t="e">
        <f>IF(#REF!="","",#REF!)</f>
        <v>#REF!</v>
      </c>
    </row>
    <row r="24" spans="1:16" ht="18.600000000000001" thickBot="1">
      <c r="A24" s="131"/>
      <c r="B24" s="132"/>
      <c r="C24" s="442"/>
      <c r="D24" s="132"/>
      <c r="E24" s="434"/>
      <c r="F24" s="434"/>
      <c r="G24" s="382"/>
      <c r="H24" s="382"/>
      <c r="I24" s="382"/>
      <c r="J24" s="382"/>
      <c r="K24" s="132"/>
      <c r="L24" s="131"/>
      <c r="P24" s="75" t="e">
        <f>IF(#REF!="","",#REF!)</f>
        <v>#REF!</v>
      </c>
    </row>
    <row r="25" spans="1:16" ht="18.600000000000001" thickTop="1">
      <c r="A25" s="131"/>
      <c r="B25" s="132"/>
      <c r="C25" s="443" t="s">
        <v>14</v>
      </c>
      <c r="D25" s="132"/>
      <c r="E25" s="433" t="s">
        <v>361</v>
      </c>
      <c r="F25" s="433"/>
      <c r="G25" s="381"/>
      <c r="H25" s="381"/>
      <c r="I25" s="381"/>
      <c r="J25" s="381"/>
      <c r="K25" s="132"/>
      <c r="L25" s="131"/>
      <c r="P25" s="75" t="e">
        <f>IF(#REF!="","",#REF!)</f>
        <v>#REF!</v>
      </c>
    </row>
    <row r="26" spans="1:16" ht="15" thickBot="1">
      <c r="A26" s="131"/>
      <c r="B26" s="132"/>
      <c r="C26" s="444"/>
      <c r="D26" s="132"/>
      <c r="E26" s="132"/>
      <c r="F26" s="132"/>
      <c r="G26" s="132"/>
      <c r="H26" s="132"/>
      <c r="I26" s="132"/>
      <c r="J26" s="132"/>
      <c r="K26" s="132"/>
      <c r="L26" s="131"/>
      <c r="P26" s="75" t="e">
        <f>IF(#REF!="","",#REF!)</f>
        <v>#REF!</v>
      </c>
    </row>
    <row r="27" spans="1:16" ht="15" thickTop="1">
      <c r="A27" s="131"/>
      <c r="B27" s="132"/>
      <c r="C27" s="445" t="s">
        <v>2</v>
      </c>
      <c r="D27" s="132"/>
      <c r="E27" s="132"/>
      <c r="F27" s="132"/>
      <c r="G27" s="132"/>
      <c r="H27" s="132"/>
      <c r="I27" s="132"/>
      <c r="J27" s="132"/>
      <c r="K27" s="132"/>
      <c r="L27" s="131"/>
      <c r="P27" s="75" t="e">
        <f>IF(#REF!="","",#REF!)</f>
        <v>#REF!</v>
      </c>
    </row>
    <row r="28" spans="1:16" ht="15" thickBot="1">
      <c r="A28" s="131"/>
      <c r="B28" s="132"/>
      <c r="C28" s="446"/>
      <c r="D28" s="132"/>
      <c r="E28" s="132"/>
      <c r="F28" s="132"/>
      <c r="G28" s="132"/>
      <c r="H28" s="132"/>
      <c r="I28" s="132"/>
      <c r="J28" s="132"/>
      <c r="K28" s="132"/>
      <c r="L28" s="131"/>
      <c r="P28" s="75" t="e">
        <f>IF(#REF!="","",#REF!)</f>
        <v>#REF!</v>
      </c>
    </row>
    <row r="29" spans="1:16" ht="15" thickTop="1">
      <c r="A29" s="131"/>
      <c r="B29" s="132"/>
      <c r="C29" s="435" t="s">
        <v>246</v>
      </c>
      <c r="D29" s="132"/>
      <c r="E29" s="132"/>
      <c r="F29" s="132"/>
      <c r="G29" s="132"/>
      <c r="H29" s="132"/>
      <c r="I29" s="132"/>
      <c r="J29" s="132"/>
      <c r="K29" s="132"/>
      <c r="L29" s="131"/>
      <c r="P29" s="75" t="e">
        <f>IF(#REF!="","",#REF!)</f>
        <v>#REF!</v>
      </c>
    </row>
    <row r="30" spans="1:16" ht="15" thickBot="1">
      <c r="A30" s="131"/>
      <c r="B30" s="132"/>
      <c r="C30" s="436"/>
      <c r="D30" s="132"/>
      <c r="E30" s="132"/>
      <c r="F30" s="132"/>
      <c r="G30" s="132"/>
      <c r="H30" s="132"/>
      <c r="I30" s="132"/>
      <c r="J30" s="132"/>
      <c r="K30" s="132"/>
      <c r="L30" s="131"/>
      <c r="P30" s="75" t="e">
        <f>IF(#REF!="","",#REF!)</f>
        <v>#REF!</v>
      </c>
    </row>
    <row r="31" spans="1:16" ht="15" thickTop="1">
      <c r="A31" s="131"/>
      <c r="B31" s="132"/>
      <c r="C31" s="437" t="s">
        <v>247</v>
      </c>
      <c r="D31" s="132"/>
      <c r="E31" s="132"/>
      <c r="F31" s="132"/>
      <c r="G31" s="132"/>
      <c r="H31" s="132"/>
      <c r="I31" s="132"/>
      <c r="J31" s="132"/>
      <c r="K31" s="132"/>
      <c r="L31" s="131"/>
      <c r="P31" s="75" t="e">
        <f>IF(#REF!="","",#REF!)</f>
        <v>#REF!</v>
      </c>
    </row>
    <row r="32" spans="1:16" ht="15" thickBot="1">
      <c r="A32" s="131"/>
      <c r="B32" s="132"/>
      <c r="C32" s="438"/>
      <c r="D32" s="132"/>
      <c r="E32" s="132"/>
      <c r="F32" s="132"/>
      <c r="G32" s="132"/>
      <c r="H32" s="132"/>
      <c r="I32" s="132"/>
      <c r="J32" s="132"/>
      <c r="K32" s="132"/>
      <c r="L32" s="131"/>
      <c r="P32" s="75" t="e">
        <f>IF(#REF!="","",#REF!)</f>
        <v>#REF!</v>
      </c>
    </row>
    <row r="33" spans="1:16" ht="14.4">
      <c r="A33" s="131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1"/>
      <c r="P33" s="75" t="e">
        <f>IF(#REF!="","",#REF!)</f>
        <v>#REF!</v>
      </c>
    </row>
    <row r="34" spans="1:16" ht="14.4">
      <c r="A34" s="131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1"/>
      <c r="P34" s="75" t="e">
        <f>IF(#REF!="","",#REF!)</f>
        <v>#REF!</v>
      </c>
    </row>
    <row r="35" spans="1:16" ht="14.4">
      <c r="A35" s="131"/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P35" s="75" t="e">
        <f>IF(#REF!="","",#REF!)</f>
        <v>#REF!</v>
      </c>
    </row>
    <row r="36" spans="1:16" ht="14.4" hidden="1">
      <c r="P36" s="75" t="e">
        <f>IF(#REF!="","",#REF!)</f>
        <v>#REF!</v>
      </c>
    </row>
    <row r="37" spans="1:16" ht="14.4" hidden="1">
      <c r="P37" s="75" t="e">
        <f>IF(#REF!="","",#REF!)</f>
        <v>#REF!</v>
      </c>
    </row>
    <row r="38" spans="1:16" ht="14.4" hidden="1">
      <c r="P38" s="75" t="e">
        <f>IF(#REF!="","",#REF!)</f>
        <v>#REF!</v>
      </c>
    </row>
    <row r="39" spans="1:16" ht="14.4" hidden="1">
      <c r="P39" s="75" t="e">
        <f>IF(#REF!="","",#REF!)</f>
        <v>#REF!</v>
      </c>
    </row>
    <row r="40" spans="1:16" ht="14.4" hidden="1">
      <c r="P40" s="75" t="e">
        <f>IF(#REF!="","",#REF!)</f>
        <v>#REF!</v>
      </c>
    </row>
    <row r="41" spans="1:16" ht="14.4" hidden="1">
      <c r="P41" s="75" t="e">
        <f>IF(#REF!="","",#REF!)</f>
        <v>#REF!</v>
      </c>
    </row>
    <row r="42" spans="1:16" ht="14.4" hidden="1">
      <c r="P42" s="75" t="e">
        <f>IF(#REF!="","",#REF!)</f>
        <v>#REF!</v>
      </c>
    </row>
    <row r="43" spans="1:16" ht="14.4" hidden="1">
      <c r="P43" s="75" t="e">
        <f>IF(#REF!="","",#REF!)</f>
        <v>#REF!</v>
      </c>
    </row>
    <row r="44" spans="1:16" ht="14.4" hidden="1">
      <c r="P44" s="75" t="e">
        <f>IF(#REF!="","",#REF!)</f>
        <v>#REF!</v>
      </c>
    </row>
    <row r="45" spans="1:16" ht="14.4" hidden="1">
      <c r="P45" s="75" t="e">
        <f>IF(#REF!="","",#REF!)</f>
        <v>#REF!</v>
      </c>
    </row>
    <row r="46" spans="1:16" ht="14.4" hidden="1">
      <c r="P46" s="75" t="e">
        <f>IF(#REF!="","",#REF!)</f>
        <v>#REF!</v>
      </c>
    </row>
    <row r="47" spans="1:16" ht="14.4" hidden="1">
      <c r="P47" s="75" t="e">
        <f>IF(#REF!="","",#REF!)</f>
        <v>#REF!</v>
      </c>
    </row>
    <row r="48" spans="1:16" ht="14.4" hidden="1">
      <c r="P48" s="75" t="e">
        <f>IF(#REF!="","",#REF!)</f>
        <v>#REF!</v>
      </c>
    </row>
    <row r="49" spans="16:16" ht="14.4" hidden="1">
      <c r="P49" s="75" t="e">
        <f>IF(#REF!="","",#REF!)</f>
        <v>#REF!</v>
      </c>
    </row>
    <row r="50" spans="16:16" ht="14.4" hidden="1">
      <c r="P50" s="75" t="e">
        <f>IF(#REF!="","",#REF!)</f>
        <v>#REF!</v>
      </c>
    </row>
    <row r="51" spans="16:16" ht="14.4" hidden="1">
      <c r="P51" s="75" t="e">
        <f>IF(#REF!="","",#REF!)</f>
        <v>#REF!</v>
      </c>
    </row>
    <row r="52" spans="16:16" ht="14.4" hidden="1">
      <c r="P52" s="75" t="e">
        <f>IF(#REF!="","",#REF!)</f>
        <v>#REF!</v>
      </c>
    </row>
    <row r="53" spans="16:16" ht="14.4" hidden="1">
      <c r="P53" s="75" t="e">
        <f>IF(#REF!="","",#REF!)</f>
        <v>#REF!</v>
      </c>
    </row>
    <row r="54" spans="16:16" ht="14.4" hidden="1">
      <c r="P54" s="75" t="e">
        <f>IF(#REF!="","",#REF!)</f>
        <v>#REF!</v>
      </c>
    </row>
    <row r="55" spans="16:16" ht="14.4" hidden="1">
      <c r="P55" s="75" t="e">
        <f>IF(#REF!="","",#REF!)</f>
        <v>#REF!</v>
      </c>
    </row>
    <row r="56" spans="16:16" ht="14.4" hidden="1">
      <c r="P56" s="75" t="e">
        <f>IF(#REF!="","",#REF!)</f>
        <v>#REF!</v>
      </c>
    </row>
    <row r="57" spans="16:16" ht="14.4" hidden="1">
      <c r="P57" s="75" t="e">
        <f>IF(#REF!="","",#REF!)</f>
        <v>#REF!</v>
      </c>
    </row>
    <row r="58" spans="16:16" ht="14.4" hidden="1">
      <c r="P58" s="75" t="e">
        <f>IF(#REF!="","",#REF!)</f>
        <v>#REF!</v>
      </c>
    </row>
    <row r="59" spans="16:16" ht="14.4" hidden="1">
      <c r="P59" s="75" t="e">
        <f>IF(#REF!="","",#REF!)</f>
        <v>#REF!</v>
      </c>
    </row>
    <row r="60" spans="16:16" ht="14.4" hidden="1">
      <c r="P60" s="75" t="e">
        <f>IF(#REF!="","",#REF!)</f>
        <v>#REF!</v>
      </c>
    </row>
    <row r="61" spans="16:16" ht="14.4" hidden="1">
      <c r="P61" s="75" t="e">
        <f>IF(#REF!="","",#REF!)</f>
        <v>#REF!</v>
      </c>
    </row>
    <row r="62" spans="16:16" ht="14.4" hidden="1">
      <c r="P62" s="75" t="e">
        <f>IF(#REF!="","",#REF!)</f>
        <v>#REF!</v>
      </c>
    </row>
  </sheetData>
  <sheetProtection password="C1FB" sheet="1" objects="1" scenarios="1" formatColumns="0" formatRows="0" selectLockedCells="1"/>
  <protectedRanges>
    <protectedRange sqref="C12:C15 C11:D11 D12:D13 C6:E10 D14:E18 H6:I10 H14:I18" name="Range12"/>
    <protectedRange sqref="C4:C5" name="Range11"/>
  </protectedRanges>
  <mergeCells count="8">
    <mergeCell ref="E25:F25"/>
    <mergeCell ref="E23:F24"/>
    <mergeCell ref="C29:C30"/>
    <mergeCell ref="C31:C32"/>
    <mergeCell ref="C21:C22"/>
    <mergeCell ref="C23:C24"/>
    <mergeCell ref="C25:C26"/>
    <mergeCell ref="C27:C28"/>
  </mergeCells>
  <dataValidations count="1">
    <dataValidation allowBlank="1" showErrorMessage="1" sqref="E6:E9 E14:E17 I6:I9 I14:I17"/>
  </dataValidations>
  <hyperlinks>
    <hyperlink ref="C31" r:id="rId1"/>
    <hyperlink ref="E25" r:id="rId2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:ED413"/>
  <sheetViews>
    <sheetView showGridLines="0" workbookViewId="0">
      <pane xSplit="11" ySplit="6" topLeftCell="L7" activePane="bottomRight" state="frozen"/>
      <selection pane="topRight" activeCell="J1" sqref="J1"/>
      <selection pane="bottomLeft" activeCell="A7" sqref="A7"/>
      <selection pane="bottomRight" activeCell="BA7" sqref="BA7:BB407"/>
    </sheetView>
  </sheetViews>
  <sheetFormatPr defaultColWidth="0" defaultRowHeight="18" zeroHeight="1"/>
  <cols>
    <col min="1" max="1" width="4.77734375" style="4" customWidth="1"/>
    <col min="2" max="2" width="4.44140625" style="4" customWidth="1"/>
    <col min="3" max="3" width="4.21875" style="4" customWidth="1"/>
    <col min="4" max="4" width="7.88671875" style="4" customWidth="1"/>
    <col min="5" max="5" width="14.21875" style="4" customWidth="1"/>
    <col min="6" max="6" width="19.109375" style="2" customWidth="1"/>
    <col min="7" max="8" width="19.6640625" style="2" customWidth="1"/>
    <col min="9" max="9" width="9.77734375" style="2" customWidth="1"/>
    <col min="10" max="10" width="6.21875" style="2" customWidth="1"/>
    <col min="11" max="11" width="5.88671875" style="2" customWidth="1"/>
    <col min="12" max="43" width="5.77734375" style="2" customWidth="1"/>
    <col min="44" max="52" width="6.109375" style="2" customWidth="1"/>
    <col min="53" max="53" width="8.77734375" style="2" customWidth="1"/>
    <col min="54" max="54" width="9.21875" style="2" customWidth="1"/>
    <col min="55" max="55" width="8.21875" style="2" customWidth="1"/>
    <col min="56" max="56" width="7.77734375" style="2" customWidth="1"/>
    <col min="57" max="57" width="30" style="2" customWidth="1"/>
    <col min="58" max="58" width="8" style="2" customWidth="1"/>
    <col min="59" max="59" width="8.77734375" style="2" customWidth="1"/>
    <col min="60" max="60" width="9.109375" style="2" customWidth="1"/>
    <col min="61" max="61" width="9.109375" style="2" hidden="1" customWidth="1"/>
    <col min="62" max="71" width="6.77734375" style="2" hidden="1" customWidth="1"/>
    <col min="72" max="91" width="6.77734375" style="29" hidden="1" customWidth="1"/>
    <col min="92" max="134" width="6.77734375" style="2" hidden="1" customWidth="1"/>
    <col min="135" max="16384" width="5.77734375" style="2" hidden="1"/>
  </cols>
  <sheetData>
    <row r="1" spans="1:91" ht="24.75" customHeight="1">
      <c r="A1" s="496" t="str">
        <f>'Master sheet'!C8</f>
        <v xml:space="preserve">महात्मा गाँधी राजकीय विद्यालय (अंग्रेजी माध्यम) बर, पाली 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8"/>
      <c r="P1" s="509" t="s">
        <v>332</v>
      </c>
      <c r="Q1" s="509"/>
      <c r="R1" s="509"/>
      <c r="S1" s="509"/>
      <c r="T1" s="509"/>
      <c r="U1" s="509"/>
      <c r="V1" s="509"/>
      <c r="W1" s="509"/>
      <c r="X1" s="509"/>
      <c r="Y1" s="509"/>
      <c r="Z1" s="509"/>
      <c r="AA1" s="509"/>
      <c r="AB1" s="511"/>
      <c r="AC1" s="511"/>
      <c r="AD1" s="511"/>
      <c r="AE1" s="511"/>
      <c r="AF1" s="511"/>
      <c r="AG1" s="511"/>
      <c r="AH1" s="511"/>
      <c r="AI1" s="511"/>
      <c r="AJ1" s="511"/>
      <c r="AK1" s="511"/>
      <c r="AL1" s="511"/>
      <c r="AM1" s="511"/>
      <c r="AN1" s="511"/>
      <c r="AO1" s="511"/>
      <c r="AP1" s="511"/>
      <c r="AQ1" s="511"/>
      <c r="AR1" s="486" t="s">
        <v>113</v>
      </c>
      <c r="AS1" s="486"/>
      <c r="AT1" s="486"/>
      <c r="AU1" s="486"/>
      <c r="AV1" s="486"/>
      <c r="AW1" s="486"/>
      <c r="AX1" s="486"/>
      <c r="AY1" s="486"/>
      <c r="AZ1" s="486"/>
      <c r="BA1" s="486"/>
      <c r="BB1" s="486"/>
      <c r="BC1" s="1"/>
      <c r="BD1" s="1"/>
      <c r="BE1" s="1"/>
      <c r="BF1" s="1"/>
      <c r="BG1" s="1"/>
      <c r="CJ1" s="29" t="str">
        <f>L3</f>
        <v xml:space="preserve">हिन्दी </v>
      </c>
      <c r="CM1" s="29" t="str">
        <f>AR3</f>
        <v xml:space="preserve">समाजोपयोगी उत्पादन कार्य एवं समाज सेवा 	  </v>
      </c>
    </row>
    <row r="2" spans="1:91" ht="24.75" customHeight="1" thickBot="1">
      <c r="A2" s="494" t="s">
        <v>171</v>
      </c>
      <c r="B2" s="494"/>
      <c r="C2" s="494"/>
      <c r="D2" s="494"/>
      <c r="E2" s="494"/>
      <c r="F2" s="494"/>
      <c r="G2" s="494"/>
      <c r="H2" s="89"/>
      <c r="I2" s="495" t="s">
        <v>172</v>
      </c>
      <c r="J2" s="495"/>
      <c r="K2" s="495"/>
      <c r="L2" s="81"/>
      <c r="M2" s="81"/>
      <c r="N2" s="81"/>
      <c r="O2" s="81"/>
      <c r="P2" s="510"/>
      <c r="Q2" s="510"/>
      <c r="R2" s="510"/>
      <c r="S2" s="510"/>
      <c r="T2" s="510"/>
      <c r="U2" s="510"/>
      <c r="V2" s="510"/>
      <c r="W2" s="510"/>
      <c r="X2" s="510"/>
      <c r="Y2" s="510"/>
      <c r="Z2" s="510"/>
      <c r="AA2" s="510"/>
      <c r="AB2" s="511"/>
      <c r="AC2" s="511"/>
      <c r="AD2" s="511"/>
      <c r="AE2" s="511"/>
      <c r="AF2" s="511"/>
      <c r="AG2" s="511"/>
      <c r="AH2" s="511"/>
      <c r="AI2" s="511"/>
      <c r="AJ2" s="511"/>
      <c r="AK2" s="511"/>
      <c r="AL2" s="511"/>
      <c r="AM2" s="511"/>
      <c r="AN2" s="511"/>
      <c r="AO2" s="511"/>
      <c r="AP2" s="511"/>
      <c r="AQ2" s="511"/>
      <c r="AR2" s="487"/>
      <c r="AS2" s="487"/>
      <c r="AT2" s="487"/>
      <c r="AU2" s="487"/>
      <c r="AV2" s="487"/>
      <c r="AW2" s="487"/>
      <c r="AX2" s="487"/>
      <c r="AY2" s="487"/>
      <c r="AZ2" s="487"/>
      <c r="BA2" s="487"/>
      <c r="BB2" s="487"/>
      <c r="BC2" s="1"/>
      <c r="BD2" s="1"/>
      <c r="BE2" s="1"/>
      <c r="BF2" s="1"/>
      <c r="BG2" s="1"/>
      <c r="CJ2" s="29" t="str">
        <f>T3</f>
        <v>अंग्रेजी</v>
      </c>
      <c r="CM2" s="29" t="str">
        <f>AU3</f>
        <v xml:space="preserve">शारीरिक एवं स्वास्थ्य शिक्षा  </v>
      </c>
    </row>
    <row r="3" spans="1:91" s="7" customFormat="1" ht="28.5" customHeight="1" thickTop="1" thickBot="1">
      <c r="A3" s="519" t="s">
        <v>79</v>
      </c>
      <c r="B3" s="520"/>
      <c r="C3" s="520"/>
      <c r="D3" s="520"/>
      <c r="E3" s="520"/>
      <c r="F3" s="520"/>
      <c r="G3" s="520"/>
      <c r="H3" s="520"/>
      <c r="I3" s="52" t="s">
        <v>75</v>
      </c>
      <c r="J3" s="53">
        <v>1</v>
      </c>
      <c r="K3" s="5"/>
      <c r="L3" s="456" t="s">
        <v>106</v>
      </c>
      <c r="M3" s="457"/>
      <c r="N3" s="459" t="str">
        <f>UPPER('Master sheet'!F6)</f>
        <v>MANOJ KUMAR PACHORI</v>
      </c>
      <c r="O3" s="460"/>
      <c r="P3" s="460"/>
      <c r="Q3" s="460"/>
      <c r="R3" s="460"/>
      <c r="S3" s="461"/>
      <c r="T3" s="517" t="s">
        <v>95</v>
      </c>
      <c r="U3" s="518"/>
      <c r="V3" s="491" t="str">
        <f>UPPER('Master sheet'!F7)</f>
        <v>SAMPAT RAJ</v>
      </c>
      <c r="W3" s="492"/>
      <c r="X3" s="492"/>
      <c r="Y3" s="492"/>
      <c r="Z3" s="492"/>
      <c r="AA3" s="493"/>
      <c r="AB3" s="512" t="s">
        <v>107</v>
      </c>
      <c r="AC3" s="513"/>
      <c r="AD3" s="514" t="str">
        <f>UPPER('Master sheet'!F8)</f>
        <v>PRADIP SINGH</v>
      </c>
      <c r="AE3" s="515"/>
      <c r="AF3" s="515"/>
      <c r="AG3" s="515"/>
      <c r="AH3" s="515"/>
      <c r="AI3" s="516"/>
      <c r="AJ3" s="475" t="s">
        <v>334</v>
      </c>
      <c r="AK3" s="477"/>
      <c r="AL3" s="506" t="str">
        <f>UPPER('Master sheet'!F9)</f>
        <v>PUSHPENDRA JAWRA</v>
      </c>
      <c r="AM3" s="507"/>
      <c r="AN3" s="507"/>
      <c r="AO3" s="507"/>
      <c r="AP3" s="507"/>
      <c r="AQ3" s="508"/>
      <c r="AR3" s="502" t="s">
        <v>110</v>
      </c>
      <c r="AS3" s="503"/>
      <c r="AT3" s="503"/>
      <c r="AU3" s="502" t="s">
        <v>109</v>
      </c>
      <c r="AV3" s="503"/>
      <c r="AW3" s="503"/>
      <c r="AX3" s="499" t="s">
        <v>112</v>
      </c>
      <c r="AY3" s="500"/>
      <c r="AZ3" s="501"/>
      <c r="BA3" s="504" t="s">
        <v>199</v>
      </c>
      <c r="BB3" s="505"/>
      <c r="BC3" s="1"/>
      <c r="BD3" s="3"/>
      <c r="BE3" s="3"/>
      <c r="BF3" s="3"/>
      <c r="BG3" s="3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 t="e">
        <f>#REF!</f>
        <v>#REF!</v>
      </c>
      <c r="CK3" s="30"/>
      <c r="CL3" s="30"/>
      <c r="CM3" s="30" t="str">
        <f>AX3</f>
        <v xml:space="preserve">कला शिक्षा   </v>
      </c>
    </row>
    <row r="4" spans="1:91" ht="26.25" customHeight="1" thickTop="1" thickBot="1">
      <c r="A4" s="447" t="s">
        <v>9</v>
      </c>
      <c r="B4" s="450" t="s">
        <v>188</v>
      </c>
      <c r="C4" s="450" t="s">
        <v>78</v>
      </c>
      <c r="D4" s="450" t="s">
        <v>5</v>
      </c>
      <c r="E4" s="450" t="s">
        <v>76</v>
      </c>
      <c r="F4" s="447" t="s">
        <v>6</v>
      </c>
      <c r="G4" s="447" t="s">
        <v>8</v>
      </c>
      <c r="H4" s="447" t="s">
        <v>187</v>
      </c>
      <c r="I4" s="450" t="s">
        <v>7</v>
      </c>
      <c r="J4" s="451" t="s">
        <v>165</v>
      </c>
      <c r="K4" s="451" t="s">
        <v>166</v>
      </c>
      <c r="L4" s="458" t="s">
        <v>11</v>
      </c>
      <c r="M4" s="458" t="s">
        <v>12</v>
      </c>
      <c r="N4" s="453" t="s">
        <v>13</v>
      </c>
      <c r="O4" s="454"/>
      <c r="P4" s="455"/>
      <c r="Q4" s="453" t="s">
        <v>167</v>
      </c>
      <c r="R4" s="454"/>
      <c r="S4" s="455"/>
      <c r="T4" s="474" t="s">
        <v>11</v>
      </c>
      <c r="U4" s="474" t="s">
        <v>12</v>
      </c>
      <c r="V4" s="483" t="s">
        <v>13</v>
      </c>
      <c r="W4" s="484"/>
      <c r="X4" s="485"/>
      <c r="Y4" s="483" t="s">
        <v>167</v>
      </c>
      <c r="Z4" s="484"/>
      <c r="AA4" s="485"/>
      <c r="AB4" s="478" t="s">
        <v>11</v>
      </c>
      <c r="AC4" s="478" t="s">
        <v>12</v>
      </c>
      <c r="AD4" s="480" t="s">
        <v>13</v>
      </c>
      <c r="AE4" s="481"/>
      <c r="AF4" s="482"/>
      <c r="AG4" s="480" t="s">
        <v>167</v>
      </c>
      <c r="AH4" s="481"/>
      <c r="AI4" s="482"/>
      <c r="AJ4" s="479" t="s">
        <v>11</v>
      </c>
      <c r="AK4" s="479" t="s">
        <v>12</v>
      </c>
      <c r="AL4" s="475" t="s">
        <v>13</v>
      </c>
      <c r="AM4" s="476"/>
      <c r="AN4" s="477"/>
      <c r="AO4" s="475" t="s">
        <v>167</v>
      </c>
      <c r="AP4" s="476"/>
      <c r="AQ4" s="477"/>
      <c r="AR4" s="488" t="s">
        <v>338</v>
      </c>
      <c r="AS4" s="489"/>
      <c r="AT4" s="490"/>
      <c r="AU4" s="488" t="s">
        <v>339</v>
      </c>
      <c r="AV4" s="489"/>
      <c r="AW4" s="490"/>
      <c r="AX4" s="488" t="s">
        <v>340</v>
      </c>
      <c r="AY4" s="489"/>
      <c r="AZ4" s="490"/>
      <c r="BA4" s="471" t="s">
        <v>200</v>
      </c>
      <c r="BB4" s="471" t="s">
        <v>201</v>
      </c>
      <c r="BC4" s="1"/>
      <c r="BD4" s="1"/>
      <c r="BE4" s="1"/>
      <c r="BF4" s="1"/>
      <c r="BG4" s="1"/>
      <c r="BS4" s="29"/>
      <c r="CJ4" s="29" t="str">
        <f>AB3</f>
        <v xml:space="preserve">गणित </v>
      </c>
    </row>
    <row r="5" spans="1:91" ht="92.25" customHeight="1" thickTop="1" thickBot="1">
      <c r="A5" s="448"/>
      <c r="B5" s="451"/>
      <c r="C5" s="451"/>
      <c r="D5" s="451"/>
      <c r="E5" s="451"/>
      <c r="F5" s="448"/>
      <c r="G5" s="448"/>
      <c r="H5" s="448"/>
      <c r="I5" s="451"/>
      <c r="J5" s="451"/>
      <c r="K5" s="451"/>
      <c r="L5" s="458"/>
      <c r="M5" s="458"/>
      <c r="N5" s="42" t="s">
        <v>156</v>
      </c>
      <c r="O5" s="42" t="s">
        <v>157</v>
      </c>
      <c r="P5" s="54" t="s">
        <v>10</v>
      </c>
      <c r="Q5" s="50" t="s">
        <v>156</v>
      </c>
      <c r="R5" s="50" t="s">
        <v>157</v>
      </c>
      <c r="S5" s="54" t="s">
        <v>10</v>
      </c>
      <c r="T5" s="474"/>
      <c r="U5" s="474"/>
      <c r="V5" s="41" t="s">
        <v>156</v>
      </c>
      <c r="W5" s="41" t="s">
        <v>157</v>
      </c>
      <c r="X5" s="65" t="s">
        <v>10</v>
      </c>
      <c r="Y5" s="51" t="s">
        <v>156</v>
      </c>
      <c r="Z5" s="51" t="s">
        <v>157</v>
      </c>
      <c r="AA5" s="65" t="s">
        <v>10</v>
      </c>
      <c r="AB5" s="478"/>
      <c r="AC5" s="478"/>
      <c r="AD5" s="40" t="s">
        <v>156</v>
      </c>
      <c r="AE5" s="40" t="s">
        <v>157</v>
      </c>
      <c r="AF5" s="66" t="s">
        <v>10</v>
      </c>
      <c r="AG5" s="49" t="s">
        <v>156</v>
      </c>
      <c r="AH5" s="49" t="s">
        <v>157</v>
      </c>
      <c r="AI5" s="66" t="s">
        <v>10</v>
      </c>
      <c r="AJ5" s="479"/>
      <c r="AK5" s="479"/>
      <c r="AL5" s="39" t="s">
        <v>156</v>
      </c>
      <c r="AM5" s="39" t="s">
        <v>157</v>
      </c>
      <c r="AN5" s="67" t="s">
        <v>10</v>
      </c>
      <c r="AO5" s="48" t="s">
        <v>156</v>
      </c>
      <c r="AP5" s="48" t="s">
        <v>157</v>
      </c>
      <c r="AQ5" s="67" t="s">
        <v>10</v>
      </c>
      <c r="AR5" s="320" t="s">
        <v>13</v>
      </c>
      <c r="AS5" s="320" t="s">
        <v>167</v>
      </c>
      <c r="AT5" s="320" t="s">
        <v>179</v>
      </c>
      <c r="AU5" s="320" t="s">
        <v>13</v>
      </c>
      <c r="AV5" s="320" t="s">
        <v>167</v>
      </c>
      <c r="AW5" s="320" t="s">
        <v>179</v>
      </c>
      <c r="AX5" s="320" t="s">
        <v>13</v>
      </c>
      <c r="AY5" s="320" t="s">
        <v>167</v>
      </c>
      <c r="AZ5" s="320" t="s">
        <v>179</v>
      </c>
      <c r="BA5" s="471"/>
      <c r="BB5" s="471"/>
      <c r="BC5" s="1"/>
      <c r="BD5" s="1"/>
      <c r="BE5" s="1"/>
      <c r="BF5" s="1"/>
      <c r="BG5" s="1"/>
      <c r="BS5" s="29"/>
      <c r="BU5" s="29">
        <f>IF(AND(L6="",M6="",N6="",P6=""),"",SUM(L6,M6,N6,O6,P6))</f>
        <v>100</v>
      </c>
      <c r="BV5" s="29">
        <v>20</v>
      </c>
      <c r="BW5" s="29">
        <f>IF(AND(T6="",U6="",V6="",X6=""),"",SUM(T6,U6,V6,W6,X6))</f>
        <v>100</v>
      </c>
      <c r="BX5" s="29">
        <v>20</v>
      </c>
      <c r="BY5" s="29" t="e">
        <f>IF(AND(#REF!="",#REF!="",#REF!="",#REF!=""),"",SUM(#REF!,#REF!,#REF!,#REF!,#REF!))</f>
        <v>#REF!</v>
      </c>
      <c r="BZ5" s="29">
        <v>20</v>
      </c>
      <c r="CA5" s="29">
        <f>IF(AND(AB6="",AC6="",AD6="",AF6=""),"",SUM(AB6,AC6,AD6,AE6,AF6))</f>
        <v>100</v>
      </c>
      <c r="CB5" s="29">
        <v>20</v>
      </c>
      <c r="CC5" s="29">
        <f>IF(AND(AJ6="",AK6="",AL6="",AN6=""),"",SUM(AJ6,AK6,AL6,AM6,AN6))</f>
        <v>100</v>
      </c>
      <c r="CD5" s="29">
        <v>20</v>
      </c>
      <c r="CE5" s="29" t="e">
        <f>IF(AND(#REF!="",#REF!="",#REF!="",#REF!=""),"",SUM(#REF!,#REF!,#REF!,#REF!,#REF!))</f>
        <v>#REF!</v>
      </c>
      <c r="CF5" s="29">
        <v>20</v>
      </c>
      <c r="CJ5" s="29" t="str">
        <f>AJ3</f>
        <v xml:space="preserve">पर्यावरण अध्ययन </v>
      </c>
    </row>
    <row r="6" spans="1:91" ht="21" customHeight="1" thickTop="1" thickBot="1">
      <c r="A6" s="449"/>
      <c r="B6" s="452"/>
      <c r="C6" s="452"/>
      <c r="D6" s="452"/>
      <c r="E6" s="452"/>
      <c r="F6" s="449"/>
      <c r="G6" s="449"/>
      <c r="H6" s="449"/>
      <c r="I6" s="452"/>
      <c r="J6" s="452"/>
      <c r="K6" s="452"/>
      <c r="L6" s="9">
        <v>20</v>
      </c>
      <c r="M6" s="9">
        <v>20</v>
      </c>
      <c r="N6" s="9">
        <v>30</v>
      </c>
      <c r="O6" s="9">
        <v>18</v>
      </c>
      <c r="P6" s="9">
        <v>12</v>
      </c>
      <c r="Q6" s="9">
        <v>50</v>
      </c>
      <c r="R6" s="9">
        <v>30</v>
      </c>
      <c r="S6" s="9">
        <v>20</v>
      </c>
      <c r="T6" s="9">
        <v>20</v>
      </c>
      <c r="U6" s="9">
        <v>20</v>
      </c>
      <c r="V6" s="9">
        <v>30</v>
      </c>
      <c r="W6" s="9">
        <v>18</v>
      </c>
      <c r="X6" s="9">
        <v>12</v>
      </c>
      <c r="Y6" s="9">
        <v>50</v>
      </c>
      <c r="Z6" s="9">
        <v>30</v>
      </c>
      <c r="AA6" s="9">
        <v>20</v>
      </c>
      <c r="AB6" s="9">
        <v>20</v>
      </c>
      <c r="AC6" s="9">
        <v>20</v>
      </c>
      <c r="AD6" s="9">
        <v>30</v>
      </c>
      <c r="AE6" s="9">
        <v>18</v>
      </c>
      <c r="AF6" s="9">
        <v>12</v>
      </c>
      <c r="AG6" s="9">
        <v>50</v>
      </c>
      <c r="AH6" s="9">
        <v>30</v>
      </c>
      <c r="AI6" s="9">
        <v>20</v>
      </c>
      <c r="AJ6" s="9">
        <v>20</v>
      </c>
      <c r="AK6" s="9">
        <v>20</v>
      </c>
      <c r="AL6" s="9">
        <v>30</v>
      </c>
      <c r="AM6" s="9">
        <v>18</v>
      </c>
      <c r="AN6" s="9">
        <v>12</v>
      </c>
      <c r="AO6" s="9">
        <v>50</v>
      </c>
      <c r="AP6" s="9">
        <v>30</v>
      </c>
      <c r="AQ6" s="9">
        <v>20</v>
      </c>
      <c r="AR6" s="9">
        <v>25</v>
      </c>
      <c r="AS6" s="9">
        <v>35</v>
      </c>
      <c r="AT6" s="9">
        <v>40</v>
      </c>
      <c r="AU6" s="9">
        <v>25</v>
      </c>
      <c r="AV6" s="9">
        <v>35</v>
      </c>
      <c r="AW6" s="9">
        <v>40</v>
      </c>
      <c r="AX6" s="9">
        <v>25</v>
      </c>
      <c r="AY6" s="9">
        <v>35</v>
      </c>
      <c r="AZ6" s="9">
        <v>40</v>
      </c>
      <c r="BA6" s="107"/>
      <c r="BB6" s="9"/>
      <c r="BC6" s="1"/>
      <c r="BD6" s="464" t="s">
        <v>82</v>
      </c>
      <c r="BE6" s="465"/>
      <c r="BF6" s="465"/>
      <c r="BG6" s="1"/>
      <c r="BS6" s="29"/>
      <c r="BU6" s="29">
        <v>1</v>
      </c>
      <c r="BV6" s="29">
        <v>1</v>
      </c>
      <c r="BW6" s="29">
        <v>2</v>
      </c>
      <c r="BX6" s="29">
        <v>2</v>
      </c>
      <c r="BY6" s="29">
        <v>3</v>
      </c>
      <c r="BZ6" s="29">
        <v>3</v>
      </c>
      <c r="CA6" s="29">
        <v>4</v>
      </c>
      <c r="CB6" s="29">
        <v>4</v>
      </c>
      <c r="CC6" s="29">
        <v>5</v>
      </c>
      <c r="CD6" s="29">
        <v>5</v>
      </c>
      <c r="CE6" s="29">
        <v>6</v>
      </c>
      <c r="CF6" s="29">
        <v>6</v>
      </c>
      <c r="CJ6" s="29" t="e">
        <f>#REF!</f>
        <v>#REF!</v>
      </c>
    </row>
    <row r="7" spans="1:91" ht="21.9" customHeight="1">
      <c r="A7" s="348">
        <v>1</v>
      </c>
      <c r="B7" s="349">
        <v>1</v>
      </c>
      <c r="C7" s="350" t="s">
        <v>17</v>
      </c>
      <c r="D7" s="351">
        <v>936</v>
      </c>
      <c r="E7" s="352" t="s">
        <v>115</v>
      </c>
      <c r="F7" s="353" t="s">
        <v>376</v>
      </c>
      <c r="G7" s="353" t="s">
        <v>377</v>
      </c>
      <c r="H7" s="354" t="s">
        <v>378</v>
      </c>
      <c r="I7" s="355">
        <v>101</v>
      </c>
      <c r="J7" s="356" t="s">
        <v>18</v>
      </c>
      <c r="K7" s="357" t="s">
        <v>19</v>
      </c>
      <c r="L7" s="10">
        <v>9</v>
      </c>
      <c r="M7" s="11">
        <v>9</v>
      </c>
      <c r="N7" s="11">
        <v>18</v>
      </c>
      <c r="O7" s="11">
        <v>5</v>
      </c>
      <c r="P7" s="55">
        <v>10</v>
      </c>
      <c r="Q7" s="59">
        <v>39</v>
      </c>
      <c r="R7" s="11">
        <v>5</v>
      </c>
      <c r="S7" s="12">
        <v>10</v>
      </c>
      <c r="T7" s="17">
        <v>1</v>
      </c>
      <c r="U7" s="18">
        <v>9</v>
      </c>
      <c r="V7" s="11">
        <v>29</v>
      </c>
      <c r="W7" s="11">
        <v>5</v>
      </c>
      <c r="X7" s="61">
        <v>11</v>
      </c>
      <c r="Y7" s="59">
        <v>50</v>
      </c>
      <c r="Z7" s="11">
        <v>5</v>
      </c>
      <c r="AA7" s="12">
        <v>10</v>
      </c>
      <c r="AB7" s="10">
        <v>9</v>
      </c>
      <c r="AC7" s="11">
        <v>6</v>
      </c>
      <c r="AD7" s="11">
        <v>22</v>
      </c>
      <c r="AE7" s="11">
        <v>6</v>
      </c>
      <c r="AF7" s="55">
        <v>10</v>
      </c>
      <c r="AG7" s="59">
        <v>31</v>
      </c>
      <c r="AH7" s="11">
        <v>6</v>
      </c>
      <c r="AI7" s="12">
        <v>4</v>
      </c>
      <c r="AJ7" s="10">
        <v>9</v>
      </c>
      <c r="AK7" s="11">
        <v>7</v>
      </c>
      <c r="AL7" s="11">
        <v>22</v>
      </c>
      <c r="AM7" s="11">
        <v>6</v>
      </c>
      <c r="AN7" s="55">
        <v>8</v>
      </c>
      <c r="AO7" s="59">
        <v>45</v>
      </c>
      <c r="AP7" s="11">
        <v>6</v>
      </c>
      <c r="AQ7" s="12">
        <v>4</v>
      </c>
      <c r="AR7" s="10">
        <v>25</v>
      </c>
      <c r="AS7" s="11">
        <v>31</v>
      </c>
      <c r="AT7" s="55">
        <v>30</v>
      </c>
      <c r="AU7" s="10">
        <v>11</v>
      </c>
      <c r="AV7" s="11">
        <v>30</v>
      </c>
      <c r="AW7" s="12">
        <v>30</v>
      </c>
      <c r="AX7" s="10">
        <v>21</v>
      </c>
      <c r="AY7" s="11">
        <v>21</v>
      </c>
      <c r="AZ7" s="55">
        <v>31</v>
      </c>
      <c r="BA7" s="10">
        <v>220</v>
      </c>
      <c r="BB7" s="108">
        <v>28</v>
      </c>
      <c r="BC7" s="1"/>
      <c r="BD7" s="1"/>
      <c r="BE7" s="1"/>
      <c r="BF7" s="1"/>
      <c r="BG7" s="3"/>
      <c r="BS7" s="29"/>
      <c r="BT7" s="29">
        <f>IF(I7="","",I7)</f>
        <v>101</v>
      </c>
      <c r="BU7" s="38">
        <f>IF(AND(L7="",M7="",N7="",P7=""),"",SUM(L7,M7,N7,O7,P7))</f>
        <v>51</v>
      </c>
      <c r="BV7" s="38">
        <f>IFERROR(IF(BU7="","",ROUNDUP(BU7*20%,0)),"")</f>
        <v>11</v>
      </c>
      <c r="BW7" s="29">
        <f>IF(AND(T7="",U7="",V7="",X7=""),"",SUM(T7,U7,V7,W7,X7))</f>
        <v>55</v>
      </c>
      <c r="BX7" s="38">
        <f>IFERROR(IF(BW7="","",ROUNDUP(BW7*20%,0)),"")</f>
        <v>11</v>
      </c>
      <c r="BY7" s="29" t="e">
        <f>IF(AND(#REF!="",#REF!="",#REF!="",#REF!=""),"",SUM(#REF!,#REF!,#REF!,#REF!,#REF!))</f>
        <v>#REF!</v>
      </c>
      <c r="BZ7" s="38" t="str">
        <f>IFERROR(IF(BY7="","",ROUNDUP(BY7*20%,0)),"")</f>
        <v/>
      </c>
      <c r="CA7" s="29">
        <f>IF(AND(AB7="",AC7="",AD7="",AF7=""),"",SUM(AB7,AC7,AD7,AE7,AF7))</f>
        <v>53</v>
      </c>
      <c r="CB7" s="38">
        <f>IFERROR(IF(CA7="","",ROUNDUP(CA7*20%,0)),"")</f>
        <v>11</v>
      </c>
      <c r="CC7" s="29">
        <f>IF(AND(AJ7="",AK7="",AL7="",AN7=""),"",SUM(AJ7,AK7,AL7,AM7,AN7))</f>
        <v>52</v>
      </c>
      <c r="CD7" s="38">
        <f>IFERROR(IF(CC7="","",ROUNDUP(CC7*20%,0)),"")</f>
        <v>11</v>
      </c>
      <c r="CE7" s="29" t="e">
        <f>IF(AND(#REF!="",#REF!="",#REF!="",#REF!=""),"",SUM(#REF!,#REF!,#REF!,#REF!,#REF!))</f>
        <v>#REF!</v>
      </c>
      <c r="CF7" s="38" t="str">
        <f>IFERROR(IF(CE7="","",ROUNDUP(CE7*20%,0)),"")</f>
        <v/>
      </c>
      <c r="CG7" s="38"/>
      <c r="CH7" s="38"/>
    </row>
    <row r="8" spans="1:91" ht="21.9" customHeight="1">
      <c r="A8" s="358">
        <v>2</v>
      </c>
      <c r="B8" s="359">
        <v>1</v>
      </c>
      <c r="C8" s="360" t="s">
        <v>17</v>
      </c>
      <c r="D8" s="361">
        <v>944</v>
      </c>
      <c r="E8" s="362">
        <v>42005</v>
      </c>
      <c r="F8" s="363" t="s">
        <v>379</v>
      </c>
      <c r="G8" s="363" t="s">
        <v>380</v>
      </c>
      <c r="H8" s="364" t="s">
        <v>33</v>
      </c>
      <c r="I8" s="365">
        <v>102</v>
      </c>
      <c r="J8" s="366" t="s">
        <v>20</v>
      </c>
      <c r="K8" s="367" t="s">
        <v>19</v>
      </c>
      <c r="L8" s="13">
        <v>9</v>
      </c>
      <c r="M8" s="8">
        <v>9</v>
      </c>
      <c r="N8" s="8">
        <v>27</v>
      </c>
      <c r="O8" s="8">
        <v>4</v>
      </c>
      <c r="P8" s="56">
        <v>11</v>
      </c>
      <c r="Q8" s="60">
        <v>37</v>
      </c>
      <c r="R8" s="8">
        <v>4</v>
      </c>
      <c r="S8" s="14">
        <v>11</v>
      </c>
      <c r="T8" s="19">
        <v>2</v>
      </c>
      <c r="U8" s="20">
        <v>9</v>
      </c>
      <c r="V8" s="8">
        <v>24</v>
      </c>
      <c r="W8" s="8">
        <v>4</v>
      </c>
      <c r="X8" s="62">
        <v>12</v>
      </c>
      <c r="Y8" s="60">
        <v>37</v>
      </c>
      <c r="Z8" s="8">
        <v>4</v>
      </c>
      <c r="AA8" s="14">
        <v>9</v>
      </c>
      <c r="AB8" s="13">
        <v>9</v>
      </c>
      <c r="AC8" s="8">
        <v>6</v>
      </c>
      <c r="AD8" s="8">
        <v>23</v>
      </c>
      <c r="AE8" s="8">
        <v>3</v>
      </c>
      <c r="AF8" s="56">
        <v>11</v>
      </c>
      <c r="AG8" s="60">
        <v>31</v>
      </c>
      <c r="AH8" s="8">
        <v>3</v>
      </c>
      <c r="AI8" s="14">
        <v>4</v>
      </c>
      <c r="AJ8" s="13">
        <v>9</v>
      </c>
      <c r="AK8" s="8">
        <v>7</v>
      </c>
      <c r="AL8" s="8">
        <v>14</v>
      </c>
      <c r="AM8" s="8">
        <v>4</v>
      </c>
      <c r="AN8" s="56">
        <v>9</v>
      </c>
      <c r="AO8" s="60">
        <v>14</v>
      </c>
      <c r="AP8" s="8">
        <v>4</v>
      </c>
      <c r="AQ8" s="14">
        <v>4</v>
      </c>
      <c r="AR8" s="13">
        <v>24</v>
      </c>
      <c r="AS8" s="8">
        <v>32</v>
      </c>
      <c r="AT8" s="56">
        <v>36</v>
      </c>
      <c r="AU8" s="13">
        <v>11</v>
      </c>
      <c r="AV8" s="8">
        <v>32</v>
      </c>
      <c r="AW8" s="14">
        <v>25</v>
      </c>
      <c r="AX8" s="13">
        <v>21</v>
      </c>
      <c r="AY8" s="8">
        <v>21</v>
      </c>
      <c r="AZ8" s="56">
        <v>32</v>
      </c>
      <c r="BA8" s="13">
        <v>220</v>
      </c>
      <c r="BB8" s="109">
        <v>24</v>
      </c>
      <c r="BC8" s="1"/>
      <c r="BD8" s="466" t="s">
        <v>89</v>
      </c>
      <c r="BE8" s="466"/>
      <c r="BF8" s="466"/>
      <c r="BG8" s="1"/>
      <c r="BS8" s="29"/>
      <c r="BT8" s="29">
        <f t="shared" ref="BT8:BT71" si="0">IF(I8="","",I8)</f>
        <v>102</v>
      </c>
      <c r="BU8" s="38">
        <f t="shared" ref="BU8:BU71" si="1">IF(AND(L8="",M8="",N8="",P8=""),"",SUM(L8,M8,N8,O8,P8))</f>
        <v>60</v>
      </c>
      <c r="BV8" s="38">
        <f t="shared" ref="BV8:BV71" si="2">IFERROR(IF(BU8="","",ROUNDUP(BU8*20%,0)),"")</f>
        <v>12</v>
      </c>
      <c r="BW8" s="29">
        <f t="shared" ref="BW8:BW71" si="3">IF(AND(T8="",U8="",V8="",X8=""),"",SUM(T8,U8,V8,W8,X8))</f>
        <v>51</v>
      </c>
      <c r="BX8" s="38">
        <f t="shared" ref="BX8:BX71" si="4">IFERROR(IF(BW8="","",ROUNDUP(BW8*20%,0)),"")</f>
        <v>11</v>
      </c>
      <c r="BY8" s="29" t="e">
        <f>IF(AND(#REF!="",#REF!="",#REF!="",#REF!=""),"",SUM(#REF!,#REF!,#REF!,#REF!,#REF!))</f>
        <v>#REF!</v>
      </c>
      <c r="BZ8" s="38" t="str">
        <f t="shared" ref="BZ8:BZ71" si="5">IFERROR(IF(BY8="","",ROUNDUP(BY8*20%,0)),"")</f>
        <v/>
      </c>
      <c r="CA8" s="29">
        <f t="shared" ref="CA8:CA71" si="6">IF(AND(AB8="",AC8="",AD8="",AF8=""),"",SUM(AB8,AC8,AD8,AE8,AF8))</f>
        <v>52</v>
      </c>
      <c r="CB8" s="38">
        <f t="shared" ref="CB8:CB71" si="7">IFERROR(IF(CA8="","",ROUNDUP(CA8*20%,0)),"")</f>
        <v>11</v>
      </c>
      <c r="CC8" s="29">
        <f t="shared" ref="CC8:CC71" si="8">IF(AND(AJ8="",AK8="",AL8="",AN8=""),"",SUM(AJ8,AK8,AL8,AM8,AN8))</f>
        <v>43</v>
      </c>
      <c r="CD8" s="38">
        <f t="shared" ref="CD8:CD71" si="9">IFERROR(IF(CC8="","",ROUNDUP(CC8*20%,0)),"")</f>
        <v>9</v>
      </c>
      <c r="CE8" s="29" t="e">
        <f>IF(AND(#REF!="",#REF!="",#REF!="",#REF!=""),"",SUM(#REF!,#REF!,#REF!,#REF!,#REF!))</f>
        <v>#REF!</v>
      </c>
      <c r="CF8" s="38" t="str">
        <f t="shared" ref="CF8:CF71" si="10">IFERROR(IF(CE8="","",ROUNDUP(CE8*20%,0)),"")</f>
        <v/>
      </c>
      <c r="CG8" s="38"/>
      <c r="CH8" s="38"/>
    </row>
    <row r="9" spans="1:91" ht="21.9" customHeight="1">
      <c r="A9" s="358">
        <v>3</v>
      </c>
      <c r="B9" s="359">
        <v>1</v>
      </c>
      <c r="C9" s="360" t="s">
        <v>17</v>
      </c>
      <c r="D9" s="361">
        <v>934</v>
      </c>
      <c r="E9" s="362">
        <v>42348</v>
      </c>
      <c r="F9" s="363" t="s">
        <v>381</v>
      </c>
      <c r="G9" s="363" t="s">
        <v>382</v>
      </c>
      <c r="H9" s="364" t="s">
        <v>383</v>
      </c>
      <c r="I9" s="365">
        <v>103</v>
      </c>
      <c r="J9" s="366" t="s">
        <v>20</v>
      </c>
      <c r="K9" s="367" t="s">
        <v>19</v>
      </c>
      <c r="L9" s="13">
        <v>9</v>
      </c>
      <c r="M9" s="8">
        <v>9</v>
      </c>
      <c r="N9" s="8">
        <v>25</v>
      </c>
      <c r="O9" s="8">
        <v>3</v>
      </c>
      <c r="P9" s="56">
        <v>12</v>
      </c>
      <c r="Q9" s="60">
        <v>37</v>
      </c>
      <c r="R9" s="8">
        <v>4</v>
      </c>
      <c r="S9" s="14">
        <v>11</v>
      </c>
      <c r="T9" s="19">
        <v>3</v>
      </c>
      <c r="U9" s="20">
        <v>9</v>
      </c>
      <c r="V9" s="20">
        <v>25</v>
      </c>
      <c r="W9" s="8">
        <v>4</v>
      </c>
      <c r="X9" s="62">
        <v>11</v>
      </c>
      <c r="Y9" s="60">
        <v>37</v>
      </c>
      <c r="Z9" s="8">
        <v>4</v>
      </c>
      <c r="AA9" s="14">
        <v>8</v>
      </c>
      <c r="AB9" s="13">
        <v>9</v>
      </c>
      <c r="AC9" s="8">
        <v>6</v>
      </c>
      <c r="AD9" s="8">
        <v>25</v>
      </c>
      <c r="AE9" s="8">
        <v>4</v>
      </c>
      <c r="AF9" s="56">
        <v>12</v>
      </c>
      <c r="AG9" s="60">
        <v>44</v>
      </c>
      <c r="AH9" s="8">
        <v>15</v>
      </c>
      <c r="AI9" s="14">
        <v>8</v>
      </c>
      <c r="AJ9" s="13">
        <v>9</v>
      </c>
      <c r="AK9" s="8">
        <v>7</v>
      </c>
      <c r="AL9" s="8">
        <v>23</v>
      </c>
      <c r="AM9" s="8">
        <v>5</v>
      </c>
      <c r="AN9" s="56">
        <v>10</v>
      </c>
      <c r="AO9" s="60">
        <v>45</v>
      </c>
      <c r="AP9" s="8">
        <v>16</v>
      </c>
      <c r="AQ9" s="14">
        <v>8</v>
      </c>
      <c r="AR9" s="13">
        <v>21</v>
      </c>
      <c r="AS9" s="8">
        <v>32</v>
      </c>
      <c r="AT9" s="56">
        <v>38</v>
      </c>
      <c r="AU9" s="13">
        <v>11</v>
      </c>
      <c r="AV9" s="8">
        <v>31</v>
      </c>
      <c r="AW9" s="14">
        <v>25</v>
      </c>
      <c r="AX9" s="13">
        <v>21</v>
      </c>
      <c r="AY9" s="8">
        <v>21</v>
      </c>
      <c r="AZ9" s="56">
        <v>32</v>
      </c>
      <c r="BA9" s="13">
        <v>220</v>
      </c>
      <c r="BB9" s="109">
        <v>36</v>
      </c>
      <c r="BC9" s="1"/>
      <c r="BD9" s="1"/>
      <c r="BE9" s="1"/>
      <c r="BF9" s="1"/>
      <c r="BG9" s="1"/>
      <c r="BS9" s="29"/>
      <c r="BT9" s="29">
        <f t="shared" si="0"/>
        <v>103</v>
      </c>
      <c r="BU9" s="38">
        <f t="shared" si="1"/>
        <v>58</v>
      </c>
      <c r="BV9" s="38">
        <f t="shared" si="2"/>
        <v>12</v>
      </c>
      <c r="BW9" s="29">
        <f t="shared" si="3"/>
        <v>52</v>
      </c>
      <c r="BX9" s="38">
        <f t="shared" si="4"/>
        <v>11</v>
      </c>
      <c r="BY9" s="29" t="e">
        <f>IF(AND(#REF!="",#REF!="",#REF!="",#REF!=""),"",SUM(#REF!,#REF!,#REF!,#REF!,#REF!))</f>
        <v>#REF!</v>
      </c>
      <c r="BZ9" s="38" t="str">
        <f t="shared" si="5"/>
        <v/>
      </c>
      <c r="CA9" s="29">
        <f t="shared" si="6"/>
        <v>56</v>
      </c>
      <c r="CB9" s="38">
        <f t="shared" si="7"/>
        <v>12</v>
      </c>
      <c r="CC9" s="29">
        <f t="shared" si="8"/>
        <v>54</v>
      </c>
      <c r="CD9" s="38">
        <f t="shared" si="9"/>
        <v>11</v>
      </c>
      <c r="CE9" s="29" t="e">
        <f>IF(AND(#REF!="",#REF!="",#REF!="",#REF!=""),"",SUM(#REF!,#REF!,#REF!,#REF!,#REF!))</f>
        <v>#REF!</v>
      </c>
      <c r="CF9" s="38" t="str">
        <f t="shared" si="10"/>
        <v/>
      </c>
      <c r="CG9" s="38"/>
      <c r="CH9" s="38"/>
    </row>
    <row r="10" spans="1:91" ht="21.9" customHeight="1">
      <c r="A10" s="358">
        <v>4</v>
      </c>
      <c r="B10" s="359">
        <v>1</v>
      </c>
      <c r="C10" s="360" t="s">
        <v>17</v>
      </c>
      <c r="D10" s="361">
        <v>926</v>
      </c>
      <c r="E10" s="362">
        <v>42491</v>
      </c>
      <c r="F10" s="363" t="s">
        <v>384</v>
      </c>
      <c r="G10" s="363" t="s">
        <v>385</v>
      </c>
      <c r="H10" s="364" t="s">
        <v>46</v>
      </c>
      <c r="I10" s="365">
        <v>104</v>
      </c>
      <c r="J10" s="366" t="s">
        <v>20</v>
      </c>
      <c r="K10" s="367" t="s">
        <v>19</v>
      </c>
      <c r="L10" s="13">
        <v>9</v>
      </c>
      <c r="M10" s="8">
        <v>3</v>
      </c>
      <c r="N10" s="8">
        <v>24</v>
      </c>
      <c r="O10" s="8">
        <v>5</v>
      </c>
      <c r="P10" s="56">
        <v>11</v>
      </c>
      <c r="Q10" s="60">
        <v>37</v>
      </c>
      <c r="R10" s="8">
        <v>4</v>
      </c>
      <c r="S10" s="14">
        <v>11</v>
      </c>
      <c r="T10" s="19">
        <v>4</v>
      </c>
      <c r="U10" s="20" t="s">
        <v>4</v>
      </c>
      <c r="V10" s="20">
        <v>26</v>
      </c>
      <c r="W10" s="8">
        <v>4</v>
      </c>
      <c r="X10" s="62">
        <v>10</v>
      </c>
      <c r="Y10" s="60">
        <v>37</v>
      </c>
      <c r="Z10" s="8">
        <v>4</v>
      </c>
      <c r="AA10" s="14">
        <v>7</v>
      </c>
      <c r="AB10" s="13">
        <v>9</v>
      </c>
      <c r="AC10" s="8">
        <v>6</v>
      </c>
      <c r="AD10" s="8">
        <v>26</v>
      </c>
      <c r="AE10" s="8">
        <v>5</v>
      </c>
      <c r="AF10" s="56">
        <v>10</v>
      </c>
      <c r="AG10" s="60">
        <v>48</v>
      </c>
      <c r="AH10" s="8">
        <v>15</v>
      </c>
      <c r="AI10" s="14">
        <v>8</v>
      </c>
      <c r="AJ10" s="13">
        <v>9</v>
      </c>
      <c r="AK10" s="8">
        <v>7</v>
      </c>
      <c r="AL10" s="8">
        <v>25</v>
      </c>
      <c r="AM10" s="8">
        <v>4</v>
      </c>
      <c r="AN10" s="56">
        <v>11</v>
      </c>
      <c r="AO10" s="60">
        <v>48</v>
      </c>
      <c r="AP10" s="8">
        <v>16</v>
      </c>
      <c r="AQ10" s="14">
        <v>8</v>
      </c>
      <c r="AR10" s="13">
        <v>20</v>
      </c>
      <c r="AS10" s="8">
        <v>32</v>
      </c>
      <c r="AT10" s="56">
        <v>32</v>
      </c>
      <c r="AU10" s="13">
        <v>11</v>
      </c>
      <c r="AV10" s="8">
        <v>32</v>
      </c>
      <c r="AW10" s="14">
        <v>26</v>
      </c>
      <c r="AX10" s="13">
        <v>21</v>
      </c>
      <c r="AY10" s="8">
        <v>21</v>
      </c>
      <c r="AZ10" s="56">
        <v>32</v>
      </c>
      <c r="BA10" s="13">
        <v>220</v>
      </c>
      <c r="BB10" s="109">
        <v>36</v>
      </c>
      <c r="BC10" s="1"/>
      <c r="BD10" s="472" t="s">
        <v>0</v>
      </c>
      <c r="BE10" s="473"/>
      <c r="BF10" s="473"/>
      <c r="BG10" s="1"/>
      <c r="BS10" s="29"/>
      <c r="BT10" s="29">
        <f t="shared" si="0"/>
        <v>104</v>
      </c>
      <c r="BU10" s="38">
        <f t="shared" si="1"/>
        <v>52</v>
      </c>
      <c r="BV10" s="38">
        <f t="shared" si="2"/>
        <v>11</v>
      </c>
      <c r="BW10" s="29">
        <f t="shared" si="3"/>
        <v>44</v>
      </c>
      <c r="BX10" s="38">
        <f t="shared" si="4"/>
        <v>9</v>
      </c>
      <c r="BY10" s="29" t="e">
        <f>IF(AND(#REF!="",#REF!="",#REF!="",#REF!=""),"",SUM(#REF!,#REF!,#REF!,#REF!,#REF!))</f>
        <v>#REF!</v>
      </c>
      <c r="BZ10" s="38" t="str">
        <f t="shared" si="5"/>
        <v/>
      </c>
      <c r="CA10" s="29">
        <f t="shared" si="6"/>
        <v>56</v>
      </c>
      <c r="CB10" s="38">
        <f t="shared" si="7"/>
        <v>12</v>
      </c>
      <c r="CC10" s="29">
        <f t="shared" si="8"/>
        <v>56</v>
      </c>
      <c r="CD10" s="38">
        <f t="shared" si="9"/>
        <v>12</v>
      </c>
      <c r="CE10" s="29" t="e">
        <f>IF(AND(#REF!="",#REF!="",#REF!="",#REF!=""),"",SUM(#REF!,#REF!,#REF!,#REF!,#REF!))</f>
        <v>#REF!</v>
      </c>
      <c r="CF10" s="38" t="str">
        <f t="shared" si="10"/>
        <v/>
      </c>
      <c r="CG10" s="38"/>
      <c r="CH10" s="38"/>
    </row>
    <row r="11" spans="1:91" ht="21.9" customHeight="1">
      <c r="A11" s="358">
        <v>5</v>
      </c>
      <c r="B11" s="359">
        <v>1</v>
      </c>
      <c r="C11" s="360" t="s">
        <v>17</v>
      </c>
      <c r="D11" s="361">
        <v>951</v>
      </c>
      <c r="E11" s="362" t="s">
        <v>116</v>
      </c>
      <c r="F11" s="363" t="s">
        <v>386</v>
      </c>
      <c r="G11" s="363" t="s">
        <v>73</v>
      </c>
      <c r="H11" s="364" t="s">
        <v>54</v>
      </c>
      <c r="I11" s="365">
        <v>105</v>
      </c>
      <c r="J11" s="366" t="s">
        <v>20</v>
      </c>
      <c r="K11" s="367" t="s">
        <v>19</v>
      </c>
      <c r="L11" s="13">
        <v>9</v>
      </c>
      <c r="M11" s="8">
        <v>4</v>
      </c>
      <c r="N11" s="8" t="s">
        <v>3</v>
      </c>
      <c r="O11" s="8">
        <v>6</v>
      </c>
      <c r="P11" s="56">
        <v>11</v>
      </c>
      <c r="Q11" s="60">
        <v>37</v>
      </c>
      <c r="R11" s="8">
        <v>4</v>
      </c>
      <c r="S11" s="14">
        <v>11</v>
      </c>
      <c r="T11" s="19">
        <v>5</v>
      </c>
      <c r="U11" s="20">
        <v>9</v>
      </c>
      <c r="V11" s="20">
        <v>21</v>
      </c>
      <c r="W11" s="8">
        <v>4</v>
      </c>
      <c r="X11" s="62">
        <v>10</v>
      </c>
      <c r="Y11" s="60">
        <v>37</v>
      </c>
      <c r="Z11" s="8">
        <v>4</v>
      </c>
      <c r="AA11" s="14">
        <v>6</v>
      </c>
      <c r="AB11" s="13">
        <v>9</v>
      </c>
      <c r="AC11" s="8">
        <v>6</v>
      </c>
      <c r="AD11" s="8">
        <v>24</v>
      </c>
      <c r="AE11" s="8">
        <v>6</v>
      </c>
      <c r="AF11" s="56">
        <v>8</v>
      </c>
      <c r="AG11" s="60">
        <v>47</v>
      </c>
      <c r="AH11" s="8">
        <v>15</v>
      </c>
      <c r="AI11" s="14">
        <v>8</v>
      </c>
      <c r="AJ11" s="13">
        <v>9</v>
      </c>
      <c r="AK11" s="8">
        <v>7</v>
      </c>
      <c r="AL11" s="8">
        <v>26</v>
      </c>
      <c r="AM11" s="8">
        <v>3</v>
      </c>
      <c r="AN11" s="56">
        <v>11</v>
      </c>
      <c r="AO11" s="60">
        <v>48</v>
      </c>
      <c r="AP11" s="8">
        <v>16</v>
      </c>
      <c r="AQ11" s="14">
        <v>8</v>
      </c>
      <c r="AR11" s="13">
        <v>22</v>
      </c>
      <c r="AS11" s="8">
        <v>34</v>
      </c>
      <c r="AT11" s="56">
        <v>31</v>
      </c>
      <c r="AU11" s="13">
        <v>11</v>
      </c>
      <c r="AV11" s="8">
        <v>32</v>
      </c>
      <c r="AW11" s="14">
        <v>24</v>
      </c>
      <c r="AX11" s="13">
        <v>22</v>
      </c>
      <c r="AY11" s="8">
        <v>21</v>
      </c>
      <c r="AZ11" s="56">
        <v>32</v>
      </c>
      <c r="BA11" s="13">
        <v>220</v>
      </c>
      <c r="BB11" s="109">
        <v>0</v>
      </c>
      <c r="BC11" s="1"/>
      <c r="BD11" s="472"/>
      <c r="BE11" s="473"/>
      <c r="BF11" s="473"/>
      <c r="BG11" s="1"/>
      <c r="BS11" s="29"/>
      <c r="BT11" s="29">
        <f t="shared" si="0"/>
        <v>105</v>
      </c>
      <c r="BU11" s="38">
        <f t="shared" si="1"/>
        <v>30</v>
      </c>
      <c r="BV11" s="38">
        <f t="shared" si="2"/>
        <v>6</v>
      </c>
      <c r="BW11" s="29">
        <f t="shared" si="3"/>
        <v>49</v>
      </c>
      <c r="BX11" s="38">
        <f t="shared" si="4"/>
        <v>10</v>
      </c>
      <c r="BY11" s="29" t="e">
        <f>IF(AND(#REF!="",#REF!="",#REF!="",#REF!=""),"",SUM(#REF!,#REF!,#REF!,#REF!,#REF!))</f>
        <v>#REF!</v>
      </c>
      <c r="BZ11" s="38" t="str">
        <f t="shared" si="5"/>
        <v/>
      </c>
      <c r="CA11" s="29">
        <f t="shared" si="6"/>
        <v>53</v>
      </c>
      <c r="CB11" s="38">
        <f t="shared" si="7"/>
        <v>11</v>
      </c>
      <c r="CC11" s="29">
        <f t="shared" si="8"/>
        <v>56</v>
      </c>
      <c r="CD11" s="38">
        <f t="shared" si="9"/>
        <v>12</v>
      </c>
      <c r="CE11" s="29" t="e">
        <f>IF(AND(#REF!="",#REF!="",#REF!="",#REF!=""),"",SUM(#REF!,#REF!,#REF!,#REF!,#REF!))</f>
        <v>#REF!</v>
      </c>
      <c r="CF11" s="38" t="str">
        <f t="shared" si="10"/>
        <v/>
      </c>
      <c r="CG11" s="38"/>
      <c r="CH11" s="38"/>
    </row>
    <row r="12" spans="1:91" ht="21.9" customHeight="1">
      <c r="A12" s="358">
        <v>6</v>
      </c>
      <c r="B12" s="359">
        <v>1</v>
      </c>
      <c r="C12" s="360" t="s">
        <v>17</v>
      </c>
      <c r="D12" s="361">
        <v>939</v>
      </c>
      <c r="E12" s="362" t="s">
        <v>117</v>
      </c>
      <c r="F12" s="363" t="s">
        <v>387</v>
      </c>
      <c r="G12" s="363" t="s">
        <v>388</v>
      </c>
      <c r="H12" s="364" t="s">
        <v>389</v>
      </c>
      <c r="I12" s="365">
        <v>106</v>
      </c>
      <c r="J12" s="366" t="s">
        <v>18</v>
      </c>
      <c r="K12" s="367" t="s">
        <v>19</v>
      </c>
      <c r="L12" s="13">
        <v>9</v>
      </c>
      <c r="M12" s="8">
        <v>5</v>
      </c>
      <c r="N12" s="8">
        <v>25</v>
      </c>
      <c r="O12" s="8">
        <v>6</v>
      </c>
      <c r="P12" s="56">
        <v>11</v>
      </c>
      <c r="Q12" s="60">
        <v>37</v>
      </c>
      <c r="R12" s="8">
        <v>4</v>
      </c>
      <c r="S12" s="14">
        <v>11</v>
      </c>
      <c r="T12" s="19">
        <v>6</v>
      </c>
      <c r="U12" s="20">
        <v>7</v>
      </c>
      <c r="V12" s="20">
        <v>23</v>
      </c>
      <c r="W12" s="8">
        <v>5</v>
      </c>
      <c r="X12" s="62">
        <v>11</v>
      </c>
      <c r="Y12" s="60">
        <v>37</v>
      </c>
      <c r="Z12" s="8">
        <v>4</v>
      </c>
      <c r="AA12" s="14">
        <v>9</v>
      </c>
      <c r="AB12" s="13">
        <v>9</v>
      </c>
      <c r="AC12" s="8">
        <v>6</v>
      </c>
      <c r="AD12" s="8">
        <v>21</v>
      </c>
      <c r="AE12" s="8">
        <v>4</v>
      </c>
      <c r="AF12" s="56">
        <v>9</v>
      </c>
      <c r="AG12" s="60">
        <v>48</v>
      </c>
      <c r="AH12" s="8">
        <v>15</v>
      </c>
      <c r="AI12" s="14">
        <v>8</v>
      </c>
      <c r="AJ12" s="13">
        <v>9</v>
      </c>
      <c r="AK12" s="8">
        <v>7</v>
      </c>
      <c r="AL12" s="8">
        <v>28</v>
      </c>
      <c r="AM12" s="8">
        <v>4</v>
      </c>
      <c r="AN12" s="56">
        <v>11</v>
      </c>
      <c r="AO12" s="60">
        <v>47</v>
      </c>
      <c r="AP12" s="8">
        <v>16</v>
      </c>
      <c r="AQ12" s="14">
        <v>8</v>
      </c>
      <c r="AR12" s="13">
        <v>21</v>
      </c>
      <c r="AS12" s="8">
        <v>32</v>
      </c>
      <c r="AT12" s="56">
        <v>36</v>
      </c>
      <c r="AU12" s="13">
        <v>12</v>
      </c>
      <c r="AV12" s="8">
        <v>31</v>
      </c>
      <c r="AW12" s="14">
        <v>25</v>
      </c>
      <c r="AX12" s="13">
        <v>22</v>
      </c>
      <c r="AY12" s="8">
        <v>21</v>
      </c>
      <c r="AZ12" s="56">
        <v>32</v>
      </c>
      <c r="BA12" s="13">
        <v>220</v>
      </c>
      <c r="BB12" s="109">
        <v>26</v>
      </c>
      <c r="BC12" s="1"/>
      <c r="BD12" s="469" t="s">
        <v>1</v>
      </c>
      <c r="BE12" s="470"/>
      <c r="BF12" s="470"/>
      <c r="BG12" s="1"/>
      <c r="BS12" s="29"/>
      <c r="BT12" s="29">
        <f t="shared" si="0"/>
        <v>106</v>
      </c>
      <c r="BU12" s="38">
        <f t="shared" si="1"/>
        <v>56</v>
      </c>
      <c r="BV12" s="38">
        <f t="shared" si="2"/>
        <v>12</v>
      </c>
      <c r="BW12" s="29">
        <f t="shared" si="3"/>
        <v>52</v>
      </c>
      <c r="BX12" s="38">
        <f t="shared" si="4"/>
        <v>11</v>
      </c>
      <c r="BY12" s="29" t="e">
        <f>IF(AND(#REF!="",#REF!="",#REF!="",#REF!=""),"",SUM(#REF!,#REF!,#REF!,#REF!,#REF!))</f>
        <v>#REF!</v>
      </c>
      <c r="BZ12" s="38" t="str">
        <f t="shared" si="5"/>
        <v/>
      </c>
      <c r="CA12" s="29">
        <f t="shared" si="6"/>
        <v>49</v>
      </c>
      <c r="CB12" s="38">
        <f t="shared" si="7"/>
        <v>10</v>
      </c>
      <c r="CC12" s="29">
        <f t="shared" si="8"/>
        <v>59</v>
      </c>
      <c r="CD12" s="38">
        <f t="shared" si="9"/>
        <v>12</v>
      </c>
      <c r="CE12" s="29" t="e">
        <f>IF(AND(#REF!="",#REF!="",#REF!="",#REF!=""),"",SUM(#REF!,#REF!,#REF!,#REF!,#REF!))</f>
        <v>#REF!</v>
      </c>
      <c r="CF12" s="38" t="str">
        <f t="shared" si="10"/>
        <v/>
      </c>
      <c r="CG12" s="38"/>
      <c r="CH12" s="38"/>
    </row>
    <row r="13" spans="1:91" ht="21.9" customHeight="1">
      <c r="A13" s="358">
        <v>7</v>
      </c>
      <c r="B13" s="359">
        <v>1</v>
      </c>
      <c r="C13" s="360" t="s">
        <v>17</v>
      </c>
      <c r="D13" s="361">
        <v>942</v>
      </c>
      <c r="E13" s="362" t="s">
        <v>118</v>
      </c>
      <c r="F13" s="363" t="s">
        <v>390</v>
      </c>
      <c r="G13" s="363" t="s">
        <v>45</v>
      </c>
      <c r="H13" s="364" t="s">
        <v>391</v>
      </c>
      <c r="I13" s="365">
        <v>108</v>
      </c>
      <c r="J13" s="366" t="s">
        <v>20</v>
      </c>
      <c r="K13" s="367" t="s">
        <v>19</v>
      </c>
      <c r="L13" s="13">
        <v>9</v>
      </c>
      <c r="M13" s="8">
        <v>6</v>
      </c>
      <c r="N13" s="8">
        <v>29</v>
      </c>
      <c r="O13" s="8">
        <v>6</v>
      </c>
      <c r="P13" s="56">
        <v>11</v>
      </c>
      <c r="Q13" s="60">
        <v>37</v>
      </c>
      <c r="R13" s="8">
        <v>4</v>
      </c>
      <c r="S13" s="14">
        <v>11</v>
      </c>
      <c r="T13" s="19">
        <v>7</v>
      </c>
      <c r="U13" s="20">
        <v>9</v>
      </c>
      <c r="V13" s="20">
        <v>25</v>
      </c>
      <c r="W13" s="8">
        <v>6</v>
      </c>
      <c r="X13" s="62">
        <v>12</v>
      </c>
      <c r="Y13" s="60">
        <v>37</v>
      </c>
      <c r="Z13" s="8">
        <v>4</v>
      </c>
      <c r="AA13" s="14">
        <v>8</v>
      </c>
      <c r="AB13" s="13">
        <v>9</v>
      </c>
      <c r="AC13" s="8">
        <v>6</v>
      </c>
      <c r="AD13" s="8">
        <v>26</v>
      </c>
      <c r="AE13" s="8">
        <v>5</v>
      </c>
      <c r="AF13" s="56">
        <v>10</v>
      </c>
      <c r="AG13" s="60">
        <v>47</v>
      </c>
      <c r="AH13" s="8">
        <v>15</v>
      </c>
      <c r="AI13" s="14">
        <v>8</v>
      </c>
      <c r="AJ13" s="13">
        <v>9</v>
      </c>
      <c r="AK13" s="8">
        <v>7</v>
      </c>
      <c r="AL13" s="8">
        <v>27</v>
      </c>
      <c r="AM13" s="8">
        <v>5</v>
      </c>
      <c r="AN13" s="56">
        <v>11</v>
      </c>
      <c r="AO13" s="60">
        <v>48</v>
      </c>
      <c r="AP13" s="8">
        <v>16</v>
      </c>
      <c r="AQ13" s="14">
        <v>8</v>
      </c>
      <c r="AR13" s="13">
        <v>22</v>
      </c>
      <c r="AS13" s="8">
        <v>32</v>
      </c>
      <c r="AT13" s="56">
        <v>35</v>
      </c>
      <c r="AU13" s="13">
        <v>13</v>
      </c>
      <c r="AV13" s="8">
        <v>31</v>
      </c>
      <c r="AW13" s="14">
        <v>26</v>
      </c>
      <c r="AX13" s="13">
        <v>23</v>
      </c>
      <c r="AY13" s="8">
        <v>21</v>
      </c>
      <c r="AZ13" s="56">
        <v>32</v>
      </c>
      <c r="BA13" s="13">
        <v>220</v>
      </c>
      <c r="BB13" s="109">
        <v>36</v>
      </c>
      <c r="BC13" s="1"/>
      <c r="BD13" s="469"/>
      <c r="BE13" s="470"/>
      <c r="BF13" s="470"/>
      <c r="BG13" s="1"/>
      <c r="BS13" s="29"/>
      <c r="BT13" s="29">
        <f t="shared" si="0"/>
        <v>108</v>
      </c>
      <c r="BU13" s="38">
        <f t="shared" si="1"/>
        <v>61</v>
      </c>
      <c r="BV13" s="38">
        <f t="shared" si="2"/>
        <v>13</v>
      </c>
      <c r="BW13" s="29">
        <f t="shared" si="3"/>
        <v>59</v>
      </c>
      <c r="BX13" s="38">
        <f t="shared" si="4"/>
        <v>12</v>
      </c>
      <c r="BY13" s="29" t="e">
        <f>IF(AND(#REF!="",#REF!="",#REF!="",#REF!=""),"",SUM(#REF!,#REF!,#REF!,#REF!,#REF!))</f>
        <v>#REF!</v>
      </c>
      <c r="BZ13" s="38" t="str">
        <f t="shared" si="5"/>
        <v/>
      </c>
      <c r="CA13" s="29">
        <f t="shared" si="6"/>
        <v>56</v>
      </c>
      <c r="CB13" s="38">
        <f t="shared" si="7"/>
        <v>12</v>
      </c>
      <c r="CC13" s="29">
        <f t="shared" si="8"/>
        <v>59</v>
      </c>
      <c r="CD13" s="38">
        <f t="shared" si="9"/>
        <v>12</v>
      </c>
      <c r="CE13" s="29" t="e">
        <f>IF(AND(#REF!="",#REF!="",#REF!="",#REF!=""),"",SUM(#REF!,#REF!,#REF!,#REF!,#REF!))</f>
        <v>#REF!</v>
      </c>
      <c r="CF13" s="38" t="str">
        <f t="shared" si="10"/>
        <v/>
      </c>
      <c r="CG13" s="38"/>
      <c r="CH13" s="38"/>
    </row>
    <row r="14" spans="1:91" ht="21.9" customHeight="1">
      <c r="A14" s="358">
        <v>8</v>
      </c>
      <c r="B14" s="359">
        <v>1</v>
      </c>
      <c r="C14" s="360" t="s">
        <v>17</v>
      </c>
      <c r="D14" s="361">
        <v>925</v>
      </c>
      <c r="E14" s="362" t="s">
        <v>119</v>
      </c>
      <c r="F14" s="363" t="s">
        <v>392</v>
      </c>
      <c r="G14" s="363" t="s">
        <v>393</v>
      </c>
      <c r="H14" s="364" t="s">
        <v>71</v>
      </c>
      <c r="I14" s="365">
        <v>109</v>
      </c>
      <c r="J14" s="366" t="s">
        <v>18</v>
      </c>
      <c r="K14" s="367" t="s">
        <v>19</v>
      </c>
      <c r="L14" s="13">
        <v>9</v>
      </c>
      <c r="M14" s="8">
        <v>7</v>
      </c>
      <c r="N14" s="8">
        <v>27</v>
      </c>
      <c r="O14" s="8">
        <v>6</v>
      </c>
      <c r="P14" s="56">
        <v>11</v>
      </c>
      <c r="Q14" s="60">
        <v>37</v>
      </c>
      <c r="R14" s="8">
        <v>4</v>
      </c>
      <c r="S14" s="14">
        <v>11</v>
      </c>
      <c r="T14" s="19">
        <v>8</v>
      </c>
      <c r="U14" s="20">
        <v>9</v>
      </c>
      <c r="V14" s="20">
        <v>26</v>
      </c>
      <c r="W14" s="8">
        <v>5</v>
      </c>
      <c r="X14" s="62">
        <v>10</v>
      </c>
      <c r="Y14" s="60">
        <v>37</v>
      </c>
      <c r="Z14" s="8">
        <v>4</v>
      </c>
      <c r="AA14" s="14">
        <v>7</v>
      </c>
      <c r="AB14" s="13">
        <v>9</v>
      </c>
      <c r="AC14" s="8">
        <v>6</v>
      </c>
      <c r="AD14" s="8">
        <v>25</v>
      </c>
      <c r="AE14" s="8">
        <v>4</v>
      </c>
      <c r="AF14" s="56">
        <v>11</v>
      </c>
      <c r="AG14" s="60">
        <v>46</v>
      </c>
      <c r="AH14" s="8">
        <v>15</v>
      </c>
      <c r="AI14" s="14">
        <v>8</v>
      </c>
      <c r="AJ14" s="13">
        <v>9</v>
      </c>
      <c r="AK14" s="8">
        <v>7</v>
      </c>
      <c r="AL14" s="8">
        <v>29</v>
      </c>
      <c r="AM14" s="8">
        <v>6</v>
      </c>
      <c r="AN14" s="56">
        <v>11</v>
      </c>
      <c r="AO14" s="60">
        <v>49</v>
      </c>
      <c r="AP14" s="8">
        <v>16</v>
      </c>
      <c r="AQ14" s="14">
        <v>8</v>
      </c>
      <c r="AR14" s="13">
        <v>23</v>
      </c>
      <c r="AS14" s="8">
        <v>32</v>
      </c>
      <c r="AT14" s="56">
        <v>34</v>
      </c>
      <c r="AU14" s="13">
        <v>13</v>
      </c>
      <c r="AV14" s="8">
        <v>31</v>
      </c>
      <c r="AW14" s="14">
        <v>24</v>
      </c>
      <c r="AX14" s="13">
        <v>23</v>
      </c>
      <c r="AY14" s="8">
        <v>21</v>
      </c>
      <c r="AZ14" s="56">
        <v>30</v>
      </c>
      <c r="BA14" s="13">
        <v>220</v>
      </c>
      <c r="BB14" s="109">
        <v>28</v>
      </c>
      <c r="BC14" s="1"/>
      <c r="BD14" s="467" t="s">
        <v>14</v>
      </c>
      <c r="BE14" s="468"/>
      <c r="BF14" s="468"/>
      <c r="BG14" s="1"/>
      <c r="BS14" s="29"/>
      <c r="BT14" s="29">
        <f t="shared" si="0"/>
        <v>109</v>
      </c>
      <c r="BU14" s="38">
        <f t="shared" si="1"/>
        <v>60</v>
      </c>
      <c r="BV14" s="38">
        <f t="shared" si="2"/>
        <v>12</v>
      </c>
      <c r="BW14" s="29">
        <f t="shared" si="3"/>
        <v>58</v>
      </c>
      <c r="BX14" s="38">
        <f t="shared" si="4"/>
        <v>12</v>
      </c>
      <c r="BY14" s="29" t="e">
        <f>IF(AND(#REF!="",#REF!="",#REF!="",#REF!=""),"",SUM(#REF!,#REF!,#REF!,#REF!,#REF!))</f>
        <v>#REF!</v>
      </c>
      <c r="BZ14" s="38" t="str">
        <f t="shared" si="5"/>
        <v/>
      </c>
      <c r="CA14" s="29">
        <f t="shared" si="6"/>
        <v>55</v>
      </c>
      <c r="CB14" s="38">
        <f t="shared" si="7"/>
        <v>11</v>
      </c>
      <c r="CC14" s="29">
        <f t="shared" si="8"/>
        <v>62</v>
      </c>
      <c r="CD14" s="38">
        <f t="shared" si="9"/>
        <v>13</v>
      </c>
      <c r="CE14" s="29" t="e">
        <f>IF(AND(#REF!="",#REF!="",#REF!="",#REF!=""),"",SUM(#REF!,#REF!,#REF!,#REF!,#REF!))</f>
        <v>#REF!</v>
      </c>
      <c r="CF14" s="38" t="str">
        <f t="shared" si="10"/>
        <v/>
      </c>
      <c r="CG14" s="38"/>
      <c r="CH14" s="38"/>
    </row>
    <row r="15" spans="1:91" ht="21.9" customHeight="1">
      <c r="A15" s="358">
        <v>9</v>
      </c>
      <c r="B15" s="359">
        <v>1</v>
      </c>
      <c r="C15" s="360" t="s">
        <v>17</v>
      </c>
      <c r="D15" s="361">
        <v>952</v>
      </c>
      <c r="E15" s="362">
        <v>42047</v>
      </c>
      <c r="F15" s="363" t="s">
        <v>394</v>
      </c>
      <c r="G15" s="363" t="s">
        <v>395</v>
      </c>
      <c r="H15" s="364" t="s">
        <v>396</v>
      </c>
      <c r="I15" s="365">
        <v>110</v>
      </c>
      <c r="J15" s="366" t="s">
        <v>20</v>
      </c>
      <c r="K15" s="367" t="s">
        <v>21</v>
      </c>
      <c r="L15" s="13">
        <v>9</v>
      </c>
      <c r="M15" s="8">
        <v>8</v>
      </c>
      <c r="N15" s="8">
        <v>25</v>
      </c>
      <c r="O15" s="8">
        <v>6</v>
      </c>
      <c r="P15" s="56">
        <v>11</v>
      </c>
      <c r="Q15" s="60">
        <v>37</v>
      </c>
      <c r="R15" s="8">
        <v>4</v>
      </c>
      <c r="S15" s="14">
        <v>11</v>
      </c>
      <c r="T15" s="19">
        <v>9</v>
      </c>
      <c r="U15" s="20">
        <v>9</v>
      </c>
      <c r="V15" s="20">
        <v>24</v>
      </c>
      <c r="W15" s="8">
        <v>6</v>
      </c>
      <c r="X15" s="62">
        <v>9</v>
      </c>
      <c r="Y15" s="60">
        <v>37</v>
      </c>
      <c r="Z15" s="8">
        <v>4</v>
      </c>
      <c r="AA15" s="14">
        <v>9</v>
      </c>
      <c r="AB15" s="13">
        <v>9</v>
      </c>
      <c r="AC15" s="8">
        <v>6</v>
      </c>
      <c r="AD15" s="8">
        <v>26</v>
      </c>
      <c r="AE15" s="8">
        <v>5</v>
      </c>
      <c r="AF15" s="56">
        <v>9</v>
      </c>
      <c r="AG15" s="60">
        <v>45</v>
      </c>
      <c r="AH15" s="8">
        <v>15</v>
      </c>
      <c r="AI15" s="14">
        <v>8</v>
      </c>
      <c r="AJ15" s="13">
        <v>9</v>
      </c>
      <c r="AK15" s="8">
        <v>7</v>
      </c>
      <c r="AL15" s="8">
        <v>30</v>
      </c>
      <c r="AM15" s="8">
        <v>4</v>
      </c>
      <c r="AN15" s="56">
        <v>11</v>
      </c>
      <c r="AO15" s="60">
        <v>47</v>
      </c>
      <c r="AP15" s="8">
        <v>16</v>
      </c>
      <c r="AQ15" s="14">
        <v>8</v>
      </c>
      <c r="AR15" s="13">
        <v>21</v>
      </c>
      <c r="AS15" s="8">
        <v>32</v>
      </c>
      <c r="AT15" s="56">
        <v>36</v>
      </c>
      <c r="AU15" s="13">
        <v>14</v>
      </c>
      <c r="AV15" s="8">
        <v>31</v>
      </c>
      <c r="AW15" s="14">
        <v>25</v>
      </c>
      <c r="AX15" s="13">
        <v>23</v>
      </c>
      <c r="AY15" s="8">
        <v>23</v>
      </c>
      <c r="AZ15" s="56">
        <v>30</v>
      </c>
      <c r="BA15" s="13">
        <v>220</v>
      </c>
      <c r="BB15" s="109">
        <v>18</v>
      </c>
      <c r="BC15" s="1"/>
      <c r="BD15" s="467"/>
      <c r="BE15" s="468"/>
      <c r="BF15" s="468"/>
      <c r="BG15" s="1"/>
      <c r="BS15" s="29"/>
      <c r="BT15" s="29">
        <f t="shared" si="0"/>
        <v>110</v>
      </c>
      <c r="BU15" s="38">
        <f t="shared" si="1"/>
        <v>59</v>
      </c>
      <c r="BV15" s="38">
        <f t="shared" si="2"/>
        <v>12</v>
      </c>
      <c r="BW15" s="29">
        <f t="shared" si="3"/>
        <v>57</v>
      </c>
      <c r="BX15" s="38">
        <f t="shared" si="4"/>
        <v>12</v>
      </c>
      <c r="BY15" s="29" t="e">
        <f>IF(AND(#REF!="",#REF!="",#REF!="",#REF!=""),"",SUM(#REF!,#REF!,#REF!,#REF!,#REF!))</f>
        <v>#REF!</v>
      </c>
      <c r="BZ15" s="38" t="str">
        <f t="shared" si="5"/>
        <v/>
      </c>
      <c r="CA15" s="29">
        <f t="shared" si="6"/>
        <v>55</v>
      </c>
      <c r="CB15" s="38">
        <f t="shared" si="7"/>
        <v>11</v>
      </c>
      <c r="CC15" s="29">
        <f t="shared" si="8"/>
        <v>61</v>
      </c>
      <c r="CD15" s="38">
        <f t="shared" si="9"/>
        <v>13</v>
      </c>
      <c r="CE15" s="29" t="e">
        <f>IF(AND(#REF!="",#REF!="",#REF!="",#REF!=""),"",SUM(#REF!,#REF!,#REF!,#REF!,#REF!))</f>
        <v>#REF!</v>
      </c>
      <c r="CF15" s="38" t="str">
        <f t="shared" si="10"/>
        <v/>
      </c>
      <c r="CG15" s="38"/>
      <c r="CH15" s="38"/>
    </row>
    <row r="16" spans="1:91" ht="21.9" customHeight="1">
      <c r="A16" s="358">
        <v>10</v>
      </c>
      <c r="B16" s="359">
        <v>1</v>
      </c>
      <c r="C16" s="360" t="s">
        <v>17</v>
      </c>
      <c r="D16" s="361">
        <v>931</v>
      </c>
      <c r="E16" s="362" t="s">
        <v>120</v>
      </c>
      <c r="F16" s="363" t="s">
        <v>397</v>
      </c>
      <c r="G16" s="363" t="s">
        <v>398</v>
      </c>
      <c r="H16" s="364" t="s">
        <v>53</v>
      </c>
      <c r="I16" s="365">
        <v>111</v>
      </c>
      <c r="J16" s="366" t="s">
        <v>20</v>
      </c>
      <c r="K16" s="367" t="s">
        <v>19</v>
      </c>
      <c r="L16" s="13" t="s">
        <v>4</v>
      </c>
      <c r="M16" s="8">
        <v>3</v>
      </c>
      <c r="N16" s="8">
        <v>26</v>
      </c>
      <c r="O16" s="8">
        <v>6</v>
      </c>
      <c r="P16" s="56">
        <v>11</v>
      </c>
      <c r="Q16" s="60">
        <v>37</v>
      </c>
      <c r="R16" s="8">
        <v>4</v>
      </c>
      <c r="S16" s="14">
        <v>11</v>
      </c>
      <c r="T16" s="19">
        <v>10</v>
      </c>
      <c r="U16" s="20">
        <v>9</v>
      </c>
      <c r="V16" s="20">
        <v>25</v>
      </c>
      <c r="W16" s="8">
        <v>5</v>
      </c>
      <c r="X16" s="62">
        <v>8</v>
      </c>
      <c r="Y16" s="60">
        <v>45</v>
      </c>
      <c r="Z16" s="8">
        <v>4</v>
      </c>
      <c r="AA16" s="14">
        <v>8</v>
      </c>
      <c r="AB16" s="13">
        <v>9</v>
      </c>
      <c r="AC16" s="8">
        <v>6</v>
      </c>
      <c r="AD16" s="8">
        <v>24</v>
      </c>
      <c r="AE16" s="8">
        <v>4</v>
      </c>
      <c r="AF16" s="56">
        <v>9</v>
      </c>
      <c r="AG16" s="60">
        <v>43</v>
      </c>
      <c r="AH16" s="8">
        <v>15</v>
      </c>
      <c r="AI16" s="14">
        <v>8</v>
      </c>
      <c r="AJ16" s="13">
        <v>9</v>
      </c>
      <c r="AK16" s="8">
        <v>7</v>
      </c>
      <c r="AL16" s="8">
        <v>32</v>
      </c>
      <c r="AM16" s="8">
        <v>6</v>
      </c>
      <c r="AN16" s="56">
        <v>11</v>
      </c>
      <c r="AO16" s="60">
        <v>48</v>
      </c>
      <c r="AP16" s="8">
        <v>16</v>
      </c>
      <c r="AQ16" s="14">
        <v>8</v>
      </c>
      <c r="AR16" s="13">
        <v>21</v>
      </c>
      <c r="AS16" s="8">
        <v>31</v>
      </c>
      <c r="AT16" s="56">
        <v>35</v>
      </c>
      <c r="AU16" s="13">
        <v>15</v>
      </c>
      <c r="AV16" s="8">
        <v>32</v>
      </c>
      <c r="AW16" s="14">
        <v>26</v>
      </c>
      <c r="AX16" s="13">
        <v>23</v>
      </c>
      <c r="AY16" s="8">
        <v>23</v>
      </c>
      <c r="AZ16" s="56">
        <v>30</v>
      </c>
      <c r="BA16" s="13">
        <v>220</v>
      </c>
      <c r="BB16" s="109">
        <v>36</v>
      </c>
      <c r="BC16" s="1"/>
      <c r="BD16" s="462" t="s">
        <v>2</v>
      </c>
      <c r="BE16" s="463"/>
      <c r="BF16" s="463"/>
      <c r="BG16" s="1"/>
      <c r="BS16" s="29"/>
      <c r="BT16" s="29">
        <f t="shared" si="0"/>
        <v>111</v>
      </c>
      <c r="BU16" s="38">
        <f t="shared" si="1"/>
        <v>46</v>
      </c>
      <c r="BV16" s="38">
        <f t="shared" si="2"/>
        <v>10</v>
      </c>
      <c r="BW16" s="29">
        <f t="shared" si="3"/>
        <v>57</v>
      </c>
      <c r="BX16" s="38">
        <f t="shared" si="4"/>
        <v>12</v>
      </c>
      <c r="BY16" s="29" t="e">
        <f>IF(AND(#REF!="",#REF!="",#REF!="",#REF!=""),"",SUM(#REF!,#REF!,#REF!,#REF!,#REF!))</f>
        <v>#REF!</v>
      </c>
      <c r="BZ16" s="38" t="str">
        <f t="shared" si="5"/>
        <v/>
      </c>
      <c r="CA16" s="29">
        <f t="shared" si="6"/>
        <v>52</v>
      </c>
      <c r="CB16" s="38">
        <f t="shared" si="7"/>
        <v>11</v>
      </c>
      <c r="CC16" s="29">
        <f t="shared" si="8"/>
        <v>65</v>
      </c>
      <c r="CD16" s="38">
        <f t="shared" si="9"/>
        <v>13</v>
      </c>
      <c r="CE16" s="29" t="e">
        <f>IF(AND(#REF!="",#REF!="",#REF!="",#REF!=""),"",SUM(#REF!,#REF!,#REF!,#REF!,#REF!))</f>
        <v>#REF!</v>
      </c>
      <c r="CF16" s="38" t="str">
        <f t="shared" si="10"/>
        <v/>
      </c>
      <c r="CG16" s="38"/>
      <c r="CH16" s="38"/>
    </row>
    <row r="17" spans="1:86" ht="21.9" customHeight="1">
      <c r="A17" s="358">
        <v>11</v>
      </c>
      <c r="B17" s="359">
        <v>1</v>
      </c>
      <c r="C17" s="360" t="s">
        <v>17</v>
      </c>
      <c r="D17" s="361">
        <v>923</v>
      </c>
      <c r="E17" s="362" t="s">
        <v>120</v>
      </c>
      <c r="F17" s="363" t="s">
        <v>399</v>
      </c>
      <c r="G17" s="363" t="s">
        <v>400</v>
      </c>
      <c r="H17" s="364" t="s">
        <v>401</v>
      </c>
      <c r="I17" s="365">
        <v>112</v>
      </c>
      <c r="J17" s="366" t="s">
        <v>18</v>
      </c>
      <c r="K17" s="367" t="s">
        <v>19</v>
      </c>
      <c r="L17" s="13">
        <v>9</v>
      </c>
      <c r="M17" s="8">
        <v>9</v>
      </c>
      <c r="N17" s="8">
        <v>29</v>
      </c>
      <c r="O17" s="8">
        <v>6</v>
      </c>
      <c r="P17" s="56">
        <v>11</v>
      </c>
      <c r="Q17" s="60">
        <v>37</v>
      </c>
      <c r="R17" s="8">
        <v>4</v>
      </c>
      <c r="S17" s="14">
        <v>11</v>
      </c>
      <c r="T17" s="19">
        <v>9</v>
      </c>
      <c r="U17" s="20">
        <v>9</v>
      </c>
      <c r="V17" s="20">
        <v>26</v>
      </c>
      <c r="W17" s="8">
        <v>6</v>
      </c>
      <c r="X17" s="62">
        <v>9</v>
      </c>
      <c r="Y17" s="60">
        <v>46</v>
      </c>
      <c r="Z17" s="8">
        <v>4</v>
      </c>
      <c r="AA17" s="14">
        <v>7</v>
      </c>
      <c r="AB17" s="13">
        <v>9</v>
      </c>
      <c r="AC17" s="8">
        <v>6</v>
      </c>
      <c r="AD17" s="8">
        <v>25</v>
      </c>
      <c r="AE17" s="8">
        <v>5</v>
      </c>
      <c r="AF17" s="56">
        <v>9</v>
      </c>
      <c r="AG17" s="60">
        <v>42</v>
      </c>
      <c r="AH17" s="8">
        <v>15</v>
      </c>
      <c r="AI17" s="14">
        <v>8</v>
      </c>
      <c r="AJ17" s="13">
        <v>9</v>
      </c>
      <c r="AK17" s="8">
        <v>7</v>
      </c>
      <c r="AL17" s="8">
        <v>25</v>
      </c>
      <c r="AM17" s="8">
        <v>4</v>
      </c>
      <c r="AN17" s="56">
        <v>11</v>
      </c>
      <c r="AO17" s="60">
        <v>45</v>
      </c>
      <c r="AP17" s="8">
        <v>16</v>
      </c>
      <c r="AQ17" s="14">
        <v>8</v>
      </c>
      <c r="AR17" s="13">
        <v>23</v>
      </c>
      <c r="AS17" s="8">
        <v>31</v>
      </c>
      <c r="AT17" s="56">
        <v>35</v>
      </c>
      <c r="AU17" s="13">
        <v>15</v>
      </c>
      <c r="AV17" s="8">
        <v>32</v>
      </c>
      <c r="AW17" s="14">
        <v>28</v>
      </c>
      <c r="AX17" s="13">
        <v>23</v>
      </c>
      <c r="AY17" s="8">
        <v>23</v>
      </c>
      <c r="AZ17" s="56">
        <v>30</v>
      </c>
      <c r="BA17" s="13">
        <v>220</v>
      </c>
      <c r="BB17" s="109">
        <v>28</v>
      </c>
      <c r="BC17" s="1"/>
      <c r="BD17" s="462"/>
      <c r="BE17" s="463"/>
      <c r="BF17" s="463"/>
      <c r="BG17" s="1"/>
      <c r="BS17" s="29"/>
      <c r="BT17" s="29">
        <f t="shared" si="0"/>
        <v>112</v>
      </c>
      <c r="BU17" s="38">
        <f t="shared" si="1"/>
        <v>64</v>
      </c>
      <c r="BV17" s="38">
        <f t="shared" si="2"/>
        <v>13</v>
      </c>
      <c r="BW17" s="29">
        <f t="shared" si="3"/>
        <v>59</v>
      </c>
      <c r="BX17" s="38">
        <f t="shared" si="4"/>
        <v>12</v>
      </c>
      <c r="BY17" s="29" t="e">
        <f>IF(AND(#REF!="",#REF!="",#REF!="",#REF!=""),"",SUM(#REF!,#REF!,#REF!,#REF!,#REF!))</f>
        <v>#REF!</v>
      </c>
      <c r="BZ17" s="38" t="str">
        <f t="shared" si="5"/>
        <v/>
      </c>
      <c r="CA17" s="29">
        <f t="shared" si="6"/>
        <v>54</v>
      </c>
      <c r="CB17" s="38">
        <f t="shared" si="7"/>
        <v>11</v>
      </c>
      <c r="CC17" s="29">
        <f t="shared" si="8"/>
        <v>56</v>
      </c>
      <c r="CD17" s="38">
        <f t="shared" si="9"/>
        <v>12</v>
      </c>
      <c r="CE17" s="29" t="e">
        <f>IF(AND(#REF!="",#REF!="",#REF!="",#REF!=""),"",SUM(#REF!,#REF!,#REF!,#REF!,#REF!))</f>
        <v>#REF!</v>
      </c>
      <c r="CF17" s="38" t="str">
        <f t="shared" si="10"/>
        <v/>
      </c>
      <c r="CG17" s="38"/>
      <c r="CH17" s="38"/>
    </row>
    <row r="18" spans="1:86" ht="21.9" customHeight="1">
      <c r="A18" s="358">
        <v>12</v>
      </c>
      <c r="B18" s="359">
        <v>1</v>
      </c>
      <c r="C18" s="360" t="s">
        <v>17</v>
      </c>
      <c r="D18" s="361">
        <v>949</v>
      </c>
      <c r="E18" s="362" t="s">
        <v>121</v>
      </c>
      <c r="F18" s="363" t="s">
        <v>402</v>
      </c>
      <c r="G18" s="363" t="s">
        <v>403</v>
      </c>
      <c r="H18" s="364" t="s">
        <v>404</v>
      </c>
      <c r="I18" s="365">
        <v>113</v>
      </c>
      <c r="J18" s="366" t="s">
        <v>20</v>
      </c>
      <c r="K18" s="367" t="s">
        <v>19</v>
      </c>
      <c r="L18" s="13">
        <v>9</v>
      </c>
      <c r="M18" s="8">
        <v>9</v>
      </c>
      <c r="N18" s="8">
        <v>20</v>
      </c>
      <c r="O18" s="8">
        <v>6</v>
      </c>
      <c r="P18" s="56">
        <v>11</v>
      </c>
      <c r="Q18" s="60">
        <v>37</v>
      </c>
      <c r="R18" s="8">
        <v>4</v>
      </c>
      <c r="S18" s="14">
        <v>11</v>
      </c>
      <c r="T18" s="19">
        <v>9</v>
      </c>
      <c r="U18" s="20">
        <v>9</v>
      </c>
      <c r="V18" s="20">
        <v>21</v>
      </c>
      <c r="W18" s="8">
        <v>5</v>
      </c>
      <c r="X18" s="62">
        <v>10</v>
      </c>
      <c r="Y18" s="60">
        <v>47</v>
      </c>
      <c r="Z18" s="8">
        <v>4</v>
      </c>
      <c r="AA18" s="14">
        <v>10</v>
      </c>
      <c r="AB18" s="13" t="s">
        <v>80</v>
      </c>
      <c r="AC18" s="8">
        <v>6</v>
      </c>
      <c r="AD18" s="8">
        <v>26</v>
      </c>
      <c r="AE18" s="8">
        <v>6</v>
      </c>
      <c r="AF18" s="56">
        <v>9</v>
      </c>
      <c r="AG18" s="60">
        <v>41</v>
      </c>
      <c r="AH18" s="8">
        <v>15</v>
      </c>
      <c r="AI18" s="14">
        <v>8</v>
      </c>
      <c r="AJ18" s="13">
        <v>9</v>
      </c>
      <c r="AK18" s="8">
        <v>7</v>
      </c>
      <c r="AL18" s="8">
        <v>29</v>
      </c>
      <c r="AM18" s="8">
        <v>4</v>
      </c>
      <c r="AN18" s="56">
        <v>11</v>
      </c>
      <c r="AO18" s="60">
        <v>49</v>
      </c>
      <c r="AP18" s="8">
        <v>16</v>
      </c>
      <c r="AQ18" s="14">
        <v>8</v>
      </c>
      <c r="AR18" s="13">
        <v>21</v>
      </c>
      <c r="AS18" s="8">
        <v>31</v>
      </c>
      <c r="AT18" s="56">
        <v>36</v>
      </c>
      <c r="AU18" s="13">
        <v>15</v>
      </c>
      <c r="AV18" s="8">
        <v>32</v>
      </c>
      <c r="AW18" s="14">
        <v>29</v>
      </c>
      <c r="AX18" s="13">
        <v>25</v>
      </c>
      <c r="AY18" s="8">
        <v>23</v>
      </c>
      <c r="AZ18" s="56">
        <v>30</v>
      </c>
      <c r="BA18" s="13">
        <v>220</v>
      </c>
      <c r="BB18" s="109">
        <v>12</v>
      </c>
      <c r="BC18" s="1"/>
      <c r="BD18" s="1"/>
      <c r="BE18" s="1"/>
      <c r="BF18" s="1"/>
      <c r="BG18" s="1"/>
      <c r="BS18" s="29"/>
      <c r="BT18" s="29">
        <f t="shared" si="0"/>
        <v>113</v>
      </c>
      <c r="BU18" s="38">
        <f t="shared" si="1"/>
        <v>55</v>
      </c>
      <c r="BV18" s="38">
        <f t="shared" si="2"/>
        <v>11</v>
      </c>
      <c r="BW18" s="29">
        <f t="shared" si="3"/>
        <v>54</v>
      </c>
      <c r="BX18" s="38">
        <f t="shared" si="4"/>
        <v>11</v>
      </c>
      <c r="BY18" s="29" t="e">
        <f>IF(AND(#REF!="",#REF!="",#REF!="",#REF!=""),"",SUM(#REF!,#REF!,#REF!,#REF!,#REF!))</f>
        <v>#REF!</v>
      </c>
      <c r="BZ18" s="38" t="str">
        <f t="shared" si="5"/>
        <v/>
      </c>
      <c r="CA18" s="29">
        <f t="shared" si="6"/>
        <v>47</v>
      </c>
      <c r="CB18" s="38">
        <f t="shared" si="7"/>
        <v>10</v>
      </c>
      <c r="CC18" s="29">
        <f t="shared" si="8"/>
        <v>60</v>
      </c>
      <c r="CD18" s="38">
        <f t="shared" si="9"/>
        <v>12</v>
      </c>
      <c r="CE18" s="29" t="e">
        <f>IF(AND(#REF!="",#REF!="",#REF!="",#REF!=""),"",SUM(#REF!,#REF!,#REF!,#REF!,#REF!))</f>
        <v>#REF!</v>
      </c>
      <c r="CF18" s="38" t="str">
        <f t="shared" si="10"/>
        <v/>
      </c>
      <c r="CG18" s="38"/>
      <c r="CH18" s="38"/>
    </row>
    <row r="19" spans="1:86" ht="21.9" customHeight="1">
      <c r="A19" s="358">
        <v>13</v>
      </c>
      <c r="B19" s="359">
        <v>1</v>
      </c>
      <c r="C19" s="360" t="s">
        <v>17</v>
      </c>
      <c r="D19" s="361">
        <v>933</v>
      </c>
      <c r="E19" s="362" t="s">
        <v>122</v>
      </c>
      <c r="F19" s="363" t="s">
        <v>405</v>
      </c>
      <c r="G19" s="363" t="s">
        <v>406</v>
      </c>
      <c r="H19" s="364" t="s">
        <v>62</v>
      </c>
      <c r="I19" s="365">
        <v>114</v>
      </c>
      <c r="J19" s="366" t="s">
        <v>18</v>
      </c>
      <c r="K19" s="367" t="s">
        <v>19</v>
      </c>
      <c r="L19" s="13">
        <v>5</v>
      </c>
      <c r="M19" s="8">
        <v>6</v>
      </c>
      <c r="N19" s="8">
        <v>21</v>
      </c>
      <c r="O19" s="8">
        <v>6</v>
      </c>
      <c r="P19" s="56">
        <v>4</v>
      </c>
      <c r="Q19" s="60">
        <v>37</v>
      </c>
      <c r="R19" s="8">
        <v>4</v>
      </c>
      <c r="S19" s="14">
        <v>11</v>
      </c>
      <c r="T19" s="19">
        <v>9</v>
      </c>
      <c r="U19" s="20">
        <v>9</v>
      </c>
      <c r="V19" s="20">
        <v>25</v>
      </c>
      <c r="W19" s="8">
        <v>6</v>
      </c>
      <c r="X19" s="62">
        <v>9</v>
      </c>
      <c r="Y19" s="60">
        <v>48</v>
      </c>
      <c r="Z19" s="8">
        <v>4</v>
      </c>
      <c r="AA19" s="14">
        <v>9</v>
      </c>
      <c r="AB19" s="13">
        <v>9</v>
      </c>
      <c r="AC19" s="8">
        <v>6</v>
      </c>
      <c r="AD19" s="8">
        <v>21</v>
      </c>
      <c r="AE19" s="8">
        <v>5</v>
      </c>
      <c r="AF19" s="56">
        <v>9</v>
      </c>
      <c r="AG19" s="60">
        <v>41</v>
      </c>
      <c r="AH19" s="8">
        <v>15</v>
      </c>
      <c r="AI19" s="14">
        <v>8</v>
      </c>
      <c r="AJ19" s="13">
        <v>9</v>
      </c>
      <c r="AK19" s="8">
        <v>7</v>
      </c>
      <c r="AL19" s="8">
        <v>28</v>
      </c>
      <c r="AM19" s="8">
        <v>4</v>
      </c>
      <c r="AN19" s="56">
        <v>11</v>
      </c>
      <c r="AO19" s="60">
        <v>47</v>
      </c>
      <c r="AP19" s="8">
        <v>16</v>
      </c>
      <c r="AQ19" s="14">
        <v>8</v>
      </c>
      <c r="AR19" s="13">
        <v>23</v>
      </c>
      <c r="AS19" s="8">
        <v>32</v>
      </c>
      <c r="AT19" s="56">
        <v>32</v>
      </c>
      <c r="AU19" s="13">
        <v>15</v>
      </c>
      <c r="AV19" s="8">
        <v>32</v>
      </c>
      <c r="AW19" s="14">
        <v>29</v>
      </c>
      <c r="AX19" s="13">
        <v>21</v>
      </c>
      <c r="AY19" s="8">
        <v>23</v>
      </c>
      <c r="AZ19" s="56">
        <v>30</v>
      </c>
      <c r="BA19" s="13">
        <v>220</v>
      </c>
      <c r="BB19" s="109">
        <v>22</v>
      </c>
      <c r="BC19" s="1"/>
      <c r="BD19" s="1"/>
      <c r="BE19" s="1"/>
      <c r="BF19" s="1"/>
      <c r="BG19" s="1"/>
      <c r="BS19" s="29"/>
      <c r="BT19" s="29">
        <f t="shared" si="0"/>
        <v>114</v>
      </c>
      <c r="BU19" s="38">
        <f t="shared" si="1"/>
        <v>42</v>
      </c>
      <c r="BV19" s="38">
        <f t="shared" si="2"/>
        <v>9</v>
      </c>
      <c r="BW19" s="29">
        <f t="shared" si="3"/>
        <v>58</v>
      </c>
      <c r="BX19" s="38">
        <f t="shared" si="4"/>
        <v>12</v>
      </c>
      <c r="BY19" s="29" t="e">
        <f>IF(AND(#REF!="",#REF!="",#REF!="",#REF!=""),"",SUM(#REF!,#REF!,#REF!,#REF!,#REF!))</f>
        <v>#REF!</v>
      </c>
      <c r="BZ19" s="38" t="str">
        <f t="shared" si="5"/>
        <v/>
      </c>
      <c r="CA19" s="29">
        <f t="shared" si="6"/>
        <v>50</v>
      </c>
      <c r="CB19" s="38">
        <f t="shared" si="7"/>
        <v>10</v>
      </c>
      <c r="CC19" s="29">
        <f t="shared" si="8"/>
        <v>59</v>
      </c>
      <c r="CD19" s="38">
        <f t="shared" si="9"/>
        <v>12</v>
      </c>
      <c r="CE19" s="29" t="e">
        <f>IF(AND(#REF!="",#REF!="",#REF!="",#REF!=""),"",SUM(#REF!,#REF!,#REF!,#REF!,#REF!))</f>
        <v>#REF!</v>
      </c>
      <c r="CF19" s="38" t="str">
        <f t="shared" si="10"/>
        <v/>
      </c>
      <c r="CG19" s="38"/>
      <c r="CH19" s="38"/>
    </row>
    <row r="20" spans="1:86" ht="21.9" customHeight="1">
      <c r="A20" s="358">
        <v>14</v>
      </c>
      <c r="B20" s="359">
        <v>1</v>
      </c>
      <c r="C20" s="360" t="s">
        <v>17</v>
      </c>
      <c r="D20" s="361">
        <v>946</v>
      </c>
      <c r="E20" s="362" t="s">
        <v>123</v>
      </c>
      <c r="F20" s="363" t="s">
        <v>405</v>
      </c>
      <c r="G20" s="363" t="s">
        <v>407</v>
      </c>
      <c r="H20" s="364" t="s">
        <v>408</v>
      </c>
      <c r="I20" s="365">
        <v>115</v>
      </c>
      <c r="J20" s="366" t="s">
        <v>18</v>
      </c>
      <c r="K20" s="367" t="s">
        <v>19</v>
      </c>
      <c r="L20" s="13">
        <v>9</v>
      </c>
      <c r="M20" s="8">
        <v>9</v>
      </c>
      <c r="N20" s="8">
        <v>26</v>
      </c>
      <c r="O20" s="8">
        <v>6</v>
      </c>
      <c r="P20" s="56"/>
      <c r="Q20" s="60">
        <v>37</v>
      </c>
      <c r="R20" s="8">
        <v>4</v>
      </c>
      <c r="S20" s="14">
        <v>11</v>
      </c>
      <c r="T20" s="19">
        <v>9</v>
      </c>
      <c r="U20" s="20">
        <v>9</v>
      </c>
      <c r="V20" s="20">
        <v>24</v>
      </c>
      <c r="W20" s="8">
        <v>5</v>
      </c>
      <c r="X20" s="62">
        <v>8</v>
      </c>
      <c r="Y20" s="60">
        <v>49</v>
      </c>
      <c r="Z20" s="8">
        <v>4</v>
      </c>
      <c r="AA20" s="14">
        <v>8</v>
      </c>
      <c r="AB20" s="13">
        <v>9</v>
      </c>
      <c r="AC20" s="8">
        <v>6</v>
      </c>
      <c r="AD20" s="8">
        <v>23</v>
      </c>
      <c r="AE20" s="8">
        <v>5</v>
      </c>
      <c r="AF20" s="56">
        <v>9</v>
      </c>
      <c r="AG20" s="60">
        <v>41</v>
      </c>
      <c r="AH20" s="8">
        <v>15</v>
      </c>
      <c r="AI20" s="14">
        <v>8</v>
      </c>
      <c r="AJ20" s="13">
        <v>9</v>
      </c>
      <c r="AK20" s="8">
        <v>7</v>
      </c>
      <c r="AL20" s="8">
        <v>27</v>
      </c>
      <c r="AM20" s="8">
        <v>4</v>
      </c>
      <c r="AN20" s="56">
        <v>12</v>
      </c>
      <c r="AO20" s="60">
        <v>48</v>
      </c>
      <c r="AP20" s="8">
        <v>16</v>
      </c>
      <c r="AQ20" s="14">
        <v>8</v>
      </c>
      <c r="AR20" s="13"/>
      <c r="AS20" s="8"/>
      <c r="AT20" s="56"/>
      <c r="AU20" s="13"/>
      <c r="AV20" s="8"/>
      <c r="AW20" s="14"/>
      <c r="AX20" s="13"/>
      <c r="AY20" s="8"/>
      <c r="AZ20" s="56"/>
      <c r="BA20" s="13">
        <v>220</v>
      </c>
      <c r="BB20" s="109">
        <v>40</v>
      </c>
      <c r="BC20" s="1"/>
      <c r="BD20" s="1"/>
      <c r="BE20" s="46"/>
      <c r="BF20" s="1"/>
      <c r="BG20" s="1"/>
      <c r="BS20" s="29"/>
      <c r="BT20" s="29">
        <f t="shared" si="0"/>
        <v>115</v>
      </c>
      <c r="BU20" s="38">
        <f t="shared" si="1"/>
        <v>50</v>
      </c>
      <c r="BV20" s="38">
        <f t="shared" si="2"/>
        <v>10</v>
      </c>
      <c r="BW20" s="29">
        <f t="shared" si="3"/>
        <v>55</v>
      </c>
      <c r="BX20" s="38">
        <f t="shared" si="4"/>
        <v>11</v>
      </c>
      <c r="BY20" s="29" t="e">
        <f>IF(AND(#REF!="",#REF!="",#REF!="",#REF!=""),"",SUM(#REF!,#REF!,#REF!,#REF!,#REF!))</f>
        <v>#REF!</v>
      </c>
      <c r="BZ20" s="38" t="str">
        <f t="shared" si="5"/>
        <v/>
      </c>
      <c r="CA20" s="29">
        <f t="shared" si="6"/>
        <v>52</v>
      </c>
      <c r="CB20" s="38">
        <f t="shared" si="7"/>
        <v>11</v>
      </c>
      <c r="CC20" s="29">
        <f t="shared" si="8"/>
        <v>59</v>
      </c>
      <c r="CD20" s="38">
        <f t="shared" si="9"/>
        <v>12</v>
      </c>
      <c r="CE20" s="29" t="e">
        <f>IF(AND(#REF!="",#REF!="",#REF!="",#REF!=""),"",SUM(#REF!,#REF!,#REF!,#REF!,#REF!))</f>
        <v>#REF!</v>
      </c>
      <c r="CF20" s="38" t="str">
        <f t="shared" si="10"/>
        <v/>
      </c>
      <c r="CG20" s="38"/>
      <c r="CH20" s="38"/>
    </row>
    <row r="21" spans="1:86" ht="21.9" customHeight="1">
      <c r="A21" s="358">
        <v>15</v>
      </c>
      <c r="B21" s="359">
        <v>1</v>
      </c>
      <c r="C21" s="360" t="s">
        <v>17</v>
      </c>
      <c r="D21" s="361">
        <v>935</v>
      </c>
      <c r="E21" s="362" t="s">
        <v>124</v>
      </c>
      <c r="F21" s="363" t="s">
        <v>409</v>
      </c>
      <c r="G21" s="363" t="s">
        <v>410</v>
      </c>
      <c r="H21" s="364" t="s">
        <v>32</v>
      </c>
      <c r="I21" s="365">
        <v>117</v>
      </c>
      <c r="J21" s="366" t="s">
        <v>20</v>
      </c>
      <c r="K21" s="367" t="s">
        <v>21</v>
      </c>
      <c r="L21" s="13">
        <v>9</v>
      </c>
      <c r="M21" s="8">
        <v>9</v>
      </c>
      <c r="N21" s="8">
        <v>29</v>
      </c>
      <c r="O21" s="8">
        <v>6</v>
      </c>
      <c r="P21" s="56"/>
      <c r="Q21" s="60">
        <v>37</v>
      </c>
      <c r="R21" s="8">
        <v>4</v>
      </c>
      <c r="S21" s="14">
        <v>11</v>
      </c>
      <c r="T21" s="19">
        <v>9</v>
      </c>
      <c r="U21" s="20">
        <v>9</v>
      </c>
      <c r="V21" s="20">
        <v>26</v>
      </c>
      <c r="W21" s="8">
        <v>6</v>
      </c>
      <c r="X21" s="62">
        <v>9</v>
      </c>
      <c r="Y21" s="60">
        <v>44</v>
      </c>
      <c r="Z21" s="8">
        <v>4</v>
      </c>
      <c r="AA21" s="14">
        <v>9</v>
      </c>
      <c r="AB21" s="13">
        <v>9</v>
      </c>
      <c r="AC21" s="8">
        <v>6</v>
      </c>
      <c r="AD21" s="8">
        <v>26</v>
      </c>
      <c r="AE21" s="8">
        <v>5</v>
      </c>
      <c r="AF21" s="56">
        <v>9</v>
      </c>
      <c r="AG21" s="60">
        <v>44</v>
      </c>
      <c r="AH21" s="8">
        <v>15</v>
      </c>
      <c r="AI21" s="14">
        <v>8</v>
      </c>
      <c r="AJ21" s="13">
        <v>9</v>
      </c>
      <c r="AK21" s="8">
        <v>7</v>
      </c>
      <c r="AL21" s="8">
        <v>24</v>
      </c>
      <c r="AM21" s="8">
        <v>4</v>
      </c>
      <c r="AN21" s="56">
        <v>12</v>
      </c>
      <c r="AO21" s="60">
        <v>49</v>
      </c>
      <c r="AP21" s="8">
        <v>16</v>
      </c>
      <c r="AQ21" s="14">
        <v>8</v>
      </c>
      <c r="AR21" s="13"/>
      <c r="AS21" s="8"/>
      <c r="AT21" s="56"/>
      <c r="AU21" s="13"/>
      <c r="AV21" s="8"/>
      <c r="AW21" s="14"/>
      <c r="AX21" s="13"/>
      <c r="AY21" s="8"/>
      <c r="AZ21" s="56"/>
      <c r="BA21" s="13">
        <v>220</v>
      </c>
      <c r="BB21" s="109">
        <v>4</v>
      </c>
      <c r="BC21" s="1"/>
      <c r="BD21" s="1"/>
      <c r="BE21" s="47"/>
      <c r="BF21" s="1"/>
      <c r="BG21" s="1"/>
      <c r="BS21" s="29"/>
      <c r="BT21" s="29">
        <f t="shared" si="0"/>
        <v>117</v>
      </c>
      <c r="BU21" s="38">
        <f t="shared" si="1"/>
        <v>53</v>
      </c>
      <c r="BV21" s="38">
        <f t="shared" si="2"/>
        <v>11</v>
      </c>
      <c r="BW21" s="29">
        <f t="shared" si="3"/>
        <v>59</v>
      </c>
      <c r="BX21" s="38">
        <f t="shared" si="4"/>
        <v>12</v>
      </c>
      <c r="BY21" s="29" t="e">
        <f>IF(AND(#REF!="",#REF!="",#REF!="",#REF!=""),"",SUM(#REF!,#REF!,#REF!,#REF!,#REF!))</f>
        <v>#REF!</v>
      </c>
      <c r="BZ21" s="38" t="str">
        <f t="shared" si="5"/>
        <v/>
      </c>
      <c r="CA21" s="29">
        <f t="shared" si="6"/>
        <v>55</v>
      </c>
      <c r="CB21" s="38">
        <f t="shared" si="7"/>
        <v>11</v>
      </c>
      <c r="CC21" s="29">
        <f t="shared" si="8"/>
        <v>56</v>
      </c>
      <c r="CD21" s="38">
        <f t="shared" si="9"/>
        <v>12</v>
      </c>
      <c r="CE21" s="29" t="e">
        <f>IF(AND(#REF!="",#REF!="",#REF!="",#REF!=""),"",SUM(#REF!,#REF!,#REF!,#REF!,#REF!))</f>
        <v>#REF!</v>
      </c>
      <c r="CF21" s="38" t="str">
        <f t="shared" si="10"/>
        <v/>
      </c>
      <c r="CG21" s="38"/>
      <c r="CH21" s="38"/>
    </row>
    <row r="22" spans="1:86" ht="21.9" customHeight="1">
      <c r="A22" s="358">
        <v>16</v>
      </c>
      <c r="B22" s="359">
        <v>1</v>
      </c>
      <c r="C22" s="360" t="s">
        <v>17</v>
      </c>
      <c r="D22" s="361">
        <v>940</v>
      </c>
      <c r="E22" s="362" t="s">
        <v>125</v>
      </c>
      <c r="F22" s="363" t="s">
        <v>411</v>
      </c>
      <c r="G22" s="363" t="s">
        <v>412</v>
      </c>
      <c r="H22" s="364" t="s">
        <v>53</v>
      </c>
      <c r="I22" s="365">
        <v>118</v>
      </c>
      <c r="J22" s="366" t="s">
        <v>18</v>
      </c>
      <c r="K22" s="367" t="s">
        <v>19</v>
      </c>
      <c r="L22" s="13">
        <v>9</v>
      </c>
      <c r="M22" s="8">
        <v>9</v>
      </c>
      <c r="N22" s="8">
        <v>27</v>
      </c>
      <c r="O22" s="8">
        <v>6</v>
      </c>
      <c r="P22" s="56"/>
      <c r="Q22" s="60">
        <v>37</v>
      </c>
      <c r="R22" s="8">
        <v>4</v>
      </c>
      <c r="S22" s="14">
        <v>11</v>
      </c>
      <c r="T22" s="19">
        <v>9</v>
      </c>
      <c r="U22" s="20">
        <v>9</v>
      </c>
      <c r="V22" s="20">
        <v>28</v>
      </c>
      <c r="W22" s="8">
        <v>4</v>
      </c>
      <c r="X22" s="62">
        <v>9</v>
      </c>
      <c r="Y22" s="60">
        <v>45</v>
      </c>
      <c r="Z22" s="8">
        <v>4</v>
      </c>
      <c r="AA22" s="14">
        <v>8</v>
      </c>
      <c r="AB22" s="13">
        <v>9</v>
      </c>
      <c r="AC22" s="8">
        <v>6</v>
      </c>
      <c r="AD22" s="8">
        <v>25</v>
      </c>
      <c r="AE22" s="8">
        <v>5</v>
      </c>
      <c r="AF22" s="56">
        <v>9</v>
      </c>
      <c r="AG22" s="60">
        <v>48</v>
      </c>
      <c r="AH22" s="8">
        <v>15</v>
      </c>
      <c r="AI22" s="14">
        <v>8</v>
      </c>
      <c r="AJ22" s="13">
        <v>9</v>
      </c>
      <c r="AK22" s="8">
        <v>7</v>
      </c>
      <c r="AL22" s="8">
        <v>21</v>
      </c>
      <c r="AM22" s="8">
        <v>4</v>
      </c>
      <c r="AN22" s="56">
        <v>12</v>
      </c>
      <c r="AO22" s="60">
        <v>48</v>
      </c>
      <c r="AP22" s="8">
        <v>16</v>
      </c>
      <c r="AQ22" s="14">
        <v>8</v>
      </c>
      <c r="AR22" s="13"/>
      <c r="AS22" s="8"/>
      <c r="AT22" s="56"/>
      <c r="AU22" s="13"/>
      <c r="AV22" s="8"/>
      <c r="AW22" s="14"/>
      <c r="AX22" s="13"/>
      <c r="AY22" s="8"/>
      <c r="AZ22" s="56"/>
      <c r="BA22" s="13">
        <v>220</v>
      </c>
      <c r="BB22" s="109">
        <v>26</v>
      </c>
      <c r="BC22" s="1"/>
      <c r="BD22" s="1"/>
      <c r="BE22" s="43"/>
      <c r="BF22" s="1"/>
      <c r="BG22" s="1"/>
      <c r="BS22" s="29"/>
      <c r="BT22" s="29">
        <f t="shared" si="0"/>
        <v>118</v>
      </c>
      <c r="BU22" s="38">
        <f t="shared" si="1"/>
        <v>51</v>
      </c>
      <c r="BV22" s="38">
        <f t="shared" si="2"/>
        <v>11</v>
      </c>
      <c r="BW22" s="29">
        <f t="shared" si="3"/>
        <v>59</v>
      </c>
      <c r="BX22" s="38">
        <f t="shared" si="4"/>
        <v>12</v>
      </c>
      <c r="BY22" s="29" t="e">
        <f>IF(AND(#REF!="",#REF!="",#REF!="",#REF!=""),"",SUM(#REF!,#REF!,#REF!,#REF!,#REF!))</f>
        <v>#REF!</v>
      </c>
      <c r="BZ22" s="38" t="str">
        <f t="shared" si="5"/>
        <v/>
      </c>
      <c r="CA22" s="29">
        <f t="shared" si="6"/>
        <v>54</v>
      </c>
      <c r="CB22" s="38">
        <f t="shared" si="7"/>
        <v>11</v>
      </c>
      <c r="CC22" s="29">
        <f t="shared" si="8"/>
        <v>53</v>
      </c>
      <c r="CD22" s="38">
        <f t="shared" si="9"/>
        <v>11</v>
      </c>
      <c r="CE22" s="29" t="e">
        <f>IF(AND(#REF!="",#REF!="",#REF!="",#REF!=""),"",SUM(#REF!,#REF!,#REF!,#REF!,#REF!))</f>
        <v>#REF!</v>
      </c>
      <c r="CF22" s="38" t="str">
        <f t="shared" si="10"/>
        <v/>
      </c>
      <c r="CG22" s="38"/>
      <c r="CH22" s="38"/>
    </row>
    <row r="23" spans="1:86" ht="21.9" customHeight="1">
      <c r="A23" s="358">
        <v>17</v>
      </c>
      <c r="B23" s="359">
        <v>1</v>
      </c>
      <c r="C23" s="360" t="s">
        <v>17</v>
      </c>
      <c r="D23" s="361">
        <v>924</v>
      </c>
      <c r="E23" s="362" t="s">
        <v>126</v>
      </c>
      <c r="F23" s="363" t="s">
        <v>413</v>
      </c>
      <c r="G23" s="363" t="s">
        <v>414</v>
      </c>
      <c r="H23" s="364" t="s">
        <v>415</v>
      </c>
      <c r="I23" s="365">
        <v>119</v>
      </c>
      <c r="J23" s="366" t="s">
        <v>20</v>
      </c>
      <c r="K23" s="367" t="s">
        <v>19</v>
      </c>
      <c r="L23" s="13">
        <v>9</v>
      </c>
      <c r="M23" s="8">
        <v>9</v>
      </c>
      <c r="N23" s="8">
        <v>28</v>
      </c>
      <c r="O23" s="8">
        <v>6</v>
      </c>
      <c r="P23" s="56"/>
      <c r="Q23" s="60">
        <v>37</v>
      </c>
      <c r="R23" s="8">
        <v>4</v>
      </c>
      <c r="S23" s="14">
        <v>11</v>
      </c>
      <c r="T23" s="19">
        <v>9</v>
      </c>
      <c r="U23" s="20">
        <v>9</v>
      </c>
      <c r="V23" s="20">
        <v>29</v>
      </c>
      <c r="W23" s="8">
        <v>4</v>
      </c>
      <c r="X23" s="62">
        <v>9</v>
      </c>
      <c r="Y23" s="60">
        <v>46</v>
      </c>
      <c r="Z23" s="8">
        <v>4</v>
      </c>
      <c r="AA23" s="14">
        <v>9</v>
      </c>
      <c r="AB23" s="13">
        <v>9</v>
      </c>
      <c r="AC23" s="8">
        <v>6</v>
      </c>
      <c r="AD23" s="8">
        <v>24</v>
      </c>
      <c r="AE23" s="8">
        <v>5</v>
      </c>
      <c r="AF23" s="56">
        <v>9</v>
      </c>
      <c r="AG23" s="60">
        <v>47</v>
      </c>
      <c r="AH23" s="8">
        <v>15</v>
      </c>
      <c r="AI23" s="14">
        <v>8</v>
      </c>
      <c r="AJ23" s="13">
        <v>9</v>
      </c>
      <c r="AK23" s="8">
        <v>7</v>
      </c>
      <c r="AL23" s="8">
        <v>32</v>
      </c>
      <c r="AM23" s="8">
        <v>4</v>
      </c>
      <c r="AN23" s="56">
        <v>12</v>
      </c>
      <c r="AO23" s="60">
        <v>47</v>
      </c>
      <c r="AP23" s="8">
        <v>16</v>
      </c>
      <c r="AQ23" s="14">
        <v>8</v>
      </c>
      <c r="AR23" s="13"/>
      <c r="AS23" s="8"/>
      <c r="AT23" s="56"/>
      <c r="AU23" s="13"/>
      <c r="AV23" s="8"/>
      <c r="AW23" s="14"/>
      <c r="AX23" s="13"/>
      <c r="AY23" s="8"/>
      <c r="AZ23" s="56"/>
      <c r="BA23" s="13">
        <v>220</v>
      </c>
      <c r="BB23" s="109">
        <v>38</v>
      </c>
      <c r="BC23" s="1"/>
      <c r="BD23" s="1"/>
      <c r="BE23" s="43"/>
      <c r="BF23" s="1"/>
      <c r="BG23" s="1"/>
      <c r="BS23" s="29"/>
      <c r="BT23" s="29">
        <f t="shared" si="0"/>
        <v>119</v>
      </c>
      <c r="BU23" s="38">
        <f t="shared" si="1"/>
        <v>52</v>
      </c>
      <c r="BV23" s="38">
        <f t="shared" si="2"/>
        <v>11</v>
      </c>
      <c r="BW23" s="29">
        <f t="shared" si="3"/>
        <v>60</v>
      </c>
      <c r="BX23" s="38">
        <f t="shared" si="4"/>
        <v>12</v>
      </c>
      <c r="BY23" s="29" t="e">
        <f>IF(AND(#REF!="",#REF!="",#REF!="",#REF!=""),"",SUM(#REF!,#REF!,#REF!,#REF!,#REF!))</f>
        <v>#REF!</v>
      </c>
      <c r="BZ23" s="38" t="str">
        <f t="shared" si="5"/>
        <v/>
      </c>
      <c r="CA23" s="29">
        <f t="shared" si="6"/>
        <v>53</v>
      </c>
      <c r="CB23" s="38">
        <f t="shared" si="7"/>
        <v>11</v>
      </c>
      <c r="CC23" s="29">
        <f t="shared" si="8"/>
        <v>64</v>
      </c>
      <c r="CD23" s="38">
        <f t="shared" si="9"/>
        <v>13</v>
      </c>
      <c r="CE23" s="29" t="e">
        <f>IF(AND(#REF!="",#REF!="",#REF!="",#REF!=""),"",SUM(#REF!,#REF!,#REF!,#REF!,#REF!))</f>
        <v>#REF!</v>
      </c>
      <c r="CF23" s="38" t="str">
        <f t="shared" si="10"/>
        <v/>
      </c>
      <c r="CG23" s="38"/>
      <c r="CH23" s="38"/>
    </row>
    <row r="24" spans="1:86" ht="21.9" customHeight="1">
      <c r="A24" s="358">
        <v>18</v>
      </c>
      <c r="B24" s="359">
        <v>1</v>
      </c>
      <c r="C24" s="360" t="s">
        <v>17</v>
      </c>
      <c r="D24" s="361">
        <v>921</v>
      </c>
      <c r="E24" s="362">
        <v>42008</v>
      </c>
      <c r="F24" s="363" t="s">
        <v>416</v>
      </c>
      <c r="G24" s="363" t="s">
        <v>417</v>
      </c>
      <c r="H24" s="364" t="s">
        <v>418</v>
      </c>
      <c r="I24" s="365">
        <v>120</v>
      </c>
      <c r="J24" s="366" t="s">
        <v>20</v>
      </c>
      <c r="K24" s="367" t="s">
        <v>22</v>
      </c>
      <c r="L24" s="13">
        <v>9</v>
      </c>
      <c r="M24" s="8">
        <v>9</v>
      </c>
      <c r="N24" s="8">
        <v>26</v>
      </c>
      <c r="O24" s="8">
        <v>6</v>
      </c>
      <c r="P24" s="56"/>
      <c r="Q24" s="60">
        <v>37</v>
      </c>
      <c r="R24" s="8">
        <v>4</v>
      </c>
      <c r="S24" s="14">
        <v>11</v>
      </c>
      <c r="T24" s="19">
        <v>9</v>
      </c>
      <c r="U24" s="20">
        <v>9</v>
      </c>
      <c r="V24" s="20">
        <v>27</v>
      </c>
      <c r="W24" s="8">
        <v>4</v>
      </c>
      <c r="X24" s="62">
        <v>9</v>
      </c>
      <c r="Y24" s="60">
        <v>47</v>
      </c>
      <c r="Z24" s="8">
        <v>4</v>
      </c>
      <c r="AA24" s="14">
        <v>8</v>
      </c>
      <c r="AB24" s="13">
        <v>9</v>
      </c>
      <c r="AC24" s="8">
        <v>6</v>
      </c>
      <c r="AD24" s="8">
        <v>28</v>
      </c>
      <c r="AE24" s="8">
        <v>5</v>
      </c>
      <c r="AF24" s="56">
        <v>8</v>
      </c>
      <c r="AG24" s="60">
        <v>45</v>
      </c>
      <c r="AH24" s="8">
        <v>15</v>
      </c>
      <c r="AI24" s="14">
        <v>8</v>
      </c>
      <c r="AJ24" s="13">
        <v>9</v>
      </c>
      <c r="AK24" s="8">
        <v>7</v>
      </c>
      <c r="AL24" s="8">
        <v>30</v>
      </c>
      <c r="AM24" s="8">
        <v>4</v>
      </c>
      <c r="AN24" s="56">
        <v>12</v>
      </c>
      <c r="AO24" s="60">
        <v>49</v>
      </c>
      <c r="AP24" s="8">
        <v>16</v>
      </c>
      <c r="AQ24" s="14">
        <v>8</v>
      </c>
      <c r="AR24" s="13"/>
      <c r="AS24" s="8"/>
      <c r="AT24" s="56"/>
      <c r="AU24" s="13"/>
      <c r="AV24" s="8"/>
      <c r="AW24" s="14"/>
      <c r="AX24" s="13"/>
      <c r="AY24" s="8"/>
      <c r="AZ24" s="56"/>
      <c r="BA24" s="13">
        <v>220</v>
      </c>
      <c r="BB24" s="109">
        <v>22</v>
      </c>
      <c r="BC24" s="1"/>
      <c r="BD24" s="1"/>
      <c r="BE24" s="43"/>
      <c r="BF24" s="1"/>
      <c r="BG24" s="1"/>
      <c r="BS24" s="29"/>
      <c r="BT24" s="29">
        <f t="shared" si="0"/>
        <v>120</v>
      </c>
      <c r="BU24" s="38">
        <f t="shared" si="1"/>
        <v>50</v>
      </c>
      <c r="BV24" s="38">
        <f t="shared" si="2"/>
        <v>10</v>
      </c>
      <c r="BW24" s="29">
        <f t="shared" si="3"/>
        <v>58</v>
      </c>
      <c r="BX24" s="38">
        <f t="shared" si="4"/>
        <v>12</v>
      </c>
      <c r="BY24" s="29" t="e">
        <f>IF(AND(#REF!="",#REF!="",#REF!="",#REF!=""),"",SUM(#REF!,#REF!,#REF!,#REF!,#REF!))</f>
        <v>#REF!</v>
      </c>
      <c r="BZ24" s="38" t="str">
        <f t="shared" si="5"/>
        <v/>
      </c>
      <c r="CA24" s="29">
        <f t="shared" si="6"/>
        <v>56</v>
      </c>
      <c r="CB24" s="38">
        <f t="shared" si="7"/>
        <v>12</v>
      </c>
      <c r="CC24" s="29">
        <f t="shared" si="8"/>
        <v>62</v>
      </c>
      <c r="CD24" s="38">
        <f t="shared" si="9"/>
        <v>13</v>
      </c>
      <c r="CE24" s="29" t="e">
        <f>IF(AND(#REF!="",#REF!="",#REF!="",#REF!=""),"",SUM(#REF!,#REF!,#REF!,#REF!,#REF!))</f>
        <v>#REF!</v>
      </c>
      <c r="CF24" s="38" t="str">
        <f t="shared" si="10"/>
        <v/>
      </c>
      <c r="CG24" s="38"/>
      <c r="CH24" s="38"/>
    </row>
    <row r="25" spans="1:86" ht="21.9" customHeight="1">
      <c r="A25" s="358">
        <v>19</v>
      </c>
      <c r="B25" s="359">
        <v>1</v>
      </c>
      <c r="C25" s="360" t="s">
        <v>17</v>
      </c>
      <c r="D25" s="361">
        <v>948</v>
      </c>
      <c r="E25" s="362">
        <v>42257</v>
      </c>
      <c r="F25" s="363" t="s">
        <v>419</v>
      </c>
      <c r="G25" s="363" t="s">
        <v>420</v>
      </c>
      <c r="H25" s="364" t="s">
        <v>421</v>
      </c>
      <c r="I25" s="365">
        <v>121</v>
      </c>
      <c r="J25" s="366" t="s">
        <v>20</v>
      </c>
      <c r="K25" s="367" t="s">
        <v>23</v>
      </c>
      <c r="L25" s="13">
        <v>9</v>
      </c>
      <c r="M25" s="8">
        <v>9</v>
      </c>
      <c r="N25" s="8">
        <v>23</v>
      </c>
      <c r="O25" s="8">
        <v>6</v>
      </c>
      <c r="P25" s="56"/>
      <c r="Q25" s="60">
        <v>37</v>
      </c>
      <c r="R25" s="8">
        <v>4</v>
      </c>
      <c r="S25" s="14">
        <v>11</v>
      </c>
      <c r="T25" s="19">
        <v>9</v>
      </c>
      <c r="U25" s="20">
        <v>9</v>
      </c>
      <c r="V25" s="20">
        <v>23</v>
      </c>
      <c r="W25" s="8">
        <v>4</v>
      </c>
      <c r="X25" s="62">
        <v>9</v>
      </c>
      <c r="Y25" s="60">
        <v>48</v>
      </c>
      <c r="Z25" s="8">
        <v>4</v>
      </c>
      <c r="AA25" s="14">
        <v>9</v>
      </c>
      <c r="AB25" s="13">
        <v>9</v>
      </c>
      <c r="AC25" s="8">
        <v>6</v>
      </c>
      <c r="AD25" s="8">
        <v>27</v>
      </c>
      <c r="AE25" s="8">
        <v>5</v>
      </c>
      <c r="AF25" s="56">
        <v>9</v>
      </c>
      <c r="AG25" s="60">
        <v>45</v>
      </c>
      <c r="AH25" s="8">
        <v>15</v>
      </c>
      <c r="AI25" s="14">
        <v>8</v>
      </c>
      <c r="AJ25" s="13">
        <v>9</v>
      </c>
      <c r="AK25" s="8">
        <v>7</v>
      </c>
      <c r="AL25" s="8">
        <v>31</v>
      </c>
      <c r="AM25" s="8">
        <v>4</v>
      </c>
      <c r="AN25" s="56">
        <v>10</v>
      </c>
      <c r="AO25" s="60">
        <v>41</v>
      </c>
      <c r="AP25" s="8">
        <v>16</v>
      </c>
      <c r="AQ25" s="14">
        <v>8</v>
      </c>
      <c r="AR25" s="13"/>
      <c r="AS25" s="8"/>
      <c r="AT25" s="56"/>
      <c r="AU25" s="13"/>
      <c r="AV25" s="8"/>
      <c r="AW25" s="14"/>
      <c r="AX25" s="13"/>
      <c r="AY25" s="8"/>
      <c r="AZ25" s="56"/>
      <c r="BA25" s="13">
        <v>220</v>
      </c>
      <c r="BB25" s="109">
        <v>24</v>
      </c>
      <c r="BC25" s="1"/>
      <c r="BD25" s="1"/>
      <c r="BE25" s="43"/>
      <c r="BF25" s="1"/>
      <c r="BG25" s="1"/>
      <c r="BS25" s="29"/>
      <c r="BT25" s="29">
        <f t="shared" si="0"/>
        <v>121</v>
      </c>
      <c r="BU25" s="38">
        <f t="shared" si="1"/>
        <v>47</v>
      </c>
      <c r="BV25" s="38">
        <f t="shared" si="2"/>
        <v>10</v>
      </c>
      <c r="BW25" s="29">
        <f t="shared" si="3"/>
        <v>54</v>
      </c>
      <c r="BX25" s="38">
        <f t="shared" si="4"/>
        <v>11</v>
      </c>
      <c r="BY25" s="29" t="e">
        <f>IF(AND(#REF!="",#REF!="",#REF!="",#REF!=""),"",SUM(#REF!,#REF!,#REF!,#REF!,#REF!))</f>
        <v>#REF!</v>
      </c>
      <c r="BZ25" s="38" t="str">
        <f t="shared" si="5"/>
        <v/>
      </c>
      <c r="CA25" s="29">
        <f t="shared" si="6"/>
        <v>56</v>
      </c>
      <c r="CB25" s="38">
        <f t="shared" si="7"/>
        <v>12</v>
      </c>
      <c r="CC25" s="29">
        <f t="shared" si="8"/>
        <v>61</v>
      </c>
      <c r="CD25" s="38">
        <f t="shared" si="9"/>
        <v>13</v>
      </c>
      <c r="CE25" s="29" t="e">
        <f>IF(AND(#REF!="",#REF!="",#REF!="",#REF!=""),"",SUM(#REF!,#REF!,#REF!,#REF!,#REF!))</f>
        <v>#REF!</v>
      </c>
      <c r="CF25" s="38" t="str">
        <f t="shared" si="10"/>
        <v/>
      </c>
      <c r="CG25" s="38"/>
      <c r="CH25" s="38"/>
    </row>
    <row r="26" spans="1:86" ht="21.9" customHeight="1">
      <c r="A26" s="358">
        <v>20</v>
      </c>
      <c r="B26" s="359">
        <v>1</v>
      </c>
      <c r="C26" s="360" t="s">
        <v>17</v>
      </c>
      <c r="D26" s="361">
        <v>943</v>
      </c>
      <c r="E26" s="362" t="s">
        <v>127</v>
      </c>
      <c r="F26" s="363" t="s">
        <v>422</v>
      </c>
      <c r="G26" s="363" t="s">
        <v>66</v>
      </c>
      <c r="H26" s="364" t="s">
        <v>39</v>
      </c>
      <c r="I26" s="365">
        <v>122</v>
      </c>
      <c r="J26" s="366" t="s">
        <v>18</v>
      </c>
      <c r="K26" s="367" t="s">
        <v>21</v>
      </c>
      <c r="L26" s="13">
        <v>9</v>
      </c>
      <c r="M26" s="8">
        <v>9</v>
      </c>
      <c r="N26" s="8">
        <v>25</v>
      </c>
      <c r="O26" s="8">
        <v>6</v>
      </c>
      <c r="P26" s="56"/>
      <c r="Q26" s="60">
        <v>37</v>
      </c>
      <c r="R26" s="8">
        <v>4</v>
      </c>
      <c r="S26" s="14">
        <v>11</v>
      </c>
      <c r="T26" s="19">
        <v>9</v>
      </c>
      <c r="U26" s="20">
        <v>9</v>
      </c>
      <c r="V26" s="20">
        <v>26</v>
      </c>
      <c r="W26" s="8">
        <v>5</v>
      </c>
      <c r="X26" s="62">
        <v>9</v>
      </c>
      <c r="Y26" s="60">
        <v>41</v>
      </c>
      <c r="Z26" s="8">
        <v>4</v>
      </c>
      <c r="AA26" s="14">
        <v>9</v>
      </c>
      <c r="AB26" s="13">
        <v>9</v>
      </c>
      <c r="AC26" s="8">
        <v>6</v>
      </c>
      <c r="AD26" s="8">
        <v>28</v>
      </c>
      <c r="AE26" s="8">
        <v>5</v>
      </c>
      <c r="AF26" s="56">
        <v>8</v>
      </c>
      <c r="AG26" s="60">
        <v>44</v>
      </c>
      <c r="AH26" s="8">
        <v>15</v>
      </c>
      <c r="AI26" s="14">
        <v>8</v>
      </c>
      <c r="AJ26" s="13">
        <v>9</v>
      </c>
      <c r="AK26" s="8">
        <v>7</v>
      </c>
      <c r="AL26" s="8">
        <v>32</v>
      </c>
      <c r="AM26" s="8">
        <v>4</v>
      </c>
      <c r="AN26" s="56">
        <v>10</v>
      </c>
      <c r="AO26" s="60">
        <v>44</v>
      </c>
      <c r="AP26" s="8">
        <v>16</v>
      </c>
      <c r="AQ26" s="14">
        <v>8</v>
      </c>
      <c r="AR26" s="13"/>
      <c r="AS26" s="8"/>
      <c r="AT26" s="56"/>
      <c r="AU26" s="13"/>
      <c r="AV26" s="8"/>
      <c r="AW26" s="14"/>
      <c r="AX26" s="13"/>
      <c r="AY26" s="8"/>
      <c r="AZ26" s="56"/>
      <c r="BA26" s="13">
        <v>220</v>
      </c>
      <c r="BB26" s="109">
        <v>16</v>
      </c>
      <c r="BC26" s="1"/>
      <c r="BD26" s="1"/>
      <c r="BE26" s="43"/>
      <c r="BF26" s="1"/>
      <c r="BG26" s="1"/>
      <c r="BS26" s="29"/>
      <c r="BT26" s="29">
        <f t="shared" si="0"/>
        <v>122</v>
      </c>
      <c r="BU26" s="38">
        <f t="shared" si="1"/>
        <v>49</v>
      </c>
      <c r="BV26" s="38">
        <f t="shared" si="2"/>
        <v>10</v>
      </c>
      <c r="BW26" s="29">
        <f t="shared" si="3"/>
        <v>58</v>
      </c>
      <c r="BX26" s="38">
        <f t="shared" si="4"/>
        <v>12</v>
      </c>
      <c r="BY26" s="29" t="e">
        <f>IF(AND(#REF!="",#REF!="",#REF!="",#REF!=""),"",SUM(#REF!,#REF!,#REF!,#REF!,#REF!))</f>
        <v>#REF!</v>
      </c>
      <c r="BZ26" s="38" t="str">
        <f t="shared" si="5"/>
        <v/>
      </c>
      <c r="CA26" s="29">
        <f t="shared" si="6"/>
        <v>56</v>
      </c>
      <c r="CB26" s="38">
        <f t="shared" si="7"/>
        <v>12</v>
      </c>
      <c r="CC26" s="29">
        <f t="shared" si="8"/>
        <v>62</v>
      </c>
      <c r="CD26" s="38">
        <f t="shared" si="9"/>
        <v>13</v>
      </c>
      <c r="CE26" s="29" t="e">
        <f>IF(AND(#REF!="",#REF!="",#REF!="",#REF!=""),"",SUM(#REF!,#REF!,#REF!,#REF!,#REF!))</f>
        <v>#REF!</v>
      </c>
      <c r="CF26" s="38" t="str">
        <f t="shared" si="10"/>
        <v/>
      </c>
      <c r="CG26" s="38"/>
      <c r="CH26" s="38"/>
    </row>
    <row r="27" spans="1:86" ht="21.9" customHeight="1">
      <c r="A27" s="358">
        <v>21</v>
      </c>
      <c r="B27" s="359">
        <v>1</v>
      </c>
      <c r="C27" s="360" t="s">
        <v>17</v>
      </c>
      <c r="D27" s="361">
        <v>929</v>
      </c>
      <c r="E27" s="362" t="s">
        <v>128</v>
      </c>
      <c r="F27" s="363" t="s">
        <v>423</v>
      </c>
      <c r="G27" s="363" t="s">
        <v>424</v>
      </c>
      <c r="H27" s="364" t="s">
        <v>425</v>
      </c>
      <c r="I27" s="365">
        <v>123</v>
      </c>
      <c r="J27" s="366" t="s">
        <v>20</v>
      </c>
      <c r="K27" s="367" t="s">
        <v>19</v>
      </c>
      <c r="L27" s="13">
        <v>9</v>
      </c>
      <c r="M27" s="8">
        <v>9</v>
      </c>
      <c r="N27" s="8">
        <v>26</v>
      </c>
      <c r="O27" s="8">
        <v>6</v>
      </c>
      <c r="P27" s="56"/>
      <c r="Q27" s="60">
        <v>37</v>
      </c>
      <c r="R27" s="8">
        <v>4</v>
      </c>
      <c r="S27" s="14">
        <v>11</v>
      </c>
      <c r="T27" s="19">
        <v>9</v>
      </c>
      <c r="U27" s="20">
        <v>9</v>
      </c>
      <c r="V27" s="20">
        <v>25</v>
      </c>
      <c r="W27" s="8">
        <v>6</v>
      </c>
      <c r="X27" s="62">
        <v>9</v>
      </c>
      <c r="Y27" s="60">
        <v>42</v>
      </c>
      <c r="Z27" s="8">
        <v>4</v>
      </c>
      <c r="AA27" s="14">
        <v>9</v>
      </c>
      <c r="AB27" s="13">
        <v>9</v>
      </c>
      <c r="AC27" s="8">
        <v>6</v>
      </c>
      <c r="AD27" s="8">
        <v>29</v>
      </c>
      <c r="AE27" s="8">
        <v>5</v>
      </c>
      <c r="AF27" s="56">
        <v>9</v>
      </c>
      <c r="AG27" s="60">
        <v>49</v>
      </c>
      <c r="AH27" s="8">
        <v>15</v>
      </c>
      <c r="AI27" s="14">
        <v>8</v>
      </c>
      <c r="AJ27" s="13">
        <v>9</v>
      </c>
      <c r="AK27" s="8">
        <v>7</v>
      </c>
      <c r="AL27" s="8">
        <v>15</v>
      </c>
      <c r="AM27" s="8">
        <v>6</v>
      </c>
      <c r="AN27" s="56">
        <v>10</v>
      </c>
      <c r="AO27" s="60">
        <v>42</v>
      </c>
      <c r="AP27" s="8">
        <v>16</v>
      </c>
      <c r="AQ27" s="14">
        <v>8</v>
      </c>
      <c r="AR27" s="13"/>
      <c r="AS27" s="8"/>
      <c r="AT27" s="56"/>
      <c r="AU27" s="13"/>
      <c r="AV27" s="8"/>
      <c r="AW27" s="14"/>
      <c r="AX27" s="13"/>
      <c r="AY27" s="8"/>
      <c r="AZ27" s="56"/>
      <c r="BA27" s="13">
        <v>220</v>
      </c>
      <c r="BB27" s="109">
        <v>34</v>
      </c>
      <c r="BC27" s="1"/>
      <c r="BD27" s="1"/>
      <c r="BE27" s="43"/>
      <c r="BF27" s="1"/>
      <c r="BG27" s="1"/>
      <c r="BS27" s="29"/>
      <c r="BT27" s="29">
        <f t="shared" si="0"/>
        <v>123</v>
      </c>
      <c r="BU27" s="38">
        <f t="shared" si="1"/>
        <v>50</v>
      </c>
      <c r="BV27" s="38">
        <f t="shared" si="2"/>
        <v>10</v>
      </c>
      <c r="BW27" s="29">
        <f t="shared" si="3"/>
        <v>58</v>
      </c>
      <c r="BX27" s="38">
        <f t="shared" si="4"/>
        <v>12</v>
      </c>
      <c r="BY27" s="29" t="e">
        <f>IF(AND(#REF!="",#REF!="",#REF!="",#REF!=""),"",SUM(#REF!,#REF!,#REF!,#REF!,#REF!))</f>
        <v>#REF!</v>
      </c>
      <c r="BZ27" s="38" t="str">
        <f t="shared" si="5"/>
        <v/>
      </c>
      <c r="CA27" s="29">
        <f t="shared" si="6"/>
        <v>58</v>
      </c>
      <c r="CB27" s="38">
        <f t="shared" si="7"/>
        <v>12</v>
      </c>
      <c r="CC27" s="29">
        <f t="shared" si="8"/>
        <v>47</v>
      </c>
      <c r="CD27" s="38">
        <f t="shared" si="9"/>
        <v>10</v>
      </c>
      <c r="CE27" s="29" t="e">
        <f>IF(AND(#REF!="",#REF!="",#REF!="",#REF!=""),"",SUM(#REF!,#REF!,#REF!,#REF!,#REF!))</f>
        <v>#REF!</v>
      </c>
      <c r="CF27" s="38" t="str">
        <f t="shared" si="10"/>
        <v/>
      </c>
      <c r="CG27" s="38"/>
      <c r="CH27" s="38"/>
    </row>
    <row r="28" spans="1:86" ht="21.9" customHeight="1">
      <c r="A28" s="358">
        <v>22</v>
      </c>
      <c r="B28" s="359">
        <v>1</v>
      </c>
      <c r="C28" s="360" t="s">
        <v>17</v>
      </c>
      <c r="D28" s="361">
        <v>932</v>
      </c>
      <c r="E28" s="362" t="s">
        <v>129</v>
      </c>
      <c r="F28" s="363" t="s">
        <v>426</v>
      </c>
      <c r="G28" s="363" t="s">
        <v>24</v>
      </c>
      <c r="H28" s="364" t="s">
        <v>60</v>
      </c>
      <c r="I28" s="365">
        <v>124</v>
      </c>
      <c r="J28" s="366" t="s">
        <v>18</v>
      </c>
      <c r="K28" s="367" t="s">
        <v>19</v>
      </c>
      <c r="L28" s="13">
        <v>9</v>
      </c>
      <c r="M28" s="8">
        <v>9</v>
      </c>
      <c r="N28" s="8">
        <v>26</v>
      </c>
      <c r="O28" s="8">
        <v>6</v>
      </c>
      <c r="P28" s="56"/>
      <c r="Q28" s="60">
        <v>37</v>
      </c>
      <c r="R28" s="8">
        <v>4</v>
      </c>
      <c r="S28" s="14">
        <v>11</v>
      </c>
      <c r="T28" s="19">
        <v>9</v>
      </c>
      <c r="U28" s="20">
        <v>9</v>
      </c>
      <c r="V28" s="20">
        <v>26</v>
      </c>
      <c r="W28" s="8">
        <v>6</v>
      </c>
      <c r="X28" s="62">
        <v>8</v>
      </c>
      <c r="Y28" s="60">
        <v>43</v>
      </c>
      <c r="Z28" s="8">
        <v>4</v>
      </c>
      <c r="AA28" s="14">
        <v>9</v>
      </c>
      <c r="AB28" s="13">
        <v>9</v>
      </c>
      <c r="AC28" s="8">
        <v>6</v>
      </c>
      <c r="AD28" s="8">
        <v>24</v>
      </c>
      <c r="AE28" s="8">
        <v>5</v>
      </c>
      <c r="AF28" s="56">
        <v>8</v>
      </c>
      <c r="AG28" s="60">
        <v>48</v>
      </c>
      <c r="AH28" s="8">
        <v>15</v>
      </c>
      <c r="AI28" s="14">
        <v>8</v>
      </c>
      <c r="AJ28" s="13">
        <v>9</v>
      </c>
      <c r="AK28" s="8">
        <v>7</v>
      </c>
      <c r="AL28" s="8">
        <v>16</v>
      </c>
      <c r="AM28" s="8">
        <v>6</v>
      </c>
      <c r="AN28" s="56">
        <v>10</v>
      </c>
      <c r="AO28" s="60">
        <v>45</v>
      </c>
      <c r="AP28" s="8">
        <v>16</v>
      </c>
      <c r="AQ28" s="14">
        <v>8</v>
      </c>
      <c r="AR28" s="13"/>
      <c r="AS28" s="8"/>
      <c r="AT28" s="56"/>
      <c r="AU28" s="13"/>
      <c r="AV28" s="8"/>
      <c r="AW28" s="14"/>
      <c r="AX28" s="13"/>
      <c r="AY28" s="8"/>
      <c r="AZ28" s="56"/>
      <c r="BA28" s="13">
        <v>220</v>
      </c>
      <c r="BB28" s="109">
        <v>22</v>
      </c>
      <c r="BC28" s="1"/>
      <c r="BD28" s="1"/>
      <c r="BE28" s="43"/>
      <c r="BF28" s="1"/>
      <c r="BG28" s="1"/>
      <c r="BS28" s="29"/>
      <c r="BT28" s="29">
        <f t="shared" si="0"/>
        <v>124</v>
      </c>
      <c r="BU28" s="38">
        <f t="shared" si="1"/>
        <v>50</v>
      </c>
      <c r="BV28" s="38">
        <f t="shared" si="2"/>
        <v>10</v>
      </c>
      <c r="BW28" s="29">
        <f t="shared" si="3"/>
        <v>58</v>
      </c>
      <c r="BX28" s="38">
        <f t="shared" si="4"/>
        <v>12</v>
      </c>
      <c r="BY28" s="29" t="e">
        <f>IF(AND(#REF!="",#REF!="",#REF!="",#REF!=""),"",SUM(#REF!,#REF!,#REF!,#REF!,#REF!))</f>
        <v>#REF!</v>
      </c>
      <c r="BZ28" s="38" t="str">
        <f t="shared" si="5"/>
        <v/>
      </c>
      <c r="CA28" s="29">
        <f t="shared" si="6"/>
        <v>52</v>
      </c>
      <c r="CB28" s="38">
        <f t="shared" si="7"/>
        <v>11</v>
      </c>
      <c r="CC28" s="29">
        <f t="shared" si="8"/>
        <v>48</v>
      </c>
      <c r="CD28" s="38">
        <f t="shared" si="9"/>
        <v>10</v>
      </c>
      <c r="CE28" s="29" t="e">
        <f>IF(AND(#REF!="",#REF!="",#REF!="",#REF!=""),"",SUM(#REF!,#REF!,#REF!,#REF!,#REF!))</f>
        <v>#REF!</v>
      </c>
      <c r="CF28" s="38" t="str">
        <f t="shared" si="10"/>
        <v/>
      </c>
      <c r="CG28" s="38"/>
      <c r="CH28" s="38"/>
    </row>
    <row r="29" spans="1:86" ht="21.9" customHeight="1">
      <c r="A29" s="358">
        <v>23</v>
      </c>
      <c r="B29" s="359">
        <v>1</v>
      </c>
      <c r="C29" s="360" t="s">
        <v>17</v>
      </c>
      <c r="D29" s="361">
        <v>927</v>
      </c>
      <c r="E29" s="362" t="s">
        <v>130</v>
      </c>
      <c r="F29" s="363" t="s">
        <v>427</v>
      </c>
      <c r="G29" s="363" t="s">
        <v>428</v>
      </c>
      <c r="H29" s="364" t="s">
        <v>40</v>
      </c>
      <c r="I29" s="365">
        <v>125</v>
      </c>
      <c r="J29" s="366" t="s">
        <v>20</v>
      </c>
      <c r="K29" s="367" t="s">
        <v>19</v>
      </c>
      <c r="L29" s="13">
        <v>9</v>
      </c>
      <c r="M29" s="8">
        <v>9</v>
      </c>
      <c r="N29" s="8">
        <v>29</v>
      </c>
      <c r="O29" s="8">
        <v>6</v>
      </c>
      <c r="P29" s="56"/>
      <c r="Q29" s="60">
        <v>37</v>
      </c>
      <c r="R29" s="8">
        <v>4</v>
      </c>
      <c r="S29" s="14">
        <v>11</v>
      </c>
      <c r="T29" s="19">
        <v>9</v>
      </c>
      <c r="U29" s="20">
        <v>9</v>
      </c>
      <c r="V29" s="20">
        <v>24</v>
      </c>
      <c r="W29" s="8">
        <v>5</v>
      </c>
      <c r="X29" s="62">
        <v>9</v>
      </c>
      <c r="Y29" s="60">
        <v>41</v>
      </c>
      <c r="Z29" s="8">
        <v>4</v>
      </c>
      <c r="AA29" s="14">
        <v>9</v>
      </c>
      <c r="AB29" s="13">
        <v>9</v>
      </c>
      <c r="AC29" s="8">
        <v>6</v>
      </c>
      <c r="AD29" s="8">
        <v>21</v>
      </c>
      <c r="AE29" s="8">
        <v>5</v>
      </c>
      <c r="AF29" s="56">
        <v>9</v>
      </c>
      <c r="AG29" s="60">
        <v>47</v>
      </c>
      <c r="AH29" s="8">
        <v>15</v>
      </c>
      <c r="AI29" s="14">
        <v>8</v>
      </c>
      <c r="AJ29" s="13">
        <v>9</v>
      </c>
      <c r="AK29" s="8">
        <v>7</v>
      </c>
      <c r="AL29" s="8">
        <v>25</v>
      </c>
      <c r="AM29" s="8">
        <v>6</v>
      </c>
      <c r="AN29" s="56">
        <v>9</v>
      </c>
      <c r="AO29" s="60">
        <v>46</v>
      </c>
      <c r="AP29" s="8">
        <v>16</v>
      </c>
      <c r="AQ29" s="14">
        <v>8</v>
      </c>
      <c r="AR29" s="13"/>
      <c r="AS29" s="8"/>
      <c r="AT29" s="56"/>
      <c r="AU29" s="13"/>
      <c r="AV29" s="8"/>
      <c r="AW29" s="14"/>
      <c r="AX29" s="13"/>
      <c r="AY29" s="8"/>
      <c r="AZ29" s="56"/>
      <c r="BA29" s="13">
        <v>220</v>
      </c>
      <c r="BB29" s="109">
        <v>32</v>
      </c>
      <c r="BC29" s="1"/>
      <c r="BD29" s="1"/>
      <c r="BE29" s="43"/>
      <c r="BF29" s="1"/>
      <c r="BG29" s="1"/>
      <c r="BS29" s="29"/>
      <c r="BT29" s="29">
        <f t="shared" si="0"/>
        <v>125</v>
      </c>
      <c r="BU29" s="38">
        <f t="shared" si="1"/>
        <v>53</v>
      </c>
      <c r="BV29" s="38">
        <f t="shared" si="2"/>
        <v>11</v>
      </c>
      <c r="BW29" s="29">
        <f t="shared" si="3"/>
        <v>56</v>
      </c>
      <c r="BX29" s="38">
        <f t="shared" si="4"/>
        <v>12</v>
      </c>
      <c r="BY29" s="29" t="e">
        <f>IF(AND(#REF!="",#REF!="",#REF!="",#REF!=""),"",SUM(#REF!,#REF!,#REF!,#REF!,#REF!))</f>
        <v>#REF!</v>
      </c>
      <c r="BZ29" s="38" t="str">
        <f t="shared" si="5"/>
        <v/>
      </c>
      <c r="CA29" s="29">
        <f t="shared" si="6"/>
        <v>50</v>
      </c>
      <c r="CB29" s="38">
        <f t="shared" si="7"/>
        <v>10</v>
      </c>
      <c r="CC29" s="29">
        <f t="shared" si="8"/>
        <v>56</v>
      </c>
      <c r="CD29" s="38">
        <f t="shared" si="9"/>
        <v>12</v>
      </c>
      <c r="CE29" s="29" t="e">
        <f>IF(AND(#REF!="",#REF!="",#REF!="",#REF!=""),"",SUM(#REF!,#REF!,#REF!,#REF!,#REF!))</f>
        <v>#REF!</v>
      </c>
      <c r="CF29" s="38" t="str">
        <f t="shared" si="10"/>
        <v/>
      </c>
      <c r="CG29" s="38"/>
      <c r="CH29" s="38"/>
    </row>
    <row r="30" spans="1:86" ht="21.9" customHeight="1">
      <c r="A30" s="358">
        <v>24</v>
      </c>
      <c r="B30" s="359">
        <v>1</v>
      </c>
      <c r="C30" s="360" t="s">
        <v>17</v>
      </c>
      <c r="D30" s="361">
        <v>938</v>
      </c>
      <c r="E30" s="362" t="s">
        <v>131</v>
      </c>
      <c r="F30" s="363" t="s">
        <v>429</v>
      </c>
      <c r="G30" s="363" t="s">
        <v>430</v>
      </c>
      <c r="H30" s="364" t="s">
        <v>43</v>
      </c>
      <c r="I30" s="365">
        <v>126</v>
      </c>
      <c r="J30" s="366" t="s">
        <v>20</v>
      </c>
      <c r="K30" s="367" t="s">
        <v>23</v>
      </c>
      <c r="L30" s="13">
        <v>9</v>
      </c>
      <c r="M30" s="8">
        <v>9</v>
      </c>
      <c r="N30" s="8">
        <v>28</v>
      </c>
      <c r="O30" s="8">
        <v>6</v>
      </c>
      <c r="P30" s="56"/>
      <c r="Q30" s="60">
        <v>37</v>
      </c>
      <c r="R30" s="8">
        <v>4</v>
      </c>
      <c r="S30" s="14">
        <v>11</v>
      </c>
      <c r="T30" s="19">
        <v>9</v>
      </c>
      <c r="U30" s="20">
        <v>9</v>
      </c>
      <c r="V30" s="20">
        <v>21</v>
      </c>
      <c r="W30" s="8">
        <v>4</v>
      </c>
      <c r="X30" s="62">
        <v>8</v>
      </c>
      <c r="Y30" s="60">
        <v>45</v>
      </c>
      <c r="Z30" s="8">
        <v>4</v>
      </c>
      <c r="AA30" s="14">
        <v>9</v>
      </c>
      <c r="AB30" s="13">
        <v>9</v>
      </c>
      <c r="AC30" s="8">
        <v>6</v>
      </c>
      <c r="AD30" s="8">
        <v>25</v>
      </c>
      <c r="AE30" s="8">
        <v>5</v>
      </c>
      <c r="AF30" s="56">
        <v>8</v>
      </c>
      <c r="AG30" s="60">
        <v>49</v>
      </c>
      <c r="AH30" s="8">
        <v>15</v>
      </c>
      <c r="AI30" s="14">
        <v>8</v>
      </c>
      <c r="AJ30" s="13">
        <v>9</v>
      </c>
      <c r="AK30" s="8">
        <v>7</v>
      </c>
      <c r="AL30" s="8">
        <v>32</v>
      </c>
      <c r="AM30" s="8">
        <v>6</v>
      </c>
      <c r="AN30" s="56">
        <v>9</v>
      </c>
      <c r="AO30" s="60">
        <v>48</v>
      </c>
      <c r="AP30" s="8">
        <v>16</v>
      </c>
      <c r="AQ30" s="14">
        <v>8</v>
      </c>
      <c r="AR30" s="13"/>
      <c r="AS30" s="8"/>
      <c r="AT30" s="56"/>
      <c r="AU30" s="13"/>
      <c r="AV30" s="8"/>
      <c r="AW30" s="14"/>
      <c r="AX30" s="13"/>
      <c r="AY30" s="8"/>
      <c r="AZ30" s="56"/>
      <c r="BA30" s="13">
        <v>220</v>
      </c>
      <c r="BB30" s="109">
        <v>20</v>
      </c>
      <c r="BC30" s="1"/>
      <c r="BD30" s="1"/>
      <c r="BE30" s="43"/>
      <c r="BF30" s="1"/>
      <c r="BG30" s="1"/>
      <c r="BS30" s="29"/>
      <c r="BT30" s="29">
        <f t="shared" si="0"/>
        <v>126</v>
      </c>
      <c r="BU30" s="38">
        <f t="shared" si="1"/>
        <v>52</v>
      </c>
      <c r="BV30" s="38">
        <f t="shared" si="2"/>
        <v>11</v>
      </c>
      <c r="BW30" s="29">
        <f t="shared" si="3"/>
        <v>51</v>
      </c>
      <c r="BX30" s="38">
        <f t="shared" si="4"/>
        <v>11</v>
      </c>
      <c r="BY30" s="29" t="e">
        <f>IF(AND(#REF!="",#REF!="",#REF!="",#REF!=""),"",SUM(#REF!,#REF!,#REF!,#REF!,#REF!))</f>
        <v>#REF!</v>
      </c>
      <c r="BZ30" s="38" t="str">
        <f t="shared" si="5"/>
        <v/>
      </c>
      <c r="CA30" s="29">
        <f t="shared" si="6"/>
        <v>53</v>
      </c>
      <c r="CB30" s="38">
        <f t="shared" si="7"/>
        <v>11</v>
      </c>
      <c r="CC30" s="29">
        <f t="shared" si="8"/>
        <v>63</v>
      </c>
      <c r="CD30" s="38">
        <f t="shared" si="9"/>
        <v>13</v>
      </c>
      <c r="CE30" s="29" t="e">
        <f>IF(AND(#REF!="",#REF!="",#REF!="",#REF!=""),"",SUM(#REF!,#REF!,#REF!,#REF!,#REF!))</f>
        <v>#REF!</v>
      </c>
      <c r="CF30" s="38" t="str">
        <f t="shared" si="10"/>
        <v/>
      </c>
      <c r="CG30" s="38"/>
      <c r="CH30" s="38"/>
    </row>
    <row r="31" spans="1:86" ht="21.9" customHeight="1">
      <c r="A31" s="358">
        <v>25</v>
      </c>
      <c r="B31" s="359">
        <v>1</v>
      </c>
      <c r="C31" s="360" t="s">
        <v>17</v>
      </c>
      <c r="D31" s="361">
        <v>950</v>
      </c>
      <c r="E31" s="362" t="s">
        <v>132</v>
      </c>
      <c r="F31" s="363" t="s">
        <v>431</v>
      </c>
      <c r="G31" s="363" t="s">
        <v>432</v>
      </c>
      <c r="H31" s="364" t="s">
        <v>433</v>
      </c>
      <c r="I31" s="365">
        <v>127</v>
      </c>
      <c r="J31" s="366" t="s">
        <v>20</v>
      </c>
      <c r="K31" s="367" t="s">
        <v>19</v>
      </c>
      <c r="L31" s="13">
        <v>9</v>
      </c>
      <c r="M31" s="8">
        <v>9</v>
      </c>
      <c r="N31" s="8">
        <v>27</v>
      </c>
      <c r="O31" s="8">
        <v>6</v>
      </c>
      <c r="P31" s="56"/>
      <c r="Q31" s="60">
        <v>37</v>
      </c>
      <c r="R31" s="8">
        <v>4</v>
      </c>
      <c r="S31" s="14">
        <v>11</v>
      </c>
      <c r="T31" s="19">
        <v>9</v>
      </c>
      <c r="U31" s="20">
        <v>9</v>
      </c>
      <c r="V31" s="20">
        <v>23</v>
      </c>
      <c r="W31" s="8">
        <v>6</v>
      </c>
      <c r="X31" s="62">
        <v>9</v>
      </c>
      <c r="Y31" s="60">
        <v>47</v>
      </c>
      <c r="Z31" s="8">
        <v>4</v>
      </c>
      <c r="AA31" s="14">
        <v>9</v>
      </c>
      <c r="AB31" s="13">
        <v>9</v>
      </c>
      <c r="AC31" s="8">
        <v>6</v>
      </c>
      <c r="AD31" s="8">
        <v>26</v>
      </c>
      <c r="AE31" s="8">
        <v>5</v>
      </c>
      <c r="AF31" s="56">
        <v>9</v>
      </c>
      <c r="AG31" s="60">
        <v>48</v>
      </c>
      <c r="AH31" s="8">
        <v>15</v>
      </c>
      <c r="AI31" s="14">
        <v>8</v>
      </c>
      <c r="AJ31" s="13">
        <v>9</v>
      </c>
      <c r="AK31" s="8">
        <v>7</v>
      </c>
      <c r="AL31" s="8">
        <v>28</v>
      </c>
      <c r="AM31" s="8">
        <v>6</v>
      </c>
      <c r="AN31" s="56">
        <v>9</v>
      </c>
      <c r="AO31" s="60">
        <v>48</v>
      </c>
      <c r="AP31" s="8">
        <v>16</v>
      </c>
      <c r="AQ31" s="14">
        <v>8</v>
      </c>
      <c r="AR31" s="13"/>
      <c r="AS31" s="8"/>
      <c r="AT31" s="56"/>
      <c r="AU31" s="13"/>
      <c r="AV31" s="8"/>
      <c r="AW31" s="14"/>
      <c r="AX31" s="13"/>
      <c r="AY31" s="8"/>
      <c r="AZ31" s="56"/>
      <c r="BA31" s="13">
        <v>220</v>
      </c>
      <c r="BB31" s="109">
        <v>12</v>
      </c>
      <c r="BC31" s="1"/>
      <c r="BD31" s="1"/>
      <c r="BE31" s="43"/>
      <c r="BF31" s="1"/>
      <c r="BG31" s="1"/>
      <c r="BS31" s="29"/>
      <c r="BT31" s="29">
        <f t="shared" si="0"/>
        <v>127</v>
      </c>
      <c r="BU31" s="38">
        <f t="shared" si="1"/>
        <v>51</v>
      </c>
      <c r="BV31" s="38">
        <f t="shared" si="2"/>
        <v>11</v>
      </c>
      <c r="BW31" s="29">
        <f t="shared" si="3"/>
        <v>56</v>
      </c>
      <c r="BX31" s="38">
        <f t="shared" si="4"/>
        <v>12</v>
      </c>
      <c r="BY31" s="29" t="e">
        <f>IF(AND(#REF!="",#REF!="",#REF!="",#REF!=""),"",SUM(#REF!,#REF!,#REF!,#REF!,#REF!))</f>
        <v>#REF!</v>
      </c>
      <c r="BZ31" s="38" t="str">
        <f t="shared" si="5"/>
        <v/>
      </c>
      <c r="CA31" s="29">
        <f t="shared" si="6"/>
        <v>55</v>
      </c>
      <c r="CB31" s="38">
        <f t="shared" si="7"/>
        <v>11</v>
      </c>
      <c r="CC31" s="29">
        <f t="shared" si="8"/>
        <v>59</v>
      </c>
      <c r="CD31" s="38">
        <f t="shared" si="9"/>
        <v>12</v>
      </c>
      <c r="CE31" s="29" t="e">
        <f>IF(AND(#REF!="",#REF!="",#REF!="",#REF!=""),"",SUM(#REF!,#REF!,#REF!,#REF!,#REF!))</f>
        <v>#REF!</v>
      </c>
      <c r="CF31" s="38" t="str">
        <f t="shared" si="10"/>
        <v/>
      </c>
      <c r="CG31" s="38"/>
      <c r="CH31" s="38"/>
    </row>
    <row r="32" spans="1:86" ht="21.9" customHeight="1">
      <c r="A32" s="358">
        <v>26</v>
      </c>
      <c r="B32" s="359">
        <v>1</v>
      </c>
      <c r="C32" s="360" t="s">
        <v>17</v>
      </c>
      <c r="D32" s="361">
        <v>945</v>
      </c>
      <c r="E32" s="362" t="s">
        <v>133</v>
      </c>
      <c r="F32" s="363" t="s">
        <v>434</v>
      </c>
      <c r="G32" s="363" t="s">
        <v>435</v>
      </c>
      <c r="H32" s="364" t="s">
        <v>436</v>
      </c>
      <c r="I32" s="365">
        <v>128</v>
      </c>
      <c r="J32" s="366" t="s">
        <v>20</v>
      </c>
      <c r="K32" s="367" t="s">
        <v>19</v>
      </c>
      <c r="L32" s="13">
        <v>9</v>
      </c>
      <c r="M32" s="8">
        <v>9</v>
      </c>
      <c r="N32" s="8">
        <v>21</v>
      </c>
      <c r="O32" s="8">
        <v>6</v>
      </c>
      <c r="P32" s="56"/>
      <c r="Q32" s="60">
        <v>37</v>
      </c>
      <c r="R32" s="8">
        <v>4</v>
      </c>
      <c r="S32" s="14">
        <v>11</v>
      </c>
      <c r="T32" s="19">
        <v>9</v>
      </c>
      <c r="U32" s="20">
        <v>9</v>
      </c>
      <c r="V32" s="20">
        <v>25</v>
      </c>
      <c r="W32" s="8">
        <v>5</v>
      </c>
      <c r="X32" s="62">
        <v>8</v>
      </c>
      <c r="Y32" s="60">
        <v>48</v>
      </c>
      <c r="Z32" s="8">
        <v>4</v>
      </c>
      <c r="AA32" s="14">
        <v>9</v>
      </c>
      <c r="AB32" s="13">
        <v>9</v>
      </c>
      <c r="AC32" s="8">
        <v>6</v>
      </c>
      <c r="AD32" s="8">
        <v>21</v>
      </c>
      <c r="AE32" s="8">
        <v>5</v>
      </c>
      <c r="AF32" s="56">
        <v>8</v>
      </c>
      <c r="AG32" s="60">
        <v>47</v>
      </c>
      <c r="AH32" s="8">
        <v>15</v>
      </c>
      <c r="AI32" s="14">
        <v>8</v>
      </c>
      <c r="AJ32" s="13">
        <v>9</v>
      </c>
      <c r="AK32" s="8">
        <v>7</v>
      </c>
      <c r="AL32" s="8">
        <v>29</v>
      </c>
      <c r="AM32" s="8">
        <v>6</v>
      </c>
      <c r="AN32" s="56">
        <v>9</v>
      </c>
      <c r="AO32" s="60">
        <v>47</v>
      </c>
      <c r="AP32" s="8">
        <v>16</v>
      </c>
      <c r="AQ32" s="14">
        <v>8</v>
      </c>
      <c r="AR32" s="13"/>
      <c r="AS32" s="8"/>
      <c r="AT32" s="56"/>
      <c r="AU32" s="13"/>
      <c r="AV32" s="8"/>
      <c r="AW32" s="14"/>
      <c r="AX32" s="13"/>
      <c r="AY32" s="8"/>
      <c r="AZ32" s="56"/>
      <c r="BA32" s="13">
        <v>220</v>
      </c>
      <c r="BB32" s="109">
        <v>22</v>
      </c>
      <c r="BC32" s="1"/>
      <c r="BD32" s="1"/>
      <c r="BE32" s="43"/>
      <c r="BF32" s="1"/>
      <c r="BG32" s="1"/>
      <c r="BS32" s="29"/>
      <c r="BT32" s="29">
        <f t="shared" si="0"/>
        <v>128</v>
      </c>
      <c r="BU32" s="38">
        <f t="shared" si="1"/>
        <v>45</v>
      </c>
      <c r="BV32" s="38">
        <f t="shared" si="2"/>
        <v>9</v>
      </c>
      <c r="BW32" s="29">
        <f t="shared" si="3"/>
        <v>56</v>
      </c>
      <c r="BX32" s="38">
        <f t="shared" si="4"/>
        <v>12</v>
      </c>
      <c r="BY32" s="29" t="e">
        <f>IF(AND(#REF!="",#REF!="",#REF!="",#REF!=""),"",SUM(#REF!,#REF!,#REF!,#REF!,#REF!))</f>
        <v>#REF!</v>
      </c>
      <c r="BZ32" s="38" t="str">
        <f t="shared" si="5"/>
        <v/>
      </c>
      <c r="CA32" s="29">
        <f t="shared" si="6"/>
        <v>49</v>
      </c>
      <c r="CB32" s="38">
        <f t="shared" si="7"/>
        <v>10</v>
      </c>
      <c r="CC32" s="29">
        <f t="shared" si="8"/>
        <v>60</v>
      </c>
      <c r="CD32" s="38">
        <f t="shared" si="9"/>
        <v>12</v>
      </c>
      <c r="CE32" s="29" t="e">
        <f>IF(AND(#REF!="",#REF!="",#REF!="",#REF!=""),"",SUM(#REF!,#REF!,#REF!,#REF!,#REF!))</f>
        <v>#REF!</v>
      </c>
      <c r="CF32" s="38" t="str">
        <f t="shared" si="10"/>
        <v/>
      </c>
      <c r="CG32" s="38"/>
      <c r="CH32" s="38"/>
    </row>
    <row r="33" spans="1:86" ht="21.9" customHeight="1">
      <c r="A33" s="358">
        <v>27</v>
      </c>
      <c r="B33" s="359">
        <v>1</v>
      </c>
      <c r="C33" s="360" t="s">
        <v>17</v>
      </c>
      <c r="D33" s="361">
        <v>928</v>
      </c>
      <c r="E33" s="362">
        <v>42676</v>
      </c>
      <c r="F33" s="363" t="s">
        <v>437</v>
      </c>
      <c r="G33" s="363" t="s">
        <v>438</v>
      </c>
      <c r="H33" s="364" t="s">
        <v>64</v>
      </c>
      <c r="I33" s="365">
        <v>129</v>
      </c>
      <c r="J33" s="366" t="s">
        <v>20</v>
      </c>
      <c r="K33" s="367" t="s">
        <v>19</v>
      </c>
      <c r="L33" s="13">
        <v>9</v>
      </c>
      <c r="M33" s="8">
        <v>9</v>
      </c>
      <c r="N33" s="8">
        <v>22</v>
      </c>
      <c r="O33" s="8">
        <v>6</v>
      </c>
      <c r="P33" s="56"/>
      <c r="Q33" s="60">
        <v>37</v>
      </c>
      <c r="R33" s="8">
        <v>4</v>
      </c>
      <c r="S33" s="14">
        <v>11</v>
      </c>
      <c r="T33" s="19">
        <v>9</v>
      </c>
      <c r="U33" s="20">
        <v>9</v>
      </c>
      <c r="V33" s="20">
        <v>26</v>
      </c>
      <c r="W33" s="8">
        <v>5</v>
      </c>
      <c r="X33" s="62">
        <v>9</v>
      </c>
      <c r="Y33" s="60">
        <v>47</v>
      </c>
      <c r="Z33" s="8">
        <v>4</v>
      </c>
      <c r="AA33" s="14">
        <v>9</v>
      </c>
      <c r="AB33" s="13">
        <v>9</v>
      </c>
      <c r="AC33" s="8">
        <v>6</v>
      </c>
      <c r="AD33" s="8">
        <v>22</v>
      </c>
      <c r="AE33" s="8">
        <v>5</v>
      </c>
      <c r="AF33" s="56">
        <v>9</v>
      </c>
      <c r="AG33" s="60">
        <v>49</v>
      </c>
      <c r="AH33" s="8">
        <v>15</v>
      </c>
      <c r="AI33" s="14">
        <v>8</v>
      </c>
      <c r="AJ33" s="13">
        <v>9</v>
      </c>
      <c r="AK33" s="8">
        <v>7</v>
      </c>
      <c r="AL33" s="8">
        <v>24</v>
      </c>
      <c r="AM33" s="8">
        <v>6</v>
      </c>
      <c r="AN33" s="56">
        <v>9</v>
      </c>
      <c r="AO33" s="60">
        <v>49</v>
      </c>
      <c r="AP33" s="8">
        <v>16</v>
      </c>
      <c r="AQ33" s="14">
        <v>8</v>
      </c>
      <c r="AR33" s="13"/>
      <c r="AS33" s="8"/>
      <c r="AT33" s="56"/>
      <c r="AU33" s="13"/>
      <c r="AV33" s="8"/>
      <c r="AW33" s="14"/>
      <c r="AX33" s="13"/>
      <c r="AY33" s="8"/>
      <c r="AZ33" s="56"/>
      <c r="BA33" s="13">
        <v>220</v>
      </c>
      <c r="BB33" s="109">
        <v>24</v>
      </c>
      <c r="BC33" s="1"/>
      <c r="BD33" s="1"/>
      <c r="BE33" s="43"/>
      <c r="BF33" s="1"/>
      <c r="BG33" s="1"/>
      <c r="BS33" s="29"/>
      <c r="BT33" s="29">
        <f t="shared" si="0"/>
        <v>129</v>
      </c>
      <c r="BU33" s="38">
        <f t="shared" si="1"/>
        <v>46</v>
      </c>
      <c r="BV33" s="38">
        <f t="shared" si="2"/>
        <v>10</v>
      </c>
      <c r="BW33" s="29">
        <f t="shared" si="3"/>
        <v>58</v>
      </c>
      <c r="BX33" s="38">
        <f t="shared" si="4"/>
        <v>12</v>
      </c>
      <c r="BY33" s="29" t="e">
        <f>IF(AND(#REF!="",#REF!="",#REF!="",#REF!=""),"",SUM(#REF!,#REF!,#REF!,#REF!,#REF!))</f>
        <v>#REF!</v>
      </c>
      <c r="BZ33" s="38" t="str">
        <f t="shared" si="5"/>
        <v/>
      </c>
      <c r="CA33" s="29">
        <f t="shared" si="6"/>
        <v>51</v>
      </c>
      <c r="CB33" s="38">
        <f t="shared" si="7"/>
        <v>11</v>
      </c>
      <c r="CC33" s="29">
        <f t="shared" si="8"/>
        <v>55</v>
      </c>
      <c r="CD33" s="38">
        <f t="shared" si="9"/>
        <v>11</v>
      </c>
      <c r="CE33" s="29" t="e">
        <f>IF(AND(#REF!="",#REF!="",#REF!="",#REF!=""),"",SUM(#REF!,#REF!,#REF!,#REF!,#REF!))</f>
        <v>#REF!</v>
      </c>
      <c r="CF33" s="38" t="str">
        <f t="shared" si="10"/>
        <v/>
      </c>
      <c r="CG33" s="38"/>
      <c r="CH33" s="38"/>
    </row>
    <row r="34" spans="1:86" ht="21.9" customHeight="1">
      <c r="A34" s="358">
        <v>28</v>
      </c>
      <c r="B34" s="359">
        <v>1</v>
      </c>
      <c r="C34" s="360" t="s">
        <v>17</v>
      </c>
      <c r="D34" s="361">
        <v>947</v>
      </c>
      <c r="E34" s="362" t="s">
        <v>134</v>
      </c>
      <c r="F34" s="363" t="s">
        <v>439</v>
      </c>
      <c r="G34" s="363" t="s">
        <v>440</v>
      </c>
      <c r="H34" s="364" t="s">
        <v>61</v>
      </c>
      <c r="I34" s="365">
        <v>130</v>
      </c>
      <c r="J34" s="366" t="s">
        <v>20</v>
      </c>
      <c r="K34" s="367" t="s">
        <v>19</v>
      </c>
      <c r="L34" s="13">
        <v>9</v>
      </c>
      <c r="M34" s="8">
        <v>9</v>
      </c>
      <c r="N34" s="8">
        <v>23</v>
      </c>
      <c r="O34" s="8">
        <v>6</v>
      </c>
      <c r="P34" s="56"/>
      <c r="Q34" s="60">
        <v>37</v>
      </c>
      <c r="R34" s="8">
        <v>4</v>
      </c>
      <c r="S34" s="14">
        <v>11</v>
      </c>
      <c r="T34" s="19">
        <v>9</v>
      </c>
      <c r="U34" s="20">
        <v>9</v>
      </c>
      <c r="V34" s="20">
        <v>24</v>
      </c>
      <c r="W34" s="8">
        <v>4</v>
      </c>
      <c r="X34" s="62">
        <v>9</v>
      </c>
      <c r="Y34" s="60">
        <v>48</v>
      </c>
      <c r="Z34" s="8">
        <v>4</v>
      </c>
      <c r="AA34" s="14">
        <v>9</v>
      </c>
      <c r="AB34" s="13">
        <v>9</v>
      </c>
      <c r="AC34" s="8">
        <v>6</v>
      </c>
      <c r="AD34" s="8">
        <v>23</v>
      </c>
      <c r="AE34" s="8">
        <v>5</v>
      </c>
      <c r="AF34" s="56">
        <v>9</v>
      </c>
      <c r="AG34" s="60">
        <v>48</v>
      </c>
      <c r="AH34" s="8">
        <v>15</v>
      </c>
      <c r="AI34" s="14">
        <v>8</v>
      </c>
      <c r="AJ34" s="13">
        <v>9</v>
      </c>
      <c r="AK34" s="8">
        <v>7</v>
      </c>
      <c r="AL34" s="8">
        <v>25</v>
      </c>
      <c r="AM34" s="8">
        <v>6</v>
      </c>
      <c r="AN34" s="56">
        <v>9</v>
      </c>
      <c r="AO34" s="60">
        <v>46</v>
      </c>
      <c r="AP34" s="8">
        <v>16</v>
      </c>
      <c r="AQ34" s="14">
        <v>8</v>
      </c>
      <c r="AR34" s="13"/>
      <c r="AS34" s="8"/>
      <c r="AT34" s="56"/>
      <c r="AU34" s="13"/>
      <c r="AV34" s="8"/>
      <c r="AW34" s="14"/>
      <c r="AX34" s="13"/>
      <c r="AY34" s="8"/>
      <c r="AZ34" s="56"/>
      <c r="BA34" s="13">
        <v>220</v>
      </c>
      <c r="BB34" s="109">
        <v>20</v>
      </c>
      <c r="BC34" s="1"/>
      <c r="BD34" s="1"/>
      <c r="BE34" s="43"/>
      <c r="BF34" s="1"/>
      <c r="BG34" s="1"/>
      <c r="BS34" s="29"/>
      <c r="BT34" s="29">
        <f t="shared" si="0"/>
        <v>130</v>
      </c>
      <c r="BU34" s="38">
        <f t="shared" si="1"/>
        <v>47</v>
      </c>
      <c r="BV34" s="38">
        <f t="shared" si="2"/>
        <v>10</v>
      </c>
      <c r="BW34" s="29">
        <f t="shared" si="3"/>
        <v>55</v>
      </c>
      <c r="BX34" s="38">
        <f t="shared" si="4"/>
        <v>11</v>
      </c>
      <c r="BY34" s="29" t="e">
        <f>IF(AND(#REF!="",#REF!="",#REF!="",#REF!=""),"",SUM(#REF!,#REF!,#REF!,#REF!,#REF!))</f>
        <v>#REF!</v>
      </c>
      <c r="BZ34" s="38" t="str">
        <f t="shared" si="5"/>
        <v/>
      </c>
      <c r="CA34" s="29">
        <f t="shared" si="6"/>
        <v>52</v>
      </c>
      <c r="CB34" s="38">
        <f t="shared" si="7"/>
        <v>11</v>
      </c>
      <c r="CC34" s="29">
        <f t="shared" si="8"/>
        <v>56</v>
      </c>
      <c r="CD34" s="38">
        <f t="shared" si="9"/>
        <v>12</v>
      </c>
      <c r="CE34" s="29" t="e">
        <f>IF(AND(#REF!="",#REF!="",#REF!="",#REF!=""),"",SUM(#REF!,#REF!,#REF!,#REF!,#REF!))</f>
        <v>#REF!</v>
      </c>
      <c r="CF34" s="38" t="str">
        <f t="shared" si="10"/>
        <v/>
      </c>
      <c r="CG34" s="38"/>
      <c r="CH34" s="38"/>
    </row>
    <row r="35" spans="1:86" ht="21.9" customHeight="1">
      <c r="A35" s="358">
        <v>29</v>
      </c>
      <c r="B35" s="359">
        <v>1</v>
      </c>
      <c r="C35" s="360" t="s">
        <v>17</v>
      </c>
      <c r="D35" s="361">
        <v>930</v>
      </c>
      <c r="E35" s="362" t="s">
        <v>135</v>
      </c>
      <c r="F35" s="363" t="s">
        <v>441</v>
      </c>
      <c r="G35" s="363" t="s">
        <v>442</v>
      </c>
      <c r="H35" s="364" t="s">
        <v>443</v>
      </c>
      <c r="I35" s="365">
        <v>131</v>
      </c>
      <c r="J35" s="366" t="s">
        <v>20</v>
      </c>
      <c r="K35" s="367" t="s">
        <v>19</v>
      </c>
      <c r="L35" s="13">
        <v>9</v>
      </c>
      <c r="M35" s="8">
        <v>9</v>
      </c>
      <c r="N35" s="8">
        <v>23</v>
      </c>
      <c r="O35" s="8">
        <v>6</v>
      </c>
      <c r="P35" s="56"/>
      <c r="Q35" s="60">
        <v>37</v>
      </c>
      <c r="R35" s="8">
        <v>4</v>
      </c>
      <c r="S35" s="14">
        <v>11</v>
      </c>
      <c r="T35" s="19">
        <v>9</v>
      </c>
      <c r="U35" s="20">
        <v>9</v>
      </c>
      <c r="V35" s="20">
        <v>25</v>
      </c>
      <c r="W35" s="8">
        <v>4</v>
      </c>
      <c r="X35" s="62">
        <v>8</v>
      </c>
      <c r="Y35" s="60">
        <v>47</v>
      </c>
      <c r="Z35" s="8">
        <v>4</v>
      </c>
      <c r="AA35" s="14">
        <v>9</v>
      </c>
      <c r="AB35" s="13">
        <v>9</v>
      </c>
      <c r="AC35" s="8">
        <v>6</v>
      </c>
      <c r="AD35" s="8">
        <v>26</v>
      </c>
      <c r="AE35" s="8">
        <v>5</v>
      </c>
      <c r="AF35" s="56">
        <v>9</v>
      </c>
      <c r="AG35" s="60">
        <v>47</v>
      </c>
      <c r="AH35" s="8">
        <v>15</v>
      </c>
      <c r="AI35" s="14">
        <v>8</v>
      </c>
      <c r="AJ35" s="13">
        <v>9</v>
      </c>
      <c r="AK35" s="8">
        <v>7</v>
      </c>
      <c r="AL35" s="8">
        <v>26</v>
      </c>
      <c r="AM35" s="8">
        <v>6</v>
      </c>
      <c r="AN35" s="56">
        <v>8</v>
      </c>
      <c r="AO35" s="60">
        <v>47</v>
      </c>
      <c r="AP35" s="8">
        <v>16</v>
      </c>
      <c r="AQ35" s="14">
        <v>8</v>
      </c>
      <c r="AR35" s="13"/>
      <c r="AS35" s="8"/>
      <c r="AT35" s="56"/>
      <c r="AU35" s="13"/>
      <c r="AV35" s="8"/>
      <c r="AW35" s="14"/>
      <c r="AX35" s="13"/>
      <c r="AY35" s="8"/>
      <c r="AZ35" s="56"/>
      <c r="BA35" s="13">
        <v>220</v>
      </c>
      <c r="BB35" s="109">
        <v>34</v>
      </c>
      <c r="BC35" s="1"/>
      <c r="BD35" s="1"/>
      <c r="BE35" s="43"/>
      <c r="BF35" s="1"/>
      <c r="BG35" s="1"/>
      <c r="BS35" s="29"/>
      <c r="BT35" s="29">
        <f t="shared" si="0"/>
        <v>131</v>
      </c>
      <c r="BU35" s="38">
        <f t="shared" si="1"/>
        <v>47</v>
      </c>
      <c r="BV35" s="38">
        <f t="shared" si="2"/>
        <v>10</v>
      </c>
      <c r="BW35" s="29">
        <f t="shared" si="3"/>
        <v>55</v>
      </c>
      <c r="BX35" s="38">
        <f t="shared" si="4"/>
        <v>11</v>
      </c>
      <c r="BY35" s="29" t="e">
        <f>IF(AND(#REF!="",#REF!="",#REF!="",#REF!=""),"",SUM(#REF!,#REF!,#REF!,#REF!,#REF!))</f>
        <v>#REF!</v>
      </c>
      <c r="BZ35" s="38" t="str">
        <f t="shared" si="5"/>
        <v/>
      </c>
      <c r="CA35" s="29">
        <f t="shared" si="6"/>
        <v>55</v>
      </c>
      <c r="CB35" s="38">
        <f t="shared" si="7"/>
        <v>11</v>
      </c>
      <c r="CC35" s="29">
        <f t="shared" si="8"/>
        <v>56</v>
      </c>
      <c r="CD35" s="38">
        <f t="shared" si="9"/>
        <v>12</v>
      </c>
      <c r="CE35" s="29" t="e">
        <f>IF(AND(#REF!="",#REF!="",#REF!="",#REF!=""),"",SUM(#REF!,#REF!,#REF!,#REF!,#REF!))</f>
        <v>#REF!</v>
      </c>
      <c r="CF35" s="38" t="str">
        <f t="shared" si="10"/>
        <v/>
      </c>
      <c r="CG35" s="38"/>
      <c r="CH35" s="38"/>
    </row>
    <row r="36" spans="1:86" ht="21.9" customHeight="1">
      <c r="A36" s="358">
        <v>30</v>
      </c>
      <c r="B36" s="359">
        <v>1</v>
      </c>
      <c r="C36" s="360" t="s">
        <v>17</v>
      </c>
      <c r="D36" s="361">
        <v>941</v>
      </c>
      <c r="E36" s="362">
        <v>42219</v>
      </c>
      <c r="F36" s="363" t="s">
        <v>444</v>
      </c>
      <c r="G36" s="363" t="s">
        <v>445</v>
      </c>
      <c r="H36" s="364" t="s">
        <v>446</v>
      </c>
      <c r="I36" s="365">
        <v>132</v>
      </c>
      <c r="J36" s="366" t="s">
        <v>18</v>
      </c>
      <c r="K36" s="367" t="s">
        <v>22</v>
      </c>
      <c r="L36" s="13">
        <v>9</v>
      </c>
      <c r="M36" s="8">
        <v>9</v>
      </c>
      <c r="N36" s="8">
        <v>26</v>
      </c>
      <c r="O36" s="8">
        <v>6</v>
      </c>
      <c r="P36" s="56"/>
      <c r="Q36" s="60">
        <v>37</v>
      </c>
      <c r="R36" s="8">
        <v>4</v>
      </c>
      <c r="S36" s="14">
        <v>11</v>
      </c>
      <c r="T36" s="19">
        <v>9</v>
      </c>
      <c r="U36" s="20">
        <v>9</v>
      </c>
      <c r="V36" s="20">
        <v>26</v>
      </c>
      <c r="W36" s="8">
        <v>4</v>
      </c>
      <c r="X36" s="62">
        <v>7</v>
      </c>
      <c r="Y36" s="60">
        <v>49</v>
      </c>
      <c r="Z36" s="8">
        <v>4</v>
      </c>
      <c r="AA36" s="14">
        <v>9</v>
      </c>
      <c r="AB36" s="13">
        <v>9</v>
      </c>
      <c r="AC36" s="8">
        <v>6</v>
      </c>
      <c r="AD36" s="8">
        <v>25</v>
      </c>
      <c r="AE36" s="8">
        <v>5</v>
      </c>
      <c r="AF36" s="56">
        <v>9</v>
      </c>
      <c r="AG36" s="60">
        <v>45</v>
      </c>
      <c r="AH36" s="8">
        <v>15</v>
      </c>
      <c r="AI36" s="14">
        <v>8</v>
      </c>
      <c r="AJ36" s="13">
        <v>9</v>
      </c>
      <c r="AK36" s="8">
        <v>7</v>
      </c>
      <c r="AL36" s="8">
        <v>27</v>
      </c>
      <c r="AM36" s="8">
        <v>6</v>
      </c>
      <c r="AN36" s="56">
        <v>8</v>
      </c>
      <c r="AO36" s="60">
        <v>42</v>
      </c>
      <c r="AP36" s="8">
        <v>16</v>
      </c>
      <c r="AQ36" s="14">
        <v>8</v>
      </c>
      <c r="AR36" s="13"/>
      <c r="AS36" s="8"/>
      <c r="AT36" s="56"/>
      <c r="AU36" s="13"/>
      <c r="AV36" s="8"/>
      <c r="AW36" s="14"/>
      <c r="AX36" s="13"/>
      <c r="AY36" s="8"/>
      <c r="AZ36" s="56"/>
      <c r="BA36" s="13">
        <v>220</v>
      </c>
      <c r="BB36" s="109">
        <v>28</v>
      </c>
      <c r="BC36" s="1"/>
      <c r="BD36" s="1"/>
      <c r="BE36" s="43"/>
      <c r="BF36" s="1"/>
      <c r="BG36" s="1"/>
      <c r="BS36" s="29"/>
      <c r="BT36" s="29">
        <f t="shared" si="0"/>
        <v>132</v>
      </c>
      <c r="BU36" s="38">
        <f t="shared" si="1"/>
        <v>50</v>
      </c>
      <c r="BV36" s="38">
        <f t="shared" si="2"/>
        <v>10</v>
      </c>
      <c r="BW36" s="29">
        <f t="shared" si="3"/>
        <v>55</v>
      </c>
      <c r="BX36" s="38">
        <f t="shared" si="4"/>
        <v>11</v>
      </c>
      <c r="BY36" s="29" t="e">
        <f>IF(AND(#REF!="",#REF!="",#REF!="",#REF!=""),"",SUM(#REF!,#REF!,#REF!,#REF!,#REF!))</f>
        <v>#REF!</v>
      </c>
      <c r="BZ36" s="38" t="str">
        <f t="shared" si="5"/>
        <v/>
      </c>
      <c r="CA36" s="29">
        <f t="shared" si="6"/>
        <v>54</v>
      </c>
      <c r="CB36" s="38">
        <f t="shared" si="7"/>
        <v>11</v>
      </c>
      <c r="CC36" s="29">
        <f t="shared" si="8"/>
        <v>57</v>
      </c>
      <c r="CD36" s="38">
        <f t="shared" si="9"/>
        <v>12</v>
      </c>
      <c r="CE36" s="29" t="e">
        <f>IF(AND(#REF!="",#REF!="",#REF!="",#REF!=""),"",SUM(#REF!,#REF!,#REF!,#REF!,#REF!))</f>
        <v>#REF!</v>
      </c>
      <c r="CF36" s="38" t="str">
        <f t="shared" si="10"/>
        <v/>
      </c>
      <c r="CG36" s="38"/>
      <c r="CH36" s="38"/>
    </row>
    <row r="37" spans="1:86">
      <c r="A37" s="358">
        <v>31</v>
      </c>
      <c r="B37" s="359"/>
      <c r="C37" s="360"/>
      <c r="D37" s="361"/>
      <c r="E37" s="362"/>
      <c r="F37" s="363"/>
      <c r="G37" s="363"/>
      <c r="H37" s="364"/>
      <c r="I37" s="365"/>
      <c r="J37" s="366"/>
      <c r="K37" s="367"/>
      <c r="L37" s="13">
        <v>7</v>
      </c>
      <c r="M37" s="8">
        <v>8</v>
      </c>
      <c r="N37" s="8">
        <v>22</v>
      </c>
      <c r="O37" s="8">
        <v>6</v>
      </c>
      <c r="P37" s="56"/>
      <c r="Q37" s="60">
        <v>37</v>
      </c>
      <c r="R37" s="8">
        <v>4</v>
      </c>
      <c r="S37" s="14">
        <v>11</v>
      </c>
      <c r="T37" s="19">
        <v>8</v>
      </c>
      <c r="U37" s="20">
        <v>8</v>
      </c>
      <c r="V37" s="20">
        <v>25</v>
      </c>
      <c r="W37" s="8">
        <v>6</v>
      </c>
      <c r="X37" s="62">
        <v>9</v>
      </c>
      <c r="Y37" s="60">
        <v>41</v>
      </c>
      <c r="Z37" s="8">
        <v>4</v>
      </c>
      <c r="AA37" s="14">
        <v>9</v>
      </c>
      <c r="AB37" s="13"/>
      <c r="AC37" s="8"/>
      <c r="AD37" s="8">
        <v>24</v>
      </c>
      <c r="AE37" s="8">
        <v>14</v>
      </c>
      <c r="AF37" s="56">
        <v>10</v>
      </c>
      <c r="AG37" s="60">
        <v>47</v>
      </c>
      <c r="AH37" s="8">
        <v>15</v>
      </c>
      <c r="AI37" s="14">
        <v>8</v>
      </c>
      <c r="AJ37" s="13"/>
      <c r="AK37" s="8"/>
      <c r="AL37" s="8">
        <v>30</v>
      </c>
      <c r="AM37" s="8">
        <v>5</v>
      </c>
      <c r="AN37" s="56">
        <v>8</v>
      </c>
      <c r="AO37" s="60">
        <v>41</v>
      </c>
      <c r="AP37" s="8">
        <v>16</v>
      </c>
      <c r="AQ37" s="14">
        <v>8</v>
      </c>
      <c r="AR37" s="13"/>
      <c r="AS37" s="8"/>
      <c r="AT37" s="56"/>
      <c r="AU37" s="13"/>
      <c r="AV37" s="8"/>
      <c r="AW37" s="14"/>
      <c r="AX37" s="13"/>
      <c r="AY37" s="8"/>
      <c r="AZ37" s="56"/>
      <c r="BA37" s="13" t="s">
        <v>447</v>
      </c>
      <c r="BB37" s="109" t="s">
        <v>447</v>
      </c>
      <c r="BC37" s="1"/>
      <c r="BD37" s="1"/>
      <c r="BE37" s="43"/>
      <c r="BF37" s="1"/>
      <c r="BG37" s="1"/>
      <c r="BS37" s="29"/>
      <c r="BT37" s="29" t="str">
        <f t="shared" si="0"/>
        <v/>
      </c>
      <c r="BU37" s="38">
        <f t="shared" si="1"/>
        <v>43</v>
      </c>
      <c r="BV37" s="38">
        <f t="shared" si="2"/>
        <v>9</v>
      </c>
      <c r="BW37" s="29">
        <f t="shared" si="3"/>
        <v>56</v>
      </c>
      <c r="BX37" s="38">
        <f t="shared" si="4"/>
        <v>12</v>
      </c>
      <c r="BY37" s="29" t="e">
        <f>IF(AND(#REF!="",#REF!="",#REF!="",#REF!=""),"",SUM(#REF!,#REF!,#REF!,#REF!,#REF!))</f>
        <v>#REF!</v>
      </c>
      <c r="BZ37" s="38" t="str">
        <f t="shared" si="5"/>
        <v/>
      </c>
      <c r="CA37" s="29">
        <f t="shared" si="6"/>
        <v>48</v>
      </c>
      <c r="CB37" s="38">
        <f t="shared" si="7"/>
        <v>10</v>
      </c>
      <c r="CC37" s="29">
        <f t="shared" si="8"/>
        <v>43</v>
      </c>
      <c r="CD37" s="38">
        <f t="shared" si="9"/>
        <v>9</v>
      </c>
      <c r="CE37" s="29" t="e">
        <f>IF(AND(#REF!="",#REF!="",#REF!="",#REF!=""),"",SUM(#REF!,#REF!,#REF!,#REF!,#REF!))</f>
        <v>#REF!</v>
      </c>
      <c r="CF37" s="38" t="str">
        <f t="shared" si="10"/>
        <v/>
      </c>
      <c r="CG37" s="38"/>
      <c r="CH37" s="38"/>
    </row>
    <row r="38" spans="1:86">
      <c r="A38" s="358">
        <v>32</v>
      </c>
      <c r="B38" s="359"/>
      <c r="C38" s="360"/>
      <c r="D38" s="361"/>
      <c r="E38" s="362"/>
      <c r="F38" s="363"/>
      <c r="G38" s="363"/>
      <c r="H38" s="364"/>
      <c r="I38" s="365"/>
      <c r="J38" s="366"/>
      <c r="K38" s="367"/>
      <c r="L38" s="13"/>
      <c r="M38" s="8"/>
      <c r="N38" s="8"/>
      <c r="O38" s="8"/>
      <c r="P38" s="56"/>
      <c r="Q38" s="60">
        <v>37</v>
      </c>
      <c r="R38" s="8">
        <v>4</v>
      </c>
      <c r="S38" s="14">
        <v>11</v>
      </c>
      <c r="T38" s="19"/>
      <c r="U38" s="20"/>
      <c r="V38" s="20"/>
      <c r="W38" s="8"/>
      <c r="X38" s="62"/>
      <c r="Y38" s="60">
        <v>40</v>
      </c>
      <c r="Z38" s="8">
        <v>4</v>
      </c>
      <c r="AA38" s="14">
        <v>9</v>
      </c>
      <c r="AB38" s="13"/>
      <c r="AC38" s="8"/>
      <c r="AD38" s="8"/>
      <c r="AE38" s="8"/>
      <c r="AF38" s="56"/>
      <c r="AG38" s="60">
        <v>49</v>
      </c>
      <c r="AH38" s="8">
        <v>15</v>
      </c>
      <c r="AI38" s="14">
        <v>8</v>
      </c>
      <c r="AJ38" s="13"/>
      <c r="AK38" s="8"/>
      <c r="AL38" s="8">
        <v>30</v>
      </c>
      <c r="AM38" s="8">
        <v>5</v>
      </c>
      <c r="AN38" s="56">
        <v>8</v>
      </c>
      <c r="AO38" s="60">
        <v>43</v>
      </c>
      <c r="AP38" s="8">
        <v>16</v>
      </c>
      <c r="AQ38" s="14">
        <v>8</v>
      </c>
      <c r="AR38" s="13"/>
      <c r="AS38" s="8"/>
      <c r="AT38" s="56"/>
      <c r="AU38" s="13"/>
      <c r="AV38" s="8"/>
      <c r="AW38" s="14"/>
      <c r="AX38" s="13"/>
      <c r="AY38" s="8"/>
      <c r="AZ38" s="56"/>
      <c r="BA38" s="13" t="s">
        <v>447</v>
      </c>
      <c r="BB38" s="109" t="s">
        <v>447</v>
      </c>
      <c r="BC38" s="1"/>
      <c r="BD38" s="1"/>
      <c r="BE38" s="43"/>
      <c r="BF38" s="1"/>
      <c r="BG38" s="1"/>
      <c r="BS38" s="29"/>
      <c r="BT38" s="29" t="str">
        <f t="shared" si="0"/>
        <v/>
      </c>
      <c r="BU38" s="38" t="str">
        <f t="shared" si="1"/>
        <v/>
      </c>
      <c r="BV38" s="38" t="str">
        <f t="shared" si="2"/>
        <v/>
      </c>
      <c r="BW38" s="29" t="str">
        <f t="shared" si="3"/>
        <v/>
      </c>
      <c r="BX38" s="38" t="str">
        <f t="shared" si="4"/>
        <v/>
      </c>
      <c r="BY38" s="29" t="e">
        <f>IF(AND(#REF!="",#REF!="",#REF!="",#REF!=""),"",SUM(#REF!,#REF!,#REF!,#REF!,#REF!))</f>
        <v>#REF!</v>
      </c>
      <c r="BZ38" s="38" t="str">
        <f t="shared" si="5"/>
        <v/>
      </c>
      <c r="CA38" s="29" t="str">
        <f t="shared" si="6"/>
        <v/>
      </c>
      <c r="CB38" s="38" t="str">
        <f t="shared" si="7"/>
        <v/>
      </c>
      <c r="CC38" s="29">
        <f t="shared" si="8"/>
        <v>43</v>
      </c>
      <c r="CD38" s="38">
        <f t="shared" si="9"/>
        <v>9</v>
      </c>
      <c r="CE38" s="29" t="e">
        <f>IF(AND(#REF!="",#REF!="",#REF!="",#REF!=""),"",SUM(#REF!,#REF!,#REF!,#REF!,#REF!))</f>
        <v>#REF!</v>
      </c>
      <c r="CF38" s="38" t="str">
        <f t="shared" si="10"/>
        <v/>
      </c>
      <c r="CG38" s="38"/>
      <c r="CH38" s="38"/>
    </row>
    <row r="39" spans="1:86">
      <c r="A39" s="358">
        <v>33</v>
      </c>
      <c r="B39" s="359"/>
      <c r="C39" s="360"/>
      <c r="D39" s="361"/>
      <c r="E39" s="362"/>
      <c r="F39" s="363"/>
      <c r="G39" s="363"/>
      <c r="H39" s="364"/>
      <c r="I39" s="365"/>
      <c r="J39" s="366"/>
      <c r="K39" s="367"/>
      <c r="L39" s="13"/>
      <c r="M39" s="8"/>
      <c r="N39" s="8"/>
      <c r="O39" s="8"/>
      <c r="P39" s="56"/>
      <c r="Q39" s="60">
        <v>37</v>
      </c>
      <c r="R39" s="8">
        <v>4</v>
      </c>
      <c r="S39" s="14">
        <v>11</v>
      </c>
      <c r="T39" s="19"/>
      <c r="U39" s="20"/>
      <c r="V39" s="20"/>
      <c r="W39" s="8"/>
      <c r="X39" s="62"/>
      <c r="Y39" s="60">
        <v>37</v>
      </c>
      <c r="Z39" s="8">
        <v>4</v>
      </c>
      <c r="AA39" s="14">
        <v>9</v>
      </c>
      <c r="AB39" s="13"/>
      <c r="AC39" s="8"/>
      <c r="AD39" s="8"/>
      <c r="AE39" s="8"/>
      <c r="AF39" s="56"/>
      <c r="AG39" s="60">
        <v>48</v>
      </c>
      <c r="AH39" s="8">
        <v>15</v>
      </c>
      <c r="AI39" s="14">
        <v>8</v>
      </c>
      <c r="AJ39" s="13"/>
      <c r="AK39" s="8"/>
      <c r="AL39" s="8">
        <v>25</v>
      </c>
      <c r="AM39" s="8">
        <v>5</v>
      </c>
      <c r="AN39" s="56">
        <v>8</v>
      </c>
      <c r="AO39" s="60">
        <v>48</v>
      </c>
      <c r="AP39" s="8">
        <v>16</v>
      </c>
      <c r="AQ39" s="14">
        <v>8</v>
      </c>
      <c r="AR39" s="13"/>
      <c r="AS39" s="8"/>
      <c r="AT39" s="56"/>
      <c r="AU39" s="13"/>
      <c r="AV39" s="8"/>
      <c r="AW39" s="14"/>
      <c r="AX39" s="13"/>
      <c r="AY39" s="8"/>
      <c r="AZ39" s="56"/>
      <c r="BA39" s="13" t="s">
        <v>447</v>
      </c>
      <c r="BB39" s="109" t="s">
        <v>447</v>
      </c>
      <c r="BC39" s="1"/>
      <c r="BD39" s="1"/>
      <c r="BE39" s="43"/>
      <c r="BF39" s="1"/>
      <c r="BG39" s="1"/>
      <c r="BS39" s="29"/>
      <c r="BT39" s="29" t="str">
        <f t="shared" si="0"/>
        <v/>
      </c>
      <c r="BU39" s="38" t="str">
        <f t="shared" si="1"/>
        <v/>
      </c>
      <c r="BV39" s="38" t="str">
        <f t="shared" si="2"/>
        <v/>
      </c>
      <c r="BW39" s="29" t="str">
        <f t="shared" si="3"/>
        <v/>
      </c>
      <c r="BX39" s="38" t="str">
        <f t="shared" si="4"/>
        <v/>
      </c>
      <c r="BY39" s="29" t="e">
        <f>IF(AND(#REF!="",#REF!="",#REF!="",#REF!=""),"",SUM(#REF!,#REF!,#REF!,#REF!,#REF!))</f>
        <v>#REF!</v>
      </c>
      <c r="BZ39" s="38" t="str">
        <f t="shared" si="5"/>
        <v/>
      </c>
      <c r="CA39" s="29" t="str">
        <f t="shared" si="6"/>
        <v/>
      </c>
      <c r="CB39" s="38" t="str">
        <f t="shared" si="7"/>
        <v/>
      </c>
      <c r="CC39" s="29">
        <f t="shared" si="8"/>
        <v>38</v>
      </c>
      <c r="CD39" s="38">
        <f t="shared" si="9"/>
        <v>8</v>
      </c>
      <c r="CE39" s="29" t="e">
        <f>IF(AND(#REF!="",#REF!="",#REF!="",#REF!=""),"",SUM(#REF!,#REF!,#REF!,#REF!,#REF!))</f>
        <v>#REF!</v>
      </c>
      <c r="CF39" s="38" t="str">
        <f t="shared" si="10"/>
        <v/>
      </c>
      <c r="CG39" s="38"/>
      <c r="CH39" s="38"/>
    </row>
    <row r="40" spans="1:86">
      <c r="A40" s="358">
        <v>34</v>
      </c>
      <c r="B40" s="359"/>
      <c r="C40" s="360"/>
      <c r="D40" s="361"/>
      <c r="E40" s="362"/>
      <c r="F40" s="363"/>
      <c r="G40" s="363"/>
      <c r="H40" s="364"/>
      <c r="I40" s="365"/>
      <c r="J40" s="366"/>
      <c r="K40" s="367"/>
      <c r="L40" s="13"/>
      <c r="M40" s="8"/>
      <c r="N40" s="8"/>
      <c r="O40" s="8"/>
      <c r="P40" s="56"/>
      <c r="Q40" s="60">
        <v>37</v>
      </c>
      <c r="R40" s="8">
        <v>4</v>
      </c>
      <c r="S40" s="14">
        <v>11</v>
      </c>
      <c r="T40" s="19"/>
      <c r="U40" s="20"/>
      <c r="V40" s="20"/>
      <c r="W40" s="8"/>
      <c r="X40" s="62"/>
      <c r="Y40" s="60">
        <v>37</v>
      </c>
      <c r="Z40" s="8">
        <v>4</v>
      </c>
      <c r="AA40" s="14">
        <v>9</v>
      </c>
      <c r="AB40" s="13"/>
      <c r="AC40" s="8"/>
      <c r="AD40" s="8"/>
      <c r="AE40" s="8"/>
      <c r="AF40" s="56"/>
      <c r="AG40" s="60">
        <v>47</v>
      </c>
      <c r="AH40" s="8">
        <v>15</v>
      </c>
      <c r="AI40" s="14">
        <v>8</v>
      </c>
      <c r="AJ40" s="13"/>
      <c r="AK40" s="8"/>
      <c r="AL40" s="8">
        <v>26</v>
      </c>
      <c r="AM40" s="8">
        <v>5</v>
      </c>
      <c r="AN40" s="56">
        <v>8</v>
      </c>
      <c r="AO40" s="60">
        <v>49</v>
      </c>
      <c r="AP40" s="8">
        <v>16</v>
      </c>
      <c r="AQ40" s="14">
        <v>8</v>
      </c>
      <c r="AR40" s="13"/>
      <c r="AS40" s="8"/>
      <c r="AT40" s="56"/>
      <c r="AU40" s="13"/>
      <c r="AV40" s="8"/>
      <c r="AW40" s="14"/>
      <c r="AX40" s="13"/>
      <c r="AY40" s="8"/>
      <c r="AZ40" s="56"/>
      <c r="BA40" s="13" t="s">
        <v>447</v>
      </c>
      <c r="BB40" s="109" t="s">
        <v>447</v>
      </c>
      <c r="BC40" s="1"/>
      <c r="BD40" s="1"/>
      <c r="BE40" s="43"/>
      <c r="BF40" s="1"/>
      <c r="BG40" s="1"/>
      <c r="BS40" s="29"/>
      <c r="BT40" s="29" t="str">
        <f t="shared" si="0"/>
        <v/>
      </c>
      <c r="BU40" s="38" t="str">
        <f t="shared" si="1"/>
        <v/>
      </c>
      <c r="BV40" s="38" t="str">
        <f t="shared" si="2"/>
        <v/>
      </c>
      <c r="BW40" s="29" t="str">
        <f t="shared" si="3"/>
        <v/>
      </c>
      <c r="BX40" s="38" t="str">
        <f t="shared" si="4"/>
        <v/>
      </c>
      <c r="BY40" s="29" t="e">
        <f>IF(AND(#REF!="",#REF!="",#REF!="",#REF!=""),"",SUM(#REF!,#REF!,#REF!,#REF!,#REF!))</f>
        <v>#REF!</v>
      </c>
      <c r="BZ40" s="38" t="str">
        <f t="shared" si="5"/>
        <v/>
      </c>
      <c r="CA40" s="29" t="str">
        <f t="shared" si="6"/>
        <v/>
      </c>
      <c r="CB40" s="38" t="str">
        <f t="shared" si="7"/>
        <v/>
      </c>
      <c r="CC40" s="29">
        <f t="shared" si="8"/>
        <v>39</v>
      </c>
      <c r="CD40" s="38">
        <f t="shared" si="9"/>
        <v>8</v>
      </c>
      <c r="CE40" s="29" t="e">
        <f>IF(AND(#REF!="",#REF!="",#REF!="",#REF!=""),"",SUM(#REF!,#REF!,#REF!,#REF!,#REF!))</f>
        <v>#REF!</v>
      </c>
      <c r="CF40" s="38" t="str">
        <f t="shared" si="10"/>
        <v/>
      </c>
      <c r="CG40" s="38"/>
      <c r="CH40" s="38"/>
    </row>
    <row r="41" spans="1:86">
      <c r="A41" s="358">
        <v>35</v>
      </c>
      <c r="B41" s="359"/>
      <c r="C41" s="360"/>
      <c r="D41" s="361"/>
      <c r="E41" s="362"/>
      <c r="F41" s="363"/>
      <c r="G41" s="363"/>
      <c r="H41" s="364"/>
      <c r="I41" s="365"/>
      <c r="J41" s="366"/>
      <c r="K41" s="367"/>
      <c r="L41" s="13"/>
      <c r="M41" s="8"/>
      <c r="N41" s="8"/>
      <c r="O41" s="8"/>
      <c r="P41" s="56"/>
      <c r="Q41" s="60">
        <v>37</v>
      </c>
      <c r="R41" s="8">
        <v>4</v>
      </c>
      <c r="S41" s="14">
        <v>11</v>
      </c>
      <c r="T41" s="19"/>
      <c r="U41" s="20"/>
      <c r="V41" s="20"/>
      <c r="W41" s="8"/>
      <c r="X41" s="62"/>
      <c r="Y41" s="60">
        <v>37</v>
      </c>
      <c r="Z41" s="8">
        <v>4</v>
      </c>
      <c r="AA41" s="14">
        <v>9</v>
      </c>
      <c r="AB41" s="13"/>
      <c r="AC41" s="8"/>
      <c r="AD41" s="8"/>
      <c r="AE41" s="8"/>
      <c r="AF41" s="56"/>
      <c r="AG41" s="60">
        <v>45</v>
      </c>
      <c r="AH41" s="8">
        <v>15</v>
      </c>
      <c r="AI41" s="14">
        <v>8</v>
      </c>
      <c r="AJ41" s="13"/>
      <c r="AK41" s="8"/>
      <c r="AL41" s="8">
        <v>24</v>
      </c>
      <c r="AM41" s="8">
        <v>5</v>
      </c>
      <c r="AN41" s="56">
        <v>9</v>
      </c>
      <c r="AO41" s="60">
        <v>41</v>
      </c>
      <c r="AP41" s="8">
        <v>16</v>
      </c>
      <c r="AQ41" s="14">
        <v>8</v>
      </c>
      <c r="AR41" s="13"/>
      <c r="AS41" s="8"/>
      <c r="AT41" s="56"/>
      <c r="AU41" s="13"/>
      <c r="AV41" s="8"/>
      <c r="AW41" s="14"/>
      <c r="AX41" s="13"/>
      <c r="AY41" s="8"/>
      <c r="AZ41" s="56"/>
      <c r="BA41" s="13" t="s">
        <v>447</v>
      </c>
      <c r="BB41" s="109" t="s">
        <v>447</v>
      </c>
      <c r="BC41" s="1"/>
      <c r="BD41" s="1"/>
      <c r="BE41" s="43"/>
      <c r="BF41" s="1"/>
      <c r="BG41" s="1"/>
      <c r="BS41" s="29"/>
      <c r="BT41" s="29" t="str">
        <f t="shared" si="0"/>
        <v/>
      </c>
      <c r="BU41" s="38" t="str">
        <f t="shared" si="1"/>
        <v/>
      </c>
      <c r="BV41" s="38" t="str">
        <f t="shared" si="2"/>
        <v/>
      </c>
      <c r="BW41" s="29" t="str">
        <f t="shared" si="3"/>
        <v/>
      </c>
      <c r="BX41" s="38" t="str">
        <f t="shared" si="4"/>
        <v/>
      </c>
      <c r="BY41" s="29" t="e">
        <f>IF(AND(#REF!="",#REF!="",#REF!="",#REF!=""),"",SUM(#REF!,#REF!,#REF!,#REF!,#REF!))</f>
        <v>#REF!</v>
      </c>
      <c r="BZ41" s="38" t="str">
        <f t="shared" si="5"/>
        <v/>
      </c>
      <c r="CA41" s="29" t="str">
        <f t="shared" si="6"/>
        <v/>
      </c>
      <c r="CB41" s="38" t="str">
        <f t="shared" si="7"/>
        <v/>
      </c>
      <c r="CC41" s="29">
        <f t="shared" si="8"/>
        <v>38</v>
      </c>
      <c r="CD41" s="38">
        <f t="shared" si="9"/>
        <v>8</v>
      </c>
      <c r="CE41" s="29" t="e">
        <f>IF(AND(#REF!="",#REF!="",#REF!="",#REF!=""),"",SUM(#REF!,#REF!,#REF!,#REF!,#REF!))</f>
        <v>#REF!</v>
      </c>
      <c r="CF41" s="38" t="str">
        <f t="shared" si="10"/>
        <v/>
      </c>
      <c r="CG41" s="38"/>
      <c r="CH41" s="38"/>
    </row>
    <row r="42" spans="1:86">
      <c r="A42" s="358">
        <v>36</v>
      </c>
      <c r="B42" s="359"/>
      <c r="C42" s="360"/>
      <c r="D42" s="361"/>
      <c r="E42" s="362"/>
      <c r="F42" s="363"/>
      <c r="G42" s="363"/>
      <c r="H42" s="364"/>
      <c r="I42" s="365"/>
      <c r="J42" s="366"/>
      <c r="K42" s="367"/>
      <c r="L42" s="13"/>
      <c r="M42" s="8"/>
      <c r="N42" s="8"/>
      <c r="O42" s="8"/>
      <c r="P42" s="56"/>
      <c r="Q42" s="60">
        <v>37</v>
      </c>
      <c r="R42" s="8">
        <v>4</v>
      </c>
      <c r="S42" s="14">
        <v>11</v>
      </c>
      <c r="T42" s="19"/>
      <c r="U42" s="20"/>
      <c r="V42" s="20"/>
      <c r="W42" s="8"/>
      <c r="X42" s="62"/>
      <c r="Y42" s="60">
        <v>47</v>
      </c>
      <c r="Z42" s="8">
        <v>4</v>
      </c>
      <c r="AA42" s="14">
        <v>9</v>
      </c>
      <c r="AB42" s="13"/>
      <c r="AC42" s="8"/>
      <c r="AD42" s="8"/>
      <c r="AE42" s="8"/>
      <c r="AF42" s="56"/>
      <c r="AG42" s="60">
        <v>45</v>
      </c>
      <c r="AH42" s="8">
        <v>15</v>
      </c>
      <c r="AI42" s="14">
        <v>8</v>
      </c>
      <c r="AJ42" s="13"/>
      <c r="AK42" s="8"/>
      <c r="AL42" s="8">
        <v>25</v>
      </c>
      <c r="AM42" s="8">
        <v>5</v>
      </c>
      <c r="AN42" s="56">
        <v>9</v>
      </c>
      <c r="AO42" s="60">
        <v>42</v>
      </c>
      <c r="AP42" s="8">
        <v>16</v>
      </c>
      <c r="AQ42" s="14">
        <v>8</v>
      </c>
      <c r="AR42" s="13"/>
      <c r="AS42" s="8"/>
      <c r="AT42" s="56"/>
      <c r="AU42" s="13"/>
      <c r="AV42" s="8"/>
      <c r="AW42" s="14"/>
      <c r="AX42" s="13"/>
      <c r="AY42" s="8"/>
      <c r="AZ42" s="56"/>
      <c r="BA42" s="13" t="s">
        <v>447</v>
      </c>
      <c r="BB42" s="109" t="s">
        <v>447</v>
      </c>
      <c r="BC42" s="1"/>
      <c r="BD42" s="1"/>
      <c r="BE42" s="43"/>
      <c r="BF42" s="1"/>
      <c r="BG42" s="1"/>
      <c r="BS42" s="29"/>
      <c r="BT42" s="29" t="str">
        <f t="shared" si="0"/>
        <v/>
      </c>
      <c r="BU42" s="38" t="str">
        <f t="shared" si="1"/>
        <v/>
      </c>
      <c r="BV42" s="38" t="str">
        <f t="shared" si="2"/>
        <v/>
      </c>
      <c r="BW42" s="29" t="str">
        <f t="shared" si="3"/>
        <v/>
      </c>
      <c r="BX42" s="38" t="str">
        <f t="shared" si="4"/>
        <v/>
      </c>
      <c r="BY42" s="29" t="e">
        <f>IF(AND(#REF!="",#REF!="",#REF!="",#REF!=""),"",SUM(#REF!,#REF!,#REF!,#REF!,#REF!))</f>
        <v>#REF!</v>
      </c>
      <c r="BZ42" s="38" t="str">
        <f t="shared" si="5"/>
        <v/>
      </c>
      <c r="CA42" s="29" t="str">
        <f t="shared" si="6"/>
        <v/>
      </c>
      <c r="CB42" s="38" t="str">
        <f t="shared" si="7"/>
        <v/>
      </c>
      <c r="CC42" s="29">
        <f t="shared" si="8"/>
        <v>39</v>
      </c>
      <c r="CD42" s="38">
        <f t="shared" si="9"/>
        <v>8</v>
      </c>
      <c r="CE42" s="29" t="e">
        <f>IF(AND(#REF!="",#REF!="",#REF!="",#REF!=""),"",SUM(#REF!,#REF!,#REF!,#REF!,#REF!))</f>
        <v>#REF!</v>
      </c>
      <c r="CF42" s="38" t="str">
        <f t="shared" si="10"/>
        <v/>
      </c>
      <c r="CG42" s="38"/>
      <c r="CH42" s="38"/>
    </row>
    <row r="43" spans="1:86">
      <c r="A43" s="358">
        <v>37</v>
      </c>
      <c r="B43" s="359"/>
      <c r="C43" s="360"/>
      <c r="D43" s="361"/>
      <c r="E43" s="362"/>
      <c r="F43" s="363"/>
      <c r="G43" s="363"/>
      <c r="H43" s="364"/>
      <c r="I43" s="365"/>
      <c r="J43" s="366"/>
      <c r="K43" s="367"/>
      <c r="L43" s="13"/>
      <c r="M43" s="8"/>
      <c r="N43" s="8"/>
      <c r="O43" s="8"/>
      <c r="P43" s="56"/>
      <c r="Q43" s="60"/>
      <c r="R43" s="8"/>
      <c r="S43" s="14"/>
      <c r="T43" s="19"/>
      <c r="U43" s="20"/>
      <c r="V43" s="20"/>
      <c r="W43" s="8"/>
      <c r="X43" s="62"/>
      <c r="Y43" s="60"/>
      <c r="Z43" s="8"/>
      <c r="AA43" s="14"/>
      <c r="AB43" s="13"/>
      <c r="AC43" s="8"/>
      <c r="AD43" s="8"/>
      <c r="AE43" s="8"/>
      <c r="AF43" s="56"/>
      <c r="AG43" s="60"/>
      <c r="AH43" s="8"/>
      <c r="AI43" s="14"/>
      <c r="AJ43" s="13"/>
      <c r="AK43" s="8"/>
      <c r="AL43" s="8"/>
      <c r="AM43" s="8"/>
      <c r="AN43" s="56"/>
      <c r="AO43" s="60"/>
      <c r="AP43" s="8"/>
      <c r="AQ43" s="14"/>
      <c r="AR43" s="13"/>
      <c r="AS43" s="8"/>
      <c r="AT43" s="56"/>
      <c r="AU43" s="13"/>
      <c r="AV43" s="8"/>
      <c r="AW43" s="14"/>
      <c r="AX43" s="13"/>
      <c r="AY43" s="8"/>
      <c r="AZ43" s="56"/>
      <c r="BA43" s="13" t="s">
        <v>447</v>
      </c>
      <c r="BB43" s="109" t="s">
        <v>447</v>
      </c>
      <c r="BC43" s="1"/>
      <c r="BD43" s="1"/>
      <c r="BE43" s="43"/>
      <c r="BF43" s="1"/>
      <c r="BG43" s="1"/>
      <c r="BS43" s="29"/>
      <c r="BT43" s="29" t="str">
        <f t="shared" si="0"/>
        <v/>
      </c>
      <c r="BU43" s="38" t="str">
        <f t="shared" si="1"/>
        <v/>
      </c>
      <c r="BV43" s="38" t="str">
        <f t="shared" si="2"/>
        <v/>
      </c>
      <c r="BW43" s="29" t="str">
        <f t="shared" si="3"/>
        <v/>
      </c>
      <c r="BX43" s="38" t="str">
        <f t="shared" si="4"/>
        <v/>
      </c>
      <c r="BY43" s="29" t="e">
        <f>IF(AND(#REF!="",#REF!="",#REF!="",#REF!=""),"",SUM(#REF!,#REF!,#REF!,#REF!,#REF!))</f>
        <v>#REF!</v>
      </c>
      <c r="BZ43" s="38" t="str">
        <f t="shared" si="5"/>
        <v/>
      </c>
      <c r="CA43" s="29" t="str">
        <f t="shared" si="6"/>
        <v/>
      </c>
      <c r="CB43" s="38" t="str">
        <f t="shared" si="7"/>
        <v/>
      </c>
      <c r="CC43" s="29" t="str">
        <f t="shared" si="8"/>
        <v/>
      </c>
      <c r="CD43" s="38" t="str">
        <f t="shared" si="9"/>
        <v/>
      </c>
      <c r="CE43" s="29" t="e">
        <f>IF(AND(#REF!="",#REF!="",#REF!="",#REF!=""),"",SUM(#REF!,#REF!,#REF!,#REF!,#REF!))</f>
        <v>#REF!</v>
      </c>
      <c r="CF43" s="38" t="str">
        <f t="shared" si="10"/>
        <v/>
      </c>
      <c r="CG43" s="38"/>
      <c r="CH43" s="38"/>
    </row>
    <row r="44" spans="1:86">
      <c r="A44" s="358">
        <v>38</v>
      </c>
      <c r="B44" s="359"/>
      <c r="C44" s="360"/>
      <c r="D44" s="361"/>
      <c r="E44" s="362"/>
      <c r="F44" s="363"/>
      <c r="G44" s="363"/>
      <c r="H44" s="364"/>
      <c r="I44" s="365"/>
      <c r="J44" s="366"/>
      <c r="K44" s="367"/>
      <c r="L44" s="13"/>
      <c r="M44" s="8"/>
      <c r="N44" s="8"/>
      <c r="O44" s="8"/>
      <c r="P44" s="56"/>
      <c r="Q44" s="60"/>
      <c r="R44" s="8"/>
      <c r="S44" s="14"/>
      <c r="T44" s="19"/>
      <c r="U44" s="20"/>
      <c r="V44" s="20"/>
      <c r="W44" s="8"/>
      <c r="X44" s="62"/>
      <c r="Y44" s="60"/>
      <c r="Z44" s="8"/>
      <c r="AA44" s="14"/>
      <c r="AB44" s="13"/>
      <c r="AC44" s="8"/>
      <c r="AD44" s="8"/>
      <c r="AE44" s="8"/>
      <c r="AF44" s="56"/>
      <c r="AG44" s="60"/>
      <c r="AH44" s="8"/>
      <c r="AI44" s="14"/>
      <c r="AJ44" s="13"/>
      <c r="AK44" s="8"/>
      <c r="AL44" s="8"/>
      <c r="AM44" s="8"/>
      <c r="AN44" s="56"/>
      <c r="AO44" s="60"/>
      <c r="AP44" s="8"/>
      <c r="AQ44" s="14"/>
      <c r="AR44" s="13"/>
      <c r="AS44" s="8"/>
      <c r="AT44" s="56"/>
      <c r="AU44" s="13"/>
      <c r="AV44" s="8"/>
      <c r="AW44" s="14"/>
      <c r="AX44" s="13"/>
      <c r="AY44" s="8"/>
      <c r="AZ44" s="56"/>
      <c r="BA44" s="13" t="s">
        <v>447</v>
      </c>
      <c r="BB44" s="109" t="s">
        <v>447</v>
      </c>
      <c r="BC44" s="1"/>
      <c r="BD44" s="1"/>
      <c r="BE44" s="43"/>
      <c r="BF44" s="1"/>
      <c r="BG44" s="1"/>
      <c r="BS44" s="29"/>
      <c r="BT44" s="29" t="str">
        <f t="shared" si="0"/>
        <v/>
      </c>
      <c r="BU44" s="38" t="str">
        <f t="shared" si="1"/>
        <v/>
      </c>
      <c r="BV44" s="38" t="str">
        <f t="shared" si="2"/>
        <v/>
      </c>
      <c r="BW44" s="29" t="str">
        <f t="shared" si="3"/>
        <v/>
      </c>
      <c r="BX44" s="38" t="str">
        <f t="shared" si="4"/>
        <v/>
      </c>
      <c r="BY44" s="29" t="e">
        <f>IF(AND(#REF!="",#REF!="",#REF!="",#REF!=""),"",SUM(#REF!,#REF!,#REF!,#REF!,#REF!))</f>
        <v>#REF!</v>
      </c>
      <c r="BZ44" s="38" t="str">
        <f t="shared" si="5"/>
        <v/>
      </c>
      <c r="CA44" s="29" t="str">
        <f t="shared" si="6"/>
        <v/>
      </c>
      <c r="CB44" s="38" t="str">
        <f t="shared" si="7"/>
        <v/>
      </c>
      <c r="CC44" s="29" t="str">
        <f t="shared" si="8"/>
        <v/>
      </c>
      <c r="CD44" s="38" t="str">
        <f t="shared" si="9"/>
        <v/>
      </c>
      <c r="CE44" s="29" t="e">
        <f>IF(AND(#REF!="",#REF!="",#REF!="",#REF!=""),"",SUM(#REF!,#REF!,#REF!,#REF!,#REF!))</f>
        <v>#REF!</v>
      </c>
      <c r="CF44" s="38" t="str">
        <f t="shared" si="10"/>
        <v/>
      </c>
      <c r="CG44" s="38"/>
      <c r="CH44" s="38"/>
    </row>
    <row r="45" spans="1:86">
      <c r="A45" s="358">
        <v>39</v>
      </c>
      <c r="B45" s="359"/>
      <c r="C45" s="360"/>
      <c r="D45" s="361"/>
      <c r="E45" s="362"/>
      <c r="F45" s="363"/>
      <c r="G45" s="363"/>
      <c r="H45" s="364"/>
      <c r="I45" s="365"/>
      <c r="J45" s="366"/>
      <c r="K45" s="367"/>
      <c r="L45" s="13"/>
      <c r="M45" s="8"/>
      <c r="N45" s="8"/>
      <c r="O45" s="8"/>
      <c r="P45" s="56"/>
      <c r="Q45" s="60"/>
      <c r="R45" s="8"/>
      <c r="S45" s="14"/>
      <c r="T45" s="19"/>
      <c r="U45" s="20"/>
      <c r="V45" s="20"/>
      <c r="W45" s="8"/>
      <c r="X45" s="62"/>
      <c r="Y45" s="60"/>
      <c r="Z45" s="8"/>
      <c r="AA45" s="14"/>
      <c r="AB45" s="13"/>
      <c r="AC45" s="8"/>
      <c r="AD45" s="8"/>
      <c r="AE45" s="8"/>
      <c r="AF45" s="56"/>
      <c r="AG45" s="60"/>
      <c r="AH45" s="8"/>
      <c r="AI45" s="14"/>
      <c r="AJ45" s="13"/>
      <c r="AK45" s="8"/>
      <c r="AL45" s="8"/>
      <c r="AM45" s="8"/>
      <c r="AN45" s="56"/>
      <c r="AO45" s="60"/>
      <c r="AP45" s="8"/>
      <c r="AQ45" s="14"/>
      <c r="AR45" s="13"/>
      <c r="AS45" s="8"/>
      <c r="AT45" s="56"/>
      <c r="AU45" s="13"/>
      <c r="AV45" s="8"/>
      <c r="AW45" s="14"/>
      <c r="AX45" s="13"/>
      <c r="AY45" s="8"/>
      <c r="AZ45" s="56"/>
      <c r="BA45" s="13" t="s">
        <v>447</v>
      </c>
      <c r="BB45" s="109" t="s">
        <v>447</v>
      </c>
      <c r="BC45" s="1"/>
      <c r="BD45" s="1"/>
      <c r="BE45" s="43"/>
      <c r="BF45" s="1"/>
      <c r="BG45" s="1"/>
      <c r="BS45" s="29"/>
      <c r="BT45" s="29" t="str">
        <f t="shared" si="0"/>
        <v/>
      </c>
      <c r="BU45" s="38" t="str">
        <f t="shared" si="1"/>
        <v/>
      </c>
      <c r="BV45" s="38" t="str">
        <f t="shared" si="2"/>
        <v/>
      </c>
      <c r="BW45" s="29" t="str">
        <f t="shared" si="3"/>
        <v/>
      </c>
      <c r="BX45" s="38" t="str">
        <f t="shared" si="4"/>
        <v/>
      </c>
      <c r="BY45" s="29" t="e">
        <f>IF(AND(#REF!="",#REF!="",#REF!="",#REF!=""),"",SUM(#REF!,#REF!,#REF!,#REF!,#REF!))</f>
        <v>#REF!</v>
      </c>
      <c r="BZ45" s="38" t="str">
        <f t="shared" si="5"/>
        <v/>
      </c>
      <c r="CA45" s="29" t="str">
        <f t="shared" si="6"/>
        <v/>
      </c>
      <c r="CB45" s="38" t="str">
        <f t="shared" si="7"/>
        <v/>
      </c>
      <c r="CC45" s="29" t="str">
        <f t="shared" si="8"/>
        <v/>
      </c>
      <c r="CD45" s="38" t="str">
        <f t="shared" si="9"/>
        <v/>
      </c>
      <c r="CE45" s="29" t="e">
        <f>IF(AND(#REF!="",#REF!="",#REF!="",#REF!=""),"",SUM(#REF!,#REF!,#REF!,#REF!,#REF!))</f>
        <v>#REF!</v>
      </c>
      <c r="CF45" s="38" t="str">
        <f t="shared" si="10"/>
        <v/>
      </c>
      <c r="CG45" s="38"/>
      <c r="CH45" s="38"/>
    </row>
    <row r="46" spans="1:86">
      <c r="A46" s="358">
        <v>40</v>
      </c>
      <c r="B46" s="359"/>
      <c r="C46" s="360"/>
      <c r="D46" s="361"/>
      <c r="E46" s="362"/>
      <c r="F46" s="363"/>
      <c r="G46" s="363"/>
      <c r="H46" s="364"/>
      <c r="I46" s="365"/>
      <c r="J46" s="366"/>
      <c r="K46" s="367"/>
      <c r="L46" s="13"/>
      <c r="M46" s="8"/>
      <c r="N46" s="8"/>
      <c r="O46" s="8"/>
      <c r="P46" s="56"/>
      <c r="Q46" s="60"/>
      <c r="R46" s="8"/>
      <c r="S46" s="14"/>
      <c r="T46" s="19"/>
      <c r="U46" s="20"/>
      <c r="V46" s="20"/>
      <c r="W46" s="8"/>
      <c r="X46" s="62"/>
      <c r="Y46" s="60"/>
      <c r="Z46" s="8"/>
      <c r="AA46" s="14"/>
      <c r="AB46" s="13"/>
      <c r="AC46" s="8"/>
      <c r="AD46" s="8"/>
      <c r="AE46" s="8"/>
      <c r="AF46" s="56"/>
      <c r="AG46" s="60"/>
      <c r="AH46" s="8"/>
      <c r="AI46" s="14"/>
      <c r="AJ46" s="13"/>
      <c r="AK46" s="8"/>
      <c r="AL46" s="8"/>
      <c r="AM46" s="8"/>
      <c r="AN46" s="56"/>
      <c r="AO46" s="60"/>
      <c r="AP46" s="8"/>
      <c r="AQ46" s="14"/>
      <c r="AR46" s="13"/>
      <c r="AS46" s="8"/>
      <c r="AT46" s="56"/>
      <c r="AU46" s="13"/>
      <c r="AV46" s="8"/>
      <c r="AW46" s="14"/>
      <c r="AX46" s="13"/>
      <c r="AY46" s="8"/>
      <c r="AZ46" s="56"/>
      <c r="BA46" s="13" t="s">
        <v>447</v>
      </c>
      <c r="BB46" s="109" t="s">
        <v>447</v>
      </c>
      <c r="BC46" s="1"/>
      <c r="BD46" s="1"/>
      <c r="BE46" s="43"/>
      <c r="BF46" s="1"/>
      <c r="BG46" s="1"/>
      <c r="BS46" s="29"/>
      <c r="BT46" s="29" t="str">
        <f t="shared" si="0"/>
        <v/>
      </c>
      <c r="BU46" s="38" t="str">
        <f t="shared" si="1"/>
        <v/>
      </c>
      <c r="BV46" s="38" t="str">
        <f t="shared" si="2"/>
        <v/>
      </c>
      <c r="BW46" s="29" t="str">
        <f t="shared" si="3"/>
        <v/>
      </c>
      <c r="BX46" s="38" t="str">
        <f t="shared" si="4"/>
        <v/>
      </c>
      <c r="BY46" s="29" t="e">
        <f>IF(AND(#REF!="",#REF!="",#REF!="",#REF!=""),"",SUM(#REF!,#REF!,#REF!,#REF!,#REF!))</f>
        <v>#REF!</v>
      </c>
      <c r="BZ46" s="38" t="str">
        <f t="shared" si="5"/>
        <v/>
      </c>
      <c r="CA46" s="29" t="str">
        <f t="shared" si="6"/>
        <v/>
      </c>
      <c r="CB46" s="38" t="str">
        <f t="shared" si="7"/>
        <v/>
      </c>
      <c r="CC46" s="29" t="str">
        <f t="shared" si="8"/>
        <v/>
      </c>
      <c r="CD46" s="38" t="str">
        <f t="shared" si="9"/>
        <v/>
      </c>
      <c r="CE46" s="29" t="e">
        <f>IF(AND(#REF!="",#REF!="",#REF!="",#REF!=""),"",SUM(#REF!,#REF!,#REF!,#REF!,#REF!))</f>
        <v>#REF!</v>
      </c>
      <c r="CF46" s="38" t="str">
        <f t="shared" si="10"/>
        <v/>
      </c>
      <c r="CG46" s="38"/>
      <c r="CH46" s="38"/>
    </row>
    <row r="47" spans="1:86">
      <c r="A47" s="358">
        <v>41</v>
      </c>
      <c r="B47" s="359"/>
      <c r="C47" s="360"/>
      <c r="D47" s="361"/>
      <c r="E47" s="362"/>
      <c r="F47" s="363"/>
      <c r="G47" s="363"/>
      <c r="H47" s="364"/>
      <c r="I47" s="365"/>
      <c r="J47" s="366"/>
      <c r="K47" s="367"/>
      <c r="L47" s="13"/>
      <c r="M47" s="8"/>
      <c r="N47" s="8"/>
      <c r="O47" s="8"/>
      <c r="P47" s="56"/>
      <c r="Q47" s="60"/>
      <c r="R47" s="8"/>
      <c r="S47" s="14"/>
      <c r="T47" s="19"/>
      <c r="U47" s="20"/>
      <c r="V47" s="20"/>
      <c r="W47" s="8"/>
      <c r="X47" s="62"/>
      <c r="Y47" s="60"/>
      <c r="Z47" s="8"/>
      <c r="AA47" s="14"/>
      <c r="AB47" s="13"/>
      <c r="AC47" s="8"/>
      <c r="AD47" s="8"/>
      <c r="AE47" s="8"/>
      <c r="AF47" s="56"/>
      <c r="AG47" s="60"/>
      <c r="AH47" s="8"/>
      <c r="AI47" s="14"/>
      <c r="AJ47" s="13"/>
      <c r="AK47" s="8"/>
      <c r="AL47" s="8"/>
      <c r="AM47" s="8"/>
      <c r="AN47" s="56"/>
      <c r="AO47" s="60"/>
      <c r="AP47" s="8"/>
      <c r="AQ47" s="14"/>
      <c r="AR47" s="13"/>
      <c r="AS47" s="8"/>
      <c r="AT47" s="56"/>
      <c r="AU47" s="13"/>
      <c r="AV47" s="8"/>
      <c r="AW47" s="14"/>
      <c r="AX47" s="13"/>
      <c r="AY47" s="8"/>
      <c r="AZ47" s="56"/>
      <c r="BA47" s="13" t="s">
        <v>447</v>
      </c>
      <c r="BB47" s="109" t="s">
        <v>447</v>
      </c>
      <c r="BC47" s="1"/>
      <c r="BD47" s="1"/>
      <c r="BE47" s="43"/>
      <c r="BF47" s="1"/>
      <c r="BG47" s="1"/>
      <c r="BS47" s="29"/>
      <c r="BT47" s="29" t="str">
        <f t="shared" si="0"/>
        <v/>
      </c>
      <c r="BU47" s="38" t="str">
        <f t="shared" si="1"/>
        <v/>
      </c>
      <c r="BV47" s="38" t="str">
        <f t="shared" si="2"/>
        <v/>
      </c>
      <c r="BW47" s="29" t="str">
        <f t="shared" si="3"/>
        <v/>
      </c>
      <c r="BX47" s="38" t="str">
        <f t="shared" si="4"/>
        <v/>
      </c>
      <c r="BY47" s="29" t="e">
        <f>IF(AND(#REF!="",#REF!="",#REF!="",#REF!=""),"",SUM(#REF!,#REF!,#REF!,#REF!,#REF!))</f>
        <v>#REF!</v>
      </c>
      <c r="BZ47" s="38" t="str">
        <f t="shared" si="5"/>
        <v/>
      </c>
      <c r="CA47" s="29" t="str">
        <f t="shared" si="6"/>
        <v/>
      </c>
      <c r="CB47" s="38" t="str">
        <f t="shared" si="7"/>
        <v/>
      </c>
      <c r="CC47" s="29" t="str">
        <f t="shared" si="8"/>
        <v/>
      </c>
      <c r="CD47" s="38" t="str">
        <f t="shared" si="9"/>
        <v/>
      </c>
      <c r="CE47" s="29" t="e">
        <f>IF(AND(#REF!="",#REF!="",#REF!="",#REF!=""),"",SUM(#REF!,#REF!,#REF!,#REF!,#REF!))</f>
        <v>#REF!</v>
      </c>
      <c r="CF47" s="38" t="str">
        <f t="shared" si="10"/>
        <v/>
      </c>
      <c r="CG47" s="38"/>
      <c r="CH47" s="38"/>
    </row>
    <row r="48" spans="1:86">
      <c r="A48" s="358">
        <v>42</v>
      </c>
      <c r="B48" s="359"/>
      <c r="C48" s="360"/>
      <c r="D48" s="361"/>
      <c r="E48" s="362"/>
      <c r="F48" s="363"/>
      <c r="G48" s="363"/>
      <c r="H48" s="364"/>
      <c r="I48" s="365"/>
      <c r="J48" s="366"/>
      <c r="K48" s="367"/>
      <c r="L48" s="13"/>
      <c r="M48" s="8"/>
      <c r="N48" s="8"/>
      <c r="O48" s="8"/>
      <c r="P48" s="56"/>
      <c r="Q48" s="60"/>
      <c r="R48" s="8"/>
      <c r="S48" s="14"/>
      <c r="T48" s="19"/>
      <c r="U48" s="20"/>
      <c r="V48" s="20"/>
      <c r="W48" s="8"/>
      <c r="X48" s="62"/>
      <c r="Y48" s="60"/>
      <c r="Z48" s="8"/>
      <c r="AA48" s="14"/>
      <c r="AB48" s="13"/>
      <c r="AC48" s="8"/>
      <c r="AD48" s="8"/>
      <c r="AE48" s="8"/>
      <c r="AF48" s="56"/>
      <c r="AG48" s="60"/>
      <c r="AH48" s="8"/>
      <c r="AI48" s="14"/>
      <c r="AJ48" s="13"/>
      <c r="AK48" s="8"/>
      <c r="AL48" s="8"/>
      <c r="AM48" s="8"/>
      <c r="AN48" s="56"/>
      <c r="AO48" s="60"/>
      <c r="AP48" s="8"/>
      <c r="AQ48" s="14"/>
      <c r="AR48" s="13"/>
      <c r="AS48" s="8"/>
      <c r="AT48" s="56"/>
      <c r="AU48" s="13"/>
      <c r="AV48" s="8"/>
      <c r="AW48" s="14"/>
      <c r="AX48" s="13"/>
      <c r="AY48" s="8"/>
      <c r="AZ48" s="56"/>
      <c r="BA48" s="13" t="s">
        <v>447</v>
      </c>
      <c r="BB48" s="109" t="s">
        <v>447</v>
      </c>
      <c r="BC48" s="1"/>
      <c r="BD48" s="1"/>
      <c r="BE48" s="43"/>
      <c r="BF48" s="1"/>
      <c r="BG48" s="1"/>
      <c r="BS48" s="29"/>
      <c r="BT48" s="29" t="str">
        <f t="shared" si="0"/>
        <v/>
      </c>
      <c r="BU48" s="38" t="str">
        <f t="shared" si="1"/>
        <v/>
      </c>
      <c r="BV48" s="38" t="str">
        <f t="shared" si="2"/>
        <v/>
      </c>
      <c r="BW48" s="29" t="str">
        <f t="shared" si="3"/>
        <v/>
      </c>
      <c r="BX48" s="38" t="str">
        <f t="shared" si="4"/>
        <v/>
      </c>
      <c r="BY48" s="29" t="e">
        <f>IF(AND(#REF!="",#REF!="",#REF!="",#REF!=""),"",SUM(#REF!,#REF!,#REF!,#REF!,#REF!))</f>
        <v>#REF!</v>
      </c>
      <c r="BZ48" s="38" t="str">
        <f t="shared" si="5"/>
        <v/>
      </c>
      <c r="CA48" s="29" t="str">
        <f t="shared" si="6"/>
        <v/>
      </c>
      <c r="CB48" s="38" t="str">
        <f t="shared" si="7"/>
        <v/>
      </c>
      <c r="CC48" s="29" t="str">
        <f t="shared" si="8"/>
        <v/>
      </c>
      <c r="CD48" s="38" t="str">
        <f t="shared" si="9"/>
        <v/>
      </c>
      <c r="CE48" s="29" t="e">
        <f>IF(AND(#REF!="",#REF!="",#REF!="",#REF!=""),"",SUM(#REF!,#REF!,#REF!,#REF!,#REF!))</f>
        <v>#REF!</v>
      </c>
      <c r="CF48" s="38" t="str">
        <f t="shared" si="10"/>
        <v/>
      </c>
      <c r="CG48" s="38"/>
      <c r="CH48" s="38"/>
    </row>
    <row r="49" spans="1:86">
      <c r="A49" s="358">
        <v>43</v>
      </c>
      <c r="B49" s="359"/>
      <c r="C49" s="360"/>
      <c r="D49" s="361"/>
      <c r="E49" s="362"/>
      <c r="F49" s="363"/>
      <c r="G49" s="363"/>
      <c r="H49" s="364"/>
      <c r="I49" s="365"/>
      <c r="J49" s="366"/>
      <c r="K49" s="367"/>
      <c r="L49" s="13"/>
      <c r="M49" s="8"/>
      <c r="N49" s="8"/>
      <c r="O49" s="8"/>
      <c r="P49" s="56"/>
      <c r="Q49" s="60"/>
      <c r="R49" s="8"/>
      <c r="S49" s="14"/>
      <c r="T49" s="19"/>
      <c r="U49" s="20"/>
      <c r="V49" s="20"/>
      <c r="W49" s="8"/>
      <c r="X49" s="62"/>
      <c r="Y49" s="60"/>
      <c r="Z49" s="8"/>
      <c r="AA49" s="14"/>
      <c r="AB49" s="13"/>
      <c r="AC49" s="8"/>
      <c r="AD49" s="8"/>
      <c r="AE49" s="8"/>
      <c r="AF49" s="56"/>
      <c r="AG49" s="60"/>
      <c r="AH49" s="8"/>
      <c r="AI49" s="14"/>
      <c r="AJ49" s="13"/>
      <c r="AK49" s="8"/>
      <c r="AL49" s="8"/>
      <c r="AM49" s="8"/>
      <c r="AN49" s="56"/>
      <c r="AO49" s="60"/>
      <c r="AP49" s="8"/>
      <c r="AQ49" s="14"/>
      <c r="AR49" s="13"/>
      <c r="AS49" s="8"/>
      <c r="AT49" s="56"/>
      <c r="AU49" s="13"/>
      <c r="AV49" s="8"/>
      <c r="AW49" s="14"/>
      <c r="AX49" s="13"/>
      <c r="AY49" s="8"/>
      <c r="AZ49" s="56"/>
      <c r="BA49" s="13" t="s">
        <v>447</v>
      </c>
      <c r="BB49" s="109" t="s">
        <v>447</v>
      </c>
      <c r="BC49" s="1"/>
      <c r="BD49" s="1"/>
      <c r="BE49" s="43"/>
      <c r="BF49" s="1"/>
      <c r="BG49" s="1"/>
      <c r="BS49" s="29"/>
      <c r="BT49" s="29" t="str">
        <f t="shared" si="0"/>
        <v/>
      </c>
      <c r="BU49" s="38" t="str">
        <f t="shared" si="1"/>
        <v/>
      </c>
      <c r="BV49" s="38" t="str">
        <f t="shared" si="2"/>
        <v/>
      </c>
      <c r="BW49" s="29" t="str">
        <f t="shared" si="3"/>
        <v/>
      </c>
      <c r="BX49" s="38" t="str">
        <f t="shared" si="4"/>
        <v/>
      </c>
      <c r="BY49" s="29" t="e">
        <f>IF(AND(#REF!="",#REF!="",#REF!="",#REF!=""),"",SUM(#REF!,#REF!,#REF!,#REF!,#REF!))</f>
        <v>#REF!</v>
      </c>
      <c r="BZ49" s="38" t="str">
        <f t="shared" si="5"/>
        <v/>
      </c>
      <c r="CA49" s="29" t="str">
        <f t="shared" si="6"/>
        <v/>
      </c>
      <c r="CB49" s="38" t="str">
        <f t="shared" si="7"/>
        <v/>
      </c>
      <c r="CC49" s="29" t="str">
        <f t="shared" si="8"/>
        <v/>
      </c>
      <c r="CD49" s="38" t="str">
        <f t="shared" si="9"/>
        <v/>
      </c>
      <c r="CE49" s="29" t="e">
        <f>IF(AND(#REF!="",#REF!="",#REF!="",#REF!=""),"",SUM(#REF!,#REF!,#REF!,#REF!,#REF!))</f>
        <v>#REF!</v>
      </c>
      <c r="CF49" s="38" t="str">
        <f t="shared" si="10"/>
        <v/>
      </c>
      <c r="CG49" s="38"/>
      <c r="CH49" s="38"/>
    </row>
    <row r="50" spans="1:86">
      <c r="A50" s="358">
        <v>44</v>
      </c>
      <c r="B50" s="359"/>
      <c r="C50" s="360"/>
      <c r="D50" s="361"/>
      <c r="E50" s="362"/>
      <c r="F50" s="363"/>
      <c r="G50" s="363"/>
      <c r="H50" s="364"/>
      <c r="I50" s="365"/>
      <c r="J50" s="366"/>
      <c r="K50" s="367"/>
      <c r="L50" s="13"/>
      <c r="M50" s="8"/>
      <c r="N50" s="8"/>
      <c r="O50" s="8"/>
      <c r="P50" s="56"/>
      <c r="Q50" s="60"/>
      <c r="R50" s="8"/>
      <c r="S50" s="14"/>
      <c r="T50" s="19"/>
      <c r="U50" s="20"/>
      <c r="V50" s="20"/>
      <c r="W50" s="8"/>
      <c r="X50" s="62"/>
      <c r="Y50" s="60"/>
      <c r="Z50" s="8"/>
      <c r="AA50" s="14"/>
      <c r="AB50" s="13"/>
      <c r="AC50" s="8"/>
      <c r="AD50" s="8"/>
      <c r="AE50" s="8"/>
      <c r="AF50" s="56"/>
      <c r="AG50" s="60"/>
      <c r="AH50" s="8"/>
      <c r="AI50" s="14"/>
      <c r="AJ50" s="13"/>
      <c r="AK50" s="8"/>
      <c r="AL50" s="8"/>
      <c r="AM50" s="8"/>
      <c r="AN50" s="56"/>
      <c r="AO50" s="60"/>
      <c r="AP50" s="8"/>
      <c r="AQ50" s="14"/>
      <c r="AR50" s="13"/>
      <c r="AS50" s="8"/>
      <c r="AT50" s="56"/>
      <c r="AU50" s="13"/>
      <c r="AV50" s="8"/>
      <c r="AW50" s="14"/>
      <c r="AX50" s="13"/>
      <c r="AY50" s="8"/>
      <c r="AZ50" s="56"/>
      <c r="BA50" s="13" t="s">
        <v>447</v>
      </c>
      <c r="BB50" s="109" t="s">
        <v>447</v>
      </c>
      <c r="BC50" s="1"/>
      <c r="BD50" s="1"/>
      <c r="BE50" s="43"/>
      <c r="BF50" s="1"/>
      <c r="BG50" s="1"/>
      <c r="BS50" s="29"/>
      <c r="BT50" s="29" t="str">
        <f t="shared" si="0"/>
        <v/>
      </c>
      <c r="BU50" s="38" t="str">
        <f t="shared" si="1"/>
        <v/>
      </c>
      <c r="BV50" s="38" t="str">
        <f t="shared" si="2"/>
        <v/>
      </c>
      <c r="BW50" s="29" t="str">
        <f t="shared" si="3"/>
        <v/>
      </c>
      <c r="BX50" s="38" t="str">
        <f t="shared" si="4"/>
        <v/>
      </c>
      <c r="BY50" s="29" t="e">
        <f>IF(AND(#REF!="",#REF!="",#REF!="",#REF!=""),"",SUM(#REF!,#REF!,#REF!,#REF!,#REF!))</f>
        <v>#REF!</v>
      </c>
      <c r="BZ50" s="38" t="str">
        <f t="shared" si="5"/>
        <v/>
      </c>
      <c r="CA50" s="29" t="str">
        <f t="shared" si="6"/>
        <v/>
      </c>
      <c r="CB50" s="38" t="str">
        <f t="shared" si="7"/>
        <v/>
      </c>
      <c r="CC50" s="29" t="str">
        <f t="shared" si="8"/>
        <v/>
      </c>
      <c r="CD50" s="38" t="str">
        <f t="shared" si="9"/>
        <v/>
      </c>
      <c r="CE50" s="29" t="e">
        <f>IF(AND(#REF!="",#REF!="",#REF!="",#REF!=""),"",SUM(#REF!,#REF!,#REF!,#REF!,#REF!))</f>
        <v>#REF!</v>
      </c>
      <c r="CF50" s="38" t="str">
        <f t="shared" si="10"/>
        <v/>
      </c>
      <c r="CG50" s="38"/>
      <c r="CH50" s="38"/>
    </row>
    <row r="51" spans="1:86">
      <c r="A51" s="358">
        <v>45</v>
      </c>
      <c r="B51" s="359"/>
      <c r="C51" s="360"/>
      <c r="D51" s="361"/>
      <c r="E51" s="362"/>
      <c r="F51" s="363"/>
      <c r="G51" s="363"/>
      <c r="H51" s="364"/>
      <c r="I51" s="365"/>
      <c r="J51" s="366"/>
      <c r="K51" s="367"/>
      <c r="L51" s="13"/>
      <c r="M51" s="8"/>
      <c r="N51" s="8"/>
      <c r="O51" s="8"/>
      <c r="P51" s="56"/>
      <c r="Q51" s="60"/>
      <c r="R51" s="8"/>
      <c r="S51" s="14"/>
      <c r="T51" s="19"/>
      <c r="U51" s="20"/>
      <c r="V51" s="20"/>
      <c r="W51" s="8"/>
      <c r="X51" s="62"/>
      <c r="Y51" s="60"/>
      <c r="Z51" s="8"/>
      <c r="AA51" s="14"/>
      <c r="AB51" s="13"/>
      <c r="AC51" s="8"/>
      <c r="AD51" s="8"/>
      <c r="AE51" s="8"/>
      <c r="AF51" s="56"/>
      <c r="AG51" s="60"/>
      <c r="AH51" s="8"/>
      <c r="AI51" s="14"/>
      <c r="AJ51" s="13"/>
      <c r="AK51" s="8"/>
      <c r="AL51" s="8"/>
      <c r="AM51" s="8"/>
      <c r="AN51" s="56"/>
      <c r="AO51" s="60"/>
      <c r="AP51" s="8"/>
      <c r="AQ51" s="14"/>
      <c r="AR51" s="13"/>
      <c r="AS51" s="8"/>
      <c r="AT51" s="56"/>
      <c r="AU51" s="13"/>
      <c r="AV51" s="8"/>
      <c r="AW51" s="14"/>
      <c r="AX51" s="13"/>
      <c r="AY51" s="8"/>
      <c r="AZ51" s="56"/>
      <c r="BA51" s="13" t="s">
        <v>447</v>
      </c>
      <c r="BB51" s="109" t="s">
        <v>447</v>
      </c>
      <c r="BC51" s="1"/>
      <c r="BD51" s="1"/>
      <c r="BE51" s="43"/>
      <c r="BF51" s="1"/>
      <c r="BG51" s="1"/>
      <c r="BS51" s="29"/>
      <c r="BT51" s="29" t="str">
        <f t="shared" si="0"/>
        <v/>
      </c>
      <c r="BU51" s="38" t="str">
        <f t="shared" si="1"/>
        <v/>
      </c>
      <c r="BV51" s="38" t="str">
        <f t="shared" si="2"/>
        <v/>
      </c>
      <c r="BW51" s="29" t="str">
        <f t="shared" si="3"/>
        <v/>
      </c>
      <c r="BX51" s="38" t="str">
        <f t="shared" si="4"/>
        <v/>
      </c>
      <c r="BY51" s="29" t="e">
        <f>IF(AND(#REF!="",#REF!="",#REF!="",#REF!=""),"",SUM(#REF!,#REF!,#REF!,#REF!,#REF!))</f>
        <v>#REF!</v>
      </c>
      <c r="BZ51" s="38" t="str">
        <f t="shared" si="5"/>
        <v/>
      </c>
      <c r="CA51" s="29" t="str">
        <f t="shared" si="6"/>
        <v/>
      </c>
      <c r="CB51" s="38" t="str">
        <f t="shared" si="7"/>
        <v/>
      </c>
      <c r="CC51" s="29" t="str">
        <f t="shared" si="8"/>
        <v/>
      </c>
      <c r="CD51" s="38" t="str">
        <f t="shared" si="9"/>
        <v/>
      </c>
      <c r="CE51" s="29" t="e">
        <f>IF(AND(#REF!="",#REF!="",#REF!="",#REF!=""),"",SUM(#REF!,#REF!,#REF!,#REF!,#REF!))</f>
        <v>#REF!</v>
      </c>
      <c r="CF51" s="38" t="str">
        <f t="shared" si="10"/>
        <v/>
      </c>
      <c r="CG51" s="38"/>
      <c r="CH51" s="38"/>
    </row>
    <row r="52" spans="1:86">
      <c r="A52" s="358">
        <v>46</v>
      </c>
      <c r="B52" s="359"/>
      <c r="C52" s="360"/>
      <c r="D52" s="361"/>
      <c r="E52" s="362"/>
      <c r="F52" s="363"/>
      <c r="G52" s="363"/>
      <c r="H52" s="364"/>
      <c r="I52" s="365"/>
      <c r="J52" s="366"/>
      <c r="K52" s="367"/>
      <c r="L52" s="13"/>
      <c r="M52" s="8"/>
      <c r="N52" s="8"/>
      <c r="O52" s="8"/>
      <c r="P52" s="56"/>
      <c r="Q52" s="60"/>
      <c r="R52" s="8"/>
      <c r="S52" s="14"/>
      <c r="T52" s="19"/>
      <c r="U52" s="20"/>
      <c r="V52" s="20"/>
      <c r="W52" s="8"/>
      <c r="X52" s="62"/>
      <c r="Y52" s="60"/>
      <c r="Z52" s="8"/>
      <c r="AA52" s="14"/>
      <c r="AB52" s="13"/>
      <c r="AC52" s="8"/>
      <c r="AD52" s="8"/>
      <c r="AE52" s="8"/>
      <c r="AF52" s="56"/>
      <c r="AG52" s="60"/>
      <c r="AH52" s="8"/>
      <c r="AI52" s="14"/>
      <c r="AJ52" s="13"/>
      <c r="AK52" s="8"/>
      <c r="AL52" s="8"/>
      <c r="AM52" s="8"/>
      <c r="AN52" s="56"/>
      <c r="AO52" s="60"/>
      <c r="AP52" s="8"/>
      <c r="AQ52" s="14"/>
      <c r="AR52" s="13"/>
      <c r="AS52" s="8"/>
      <c r="AT52" s="56"/>
      <c r="AU52" s="13"/>
      <c r="AV52" s="8"/>
      <c r="AW52" s="14"/>
      <c r="AX52" s="13"/>
      <c r="AY52" s="8"/>
      <c r="AZ52" s="56"/>
      <c r="BA52" s="13" t="s">
        <v>447</v>
      </c>
      <c r="BB52" s="109" t="s">
        <v>447</v>
      </c>
      <c r="BC52" s="1"/>
      <c r="BD52" s="1"/>
      <c r="BE52" s="43"/>
      <c r="BF52" s="1"/>
      <c r="BG52" s="1"/>
      <c r="BS52" s="29"/>
      <c r="BT52" s="29" t="str">
        <f t="shared" si="0"/>
        <v/>
      </c>
      <c r="BU52" s="38" t="str">
        <f t="shared" si="1"/>
        <v/>
      </c>
      <c r="BV52" s="38" t="str">
        <f t="shared" si="2"/>
        <v/>
      </c>
      <c r="BW52" s="29" t="str">
        <f t="shared" si="3"/>
        <v/>
      </c>
      <c r="BX52" s="38" t="str">
        <f t="shared" si="4"/>
        <v/>
      </c>
      <c r="BY52" s="29" t="e">
        <f>IF(AND(#REF!="",#REF!="",#REF!="",#REF!=""),"",SUM(#REF!,#REF!,#REF!,#REF!,#REF!))</f>
        <v>#REF!</v>
      </c>
      <c r="BZ52" s="38" t="str">
        <f t="shared" si="5"/>
        <v/>
      </c>
      <c r="CA52" s="29" t="str">
        <f t="shared" si="6"/>
        <v/>
      </c>
      <c r="CB52" s="38" t="str">
        <f t="shared" si="7"/>
        <v/>
      </c>
      <c r="CC52" s="29" t="str">
        <f t="shared" si="8"/>
        <v/>
      </c>
      <c r="CD52" s="38" t="str">
        <f t="shared" si="9"/>
        <v/>
      </c>
      <c r="CE52" s="29" t="e">
        <f>IF(AND(#REF!="",#REF!="",#REF!="",#REF!=""),"",SUM(#REF!,#REF!,#REF!,#REF!,#REF!))</f>
        <v>#REF!</v>
      </c>
      <c r="CF52" s="38" t="str">
        <f t="shared" si="10"/>
        <v/>
      </c>
      <c r="CG52" s="38"/>
      <c r="CH52" s="38"/>
    </row>
    <row r="53" spans="1:86">
      <c r="A53" s="358">
        <v>47</v>
      </c>
      <c r="B53" s="359"/>
      <c r="C53" s="360"/>
      <c r="D53" s="361"/>
      <c r="E53" s="362"/>
      <c r="F53" s="363"/>
      <c r="G53" s="363"/>
      <c r="H53" s="364"/>
      <c r="I53" s="365"/>
      <c r="J53" s="366"/>
      <c r="K53" s="367"/>
      <c r="L53" s="13"/>
      <c r="M53" s="8"/>
      <c r="N53" s="8"/>
      <c r="O53" s="8"/>
      <c r="P53" s="56"/>
      <c r="Q53" s="60"/>
      <c r="R53" s="8"/>
      <c r="S53" s="14"/>
      <c r="T53" s="19"/>
      <c r="U53" s="20"/>
      <c r="V53" s="20"/>
      <c r="W53" s="8"/>
      <c r="X53" s="62"/>
      <c r="Y53" s="60"/>
      <c r="Z53" s="8"/>
      <c r="AA53" s="14"/>
      <c r="AB53" s="13"/>
      <c r="AC53" s="8"/>
      <c r="AD53" s="8"/>
      <c r="AE53" s="8"/>
      <c r="AF53" s="56"/>
      <c r="AG53" s="60"/>
      <c r="AH53" s="8"/>
      <c r="AI53" s="14"/>
      <c r="AJ53" s="13"/>
      <c r="AK53" s="8"/>
      <c r="AL53" s="8"/>
      <c r="AM53" s="8"/>
      <c r="AN53" s="56"/>
      <c r="AO53" s="60"/>
      <c r="AP53" s="8"/>
      <c r="AQ53" s="14"/>
      <c r="AR53" s="13"/>
      <c r="AS53" s="8"/>
      <c r="AT53" s="56"/>
      <c r="AU53" s="13"/>
      <c r="AV53" s="8"/>
      <c r="AW53" s="14"/>
      <c r="AX53" s="13"/>
      <c r="AY53" s="8"/>
      <c r="AZ53" s="56"/>
      <c r="BA53" s="13" t="s">
        <v>447</v>
      </c>
      <c r="BB53" s="109" t="s">
        <v>447</v>
      </c>
      <c r="BC53" s="1"/>
      <c r="BD53" s="1"/>
      <c r="BE53" s="43"/>
      <c r="BF53" s="1"/>
      <c r="BG53" s="1"/>
      <c r="BS53" s="29"/>
      <c r="BT53" s="29" t="str">
        <f t="shared" si="0"/>
        <v/>
      </c>
      <c r="BU53" s="38" t="str">
        <f t="shared" si="1"/>
        <v/>
      </c>
      <c r="BV53" s="38" t="str">
        <f t="shared" si="2"/>
        <v/>
      </c>
      <c r="BW53" s="29" t="str">
        <f t="shared" si="3"/>
        <v/>
      </c>
      <c r="BX53" s="38" t="str">
        <f t="shared" si="4"/>
        <v/>
      </c>
      <c r="BY53" s="29" t="e">
        <f>IF(AND(#REF!="",#REF!="",#REF!="",#REF!=""),"",SUM(#REF!,#REF!,#REF!,#REF!,#REF!))</f>
        <v>#REF!</v>
      </c>
      <c r="BZ53" s="38" t="str">
        <f t="shared" si="5"/>
        <v/>
      </c>
      <c r="CA53" s="29" t="str">
        <f t="shared" si="6"/>
        <v/>
      </c>
      <c r="CB53" s="38" t="str">
        <f t="shared" si="7"/>
        <v/>
      </c>
      <c r="CC53" s="29" t="str">
        <f t="shared" si="8"/>
        <v/>
      </c>
      <c r="CD53" s="38" t="str">
        <f t="shared" si="9"/>
        <v/>
      </c>
      <c r="CE53" s="29" t="e">
        <f>IF(AND(#REF!="",#REF!="",#REF!="",#REF!=""),"",SUM(#REF!,#REF!,#REF!,#REF!,#REF!))</f>
        <v>#REF!</v>
      </c>
      <c r="CF53" s="38" t="str">
        <f t="shared" si="10"/>
        <v/>
      </c>
      <c r="CG53" s="38"/>
      <c r="CH53" s="38"/>
    </row>
    <row r="54" spans="1:86">
      <c r="A54" s="358">
        <v>48</v>
      </c>
      <c r="B54" s="359"/>
      <c r="C54" s="360"/>
      <c r="D54" s="361"/>
      <c r="E54" s="362"/>
      <c r="F54" s="363"/>
      <c r="G54" s="363"/>
      <c r="H54" s="364"/>
      <c r="I54" s="365"/>
      <c r="J54" s="366"/>
      <c r="K54" s="367"/>
      <c r="L54" s="13"/>
      <c r="M54" s="8"/>
      <c r="N54" s="8"/>
      <c r="O54" s="8"/>
      <c r="P54" s="56"/>
      <c r="Q54" s="60"/>
      <c r="R54" s="8"/>
      <c r="S54" s="14"/>
      <c r="T54" s="19"/>
      <c r="U54" s="20"/>
      <c r="V54" s="20"/>
      <c r="W54" s="8"/>
      <c r="X54" s="62"/>
      <c r="Y54" s="60"/>
      <c r="Z54" s="8"/>
      <c r="AA54" s="14"/>
      <c r="AB54" s="13"/>
      <c r="AC54" s="8"/>
      <c r="AD54" s="8"/>
      <c r="AE54" s="8"/>
      <c r="AF54" s="56"/>
      <c r="AG54" s="60"/>
      <c r="AH54" s="8"/>
      <c r="AI54" s="14"/>
      <c r="AJ54" s="13"/>
      <c r="AK54" s="8"/>
      <c r="AL54" s="8"/>
      <c r="AM54" s="8"/>
      <c r="AN54" s="56"/>
      <c r="AO54" s="60"/>
      <c r="AP54" s="8"/>
      <c r="AQ54" s="14"/>
      <c r="AR54" s="13"/>
      <c r="AS54" s="8"/>
      <c r="AT54" s="56"/>
      <c r="AU54" s="13"/>
      <c r="AV54" s="8"/>
      <c r="AW54" s="14"/>
      <c r="AX54" s="13"/>
      <c r="AY54" s="8"/>
      <c r="AZ54" s="56"/>
      <c r="BA54" s="13" t="s">
        <v>447</v>
      </c>
      <c r="BB54" s="109" t="s">
        <v>447</v>
      </c>
      <c r="BC54" s="1"/>
      <c r="BD54" s="1"/>
      <c r="BE54" s="43"/>
      <c r="BF54" s="1"/>
      <c r="BG54" s="1"/>
      <c r="BS54" s="29"/>
      <c r="BT54" s="29" t="str">
        <f t="shared" si="0"/>
        <v/>
      </c>
      <c r="BU54" s="38" t="str">
        <f t="shared" si="1"/>
        <v/>
      </c>
      <c r="BV54" s="38" t="str">
        <f t="shared" si="2"/>
        <v/>
      </c>
      <c r="BW54" s="29" t="str">
        <f t="shared" si="3"/>
        <v/>
      </c>
      <c r="BX54" s="38" t="str">
        <f t="shared" si="4"/>
        <v/>
      </c>
      <c r="BY54" s="29" t="e">
        <f>IF(AND(#REF!="",#REF!="",#REF!="",#REF!=""),"",SUM(#REF!,#REF!,#REF!,#REF!,#REF!))</f>
        <v>#REF!</v>
      </c>
      <c r="BZ54" s="38" t="str">
        <f t="shared" si="5"/>
        <v/>
      </c>
      <c r="CA54" s="29" t="str">
        <f t="shared" si="6"/>
        <v/>
      </c>
      <c r="CB54" s="38" t="str">
        <f t="shared" si="7"/>
        <v/>
      </c>
      <c r="CC54" s="29" t="str">
        <f t="shared" si="8"/>
        <v/>
      </c>
      <c r="CD54" s="38" t="str">
        <f t="shared" si="9"/>
        <v/>
      </c>
      <c r="CE54" s="29" t="e">
        <f>IF(AND(#REF!="",#REF!="",#REF!="",#REF!=""),"",SUM(#REF!,#REF!,#REF!,#REF!,#REF!))</f>
        <v>#REF!</v>
      </c>
      <c r="CF54" s="38" t="str">
        <f t="shared" si="10"/>
        <v/>
      </c>
      <c r="CG54" s="38"/>
      <c r="CH54" s="38"/>
    </row>
    <row r="55" spans="1:86">
      <c r="A55" s="358">
        <v>49</v>
      </c>
      <c r="B55" s="359"/>
      <c r="C55" s="360"/>
      <c r="D55" s="361"/>
      <c r="E55" s="362"/>
      <c r="F55" s="363"/>
      <c r="G55" s="363"/>
      <c r="H55" s="364"/>
      <c r="I55" s="365"/>
      <c r="J55" s="366"/>
      <c r="K55" s="367"/>
      <c r="L55" s="13"/>
      <c r="M55" s="8"/>
      <c r="N55" s="8"/>
      <c r="O55" s="8"/>
      <c r="P55" s="56"/>
      <c r="Q55" s="60"/>
      <c r="R55" s="8"/>
      <c r="S55" s="14"/>
      <c r="T55" s="19"/>
      <c r="U55" s="20"/>
      <c r="V55" s="20"/>
      <c r="W55" s="8"/>
      <c r="X55" s="62"/>
      <c r="Y55" s="60"/>
      <c r="Z55" s="8"/>
      <c r="AA55" s="14"/>
      <c r="AB55" s="13"/>
      <c r="AC55" s="8"/>
      <c r="AD55" s="8"/>
      <c r="AE55" s="8"/>
      <c r="AF55" s="56"/>
      <c r="AG55" s="60"/>
      <c r="AH55" s="8"/>
      <c r="AI55" s="14"/>
      <c r="AJ55" s="13"/>
      <c r="AK55" s="8"/>
      <c r="AL55" s="8"/>
      <c r="AM55" s="8"/>
      <c r="AN55" s="56"/>
      <c r="AO55" s="60"/>
      <c r="AP55" s="8"/>
      <c r="AQ55" s="14"/>
      <c r="AR55" s="13"/>
      <c r="AS55" s="8"/>
      <c r="AT55" s="56"/>
      <c r="AU55" s="13"/>
      <c r="AV55" s="8"/>
      <c r="AW55" s="14"/>
      <c r="AX55" s="13"/>
      <c r="AY55" s="8"/>
      <c r="AZ55" s="56"/>
      <c r="BA55" s="13" t="s">
        <v>447</v>
      </c>
      <c r="BB55" s="109" t="s">
        <v>447</v>
      </c>
      <c r="BC55" s="1"/>
      <c r="BD55" s="1"/>
      <c r="BE55" s="43"/>
      <c r="BF55" s="1"/>
      <c r="BG55" s="1"/>
      <c r="BS55" s="29"/>
      <c r="BT55" s="29" t="str">
        <f t="shared" si="0"/>
        <v/>
      </c>
      <c r="BU55" s="38" t="str">
        <f t="shared" si="1"/>
        <v/>
      </c>
      <c r="BV55" s="38" t="str">
        <f t="shared" si="2"/>
        <v/>
      </c>
      <c r="BW55" s="29" t="str">
        <f t="shared" si="3"/>
        <v/>
      </c>
      <c r="BX55" s="38" t="str">
        <f t="shared" si="4"/>
        <v/>
      </c>
      <c r="BY55" s="29" t="e">
        <f>IF(AND(#REF!="",#REF!="",#REF!="",#REF!=""),"",SUM(#REF!,#REF!,#REF!,#REF!,#REF!))</f>
        <v>#REF!</v>
      </c>
      <c r="BZ55" s="38" t="str">
        <f t="shared" si="5"/>
        <v/>
      </c>
      <c r="CA55" s="29" t="str">
        <f t="shared" si="6"/>
        <v/>
      </c>
      <c r="CB55" s="38" t="str">
        <f t="shared" si="7"/>
        <v/>
      </c>
      <c r="CC55" s="29" t="str">
        <f t="shared" si="8"/>
        <v/>
      </c>
      <c r="CD55" s="38" t="str">
        <f t="shared" si="9"/>
        <v/>
      </c>
      <c r="CE55" s="29" t="e">
        <f>IF(AND(#REF!="",#REF!="",#REF!="",#REF!=""),"",SUM(#REF!,#REF!,#REF!,#REF!,#REF!))</f>
        <v>#REF!</v>
      </c>
      <c r="CF55" s="38" t="str">
        <f t="shared" si="10"/>
        <v/>
      </c>
      <c r="CG55" s="38"/>
      <c r="CH55" s="38"/>
    </row>
    <row r="56" spans="1:86">
      <c r="A56" s="358">
        <v>50</v>
      </c>
      <c r="B56" s="359"/>
      <c r="C56" s="360"/>
      <c r="D56" s="361"/>
      <c r="E56" s="362"/>
      <c r="F56" s="363"/>
      <c r="G56" s="363"/>
      <c r="H56" s="364"/>
      <c r="I56" s="365"/>
      <c r="J56" s="366"/>
      <c r="K56" s="367"/>
      <c r="L56" s="13"/>
      <c r="M56" s="8"/>
      <c r="N56" s="8"/>
      <c r="O56" s="8"/>
      <c r="P56" s="56"/>
      <c r="Q56" s="60"/>
      <c r="R56" s="8"/>
      <c r="S56" s="14"/>
      <c r="T56" s="19"/>
      <c r="U56" s="20"/>
      <c r="V56" s="20"/>
      <c r="W56" s="8"/>
      <c r="X56" s="62"/>
      <c r="Y56" s="60"/>
      <c r="Z56" s="8"/>
      <c r="AA56" s="14"/>
      <c r="AB56" s="13"/>
      <c r="AC56" s="8"/>
      <c r="AD56" s="8"/>
      <c r="AE56" s="8"/>
      <c r="AF56" s="56"/>
      <c r="AG56" s="60"/>
      <c r="AH56" s="8"/>
      <c r="AI56" s="14"/>
      <c r="AJ56" s="13"/>
      <c r="AK56" s="8"/>
      <c r="AL56" s="8"/>
      <c r="AM56" s="8"/>
      <c r="AN56" s="56"/>
      <c r="AO56" s="60"/>
      <c r="AP56" s="8"/>
      <c r="AQ56" s="14"/>
      <c r="AR56" s="13"/>
      <c r="AS56" s="8"/>
      <c r="AT56" s="56"/>
      <c r="AU56" s="13"/>
      <c r="AV56" s="8"/>
      <c r="AW56" s="14"/>
      <c r="AX56" s="13"/>
      <c r="AY56" s="8"/>
      <c r="AZ56" s="56"/>
      <c r="BA56" s="13" t="s">
        <v>447</v>
      </c>
      <c r="BB56" s="109" t="s">
        <v>447</v>
      </c>
      <c r="BC56" s="1"/>
      <c r="BD56" s="1"/>
      <c r="BE56" s="43"/>
      <c r="BF56" s="1"/>
      <c r="BG56" s="1"/>
      <c r="BS56" s="29"/>
      <c r="BT56" s="29" t="str">
        <f t="shared" si="0"/>
        <v/>
      </c>
      <c r="BU56" s="38" t="str">
        <f t="shared" si="1"/>
        <v/>
      </c>
      <c r="BV56" s="38" t="str">
        <f t="shared" si="2"/>
        <v/>
      </c>
      <c r="BW56" s="29" t="str">
        <f t="shared" si="3"/>
        <v/>
      </c>
      <c r="BX56" s="38" t="str">
        <f t="shared" si="4"/>
        <v/>
      </c>
      <c r="BY56" s="29" t="e">
        <f>IF(AND(#REF!="",#REF!="",#REF!="",#REF!=""),"",SUM(#REF!,#REF!,#REF!,#REF!,#REF!))</f>
        <v>#REF!</v>
      </c>
      <c r="BZ56" s="38" t="str">
        <f t="shared" si="5"/>
        <v/>
      </c>
      <c r="CA56" s="29" t="str">
        <f t="shared" si="6"/>
        <v/>
      </c>
      <c r="CB56" s="38" t="str">
        <f t="shared" si="7"/>
        <v/>
      </c>
      <c r="CC56" s="29" t="str">
        <f t="shared" si="8"/>
        <v/>
      </c>
      <c r="CD56" s="38" t="str">
        <f t="shared" si="9"/>
        <v/>
      </c>
      <c r="CE56" s="29" t="e">
        <f>IF(AND(#REF!="",#REF!="",#REF!="",#REF!=""),"",SUM(#REF!,#REF!,#REF!,#REF!,#REF!))</f>
        <v>#REF!</v>
      </c>
      <c r="CF56" s="38" t="str">
        <f t="shared" si="10"/>
        <v/>
      </c>
      <c r="CG56" s="38"/>
      <c r="CH56" s="38"/>
    </row>
    <row r="57" spans="1:86">
      <c r="A57" s="358">
        <v>51</v>
      </c>
      <c r="B57" s="359"/>
      <c r="C57" s="360"/>
      <c r="D57" s="361"/>
      <c r="E57" s="362"/>
      <c r="F57" s="363"/>
      <c r="G57" s="363"/>
      <c r="H57" s="364"/>
      <c r="I57" s="365"/>
      <c r="J57" s="366"/>
      <c r="K57" s="367"/>
      <c r="L57" s="13"/>
      <c r="M57" s="8"/>
      <c r="N57" s="8"/>
      <c r="O57" s="8"/>
      <c r="P57" s="56"/>
      <c r="Q57" s="60"/>
      <c r="R57" s="8"/>
      <c r="S57" s="14"/>
      <c r="T57" s="19"/>
      <c r="U57" s="20"/>
      <c r="V57" s="20"/>
      <c r="W57" s="8"/>
      <c r="X57" s="62"/>
      <c r="Y57" s="60"/>
      <c r="Z57" s="8"/>
      <c r="AA57" s="14"/>
      <c r="AB57" s="13"/>
      <c r="AC57" s="8"/>
      <c r="AD57" s="8"/>
      <c r="AE57" s="8"/>
      <c r="AF57" s="56"/>
      <c r="AG57" s="60"/>
      <c r="AH57" s="8"/>
      <c r="AI57" s="14"/>
      <c r="AJ57" s="13"/>
      <c r="AK57" s="8"/>
      <c r="AL57" s="8"/>
      <c r="AM57" s="8"/>
      <c r="AN57" s="56"/>
      <c r="AO57" s="60"/>
      <c r="AP57" s="8"/>
      <c r="AQ57" s="14"/>
      <c r="AR57" s="13"/>
      <c r="AS57" s="8"/>
      <c r="AT57" s="56"/>
      <c r="AU57" s="13"/>
      <c r="AV57" s="8"/>
      <c r="AW57" s="14"/>
      <c r="AX57" s="13"/>
      <c r="AY57" s="8"/>
      <c r="AZ57" s="56"/>
      <c r="BA57" s="13" t="s">
        <v>447</v>
      </c>
      <c r="BB57" s="109" t="s">
        <v>447</v>
      </c>
      <c r="BC57" s="1"/>
      <c r="BD57" s="1"/>
      <c r="BE57" s="43"/>
      <c r="BF57" s="1"/>
      <c r="BG57" s="1"/>
      <c r="BS57" s="29"/>
      <c r="BT57" s="29" t="str">
        <f t="shared" si="0"/>
        <v/>
      </c>
      <c r="BU57" s="38" t="str">
        <f t="shared" si="1"/>
        <v/>
      </c>
      <c r="BV57" s="38" t="str">
        <f t="shared" si="2"/>
        <v/>
      </c>
      <c r="BW57" s="29" t="str">
        <f t="shared" si="3"/>
        <v/>
      </c>
      <c r="BX57" s="38" t="str">
        <f t="shared" si="4"/>
        <v/>
      </c>
      <c r="BY57" s="29" t="e">
        <f>IF(AND(#REF!="",#REF!="",#REF!="",#REF!=""),"",SUM(#REF!,#REF!,#REF!,#REF!,#REF!))</f>
        <v>#REF!</v>
      </c>
      <c r="BZ57" s="38" t="str">
        <f t="shared" si="5"/>
        <v/>
      </c>
      <c r="CA57" s="29" t="str">
        <f t="shared" si="6"/>
        <v/>
      </c>
      <c r="CB57" s="38" t="str">
        <f t="shared" si="7"/>
        <v/>
      </c>
      <c r="CC57" s="29" t="str">
        <f t="shared" si="8"/>
        <v/>
      </c>
      <c r="CD57" s="38" t="str">
        <f t="shared" si="9"/>
        <v/>
      </c>
      <c r="CE57" s="29" t="e">
        <f>IF(AND(#REF!="",#REF!="",#REF!="",#REF!=""),"",SUM(#REF!,#REF!,#REF!,#REF!,#REF!))</f>
        <v>#REF!</v>
      </c>
      <c r="CF57" s="38" t="str">
        <f t="shared" si="10"/>
        <v/>
      </c>
      <c r="CG57" s="38"/>
      <c r="CH57" s="38"/>
    </row>
    <row r="58" spans="1:86">
      <c r="A58" s="358">
        <v>52</v>
      </c>
      <c r="B58" s="359"/>
      <c r="C58" s="360"/>
      <c r="D58" s="361"/>
      <c r="E58" s="362"/>
      <c r="F58" s="363"/>
      <c r="G58" s="363"/>
      <c r="H58" s="364"/>
      <c r="I58" s="365"/>
      <c r="J58" s="366"/>
      <c r="K58" s="367"/>
      <c r="L58" s="13"/>
      <c r="M58" s="8"/>
      <c r="N58" s="8"/>
      <c r="O58" s="8"/>
      <c r="P58" s="56"/>
      <c r="Q58" s="60"/>
      <c r="R58" s="8"/>
      <c r="S58" s="14"/>
      <c r="T58" s="19"/>
      <c r="U58" s="20"/>
      <c r="V58" s="20"/>
      <c r="W58" s="8"/>
      <c r="X58" s="62"/>
      <c r="Y58" s="60"/>
      <c r="Z58" s="8"/>
      <c r="AA58" s="14"/>
      <c r="AB58" s="13"/>
      <c r="AC58" s="8"/>
      <c r="AD58" s="8"/>
      <c r="AE58" s="8"/>
      <c r="AF58" s="56"/>
      <c r="AG58" s="60"/>
      <c r="AH58" s="8"/>
      <c r="AI58" s="14"/>
      <c r="AJ58" s="13"/>
      <c r="AK58" s="8"/>
      <c r="AL58" s="8"/>
      <c r="AM58" s="8"/>
      <c r="AN58" s="56"/>
      <c r="AO58" s="60"/>
      <c r="AP58" s="8"/>
      <c r="AQ58" s="14"/>
      <c r="AR58" s="13"/>
      <c r="AS58" s="8"/>
      <c r="AT58" s="56"/>
      <c r="AU58" s="13"/>
      <c r="AV58" s="8"/>
      <c r="AW58" s="14"/>
      <c r="AX58" s="13"/>
      <c r="AY58" s="8"/>
      <c r="AZ58" s="56"/>
      <c r="BA58" s="13" t="s">
        <v>447</v>
      </c>
      <c r="BB58" s="109" t="s">
        <v>447</v>
      </c>
      <c r="BC58" s="1"/>
      <c r="BD58" s="1"/>
      <c r="BE58" s="43"/>
      <c r="BF58" s="1"/>
      <c r="BG58" s="1"/>
      <c r="BS58" s="29"/>
      <c r="BT58" s="29" t="str">
        <f t="shared" si="0"/>
        <v/>
      </c>
      <c r="BU58" s="38" t="str">
        <f t="shared" si="1"/>
        <v/>
      </c>
      <c r="BV58" s="38" t="str">
        <f t="shared" si="2"/>
        <v/>
      </c>
      <c r="BW58" s="29" t="str">
        <f t="shared" si="3"/>
        <v/>
      </c>
      <c r="BX58" s="38" t="str">
        <f t="shared" si="4"/>
        <v/>
      </c>
      <c r="BY58" s="29" t="e">
        <f>IF(AND(#REF!="",#REF!="",#REF!="",#REF!=""),"",SUM(#REF!,#REF!,#REF!,#REF!,#REF!))</f>
        <v>#REF!</v>
      </c>
      <c r="BZ58" s="38" t="str">
        <f t="shared" si="5"/>
        <v/>
      </c>
      <c r="CA58" s="29" t="str">
        <f t="shared" si="6"/>
        <v/>
      </c>
      <c r="CB58" s="38" t="str">
        <f t="shared" si="7"/>
        <v/>
      </c>
      <c r="CC58" s="29" t="str">
        <f t="shared" si="8"/>
        <v/>
      </c>
      <c r="CD58" s="38" t="str">
        <f t="shared" si="9"/>
        <v/>
      </c>
      <c r="CE58" s="29" t="e">
        <f>IF(AND(#REF!="",#REF!="",#REF!="",#REF!=""),"",SUM(#REF!,#REF!,#REF!,#REF!,#REF!))</f>
        <v>#REF!</v>
      </c>
      <c r="CF58" s="38" t="str">
        <f t="shared" si="10"/>
        <v/>
      </c>
      <c r="CG58" s="38"/>
      <c r="CH58" s="38"/>
    </row>
    <row r="59" spans="1:86">
      <c r="A59" s="358">
        <v>53</v>
      </c>
      <c r="B59" s="359"/>
      <c r="C59" s="360"/>
      <c r="D59" s="361"/>
      <c r="E59" s="362"/>
      <c r="F59" s="363"/>
      <c r="G59" s="363"/>
      <c r="H59" s="364"/>
      <c r="I59" s="365"/>
      <c r="J59" s="366"/>
      <c r="K59" s="367"/>
      <c r="L59" s="13"/>
      <c r="M59" s="8"/>
      <c r="N59" s="8"/>
      <c r="O59" s="8"/>
      <c r="P59" s="56"/>
      <c r="Q59" s="60"/>
      <c r="R59" s="8"/>
      <c r="S59" s="14"/>
      <c r="T59" s="19"/>
      <c r="U59" s="20"/>
      <c r="V59" s="20"/>
      <c r="W59" s="8"/>
      <c r="X59" s="62"/>
      <c r="Y59" s="60"/>
      <c r="Z59" s="8"/>
      <c r="AA59" s="14"/>
      <c r="AB59" s="13"/>
      <c r="AC59" s="8"/>
      <c r="AD59" s="8"/>
      <c r="AE59" s="8"/>
      <c r="AF59" s="56"/>
      <c r="AG59" s="60"/>
      <c r="AH59" s="8"/>
      <c r="AI59" s="14"/>
      <c r="AJ59" s="13"/>
      <c r="AK59" s="8"/>
      <c r="AL59" s="8"/>
      <c r="AM59" s="8"/>
      <c r="AN59" s="56"/>
      <c r="AO59" s="60"/>
      <c r="AP59" s="8"/>
      <c r="AQ59" s="14"/>
      <c r="AR59" s="13"/>
      <c r="AS59" s="8"/>
      <c r="AT59" s="56"/>
      <c r="AU59" s="13"/>
      <c r="AV59" s="8"/>
      <c r="AW59" s="14"/>
      <c r="AX59" s="13"/>
      <c r="AY59" s="8"/>
      <c r="AZ59" s="56"/>
      <c r="BA59" s="13" t="s">
        <v>447</v>
      </c>
      <c r="BB59" s="109" t="s">
        <v>447</v>
      </c>
      <c r="BC59" s="1"/>
      <c r="BD59" s="1"/>
      <c r="BE59" s="43"/>
      <c r="BF59" s="1"/>
      <c r="BG59" s="1"/>
      <c r="BS59" s="29"/>
      <c r="BT59" s="44" t="str">
        <f t="shared" si="0"/>
        <v/>
      </c>
      <c r="BU59" s="45" t="str">
        <f t="shared" si="1"/>
        <v/>
      </c>
      <c r="BV59" s="45" t="str">
        <f t="shared" si="2"/>
        <v/>
      </c>
      <c r="BW59" s="44" t="str">
        <f t="shared" si="3"/>
        <v/>
      </c>
      <c r="BX59" s="45" t="str">
        <f t="shared" si="4"/>
        <v/>
      </c>
      <c r="BY59" s="44" t="e">
        <f>IF(AND(#REF!="",#REF!="",#REF!="",#REF!=""),"",SUM(#REF!,#REF!,#REF!,#REF!,#REF!))</f>
        <v>#REF!</v>
      </c>
      <c r="BZ59" s="45" t="str">
        <f t="shared" si="5"/>
        <v/>
      </c>
      <c r="CA59" s="44" t="str">
        <f t="shared" si="6"/>
        <v/>
      </c>
      <c r="CB59" s="45" t="str">
        <f t="shared" si="7"/>
        <v/>
      </c>
      <c r="CC59" s="44" t="str">
        <f t="shared" si="8"/>
        <v/>
      </c>
      <c r="CD59" s="45" t="str">
        <f t="shared" si="9"/>
        <v/>
      </c>
      <c r="CE59" s="44" t="e">
        <f>IF(AND(#REF!="",#REF!="",#REF!="",#REF!=""),"",SUM(#REF!,#REF!,#REF!,#REF!,#REF!))</f>
        <v>#REF!</v>
      </c>
      <c r="CF59" s="45" t="str">
        <f t="shared" si="10"/>
        <v/>
      </c>
      <c r="CG59" s="38"/>
      <c r="CH59" s="38"/>
    </row>
    <row r="60" spans="1:86">
      <c r="A60" s="358">
        <v>54</v>
      </c>
      <c r="B60" s="359"/>
      <c r="C60" s="360"/>
      <c r="D60" s="361"/>
      <c r="E60" s="362"/>
      <c r="F60" s="363"/>
      <c r="G60" s="363"/>
      <c r="H60" s="364"/>
      <c r="I60" s="365"/>
      <c r="J60" s="366"/>
      <c r="K60" s="367"/>
      <c r="L60" s="13"/>
      <c r="M60" s="8"/>
      <c r="N60" s="8"/>
      <c r="O60" s="8"/>
      <c r="P60" s="56"/>
      <c r="Q60" s="60"/>
      <c r="R60" s="8"/>
      <c r="S60" s="14"/>
      <c r="T60" s="19"/>
      <c r="U60" s="20"/>
      <c r="V60" s="20"/>
      <c r="W60" s="8"/>
      <c r="X60" s="62"/>
      <c r="Y60" s="60"/>
      <c r="Z60" s="8"/>
      <c r="AA60" s="14"/>
      <c r="AB60" s="13"/>
      <c r="AC60" s="8"/>
      <c r="AD60" s="8"/>
      <c r="AE60" s="8"/>
      <c r="AF60" s="56"/>
      <c r="AG60" s="60"/>
      <c r="AH60" s="8"/>
      <c r="AI60" s="14"/>
      <c r="AJ60" s="13"/>
      <c r="AK60" s="8"/>
      <c r="AL60" s="8"/>
      <c r="AM60" s="8"/>
      <c r="AN60" s="56"/>
      <c r="AO60" s="60"/>
      <c r="AP60" s="8"/>
      <c r="AQ60" s="14"/>
      <c r="AR60" s="13"/>
      <c r="AS60" s="8"/>
      <c r="AT60" s="56"/>
      <c r="AU60" s="13"/>
      <c r="AV60" s="8"/>
      <c r="AW60" s="14"/>
      <c r="AX60" s="13"/>
      <c r="AY60" s="8"/>
      <c r="AZ60" s="56"/>
      <c r="BA60" s="13" t="s">
        <v>447</v>
      </c>
      <c r="BB60" s="109" t="s">
        <v>447</v>
      </c>
      <c r="BC60" s="1"/>
      <c r="BD60" s="1"/>
      <c r="BE60" s="43"/>
      <c r="BF60" s="1"/>
      <c r="BG60" s="1"/>
      <c r="BS60" s="29"/>
      <c r="BT60" s="44" t="str">
        <f t="shared" si="0"/>
        <v/>
      </c>
      <c r="BU60" s="45" t="str">
        <f t="shared" si="1"/>
        <v/>
      </c>
      <c r="BV60" s="45" t="str">
        <f t="shared" si="2"/>
        <v/>
      </c>
      <c r="BW60" s="44" t="str">
        <f t="shared" si="3"/>
        <v/>
      </c>
      <c r="BX60" s="45" t="str">
        <f t="shared" si="4"/>
        <v/>
      </c>
      <c r="BY60" s="44" t="e">
        <f>IF(AND(#REF!="",#REF!="",#REF!="",#REF!=""),"",SUM(#REF!,#REF!,#REF!,#REF!,#REF!))</f>
        <v>#REF!</v>
      </c>
      <c r="BZ60" s="45" t="str">
        <f t="shared" si="5"/>
        <v/>
      </c>
      <c r="CA60" s="44" t="str">
        <f t="shared" si="6"/>
        <v/>
      </c>
      <c r="CB60" s="45" t="str">
        <f t="shared" si="7"/>
        <v/>
      </c>
      <c r="CC60" s="44" t="str">
        <f t="shared" si="8"/>
        <v/>
      </c>
      <c r="CD60" s="45" t="str">
        <f t="shared" si="9"/>
        <v/>
      </c>
      <c r="CE60" s="44" t="e">
        <f>IF(AND(#REF!="",#REF!="",#REF!="",#REF!=""),"",SUM(#REF!,#REF!,#REF!,#REF!,#REF!))</f>
        <v>#REF!</v>
      </c>
      <c r="CF60" s="45" t="str">
        <f t="shared" si="10"/>
        <v/>
      </c>
      <c r="CG60" s="38"/>
      <c r="CH60" s="38"/>
    </row>
    <row r="61" spans="1:86">
      <c r="A61" s="358">
        <v>55</v>
      </c>
      <c r="B61" s="359"/>
      <c r="C61" s="360"/>
      <c r="D61" s="361"/>
      <c r="E61" s="362"/>
      <c r="F61" s="363"/>
      <c r="G61" s="363"/>
      <c r="H61" s="364"/>
      <c r="I61" s="365"/>
      <c r="J61" s="366"/>
      <c r="K61" s="367"/>
      <c r="L61" s="13"/>
      <c r="M61" s="8"/>
      <c r="N61" s="8"/>
      <c r="O61" s="8"/>
      <c r="P61" s="56"/>
      <c r="Q61" s="60"/>
      <c r="R61" s="8"/>
      <c r="S61" s="14"/>
      <c r="T61" s="19"/>
      <c r="U61" s="20"/>
      <c r="V61" s="20"/>
      <c r="W61" s="8"/>
      <c r="X61" s="62"/>
      <c r="Y61" s="60"/>
      <c r="Z61" s="8"/>
      <c r="AA61" s="14"/>
      <c r="AB61" s="13"/>
      <c r="AC61" s="8"/>
      <c r="AD61" s="8"/>
      <c r="AE61" s="8"/>
      <c r="AF61" s="56"/>
      <c r="AG61" s="60"/>
      <c r="AH61" s="8"/>
      <c r="AI61" s="14"/>
      <c r="AJ61" s="13"/>
      <c r="AK61" s="8"/>
      <c r="AL61" s="8"/>
      <c r="AM61" s="8"/>
      <c r="AN61" s="56"/>
      <c r="AO61" s="60"/>
      <c r="AP61" s="8"/>
      <c r="AQ61" s="14"/>
      <c r="AR61" s="13"/>
      <c r="AS61" s="8"/>
      <c r="AT61" s="56"/>
      <c r="AU61" s="13"/>
      <c r="AV61" s="8"/>
      <c r="AW61" s="14"/>
      <c r="AX61" s="13"/>
      <c r="AY61" s="8"/>
      <c r="AZ61" s="56"/>
      <c r="BA61" s="13" t="s">
        <v>447</v>
      </c>
      <c r="BB61" s="109" t="s">
        <v>447</v>
      </c>
      <c r="BC61" s="1"/>
      <c r="BD61" s="1"/>
      <c r="BE61" s="43"/>
      <c r="BF61" s="1"/>
      <c r="BG61" s="1"/>
      <c r="BS61" s="29"/>
      <c r="BT61" s="44" t="str">
        <f t="shared" si="0"/>
        <v/>
      </c>
      <c r="BU61" s="45" t="str">
        <f t="shared" si="1"/>
        <v/>
      </c>
      <c r="BV61" s="45" t="str">
        <f t="shared" si="2"/>
        <v/>
      </c>
      <c r="BW61" s="44" t="str">
        <f t="shared" si="3"/>
        <v/>
      </c>
      <c r="BX61" s="45" t="str">
        <f t="shared" si="4"/>
        <v/>
      </c>
      <c r="BY61" s="44" t="e">
        <f>IF(AND(#REF!="",#REF!="",#REF!="",#REF!=""),"",SUM(#REF!,#REF!,#REF!,#REF!,#REF!))</f>
        <v>#REF!</v>
      </c>
      <c r="BZ61" s="45" t="str">
        <f t="shared" si="5"/>
        <v/>
      </c>
      <c r="CA61" s="44" t="str">
        <f t="shared" si="6"/>
        <v/>
      </c>
      <c r="CB61" s="45" t="str">
        <f t="shared" si="7"/>
        <v/>
      </c>
      <c r="CC61" s="44" t="str">
        <f t="shared" si="8"/>
        <v/>
      </c>
      <c r="CD61" s="45" t="str">
        <f t="shared" si="9"/>
        <v/>
      </c>
      <c r="CE61" s="44" t="e">
        <f>IF(AND(#REF!="",#REF!="",#REF!="",#REF!=""),"",SUM(#REF!,#REF!,#REF!,#REF!,#REF!))</f>
        <v>#REF!</v>
      </c>
      <c r="CF61" s="45" t="str">
        <f t="shared" si="10"/>
        <v/>
      </c>
      <c r="CG61" s="38"/>
      <c r="CH61" s="38"/>
    </row>
    <row r="62" spans="1:86">
      <c r="A62" s="358">
        <v>56</v>
      </c>
      <c r="B62" s="359"/>
      <c r="C62" s="360"/>
      <c r="D62" s="361"/>
      <c r="E62" s="362"/>
      <c r="F62" s="363"/>
      <c r="G62" s="363"/>
      <c r="H62" s="364"/>
      <c r="I62" s="365"/>
      <c r="J62" s="366"/>
      <c r="K62" s="367"/>
      <c r="L62" s="13"/>
      <c r="M62" s="8"/>
      <c r="N62" s="8"/>
      <c r="O62" s="8"/>
      <c r="P62" s="56"/>
      <c r="Q62" s="60"/>
      <c r="R62" s="8"/>
      <c r="S62" s="14"/>
      <c r="T62" s="19"/>
      <c r="U62" s="20"/>
      <c r="V62" s="20"/>
      <c r="W62" s="8"/>
      <c r="X62" s="62"/>
      <c r="Y62" s="60"/>
      <c r="Z62" s="8"/>
      <c r="AA62" s="14"/>
      <c r="AB62" s="13"/>
      <c r="AC62" s="8"/>
      <c r="AD62" s="8"/>
      <c r="AE62" s="8"/>
      <c r="AF62" s="56"/>
      <c r="AG62" s="60"/>
      <c r="AH62" s="8"/>
      <c r="AI62" s="14"/>
      <c r="AJ62" s="13"/>
      <c r="AK62" s="8"/>
      <c r="AL62" s="8"/>
      <c r="AM62" s="8"/>
      <c r="AN62" s="56"/>
      <c r="AO62" s="60"/>
      <c r="AP62" s="8"/>
      <c r="AQ62" s="14"/>
      <c r="AR62" s="13"/>
      <c r="AS62" s="8"/>
      <c r="AT62" s="56"/>
      <c r="AU62" s="13"/>
      <c r="AV62" s="8"/>
      <c r="AW62" s="14"/>
      <c r="AX62" s="13"/>
      <c r="AY62" s="8"/>
      <c r="AZ62" s="56"/>
      <c r="BA62" s="13" t="s">
        <v>447</v>
      </c>
      <c r="BB62" s="109" t="s">
        <v>447</v>
      </c>
      <c r="BC62" s="1"/>
      <c r="BD62" s="1"/>
      <c r="BE62" s="43"/>
      <c r="BF62" s="1"/>
      <c r="BG62" s="1"/>
      <c r="BS62" s="29"/>
      <c r="BT62" s="44" t="str">
        <f t="shared" si="0"/>
        <v/>
      </c>
      <c r="BU62" s="45" t="str">
        <f t="shared" si="1"/>
        <v/>
      </c>
      <c r="BV62" s="45" t="str">
        <f t="shared" si="2"/>
        <v/>
      </c>
      <c r="BW62" s="44" t="str">
        <f t="shared" si="3"/>
        <v/>
      </c>
      <c r="BX62" s="45" t="str">
        <f t="shared" si="4"/>
        <v/>
      </c>
      <c r="BY62" s="44" t="e">
        <f>IF(AND(#REF!="",#REF!="",#REF!="",#REF!=""),"",SUM(#REF!,#REF!,#REF!,#REF!,#REF!))</f>
        <v>#REF!</v>
      </c>
      <c r="BZ62" s="45" t="str">
        <f t="shared" si="5"/>
        <v/>
      </c>
      <c r="CA62" s="44" t="str">
        <f t="shared" si="6"/>
        <v/>
      </c>
      <c r="CB62" s="45" t="str">
        <f t="shared" si="7"/>
        <v/>
      </c>
      <c r="CC62" s="44" t="str">
        <f t="shared" si="8"/>
        <v/>
      </c>
      <c r="CD62" s="45" t="str">
        <f t="shared" si="9"/>
        <v/>
      </c>
      <c r="CE62" s="44" t="e">
        <f>IF(AND(#REF!="",#REF!="",#REF!="",#REF!=""),"",SUM(#REF!,#REF!,#REF!,#REF!,#REF!))</f>
        <v>#REF!</v>
      </c>
      <c r="CF62" s="45" t="str">
        <f t="shared" si="10"/>
        <v/>
      </c>
      <c r="CG62" s="38"/>
      <c r="CH62" s="38"/>
    </row>
    <row r="63" spans="1:86">
      <c r="A63" s="358">
        <v>57</v>
      </c>
      <c r="B63" s="359"/>
      <c r="C63" s="360"/>
      <c r="D63" s="361"/>
      <c r="E63" s="362"/>
      <c r="F63" s="363"/>
      <c r="G63" s="363"/>
      <c r="H63" s="364"/>
      <c r="I63" s="365"/>
      <c r="J63" s="366"/>
      <c r="K63" s="367"/>
      <c r="L63" s="13"/>
      <c r="M63" s="8"/>
      <c r="N63" s="8"/>
      <c r="O63" s="8"/>
      <c r="P63" s="56"/>
      <c r="Q63" s="60"/>
      <c r="R63" s="8"/>
      <c r="S63" s="14"/>
      <c r="T63" s="19"/>
      <c r="U63" s="20"/>
      <c r="V63" s="20"/>
      <c r="W63" s="8"/>
      <c r="X63" s="62"/>
      <c r="Y63" s="60"/>
      <c r="Z63" s="8"/>
      <c r="AA63" s="14"/>
      <c r="AB63" s="13"/>
      <c r="AC63" s="8"/>
      <c r="AD63" s="8"/>
      <c r="AE63" s="8"/>
      <c r="AF63" s="56"/>
      <c r="AG63" s="60"/>
      <c r="AH63" s="8"/>
      <c r="AI63" s="14"/>
      <c r="AJ63" s="13"/>
      <c r="AK63" s="8"/>
      <c r="AL63" s="8"/>
      <c r="AM63" s="8"/>
      <c r="AN63" s="56"/>
      <c r="AO63" s="60"/>
      <c r="AP63" s="8"/>
      <c r="AQ63" s="14"/>
      <c r="AR63" s="13"/>
      <c r="AS63" s="8"/>
      <c r="AT63" s="56"/>
      <c r="AU63" s="13"/>
      <c r="AV63" s="8"/>
      <c r="AW63" s="14"/>
      <c r="AX63" s="13"/>
      <c r="AY63" s="8"/>
      <c r="AZ63" s="56"/>
      <c r="BA63" s="13" t="s">
        <v>447</v>
      </c>
      <c r="BB63" s="109" t="s">
        <v>447</v>
      </c>
      <c r="BC63" s="1"/>
      <c r="BD63" s="1"/>
      <c r="BE63" s="43"/>
      <c r="BF63" s="1"/>
      <c r="BG63" s="1"/>
      <c r="BS63" s="29"/>
      <c r="BT63" s="44" t="str">
        <f t="shared" si="0"/>
        <v/>
      </c>
      <c r="BU63" s="45" t="str">
        <f t="shared" si="1"/>
        <v/>
      </c>
      <c r="BV63" s="45" t="str">
        <f t="shared" si="2"/>
        <v/>
      </c>
      <c r="BW63" s="44" t="str">
        <f t="shared" si="3"/>
        <v/>
      </c>
      <c r="BX63" s="45" t="str">
        <f t="shared" si="4"/>
        <v/>
      </c>
      <c r="BY63" s="44" t="e">
        <f>IF(AND(#REF!="",#REF!="",#REF!="",#REF!=""),"",SUM(#REF!,#REF!,#REF!,#REF!,#REF!))</f>
        <v>#REF!</v>
      </c>
      <c r="BZ63" s="45" t="str">
        <f t="shared" si="5"/>
        <v/>
      </c>
      <c r="CA63" s="44" t="str">
        <f t="shared" si="6"/>
        <v/>
      </c>
      <c r="CB63" s="45" t="str">
        <f t="shared" si="7"/>
        <v/>
      </c>
      <c r="CC63" s="44" t="str">
        <f t="shared" si="8"/>
        <v/>
      </c>
      <c r="CD63" s="45" t="str">
        <f t="shared" si="9"/>
        <v/>
      </c>
      <c r="CE63" s="44" t="e">
        <f>IF(AND(#REF!="",#REF!="",#REF!="",#REF!=""),"",SUM(#REF!,#REF!,#REF!,#REF!,#REF!))</f>
        <v>#REF!</v>
      </c>
      <c r="CF63" s="45" t="str">
        <f t="shared" si="10"/>
        <v/>
      </c>
      <c r="CG63" s="38"/>
      <c r="CH63" s="38"/>
    </row>
    <row r="64" spans="1:86">
      <c r="A64" s="358">
        <v>58</v>
      </c>
      <c r="B64" s="359"/>
      <c r="C64" s="360"/>
      <c r="D64" s="361"/>
      <c r="E64" s="362"/>
      <c r="F64" s="363"/>
      <c r="G64" s="363"/>
      <c r="H64" s="364"/>
      <c r="I64" s="365"/>
      <c r="J64" s="366"/>
      <c r="K64" s="367"/>
      <c r="L64" s="13"/>
      <c r="M64" s="8"/>
      <c r="N64" s="8"/>
      <c r="O64" s="8"/>
      <c r="P64" s="56"/>
      <c r="Q64" s="60"/>
      <c r="R64" s="8"/>
      <c r="S64" s="14"/>
      <c r="T64" s="19"/>
      <c r="U64" s="20"/>
      <c r="V64" s="20"/>
      <c r="W64" s="8"/>
      <c r="X64" s="62"/>
      <c r="Y64" s="60"/>
      <c r="Z64" s="8"/>
      <c r="AA64" s="14"/>
      <c r="AB64" s="13"/>
      <c r="AC64" s="8"/>
      <c r="AD64" s="8"/>
      <c r="AE64" s="8"/>
      <c r="AF64" s="56"/>
      <c r="AG64" s="60"/>
      <c r="AH64" s="8"/>
      <c r="AI64" s="14"/>
      <c r="AJ64" s="13"/>
      <c r="AK64" s="8"/>
      <c r="AL64" s="8"/>
      <c r="AM64" s="8"/>
      <c r="AN64" s="56"/>
      <c r="AO64" s="60"/>
      <c r="AP64" s="8"/>
      <c r="AQ64" s="14"/>
      <c r="AR64" s="13"/>
      <c r="AS64" s="8"/>
      <c r="AT64" s="56"/>
      <c r="AU64" s="13"/>
      <c r="AV64" s="8"/>
      <c r="AW64" s="14"/>
      <c r="AX64" s="13"/>
      <c r="AY64" s="8"/>
      <c r="AZ64" s="56"/>
      <c r="BA64" s="13" t="s">
        <v>447</v>
      </c>
      <c r="BB64" s="109" t="s">
        <v>447</v>
      </c>
      <c r="BC64" s="1"/>
      <c r="BD64" s="1"/>
      <c r="BE64" s="43"/>
      <c r="BF64" s="1"/>
      <c r="BG64" s="1"/>
      <c r="BS64" s="29"/>
      <c r="BT64" s="44" t="str">
        <f t="shared" si="0"/>
        <v/>
      </c>
      <c r="BU64" s="45" t="str">
        <f t="shared" si="1"/>
        <v/>
      </c>
      <c r="BV64" s="45" t="str">
        <f t="shared" si="2"/>
        <v/>
      </c>
      <c r="BW64" s="44" t="str">
        <f t="shared" si="3"/>
        <v/>
      </c>
      <c r="BX64" s="45" t="str">
        <f t="shared" si="4"/>
        <v/>
      </c>
      <c r="BY64" s="44" t="e">
        <f>IF(AND(#REF!="",#REF!="",#REF!="",#REF!=""),"",SUM(#REF!,#REF!,#REF!,#REF!,#REF!))</f>
        <v>#REF!</v>
      </c>
      <c r="BZ64" s="45" t="str">
        <f t="shared" si="5"/>
        <v/>
      </c>
      <c r="CA64" s="44" t="str">
        <f t="shared" si="6"/>
        <v/>
      </c>
      <c r="CB64" s="45" t="str">
        <f t="shared" si="7"/>
        <v/>
      </c>
      <c r="CC64" s="44" t="str">
        <f t="shared" si="8"/>
        <v/>
      </c>
      <c r="CD64" s="45" t="str">
        <f t="shared" si="9"/>
        <v/>
      </c>
      <c r="CE64" s="44" t="e">
        <f>IF(AND(#REF!="",#REF!="",#REF!="",#REF!=""),"",SUM(#REF!,#REF!,#REF!,#REF!,#REF!))</f>
        <v>#REF!</v>
      </c>
      <c r="CF64" s="45" t="str">
        <f t="shared" si="10"/>
        <v/>
      </c>
      <c r="CG64" s="38"/>
      <c r="CH64" s="38"/>
    </row>
    <row r="65" spans="1:86">
      <c r="A65" s="358">
        <v>59</v>
      </c>
      <c r="B65" s="359"/>
      <c r="C65" s="360"/>
      <c r="D65" s="361"/>
      <c r="E65" s="362"/>
      <c r="F65" s="363"/>
      <c r="G65" s="363"/>
      <c r="H65" s="364"/>
      <c r="I65" s="365"/>
      <c r="J65" s="366"/>
      <c r="K65" s="367"/>
      <c r="L65" s="13"/>
      <c r="M65" s="8"/>
      <c r="N65" s="8"/>
      <c r="O65" s="8"/>
      <c r="P65" s="56"/>
      <c r="Q65" s="60"/>
      <c r="R65" s="8"/>
      <c r="S65" s="14"/>
      <c r="T65" s="19"/>
      <c r="U65" s="20"/>
      <c r="V65" s="20"/>
      <c r="W65" s="8"/>
      <c r="X65" s="62"/>
      <c r="Y65" s="60"/>
      <c r="Z65" s="8"/>
      <c r="AA65" s="14"/>
      <c r="AB65" s="13"/>
      <c r="AC65" s="8"/>
      <c r="AD65" s="8"/>
      <c r="AE65" s="8"/>
      <c r="AF65" s="56"/>
      <c r="AG65" s="60"/>
      <c r="AH65" s="8"/>
      <c r="AI65" s="14"/>
      <c r="AJ65" s="13"/>
      <c r="AK65" s="8"/>
      <c r="AL65" s="8"/>
      <c r="AM65" s="8"/>
      <c r="AN65" s="56"/>
      <c r="AO65" s="60"/>
      <c r="AP65" s="8"/>
      <c r="AQ65" s="14"/>
      <c r="AR65" s="13"/>
      <c r="AS65" s="8"/>
      <c r="AT65" s="56"/>
      <c r="AU65" s="13"/>
      <c r="AV65" s="8"/>
      <c r="AW65" s="14"/>
      <c r="AX65" s="13"/>
      <c r="AY65" s="8"/>
      <c r="AZ65" s="56"/>
      <c r="BA65" s="13" t="s">
        <v>447</v>
      </c>
      <c r="BB65" s="109" t="s">
        <v>447</v>
      </c>
      <c r="BC65" s="1"/>
      <c r="BD65" s="1"/>
      <c r="BE65" s="43"/>
      <c r="BF65" s="1"/>
      <c r="BG65" s="1"/>
      <c r="BS65" s="29"/>
      <c r="BT65" s="44" t="str">
        <f t="shared" si="0"/>
        <v/>
      </c>
      <c r="BU65" s="45" t="str">
        <f t="shared" si="1"/>
        <v/>
      </c>
      <c r="BV65" s="45" t="str">
        <f t="shared" si="2"/>
        <v/>
      </c>
      <c r="BW65" s="44" t="str">
        <f t="shared" si="3"/>
        <v/>
      </c>
      <c r="BX65" s="45" t="str">
        <f t="shared" si="4"/>
        <v/>
      </c>
      <c r="BY65" s="44" t="e">
        <f>IF(AND(#REF!="",#REF!="",#REF!="",#REF!=""),"",SUM(#REF!,#REF!,#REF!,#REF!,#REF!))</f>
        <v>#REF!</v>
      </c>
      <c r="BZ65" s="45" t="str">
        <f t="shared" si="5"/>
        <v/>
      </c>
      <c r="CA65" s="44" t="str">
        <f t="shared" si="6"/>
        <v/>
      </c>
      <c r="CB65" s="45" t="str">
        <f t="shared" si="7"/>
        <v/>
      </c>
      <c r="CC65" s="44" t="str">
        <f t="shared" si="8"/>
        <v/>
      </c>
      <c r="CD65" s="45" t="str">
        <f t="shared" si="9"/>
        <v/>
      </c>
      <c r="CE65" s="44" t="e">
        <f>IF(AND(#REF!="",#REF!="",#REF!="",#REF!=""),"",SUM(#REF!,#REF!,#REF!,#REF!,#REF!))</f>
        <v>#REF!</v>
      </c>
      <c r="CF65" s="45" t="str">
        <f t="shared" si="10"/>
        <v/>
      </c>
      <c r="CG65" s="38"/>
      <c r="CH65" s="38"/>
    </row>
    <row r="66" spans="1:86">
      <c r="A66" s="358">
        <v>60</v>
      </c>
      <c r="B66" s="359"/>
      <c r="C66" s="360"/>
      <c r="D66" s="361"/>
      <c r="E66" s="362"/>
      <c r="F66" s="363"/>
      <c r="G66" s="363"/>
      <c r="H66" s="364"/>
      <c r="I66" s="365"/>
      <c r="J66" s="366"/>
      <c r="K66" s="367"/>
      <c r="L66" s="13"/>
      <c r="M66" s="8"/>
      <c r="N66" s="8"/>
      <c r="O66" s="8"/>
      <c r="P66" s="56"/>
      <c r="Q66" s="60"/>
      <c r="R66" s="8"/>
      <c r="S66" s="14"/>
      <c r="T66" s="19"/>
      <c r="U66" s="20"/>
      <c r="V66" s="20"/>
      <c r="W66" s="8"/>
      <c r="X66" s="62"/>
      <c r="Y66" s="60"/>
      <c r="Z66" s="8"/>
      <c r="AA66" s="14"/>
      <c r="AB66" s="13"/>
      <c r="AC66" s="8"/>
      <c r="AD66" s="8"/>
      <c r="AE66" s="8"/>
      <c r="AF66" s="56"/>
      <c r="AG66" s="60"/>
      <c r="AH66" s="8"/>
      <c r="AI66" s="14"/>
      <c r="AJ66" s="13"/>
      <c r="AK66" s="8"/>
      <c r="AL66" s="8"/>
      <c r="AM66" s="8"/>
      <c r="AN66" s="56"/>
      <c r="AO66" s="60"/>
      <c r="AP66" s="8"/>
      <c r="AQ66" s="14"/>
      <c r="AR66" s="13"/>
      <c r="AS66" s="8"/>
      <c r="AT66" s="56"/>
      <c r="AU66" s="13"/>
      <c r="AV66" s="8"/>
      <c r="AW66" s="14"/>
      <c r="AX66" s="13"/>
      <c r="AY66" s="8"/>
      <c r="AZ66" s="56"/>
      <c r="BA66" s="13" t="s">
        <v>447</v>
      </c>
      <c r="BB66" s="109" t="s">
        <v>447</v>
      </c>
      <c r="BC66" s="1"/>
      <c r="BD66" s="1"/>
      <c r="BE66" s="43"/>
      <c r="BF66" s="1"/>
      <c r="BG66" s="1"/>
      <c r="BS66" s="29"/>
      <c r="BT66" s="44" t="str">
        <f t="shared" si="0"/>
        <v/>
      </c>
      <c r="BU66" s="45" t="str">
        <f t="shared" si="1"/>
        <v/>
      </c>
      <c r="BV66" s="45" t="str">
        <f t="shared" si="2"/>
        <v/>
      </c>
      <c r="BW66" s="44" t="str">
        <f t="shared" si="3"/>
        <v/>
      </c>
      <c r="BX66" s="45" t="str">
        <f t="shared" si="4"/>
        <v/>
      </c>
      <c r="BY66" s="44" t="e">
        <f>IF(AND(#REF!="",#REF!="",#REF!="",#REF!=""),"",SUM(#REF!,#REF!,#REF!,#REF!,#REF!))</f>
        <v>#REF!</v>
      </c>
      <c r="BZ66" s="45" t="str">
        <f t="shared" si="5"/>
        <v/>
      </c>
      <c r="CA66" s="44" t="str">
        <f t="shared" si="6"/>
        <v/>
      </c>
      <c r="CB66" s="45" t="str">
        <f t="shared" si="7"/>
        <v/>
      </c>
      <c r="CC66" s="44" t="str">
        <f t="shared" si="8"/>
        <v/>
      </c>
      <c r="CD66" s="45" t="str">
        <f t="shared" si="9"/>
        <v/>
      </c>
      <c r="CE66" s="44" t="e">
        <f>IF(AND(#REF!="",#REF!="",#REF!="",#REF!=""),"",SUM(#REF!,#REF!,#REF!,#REF!,#REF!))</f>
        <v>#REF!</v>
      </c>
      <c r="CF66" s="45" t="str">
        <f t="shared" si="10"/>
        <v/>
      </c>
      <c r="CG66" s="38"/>
      <c r="CH66" s="38"/>
    </row>
    <row r="67" spans="1:86">
      <c r="A67" s="358">
        <v>61</v>
      </c>
      <c r="B67" s="359"/>
      <c r="C67" s="360"/>
      <c r="D67" s="361"/>
      <c r="E67" s="362"/>
      <c r="F67" s="363"/>
      <c r="G67" s="363"/>
      <c r="H67" s="364"/>
      <c r="I67" s="365"/>
      <c r="J67" s="366"/>
      <c r="K67" s="367"/>
      <c r="L67" s="13"/>
      <c r="M67" s="8"/>
      <c r="N67" s="8"/>
      <c r="O67" s="8"/>
      <c r="P67" s="56"/>
      <c r="Q67" s="60"/>
      <c r="R67" s="8"/>
      <c r="S67" s="14"/>
      <c r="T67" s="19"/>
      <c r="U67" s="20"/>
      <c r="V67" s="20"/>
      <c r="W67" s="8"/>
      <c r="X67" s="62"/>
      <c r="Y67" s="60"/>
      <c r="Z67" s="8"/>
      <c r="AA67" s="14"/>
      <c r="AB67" s="13"/>
      <c r="AC67" s="8"/>
      <c r="AD67" s="8"/>
      <c r="AE67" s="8"/>
      <c r="AF67" s="56"/>
      <c r="AG67" s="60"/>
      <c r="AH67" s="8"/>
      <c r="AI67" s="14"/>
      <c r="AJ67" s="13"/>
      <c r="AK67" s="8"/>
      <c r="AL67" s="8"/>
      <c r="AM67" s="8"/>
      <c r="AN67" s="56"/>
      <c r="AO67" s="60"/>
      <c r="AP67" s="8"/>
      <c r="AQ67" s="14"/>
      <c r="AR67" s="13"/>
      <c r="AS67" s="8"/>
      <c r="AT67" s="56"/>
      <c r="AU67" s="13"/>
      <c r="AV67" s="8"/>
      <c r="AW67" s="14"/>
      <c r="AX67" s="13"/>
      <c r="AY67" s="8"/>
      <c r="AZ67" s="56"/>
      <c r="BA67" s="13" t="s">
        <v>447</v>
      </c>
      <c r="BB67" s="109" t="s">
        <v>447</v>
      </c>
      <c r="BC67" s="1"/>
      <c r="BD67" s="1"/>
      <c r="BE67" s="1"/>
      <c r="BF67" s="1"/>
      <c r="BG67" s="1"/>
      <c r="BS67" s="29"/>
      <c r="BT67" s="44" t="str">
        <f t="shared" si="0"/>
        <v/>
      </c>
      <c r="BU67" s="45" t="str">
        <f t="shared" si="1"/>
        <v/>
      </c>
      <c r="BV67" s="45" t="str">
        <f t="shared" si="2"/>
        <v/>
      </c>
      <c r="BW67" s="44" t="str">
        <f t="shared" si="3"/>
        <v/>
      </c>
      <c r="BX67" s="45" t="str">
        <f t="shared" si="4"/>
        <v/>
      </c>
      <c r="BY67" s="44" t="e">
        <f>IF(AND(#REF!="",#REF!="",#REF!="",#REF!=""),"",SUM(#REF!,#REF!,#REF!,#REF!,#REF!))</f>
        <v>#REF!</v>
      </c>
      <c r="BZ67" s="45" t="str">
        <f t="shared" si="5"/>
        <v/>
      </c>
      <c r="CA67" s="44" t="str">
        <f t="shared" si="6"/>
        <v/>
      </c>
      <c r="CB67" s="45" t="str">
        <f t="shared" si="7"/>
        <v/>
      </c>
      <c r="CC67" s="44" t="str">
        <f t="shared" si="8"/>
        <v/>
      </c>
      <c r="CD67" s="45" t="str">
        <f t="shared" si="9"/>
        <v/>
      </c>
      <c r="CE67" s="44" t="e">
        <f>IF(AND(#REF!="",#REF!="",#REF!="",#REF!=""),"",SUM(#REF!,#REF!,#REF!,#REF!,#REF!))</f>
        <v>#REF!</v>
      </c>
      <c r="CF67" s="45" t="str">
        <f t="shared" si="10"/>
        <v/>
      </c>
      <c r="CG67" s="38"/>
      <c r="CH67" s="38"/>
    </row>
    <row r="68" spans="1:86">
      <c r="A68" s="358">
        <v>62</v>
      </c>
      <c r="B68" s="359"/>
      <c r="C68" s="360"/>
      <c r="D68" s="361"/>
      <c r="E68" s="362"/>
      <c r="F68" s="363"/>
      <c r="G68" s="363"/>
      <c r="H68" s="364"/>
      <c r="I68" s="365"/>
      <c r="J68" s="366"/>
      <c r="K68" s="367"/>
      <c r="L68" s="13"/>
      <c r="M68" s="8"/>
      <c r="N68" s="8"/>
      <c r="O68" s="8"/>
      <c r="P68" s="56"/>
      <c r="Q68" s="60"/>
      <c r="R68" s="8"/>
      <c r="S68" s="14"/>
      <c r="T68" s="19"/>
      <c r="U68" s="20"/>
      <c r="V68" s="20"/>
      <c r="W68" s="8"/>
      <c r="X68" s="62"/>
      <c r="Y68" s="60"/>
      <c r="Z68" s="8"/>
      <c r="AA68" s="14"/>
      <c r="AB68" s="13"/>
      <c r="AC68" s="8"/>
      <c r="AD68" s="8"/>
      <c r="AE68" s="8"/>
      <c r="AF68" s="56"/>
      <c r="AG68" s="60"/>
      <c r="AH68" s="8"/>
      <c r="AI68" s="14"/>
      <c r="AJ68" s="13"/>
      <c r="AK68" s="8"/>
      <c r="AL68" s="8"/>
      <c r="AM68" s="8"/>
      <c r="AN68" s="56"/>
      <c r="AO68" s="60"/>
      <c r="AP68" s="8"/>
      <c r="AQ68" s="14"/>
      <c r="AR68" s="13"/>
      <c r="AS68" s="8"/>
      <c r="AT68" s="56"/>
      <c r="AU68" s="13"/>
      <c r="AV68" s="8"/>
      <c r="AW68" s="14"/>
      <c r="AX68" s="13"/>
      <c r="AY68" s="8"/>
      <c r="AZ68" s="56"/>
      <c r="BA68" s="13" t="s">
        <v>447</v>
      </c>
      <c r="BB68" s="109" t="s">
        <v>447</v>
      </c>
      <c r="BC68" s="1"/>
      <c r="BD68" s="1"/>
      <c r="BE68" s="1"/>
      <c r="BF68" s="1"/>
      <c r="BG68" s="1"/>
      <c r="BS68" s="29"/>
      <c r="BT68" s="44" t="str">
        <f t="shared" si="0"/>
        <v/>
      </c>
      <c r="BU68" s="45" t="str">
        <f t="shared" si="1"/>
        <v/>
      </c>
      <c r="BV68" s="45" t="str">
        <f t="shared" si="2"/>
        <v/>
      </c>
      <c r="BW68" s="44" t="str">
        <f t="shared" si="3"/>
        <v/>
      </c>
      <c r="BX68" s="45" t="str">
        <f t="shared" si="4"/>
        <v/>
      </c>
      <c r="BY68" s="44" t="e">
        <f>IF(AND(#REF!="",#REF!="",#REF!="",#REF!=""),"",SUM(#REF!,#REF!,#REF!,#REF!,#REF!))</f>
        <v>#REF!</v>
      </c>
      <c r="BZ68" s="45" t="str">
        <f t="shared" si="5"/>
        <v/>
      </c>
      <c r="CA68" s="44" t="str">
        <f t="shared" si="6"/>
        <v/>
      </c>
      <c r="CB68" s="45" t="str">
        <f t="shared" si="7"/>
        <v/>
      </c>
      <c r="CC68" s="44" t="str">
        <f t="shared" si="8"/>
        <v/>
      </c>
      <c r="CD68" s="45" t="str">
        <f t="shared" si="9"/>
        <v/>
      </c>
      <c r="CE68" s="44" t="e">
        <f>IF(AND(#REF!="",#REF!="",#REF!="",#REF!=""),"",SUM(#REF!,#REF!,#REF!,#REF!,#REF!))</f>
        <v>#REF!</v>
      </c>
      <c r="CF68" s="45" t="str">
        <f t="shared" si="10"/>
        <v/>
      </c>
      <c r="CG68" s="38"/>
      <c r="CH68" s="38"/>
    </row>
    <row r="69" spans="1:86">
      <c r="A69" s="358">
        <v>63</v>
      </c>
      <c r="B69" s="359"/>
      <c r="C69" s="360"/>
      <c r="D69" s="361"/>
      <c r="E69" s="362"/>
      <c r="F69" s="363"/>
      <c r="G69" s="363"/>
      <c r="H69" s="364"/>
      <c r="I69" s="365"/>
      <c r="J69" s="366"/>
      <c r="K69" s="367"/>
      <c r="L69" s="13"/>
      <c r="M69" s="8"/>
      <c r="N69" s="8"/>
      <c r="O69" s="8"/>
      <c r="P69" s="56"/>
      <c r="Q69" s="60"/>
      <c r="R69" s="8"/>
      <c r="S69" s="14"/>
      <c r="T69" s="19"/>
      <c r="U69" s="20"/>
      <c r="V69" s="20"/>
      <c r="W69" s="8"/>
      <c r="X69" s="62"/>
      <c r="Y69" s="60"/>
      <c r="Z69" s="8"/>
      <c r="AA69" s="14"/>
      <c r="AB69" s="13"/>
      <c r="AC69" s="8"/>
      <c r="AD69" s="8"/>
      <c r="AE69" s="8"/>
      <c r="AF69" s="56"/>
      <c r="AG69" s="60"/>
      <c r="AH69" s="8"/>
      <c r="AI69" s="14"/>
      <c r="AJ69" s="13"/>
      <c r="AK69" s="8"/>
      <c r="AL69" s="8"/>
      <c r="AM69" s="8"/>
      <c r="AN69" s="56"/>
      <c r="AO69" s="60"/>
      <c r="AP69" s="8"/>
      <c r="AQ69" s="14"/>
      <c r="AR69" s="13"/>
      <c r="AS69" s="8"/>
      <c r="AT69" s="56"/>
      <c r="AU69" s="13"/>
      <c r="AV69" s="8"/>
      <c r="AW69" s="14"/>
      <c r="AX69" s="13"/>
      <c r="AY69" s="8"/>
      <c r="AZ69" s="56"/>
      <c r="BA69" s="13" t="s">
        <v>447</v>
      </c>
      <c r="BB69" s="109" t="s">
        <v>447</v>
      </c>
      <c r="BC69" s="1"/>
      <c r="BD69" s="1"/>
      <c r="BE69" s="1"/>
      <c r="BF69" s="1"/>
      <c r="BG69" s="1"/>
      <c r="BS69" s="29"/>
      <c r="BT69" s="44" t="str">
        <f t="shared" si="0"/>
        <v/>
      </c>
      <c r="BU69" s="45" t="str">
        <f t="shared" si="1"/>
        <v/>
      </c>
      <c r="BV69" s="45" t="str">
        <f t="shared" si="2"/>
        <v/>
      </c>
      <c r="BW69" s="44" t="str">
        <f t="shared" si="3"/>
        <v/>
      </c>
      <c r="BX69" s="45" t="str">
        <f t="shared" si="4"/>
        <v/>
      </c>
      <c r="BY69" s="44" t="e">
        <f>IF(AND(#REF!="",#REF!="",#REF!="",#REF!=""),"",SUM(#REF!,#REF!,#REF!,#REF!,#REF!))</f>
        <v>#REF!</v>
      </c>
      <c r="BZ69" s="45" t="str">
        <f t="shared" si="5"/>
        <v/>
      </c>
      <c r="CA69" s="44" t="str">
        <f t="shared" si="6"/>
        <v/>
      </c>
      <c r="CB69" s="45" t="str">
        <f t="shared" si="7"/>
        <v/>
      </c>
      <c r="CC69" s="44" t="str">
        <f t="shared" si="8"/>
        <v/>
      </c>
      <c r="CD69" s="45" t="str">
        <f t="shared" si="9"/>
        <v/>
      </c>
      <c r="CE69" s="44" t="e">
        <f>IF(AND(#REF!="",#REF!="",#REF!="",#REF!=""),"",SUM(#REF!,#REF!,#REF!,#REF!,#REF!))</f>
        <v>#REF!</v>
      </c>
      <c r="CF69" s="45" t="str">
        <f t="shared" si="10"/>
        <v/>
      </c>
      <c r="CG69" s="38"/>
      <c r="CH69" s="38"/>
    </row>
    <row r="70" spans="1:86">
      <c r="A70" s="358">
        <v>64</v>
      </c>
      <c r="B70" s="359"/>
      <c r="C70" s="360"/>
      <c r="D70" s="361"/>
      <c r="E70" s="362"/>
      <c r="F70" s="363"/>
      <c r="G70" s="363"/>
      <c r="H70" s="364"/>
      <c r="I70" s="365"/>
      <c r="J70" s="366"/>
      <c r="K70" s="367"/>
      <c r="L70" s="13"/>
      <c r="M70" s="8"/>
      <c r="N70" s="8"/>
      <c r="O70" s="8"/>
      <c r="P70" s="56"/>
      <c r="Q70" s="60"/>
      <c r="R70" s="8"/>
      <c r="S70" s="14"/>
      <c r="T70" s="19"/>
      <c r="U70" s="20"/>
      <c r="V70" s="20"/>
      <c r="W70" s="8"/>
      <c r="X70" s="62"/>
      <c r="Y70" s="60"/>
      <c r="Z70" s="8"/>
      <c r="AA70" s="14"/>
      <c r="AB70" s="13"/>
      <c r="AC70" s="8"/>
      <c r="AD70" s="8"/>
      <c r="AE70" s="8"/>
      <c r="AF70" s="56"/>
      <c r="AG70" s="60"/>
      <c r="AH70" s="8"/>
      <c r="AI70" s="14"/>
      <c r="AJ70" s="13"/>
      <c r="AK70" s="8"/>
      <c r="AL70" s="8"/>
      <c r="AM70" s="8"/>
      <c r="AN70" s="56"/>
      <c r="AO70" s="60"/>
      <c r="AP70" s="8"/>
      <c r="AQ70" s="14"/>
      <c r="AR70" s="13"/>
      <c r="AS70" s="8"/>
      <c r="AT70" s="56"/>
      <c r="AU70" s="13"/>
      <c r="AV70" s="8"/>
      <c r="AW70" s="14"/>
      <c r="AX70" s="13"/>
      <c r="AY70" s="8"/>
      <c r="AZ70" s="56"/>
      <c r="BA70" s="13" t="s">
        <v>447</v>
      </c>
      <c r="BB70" s="109" t="s">
        <v>447</v>
      </c>
      <c r="BC70" s="1"/>
      <c r="BD70" s="1"/>
      <c r="BE70" s="1"/>
      <c r="BF70" s="1"/>
      <c r="BG70" s="1"/>
      <c r="BS70" s="29"/>
      <c r="BT70" s="44" t="str">
        <f t="shared" si="0"/>
        <v/>
      </c>
      <c r="BU70" s="45" t="str">
        <f t="shared" si="1"/>
        <v/>
      </c>
      <c r="BV70" s="45" t="str">
        <f t="shared" si="2"/>
        <v/>
      </c>
      <c r="BW70" s="44" t="str">
        <f t="shared" si="3"/>
        <v/>
      </c>
      <c r="BX70" s="45" t="str">
        <f t="shared" si="4"/>
        <v/>
      </c>
      <c r="BY70" s="44" t="e">
        <f>IF(AND(#REF!="",#REF!="",#REF!="",#REF!=""),"",SUM(#REF!,#REF!,#REF!,#REF!,#REF!))</f>
        <v>#REF!</v>
      </c>
      <c r="BZ70" s="45" t="str">
        <f t="shared" si="5"/>
        <v/>
      </c>
      <c r="CA70" s="44" t="str">
        <f t="shared" si="6"/>
        <v/>
      </c>
      <c r="CB70" s="45" t="str">
        <f t="shared" si="7"/>
        <v/>
      </c>
      <c r="CC70" s="44" t="str">
        <f t="shared" si="8"/>
        <v/>
      </c>
      <c r="CD70" s="45" t="str">
        <f t="shared" si="9"/>
        <v/>
      </c>
      <c r="CE70" s="44" t="e">
        <f>IF(AND(#REF!="",#REF!="",#REF!="",#REF!=""),"",SUM(#REF!,#REF!,#REF!,#REF!,#REF!))</f>
        <v>#REF!</v>
      </c>
      <c r="CF70" s="45" t="str">
        <f t="shared" si="10"/>
        <v/>
      </c>
      <c r="CG70" s="38"/>
      <c r="CH70" s="38"/>
    </row>
    <row r="71" spans="1:86">
      <c r="A71" s="358">
        <v>65</v>
      </c>
      <c r="B71" s="359"/>
      <c r="C71" s="360"/>
      <c r="D71" s="361"/>
      <c r="E71" s="362"/>
      <c r="F71" s="363"/>
      <c r="G71" s="363"/>
      <c r="H71" s="364"/>
      <c r="I71" s="365"/>
      <c r="J71" s="366"/>
      <c r="K71" s="367"/>
      <c r="L71" s="13"/>
      <c r="M71" s="8"/>
      <c r="N71" s="8"/>
      <c r="O71" s="8"/>
      <c r="P71" s="56"/>
      <c r="Q71" s="60"/>
      <c r="R71" s="8"/>
      <c r="S71" s="14"/>
      <c r="T71" s="19"/>
      <c r="U71" s="20"/>
      <c r="V71" s="20"/>
      <c r="W71" s="8"/>
      <c r="X71" s="62"/>
      <c r="Y71" s="60"/>
      <c r="Z71" s="8"/>
      <c r="AA71" s="14"/>
      <c r="AB71" s="13"/>
      <c r="AC71" s="8"/>
      <c r="AD71" s="8"/>
      <c r="AE71" s="8"/>
      <c r="AF71" s="56"/>
      <c r="AG71" s="60"/>
      <c r="AH71" s="8"/>
      <c r="AI71" s="14"/>
      <c r="AJ71" s="13"/>
      <c r="AK71" s="8"/>
      <c r="AL71" s="8"/>
      <c r="AM71" s="8"/>
      <c r="AN71" s="56"/>
      <c r="AO71" s="60"/>
      <c r="AP71" s="8"/>
      <c r="AQ71" s="14"/>
      <c r="AR71" s="13"/>
      <c r="AS71" s="8"/>
      <c r="AT71" s="56"/>
      <c r="AU71" s="13"/>
      <c r="AV71" s="8"/>
      <c r="AW71" s="14"/>
      <c r="AX71" s="13"/>
      <c r="AY71" s="8"/>
      <c r="AZ71" s="56"/>
      <c r="BA71" s="13" t="s">
        <v>447</v>
      </c>
      <c r="BB71" s="109" t="s">
        <v>447</v>
      </c>
      <c r="BC71" s="1"/>
      <c r="BD71" s="1"/>
      <c r="BE71" s="1"/>
      <c r="BF71" s="1"/>
      <c r="BG71" s="1"/>
      <c r="BS71" s="29"/>
      <c r="BT71" s="44" t="str">
        <f t="shared" si="0"/>
        <v/>
      </c>
      <c r="BU71" s="45" t="str">
        <f t="shared" si="1"/>
        <v/>
      </c>
      <c r="BV71" s="45" t="str">
        <f t="shared" si="2"/>
        <v/>
      </c>
      <c r="BW71" s="44" t="str">
        <f t="shared" si="3"/>
        <v/>
      </c>
      <c r="BX71" s="45" t="str">
        <f t="shared" si="4"/>
        <v/>
      </c>
      <c r="BY71" s="44" t="e">
        <f>IF(AND(#REF!="",#REF!="",#REF!="",#REF!=""),"",SUM(#REF!,#REF!,#REF!,#REF!,#REF!))</f>
        <v>#REF!</v>
      </c>
      <c r="BZ71" s="45" t="str">
        <f t="shared" si="5"/>
        <v/>
      </c>
      <c r="CA71" s="44" t="str">
        <f t="shared" si="6"/>
        <v/>
      </c>
      <c r="CB71" s="45" t="str">
        <f t="shared" si="7"/>
        <v/>
      </c>
      <c r="CC71" s="44" t="str">
        <f t="shared" si="8"/>
        <v/>
      </c>
      <c r="CD71" s="45" t="str">
        <f t="shared" si="9"/>
        <v/>
      </c>
      <c r="CE71" s="44" t="e">
        <f>IF(AND(#REF!="",#REF!="",#REF!="",#REF!=""),"",SUM(#REF!,#REF!,#REF!,#REF!,#REF!))</f>
        <v>#REF!</v>
      </c>
      <c r="CF71" s="45" t="str">
        <f t="shared" si="10"/>
        <v/>
      </c>
      <c r="CG71" s="38"/>
      <c r="CH71" s="38"/>
    </row>
    <row r="72" spans="1:86">
      <c r="A72" s="358">
        <v>66</v>
      </c>
      <c r="B72" s="359"/>
      <c r="C72" s="360"/>
      <c r="D72" s="361"/>
      <c r="E72" s="362"/>
      <c r="F72" s="363"/>
      <c r="G72" s="363"/>
      <c r="H72" s="364"/>
      <c r="I72" s="365"/>
      <c r="J72" s="366"/>
      <c r="K72" s="367"/>
      <c r="L72" s="13"/>
      <c r="M72" s="8"/>
      <c r="N72" s="8"/>
      <c r="O72" s="8"/>
      <c r="P72" s="56"/>
      <c r="Q72" s="60"/>
      <c r="R72" s="8"/>
      <c r="S72" s="14"/>
      <c r="T72" s="19"/>
      <c r="U72" s="20"/>
      <c r="V72" s="20"/>
      <c r="W72" s="8"/>
      <c r="X72" s="62"/>
      <c r="Y72" s="60"/>
      <c r="Z72" s="8"/>
      <c r="AA72" s="14"/>
      <c r="AB72" s="13"/>
      <c r="AC72" s="8"/>
      <c r="AD72" s="8"/>
      <c r="AE72" s="8"/>
      <c r="AF72" s="56"/>
      <c r="AG72" s="60"/>
      <c r="AH72" s="8"/>
      <c r="AI72" s="14"/>
      <c r="AJ72" s="13"/>
      <c r="AK72" s="8"/>
      <c r="AL72" s="8"/>
      <c r="AM72" s="8"/>
      <c r="AN72" s="56"/>
      <c r="AO72" s="60"/>
      <c r="AP72" s="8"/>
      <c r="AQ72" s="14"/>
      <c r="AR72" s="13"/>
      <c r="AS72" s="8"/>
      <c r="AT72" s="56"/>
      <c r="AU72" s="13"/>
      <c r="AV72" s="8"/>
      <c r="AW72" s="14"/>
      <c r="AX72" s="13"/>
      <c r="AY72" s="8"/>
      <c r="AZ72" s="56"/>
      <c r="BA72" s="13" t="s">
        <v>447</v>
      </c>
      <c r="BB72" s="109" t="s">
        <v>447</v>
      </c>
      <c r="BC72" s="1"/>
      <c r="BD72" s="1"/>
      <c r="BE72" s="1"/>
      <c r="BF72" s="1"/>
      <c r="BG72" s="1"/>
      <c r="BS72" s="29"/>
      <c r="BT72" s="44" t="str">
        <f t="shared" ref="BT72:BT135" si="11">IF(I72="","",I72)</f>
        <v/>
      </c>
      <c r="BU72" s="45" t="str">
        <f t="shared" ref="BU72:BU135" si="12">IF(AND(L72="",M72="",N72="",P72=""),"",SUM(L72,M72,N72,O72,P72))</f>
        <v/>
      </c>
      <c r="BV72" s="45" t="str">
        <f t="shared" ref="BV72:BV135" si="13">IFERROR(IF(BU72="","",ROUNDUP(BU72*20%,0)),"")</f>
        <v/>
      </c>
      <c r="BW72" s="44" t="str">
        <f t="shared" ref="BW72:BW135" si="14">IF(AND(T72="",U72="",V72="",X72=""),"",SUM(T72,U72,V72,W72,X72))</f>
        <v/>
      </c>
      <c r="BX72" s="45" t="str">
        <f t="shared" ref="BX72:BX135" si="15">IFERROR(IF(BW72="","",ROUNDUP(BW72*20%,0)),"")</f>
        <v/>
      </c>
      <c r="BY72" s="44" t="e">
        <f>IF(AND(#REF!="",#REF!="",#REF!="",#REF!=""),"",SUM(#REF!,#REF!,#REF!,#REF!,#REF!))</f>
        <v>#REF!</v>
      </c>
      <c r="BZ72" s="45" t="str">
        <f t="shared" ref="BZ72:BZ135" si="16">IFERROR(IF(BY72="","",ROUNDUP(BY72*20%,0)),"")</f>
        <v/>
      </c>
      <c r="CA72" s="44" t="str">
        <f t="shared" ref="CA72:CA135" si="17">IF(AND(AB72="",AC72="",AD72="",AF72=""),"",SUM(AB72,AC72,AD72,AE72,AF72))</f>
        <v/>
      </c>
      <c r="CB72" s="45" t="str">
        <f t="shared" ref="CB72:CB135" si="18">IFERROR(IF(CA72="","",ROUNDUP(CA72*20%,0)),"")</f>
        <v/>
      </c>
      <c r="CC72" s="44" t="str">
        <f t="shared" ref="CC72:CC135" si="19">IF(AND(AJ72="",AK72="",AL72="",AN72=""),"",SUM(AJ72,AK72,AL72,AM72,AN72))</f>
        <v/>
      </c>
      <c r="CD72" s="45" t="str">
        <f t="shared" ref="CD72:CD135" si="20">IFERROR(IF(CC72="","",ROUNDUP(CC72*20%,0)),"")</f>
        <v/>
      </c>
      <c r="CE72" s="44" t="e">
        <f>IF(AND(#REF!="",#REF!="",#REF!="",#REF!=""),"",SUM(#REF!,#REF!,#REF!,#REF!,#REF!))</f>
        <v>#REF!</v>
      </c>
      <c r="CF72" s="45" t="str">
        <f t="shared" ref="CF72:CF135" si="21">IFERROR(IF(CE72="","",ROUNDUP(CE72*20%,0)),"")</f>
        <v/>
      </c>
      <c r="CG72" s="38"/>
      <c r="CH72" s="38"/>
    </row>
    <row r="73" spans="1:86">
      <c r="A73" s="358">
        <v>67</v>
      </c>
      <c r="B73" s="359"/>
      <c r="C73" s="360"/>
      <c r="D73" s="361"/>
      <c r="E73" s="362"/>
      <c r="F73" s="363"/>
      <c r="G73" s="363"/>
      <c r="H73" s="364"/>
      <c r="I73" s="365"/>
      <c r="J73" s="366"/>
      <c r="K73" s="367"/>
      <c r="L73" s="13"/>
      <c r="M73" s="8"/>
      <c r="N73" s="8"/>
      <c r="O73" s="8"/>
      <c r="P73" s="56"/>
      <c r="Q73" s="60"/>
      <c r="R73" s="8"/>
      <c r="S73" s="14"/>
      <c r="T73" s="19"/>
      <c r="U73" s="20"/>
      <c r="V73" s="20"/>
      <c r="W73" s="8"/>
      <c r="X73" s="62"/>
      <c r="Y73" s="60"/>
      <c r="Z73" s="8"/>
      <c r="AA73" s="14"/>
      <c r="AB73" s="13"/>
      <c r="AC73" s="8"/>
      <c r="AD73" s="8"/>
      <c r="AE73" s="8"/>
      <c r="AF73" s="56"/>
      <c r="AG73" s="60"/>
      <c r="AH73" s="8"/>
      <c r="AI73" s="14"/>
      <c r="AJ73" s="13"/>
      <c r="AK73" s="8"/>
      <c r="AL73" s="8"/>
      <c r="AM73" s="8"/>
      <c r="AN73" s="56"/>
      <c r="AO73" s="60"/>
      <c r="AP73" s="8"/>
      <c r="AQ73" s="14"/>
      <c r="AR73" s="13"/>
      <c r="AS73" s="8"/>
      <c r="AT73" s="56"/>
      <c r="AU73" s="13"/>
      <c r="AV73" s="8"/>
      <c r="AW73" s="14"/>
      <c r="AX73" s="13"/>
      <c r="AY73" s="8"/>
      <c r="AZ73" s="56"/>
      <c r="BA73" s="13" t="s">
        <v>447</v>
      </c>
      <c r="BB73" s="109" t="s">
        <v>447</v>
      </c>
      <c r="BC73" s="1"/>
      <c r="BD73" s="1"/>
      <c r="BE73" s="1"/>
      <c r="BF73" s="1"/>
      <c r="BG73" s="1"/>
      <c r="BS73" s="29"/>
      <c r="BT73" s="44" t="str">
        <f t="shared" si="11"/>
        <v/>
      </c>
      <c r="BU73" s="45" t="str">
        <f t="shared" si="12"/>
        <v/>
      </c>
      <c r="BV73" s="45" t="str">
        <f t="shared" si="13"/>
        <v/>
      </c>
      <c r="BW73" s="44" t="str">
        <f t="shared" si="14"/>
        <v/>
      </c>
      <c r="BX73" s="45" t="str">
        <f t="shared" si="15"/>
        <v/>
      </c>
      <c r="BY73" s="44" t="e">
        <f>IF(AND(#REF!="",#REF!="",#REF!="",#REF!=""),"",SUM(#REF!,#REF!,#REF!,#REF!,#REF!))</f>
        <v>#REF!</v>
      </c>
      <c r="BZ73" s="45" t="str">
        <f t="shared" si="16"/>
        <v/>
      </c>
      <c r="CA73" s="44" t="str">
        <f t="shared" si="17"/>
        <v/>
      </c>
      <c r="CB73" s="45" t="str">
        <f t="shared" si="18"/>
        <v/>
      </c>
      <c r="CC73" s="44" t="str">
        <f t="shared" si="19"/>
        <v/>
      </c>
      <c r="CD73" s="45" t="str">
        <f t="shared" si="20"/>
        <v/>
      </c>
      <c r="CE73" s="44" t="e">
        <f>IF(AND(#REF!="",#REF!="",#REF!="",#REF!=""),"",SUM(#REF!,#REF!,#REF!,#REF!,#REF!))</f>
        <v>#REF!</v>
      </c>
      <c r="CF73" s="45" t="str">
        <f t="shared" si="21"/>
        <v/>
      </c>
      <c r="CG73" s="38"/>
      <c r="CH73" s="38"/>
    </row>
    <row r="74" spans="1:86">
      <c r="A74" s="358">
        <v>68</v>
      </c>
      <c r="B74" s="359"/>
      <c r="C74" s="360"/>
      <c r="D74" s="361"/>
      <c r="E74" s="362"/>
      <c r="F74" s="363"/>
      <c r="G74" s="363"/>
      <c r="H74" s="364"/>
      <c r="I74" s="365"/>
      <c r="J74" s="366"/>
      <c r="K74" s="367"/>
      <c r="L74" s="13"/>
      <c r="M74" s="8"/>
      <c r="N74" s="8"/>
      <c r="O74" s="8"/>
      <c r="P74" s="56"/>
      <c r="Q74" s="60"/>
      <c r="R74" s="8"/>
      <c r="S74" s="14"/>
      <c r="T74" s="19"/>
      <c r="U74" s="20"/>
      <c r="V74" s="20"/>
      <c r="W74" s="8"/>
      <c r="X74" s="62"/>
      <c r="Y74" s="60"/>
      <c r="Z74" s="8"/>
      <c r="AA74" s="14"/>
      <c r="AB74" s="13"/>
      <c r="AC74" s="8"/>
      <c r="AD74" s="8"/>
      <c r="AE74" s="8"/>
      <c r="AF74" s="56"/>
      <c r="AG74" s="60"/>
      <c r="AH74" s="8"/>
      <c r="AI74" s="14"/>
      <c r="AJ74" s="13"/>
      <c r="AK74" s="8"/>
      <c r="AL74" s="8"/>
      <c r="AM74" s="8"/>
      <c r="AN74" s="56"/>
      <c r="AO74" s="60"/>
      <c r="AP74" s="8"/>
      <c r="AQ74" s="14"/>
      <c r="AR74" s="13"/>
      <c r="AS74" s="8"/>
      <c r="AT74" s="56"/>
      <c r="AU74" s="13"/>
      <c r="AV74" s="8"/>
      <c r="AW74" s="14"/>
      <c r="AX74" s="13"/>
      <c r="AY74" s="8"/>
      <c r="AZ74" s="56"/>
      <c r="BA74" s="13" t="s">
        <v>447</v>
      </c>
      <c r="BB74" s="109" t="s">
        <v>447</v>
      </c>
      <c r="BC74" s="1"/>
      <c r="BD74" s="1"/>
      <c r="BE74" s="1"/>
      <c r="BF74" s="1"/>
      <c r="BG74" s="1"/>
      <c r="BS74" s="29"/>
      <c r="BT74" s="44" t="str">
        <f t="shared" si="11"/>
        <v/>
      </c>
      <c r="BU74" s="45" t="str">
        <f t="shared" si="12"/>
        <v/>
      </c>
      <c r="BV74" s="45" t="str">
        <f t="shared" si="13"/>
        <v/>
      </c>
      <c r="BW74" s="44" t="str">
        <f t="shared" si="14"/>
        <v/>
      </c>
      <c r="BX74" s="45" t="str">
        <f t="shared" si="15"/>
        <v/>
      </c>
      <c r="BY74" s="44" t="e">
        <f>IF(AND(#REF!="",#REF!="",#REF!="",#REF!=""),"",SUM(#REF!,#REF!,#REF!,#REF!,#REF!))</f>
        <v>#REF!</v>
      </c>
      <c r="BZ74" s="45" t="str">
        <f t="shared" si="16"/>
        <v/>
      </c>
      <c r="CA74" s="44" t="str">
        <f t="shared" si="17"/>
        <v/>
      </c>
      <c r="CB74" s="45" t="str">
        <f t="shared" si="18"/>
        <v/>
      </c>
      <c r="CC74" s="44" t="str">
        <f t="shared" si="19"/>
        <v/>
      </c>
      <c r="CD74" s="45" t="str">
        <f t="shared" si="20"/>
        <v/>
      </c>
      <c r="CE74" s="44" t="e">
        <f>IF(AND(#REF!="",#REF!="",#REF!="",#REF!=""),"",SUM(#REF!,#REF!,#REF!,#REF!,#REF!))</f>
        <v>#REF!</v>
      </c>
      <c r="CF74" s="45" t="str">
        <f t="shared" si="21"/>
        <v/>
      </c>
      <c r="CG74" s="38"/>
      <c r="CH74" s="38"/>
    </row>
    <row r="75" spans="1:86">
      <c r="A75" s="358">
        <v>69</v>
      </c>
      <c r="B75" s="359"/>
      <c r="C75" s="360"/>
      <c r="D75" s="361"/>
      <c r="E75" s="362"/>
      <c r="F75" s="363"/>
      <c r="G75" s="363"/>
      <c r="H75" s="364"/>
      <c r="I75" s="365"/>
      <c r="J75" s="366"/>
      <c r="K75" s="367"/>
      <c r="L75" s="13"/>
      <c r="M75" s="8"/>
      <c r="N75" s="8"/>
      <c r="O75" s="8"/>
      <c r="P75" s="56"/>
      <c r="Q75" s="60"/>
      <c r="R75" s="8"/>
      <c r="S75" s="14"/>
      <c r="T75" s="19"/>
      <c r="U75" s="20"/>
      <c r="V75" s="20"/>
      <c r="W75" s="8"/>
      <c r="X75" s="62"/>
      <c r="Y75" s="60"/>
      <c r="Z75" s="8"/>
      <c r="AA75" s="14"/>
      <c r="AB75" s="13"/>
      <c r="AC75" s="8"/>
      <c r="AD75" s="8"/>
      <c r="AE75" s="8"/>
      <c r="AF75" s="56"/>
      <c r="AG75" s="60"/>
      <c r="AH75" s="8"/>
      <c r="AI75" s="14"/>
      <c r="AJ75" s="13"/>
      <c r="AK75" s="8"/>
      <c r="AL75" s="8"/>
      <c r="AM75" s="8"/>
      <c r="AN75" s="56"/>
      <c r="AO75" s="60"/>
      <c r="AP75" s="8"/>
      <c r="AQ75" s="14"/>
      <c r="AR75" s="13"/>
      <c r="AS75" s="8"/>
      <c r="AT75" s="56"/>
      <c r="AU75" s="13"/>
      <c r="AV75" s="8"/>
      <c r="AW75" s="14"/>
      <c r="AX75" s="13"/>
      <c r="AY75" s="8"/>
      <c r="AZ75" s="56"/>
      <c r="BA75" s="13" t="s">
        <v>447</v>
      </c>
      <c r="BB75" s="109" t="s">
        <v>447</v>
      </c>
      <c r="BC75" s="1"/>
      <c r="BD75" s="1"/>
      <c r="BE75" s="1"/>
      <c r="BF75" s="1"/>
      <c r="BG75" s="1"/>
      <c r="BS75" s="29"/>
      <c r="BT75" s="44" t="str">
        <f t="shared" si="11"/>
        <v/>
      </c>
      <c r="BU75" s="45" t="str">
        <f t="shared" si="12"/>
        <v/>
      </c>
      <c r="BV75" s="45" t="str">
        <f t="shared" si="13"/>
        <v/>
      </c>
      <c r="BW75" s="44" t="str">
        <f t="shared" si="14"/>
        <v/>
      </c>
      <c r="BX75" s="45" t="str">
        <f t="shared" si="15"/>
        <v/>
      </c>
      <c r="BY75" s="44" t="e">
        <f>IF(AND(#REF!="",#REF!="",#REF!="",#REF!=""),"",SUM(#REF!,#REF!,#REF!,#REF!,#REF!))</f>
        <v>#REF!</v>
      </c>
      <c r="BZ75" s="45" t="str">
        <f t="shared" si="16"/>
        <v/>
      </c>
      <c r="CA75" s="44" t="str">
        <f t="shared" si="17"/>
        <v/>
      </c>
      <c r="CB75" s="45" t="str">
        <f t="shared" si="18"/>
        <v/>
      </c>
      <c r="CC75" s="44" t="str">
        <f t="shared" si="19"/>
        <v/>
      </c>
      <c r="CD75" s="45" t="str">
        <f t="shared" si="20"/>
        <v/>
      </c>
      <c r="CE75" s="44" t="e">
        <f>IF(AND(#REF!="",#REF!="",#REF!="",#REF!=""),"",SUM(#REF!,#REF!,#REF!,#REF!,#REF!))</f>
        <v>#REF!</v>
      </c>
      <c r="CF75" s="45" t="str">
        <f t="shared" si="21"/>
        <v/>
      </c>
      <c r="CG75" s="38"/>
      <c r="CH75" s="38"/>
    </row>
    <row r="76" spans="1:86">
      <c r="A76" s="358">
        <v>70</v>
      </c>
      <c r="B76" s="359"/>
      <c r="C76" s="360"/>
      <c r="D76" s="361"/>
      <c r="E76" s="362"/>
      <c r="F76" s="363"/>
      <c r="G76" s="363"/>
      <c r="H76" s="364"/>
      <c r="I76" s="365"/>
      <c r="J76" s="366"/>
      <c r="K76" s="367"/>
      <c r="L76" s="13"/>
      <c r="M76" s="8"/>
      <c r="N76" s="8"/>
      <c r="O76" s="8"/>
      <c r="P76" s="56"/>
      <c r="Q76" s="60"/>
      <c r="R76" s="8"/>
      <c r="S76" s="14"/>
      <c r="T76" s="19"/>
      <c r="U76" s="20"/>
      <c r="V76" s="20"/>
      <c r="W76" s="8"/>
      <c r="X76" s="62"/>
      <c r="Y76" s="60"/>
      <c r="Z76" s="8"/>
      <c r="AA76" s="14"/>
      <c r="AB76" s="13"/>
      <c r="AC76" s="8"/>
      <c r="AD76" s="8"/>
      <c r="AE76" s="8"/>
      <c r="AF76" s="56"/>
      <c r="AG76" s="60"/>
      <c r="AH76" s="8"/>
      <c r="AI76" s="14"/>
      <c r="AJ76" s="13"/>
      <c r="AK76" s="8"/>
      <c r="AL76" s="8"/>
      <c r="AM76" s="8"/>
      <c r="AN76" s="56"/>
      <c r="AO76" s="60"/>
      <c r="AP76" s="8"/>
      <c r="AQ76" s="14"/>
      <c r="AR76" s="13"/>
      <c r="AS76" s="8"/>
      <c r="AT76" s="56"/>
      <c r="AU76" s="13"/>
      <c r="AV76" s="8"/>
      <c r="AW76" s="14"/>
      <c r="AX76" s="13"/>
      <c r="AY76" s="8"/>
      <c r="AZ76" s="56"/>
      <c r="BA76" s="13" t="s">
        <v>447</v>
      </c>
      <c r="BB76" s="109" t="s">
        <v>447</v>
      </c>
      <c r="BC76" s="1"/>
      <c r="BD76" s="1"/>
      <c r="BE76" s="1"/>
      <c r="BF76" s="1"/>
      <c r="BG76" s="1"/>
      <c r="BS76" s="29"/>
      <c r="BT76" s="44" t="str">
        <f t="shared" si="11"/>
        <v/>
      </c>
      <c r="BU76" s="45" t="str">
        <f t="shared" si="12"/>
        <v/>
      </c>
      <c r="BV76" s="45" t="str">
        <f t="shared" si="13"/>
        <v/>
      </c>
      <c r="BW76" s="44" t="str">
        <f t="shared" si="14"/>
        <v/>
      </c>
      <c r="BX76" s="45" t="str">
        <f t="shared" si="15"/>
        <v/>
      </c>
      <c r="BY76" s="44" t="e">
        <f>IF(AND(#REF!="",#REF!="",#REF!="",#REF!=""),"",SUM(#REF!,#REF!,#REF!,#REF!,#REF!))</f>
        <v>#REF!</v>
      </c>
      <c r="BZ76" s="45" t="str">
        <f t="shared" si="16"/>
        <v/>
      </c>
      <c r="CA76" s="44" t="str">
        <f t="shared" si="17"/>
        <v/>
      </c>
      <c r="CB76" s="45" t="str">
        <f t="shared" si="18"/>
        <v/>
      </c>
      <c r="CC76" s="44" t="str">
        <f t="shared" si="19"/>
        <v/>
      </c>
      <c r="CD76" s="45" t="str">
        <f t="shared" si="20"/>
        <v/>
      </c>
      <c r="CE76" s="44" t="e">
        <f>IF(AND(#REF!="",#REF!="",#REF!="",#REF!=""),"",SUM(#REF!,#REF!,#REF!,#REF!,#REF!))</f>
        <v>#REF!</v>
      </c>
      <c r="CF76" s="45" t="str">
        <f t="shared" si="21"/>
        <v/>
      </c>
      <c r="CG76" s="38"/>
      <c r="CH76" s="38"/>
    </row>
    <row r="77" spans="1:86">
      <c r="A77" s="358">
        <v>71</v>
      </c>
      <c r="B77" s="359"/>
      <c r="C77" s="360"/>
      <c r="D77" s="361"/>
      <c r="E77" s="362"/>
      <c r="F77" s="363"/>
      <c r="G77" s="363"/>
      <c r="H77" s="364"/>
      <c r="I77" s="365"/>
      <c r="J77" s="366"/>
      <c r="K77" s="367"/>
      <c r="L77" s="13"/>
      <c r="M77" s="8"/>
      <c r="N77" s="8"/>
      <c r="O77" s="8"/>
      <c r="P77" s="56"/>
      <c r="Q77" s="60"/>
      <c r="R77" s="8"/>
      <c r="S77" s="14"/>
      <c r="T77" s="19"/>
      <c r="U77" s="20"/>
      <c r="V77" s="20"/>
      <c r="W77" s="8"/>
      <c r="X77" s="62"/>
      <c r="Y77" s="60"/>
      <c r="Z77" s="8"/>
      <c r="AA77" s="14"/>
      <c r="AB77" s="13"/>
      <c r="AC77" s="8"/>
      <c r="AD77" s="8"/>
      <c r="AE77" s="8"/>
      <c r="AF77" s="56"/>
      <c r="AG77" s="60"/>
      <c r="AH77" s="8"/>
      <c r="AI77" s="14"/>
      <c r="AJ77" s="13"/>
      <c r="AK77" s="8"/>
      <c r="AL77" s="8"/>
      <c r="AM77" s="8"/>
      <c r="AN77" s="56"/>
      <c r="AO77" s="60"/>
      <c r="AP77" s="8"/>
      <c r="AQ77" s="14"/>
      <c r="AR77" s="13"/>
      <c r="AS77" s="8"/>
      <c r="AT77" s="56"/>
      <c r="AU77" s="13"/>
      <c r="AV77" s="8"/>
      <c r="AW77" s="14"/>
      <c r="AX77" s="13"/>
      <c r="AY77" s="8"/>
      <c r="AZ77" s="56"/>
      <c r="BA77" s="13" t="s">
        <v>447</v>
      </c>
      <c r="BB77" s="109" t="s">
        <v>447</v>
      </c>
      <c r="BC77" s="1"/>
      <c r="BD77" s="1"/>
      <c r="BE77" s="1"/>
      <c r="BF77" s="1"/>
      <c r="BG77" s="1"/>
      <c r="BS77" s="29"/>
      <c r="BT77" s="44" t="str">
        <f t="shared" si="11"/>
        <v/>
      </c>
      <c r="BU77" s="45" t="str">
        <f t="shared" si="12"/>
        <v/>
      </c>
      <c r="BV77" s="45" t="str">
        <f t="shared" si="13"/>
        <v/>
      </c>
      <c r="BW77" s="44" t="str">
        <f t="shared" si="14"/>
        <v/>
      </c>
      <c r="BX77" s="45" t="str">
        <f t="shared" si="15"/>
        <v/>
      </c>
      <c r="BY77" s="44" t="e">
        <f>IF(AND(#REF!="",#REF!="",#REF!="",#REF!=""),"",SUM(#REF!,#REF!,#REF!,#REF!,#REF!))</f>
        <v>#REF!</v>
      </c>
      <c r="BZ77" s="45" t="str">
        <f t="shared" si="16"/>
        <v/>
      </c>
      <c r="CA77" s="44" t="str">
        <f t="shared" si="17"/>
        <v/>
      </c>
      <c r="CB77" s="45" t="str">
        <f t="shared" si="18"/>
        <v/>
      </c>
      <c r="CC77" s="44" t="str">
        <f t="shared" si="19"/>
        <v/>
      </c>
      <c r="CD77" s="45" t="str">
        <f t="shared" si="20"/>
        <v/>
      </c>
      <c r="CE77" s="44" t="e">
        <f>IF(AND(#REF!="",#REF!="",#REF!="",#REF!=""),"",SUM(#REF!,#REF!,#REF!,#REF!,#REF!))</f>
        <v>#REF!</v>
      </c>
      <c r="CF77" s="45" t="str">
        <f t="shared" si="21"/>
        <v/>
      </c>
      <c r="CG77" s="38"/>
      <c r="CH77" s="38"/>
    </row>
    <row r="78" spans="1:86">
      <c r="A78" s="358">
        <v>72</v>
      </c>
      <c r="B78" s="359"/>
      <c r="C78" s="360"/>
      <c r="D78" s="361"/>
      <c r="E78" s="362"/>
      <c r="F78" s="363"/>
      <c r="G78" s="363"/>
      <c r="H78" s="364"/>
      <c r="I78" s="365"/>
      <c r="J78" s="366"/>
      <c r="K78" s="367"/>
      <c r="L78" s="13"/>
      <c r="M78" s="8"/>
      <c r="N78" s="8"/>
      <c r="O78" s="8"/>
      <c r="P78" s="56"/>
      <c r="Q78" s="60"/>
      <c r="R78" s="8"/>
      <c r="S78" s="14"/>
      <c r="T78" s="19"/>
      <c r="U78" s="20"/>
      <c r="V78" s="20"/>
      <c r="W78" s="8"/>
      <c r="X78" s="62"/>
      <c r="Y78" s="60"/>
      <c r="Z78" s="8"/>
      <c r="AA78" s="14"/>
      <c r="AB78" s="13"/>
      <c r="AC78" s="8"/>
      <c r="AD78" s="8"/>
      <c r="AE78" s="8"/>
      <c r="AF78" s="56"/>
      <c r="AG78" s="60"/>
      <c r="AH78" s="8"/>
      <c r="AI78" s="14"/>
      <c r="AJ78" s="13"/>
      <c r="AK78" s="8"/>
      <c r="AL78" s="8"/>
      <c r="AM78" s="8"/>
      <c r="AN78" s="56"/>
      <c r="AO78" s="60"/>
      <c r="AP78" s="8"/>
      <c r="AQ78" s="14"/>
      <c r="AR78" s="13"/>
      <c r="AS78" s="8"/>
      <c r="AT78" s="56"/>
      <c r="AU78" s="13"/>
      <c r="AV78" s="8"/>
      <c r="AW78" s="14"/>
      <c r="AX78" s="13"/>
      <c r="AY78" s="8"/>
      <c r="AZ78" s="56"/>
      <c r="BA78" s="13" t="s">
        <v>447</v>
      </c>
      <c r="BB78" s="109" t="s">
        <v>447</v>
      </c>
      <c r="BC78" s="1"/>
      <c r="BD78" s="1"/>
      <c r="BE78" s="1"/>
      <c r="BF78" s="1"/>
      <c r="BG78" s="1"/>
      <c r="BS78" s="29"/>
      <c r="BT78" s="44" t="str">
        <f t="shared" si="11"/>
        <v/>
      </c>
      <c r="BU78" s="45" t="str">
        <f t="shared" si="12"/>
        <v/>
      </c>
      <c r="BV78" s="45" t="str">
        <f t="shared" si="13"/>
        <v/>
      </c>
      <c r="BW78" s="44" t="str">
        <f t="shared" si="14"/>
        <v/>
      </c>
      <c r="BX78" s="45" t="str">
        <f t="shared" si="15"/>
        <v/>
      </c>
      <c r="BY78" s="44" t="e">
        <f>IF(AND(#REF!="",#REF!="",#REF!="",#REF!=""),"",SUM(#REF!,#REF!,#REF!,#REF!,#REF!))</f>
        <v>#REF!</v>
      </c>
      <c r="BZ78" s="45" t="str">
        <f t="shared" si="16"/>
        <v/>
      </c>
      <c r="CA78" s="44" t="str">
        <f t="shared" si="17"/>
        <v/>
      </c>
      <c r="CB78" s="45" t="str">
        <f t="shared" si="18"/>
        <v/>
      </c>
      <c r="CC78" s="44" t="str">
        <f t="shared" si="19"/>
        <v/>
      </c>
      <c r="CD78" s="45" t="str">
        <f t="shared" si="20"/>
        <v/>
      </c>
      <c r="CE78" s="44" t="e">
        <f>IF(AND(#REF!="",#REF!="",#REF!="",#REF!=""),"",SUM(#REF!,#REF!,#REF!,#REF!,#REF!))</f>
        <v>#REF!</v>
      </c>
      <c r="CF78" s="45" t="str">
        <f t="shared" si="21"/>
        <v/>
      </c>
      <c r="CG78" s="38"/>
      <c r="CH78" s="38"/>
    </row>
    <row r="79" spans="1:86">
      <c r="A79" s="358">
        <v>73</v>
      </c>
      <c r="B79" s="359"/>
      <c r="C79" s="360"/>
      <c r="D79" s="361"/>
      <c r="E79" s="362"/>
      <c r="F79" s="363"/>
      <c r="G79" s="363"/>
      <c r="H79" s="364"/>
      <c r="I79" s="365"/>
      <c r="J79" s="366"/>
      <c r="K79" s="367"/>
      <c r="L79" s="13"/>
      <c r="M79" s="8"/>
      <c r="N79" s="8"/>
      <c r="O79" s="8"/>
      <c r="P79" s="56"/>
      <c r="Q79" s="60"/>
      <c r="R79" s="8"/>
      <c r="S79" s="14"/>
      <c r="T79" s="19"/>
      <c r="U79" s="20"/>
      <c r="V79" s="20"/>
      <c r="W79" s="8"/>
      <c r="X79" s="62"/>
      <c r="Y79" s="60"/>
      <c r="Z79" s="8"/>
      <c r="AA79" s="14"/>
      <c r="AB79" s="13"/>
      <c r="AC79" s="8"/>
      <c r="AD79" s="8"/>
      <c r="AE79" s="8"/>
      <c r="AF79" s="56"/>
      <c r="AG79" s="60"/>
      <c r="AH79" s="8"/>
      <c r="AI79" s="14"/>
      <c r="AJ79" s="13"/>
      <c r="AK79" s="8"/>
      <c r="AL79" s="8"/>
      <c r="AM79" s="8"/>
      <c r="AN79" s="56"/>
      <c r="AO79" s="60"/>
      <c r="AP79" s="8"/>
      <c r="AQ79" s="14"/>
      <c r="AR79" s="13"/>
      <c r="AS79" s="8"/>
      <c r="AT79" s="56"/>
      <c r="AU79" s="13"/>
      <c r="AV79" s="8"/>
      <c r="AW79" s="14"/>
      <c r="AX79" s="13"/>
      <c r="AY79" s="8"/>
      <c r="AZ79" s="56"/>
      <c r="BA79" s="13" t="s">
        <v>447</v>
      </c>
      <c r="BB79" s="109" t="s">
        <v>447</v>
      </c>
      <c r="BC79" s="1"/>
      <c r="BD79" s="1"/>
      <c r="BE79" s="1"/>
      <c r="BF79" s="1"/>
      <c r="BG79" s="1"/>
      <c r="BS79" s="29"/>
      <c r="BT79" s="44" t="str">
        <f t="shared" si="11"/>
        <v/>
      </c>
      <c r="BU79" s="45" t="str">
        <f t="shared" si="12"/>
        <v/>
      </c>
      <c r="BV79" s="45" t="str">
        <f t="shared" si="13"/>
        <v/>
      </c>
      <c r="BW79" s="44" t="str">
        <f t="shared" si="14"/>
        <v/>
      </c>
      <c r="BX79" s="45" t="str">
        <f t="shared" si="15"/>
        <v/>
      </c>
      <c r="BY79" s="44" t="e">
        <f>IF(AND(#REF!="",#REF!="",#REF!="",#REF!=""),"",SUM(#REF!,#REF!,#REF!,#REF!,#REF!))</f>
        <v>#REF!</v>
      </c>
      <c r="BZ79" s="45" t="str">
        <f t="shared" si="16"/>
        <v/>
      </c>
      <c r="CA79" s="44" t="str">
        <f t="shared" si="17"/>
        <v/>
      </c>
      <c r="CB79" s="45" t="str">
        <f t="shared" si="18"/>
        <v/>
      </c>
      <c r="CC79" s="44" t="str">
        <f t="shared" si="19"/>
        <v/>
      </c>
      <c r="CD79" s="45" t="str">
        <f t="shared" si="20"/>
        <v/>
      </c>
      <c r="CE79" s="44" t="e">
        <f>IF(AND(#REF!="",#REF!="",#REF!="",#REF!=""),"",SUM(#REF!,#REF!,#REF!,#REF!,#REF!))</f>
        <v>#REF!</v>
      </c>
      <c r="CF79" s="45" t="str">
        <f t="shared" si="21"/>
        <v/>
      </c>
      <c r="CG79" s="38"/>
      <c r="CH79" s="38"/>
    </row>
    <row r="80" spans="1:86">
      <c r="A80" s="358">
        <v>74</v>
      </c>
      <c r="B80" s="359"/>
      <c r="C80" s="360"/>
      <c r="D80" s="361"/>
      <c r="E80" s="362"/>
      <c r="F80" s="363"/>
      <c r="G80" s="363"/>
      <c r="H80" s="364"/>
      <c r="I80" s="365"/>
      <c r="J80" s="366"/>
      <c r="K80" s="367"/>
      <c r="L80" s="13"/>
      <c r="M80" s="8"/>
      <c r="N80" s="8"/>
      <c r="O80" s="8"/>
      <c r="P80" s="56"/>
      <c r="Q80" s="60"/>
      <c r="R80" s="8"/>
      <c r="S80" s="14"/>
      <c r="T80" s="19"/>
      <c r="U80" s="20"/>
      <c r="V80" s="20"/>
      <c r="W80" s="8"/>
      <c r="X80" s="62"/>
      <c r="Y80" s="60"/>
      <c r="Z80" s="8"/>
      <c r="AA80" s="14"/>
      <c r="AB80" s="13"/>
      <c r="AC80" s="8"/>
      <c r="AD80" s="8"/>
      <c r="AE80" s="8"/>
      <c r="AF80" s="56"/>
      <c r="AG80" s="60"/>
      <c r="AH80" s="8"/>
      <c r="AI80" s="14"/>
      <c r="AJ80" s="13"/>
      <c r="AK80" s="8"/>
      <c r="AL80" s="8"/>
      <c r="AM80" s="8"/>
      <c r="AN80" s="56"/>
      <c r="AO80" s="60"/>
      <c r="AP80" s="8"/>
      <c r="AQ80" s="14"/>
      <c r="AR80" s="13"/>
      <c r="AS80" s="8"/>
      <c r="AT80" s="56"/>
      <c r="AU80" s="13"/>
      <c r="AV80" s="8"/>
      <c r="AW80" s="14"/>
      <c r="AX80" s="13"/>
      <c r="AY80" s="8"/>
      <c r="AZ80" s="56"/>
      <c r="BA80" s="13" t="s">
        <v>447</v>
      </c>
      <c r="BB80" s="109" t="s">
        <v>447</v>
      </c>
      <c r="BC80" s="1"/>
      <c r="BD80" s="1"/>
      <c r="BE80" s="1"/>
      <c r="BF80" s="1"/>
      <c r="BG80" s="1"/>
      <c r="BS80" s="29"/>
      <c r="BT80" s="44" t="str">
        <f t="shared" si="11"/>
        <v/>
      </c>
      <c r="BU80" s="45" t="str">
        <f t="shared" si="12"/>
        <v/>
      </c>
      <c r="BV80" s="45" t="str">
        <f t="shared" si="13"/>
        <v/>
      </c>
      <c r="BW80" s="44" t="str">
        <f t="shared" si="14"/>
        <v/>
      </c>
      <c r="BX80" s="45" t="str">
        <f t="shared" si="15"/>
        <v/>
      </c>
      <c r="BY80" s="44" t="e">
        <f>IF(AND(#REF!="",#REF!="",#REF!="",#REF!=""),"",SUM(#REF!,#REF!,#REF!,#REF!,#REF!))</f>
        <v>#REF!</v>
      </c>
      <c r="BZ80" s="45" t="str">
        <f t="shared" si="16"/>
        <v/>
      </c>
      <c r="CA80" s="44" t="str">
        <f t="shared" si="17"/>
        <v/>
      </c>
      <c r="CB80" s="45" t="str">
        <f t="shared" si="18"/>
        <v/>
      </c>
      <c r="CC80" s="44" t="str">
        <f t="shared" si="19"/>
        <v/>
      </c>
      <c r="CD80" s="45" t="str">
        <f t="shared" si="20"/>
        <v/>
      </c>
      <c r="CE80" s="44" t="e">
        <f>IF(AND(#REF!="",#REF!="",#REF!="",#REF!=""),"",SUM(#REF!,#REF!,#REF!,#REF!,#REF!))</f>
        <v>#REF!</v>
      </c>
      <c r="CF80" s="45" t="str">
        <f t="shared" si="21"/>
        <v/>
      </c>
      <c r="CG80" s="38"/>
      <c r="CH80" s="38"/>
    </row>
    <row r="81" spans="1:86">
      <c r="A81" s="358">
        <v>75</v>
      </c>
      <c r="B81" s="359"/>
      <c r="C81" s="360"/>
      <c r="D81" s="361"/>
      <c r="E81" s="362"/>
      <c r="F81" s="363"/>
      <c r="G81" s="363"/>
      <c r="H81" s="364"/>
      <c r="I81" s="365"/>
      <c r="J81" s="366"/>
      <c r="K81" s="367"/>
      <c r="L81" s="13"/>
      <c r="M81" s="8"/>
      <c r="N81" s="8"/>
      <c r="O81" s="8"/>
      <c r="P81" s="56"/>
      <c r="Q81" s="60"/>
      <c r="R81" s="8"/>
      <c r="S81" s="14"/>
      <c r="T81" s="19"/>
      <c r="U81" s="20"/>
      <c r="V81" s="20"/>
      <c r="W81" s="8"/>
      <c r="X81" s="62"/>
      <c r="Y81" s="60"/>
      <c r="Z81" s="8"/>
      <c r="AA81" s="14"/>
      <c r="AB81" s="13"/>
      <c r="AC81" s="8"/>
      <c r="AD81" s="8"/>
      <c r="AE81" s="8"/>
      <c r="AF81" s="56"/>
      <c r="AG81" s="60"/>
      <c r="AH81" s="8"/>
      <c r="AI81" s="14"/>
      <c r="AJ81" s="13"/>
      <c r="AK81" s="8"/>
      <c r="AL81" s="8"/>
      <c r="AM81" s="8"/>
      <c r="AN81" s="56"/>
      <c r="AO81" s="60"/>
      <c r="AP81" s="8"/>
      <c r="AQ81" s="14"/>
      <c r="AR81" s="13"/>
      <c r="AS81" s="8"/>
      <c r="AT81" s="56"/>
      <c r="AU81" s="13"/>
      <c r="AV81" s="8"/>
      <c r="AW81" s="14"/>
      <c r="AX81" s="13"/>
      <c r="AY81" s="8"/>
      <c r="AZ81" s="56"/>
      <c r="BA81" s="13" t="s">
        <v>447</v>
      </c>
      <c r="BB81" s="109" t="s">
        <v>447</v>
      </c>
      <c r="BC81" s="1"/>
      <c r="BD81" s="1"/>
      <c r="BE81" s="1"/>
      <c r="BF81" s="1"/>
      <c r="BG81" s="1"/>
      <c r="BS81" s="29"/>
      <c r="BT81" s="44" t="str">
        <f t="shared" si="11"/>
        <v/>
      </c>
      <c r="BU81" s="45" t="str">
        <f t="shared" si="12"/>
        <v/>
      </c>
      <c r="BV81" s="45" t="str">
        <f t="shared" si="13"/>
        <v/>
      </c>
      <c r="BW81" s="44" t="str">
        <f t="shared" si="14"/>
        <v/>
      </c>
      <c r="BX81" s="45" t="str">
        <f t="shared" si="15"/>
        <v/>
      </c>
      <c r="BY81" s="44" t="e">
        <f>IF(AND(#REF!="",#REF!="",#REF!="",#REF!=""),"",SUM(#REF!,#REF!,#REF!,#REF!,#REF!))</f>
        <v>#REF!</v>
      </c>
      <c r="BZ81" s="45" t="str">
        <f t="shared" si="16"/>
        <v/>
      </c>
      <c r="CA81" s="44" t="str">
        <f t="shared" si="17"/>
        <v/>
      </c>
      <c r="CB81" s="45" t="str">
        <f t="shared" si="18"/>
        <v/>
      </c>
      <c r="CC81" s="44" t="str">
        <f t="shared" si="19"/>
        <v/>
      </c>
      <c r="CD81" s="45" t="str">
        <f t="shared" si="20"/>
        <v/>
      </c>
      <c r="CE81" s="44" t="e">
        <f>IF(AND(#REF!="",#REF!="",#REF!="",#REF!=""),"",SUM(#REF!,#REF!,#REF!,#REF!,#REF!))</f>
        <v>#REF!</v>
      </c>
      <c r="CF81" s="45" t="str">
        <f t="shared" si="21"/>
        <v/>
      </c>
      <c r="CG81" s="38"/>
      <c r="CH81" s="38"/>
    </row>
    <row r="82" spans="1:86">
      <c r="A82" s="358">
        <v>76</v>
      </c>
      <c r="B82" s="359"/>
      <c r="C82" s="360"/>
      <c r="D82" s="361"/>
      <c r="E82" s="362"/>
      <c r="F82" s="363"/>
      <c r="G82" s="363"/>
      <c r="H82" s="364"/>
      <c r="I82" s="365"/>
      <c r="J82" s="366"/>
      <c r="K82" s="367"/>
      <c r="L82" s="13"/>
      <c r="M82" s="8"/>
      <c r="N82" s="8"/>
      <c r="O82" s="8"/>
      <c r="P82" s="56"/>
      <c r="Q82" s="60"/>
      <c r="R82" s="8"/>
      <c r="S82" s="14"/>
      <c r="T82" s="19"/>
      <c r="U82" s="20"/>
      <c r="V82" s="20"/>
      <c r="W82" s="8"/>
      <c r="X82" s="62"/>
      <c r="Y82" s="60"/>
      <c r="Z82" s="8"/>
      <c r="AA82" s="14"/>
      <c r="AB82" s="13"/>
      <c r="AC82" s="8"/>
      <c r="AD82" s="8"/>
      <c r="AE82" s="8"/>
      <c r="AF82" s="56"/>
      <c r="AG82" s="60"/>
      <c r="AH82" s="8"/>
      <c r="AI82" s="14"/>
      <c r="AJ82" s="13"/>
      <c r="AK82" s="8"/>
      <c r="AL82" s="8"/>
      <c r="AM82" s="8"/>
      <c r="AN82" s="56"/>
      <c r="AO82" s="60"/>
      <c r="AP82" s="8"/>
      <c r="AQ82" s="14"/>
      <c r="AR82" s="13"/>
      <c r="AS82" s="8"/>
      <c r="AT82" s="56"/>
      <c r="AU82" s="13"/>
      <c r="AV82" s="8"/>
      <c r="AW82" s="14"/>
      <c r="AX82" s="13"/>
      <c r="AY82" s="8"/>
      <c r="AZ82" s="56"/>
      <c r="BA82" s="13" t="s">
        <v>447</v>
      </c>
      <c r="BB82" s="109" t="s">
        <v>447</v>
      </c>
      <c r="BC82" s="1"/>
      <c r="BD82" s="1"/>
      <c r="BE82" s="1"/>
      <c r="BF82" s="1"/>
      <c r="BG82" s="1"/>
      <c r="BS82" s="29"/>
      <c r="BT82" s="44" t="str">
        <f t="shared" si="11"/>
        <v/>
      </c>
      <c r="BU82" s="45" t="str">
        <f t="shared" si="12"/>
        <v/>
      </c>
      <c r="BV82" s="45" t="str">
        <f t="shared" si="13"/>
        <v/>
      </c>
      <c r="BW82" s="44" t="str">
        <f t="shared" si="14"/>
        <v/>
      </c>
      <c r="BX82" s="45" t="str">
        <f t="shared" si="15"/>
        <v/>
      </c>
      <c r="BY82" s="44" t="e">
        <f>IF(AND(#REF!="",#REF!="",#REF!="",#REF!=""),"",SUM(#REF!,#REF!,#REF!,#REF!,#REF!))</f>
        <v>#REF!</v>
      </c>
      <c r="BZ82" s="45" t="str">
        <f t="shared" si="16"/>
        <v/>
      </c>
      <c r="CA82" s="44" t="str">
        <f t="shared" si="17"/>
        <v/>
      </c>
      <c r="CB82" s="45" t="str">
        <f t="shared" si="18"/>
        <v/>
      </c>
      <c r="CC82" s="44" t="str">
        <f t="shared" si="19"/>
        <v/>
      </c>
      <c r="CD82" s="45" t="str">
        <f t="shared" si="20"/>
        <v/>
      </c>
      <c r="CE82" s="44" t="e">
        <f>IF(AND(#REF!="",#REF!="",#REF!="",#REF!=""),"",SUM(#REF!,#REF!,#REF!,#REF!,#REF!))</f>
        <v>#REF!</v>
      </c>
      <c r="CF82" s="45" t="str">
        <f t="shared" si="21"/>
        <v/>
      </c>
      <c r="CG82" s="38"/>
      <c r="CH82" s="38"/>
    </row>
    <row r="83" spans="1:86">
      <c r="A83" s="358">
        <v>77</v>
      </c>
      <c r="B83" s="359"/>
      <c r="C83" s="360"/>
      <c r="D83" s="361"/>
      <c r="E83" s="362"/>
      <c r="F83" s="363"/>
      <c r="G83" s="363"/>
      <c r="H83" s="364"/>
      <c r="I83" s="365"/>
      <c r="J83" s="366"/>
      <c r="K83" s="367"/>
      <c r="L83" s="13"/>
      <c r="M83" s="8"/>
      <c r="N83" s="8"/>
      <c r="O83" s="8"/>
      <c r="P83" s="56"/>
      <c r="Q83" s="60"/>
      <c r="R83" s="8"/>
      <c r="S83" s="14"/>
      <c r="T83" s="19"/>
      <c r="U83" s="20"/>
      <c r="V83" s="20"/>
      <c r="W83" s="8"/>
      <c r="X83" s="62"/>
      <c r="Y83" s="60"/>
      <c r="Z83" s="8"/>
      <c r="AA83" s="14"/>
      <c r="AB83" s="13"/>
      <c r="AC83" s="8"/>
      <c r="AD83" s="8"/>
      <c r="AE83" s="8"/>
      <c r="AF83" s="56"/>
      <c r="AG83" s="60"/>
      <c r="AH83" s="8"/>
      <c r="AI83" s="14"/>
      <c r="AJ83" s="13"/>
      <c r="AK83" s="8"/>
      <c r="AL83" s="8"/>
      <c r="AM83" s="8"/>
      <c r="AN83" s="56"/>
      <c r="AO83" s="60"/>
      <c r="AP83" s="8"/>
      <c r="AQ83" s="14"/>
      <c r="AR83" s="13"/>
      <c r="AS83" s="8"/>
      <c r="AT83" s="56"/>
      <c r="AU83" s="13"/>
      <c r="AV83" s="8"/>
      <c r="AW83" s="14"/>
      <c r="AX83" s="13"/>
      <c r="AY83" s="8"/>
      <c r="AZ83" s="56"/>
      <c r="BA83" s="13" t="s">
        <v>447</v>
      </c>
      <c r="BB83" s="109" t="s">
        <v>447</v>
      </c>
      <c r="BC83" s="1"/>
      <c r="BD83" s="1"/>
      <c r="BE83" s="1"/>
      <c r="BF83" s="1"/>
      <c r="BG83" s="1"/>
      <c r="BS83" s="29"/>
      <c r="BT83" s="44" t="str">
        <f t="shared" si="11"/>
        <v/>
      </c>
      <c r="BU83" s="45" t="str">
        <f t="shared" si="12"/>
        <v/>
      </c>
      <c r="BV83" s="45" t="str">
        <f t="shared" si="13"/>
        <v/>
      </c>
      <c r="BW83" s="44" t="str">
        <f t="shared" si="14"/>
        <v/>
      </c>
      <c r="BX83" s="45" t="str">
        <f t="shared" si="15"/>
        <v/>
      </c>
      <c r="BY83" s="44" t="e">
        <f>IF(AND(#REF!="",#REF!="",#REF!="",#REF!=""),"",SUM(#REF!,#REF!,#REF!,#REF!,#REF!))</f>
        <v>#REF!</v>
      </c>
      <c r="BZ83" s="45" t="str">
        <f t="shared" si="16"/>
        <v/>
      </c>
      <c r="CA83" s="44" t="str">
        <f t="shared" si="17"/>
        <v/>
      </c>
      <c r="CB83" s="45" t="str">
        <f t="shared" si="18"/>
        <v/>
      </c>
      <c r="CC83" s="44" t="str">
        <f t="shared" si="19"/>
        <v/>
      </c>
      <c r="CD83" s="45" t="str">
        <f t="shared" si="20"/>
        <v/>
      </c>
      <c r="CE83" s="44" t="e">
        <f>IF(AND(#REF!="",#REF!="",#REF!="",#REF!=""),"",SUM(#REF!,#REF!,#REF!,#REF!,#REF!))</f>
        <v>#REF!</v>
      </c>
      <c r="CF83" s="45" t="str">
        <f t="shared" si="21"/>
        <v/>
      </c>
      <c r="CG83" s="38"/>
      <c r="CH83" s="38"/>
    </row>
    <row r="84" spans="1:86">
      <c r="A84" s="358">
        <v>78</v>
      </c>
      <c r="B84" s="359"/>
      <c r="C84" s="360"/>
      <c r="D84" s="361"/>
      <c r="E84" s="362"/>
      <c r="F84" s="363"/>
      <c r="G84" s="363"/>
      <c r="H84" s="364"/>
      <c r="I84" s="365"/>
      <c r="J84" s="366"/>
      <c r="K84" s="367"/>
      <c r="L84" s="13"/>
      <c r="M84" s="8"/>
      <c r="N84" s="8"/>
      <c r="O84" s="8"/>
      <c r="P84" s="56"/>
      <c r="Q84" s="60"/>
      <c r="R84" s="8"/>
      <c r="S84" s="14"/>
      <c r="T84" s="19"/>
      <c r="U84" s="20"/>
      <c r="V84" s="20"/>
      <c r="W84" s="8"/>
      <c r="X84" s="62"/>
      <c r="Y84" s="60"/>
      <c r="Z84" s="8"/>
      <c r="AA84" s="14"/>
      <c r="AB84" s="13"/>
      <c r="AC84" s="8"/>
      <c r="AD84" s="8"/>
      <c r="AE84" s="8"/>
      <c r="AF84" s="56"/>
      <c r="AG84" s="60"/>
      <c r="AH84" s="8"/>
      <c r="AI84" s="14"/>
      <c r="AJ84" s="13"/>
      <c r="AK84" s="8"/>
      <c r="AL84" s="8"/>
      <c r="AM84" s="8"/>
      <c r="AN84" s="56"/>
      <c r="AO84" s="60"/>
      <c r="AP84" s="8"/>
      <c r="AQ84" s="14"/>
      <c r="AR84" s="13"/>
      <c r="AS84" s="8"/>
      <c r="AT84" s="56"/>
      <c r="AU84" s="13"/>
      <c r="AV84" s="8"/>
      <c r="AW84" s="14"/>
      <c r="AX84" s="13"/>
      <c r="AY84" s="8"/>
      <c r="AZ84" s="56"/>
      <c r="BA84" s="13" t="s">
        <v>447</v>
      </c>
      <c r="BB84" s="109" t="s">
        <v>447</v>
      </c>
      <c r="BC84" s="1"/>
      <c r="BD84" s="1"/>
      <c r="BE84" s="1"/>
      <c r="BF84" s="1"/>
      <c r="BG84" s="1"/>
      <c r="BS84" s="29"/>
      <c r="BT84" s="44" t="str">
        <f t="shared" si="11"/>
        <v/>
      </c>
      <c r="BU84" s="45" t="str">
        <f t="shared" si="12"/>
        <v/>
      </c>
      <c r="BV84" s="45" t="str">
        <f t="shared" si="13"/>
        <v/>
      </c>
      <c r="BW84" s="44" t="str">
        <f t="shared" si="14"/>
        <v/>
      </c>
      <c r="BX84" s="45" t="str">
        <f t="shared" si="15"/>
        <v/>
      </c>
      <c r="BY84" s="44" t="e">
        <f>IF(AND(#REF!="",#REF!="",#REF!="",#REF!=""),"",SUM(#REF!,#REF!,#REF!,#REF!,#REF!))</f>
        <v>#REF!</v>
      </c>
      <c r="BZ84" s="45" t="str">
        <f t="shared" si="16"/>
        <v/>
      </c>
      <c r="CA84" s="44" t="str">
        <f t="shared" si="17"/>
        <v/>
      </c>
      <c r="CB84" s="45" t="str">
        <f t="shared" si="18"/>
        <v/>
      </c>
      <c r="CC84" s="44" t="str">
        <f t="shared" si="19"/>
        <v/>
      </c>
      <c r="CD84" s="45" t="str">
        <f t="shared" si="20"/>
        <v/>
      </c>
      <c r="CE84" s="44" t="e">
        <f>IF(AND(#REF!="",#REF!="",#REF!="",#REF!=""),"",SUM(#REF!,#REF!,#REF!,#REF!,#REF!))</f>
        <v>#REF!</v>
      </c>
      <c r="CF84" s="45" t="str">
        <f t="shared" si="21"/>
        <v/>
      </c>
      <c r="CG84" s="38"/>
      <c r="CH84" s="38"/>
    </row>
    <row r="85" spans="1:86">
      <c r="A85" s="358">
        <v>79</v>
      </c>
      <c r="B85" s="359"/>
      <c r="C85" s="360"/>
      <c r="D85" s="361"/>
      <c r="E85" s="362"/>
      <c r="F85" s="363"/>
      <c r="G85" s="363"/>
      <c r="H85" s="364"/>
      <c r="I85" s="365"/>
      <c r="J85" s="366"/>
      <c r="K85" s="367"/>
      <c r="L85" s="13"/>
      <c r="M85" s="8"/>
      <c r="N85" s="8"/>
      <c r="O85" s="8"/>
      <c r="P85" s="56"/>
      <c r="Q85" s="60"/>
      <c r="R85" s="8"/>
      <c r="S85" s="14"/>
      <c r="T85" s="19"/>
      <c r="U85" s="20"/>
      <c r="V85" s="20"/>
      <c r="W85" s="8"/>
      <c r="X85" s="62"/>
      <c r="Y85" s="60"/>
      <c r="Z85" s="8"/>
      <c r="AA85" s="14"/>
      <c r="AB85" s="13"/>
      <c r="AC85" s="8"/>
      <c r="AD85" s="8"/>
      <c r="AE85" s="8"/>
      <c r="AF85" s="56"/>
      <c r="AG85" s="60"/>
      <c r="AH85" s="8"/>
      <c r="AI85" s="14"/>
      <c r="AJ85" s="13"/>
      <c r="AK85" s="8"/>
      <c r="AL85" s="8"/>
      <c r="AM85" s="8"/>
      <c r="AN85" s="56"/>
      <c r="AO85" s="60"/>
      <c r="AP85" s="8"/>
      <c r="AQ85" s="14"/>
      <c r="AR85" s="13"/>
      <c r="AS85" s="8"/>
      <c r="AT85" s="56"/>
      <c r="AU85" s="13"/>
      <c r="AV85" s="8"/>
      <c r="AW85" s="14"/>
      <c r="AX85" s="13"/>
      <c r="AY85" s="8"/>
      <c r="AZ85" s="56"/>
      <c r="BA85" s="13" t="s">
        <v>447</v>
      </c>
      <c r="BB85" s="109" t="s">
        <v>447</v>
      </c>
      <c r="BC85" s="1"/>
      <c r="BD85" s="1"/>
      <c r="BE85" s="1"/>
      <c r="BF85" s="1"/>
      <c r="BG85" s="1"/>
      <c r="BS85" s="29"/>
      <c r="BT85" s="44" t="str">
        <f t="shared" si="11"/>
        <v/>
      </c>
      <c r="BU85" s="45" t="str">
        <f t="shared" si="12"/>
        <v/>
      </c>
      <c r="BV85" s="45" t="str">
        <f t="shared" si="13"/>
        <v/>
      </c>
      <c r="BW85" s="44" t="str">
        <f t="shared" si="14"/>
        <v/>
      </c>
      <c r="BX85" s="45" t="str">
        <f t="shared" si="15"/>
        <v/>
      </c>
      <c r="BY85" s="44" t="e">
        <f>IF(AND(#REF!="",#REF!="",#REF!="",#REF!=""),"",SUM(#REF!,#REF!,#REF!,#REF!,#REF!))</f>
        <v>#REF!</v>
      </c>
      <c r="BZ85" s="45" t="str">
        <f t="shared" si="16"/>
        <v/>
      </c>
      <c r="CA85" s="44" t="str">
        <f t="shared" si="17"/>
        <v/>
      </c>
      <c r="CB85" s="45" t="str">
        <f t="shared" si="18"/>
        <v/>
      </c>
      <c r="CC85" s="44" t="str">
        <f t="shared" si="19"/>
        <v/>
      </c>
      <c r="CD85" s="45" t="str">
        <f t="shared" si="20"/>
        <v/>
      </c>
      <c r="CE85" s="44" t="e">
        <f>IF(AND(#REF!="",#REF!="",#REF!="",#REF!=""),"",SUM(#REF!,#REF!,#REF!,#REF!,#REF!))</f>
        <v>#REF!</v>
      </c>
      <c r="CF85" s="45" t="str">
        <f t="shared" si="21"/>
        <v/>
      </c>
      <c r="CG85" s="38"/>
      <c r="CH85" s="38"/>
    </row>
    <row r="86" spans="1:86">
      <c r="A86" s="358">
        <v>80</v>
      </c>
      <c r="B86" s="359"/>
      <c r="C86" s="360"/>
      <c r="D86" s="361"/>
      <c r="E86" s="362"/>
      <c r="F86" s="363"/>
      <c r="G86" s="363"/>
      <c r="H86" s="364"/>
      <c r="I86" s="365"/>
      <c r="J86" s="366"/>
      <c r="K86" s="367"/>
      <c r="L86" s="13"/>
      <c r="M86" s="8"/>
      <c r="N86" s="8"/>
      <c r="O86" s="8"/>
      <c r="P86" s="56"/>
      <c r="Q86" s="60"/>
      <c r="R86" s="8"/>
      <c r="S86" s="14"/>
      <c r="T86" s="19"/>
      <c r="U86" s="20"/>
      <c r="V86" s="20"/>
      <c r="W86" s="8"/>
      <c r="X86" s="62"/>
      <c r="Y86" s="60"/>
      <c r="Z86" s="8"/>
      <c r="AA86" s="14"/>
      <c r="AB86" s="13"/>
      <c r="AC86" s="8"/>
      <c r="AD86" s="8"/>
      <c r="AE86" s="8"/>
      <c r="AF86" s="56"/>
      <c r="AG86" s="60"/>
      <c r="AH86" s="8"/>
      <c r="AI86" s="14"/>
      <c r="AJ86" s="13"/>
      <c r="AK86" s="8"/>
      <c r="AL86" s="8"/>
      <c r="AM86" s="8"/>
      <c r="AN86" s="56"/>
      <c r="AO86" s="60"/>
      <c r="AP86" s="8"/>
      <c r="AQ86" s="14"/>
      <c r="AR86" s="13"/>
      <c r="AS86" s="8"/>
      <c r="AT86" s="56"/>
      <c r="AU86" s="13"/>
      <c r="AV86" s="8"/>
      <c r="AW86" s="14"/>
      <c r="AX86" s="13"/>
      <c r="AY86" s="8"/>
      <c r="AZ86" s="56"/>
      <c r="BA86" s="13" t="s">
        <v>447</v>
      </c>
      <c r="BB86" s="109" t="s">
        <v>447</v>
      </c>
      <c r="BC86" s="1"/>
      <c r="BD86" s="1"/>
      <c r="BE86" s="1"/>
      <c r="BF86" s="1"/>
      <c r="BG86" s="1"/>
      <c r="BS86" s="29"/>
      <c r="BT86" s="44" t="str">
        <f t="shared" si="11"/>
        <v/>
      </c>
      <c r="BU86" s="45" t="str">
        <f t="shared" si="12"/>
        <v/>
      </c>
      <c r="BV86" s="45" t="str">
        <f t="shared" si="13"/>
        <v/>
      </c>
      <c r="BW86" s="44" t="str">
        <f t="shared" si="14"/>
        <v/>
      </c>
      <c r="BX86" s="45" t="str">
        <f t="shared" si="15"/>
        <v/>
      </c>
      <c r="BY86" s="44" t="e">
        <f>IF(AND(#REF!="",#REF!="",#REF!="",#REF!=""),"",SUM(#REF!,#REF!,#REF!,#REF!,#REF!))</f>
        <v>#REF!</v>
      </c>
      <c r="BZ86" s="45" t="str">
        <f t="shared" si="16"/>
        <v/>
      </c>
      <c r="CA86" s="44" t="str">
        <f t="shared" si="17"/>
        <v/>
      </c>
      <c r="CB86" s="45" t="str">
        <f t="shared" si="18"/>
        <v/>
      </c>
      <c r="CC86" s="44" t="str">
        <f t="shared" si="19"/>
        <v/>
      </c>
      <c r="CD86" s="45" t="str">
        <f t="shared" si="20"/>
        <v/>
      </c>
      <c r="CE86" s="44" t="e">
        <f>IF(AND(#REF!="",#REF!="",#REF!="",#REF!=""),"",SUM(#REF!,#REF!,#REF!,#REF!,#REF!))</f>
        <v>#REF!</v>
      </c>
      <c r="CF86" s="45" t="str">
        <f t="shared" si="21"/>
        <v/>
      </c>
      <c r="CG86" s="38"/>
      <c r="CH86" s="38"/>
    </row>
    <row r="87" spans="1:86">
      <c r="A87" s="358">
        <v>81</v>
      </c>
      <c r="B87" s="359"/>
      <c r="C87" s="360"/>
      <c r="D87" s="361"/>
      <c r="E87" s="362"/>
      <c r="F87" s="363"/>
      <c r="G87" s="363"/>
      <c r="H87" s="364"/>
      <c r="I87" s="365"/>
      <c r="J87" s="366"/>
      <c r="K87" s="367"/>
      <c r="L87" s="13"/>
      <c r="M87" s="8"/>
      <c r="N87" s="8"/>
      <c r="O87" s="8"/>
      <c r="P87" s="56"/>
      <c r="Q87" s="60"/>
      <c r="R87" s="8"/>
      <c r="S87" s="14"/>
      <c r="T87" s="19"/>
      <c r="U87" s="20"/>
      <c r="V87" s="20"/>
      <c r="W87" s="8"/>
      <c r="X87" s="62"/>
      <c r="Y87" s="60"/>
      <c r="Z87" s="8"/>
      <c r="AA87" s="14"/>
      <c r="AB87" s="13"/>
      <c r="AC87" s="8"/>
      <c r="AD87" s="8"/>
      <c r="AE87" s="8"/>
      <c r="AF87" s="56"/>
      <c r="AG87" s="60"/>
      <c r="AH87" s="8"/>
      <c r="AI87" s="14"/>
      <c r="AJ87" s="13"/>
      <c r="AK87" s="8"/>
      <c r="AL87" s="8"/>
      <c r="AM87" s="8"/>
      <c r="AN87" s="56"/>
      <c r="AO87" s="60"/>
      <c r="AP87" s="8"/>
      <c r="AQ87" s="14"/>
      <c r="AR87" s="13"/>
      <c r="AS87" s="8"/>
      <c r="AT87" s="56"/>
      <c r="AU87" s="13"/>
      <c r="AV87" s="8"/>
      <c r="AW87" s="14"/>
      <c r="AX87" s="13"/>
      <c r="AY87" s="8"/>
      <c r="AZ87" s="56"/>
      <c r="BA87" s="13" t="s">
        <v>447</v>
      </c>
      <c r="BB87" s="109" t="s">
        <v>447</v>
      </c>
      <c r="BC87" s="1"/>
      <c r="BD87" s="1"/>
      <c r="BE87" s="1"/>
      <c r="BF87" s="1"/>
      <c r="BG87" s="1"/>
      <c r="BS87" s="29"/>
      <c r="BT87" s="44" t="str">
        <f t="shared" si="11"/>
        <v/>
      </c>
      <c r="BU87" s="45" t="str">
        <f t="shared" si="12"/>
        <v/>
      </c>
      <c r="BV87" s="45" t="str">
        <f t="shared" si="13"/>
        <v/>
      </c>
      <c r="BW87" s="44" t="str">
        <f t="shared" si="14"/>
        <v/>
      </c>
      <c r="BX87" s="45" t="str">
        <f t="shared" si="15"/>
        <v/>
      </c>
      <c r="BY87" s="44" t="e">
        <f>IF(AND(#REF!="",#REF!="",#REF!="",#REF!=""),"",SUM(#REF!,#REF!,#REF!,#REF!,#REF!))</f>
        <v>#REF!</v>
      </c>
      <c r="BZ87" s="45" t="str">
        <f t="shared" si="16"/>
        <v/>
      </c>
      <c r="CA87" s="44" t="str">
        <f t="shared" si="17"/>
        <v/>
      </c>
      <c r="CB87" s="45" t="str">
        <f t="shared" si="18"/>
        <v/>
      </c>
      <c r="CC87" s="44" t="str">
        <f t="shared" si="19"/>
        <v/>
      </c>
      <c r="CD87" s="45" t="str">
        <f t="shared" si="20"/>
        <v/>
      </c>
      <c r="CE87" s="44" t="e">
        <f>IF(AND(#REF!="",#REF!="",#REF!="",#REF!=""),"",SUM(#REF!,#REF!,#REF!,#REF!,#REF!))</f>
        <v>#REF!</v>
      </c>
      <c r="CF87" s="45" t="str">
        <f t="shared" si="21"/>
        <v/>
      </c>
      <c r="CG87" s="38"/>
      <c r="CH87" s="38"/>
    </row>
    <row r="88" spans="1:86">
      <c r="A88" s="358">
        <v>82</v>
      </c>
      <c r="B88" s="359"/>
      <c r="C88" s="360"/>
      <c r="D88" s="361"/>
      <c r="E88" s="362"/>
      <c r="F88" s="363"/>
      <c r="G88" s="363"/>
      <c r="H88" s="364"/>
      <c r="I88" s="365"/>
      <c r="J88" s="366"/>
      <c r="K88" s="367"/>
      <c r="L88" s="13"/>
      <c r="M88" s="8"/>
      <c r="N88" s="8"/>
      <c r="O88" s="8"/>
      <c r="P88" s="56"/>
      <c r="Q88" s="60"/>
      <c r="R88" s="8"/>
      <c r="S88" s="14"/>
      <c r="T88" s="19"/>
      <c r="U88" s="20"/>
      <c r="V88" s="20"/>
      <c r="W88" s="8"/>
      <c r="X88" s="62"/>
      <c r="Y88" s="60"/>
      <c r="Z88" s="8"/>
      <c r="AA88" s="14"/>
      <c r="AB88" s="13"/>
      <c r="AC88" s="8"/>
      <c r="AD88" s="8"/>
      <c r="AE88" s="8"/>
      <c r="AF88" s="56"/>
      <c r="AG88" s="60"/>
      <c r="AH88" s="8"/>
      <c r="AI88" s="14"/>
      <c r="AJ88" s="13"/>
      <c r="AK88" s="8"/>
      <c r="AL88" s="8"/>
      <c r="AM88" s="8"/>
      <c r="AN88" s="56"/>
      <c r="AO88" s="60"/>
      <c r="AP88" s="8"/>
      <c r="AQ88" s="14"/>
      <c r="AR88" s="13"/>
      <c r="AS88" s="8"/>
      <c r="AT88" s="56"/>
      <c r="AU88" s="13"/>
      <c r="AV88" s="8"/>
      <c r="AW88" s="14"/>
      <c r="AX88" s="13"/>
      <c r="AY88" s="8"/>
      <c r="AZ88" s="56"/>
      <c r="BA88" s="13" t="s">
        <v>447</v>
      </c>
      <c r="BB88" s="109" t="s">
        <v>447</v>
      </c>
      <c r="BC88" s="1"/>
      <c r="BD88" s="1"/>
      <c r="BE88" s="1"/>
      <c r="BF88" s="1"/>
      <c r="BG88" s="1"/>
      <c r="BS88" s="29"/>
      <c r="BT88" s="44" t="str">
        <f t="shared" si="11"/>
        <v/>
      </c>
      <c r="BU88" s="45" t="str">
        <f t="shared" si="12"/>
        <v/>
      </c>
      <c r="BV88" s="45" t="str">
        <f t="shared" si="13"/>
        <v/>
      </c>
      <c r="BW88" s="44" t="str">
        <f t="shared" si="14"/>
        <v/>
      </c>
      <c r="BX88" s="45" t="str">
        <f t="shared" si="15"/>
        <v/>
      </c>
      <c r="BY88" s="44" t="e">
        <f>IF(AND(#REF!="",#REF!="",#REF!="",#REF!=""),"",SUM(#REF!,#REF!,#REF!,#REF!,#REF!))</f>
        <v>#REF!</v>
      </c>
      <c r="BZ88" s="45" t="str">
        <f t="shared" si="16"/>
        <v/>
      </c>
      <c r="CA88" s="44" t="str">
        <f t="shared" si="17"/>
        <v/>
      </c>
      <c r="CB88" s="45" t="str">
        <f t="shared" si="18"/>
        <v/>
      </c>
      <c r="CC88" s="44" t="str">
        <f t="shared" si="19"/>
        <v/>
      </c>
      <c r="CD88" s="45" t="str">
        <f t="shared" si="20"/>
        <v/>
      </c>
      <c r="CE88" s="44" t="e">
        <f>IF(AND(#REF!="",#REF!="",#REF!="",#REF!=""),"",SUM(#REF!,#REF!,#REF!,#REF!,#REF!))</f>
        <v>#REF!</v>
      </c>
      <c r="CF88" s="45" t="str">
        <f t="shared" si="21"/>
        <v/>
      </c>
      <c r="CG88" s="38"/>
      <c r="CH88" s="38"/>
    </row>
    <row r="89" spans="1:86">
      <c r="A89" s="358">
        <v>83</v>
      </c>
      <c r="B89" s="359"/>
      <c r="C89" s="360"/>
      <c r="D89" s="361"/>
      <c r="E89" s="362"/>
      <c r="F89" s="363"/>
      <c r="G89" s="363"/>
      <c r="H89" s="364"/>
      <c r="I89" s="365"/>
      <c r="J89" s="366"/>
      <c r="K89" s="367"/>
      <c r="L89" s="13"/>
      <c r="M89" s="8"/>
      <c r="N89" s="8"/>
      <c r="O89" s="8"/>
      <c r="P89" s="56"/>
      <c r="Q89" s="60"/>
      <c r="R89" s="8"/>
      <c r="S89" s="14"/>
      <c r="T89" s="19"/>
      <c r="U89" s="20"/>
      <c r="V89" s="20"/>
      <c r="W89" s="8"/>
      <c r="X89" s="62"/>
      <c r="Y89" s="60"/>
      <c r="Z89" s="8"/>
      <c r="AA89" s="14"/>
      <c r="AB89" s="13"/>
      <c r="AC89" s="8"/>
      <c r="AD89" s="8"/>
      <c r="AE89" s="8"/>
      <c r="AF89" s="56"/>
      <c r="AG89" s="60"/>
      <c r="AH89" s="8"/>
      <c r="AI89" s="14"/>
      <c r="AJ89" s="13"/>
      <c r="AK89" s="8"/>
      <c r="AL89" s="8"/>
      <c r="AM89" s="8"/>
      <c r="AN89" s="56"/>
      <c r="AO89" s="60"/>
      <c r="AP89" s="8"/>
      <c r="AQ89" s="14"/>
      <c r="AR89" s="13"/>
      <c r="AS89" s="8"/>
      <c r="AT89" s="56"/>
      <c r="AU89" s="13"/>
      <c r="AV89" s="8"/>
      <c r="AW89" s="14"/>
      <c r="AX89" s="13"/>
      <c r="AY89" s="8"/>
      <c r="AZ89" s="56"/>
      <c r="BA89" s="13" t="s">
        <v>447</v>
      </c>
      <c r="BB89" s="109" t="s">
        <v>447</v>
      </c>
      <c r="BC89" s="1"/>
      <c r="BD89" s="1"/>
      <c r="BE89" s="1"/>
      <c r="BF89" s="1"/>
      <c r="BG89" s="1"/>
      <c r="BS89" s="29"/>
      <c r="BT89" s="44" t="str">
        <f t="shared" si="11"/>
        <v/>
      </c>
      <c r="BU89" s="45" t="str">
        <f t="shared" si="12"/>
        <v/>
      </c>
      <c r="BV89" s="45" t="str">
        <f t="shared" si="13"/>
        <v/>
      </c>
      <c r="BW89" s="44" t="str">
        <f t="shared" si="14"/>
        <v/>
      </c>
      <c r="BX89" s="45" t="str">
        <f t="shared" si="15"/>
        <v/>
      </c>
      <c r="BY89" s="44" t="e">
        <f>IF(AND(#REF!="",#REF!="",#REF!="",#REF!=""),"",SUM(#REF!,#REF!,#REF!,#REF!,#REF!))</f>
        <v>#REF!</v>
      </c>
      <c r="BZ89" s="45" t="str">
        <f t="shared" si="16"/>
        <v/>
      </c>
      <c r="CA89" s="44" t="str">
        <f t="shared" si="17"/>
        <v/>
      </c>
      <c r="CB89" s="45" t="str">
        <f t="shared" si="18"/>
        <v/>
      </c>
      <c r="CC89" s="44" t="str">
        <f t="shared" si="19"/>
        <v/>
      </c>
      <c r="CD89" s="45" t="str">
        <f t="shared" si="20"/>
        <v/>
      </c>
      <c r="CE89" s="44" t="e">
        <f>IF(AND(#REF!="",#REF!="",#REF!="",#REF!=""),"",SUM(#REF!,#REF!,#REF!,#REF!,#REF!))</f>
        <v>#REF!</v>
      </c>
      <c r="CF89" s="45" t="str">
        <f t="shared" si="21"/>
        <v/>
      </c>
      <c r="CG89" s="38"/>
      <c r="CH89" s="38"/>
    </row>
    <row r="90" spans="1:86">
      <c r="A90" s="358">
        <v>84</v>
      </c>
      <c r="B90" s="359"/>
      <c r="C90" s="360"/>
      <c r="D90" s="361"/>
      <c r="E90" s="362"/>
      <c r="F90" s="363"/>
      <c r="G90" s="363"/>
      <c r="H90" s="364"/>
      <c r="I90" s="365"/>
      <c r="J90" s="366"/>
      <c r="K90" s="367"/>
      <c r="L90" s="13"/>
      <c r="M90" s="8"/>
      <c r="N90" s="8"/>
      <c r="O90" s="8"/>
      <c r="P90" s="56"/>
      <c r="Q90" s="60"/>
      <c r="R90" s="8"/>
      <c r="S90" s="14"/>
      <c r="T90" s="19"/>
      <c r="U90" s="20"/>
      <c r="V90" s="20"/>
      <c r="W90" s="8"/>
      <c r="X90" s="62"/>
      <c r="Y90" s="60"/>
      <c r="Z90" s="8"/>
      <c r="AA90" s="14"/>
      <c r="AB90" s="13"/>
      <c r="AC90" s="8"/>
      <c r="AD90" s="8"/>
      <c r="AE90" s="8"/>
      <c r="AF90" s="56"/>
      <c r="AG90" s="60"/>
      <c r="AH90" s="8"/>
      <c r="AI90" s="14"/>
      <c r="AJ90" s="13"/>
      <c r="AK90" s="8"/>
      <c r="AL90" s="8"/>
      <c r="AM90" s="8"/>
      <c r="AN90" s="56"/>
      <c r="AO90" s="60"/>
      <c r="AP90" s="8"/>
      <c r="AQ90" s="14"/>
      <c r="AR90" s="13"/>
      <c r="AS90" s="8"/>
      <c r="AT90" s="56"/>
      <c r="AU90" s="13"/>
      <c r="AV90" s="8"/>
      <c r="AW90" s="14"/>
      <c r="AX90" s="13"/>
      <c r="AY90" s="8"/>
      <c r="AZ90" s="56"/>
      <c r="BA90" s="13" t="s">
        <v>447</v>
      </c>
      <c r="BB90" s="109" t="s">
        <v>447</v>
      </c>
      <c r="BC90" s="1"/>
      <c r="BD90" s="1"/>
      <c r="BE90" s="1"/>
      <c r="BF90" s="1"/>
      <c r="BG90" s="1"/>
      <c r="BS90" s="29"/>
      <c r="BT90" s="44" t="str">
        <f t="shared" si="11"/>
        <v/>
      </c>
      <c r="BU90" s="45" t="str">
        <f t="shared" si="12"/>
        <v/>
      </c>
      <c r="BV90" s="45" t="str">
        <f t="shared" si="13"/>
        <v/>
      </c>
      <c r="BW90" s="44" t="str">
        <f t="shared" si="14"/>
        <v/>
      </c>
      <c r="BX90" s="45" t="str">
        <f t="shared" si="15"/>
        <v/>
      </c>
      <c r="BY90" s="44" t="e">
        <f>IF(AND(#REF!="",#REF!="",#REF!="",#REF!=""),"",SUM(#REF!,#REF!,#REF!,#REF!,#REF!))</f>
        <v>#REF!</v>
      </c>
      <c r="BZ90" s="45" t="str">
        <f t="shared" si="16"/>
        <v/>
      </c>
      <c r="CA90" s="44" t="str">
        <f t="shared" si="17"/>
        <v/>
      </c>
      <c r="CB90" s="45" t="str">
        <f t="shared" si="18"/>
        <v/>
      </c>
      <c r="CC90" s="44" t="str">
        <f t="shared" si="19"/>
        <v/>
      </c>
      <c r="CD90" s="45" t="str">
        <f t="shared" si="20"/>
        <v/>
      </c>
      <c r="CE90" s="44" t="e">
        <f>IF(AND(#REF!="",#REF!="",#REF!="",#REF!=""),"",SUM(#REF!,#REF!,#REF!,#REF!,#REF!))</f>
        <v>#REF!</v>
      </c>
      <c r="CF90" s="45" t="str">
        <f t="shared" si="21"/>
        <v/>
      </c>
      <c r="CG90" s="38"/>
      <c r="CH90" s="38"/>
    </row>
    <row r="91" spans="1:86">
      <c r="A91" s="358">
        <v>85</v>
      </c>
      <c r="B91" s="359"/>
      <c r="C91" s="360"/>
      <c r="D91" s="361"/>
      <c r="E91" s="362"/>
      <c r="F91" s="363"/>
      <c r="G91" s="363"/>
      <c r="H91" s="364"/>
      <c r="I91" s="365"/>
      <c r="J91" s="366"/>
      <c r="K91" s="367"/>
      <c r="L91" s="13"/>
      <c r="M91" s="8"/>
      <c r="N91" s="8"/>
      <c r="O91" s="8"/>
      <c r="P91" s="56"/>
      <c r="Q91" s="60"/>
      <c r="R91" s="8"/>
      <c r="S91" s="14"/>
      <c r="T91" s="19"/>
      <c r="U91" s="20"/>
      <c r="V91" s="20"/>
      <c r="W91" s="8"/>
      <c r="X91" s="62"/>
      <c r="Y91" s="60"/>
      <c r="Z91" s="8"/>
      <c r="AA91" s="14"/>
      <c r="AB91" s="13"/>
      <c r="AC91" s="8"/>
      <c r="AD91" s="8"/>
      <c r="AE91" s="8"/>
      <c r="AF91" s="56"/>
      <c r="AG91" s="60"/>
      <c r="AH91" s="8"/>
      <c r="AI91" s="14"/>
      <c r="AJ91" s="13"/>
      <c r="AK91" s="8"/>
      <c r="AL91" s="8"/>
      <c r="AM91" s="8"/>
      <c r="AN91" s="56"/>
      <c r="AO91" s="60"/>
      <c r="AP91" s="8"/>
      <c r="AQ91" s="14"/>
      <c r="AR91" s="13"/>
      <c r="AS91" s="8"/>
      <c r="AT91" s="56"/>
      <c r="AU91" s="13"/>
      <c r="AV91" s="8"/>
      <c r="AW91" s="14"/>
      <c r="AX91" s="13"/>
      <c r="AY91" s="8"/>
      <c r="AZ91" s="56"/>
      <c r="BA91" s="13" t="s">
        <v>447</v>
      </c>
      <c r="BB91" s="109" t="s">
        <v>447</v>
      </c>
      <c r="BC91" s="1"/>
      <c r="BD91" s="1"/>
      <c r="BE91" s="1"/>
      <c r="BF91" s="1"/>
      <c r="BG91" s="1"/>
      <c r="BS91" s="29"/>
      <c r="BT91" s="44" t="str">
        <f t="shared" si="11"/>
        <v/>
      </c>
      <c r="BU91" s="45" t="str">
        <f t="shared" si="12"/>
        <v/>
      </c>
      <c r="BV91" s="45" t="str">
        <f t="shared" si="13"/>
        <v/>
      </c>
      <c r="BW91" s="44" t="str">
        <f t="shared" si="14"/>
        <v/>
      </c>
      <c r="BX91" s="45" t="str">
        <f t="shared" si="15"/>
        <v/>
      </c>
      <c r="BY91" s="44" t="e">
        <f>IF(AND(#REF!="",#REF!="",#REF!="",#REF!=""),"",SUM(#REF!,#REF!,#REF!,#REF!,#REF!))</f>
        <v>#REF!</v>
      </c>
      <c r="BZ91" s="45" t="str">
        <f t="shared" si="16"/>
        <v/>
      </c>
      <c r="CA91" s="44" t="str">
        <f t="shared" si="17"/>
        <v/>
      </c>
      <c r="CB91" s="45" t="str">
        <f t="shared" si="18"/>
        <v/>
      </c>
      <c r="CC91" s="44" t="str">
        <f t="shared" si="19"/>
        <v/>
      </c>
      <c r="CD91" s="45" t="str">
        <f t="shared" si="20"/>
        <v/>
      </c>
      <c r="CE91" s="44" t="e">
        <f>IF(AND(#REF!="",#REF!="",#REF!="",#REF!=""),"",SUM(#REF!,#REF!,#REF!,#REF!,#REF!))</f>
        <v>#REF!</v>
      </c>
      <c r="CF91" s="45" t="str">
        <f t="shared" si="21"/>
        <v/>
      </c>
      <c r="CG91" s="38"/>
      <c r="CH91" s="38"/>
    </row>
    <row r="92" spans="1:86">
      <c r="A92" s="358">
        <v>86</v>
      </c>
      <c r="B92" s="359"/>
      <c r="C92" s="360"/>
      <c r="D92" s="361"/>
      <c r="E92" s="362"/>
      <c r="F92" s="363"/>
      <c r="G92" s="363"/>
      <c r="H92" s="364"/>
      <c r="I92" s="365"/>
      <c r="J92" s="366"/>
      <c r="K92" s="367"/>
      <c r="L92" s="13"/>
      <c r="M92" s="8"/>
      <c r="N92" s="8"/>
      <c r="O92" s="8"/>
      <c r="P92" s="56"/>
      <c r="Q92" s="60"/>
      <c r="R92" s="8"/>
      <c r="S92" s="14"/>
      <c r="T92" s="19"/>
      <c r="U92" s="20"/>
      <c r="V92" s="20"/>
      <c r="W92" s="8"/>
      <c r="X92" s="62"/>
      <c r="Y92" s="60"/>
      <c r="Z92" s="8"/>
      <c r="AA92" s="14"/>
      <c r="AB92" s="13"/>
      <c r="AC92" s="8"/>
      <c r="AD92" s="8"/>
      <c r="AE92" s="8"/>
      <c r="AF92" s="56"/>
      <c r="AG92" s="60"/>
      <c r="AH92" s="8"/>
      <c r="AI92" s="14"/>
      <c r="AJ92" s="13"/>
      <c r="AK92" s="8"/>
      <c r="AL92" s="8"/>
      <c r="AM92" s="8"/>
      <c r="AN92" s="56"/>
      <c r="AO92" s="60"/>
      <c r="AP92" s="8"/>
      <c r="AQ92" s="14"/>
      <c r="AR92" s="13"/>
      <c r="AS92" s="8"/>
      <c r="AT92" s="56"/>
      <c r="AU92" s="13"/>
      <c r="AV92" s="8"/>
      <c r="AW92" s="14"/>
      <c r="AX92" s="13"/>
      <c r="AY92" s="8"/>
      <c r="AZ92" s="56"/>
      <c r="BA92" s="13" t="s">
        <v>447</v>
      </c>
      <c r="BB92" s="109" t="s">
        <v>447</v>
      </c>
      <c r="BC92" s="1"/>
      <c r="BD92" s="1"/>
      <c r="BE92" s="1"/>
      <c r="BF92" s="1"/>
      <c r="BG92" s="1"/>
      <c r="BS92" s="29"/>
      <c r="BT92" s="44" t="str">
        <f t="shared" si="11"/>
        <v/>
      </c>
      <c r="BU92" s="45" t="str">
        <f t="shared" si="12"/>
        <v/>
      </c>
      <c r="BV92" s="45" t="str">
        <f t="shared" si="13"/>
        <v/>
      </c>
      <c r="BW92" s="44" t="str">
        <f t="shared" si="14"/>
        <v/>
      </c>
      <c r="BX92" s="45" t="str">
        <f t="shared" si="15"/>
        <v/>
      </c>
      <c r="BY92" s="44" t="e">
        <f>IF(AND(#REF!="",#REF!="",#REF!="",#REF!=""),"",SUM(#REF!,#REF!,#REF!,#REF!,#REF!))</f>
        <v>#REF!</v>
      </c>
      <c r="BZ92" s="45" t="str">
        <f t="shared" si="16"/>
        <v/>
      </c>
      <c r="CA92" s="44" t="str">
        <f t="shared" si="17"/>
        <v/>
      </c>
      <c r="CB92" s="45" t="str">
        <f t="shared" si="18"/>
        <v/>
      </c>
      <c r="CC92" s="44" t="str">
        <f t="shared" si="19"/>
        <v/>
      </c>
      <c r="CD92" s="45" t="str">
        <f t="shared" si="20"/>
        <v/>
      </c>
      <c r="CE92" s="44" t="e">
        <f>IF(AND(#REF!="",#REF!="",#REF!="",#REF!=""),"",SUM(#REF!,#REF!,#REF!,#REF!,#REF!))</f>
        <v>#REF!</v>
      </c>
      <c r="CF92" s="45" t="str">
        <f t="shared" si="21"/>
        <v/>
      </c>
      <c r="CG92" s="38"/>
      <c r="CH92" s="38"/>
    </row>
    <row r="93" spans="1:86">
      <c r="A93" s="358">
        <v>87</v>
      </c>
      <c r="B93" s="359"/>
      <c r="C93" s="360"/>
      <c r="D93" s="361"/>
      <c r="E93" s="362"/>
      <c r="F93" s="363"/>
      <c r="G93" s="363"/>
      <c r="H93" s="364"/>
      <c r="I93" s="365"/>
      <c r="J93" s="366"/>
      <c r="K93" s="367"/>
      <c r="L93" s="13"/>
      <c r="M93" s="8"/>
      <c r="N93" s="8"/>
      <c r="O93" s="8"/>
      <c r="P93" s="56"/>
      <c r="Q93" s="60"/>
      <c r="R93" s="8"/>
      <c r="S93" s="14"/>
      <c r="T93" s="19"/>
      <c r="U93" s="20"/>
      <c r="V93" s="20"/>
      <c r="W93" s="8"/>
      <c r="X93" s="62"/>
      <c r="Y93" s="60"/>
      <c r="Z93" s="8"/>
      <c r="AA93" s="14"/>
      <c r="AB93" s="13"/>
      <c r="AC93" s="8"/>
      <c r="AD93" s="8"/>
      <c r="AE93" s="8"/>
      <c r="AF93" s="56"/>
      <c r="AG93" s="60"/>
      <c r="AH93" s="8"/>
      <c r="AI93" s="14"/>
      <c r="AJ93" s="13"/>
      <c r="AK93" s="8"/>
      <c r="AL93" s="8"/>
      <c r="AM93" s="8"/>
      <c r="AN93" s="56"/>
      <c r="AO93" s="60"/>
      <c r="AP93" s="8"/>
      <c r="AQ93" s="14"/>
      <c r="AR93" s="13"/>
      <c r="AS93" s="8"/>
      <c r="AT93" s="56"/>
      <c r="AU93" s="13"/>
      <c r="AV93" s="8"/>
      <c r="AW93" s="14"/>
      <c r="AX93" s="13"/>
      <c r="AY93" s="8"/>
      <c r="AZ93" s="56"/>
      <c r="BA93" s="13" t="s">
        <v>447</v>
      </c>
      <c r="BB93" s="109" t="s">
        <v>447</v>
      </c>
      <c r="BC93" s="1"/>
      <c r="BD93" s="1"/>
      <c r="BE93" s="1"/>
      <c r="BF93" s="1"/>
      <c r="BG93" s="1"/>
      <c r="BS93" s="29"/>
      <c r="BT93" s="44" t="str">
        <f t="shared" si="11"/>
        <v/>
      </c>
      <c r="BU93" s="45" t="str">
        <f t="shared" si="12"/>
        <v/>
      </c>
      <c r="BV93" s="45" t="str">
        <f t="shared" si="13"/>
        <v/>
      </c>
      <c r="BW93" s="44" t="str">
        <f t="shared" si="14"/>
        <v/>
      </c>
      <c r="BX93" s="45" t="str">
        <f t="shared" si="15"/>
        <v/>
      </c>
      <c r="BY93" s="44" t="e">
        <f>IF(AND(#REF!="",#REF!="",#REF!="",#REF!=""),"",SUM(#REF!,#REF!,#REF!,#REF!,#REF!))</f>
        <v>#REF!</v>
      </c>
      <c r="BZ93" s="45" t="str">
        <f t="shared" si="16"/>
        <v/>
      </c>
      <c r="CA93" s="44" t="str">
        <f t="shared" si="17"/>
        <v/>
      </c>
      <c r="CB93" s="45" t="str">
        <f t="shared" si="18"/>
        <v/>
      </c>
      <c r="CC93" s="44" t="str">
        <f t="shared" si="19"/>
        <v/>
      </c>
      <c r="CD93" s="45" t="str">
        <f t="shared" si="20"/>
        <v/>
      </c>
      <c r="CE93" s="44" t="e">
        <f>IF(AND(#REF!="",#REF!="",#REF!="",#REF!=""),"",SUM(#REF!,#REF!,#REF!,#REF!,#REF!))</f>
        <v>#REF!</v>
      </c>
      <c r="CF93" s="45" t="str">
        <f t="shared" si="21"/>
        <v/>
      </c>
      <c r="CG93" s="38"/>
      <c r="CH93" s="38"/>
    </row>
    <row r="94" spans="1:86">
      <c r="A94" s="358">
        <v>88</v>
      </c>
      <c r="B94" s="359"/>
      <c r="C94" s="360"/>
      <c r="D94" s="361"/>
      <c r="E94" s="362"/>
      <c r="F94" s="363"/>
      <c r="G94" s="363"/>
      <c r="H94" s="364"/>
      <c r="I94" s="365"/>
      <c r="J94" s="366"/>
      <c r="K94" s="367"/>
      <c r="L94" s="13"/>
      <c r="M94" s="8"/>
      <c r="N94" s="8"/>
      <c r="O94" s="8"/>
      <c r="P94" s="56"/>
      <c r="Q94" s="60"/>
      <c r="R94" s="8"/>
      <c r="S94" s="14"/>
      <c r="T94" s="19"/>
      <c r="U94" s="20"/>
      <c r="V94" s="20"/>
      <c r="W94" s="8"/>
      <c r="X94" s="62"/>
      <c r="Y94" s="60"/>
      <c r="Z94" s="8"/>
      <c r="AA94" s="14"/>
      <c r="AB94" s="13"/>
      <c r="AC94" s="8"/>
      <c r="AD94" s="8"/>
      <c r="AE94" s="8"/>
      <c r="AF94" s="56"/>
      <c r="AG94" s="60"/>
      <c r="AH94" s="8"/>
      <c r="AI94" s="14"/>
      <c r="AJ94" s="13"/>
      <c r="AK94" s="8"/>
      <c r="AL94" s="8"/>
      <c r="AM94" s="8"/>
      <c r="AN94" s="56"/>
      <c r="AO94" s="60"/>
      <c r="AP94" s="8"/>
      <c r="AQ94" s="14"/>
      <c r="AR94" s="13"/>
      <c r="AS94" s="8"/>
      <c r="AT94" s="56"/>
      <c r="AU94" s="13"/>
      <c r="AV94" s="8"/>
      <c r="AW94" s="14"/>
      <c r="AX94" s="13"/>
      <c r="AY94" s="8"/>
      <c r="AZ94" s="56"/>
      <c r="BA94" s="13" t="s">
        <v>447</v>
      </c>
      <c r="BB94" s="109" t="s">
        <v>447</v>
      </c>
      <c r="BC94" s="1"/>
      <c r="BD94" s="1"/>
      <c r="BE94" s="1"/>
      <c r="BF94" s="1"/>
      <c r="BG94" s="1"/>
      <c r="BS94" s="29"/>
      <c r="BT94" s="44" t="str">
        <f t="shared" si="11"/>
        <v/>
      </c>
      <c r="BU94" s="45" t="str">
        <f t="shared" si="12"/>
        <v/>
      </c>
      <c r="BV94" s="45" t="str">
        <f t="shared" si="13"/>
        <v/>
      </c>
      <c r="BW94" s="44" t="str">
        <f t="shared" si="14"/>
        <v/>
      </c>
      <c r="BX94" s="45" t="str">
        <f t="shared" si="15"/>
        <v/>
      </c>
      <c r="BY94" s="44" t="e">
        <f>IF(AND(#REF!="",#REF!="",#REF!="",#REF!=""),"",SUM(#REF!,#REF!,#REF!,#REF!,#REF!))</f>
        <v>#REF!</v>
      </c>
      <c r="BZ94" s="45" t="str">
        <f t="shared" si="16"/>
        <v/>
      </c>
      <c r="CA94" s="44" t="str">
        <f t="shared" si="17"/>
        <v/>
      </c>
      <c r="CB94" s="45" t="str">
        <f t="shared" si="18"/>
        <v/>
      </c>
      <c r="CC94" s="44" t="str">
        <f t="shared" si="19"/>
        <v/>
      </c>
      <c r="CD94" s="45" t="str">
        <f t="shared" si="20"/>
        <v/>
      </c>
      <c r="CE94" s="44" t="e">
        <f>IF(AND(#REF!="",#REF!="",#REF!="",#REF!=""),"",SUM(#REF!,#REF!,#REF!,#REF!,#REF!))</f>
        <v>#REF!</v>
      </c>
      <c r="CF94" s="45" t="str">
        <f t="shared" si="21"/>
        <v/>
      </c>
      <c r="CG94" s="38"/>
      <c r="CH94" s="38"/>
    </row>
    <row r="95" spans="1:86">
      <c r="A95" s="358">
        <v>89</v>
      </c>
      <c r="B95" s="359"/>
      <c r="C95" s="360"/>
      <c r="D95" s="361"/>
      <c r="E95" s="362"/>
      <c r="F95" s="363"/>
      <c r="G95" s="363"/>
      <c r="H95" s="364"/>
      <c r="I95" s="365"/>
      <c r="J95" s="366"/>
      <c r="K95" s="367"/>
      <c r="L95" s="13"/>
      <c r="M95" s="8"/>
      <c r="N95" s="8"/>
      <c r="O95" s="8"/>
      <c r="P95" s="56"/>
      <c r="Q95" s="60"/>
      <c r="R95" s="8"/>
      <c r="S95" s="14"/>
      <c r="T95" s="19"/>
      <c r="U95" s="20"/>
      <c r="V95" s="20"/>
      <c r="W95" s="8"/>
      <c r="X95" s="62"/>
      <c r="Y95" s="60"/>
      <c r="Z95" s="8"/>
      <c r="AA95" s="14"/>
      <c r="AB95" s="13"/>
      <c r="AC95" s="8"/>
      <c r="AD95" s="8"/>
      <c r="AE95" s="8"/>
      <c r="AF95" s="56"/>
      <c r="AG95" s="60"/>
      <c r="AH95" s="8"/>
      <c r="AI95" s="14"/>
      <c r="AJ95" s="13"/>
      <c r="AK95" s="8"/>
      <c r="AL95" s="8"/>
      <c r="AM95" s="8"/>
      <c r="AN95" s="56"/>
      <c r="AO95" s="60"/>
      <c r="AP95" s="8"/>
      <c r="AQ95" s="14"/>
      <c r="AR95" s="13"/>
      <c r="AS95" s="8"/>
      <c r="AT95" s="56"/>
      <c r="AU95" s="13"/>
      <c r="AV95" s="8"/>
      <c r="AW95" s="14"/>
      <c r="AX95" s="13"/>
      <c r="AY95" s="8"/>
      <c r="AZ95" s="56"/>
      <c r="BA95" s="13" t="s">
        <v>447</v>
      </c>
      <c r="BB95" s="109" t="s">
        <v>447</v>
      </c>
      <c r="BC95" s="1"/>
      <c r="BD95" s="1"/>
      <c r="BE95" s="1"/>
      <c r="BF95" s="1"/>
      <c r="BG95" s="1"/>
      <c r="BS95" s="29"/>
      <c r="BT95" s="44" t="str">
        <f t="shared" si="11"/>
        <v/>
      </c>
      <c r="BU95" s="45" t="str">
        <f t="shared" si="12"/>
        <v/>
      </c>
      <c r="BV95" s="45" t="str">
        <f t="shared" si="13"/>
        <v/>
      </c>
      <c r="BW95" s="44" t="str">
        <f t="shared" si="14"/>
        <v/>
      </c>
      <c r="BX95" s="45" t="str">
        <f t="shared" si="15"/>
        <v/>
      </c>
      <c r="BY95" s="44" t="e">
        <f>IF(AND(#REF!="",#REF!="",#REF!="",#REF!=""),"",SUM(#REF!,#REF!,#REF!,#REF!,#REF!))</f>
        <v>#REF!</v>
      </c>
      <c r="BZ95" s="45" t="str">
        <f t="shared" si="16"/>
        <v/>
      </c>
      <c r="CA95" s="44" t="str">
        <f t="shared" si="17"/>
        <v/>
      </c>
      <c r="CB95" s="45" t="str">
        <f t="shared" si="18"/>
        <v/>
      </c>
      <c r="CC95" s="44" t="str">
        <f t="shared" si="19"/>
        <v/>
      </c>
      <c r="CD95" s="45" t="str">
        <f t="shared" si="20"/>
        <v/>
      </c>
      <c r="CE95" s="44" t="e">
        <f>IF(AND(#REF!="",#REF!="",#REF!="",#REF!=""),"",SUM(#REF!,#REF!,#REF!,#REF!,#REF!))</f>
        <v>#REF!</v>
      </c>
      <c r="CF95" s="45" t="str">
        <f t="shared" si="21"/>
        <v/>
      </c>
      <c r="CG95" s="38"/>
      <c r="CH95" s="38"/>
    </row>
    <row r="96" spans="1:86">
      <c r="A96" s="358">
        <v>90</v>
      </c>
      <c r="B96" s="359"/>
      <c r="C96" s="360"/>
      <c r="D96" s="361"/>
      <c r="E96" s="362"/>
      <c r="F96" s="363"/>
      <c r="G96" s="363"/>
      <c r="H96" s="364"/>
      <c r="I96" s="365"/>
      <c r="J96" s="366"/>
      <c r="K96" s="367"/>
      <c r="L96" s="13"/>
      <c r="M96" s="8"/>
      <c r="N96" s="8"/>
      <c r="O96" s="8"/>
      <c r="P96" s="56"/>
      <c r="Q96" s="60"/>
      <c r="R96" s="8"/>
      <c r="S96" s="14"/>
      <c r="T96" s="19"/>
      <c r="U96" s="20"/>
      <c r="V96" s="20"/>
      <c r="W96" s="8"/>
      <c r="X96" s="62"/>
      <c r="Y96" s="60"/>
      <c r="Z96" s="8"/>
      <c r="AA96" s="14"/>
      <c r="AB96" s="13"/>
      <c r="AC96" s="8"/>
      <c r="AD96" s="8"/>
      <c r="AE96" s="8"/>
      <c r="AF96" s="56"/>
      <c r="AG96" s="60"/>
      <c r="AH96" s="8"/>
      <c r="AI96" s="14"/>
      <c r="AJ96" s="13"/>
      <c r="AK96" s="8"/>
      <c r="AL96" s="8"/>
      <c r="AM96" s="8"/>
      <c r="AN96" s="56"/>
      <c r="AO96" s="60"/>
      <c r="AP96" s="8"/>
      <c r="AQ96" s="14"/>
      <c r="AR96" s="13"/>
      <c r="AS96" s="8"/>
      <c r="AT96" s="56"/>
      <c r="AU96" s="13"/>
      <c r="AV96" s="8"/>
      <c r="AW96" s="14"/>
      <c r="AX96" s="13"/>
      <c r="AY96" s="8"/>
      <c r="AZ96" s="56"/>
      <c r="BA96" s="13" t="s">
        <v>447</v>
      </c>
      <c r="BB96" s="109" t="s">
        <v>447</v>
      </c>
      <c r="BC96" s="1"/>
      <c r="BD96" s="1"/>
      <c r="BE96" s="1"/>
      <c r="BF96" s="1"/>
      <c r="BG96" s="1"/>
      <c r="BS96" s="29"/>
      <c r="BT96" s="44" t="str">
        <f t="shared" si="11"/>
        <v/>
      </c>
      <c r="BU96" s="45" t="str">
        <f t="shared" si="12"/>
        <v/>
      </c>
      <c r="BV96" s="45" t="str">
        <f t="shared" si="13"/>
        <v/>
      </c>
      <c r="BW96" s="44" t="str">
        <f t="shared" si="14"/>
        <v/>
      </c>
      <c r="BX96" s="45" t="str">
        <f t="shared" si="15"/>
        <v/>
      </c>
      <c r="BY96" s="44" t="e">
        <f>IF(AND(#REF!="",#REF!="",#REF!="",#REF!=""),"",SUM(#REF!,#REF!,#REF!,#REF!,#REF!))</f>
        <v>#REF!</v>
      </c>
      <c r="BZ96" s="45" t="str">
        <f t="shared" si="16"/>
        <v/>
      </c>
      <c r="CA96" s="44" t="str">
        <f t="shared" si="17"/>
        <v/>
      </c>
      <c r="CB96" s="45" t="str">
        <f t="shared" si="18"/>
        <v/>
      </c>
      <c r="CC96" s="44" t="str">
        <f t="shared" si="19"/>
        <v/>
      </c>
      <c r="CD96" s="45" t="str">
        <f t="shared" si="20"/>
        <v/>
      </c>
      <c r="CE96" s="44" t="e">
        <f>IF(AND(#REF!="",#REF!="",#REF!="",#REF!=""),"",SUM(#REF!,#REF!,#REF!,#REF!,#REF!))</f>
        <v>#REF!</v>
      </c>
      <c r="CF96" s="45" t="str">
        <f t="shared" si="21"/>
        <v/>
      </c>
      <c r="CG96" s="38"/>
      <c r="CH96" s="38"/>
    </row>
    <row r="97" spans="1:86">
      <c r="A97" s="358">
        <v>91</v>
      </c>
      <c r="B97" s="359"/>
      <c r="C97" s="360"/>
      <c r="D97" s="361"/>
      <c r="E97" s="362"/>
      <c r="F97" s="363"/>
      <c r="G97" s="363"/>
      <c r="H97" s="364"/>
      <c r="I97" s="365"/>
      <c r="J97" s="366"/>
      <c r="K97" s="367"/>
      <c r="L97" s="13"/>
      <c r="M97" s="8"/>
      <c r="N97" s="8"/>
      <c r="O97" s="8"/>
      <c r="P97" s="56"/>
      <c r="Q97" s="60"/>
      <c r="R97" s="8"/>
      <c r="S97" s="14"/>
      <c r="T97" s="19"/>
      <c r="U97" s="20"/>
      <c r="V97" s="20"/>
      <c r="W97" s="8"/>
      <c r="X97" s="62"/>
      <c r="Y97" s="60"/>
      <c r="Z97" s="8"/>
      <c r="AA97" s="14"/>
      <c r="AB97" s="13"/>
      <c r="AC97" s="8"/>
      <c r="AD97" s="8"/>
      <c r="AE97" s="8"/>
      <c r="AF97" s="56"/>
      <c r="AG97" s="60"/>
      <c r="AH97" s="8"/>
      <c r="AI97" s="14"/>
      <c r="AJ97" s="13"/>
      <c r="AK97" s="8"/>
      <c r="AL97" s="8"/>
      <c r="AM97" s="8"/>
      <c r="AN97" s="56"/>
      <c r="AO97" s="60"/>
      <c r="AP97" s="8"/>
      <c r="AQ97" s="14"/>
      <c r="AR97" s="13"/>
      <c r="AS97" s="8"/>
      <c r="AT97" s="56"/>
      <c r="AU97" s="13"/>
      <c r="AV97" s="8"/>
      <c r="AW97" s="14"/>
      <c r="AX97" s="13"/>
      <c r="AY97" s="8"/>
      <c r="AZ97" s="56"/>
      <c r="BA97" s="13" t="s">
        <v>447</v>
      </c>
      <c r="BB97" s="109" t="s">
        <v>447</v>
      </c>
      <c r="BC97" s="1"/>
      <c r="BD97" s="1"/>
      <c r="BE97" s="1"/>
      <c r="BF97" s="1"/>
      <c r="BG97" s="1"/>
      <c r="BS97" s="29"/>
      <c r="BT97" s="44" t="str">
        <f t="shared" si="11"/>
        <v/>
      </c>
      <c r="BU97" s="45" t="str">
        <f t="shared" si="12"/>
        <v/>
      </c>
      <c r="BV97" s="45" t="str">
        <f t="shared" si="13"/>
        <v/>
      </c>
      <c r="BW97" s="44" t="str">
        <f t="shared" si="14"/>
        <v/>
      </c>
      <c r="BX97" s="45" t="str">
        <f t="shared" si="15"/>
        <v/>
      </c>
      <c r="BY97" s="44" t="e">
        <f>IF(AND(#REF!="",#REF!="",#REF!="",#REF!=""),"",SUM(#REF!,#REF!,#REF!,#REF!,#REF!))</f>
        <v>#REF!</v>
      </c>
      <c r="BZ97" s="45" t="str">
        <f t="shared" si="16"/>
        <v/>
      </c>
      <c r="CA97" s="44" t="str">
        <f t="shared" si="17"/>
        <v/>
      </c>
      <c r="CB97" s="45" t="str">
        <f t="shared" si="18"/>
        <v/>
      </c>
      <c r="CC97" s="44" t="str">
        <f t="shared" si="19"/>
        <v/>
      </c>
      <c r="CD97" s="45" t="str">
        <f t="shared" si="20"/>
        <v/>
      </c>
      <c r="CE97" s="44" t="e">
        <f>IF(AND(#REF!="",#REF!="",#REF!="",#REF!=""),"",SUM(#REF!,#REF!,#REF!,#REF!,#REF!))</f>
        <v>#REF!</v>
      </c>
      <c r="CF97" s="45" t="str">
        <f t="shared" si="21"/>
        <v/>
      </c>
      <c r="CG97" s="38"/>
      <c r="CH97" s="38"/>
    </row>
    <row r="98" spans="1:86">
      <c r="A98" s="358">
        <v>92</v>
      </c>
      <c r="B98" s="359"/>
      <c r="C98" s="360"/>
      <c r="D98" s="361"/>
      <c r="E98" s="362"/>
      <c r="F98" s="363"/>
      <c r="G98" s="363"/>
      <c r="H98" s="364"/>
      <c r="I98" s="365"/>
      <c r="J98" s="366"/>
      <c r="K98" s="367"/>
      <c r="L98" s="13"/>
      <c r="M98" s="8"/>
      <c r="N98" s="8"/>
      <c r="O98" s="8"/>
      <c r="P98" s="56"/>
      <c r="Q98" s="60"/>
      <c r="R98" s="8"/>
      <c r="S98" s="14"/>
      <c r="T98" s="19"/>
      <c r="U98" s="20"/>
      <c r="V98" s="20"/>
      <c r="W98" s="8"/>
      <c r="X98" s="62"/>
      <c r="Y98" s="60"/>
      <c r="Z98" s="8"/>
      <c r="AA98" s="14"/>
      <c r="AB98" s="13"/>
      <c r="AC98" s="8"/>
      <c r="AD98" s="8"/>
      <c r="AE98" s="8"/>
      <c r="AF98" s="56"/>
      <c r="AG98" s="60"/>
      <c r="AH98" s="8"/>
      <c r="AI98" s="14"/>
      <c r="AJ98" s="13"/>
      <c r="AK98" s="8"/>
      <c r="AL98" s="8"/>
      <c r="AM98" s="8"/>
      <c r="AN98" s="56"/>
      <c r="AO98" s="60"/>
      <c r="AP98" s="8"/>
      <c r="AQ98" s="14"/>
      <c r="AR98" s="13"/>
      <c r="AS98" s="8"/>
      <c r="AT98" s="56"/>
      <c r="AU98" s="13"/>
      <c r="AV98" s="8"/>
      <c r="AW98" s="14"/>
      <c r="AX98" s="13"/>
      <c r="AY98" s="8"/>
      <c r="AZ98" s="56"/>
      <c r="BA98" s="13" t="s">
        <v>447</v>
      </c>
      <c r="BB98" s="109" t="s">
        <v>447</v>
      </c>
      <c r="BC98" s="1"/>
      <c r="BD98" s="1"/>
      <c r="BE98" s="1"/>
      <c r="BF98" s="1"/>
      <c r="BG98" s="1"/>
      <c r="BS98" s="29"/>
      <c r="BT98" s="44" t="str">
        <f t="shared" si="11"/>
        <v/>
      </c>
      <c r="BU98" s="45" t="str">
        <f t="shared" si="12"/>
        <v/>
      </c>
      <c r="BV98" s="45" t="str">
        <f t="shared" si="13"/>
        <v/>
      </c>
      <c r="BW98" s="44" t="str">
        <f t="shared" si="14"/>
        <v/>
      </c>
      <c r="BX98" s="45" t="str">
        <f t="shared" si="15"/>
        <v/>
      </c>
      <c r="BY98" s="44" t="e">
        <f>IF(AND(#REF!="",#REF!="",#REF!="",#REF!=""),"",SUM(#REF!,#REF!,#REF!,#REF!,#REF!))</f>
        <v>#REF!</v>
      </c>
      <c r="BZ98" s="45" t="str">
        <f t="shared" si="16"/>
        <v/>
      </c>
      <c r="CA98" s="44" t="str">
        <f t="shared" si="17"/>
        <v/>
      </c>
      <c r="CB98" s="45" t="str">
        <f t="shared" si="18"/>
        <v/>
      </c>
      <c r="CC98" s="44" t="str">
        <f t="shared" si="19"/>
        <v/>
      </c>
      <c r="CD98" s="45" t="str">
        <f t="shared" si="20"/>
        <v/>
      </c>
      <c r="CE98" s="44" t="e">
        <f>IF(AND(#REF!="",#REF!="",#REF!="",#REF!=""),"",SUM(#REF!,#REF!,#REF!,#REF!,#REF!))</f>
        <v>#REF!</v>
      </c>
      <c r="CF98" s="45" t="str">
        <f t="shared" si="21"/>
        <v/>
      </c>
      <c r="CG98" s="38"/>
      <c r="CH98" s="38"/>
    </row>
    <row r="99" spans="1:86">
      <c r="A99" s="358">
        <v>93</v>
      </c>
      <c r="B99" s="359"/>
      <c r="C99" s="360"/>
      <c r="D99" s="361"/>
      <c r="E99" s="362"/>
      <c r="F99" s="363"/>
      <c r="G99" s="363"/>
      <c r="H99" s="364"/>
      <c r="I99" s="365"/>
      <c r="J99" s="366"/>
      <c r="K99" s="367"/>
      <c r="L99" s="13"/>
      <c r="M99" s="8"/>
      <c r="N99" s="8"/>
      <c r="O99" s="8"/>
      <c r="P99" s="56"/>
      <c r="Q99" s="60"/>
      <c r="R99" s="8"/>
      <c r="S99" s="14"/>
      <c r="T99" s="19"/>
      <c r="U99" s="20"/>
      <c r="V99" s="20"/>
      <c r="W99" s="8"/>
      <c r="X99" s="62"/>
      <c r="Y99" s="60"/>
      <c r="Z99" s="8"/>
      <c r="AA99" s="14"/>
      <c r="AB99" s="13"/>
      <c r="AC99" s="8"/>
      <c r="AD99" s="8"/>
      <c r="AE99" s="8"/>
      <c r="AF99" s="56"/>
      <c r="AG99" s="60"/>
      <c r="AH99" s="8"/>
      <c r="AI99" s="14"/>
      <c r="AJ99" s="13"/>
      <c r="AK99" s="8"/>
      <c r="AL99" s="8"/>
      <c r="AM99" s="8"/>
      <c r="AN99" s="56"/>
      <c r="AO99" s="60"/>
      <c r="AP99" s="8"/>
      <c r="AQ99" s="14"/>
      <c r="AR99" s="13"/>
      <c r="AS99" s="8"/>
      <c r="AT99" s="56"/>
      <c r="AU99" s="13"/>
      <c r="AV99" s="8"/>
      <c r="AW99" s="14"/>
      <c r="AX99" s="13"/>
      <c r="AY99" s="8"/>
      <c r="AZ99" s="56"/>
      <c r="BA99" s="13" t="s">
        <v>447</v>
      </c>
      <c r="BB99" s="109" t="s">
        <v>447</v>
      </c>
      <c r="BC99" s="1"/>
      <c r="BD99" s="1"/>
      <c r="BE99" s="1"/>
      <c r="BF99" s="1"/>
      <c r="BG99" s="1"/>
      <c r="BS99" s="29"/>
      <c r="BT99" s="44" t="str">
        <f t="shared" si="11"/>
        <v/>
      </c>
      <c r="BU99" s="45" t="str">
        <f t="shared" si="12"/>
        <v/>
      </c>
      <c r="BV99" s="45" t="str">
        <f t="shared" si="13"/>
        <v/>
      </c>
      <c r="BW99" s="44" t="str">
        <f t="shared" si="14"/>
        <v/>
      </c>
      <c r="BX99" s="45" t="str">
        <f t="shared" si="15"/>
        <v/>
      </c>
      <c r="BY99" s="44" t="e">
        <f>IF(AND(#REF!="",#REF!="",#REF!="",#REF!=""),"",SUM(#REF!,#REF!,#REF!,#REF!,#REF!))</f>
        <v>#REF!</v>
      </c>
      <c r="BZ99" s="45" t="str">
        <f t="shared" si="16"/>
        <v/>
      </c>
      <c r="CA99" s="44" t="str">
        <f t="shared" si="17"/>
        <v/>
      </c>
      <c r="CB99" s="45" t="str">
        <f t="shared" si="18"/>
        <v/>
      </c>
      <c r="CC99" s="44" t="str">
        <f t="shared" si="19"/>
        <v/>
      </c>
      <c r="CD99" s="45" t="str">
        <f t="shared" si="20"/>
        <v/>
      </c>
      <c r="CE99" s="44" t="e">
        <f>IF(AND(#REF!="",#REF!="",#REF!="",#REF!=""),"",SUM(#REF!,#REF!,#REF!,#REF!,#REF!))</f>
        <v>#REF!</v>
      </c>
      <c r="CF99" s="45" t="str">
        <f t="shared" si="21"/>
        <v/>
      </c>
      <c r="CG99" s="38"/>
      <c r="CH99" s="38"/>
    </row>
    <row r="100" spans="1:86">
      <c r="A100" s="358">
        <v>94</v>
      </c>
      <c r="B100" s="359"/>
      <c r="C100" s="360"/>
      <c r="D100" s="361"/>
      <c r="E100" s="362"/>
      <c r="F100" s="363"/>
      <c r="G100" s="363"/>
      <c r="H100" s="364"/>
      <c r="I100" s="365"/>
      <c r="J100" s="366"/>
      <c r="K100" s="367"/>
      <c r="L100" s="13"/>
      <c r="M100" s="8"/>
      <c r="N100" s="8"/>
      <c r="O100" s="8"/>
      <c r="P100" s="56"/>
      <c r="Q100" s="60"/>
      <c r="R100" s="8"/>
      <c r="S100" s="14"/>
      <c r="T100" s="19"/>
      <c r="U100" s="20"/>
      <c r="V100" s="20"/>
      <c r="W100" s="8"/>
      <c r="X100" s="62"/>
      <c r="Y100" s="60"/>
      <c r="Z100" s="8"/>
      <c r="AA100" s="14"/>
      <c r="AB100" s="13"/>
      <c r="AC100" s="8"/>
      <c r="AD100" s="8"/>
      <c r="AE100" s="8"/>
      <c r="AF100" s="56"/>
      <c r="AG100" s="60"/>
      <c r="AH100" s="8"/>
      <c r="AI100" s="14"/>
      <c r="AJ100" s="13"/>
      <c r="AK100" s="8"/>
      <c r="AL100" s="8"/>
      <c r="AM100" s="8"/>
      <c r="AN100" s="56"/>
      <c r="AO100" s="60"/>
      <c r="AP100" s="8"/>
      <c r="AQ100" s="14"/>
      <c r="AR100" s="13"/>
      <c r="AS100" s="8"/>
      <c r="AT100" s="56"/>
      <c r="AU100" s="13"/>
      <c r="AV100" s="8"/>
      <c r="AW100" s="14"/>
      <c r="AX100" s="13"/>
      <c r="AY100" s="8"/>
      <c r="AZ100" s="56"/>
      <c r="BA100" s="13" t="s">
        <v>447</v>
      </c>
      <c r="BB100" s="109" t="s">
        <v>447</v>
      </c>
      <c r="BC100" s="1"/>
      <c r="BD100" s="1"/>
      <c r="BE100" s="1"/>
      <c r="BF100" s="1"/>
      <c r="BG100" s="1"/>
      <c r="BS100" s="29"/>
      <c r="BT100" s="44" t="str">
        <f t="shared" si="11"/>
        <v/>
      </c>
      <c r="BU100" s="45" t="str">
        <f t="shared" si="12"/>
        <v/>
      </c>
      <c r="BV100" s="45" t="str">
        <f t="shared" si="13"/>
        <v/>
      </c>
      <c r="BW100" s="44" t="str">
        <f t="shared" si="14"/>
        <v/>
      </c>
      <c r="BX100" s="45" t="str">
        <f t="shared" si="15"/>
        <v/>
      </c>
      <c r="BY100" s="44" t="e">
        <f>IF(AND(#REF!="",#REF!="",#REF!="",#REF!=""),"",SUM(#REF!,#REF!,#REF!,#REF!,#REF!))</f>
        <v>#REF!</v>
      </c>
      <c r="BZ100" s="45" t="str">
        <f t="shared" si="16"/>
        <v/>
      </c>
      <c r="CA100" s="44" t="str">
        <f t="shared" si="17"/>
        <v/>
      </c>
      <c r="CB100" s="45" t="str">
        <f t="shared" si="18"/>
        <v/>
      </c>
      <c r="CC100" s="44" t="str">
        <f t="shared" si="19"/>
        <v/>
      </c>
      <c r="CD100" s="45" t="str">
        <f t="shared" si="20"/>
        <v/>
      </c>
      <c r="CE100" s="44" t="e">
        <f>IF(AND(#REF!="",#REF!="",#REF!="",#REF!=""),"",SUM(#REF!,#REF!,#REF!,#REF!,#REF!))</f>
        <v>#REF!</v>
      </c>
      <c r="CF100" s="45" t="str">
        <f t="shared" si="21"/>
        <v/>
      </c>
      <c r="CG100" s="38"/>
      <c r="CH100" s="38"/>
    </row>
    <row r="101" spans="1:86">
      <c r="A101" s="358">
        <v>95</v>
      </c>
      <c r="B101" s="359"/>
      <c r="C101" s="360"/>
      <c r="D101" s="361"/>
      <c r="E101" s="362"/>
      <c r="F101" s="363"/>
      <c r="G101" s="363"/>
      <c r="H101" s="364"/>
      <c r="I101" s="365"/>
      <c r="J101" s="366"/>
      <c r="K101" s="367"/>
      <c r="L101" s="13"/>
      <c r="M101" s="8"/>
      <c r="N101" s="8"/>
      <c r="O101" s="8"/>
      <c r="P101" s="56"/>
      <c r="Q101" s="60"/>
      <c r="R101" s="8"/>
      <c r="S101" s="14"/>
      <c r="T101" s="19"/>
      <c r="U101" s="20"/>
      <c r="V101" s="20"/>
      <c r="W101" s="8"/>
      <c r="X101" s="62"/>
      <c r="Y101" s="60"/>
      <c r="Z101" s="8"/>
      <c r="AA101" s="14"/>
      <c r="AB101" s="13"/>
      <c r="AC101" s="8"/>
      <c r="AD101" s="8"/>
      <c r="AE101" s="8"/>
      <c r="AF101" s="56"/>
      <c r="AG101" s="60"/>
      <c r="AH101" s="8"/>
      <c r="AI101" s="14"/>
      <c r="AJ101" s="13"/>
      <c r="AK101" s="8"/>
      <c r="AL101" s="8"/>
      <c r="AM101" s="8"/>
      <c r="AN101" s="56"/>
      <c r="AO101" s="60"/>
      <c r="AP101" s="8"/>
      <c r="AQ101" s="14"/>
      <c r="AR101" s="13"/>
      <c r="AS101" s="8"/>
      <c r="AT101" s="56"/>
      <c r="AU101" s="13"/>
      <c r="AV101" s="8"/>
      <c r="AW101" s="14"/>
      <c r="AX101" s="13"/>
      <c r="AY101" s="8"/>
      <c r="AZ101" s="56"/>
      <c r="BA101" s="13" t="s">
        <v>447</v>
      </c>
      <c r="BB101" s="109" t="s">
        <v>447</v>
      </c>
      <c r="BC101" s="1"/>
      <c r="BD101" s="1"/>
      <c r="BE101" s="1"/>
      <c r="BF101" s="1"/>
      <c r="BG101" s="1"/>
      <c r="BS101" s="29"/>
      <c r="BT101" s="44" t="str">
        <f t="shared" si="11"/>
        <v/>
      </c>
      <c r="BU101" s="45" t="str">
        <f t="shared" si="12"/>
        <v/>
      </c>
      <c r="BV101" s="45" t="str">
        <f t="shared" si="13"/>
        <v/>
      </c>
      <c r="BW101" s="44" t="str">
        <f t="shared" si="14"/>
        <v/>
      </c>
      <c r="BX101" s="45" t="str">
        <f t="shared" si="15"/>
        <v/>
      </c>
      <c r="BY101" s="44" t="e">
        <f>IF(AND(#REF!="",#REF!="",#REF!="",#REF!=""),"",SUM(#REF!,#REF!,#REF!,#REF!,#REF!))</f>
        <v>#REF!</v>
      </c>
      <c r="BZ101" s="45" t="str">
        <f t="shared" si="16"/>
        <v/>
      </c>
      <c r="CA101" s="44" t="str">
        <f t="shared" si="17"/>
        <v/>
      </c>
      <c r="CB101" s="45" t="str">
        <f t="shared" si="18"/>
        <v/>
      </c>
      <c r="CC101" s="44" t="str">
        <f t="shared" si="19"/>
        <v/>
      </c>
      <c r="CD101" s="45" t="str">
        <f t="shared" si="20"/>
        <v/>
      </c>
      <c r="CE101" s="44" t="e">
        <f>IF(AND(#REF!="",#REF!="",#REF!="",#REF!=""),"",SUM(#REF!,#REF!,#REF!,#REF!,#REF!))</f>
        <v>#REF!</v>
      </c>
      <c r="CF101" s="45" t="str">
        <f t="shared" si="21"/>
        <v/>
      </c>
      <c r="CG101" s="38"/>
      <c r="CH101" s="38"/>
    </row>
    <row r="102" spans="1:86">
      <c r="A102" s="358">
        <v>96</v>
      </c>
      <c r="B102" s="359"/>
      <c r="C102" s="360"/>
      <c r="D102" s="361"/>
      <c r="E102" s="362"/>
      <c r="F102" s="363"/>
      <c r="G102" s="363"/>
      <c r="H102" s="364"/>
      <c r="I102" s="365"/>
      <c r="J102" s="366"/>
      <c r="K102" s="367"/>
      <c r="L102" s="13"/>
      <c r="M102" s="8"/>
      <c r="N102" s="8"/>
      <c r="O102" s="8"/>
      <c r="P102" s="56"/>
      <c r="Q102" s="60"/>
      <c r="R102" s="8"/>
      <c r="S102" s="14"/>
      <c r="T102" s="19"/>
      <c r="U102" s="20"/>
      <c r="V102" s="20"/>
      <c r="W102" s="8"/>
      <c r="X102" s="62"/>
      <c r="Y102" s="60"/>
      <c r="Z102" s="8"/>
      <c r="AA102" s="14"/>
      <c r="AB102" s="13"/>
      <c r="AC102" s="8"/>
      <c r="AD102" s="8"/>
      <c r="AE102" s="8"/>
      <c r="AF102" s="56"/>
      <c r="AG102" s="60"/>
      <c r="AH102" s="8"/>
      <c r="AI102" s="14"/>
      <c r="AJ102" s="13"/>
      <c r="AK102" s="8"/>
      <c r="AL102" s="8"/>
      <c r="AM102" s="8"/>
      <c r="AN102" s="56"/>
      <c r="AO102" s="60"/>
      <c r="AP102" s="8"/>
      <c r="AQ102" s="14"/>
      <c r="AR102" s="13"/>
      <c r="AS102" s="8"/>
      <c r="AT102" s="56"/>
      <c r="AU102" s="13"/>
      <c r="AV102" s="8"/>
      <c r="AW102" s="14"/>
      <c r="AX102" s="13"/>
      <c r="AY102" s="8"/>
      <c r="AZ102" s="56"/>
      <c r="BA102" s="13" t="s">
        <v>447</v>
      </c>
      <c r="BB102" s="109" t="s">
        <v>447</v>
      </c>
      <c r="BC102" s="1"/>
      <c r="BD102" s="1"/>
      <c r="BE102" s="1"/>
      <c r="BF102" s="1"/>
      <c r="BG102" s="1"/>
      <c r="BS102" s="29"/>
      <c r="BT102" s="44" t="str">
        <f t="shared" si="11"/>
        <v/>
      </c>
      <c r="BU102" s="45" t="str">
        <f t="shared" si="12"/>
        <v/>
      </c>
      <c r="BV102" s="45" t="str">
        <f t="shared" si="13"/>
        <v/>
      </c>
      <c r="BW102" s="44" t="str">
        <f t="shared" si="14"/>
        <v/>
      </c>
      <c r="BX102" s="45" t="str">
        <f t="shared" si="15"/>
        <v/>
      </c>
      <c r="BY102" s="44" t="e">
        <f>IF(AND(#REF!="",#REF!="",#REF!="",#REF!=""),"",SUM(#REF!,#REF!,#REF!,#REF!,#REF!))</f>
        <v>#REF!</v>
      </c>
      <c r="BZ102" s="45" t="str">
        <f t="shared" si="16"/>
        <v/>
      </c>
      <c r="CA102" s="44" t="str">
        <f t="shared" si="17"/>
        <v/>
      </c>
      <c r="CB102" s="45" t="str">
        <f t="shared" si="18"/>
        <v/>
      </c>
      <c r="CC102" s="44" t="str">
        <f t="shared" si="19"/>
        <v/>
      </c>
      <c r="CD102" s="45" t="str">
        <f t="shared" si="20"/>
        <v/>
      </c>
      <c r="CE102" s="44" t="e">
        <f>IF(AND(#REF!="",#REF!="",#REF!="",#REF!=""),"",SUM(#REF!,#REF!,#REF!,#REF!,#REF!))</f>
        <v>#REF!</v>
      </c>
      <c r="CF102" s="45" t="str">
        <f t="shared" si="21"/>
        <v/>
      </c>
      <c r="CG102" s="38"/>
      <c r="CH102" s="38"/>
    </row>
    <row r="103" spans="1:86">
      <c r="A103" s="358">
        <v>97</v>
      </c>
      <c r="B103" s="359"/>
      <c r="C103" s="360"/>
      <c r="D103" s="361"/>
      <c r="E103" s="362"/>
      <c r="F103" s="363"/>
      <c r="G103" s="363"/>
      <c r="H103" s="364"/>
      <c r="I103" s="365"/>
      <c r="J103" s="366"/>
      <c r="K103" s="367"/>
      <c r="L103" s="13"/>
      <c r="M103" s="8"/>
      <c r="N103" s="8"/>
      <c r="O103" s="8"/>
      <c r="P103" s="56"/>
      <c r="Q103" s="60"/>
      <c r="R103" s="8"/>
      <c r="S103" s="14"/>
      <c r="T103" s="19"/>
      <c r="U103" s="20"/>
      <c r="V103" s="20"/>
      <c r="W103" s="8"/>
      <c r="X103" s="62"/>
      <c r="Y103" s="60"/>
      <c r="Z103" s="8"/>
      <c r="AA103" s="14"/>
      <c r="AB103" s="13"/>
      <c r="AC103" s="8"/>
      <c r="AD103" s="8"/>
      <c r="AE103" s="8"/>
      <c r="AF103" s="56"/>
      <c r="AG103" s="60"/>
      <c r="AH103" s="8"/>
      <c r="AI103" s="14"/>
      <c r="AJ103" s="13"/>
      <c r="AK103" s="8"/>
      <c r="AL103" s="8"/>
      <c r="AM103" s="8"/>
      <c r="AN103" s="56"/>
      <c r="AO103" s="60"/>
      <c r="AP103" s="8"/>
      <c r="AQ103" s="14"/>
      <c r="AR103" s="13"/>
      <c r="AS103" s="8"/>
      <c r="AT103" s="56"/>
      <c r="AU103" s="13"/>
      <c r="AV103" s="8"/>
      <c r="AW103" s="14"/>
      <c r="AX103" s="13"/>
      <c r="AY103" s="8"/>
      <c r="AZ103" s="56"/>
      <c r="BA103" s="13" t="s">
        <v>447</v>
      </c>
      <c r="BB103" s="109" t="s">
        <v>447</v>
      </c>
      <c r="BC103" s="1"/>
      <c r="BD103" s="1"/>
      <c r="BE103" s="1"/>
      <c r="BF103" s="1"/>
      <c r="BG103" s="1"/>
      <c r="BS103" s="29"/>
      <c r="BT103" s="44" t="str">
        <f t="shared" si="11"/>
        <v/>
      </c>
      <c r="BU103" s="45" t="str">
        <f t="shared" si="12"/>
        <v/>
      </c>
      <c r="BV103" s="45" t="str">
        <f t="shared" si="13"/>
        <v/>
      </c>
      <c r="BW103" s="44" t="str">
        <f t="shared" si="14"/>
        <v/>
      </c>
      <c r="BX103" s="45" t="str">
        <f t="shared" si="15"/>
        <v/>
      </c>
      <c r="BY103" s="44" t="e">
        <f>IF(AND(#REF!="",#REF!="",#REF!="",#REF!=""),"",SUM(#REF!,#REF!,#REF!,#REF!,#REF!))</f>
        <v>#REF!</v>
      </c>
      <c r="BZ103" s="45" t="str">
        <f t="shared" si="16"/>
        <v/>
      </c>
      <c r="CA103" s="44" t="str">
        <f t="shared" si="17"/>
        <v/>
      </c>
      <c r="CB103" s="45" t="str">
        <f t="shared" si="18"/>
        <v/>
      </c>
      <c r="CC103" s="44" t="str">
        <f t="shared" si="19"/>
        <v/>
      </c>
      <c r="CD103" s="45" t="str">
        <f t="shared" si="20"/>
        <v/>
      </c>
      <c r="CE103" s="44" t="e">
        <f>IF(AND(#REF!="",#REF!="",#REF!="",#REF!=""),"",SUM(#REF!,#REF!,#REF!,#REF!,#REF!))</f>
        <v>#REF!</v>
      </c>
      <c r="CF103" s="45" t="str">
        <f t="shared" si="21"/>
        <v/>
      </c>
      <c r="CG103" s="38"/>
      <c r="CH103" s="38"/>
    </row>
    <row r="104" spans="1:86">
      <c r="A104" s="358">
        <v>98</v>
      </c>
      <c r="B104" s="359"/>
      <c r="C104" s="360"/>
      <c r="D104" s="361"/>
      <c r="E104" s="362"/>
      <c r="F104" s="363"/>
      <c r="G104" s="363"/>
      <c r="H104" s="364"/>
      <c r="I104" s="365"/>
      <c r="J104" s="366"/>
      <c r="K104" s="367"/>
      <c r="L104" s="13"/>
      <c r="M104" s="8"/>
      <c r="N104" s="8"/>
      <c r="O104" s="8"/>
      <c r="P104" s="56"/>
      <c r="Q104" s="60"/>
      <c r="R104" s="8"/>
      <c r="S104" s="14"/>
      <c r="T104" s="19"/>
      <c r="U104" s="20"/>
      <c r="V104" s="20"/>
      <c r="W104" s="8"/>
      <c r="X104" s="62"/>
      <c r="Y104" s="60"/>
      <c r="Z104" s="8"/>
      <c r="AA104" s="14"/>
      <c r="AB104" s="13"/>
      <c r="AC104" s="8"/>
      <c r="AD104" s="8"/>
      <c r="AE104" s="8"/>
      <c r="AF104" s="56"/>
      <c r="AG104" s="60"/>
      <c r="AH104" s="8"/>
      <c r="AI104" s="14"/>
      <c r="AJ104" s="13"/>
      <c r="AK104" s="8"/>
      <c r="AL104" s="8"/>
      <c r="AM104" s="8"/>
      <c r="AN104" s="56"/>
      <c r="AO104" s="60"/>
      <c r="AP104" s="8"/>
      <c r="AQ104" s="14"/>
      <c r="AR104" s="13"/>
      <c r="AS104" s="8"/>
      <c r="AT104" s="56"/>
      <c r="AU104" s="13"/>
      <c r="AV104" s="8"/>
      <c r="AW104" s="14"/>
      <c r="AX104" s="13"/>
      <c r="AY104" s="8"/>
      <c r="AZ104" s="56"/>
      <c r="BA104" s="13" t="s">
        <v>447</v>
      </c>
      <c r="BB104" s="109" t="s">
        <v>447</v>
      </c>
      <c r="BC104" s="1"/>
      <c r="BD104" s="1"/>
      <c r="BE104" s="1"/>
      <c r="BF104" s="1"/>
      <c r="BG104" s="1"/>
      <c r="BS104" s="29"/>
      <c r="BT104" s="44" t="str">
        <f t="shared" si="11"/>
        <v/>
      </c>
      <c r="BU104" s="45" t="str">
        <f t="shared" si="12"/>
        <v/>
      </c>
      <c r="BV104" s="45" t="str">
        <f t="shared" si="13"/>
        <v/>
      </c>
      <c r="BW104" s="44" t="str">
        <f t="shared" si="14"/>
        <v/>
      </c>
      <c r="BX104" s="45" t="str">
        <f t="shared" si="15"/>
        <v/>
      </c>
      <c r="BY104" s="44" t="e">
        <f>IF(AND(#REF!="",#REF!="",#REF!="",#REF!=""),"",SUM(#REF!,#REF!,#REF!,#REF!,#REF!))</f>
        <v>#REF!</v>
      </c>
      <c r="BZ104" s="45" t="str">
        <f t="shared" si="16"/>
        <v/>
      </c>
      <c r="CA104" s="44" t="str">
        <f t="shared" si="17"/>
        <v/>
      </c>
      <c r="CB104" s="45" t="str">
        <f t="shared" si="18"/>
        <v/>
      </c>
      <c r="CC104" s="44" t="str">
        <f t="shared" si="19"/>
        <v/>
      </c>
      <c r="CD104" s="45" t="str">
        <f t="shared" si="20"/>
        <v/>
      </c>
      <c r="CE104" s="44" t="e">
        <f>IF(AND(#REF!="",#REF!="",#REF!="",#REF!=""),"",SUM(#REF!,#REF!,#REF!,#REF!,#REF!))</f>
        <v>#REF!</v>
      </c>
      <c r="CF104" s="45" t="str">
        <f t="shared" si="21"/>
        <v/>
      </c>
      <c r="CG104" s="38"/>
      <c r="CH104" s="38"/>
    </row>
    <row r="105" spans="1:86">
      <c r="A105" s="358">
        <v>99</v>
      </c>
      <c r="B105" s="359"/>
      <c r="C105" s="360"/>
      <c r="D105" s="361"/>
      <c r="E105" s="362"/>
      <c r="F105" s="363"/>
      <c r="G105" s="363"/>
      <c r="H105" s="364"/>
      <c r="I105" s="365"/>
      <c r="J105" s="366"/>
      <c r="K105" s="367"/>
      <c r="L105" s="13"/>
      <c r="M105" s="8"/>
      <c r="N105" s="8"/>
      <c r="O105" s="8"/>
      <c r="P105" s="56"/>
      <c r="Q105" s="60"/>
      <c r="R105" s="8"/>
      <c r="S105" s="14"/>
      <c r="T105" s="19"/>
      <c r="U105" s="20"/>
      <c r="V105" s="20"/>
      <c r="W105" s="8"/>
      <c r="X105" s="62"/>
      <c r="Y105" s="60"/>
      <c r="Z105" s="8"/>
      <c r="AA105" s="14"/>
      <c r="AB105" s="13"/>
      <c r="AC105" s="8"/>
      <c r="AD105" s="8"/>
      <c r="AE105" s="8"/>
      <c r="AF105" s="56"/>
      <c r="AG105" s="60"/>
      <c r="AH105" s="8"/>
      <c r="AI105" s="14"/>
      <c r="AJ105" s="13"/>
      <c r="AK105" s="8"/>
      <c r="AL105" s="8"/>
      <c r="AM105" s="8"/>
      <c r="AN105" s="56"/>
      <c r="AO105" s="60"/>
      <c r="AP105" s="8"/>
      <c r="AQ105" s="14"/>
      <c r="AR105" s="13"/>
      <c r="AS105" s="8"/>
      <c r="AT105" s="56"/>
      <c r="AU105" s="13"/>
      <c r="AV105" s="8"/>
      <c r="AW105" s="14"/>
      <c r="AX105" s="13"/>
      <c r="AY105" s="8"/>
      <c r="AZ105" s="56"/>
      <c r="BA105" s="13" t="s">
        <v>447</v>
      </c>
      <c r="BB105" s="109" t="s">
        <v>447</v>
      </c>
      <c r="BC105" s="1"/>
      <c r="BD105" s="1"/>
      <c r="BE105" s="1"/>
      <c r="BF105" s="1"/>
      <c r="BG105" s="1"/>
      <c r="BS105" s="29"/>
      <c r="BT105" s="44" t="str">
        <f t="shared" si="11"/>
        <v/>
      </c>
      <c r="BU105" s="45" t="str">
        <f t="shared" si="12"/>
        <v/>
      </c>
      <c r="BV105" s="45" t="str">
        <f t="shared" si="13"/>
        <v/>
      </c>
      <c r="BW105" s="44" t="str">
        <f t="shared" si="14"/>
        <v/>
      </c>
      <c r="BX105" s="45" t="str">
        <f t="shared" si="15"/>
        <v/>
      </c>
      <c r="BY105" s="44" t="e">
        <f>IF(AND(#REF!="",#REF!="",#REF!="",#REF!=""),"",SUM(#REF!,#REF!,#REF!,#REF!,#REF!))</f>
        <v>#REF!</v>
      </c>
      <c r="BZ105" s="45" t="str">
        <f t="shared" si="16"/>
        <v/>
      </c>
      <c r="CA105" s="44" t="str">
        <f t="shared" si="17"/>
        <v/>
      </c>
      <c r="CB105" s="45" t="str">
        <f t="shared" si="18"/>
        <v/>
      </c>
      <c r="CC105" s="44" t="str">
        <f t="shared" si="19"/>
        <v/>
      </c>
      <c r="CD105" s="45" t="str">
        <f t="shared" si="20"/>
        <v/>
      </c>
      <c r="CE105" s="44" t="e">
        <f>IF(AND(#REF!="",#REF!="",#REF!="",#REF!=""),"",SUM(#REF!,#REF!,#REF!,#REF!,#REF!))</f>
        <v>#REF!</v>
      </c>
      <c r="CF105" s="45" t="str">
        <f t="shared" si="21"/>
        <v/>
      </c>
      <c r="CG105" s="38"/>
      <c r="CH105" s="38"/>
    </row>
    <row r="106" spans="1:86">
      <c r="A106" s="358">
        <v>100</v>
      </c>
      <c r="B106" s="359"/>
      <c r="C106" s="360"/>
      <c r="D106" s="361"/>
      <c r="E106" s="362"/>
      <c r="F106" s="363"/>
      <c r="G106" s="363"/>
      <c r="H106" s="364"/>
      <c r="I106" s="365"/>
      <c r="J106" s="366"/>
      <c r="K106" s="367"/>
      <c r="L106" s="13"/>
      <c r="M106" s="8"/>
      <c r="N106" s="8"/>
      <c r="O106" s="8"/>
      <c r="P106" s="56"/>
      <c r="Q106" s="60"/>
      <c r="R106" s="8"/>
      <c r="S106" s="14"/>
      <c r="T106" s="19"/>
      <c r="U106" s="20"/>
      <c r="V106" s="20"/>
      <c r="W106" s="8"/>
      <c r="X106" s="62"/>
      <c r="Y106" s="60"/>
      <c r="Z106" s="8"/>
      <c r="AA106" s="14"/>
      <c r="AB106" s="13"/>
      <c r="AC106" s="8"/>
      <c r="AD106" s="8"/>
      <c r="AE106" s="8"/>
      <c r="AF106" s="56"/>
      <c r="AG106" s="60"/>
      <c r="AH106" s="8"/>
      <c r="AI106" s="14"/>
      <c r="AJ106" s="13"/>
      <c r="AK106" s="8"/>
      <c r="AL106" s="8"/>
      <c r="AM106" s="8"/>
      <c r="AN106" s="56"/>
      <c r="AO106" s="60"/>
      <c r="AP106" s="8"/>
      <c r="AQ106" s="14"/>
      <c r="AR106" s="13"/>
      <c r="AS106" s="8"/>
      <c r="AT106" s="56"/>
      <c r="AU106" s="13"/>
      <c r="AV106" s="8"/>
      <c r="AW106" s="14"/>
      <c r="AX106" s="13"/>
      <c r="AY106" s="8"/>
      <c r="AZ106" s="56"/>
      <c r="BA106" s="13" t="s">
        <v>447</v>
      </c>
      <c r="BB106" s="109" t="s">
        <v>447</v>
      </c>
      <c r="BC106" s="1"/>
      <c r="BD106" s="1"/>
      <c r="BE106" s="1"/>
      <c r="BF106" s="1"/>
      <c r="BG106" s="1"/>
      <c r="BS106" s="29"/>
      <c r="BT106" s="44" t="str">
        <f t="shared" si="11"/>
        <v/>
      </c>
      <c r="BU106" s="45" t="str">
        <f t="shared" si="12"/>
        <v/>
      </c>
      <c r="BV106" s="45" t="str">
        <f t="shared" si="13"/>
        <v/>
      </c>
      <c r="BW106" s="44" t="str">
        <f t="shared" si="14"/>
        <v/>
      </c>
      <c r="BX106" s="45" t="str">
        <f t="shared" si="15"/>
        <v/>
      </c>
      <c r="BY106" s="44" t="e">
        <f>IF(AND(#REF!="",#REF!="",#REF!="",#REF!=""),"",SUM(#REF!,#REF!,#REF!,#REF!,#REF!))</f>
        <v>#REF!</v>
      </c>
      <c r="BZ106" s="45" t="str">
        <f t="shared" si="16"/>
        <v/>
      </c>
      <c r="CA106" s="44" t="str">
        <f t="shared" si="17"/>
        <v/>
      </c>
      <c r="CB106" s="45" t="str">
        <f t="shared" si="18"/>
        <v/>
      </c>
      <c r="CC106" s="44" t="str">
        <f t="shared" si="19"/>
        <v/>
      </c>
      <c r="CD106" s="45" t="str">
        <f t="shared" si="20"/>
        <v/>
      </c>
      <c r="CE106" s="44" t="e">
        <f>IF(AND(#REF!="",#REF!="",#REF!="",#REF!=""),"",SUM(#REF!,#REF!,#REF!,#REF!,#REF!))</f>
        <v>#REF!</v>
      </c>
      <c r="CF106" s="45" t="str">
        <f t="shared" si="21"/>
        <v/>
      </c>
      <c r="CG106" s="38"/>
      <c r="CH106" s="38"/>
    </row>
    <row r="107" spans="1:86">
      <c r="A107" s="358">
        <v>101</v>
      </c>
      <c r="B107" s="359"/>
      <c r="C107" s="360"/>
      <c r="D107" s="361"/>
      <c r="E107" s="362"/>
      <c r="F107" s="363"/>
      <c r="G107" s="363"/>
      <c r="H107" s="364"/>
      <c r="I107" s="365"/>
      <c r="J107" s="366"/>
      <c r="K107" s="367"/>
      <c r="L107" s="13"/>
      <c r="M107" s="8"/>
      <c r="N107" s="8"/>
      <c r="O107" s="8"/>
      <c r="P107" s="56"/>
      <c r="Q107" s="60"/>
      <c r="R107" s="8"/>
      <c r="S107" s="14"/>
      <c r="T107" s="19"/>
      <c r="U107" s="20"/>
      <c r="V107" s="20"/>
      <c r="W107" s="8"/>
      <c r="X107" s="62"/>
      <c r="Y107" s="60"/>
      <c r="Z107" s="8"/>
      <c r="AA107" s="14"/>
      <c r="AB107" s="13"/>
      <c r="AC107" s="8"/>
      <c r="AD107" s="8"/>
      <c r="AE107" s="8"/>
      <c r="AF107" s="56"/>
      <c r="AG107" s="60"/>
      <c r="AH107" s="8"/>
      <c r="AI107" s="14"/>
      <c r="AJ107" s="13"/>
      <c r="AK107" s="8"/>
      <c r="AL107" s="8"/>
      <c r="AM107" s="8"/>
      <c r="AN107" s="56"/>
      <c r="AO107" s="60"/>
      <c r="AP107" s="8"/>
      <c r="AQ107" s="14"/>
      <c r="AR107" s="13"/>
      <c r="AS107" s="8"/>
      <c r="AT107" s="56"/>
      <c r="AU107" s="13"/>
      <c r="AV107" s="8"/>
      <c r="AW107" s="14"/>
      <c r="AX107" s="13"/>
      <c r="AY107" s="8"/>
      <c r="AZ107" s="56"/>
      <c r="BA107" s="13" t="s">
        <v>447</v>
      </c>
      <c r="BB107" s="109" t="s">
        <v>447</v>
      </c>
      <c r="BC107" s="1"/>
      <c r="BD107" s="1"/>
      <c r="BE107" s="1"/>
      <c r="BF107" s="1"/>
      <c r="BG107" s="1"/>
      <c r="BS107" s="29"/>
      <c r="BT107" s="44" t="str">
        <f t="shared" si="11"/>
        <v/>
      </c>
      <c r="BU107" s="45" t="str">
        <f t="shared" si="12"/>
        <v/>
      </c>
      <c r="BV107" s="45" t="str">
        <f t="shared" si="13"/>
        <v/>
      </c>
      <c r="BW107" s="44" t="str">
        <f t="shared" si="14"/>
        <v/>
      </c>
      <c r="BX107" s="45" t="str">
        <f t="shared" si="15"/>
        <v/>
      </c>
      <c r="BY107" s="44" t="e">
        <f>IF(AND(#REF!="",#REF!="",#REF!="",#REF!=""),"",SUM(#REF!,#REF!,#REF!,#REF!,#REF!))</f>
        <v>#REF!</v>
      </c>
      <c r="BZ107" s="45" t="str">
        <f t="shared" si="16"/>
        <v/>
      </c>
      <c r="CA107" s="44" t="str">
        <f t="shared" si="17"/>
        <v/>
      </c>
      <c r="CB107" s="45" t="str">
        <f t="shared" si="18"/>
        <v/>
      </c>
      <c r="CC107" s="44" t="str">
        <f t="shared" si="19"/>
        <v/>
      </c>
      <c r="CD107" s="45" t="str">
        <f t="shared" si="20"/>
        <v/>
      </c>
      <c r="CE107" s="44" t="e">
        <f>IF(AND(#REF!="",#REF!="",#REF!="",#REF!=""),"",SUM(#REF!,#REF!,#REF!,#REF!,#REF!))</f>
        <v>#REF!</v>
      </c>
      <c r="CF107" s="45" t="str">
        <f t="shared" si="21"/>
        <v/>
      </c>
      <c r="CG107" s="38"/>
      <c r="CH107" s="38"/>
    </row>
    <row r="108" spans="1:86">
      <c r="A108" s="358">
        <v>102</v>
      </c>
      <c r="B108" s="359"/>
      <c r="C108" s="360"/>
      <c r="D108" s="361"/>
      <c r="E108" s="362"/>
      <c r="F108" s="363"/>
      <c r="G108" s="363"/>
      <c r="H108" s="364"/>
      <c r="I108" s="365"/>
      <c r="J108" s="366"/>
      <c r="K108" s="367"/>
      <c r="L108" s="13"/>
      <c r="M108" s="8"/>
      <c r="N108" s="8"/>
      <c r="O108" s="8"/>
      <c r="P108" s="56"/>
      <c r="Q108" s="60"/>
      <c r="R108" s="8"/>
      <c r="S108" s="14"/>
      <c r="T108" s="19"/>
      <c r="U108" s="20"/>
      <c r="V108" s="20"/>
      <c r="W108" s="8"/>
      <c r="X108" s="62"/>
      <c r="Y108" s="60"/>
      <c r="Z108" s="8"/>
      <c r="AA108" s="14"/>
      <c r="AB108" s="13"/>
      <c r="AC108" s="8"/>
      <c r="AD108" s="8"/>
      <c r="AE108" s="8"/>
      <c r="AF108" s="56"/>
      <c r="AG108" s="60"/>
      <c r="AH108" s="8"/>
      <c r="AI108" s="14"/>
      <c r="AJ108" s="13"/>
      <c r="AK108" s="8"/>
      <c r="AL108" s="8"/>
      <c r="AM108" s="8"/>
      <c r="AN108" s="56"/>
      <c r="AO108" s="60"/>
      <c r="AP108" s="8"/>
      <c r="AQ108" s="14"/>
      <c r="AR108" s="13"/>
      <c r="AS108" s="8"/>
      <c r="AT108" s="56"/>
      <c r="AU108" s="13"/>
      <c r="AV108" s="8"/>
      <c r="AW108" s="14"/>
      <c r="AX108" s="13"/>
      <c r="AY108" s="8"/>
      <c r="AZ108" s="56"/>
      <c r="BA108" s="13" t="s">
        <v>447</v>
      </c>
      <c r="BB108" s="109" t="s">
        <v>447</v>
      </c>
      <c r="BC108" s="1"/>
      <c r="BD108" s="1"/>
      <c r="BE108" s="1"/>
      <c r="BF108" s="1"/>
      <c r="BG108" s="1"/>
      <c r="BS108" s="29"/>
      <c r="BT108" s="44" t="str">
        <f t="shared" si="11"/>
        <v/>
      </c>
      <c r="BU108" s="45" t="str">
        <f t="shared" si="12"/>
        <v/>
      </c>
      <c r="BV108" s="45" t="str">
        <f t="shared" si="13"/>
        <v/>
      </c>
      <c r="BW108" s="44" t="str">
        <f t="shared" si="14"/>
        <v/>
      </c>
      <c r="BX108" s="45" t="str">
        <f t="shared" si="15"/>
        <v/>
      </c>
      <c r="BY108" s="44" t="e">
        <f>IF(AND(#REF!="",#REF!="",#REF!="",#REF!=""),"",SUM(#REF!,#REF!,#REF!,#REF!,#REF!))</f>
        <v>#REF!</v>
      </c>
      <c r="BZ108" s="45" t="str">
        <f t="shared" si="16"/>
        <v/>
      </c>
      <c r="CA108" s="44" t="str">
        <f t="shared" si="17"/>
        <v/>
      </c>
      <c r="CB108" s="45" t="str">
        <f t="shared" si="18"/>
        <v/>
      </c>
      <c r="CC108" s="44" t="str">
        <f t="shared" si="19"/>
        <v/>
      </c>
      <c r="CD108" s="45" t="str">
        <f t="shared" si="20"/>
        <v/>
      </c>
      <c r="CE108" s="44" t="e">
        <f>IF(AND(#REF!="",#REF!="",#REF!="",#REF!=""),"",SUM(#REF!,#REF!,#REF!,#REF!,#REF!))</f>
        <v>#REF!</v>
      </c>
      <c r="CF108" s="45" t="str">
        <f t="shared" si="21"/>
        <v/>
      </c>
      <c r="CG108" s="38"/>
      <c r="CH108" s="38"/>
    </row>
    <row r="109" spans="1:86">
      <c r="A109" s="358">
        <v>103</v>
      </c>
      <c r="B109" s="359"/>
      <c r="C109" s="360"/>
      <c r="D109" s="361"/>
      <c r="E109" s="362"/>
      <c r="F109" s="363"/>
      <c r="G109" s="363"/>
      <c r="H109" s="364"/>
      <c r="I109" s="365"/>
      <c r="J109" s="366"/>
      <c r="K109" s="367"/>
      <c r="L109" s="13"/>
      <c r="M109" s="8"/>
      <c r="N109" s="8"/>
      <c r="O109" s="8"/>
      <c r="P109" s="56"/>
      <c r="Q109" s="60"/>
      <c r="R109" s="8"/>
      <c r="S109" s="14"/>
      <c r="T109" s="19"/>
      <c r="U109" s="20"/>
      <c r="V109" s="20"/>
      <c r="W109" s="8"/>
      <c r="X109" s="62"/>
      <c r="Y109" s="60"/>
      <c r="Z109" s="8"/>
      <c r="AA109" s="14"/>
      <c r="AB109" s="13"/>
      <c r="AC109" s="8"/>
      <c r="AD109" s="8"/>
      <c r="AE109" s="8"/>
      <c r="AF109" s="56"/>
      <c r="AG109" s="60"/>
      <c r="AH109" s="8"/>
      <c r="AI109" s="14"/>
      <c r="AJ109" s="13"/>
      <c r="AK109" s="8"/>
      <c r="AL109" s="8"/>
      <c r="AM109" s="8"/>
      <c r="AN109" s="56"/>
      <c r="AO109" s="60"/>
      <c r="AP109" s="8"/>
      <c r="AQ109" s="14"/>
      <c r="AR109" s="13"/>
      <c r="AS109" s="8"/>
      <c r="AT109" s="56"/>
      <c r="AU109" s="13"/>
      <c r="AV109" s="8"/>
      <c r="AW109" s="14"/>
      <c r="AX109" s="13"/>
      <c r="AY109" s="8"/>
      <c r="AZ109" s="56"/>
      <c r="BA109" s="13" t="s">
        <v>447</v>
      </c>
      <c r="BB109" s="109" t="s">
        <v>447</v>
      </c>
      <c r="BC109" s="1"/>
      <c r="BD109" s="1"/>
      <c r="BE109" s="1"/>
      <c r="BF109" s="1"/>
      <c r="BG109" s="1"/>
      <c r="BS109" s="29"/>
      <c r="BT109" s="44" t="str">
        <f t="shared" si="11"/>
        <v/>
      </c>
      <c r="BU109" s="45" t="str">
        <f t="shared" si="12"/>
        <v/>
      </c>
      <c r="BV109" s="45" t="str">
        <f t="shared" si="13"/>
        <v/>
      </c>
      <c r="BW109" s="44" t="str">
        <f t="shared" si="14"/>
        <v/>
      </c>
      <c r="BX109" s="45" t="str">
        <f t="shared" si="15"/>
        <v/>
      </c>
      <c r="BY109" s="44" t="e">
        <f>IF(AND(#REF!="",#REF!="",#REF!="",#REF!=""),"",SUM(#REF!,#REF!,#REF!,#REF!,#REF!))</f>
        <v>#REF!</v>
      </c>
      <c r="BZ109" s="45" t="str">
        <f t="shared" si="16"/>
        <v/>
      </c>
      <c r="CA109" s="44" t="str">
        <f t="shared" si="17"/>
        <v/>
      </c>
      <c r="CB109" s="45" t="str">
        <f t="shared" si="18"/>
        <v/>
      </c>
      <c r="CC109" s="44" t="str">
        <f t="shared" si="19"/>
        <v/>
      </c>
      <c r="CD109" s="45" t="str">
        <f t="shared" si="20"/>
        <v/>
      </c>
      <c r="CE109" s="44" t="e">
        <f>IF(AND(#REF!="",#REF!="",#REF!="",#REF!=""),"",SUM(#REF!,#REF!,#REF!,#REF!,#REF!))</f>
        <v>#REF!</v>
      </c>
      <c r="CF109" s="45" t="str">
        <f t="shared" si="21"/>
        <v/>
      </c>
      <c r="CG109" s="38"/>
      <c r="CH109" s="38"/>
    </row>
    <row r="110" spans="1:86">
      <c r="A110" s="358">
        <v>104</v>
      </c>
      <c r="B110" s="359"/>
      <c r="C110" s="360"/>
      <c r="D110" s="361"/>
      <c r="E110" s="362"/>
      <c r="F110" s="363"/>
      <c r="G110" s="363"/>
      <c r="H110" s="364"/>
      <c r="I110" s="365"/>
      <c r="J110" s="366"/>
      <c r="K110" s="367"/>
      <c r="L110" s="13"/>
      <c r="M110" s="8"/>
      <c r="N110" s="8"/>
      <c r="O110" s="8"/>
      <c r="P110" s="56"/>
      <c r="Q110" s="60"/>
      <c r="R110" s="8"/>
      <c r="S110" s="14"/>
      <c r="T110" s="19"/>
      <c r="U110" s="20"/>
      <c r="V110" s="20"/>
      <c r="W110" s="8"/>
      <c r="X110" s="62"/>
      <c r="Y110" s="60"/>
      <c r="Z110" s="8"/>
      <c r="AA110" s="14"/>
      <c r="AB110" s="13"/>
      <c r="AC110" s="8"/>
      <c r="AD110" s="8"/>
      <c r="AE110" s="8"/>
      <c r="AF110" s="56"/>
      <c r="AG110" s="60"/>
      <c r="AH110" s="8"/>
      <c r="AI110" s="14"/>
      <c r="AJ110" s="13"/>
      <c r="AK110" s="8"/>
      <c r="AL110" s="8"/>
      <c r="AM110" s="8"/>
      <c r="AN110" s="56"/>
      <c r="AO110" s="60"/>
      <c r="AP110" s="8"/>
      <c r="AQ110" s="14"/>
      <c r="AR110" s="13"/>
      <c r="AS110" s="8"/>
      <c r="AT110" s="56"/>
      <c r="AU110" s="13"/>
      <c r="AV110" s="8"/>
      <c r="AW110" s="14"/>
      <c r="AX110" s="13"/>
      <c r="AY110" s="8"/>
      <c r="AZ110" s="56"/>
      <c r="BA110" s="13" t="s">
        <v>447</v>
      </c>
      <c r="BB110" s="109" t="s">
        <v>447</v>
      </c>
      <c r="BC110" s="1"/>
      <c r="BD110" s="1"/>
      <c r="BE110" s="1"/>
      <c r="BF110" s="1"/>
      <c r="BG110" s="1"/>
      <c r="BS110" s="29"/>
      <c r="BT110" s="44" t="str">
        <f t="shared" si="11"/>
        <v/>
      </c>
      <c r="BU110" s="45" t="str">
        <f t="shared" si="12"/>
        <v/>
      </c>
      <c r="BV110" s="45" t="str">
        <f t="shared" si="13"/>
        <v/>
      </c>
      <c r="BW110" s="44" t="str">
        <f t="shared" si="14"/>
        <v/>
      </c>
      <c r="BX110" s="45" t="str">
        <f t="shared" si="15"/>
        <v/>
      </c>
      <c r="BY110" s="44" t="e">
        <f>IF(AND(#REF!="",#REF!="",#REF!="",#REF!=""),"",SUM(#REF!,#REF!,#REF!,#REF!,#REF!))</f>
        <v>#REF!</v>
      </c>
      <c r="BZ110" s="45" t="str">
        <f t="shared" si="16"/>
        <v/>
      </c>
      <c r="CA110" s="44" t="str">
        <f t="shared" si="17"/>
        <v/>
      </c>
      <c r="CB110" s="45" t="str">
        <f t="shared" si="18"/>
        <v/>
      </c>
      <c r="CC110" s="44" t="str">
        <f t="shared" si="19"/>
        <v/>
      </c>
      <c r="CD110" s="45" t="str">
        <f t="shared" si="20"/>
        <v/>
      </c>
      <c r="CE110" s="44" t="e">
        <f>IF(AND(#REF!="",#REF!="",#REF!="",#REF!=""),"",SUM(#REF!,#REF!,#REF!,#REF!,#REF!))</f>
        <v>#REF!</v>
      </c>
      <c r="CF110" s="45" t="str">
        <f t="shared" si="21"/>
        <v/>
      </c>
      <c r="CG110" s="38"/>
      <c r="CH110" s="38"/>
    </row>
    <row r="111" spans="1:86">
      <c r="A111" s="358">
        <v>105</v>
      </c>
      <c r="B111" s="359"/>
      <c r="C111" s="360"/>
      <c r="D111" s="361"/>
      <c r="E111" s="362"/>
      <c r="F111" s="363"/>
      <c r="G111" s="363"/>
      <c r="H111" s="364"/>
      <c r="I111" s="365"/>
      <c r="J111" s="366"/>
      <c r="K111" s="367"/>
      <c r="L111" s="13"/>
      <c r="M111" s="8"/>
      <c r="N111" s="8"/>
      <c r="O111" s="8"/>
      <c r="P111" s="56"/>
      <c r="Q111" s="60"/>
      <c r="R111" s="8"/>
      <c r="S111" s="14"/>
      <c r="T111" s="19"/>
      <c r="U111" s="20"/>
      <c r="V111" s="20"/>
      <c r="W111" s="8"/>
      <c r="X111" s="62"/>
      <c r="Y111" s="60"/>
      <c r="Z111" s="8"/>
      <c r="AA111" s="14"/>
      <c r="AB111" s="13"/>
      <c r="AC111" s="8"/>
      <c r="AD111" s="8"/>
      <c r="AE111" s="8"/>
      <c r="AF111" s="56"/>
      <c r="AG111" s="60"/>
      <c r="AH111" s="8"/>
      <c r="AI111" s="14"/>
      <c r="AJ111" s="13"/>
      <c r="AK111" s="8"/>
      <c r="AL111" s="8"/>
      <c r="AM111" s="8"/>
      <c r="AN111" s="56"/>
      <c r="AO111" s="60"/>
      <c r="AP111" s="8"/>
      <c r="AQ111" s="14"/>
      <c r="AR111" s="13"/>
      <c r="AS111" s="8"/>
      <c r="AT111" s="56"/>
      <c r="AU111" s="13"/>
      <c r="AV111" s="8"/>
      <c r="AW111" s="14"/>
      <c r="AX111" s="13"/>
      <c r="AY111" s="8"/>
      <c r="AZ111" s="56"/>
      <c r="BA111" s="13" t="s">
        <v>447</v>
      </c>
      <c r="BB111" s="109" t="s">
        <v>447</v>
      </c>
      <c r="BC111" s="1"/>
      <c r="BD111" s="1"/>
      <c r="BE111" s="1"/>
      <c r="BF111" s="1"/>
      <c r="BG111" s="1"/>
      <c r="BS111" s="29"/>
      <c r="BT111" s="44" t="str">
        <f t="shared" si="11"/>
        <v/>
      </c>
      <c r="BU111" s="45" t="str">
        <f t="shared" si="12"/>
        <v/>
      </c>
      <c r="BV111" s="45" t="str">
        <f t="shared" si="13"/>
        <v/>
      </c>
      <c r="BW111" s="44" t="str">
        <f t="shared" si="14"/>
        <v/>
      </c>
      <c r="BX111" s="45" t="str">
        <f t="shared" si="15"/>
        <v/>
      </c>
      <c r="BY111" s="44" t="e">
        <f>IF(AND(#REF!="",#REF!="",#REF!="",#REF!=""),"",SUM(#REF!,#REF!,#REF!,#REF!,#REF!))</f>
        <v>#REF!</v>
      </c>
      <c r="BZ111" s="45" t="str">
        <f t="shared" si="16"/>
        <v/>
      </c>
      <c r="CA111" s="44" t="str">
        <f t="shared" si="17"/>
        <v/>
      </c>
      <c r="CB111" s="45" t="str">
        <f t="shared" si="18"/>
        <v/>
      </c>
      <c r="CC111" s="44" t="str">
        <f t="shared" si="19"/>
        <v/>
      </c>
      <c r="CD111" s="45" t="str">
        <f t="shared" si="20"/>
        <v/>
      </c>
      <c r="CE111" s="44" t="e">
        <f>IF(AND(#REF!="",#REF!="",#REF!="",#REF!=""),"",SUM(#REF!,#REF!,#REF!,#REF!,#REF!))</f>
        <v>#REF!</v>
      </c>
      <c r="CF111" s="45" t="str">
        <f t="shared" si="21"/>
        <v/>
      </c>
      <c r="CG111" s="38"/>
      <c r="CH111" s="38"/>
    </row>
    <row r="112" spans="1:86">
      <c r="A112" s="358">
        <v>106</v>
      </c>
      <c r="B112" s="359"/>
      <c r="C112" s="360"/>
      <c r="D112" s="361"/>
      <c r="E112" s="362"/>
      <c r="F112" s="363"/>
      <c r="G112" s="363"/>
      <c r="H112" s="364"/>
      <c r="I112" s="365"/>
      <c r="J112" s="366"/>
      <c r="K112" s="367"/>
      <c r="L112" s="13"/>
      <c r="M112" s="8"/>
      <c r="N112" s="8"/>
      <c r="O112" s="8"/>
      <c r="P112" s="56"/>
      <c r="Q112" s="60"/>
      <c r="R112" s="8"/>
      <c r="S112" s="14"/>
      <c r="T112" s="19"/>
      <c r="U112" s="20"/>
      <c r="V112" s="20"/>
      <c r="W112" s="8"/>
      <c r="X112" s="62"/>
      <c r="Y112" s="60"/>
      <c r="Z112" s="8"/>
      <c r="AA112" s="14"/>
      <c r="AB112" s="13"/>
      <c r="AC112" s="8"/>
      <c r="AD112" s="8"/>
      <c r="AE112" s="8"/>
      <c r="AF112" s="56"/>
      <c r="AG112" s="60"/>
      <c r="AH112" s="8"/>
      <c r="AI112" s="14"/>
      <c r="AJ112" s="13"/>
      <c r="AK112" s="8"/>
      <c r="AL112" s="8"/>
      <c r="AM112" s="8"/>
      <c r="AN112" s="56"/>
      <c r="AO112" s="60"/>
      <c r="AP112" s="8"/>
      <c r="AQ112" s="14"/>
      <c r="AR112" s="13"/>
      <c r="AS112" s="8"/>
      <c r="AT112" s="56"/>
      <c r="AU112" s="13"/>
      <c r="AV112" s="8"/>
      <c r="AW112" s="14"/>
      <c r="AX112" s="13"/>
      <c r="AY112" s="8"/>
      <c r="AZ112" s="56"/>
      <c r="BA112" s="13" t="s">
        <v>447</v>
      </c>
      <c r="BB112" s="109" t="s">
        <v>447</v>
      </c>
      <c r="BC112" s="1"/>
      <c r="BD112" s="1"/>
      <c r="BE112" s="1"/>
      <c r="BF112" s="1"/>
      <c r="BG112" s="1"/>
      <c r="BS112" s="29"/>
      <c r="BT112" s="44" t="str">
        <f t="shared" si="11"/>
        <v/>
      </c>
      <c r="BU112" s="45" t="str">
        <f t="shared" si="12"/>
        <v/>
      </c>
      <c r="BV112" s="45" t="str">
        <f t="shared" si="13"/>
        <v/>
      </c>
      <c r="BW112" s="44" t="str">
        <f t="shared" si="14"/>
        <v/>
      </c>
      <c r="BX112" s="45" t="str">
        <f t="shared" si="15"/>
        <v/>
      </c>
      <c r="BY112" s="44" t="e">
        <f>IF(AND(#REF!="",#REF!="",#REF!="",#REF!=""),"",SUM(#REF!,#REF!,#REF!,#REF!,#REF!))</f>
        <v>#REF!</v>
      </c>
      <c r="BZ112" s="45" t="str">
        <f t="shared" si="16"/>
        <v/>
      </c>
      <c r="CA112" s="44" t="str">
        <f t="shared" si="17"/>
        <v/>
      </c>
      <c r="CB112" s="45" t="str">
        <f t="shared" si="18"/>
        <v/>
      </c>
      <c r="CC112" s="44" t="str">
        <f t="shared" si="19"/>
        <v/>
      </c>
      <c r="CD112" s="45" t="str">
        <f t="shared" si="20"/>
        <v/>
      </c>
      <c r="CE112" s="44" t="e">
        <f>IF(AND(#REF!="",#REF!="",#REF!="",#REF!=""),"",SUM(#REF!,#REF!,#REF!,#REF!,#REF!))</f>
        <v>#REF!</v>
      </c>
      <c r="CF112" s="45" t="str">
        <f t="shared" si="21"/>
        <v/>
      </c>
      <c r="CG112" s="38"/>
      <c r="CH112" s="38"/>
    </row>
    <row r="113" spans="1:86">
      <c r="A113" s="358">
        <v>107</v>
      </c>
      <c r="B113" s="359"/>
      <c r="C113" s="360"/>
      <c r="D113" s="361"/>
      <c r="E113" s="362"/>
      <c r="F113" s="363"/>
      <c r="G113" s="363"/>
      <c r="H113" s="364"/>
      <c r="I113" s="365"/>
      <c r="J113" s="366"/>
      <c r="K113" s="367"/>
      <c r="L113" s="13"/>
      <c r="M113" s="8"/>
      <c r="N113" s="8"/>
      <c r="O113" s="8"/>
      <c r="P113" s="56"/>
      <c r="Q113" s="60"/>
      <c r="R113" s="8"/>
      <c r="S113" s="14"/>
      <c r="T113" s="19"/>
      <c r="U113" s="20"/>
      <c r="V113" s="20"/>
      <c r="W113" s="8"/>
      <c r="X113" s="62"/>
      <c r="Y113" s="60"/>
      <c r="Z113" s="8"/>
      <c r="AA113" s="14"/>
      <c r="AB113" s="13"/>
      <c r="AC113" s="8"/>
      <c r="AD113" s="8"/>
      <c r="AE113" s="8"/>
      <c r="AF113" s="56"/>
      <c r="AG113" s="60"/>
      <c r="AH113" s="8"/>
      <c r="AI113" s="14"/>
      <c r="AJ113" s="13"/>
      <c r="AK113" s="8"/>
      <c r="AL113" s="8"/>
      <c r="AM113" s="8"/>
      <c r="AN113" s="56"/>
      <c r="AO113" s="60"/>
      <c r="AP113" s="8"/>
      <c r="AQ113" s="14"/>
      <c r="AR113" s="13"/>
      <c r="AS113" s="8"/>
      <c r="AT113" s="56"/>
      <c r="AU113" s="13"/>
      <c r="AV113" s="8"/>
      <c r="AW113" s="14"/>
      <c r="AX113" s="13"/>
      <c r="AY113" s="8"/>
      <c r="AZ113" s="56"/>
      <c r="BA113" s="13" t="s">
        <v>447</v>
      </c>
      <c r="BB113" s="109" t="s">
        <v>447</v>
      </c>
      <c r="BC113" s="1"/>
      <c r="BD113" s="1"/>
      <c r="BE113" s="1"/>
      <c r="BF113" s="1"/>
      <c r="BG113" s="1"/>
      <c r="BS113" s="29"/>
      <c r="BT113" s="44" t="str">
        <f t="shared" si="11"/>
        <v/>
      </c>
      <c r="BU113" s="45" t="str">
        <f t="shared" si="12"/>
        <v/>
      </c>
      <c r="BV113" s="45" t="str">
        <f t="shared" si="13"/>
        <v/>
      </c>
      <c r="BW113" s="44" t="str">
        <f t="shared" si="14"/>
        <v/>
      </c>
      <c r="BX113" s="45" t="str">
        <f t="shared" si="15"/>
        <v/>
      </c>
      <c r="BY113" s="44" t="e">
        <f>IF(AND(#REF!="",#REF!="",#REF!="",#REF!=""),"",SUM(#REF!,#REF!,#REF!,#REF!,#REF!))</f>
        <v>#REF!</v>
      </c>
      <c r="BZ113" s="45" t="str">
        <f t="shared" si="16"/>
        <v/>
      </c>
      <c r="CA113" s="44" t="str">
        <f t="shared" si="17"/>
        <v/>
      </c>
      <c r="CB113" s="45" t="str">
        <f t="shared" si="18"/>
        <v/>
      </c>
      <c r="CC113" s="44" t="str">
        <f t="shared" si="19"/>
        <v/>
      </c>
      <c r="CD113" s="45" t="str">
        <f t="shared" si="20"/>
        <v/>
      </c>
      <c r="CE113" s="44" t="e">
        <f>IF(AND(#REF!="",#REF!="",#REF!="",#REF!=""),"",SUM(#REF!,#REF!,#REF!,#REF!,#REF!))</f>
        <v>#REF!</v>
      </c>
      <c r="CF113" s="45" t="str">
        <f t="shared" si="21"/>
        <v/>
      </c>
      <c r="CG113" s="38"/>
      <c r="CH113" s="38"/>
    </row>
    <row r="114" spans="1:86">
      <c r="A114" s="358">
        <v>108</v>
      </c>
      <c r="B114" s="359"/>
      <c r="C114" s="360"/>
      <c r="D114" s="361"/>
      <c r="E114" s="362"/>
      <c r="F114" s="363"/>
      <c r="G114" s="363"/>
      <c r="H114" s="364"/>
      <c r="I114" s="365"/>
      <c r="J114" s="366"/>
      <c r="K114" s="367"/>
      <c r="L114" s="13"/>
      <c r="M114" s="8"/>
      <c r="N114" s="8"/>
      <c r="O114" s="8"/>
      <c r="P114" s="56"/>
      <c r="Q114" s="60"/>
      <c r="R114" s="8"/>
      <c r="S114" s="14"/>
      <c r="T114" s="19"/>
      <c r="U114" s="20"/>
      <c r="V114" s="20"/>
      <c r="W114" s="8"/>
      <c r="X114" s="62"/>
      <c r="Y114" s="60"/>
      <c r="Z114" s="8"/>
      <c r="AA114" s="14"/>
      <c r="AB114" s="13"/>
      <c r="AC114" s="8"/>
      <c r="AD114" s="8"/>
      <c r="AE114" s="8"/>
      <c r="AF114" s="56"/>
      <c r="AG114" s="60"/>
      <c r="AH114" s="8"/>
      <c r="AI114" s="14"/>
      <c r="AJ114" s="13"/>
      <c r="AK114" s="8"/>
      <c r="AL114" s="8"/>
      <c r="AM114" s="8"/>
      <c r="AN114" s="56"/>
      <c r="AO114" s="60"/>
      <c r="AP114" s="8"/>
      <c r="AQ114" s="14"/>
      <c r="AR114" s="13"/>
      <c r="AS114" s="8"/>
      <c r="AT114" s="56"/>
      <c r="AU114" s="13"/>
      <c r="AV114" s="8"/>
      <c r="AW114" s="14"/>
      <c r="AX114" s="13"/>
      <c r="AY114" s="8"/>
      <c r="AZ114" s="56"/>
      <c r="BA114" s="13" t="s">
        <v>447</v>
      </c>
      <c r="BB114" s="109" t="s">
        <v>447</v>
      </c>
      <c r="BC114" s="1"/>
      <c r="BD114" s="1"/>
      <c r="BE114" s="1"/>
      <c r="BF114" s="1"/>
      <c r="BG114" s="1"/>
      <c r="BS114" s="29"/>
      <c r="BT114" s="44" t="str">
        <f t="shared" si="11"/>
        <v/>
      </c>
      <c r="BU114" s="45" t="str">
        <f t="shared" si="12"/>
        <v/>
      </c>
      <c r="BV114" s="45" t="str">
        <f t="shared" si="13"/>
        <v/>
      </c>
      <c r="BW114" s="44" t="str">
        <f t="shared" si="14"/>
        <v/>
      </c>
      <c r="BX114" s="45" t="str">
        <f t="shared" si="15"/>
        <v/>
      </c>
      <c r="BY114" s="44" t="e">
        <f>IF(AND(#REF!="",#REF!="",#REF!="",#REF!=""),"",SUM(#REF!,#REF!,#REF!,#REF!,#REF!))</f>
        <v>#REF!</v>
      </c>
      <c r="BZ114" s="45" t="str">
        <f t="shared" si="16"/>
        <v/>
      </c>
      <c r="CA114" s="44" t="str">
        <f t="shared" si="17"/>
        <v/>
      </c>
      <c r="CB114" s="45" t="str">
        <f t="shared" si="18"/>
        <v/>
      </c>
      <c r="CC114" s="44" t="str">
        <f t="shared" si="19"/>
        <v/>
      </c>
      <c r="CD114" s="45" t="str">
        <f t="shared" si="20"/>
        <v/>
      </c>
      <c r="CE114" s="44" t="e">
        <f>IF(AND(#REF!="",#REF!="",#REF!="",#REF!=""),"",SUM(#REF!,#REF!,#REF!,#REF!,#REF!))</f>
        <v>#REF!</v>
      </c>
      <c r="CF114" s="45" t="str">
        <f t="shared" si="21"/>
        <v/>
      </c>
      <c r="CG114" s="38"/>
      <c r="CH114" s="38"/>
    </row>
    <row r="115" spans="1:86">
      <c r="A115" s="358">
        <v>109</v>
      </c>
      <c r="B115" s="359"/>
      <c r="C115" s="360"/>
      <c r="D115" s="361"/>
      <c r="E115" s="362"/>
      <c r="F115" s="363"/>
      <c r="G115" s="363"/>
      <c r="H115" s="364"/>
      <c r="I115" s="365"/>
      <c r="J115" s="366"/>
      <c r="K115" s="367"/>
      <c r="L115" s="13"/>
      <c r="M115" s="8"/>
      <c r="N115" s="8"/>
      <c r="O115" s="8"/>
      <c r="P115" s="56"/>
      <c r="Q115" s="60"/>
      <c r="R115" s="8"/>
      <c r="S115" s="14"/>
      <c r="T115" s="19"/>
      <c r="U115" s="20"/>
      <c r="V115" s="20"/>
      <c r="W115" s="8"/>
      <c r="X115" s="62"/>
      <c r="Y115" s="60"/>
      <c r="Z115" s="8"/>
      <c r="AA115" s="14"/>
      <c r="AB115" s="13"/>
      <c r="AC115" s="8"/>
      <c r="AD115" s="8"/>
      <c r="AE115" s="8"/>
      <c r="AF115" s="56"/>
      <c r="AG115" s="60"/>
      <c r="AH115" s="8"/>
      <c r="AI115" s="14"/>
      <c r="AJ115" s="13"/>
      <c r="AK115" s="8"/>
      <c r="AL115" s="8"/>
      <c r="AM115" s="8"/>
      <c r="AN115" s="56"/>
      <c r="AO115" s="60"/>
      <c r="AP115" s="8"/>
      <c r="AQ115" s="14"/>
      <c r="AR115" s="13"/>
      <c r="AS115" s="8"/>
      <c r="AT115" s="56"/>
      <c r="AU115" s="13"/>
      <c r="AV115" s="8"/>
      <c r="AW115" s="14"/>
      <c r="AX115" s="13"/>
      <c r="AY115" s="8"/>
      <c r="AZ115" s="56"/>
      <c r="BA115" s="13" t="s">
        <v>447</v>
      </c>
      <c r="BB115" s="109" t="s">
        <v>447</v>
      </c>
      <c r="BC115" s="1"/>
      <c r="BD115" s="1"/>
      <c r="BE115" s="1"/>
      <c r="BF115" s="1"/>
      <c r="BG115" s="1"/>
      <c r="BS115" s="29"/>
      <c r="BT115" s="44" t="str">
        <f t="shared" si="11"/>
        <v/>
      </c>
      <c r="BU115" s="45" t="str">
        <f t="shared" si="12"/>
        <v/>
      </c>
      <c r="BV115" s="45" t="str">
        <f t="shared" si="13"/>
        <v/>
      </c>
      <c r="BW115" s="44" t="str">
        <f t="shared" si="14"/>
        <v/>
      </c>
      <c r="BX115" s="45" t="str">
        <f t="shared" si="15"/>
        <v/>
      </c>
      <c r="BY115" s="44" t="e">
        <f>IF(AND(#REF!="",#REF!="",#REF!="",#REF!=""),"",SUM(#REF!,#REF!,#REF!,#REF!,#REF!))</f>
        <v>#REF!</v>
      </c>
      <c r="BZ115" s="45" t="str">
        <f t="shared" si="16"/>
        <v/>
      </c>
      <c r="CA115" s="44" t="str">
        <f t="shared" si="17"/>
        <v/>
      </c>
      <c r="CB115" s="45" t="str">
        <f t="shared" si="18"/>
        <v/>
      </c>
      <c r="CC115" s="44" t="str">
        <f t="shared" si="19"/>
        <v/>
      </c>
      <c r="CD115" s="45" t="str">
        <f t="shared" si="20"/>
        <v/>
      </c>
      <c r="CE115" s="44" t="e">
        <f>IF(AND(#REF!="",#REF!="",#REF!="",#REF!=""),"",SUM(#REF!,#REF!,#REF!,#REF!,#REF!))</f>
        <v>#REF!</v>
      </c>
      <c r="CF115" s="45" t="str">
        <f t="shared" si="21"/>
        <v/>
      </c>
      <c r="CG115" s="38"/>
      <c r="CH115" s="38"/>
    </row>
    <row r="116" spans="1:86">
      <c r="A116" s="358">
        <v>110</v>
      </c>
      <c r="B116" s="359"/>
      <c r="C116" s="360"/>
      <c r="D116" s="361"/>
      <c r="E116" s="362"/>
      <c r="F116" s="363"/>
      <c r="G116" s="363"/>
      <c r="H116" s="364"/>
      <c r="I116" s="365"/>
      <c r="J116" s="366"/>
      <c r="K116" s="367"/>
      <c r="L116" s="13"/>
      <c r="M116" s="8"/>
      <c r="N116" s="8"/>
      <c r="O116" s="8"/>
      <c r="P116" s="56"/>
      <c r="Q116" s="60"/>
      <c r="R116" s="8"/>
      <c r="S116" s="14"/>
      <c r="T116" s="19"/>
      <c r="U116" s="20"/>
      <c r="V116" s="20"/>
      <c r="W116" s="8"/>
      <c r="X116" s="62"/>
      <c r="Y116" s="60"/>
      <c r="Z116" s="8"/>
      <c r="AA116" s="14"/>
      <c r="AB116" s="13"/>
      <c r="AC116" s="8"/>
      <c r="AD116" s="8"/>
      <c r="AE116" s="8"/>
      <c r="AF116" s="56"/>
      <c r="AG116" s="60"/>
      <c r="AH116" s="8"/>
      <c r="AI116" s="14"/>
      <c r="AJ116" s="13"/>
      <c r="AK116" s="8"/>
      <c r="AL116" s="8"/>
      <c r="AM116" s="8"/>
      <c r="AN116" s="56"/>
      <c r="AO116" s="60"/>
      <c r="AP116" s="8"/>
      <c r="AQ116" s="14"/>
      <c r="AR116" s="13"/>
      <c r="AS116" s="8"/>
      <c r="AT116" s="56"/>
      <c r="AU116" s="13"/>
      <c r="AV116" s="8"/>
      <c r="AW116" s="14"/>
      <c r="AX116" s="13"/>
      <c r="AY116" s="8"/>
      <c r="AZ116" s="56"/>
      <c r="BA116" s="13" t="s">
        <v>447</v>
      </c>
      <c r="BB116" s="109" t="s">
        <v>447</v>
      </c>
      <c r="BC116" s="1"/>
      <c r="BD116" s="1"/>
      <c r="BE116" s="1"/>
      <c r="BF116" s="1"/>
      <c r="BG116" s="1"/>
      <c r="BS116" s="29"/>
      <c r="BT116" s="44" t="str">
        <f t="shared" si="11"/>
        <v/>
      </c>
      <c r="BU116" s="45" t="str">
        <f t="shared" si="12"/>
        <v/>
      </c>
      <c r="BV116" s="45" t="str">
        <f t="shared" si="13"/>
        <v/>
      </c>
      <c r="BW116" s="44" t="str">
        <f t="shared" si="14"/>
        <v/>
      </c>
      <c r="BX116" s="45" t="str">
        <f t="shared" si="15"/>
        <v/>
      </c>
      <c r="BY116" s="44" t="e">
        <f>IF(AND(#REF!="",#REF!="",#REF!="",#REF!=""),"",SUM(#REF!,#REF!,#REF!,#REF!,#REF!))</f>
        <v>#REF!</v>
      </c>
      <c r="BZ116" s="45" t="str">
        <f t="shared" si="16"/>
        <v/>
      </c>
      <c r="CA116" s="44" t="str">
        <f t="shared" si="17"/>
        <v/>
      </c>
      <c r="CB116" s="45" t="str">
        <f t="shared" si="18"/>
        <v/>
      </c>
      <c r="CC116" s="44" t="str">
        <f t="shared" si="19"/>
        <v/>
      </c>
      <c r="CD116" s="45" t="str">
        <f t="shared" si="20"/>
        <v/>
      </c>
      <c r="CE116" s="44" t="e">
        <f>IF(AND(#REF!="",#REF!="",#REF!="",#REF!=""),"",SUM(#REF!,#REF!,#REF!,#REF!,#REF!))</f>
        <v>#REF!</v>
      </c>
      <c r="CF116" s="45" t="str">
        <f t="shared" si="21"/>
        <v/>
      </c>
      <c r="CG116" s="38"/>
      <c r="CH116" s="38"/>
    </row>
    <row r="117" spans="1:86">
      <c r="A117" s="358">
        <v>111</v>
      </c>
      <c r="B117" s="359"/>
      <c r="C117" s="360"/>
      <c r="D117" s="361"/>
      <c r="E117" s="362"/>
      <c r="F117" s="363"/>
      <c r="G117" s="363"/>
      <c r="H117" s="364"/>
      <c r="I117" s="365"/>
      <c r="J117" s="366"/>
      <c r="K117" s="367"/>
      <c r="L117" s="13"/>
      <c r="M117" s="8"/>
      <c r="N117" s="8"/>
      <c r="O117" s="8"/>
      <c r="P117" s="56"/>
      <c r="Q117" s="60"/>
      <c r="R117" s="8"/>
      <c r="S117" s="14"/>
      <c r="T117" s="19"/>
      <c r="U117" s="20"/>
      <c r="V117" s="20"/>
      <c r="W117" s="8"/>
      <c r="X117" s="62"/>
      <c r="Y117" s="60"/>
      <c r="Z117" s="8"/>
      <c r="AA117" s="14"/>
      <c r="AB117" s="13"/>
      <c r="AC117" s="8"/>
      <c r="AD117" s="8"/>
      <c r="AE117" s="8"/>
      <c r="AF117" s="56"/>
      <c r="AG117" s="60"/>
      <c r="AH117" s="8"/>
      <c r="AI117" s="14"/>
      <c r="AJ117" s="13"/>
      <c r="AK117" s="8"/>
      <c r="AL117" s="8"/>
      <c r="AM117" s="8"/>
      <c r="AN117" s="56"/>
      <c r="AO117" s="60"/>
      <c r="AP117" s="8"/>
      <c r="AQ117" s="14"/>
      <c r="AR117" s="13"/>
      <c r="AS117" s="8"/>
      <c r="AT117" s="56"/>
      <c r="AU117" s="13"/>
      <c r="AV117" s="8"/>
      <c r="AW117" s="14"/>
      <c r="AX117" s="13"/>
      <c r="AY117" s="8"/>
      <c r="AZ117" s="56"/>
      <c r="BA117" s="13" t="s">
        <v>447</v>
      </c>
      <c r="BB117" s="109" t="s">
        <v>447</v>
      </c>
      <c r="BC117" s="1"/>
      <c r="BD117" s="1"/>
      <c r="BE117" s="1"/>
      <c r="BF117" s="1"/>
      <c r="BG117" s="1"/>
      <c r="BS117" s="29"/>
      <c r="BT117" s="44" t="str">
        <f t="shared" si="11"/>
        <v/>
      </c>
      <c r="BU117" s="45" t="str">
        <f t="shared" si="12"/>
        <v/>
      </c>
      <c r="BV117" s="45" t="str">
        <f t="shared" si="13"/>
        <v/>
      </c>
      <c r="BW117" s="44" t="str">
        <f t="shared" si="14"/>
        <v/>
      </c>
      <c r="BX117" s="45" t="str">
        <f t="shared" si="15"/>
        <v/>
      </c>
      <c r="BY117" s="44" t="e">
        <f>IF(AND(#REF!="",#REF!="",#REF!="",#REF!=""),"",SUM(#REF!,#REF!,#REF!,#REF!,#REF!))</f>
        <v>#REF!</v>
      </c>
      <c r="BZ117" s="45" t="str">
        <f t="shared" si="16"/>
        <v/>
      </c>
      <c r="CA117" s="44" t="str">
        <f t="shared" si="17"/>
        <v/>
      </c>
      <c r="CB117" s="45" t="str">
        <f t="shared" si="18"/>
        <v/>
      </c>
      <c r="CC117" s="44" t="str">
        <f t="shared" si="19"/>
        <v/>
      </c>
      <c r="CD117" s="45" t="str">
        <f t="shared" si="20"/>
        <v/>
      </c>
      <c r="CE117" s="44" t="e">
        <f>IF(AND(#REF!="",#REF!="",#REF!="",#REF!=""),"",SUM(#REF!,#REF!,#REF!,#REF!,#REF!))</f>
        <v>#REF!</v>
      </c>
      <c r="CF117" s="45" t="str">
        <f t="shared" si="21"/>
        <v/>
      </c>
      <c r="CG117" s="38"/>
      <c r="CH117" s="38"/>
    </row>
    <row r="118" spans="1:86">
      <c r="A118" s="358">
        <v>112</v>
      </c>
      <c r="B118" s="359"/>
      <c r="C118" s="360"/>
      <c r="D118" s="361"/>
      <c r="E118" s="362"/>
      <c r="F118" s="363"/>
      <c r="G118" s="363"/>
      <c r="H118" s="364"/>
      <c r="I118" s="365"/>
      <c r="J118" s="366"/>
      <c r="K118" s="367"/>
      <c r="L118" s="13"/>
      <c r="M118" s="8"/>
      <c r="N118" s="8"/>
      <c r="O118" s="8"/>
      <c r="P118" s="56"/>
      <c r="Q118" s="60"/>
      <c r="R118" s="8"/>
      <c r="S118" s="14"/>
      <c r="T118" s="19"/>
      <c r="U118" s="20"/>
      <c r="V118" s="20"/>
      <c r="W118" s="8"/>
      <c r="X118" s="62"/>
      <c r="Y118" s="60"/>
      <c r="Z118" s="8"/>
      <c r="AA118" s="14"/>
      <c r="AB118" s="13"/>
      <c r="AC118" s="8"/>
      <c r="AD118" s="8"/>
      <c r="AE118" s="8"/>
      <c r="AF118" s="56"/>
      <c r="AG118" s="60"/>
      <c r="AH118" s="8"/>
      <c r="AI118" s="14"/>
      <c r="AJ118" s="13"/>
      <c r="AK118" s="8"/>
      <c r="AL118" s="8"/>
      <c r="AM118" s="8"/>
      <c r="AN118" s="56"/>
      <c r="AO118" s="60"/>
      <c r="AP118" s="8"/>
      <c r="AQ118" s="14"/>
      <c r="AR118" s="13"/>
      <c r="AS118" s="8"/>
      <c r="AT118" s="56"/>
      <c r="AU118" s="13"/>
      <c r="AV118" s="8"/>
      <c r="AW118" s="14"/>
      <c r="AX118" s="13"/>
      <c r="AY118" s="8"/>
      <c r="AZ118" s="56"/>
      <c r="BA118" s="13" t="s">
        <v>447</v>
      </c>
      <c r="BB118" s="109" t="s">
        <v>447</v>
      </c>
      <c r="BC118" s="1"/>
      <c r="BD118" s="1"/>
      <c r="BE118" s="1"/>
      <c r="BF118" s="1"/>
      <c r="BG118" s="1"/>
      <c r="BS118" s="29"/>
      <c r="BT118" s="44" t="str">
        <f t="shared" si="11"/>
        <v/>
      </c>
      <c r="BU118" s="45" t="str">
        <f t="shared" si="12"/>
        <v/>
      </c>
      <c r="BV118" s="45" t="str">
        <f t="shared" si="13"/>
        <v/>
      </c>
      <c r="BW118" s="44" t="str">
        <f t="shared" si="14"/>
        <v/>
      </c>
      <c r="BX118" s="45" t="str">
        <f t="shared" si="15"/>
        <v/>
      </c>
      <c r="BY118" s="44" t="e">
        <f>IF(AND(#REF!="",#REF!="",#REF!="",#REF!=""),"",SUM(#REF!,#REF!,#REF!,#REF!,#REF!))</f>
        <v>#REF!</v>
      </c>
      <c r="BZ118" s="45" t="str">
        <f t="shared" si="16"/>
        <v/>
      </c>
      <c r="CA118" s="44" t="str">
        <f t="shared" si="17"/>
        <v/>
      </c>
      <c r="CB118" s="45" t="str">
        <f t="shared" si="18"/>
        <v/>
      </c>
      <c r="CC118" s="44" t="str">
        <f t="shared" si="19"/>
        <v/>
      </c>
      <c r="CD118" s="45" t="str">
        <f t="shared" si="20"/>
        <v/>
      </c>
      <c r="CE118" s="44" t="e">
        <f>IF(AND(#REF!="",#REF!="",#REF!="",#REF!=""),"",SUM(#REF!,#REF!,#REF!,#REF!,#REF!))</f>
        <v>#REF!</v>
      </c>
      <c r="CF118" s="45" t="str">
        <f t="shared" si="21"/>
        <v/>
      </c>
      <c r="CG118" s="38"/>
      <c r="CH118" s="38"/>
    </row>
    <row r="119" spans="1:86">
      <c r="A119" s="358">
        <v>113</v>
      </c>
      <c r="B119" s="359"/>
      <c r="C119" s="360"/>
      <c r="D119" s="361"/>
      <c r="E119" s="362"/>
      <c r="F119" s="363"/>
      <c r="G119" s="363"/>
      <c r="H119" s="364"/>
      <c r="I119" s="365"/>
      <c r="J119" s="366"/>
      <c r="K119" s="367"/>
      <c r="L119" s="13"/>
      <c r="M119" s="8"/>
      <c r="N119" s="8"/>
      <c r="O119" s="8"/>
      <c r="P119" s="56"/>
      <c r="Q119" s="60"/>
      <c r="R119" s="8"/>
      <c r="S119" s="14"/>
      <c r="T119" s="19"/>
      <c r="U119" s="20"/>
      <c r="V119" s="20"/>
      <c r="W119" s="8"/>
      <c r="X119" s="62"/>
      <c r="Y119" s="60"/>
      <c r="Z119" s="8"/>
      <c r="AA119" s="14"/>
      <c r="AB119" s="13"/>
      <c r="AC119" s="8"/>
      <c r="AD119" s="8"/>
      <c r="AE119" s="8"/>
      <c r="AF119" s="56"/>
      <c r="AG119" s="60"/>
      <c r="AH119" s="8"/>
      <c r="AI119" s="14"/>
      <c r="AJ119" s="13"/>
      <c r="AK119" s="8"/>
      <c r="AL119" s="8"/>
      <c r="AM119" s="8"/>
      <c r="AN119" s="56"/>
      <c r="AO119" s="60"/>
      <c r="AP119" s="8"/>
      <c r="AQ119" s="14"/>
      <c r="AR119" s="13"/>
      <c r="AS119" s="8"/>
      <c r="AT119" s="56"/>
      <c r="AU119" s="13"/>
      <c r="AV119" s="8"/>
      <c r="AW119" s="14"/>
      <c r="AX119" s="13"/>
      <c r="AY119" s="8"/>
      <c r="AZ119" s="56"/>
      <c r="BA119" s="13" t="s">
        <v>447</v>
      </c>
      <c r="BB119" s="109" t="s">
        <v>447</v>
      </c>
      <c r="BC119" s="1"/>
      <c r="BD119" s="1"/>
      <c r="BE119" s="1"/>
      <c r="BF119" s="1"/>
      <c r="BG119" s="1"/>
      <c r="BS119" s="29"/>
      <c r="BT119" s="44" t="str">
        <f t="shared" si="11"/>
        <v/>
      </c>
      <c r="BU119" s="45" t="str">
        <f t="shared" si="12"/>
        <v/>
      </c>
      <c r="BV119" s="45" t="str">
        <f t="shared" si="13"/>
        <v/>
      </c>
      <c r="BW119" s="44" t="str">
        <f t="shared" si="14"/>
        <v/>
      </c>
      <c r="BX119" s="45" t="str">
        <f t="shared" si="15"/>
        <v/>
      </c>
      <c r="BY119" s="44" t="e">
        <f>IF(AND(#REF!="",#REF!="",#REF!="",#REF!=""),"",SUM(#REF!,#REF!,#REF!,#REF!,#REF!))</f>
        <v>#REF!</v>
      </c>
      <c r="BZ119" s="45" t="str">
        <f t="shared" si="16"/>
        <v/>
      </c>
      <c r="CA119" s="44" t="str">
        <f t="shared" si="17"/>
        <v/>
      </c>
      <c r="CB119" s="45" t="str">
        <f t="shared" si="18"/>
        <v/>
      </c>
      <c r="CC119" s="44" t="str">
        <f t="shared" si="19"/>
        <v/>
      </c>
      <c r="CD119" s="45" t="str">
        <f t="shared" si="20"/>
        <v/>
      </c>
      <c r="CE119" s="44" t="e">
        <f>IF(AND(#REF!="",#REF!="",#REF!="",#REF!=""),"",SUM(#REF!,#REF!,#REF!,#REF!,#REF!))</f>
        <v>#REF!</v>
      </c>
      <c r="CF119" s="45" t="str">
        <f t="shared" si="21"/>
        <v/>
      </c>
      <c r="CG119" s="38"/>
      <c r="CH119" s="38"/>
    </row>
    <row r="120" spans="1:86">
      <c r="A120" s="358">
        <v>114</v>
      </c>
      <c r="B120" s="359"/>
      <c r="C120" s="360"/>
      <c r="D120" s="361"/>
      <c r="E120" s="362"/>
      <c r="F120" s="363"/>
      <c r="G120" s="363"/>
      <c r="H120" s="364"/>
      <c r="I120" s="365"/>
      <c r="J120" s="366"/>
      <c r="K120" s="367"/>
      <c r="L120" s="13"/>
      <c r="M120" s="8"/>
      <c r="N120" s="8"/>
      <c r="O120" s="8"/>
      <c r="P120" s="56"/>
      <c r="Q120" s="60"/>
      <c r="R120" s="8"/>
      <c r="S120" s="14"/>
      <c r="T120" s="19"/>
      <c r="U120" s="20"/>
      <c r="V120" s="20"/>
      <c r="W120" s="8"/>
      <c r="X120" s="62"/>
      <c r="Y120" s="60"/>
      <c r="Z120" s="8"/>
      <c r="AA120" s="14"/>
      <c r="AB120" s="13"/>
      <c r="AC120" s="8"/>
      <c r="AD120" s="8"/>
      <c r="AE120" s="8"/>
      <c r="AF120" s="56"/>
      <c r="AG120" s="60"/>
      <c r="AH120" s="8"/>
      <c r="AI120" s="14"/>
      <c r="AJ120" s="13"/>
      <c r="AK120" s="8"/>
      <c r="AL120" s="8"/>
      <c r="AM120" s="8"/>
      <c r="AN120" s="56"/>
      <c r="AO120" s="60"/>
      <c r="AP120" s="8"/>
      <c r="AQ120" s="14"/>
      <c r="AR120" s="13"/>
      <c r="AS120" s="8"/>
      <c r="AT120" s="56"/>
      <c r="AU120" s="13"/>
      <c r="AV120" s="8"/>
      <c r="AW120" s="14"/>
      <c r="AX120" s="13"/>
      <c r="AY120" s="8"/>
      <c r="AZ120" s="56"/>
      <c r="BA120" s="13" t="s">
        <v>447</v>
      </c>
      <c r="BB120" s="109" t="s">
        <v>447</v>
      </c>
      <c r="BC120" s="1"/>
      <c r="BD120" s="1"/>
      <c r="BE120" s="1"/>
      <c r="BF120" s="1"/>
      <c r="BG120" s="1"/>
      <c r="BS120" s="29"/>
      <c r="BT120" s="44" t="str">
        <f t="shared" si="11"/>
        <v/>
      </c>
      <c r="BU120" s="45" t="str">
        <f t="shared" si="12"/>
        <v/>
      </c>
      <c r="BV120" s="45" t="str">
        <f t="shared" si="13"/>
        <v/>
      </c>
      <c r="BW120" s="44" t="str">
        <f t="shared" si="14"/>
        <v/>
      </c>
      <c r="BX120" s="45" t="str">
        <f t="shared" si="15"/>
        <v/>
      </c>
      <c r="BY120" s="44" t="e">
        <f>IF(AND(#REF!="",#REF!="",#REF!="",#REF!=""),"",SUM(#REF!,#REF!,#REF!,#REF!,#REF!))</f>
        <v>#REF!</v>
      </c>
      <c r="BZ120" s="45" t="str">
        <f t="shared" si="16"/>
        <v/>
      </c>
      <c r="CA120" s="44" t="str">
        <f t="shared" si="17"/>
        <v/>
      </c>
      <c r="CB120" s="45" t="str">
        <f t="shared" si="18"/>
        <v/>
      </c>
      <c r="CC120" s="44" t="str">
        <f t="shared" si="19"/>
        <v/>
      </c>
      <c r="CD120" s="45" t="str">
        <f t="shared" si="20"/>
        <v/>
      </c>
      <c r="CE120" s="44" t="e">
        <f>IF(AND(#REF!="",#REF!="",#REF!="",#REF!=""),"",SUM(#REF!,#REF!,#REF!,#REF!,#REF!))</f>
        <v>#REF!</v>
      </c>
      <c r="CF120" s="45" t="str">
        <f t="shared" si="21"/>
        <v/>
      </c>
      <c r="CG120" s="38"/>
      <c r="CH120" s="38"/>
    </row>
    <row r="121" spans="1:86">
      <c r="A121" s="358">
        <v>115</v>
      </c>
      <c r="B121" s="359"/>
      <c r="C121" s="360"/>
      <c r="D121" s="361"/>
      <c r="E121" s="362"/>
      <c r="F121" s="363"/>
      <c r="G121" s="363"/>
      <c r="H121" s="364"/>
      <c r="I121" s="365"/>
      <c r="J121" s="366"/>
      <c r="K121" s="367"/>
      <c r="L121" s="13"/>
      <c r="M121" s="8"/>
      <c r="N121" s="8"/>
      <c r="O121" s="8"/>
      <c r="P121" s="56"/>
      <c r="Q121" s="60"/>
      <c r="R121" s="8"/>
      <c r="S121" s="14"/>
      <c r="T121" s="19"/>
      <c r="U121" s="20"/>
      <c r="V121" s="20"/>
      <c r="W121" s="8"/>
      <c r="X121" s="62"/>
      <c r="Y121" s="60"/>
      <c r="Z121" s="8"/>
      <c r="AA121" s="14"/>
      <c r="AB121" s="13"/>
      <c r="AC121" s="8"/>
      <c r="AD121" s="8"/>
      <c r="AE121" s="8"/>
      <c r="AF121" s="56"/>
      <c r="AG121" s="60"/>
      <c r="AH121" s="8"/>
      <c r="AI121" s="14"/>
      <c r="AJ121" s="13"/>
      <c r="AK121" s="8"/>
      <c r="AL121" s="8"/>
      <c r="AM121" s="8"/>
      <c r="AN121" s="56"/>
      <c r="AO121" s="60"/>
      <c r="AP121" s="8"/>
      <c r="AQ121" s="14"/>
      <c r="AR121" s="13"/>
      <c r="AS121" s="8"/>
      <c r="AT121" s="56"/>
      <c r="AU121" s="13"/>
      <c r="AV121" s="8"/>
      <c r="AW121" s="14"/>
      <c r="AX121" s="13"/>
      <c r="AY121" s="8"/>
      <c r="AZ121" s="56"/>
      <c r="BA121" s="13" t="s">
        <v>447</v>
      </c>
      <c r="BB121" s="109" t="s">
        <v>447</v>
      </c>
      <c r="BC121" s="1"/>
      <c r="BD121" s="1"/>
      <c r="BE121" s="1"/>
      <c r="BF121" s="1"/>
      <c r="BG121" s="1"/>
      <c r="BS121" s="29"/>
      <c r="BT121" s="44" t="str">
        <f t="shared" si="11"/>
        <v/>
      </c>
      <c r="BU121" s="45" t="str">
        <f t="shared" si="12"/>
        <v/>
      </c>
      <c r="BV121" s="45" t="str">
        <f t="shared" si="13"/>
        <v/>
      </c>
      <c r="BW121" s="44" t="str">
        <f t="shared" si="14"/>
        <v/>
      </c>
      <c r="BX121" s="45" t="str">
        <f t="shared" si="15"/>
        <v/>
      </c>
      <c r="BY121" s="44" t="e">
        <f>IF(AND(#REF!="",#REF!="",#REF!="",#REF!=""),"",SUM(#REF!,#REF!,#REF!,#REF!,#REF!))</f>
        <v>#REF!</v>
      </c>
      <c r="BZ121" s="45" t="str">
        <f t="shared" si="16"/>
        <v/>
      </c>
      <c r="CA121" s="44" t="str">
        <f t="shared" si="17"/>
        <v/>
      </c>
      <c r="CB121" s="45" t="str">
        <f t="shared" si="18"/>
        <v/>
      </c>
      <c r="CC121" s="44" t="str">
        <f t="shared" si="19"/>
        <v/>
      </c>
      <c r="CD121" s="45" t="str">
        <f t="shared" si="20"/>
        <v/>
      </c>
      <c r="CE121" s="44" t="e">
        <f>IF(AND(#REF!="",#REF!="",#REF!="",#REF!=""),"",SUM(#REF!,#REF!,#REF!,#REF!,#REF!))</f>
        <v>#REF!</v>
      </c>
      <c r="CF121" s="45" t="str">
        <f t="shared" si="21"/>
        <v/>
      </c>
      <c r="CG121" s="38"/>
      <c r="CH121" s="38"/>
    </row>
    <row r="122" spans="1:86">
      <c r="A122" s="358">
        <v>116</v>
      </c>
      <c r="B122" s="359"/>
      <c r="C122" s="360"/>
      <c r="D122" s="361"/>
      <c r="E122" s="362"/>
      <c r="F122" s="363"/>
      <c r="G122" s="363"/>
      <c r="H122" s="364"/>
      <c r="I122" s="365"/>
      <c r="J122" s="366"/>
      <c r="K122" s="367"/>
      <c r="L122" s="13"/>
      <c r="M122" s="8"/>
      <c r="N122" s="8"/>
      <c r="O122" s="8"/>
      <c r="P122" s="56"/>
      <c r="Q122" s="60"/>
      <c r="R122" s="8"/>
      <c r="S122" s="14"/>
      <c r="T122" s="19"/>
      <c r="U122" s="20"/>
      <c r="V122" s="20"/>
      <c r="W122" s="8"/>
      <c r="X122" s="62"/>
      <c r="Y122" s="60"/>
      <c r="Z122" s="8"/>
      <c r="AA122" s="14"/>
      <c r="AB122" s="13"/>
      <c r="AC122" s="8"/>
      <c r="AD122" s="8"/>
      <c r="AE122" s="8"/>
      <c r="AF122" s="56"/>
      <c r="AG122" s="60"/>
      <c r="AH122" s="8"/>
      <c r="AI122" s="14"/>
      <c r="AJ122" s="13"/>
      <c r="AK122" s="8"/>
      <c r="AL122" s="8"/>
      <c r="AM122" s="8"/>
      <c r="AN122" s="56"/>
      <c r="AO122" s="60"/>
      <c r="AP122" s="8"/>
      <c r="AQ122" s="14"/>
      <c r="AR122" s="13"/>
      <c r="AS122" s="8"/>
      <c r="AT122" s="56"/>
      <c r="AU122" s="13"/>
      <c r="AV122" s="8"/>
      <c r="AW122" s="14"/>
      <c r="AX122" s="13"/>
      <c r="AY122" s="8"/>
      <c r="AZ122" s="56"/>
      <c r="BA122" s="13" t="s">
        <v>447</v>
      </c>
      <c r="BB122" s="109" t="s">
        <v>447</v>
      </c>
      <c r="BC122" s="1"/>
      <c r="BD122" s="1"/>
      <c r="BE122" s="1"/>
      <c r="BF122" s="1"/>
      <c r="BG122" s="1"/>
      <c r="BS122" s="29"/>
      <c r="BT122" s="44" t="str">
        <f t="shared" si="11"/>
        <v/>
      </c>
      <c r="BU122" s="45" t="str">
        <f t="shared" si="12"/>
        <v/>
      </c>
      <c r="BV122" s="45" t="str">
        <f t="shared" si="13"/>
        <v/>
      </c>
      <c r="BW122" s="44" t="str">
        <f t="shared" si="14"/>
        <v/>
      </c>
      <c r="BX122" s="45" t="str">
        <f t="shared" si="15"/>
        <v/>
      </c>
      <c r="BY122" s="44" t="e">
        <f>IF(AND(#REF!="",#REF!="",#REF!="",#REF!=""),"",SUM(#REF!,#REF!,#REF!,#REF!,#REF!))</f>
        <v>#REF!</v>
      </c>
      <c r="BZ122" s="45" t="str">
        <f t="shared" si="16"/>
        <v/>
      </c>
      <c r="CA122" s="44" t="str">
        <f t="shared" si="17"/>
        <v/>
      </c>
      <c r="CB122" s="45" t="str">
        <f t="shared" si="18"/>
        <v/>
      </c>
      <c r="CC122" s="44" t="str">
        <f t="shared" si="19"/>
        <v/>
      </c>
      <c r="CD122" s="45" t="str">
        <f t="shared" si="20"/>
        <v/>
      </c>
      <c r="CE122" s="44" t="e">
        <f>IF(AND(#REF!="",#REF!="",#REF!="",#REF!=""),"",SUM(#REF!,#REF!,#REF!,#REF!,#REF!))</f>
        <v>#REF!</v>
      </c>
      <c r="CF122" s="45" t="str">
        <f t="shared" si="21"/>
        <v/>
      </c>
      <c r="CG122" s="38"/>
      <c r="CH122" s="38"/>
    </row>
    <row r="123" spans="1:86">
      <c r="A123" s="358">
        <v>117</v>
      </c>
      <c r="B123" s="359"/>
      <c r="C123" s="360"/>
      <c r="D123" s="361"/>
      <c r="E123" s="362"/>
      <c r="F123" s="363"/>
      <c r="G123" s="363"/>
      <c r="H123" s="364"/>
      <c r="I123" s="365"/>
      <c r="J123" s="366"/>
      <c r="K123" s="367"/>
      <c r="L123" s="13"/>
      <c r="M123" s="8"/>
      <c r="N123" s="8"/>
      <c r="O123" s="8"/>
      <c r="P123" s="56"/>
      <c r="Q123" s="60"/>
      <c r="R123" s="8"/>
      <c r="S123" s="14"/>
      <c r="T123" s="19"/>
      <c r="U123" s="20"/>
      <c r="V123" s="20"/>
      <c r="W123" s="8"/>
      <c r="X123" s="62"/>
      <c r="Y123" s="60"/>
      <c r="Z123" s="8"/>
      <c r="AA123" s="14"/>
      <c r="AB123" s="13"/>
      <c r="AC123" s="8"/>
      <c r="AD123" s="8"/>
      <c r="AE123" s="8"/>
      <c r="AF123" s="56"/>
      <c r="AG123" s="60"/>
      <c r="AH123" s="8"/>
      <c r="AI123" s="14"/>
      <c r="AJ123" s="13"/>
      <c r="AK123" s="8"/>
      <c r="AL123" s="8"/>
      <c r="AM123" s="8"/>
      <c r="AN123" s="56"/>
      <c r="AO123" s="60"/>
      <c r="AP123" s="8"/>
      <c r="AQ123" s="14"/>
      <c r="AR123" s="13"/>
      <c r="AS123" s="8"/>
      <c r="AT123" s="56"/>
      <c r="AU123" s="13"/>
      <c r="AV123" s="8"/>
      <c r="AW123" s="14"/>
      <c r="AX123" s="13"/>
      <c r="AY123" s="8"/>
      <c r="AZ123" s="56"/>
      <c r="BA123" s="13" t="s">
        <v>447</v>
      </c>
      <c r="BB123" s="109" t="s">
        <v>447</v>
      </c>
      <c r="BC123" s="1"/>
      <c r="BD123" s="1"/>
      <c r="BE123" s="1"/>
      <c r="BF123" s="1"/>
      <c r="BG123" s="1"/>
      <c r="BS123" s="29"/>
      <c r="BT123" s="44" t="str">
        <f t="shared" si="11"/>
        <v/>
      </c>
      <c r="BU123" s="45" t="str">
        <f t="shared" si="12"/>
        <v/>
      </c>
      <c r="BV123" s="45" t="str">
        <f t="shared" si="13"/>
        <v/>
      </c>
      <c r="BW123" s="44" t="str">
        <f t="shared" si="14"/>
        <v/>
      </c>
      <c r="BX123" s="45" t="str">
        <f t="shared" si="15"/>
        <v/>
      </c>
      <c r="BY123" s="44" t="e">
        <f>IF(AND(#REF!="",#REF!="",#REF!="",#REF!=""),"",SUM(#REF!,#REF!,#REF!,#REF!,#REF!))</f>
        <v>#REF!</v>
      </c>
      <c r="BZ123" s="45" t="str">
        <f t="shared" si="16"/>
        <v/>
      </c>
      <c r="CA123" s="44" t="str">
        <f t="shared" si="17"/>
        <v/>
      </c>
      <c r="CB123" s="45" t="str">
        <f t="shared" si="18"/>
        <v/>
      </c>
      <c r="CC123" s="44" t="str">
        <f t="shared" si="19"/>
        <v/>
      </c>
      <c r="CD123" s="45" t="str">
        <f t="shared" si="20"/>
        <v/>
      </c>
      <c r="CE123" s="44" t="e">
        <f>IF(AND(#REF!="",#REF!="",#REF!="",#REF!=""),"",SUM(#REF!,#REF!,#REF!,#REF!,#REF!))</f>
        <v>#REF!</v>
      </c>
      <c r="CF123" s="45" t="str">
        <f t="shared" si="21"/>
        <v/>
      </c>
      <c r="CG123" s="38"/>
      <c r="CH123" s="38"/>
    </row>
    <row r="124" spans="1:86">
      <c r="A124" s="358">
        <v>118</v>
      </c>
      <c r="B124" s="359"/>
      <c r="C124" s="360"/>
      <c r="D124" s="361"/>
      <c r="E124" s="362"/>
      <c r="F124" s="363"/>
      <c r="G124" s="363"/>
      <c r="H124" s="364"/>
      <c r="I124" s="365"/>
      <c r="J124" s="366"/>
      <c r="K124" s="367"/>
      <c r="L124" s="13"/>
      <c r="M124" s="8"/>
      <c r="N124" s="8"/>
      <c r="O124" s="8"/>
      <c r="P124" s="56"/>
      <c r="Q124" s="60"/>
      <c r="R124" s="8"/>
      <c r="S124" s="14"/>
      <c r="T124" s="19"/>
      <c r="U124" s="20"/>
      <c r="V124" s="20"/>
      <c r="W124" s="8"/>
      <c r="X124" s="62"/>
      <c r="Y124" s="60"/>
      <c r="Z124" s="8"/>
      <c r="AA124" s="14"/>
      <c r="AB124" s="13"/>
      <c r="AC124" s="8"/>
      <c r="AD124" s="8"/>
      <c r="AE124" s="8"/>
      <c r="AF124" s="56"/>
      <c r="AG124" s="60"/>
      <c r="AH124" s="8"/>
      <c r="AI124" s="14"/>
      <c r="AJ124" s="13"/>
      <c r="AK124" s="8"/>
      <c r="AL124" s="8"/>
      <c r="AM124" s="8"/>
      <c r="AN124" s="56"/>
      <c r="AO124" s="60"/>
      <c r="AP124" s="8"/>
      <c r="AQ124" s="14"/>
      <c r="AR124" s="13"/>
      <c r="AS124" s="8"/>
      <c r="AT124" s="56"/>
      <c r="AU124" s="13"/>
      <c r="AV124" s="8"/>
      <c r="AW124" s="14"/>
      <c r="AX124" s="13"/>
      <c r="AY124" s="8"/>
      <c r="AZ124" s="56"/>
      <c r="BA124" s="13" t="s">
        <v>447</v>
      </c>
      <c r="BB124" s="109" t="s">
        <v>447</v>
      </c>
      <c r="BC124" s="1"/>
      <c r="BD124" s="1"/>
      <c r="BE124" s="1"/>
      <c r="BF124" s="1"/>
      <c r="BG124" s="1"/>
      <c r="BS124" s="29"/>
      <c r="BT124" s="44" t="str">
        <f t="shared" si="11"/>
        <v/>
      </c>
      <c r="BU124" s="45" t="str">
        <f t="shared" si="12"/>
        <v/>
      </c>
      <c r="BV124" s="45" t="str">
        <f t="shared" si="13"/>
        <v/>
      </c>
      <c r="BW124" s="44" t="str">
        <f t="shared" si="14"/>
        <v/>
      </c>
      <c r="BX124" s="45" t="str">
        <f t="shared" si="15"/>
        <v/>
      </c>
      <c r="BY124" s="44" t="e">
        <f>IF(AND(#REF!="",#REF!="",#REF!="",#REF!=""),"",SUM(#REF!,#REF!,#REF!,#REF!,#REF!))</f>
        <v>#REF!</v>
      </c>
      <c r="BZ124" s="45" t="str">
        <f t="shared" si="16"/>
        <v/>
      </c>
      <c r="CA124" s="44" t="str">
        <f t="shared" si="17"/>
        <v/>
      </c>
      <c r="CB124" s="45" t="str">
        <f t="shared" si="18"/>
        <v/>
      </c>
      <c r="CC124" s="44" t="str">
        <f t="shared" si="19"/>
        <v/>
      </c>
      <c r="CD124" s="45" t="str">
        <f t="shared" si="20"/>
        <v/>
      </c>
      <c r="CE124" s="44" t="e">
        <f>IF(AND(#REF!="",#REF!="",#REF!="",#REF!=""),"",SUM(#REF!,#REF!,#REF!,#REF!,#REF!))</f>
        <v>#REF!</v>
      </c>
      <c r="CF124" s="45" t="str">
        <f t="shared" si="21"/>
        <v/>
      </c>
      <c r="CG124" s="38"/>
      <c r="CH124" s="38"/>
    </row>
    <row r="125" spans="1:86">
      <c r="A125" s="358">
        <v>119</v>
      </c>
      <c r="B125" s="359"/>
      <c r="C125" s="360"/>
      <c r="D125" s="361"/>
      <c r="E125" s="362"/>
      <c r="F125" s="363"/>
      <c r="G125" s="363"/>
      <c r="H125" s="364"/>
      <c r="I125" s="365"/>
      <c r="J125" s="366"/>
      <c r="K125" s="367"/>
      <c r="L125" s="13"/>
      <c r="M125" s="8"/>
      <c r="N125" s="8"/>
      <c r="O125" s="8"/>
      <c r="P125" s="56"/>
      <c r="Q125" s="60"/>
      <c r="R125" s="8"/>
      <c r="S125" s="14"/>
      <c r="T125" s="19"/>
      <c r="U125" s="20"/>
      <c r="V125" s="20"/>
      <c r="W125" s="8"/>
      <c r="X125" s="62"/>
      <c r="Y125" s="60"/>
      <c r="Z125" s="8"/>
      <c r="AA125" s="14"/>
      <c r="AB125" s="13"/>
      <c r="AC125" s="8"/>
      <c r="AD125" s="8"/>
      <c r="AE125" s="8"/>
      <c r="AF125" s="56"/>
      <c r="AG125" s="60"/>
      <c r="AH125" s="8"/>
      <c r="AI125" s="14"/>
      <c r="AJ125" s="13"/>
      <c r="AK125" s="8"/>
      <c r="AL125" s="8"/>
      <c r="AM125" s="8"/>
      <c r="AN125" s="56"/>
      <c r="AO125" s="60"/>
      <c r="AP125" s="8"/>
      <c r="AQ125" s="14"/>
      <c r="AR125" s="13"/>
      <c r="AS125" s="8"/>
      <c r="AT125" s="56"/>
      <c r="AU125" s="13"/>
      <c r="AV125" s="8"/>
      <c r="AW125" s="14"/>
      <c r="AX125" s="13"/>
      <c r="AY125" s="8"/>
      <c r="AZ125" s="56"/>
      <c r="BA125" s="13" t="s">
        <v>447</v>
      </c>
      <c r="BB125" s="109" t="s">
        <v>447</v>
      </c>
      <c r="BC125" s="1"/>
      <c r="BD125" s="1"/>
      <c r="BE125" s="1"/>
      <c r="BF125" s="1"/>
      <c r="BG125" s="1"/>
      <c r="BS125" s="29"/>
      <c r="BT125" s="44" t="str">
        <f t="shared" si="11"/>
        <v/>
      </c>
      <c r="BU125" s="45" t="str">
        <f t="shared" si="12"/>
        <v/>
      </c>
      <c r="BV125" s="45" t="str">
        <f t="shared" si="13"/>
        <v/>
      </c>
      <c r="BW125" s="44" t="str">
        <f t="shared" si="14"/>
        <v/>
      </c>
      <c r="BX125" s="45" t="str">
        <f t="shared" si="15"/>
        <v/>
      </c>
      <c r="BY125" s="44" t="e">
        <f>IF(AND(#REF!="",#REF!="",#REF!="",#REF!=""),"",SUM(#REF!,#REF!,#REF!,#REF!,#REF!))</f>
        <v>#REF!</v>
      </c>
      <c r="BZ125" s="45" t="str">
        <f t="shared" si="16"/>
        <v/>
      </c>
      <c r="CA125" s="44" t="str">
        <f t="shared" si="17"/>
        <v/>
      </c>
      <c r="CB125" s="45" t="str">
        <f t="shared" si="18"/>
        <v/>
      </c>
      <c r="CC125" s="44" t="str">
        <f t="shared" si="19"/>
        <v/>
      </c>
      <c r="CD125" s="45" t="str">
        <f t="shared" si="20"/>
        <v/>
      </c>
      <c r="CE125" s="44" t="e">
        <f>IF(AND(#REF!="",#REF!="",#REF!="",#REF!=""),"",SUM(#REF!,#REF!,#REF!,#REF!,#REF!))</f>
        <v>#REF!</v>
      </c>
      <c r="CF125" s="45" t="str">
        <f t="shared" si="21"/>
        <v/>
      </c>
      <c r="CG125" s="38"/>
      <c r="CH125" s="38"/>
    </row>
    <row r="126" spans="1:86">
      <c r="A126" s="358">
        <v>120</v>
      </c>
      <c r="B126" s="359"/>
      <c r="C126" s="360"/>
      <c r="D126" s="361"/>
      <c r="E126" s="362"/>
      <c r="F126" s="363"/>
      <c r="G126" s="363"/>
      <c r="H126" s="364"/>
      <c r="I126" s="365"/>
      <c r="J126" s="366"/>
      <c r="K126" s="367"/>
      <c r="L126" s="13"/>
      <c r="M126" s="8"/>
      <c r="N126" s="8"/>
      <c r="O126" s="8"/>
      <c r="P126" s="56"/>
      <c r="Q126" s="60"/>
      <c r="R126" s="8"/>
      <c r="S126" s="14"/>
      <c r="T126" s="19"/>
      <c r="U126" s="20"/>
      <c r="V126" s="20"/>
      <c r="W126" s="8"/>
      <c r="X126" s="62"/>
      <c r="Y126" s="60"/>
      <c r="Z126" s="8"/>
      <c r="AA126" s="14"/>
      <c r="AB126" s="13"/>
      <c r="AC126" s="8"/>
      <c r="AD126" s="8"/>
      <c r="AE126" s="8"/>
      <c r="AF126" s="56"/>
      <c r="AG126" s="60"/>
      <c r="AH126" s="8"/>
      <c r="AI126" s="14"/>
      <c r="AJ126" s="13"/>
      <c r="AK126" s="8"/>
      <c r="AL126" s="8"/>
      <c r="AM126" s="8"/>
      <c r="AN126" s="56"/>
      <c r="AO126" s="60"/>
      <c r="AP126" s="8"/>
      <c r="AQ126" s="14"/>
      <c r="AR126" s="13"/>
      <c r="AS126" s="8"/>
      <c r="AT126" s="56"/>
      <c r="AU126" s="13"/>
      <c r="AV126" s="8"/>
      <c r="AW126" s="14"/>
      <c r="AX126" s="13"/>
      <c r="AY126" s="8"/>
      <c r="AZ126" s="56"/>
      <c r="BA126" s="13" t="s">
        <v>447</v>
      </c>
      <c r="BB126" s="109" t="s">
        <v>447</v>
      </c>
      <c r="BC126" s="1"/>
      <c r="BD126" s="1"/>
      <c r="BE126" s="1"/>
      <c r="BF126" s="1"/>
      <c r="BG126" s="1"/>
      <c r="BS126" s="29"/>
      <c r="BT126" s="44" t="str">
        <f t="shared" si="11"/>
        <v/>
      </c>
      <c r="BU126" s="45" t="str">
        <f t="shared" si="12"/>
        <v/>
      </c>
      <c r="BV126" s="45" t="str">
        <f t="shared" si="13"/>
        <v/>
      </c>
      <c r="BW126" s="44" t="str">
        <f t="shared" si="14"/>
        <v/>
      </c>
      <c r="BX126" s="45" t="str">
        <f t="shared" si="15"/>
        <v/>
      </c>
      <c r="BY126" s="44" t="e">
        <f>IF(AND(#REF!="",#REF!="",#REF!="",#REF!=""),"",SUM(#REF!,#REF!,#REF!,#REF!,#REF!))</f>
        <v>#REF!</v>
      </c>
      <c r="BZ126" s="45" t="str">
        <f t="shared" si="16"/>
        <v/>
      </c>
      <c r="CA126" s="44" t="str">
        <f t="shared" si="17"/>
        <v/>
      </c>
      <c r="CB126" s="45" t="str">
        <f t="shared" si="18"/>
        <v/>
      </c>
      <c r="CC126" s="44" t="str">
        <f t="shared" si="19"/>
        <v/>
      </c>
      <c r="CD126" s="45" t="str">
        <f t="shared" si="20"/>
        <v/>
      </c>
      <c r="CE126" s="44" t="e">
        <f>IF(AND(#REF!="",#REF!="",#REF!="",#REF!=""),"",SUM(#REF!,#REF!,#REF!,#REF!,#REF!))</f>
        <v>#REF!</v>
      </c>
      <c r="CF126" s="45" t="str">
        <f t="shared" si="21"/>
        <v/>
      </c>
      <c r="CG126" s="38"/>
      <c r="CH126" s="38"/>
    </row>
    <row r="127" spans="1:86">
      <c r="A127" s="358">
        <v>121</v>
      </c>
      <c r="B127" s="359"/>
      <c r="C127" s="360"/>
      <c r="D127" s="361"/>
      <c r="E127" s="362"/>
      <c r="F127" s="363"/>
      <c r="G127" s="363"/>
      <c r="H127" s="364"/>
      <c r="I127" s="365"/>
      <c r="J127" s="366"/>
      <c r="K127" s="367"/>
      <c r="L127" s="13"/>
      <c r="M127" s="8"/>
      <c r="N127" s="8"/>
      <c r="O127" s="8"/>
      <c r="P127" s="56"/>
      <c r="Q127" s="60"/>
      <c r="R127" s="8"/>
      <c r="S127" s="14"/>
      <c r="T127" s="19"/>
      <c r="U127" s="20"/>
      <c r="V127" s="20"/>
      <c r="W127" s="8"/>
      <c r="X127" s="62"/>
      <c r="Y127" s="60"/>
      <c r="Z127" s="8"/>
      <c r="AA127" s="14"/>
      <c r="AB127" s="13"/>
      <c r="AC127" s="8"/>
      <c r="AD127" s="8"/>
      <c r="AE127" s="8"/>
      <c r="AF127" s="56"/>
      <c r="AG127" s="60"/>
      <c r="AH127" s="8"/>
      <c r="AI127" s="14"/>
      <c r="AJ127" s="13"/>
      <c r="AK127" s="8"/>
      <c r="AL127" s="8"/>
      <c r="AM127" s="8"/>
      <c r="AN127" s="56"/>
      <c r="AO127" s="60"/>
      <c r="AP127" s="8"/>
      <c r="AQ127" s="14"/>
      <c r="AR127" s="13"/>
      <c r="AS127" s="8"/>
      <c r="AT127" s="56"/>
      <c r="AU127" s="13"/>
      <c r="AV127" s="8"/>
      <c r="AW127" s="14"/>
      <c r="AX127" s="13"/>
      <c r="AY127" s="8"/>
      <c r="AZ127" s="56"/>
      <c r="BA127" s="13" t="s">
        <v>447</v>
      </c>
      <c r="BB127" s="109" t="s">
        <v>447</v>
      </c>
      <c r="BC127" s="1"/>
      <c r="BD127" s="1"/>
      <c r="BE127" s="1"/>
      <c r="BF127" s="1"/>
      <c r="BG127" s="1"/>
      <c r="BS127" s="29"/>
      <c r="BT127" s="44" t="str">
        <f t="shared" si="11"/>
        <v/>
      </c>
      <c r="BU127" s="45" t="str">
        <f t="shared" si="12"/>
        <v/>
      </c>
      <c r="BV127" s="45" t="str">
        <f t="shared" si="13"/>
        <v/>
      </c>
      <c r="BW127" s="44" t="str">
        <f t="shared" si="14"/>
        <v/>
      </c>
      <c r="BX127" s="45" t="str">
        <f t="shared" si="15"/>
        <v/>
      </c>
      <c r="BY127" s="44" t="e">
        <f>IF(AND(#REF!="",#REF!="",#REF!="",#REF!=""),"",SUM(#REF!,#REF!,#REF!,#REF!,#REF!))</f>
        <v>#REF!</v>
      </c>
      <c r="BZ127" s="45" t="str">
        <f t="shared" si="16"/>
        <v/>
      </c>
      <c r="CA127" s="44" t="str">
        <f t="shared" si="17"/>
        <v/>
      </c>
      <c r="CB127" s="45" t="str">
        <f t="shared" si="18"/>
        <v/>
      </c>
      <c r="CC127" s="44" t="str">
        <f t="shared" si="19"/>
        <v/>
      </c>
      <c r="CD127" s="45" t="str">
        <f t="shared" si="20"/>
        <v/>
      </c>
      <c r="CE127" s="44" t="e">
        <f>IF(AND(#REF!="",#REF!="",#REF!="",#REF!=""),"",SUM(#REF!,#REF!,#REF!,#REF!,#REF!))</f>
        <v>#REF!</v>
      </c>
      <c r="CF127" s="45" t="str">
        <f t="shared" si="21"/>
        <v/>
      </c>
      <c r="CG127" s="38" t="e">
        <f>IF(AND(#REF!="",#REF!="",#REF!="",#REF!=""),"",SUM(#REF!,#REF!,#REF!,#REF!))</f>
        <v>#REF!</v>
      </c>
      <c r="CH127" s="38" t="str">
        <f t="shared" ref="CH127:CH135" si="22">IFERROR(IF(CG127="","",IF($CG$5=100,ROUNDUP(CG127*20%,0),IF($CG$5=86,ROUNDUP((CG127/$CG$5)*$CH$5,0),IF($CG$5=66,ROUNDUP((CG127/$CG$5)*$CH$5,0),"")))),"")</f>
        <v/>
      </c>
    </row>
    <row r="128" spans="1:86">
      <c r="A128" s="358">
        <v>122</v>
      </c>
      <c r="B128" s="359"/>
      <c r="C128" s="360"/>
      <c r="D128" s="361"/>
      <c r="E128" s="362"/>
      <c r="F128" s="363"/>
      <c r="G128" s="363"/>
      <c r="H128" s="364"/>
      <c r="I128" s="365"/>
      <c r="J128" s="366"/>
      <c r="K128" s="367"/>
      <c r="L128" s="13"/>
      <c r="M128" s="8"/>
      <c r="N128" s="8"/>
      <c r="O128" s="8"/>
      <c r="P128" s="56"/>
      <c r="Q128" s="60"/>
      <c r="R128" s="8"/>
      <c r="S128" s="14"/>
      <c r="T128" s="19"/>
      <c r="U128" s="20"/>
      <c r="V128" s="20"/>
      <c r="W128" s="8"/>
      <c r="X128" s="62"/>
      <c r="Y128" s="60"/>
      <c r="Z128" s="8"/>
      <c r="AA128" s="14"/>
      <c r="AB128" s="13"/>
      <c r="AC128" s="8"/>
      <c r="AD128" s="8"/>
      <c r="AE128" s="8"/>
      <c r="AF128" s="56"/>
      <c r="AG128" s="60"/>
      <c r="AH128" s="8"/>
      <c r="AI128" s="14"/>
      <c r="AJ128" s="13"/>
      <c r="AK128" s="8"/>
      <c r="AL128" s="8"/>
      <c r="AM128" s="8"/>
      <c r="AN128" s="56"/>
      <c r="AO128" s="60"/>
      <c r="AP128" s="8"/>
      <c r="AQ128" s="14"/>
      <c r="AR128" s="13"/>
      <c r="AS128" s="8"/>
      <c r="AT128" s="56"/>
      <c r="AU128" s="13"/>
      <c r="AV128" s="8"/>
      <c r="AW128" s="14"/>
      <c r="AX128" s="13"/>
      <c r="AY128" s="8"/>
      <c r="AZ128" s="56"/>
      <c r="BA128" s="13" t="s">
        <v>447</v>
      </c>
      <c r="BB128" s="109" t="s">
        <v>447</v>
      </c>
      <c r="BC128" s="1"/>
      <c r="BD128" s="1"/>
      <c r="BE128" s="1"/>
      <c r="BF128" s="1"/>
      <c r="BG128" s="1"/>
      <c r="BS128" s="29"/>
      <c r="BT128" s="44" t="str">
        <f t="shared" si="11"/>
        <v/>
      </c>
      <c r="BU128" s="45" t="str">
        <f t="shared" si="12"/>
        <v/>
      </c>
      <c r="BV128" s="45" t="str">
        <f t="shared" si="13"/>
        <v/>
      </c>
      <c r="BW128" s="44" t="str">
        <f t="shared" si="14"/>
        <v/>
      </c>
      <c r="BX128" s="45" t="str">
        <f t="shared" si="15"/>
        <v/>
      </c>
      <c r="BY128" s="44" t="e">
        <f>IF(AND(#REF!="",#REF!="",#REF!="",#REF!=""),"",SUM(#REF!,#REF!,#REF!,#REF!,#REF!))</f>
        <v>#REF!</v>
      </c>
      <c r="BZ128" s="45" t="str">
        <f t="shared" si="16"/>
        <v/>
      </c>
      <c r="CA128" s="44" t="str">
        <f t="shared" si="17"/>
        <v/>
      </c>
      <c r="CB128" s="45" t="str">
        <f t="shared" si="18"/>
        <v/>
      </c>
      <c r="CC128" s="44" t="str">
        <f t="shared" si="19"/>
        <v/>
      </c>
      <c r="CD128" s="45" t="str">
        <f t="shared" si="20"/>
        <v/>
      </c>
      <c r="CE128" s="44" t="e">
        <f>IF(AND(#REF!="",#REF!="",#REF!="",#REF!=""),"",SUM(#REF!,#REF!,#REF!,#REF!,#REF!))</f>
        <v>#REF!</v>
      </c>
      <c r="CF128" s="45" t="str">
        <f t="shared" si="21"/>
        <v/>
      </c>
      <c r="CG128" s="38" t="e">
        <f>IF(AND(#REF!="",#REF!="",#REF!="",#REF!=""),"",SUM(#REF!,#REF!,#REF!,#REF!))</f>
        <v>#REF!</v>
      </c>
      <c r="CH128" s="38" t="str">
        <f t="shared" si="22"/>
        <v/>
      </c>
    </row>
    <row r="129" spans="1:86">
      <c r="A129" s="358">
        <v>123</v>
      </c>
      <c r="B129" s="359"/>
      <c r="C129" s="360"/>
      <c r="D129" s="361"/>
      <c r="E129" s="362"/>
      <c r="F129" s="363"/>
      <c r="G129" s="363"/>
      <c r="H129" s="364"/>
      <c r="I129" s="365"/>
      <c r="J129" s="366"/>
      <c r="K129" s="367"/>
      <c r="L129" s="13"/>
      <c r="M129" s="8"/>
      <c r="N129" s="8"/>
      <c r="O129" s="8"/>
      <c r="P129" s="56"/>
      <c r="Q129" s="60"/>
      <c r="R129" s="8"/>
      <c r="S129" s="14"/>
      <c r="T129" s="19"/>
      <c r="U129" s="20"/>
      <c r="V129" s="20"/>
      <c r="W129" s="8"/>
      <c r="X129" s="62"/>
      <c r="Y129" s="60"/>
      <c r="Z129" s="8"/>
      <c r="AA129" s="14"/>
      <c r="AB129" s="13"/>
      <c r="AC129" s="8"/>
      <c r="AD129" s="8"/>
      <c r="AE129" s="8"/>
      <c r="AF129" s="56"/>
      <c r="AG129" s="60"/>
      <c r="AH129" s="8"/>
      <c r="AI129" s="14"/>
      <c r="AJ129" s="13"/>
      <c r="AK129" s="8"/>
      <c r="AL129" s="8"/>
      <c r="AM129" s="8"/>
      <c r="AN129" s="56"/>
      <c r="AO129" s="60"/>
      <c r="AP129" s="8"/>
      <c r="AQ129" s="14"/>
      <c r="AR129" s="13"/>
      <c r="AS129" s="8"/>
      <c r="AT129" s="56"/>
      <c r="AU129" s="13"/>
      <c r="AV129" s="8"/>
      <c r="AW129" s="14"/>
      <c r="AX129" s="13"/>
      <c r="AY129" s="8"/>
      <c r="AZ129" s="56"/>
      <c r="BA129" s="13" t="s">
        <v>447</v>
      </c>
      <c r="BB129" s="109" t="s">
        <v>447</v>
      </c>
      <c r="BC129" s="1"/>
      <c r="BD129" s="1"/>
      <c r="BE129" s="1"/>
      <c r="BF129" s="1"/>
      <c r="BG129" s="1"/>
      <c r="BS129" s="29"/>
      <c r="BT129" s="44" t="str">
        <f t="shared" si="11"/>
        <v/>
      </c>
      <c r="BU129" s="45" t="str">
        <f t="shared" si="12"/>
        <v/>
      </c>
      <c r="BV129" s="45" t="str">
        <f t="shared" si="13"/>
        <v/>
      </c>
      <c r="BW129" s="44" t="str">
        <f t="shared" si="14"/>
        <v/>
      </c>
      <c r="BX129" s="45" t="str">
        <f t="shared" si="15"/>
        <v/>
      </c>
      <c r="BY129" s="44" t="e">
        <f>IF(AND(#REF!="",#REF!="",#REF!="",#REF!=""),"",SUM(#REF!,#REF!,#REF!,#REF!,#REF!))</f>
        <v>#REF!</v>
      </c>
      <c r="BZ129" s="45" t="str">
        <f t="shared" si="16"/>
        <v/>
      </c>
      <c r="CA129" s="44" t="str">
        <f t="shared" si="17"/>
        <v/>
      </c>
      <c r="CB129" s="45" t="str">
        <f t="shared" si="18"/>
        <v/>
      </c>
      <c r="CC129" s="44" t="str">
        <f t="shared" si="19"/>
        <v/>
      </c>
      <c r="CD129" s="45" t="str">
        <f t="shared" si="20"/>
        <v/>
      </c>
      <c r="CE129" s="44" t="e">
        <f>IF(AND(#REF!="",#REF!="",#REF!="",#REF!=""),"",SUM(#REF!,#REF!,#REF!,#REF!,#REF!))</f>
        <v>#REF!</v>
      </c>
      <c r="CF129" s="45" t="str">
        <f t="shared" si="21"/>
        <v/>
      </c>
      <c r="CG129" s="38" t="e">
        <f>IF(AND(#REF!="",#REF!="",#REF!="",#REF!=""),"",SUM(#REF!,#REF!,#REF!,#REF!))</f>
        <v>#REF!</v>
      </c>
      <c r="CH129" s="38" t="str">
        <f t="shared" si="22"/>
        <v/>
      </c>
    </row>
    <row r="130" spans="1:86">
      <c r="A130" s="358">
        <v>124</v>
      </c>
      <c r="B130" s="359"/>
      <c r="C130" s="360"/>
      <c r="D130" s="361"/>
      <c r="E130" s="362"/>
      <c r="F130" s="363"/>
      <c r="G130" s="363"/>
      <c r="H130" s="364"/>
      <c r="I130" s="365"/>
      <c r="J130" s="366"/>
      <c r="K130" s="367"/>
      <c r="L130" s="13"/>
      <c r="M130" s="8"/>
      <c r="N130" s="8"/>
      <c r="O130" s="8"/>
      <c r="P130" s="56"/>
      <c r="Q130" s="60"/>
      <c r="R130" s="8"/>
      <c r="S130" s="14"/>
      <c r="T130" s="19"/>
      <c r="U130" s="20"/>
      <c r="V130" s="20"/>
      <c r="W130" s="8"/>
      <c r="X130" s="62"/>
      <c r="Y130" s="60"/>
      <c r="Z130" s="8"/>
      <c r="AA130" s="14"/>
      <c r="AB130" s="13"/>
      <c r="AC130" s="8"/>
      <c r="AD130" s="8"/>
      <c r="AE130" s="8"/>
      <c r="AF130" s="56"/>
      <c r="AG130" s="60"/>
      <c r="AH130" s="8"/>
      <c r="AI130" s="14"/>
      <c r="AJ130" s="13"/>
      <c r="AK130" s="8"/>
      <c r="AL130" s="8"/>
      <c r="AM130" s="8"/>
      <c r="AN130" s="56"/>
      <c r="AO130" s="60"/>
      <c r="AP130" s="8"/>
      <c r="AQ130" s="14"/>
      <c r="AR130" s="13"/>
      <c r="AS130" s="8"/>
      <c r="AT130" s="56"/>
      <c r="AU130" s="13"/>
      <c r="AV130" s="8"/>
      <c r="AW130" s="14"/>
      <c r="AX130" s="13"/>
      <c r="AY130" s="8"/>
      <c r="AZ130" s="56"/>
      <c r="BA130" s="13" t="s">
        <v>447</v>
      </c>
      <c r="BB130" s="109" t="s">
        <v>447</v>
      </c>
      <c r="BC130" s="1"/>
      <c r="BD130" s="1"/>
      <c r="BE130" s="1"/>
      <c r="BF130" s="1"/>
      <c r="BG130" s="1"/>
      <c r="BS130" s="29"/>
      <c r="BT130" s="44" t="str">
        <f t="shared" si="11"/>
        <v/>
      </c>
      <c r="BU130" s="45" t="str">
        <f t="shared" si="12"/>
        <v/>
      </c>
      <c r="BV130" s="45" t="str">
        <f t="shared" si="13"/>
        <v/>
      </c>
      <c r="BW130" s="44" t="str">
        <f t="shared" si="14"/>
        <v/>
      </c>
      <c r="BX130" s="45" t="str">
        <f t="shared" si="15"/>
        <v/>
      </c>
      <c r="BY130" s="44" t="e">
        <f>IF(AND(#REF!="",#REF!="",#REF!="",#REF!=""),"",SUM(#REF!,#REF!,#REF!,#REF!,#REF!))</f>
        <v>#REF!</v>
      </c>
      <c r="BZ130" s="45" t="str">
        <f t="shared" si="16"/>
        <v/>
      </c>
      <c r="CA130" s="44" t="str">
        <f t="shared" si="17"/>
        <v/>
      </c>
      <c r="CB130" s="45" t="str">
        <f t="shared" si="18"/>
        <v/>
      </c>
      <c r="CC130" s="44" t="str">
        <f t="shared" si="19"/>
        <v/>
      </c>
      <c r="CD130" s="45" t="str">
        <f t="shared" si="20"/>
        <v/>
      </c>
      <c r="CE130" s="44" t="e">
        <f>IF(AND(#REF!="",#REF!="",#REF!="",#REF!=""),"",SUM(#REF!,#REF!,#REF!,#REF!,#REF!))</f>
        <v>#REF!</v>
      </c>
      <c r="CF130" s="45" t="str">
        <f t="shared" si="21"/>
        <v/>
      </c>
      <c r="CG130" s="38" t="e">
        <f>IF(AND(#REF!="",#REF!="",#REF!="",#REF!=""),"",SUM(#REF!,#REF!,#REF!,#REF!))</f>
        <v>#REF!</v>
      </c>
      <c r="CH130" s="38" t="str">
        <f t="shared" si="22"/>
        <v/>
      </c>
    </row>
    <row r="131" spans="1:86">
      <c r="A131" s="358">
        <v>125</v>
      </c>
      <c r="B131" s="359"/>
      <c r="C131" s="360"/>
      <c r="D131" s="361"/>
      <c r="E131" s="362"/>
      <c r="F131" s="363"/>
      <c r="G131" s="363"/>
      <c r="H131" s="364"/>
      <c r="I131" s="365"/>
      <c r="J131" s="366"/>
      <c r="K131" s="367"/>
      <c r="L131" s="13"/>
      <c r="M131" s="8"/>
      <c r="N131" s="8"/>
      <c r="O131" s="8"/>
      <c r="P131" s="56"/>
      <c r="Q131" s="60"/>
      <c r="R131" s="8"/>
      <c r="S131" s="14"/>
      <c r="T131" s="19"/>
      <c r="U131" s="20"/>
      <c r="V131" s="20"/>
      <c r="W131" s="8"/>
      <c r="X131" s="62"/>
      <c r="Y131" s="60"/>
      <c r="Z131" s="8"/>
      <c r="AA131" s="14"/>
      <c r="AB131" s="13"/>
      <c r="AC131" s="8"/>
      <c r="AD131" s="8"/>
      <c r="AE131" s="8"/>
      <c r="AF131" s="56"/>
      <c r="AG131" s="60"/>
      <c r="AH131" s="8"/>
      <c r="AI131" s="14"/>
      <c r="AJ131" s="13"/>
      <c r="AK131" s="8"/>
      <c r="AL131" s="8"/>
      <c r="AM131" s="8"/>
      <c r="AN131" s="56"/>
      <c r="AO131" s="60"/>
      <c r="AP131" s="8"/>
      <c r="AQ131" s="14"/>
      <c r="AR131" s="13"/>
      <c r="AS131" s="8"/>
      <c r="AT131" s="56"/>
      <c r="AU131" s="13"/>
      <c r="AV131" s="8"/>
      <c r="AW131" s="14"/>
      <c r="AX131" s="13"/>
      <c r="AY131" s="8"/>
      <c r="AZ131" s="56"/>
      <c r="BA131" s="13" t="s">
        <v>447</v>
      </c>
      <c r="BB131" s="109" t="s">
        <v>447</v>
      </c>
      <c r="BC131" s="1"/>
      <c r="BD131" s="1"/>
      <c r="BE131" s="1"/>
      <c r="BF131" s="1"/>
      <c r="BG131" s="1"/>
      <c r="BS131" s="29"/>
      <c r="BT131" s="44" t="str">
        <f t="shared" si="11"/>
        <v/>
      </c>
      <c r="BU131" s="45" t="str">
        <f t="shared" si="12"/>
        <v/>
      </c>
      <c r="BV131" s="45" t="str">
        <f t="shared" si="13"/>
        <v/>
      </c>
      <c r="BW131" s="44" t="str">
        <f t="shared" si="14"/>
        <v/>
      </c>
      <c r="BX131" s="45" t="str">
        <f t="shared" si="15"/>
        <v/>
      </c>
      <c r="BY131" s="44" t="e">
        <f>IF(AND(#REF!="",#REF!="",#REF!="",#REF!=""),"",SUM(#REF!,#REF!,#REF!,#REF!,#REF!))</f>
        <v>#REF!</v>
      </c>
      <c r="BZ131" s="45" t="str">
        <f t="shared" si="16"/>
        <v/>
      </c>
      <c r="CA131" s="44" t="str">
        <f t="shared" si="17"/>
        <v/>
      </c>
      <c r="CB131" s="45" t="str">
        <f t="shared" si="18"/>
        <v/>
      </c>
      <c r="CC131" s="44" t="str">
        <f t="shared" si="19"/>
        <v/>
      </c>
      <c r="CD131" s="45" t="str">
        <f t="shared" si="20"/>
        <v/>
      </c>
      <c r="CE131" s="44" t="e">
        <f>IF(AND(#REF!="",#REF!="",#REF!="",#REF!=""),"",SUM(#REF!,#REF!,#REF!,#REF!,#REF!))</f>
        <v>#REF!</v>
      </c>
      <c r="CF131" s="45" t="str">
        <f t="shared" si="21"/>
        <v/>
      </c>
      <c r="CG131" s="38" t="e">
        <f>IF(AND(#REF!="",#REF!="",#REF!="",#REF!=""),"",SUM(#REF!,#REF!,#REF!,#REF!))</f>
        <v>#REF!</v>
      </c>
      <c r="CH131" s="38" t="str">
        <f t="shared" si="22"/>
        <v/>
      </c>
    </row>
    <row r="132" spans="1:86">
      <c r="A132" s="358">
        <v>126</v>
      </c>
      <c r="B132" s="359"/>
      <c r="C132" s="360"/>
      <c r="D132" s="361"/>
      <c r="E132" s="362"/>
      <c r="F132" s="363"/>
      <c r="G132" s="363"/>
      <c r="H132" s="364"/>
      <c r="I132" s="365"/>
      <c r="J132" s="366"/>
      <c r="K132" s="367"/>
      <c r="L132" s="13"/>
      <c r="M132" s="8"/>
      <c r="N132" s="8"/>
      <c r="O132" s="8"/>
      <c r="P132" s="56"/>
      <c r="Q132" s="60"/>
      <c r="R132" s="8"/>
      <c r="S132" s="14"/>
      <c r="T132" s="19"/>
      <c r="U132" s="20"/>
      <c r="V132" s="20"/>
      <c r="W132" s="8"/>
      <c r="X132" s="62"/>
      <c r="Y132" s="60"/>
      <c r="Z132" s="8"/>
      <c r="AA132" s="14"/>
      <c r="AB132" s="13"/>
      <c r="AC132" s="8"/>
      <c r="AD132" s="8"/>
      <c r="AE132" s="8"/>
      <c r="AF132" s="56"/>
      <c r="AG132" s="60"/>
      <c r="AH132" s="8"/>
      <c r="AI132" s="14"/>
      <c r="AJ132" s="13"/>
      <c r="AK132" s="8"/>
      <c r="AL132" s="8"/>
      <c r="AM132" s="8"/>
      <c r="AN132" s="56"/>
      <c r="AO132" s="60"/>
      <c r="AP132" s="8"/>
      <c r="AQ132" s="14"/>
      <c r="AR132" s="13"/>
      <c r="AS132" s="8"/>
      <c r="AT132" s="56"/>
      <c r="AU132" s="13"/>
      <c r="AV132" s="8"/>
      <c r="AW132" s="14"/>
      <c r="AX132" s="13"/>
      <c r="AY132" s="8"/>
      <c r="AZ132" s="56"/>
      <c r="BA132" s="13" t="s">
        <v>447</v>
      </c>
      <c r="BB132" s="109" t="s">
        <v>447</v>
      </c>
      <c r="BC132" s="1"/>
      <c r="BD132" s="1"/>
      <c r="BE132" s="1"/>
      <c r="BF132" s="1"/>
      <c r="BG132" s="1"/>
      <c r="BS132" s="29"/>
      <c r="BT132" s="44" t="str">
        <f t="shared" si="11"/>
        <v/>
      </c>
      <c r="BU132" s="45" t="str">
        <f t="shared" si="12"/>
        <v/>
      </c>
      <c r="BV132" s="45" t="str">
        <f t="shared" si="13"/>
        <v/>
      </c>
      <c r="BW132" s="44" t="str">
        <f t="shared" si="14"/>
        <v/>
      </c>
      <c r="BX132" s="45" t="str">
        <f t="shared" si="15"/>
        <v/>
      </c>
      <c r="BY132" s="44" t="e">
        <f>IF(AND(#REF!="",#REF!="",#REF!="",#REF!=""),"",SUM(#REF!,#REF!,#REF!,#REF!,#REF!))</f>
        <v>#REF!</v>
      </c>
      <c r="BZ132" s="45" t="str">
        <f t="shared" si="16"/>
        <v/>
      </c>
      <c r="CA132" s="44" t="str">
        <f t="shared" si="17"/>
        <v/>
      </c>
      <c r="CB132" s="45" t="str">
        <f t="shared" si="18"/>
        <v/>
      </c>
      <c r="CC132" s="44" t="str">
        <f t="shared" si="19"/>
        <v/>
      </c>
      <c r="CD132" s="45" t="str">
        <f t="shared" si="20"/>
        <v/>
      </c>
      <c r="CE132" s="44" t="e">
        <f>IF(AND(#REF!="",#REF!="",#REF!="",#REF!=""),"",SUM(#REF!,#REF!,#REF!,#REF!,#REF!))</f>
        <v>#REF!</v>
      </c>
      <c r="CF132" s="45" t="str">
        <f t="shared" si="21"/>
        <v/>
      </c>
      <c r="CG132" s="38" t="e">
        <f>IF(AND(#REF!="",#REF!="",#REF!="",#REF!=""),"",SUM(#REF!,#REF!,#REF!,#REF!))</f>
        <v>#REF!</v>
      </c>
      <c r="CH132" s="38" t="str">
        <f t="shared" si="22"/>
        <v/>
      </c>
    </row>
    <row r="133" spans="1:86">
      <c r="A133" s="358">
        <v>127</v>
      </c>
      <c r="B133" s="359"/>
      <c r="C133" s="360"/>
      <c r="D133" s="361"/>
      <c r="E133" s="362"/>
      <c r="F133" s="363"/>
      <c r="G133" s="363"/>
      <c r="H133" s="364"/>
      <c r="I133" s="365"/>
      <c r="J133" s="366"/>
      <c r="K133" s="367"/>
      <c r="L133" s="13"/>
      <c r="M133" s="8"/>
      <c r="N133" s="8"/>
      <c r="O133" s="8"/>
      <c r="P133" s="56"/>
      <c r="Q133" s="60"/>
      <c r="R133" s="8"/>
      <c r="S133" s="14"/>
      <c r="T133" s="19"/>
      <c r="U133" s="20"/>
      <c r="V133" s="20"/>
      <c r="W133" s="8"/>
      <c r="X133" s="62"/>
      <c r="Y133" s="60"/>
      <c r="Z133" s="8"/>
      <c r="AA133" s="14"/>
      <c r="AB133" s="13"/>
      <c r="AC133" s="8"/>
      <c r="AD133" s="8"/>
      <c r="AE133" s="8"/>
      <c r="AF133" s="56"/>
      <c r="AG133" s="60"/>
      <c r="AH133" s="8"/>
      <c r="AI133" s="14"/>
      <c r="AJ133" s="13"/>
      <c r="AK133" s="8"/>
      <c r="AL133" s="8"/>
      <c r="AM133" s="8"/>
      <c r="AN133" s="56"/>
      <c r="AO133" s="60"/>
      <c r="AP133" s="8"/>
      <c r="AQ133" s="14"/>
      <c r="AR133" s="13"/>
      <c r="AS133" s="8"/>
      <c r="AT133" s="56"/>
      <c r="AU133" s="13"/>
      <c r="AV133" s="8"/>
      <c r="AW133" s="14"/>
      <c r="AX133" s="13"/>
      <c r="AY133" s="8"/>
      <c r="AZ133" s="56"/>
      <c r="BA133" s="13" t="s">
        <v>447</v>
      </c>
      <c r="BB133" s="109" t="s">
        <v>447</v>
      </c>
      <c r="BC133" s="1"/>
      <c r="BD133" s="1"/>
      <c r="BE133" s="1"/>
      <c r="BF133" s="1"/>
      <c r="BG133" s="1"/>
      <c r="BS133" s="29"/>
      <c r="BT133" s="44" t="str">
        <f t="shared" si="11"/>
        <v/>
      </c>
      <c r="BU133" s="45" t="str">
        <f t="shared" si="12"/>
        <v/>
      </c>
      <c r="BV133" s="45" t="str">
        <f t="shared" si="13"/>
        <v/>
      </c>
      <c r="BW133" s="44" t="str">
        <f t="shared" si="14"/>
        <v/>
      </c>
      <c r="BX133" s="45" t="str">
        <f t="shared" si="15"/>
        <v/>
      </c>
      <c r="BY133" s="44" t="e">
        <f>IF(AND(#REF!="",#REF!="",#REF!="",#REF!=""),"",SUM(#REF!,#REF!,#REF!,#REF!,#REF!))</f>
        <v>#REF!</v>
      </c>
      <c r="BZ133" s="45" t="str">
        <f t="shared" si="16"/>
        <v/>
      </c>
      <c r="CA133" s="44" t="str">
        <f t="shared" si="17"/>
        <v/>
      </c>
      <c r="CB133" s="45" t="str">
        <f t="shared" si="18"/>
        <v/>
      </c>
      <c r="CC133" s="44" t="str">
        <f t="shared" si="19"/>
        <v/>
      </c>
      <c r="CD133" s="45" t="str">
        <f t="shared" si="20"/>
        <v/>
      </c>
      <c r="CE133" s="44" t="e">
        <f>IF(AND(#REF!="",#REF!="",#REF!="",#REF!=""),"",SUM(#REF!,#REF!,#REF!,#REF!,#REF!))</f>
        <v>#REF!</v>
      </c>
      <c r="CF133" s="45" t="str">
        <f t="shared" si="21"/>
        <v/>
      </c>
      <c r="CG133" s="38" t="e">
        <f>IF(AND(#REF!="",#REF!="",#REF!="",#REF!=""),"",SUM(#REF!,#REF!,#REF!,#REF!))</f>
        <v>#REF!</v>
      </c>
      <c r="CH133" s="38" t="str">
        <f t="shared" si="22"/>
        <v/>
      </c>
    </row>
    <row r="134" spans="1:86">
      <c r="A134" s="358">
        <v>128</v>
      </c>
      <c r="B134" s="359"/>
      <c r="C134" s="360"/>
      <c r="D134" s="361"/>
      <c r="E134" s="362"/>
      <c r="F134" s="363"/>
      <c r="G134" s="363"/>
      <c r="H134" s="364"/>
      <c r="I134" s="365"/>
      <c r="J134" s="366"/>
      <c r="K134" s="367"/>
      <c r="L134" s="13"/>
      <c r="M134" s="8"/>
      <c r="N134" s="8"/>
      <c r="O134" s="8"/>
      <c r="P134" s="56"/>
      <c r="Q134" s="60"/>
      <c r="R134" s="8"/>
      <c r="S134" s="14"/>
      <c r="T134" s="19"/>
      <c r="U134" s="20"/>
      <c r="V134" s="20"/>
      <c r="W134" s="8"/>
      <c r="X134" s="62"/>
      <c r="Y134" s="60"/>
      <c r="Z134" s="8"/>
      <c r="AA134" s="14"/>
      <c r="AB134" s="13"/>
      <c r="AC134" s="8"/>
      <c r="AD134" s="8"/>
      <c r="AE134" s="8"/>
      <c r="AF134" s="56"/>
      <c r="AG134" s="60"/>
      <c r="AH134" s="8"/>
      <c r="AI134" s="14"/>
      <c r="AJ134" s="13"/>
      <c r="AK134" s="8"/>
      <c r="AL134" s="8"/>
      <c r="AM134" s="8"/>
      <c r="AN134" s="56"/>
      <c r="AO134" s="60"/>
      <c r="AP134" s="8"/>
      <c r="AQ134" s="14"/>
      <c r="AR134" s="13"/>
      <c r="AS134" s="8"/>
      <c r="AT134" s="56"/>
      <c r="AU134" s="13"/>
      <c r="AV134" s="8"/>
      <c r="AW134" s="14"/>
      <c r="AX134" s="13"/>
      <c r="AY134" s="8"/>
      <c r="AZ134" s="56"/>
      <c r="BA134" s="13" t="s">
        <v>447</v>
      </c>
      <c r="BB134" s="109" t="s">
        <v>447</v>
      </c>
      <c r="BC134" s="1"/>
      <c r="BD134" s="1"/>
      <c r="BE134" s="1"/>
      <c r="BF134" s="1"/>
      <c r="BG134" s="1"/>
      <c r="BS134" s="29"/>
      <c r="BT134" s="44" t="str">
        <f t="shared" si="11"/>
        <v/>
      </c>
      <c r="BU134" s="45" t="str">
        <f t="shared" si="12"/>
        <v/>
      </c>
      <c r="BV134" s="45" t="str">
        <f t="shared" si="13"/>
        <v/>
      </c>
      <c r="BW134" s="44" t="str">
        <f t="shared" si="14"/>
        <v/>
      </c>
      <c r="BX134" s="45" t="str">
        <f t="shared" si="15"/>
        <v/>
      </c>
      <c r="BY134" s="44" t="e">
        <f>IF(AND(#REF!="",#REF!="",#REF!="",#REF!=""),"",SUM(#REF!,#REF!,#REF!,#REF!,#REF!))</f>
        <v>#REF!</v>
      </c>
      <c r="BZ134" s="45" t="str">
        <f t="shared" si="16"/>
        <v/>
      </c>
      <c r="CA134" s="44" t="str">
        <f t="shared" si="17"/>
        <v/>
      </c>
      <c r="CB134" s="45" t="str">
        <f t="shared" si="18"/>
        <v/>
      </c>
      <c r="CC134" s="44" t="str">
        <f t="shared" si="19"/>
        <v/>
      </c>
      <c r="CD134" s="45" t="str">
        <f t="shared" si="20"/>
        <v/>
      </c>
      <c r="CE134" s="44" t="e">
        <f>IF(AND(#REF!="",#REF!="",#REF!="",#REF!=""),"",SUM(#REF!,#REF!,#REF!,#REF!,#REF!))</f>
        <v>#REF!</v>
      </c>
      <c r="CF134" s="45" t="str">
        <f t="shared" si="21"/>
        <v/>
      </c>
      <c r="CG134" s="38" t="e">
        <f>IF(AND(#REF!="",#REF!="",#REF!="",#REF!=""),"",SUM(#REF!,#REF!,#REF!,#REF!))</f>
        <v>#REF!</v>
      </c>
      <c r="CH134" s="38" t="str">
        <f t="shared" si="22"/>
        <v/>
      </c>
    </row>
    <row r="135" spans="1:86">
      <c r="A135" s="358">
        <v>129</v>
      </c>
      <c r="B135" s="359"/>
      <c r="C135" s="360"/>
      <c r="D135" s="361"/>
      <c r="E135" s="362"/>
      <c r="F135" s="363"/>
      <c r="G135" s="363"/>
      <c r="H135" s="364"/>
      <c r="I135" s="365"/>
      <c r="J135" s="366"/>
      <c r="K135" s="367"/>
      <c r="L135" s="13"/>
      <c r="M135" s="8"/>
      <c r="N135" s="8"/>
      <c r="O135" s="8"/>
      <c r="P135" s="56"/>
      <c r="Q135" s="60"/>
      <c r="R135" s="8"/>
      <c r="S135" s="14"/>
      <c r="T135" s="19"/>
      <c r="U135" s="20"/>
      <c r="V135" s="20"/>
      <c r="W135" s="8"/>
      <c r="X135" s="62"/>
      <c r="Y135" s="60"/>
      <c r="Z135" s="8"/>
      <c r="AA135" s="14"/>
      <c r="AB135" s="13"/>
      <c r="AC135" s="8"/>
      <c r="AD135" s="8"/>
      <c r="AE135" s="8"/>
      <c r="AF135" s="56"/>
      <c r="AG135" s="60"/>
      <c r="AH135" s="8"/>
      <c r="AI135" s="14"/>
      <c r="AJ135" s="13"/>
      <c r="AK135" s="8"/>
      <c r="AL135" s="8"/>
      <c r="AM135" s="8"/>
      <c r="AN135" s="56"/>
      <c r="AO135" s="60"/>
      <c r="AP135" s="8"/>
      <c r="AQ135" s="14"/>
      <c r="AR135" s="13"/>
      <c r="AS135" s="8"/>
      <c r="AT135" s="56"/>
      <c r="AU135" s="13"/>
      <c r="AV135" s="8"/>
      <c r="AW135" s="14"/>
      <c r="AX135" s="13"/>
      <c r="AY135" s="8"/>
      <c r="AZ135" s="56"/>
      <c r="BA135" s="13" t="s">
        <v>447</v>
      </c>
      <c r="BB135" s="109" t="s">
        <v>447</v>
      </c>
      <c r="BC135" s="1"/>
      <c r="BD135" s="1"/>
      <c r="BE135" s="1"/>
      <c r="BF135" s="1"/>
      <c r="BG135" s="1"/>
      <c r="BS135" s="29"/>
      <c r="BT135" s="44" t="str">
        <f t="shared" si="11"/>
        <v/>
      </c>
      <c r="BU135" s="45" t="str">
        <f t="shared" si="12"/>
        <v/>
      </c>
      <c r="BV135" s="45" t="str">
        <f t="shared" si="13"/>
        <v/>
      </c>
      <c r="BW135" s="44" t="str">
        <f t="shared" si="14"/>
        <v/>
      </c>
      <c r="BX135" s="45" t="str">
        <f t="shared" si="15"/>
        <v/>
      </c>
      <c r="BY135" s="44" t="e">
        <f>IF(AND(#REF!="",#REF!="",#REF!="",#REF!=""),"",SUM(#REF!,#REF!,#REF!,#REF!,#REF!))</f>
        <v>#REF!</v>
      </c>
      <c r="BZ135" s="45" t="str">
        <f t="shared" si="16"/>
        <v/>
      </c>
      <c r="CA135" s="44" t="str">
        <f t="shared" si="17"/>
        <v/>
      </c>
      <c r="CB135" s="45" t="str">
        <f t="shared" si="18"/>
        <v/>
      </c>
      <c r="CC135" s="44" t="str">
        <f t="shared" si="19"/>
        <v/>
      </c>
      <c r="CD135" s="45" t="str">
        <f t="shared" si="20"/>
        <v/>
      </c>
      <c r="CE135" s="44" t="e">
        <f>IF(AND(#REF!="",#REF!="",#REF!="",#REF!=""),"",SUM(#REF!,#REF!,#REF!,#REF!,#REF!))</f>
        <v>#REF!</v>
      </c>
      <c r="CF135" s="45" t="str">
        <f t="shared" si="21"/>
        <v/>
      </c>
      <c r="CG135" s="38" t="e">
        <f>IF(AND(#REF!="",#REF!="",#REF!="",#REF!=""),"",SUM(#REF!,#REF!,#REF!,#REF!))</f>
        <v>#REF!</v>
      </c>
      <c r="CH135" s="38" t="str">
        <f t="shared" si="22"/>
        <v/>
      </c>
    </row>
    <row r="136" spans="1:86">
      <c r="A136" s="358">
        <v>130</v>
      </c>
      <c r="B136" s="359"/>
      <c r="C136" s="360"/>
      <c r="D136" s="361"/>
      <c r="E136" s="362"/>
      <c r="F136" s="363"/>
      <c r="G136" s="363"/>
      <c r="H136" s="364"/>
      <c r="I136" s="365"/>
      <c r="J136" s="366"/>
      <c r="K136" s="367"/>
      <c r="L136" s="13"/>
      <c r="M136" s="8"/>
      <c r="N136" s="8"/>
      <c r="O136" s="8"/>
      <c r="P136" s="56"/>
      <c r="Q136" s="60"/>
      <c r="R136" s="8"/>
      <c r="S136" s="14"/>
      <c r="T136" s="19"/>
      <c r="U136" s="20"/>
      <c r="V136" s="20"/>
      <c r="W136" s="8"/>
      <c r="X136" s="62"/>
      <c r="Y136" s="60"/>
      <c r="Z136" s="8"/>
      <c r="AA136" s="14"/>
      <c r="AB136" s="13"/>
      <c r="AC136" s="8"/>
      <c r="AD136" s="8"/>
      <c r="AE136" s="8"/>
      <c r="AF136" s="56"/>
      <c r="AG136" s="60"/>
      <c r="AH136" s="8"/>
      <c r="AI136" s="14"/>
      <c r="AJ136" s="13"/>
      <c r="AK136" s="8"/>
      <c r="AL136" s="8"/>
      <c r="AM136" s="8"/>
      <c r="AN136" s="56"/>
      <c r="AO136" s="60"/>
      <c r="AP136" s="8"/>
      <c r="AQ136" s="14"/>
      <c r="AR136" s="13"/>
      <c r="AS136" s="8"/>
      <c r="AT136" s="56"/>
      <c r="AU136" s="13"/>
      <c r="AV136" s="8"/>
      <c r="AW136" s="14"/>
      <c r="AX136" s="13"/>
      <c r="AY136" s="8"/>
      <c r="AZ136" s="56"/>
      <c r="BA136" s="13" t="s">
        <v>447</v>
      </c>
      <c r="BB136" s="109" t="s">
        <v>447</v>
      </c>
      <c r="BC136" s="1"/>
      <c r="BD136" s="1"/>
      <c r="BE136" s="1"/>
      <c r="BF136" s="1"/>
      <c r="BG136" s="1"/>
      <c r="BS136" s="29"/>
      <c r="BT136" s="44" t="str">
        <f t="shared" ref="BT136:BT199" si="23">IF(I136="","",I136)</f>
        <v/>
      </c>
      <c r="BU136" s="45" t="str">
        <f t="shared" ref="BU136:BU199" si="24">IF(AND(L136="",M136="",N136="",P136=""),"",SUM(L136,M136,N136,O136,P136))</f>
        <v/>
      </c>
      <c r="BV136" s="45" t="str">
        <f t="shared" ref="BV136:BV199" si="25">IFERROR(IF(BU136="","",ROUNDUP(BU136*20%,0)),"")</f>
        <v/>
      </c>
      <c r="BW136" s="44" t="str">
        <f t="shared" ref="BW136:BW199" si="26">IF(AND(T136="",U136="",V136="",X136=""),"",SUM(T136,U136,V136,W136,X136))</f>
        <v/>
      </c>
      <c r="BX136" s="45" t="str">
        <f t="shared" ref="BX136:BX199" si="27">IFERROR(IF(BW136="","",ROUNDUP(BW136*20%,0)),"")</f>
        <v/>
      </c>
      <c r="BY136" s="44" t="e">
        <f>IF(AND(#REF!="",#REF!="",#REF!="",#REF!=""),"",SUM(#REF!,#REF!,#REF!,#REF!,#REF!))</f>
        <v>#REF!</v>
      </c>
      <c r="BZ136" s="45" t="str">
        <f t="shared" ref="BZ136:BZ199" si="28">IFERROR(IF(BY136="","",ROUNDUP(BY136*20%,0)),"")</f>
        <v/>
      </c>
      <c r="CA136" s="44" t="str">
        <f t="shared" ref="CA136:CA199" si="29">IF(AND(AB136="",AC136="",AD136="",AF136=""),"",SUM(AB136,AC136,AD136,AE136,AF136))</f>
        <v/>
      </c>
      <c r="CB136" s="45" t="str">
        <f t="shared" ref="CB136:CB199" si="30">IFERROR(IF(CA136="","",ROUNDUP(CA136*20%,0)),"")</f>
        <v/>
      </c>
      <c r="CC136" s="44" t="str">
        <f t="shared" ref="CC136:CC199" si="31">IF(AND(AJ136="",AK136="",AL136="",AN136=""),"",SUM(AJ136,AK136,AL136,AM136,AN136))</f>
        <v/>
      </c>
      <c r="CD136" s="45" t="str">
        <f t="shared" ref="CD136:CD199" si="32">IFERROR(IF(CC136="","",ROUNDUP(CC136*20%,0)),"")</f>
        <v/>
      </c>
      <c r="CE136" s="44" t="e">
        <f>IF(AND(#REF!="",#REF!="",#REF!="",#REF!=""),"",SUM(#REF!,#REF!,#REF!,#REF!,#REF!))</f>
        <v>#REF!</v>
      </c>
      <c r="CF136" s="45" t="str">
        <f t="shared" ref="CF136:CF199" si="33">IFERROR(IF(CE136="","",ROUNDUP(CE136*20%,0)),"")</f>
        <v/>
      </c>
      <c r="CG136" s="38" t="e">
        <f>IF(AND(#REF!="",#REF!="",#REF!="",#REF!=""),"",SUM(#REF!,#REF!,#REF!,#REF!))</f>
        <v>#REF!</v>
      </c>
      <c r="CH136" s="38" t="str">
        <f t="shared" ref="CH136:CH199" si="34">IFERROR(IF(CG136="","",IF($CG$5=100,ROUNDUP(CG136*20%,0),IF($CG$5=86,ROUNDUP((CG136/$CG$5)*$CH$5,0),IF($CG$5=66,ROUNDUP((CG136/$CG$5)*$CH$5,0),"")))),"")</f>
        <v/>
      </c>
    </row>
    <row r="137" spans="1:86">
      <c r="A137" s="358">
        <v>131</v>
      </c>
      <c r="B137" s="359"/>
      <c r="C137" s="360"/>
      <c r="D137" s="361"/>
      <c r="E137" s="362"/>
      <c r="F137" s="363"/>
      <c r="G137" s="363"/>
      <c r="H137" s="364"/>
      <c r="I137" s="365"/>
      <c r="J137" s="366"/>
      <c r="K137" s="367"/>
      <c r="L137" s="13"/>
      <c r="M137" s="8"/>
      <c r="N137" s="8"/>
      <c r="O137" s="8"/>
      <c r="P137" s="56"/>
      <c r="Q137" s="60"/>
      <c r="R137" s="8"/>
      <c r="S137" s="14"/>
      <c r="T137" s="19"/>
      <c r="U137" s="20"/>
      <c r="V137" s="20"/>
      <c r="W137" s="8"/>
      <c r="X137" s="62"/>
      <c r="Y137" s="60"/>
      <c r="Z137" s="8"/>
      <c r="AA137" s="14"/>
      <c r="AB137" s="13"/>
      <c r="AC137" s="8"/>
      <c r="AD137" s="8"/>
      <c r="AE137" s="8"/>
      <c r="AF137" s="56"/>
      <c r="AG137" s="60"/>
      <c r="AH137" s="8"/>
      <c r="AI137" s="14"/>
      <c r="AJ137" s="13"/>
      <c r="AK137" s="8"/>
      <c r="AL137" s="8"/>
      <c r="AM137" s="8"/>
      <c r="AN137" s="56"/>
      <c r="AO137" s="60"/>
      <c r="AP137" s="8"/>
      <c r="AQ137" s="14"/>
      <c r="AR137" s="13"/>
      <c r="AS137" s="8"/>
      <c r="AT137" s="56"/>
      <c r="AU137" s="13"/>
      <c r="AV137" s="8"/>
      <c r="AW137" s="14"/>
      <c r="AX137" s="13"/>
      <c r="AY137" s="8"/>
      <c r="AZ137" s="56"/>
      <c r="BA137" s="13" t="s">
        <v>447</v>
      </c>
      <c r="BB137" s="109" t="s">
        <v>447</v>
      </c>
      <c r="BC137" s="1"/>
      <c r="BD137" s="1"/>
      <c r="BE137" s="1"/>
      <c r="BF137" s="1"/>
      <c r="BG137" s="1"/>
      <c r="BS137" s="29"/>
      <c r="BT137" s="44" t="str">
        <f t="shared" si="23"/>
        <v/>
      </c>
      <c r="BU137" s="45" t="str">
        <f t="shared" si="24"/>
        <v/>
      </c>
      <c r="BV137" s="45" t="str">
        <f t="shared" si="25"/>
        <v/>
      </c>
      <c r="BW137" s="44" t="str">
        <f t="shared" si="26"/>
        <v/>
      </c>
      <c r="BX137" s="45" t="str">
        <f t="shared" si="27"/>
        <v/>
      </c>
      <c r="BY137" s="44" t="e">
        <f>IF(AND(#REF!="",#REF!="",#REF!="",#REF!=""),"",SUM(#REF!,#REF!,#REF!,#REF!,#REF!))</f>
        <v>#REF!</v>
      </c>
      <c r="BZ137" s="45" t="str">
        <f t="shared" si="28"/>
        <v/>
      </c>
      <c r="CA137" s="44" t="str">
        <f t="shared" si="29"/>
        <v/>
      </c>
      <c r="CB137" s="45" t="str">
        <f t="shared" si="30"/>
        <v/>
      </c>
      <c r="CC137" s="44" t="str">
        <f t="shared" si="31"/>
        <v/>
      </c>
      <c r="CD137" s="45" t="str">
        <f t="shared" si="32"/>
        <v/>
      </c>
      <c r="CE137" s="44" t="e">
        <f>IF(AND(#REF!="",#REF!="",#REF!="",#REF!=""),"",SUM(#REF!,#REF!,#REF!,#REF!,#REF!))</f>
        <v>#REF!</v>
      </c>
      <c r="CF137" s="45" t="str">
        <f t="shared" si="33"/>
        <v/>
      </c>
      <c r="CG137" s="38" t="e">
        <f>IF(AND(#REF!="",#REF!="",#REF!="",#REF!=""),"",SUM(#REF!,#REF!,#REF!,#REF!))</f>
        <v>#REF!</v>
      </c>
      <c r="CH137" s="38" t="str">
        <f t="shared" si="34"/>
        <v/>
      </c>
    </row>
    <row r="138" spans="1:86">
      <c r="A138" s="358">
        <v>132</v>
      </c>
      <c r="B138" s="359"/>
      <c r="C138" s="360"/>
      <c r="D138" s="361"/>
      <c r="E138" s="362"/>
      <c r="F138" s="363"/>
      <c r="G138" s="363"/>
      <c r="H138" s="364"/>
      <c r="I138" s="365"/>
      <c r="J138" s="366"/>
      <c r="K138" s="367"/>
      <c r="L138" s="13"/>
      <c r="M138" s="8"/>
      <c r="N138" s="8"/>
      <c r="O138" s="8"/>
      <c r="P138" s="56"/>
      <c r="Q138" s="60"/>
      <c r="R138" s="8"/>
      <c r="S138" s="14"/>
      <c r="T138" s="19"/>
      <c r="U138" s="20"/>
      <c r="V138" s="20"/>
      <c r="W138" s="8"/>
      <c r="X138" s="62"/>
      <c r="Y138" s="60"/>
      <c r="Z138" s="8"/>
      <c r="AA138" s="14"/>
      <c r="AB138" s="13"/>
      <c r="AC138" s="8"/>
      <c r="AD138" s="8"/>
      <c r="AE138" s="8"/>
      <c r="AF138" s="56"/>
      <c r="AG138" s="60"/>
      <c r="AH138" s="8"/>
      <c r="AI138" s="14"/>
      <c r="AJ138" s="13"/>
      <c r="AK138" s="8"/>
      <c r="AL138" s="8"/>
      <c r="AM138" s="8"/>
      <c r="AN138" s="56"/>
      <c r="AO138" s="60"/>
      <c r="AP138" s="8"/>
      <c r="AQ138" s="14"/>
      <c r="AR138" s="13"/>
      <c r="AS138" s="8"/>
      <c r="AT138" s="56"/>
      <c r="AU138" s="13"/>
      <c r="AV138" s="8"/>
      <c r="AW138" s="14"/>
      <c r="AX138" s="13"/>
      <c r="AY138" s="8"/>
      <c r="AZ138" s="56"/>
      <c r="BA138" s="13" t="s">
        <v>447</v>
      </c>
      <c r="BB138" s="109" t="s">
        <v>447</v>
      </c>
      <c r="BC138" s="1"/>
      <c r="BD138" s="1"/>
      <c r="BE138" s="1"/>
      <c r="BF138" s="1"/>
      <c r="BG138" s="1"/>
      <c r="BS138" s="29"/>
      <c r="BT138" s="44" t="str">
        <f t="shared" si="23"/>
        <v/>
      </c>
      <c r="BU138" s="45" t="str">
        <f t="shared" si="24"/>
        <v/>
      </c>
      <c r="BV138" s="45" t="str">
        <f t="shared" si="25"/>
        <v/>
      </c>
      <c r="BW138" s="44" t="str">
        <f t="shared" si="26"/>
        <v/>
      </c>
      <c r="BX138" s="45" t="str">
        <f t="shared" si="27"/>
        <v/>
      </c>
      <c r="BY138" s="44" t="e">
        <f>IF(AND(#REF!="",#REF!="",#REF!="",#REF!=""),"",SUM(#REF!,#REF!,#REF!,#REF!,#REF!))</f>
        <v>#REF!</v>
      </c>
      <c r="BZ138" s="45" t="str">
        <f t="shared" si="28"/>
        <v/>
      </c>
      <c r="CA138" s="44" t="str">
        <f t="shared" si="29"/>
        <v/>
      </c>
      <c r="CB138" s="45" t="str">
        <f t="shared" si="30"/>
        <v/>
      </c>
      <c r="CC138" s="44" t="str">
        <f t="shared" si="31"/>
        <v/>
      </c>
      <c r="CD138" s="45" t="str">
        <f t="shared" si="32"/>
        <v/>
      </c>
      <c r="CE138" s="44" t="e">
        <f>IF(AND(#REF!="",#REF!="",#REF!="",#REF!=""),"",SUM(#REF!,#REF!,#REF!,#REF!,#REF!))</f>
        <v>#REF!</v>
      </c>
      <c r="CF138" s="45" t="str">
        <f t="shared" si="33"/>
        <v/>
      </c>
      <c r="CG138" s="38" t="e">
        <f>IF(AND(#REF!="",#REF!="",#REF!="",#REF!=""),"",SUM(#REF!,#REF!,#REF!,#REF!))</f>
        <v>#REF!</v>
      </c>
      <c r="CH138" s="38" t="str">
        <f t="shared" si="34"/>
        <v/>
      </c>
    </row>
    <row r="139" spans="1:86">
      <c r="A139" s="358">
        <v>133</v>
      </c>
      <c r="B139" s="359"/>
      <c r="C139" s="360"/>
      <c r="D139" s="361"/>
      <c r="E139" s="362"/>
      <c r="F139" s="363"/>
      <c r="G139" s="363"/>
      <c r="H139" s="364"/>
      <c r="I139" s="365"/>
      <c r="J139" s="366"/>
      <c r="K139" s="367"/>
      <c r="L139" s="13"/>
      <c r="M139" s="8"/>
      <c r="N139" s="8"/>
      <c r="O139" s="8"/>
      <c r="P139" s="56"/>
      <c r="Q139" s="60"/>
      <c r="R139" s="8"/>
      <c r="S139" s="14"/>
      <c r="T139" s="19"/>
      <c r="U139" s="20"/>
      <c r="V139" s="20"/>
      <c r="W139" s="8"/>
      <c r="X139" s="62"/>
      <c r="Y139" s="60"/>
      <c r="Z139" s="8"/>
      <c r="AA139" s="14"/>
      <c r="AB139" s="13"/>
      <c r="AC139" s="8"/>
      <c r="AD139" s="8"/>
      <c r="AE139" s="8"/>
      <c r="AF139" s="56"/>
      <c r="AG139" s="60"/>
      <c r="AH139" s="8"/>
      <c r="AI139" s="14"/>
      <c r="AJ139" s="13"/>
      <c r="AK139" s="8"/>
      <c r="AL139" s="8"/>
      <c r="AM139" s="8"/>
      <c r="AN139" s="56"/>
      <c r="AO139" s="60"/>
      <c r="AP139" s="8"/>
      <c r="AQ139" s="14"/>
      <c r="AR139" s="13"/>
      <c r="AS139" s="8"/>
      <c r="AT139" s="56"/>
      <c r="AU139" s="13"/>
      <c r="AV139" s="8"/>
      <c r="AW139" s="14"/>
      <c r="AX139" s="13"/>
      <c r="AY139" s="8"/>
      <c r="AZ139" s="56"/>
      <c r="BA139" s="13" t="s">
        <v>447</v>
      </c>
      <c r="BB139" s="109" t="s">
        <v>447</v>
      </c>
      <c r="BC139" s="1"/>
      <c r="BD139" s="1"/>
      <c r="BE139" s="1"/>
      <c r="BF139" s="1"/>
      <c r="BG139" s="1"/>
      <c r="BS139" s="29"/>
      <c r="BT139" s="44" t="str">
        <f t="shared" si="23"/>
        <v/>
      </c>
      <c r="BU139" s="45" t="str">
        <f t="shared" si="24"/>
        <v/>
      </c>
      <c r="BV139" s="45" t="str">
        <f t="shared" si="25"/>
        <v/>
      </c>
      <c r="BW139" s="44" t="str">
        <f t="shared" si="26"/>
        <v/>
      </c>
      <c r="BX139" s="45" t="str">
        <f t="shared" si="27"/>
        <v/>
      </c>
      <c r="BY139" s="44" t="e">
        <f>IF(AND(#REF!="",#REF!="",#REF!="",#REF!=""),"",SUM(#REF!,#REF!,#REF!,#REF!,#REF!))</f>
        <v>#REF!</v>
      </c>
      <c r="BZ139" s="45" t="str">
        <f t="shared" si="28"/>
        <v/>
      </c>
      <c r="CA139" s="44" t="str">
        <f t="shared" si="29"/>
        <v/>
      </c>
      <c r="CB139" s="45" t="str">
        <f t="shared" si="30"/>
        <v/>
      </c>
      <c r="CC139" s="44" t="str">
        <f t="shared" si="31"/>
        <v/>
      </c>
      <c r="CD139" s="45" t="str">
        <f t="shared" si="32"/>
        <v/>
      </c>
      <c r="CE139" s="44" t="e">
        <f>IF(AND(#REF!="",#REF!="",#REF!="",#REF!=""),"",SUM(#REF!,#REF!,#REF!,#REF!,#REF!))</f>
        <v>#REF!</v>
      </c>
      <c r="CF139" s="45" t="str">
        <f t="shared" si="33"/>
        <v/>
      </c>
      <c r="CG139" s="38" t="e">
        <f>IF(AND(#REF!="",#REF!="",#REF!="",#REF!=""),"",SUM(#REF!,#REF!,#REF!,#REF!))</f>
        <v>#REF!</v>
      </c>
      <c r="CH139" s="38" t="str">
        <f t="shared" si="34"/>
        <v/>
      </c>
    </row>
    <row r="140" spans="1:86">
      <c r="A140" s="358">
        <v>134</v>
      </c>
      <c r="B140" s="359"/>
      <c r="C140" s="360"/>
      <c r="D140" s="361"/>
      <c r="E140" s="362"/>
      <c r="F140" s="363"/>
      <c r="G140" s="363"/>
      <c r="H140" s="364"/>
      <c r="I140" s="365"/>
      <c r="J140" s="366"/>
      <c r="K140" s="367"/>
      <c r="L140" s="13"/>
      <c r="M140" s="8"/>
      <c r="N140" s="8"/>
      <c r="O140" s="8"/>
      <c r="P140" s="56"/>
      <c r="Q140" s="60"/>
      <c r="R140" s="8"/>
      <c r="S140" s="14"/>
      <c r="T140" s="19"/>
      <c r="U140" s="20"/>
      <c r="V140" s="20"/>
      <c r="W140" s="8"/>
      <c r="X140" s="62"/>
      <c r="Y140" s="60"/>
      <c r="Z140" s="8"/>
      <c r="AA140" s="14"/>
      <c r="AB140" s="13"/>
      <c r="AC140" s="8"/>
      <c r="AD140" s="8"/>
      <c r="AE140" s="8"/>
      <c r="AF140" s="56"/>
      <c r="AG140" s="60"/>
      <c r="AH140" s="8"/>
      <c r="AI140" s="14"/>
      <c r="AJ140" s="13"/>
      <c r="AK140" s="8"/>
      <c r="AL140" s="8"/>
      <c r="AM140" s="8"/>
      <c r="AN140" s="56"/>
      <c r="AO140" s="60"/>
      <c r="AP140" s="8"/>
      <c r="AQ140" s="14"/>
      <c r="AR140" s="13"/>
      <c r="AS140" s="8"/>
      <c r="AT140" s="56"/>
      <c r="AU140" s="13"/>
      <c r="AV140" s="8"/>
      <c r="AW140" s="14"/>
      <c r="AX140" s="13"/>
      <c r="AY140" s="8"/>
      <c r="AZ140" s="56"/>
      <c r="BA140" s="13" t="s">
        <v>447</v>
      </c>
      <c r="BB140" s="109" t="s">
        <v>447</v>
      </c>
      <c r="BC140" s="1"/>
      <c r="BD140" s="1"/>
      <c r="BE140" s="1"/>
      <c r="BF140" s="1"/>
      <c r="BG140" s="1"/>
      <c r="BS140" s="29"/>
      <c r="BT140" s="44" t="str">
        <f t="shared" si="23"/>
        <v/>
      </c>
      <c r="BU140" s="45" t="str">
        <f t="shared" si="24"/>
        <v/>
      </c>
      <c r="BV140" s="45" t="str">
        <f t="shared" si="25"/>
        <v/>
      </c>
      <c r="BW140" s="44" t="str">
        <f t="shared" si="26"/>
        <v/>
      </c>
      <c r="BX140" s="45" t="str">
        <f t="shared" si="27"/>
        <v/>
      </c>
      <c r="BY140" s="44" t="e">
        <f>IF(AND(#REF!="",#REF!="",#REF!="",#REF!=""),"",SUM(#REF!,#REF!,#REF!,#REF!,#REF!))</f>
        <v>#REF!</v>
      </c>
      <c r="BZ140" s="45" t="str">
        <f t="shared" si="28"/>
        <v/>
      </c>
      <c r="CA140" s="44" t="str">
        <f t="shared" si="29"/>
        <v/>
      </c>
      <c r="CB140" s="45" t="str">
        <f t="shared" si="30"/>
        <v/>
      </c>
      <c r="CC140" s="44" t="str">
        <f t="shared" si="31"/>
        <v/>
      </c>
      <c r="CD140" s="45" t="str">
        <f t="shared" si="32"/>
        <v/>
      </c>
      <c r="CE140" s="44" t="e">
        <f>IF(AND(#REF!="",#REF!="",#REF!="",#REF!=""),"",SUM(#REF!,#REF!,#REF!,#REF!,#REF!))</f>
        <v>#REF!</v>
      </c>
      <c r="CF140" s="45" t="str">
        <f t="shared" si="33"/>
        <v/>
      </c>
      <c r="CG140" s="38" t="e">
        <f>IF(AND(#REF!="",#REF!="",#REF!="",#REF!=""),"",SUM(#REF!,#REF!,#REF!,#REF!))</f>
        <v>#REF!</v>
      </c>
      <c r="CH140" s="38" t="str">
        <f t="shared" si="34"/>
        <v/>
      </c>
    </row>
    <row r="141" spans="1:86">
      <c r="A141" s="358">
        <v>135</v>
      </c>
      <c r="B141" s="359"/>
      <c r="C141" s="360"/>
      <c r="D141" s="361"/>
      <c r="E141" s="362"/>
      <c r="F141" s="363"/>
      <c r="G141" s="363"/>
      <c r="H141" s="364"/>
      <c r="I141" s="365"/>
      <c r="J141" s="366"/>
      <c r="K141" s="367"/>
      <c r="L141" s="13"/>
      <c r="M141" s="8"/>
      <c r="N141" s="8"/>
      <c r="O141" s="8"/>
      <c r="P141" s="56"/>
      <c r="Q141" s="60"/>
      <c r="R141" s="8"/>
      <c r="S141" s="14"/>
      <c r="T141" s="19"/>
      <c r="U141" s="20"/>
      <c r="V141" s="20"/>
      <c r="W141" s="8"/>
      <c r="X141" s="62"/>
      <c r="Y141" s="60"/>
      <c r="Z141" s="8"/>
      <c r="AA141" s="14"/>
      <c r="AB141" s="13"/>
      <c r="AC141" s="8"/>
      <c r="AD141" s="8"/>
      <c r="AE141" s="8"/>
      <c r="AF141" s="56"/>
      <c r="AG141" s="60"/>
      <c r="AH141" s="8"/>
      <c r="AI141" s="14"/>
      <c r="AJ141" s="13"/>
      <c r="AK141" s="8"/>
      <c r="AL141" s="8"/>
      <c r="AM141" s="8"/>
      <c r="AN141" s="56"/>
      <c r="AO141" s="60"/>
      <c r="AP141" s="8"/>
      <c r="AQ141" s="14"/>
      <c r="AR141" s="13"/>
      <c r="AS141" s="8"/>
      <c r="AT141" s="56"/>
      <c r="AU141" s="13"/>
      <c r="AV141" s="8"/>
      <c r="AW141" s="14"/>
      <c r="AX141" s="13"/>
      <c r="AY141" s="8"/>
      <c r="AZ141" s="56"/>
      <c r="BA141" s="13" t="s">
        <v>447</v>
      </c>
      <c r="BB141" s="109" t="s">
        <v>447</v>
      </c>
      <c r="BC141" s="1"/>
      <c r="BD141" s="1"/>
      <c r="BE141" s="1"/>
      <c r="BF141" s="1"/>
      <c r="BG141" s="1"/>
      <c r="BS141" s="29"/>
      <c r="BT141" s="44" t="str">
        <f t="shared" si="23"/>
        <v/>
      </c>
      <c r="BU141" s="45" t="str">
        <f t="shared" si="24"/>
        <v/>
      </c>
      <c r="BV141" s="45" t="str">
        <f t="shared" si="25"/>
        <v/>
      </c>
      <c r="BW141" s="44" t="str">
        <f t="shared" si="26"/>
        <v/>
      </c>
      <c r="BX141" s="45" t="str">
        <f t="shared" si="27"/>
        <v/>
      </c>
      <c r="BY141" s="44" t="e">
        <f>IF(AND(#REF!="",#REF!="",#REF!="",#REF!=""),"",SUM(#REF!,#REF!,#REF!,#REF!,#REF!))</f>
        <v>#REF!</v>
      </c>
      <c r="BZ141" s="45" t="str">
        <f t="shared" si="28"/>
        <v/>
      </c>
      <c r="CA141" s="44" t="str">
        <f t="shared" si="29"/>
        <v/>
      </c>
      <c r="CB141" s="45" t="str">
        <f t="shared" si="30"/>
        <v/>
      </c>
      <c r="CC141" s="44" t="str">
        <f t="shared" si="31"/>
        <v/>
      </c>
      <c r="CD141" s="45" t="str">
        <f t="shared" si="32"/>
        <v/>
      </c>
      <c r="CE141" s="44" t="e">
        <f>IF(AND(#REF!="",#REF!="",#REF!="",#REF!=""),"",SUM(#REF!,#REF!,#REF!,#REF!,#REF!))</f>
        <v>#REF!</v>
      </c>
      <c r="CF141" s="45" t="str">
        <f t="shared" si="33"/>
        <v/>
      </c>
      <c r="CG141" s="38" t="e">
        <f>IF(AND(#REF!="",#REF!="",#REF!="",#REF!=""),"",SUM(#REF!,#REF!,#REF!,#REF!))</f>
        <v>#REF!</v>
      </c>
      <c r="CH141" s="38" t="str">
        <f t="shared" si="34"/>
        <v/>
      </c>
    </row>
    <row r="142" spans="1:86">
      <c r="A142" s="358">
        <v>136</v>
      </c>
      <c r="B142" s="359"/>
      <c r="C142" s="360"/>
      <c r="D142" s="361"/>
      <c r="E142" s="362"/>
      <c r="F142" s="363"/>
      <c r="G142" s="363"/>
      <c r="H142" s="364"/>
      <c r="I142" s="365"/>
      <c r="J142" s="366"/>
      <c r="K142" s="367"/>
      <c r="L142" s="13"/>
      <c r="M142" s="8"/>
      <c r="N142" s="8"/>
      <c r="O142" s="8"/>
      <c r="P142" s="56"/>
      <c r="Q142" s="60"/>
      <c r="R142" s="8"/>
      <c r="S142" s="14"/>
      <c r="T142" s="19"/>
      <c r="U142" s="20"/>
      <c r="V142" s="20"/>
      <c r="W142" s="8"/>
      <c r="X142" s="62"/>
      <c r="Y142" s="60"/>
      <c r="Z142" s="8"/>
      <c r="AA142" s="14"/>
      <c r="AB142" s="13"/>
      <c r="AC142" s="8"/>
      <c r="AD142" s="8"/>
      <c r="AE142" s="8"/>
      <c r="AF142" s="56"/>
      <c r="AG142" s="60"/>
      <c r="AH142" s="8"/>
      <c r="AI142" s="14"/>
      <c r="AJ142" s="13"/>
      <c r="AK142" s="8"/>
      <c r="AL142" s="8"/>
      <c r="AM142" s="8"/>
      <c r="AN142" s="56"/>
      <c r="AO142" s="60"/>
      <c r="AP142" s="8"/>
      <c r="AQ142" s="14"/>
      <c r="AR142" s="13"/>
      <c r="AS142" s="8"/>
      <c r="AT142" s="56"/>
      <c r="AU142" s="13"/>
      <c r="AV142" s="8"/>
      <c r="AW142" s="14"/>
      <c r="AX142" s="13"/>
      <c r="AY142" s="8"/>
      <c r="AZ142" s="56"/>
      <c r="BA142" s="13" t="s">
        <v>447</v>
      </c>
      <c r="BB142" s="109" t="s">
        <v>447</v>
      </c>
      <c r="BC142" s="1"/>
      <c r="BD142" s="1"/>
      <c r="BE142" s="1"/>
      <c r="BF142" s="1"/>
      <c r="BG142" s="1"/>
      <c r="BS142" s="29"/>
      <c r="BT142" s="44" t="str">
        <f t="shared" si="23"/>
        <v/>
      </c>
      <c r="BU142" s="45" t="str">
        <f t="shared" si="24"/>
        <v/>
      </c>
      <c r="BV142" s="45" t="str">
        <f t="shared" si="25"/>
        <v/>
      </c>
      <c r="BW142" s="44" t="str">
        <f t="shared" si="26"/>
        <v/>
      </c>
      <c r="BX142" s="45" t="str">
        <f t="shared" si="27"/>
        <v/>
      </c>
      <c r="BY142" s="44" t="e">
        <f>IF(AND(#REF!="",#REF!="",#REF!="",#REF!=""),"",SUM(#REF!,#REF!,#REF!,#REF!,#REF!))</f>
        <v>#REF!</v>
      </c>
      <c r="BZ142" s="45" t="str">
        <f t="shared" si="28"/>
        <v/>
      </c>
      <c r="CA142" s="44" t="str">
        <f t="shared" si="29"/>
        <v/>
      </c>
      <c r="CB142" s="45" t="str">
        <f t="shared" si="30"/>
        <v/>
      </c>
      <c r="CC142" s="44" t="str">
        <f t="shared" si="31"/>
        <v/>
      </c>
      <c r="CD142" s="45" t="str">
        <f t="shared" si="32"/>
        <v/>
      </c>
      <c r="CE142" s="44" t="e">
        <f>IF(AND(#REF!="",#REF!="",#REF!="",#REF!=""),"",SUM(#REF!,#REF!,#REF!,#REF!,#REF!))</f>
        <v>#REF!</v>
      </c>
      <c r="CF142" s="45" t="str">
        <f t="shared" si="33"/>
        <v/>
      </c>
      <c r="CG142" s="38" t="e">
        <f>IF(AND(#REF!="",#REF!="",#REF!="",#REF!=""),"",SUM(#REF!,#REF!,#REF!,#REF!))</f>
        <v>#REF!</v>
      </c>
      <c r="CH142" s="38" t="str">
        <f t="shared" si="34"/>
        <v/>
      </c>
    </row>
    <row r="143" spans="1:86">
      <c r="A143" s="358">
        <v>137</v>
      </c>
      <c r="B143" s="359"/>
      <c r="C143" s="360"/>
      <c r="D143" s="361"/>
      <c r="E143" s="362"/>
      <c r="F143" s="363"/>
      <c r="G143" s="363"/>
      <c r="H143" s="364"/>
      <c r="I143" s="365"/>
      <c r="J143" s="366"/>
      <c r="K143" s="367"/>
      <c r="L143" s="13"/>
      <c r="M143" s="8"/>
      <c r="N143" s="8"/>
      <c r="O143" s="8"/>
      <c r="P143" s="56"/>
      <c r="Q143" s="60"/>
      <c r="R143" s="8"/>
      <c r="S143" s="14"/>
      <c r="T143" s="19"/>
      <c r="U143" s="20"/>
      <c r="V143" s="20"/>
      <c r="W143" s="8"/>
      <c r="X143" s="62"/>
      <c r="Y143" s="60"/>
      <c r="Z143" s="8"/>
      <c r="AA143" s="14"/>
      <c r="AB143" s="13"/>
      <c r="AC143" s="8"/>
      <c r="AD143" s="8"/>
      <c r="AE143" s="8"/>
      <c r="AF143" s="56"/>
      <c r="AG143" s="60"/>
      <c r="AH143" s="8"/>
      <c r="AI143" s="14"/>
      <c r="AJ143" s="13"/>
      <c r="AK143" s="8"/>
      <c r="AL143" s="8"/>
      <c r="AM143" s="8"/>
      <c r="AN143" s="56"/>
      <c r="AO143" s="60"/>
      <c r="AP143" s="8"/>
      <c r="AQ143" s="14"/>
      <c r="AR143" s="13"/>
      <c r="AS143" s="8"/>
      <c r="AT143" s="56"/>
      <c r="AU143" s="13"/>
      <c r="AV143" s="8"/>
      <c r="AW143" s="14"/>
      <c r="AX143" s="13"/>
      <c r="AY143" s="8"/>
      <c r="AZ143" s="56"/>
      <c r="BA143" s="13" t="s">
        <v>447</v>
      </c>
      <c r="BB143" s="109" t="s">
        <v>447</v>
      </c>
      <c r="BC143" s="1"/>
      <c r="BD143" s="1"/>
      <c r="BE143" s="1"/>
      <c r="BF143" s="1"/>
      <c r="BG143" s="1"/>
      <c r="BS143" s="29"/>
      <c r="BT143" s="44" t="str">
        <f t="shared" si="23"/>
        <v/>
      </c>
      <c r="BU143" s="45" t="str">
        <f t="shared" si="24"/>
        <v/>
      </c>
      <c r="BV143" s="45" t="str">
        <f t="shared" si="25"/>
        <v/>
      </c>
      <c r="BW143" s="44" t="str">
        <f t="shared" si="26"/>
        <v/>
      </c>
      <c r="BX143" s="45" t="str">
        <f t="shared" si="27"/>
        <v/>
      </c>
      <c r="BY143" s="44" t="e">
        <f>IF(AND(#REF!="",#REF!="",#REF!="",#REF!=""),"",SUM(#REF!,#REF!,#REF!,#REF!,#REF!))</f>
        <v>#REF!</v>
      </c>
      <c r="BZ143" s="45" t="str">
        <f t="shared" si="28"/>
        <v/>
      </c>
      <c r="CA143" s="44" t="str">
        <f t="shared" si="29"/>
        <v/>
      </c>
      <c r="CB143" s="45" t="str">
        <f t="shared" si="30"/>
        <v/>
      </c>
      <c r="CC143" s="44" t="str">
        <f t="shared" si="31"/>
        <v/>
      </c>
      <c r="CD143" s="45" t="str">
        <f t="shared" si="32"/>
        <v/>
      </c>
      <c r="CE143" s="44" t="e">
        <f>IF(AND(#REF!="",#REF!="",#REF!="",#REF!=""),"",SUM(#REF!,#REF!,#REF!,#REF!,#REF!))</f>
        <v>#REF!</v>
      </c>
      <c r="CF143" s="45" t="str">
        <f t="shared" si="33"/>
        <v/>
      </c>
      <c r="CG143" s="38" t="e">
        <f>IF(AND(#REF!="",#REF!="",#REF!="",#REF!=""),"",SUM(#REF!,#REF!,#REF!,#REF!))</f>
        <v>#REF!</v>
      </c>
      <c r="CH143" s="38" t="str">
        <f t="shared" si="34"/>
        <v/>
      </c>
    </row>
    <row r="144" spans="1:86">
      <c r="A144" s="358">
        <v>138</v>
      </c>
      <c r="B144" s="359"/>
      <c r="C144" s="360"/>
      <c r="D144" s="361"/>
      <c r="E144" s="362"/>
      <c r="F144" s="363"/>
      <c r="G144" s="363"/>
      <c r="H144" s="364"/>
      <c r="I144" s="365"/>
      <c r="J144" s="366"/>
      <c r="K144" s="367"/>
      <c r="L144" s="13"/>
      <c r="M144" s="8"/>
      <c r="N144" s="8"/>
      <c r="O144" s="8"/>
      <c r="P144" s="56"/>
      <c r="Q144" s="60"/>
      <c r="R144" s="8"/>
      <c r="S144" s="14"/>
      <c r="T144" s="19"/>
      <c r="U144" s="20"/>
      <c r="V144" s="20"/>
      <c r="W144" s="8"/>
      <c r="X144" s="62"/>
      <c r="Y144" s="60"/>
      <c r="Z144" s="8"/>
      <c r="AA144" s="14"/>
      <c r="AB144" s="13"/>
      <c r="AC144" s="8"/>
      <c r="AD144" s="8"/>
      <c r="AE144" s="8"/>
      <c r="AF144" s="56"/>
      <c r="AG144" s="60"/>
      <c r="AH144" s="8"/>
      <c r="AI144" s="14"/>
      <c r="AJ144" s="13"/>
      <c r="AK144" s="8"/>
      <c r="AL144" s="8"/>
      <c r="AM144" s="8"/>
      <c r="AN144" s="56"/>
      <c r="AO144" s="60"/>
      <c r="AP144" s="8"/>
      <c r="AQ144" s="14"/>
      <c r="AR144" s="13"/>
      <c r="AS144" s="8"/>
      <c r="AT144" s="56"/>
      <c r="AU144" s="13"/>
      <c r="AV144" s="8"/>
      <c r="AW144" s="14"/>
      <c r="AX144" s="13"/>
      <c r="AY144" s="8"/>
      <c r="AZ144" s="56"/>
      <c r="BA144" s="13" t="s">
        <v>447</v>
      </c>
      <c r="BB144" s="109" t="s">
        <v>447</v>
      </c>
      <c r="BC144" s="1"/>
      <c r="BD144" s="1"/>
      <c r="BE144" s="1"/>
      <c r="BF144" s="1"/>
      <c r="BG144" s="1"/>
      <c r="BS144" s="29"/>
      <c r="BT144" s="44" t="str">
        <f t="shared" si="23"/>
        <v/>
      </c>
      <c r="BU144" s="45" t="str">
        <f t="shared" si="24"/>
        <v/>
      </c>
      <c r="BV144" s="45" t="str">
        <f t="shared" si="25"/>
        <v/>
      </c>
      <c r="BW144" s="44" t="str">
        <f t="shared" si="26"/>
        <v/>
      </c>
      <c r="BX144" s="45" t="str">
        <f t="shared" si="27"/>
        <v/>
      </c>
      <c r="BY144" s="44" t="e">
        <f>IF(AND(#REF!="",#REF!="",#REF!="",#REF!=""),"",SUM(#REF!,#REF!,#REF!,#REF!,#REF!))</f>
        <v>#REF!</v>
      </c>
      <c r="BZ144" s="45" t="str">
        <f t="shared" si="28"/>
        <v/>
      </c>
      <c r="CA144" s="44" t="str">
        <f t="shared" si="29"/>
        <v/>
      </c>
      <c r="CB144" s="45" t="str">
        <f t="shared" si="30"/>
        <v/>
      </c>
      <c r="CC144" s="44" t="str">
        <f t="shared" si="31"/>
        <v/>
      </c>
      <c r="CD144" s="45" t="str">
        <f t="shared" si="32"/>
        <v/>
      </c>
      <c r="CE144" s="44" t="e">
        <f>IF(AND(#REF!="",#REF!="",#REF!="",#REF!=""),"",SUM(#REF!,#REF!,#REF!,#REF!,#REF!))</f>
        <v>#REF!</v>
      </c>
      <c r="CF144" s="45" t="str">
        <f t="shared" si="33"/>
        <v/>
      </c>
      <c r="CG144" s="38" t="e">
        <f>IF(AND(#REF!="",#REF!="",#REF!="",#REF!=""),"",SUM(#REF!,#REF!,#REF!,#REF!))</f>
        <v>#REF!</v>
      </c>
      <c r="CH144" s="38" t="str">
        <f t="shared" si="34"/>
        <v/>
      </c>
    </row>
    <row r="145" spans="1:86">
      <c r="A145" s="358">
        <v>139</v>
      </c>
      <c r="B145" s="359"/>
      <c r="C145" s="360"/>
      <c r="D145" s="361"/>
      <c r="E145" s="362"/>
      <c r="F145" s="363"/>
      <c r="G145" s="363"/>
      <c r="H145" s="364"/>
      <c r="I145" s="365"/>
      <c r="J145" s="366"/>
      <c r="K145" s="367"/>
      <c r="L145" s="13"/>
      <c r="M145" s="8"/>
      <c r="N145" s="8"/>
      <c r="O145" s="8"/>
      <c r="P145" s="56"/>
      <c r="Q145" s="60"/>
      <c r="R145" s="8"/>
      <c r="S145" s="14"/>
      <c r="T145" s="19"/>
      <c r="U145" s="20"/>
      <c r="V145" s="20"/>
      <c r="W145" s="8"/>
      <c r="X145" s="62"/>
      <c r="Y145" s="60"/>
      <c r="Z145" s="8"/>
      <c r="AA145" s="14"/>
      <c r="AB145" s="13"/>
      <c r="AC145" s="8"/>
      <c r="AD145" s="8"/>
      <c r="AE145" s="8"/>
      <c r="AF145" s="56"/>
      <c r="AG145" s="60"/>
      <c r="AH145" s="8"/>
      <c r="AI145" s="14"/>
      <c r="AJ145" s="13"/>
      <c r="AK145" s="8"/>
      <c r="AL145" s="8"/>
      <c r="AM145" s="8"/>
      <c r="AN145" s="56"/>
      <c r="AO145" s="60"/>
      <c r="AP145" s="8"/>
      <c r="AQ145" s="14"/>
      <c r="AR145" s="13"/>
      <c r="AS145" s="8"/>
      <c r="AT145" s="56"/>
      <c r="AU145" s="13"/>
      <c r="AV145" s="8"/>
      <c r="AW145" s="14"/>
      <c r="AX145" s="13"/>
      <c r="AY145" s="8"/>
      <c r="AZ145" s="56"/>
      <c r="BA145" s="13" t="s">
        <v>447</v>
      </c>
      <c r="BB145" s="109" t="s">
        <v>447</v>
      </c>
      <c r="BC145" s="1"/>
      <c r="BD145" s="1"/>
      <c r="BE145" s="1"/>
      <c r="BF145" s="1"/>
      <c r="BG145" s="1"/>
      <c r="BS145" s="29"/>
      <c r="BT145" s="44" t="str">
        <f t="shared" si="23"/>
        <v/>
      </c>
      <c r="BU145" s="45" t="str">
        <f t="shared" si="24"/>
        <v/>
      </c>
      <c r="BV145" s="45" t="str">
        <f t="shared" si="25"/>
        <v/>
      </c>
      <c r="BW145" s="44" t="str">
        <f t="shared" si="26"/>
        <v/>
      </c>
      <c r="BX145" s="45" t="str">
        <f t="shared" si="27"/>
        <v/>
      </c>
      <c r="BY145" s="44" t="e">
        <f>IF(AND(#REF!="",#REF!="",#REF!="",#REF!=""),"",SUM(#REF!,#REF!,#REF!,#REF!,#REF!))</f>
        <v>#REF!</v>
      </c>
      <c r="BZ145" s="45" t="str">
        <f t="shared" si="28"/>
        <v/>
      </c>
      <c r="CA145" s="44" t="str">
        <f t="shared" si="29"/>
        <v/>
      </c>
      <c r="CB145" s="45" t="str">
        <f t="shared" si="30"/>
        <v/>
      </c>
      <c r="CC145" s="44" t="str">
        <f t="shared" si="31"/>
        <v/>
      </c>
      <c r="CD145" s="45" t="str">
        <f t="shared" si="32"/>
        <v/>
      </c>
      <c r="CE145" s="44" t="e">
        <f>IF(AND(#REF!="",#REF!="",#REF!="",#REF!=""),"",SUM(#REF!,#REF!,#REF!,#REF!,#REF!))</f>
        <v>#REF!</v>
      </c>
      <c r="CF145" s="45" t="str">
        <f t="shared" si="33"/>
        <v/>
      </c>
      <c r="CG145" s="38" t="e">
        <f>IF(AND(#REF!="",#REF!="",#REF!="",#REF!=""),"",SUM(#REF!,#REF!,#REF!,#REF!))</f>
        <v>#REF!</v>
      </c>
      <c r="CH145" s="38" t="str">
        <f t="shared" si="34"/>
        <v/>
      </c>
    </row>
    <row r="146" spans="1:86">
      <c r="A146" s="358">
        <v>140</v>
      </c>
      <c r="B146" s="359"/>
      <c r="C146" s="360"/>
      <c r="D146" s="361"/>
      <c r="E146" s="362"/>
      <c r="F146" s="363"/>
      <c r="G146" s="363"/>
      <c r="H146" s="364"/>
      <c r="I146" s="365"/>
      <c r="J146" s="366"/>
      <c r="K146" s="367"/>
      <c r="L146" s="13"/>
      <c r="M146" s="8"/>
      <c r="N146" s="8"/>
      <c r="O146" s="8"/>
      <c r="P146" s="56"/>
      <c r="Q146" s="60"/>
      <c r="R146" s="8"/>
      <c r="S146" s="14"/>
      <c r="T146" s="19"/>
      <c r="U146" s="20"/>
      <c r="V146" s="20"/>
      <c r="W146" s="8"/>
      <c r="X146" s="62"/>
      <c r="Y146" s="60"/>
      <c r="Z146" s="8"/>
      <c r="AA146" s="14"/>
      <c r="AB146" s="13"/>
      <c r="AC146" s="8"/>
      <c r="AD146" s="8"/>
      <c r="AE146" s="8"/>
      <c r="AF146" s="56"/>
      <c r="AG146" s="60"/>
      <c r="AH146" s="8"/>
      <c r="AI146" s="14"/>
      <c r="AJ146" s="13"/>
      <c r="AK146" s="8"/>
      <c r="AL146" s="8"/>
      <c r="AM146" s="8"/>
      <c r="AN146" s="56"/>
      <c r="AO146" s="60"/>
      <c r="AP146" s="8"/>
      <c r="AQ146" s="14"/>
      <c r="AR146" s="13"/>
      <c r="AS146" s="8"/>
      <c r="AT146" s="56"/>
      <c r="AU146" s="13"/>
      <c r="AV146" s="8"/>
      <c r="AW146" s="14"/>
      <c r="AX146" s="13"/>
      <c r="AY146" s="8"/>
      <c r="AZ146" s="56"/>
      <c r="BA146" s="13" t="s">
        <v>447</v>
      </c>
      <c r="BB146" s="109" t="s">
        <v>447</v>
      </c>
      <c r="BC146" s="1"/>
      <c r="BD146" s="1"/>
      <c r="BE146" s="1"/>
      <c r="BF146" s="1"/>
      <c r="BG146" s="1"/>
      <c r="BS146" s="29"/>
      <c r="BT146" s="44" t="str">
        <f t="shared" si="23"/>
        <v/>
      </c>
      <c r="BU146" s="45" t="str">
        <f t="shared" si="24"/>
        <v/>
      </c>
      <c r="BV146" s="45" t="str">
        <f t="shared" si="25"/>
        <v/>
      </c>
      <c r="BW146" s="44" t="str">
        <f t="shared" si="26"/>
        <v/>
      </c>
      <c r="BX146" s="45" t="str">
        <f t="shared" si="27"/>
        <v/>
      </c>
      <c r="BY146" s="44" t="e">
        <f>IF(AND(#REF!="",#REF!="",#REF!="",#REF!=""),"",SUM(#REF!,#REF!,#REF!,#REF!,#REF!))</f>
        <v>#REF!</v>
      </c>
      <c r="BZ146" s="45" t="str">
        <f t="shared" si="28"/>
        <v/>
      </c>
      <c r="CA146" s="44" t="str">
        <f t="shared" si="29"/>
        <v/>
      </c>
      <c r="CB146" s="45" t="str">
        <f t="shared" si="30"/>
        <v/>
      </c>
      <c r="CC146" s="44" t="str">
        <f t="shared" si="31"/>
        <v/>
      </c>
      <c r="CD146" s="45" t="str">
        <f t="shared" si="32"/>
        <v/>
      </c>
      <c r="CE146" s="44" t="e">
        <f>IF(AND(#REF!="",#REF!="",#REF!="",#REF!=""),"",SUM(#REF!,#REF!,#REF!,#REF!,#REF!))</f>
        <v>#REF!</v>
      </c>
      <c r="CF146" s="45" t="str">
        <f t="shared" si="33"/>
        <v/>
      </c>
      <c r="CG146" s="38" t="e">
        <f>IF(AND(#REF!="",#REF!="",#REF!="",#REF!=""),"",SUM(#REF!,#REF!,#REF!,#REF!))</f>
        <v>#REF!</v>
      </c>
      <c r="CH146" s="38" t="str">
        <f t="shared" si="34"/>
        <v/>
      </c>
    </row>
    <row r="147" spans="1:86">
      <c r="A147" s="358">
        <v>141</v>
      </c>
      <c r="B147" s="359"/>
      <c r="C147" s="360"/>
      <c r="D147" s="361"/>
      <c r="E147" s="362"/>
      <c r="F147" s="363"/>
      <c r="G147" s="363"/>
      <c r="H147" s="364"/>
      <c r="I147" s="365"/>
      <c r="J147" s="366"/>
      <c r="K147" s="367"/>
      <c r="L147" s="13"/>
      <c r="M147" s="8"/>
      <c r="N147" s="8"/>
      <c r="O147" s="8"/>
      <c r="P147" s="56"/>
      <c r="Q147" s="60"/>
      <c r="R147" s="8"/>
      <c r="S147" s="14"/>
      <c r="T147" s="19"/>
      <c r="U147" s="20"/>
      <c r="V147" s="20"/>
      <c r="W147" s="8"/>
      <c r="X147" s="62"/>
      <c r="Y147" s="60"/>
      <c r="Z147" s="8"/>
      <c r="AA147" s="14"/>
      <c r="AB147" s="13"/>
      <c r="AC147" s="8"/>
      <c r="AD147" s="8"/>
      <c r="AE147" s="8"/>
      <c r="AF147" s="56"/>
      <c r="AG147" s="60"/>
      <c r="AH147" s="8"/>
      <c r="AI147" s="14"/>
      <c r="AJ147" s="13"/>
      <c r="AK147" s="8"/>
      <c r="AL147" s="8"/>
      <c r="AM147" s="8"/>
      <c r="AN147" s="56"/>
      <c r="AO147" s="60"/>
      <c r="AP147" s="8"/>
      <c r="AQ147" s="14"/>
      <c r="AR147" s="13"/>
      <c r="AS147" s="8"/>
      <c r="AT147" s="56"/>
      <c r="AU147" s="13"/>
      <c r="AV147" s="8"/>
      <c r="AW147" s="14"/>
      <c r="AX147" s="13"/>
      <c r="AY147" s="8"/>
      <c r="AZ147" s="56"/>
      <c r="BA147" s="13" t="s">
        <v>447</v>
      </c>
      <c r="BB147" s="109" t="s">
        <v>447</v>
      </c>
      <c r="BC147" s="1"/>
      <c r="BD147" s="1"/>
      <c r="BE147" s="1"/>
      <c r="BF147" s="1"/>
      <c r="BG147" s="1"/>
      <c r="BS147" s="29"/>
      <c r="BT147" s="44" t="str">
        <f t="shared" si="23"/>
        <v/>
      </c>
      <c r="BU147" s="45" t="str">
        <f t="shared" si="24"/>
        <v/>
      </c>
      <c r="BV147" s="45" t="str">
        <f t="shared" si="25"/>
        <v/>
      </c>
      <c r="BW147" s="44" t="str">
        <f t="shared" si="26"/>
        <v/>
      </c>
      <c r="BX147" s="45" t="str">
        <f t="shared" si="27"/>
        <v/>
      </c>
      <c r="BY147" s="44" t="e">
        <f>IF(AND(#REF!="",#REF!="",#REF!="",#REF!=""),"",SUM(#REF!,#REF!,#REF!,#REF!,#REF!))</f>
        <v>#REF!</v>
      </c>
      <c r="BZ147" s="45" t="str">
        <f t="shared" si="28"/>
        <v/>
      </c>
      <c r="CA147" s="44" t="str">
        <f t="shared" si="29"/>
        <v/>
      </c>
      <c r="CB147" s="45" t="str">
        <f t="shared" si="30"/>
        <v/>
      </c>
      <c r="CC147" s="44" t="str">
        <f t="shared" si="31"/>
        <v/>
      </c>
      <c r="CD147" s="45" t="str">
        <f t="shared" si="32"/>
        <v/>
      </c>
      <c r="CE147" s="44" t="e">
        <f>IF(AND(#REF!="",#REF!="",#REF!="",#REF!=""),"",SUM(#REF!,#REF!,#REF!,#REF!,#REF!))</f>
        <v>#REF!</v>
      </c>
      <c r="CF147" s="45" t="str">
        <f t="shared" si="33"/>
        <v/>
      </c>
      <c r="CG147" s="38" t="e">
        <f>IF(AND(#REF!="",#REF!="",#REF!="",#REF!=""),"",SUM(#REF!,#REF!,#REF!,#REF!))</f>
        <v>#REF!</v>
      </c>
      <c r="CH147" s="38" t="str">
        <f t="shared" si="34"/>
        <v/>
      </c>
    </row>
    <row r="148" spans="1:86">
      <c r="A148" s="358">
        <v>142</v>
      </c>
      <c r="B148" s="359"/>
      <c r="C148" s="360"/>
      <c r="D148" s="361"/>
      <c r="E148" s="362"/>
      <c r="F148" s="363"/>
      <c r="G148" s="363"/>
      <c r="H148" s="364"/>
      <c r="I148" s="365"/>
      <c r="J148" s="366"/>
      <c r="K148" s="367"/>
      <c r="L148" s="13"/>
      <c r="M148" s="8"/>
      <c r="N148" s="8"/>
      <c r="O148" s="8"/>
      <c r="P148" s="56"/>
      <c r="Q148" s="60"/>
      <c r="R148" s="8"/>
      <c r="S148" s="14"/>
      <c r="T148" s="19"/>
      <c r="U148" s="20"/>
      <c r="V148" s="20"/>
      <c r="W148" s="8"/>
      <c r="X148" s="62"/>
      <c r="Y148" s="60"/>
      <c r="Z148" s="8"/>
      <c r="AA148" s="14"/>
      <c r="AB148" s="13"/>
      <c r="AC148" s="8"/>
      <c r="AD148" s="8"/>
      <c r="AE148" s="8"/>
      <c r="AF148" s="56"/>
      <c r="AG148" s="60"/>
      <c r="AH148" s="8"/>
      <c r="AI148" s="14"/>
      <c r="AJ148" s="13"/>
      <c r="AK148" s="8"/>
      <c r="AL148" s="8"/>
      <c r="AM148" s="8"/>
      <c r="AN148" s="56"/>
      <c r="AO148" s="60"/>
      <c r="AP148" s="8"/>
      <c r="AQ148" s="14"/>
      <c r="AR148" s="13"/>
      <c r="AS148" s="8"/>
      <c r="AT148" s="56"/>
      <c r="AU148" s="13"/>
      <c r="AV148" s="8"/>
      <c r="AW148" s="14"/>
      <c r="AX148" s="13"/>
      <c r="AY148" s="8"/>
      <c r="AZ148" s="56"/>
      <c r="BA148" s="13" t="s">
        <v>447</v>
      </c>
      <c r="BB148" s="109" t="s">
        <v>447</v>
      </c>
      <c r="BC148" s="1"/>
      <c r="BD148" s="1"/>
      <c r="BE148" s="1"/>
      <c r="BF148" s="1"/>
      <c r="BG148" s="1"/>
      <c r="BS148" s="29"/>
      <c r="BT148" s="44" t="str">
        <f t="shared" si="23"/>
        <v/>
      </c>
      <c r="BU148" s="45" t="str">
        <f t="shared" si="24"/>
        <v/>
      </c>
      <c r="BV148" s="45" t="str">
        <f t="shared" si="25"/>
        <v/>
      </c>
      <c r="BW148" s="44" t="str">
        <f t="shared" si="26"/>
        <v/>
      </c>
      <c r="BX148" s="45" t="str">
        <f t="shared" si="27"/>
        <v/>
      </c>
      <c r="BY148" s="44" t="e">
        <f>IF(AND(#REF!="",#REF!="",#REF!="",#REF!=""),"",SUM(#REF!,#REF!,#REF!,#REF!,#REF!))</f>
        <v>#REF!</v>
      </c>
      <c r="BZ148" s="45" t="str">
        <f t="shared" si="28"/>
        <v/>
      </c>
      <c r="CA148" s="44" t="str">
        <f t="shared" si="29"/>
        <v/>
      </c>
      <c r="CB148" s="45" t="str">
        <f t="shared" si="30"/>
        <v/>
      </c>
      <c r="CC148" s="44" t="str">
        <f t="shared" si="31"/>
        <v/>
      </c>
      <c r="CD148" s="45" t="str">
        <f t="shared" si="32"/>
        <v/>
      </c>
      <c r="CE148" s="44" t="e">
        <f>IF(AND(#REF!="",#REF!="",#REF!="",#REF!=""),"",SUM(#REF!,#REF!,#REF!,#REF!,#REF!))</f>
        <v>#REF!</v>
      </c>
      <c r="CF148" s="45" t="str">
        <f t="shared" si="33"/>
        <v/>
      </c>
      <c r="CG148" s="38" t="e">
        <f>IF(AND(#REF!="",#REF!="",#REF!="",#REF!=""),"",SUM(#REF!,#REF!,#REF!,#REF!))</f>
        <v>#REF!</v>
      </c>
      <c r="CH148" s="38" t="str">
        <f t="shared" si="34"/>
        <v/>
      </c>
    </row>
    <row r="149" spans="1:86">
      <c r="A149" s="358">
        <v>143</v>
      </c>
      <c r="B149" s="359"/>
      <c r="C149" s="360"/>
      <c r="D149" s="361"/>
      <c r="E149" s="362"/>
      <c r="F149" s="363"/>
      <c r="G149" s="363"/>
      <c r="H149" s="364"/>
      <c r="I149" s="365"/>
      <c r="J149" s="366"/>
      <c r="K149" s="367"/>
      <c r="L149" s="13"/>
      <c r="M149" s="8"/>
      <c r="N149" s="8"/>
      <c r="O149" s="8"/>
      <c r="P149" s="56"/>
      <c r="Q149" s="60"/>
      <c r="R149" s="8"/>
      <c r="S149" s="14"/>
      <c r="T149" s="19"/>
      <c r="U149" s="20"/>
      <c r="V149" s="20"/>
      <c r="W149" s="8"/>
      <c r="X149" s="62"/>
      <c r="Y149" s="60"/>
      <c r="Z149" s="8"/>
      <c r="AA149" s="14"/>
      <c r="AB149" s="13"/>
      <c r="AC149" s="8"/>
      <c r="AD149" s="8"/>
      <c r="AE149" s="8"/>
      <c r="AF149" s="56"/>
      <c r="AG149" s="60"/>
      <c r="AH149" s="8"/>
      <c r="AI149" s="14"/>
      <c r="AJ149" s="13"/>
      <c r="AK149" s="8"/>
      <c r="AL149" s="8"/>
      <c r="AM149" s="8"/>
      <c r="AN149" s="56"/>
      <c r="AO149" s="60"/>
      <c r="AP149" s="8"/>
      <c r="AQ149" s="14"/>
      <c r="AR149" s="13"/>
      <c r="AS149" s="8"/>
      <c r="AT149" s="56"/>
      <c r="AU149" s="13"/>
      <c r="AV149" s="8"/>
      <c r="AW149" s="14"/>
      <c r="AX149" s="13"/>
      <c r="AY149" s="8"/>
      <c r="AZ149" s="56"/>
      <c r="BA149" s="13" t="s">
        <v>447</v>
      </c>
      <c r="BB149" s="109" t="s">
        <v>447</v>
      </c>
      <c r="BC149" s="1"/>
      <c r="BD149" s="1"/>
      <c r="BE149" s="1"/>
      <c r="BF149" s="1"/>
      <c r="BG149" s="1"/>
      <c r="BS149" s="29"/>
      <c r="BT149" s="44" t="str">
        <f t="shared" si="23"/>
        <v/>
      </c>
      <c r="BU149" s="45" t="str">
        <f t="shared" si="24"/>
        <v/>
      </c>
      <c r="BV149" s="45" t="str">
        <f t="shared" si="25"/>
        <v/>
      </c>
      <c r="BW149" s="44" t="str">
        <f t="shared" si="26"/>
        <v/>
      </c>
      <c r="BX149" s="45" t="str">
        <f t="shared" si="27"/>
        <v/>
      </c>
      <c r="BY149" s="44" t="e">
        <f>IF(AND(#REF!="",#REF!="",#REF!="",#REF!=""),"",SUM(#REF!,#REF!,#REF!,#REF!,#REF!))</f>
        <v>#REF!</v>
      </c>
      <c r="BZ149" s="45" t="str">
        <f t="shared" si="28"/>
        <v/>
      </c>
      <c r="CA149" s="44" t="str">
        <f t="shared" si="29"/>
        <v/>
      </c>
      <c r="CB149" s="45" t="str">
        <f t="shared" si="30"/>
        <v/>
      </c>
      <c r="CC149" s="44" t="str">
        <f t="shared" si="31"/>
        <v/>
      </c>
      <c r="CD149" s="45" t="str">
        <f t="shared" si="32"/>
        <v/>
      </c>
      <c r="CE149" s="44" t="e">
        <f>IF(AND(#REF!="",#REF!="",#REF!="",#REF!=""),"",SUM(#REF!,#REF!,#REF!,#REF!,#REF!))</f>
        <v>#REF!</v>
      </c>
      <c r="CF149" s="45" t="str">
        <f t="shared" si="33"/>
        <v/>
      </c>
      <c r="CG149" s="38" t="e">
        <f>IF(AND(#REF!="",#REF!="",#REF!="",#REF!=""),"",SUM(#REF!,#REF!,#REF!,#REF!))</f>
        <v>#REF!</v>
      </c>
      <c r="CH149" s="38" t="str">
        <f t="shared" si="34"/>
        <v/>
      </c>
    </row>
    <row r="150" spans="1:86">
      <c r="A150" s="358">
        <v>144</v>
      </c>
      <c r="B150" s="359"/>
      <c r="C150" s="360"/>
      <c r="D150" s="361"/>
      <c r="E150" s="362"/>
      <c r="F150" s="363"/>
      <c r="G150" s="363"/>
      <c r="H150" s="364"/>
      <c r="I150" s="365"/>
      <c r="J150" s="366"/>
      <c r="K150" s="367"/>
      <c r="L150" s="13"/>
      <c r="M150" s="8"/>
      <c r="N150" s="8"/>
      <c r="O150" s="8"/>
      <c r="P150" s="56"/>
      <c r="Q150" s="60"/>
      <c r="R150" s="8"/>
      <c r="S150" s="14"/>
      <c r="T150" s="19"/>
      <c r="U150" s="20"/>
      <c r="V150" s="20"/>
      <c r="W150" s="8"/>
      <c r="X150" s="62"/>
      <c r="Y150" s="60"/>
      <c r="Z150" s="8"/>
      <c r="AA150" s="14"/>
      <c r="AB150" s="13"/>
      <c r="AC150" s="8"/>
      <c r="AD150" s="8"/>
      <c r="AE150" s="8"/>
      <c r="AF150" s="56"/>
      <c r="AG150" s="60"/>
      <c r="AH150" s="8"/>
      <c r="AI150" s="14"/>
      <c r="AJ150" s="13"/>
      <c r="AK150" s="8"/>
      <c r="AL150" s="8"/>
      <c r="AM150" s="8"/>
      <c r="AN150" s="56"/>
      <c r="AO150" s="60"/>
      <c r="AP150" s="8"/>
      <c r="AQ150" s="14"/>
      <c r="AR150" s="13"/>
      <c r="AS150" s="8"/>
      <c r="AT150" s="56"/>
      <c r="AU150" s="13"/>
      <c r="AV150" s="8"/>
      <c r="AW150" s="14"/>
      <c r="AX150" s="13"/>
      <c r="AY150" s="8"/>
      <c r="AZ150" s="56"/>
      <c r="BA150" s="13" t="s">
        <v>447</v>
      </c>
      <c r="BB150" s="109" t="s">
        <v>447</v>
      </c>
      <c r="BC150" s="1"/>
      <c r="BD150" s="1"/>
      <c r="BE150" s="1"/>
      <c r="BF150" s="1"/>
      <c r="BG150" s="1"/>
      <c r="BS150" s="29"/>
      <c r="BT150" s="44" t="str">
        <f t="shared" si="23"/>
        <v/>
      </c>
      <c r="BU150" s="45" t="str">
        <f t="shared" si="24"/>
        <v/>
      </c>
      <c r="BV150" s="45" t="str">
        <f t="shared" si="25"/>
        <v/>
      </c>
      <c r="BW150" s="44" t="str">
        <f t="shared" si="26"/>
        <v/>
      </c>
      <c r="BX150" s="45" t="str">
        <f t="shared" si="27"/>
        <v/>
      </c>
      <c r="BY150" s="44" t="e">
        <f>IF(AND(#REF!="",#REF!="",#REF!="",#REF!=""),"",SUM(#REF!,#REF!,#REF!,#REF!,#REF!))</f>
        <v>#REF!</v>
      </c>
      <c r="BZ150" s="45" t="str">
        <f t="shared" si="28"/>
        <v/>
      </c>
      <c r="CA150" s="44" t="str">
        <f t="shared" si="29"/>
        <v/>
      </c>
      <c r="CB150" s="45" t="str">
        <f t="shared" si="30"/>
        <v/>
      </c>
      <c r="CC150" s="44" t="str">
        <f t="shared" si="31"/>
        <v/>
      </c>
      <c r="CD150" s="45" t="str">
        <f t="shared" si="32"/>
        <v/>
      </c>
      <c r="CE150" s="44" t="e">
        <f>IF(AND(#REF!="",#REF!="",#REF!="",#REF!=""),"",SUM(#REF!,#REF!,#REF!,#REF!,#REF!))</f>
        <v>#REF!</v>
      </c>
      <c r="CF150" s="45" t="str">
        <f t="shared" si="33"/>
        <v/>
      </c>
      <c r="CG150" s="38" t="e">
        <f>IF(AND(#REF!="",#REF!="",#REF!="",#REF!=""),"",SUM(#REF!,#REF!,#REF!,#REF!))</f>
        <v>#REF!</v>
      </c>
      <c r="CH150" s="38" t="str">
        <f t="shared" si="34"/>
        <v/>
      </c>
    </row>
    <row r="151" spans="1:86">
      <c r="A151" s="358">
        <v>145</v>
      </c>
      <c r="B151" s="359"/>
      <c r="C151" s="360"/>
      <c r="D151" s="361"/>
      <c r="E151" s="362"/>
      <c r="F151" s="363"/>
      <c r="G151" s="363"/>
      <c r="H151" s="364"/>
      <c r="I151" s="365"/>
      <c r="J151" s="366"/>
      <c r="K151" s="367"/>
      <c r="L151" s="13"/>
      <c r="M151" s="8"/>
      <c r="N151" s="8"/>
      <c r="O151" s="8"/>
      <c r="P151" s="56"/>
      <c r="Q151" s="60"/>
      <c r="R151" s="8"/>
      <c r="S151" s="14"/>
      <c r="T151" s="19"/>
      <c r="U151" s="20"/>
      <c r="V151" s="20"/>
      <c r="W151" s="8"/>
      <c r="X151" s="62"/>
      <c r="Y151" s="60"/>
      <c r="Z151" s="8"/>
      <c r="AA151" s="14"/>
      <c r="AB151" s="13"/>
      <c r="AC151" s="8"/>
      <c r="AD151" s="8"/>
      <c r="AE151" s="8"/>
      <c r="AF151" s="56"/>
      <c r="AG151" s="60"/>
      <c r="AH151" s="8"/>
      <c r="AI151" s="14"/>
      <c r="AJ151" s="13"/>
      <c r="AK151" s="8"/>
      <c r="AL151" s="8"/>
      <c r="AM151" s="8"/>
      <c r="AN151" s="56"/>
      <c r="AO151" s="60"/>
      <c r="AP151" s="8"/>
      <c r="AQ151" s="14"/>
      <c r="AR151" s="13"/>
      <c r="AS151" s="8"/>
      <c r="AT151" s="56"/>
      <c r="AU151" s="13"/>
      <c r="AV151" s="8"/>
      <c r="AW151" s="14"/>
      <c r="AX151" s="13"/>
      <c r="AY151" s="8"/>
      <c r="AZ151" s="56"/>
      <c r="BA151" s="13" t="s">
        <v>447</v>
      </c>
      <c r="BB151" s="109" t="s">
        <v>447</v>
      </c>
      <c r="BC151" s="1"/>
      <c r="BD151" s="1"/>
      <c r="BE151" s="1"/>
      <c r="BF151" s="1"/>
      <c r="BG151" s="1"/>
      <c r="BS151" s="29"/>
      <c r="BT151" s="44" t="str">
        <f t="shared" si="23"/>
        <v/>
      </c>
      <c r="BU151" s="45" t="str">
        <f t="shared" si="24"/>
        <v/>
      </c>
      <c r="BV151" s="45" t="str">
        <f t="shared" si="25"/>
        <v/>
      </c>
      <c r="BW151" s="44" t="str">
        <f t="shared" si="26"/>
        <v/>
      </c>
      <c r="BX151" s="45" t="str">
        <f t="shared" si="27"/>
        <v/>
      </c>
      <c r="BY151" s="44" t="e">
        <f>IF(AND(#REF!="",#REF!="",#REF!="",#REF!=""),"",SUM(#REF!,#REF!,#REF!,#REF!,#REF!))</f>
        <v>#REF!</v>
      </c>
      <c r="BZ151" s="45" t="str">
        <f t="shared" si="28"/>
        <v/>
      </c>
      <c r="CA151" s="44" t="str">
        <f t="shared" si="29"/>
        <v/>
      </c>
      <c r="CB151" s="45" t="str">
        <f t="shared" si="30"/>
        <v/>
      </c>
      <c r="CC151" s="44" t="str">
        <f t="shared" si="31"/>
        <v/>
      </c>
      <c r="CD151" s="45" t="str">
        <f t="shared" si="32"/>
        <v/>
      </c>
      <c r="CE151" s="44" t="e">
        <f>IF(AND(#REF!="",#REF!="",#REF!="",#REF!=""),"",SUM(#REF!,#REF!,#REF!,#REF!,#REF!))</f>
        <v>#REF!</v>
      </c>
      <c r="CF151" s="45" t="str">
        <f t="shared" si="33"/>
        <v/>
      </c>
      <c r="CG151" s="38" t="e">
        <f>IF(AND(#REF!="",#REF!="",#REF!="",#REF!=""),"",SUM(#REF!,#REF!,#REF!,#REF!))</f>
        <v>#REF!</v>
      </c>
      <c r="CH151" s="38" t="str">
        <f t="shared" si="34"/>
        <v/>
      </c>
    </row>
    <row r="152" spans="1:86">
      <c r="A152" s="358">
        <v>146</v>
      </c>
      <c r="B152" s="359"/>
      <c r="C152" s="360"/>
      <c r="D152" s="361"/>
      <c r="E152" s="362"/>
      <c r="F152" s="363"/>
      <c r="G152" s="363"/>
      <c r="H152" s="364"/>
      <c r="I152" s="365"/>
      <c r="J152" s="366"/>
      <c r="K152" s="367"/>
      <c r="L152" s="13"/>
      <c r="M152" s="8"/>
      <c r="N152" s="8"/>
      <c r="O152" s="8"/>
      <c r="P152" s="56"/>
      <c r="Q152" s="60"/>
      <c r="R152" s="8"/>
      <c r="S152" s="14"/>
      <c r="T152" s="19"/>
      <c r="U152" s="20"/>
      <c r="V152" s="20"/>
      <c r="W152" s="8"/>
      <c r="X152" s="62"/>
      <c r="Y152" s="60"/>
      <c r="Z152" s="8"/>
      <c r="AA152" s="14"/>
      <c r="AB152" s="13"/>
      <c r="AC152" s="8"/>
      <c r="AD152" s="8"/>
      <c r="AE152" s="8"/>
      <c r="AF152" s="56"/>
      <c r="AG152" s="60"/>
      <c r="AH152" s="8"/>
      <c r="AI152" s="14"/>
      <c r="AJ152" s="13"/>
      <c r="AK152" s="8"/>
      <c r="AL152" s="8"/>
      <c r="AM152" s="8"/>
      <c r="AN152" s="56"/>
      <c r="AO152" s="60"/>
      <c r="AP152" s="8"/>
      <c r="AQ152" s="14"/>
      <c r="AR152" s="13"/>
      <c r="AS152" s="8"/>
      <c r="AT152" s="56"/>
      <c r="AU152" s="13"/>
      <c r="AV152" s="8"/>
      <c r="AW152" s="14"/>
      <c r="AX152" s="13"/>
      <c r="AY152" s="8"/>
      <c r="AZ152" s="56"/>
      <c r="BA152" s="13" t="s">
        <v>447</v>
      </c>
      <c r="BB152" s="109" t="s">
        <v>447</v>
      </c>
      <c r="BC152" s="1"/>
      <c r="BD152" s="1"/>
      <c r="BE152" s="1"/>
      <c r="BF152" s="1"/>
      <c r="BG152" s="1"/>
      <c r="BS152" s="29"/>
      <c r="BT152" s="44" t="str">
        <f t="shared" si="23"/>
        <v/>
      </c>
      <c r="BU152" s="45" t="str">
        <f t="shared" si="24"/>
        <v/>
      </c>
      <c r="BV152" s="45" t="str">
        <f t="shared" si="25"/>
        <v/>
      </c>
      <c r="BW152" s="44" t="str">
        <f t="shared" si="26"/>
        <v/>
      </c>
      <c r="BX152" s="45" t="str">
        <f t="shared" si="27"/>
        <v/>
      </c>
      <c r="BY152" s="44" t="e">
        <f>IF(AND(#REF!="",#REF!="",#REF!="",#REF!=""),"",SUM(#REF!,#REF!,#REF!,#REF!,#REF!))</f>
        <v>#REF!</v>
      </c>
      <c r="BZ152" s="45" t="str">
        <f t="shared" si="28"/>
        <v/>
      </c>
      <c r="CA152" s="44" t="str">
        <f t="shared" si="29"/>
        <v/>
      </c>
      <c r="CB152" s="45" t="str">
        <f t="shared" si="30"/>
        <v/>
      </c>
      <c r="CC152" s="44" t="str">
        <f t="shared" si="31"/>
        <v/>
      </c>
      <c r="CD152" s="45" t="str">
        <f t="shared" si="32"/>
        <v/>
      </c>
      <c r="CE152" s="44" t="e">
        <f>IF(AND(#REF!="",#REF!="",#REF!="",#REF!=""),"",SUM(#REF!,#REF!,#REF!,#REF!,#REF!))</f>
        <v>#REF!</v>
      </c>
      <c r="CF152" s="45" t="str">
        <f t="shared" si="33"/>
        <v/>
      </c>
      <c r="CG152" s="38" t="e">
        <f>IF(AND(#REF!="",#REF!="",#REF!="",#REF!=""),"",SUM(#REF!,#REF!,#REF!,#REF!))</f>
        <v>#REF!</v>
      </c>
      <c r="CH152" s="38" t="str">
        <f t="shared" si="34"/>
        <v/>
      </c>
    </row>
    <row r="153" spans="1:86">
      <c r="A153" s="358">
        <v>147</v>
      </c>
      <c r="B153" s="359"/>
      <c r="C153" s="360"/>
      <c r="D153" s="361"/>
      <c r="E153" s="362"/>
      <c r="F153" s="363"/>
      <c r="G153" s="363"/>
      <c r="H153" s="364"/>
      <c r="I153" s="365"/>
      <c r="J153" s="366"/>
      <c r="K153" s="367"/>
      <c r="L153" s="13"/>
      <c r="M153" s="8"/>
      <c r="N153" s="8"/>
      <c r="O153" s="8"/>
      <c r="P153" s="56"/>
      <c r="Q153" s="60"/>
      <c r="R153" s="8"/>
      <c r="S153" s="14"/>
      <c r="T153" s="19"/>
      <c r="U153" s="20"/>
      <c r="V153" s="20"/>
      <c r="W153" s="8"/>
      <c r="X153" s="62"/>
      <c r="Y153" s="60"/>
      <c r="Z153" s="8"/>
      <c r="AA153" s="14"/>
      <c r="AB153" s="13"/>
      <c r="AC153" s="8"/>
      <c r="AD153" s="8"/>
      <c r="AE153" s="8"/>
      <c r="AF153" s="56"/>
      <c r="AG153" s="60"/>
      <c r="AH153" s="8"/>
      <c r="AI153" s="14"/>
      <c r="AJ153" s="13"/>
      <c r="AK153" s="8"/>
      <c r="AL153" s="8"/>
      <c r="AM153" s="8"/>
      <c r="AN153" s="56"/>
      <c r="AO153" s="60"/>
      <c r="AP153" s="8"/>
      <c r="AQ153" s="14"/>
      <c r="AR153" s="13"/>
      <c r="AS153" s="8"/>
      <c r="AT153" s="56"/>
      <c r="AU153" s="13"/>
      <c r="AV153" s="8"/>
      <c r="AW153" s="14"/>
      <c r="AX153" s="13"/>
      <c r="AY153" s="8"/>
      <c r="AZ153" s="56"/>
      <c r="BA153" s="13" t="s">
        <v>447</v>
      </c>
      <c r="BB153" s="109" t="s">
        <v>447</v>
      </c>
      <c r="BC153" s="1"/>
      <c r="BD153" s="1"/>
      <c r="BE153" s="1"/>
      <c r="BF153" s="1"/>
      <c r="BG153" s="1"/>
      <c r="BS153" s="29"/>
      <c r="BT153" s="44" t="str">
        <f t="shared" si="23"/>
        <v/>
      </c>
      <c r="BU153" s="45" t="str">
        <f t="shared" si="24"/>
        <v/>
      </c>
      <c r="BV153" s="45" t="str">
        <f t="shared" si="25"/>
        <v/>
      </c>
      <c r="BW153" s="44" t="str">
        <f t="shared" si="26"/>
        <v/>
      </c>
      <c r="BX153" s="45" t="str">
        <f t="shared" si="27"/>
        <v/>
      </c>
      <c r="BY153" s="44" t="e">
        <f>IF(AND(#REF!="",#REF!="",#REF!="",#REF!=""),"",SUM(#REF!,#REF!,#REF!,#REF!,#REF!))</f>
        <v>#REF!</v>
      </c>
      <c r="BZ153" s="45" t="str">
        <f t="shared" si="28"/>
        <v/>
      </c>
      <c r="CA153" s="44" t="str">
        <f t="shared" si="29"/>
        <v/>
      </c>
      <c r="CB153" s="45" t="str">
        <f t="shared" si="30"/>
        <v/>
      </c>
      <c r="CC153" s="44" t="str">
        <f t="shared" si="31"/>
        <v/>
      </c>
      <c r="CD153" s="45" t="str">
        <f t="shared" si="32"/>
        <v/>
      </c>
      <c r="CE153" s="44" t="e">
        <f>IF(AND(#REF!="",#REF!="",#REF!="",#REF!=""),"",SUM(#REF!,#REF!,#REF!,#REF!,#REF!))</f>
        <v>#REF!</v>
      </c>
      <c r="CF153" s="45" t="str">
        <f t="shared" si="33"/>
        <v/>
      </c>
      <c r="CG153" s="38" t="e">
        <f>IF(AND(#REF!="",#REF!="",#REF!="",#REF!=""),"",SUM(#REF!,#REF!,#REF!,#REF!))</f>
        <v>#REF!</v>
      </c>
      <c r="CH153" s="38" t="str">
        <f t="shared" si="34"/>
        <v/>
      </c>
    </row>
    <row r="154" spans="1:86">
      <c r="A154" s="358">
        <v>148</v>
      </c>
      <c r="B154" s="359"/>
      <c r="C154" s="360"/>
      <c r="D154" s="361"/>
      <c r="E154" s="362"/>
      <c r="F154" s="363"/>
      <c r="G154" s="363"/>
      <c r="H154" s="364"/>
      <c r="I154" s="365"/>
      <c r="J154" s="366"/>
      <c r="K154" s="367"/>
      <c r="L154" s="13"/>
      <c r="M154" s="8"/>
      <c r="N154" s="8"/>
      <c r="O154" s="8"/>
      <c r="P154" s="56"/>
      <c r="Q154" s="60"/>
      <c r="R154" s="8"/>
      <c r="S154" s="14"/>
      <c r="T154" s="19"/>
      <c r="U154" s="20"/>
      <c r="V154" s="20"/>
      <c r="W154" s="8"/>
      <c r="X154" s="62"/>
      <c r="Y154" s="60"/>
      <c r="Z154" s="8"/>
      <c r="AA154" s="14"/>
      <c r="AB154" s="13"/>
      <c r="AC154" s="8"/>
      <c r="AD154" s="8"/>
      <c r="AE154" s="8"/>
      <c r="AF154" s="56"/>
      <c r="AG154" s="60"/>
      <c r="AH154" s="8"/>
      <c r="AI154" s="14"/>
      <c r="AJ154" s="13"/>
      <c r="AK154" s="8"/>
      <c r="AL154" s="8"/>
      <c r="AM154" s="8"/>
      <c r="AN154" s="56"/>
      <c r="AO154" s="60"/>
      <c r="AP154" s="8"/>
      <c r="AQ154" s="14"/>
      <c r="AR154" s="13"/>
      <c r="AS154" s="8"/>
      <c r="AT154" s="56"/>
      <c r="AU154" s="13"/>
      <c r="AV154" s="8"/>
      <c r="AW154" s="14"/>
      <c r="AX154" s="13"/>
      <c r="AY154" s="8"/>
      <c r="AZ154" s="56"/>
      <c r="BA154" s="13" t="s">
        <v>447</v>
      </c>
      <c r="BB154" s="109" t="s">
        <v>447</v>
      </c>
      <c r="BC154" s="1"/>
      <c r="BD154" s="1"/>
      <c r="BE154" s="1"/>
      <c r="BF154" s="1"/>
      <c r="BG154" s="1"/>
      <c r="BS154" s="29"/>
      <c r="BT154" s="44" t="str">
        <f t="shared" si="23"/>
        <v/>
      </c>
      <c r="BU154" s="45" t="str">
        <f t="shared" si="24"/>
        <v/>
      </c>
      <c r="BV154" s="45" t="str">
        <f t="shared" si="25"/>
        <v/>
      </c>
      <c r="BW154" s="44" t="str">
        <f t="shared" si="26"/>
        <v/>
      </c>
      <c r="BX154" s="45" t="str">
        <f t="shared" si="27"/>
        <v/>
      </c>
      <c r="BY154" s="44" t="e">
        <f>IF(AND(#REF!="",#REF!="",#REF!="",#REF!=""),"",SUM(#REF!,#REF!,#REF!,#REF!,#REF!))</f>
        <v>#REF!</v>
      </c>
      <c r="BZ154" s="45" t="str">
        <f t="shared" si="28"/>
        <v/>
      </c>
      <c r="CA154" s="44" t="str">
        <f t="shared" si="29"/>
        <v/>
      </c>
      <c r="CB154" s="45" t="str">
        <f t="shared" si="30"/>
        <v/>
      </c>
      <c r="CC154" s="44" t="str">
        <f t="shared" si="31"/>
        <v/>
      </c>
      <c r="CD154" s="45" t="str">
        <f t="shared" si="32"/>
        <v/>
      </c>
      <c r="CE154" s="44" t="e">
        <f>IF(AND(#REF!="",#REF!="",#REF!="",#REF!=""),"",SUM(#REF!,#REF!,#REF!,#REF!,#REF!))</f>
        <v>#REF!</v>
      </c>
      <c r="CF154" s="45" t="str">
        <f t="shared" si="33"/>
        <v/>
      </c>
      <c r="CG154" s="38" t="e">
        <f>IF(AND(#REF!="",#REF!="",#REF!="",#REF!=""),"",SUM(#REF!,#REF!,#REF!,#REF!))</f>
        <v>#REF!</v>
      </c>
      <c r="CH154" s="38" t="str">
        <f t="shared" si="34"/>
        <v/>
      </c>
    </row>
    <row r="155" spans="1:86">
      <c r="A155" s="358">
        <v>149</v>
      </c>
      <c r="B155" s="359"/>
      <c r="C155" s="360"/>
      <c r="D155" s="361"/>
      <c r="E155" s="362"/>
      <c r="F155" s="363"/>
      <c r="G155" s="363"/>
      <c r="H155" s="364"/>
      <c r="I155" s="365"/>
      <c r="J155" s="366"/>
      <c r="K155" s="367"/>
      <c r="L155" s="13"/>
      <c r="M155" s="8"/>
      <c r="N155" s="8"/>
      <c r="O155" s="8"/>
      <c r="P155" s="56"/>
      <c r="Q155" s="60"/>
      <c r="R155" s="8"/>
      <c r="S155" s="14"/>
      <c r="T155" s="19"/>
      <c r="U155" s="20"/>
      <c r="V155" s="20"/>
      <c r="W155" s="8"/>
      <c r="X155" s="62"/>
      <c r="Y155" s="60"/>
      <c r="Z155" s="8"/>
      <c r="AA155" s="14"/>
      <c r="AB155" s="13"/>
      <c r="AC155" s="8"/>
      <c r="AD155" s="8"/>
      <c r="AE155" s="8"/>
      <c r="AF155" s="56"/>
      <c r="AG155" s="60"/>
      <c r="AH155" s="8"/>
      <c r="AI155" s="14"/>
      <c r="AJ155" s="13"/>
      <c r="AK155" s="8"/>
      <c r="AL155" s="8"/>
      <c r="AM155" s="8"/>
      <c r="AN155" s="56"/>
      <c r="AO155" s="60"/>
      <c r="AP155" s="8"/>
      <c r="AQ155" s="14"/>
      <c r="AR155" s="13"/>
      <c r="AS155" s="8"/>
      <c r="AT155" s="56"/>
      <c r="AU155" s="13"/>
      <c r="AV155" s="8"/>
      <c r="AW155" s="14"/>
      <c r="AX155" s="13"/>
      <c r="AY155" s="8"/>
      <c r="AZ155" s="56"/>
      <c r="BA155" s="13" t="s">
        <v>447</v>
      </c>
      <c r="BB155" s="109" t="s">
        <v>447</v>
      </c>
      <c r="BC155" s="1"/>
      <c r="BD155" s="1"/>
      <c r="BE155" s="1"/>
      <c r="BF155" s="1"/>
      <c r="BG155" s="1"/>
      <c r="BS155" s="29"/>
      <c r="BT155" s="44" t="str">
        <f t="shared" si="23"/>
        <v/>
      </c>
      <c r="BU155" s="45" t="str">
        <f t="shared" si="24"/>
        <v/>
      </c>
      <c r="BV155" s="45" t="str">
        <f t="shared" si="25"/>
        <v/>
      </c>
      <c r="BW155" s="44" t="str">
        <f t="shared" si="26"/>
        <v/>
      </c>
      <c r="BX155" s="45" t="str">
        <f t="shared" si="27"/>
        <v/>
      </c>
      <c r="BY155" s="44" t="e">
        <f>IF(AND(#REF!="",#REF!="",#REF!="",#REF!=""),"",SUM(#REF!,#REF!,#REF!,#REF!,#REF!))</f>
        <v>#REF!</v>
      </c>
      <c r="BZ155" s="45" t="str">
        <f t="shared" si="28"/>
        <v/>
      </c>
      <c r="CA155" s="44" t="str">
        <f t="shared" si="29"/>
        <v/>
      </c>
      <c r="CB155" s="45" t="str">
        <f t="shared" si="30"/>
        <v/>
      </c>
      <c r="CC155" s="44" t="str">
        <f t="shared" si="31"/>
        <v/>
      </c>
      <c r="CD155" s="45" t="str">
        <f t="shared" si="32"/>
        <v/>
      </c>
      <c r="CE155" s="44" t="e">
        <f>IF(AND(#REF!="",#REF!="",#REF!="",#REF!=""),"",SUM(#REF!,#REF!,#REF!,#REF!,#REF!))</f>
        <v>#REF!</v>
      </c>
      <c r="CF155" s="45" t="str">
        <f t="shared" si="33"/>
        <v/>
      </c>
      <c r="CG155" s="38" t="e">
        <f>IF(AND(#REF!="",#REF!="",#REF!="",#REF!=""),"",SUM(#REF!,#REF!,#REF!,#REF!))</f>
        <v>#REF!</v>
      </c>
      <c r="CH155" s="38" t="str">
        <f t="shared" si="34"/>
        <v/>
      </c>
    </row>
    <row r="156" spans="1:86">
      <c r="A156" s="358">
        <v>150</v>
      </c>
      <c r="B156" s="359"/>
      <c r="C156" s="360"/>
      <c r="D156" s="361"/>
      <c r="E156" s="362"/>
      <c r="F156" s="363"/>
      <c r="G156" s="363"/>
      <c r="H156" s="364"/>
      <c r="I156" s="365"/>
      <c r="J156" s="366"/>
      <c r="K156" s="367"/>
      <c r="L156" s="13"/>
      <c r="M156" s="8"/>
      <c r="N156" s="8"/>
      <c r="O156" s="8"/>
      <c r="P156" s="56"/>
      <c r="Q156" s="60"/>
      <c r="R156" s="8"/>
      <c r="S156" s="14"/>
      <c r="T156" s="19"/>
      <c r="U156" s="20"/>
      <c r="V156" s="20"/>
      <c r="W156" s="8"/>
      <c r="X156" s="62"/>
      <c r="Y156" s="60"/>
      <c r="Z156" s="8"/>
      <c r="AA156" s="14"/>
      <c r="AB156" s="13"/>
      <c r="AC156" s="8"/>
      <c r="AD156" s="8"/>
      <c r="AE156" s="8"/>
      <c r="AF156" s="56"/>
      <c r="AG156" s="60"/>
      <c r="AH156" s="8"/>
      <c r="AI156" s="14"/>
      <c r="AJ156" s="13"/>
      <c r="AK156" s="8"/>
      <c r="AL156" s="8"/>
      <c r="AM156" s="8"/>
      <c r="AN156" s="56"/>
      <c r="AO156" s="60"/>
      <c r="AP156" s="8"/>
      <c r="AQ156" s="14"/>
      <c r="AR156" s="13"/>
      <c r="AS156" s="8"/>
      <c r="AT156" s="56"/>
      <c r="AU156" s="13"/>
      <c r="AV156" s="8"/>
      <c r="AW156" s="14"/>
      <c r="AX156" s="13"/>
      <c r="AY156" s="8"/>
      <c r="AZ156" s="56"/>
      <c r="BA156" s="13" t="s">
        <v>447</v>
      </c>
      <c r="BB156" s="109" t="s">
        <v>447</v>
      </c>
      <c r="BC156" s="1"/>
      <c r="BD156" s="1"/>
      <c r="BE156" s="1"/>
      <c r="BF156" s="1"/>
      <c r="BG156" s="1"/>
      <c r="BS156" s="29"/>
      <c r="BT156" s="44" t="str">
        <f t="shared" si="23"/>
        <v/>
      </c>
      <c r="BU156" s="45" t="str">
        <f t="shared" si="24"/>
        <v/>
      </c>
      <c r="BV156" s="45" t="str">
        <f t="shared" si="25"/>
        <v/>
      </c>
      <c r="BW156" s="44" t="str">
        <f t="shared" si="26"/>
        <v/>
      </c>
      <c r="BX156" s="45" t="str">
        <f t="shared" si="27"/>
        <v/>
      </c>
      <c r="BY156" s="44" t="e">
        <f>IF(AND(#REF!="",#REF!="",#REF!="",#REF!=""),"",SUM(#REF!,#REF!,#REF!,#REF!,#REF!))</f>
        <v>#REF!</v>
      </c>
      <c r="BZ156" s="45" t="str">
        <f t="shared" si="28"/>
        <v/>
      </c>
      <c r="CA156" s="44" t="str">
        <f t="shared" si="29"/>
        <v/>
      </c>
      <c r="CB156" s="45" t="str">
        <f t="shared" si="30"/>
        <v/>
      </c>
      <c r="CC156" s="44" t="str">
        <f t="shared" si="31"/>
        <v/>
      </c>
      <c r="CD156" s="45" t="str">
        <f t="shared" si="32"/>
        <v/>
      </c>
      <c r="CE156" s="44" t="e">
        <f>IF(AND(#REF!="",#REF!="",#REF!="",#REF!=""),"",SUM(#REF!,#REF!,#REF!,#REF!,#REF!))</f>
        <v>#REF!</v>
      </c>
      <c r="CF156" s="45" t="str">
        <f t="shared" si="33"/>
        <v/>
      </c>
      <c r="CG156" s="38" t="e">
        <f>IF(AND(#REF!="",#REF!="",#REF!="",#REF!=""),"",SUM(#REF!,#REF!,#REF!,#REF!))</f>
        <v>#REF!</v>
      </c>
      <c r="CH156" s="38" t="str">
        <f t="shared" si="34"/>
        <v/>
      </c>
    </row>
    <row r="157" spans="1:86">
      <c r="A157" s="358">
        <v>151</v>
      </c>
      <c r="B157" s="359"/>
      <c r="C157" s="360"/>
      <c r="D157" s="361"/>
      <c r="E157" s="362"/>
      <c r="F157" s="363"/>
      <c r="G157" s="363"/>
      <c r="H157" s="364"/>
      <c r="I157" s="365"/>
      <c r="J157" s="366"/>
      <c r="K157" s="367"/>
      <c r="L157" s="13"/>
      <c r="M157" s="8"/>
      <c r="N157" s="8"/>
      <c r="O157" s="8"/>
      <c r="P157" s="56"/>
      <c r="Q157" s="60"/>
      <c r="R157" s="8"/>
      <c r="S157" s="14"/>
      <c r="T157" s="19"/>
      <c r="U157" s="20"/>
      <c r="V157" s="20"/>
      <c r="W157" s="8"/>
      <c r="X157" s="62"/>
      <c r="Y157" s="60"/>
      <c r="Z157" s="8"/>
      <c r="AA157" s="14"/>
      <c r="AB157" s="13"/>
      <c r="AC157" s="8"/>
      <c r="AD157" s="8"/>
      <c r="AE157" s="8"/>
      <c r="AF157" s="56"/>
      <c r="AG157" s="60"/>
      <c r="AH157" s="8"/>
      <c r="AI157" s="14"/>
      <c r="AJ157" s="13"/>
      <c r="AK157" s="8"/>
      <c r="AL157" s="8"/>
      <c r="AM157" s="8"/>
      <c r="AN157" s="56"/>
      <c r="AO157" s="60"/>
      <c r="AP157" s="8"/>
      <c r="AQ157" s="14"/>
      <c r="AR157" s="13"/>
      <c r="AS157" s="8"/>
      <c r="AT157" s="56"/>
      <c r="AU157" s="13"/>
      <c r="AV157" s="8"/>
      <c r="AW157" s="14"/>
      <c r="AX157" s="13"/>
      <c r="AY157" s="8"/>
      <c r="AZ157" s="56"/>
      <c r="BA157" s="13" t="s">
        <v>447</v>
      </c>
      <c r="BB157" s="109" t="s">
        <v>447</v>
      </c>
      <c r="BC157" s="1"/>
      <c r="BD157" s="1"/>
      <c r="BE157" s="1"/>
      <c r="BF157" s="1"/>
      <c r="BG157" s="1"/>
      <c r="BS157" s="29"/>
      <c r="BT157" s="44" t="str">
        <f t="shared" si="23"/>
        <v/>
      </c>
      <c r="BU157" s="45" t="str">
        <f t="shared" si="24"/>
        <v/>
      </c>
      <c r="BV157" s="45" t="str">
        <f t="shared" si="25"/>
        <v/>
      </c>
      <c r="BW157" s="44" t="str">
        <f t="shared" si="26"/>
        <v/>
      </c>
      <c r="BX157" s="45" t="str">
        <f t="shared" si="27"/>
        <v/>
      </c>
      <c r="BY157" s="44" t="e">
        <f>IF(AND(#REF!="",#REF!="",#REF!="",#REF!=""),"",SUM(#REF!,#REF!,#REF!,#REF!,#REF!))</f>
        <v>#REF!</v>
      </c>
      <c r="BZ157" s="45" t="str">
        <f t="shared" si="28"/>
        <v/>
      </c>
      <c r="CA157" s="44" t="str">
        <f t="shared" si="29"/>
        <v/>
      </c>
      <c r="CB157" s="45" t="str">
        <f t="shared" si="30"/>
        <v/>
      </c>
      <c r="CC157" s="44" t="str">
        <f t="shared" si="31"/>
        <v/>
      </c>
      <c r="CD157" s="45" t="str">
        <f t="shared" si="32"/>
        <v/>
      </c>
      <c r="CE157" s="44" t="e">
        <f>IF(AND(#REF!="",#REF!="",#REF!="",#REF!=""),"",SUM(#REF!,#REF!,#REF!,#REF!,#REF!))</f>
        <v>#REF!</v>
      </c>
      <c r="CF157" s="45" t="str">
        <f t="shared" si="33"/>
        <v/>
      </c>
      <c r="CG157" s="38" t="e">
        <f>IF(AND(#REF!="",#REF!="",#REF!="",#REF!=""),"",SUM(#REF!,#REF!,#REF!,#REF!))</f>
        <v>#REF!</v>
      </c>
      <c r="CH157" s="38" t="str">
        <f t="shared" si="34"/>
        <v/>
      </c>
    </row>
    <row r="158" spans="1:86">
      <c r="A158" s="358">
        <v>152</v>
      </c>
      <c r="B158" s="359"/>
      <c r="C158" s="360"/>
      <c r="D158" s="361"/>
      <c r="E158" s="362"/>
      <c r="F158" s="363"/>
      <c r="G158" s="363"/>
      <c r="H158" s="364"/>
      <c r="I158" s="365"/>
      <c r="J158" s="366"/>
      <c r="K158" s="367"/>
      <c r="L158" s="13"/>
      <c r="M158" s="8"/>
      <c r="N158" s="8"/>
      <c r="O158" s="8"/>
      <c r="P158" s="56"/>
      <c r="Q158" s="60"/>
      <c r="R158" s="8"/>
      <c r="S158" s="14"/>
      <c r="T158" s="19"/>
      <c r="U158" s="20"/>
      <c r="V158" s="20"/>
      <c r="W158" s="8"/>
      <c r="X158" s="62"/>
      <c r="Y158" s="60"/>
      <c r="Z158" s="8"/>
      <c r="AA158" s="14"/>
      <c r="AB158" s="13"/>
      <c r="AC158" s="8"/>
      <c r="AD158" s="8"/>
      <c r="AE158" s="8"/>
      <c r="AF158" s="56"/>
      <c r="AG158" s="60"/>
      <c r="AH158" s="8"/>
      <c r="AI158" s="14"/>
      <c r="AJ158" s="13"/>
      <c r="AK158" s="8"/>
      <c r="AL158" s="8"/>
      <c r="AM158" s="8"/>
      <c r="AN158" s="56"/>
      <c r="AO158" s="60"/>
      <c r="AP158" s="8"/>
      <c r="AQ158" s="14"/>
      <c r="AR158" s="13"/>
      <c r="AS158" s="8"/>
      <c r="AT158" s="56"/>
      <c r="AU158" s="13"/>
      <c r="AV158" s="8"/>
      <c r="AW158" s="14"/>
      <c r="AX158" s="13"/>
      <c r="AY158" s="8"/>
      <c r="AZ158" s="56"/>
      <c r="BA158" s="13" t="s">
        <v>447</v>
      </c>
      <c r="BB158" s="109" t="s">
        <v>447</v>
      </c>
      <c r="BC158" s="1"/>
      <c r="BD158" s="1"/>
      <c r="BE158" s="1"/>
      <c r="BF158" s="1"/>
      <c r="BG158" s="1"/>
      <c r="BS158" s="29"/>
      <c r="BT158" s="44" t="str">
        <f t="shared" si="23"/>
        <v/>
      </c>
      <c r="BU158" s="45" t="str">
        <f t="shared" si="24"/>
        <v/>
      </c>
      <c r="BV158" s="45" t="str">
        <f t="shared" si="25"/>
        <v/>
      </c>
      <c r="BW158" s="44" t="str">
        <f t="shared" si="26"/>
        <v/>
      </c>
      <c r="BX158" s="45" t="str">
        <f t="shared" si="27"/>
        <v/>
      </c>
      <c r="BY158" s="44" t="e">
        <f>IF(AND(#REF!="",#REF!="",#REF!="",#REF!=""),"",SUM(#REF!,#REF!,#REF!,#REF!,#REF!))</f>
        <v>#REF!</v>
      </c>
      <c r="BZ158" s="45" t="str">
        <f t="shared" si="28"/>
        <v/>
      </c>
      <c r="CA158" s="44" t="str">
        <f t="shared" si="29"/>
        <v/>
      </c>
      <c r="CB158" s="45" t="str">
        <f t="shared" si="30"/>
        <v/>
      </c>
      <c r="CC158" s="44" t="str">
        <f t="shared" si="31"/>
        <v/>
      </c>
      <c r="CD158" s="45" t="str">
        <f t="shared" si="32"/>
        <v/>
      </c>
      <c r="CE158" s="44" t="e">
        <f>IF(AND(#REF!="",#REF!="",#REF!="",#REF!=""),"",SUM(#REF!,#REF!,#REF!,#REF!,#REF!))</f>
        <v>#REF!</v>
      </c>
      <c r="CF158" s="45" t="str">
        <f t="shared" si="33"/>
        <v/>
      </c>
      <c r="CG158" s="38" t="e">
        <f>IF(AND(#REF!="",#REF!="",#REF!="",#REF!=""),"",SUM(#REF!,#REF!,#REF!,#REF!))</f>
        <v>#REF!</v>
      </c>
      <c r="CH158" s="38" t="str">
        <f t="shared" si="34"/>
        <v/>
      </c>
    </row>
    <row r="159" spans="1:86">
      <c r="A159" s="358">
        <v>153</v>
      </c>
      <c r="B159" s="359"/>
      <c r="C159" s="360"/>
      <c r="D159" s="361"/>
      <c r="E159" s="362"/>
      <c r="F159" s="363"/>
      <c r="G159" s="363"/>
      <c r="H159" s="364"/>
      <c r="I159" s="365"/>
      <c r="J159" s="366"/>
      <c r="K159" s="367"/>
      <c r="L159" s="13"/>
      <c r="M159" s="8"/>
      <c r="N159" s="8"/>
      <c r="O159" s="8"/>
      <c r="P159" s="56"/>
      <c r="Q159" s="60"/>
      <c r="R159" s="8"/>
      <c r="S159" s="14"/>
      <c r="T159" s="19"/>
      <c r="U159" s="20"/>
      <c r="V159" s="20"/>
      <c r="W159" s="8"/>
      <c r="X159" s="62"/>
      <c r="Y159" s="60"/>
      <c r="Z159" s="8"/>
      <c r="AA159" s="14"/>
      <c r="AB159" s="13"/>
      <c r="AC159" s="8"/>
      <c r="AD159" s="8"/>
      <c r="AE159" s="8"/>
      <c r="AF159" s="56"/>
      <c r="AG159" s="60"/>
      <c r="AH159" s="8"/>
      <c r="AI159" s="14"/>
      <c r="AJ159" s="13"/>
      <c r="AK159" s="8"/>
      <c r="AL159" s="8"/>
      <c r="AM159" s="8"/>
      <c r="AN159" s="56"/>
      <c r="AO159" s="60"/>
      <c r="AP159" s="8"/>
      <c r="AQ159" s="14"/>
      <c r="AR159" s="13"/>
      <c r="AS159" s="8"/>
      <c r="AT159" s="56"/>
      <c r="AU159" s="13"/>
      <c r="AV159" s="8"/>
      <c r="AW159" s="14"/>
      <c r="AX159" s="13"/>
      <c r="AY159" s="8"/>
      <c r="AZ159" s="56"/>
      <c r="BA159" s="13" t="s">
        <v>447</v>
      </c>
      <c r="BB159" s="109" t="s">
        <v>447</v>
      </c>
      <c r="BC159" s="1"/>
      <c r="BD159" s="1"/>
      <c r="BE159" s="1"/>
      <c r="BF159" s="1"/>
      <c r="BG159" s="1"/>
      <c r="BS159" s="29"/>
      <c r="BT159" s="44" t="str">
        <f t="shared" si="23"/>
        <v/>
      </c>
      <c r="BU159" s="45" t="str">
        <f t="shared" si="24"/>
        <v/>
      </c>
      <c r="BV159" s="45" t="str">
        <f t="shared" si="25"/>
        <v/>
      </c>
      <c r="BW159" s="44" t="str">
        <f t="shared" si="26"/>
        <v/>
      </c>
      <c r="BX159" s="45" t="str">
        <f t="shared" si="27"/>
        <v/>
      </c>
      <c r="BY159" s="44" t="e">
        <f>IF(AND(#REF!="",#REF!="",#REF!="",#REF!=""),"",SUM(#REF!,#REF!,#REF!,#REF!,#REF!))</f>
        <v>#REF!</v>
      </c>
      <c r="BZ159" s="45" t="str">
        <f t="shared" si="28"/>
        <v/>
      </c>
      <c r="CA159" s="44" t="str">
        <f t="shared" si="29"/>
        <v/>
      </c>
      <c r="CB159" s="45" t="str">
        <f t="shared" si="30"/>
        <v/>
      </c>
      <c r="CC159" s="44" t="str">
        <f t="shared" si="31"/>
        <v/>
      </c>
      <c r="CD159" s="45" t="str">
        <f t="shared" si="32"/>
        <v/>
      </c>
      <c r="CE159" s="44" t="e">
        <f>IF(AND(#REF!="",#REF!="",#REF!="",#REF!=""),"",SUM(#REF!,#REF!,#REF!,#REF!,#REF!))</f>
        <v>#REF!</v>
      </c>
      <c r="CF159" s="45" t="str">
        <f t="shared" si="33"/>
        <v/>
      </c>
      <c r="CG159" s="38" t="e">
        <f>IF(AND(#REF!="",#REF!="",#REF!="",#REF!=""),"",SUM(#REF!,#REF!,#REF!,#REF!))</f>
        <v>#REF!</v>
      </c>
      <c r="CH159" s="38" t="str">
        <f t="shared" si="34"/>
        <v/>
      </c>
    </row>
    <row r="160" spans="1:86">
      <c r="A160" s="358">
        <v>154</v>
      </c>
      <c r="B160" s="359"/>
      <c r="C160" s="360"/>
      <c r="D160" s="361"/>
      <c r="E160" s="362"/>
      <c r="F160" s="363"/>
      <c r="G160" s="363"/>
      <c r="H160" s="364"/>
      <c r="I160" s="365"/>
      <c r="J160" s="366"/>
      <c r="K160" s="367"/>
      <c r="L160" s="13"/>
      <c r="M160" s="8"/>
      <c r="N160" s="8"/>
      <c r="O160" s="8"/>
      <c r="P160" s="56"/>
      <c r="Q160" s="60"/>
      <c r="R160" s="8"/>
      <c r="S160" s="14"/>
      <c r="T160" s="19"/>
      <c r="U160" s="20"/>
      <c r="V160" s="20"/>
      <c r="W160" s="8"/>
      <c r="X160" s="62"/>
      <c r="Y160" s="60"/>
      <c r="Z160" s="8"/>
      <c r="AA160" s="14"/>
      <c r="AB160" s="13"/>
      <c r="AC160" s="8"/>
      <c r="AD160" s="8"/>
      <c r="AE160" s="8"/>
      <c r="AF160" s="56"/>
      <c r="AG160" s="60"/>
      <c r="AH160" s="8"/>
      <c r="AI160" s="14"/>
      <c r="AJ160" s="13"/>
      <c r="AK160" s="8"/>
      <c r="AL160" s="8"/>
      <c r="AM160" s="8"/>
      <c r="AN160" s="56"/>
      <c r="AO160" s="60"/>
      <c r="AP160" s="8"/>
      <c r="AQ160" s="14"/>
      <c r="AR160" s="13"/>
      <c r="AS160" s="8"/>
      <c r="AT160" s="56"/>
      <c r="AU160" s="13"/>
      <c r="AV160" s="8"/>
      <c r="AW160" s="14"/>
      <c r="AX160" s="13"/>
      <c r="AY160" s="8"/>
      <c r="AZ160" s="56"/>
      <c r="BA160" s="13" t="s">
        <v>447</v>
      </c>
      <c r="BB160" s="109" t="s">
        <v>447</v>
      </c>
      <c r="BC160" s="1"/>
      <c r="BD160" s="1"/>
      <c r="BE160" s="1"/>
      <c r="BF160" s="1"/>
      <c r="BG160" s="1"/>
      <c r="BS160" s="29"/>
      <c r="BT160" s="44" t="str">
        <f t="shared" si="23"/>
        <v/>
      </c>
      <c r="BU160" s="45" t="str">
        <f t="shared" si="24"/>
        <v/>
      </c>
      <c r="BV160" s="45" t="str">
        <f t="shared" si="25"/>
        <v/>
      </c>
      <c r="BW160" s="44" t="str">
        <f t="shared" si="26"/>
        <v/>
      </c>
      <c r="BX160" s="45" t="str">
        <f t="shared" si="27"/>
        <v/>
      </c>
      <c r="BY160" s="44" t="e">
        <f>IF(AND(#REF!="",#REF!="",#REF!="",#REF!=""),"",SUM(#REF!,#REF!,#REF!,#REF!,#REF!))</f>
        <v>#REF!</v>
      </c>
      <c r="BZ160" s="45" t="str">
        <f t="shared" si="28"/>
        <v/>
      </c>
      <c r="CA160" s="44" t="str">
        <f t="shared" si="29"/>
        <v/>
      </c>
      <c r="CB160" s="45" t="str">
        <f t="shared" si="30"/>
        <v/>
      </c>
      <c r="CC160" s="44" t="str">
        <f t="shared" si="31"/>
        <v/>
      </c>
      <c r="CD160" s="45" t="str">
        <f t="shared" si="32"/>
        <v/>
      </c>
      <c r="CE160" s="44" t="e">
        <f>IF(AND(#REF!="",#REF!="",#REF!="",#REF!=""),"",SUM(#REF!,#REF!,#REF!,#REF!,#REF!))</f>
        <v>#REF!</v>
      </c>
      <c r="CF160" s="45" t="str">
        <f t="shared" si="33"/>
        <v/>
      </c>
      <c r="CG160" s="38" t="e">
        <f>IF(AND(#REF!="",#REF!="",#REF!="",#REF!=""),"",SUM(#REF!,#REF!,#REF!,#REF!))</f>
        <v>#REF!</v>
      </c>
      <c r="CH160" s="38" t="str">
        <f t="shared" si="34"/>
        <v/>
      </c>
    </row>
    <row r="161" spans="1:86">
      <c r="A161" s="358">
        <v>155</v>
      </c>
      <c r="B161" s="359"/>
      <c r="C161" s="360"/>
      <c r="D161" s="361"/>
      <c r="E161" s="362"/>
      <c r="F161" s="363"/>
      <c r="G161" s="363"/>
      <c r="H161" s="364"/>
      <c r="I161" s="365"/>
      <c r="J161" s="366"/>
      <c r="K161" s="367"/>
      <c r="L161" s="13"/>
      <c r="M161" s="8"/>
      <c r="N161" s="8"/>
      <c r="O161" s="8"/>
      <c r="P161" s="56"/>
      <c r="Q161" s="60"/>
      <c r="R161" s="8"/>
      <c r="S161" s="14"/>
      <c r="T161" s="19"/>
      <c r="U161" s="20"/>
      <c r="V161" s="20"/>
      <c r="W161" s="8"/>
      <c r="X161" s="62"/>
      <c r="Y161" s="60"/>
      <c r="Z161" s="8"/>
      <c r="AA161" s="14"/>
      <c r="AB161" s="13"/>
      <c r="AC161" s="8"/>
      <c r="AD161" s="8"/>
      <c r="AE161" s="8"/>
      <c r="AF161" s="56"/>
      <c r="AG161" s="60"/>
      <c r="AH161" s="8"/>
      <c r="AI161" s="14"/>
      <c r="AJ161" s="13"/>
      <c r="AK161" s="8"/>
      <c r="AL161" s="8"/>
      <c r="AM161" s="8"/>
      <c r="AN161" s="56"/>
      <c r="AO161" s="60"/>
      <c r="AP161" s="8"/>
      <c r="AQ161" s="14"/>
      <c r="AR161" s="13"/>
      <c r="AS161" s="8"/>
      <c r="AT161" s="56"/>
      <c r="AU161" s="13"/>
      <c r="AV161" s="8"/>
      <c r="AW161" s="14"/>
      <c r="AX161" s="13"/>
      <c r="AY161" s="8"/>
      <c r="AZ161" s="56"/>
      <c r="BA161" s="13" t="s">
        <v>447</v>
      </c>
      <c r="BB161" s="109" t="s">
        <v>447</v>
      </c>
      <c r="BC161" s="1"/>
      <c r="BD161" s="1"/>
      <c r="BE161" s="1"/>
      <c r="BF161" s="1"/>
      <c r="BG161" s="1"/>
      <c r="BS161" s="29"/>
      <c r="BT161" s="44" t="str">
        <f t="shared" si="23"/>
        <v/>
      </c>
      <c r="BU161" s="45" t="str">
        <f t="shared" si="24"/>
        <v/>
      </c>
      <c r="BV161" s="45" t="str">
        <f t="shared" si="25"/>
        <v/>
      </c>
      <c r="BW161" s="44" t="str">
        <f t="shared" si="26"/>
        <v/>
      </c>
      <c r="BX161" s="45" t="str">
        <f t="shared" si="27"/>
        <v/>
      </c>
      <c r="BY161" s="44" t="e">
        <f>IF(AND(#REF!="",#REF!="",#REF!="",#REF!=""),"",SUM(#REF!,#REF!,#REF!,#REF!,#REF!))</f>
        <v>#REF!</v>
      </c>
      <c r="BZ161" s="45" t="str">
        <f t="shared" si="28"/>
        <v/>
      </c>
      <c r="CA161" s="44" t="str">
        <f t="shared" si="29"/>
        <v/>
      </c>
      <c r="CB161" s="45" t="str">
        <f t="shared" si="30"/>
        <v/>
      </c>
      <c r="CC161" s="44" t="str">
        <f t="shared" si="31"/>
        <v/>
      </c>
      <c r="CD161" s="45" t="str">
        <f t="shared" si="32"/>
        <v/>
      </c>
      <c r="CE161" s="44" t="e">
        <f>IF(AND(#REF!="",#REF!="",#REF!="",#REF!=""),"",SUM(#REF!,#REF!,#REF!,#REF!,#REF!))</f>
        <v>#REF!</v>
      </c>
      <c r="CF161" s="45" t="str">
        <f t="shared" si="33"/>
        <v/>
      </c>
      <c r="CG161" s="38" t="e">
        <f>IF(AND(#REF!="",#REF!="",#REF!="",#REF!=""),"",SUM(#REF!,#REF!,#REF!,#REF!))</f>
        <v>#REF!</v>
      </c>
      <c r="CH161" s="38" t="str">
        <f t="shared" si="34"/>
        <v/>
      </c>
    </row>
    <row r="162" spans="1:86">
      <c r="A162" s="358">
        <v>156</v>
      </c>
      <c r="B162" s="359"/>
      <c r="C162" s="360"/>
      <c r="D162" s="361"/>
      <c r="E162" s="362"/>
      <c r="F162" s="363"/>
      <c r="G162" s="363"/>
      <c r="H162" s="364"/>
      <c r="I162" s="365"/>
      <c r="J162" s="366"/>
      <c r="K162" s="367"/>
      <c r="L162" s="13"/>
      <c r="M162" s="8"/>
      <c r="N162" s="8"/>
      <c r="O162" s="8"/>
      <c r="P162" s="56"/>
      <c r="Q162" s="60"/>
      <c r="R162" s="8"/>
      <c r="S162" s="14"/>
      <c r="T162" s="19"/>
      <c r="U162" s="20"/>
      <c r="V162" s="20"/>
      <c r="W162" s="8"/>
      <c r="X162" s="62"/>
      <c r="Y162" s="60"/>
      <c r="Z162" s="8"/>
      <c r="AA162" s="14"/>
      <c r="AB162" s="13"/>
      <c r="AC162" s="8"/>
      <c r="AD162" s="8"/>
      <c r="AE162" s="8"/>
      <c r="AF162" s="56"/>
      <c r="AG162" s="60"/>
      <c r="AH162" s="8"/>
      <c r="AI162" s="14"/>
      <c r="AJ162" s="13"/>
      <c r="AK162" s="8"/>
      <c r="AL162" s="8"/>
      <c r="AM162" s="8"/>
      <c r="AN162" s="56"/>
      <c r="AO162" s="60"/>
      <c r="AP162" s="8"/>
      <c r="AQ162" s="14"/>
      <c r="AR162" s="13"/>
      <c r="AS162" s="8"/>
      <c r="AT162" s="56"/>
      <c r="AU162" s="13"/>
      <c r="AV162" s="8"/>
      <c r="AW162" s="14"/>
      <c r="AX162" s="13"/>
      <c r="AY162" s="8"/>
      <c r="AZ162" s="56"/>
      <c r="BA162" s="13" t="s">
        <v>447</v>
      </c>
      <c r="BB162" s="109" t="s">
        <v>447</v>
      </c>
      <c r="BC162" s="1"/>
      <c r="BD162" s="1"/>
      <c r="BE162" s="1"/>
      <c r="BF162" s="1"/>
      <c r="BG162" s="1"/>
      <c r="BS162" s="29"/>
      <c r="BT162" s="44" t="str">
        <f t="shared" si="23"/>
        <v/>
      </c>
      <c r="BU162" s="45" t="str">
        <f t="shared" si="24"/>
        <v/>
      </c>
      <c r="BV162" s="45" t="str">
        <f t="shared" si="25"/>
        <v/>
      </c>
      <c r="BW162" s="44" t="str">
        <f t="shared" si="26"/>
        <v/>
      </c>
      <c r="BX162" s="45" t="str">
        <f t="shared" si="27"/>
        <v/>
      </c>
      <c r="BY162" s="44" t="e">
        <f>IF(AND(#REF!="",#REF!="",#REF!="",#REF!=""),"",SUM(#REF!,#REF!,#REF!,#REF!,#REF!))</f>
        <v>#REF!</v>
      </c>
      <c r="BZ162" s="45" t="str">
        <f t="shared" si="28"/>
        <v/>
      </c>
      <c r="CA162" s="44" t="str">
        <f t="shared" si="29"/>
        <v/>
      </c>
      <c r="CB162" s="45" t="str">
        <f t="shared" si="30"/>
        <v/>
      </c>
      <c r="CC162" s="44" t="str">
        <f t="shared" si="31"/>
        <v/>
      </c>
      <c r="CD162" s="45" t="str">
        <f t="shared" si="32"/>
        <v/>
      </c>
      <c r="CE162" s="44" t="e">
        <f>IF(AND(#REF!="",#REF!="",#REF!="",#REF!=""),"",SUM(#REF!,#REF!,#REF!,#REF!,#REF!))</f>
        <v>#REF!</v>
      </c>
      <c r="CF162" s="45" t="str">
        <f t="shared" si="33"/>
        <v/>
      </c>
      <c r="CG162" s="38" t="e">
        <f>IF(AND(#REF!="",#REF!="",#REF!="",#REF!=""),"",SUM(#REF!,#REF!,#REF!,#REF!))</f>
        <v>#REF!</v>
      </c>
      <c r="CH162" s="38" t="str">
        <f t="shared" si="34"/>
        <v/>
      </c>
    </row>
    <row r="163" spans="1:86">
      <c r="A163" s="358">
        <v>157</v>
      </c>
      <c r="B163" s="359"/>
      <c r="C163" s="360"/>
      <c r="D163" s="361"/>
      <c r="E163" s="362"/>
      <c r="F163" s="363"/>
      <c r="G163" s="363"/>
      <c r="H163" s="364"/>
      <c r="I163" s="365"/>
      <c r="J163" s="366"/>
      <c r="K163" s="367"/>
      <c r="L163" s="13"/>
      <c r="M163" s="8"/>
      <c r="N163" s="8"/>
      <c r="O163" s="8"/>
      <c r="P163" s="56"/>
      <c r="Q163" s="60"/>
      <c r="R163" s="8"/>
      <c r="S163" s="14"/>
      <c r="T163" s="19"/>
      <c r="U163" s="20"/>
      <c r="V163" s="20"/>
      <c r="W163" s="8"/>
      <c r="X163" s="62"/>
      <c r="Y163" s="60"/>
      <c r="Z163" s="8"/>
      <c r="AA163" s="14"/>
      <c r="AB163" s="13"/>
      <c r="AC163" s="8"/>
      <c r="AD163" s="8"/>
      <c r="AE163" s="8"/>
      <c r="AF163" s="56"/>
      <c r="AG163" s="60"/>
      <c r="AH163" s="8"/>
      <c r="AI163" s="14"/>
      <c r="AJ163" s="13"/>
      <c r="AK163" s="8"/>
      <c r="AL163" s="8"/>
      <c r="AM163" s="8"/>
      <c r="AN163" s="56"/>
      <c r="AO163" s="60"/>
      <c r="AP163" s="8"/>
      <c r="AQ163" s="14"/>
      <c r="AR163" s="13"/>
      <c r="AS163" s="8"/>
      <c r="AT163" s="56"/>
      <c r="AU163" s="13"/>
      <c r="AV163" s="8"/>
      <c r="AW163" s="14"/>
      <c r="AX163" s="13"/>
      <c r="AY163" s="8"/>
      <c r="AZ163" s="56"/>
      <c r="BA163" s="13" t="s">
        <v>447</v>
      </c>
      <c r="BB163" s="109" t="s">
        <v>447</v>
      </c>
      <c r="BC163" s="1"/>
      <c r="BD163" s="1"/>
      <c r="BE163" s="1"/>
      <c r="BF163" s="1"/>
      <c r="BG163" s="1"/>
      <c r="BS163" s="29"/>
      <c r="BT163" s="44" t="str">
        <f t="shared" si="23"/>
        <v/>
      </c>
      <c r="BU163" s="45" t="str">
        <f t="shared" si="24"/>
        <v/>
      </c>
      <c r="BV163" s="45" t="str">
        <f t="shared" si="25"/>
        <v/>
      </c>
      <c r="BW163" s="44" t="str">
        <f t="shared" si="26"/>
        <v/>
      </c>
      <c r="BX163" s="45" t="str">
        <f t="shared" si="27"/>
        <v/>
      </c>
      <c r="BY163" s="44" t="e">
        <f>IF(AND(#REF!="",#REF!="",#REF!="",#REF!=""),"",SUM(#REF!,#REF!,#REF!,#REF!,#REF!))</f>
        <v>#REF!</v>
      </c>
      <c r="BZ163" s="45" t="str">
        <f t="shared" si="28"/>
        <v/>
      </c>
      <c r="CA163" s="44" t="str">
        <f t="shared" si="29"/>
        <v/>
      </c>
      <c r="CB163" s="45" t="str">
        <f t="shared" si="30"/>
        <v/>
      </c>
      <c r="CC163" s="44" t="str">
        <f t="shared" si="31"/>
        <v/>
      </c>
      <c r="CD163" s="45" t="str">
        <f t="shared" si="32"/>
        <v/>
      </c>
      <c r="CE163" s="44" t="e">
        <f>IF(AND(#REF!="",#REF!="",#REF!="",#REF!=""),"",SUM(#REF!,#REF!,#REF!,#REF!,#REF!))</f>
        <v>#REF!</v>
      </c>
      <c r="CF163" s="45" t="str">
        <f t="shared" si="33"/>
        <v/>
      </c>
      <c r="CG163" s="38" t="e">
        <f>IF(AND(#REF!="",#REF!="",#REF!="",#REF!=""),"",SUM(#REF!,#REF!,#REF!,#REF!))</f>
        <v>#REF!</v>
      </c>
      <c r="CH163" s="38" t="str">
        <f t="shared" si="34"/>
        <v/>
      </c>
    </row>
    <row r="164" spans="1:86">
      <c r="A164" s="358">
        <v>158</v>
      </c>
      <c r="B164" s="359"/>
      <c r="C164" s="360"/>
      <c r="D164" s="361"/>
      <c r="E164" s="362"/>
      <c r="F164" s="363"/>
      <c r="G164" s="363"/>
      <c r="H164" s="364"/>
      <c r="I164" s="365"/>
      <c r="J164" s="366"/>
      <c r="K164" s="367"/>
      <c r="L164" s="13"/>
      <c r="M164" s="8"/>
      <c r="N164" s="8"/>
      <c r="O164" s="8"/>
      <c r="P164" s="56"/>
      <c r="Q164" s="60"/>
      <c r="R164" s="8"/>
      <c r="S164" s="14"/>
      <c r="T164" s="19"/>
      <c r="U164" s="20"/>
      <c r="V164" s="20"/>
      <c r="W164" s="8"/>
      <c r="X164" s="62"/>
      <c r="Y164" s="60"/>
      <c r="Z164" s="8"/>
      <c r="AA164" s="14"/>
      <c r="AB164" s="13"/>
      <c r="AC164" s="8"/>
      <c r="AD164" s="8"/>
      <c r="AE164" s="8"/>
      <c r="AF164" s="56"/>
      <c r="AG164" s="60"/>
      <c r="AH164" s="8"/>
      <c r="AI164" s="14"/>
      <c r="AJ164" s="13"/>
      <c r="AK164" s="8"/>
      <c r="AL164" s="8"/>
      <c r="AM164" s="8"/>
      <c r="AN164" s="56"/>
      <c r="AO164" s="60"/>
      <c r="AP164" s="8"/>
      <c r="AQ164" s="14"/>
      <c r="AR164" s="13"/>
      <c r="AS164" s="8"/>
      <c r="AT164" s="56"/>
      <c r="AU164" s="13"/>
      <c r="AV164" s="8"/>
      <c r="AW164" s="14"/>
      <c r="AX164" s="13"/>
      <c r="AY164" s="8"/>
      <c r="AZ164" s="56"/>
      <c r="BA164" s="13" t="s">
        <v>447</v>
      </c>
      <c r="BB164" s="109" t="s">
        <v>447</v>
      </c>
      <c r="BC164" s="1"/>
      <c r="BD164" s="1"/>
      <c r="BE164" s="1"/>
      <c r="BF164" s="1"/>
      <c r="BG164" s="1"/>
      <c r="BS164" s="29"/>
      <c r="BT164" s="44" t="str">
        <f t="shared" si="23"/>
        <v/>
      </c>
      <c r="BU164" s="45" t="str">
        <f t="shared" si="24"/>
        <v/>
      </c>
      <c r="BV164" s="45" t="str">
        <f t="shared" si="25"/>
        <v/>
      </c>
      <c r="BW164" s="44" t="str">
        <f t="shared" si="26"/>
        <v/>
      </c>
      <c r="BX164" s="45" t="str">
        <f t="shared" si="27"/>
        <v/>
      </c>
      <c r="BY164" s="44" t="e">
        <f>IF(AND(#REF!="",#REF!="",#REF!="",#REF!=""),"",SUM(#REF!,#REF!,#REF!,#REF!,#REF!))</f>
        <v>#REF!</v>
      </c>
      <c r="BZ164" s="45" t="str">
        <f t="shared" si="28"/>
        <v/>
      </c>
      <c r="CA164" s="44" t="str">
        <f t="shared" si="29"/>
        <v/>
      </c>
      <c r="CB164" s="45" t="str">
        <f t="shared" si="30"/>
        <v/>
      </c>
      <c r="CC164" s="44" t="str">
        <f t="shared" si="31"/>
        <v/>
      </c>
      <c r="CD164" s="45" t="str">
        <f t="shared" si="32"/>
        <v/>
      </c>
      <c r="CE164" s="44" t="e">
        <f>IF(AND(#REF!="",#REF!="",#REF!="",#REF!=""),"",SUM(#REF!,#REF!,#REF!,#REF!,#REF!))</f>
        <v>#REF!</v>
      </c>
      <c r="CF164" s="45" t="str">
        <f t="shared" si="33"/>
        <v/>
      </c>
      <c r="CG164" s="38" t="e">
        <f>IF(AND(#REF!="",#REF!="",#REF!="",#REF!=""),"",SUM(#REF!,#REF!,#REF!,#REF!))</f>
        <v>#REF!</v>
      </c>
      <c r="CH164" s="38" t="str">
        <f t="shared" si="34"/>
        <v/>
      </c>
    </row>
    <row r="165" spans="1:86">
      <c r="A165" s="358">
        <v>159</v>
      </c>
      <c r="B165" s="359"/>
      <c r="C165" s="360"/>
      <c r="D165" s="361"/>
      <c r="E165" s="362"/>
      <c r="F165" s="363"/>
      <c r="G165" s="363"/>
      <c r="H165" s="364"/>
      <c r="I165" s="365"/>
      <c r="J165" s="366"/>
      <c r="K165" s="367"/>
      <c r="L165" s="13"/>
      <c r="M165" s="8"/>
      <c r="N165" s="8"/>
      <c r="O165" s="8"/>
      <c r="P165" s="56"/>
      <c r="Q165" s="60"/>
      <c r="R165" s="8"/>
      <c r="S165" s="14"/>
      <c r="T165" s="19"/>
      <c r="U165" s="20"/>
      <c r="V165" s="20"/>
      <c r="W165" s="8"/>
      <c r="X165" s="62"/>
      <c r="Y165" s="60"/>
      <c r="Z165" s="8"/>
      <c r="AA165" s="14"/>
      <c r="AB165" s="13"/>
      <c r="AC165" s="8"/>
      <c r="AD165" s="8"/>
      <c r="AE165" s="8"/>
      <c r="AF165" s="56"/>
      <c r="AG165" s="60"/>
      <c r="AH165" s="8"/>
      <c r="AI165" s="14"/>
      <c r="AJ165" s="13"/>
      <c r="AK165" s="8"/>
      <c r="AL165" s="8"/>
      <c r="AM165" s="8"/>
      <c r="AN165" s="56"/>
      <c r="AO165" s="60"/>
      <c r="AP165" s="8"/>
      <c r="AQ165" s="14"/>
      <c r="AR165" s="13"/>
      <c r="AS165" s="8"/>
      <c r="AT165" s="56"/>
      <c r="AU165" s="13"/>
      <c r="AV165" s="8"/>
      <c r="AW165" s="14"/>
      <c r="AX165" s="13"/>
      <c r="AY165" s="8"/>
      <c r="AZ165" s="56"/>
      <c r="BA165" s="13" t="s">
        <v>447</v>
      </c>
      <c r="BB165" s="109" t="s">
        <v>447</v>
      </c>
      <c r="BC165" s="1"/>
      <c r="BD165" s="1"/>
      <c r="BE165" s="1"/>
      <c r="BF165" s="1"/>
      <c r="BG165" s="1"/>
      <c r="BS165" s="29"/>
      <c r="BT165" s="44" t="str">
        <f t="shared" si="23"/>
        <v/>
      </c>
      <c r="BU165" s="45" t="str">
        <f t="shared" si="24"/>
        <v/>
      </c>
      <c r="BV165" s="45" t="str">
        <f t="shared" si="25"/>
        <v/>
      </c>
      <c r="BW165" s="44" t="str">
        <f t="shared" si="26"/>
        <v/>
      </c>
      <c r="BX165" s="45" t="str">
        <f t="shared" si="27"/>
        <v/>
      </c>
      <c r="BY165" s="44" t="e">
        <f>IF(AND(#REF!="",#REF!="",#REF!="",#REF!=""),"",SUM(#REF!,#REF!,#REF!,#REF!,#REF!))</f>
        <v>#REF!</v>
      </c>
      <c r="BZ165" s="45" t="str">
        <f t="shared" si="28"/>
        <v/>
      </c>
      <c r="CA165" s="44" t="str">
        <f t="shared" si="29"/>
        <v/>
      </c>
      <c r="CB165" s="45" t="str">
        <f t="shared" si="30"/>
        <v/>
      </c>
      <c r="CC165" s="44" t="str">
        <f t="shared" si="31"/>
        <v/>
      </c>
      <c r="CD165" s="45" t="str">
        <f t="shared" si="32"/>
        <v/>
      </c>
      <c r="CE165" s="44" t="e">
        <f>IF(AND(#REF!="",#REF!="",#REF!="",#REF!=""),"",SUM(#REF!,#REF!,#REF!,#REF!,#REF!))</f>
        <v>#REF!</v>
      </c>
      <c r="CF165" s="45" t="str">
        <f t="shared" si="33"/>
        <v/>
      </c>
      <c r="CG165" s="38" t="e">
        <f>IF(AND(#REF!="",#REF!="",#REF!="",#REF!=""),"",SUM(#REF!,#REF!,#REF!,#REF!))</f>
        <v>#REF!</v>
      </c>
      <c r="CH165" s="38" t="str">
        <f t="shared" si="34"/>
        <v/>
      </c>
    </row>
    <row r="166" spans="1:86">
      <c r="A166" s="358">
        <v>160</v>
      </c>
      <c r="B166" s="359"/>
      <c r="C166" s="360"/>
      <c r="D166" s="361"/>
      <c r="E166" s="362"/>
      <c r="F166" s="363"/>
      <c r="G166" s="363"/>
      <c r="H166" s="364"/>
      <c r="I166" s="365"/>
      <c r="J166" s="366"/>
      <c r="K166" s="367"/>
      <c r="L166" s="13"/>
      <c r="M166" s="8"/>
      <c r="N166" s="8"/>
      <c r="O166" s="8"/>
      <c r="P166" s="56"/>
      <c r="Q166" s="60"/>
      <c r="R166" s="8"/>
      <c r="S166" s="14"/>
      <c r="T166" s="19"/>
      <c r="U166" s="20"/>
      <c r="V166" s="20"/>
      <c r="W166" s="8"/>
      <c r="X166" s="62"/>
      <c r="Y166" s="60"/>
      <c r="Z166" s="8"/>
      <c r="AA166" s="14"/>
      <c r="AB166" s="13"/>
      <c r="AC166" s="8"/>
      <c r="AD166" s="8"/>
      <c r="AE166" s="8"/>
      <c r="AF166" s="56"/>
      <c r="AG166" s="60"/>
      <c r="AH166" s="8"/>
      <c r="AI166" s="14"/>
      <c r="AJ166" s="13"/>
      <c r="AK166" s="8"/>
      <c r="AL166" s="8"/>
      <c r="AM166" s="8"/>
      <c r="AN166" s="56"/>
      <c r="AO166" s="60"/>
      <c r="AP166" s="8"/>
      <c r="AQ166" s="14"/>
      <c r="AR166" s="13"/>
      <c r="AS166" s="8"/>
      <c r="AT166" s="56"/>
      <c r="AU166" s="13"/>
      <c r="AV166" s="8"/>
      <c r="AW166" s="14"/>
      <c r="AX166" s="13"/>
      <c r="AY166" s="8"/>
      <c r="AZ166" s="56"/>
      <c r="BA166" s="13" t="s">
        <v>447</v>
      </c>
      <c r="BB166" s="109" t="s">
        <v>447</v>
      </c>
      <c r="BC166" s="1"/>
      <c r="BD166" s="1"/>
      <c r="BE166" s="1"/>
      <c r="BF166" s="1"/>
      <c r="BG166" s="1"/>
      <c r="BS166" s="29"/>
      <c r="BT166" s="44" t="str">
        <f t="shared" si="23"/>
        <v/>
      </c>
      <c r="BU166" s="45" t="str">
        <f t="shared" si="24"/>
        <v/>
      </c>
      <c r="BV166" s="45" t="str">
        <f t="shared" si="25"/>
        <v/>
      </c>
      <c r="BW166" s="44" t="str">
        <f t="shared" si="26"/>
        <v/>
      </c>
      <c r="BX166" s="45" t="str">
        <f t="shared" si="27"/>
        <v/>
      </c>
      <c r="BY166" s="44" t="e">
        <f>IF(AND(#REF!="",#REF!="",#REF!="",#REF!=""),"",SUM(#REF!,#REF!,#REF!,#REF!,#REF!))</f>
        <v>#REF!</v>
      </c>
      <c r="BZ166" s="45" t="str">
        <f t="shared" si="28"/>
        <v/>
      </c>
      <c r="CA166" s="44" t="str">
        <f t="shared" si="29"/>
        <v/>
      </c>
      <c r="CB166" s="45" t="str">
        <f t="shared" si="30"/>
        <v/>
      </c>
      <c r="CC166" s="44" t="str">
        <f t="shared" si="31"/>
        <v/>
      </c>
      <c r="CD166" s="45" t="str">
        <f t="shared" si="32"/>
        <v/>
      </c>
      <c r="CE166" s="44" t="e">
        <f>IF(AND(#REF!="",#REF!="",#REF!="",#REF!=""),"",SUM(#REF!,#REF!,#REF!,#REF!,#REF!))</f>
        <v>#REF!</v>
      </c>
      <c r="CF166" s="45" t="str">
        <f t="shared" si="33"/>
        <v/>
      </c>
      <c r="CG166" s="38" t="e">
        <f>IF(AND(#REF!="",#REF!="",#REF!="",#REF!=""),"",SUM(#REF!,#REF!,#REF!,#REF!))</f>
        <v>#REF!</v>
      </c>
      <c r="CH166" s="38" t="str">
        <f t="shared" si="34"/>
        <v/>
      </c>
    </row>
    <row r="167" spans="1:86">
      <c r="A167" s="358">
        <v>161</v>
      </c>
      <c r="B167" s="359"/>
      <c r="C167" s="360"/>
      <c r="D167" s="361"/>
      <c r="E167" s="362"/>
      <c r="F167" s="363"/>
      <c r="G167" s="363"/>
      <c r="H167" s="364"/>
      <c r="I167" s="365"/>
      <c r="J167" s="366"/>
      <c r="K167" s="367"/>
      <c r="L167" s="13"/>
      <c r="M167" s="8"/>
      <c r="N167" s="8"/>
      <c r="O167" s="8"/>
      <c r="P167" s="56"/>
      <c r="Q167" s="60"/>
      <c r="R167" s="8"/>
      <c r="S167" s="14"/>
      <c r="T167" s="19"/>
      <c r="U167" s="20"/>
      <c r="V167" s="20"/>
      <c r="W167" s="8"/>
      <c r="X167" s="62"/>
      <c r="Y167" s="60"/>
      <c r="Z167" s="8"/>
      <c r="AA167" s="14"/>
      <c r="AB167" s="13"/>
      <c r="AC167" s="8"/>
      <c r="AD167" s="8"/>
      <c r="AE167" s="8"/>
      <c r="AF167" s="56"/>
      <c r="AG167" s="60"/>
      <c r="AH167" s="8"/>
      <c r="AI167" s="14"/>
      <c r="AJ167" s="13"/>
      <c r="AK167" s="8"/>
      <c r="AL167" s="8"/>
      <c r="AM167" s="8"/>
      <c r="AN167" s="56"/>
      <c r="AO167" s="60"/>
      <c r="AP167" s="8"/>
      <c r="AQ167" s="14"/>
      <c r="AR167" s="13"/>
      <c r="AS167" s="8"/>
      <c r="AT167" s="56"/>
      <c r="AU167" s="13"/>
      <c r="AV167" s="8"/>
      <c r="AW167" s="14"/>
      <c r="AX167" s="13"/>
      <c r="AY167" s="8"/>
      <c r="AZ167" s="56"/>
      <c r="BA167" s="13" t="s">
        <v>447</v>
      </c>
      <c r="BB167" s="109" t="s">
        <v>447</v>
      </c>
      <c r="BC167" s="1"/>
      <c r="BD167" s="1"/>
      <c r="BE167" s="1"/>
      <c r="BF167" s="1"/>
      <c r="BG167" s="1"/>
      <c r="BS167" s="29"/>
      <c r="BT167" s="44" t="str">
        <f t="shared" si="23"/>
        <v/>
      </c>
      <c r="BU167" s="45" t="str">
        <f t="shared" si="24"/>
        <v/>
      </c>
      <c r="BV167" s="45" t="str">
        <f t="shared" si="25"/>
        <v/>
      </c>
      <c r="BW167" s="44" t="str">
        <f t="shared" si="26"/>
        <v/>
      </c>
      <c r="BX167" s="45" t="str">
        <f t="shared" si="27"/>
        <v/>
      </c>
      <c r="BY167" s="44" t="e">
        <f>IF(AND(#REF!="",#REF!="",#REF!="",#REF!=""),"",SUM(#REF!,#REF!,#REF!,#REF!,#REF!))</f>
        <v>#REF!</v>
      </c>
      <c r="BZ167" s="45" t="str">
        <f t="shared" si="28"/>
        <v/>
      </c>
      <c r="CA167" s="44" t="str">
        <f t="shared" si="29"/>
        <v/>
      </c>
      <c r="CB167" s="45" t="str">
        <f t="shared" si="30"/>
        <v/>
      </c>
      <c r="CC167" s="44" t="str">
        <f t="shared" si="31"/>
        <v/>
      </c>
      <c r="CD167" s="45" t="str">
        <f t="shared" si="32"/>
        <v/>
      </c>
      <c r="CE167" s="44" t="e">
        <f>IF(AND(#REF!="",#REF!="",#REF!="",#REF!=""),"",SUM(#REF!,#REF!,#REF!,#REF!,#REF!))</f>
        <v>#REF!</v>
      </c>
      <c r="CF167" s="45" t="str">
        <f t="shared" si="33"/>
        <v/>
      </c>
      <c r="CG167" s="38" t="e">
        <f>IF(AND(#REF!="",#REF!="",#REF!="",#REF!=""),"",SUM(#REF!,#REF!,#REF!,#REF!))</f>
        <v>#REF!</v>
      </c>
      <c r="CH167" s="38" t="str">
        <f t="shared" si="34"/>
        <v/>
      </c>
    </row>
    <row r="168" spans="1:86">
      <c r="A168" s="358">
        <v>162</v>
      </c>
      <c r="B168" s="359"/>
      <c r="C168" s="360"/>
      <c r="D168" s="361"/>
      <c r="E168" s="362"/>
      <c r="F168" s="363"/>
      <c r="G168" s="363"/>
      <c r="H168" s="364"/>
      <c r="I168" s="365"/>
      <c r="J168" s="366"/>
      <c r="K168" s="367"/>
      <c r="L168" s="13"/>
      <c r="M168" s="8"/>
      <c r="N168" s="8"/>
      <c r="O168" s="8"/>
      <c r="P168" s="56"/>
      <c r="Q168" s="60"/>
      <c r="R168" s="8"/>
      <c r="S168" s="14"/>
      <c r="T168" s="19"/>
      <c r="U168" s="20"/>
      <c r="V168" s="20"/>
      <c r="W168" s="8"/>
      <c r="X168" s="62"/>
      <c r="Y168" s="60"/>
      <c r="Z168" s="8"/>
      <c r="AA168" s="14"/>
      <c r="AB168" s="13"/>
      <c r="AC168" s="8"/>
      <c r="AD168" s="8"/>
      <c r="AE168" s="8"/>
      <c r="AF168" s="56"/>
      <c r="AG168" s="60"/>
      <c r="AH168" s="8"/>
      <c r="AI168" s="14"/>
      <c r="AJ168" s="13"/>
      <c r="AK168" s="8"/>
      <c r="AL168" s="8"/>
      <c r="AM168" s="8"/>
      <c r="AN168" s="56"/>
      <c r="AO168" s="60"/>
      <c r="AP168" s="8"/>
      <c r="AQ168" s="14"/>
      <c r="AR168" s="13"/>
      <c r="AS168" s="8"/>
      <c r="AT168" s="56"/>
      <c r="AU168" s="13"/>
      <c r="AV168" s="8"/>
      <c r="AW168" s="14"/>
      <c r="AX168" s="13"/>
      <c r="AY168" s="8"/>
      <c r="AZ168" s="56"/>
      <c r="BA168" s="13" t="s">
        <v>447</v>
      </c>
      <c r="BB168" s="109" t="s">
        <v>447</v>
      </c>
      <c r="BC168" s="1"/>
      <c r="BD168" s="1"/>
      <c r="BE168" s="1"/>
      <c r="BF168" s="1"/>
      <c r="BG168" s="1"/>
      <c r="BS168" s="29"/>
      <c r="BT168" s="44" t="str">
        <f t="shared" si="23"/>
        <v/>
      </c>
      <c r="BU168" s="45" t="str">
        <f t="shared" si="24"/>
        <v/>
      </c>
      <c r="BV168" s="45" t="str">
        <f t="shared" si="25"/>
        <v/>
      </c>
      <c r="BW168" s="44" t="str">
        <f t="shared" si="26"/>
        <v/>
      </c>
      <c r="BX168" s="45" t="str">
        <f t="shared" si="27"/>
        <v/>
      </c>
      <c r="BY168" s="44" t="e">
        <f>IF(AND(#REF!="",#REF!="",#REF!="",#REF!=""),"",SUM(#REF!,#REF!,#REF!,#REF!,#REF!))</f>
        <v>#REF!</v>
      </c>
      <c r="BZ168" s="45" t="str">
        <f t="shared" si="28"/>
        <v/>
      </c>
      <c r="CA168" s="44" t="str">
        <f t="shared" si="29"/>
        <v/>
      </c>
      <c r="CB168" s="45" t="str">
        <f t="shared" si="30"/>
        <v/>
      </c>
      <c r="CC168" s="44" t="str">
        <f t="shared" si="31"/>
        <v/>
      </c>
      <c r="CD168" s="45" t="str">
        <f t="shared" si="32"/>
        <v/>
      </c>
      <c r="CE168" s="44" t="e">
        <f>IF(AND(#REF!="",#REF!="",#REF!="",#REF!=""),"",SUM(#REF!,#REF!,#REF!,#REF!,#REF!))</f>
        <v>#REF!</v>
      </c>
      <c r="CF168" s="45" t="str">
        <f t="shared" si="33"/>
        <v/>
      </c>
      <c r="CG168" s="38" t="e">
        <f>IF(AND(#REF!="",#REF!="",#REF!="",#REF!=""),"",SUM(#REF!,#REF!,#REF!,#REF!))</f>
        <v>#REF!</v>
      </c>
      <c r="CH168" s="38" t="str">
        <f t="shared" si="34"/>
        <v/>
      </c>
    </row>
    <row r="169" spans="1:86">
      <c r="A169" s="358">
        <v>163</v>
      </c>
      <c r="B169" s="359"/>
      <c r="C169" s="360"/>
      <c r="D169" s="361"/>
      <c r="E169" s="362"/>
      <c r="F169" s="363"/>
      <c r="G169" s="363"/>
      <c r="H169" s="364"/>
      <c r="I169" s="365"/>
      <c r="J169" s="366"/>
      <c r="K169" s="367"/>
      <c r="L169" s="13"/>
      <c r="M169" s="8"/>
      <c r="N169" s="8"/>
      <c r="O169" s="8"/>
      <c r="P169" s="56"/>
      <c r="Q169" s="60"/>
      <c r="R169" s="8"/>
      <c r="S169" s="14"/>
      <c r="T169" s="19"/>
      <c r="U169" s="20"/>
      <c r="V169" s="20"/>
      <c r="W169" s="8"/>
      <c r="X169" s="62"/>
      <c r="Y169" s="60"/>
      <c r="Z169" s="8"/>
      <c r="AA169" s="14"/>
      <c r="AB169" s="13"/>
      <c r="AC169" s="8"/>
      <c r="AD169" s="8"/>
      <c r="AE169" s="8"/>
      <c r="AF169" s="56"/>
      <c r="AG169" s="60"/>
      <c r="AH169" s="8"/>
      <c r="AI169" s="14"/>
      <c r="AJ169" s="13"/>
      <c r="AK169" s="8"/>
      <c r="AL169" s="8"/>
      <c r="AM169" s="8"/>
      <c r="AN169" s="56"/>
      <c r="AO169" s="60"/>
      <c r="AP169" s="8"/>
      <c r="AQ169" s="14"/>
      <c r="AR169" s="13"/>
      <c r="AS169" s="8"/>
      <c r="AT169" s="56"/>
      <c r="AU169" s="13"/>
      <c r="AV169" s="8"/>
      <c r="AW169" s="14"/>
      <c r="AX169" s="13"/>
      <c r="AY169" s="8"/>
      <c r="AZ169" s="56"/>
      <c r="BA169" s="13" t="s">
        <v>447</v>
      </c>
      <c r="BB169" s="109" t="s">
        <v>447</v>
      </c>
      <c r="BC169" s="1"/>
      <c r="BD169" s="1"/>
      <c r="BE169" s="1"/>
      <c r="BF169" s="1"/>
      <c r="BG169" s="1"/>
      <c r="BS169" s="29"/>
      <c r="BT169" s="44" t="str">
        <f t="shared" si="23"/>
        <v/>
      </c>
      <c r="BU169" s="45" t="str">
        <f t="shared" si="24"/>
        <v/>
      </c>
      <c r="BV169" s="45" t="str">
        <f t="shared" si="25"/>
        <v/>
      </c>
      <c r="BW169" s="44" t="str">
        <f t="shared" si="26"/>
        <v/>
      </c>
      <c r="BX169" s="45" t="str">
        <f t="shared" si="27"/>
        <v/>
      </c>
      <c r="BY169" s="44" t="e">
        <f>IF(AND(#REF!="",#REF!="",#REF!="",#REF!=""),"",SUM(#REF!,#REF!,#REF!,#REF!,#REF!))</f>
        <v>#REF!</v>
      </c>
      <c r="BZ169" s="45" t="str">
        <f t="shared" si="28"/>
        <v/>
      </c>
      <c r="CA169" s="44" t="str">
        <f t="shared" si="29"/>
        <v/>
      </c>
      <c r="CB169" s="45" t="str">
        <f t="shared" si="30"/>
        <v/>
      </c>
      <c r="CC169" s="44" t="str">
        <f t="shared" si="31"/>
        <v/>
      </c>
      <c r="CD169" s="45" t="str">
        <f t="shared" si="32"/>
        <v/>
      </c>
      <c r="CE169" s="44" t="e">
        <f>IF(AND(#REF!="",#REF!="",#REF!="",#REF!=""),"",SUM(#REF!,#REF!,#REF!,#REF!,#REF!))</f>
        <v>#REF!</v>
      </c>
      <c r="CF169" s="45" t="str">
        <f t="shared" si="33"/>
        <v/>
      </c>
      <c r="CG169" s="38" t="e">
        <f>IF(AND(#REF!="",#REF!="",#REF!="",#REF!=""),"",SUM(#REF!,#REF!,#REF!,#REF!))</f>
        <v>#REF!</v>
      </c>
      <c r="CH169" s="38" t="str">
        <f t="shared" si="34"/>
        <v/>
      </c>
    </row>
    <row r="170" spans="1:86">
      <c r="A170" s="358">
        <v>164</v>
      </c>
      <c r="B170" s="359"/>
      <c r="C170" s="360"/>
      <c r="D170" s="361"/>
      <c r="E170" s="362"/>
      <c r="F170" s="363"/>
      <c r="G170" s="363"/>
      <c r="H170" s="364"/>
      <c r="I170" s="365"/>
      <c r="J170" s="366"/>
      <c r="K170" s="367"/>
      <c r="L170" s="13"/>
      <c r="M170" s="8"/>
      <c r="N170" s="8"/>
      <c r="O170" s="8"/>
      <c r="P170" s="56"/>
      <c r="Q170" s="60"/>
      <c r="R170" s="8"/>
      <c r="S170" s="14"/>
      <c r="T170" s="19"/>
      <c r="U170" s="20"/>
      <c r="V170" s="20"/>
      <c r="W170" s="8"/>
      <c r="X170" s="62"/>
      <c r="Y170" s="60"/>
      <c r="Z170" s="8"/>
      <c r="AA170" s="14"/>
      <c r="AB170" s="13"/>
      <c r="AC170" s="8"/>
      <c r="AD170" s="8"/>
      <c r="AE170" s="8"/>
      <c r="AF170" s="56"/>
      <c r="AG170" s="60"/>
      <c r="AH170" s="8"/>
      <c r="AI170" s="14"/>
      <c r="AJ170" s="13"/>
      <c r="AK170" s="8"/>
      <c r="AL170" s="8"/>
      <c r="AM170" s="8"/>
      <c r="AN170" s="56"/>
      <c r="AO170" s="60"/>
      <c r="AP170" s="8"/>
      <c r="AQ170" s="14"/>
      <c r="AR170" s="13"/>
      <c r="AS170" s="8"/>
      <c r="AT170" s="56"/>
      <c r="AU170" s="13"/>
      <c r="AV170" s="8"/>
      <c r="AW170" s="14"/>
      <c r="AX170" s="13"/>
      <c r="AY170" s="8"/>
      <c r="AZ170" s="56"/>
      <c r="BA170" s="13" t="s">
        <v>447</v>
      </c>
      <c r="BB170" s="109" t="s">
        <v>447</v>
      </c>
      <c r="BC170" s="1"/>
      <c r="BD170" s="1"/>
      <c r="BE170" s="1"/>
      <c r="BF170" s="1"/>
      <c r="BG170" s="1"/>
      <c r="BS170" s="29"/>
      <c r="BT170" s="44" t="str">
        <f t="shared" si="23"/>
        <v/>
      </c>
      <c r="BU170" s="45" t="str">
        <f t="shared" si="24"/>
        <v/>
      </c>
      <c r="BV170" s="45" t="str">
        <f t="shared" si="25"/>
        <v/>
      </c>
      <c r="BW170" s="44" t="str">
        <f t="shared" si="26"/>
        <v/>
      </c>
      <c r="BX170" s="45" t="str">
        <f t="shared" si="27"/>
        <v/>
      </c>
      <c r="BY170" s="44" t="e">
        <f>IF(AND(#REF!="",#REF!="",#REF!="",#REF!=""),"",SUM(#REF!,#REF!,#REF!,#REF!,#REF!))</f>
        <v>#REF!</v>
      </c>
      <c r="BZ170" s="45" t="str">
        <f t="shared" si="28"/>
        <v/>
      </c>
      <c r="CA170" s="44" t="str">
        <f t="shared" si="29"/>
        <v/>
      </c>
      <c r="CB170" s="45" t="str">
        <f t="shared" si="30"/>
        <v/>
      </c>
      <c r="CC170" s="44" t="str">
        <f t="shared" si="31"/>
        <v/>
      </c>
      <c r="CD170" s="45" t="str">
        <f t="shared" si="32"/>
        <v/>
      </c>
      <c r="CE170" s="44" t="e">
        <f>IF(AND(#REF!="",#REF!="",#REF!="",#REF!=""),"",SUM(#REF!,#REF!,#REF!,#REF!,#REF!))</f>
        <v>#REF!</v>
      </c>
      <c r="CF170" s="45" t="str">
        <f t="shared" si="33"/>
        <v/>
      </c>
      <c r="CG170" s="38" t="e">
        <f>IF(AND(#REF!="",#REF!="",#REF!="",#REF!=""),"",SUM(#REF!,#REF!,#REF!,#REF!))</f>
        <v>#REF!</v>
      </c>
      <c r="CH170" s="38" t="str">
        <f t="shared" si="34"/>
        <v/>
      </c>
    </row>
    <row r="171" spans="1:86">
      <c r="A171" s="358">
        <v>165</v>
      </c>
      <c r="B171" s="359"/>
      <c r="C171" s="360"/>
      <c r="D171" s="361"/>
      <c r="E171" s="362"/>
      <c r="F171" s="363"/>
      <c r="G171" s="363"/>
      <c r="H171" s="364"/>
      <c r="I171" s="365"/>
      <c r="J171" s="366"/>
      <c r="K171" s="367"/>
      <c r="L171" s="13"/>
      <c r="M171" s="8"/>
      <c r="N171" s="8"/>
      <c r="O171" s="8"/>
      <c r="P171" s="56"/>
      <c r="Q171" s="60"/>
      <c r="R171" s="8"/>
      <c r="S171" s="14"/>
      <c r="T171" s="19"/>
      <c r="U171" s="20"/>
      <c r="V171" s="20"/>
      <c r="W171" s="8"/>
      <c r="X171" s="62"/>
      <c r="Y171" s="60"/>
      <c r="Z171" s="8"/>
      <c r="AA171" s="14"/>
      <c r="AB171" s="13"/>
      <c r="AC171" s="8"/>
      <c r="AD171" s="8"/>
      <c r="AE171" s="8"/>
      <c r="AF171" s="56"/>
      <c r="AG171" s="60"/>
      <c r="AH171" s="8"/>
      <c r="AI171" s="14"/>
      <c r="AJ171" s="13"/>
      <c r="AK171" s="8"/>
      <c r="AL171" s="8"/>
      <c r="AM171" s="8"/>
      <c r="AN171" s="56"/>
      <c r="AO171" s="60"/>
      <c r="AP171" s="8"/>
      <c r="AQ171" s="14"/>
      <c r="AR171" s="13"/>
      <c r="AS171" s="8"/>
      <c r="AT171" s="56"/>
      <c r="AU171" s="13"/>
      <c r="AV171" s="8"/>
      <c r="AW171" s="14"/>
      <c r="AX171" s="13"/>
      <c r="AY171" s="8"/>
      <c r="AZ171" s="56"/>
      <c r="BA171" s="13" t="s">
        <v>447</v>
      </c>
      <c r="BB171" s="109" t="s">
        <v>447</v>
      </c>
      <c r="BC171" s="1"/>
      <c r="BD171" s="1"/>
      <c r="BE171" s="1"/>
      <c r="BF171" s="1"/>
      <c r="BG171" s="1"/>
      <c r="BS171" s="29"/>
      <c r="BT171" s="44" t="str">
        <f t="shared" si="23"/>
        <v/>
      </c>
      <c r="BU171" s="45" t="str">
        <f t="shared" si="24"/>
        <v/>
      </c>
      <c r="BV171" s="45" t="str">
        <f t="shared" si="25"/>
        <v/>
      </c>
      <c r="BW171" s="44" t="str">
        <f t="shared" si="26"/>
        <v/>
      </c>
      <c r="BX171" s="45" t="str">
        <f t="shared" si="27"/>
        <v/>
      </c>
      <c r="BY171" s="44" t="e">
        <f>IF(AND(#REF!="",#REF!="",#REF!="",#REF!=""),"",SUM(#REF!,#REF!,#REF!,#REF!,#REF!))</f>
        <v>#REF!</v>
      </c>
      <c r="BZ171" s="45" t="str">
        <f t="shared" si="28"/>
        <v/>
      </c>
      <c r="CA171" s="44" t="str">
        <f t="shared" si="29"/>
        <v/>
      </c>
      <c r="CB171" s="45" t="str">
        <f t="shared" si="30"/>
        <v/>
      </c>
      <c r="CC171" s="44" t="str">
        <f t="shared" si="31"/>
        <v/>
      </c>
      <c r="CD171" s="45" t="str">
        <f t="shared" si="32"/>
        <v/>
      </c>
      <c r="CE171" s="44" t="e">
        <f>IF(AND(#REF!="",#REF!="",#REF!="",#REF!=""),"",SUM(#REF!,#REF!,#REF!,#REF!,#REF!))</f>
        <v>#REF!</v>
      </c>
      <c r="CF171" s="45" t="str">
        <f t="shared" si="33"/>
        <v/>
      </c>
      <c r="CG171" s="38" t="e">
        <f>IF(AND(#REF!="",#REF!="",#REF!="",#REF!=""),"",SUM(#REF!,#REF!,#REF!,#REF!))</f>
        <v>#REF!</v>
      </c>
      <c r="CH171" s="38" t="str">
        <f t="shared" si="34"/>
        <v/>
      </c>
    </row>
    <row r="172" spans="1:86">
      <c r="A172" s="358">
        <v>166</v>
      </c>
      <c r="B172" s="359"/>
      <c r="C172" s="360"/>
      <c r="D172" s="361"/>
      <c r="E172" s="362"/>
      <c r="F172" s="363"/>
      <c r="G172" s="363"/>
      <c r="H172" s="364"/>
      <c r="I172" s="365"/>
      <c r="J172" s="366"/>
      <c r="K172" s="367"/>
      <c r="L172" s="13"/>
      <c r="M172" s="8"/>
      <c r="N172" s="8"/>
      <c r="O172" s="8"/>
      <c r="P172" s="56"/>
      <c r="Q172" s="60"/>
      <c r="R172" s="8"/>
      <c r="S172" s="14"/>
      <c r="T172" s="19"/>
      <c r="U172" s="20"/>
      <c r="V172" s="20"/>
      <c r="W172" s="8"/>
      <c r="X172" s="62"/>
      <c r="Y172" s="60"/>
      <c r="Z172" s="8"/>
      <c r="AA172" s="14"/>
      <c r="AB172" s="13"/>
      <c r="AC172" s="8"/>
      <c r="AD172" s="8"/>
      <c r="AE172" s="8"/>
      <c r="AF172" s="56"/>
      <c r="AG172" s="60"/>
      <c r="AH172" s="8"/>
      <c r="AI172" s="14"/>
      <c r="AJ172" s="13"/>
      <c r="AK172" s="8"/>
      <c r="AL172" s="8"/>
      <c r="AM172" s="8"/>
      <c r="AN172" s="56"/>
      <c r="AO172" s="60"/>
      <c r="AP172" s="8"/>
      <c r="AQ172" s="14"/>
      <c r="AR172" s="13"/>
      <c r="AS172" s="8"/>
      <c r="AT172" s="56"/>
      <c r="AU172" s="13"/>
      <c r="AV172" s="8"/>
      <c r="AW172" s="14"/>
      <c r="AX172" s="13"/>
      <c r="AY172" s="8"/>
      <c r="AZ172" s="56"/>
      <c r="BA172" s="13" t="s">
        <v>447</v>
      </c>
      <c r="BB172" s="109" t="s">
        <v>447</v>
      </c>
      <c r="BC172" s="1"/>
      <c r="BD172" s="1"/>
      <c r="BE172" s="1"/>
      <c r="BF172" s="1"/>
      <c r="BG172" s="1"/>
      <c r="BS172" s="29"/>
      <c r="BT172" s="44" t="str">
        <f t="shared" si="23"/>
        <v/>
      </c>
      <c r="BU172" s="45" t="str">
        <f t="shared" si="24"/>
        <v/>
      </c>
      <c r="BV172" s="45" t="str">
        <f t="shared" si="25"/>
        <v/>
      </c>
      <c r="BW172" s="44" t="str">
        <f t="shared" si="26"/>
        <v/>
      </c>
      <c r="BX172" s="45" t="str">
        <f t="shared" si="27"/>
        <v/>
      </c>
      <c r="BY172" s="44" t="e">
        <f>IF(AND(#REF!="",#REF!="",#REF!="",#REF!=""),"",SUM(#REF!,#REF!,#REF!,#REF!,#REF!))</f>
        <v>#REF!</v>
      </c>
      <c r="BZ172" s="45" t="str">
        <f t="shared" si="28"/>
        <v/>
      </c>
      <c r="CA172" s="44" t="str">
        <f t="shared" si="29"/>
        <v/>
      </c>
      <c r="CB172" s="45" t="str">
        <f t="shared" si="30"/>
        <v/>
      </c>
      <c r="CC172" s="44" t="str">
        <f t="shared" si="31"/>
        <v/>
      </c>
      <c r="CD172" s="45" t="str">
        <f t="shared" si="32"/>
        <v/>
      </c>
      <c r="CE172" s="44" t="e">
        <f>IF(AND(#REF!="",#REF!="",#REF!="",#REF!=""),"",SUM(#REF!,#REF!,#REF!,#REF!,#REF!))</f>
        <v>#REF!</v>
      </c>
      <c r="CF172" s="45" t="str">
        <f t="shared" si="33"/>
        <v/>
      </c>
      <c r="CG172" s="38" t="e">
        <f>IF(AND(#REF!="",#REF!="",#REF!="",#REF!=""),"",SUM(#REF!,#REF!,#REF!,#REF!))</f>
        <v>#REF!</v>
      </c>
      <c r="CH172" s="38" t="str">
        <f t="shared" si="34"/>
        <v/>
      </c>
    </row>
    <row r="173" spans="1:86">
      <c r="A173" s="358">
        <v>167</v>
      </c>
      <c r="B173" s="359"/>
      <c r="C173" s="360"/>
      <c r="D173" s="361"/>
      <c r="E173" s="362"/>
      <c r="F173" s="363"/>
      <c r="G173" s="363"/>
      <c r="H173" s="364"/>
      <c r="I173" s="365"/>
      <c r="J173" s="366"/>
      <c r="K173" s="367"/>
      <c r="L173" s="13"/>
      <c r="M173" s="8"/>
      <c r="N173" s="8"/>
      <c r="O173" s="8"/>
      <c r="P173" s="56"/>
      <c r="Q173" s="60"/>
      <c r="R173" s="8"/>
      <c r="S173" s="14"/>
      <c r="T173" s="19"/>
      <c r="U173" s="20"/>
      <c r="V173" s="20"/>
      <c r="W173" s="8"/>
      <c r="X173" s="62"/>
      <c r="Y173" s="60"/>
      <c r="Z173" s="8"/>
      <c r="AA173" s="14"/>
      <c r="AB173" s="13"/>
      <c r="AC173" s="8"/>
      <c r="AD173" s="8"/>
      <c r="AE173" s="8"/>
      <c r="AF173" s="56"/>
      <c r="AG173" s="60"/>
      <c r="AH173" s="8"/>
      <c r="AI173" s="14"/>
      <c r="AJ173" s="13"/>
      <c r="AK173" s="8"/>
      <c r="AL173" s="8"/>
      <c r="AM173" s="8"/>
      <c r="AN173" s="56"/>
      <c r="AO173" s="60"/>
      <c r="AP173" s="8"/>
      <c r="AQ173" s="14"/>
      <c r="AR173" s="13"/>
      <c r="AS173" s="8"/>
      <c r="AT173" s="56"/>
      <c r="AU173" s="13"/>
      <c r="AV173" s="8"/>
      <c r="AW173" s="14"/>
      <c r="AX173" s="13"/>
      <c r="AY173" s="8"/>
      <c r="AZ173" s="56"/>
      <c r="BA173" s="13" t="s">
        <v>447</v>
      </c>
      <c r="BB173" s="109" t="s">
        <v>447</v>
      </c>
      <c r="BC173" s="1"/>
      <c r="BD173" s="1"/>
      <c r="BE173" s="1"/>
      <c r="BF173" s="1"/>
      <c r="BG173" s="1"/>
      <c r="BS173" s="29"/>
      <c r="BT173" s="44" t="str">
        <f t="shared" si="23"/>
        <v/>
      </c>
      <c r="BU173" s="45" t="str">
        <f t="shared" si="24"/>
        <v/>
      </c>
      <c r="BV173" s="45" t="str">
        <f t="shared" si="25"/>
        <v/>
      </c>
      <c r="BW173" s="44" t="str">
        <f t="shared" si="26"/>
        <v/>
      </c>
      <c r="BX173" s="45" t="str">
        <f t="shared" si="27"/>
        <v/>
      </c>
      <c r="BY173" s="44" t="e">
        <f>IF(AND(#REF!="",#REF!="",#REF!="",#REF!=""),"",SUM(#REF!,#REF!,#REF!,#REF!,#REF!))</f>
        <v>#REF!</v>
      </c>
      <c r="BZ173" s="45" t="str">
        <f t="shared" si="28"/>
        <v/>
      </c>
      <c r="CA173" s="44" t="str">
        <f t="shared" si="29"/>
        <v/>
      </c>
      <c r="CB173" s="45" t="str">
        <f t="shared" si="30"/>
        <v/>
      </c>
      <c r="CC173" s="44" t="str">
        <f t="shared" si="31"/>
        <v/>
      </c>
      <c r="CD173" s="45" t="str">
        <f t="shared" si="32"/>
        <v/>
      </c>
      <c r="CE173" s="44" t="e">
        <f>IF(AND(#REF!="",#REF!="",#REF!="",#REF!=""),"",SUM(#REF!,#REF!,#REF!,#REF!,#REF!))</f>
        <v>#REF!</v>
      </c>
      <c r="CF173" s="45" t="str">
        <f t="shared" si="33"/>
        <v/>
      </c>
      <c r="CG173" s="38" t="e">
        <f>IF(AND(#REF!="",#REF!="",#REF!="",#REF!=""),"",SUM(#REF!,#REF!,#REF!,#REF!))</f>
        <v>#REF!</v>
      </c>
      <c r="CH173" s="38" t="str">
        <f t="shared" si="34"/>
        <v/>
      </c>
    </row>
    <row r="174" spans="1:86">
      <c r="A174" s="358">
        <v>168</v>
      </c>
      <c r="B174" s="359"/>
      <c r="C174" s="360"/>
      <c r="D174" s="361"/>
      <c r="E174" s="362"/>
      <c r="F174" s="363"/>
      <c r="G174" s="363"/>
      <c r="H174" s="364"/>
      <c r="I174" s="365"/>
      <c r="J174" s="366"/>
      <c r="K174" s="367"/>
      <c r="L174" s="13"/>
      <c r="M174" s="8"/>
      <c r="N174" s="8"/>
      <c r="O174" s="8"/>
      <c r="P174" s="56"/>
      <c r="Q174" s="60"/>
      <c r="R174" s="8"/>
      <c r="S174" s="14"/>
      <c r="T174" s="19"/>
      <c r="U174" s="20"/>
      <c r="V174" s="20"/>
      <c r="W174" s="8"/>
      <c r="X174" s="62"/>
      <c r="Y174" s="60"/>
      <c r="Z174" s="8"/>
      <c r="AA174" s="14"/>
      <c r="AB174" s="13"/>
      <c r="AC174" s="8"/>
      <c r="AD174" s="8"/>
      <c r="AE174" s="8"/>
      <c r="AF174" s="56"/>
      <c r="AG174" s="60"/>
      <c r="AH174" s="8"/>
      <c r="AI174" s="14"/>
      <c r="AJ174" s="13"/>
      <c r="AK174" s="8"/>
      <c r="AL174" s="8"/>
      <c r="AM174" s="8"/>
      <c r="AN174" s="56"/>
      <c r="AO174" s="60"/>
      <c r="AP174" s="8"/>
      <c r="AQ174" s="14"/>
      <c r="AR174" s="13"/>
      <c r="AS174" s="8"/>
      <c r="AT174" s="56"/>
      <c r="AU174" s="13"/>
      <c r="AV174" s="8"/>
      <c r="AW174" s="14"/>
      <c r="AX174" s="13"/>
      <c r="AY174" s="8"/>
      <c r="AZ174" s="56"/>
      <c r="BA174" s="13" t="s">
        <v>447</v>
      </c>
      <c r="BB174" s="109" t="s">
        <v>447</v>
      </c>
      <c r="BC174" s="1"/>
      <c r="BD174" s="1"/>
      <c r="BE174" s="1"/>
      <c r="BF174" s="1"/>
      <c r="BG174" s="1"/>
      <c r="BS174" s="29"/>
      <c r="BT174" s="44" t="str">
        <f t="shared" si="23"/>
        <v/>
      </c>
      <c r="BU174" s="45" t="str">
        <f t="shared" si="24"/>
        <v/>
      </c>
      <c r="BV174" s="45" t="str">
        <f t="shared" si="25"/>
        <v/>
      </c>
      <c r="BW174" s="44" t="str">
        <f t="shared" si="26"/>
        <v/>
      </c>
      <c r="BX174" s="45" t="str">
        <f t="shared" si="27"/>
        <v/>
      </c>
      <c r="BY174" s="44" t="e">
        <f>IF(AND(#REF!="",#REF!="",#REF!="",#REF!=""),"",SUM(#REF!,#REF!,#REF!,#REF!,#REF!))</f>
        <v>#REF!</v>
      </c>
      <c r="BZ174" s="45" t="str">
        <f t="shared" si="28"/>
        <v/>
      </c>
      <c r="CA174" s="44" t="str">
        <f t="shared" si="29"/>
        <v/>
      </c>
      <c r="CB174" s="45" t="str">
        <f t="shared" si="30"/>
        <v/>
      </c>
      <c r="CC174" s="44" t="str">
        <f t="shared" si="31"/>
        <v/>
      </c>
      <c r="CD174" s="45" t="str">
        <f t="shared" si="32"/>
        <v/>
      </c>
      <c r="CE174" s="44" t="e">
        <f>IF(AND(#REF!="",#REF!="",#REF!="",#REF!=""),"",SUM(#REF!,#REF!,#REF!,#REF!,#REF!))</f>
        <v>#REF!</v>
      </c>
      <c r="CF174" s="45" t="str">
        <f t="shared" si="33"/>
        <v/>
      </c>
      <c r="CG174" s="38" t="e">
        <f>IF(AND(#REF!="",#REF!="",#REF!="",#REF!=""),"",SUM(#REF!,#REF!,#REF!,#REF!))</f>
        <v>#REF!</v>
      </c>
      <c r="CH174" s="38" t="str">
        <f t="shared" si="34"/>
        <v/>
      </c>
    </row>
    <row r="175" spans="1:86">
      <c r="A175" s="358">
        <v>169</v>
      </c>
      <c r="B175" s="359"/>
      <c r="C175" s="360"/>
      <c r="D175" s="361"/>
      <c r="E175" s="362"/>
      <c r="F175" s="363"/>
      <c r="G175" s="363"/>
      <c r="H175" s="364"/>
      <c r="I175" s="365"/>
      <c r="J175" s="366"/>
      <c r="K175" s="367"/>
      <c r="L175" s="13"/>
      <c r="M175" s="8"/>
      <c r="N175" s="8"/>
      <c r="O175" s="8"/>
      <c r="P175" s="56"/>
      <c r="Q175" s="60"/>
      <c r="R175" s="8"/>
      <c r="S175" s="14"/>
      <c r="T175" s="19"/>
      <c r="U175" s="20"/>
      <c r="V175" s="20"/>
      <c r="W175" s="8"/>
      <c r="X175" s="62"/>
      <c r="Y175" s="60"/>
      <c r="Z175" s="8"/>
      <c r="AA175" s="14"/>
      <c r="AB175" s="13"/>
      <c r="AC175" s="8"/>
      <c r="AD175" s="8"/>
      <c r="AE175" s="8"/>
      <c r="AF175" s="56"/>
      <c r="AG175" s="60"/>
      <c r="AH175" s="8"/>
      <c r="AI175" s="14"/>
      <c r="AJ175" s="13"/>
      <c r="AK175" s="8"/>
      <c r="AL175" s="8"/>
      <c r="AM175" s="8"/>
      <c r="AN175" s="56"/>
      <c r="AO175" s="60"/>
      <c r="AP175" s="8"/>
      <c r="AQ175" s="14"/>
      <c r="AR175" s="13"/>
      <c r="AS175" s="8"/>
      <c r="AT175" s="56"/>
      <c r="AU175" s="13"/>
      <c r="AV175" s="8"/>
      <c r="AW175" s="14"/>
      <c r="AX175" s="13"/>
      <c r="AY175" s="8"/>
      <c r="AZ175" s="56"/>
      <c r="BA175" s="13" t="s">
        <v>447</v>
      </c>
      <c r="BB175" s="109" t="s">
        <v>447</v>
      </c>
      <c r="BC175" s="1"/>
      <c r="BD175" s="1"/>
      <c r="BE175" s="1"/>
      <c r="BF175" s="1"/>
      <c r="BG175" s="1"/>
      <c r="BS175" s="29"/>
      <c r="BT175" s="44" t="str">
        <f t="shared" si="23"/>
        <v/>
      </c>
      <c r="BU175" s="45" t="str">
        <f t="shared" si="24"/>
        <v/>
      </c>
      <c r="BV175" s="45" t="str">
        <f t="shared" si="25"/>
        <v/>
      </c>
      <c r="BW175" s="44" t="str">
        <f t="shared" si="26"/>
        <v/>
      </c>
      <c r="BX175" s="45" t="str">
        <f t="shared" si="27"/>
        <v/>
      </c>
      <c r="BY175" s="44" t="e">
        <f>IF(AND(#REF!="",#REF!="",#REF!="",#REF!=""),"",SUM(#REF!,#REF!,#REF!,#REF!,#REF!))</f>
        <v>#REF!</v>
      </c>
      <c r="BZ175" s="45" t="str">
        <f t="shared" si="28"/>
        <v/>
      </c>
      <c r="CA175" s="44" t="str">
        <f t="shared" si="29"/>
        <v/>
      </c>
      <c r="CB175" s="45" t="str">
        <f t="shared" si="30"/>
        <v/>
      </c>
      <c r="CC175" s="44" t="str">
        <f t="shared" si="31"/>
        <v/>
      </c>
      <c r="CD175" s="45" t="str">
        <f t="shared" si="32"/>
        <v/>
      </c>
      <c r="CE175" s="44" t="e">
        <f>IF(AND(#REF!="",#REF!="",#REF!="",#REF!=""),"",SUM(#REF!,#REF!,#REF!,#REF!,#REF!))</f>
        <v>#REF!</v>
      </c>
      <c r="CF175" s="45" t="str">
        <f t="shared" si="33"/>
        <v/>
      </c>
      <c r="CG175" s="38" t="e">
        <f>IF(AND(#REF!="",#REF!="",#REF!="",#REF!=""),"",SUM(#REF!,#REF!,#REF!,#REF!))</f>
        <v>#REF!</v>
      </c>
      <c r="CH175" s="38" t="str">
        <f t="shared" si="34"/>
        <v/>
      </c>
    </row>
    <row r="176" spans="1:86">
      <c r="A176" s="358">
        <v>170</v>
      </c>
      <c r="B176" s="359"/>
      <c r="C176" s="360"/>
      <c r="D176" s="361"/>
      <c r="E176" s="362"/>
      <c r="F176" s="363"/>
      <c r="G176" s="363"/>
      <c r="H176" s="364"/>
      <c r="I176" s="365"/>
      <c r="J176" s="366"/>
      <c r="K176" s="367"/>
      <c r="L176" s="13"/>
      <c r="M176" s="8"/>
      <c r="N176" s="8"/>
      <c r="O176" s="8"/>
      <c r="P176" s="56"/>
      <c r="Q176" s="60"/>
      <c r="R176" s="8"/>
      <c r="S176" s="14"/>
      <c r="T176" s="19"/>
      <c r="U176" s="20"/>
      <c r="V176" s="20"/>
      <c r="W176" s="8"/>
      <c r="X176" s="62"/>
      <c r="Y176" s="60"/>
      <c r="Z176" s="8"/>
      <c r="AA176" s="14"/>
      <c r="AB176" s="13"/>
      <c r="AC176" s="8"/>
      <c r="AD176" s="8"/>
      <c r="AE176" s="8"/>
      <c r="AF176" s="56"/>
      <c r="AG176" s="60"/>
      <c r="AH176" s="8"/>
      <c r="AI176" s="14"/>
      <c r="AJ176" s="13"/>
      <c r="AK176" s="8"/>
      <c r="AL176" s="8"/>
      <c r="AM176" s="8"/>
      <c r="AN176" s="56"/>
      <c r="AO176" s="60"/>
      <c r="AP176" s="8"/>
      <c r="AQ176" s="14"/>
      <c r="AR176" s="13"/>
      <c r="AS176" s="8"/>
      <c r="AT176" s="56"/>
      <c r="AU176" s="13"/>
      <c r="AV176" s="8"/>
      <c r="AW176" s="14"/>
      <c r="AX176" s="13"/>
      <c r="AY176" s="8"/>
      <c r="AZ176" s="56"/>
      <c r="BA176" s="13" t="s">
        <v>447</v>
      </c>
      <c r="BB176" s="109" t="s">
        <v>447</v>
      </c>
      <c r="BC176" s="1"/>
      <c r="BD176" s="1"/>
      <c r="BE176" s="1"/>
      <c r="BF176" s="1"/>
      <c r="BG176" s="1"/>
      <c r="BS176" s="29"/>
      <c r="BT176" s="44" t="str">
        <f t="shared" si="23"/>
        <v/>
      </c>
      <c r="BU176" s="45" t="str">
        <f t="shared" si="24"/>
        <v/>
      </c>
      <c r="BV176" s="45" t="str">
        <f t="shared" si="25"/>
        <v/>
      </c>
      <c r="BW176" s="44" t="str">
        <f t="shared" si="26"/>
        <v/>
      </c>
      <c r="BX176" s="45" t="str">
        <f t="shared" si="27"/>
        <v/>
      </c>
      <c r="BY176" s="44" t="e">
        <f>IF(AND(#REF!="",#REF!="",#REF!="",#REF!=""),"",SUM(#REF!,#REF!,#REF!,#REF!,#REF!))</f>
        <v>#REF!</v>
      </c>
      <c r="BZ176" s="45" t="str">
        <f t="shared" si="28"/>
        <v/>
      </c>
      <c r="CA176" s="44" t="str">
        <f t="shared" si="29"/>
        <v/>
      </c>
      <c r="CB176" s="45" t="str">
        <f t="shared" si="30"/>
        <v/>
      </c>
      <c r="CC176" s="44" t="str">
        <f t="shared" si="31"/>
        <v/>
      </c>
      <c r="CD176" s="45" t="str">
        <f t="shared" si="32"/>
        <v/>
      </c>
      <c r="CE176" s="44" t="e">
        <f>IF(AND(#REF!="",#REF!="",#REF!="",#REF!=""),"",SUM(#REF!,#REF!,#REF!,#REF!,#REF!))</f>
        <v>#REF!</v>
      </c>
      <c r="CF176" s="45" t="str">
        <f t="shared" si="33"/>
        <v/>
      </c>
      <c r="CG176" s="38" t="e">
        <f>IF(AND(#REF!="",#REF!="",#REF!="",#REF!=""),"",SUM(#REF!,#REF!,#REF!,#REF!))</f>
        <v>#REF!</v>
      </c>
      <c r="CH176" s="38" t="str">
        <f t="shared" si="34"/>
        <v/>
      </c>
    </row>
    <row r="177" spans="1:86">
      <c r="A177" s="358">
        <v>171</v>
      </c>
      <c r="B177" s="359"/>
      <c r="C177" s="360"/>
      <c r="D177" s="361"/>
      <c r="E177" s="362"/>
      <c r="F177" s="363"/>
      <c r="G177" s="363"/>
      <c r="H177" s="364"/>
      <c r="I177" s="365"/>
      <c r="J177" s="366"/>
      <c r="K177" s="367"/>
      <c r="L177" s="13"/>
      <c r="M177" s="8"/>
      <c r="N177" s="8"/>
      <c r="O177" s="8"/>
      <c r="P177" s="56"/>
      <c r="Q177" s="60"/>
      <c r="R177" s="8"/>
      <c r="S177" s="14"/>
      <c r="T177" s="19"/>
      <c r="U177" s="20"/>
      <c r="V177" s="20"/>
      <c r="W177" s="8"/>
      <c r="X177" s="62"/>
      <c r="Y177" s="60"/>
      <c r="Z177" s="8"/>
      <c r="AA177" s="14"/>
      <c r="AB177" s="13"/>
      <c r="AC177" s="8"/>
      <c r="AD177" s="8"/>
      <c r="AE177" s="8"/>
      <c r="AF177" s="56"/>
      <c r="AG177" s="60"/>
      <c r="AH177" s="8"/>
      <c r="AI177" s="14"/>
      <c r="AJ177" s="13"/>
      <c r="AK177" s="8"/>
      <c r="AL177" s="8"/>
      <c r="AM177" s="8"/>
      <c r="AN177" s="56"/>
      <c r="AO177" s="60"/>
      <c r="AP177" s="8"/>
      <c r="AQ177" s="14"/>
      <c r="AR177" s="13"/>
      <c r="AS177" s="8"/>
      <c r="AT177" s="56"/>
      <c r="AU177" s="13"/>
      <c r="AV177" s="8"/>
      <c r="AW177" s="14"/>
      <c r="AX177" s="13"/>
      <c r="AY177" s="8"/>
      <c r="AZ177" s="56"/>
      <c r="BA177" s="13" t="s">
        <v>447</v>
      </c>
      <c r="BB177" s="109" t="s">
        <v>447</v>
      </c>
      <c r="BC177" s="1"/>
      <c r="BD177" s="1"/>
      <c r="BE177" s="1"/>
      <c r="BF177" s="1"/>
      <c r="BG177" s="1"/>
      <c r="BS177" s="29"/>
      <c r="BT177" s="44" t="str">
        <f t="shared" si="23"/>
        <v/>
      </c>
      <c r="BU177" s="45" t="str">
        <f t="shared" si="24"/>
        <v/>
      </c>
      <c r="BV177" s="45" t="str">
        <f t="shared" si="25"/>
        <v/>
      </c>
      <c r="BW177" s="44" t="str">
        <f t="shared" si="26"/>
        <v/>
      </c>
      <c r="BX177" s="45" t="str">
        <f t="shared" si="27"/>
        <v/>
      </c>
      <c r="BY177" s="44" t="e">
        <f>IF(AND(#REF!="",#REF!="",#REF!="",#REF!=""),"",SUM(#REF!,#REF!,#REF!,#REF!,#REF!))</f>
        <v>#REF!</v>
      </c>
      <c r="BZ177" s="45" t="str">
        <f t="shared" si="28"/>
        <v/>
      </c>
      <c r="CA177" s="44" t="str">
        <f t="shared" si="29"/>
        <v/>
      </c>
      <c r="CB177" s="45" t="str">
        <f t="shared" si="30"/>
        <v/>
      </c>
      <c r="CC177" s="44" t="str">
        <f t="shared" si="31"/>
        <v/>
      </c>
      <c r="CD177" s="45" t="str">
        <f t="shared" si="32"/>
        <v/>
      </c>
      <c r="CE177" s="44" t="e">
        <f>IF(AND(#REF!="",#REF!="",#REF!="",#REF!=""),"",SUM(#REF!,#REF!,#REF!,#REF!,#REF!))</f>
        <v>#REF!</v>
      </c>
      <c r="CF177" s="45" t="str">
        <f t="shared" si="33"/>
        <v/>
      </c>
      <c r="CG177" s="38" t="e">
        <f>IF(AND(#REF!="",#REF!="",#REF!="",#REF!=""),"",SUM(#REF!,#REF!,#REF!,#REF!))</f>
        <v>#REF!</v>
      </c>
      <c r="CH177" s="38" t="str">
        <f t="shared" si="34"/>
        <v/>
      </c>
    </row>
    <row r="178" spans="1:86">
      <c r="A178" s="358">
        <v>172</v>
      </c>
      <c r="B178" s="359"/>
      <c r="C178" s="360"/>
      <c r="D178" s="361"/>
      <c r="E178" s="362"/>
      <c r="F178" s="363"/>
      <c r="G178" s="363"/>
      <c r="H178" s="364"/>
      <c r="I178" s="365"/>
      <c r="J178" s="366"/>
      <c r="K178" s="367"/>
      <c r="L178" s="13"/>
      <c r="M178" s="8"/>
      <c r="N178" s="8"/>
      <c r="O178" s="8"/>
      <c r="P178" s="56"/>
      <c r="Q178" s="60"/>
      <c r="R178" s="8"/>
      <c r="S178" s="14"/>
      <c r="T178" s="19"/>
      <c r="U178" s="20"/>
      <c r="V178" s="20"/>
      <c r="W178" s="8"/>
      <c r="X178" s="62"/>
      <c r="Y178" s="60"/>
      <c r="Z178" s="8"/>
      <c r="AA178" s="14"/>
      <c r="AB178" s="13"/>
      <c r="AC178" s="8"/>
      <c r="AD178" s="8"/>
      <c r="AE178" s="8"/>
      <c r="AF178" s="56"/>
      <c r="AG178" s="60"/>
      <c r="AH178" s="8"/>
      <c r="AI178" s="14"/>
      <c r="AJ178" s="13"/>
      <c r="AK178" s="8"/>
      <c r="AL178" s="8"/>
      <c r="AM178" s="8"/>
      <c r="AN178" s="56"/>
      <c r="AO178" s="60"/>
      <c r="AP178" s="8"/>
      <c r="AQ178" s="14"/>
      <c r="AR178" s="13"/>
      <c r="AS178" s="8"/>
      <c r="AT178" s="56"/>
      <c r="AU178" s="13"/>
      <c r="AV178" s="8"/>
      <c r="AW178" s="14"/>
      <c r="AX178" s="13"/>
      <c r="AY178" s="8"/>
      <c r="AZ178" s="56"/>
      <c r="BA178" s="13" t="s">
        <v>447</v>
      </c>
      <c r="BB178" s="109" t="s">
        <v>447</v>
      </c>
      <c r="BC178" s="1"/>
      <c r="BD178" s="1"/>
      <c r="BE178" s="1"/>
      <c r="BF178" s="1"/>
      <c r="BG178" s="1"/>
      <c r="BS178" s="29"/>
      <c r="BT178" s="44" t="str">
        <f t="shared" si="23"/>
        <v/>
      </c>
      <c r="BU178" s="45" t="str">
        <f t="shared" si="24"/>
        <v/>
      </c>
      <c r="BV178" s="45" t="str">
        <f t="shared" si="25"/>
        <v/>
      </c>
      <c r="BW178" s="44" t="str">
        <f t="shared" si="26"/>
        <v/>
      </c>
      <c r="BX178" s="45" t="str">
        <f t="shared" si="27"/>
        <v/>
      </c>
      <c r="BY178" s="44" t="e">
        <f>IF(AND(#REF!="",#REF!="",#REF!="",#REF!=""),"",SUM(#REF!,#REF!,#REF!,#REF!,#REF!))</f>
        <v>#REF!</v>
      </c>
      <c r="BZ178" s="45" t="str">
        <f t="shared" si="28"/>
        <v/>
      </c>
      <c r="CA178" s="44" t="str">
        <f t="shared" si="29"/>
        <v/>
      </c>
      <c r="CB178" s="45" t="str">
        <f t="shared" si="30"/>
        <v/>
      </c>
      <c r="CC178" s="44" t="str">
        <f t="shared" si="31"/>
        <v/>
      </c>
      <c r="CD178" s="45" t="str">
        <f t="shared" si="32"/>
        <v/>
      </c>
      <c r="CE178" s="44" t="e">
        <f>IF(AND(#REF!="",#REF!="",#REF!="",#REF!=""),"",SUM(#REF!,#REF!,#REF!,#REF!,#REF!))</f>
        <v>#REF!</v>
      </c>
      <c r="CF178" s="45" t="str">
        <f t="shared" si="33"/>
        <v/>
      </c>
      <c r="CG178" s="38" t="e">
        <f>IF(AND(#REF!="",#REF!="",#REF!="",#REF!=""),"",SUM(#REF!,#REF!,#REF!,#REF!))</f>
        <v>#REF!</v>
      </c>
      <c r="CH178" s="38" t="str">
        <f t="shared" si="34"/>
        <v/>
      </c>
    </row>
    <row r="179" spans="1:86">
      <c r="A179" s="358">
        <v>173</v>
      </c>
      <c r="B179" s="359"/>
      <c r="C179" s="360"/>
      <c r="D179" s="361"/>
      <c r="E179" s="362"/>
      <c r="F179" s="363"/>
      <c r="G179" s="363"/>
      <c r="H179" s="364"/>
      <c r="I179" s="365"/>
      <c r="J179" s="366"/>
      <c r="K179" s="367"/>
      <c r="L179" s="13"/>
      <c r="M179" s="8"/>
      <c r="N179" s="8"/>
      <c r="O179" s="8"/>
      <c r="P179" s="56"/>
      <c r="Q179" s="60"/>
      <c r="R179" s="8"/>
      <c r="S179" s="14"/>
      <c r="T179" s="19"/>
      <c r="U179" s="20"/>
      <c r="V179" s="20"/>
      <c r="W179" s="8"/>
      <c r="X179" s="62"/>
      <c r="Y179" s="60"/>
      <c r="Z179" s="8"/>
      <c r="AA179" s="14"/>
      <c r="AB179" s="13"/>
      <c r="AC179" s="8"/>
      <c r="AD179" s="8"/>
      <c r="AE179" s="8"/>
      <c r="AF179" s="56"/>
      <c r="AG179" s="60"/>
      <c r="AH179" s="8"/>
      <c r="AI179" s="14"/>
      <c r="AJ179" s="13"/>
      <c r="AK179" s="8"/>
      <c r="AL179" s="8"/>
      <c r="AM179" s="8"/>
      <c r="AN179" s="56"/>
      <c r="AO179" s="60"/>
      <c r="AP179" s="8"/>
      <c r="AQ179" s="14"/>
      <c r="AR179" s="13"/>
      <c r="AS179" s="8"/>
      <c r="AT179" s="56"/>
      <c r="AU179" s="13"/>
      <c r="AV179" s="8"/>
      <c r="AW179" s="14"/>
      <c r="AX179" s="13"/>
      <c r="AY179" s="8"/>
      <c r="AZ179" s="56"/>
      <c r="BA179" s="13" t="s">
        <v>447</v>
      </c>
      <c r="BB179" s="109" t="s">
        <v>447</v>
      </c>
      <c r="BC179" s="1"/>
      <c r="BD179" s="1"/>
      <c r="BE179" s="1"/>
      <c r="BF179" s="1"/>
      <c r="BG179" s="1"/>
      <c r="BS179" s="29"/>
      <c r="BT179" s="44" t="str">
        <f t="shared" si="23"/>
        <v/>
      </c>
      <c r="BU179" s="45" t="str">
        <f t="shared" si="24"/>
        <v/>
      </c>
      <c r="BV179" s="45" t="str">
        <f t="shared" si="25"/>
        <v/>
      </c>
      <c r="BW179" s="44" t="str">
        <f t="shared" si="26"/>
        <v/>
      </c>
      <c r="BX179" s="45" t="str">
        <f t="shared" si="27"/>
        <v/>
      </c>
      <c r="BY179" s="44" t="e">
        <f>IF(AND(#REF!="",#REF!="",#REF!="",#REF!=""),"",SUM(#REF!,#REF!,#REF!,#REF!,#REF!))</f>
        <v>#REF!</v>
      </c>
      <c r="BZ179" s="45" t="str">
        <f t="shared" si="28"/>
        <v/>
      </c>
      <c r="CA179" s="44" t="str">
        <f t="shared" si="29"/>
        <v/>
      </c>
      <c r="CB179" s="45" t="str">
        <f t="shared" si="30"/>
        <v/>
      </c>
      <c r="CC179" s="44" t="str">
        <f t="shared" si="31"/>
        <v/>
      </c>
      <c r="CD179" s="45" t="str">
        <f t="shared" si="32"/>
        <v/>
      </c>
      <c r="CE179" s="44" t="e">
        <f>IF(AND(#REF!="",#REF!="",#REF!="",#REF!=""),"",SUM(#REF!,#REF!,#REF!,#REF!,#REF!))</f>
        <v>#REF!</v>
      </c>
      <c r="CF179" s="45" t="str">
        <f t="shared" si="33"/>
        <v/>
      </c>
      <c r="CG179" s="38" t="e">
        <f>IF(AND(#REF!="",#REF!="",#REF!="",#REF!=""),"",SUM(#REF!,#REF!,#REF!,#REF!))</f>
        <v>#REF!</v>
      </c>
      <c r="CH179" s="38" t="str">
        <f t="shared" si="34"/>
        <v/>
      </c>
    </row>
    <row r="180" spans="1:86">
      <c r="A180" s="358">
        <v>174</v>
      </c>
      <c r="B180" s="359"/>
      <c r="C180" s="360"/>
      <c r="D180" s="361"/>
      <c r="E180" s="362"/>
      <c r="F180" s="363"/>
      <c r="G180" s="363"/>
      <c r="H180" s="364"/>
      <c r="I180" s="365"/>
      <c r="J180" s="366"/>
      <c r="K180" s="367"/>
      <c r="L180" s="13"/>
      <c r="M180" s="8"/>
      <c r="N180" s="8"/>
      <c r="O180" s="8"/>
      <c r="P180" s="56"/>
      <c r="Q180" s="60"/>
      <c r="R180" s="8"/>
      <c r="S180" s="14"/>
      <c r="T180" s="19"/>
      <c r="U180" s="20"/>
      <c r="V180" s="20"/>
      <c r="W180" s="8"/>
      <c r="X180" s="62"/>
      <c r="Y180" s="60"/>
      <c r="Z180" s="8"/>
      <c r="AA180" s="14"/>
      <c r="AB180" s="13"/>
      <c r="AC180" s="8"/>
      <c r="AD180" s="8"/>
      <c r="AE180" s="8"/>
      <c r="AF180" s="56"/>
      <c r="AG180" s="60"/>
      <c r="AH180" s="8"/>
      <c r="AI180" s="14"/>
      <c r="AJ180" s="13"/>
      <c r="AK180" s="8"/>
      <c r="AL180" s="8"/>
      <c r="AM180" s="8"/>
      <c r="AN180" s="56"/>
      <c r="AO180" s="60"/>
      <c r="AP180" s="8"/>
      <c r="AQ180" s="14"/>
      <c r="AR180" s="13"/>
      <c r="AS180" s="8"/>
      <c r="AT180" s="56"/>
      <c r="AU180" s="13"/>
      <c r="AV180" s="8"/>
      <c r="AW180" s="14"/>
      <c r="AX180" s="13"/>
      <c r="AY180" s="8"/>
      <c r="AZ180" s="56"/>
      <c r="BA180" s="13" t="s">
        <v>447</v>
      </c>
      <c r="BB180" s="109" t="s">
        <v>447</v>
      </c>
      <c r="BC180" s="1"/>
      <c r="BD180" s="1"/>
      <c r="BE180" s="1"/>
      <c r="BF180" s="1"/>
      <c r="BG180" s="1"/>
      <c r="BS180" s="29"/>
      <c r="BT180" s="44" t="str">
        <f t="shared" si="23"/>
        <v/>
      </c>
      <c r="BU180" s="45" t="str">
        <f t="shared" si="24"/>
        <v/>
      </c>
      <c r="BV180" s="45" t="str">
        <f t="shared" si="25"/>
        <v/>
      </c>
      <c r="BW180" s="44" t="str">
        <f t="shared" si="26"/>
        <v/>
      </c>
      <c r="BX180" s="45" t="str">
        <f t="shared" si="27"/>
        <v/>
      </c>
      <c r="BY180" s="44" t="e">
        <f>IF(AND(#REF!="",#REF!="",#REF!="",#REF!=""),"",SUM(#REF!,#REF!,#REF!,#REF!,#REF!))</f>
        <v>#REF!</v>
      </c>
      <c r="BZ180" s="45" t="str">
        <f t="shared" si="28"/>
        <v/>
      </c>
      <c r="CA180" s="44" t="str">
        <f t="shared" si="29"/>
        <v/>
      </c>
      <c r="CB180" s="45" t="str">
        <f t="shared" si="30"/>
        <v/>
      </c>
      <c r="CC180" s="44" t="str">
        <f t="shared" si="31"/>
        <v/>
      </c>
      <c r="CD180" s="45" t="str">
        <f t="shared" si="32"/>
        <v/>
      </c>
      <c r="CE180" s="44" t="e">
        <f>IF(AND(#REF!="",#REF!="",#REF!="",#REF!=""),"",SUM(#REF!,#REF!,#REF!,#REF!,#REF!))</f>
        <v>#REF!</v>
      </c>
      <c r="CF180" s="45" t="str">
        <f t="shared" si="33"/>
        <v/>
      </c>
      <c r="CG180" s="38" t="e">
        <f>IF(AND(#REF!="",#REF!="",#REF!="",#REF!=""),"",SUM(#REF!,#REF!,#REF!,#REF!))</f>
        <v>#REF!</v>
      </c>
      <c r="CH180" s="38" t="str">
        <f t="shared" si="34"/>
        <v/>
      </c>
    </row>
    <row r="181" spans="1:86">
      <c r="A181" s="358">
        <v>175</v>
      </c>
      <c r="B181" s="359"/>
      <c r="C181" s="360"/>
      <c r="D181" s="361"/>
      <c r="E181" s="362"/>
      <c r="F181" s="363"/>
      <c r="G181" s="363"/>
      <c r="H181" s="364"/>
      <c r="I181" s="365"/>
      <c r="J181" s="366"/>
      <c r="K181" s="367"/>
      <c r="L181" s="13"/>
      <c r="M181" s="8"/>
      <c r="N181" s="8"/>
      <c r="O181" s="8"/>
      <c r="P181" s="56"/>
      <c r="Q181" s="60"/>
      <c r="R181" s="8"/>
      <c r="S181" s="14"/>
      <c r="T181" s="19"/>
      <c r="U181" s="20"/>
      <c r="V181" s="20"/>
      <c r="W181" s="8"/>
      <c r="X181" s="62"/>
      <c r="Y181" s="60"/>
      <c r="Z181" s="8"/>
      <c r="AA181" s="14"/>
      <c r="AB181" s="13"/>
      <c r="AC181" s="8"/>
      <c r="AD181" s="8"/>
      <c r="AE181" s="8"/>
      <c r="AF181" s="56"/>
      <c r="AG181" s="60"/>
      <c r="AH181" s="8"/>
      <c r="AI181" s="14"/>
      <c r="AJ181" s="13"/>
      <c r="AK181" s="8"/>
      <c r="AL181" s="8"/>
      <c r="AM181" s="8"/>
      <c r="AN181" s="56"/>
      <c r="AO181" s="60"/>
      <c r="AP181" s="8"/>
      <c r="AQ181" s="14"/>
      <c r="AR181" s="13"/>
      <c r="AS181" s="8"/>
      <c r="AT181" s="56"/>
      <c r="AU181" s="13"/>
      <c r="AV181" s="8"/>
      <c r="AW181" s="14"/>
      <c r="AX181" s="13"/>
      <c r="AY181" s="8"/>
      <c r="AZ181" s="56"/>
      <c r="BA181" s="13" t="s">
        <v>447</v>
      </c>
      <c r="BB181" s="109" t="s">
        <v>447</v>
      </c>
      <c r="BC181" s="1"/>
      <c r="BD181" s="1"/>
      <c r="BE181" s="1"/>
      <c r="BF181" s="1"/>
      <c r="BG181" s="1"/>
      <c r="BS181" s="29"/>
      <c r="BT181" s="44" t="str">
        <f t="shared" si="23"/>
        <v/>
      </c>
      <c r="BU181" s="45" t="str">
        <f t="shared" si="24"/>
        <v/>
      </c>
      <c r="BV181" s="45" t="str">
        <f t="shared" si="25"/>
        <v/>
      </c>
      <c r="BW181" s="44" t="str">
        <f t="shared" si="26"/>
        <v/>
      </c>
      <c r="BX181" s="45" t="str">
        <f t="shared" si="27"/>
        <v/>
      </c>
      <c r="BY181" s="44" t="e">
        <f>IF(AND(#REF!="",#REF!="",#REF!="",#REF!=""),"",SUM(#REF!,#REF!,#REF!,#REF!,#REF!))</f>
        <v>#REF!</v>
      </c>
      <c r="BZ181" s="45" t="str">
        <f t="shared" si="28"/>
        <v/>
      </c>
      <c r="CA181" s="44" t="str">
        <f t="shared" si="29"/>
        <v/>
      </c>
      <c r="CB181" s="45" t="str">
        <f t="shared" si="30"/>
        <v/>
      </c>
      <c r="CC181" s="44" t="str">
        <f t="shared" si="31"/>
        <v/>
      </c>
      <c r="CD181" s="45" t="str">
        <f t="shared" si="32"/>
        <v/>
      </c>
      <c r="CE181" s="44" t="e">
        <f>IF(AND(#REF!="",#REF!="",#REF!="",#REF!=""),"",SUM(#REF!,#REF!,#REF!,#REF!,#REF!))</f>
        <v>#REF!</v>
      </c>
      <c r="CF181" s="45" t="str">
        <f t="shared" si="33"/>
        <v/>
      </c>
      <c r="CG181" s="38" t="e">
        <f>IF(AND(#REF!="",#REF!="",#REF!="",#REF!=""),"",SUM(#REF!,#REF!,#REF!,#REF!))</f>
        <v>#REF!</v>
      </c>
      <c r="CH181" s="38" t="str">
        <f t="shared" si="34"/>
        <v/>
      </c>
    </row>
    <row r="182" spans="1:86">
      <c r="A182" s="358">
        <v>176</v>
      </c>
      <c r="B182" s="359"/>
      <c r="C182" s="360"/>
      <c r="D182" s="361"/>
      <c r="E182" s="362"/>
      <c r="F182" s="363"/>
      <c r="G182" s="363"/>
      <c r="H182" s="364"/>
      <c r="I182" s="365"/>
      <c r="J182" s="366"/>
      <c r="K182" s="367"/>
      <c r="L182" s="13"/>
      <c r="M182" s="8"/>
      <c r="N182" s="8"/>
      <c r="O182" s="8"/>
      <c r="P182" s="56"/>
      <c r="Q182" s="60"/>
      <c r="R182" s="8"/>
      <c r="S182" s="14"/>
      <c r="T182" s="19"/>
      <c r="U182" s="20"/>
      <c r="V182" s="20"/>
      <c r="W182" s="8"/>
      <c r="X182" s="62"/>
      <c r="Y182" s="60"/>
      <c r="Z182" s="8"/>
      <c r="AA182" s="14"/>
      <c r="AB182" s="13"/>
      <c r="AC182" s="8"/>
      <c r="AD182" s="8"/>
      <c r="AE182" s="8"/>
      <c r="AF182" s="56"/>
      <c r="AG182" s="60"/>
      <c r="AH182" s="8"/>
      <c r="AI182" s="14"/>
      <c r="AJ182" s="13"/>
      <c r="AK182" s="8"/>
      <c r="AL182" s="8"/>
      <c r="AM182" s="8"/>
      <c r="AN182" s="56"/>
      <c r="AO182" s="60"/>
      <c r="AP182" s="8"/>
      <c r="AQ182" s="14"/>
      <c r="AR182" s="13"/>
      <c r="AS182" s="8"/>
      <c r="AT182" s="56"/>
      <c r="AU182" s="13"/>
      <c r="AV182" s="8"/>
      <c r="AW182" s="14"/>
      <c r="AX182" s="13"/>
      <c r="AY182" s="8"/>
      <c r="AZ182" s="56"/>
      <c r="BA182" s="13" t="s">
        <v>447</v>
      </c>
      <c r="BB182" s="109" t="s">
        <v>447</v>
      </c>
      <c r="BC182" s="1"/>
      <c r="BD182" s="1"/>
      <c r="BE182" s="1"/>
      <c r="BF182" s="1"/>
      <c r="BG182" s="1"/>
      <c r="BS182" s="29"/>
      <c r="BT182" s="44" t="str">
        <f t="shared" si="23"/>
        <v/>
      </c>
      <c r="BU182" s="45" t="str">
        <f t="shared" si="24"/>
        <v/>
      </c>
      <c r="BV182" s="45" t="str">
        <f t="shared" si="25"/>
        <v/>
      </c>
      <c r="BW182" s="44" t="str">
        <f t="shared" si="26"/>
        <v/>
      </c>
      <c r="BX182" s="45" t="str">
        <f t="shared" si="27"/>
        <v/>
      </c>
      <c r="BY182" s="44" t="e">
        <f>IF(AND(#REF!="",#REF!="",#REF!="",#REF!=""),"",SUM(#REF!,#REF!,#REF!,#REF!,#REF!))</f>
        <v>#REF!</v>
      </c>
      <c r="BZ182" s="45" t="str">
        <f t="shared" si="28"/>
        <v/>
      </c>
      <c r="CA182" s="44" t="str">
        <f t="shared" si="29"/>
        <v/>
      </c>
      <c r="CB182" s="45" t="str">
        <f t="shared" si="30"/>
        <v/>
      </c>
      <c r="CC182" s="44" t="str">
        <f t="shared" si="31"/>
        <v/>
      </c>
      <c r="CD182" s="45" t="str">
        <f t="shared" si="32"/>
        <v/>
      </c>
      <c r="CE182" s="44" t="e">
        <f>IF(AND(#REF!="",#REF!="",#REF!="",#REF!=""),"",SUM(#REF!,#REF!,#REF!,#REF!,#REF!))</f>
        <v>#REF!</v>
      </c>
      <c r="CF182" s="45" t="str">
        <f t="shared" si="33"/>
        <v/>
      </c>
      <c r="CG182" s="38" t="e">
        <f>IF(AND(#REF!="",#REF!="",#REF!="",#REF!=""),"",SUM(#REF!,#REF!,#REF!,#REF!))</f>
        <v>#REF!</v>
      </c>
      <c r="CH182" s="38" t="str">
        <f t="shared" si="34"/>
        <v/>
      </c>
    </row>
    <row r="183" spans="1:86">
      <c r="A183" s="358">
        <v>177</v>
      </c>
      <c r="B183" s="359"/>
      <c r="C183" s="360"/>
      <c r="D183" s="361"/>
      <c r="E183" s="362"/>
      <c r="F183" s="363"/>
      <c r="G183" s="363"/>
      <c r="H183" s="364"/>
      <c r="I183" s="365"/>
      <c r="J183" s="366"/>
      <c r="K183" s="367"/>
      <c r="L183" s="13"/>
      <c r="M183" s="8"/>
      <c r="N183" s="8"/>
      <c r="O183" s="8"/>
      <c r="P183" s="56"/>
      <c r="Q183" s="60"/>
      <c r="R183" s="8"/>
      <c r="S183" s="14"/>
      <c r="T183" s="19"/>
      <c r="U183" s="20"/>
      <c r="V183" s="20"/>
      <c r="W183" s="8"/>
      <c r="X183" s="62"/>
      <c r="Y183" s="60"/>
      <c r="Z183" s="8"/>
      <c r="AA183" s="14"/>
      <c r="AB183" s="13"/>
      <c r="AC183" s="8"/>
      <c r="AD183" s="8"/>
      <c r="AE183" s="8"/>
      <c r="AF183" s="56"/>
      <c r="AG183" s="60"/>
      <c r="AH183" s="8"/>
      <c r="AI183" s="14"/>
      <c r="AJ183" s="13"/>
      <c r="AK183" s="8"/>
      <c r="AL183" s="8"/>
      <c r="AM183" s="8"/>
      <c r="AN183" s="56"/>
      <c r="AO183" s="60"/>
      <c r="AP183" s="8"/>
      <c r="AQ183" s="14"/>
      <c r="AR183" s="13"/>
      <c r="AS183" s="8"/>
      <c r="AT183" s="56"/>
      <c r="AU183" s="13"/>
      <c r="AV183" s="8"/>
      <c r="AW183" s="14"/>
      <c r="AX183" s="13"/>
      <c r="AY183" s="8"/>
      <c r="AZ183" s="56"/>
      <c r="BA183" s="13" t="s">
        <v>447</v>
      </c>
      <c r="BB183" s="109" t="s">
        <v>447</v>
      </c>
      <c r="BC183" s="1"/>
      <c r="BD183" s="1"/>
      <c r="BE183" s="1"/>
      <c r="BF183" s="1"/>
      <c r="BG183" s="1"/>
      <c r="BS183" s="29"/>
      <c r="BT183" s="44" t="str">
        <f t="shared" si="23"/>
        <v/>
      </c>
      <c r="BU183" s="45" t="str">
        <f t="shared" si="24"/>
        <v/>
      </c>
      <c r="BV183" s="45" t="str">
        <f t="shared" si="25"/>
        <v/>
      </c>
      <c r="BW183" s="44" t="str">
        <f t="shared" si="26"/>
        <v/>
      </c>
      <c r="BX183" s="45" t="str">
        <f t="shared" si="27"/>
        <v/>
      </c>
      <c r="BY183" s="44" t="e">
        <f>IF(AND(#REF!="",#REF!="",#REF!="",#REF!=""),"",SUM(#REF!,#REF!,#REF!,#REF!,#REF!))</f>
        <v>#REF!</v>
      </c>
      <c r="BZ183" s="45" t="str">
        <f t="shared" si="28"/>
        <v/>
      </c>
      <c r="CA183" s="44" t="str">
        <f t="shared" si="29"/>
        <v/>
      </c>
      <c r="CB183" s="45" t="str">
        <f t="shared" si="30"/>
        <v/>
      </c>
      <c r="CC183" s="44" t="str">
        <f t="shared" si="31"/>
        <v/>
      </c>
      <c r="CD183" s="45" t="str">
        <f t="shared" si="32"/>
        <v/>
      </c>
      <c r="CE183" s="44" t="e">
        <f>IF(AND(#REF!="",#REF!="",#REF!="",#REF!=""),"",SUM(#REF!,#REF!,#REF!,#REF!,#REF!))</f>
        <v>#REF!</v>
      </c>
      <c r="CF183" s="45" t="str">
        <f t="shared" si="33"/>
        <v/>
      </c>
      <c r="CG183" s="38" t="e">
        <f>IF(AND(#REF!="",#REF!="",#REF!="",#REF!=""),"",SUM(#REF!,#REF!,#REF!,#REF!))</f>
        <v>#REF!</v>
      </c>
      <c r="CH183" s="38" t="str">
        <f t="shared" si="34"/>
        <v/>
      </c>
    </row>
    <row r="184" spans="1:86">
      <c r="A184" s="358">
        <v>178</v>
      </c>
      <c r="B184" s="359"/>
      <c r="C184" s="360"/>
      <c r="D184" s="361"/>
      <c r="E184" s="362"/>
      <c r="F184" s="363"/>
      <c r="G184" s="363"/>
      <c r="H184" s="364"/>
      <c r="I184" s="365"/>
      <c r="J184" s="366"/>
      <c r="K184" s="367"/>
      <c r="L184" s="13"/>
      <c r="M184" s="8"/>
      <c r="N184" s="8"/>
      <c r="O184" s="8"/>
      <c r="P184" s="56"/>
      <c r="Q184" s="60"/>
      <c r="R184" s="8"/>
      <c r="S184" s="14"/>
      <c r="T184" s="19"/>
      <c r="U184" s="20"/>
      <c r="V184" s="20"/>
      <c r="W184" s="8"/>
      <c r="X184" s="62"/>
      <c r="Y184" s="60"/>
      <c r="Z184" s="8"/>
      <c r="AA184" s="14"/>
      <c r="AB184" s="13"/>
      <c r="AC184" s="8"/>
      <c r="AD184" s="8"/>
      <c r="AE184" s="8"/>
      <c r="AF184" s="56"/>
      <c r="AG184" s="60"/>
      <c r="AH184" s="8"/>
      <c r="AI184" s="14"/>
      <c r="AJ184" s="13"/>
      <c r="AK184" s="8"/>
      <c r="AL184" s="8"/>
      <c r="AM184" s="8"/>
      <c r="AN184" s="56"/>
      <c r="AO184" s="60"/>
      <c r="AP184" s="8"/>
      <c r="AQ184" s="14"/>
      <c r="AR184" s="13"/>
      <c r="AS184" s="8"/>
      <c r="AT184" s="56"/>
      <c r="AU184" s="13"/>
      <c r="AV184" s="8"/>
      <c r="AW184" s="14"/>
      <c r="AX184" s="13"/>
      <c r="AY184" s="8"/>
      <c r="AZ184" s="56"/>
      <c r="BA184" s="13" t="s">
        <v>447</v>
      </c>
      <c r="BB184" s="109" t="s">
        <v>447</v>
      </c>
      <c r="BC184" s="1"/>
      <c r="BD184" s="1"/>
      <c r="BE184" s="1"/>
      <c r="BF184" s="1"/>
      <c r="BG184" s="1"/>
      <c r="BS184" s="29"/>
      <c r="BT184" s="44" t="str">
        <f t="shared" si="23"/>
        <v/>
      </c>
      <c r="BU184" s="45" t="str">
        <f t="shared" si="24"/>
        <v/>
      </c>
      <c r="BV184" s="45" t="str">
        <f t="shared" si="25"/>
        <v/>
      </c>
      <c r="BW184" s="44" t="str">
        <f t="shared" si="26"/>
        <v/>
      </c>
      <c r="BX184" s="45" t="str">
        <f t="shared" si="27"/>
        <v/>
      </c>
      <c r="BY184" s="44" t="e">
        <f>IF(AND(#REF!="",#REF!="",#REF!="",#REF!=""),"",SUM(#REF!,#REF!,#REF!,#REF!,#REF!))</f>
        <v>#REF!</v>
      </c>
      <c r="BZ184" s="45" t="str">
        <f t="shared" si="28"/>
        <v/>
      </c>
      <c r="CA184" s="44" t="str">
        <f t="shared" si="29"/>
        <v/>
      </c>
      <c r="CB184" s="45" t="str">
        <f t="shared" si="30"/>
        <v/>
      </c>
      <c r="CC184" s="44" t="str">
        <f t="shared" si="31"/>
        <v/>
      </c>
      <c r="CD184" s="45" t="str">
        <f t="shared" si="32"/>
        <v/>
      </c>
      <c r="CE184" s="44" t="e">
        <f>IF(AND(#REF!="",#REF!="",#REF!="",#REF!=""),"",SUM(#REF!,#REF!,#REF!,#REF!,#REF!))</f>
        <v>#REF!</v>
      </c>
      <c r="CF184" s="45" t="str">
        <f t="shared" si="33"/>
        <v/>
      </c>
      <c r="CG184" s="38" t="e">
        <f>IF(AND(#REF!="",#REF!="",#REF!="",#REF!=""),"",SUM(#REF!,#REF!,#REF!,#REF!))</f>
        <v>#REF!</v>
      </c>
      <c r="CH184" s="38" t="str">
        <f t="shared" si="34"/>
        <v/>
      </c>
    </row>
    <row r="185" spans="1:86">
      <c r="A185" s="358">
        <v>179</v>
      </c>
      <c r="B185" s="359"/>
      <c r="C185" s="360"/>
      <c r="D185" s="361"/>
      <c r="E185" s="362"/>
      <c r="F185" s="363"/>
      <c r="G185" s="363"/>
      <c r="H185" s="364"/>
      <c r="I185" s="365"/>
      <c r="J185" s="366"/>
      <c r="K185" s="367"/>
      <c r="L185" s="13"/>
      <c r="M185" s="8"/>
      <c r="N185" s="8"/>
      <c r="O185" s="8"/>
      <c r="P185" s="56"/>
      <c r="Q185" s="60"/>
      <c r="R185" s="8"/>
      <c r="S185" s="14"/>
      <c r="T185" s="19"/>
      <c r="U185" s="20"/>
      <c r="V185" s="20"/>
      <c r="W185" s="8"/>
      <c r="X185" s="62"/>
      <c r="Y185" s="60"/>
      <c r="Z185" s="8"/>
      <c r="AA185" s="14"/>
      <c r="AB185" s="13"/>
      <c r="AC185" s="8"/>
      <c r="AD185" s="8"/>
      <c r="AE185" s="8"/>
      <c r="AF185" s="56"/>
      <c r="AG185" s="60"/>
      <c r="AH185" s="8"/>
      <c r="AI185" s="14"/>
      <c r="AJ185" s="13"/>
      <c r="AK185" s="8"/>
      <c r="AL185" s="8"/>
      <c r="AM185" s="8"/>
      <c r="AN185" s="56"/>
      <c r="AO185" s="60"/>
      <c r="AP185" s="8"/>
      <c r="AQ185" s="14"/>
      <c r="AR185" s="13"/>
      <c r="AS185" s="8"/>
      <c r="AT185" s="56"/>
      <c r="AU185" s="13"/>
      <c r="AV185" s="8"/>
      <c r="AW185" s="14"/>
      <c r="AX185" s="13"/>
      <c r="AY185" s="8"/>
      <c r="AZ185" s="56"/>
      <c r="BA185" s="13" t="s">
        <v>447</v>
      </c>
      <c r="BB185" s="109" t="s">
        <v>447</v>
      </c>
      <c r="BC185" s="1"/>
      <c r="BD185" s="1"/>
      <c r="BE185" s="1"/>
      <c r="BF185" s="1"/>
      <c r="BG185" s="1"/>
      <c r="BS185" s="29"/>
      <c r="BT185" s="44" t="str">
        <f t="shared" si="23"/>
        <v/>
      </c>
      <c r="BU185" s="45" t="str">
        <f t="shared" si="24"/>
        <v/>
      </c>
      <c r="BV185" s="45" t="str">
        <f t="shared" si="25"/>
        <v/>
      </c>
      <c r="BW185" s="44" t="str">
        <f t="shared" si="26"/>
        <v/>
      </c>
      <c r="BX185" s="45" t="str">
        <f t="shared" si="27"/>
        <v/>
      </c>
      <c r="BY185" s="44" t="e">
        <f>IF(AND(#REF!="",#REF!="",#REF!="",#REF!=""),"",SUM(#REF!,#REF!,#REF!,#REF!,#REF!))</f>
        <v>#REF!</v>
      </c>
      <c r="BZ185" s="45" t="str">
        <f t="shared" si="28"/>
        <v/>
      </c>
      <c r="CA185" s="44" t="str">
        <f t="shared" si="29"/>
        <v/>
      </c>
      <c r="CB185" s="45" t="str">
        <f t="shared" si="30"/>
        <v/>
      </c>
      <c r="CC185" s="44" t="str">
        <f t="shared" si="31"/>
        <v/>
      </c>
      <c r="CD185" s="45" t="str">
        <f t="shared" si="32"/>
        <v/>
      </c>
      <c r="CE185" s="44" t="e">
        <f>IF(AND(#REF!="",#REF!="",#REF!="",#REF!=""),"",SUM(#REF!,#REF!,#REF!,#REF!,#REF!))</f>
        <v>#REF!</v>
      </c>
      <c r="CF185" s="45" t="str">
        <f t="shared" si="33"/>
        <v/>
      </c>
      <c r="CG185" s="38" t="e">
        <f>IF(AND(#REF!="",#REF!="",#REF!="",#REF!=""),"",SUM(#REF!,#REF!,#REF!,#REF!))</f>
        <v>#REF!</v>
      </c>
      <c r="CH185" s="38" t="str">
        <f t="shared" si="34"/>
        <v/>
      </c>
    </row>
    <row r="186" spans="1:86">
      <c r="A186" s="358">
        <v>180</v>
      </c>
      <c r="B186" s="359"/>
      <c r="C186" s="360"/>
      <c r="D186" s="361"/>
      <c r="E186" s="362"/>
      <c r="F186" s="363"/>
      <c r="G186" s="363"/>
      <c r="H186" s="364"/>
      <c r="I186" s="365"/>
      <c r="J186" s="366"/>
      <c r="K186" s="367"/>
      <c r="L186" s="13"/>
      <c r="M186" s="8"/>
      <c r="N186" s="8"/>
      <c r="O186" s="8"/>
      <c r="P186" s="56"/>
      <c r="Q186" s="60"/>
      <c r="R186" s="8"/>
      <c r="S186" s="14"/>
      <c r="T186" s="19"/>
      <c r="U186" s="20"/>
      <c r="V186" s="20"/>
      <c r="W186" s="8"/>
      <c r="X186" s="62"/>
      <c r="Y186" s="60"/>
      <c r="Z186" s="8"/>
      <c r="AA186" s="14"/>
      <c r="AB186" s="13"/>
      <c r="AC186" s="8"/>
      <c r="AD186" s="8"/>
      <c r="AE186" s="8"/>
      <c r="AF186" s="56"/>
      <c r="AG186" s="60"/>
      <c r="AH186" s="8"/>
      <c r="AI186" s="14"/>
      <c r="AJ186" s="13"/>
      <c r="AK186" s="8"/>
      <c r="AL186" s="8"/>
      <c r="AM186" s="8"/>
      <c r="AN186" s="56"/>
      <c r="AO186" s="60"/>
      <c r="AP186" s="8"/>
      <c r="AQ186" s="14"/>
      <c r="AR186" s="13"/>
      <c r="AS186" s="8"/>
      <c r="AT186" s="56"/>
      <c r="AU186" s="13"/>
      <c r="AV186" s="8"/>
      <c r="AW186" s="14"/>
      <c r="AX186" s="13"/>
      <c r="AY186" s="8"/>
      <c r="AZ186" s="56"/>
      <c r="BA186" s="13" t="s">
        <v>447</v>
      </c>
      <c r="BB186" s="109" t="s">
        <v>447</v>
      </c>
      <c r="BC186" s="1"/>
      <c r="BD186" s="1"/>
      <c r="BE186" s="1"/>
      <c r="BF186" s="1"/>
      <c r="BG186" s="1"/>
      <c r="BS186" s="29"/>
      <c r="BT186" s="44" t="str">
        <f t="shared" si="23"/>
        <v/>
      </c>
      <c r="BU186" s="45" t="str">
        <f t="shared" si="24"/>
        <v/>
      </c>
      <c r="BV186" s="45" t="str">
        <f t="shared" si="25"/>
        <v/>
      </c>
      <c r="BW186" s="44" t="str">
        <f t="shared" si="26"/>
        <v/>
      </c>
      <c r="BX186" s="45" t="str">
        <f t="shared" si="27"/>
        <v/>
      </c>
      <c r="BY186" s="44" t="e">
        <f>IF(AND(#REF!="",#REF!="",#REF!="",#REF!=""),"",SUM(#REF!,#REF!,#REF!,#REF!,#REF!))</f>
        <v>#REF!</v>
      </c>
      <c r="BZ186" s="45" t="str">
        <f t="shared" si="28"/>
        <v/>
      </c>
      <c r="CA186" s="44" t="str">
        <f t="shared" si="29"/>
        <v/>
      </c>
      <c r="CB186" s="45" t="str">
        <f t="shared" si="30"/>
        <v/>
      </c>
      <c r="CC186" s="44" t="str">
        <f t="shared" si="31"/>
        <v/>
      </c>
      <c r="CD186" s="45" t="str">
        <f t="shared" si="32"/>
        <v/>
      </c>
      <c r="CE186" s="44" t="e">
        <f>IF(AND(#REF!="",#REF!="",#REF!="",#REF!=""),"",SUM(#REF!,#REF!,#REF!,#REF!,#REF!))</f>
        <v>#REF!</v>
      </c>
      <c r="CF186" s="45" t="str">
        <f t="shared" si="33"/>
        <v/>
      </c>
      <c r="CG186" s="38" t="e">
        <f>IF(AND(#REF!="",#REF!="",#REF!="",#REF!=""),"",SUM(#REF!,#REF!,#REF!,#REF!))</f>
        <v>#REF!</v>
      </c>
      <c r="CH186" s="38" t="str">
        <f t="shared" si="34"/>
        <v/>
      </c>
    </row>
    <row r="187" spans="1:86">
      <c r="A187" s="358">
        <v>181</v>
      </c>
      <c r="B187" s="359"/>
      <c r="C187" s="360"/>
      <c r="D187" s="361"/>
      <c r="E187" s="362"/>
      <c r="F187" s="363"/>
      <c r="G187" s="363"/>
      <c r="H187" s="364"/>
      <c r="I187" s="365"/>
      <c r="J187" s="366"/>
      <c r="K187" s="367"/>
      <c r="L187" s="13"/>
      <c r="M187" s="8"/>
      <c r="N187" s="8"/>
      <c r="O187" s="8"/>
      <c r="P187" s="56"/>
      <c r="Q187" s="60"/>
      <c r="R187" s="8"/>
      <c r="S187" s="14"/>
      <c r="T187" s="19"/>
      <c r="U187" s="20"/>
      <c r="V187" s="20"/>
      <c r="W187" s="8"/>
      <c r="X187" s="62"/>
      <c r="Y187" s="60"/>
      <c r="Z187" s="8"/>
      <c r="AA187" s="14"/>
      <c r="AB187" s="13"/>
      <c r="AC187" s="8"/>
      <c r="AD187" s="8"/>
      <c r="AE187" s="8"/>
      <c r="AF187" s="56"/>
      <c r="AG187" s="60"/>
      <c r="AH187" s="8"/>
      <c r="AI187" s="14"/>
      <c r="AJ187" s="13"/>
      <c r="AK187" s="8"/>
      <c r="AL187" s="8"/>
      <c r="AM187" s="8"/>
      <c r="AN187" s="56"/>
      <c r="AO187" s="60"/>
      <c r="AP187" s="8"/>
      <c r="AQ187" s="14"/>
      <c r="AR187" s="13"/>
      <c r="AS187" s="8"/>
      <c r="AT187" s="56"/>
      <c r="AU187" s="13"/>
      <c r="AV187" s="8"/>
      <c r="AW187" s="14"/>
      <c r="AX187" s="13"/>
      <c r="AY187" s="8"/>
      <c r="AZ187" s="56"/>
      <c r="BA187" s="13" t="s">
        <v>447</v>
      </c>
      <c r="BB187" s="109" t="s">
        <v>447</v>
      </c>
      <c r="BC187" s="1"/>
      <c r="BD187" s="1"/>
      <c r="BE187" s="1"/>
      <c r="BF187" s="1"/>
      <c r="BG187" s="1"/>
      <c r="BS187" s="29"/>
      <c r="BT187" s="44" t="str">
        <f t="shared" si="23"/>
        <v/>
      </c>
      <c r="BU187" s="45" t="str">
        <f t="shared" si="24"/>
        <v/>
      </c>
      <c r="BV187" s="45" t="str">
        <f t="shared" si="25"/>
        <v/>
      </c>
      <c r="BW187" s="44" t="str">
        <f t="shared" si="26"/>
        <v/>
      </c>
      <c r="BX187" s="45" t="str">
        <f t="shared" si="27"/>
        <v/>
      </c>
      <c r="BY187" s="44" t="e">
        <f>IF(AND(#REF!="",#REF!="",#REF!="",#REF!=""),"",SUM(#REF!,#REF!,#REF!,#REF!,#REF!))</f>
        <v>#REF!</v>
      </c>
      <c r="BZ187" s="45" t="str">
        <f t="shared" si="28"/>
        <v/>
      </c>
      <c r="CA187" s="44" t="str">
        <f t="shared" si="29"/>
        <v/>
      </c>
      <c r="CB187" s="45" t="str">
        <f t="shared" si="30"/>
        <v/>
      </c>
      <c r="CC187" s="44" t="str">
        <f t="shared" si="31"/>
        <v/>
      </c>
      <c r="CD187" s="45" t="str">
        <f t="shared" si="32"/>
        <v/>
      </c>
      <c r="CE187" s="44" t="e">
        <f>IF(AND(#REF!="",#REF!="",#REF!="",#REF!=""),"",SUM(#REF!,#REF!,#REF!,#REF!,#REF!))</f>
        <v>#REF!</v>
      </c>
      <c r="CF187" s="45" t="str">
        <f t="shared" si="33"/>
        <v/>
      </c>
      <c r="CG187" s="38" t="e">
        <f>IF(AND(#REF!="",#REF!="",#REF!="",#REF!=""),"",SUM(#REF!,#REF!,#REF!,#REF!))</f>
        <v>#REF!</v>
      </c>
      <c r="CH187" s="38" t="str">
        <f t="shared" si="34"/>
        <v/>
      </c>
    </row>
    <row r="188" spans="1:86">
      <c r="A188" s="358">
        <v>182</v>
      </c>
      <c r="B188" s="359"/>
      <c r="C188" s="360"/>
      <c r="D188" s="361"/>
      <c r="E188" s="362"/>
      <c r="F188" s="363"/>
      <c r="G188" s="363"/>
      <c r="H188" s="364"/>
      <c r="I188" s="365"/>
      <c r="J188" s="366"/>
      <c r="K188" s="367"/>
      <c r="L188" s="13"/>
      <c r="M188" s="8"/>
      <c r="N188" s="8"/>
      <c r="O188" s="8"/>
      <c r="P188" s="56"/>
      <c r="Q188" s="60"/>
      <c r="R188" s="8"/>
      <c r="S188" s="14"/>
      <c r="T188" s="19"/>
      <c r="U188" s="20"/>
      <c r="V188" s="20"/>
      <c r="W188" s="8"/>
      <c r="X188" s="62"/>
      <c r="Y188" s="60"/>
      <c r="Z188" s="8"/>
      <c r="AA188" s="14"/>
      <c r="AB188" s="13"/>
      <c r="AC188" s="8"/>
      <c r="AD188" s="8"/>
      <c r="AE188" s="8"/>
      <c r="AF188" s="56"/>
      <c r="AG188" s="60"/>
      <c r="AH188" s="8"/>
      <c r="AI188" s="14"/>
      <c r="AJ188" s="13"/>
      <c r="AK188" s="8"/>
      <c r="AL188" s="8"/>
      <c r="AM188" s="8"/>
      <c r="AN188" s="56"/>
      <c r="AO188" s="60"/>
      <c r="AP188" s="8"/>
      <c r="AQ188" s="14"/>
      <c r="AR188" s="13"/>
      <c r="AS188" s="8"/>
      <c r="AT188" s="56"/>
      <c r="AU188" s="13"/>
      <c r="AV188" s="8"/>
      <c r="AW188" s="14"/>
      <c r="AX188" s="13"/>
      <c r="AY188" s="8"/>
      <c r="AZ188" s="56"/>
      <c r="BA188" s="13" t="s">
        <v>447</v>
      </c>
      <c r="BB188" s="109" t="s">
        <v>447</v>
      </c>
      <c r="BC188" s="1"/>
      <c r="BD188" s="1"/>
      <c r="BE188" s="1"/>
      <c r="BF188" s="1"/>
      <c r="BG188" s="1"/>
      <c r="BS188" s="29"/>
      <c r="BT188" s="44" t="str">
        <f t="shared" si="23"/>
        <v/>
      </c>
      <c r="BU188" s="45" t="str">
        <f t="shared" si="24"/>
        <v/>
      </c>
      <c r="BV188" s="45" t="str">
        <f t="shared" si="25"/>
        <v/>
      </c>
      <c r="BW188" s="44" t="str">
        <f t="shared" si="26"/>
        <v/>
      </c>
      <c r="BX188" s="45" t="str">
        <f t="shared" si="27"/>
        <v/>
      </c>
      <c r="BY188" s="44" t="e">
        <f>IF(AND(#REF!="",#REF!="",#REF!="",#REF!=""),"",SUM(#REF!,#REF!,#REF!,#REF!,#REF!))</f>
        <v>#REF!</v>
      </c>
      <c r="BZ188" s="45" t="str">
        <f t="shared" si="28"/>
        <v/>
      </c>
      <c r="CA188" s="44" t="str">
        <f t="shared" si="29"/>
        <v/>
      </c>
      <c r="CB188" s="45" t="str">
        <f t="shared" si="30"/>
        <v/>
      </c>
      <c r="CC188" s="44" t="str">
        <f t="shared" si="31"/>
        <v/>
      </c>
      <c r="CD188" s="45" t="str">
        <f t="shared" si="32"/>
        <v/>
      </c>
      <c r="CE188" s="44" t="e">
        <f>IF(AND(#REF!="",#REF!="",#REF!="",#REF!=""),"",SUM(#REF!,#REF!,#REF!,#REF!,#REF!))</f>
        <v>#REF!</v>
      </c>
      <c r="CF188" s="45" t="str">
        <f t="shared" si="33"/>
        <v/>
      </c>
      <c r="CG188" s="38" t="e">
        <f>IF(AND(#REF!="",#REF!="",#REF!="",#REF!=""),"",SUM(#REF!,#REF!,#REF!,#REF!))</f>
        <v>#REF!</v>
      </c>
      <c r="CH188" s="38" t="str">
        <f t="shared" si="34"/>
        <v/>
      </c>
    </row>
    <row r="189" spans="1:86">
      <c r="A189" s="358">
        <v>183</v>
      </c>
      <c r="B189" s="359"/>
      <c r="C189" s="360"/>
      <c r="D189" s="361"/>
      <c r="E189" s="362"/>
      <c r="F189" s="363"/>
      <c r="G189" s="363"/>
      <c r="H189" s="364"/>
      <c r="I189" s="365"/>
      <c r="J189" s="366"/>
      <c r="K189" s="367"/>
      <c r="L189" s="13"/>
      <c r="M189" s="8"/>
      <c r="N189" s="8"/>
      <c r="O189" s="8"/>
      <c r="P189" s="56"/>
      <c r="Q189" s="60"/>
      <c r="R189" s="8"/>
      <c r="S189" s="14"/>
      <c r="T189" s="19"/>
      <c r="U189" s="20"/>
      <c r="V189" s="20"/>
      <c r="W189" s="8"/>
      <c r="X189" s="62"/>
      <c r="Y189" s="60"/>
      <c r="Z189" s="8"/>
      <c r="AA189" s="14"/>
      <c r="AB189" s="13"/>
      <c r="AC189" s="8"/>
      <c r="AD189" s="8"/>
      <c r="AE189" s="8"/>
      <c r="AF189" s="56"/>
      <c r="AG189" s="60"/>
      <c r="AH189" s="8"/>
      <c r="AI189" s="14"/>
      <c r="AJ189" s="13"/>
      <c r="AK189" s="8"/>
      <c r="AL189" s="8"/>
      <c r="AM189" s="8"/>
      <c r="AN189" s="56"/>
      <c r="AO189" s="60"/>
      <c r="AP189" s="8"/>
      <c r="AQ189" s="14"/>
      <c r="AR189" s="13"/>
      <c r="AS189" s="8"/>
      <c r="AT189" s="56"/>
      <c r="AU189" s="13"/>
      <c r="AV189" s="8"/>
      <c r="AW189" s="14"/>
      <c r="AX189" s="13"/>
      <c r="AY189" s="8"/>
      <c r="AZ189" s="56"/>
      <c r="BA189" s="13" t="s">
        <v>447</v>
      </c>
      <c r="BB189" s="109" t="s">
        <v>447</v>
      </c>
      <c r="BC189" s="1"/>
      <c r="BD189" s="1"/>
      <c r="BE189" s="1"/>
      <c r="BF189" s="1"/>
      <c r="BG189" s="1"/>
      <c r="BS189" s="29"/>
      <c r="BT189" s="44" t="str">
        <f t="shared" si="23"/>
        <v/>
      </c>
      <c r="BU189" s="45" t="str">
        <f t="shared" si="24"/>
        <v/>
      </c>
      <c r="BV189" s="45" t="str">
        <f t="shared" si="25"/>
        <v/>
      </c>
      <c r="BW189" s="44" t="str">
        <f t="shared" si="26"/>
        <v/>
      </c>
      <c r="BX189" s="45" t="str">
        <f t="shared" si="27"/>
        <v/>
      </c>
      <c r="BY189" s="44" t="e">
        <f>IF(AND(#REF!="",#REF!="",#REF!="",#REF!=""),"",SUM(#REF!,#REF!,#REF!,#REF!,#REF!))</f>
        <v>#REF!</v>
      </c>
      <c r="BZ189" s="45" t="str">
        <f t="shared" si="28"/>
        <v/>
      </c>
      <c r="CA189" s="44" t="str">
        <f t="shared" si="29"/>
        <v/>
      </c>
      <c r="CB189" s="45" t="str">
        <f t="shared" si="30"/>
        <v/>
      </c>
      <c r="CC189" s="44" t="str">
        <f t="shared" si="31"/>
        <v/>
      </c>
      <c r="CD189" s="45" t="str">
        <f t="shared" si="32"/>
        <v/>
      </c>
      <c r="CE189" s="44" t="e">
        <f>IF(AND(#REF!="",#REF!="",#REF!="",#REF!=""),"",SUM(#REF!,#REF!,#REF!,#REF!,#REF!))</f>
        <v>#REF!</v>
      </c>
      <c r="CF189" s="45" t="str">
        <f t="shared" si="33"/>
        <v/>
      </c>
      <c r="CG189" s="38" t="e">
        <f>IF(AND(#REF!="",#REF!="",#REF!="",#REF!=""),"",SUM(#REF!,#REF!,#REF!,#REF!))</f>
        <v>#REF!</v>
      </c>
      <c r="CH189" s="38" t="str">
        <f t="shared" si="34"/>
        <v/>
      </c>
    </row>
    <row r="190" spans="1:86">
      <c r="A190" s="358">
        <v>184</v>
      </c>
      <c r="B190" s="359"/>
      <c r="C190" s="360"/>
      <c r="D190" s="361"/>
      <c r="E190" s="362"/>
      <c r="F190" s="363"/>
      <c r="G190" s="363"/>
      <c r="H190" s="364"/>
      <c r="I190" s="365"/>
      <c r="J190" s="366"/>
      <c r="K190" s="367"/>
      <c r="L190" s="13"/>
      <c r="M190" s="8"/>
      <c r="N190" s="8"/>
      <c r="O190" s="8"/>
      <c r="P190" s="56"/>
      <c r="Q190" s="60"/>
      <c r="R190" s="8"/>
      <c r="S190" s="14"/>
      <c r="T190" s="19"/>
      <c r="U190" s="20"/>
      <c r="V190" s="20"/>
      <c r="W190" s="8"/>
      <c r="X190" s="62"/>
      <c r="Y190" s="60"/>
      <c r="Z190" s="8"/>
      <c r="AA190" s="14"/>
      <c r="AB190" s="13"/>
      <c r="AC190" s="8"/>
      <c r="AD190" s="8"/>
      <c r="AE190" s="8"/>
      <c r="AF190" s="56"/>
      <c r="AG190" s="60"/>
      <c r="AH190" s="8"/>
      <c r="AI190" s="14"/>
      <c r="AJ190" s="13"/>
      <c r="AK190" s="8"/>
      <c r="AL190" s="8"/>
      <c r="AM190" s="8"/>
      <c r="AN190" s="56"/>
      <c r="AO190" s="60"/>
      <c r="AP190" s="8"/>
      <c r="AQ190" s="14"/>
      <c r="AR190" s="13"/>
      <c r="AS190" s="8"/>
      <c r="AT190" s="56"/>
      <c r="AU190" s="13"/>
      <c r="AV190" s="8"/>
      <c r="AW190" s="14"/>
      <c r="AX190" s="13"/>
      <c r="AY190" s="8"/>
      <c r="AZ190" s="56"/>
      <c r="BA190" s="13" t="s">
        <v>447</v>
      </c>
      <c r="BB190" s="109" t="s">
        <v>447</v>
      </c>
      <c r="BC190" s="1"/>
      <c r="BD190" s="1"/>
      <c r="BE190" s="1"/>
      <c r="BF190" s="1"/>
      <c r="BG190" s="1"/>
      <c r="BS190" s="29"/>
      <c r="BT190" s="44" t="str">
        <f t="shared" si="23"/>
        <v/>
      </c>
      <c r="BU190" s="45" t="str">
        <f t="shared" si="24"/>
        <v/>
      </c>
      <c r="BV190" s="45" t="str">
        <f t="shared" si="25"/>
        <v/>
      </c>
      <c r="BW190" s="44" t="str">
        <f t="shared" si="26"/>
        <v/>
      </c>
      <c r="BX190" s="45" t="str">
        <f t="shared" si="27"/>
        <v/>
      </c>
      <c r="BY190" s="44" t="e">
        <f>IF(AND(#REF!="",#REF!="",#REF!="",#REF!=""),"",SUM(#REF!,#REF!,#REF!,#REF!,#REF!))</f>
        <v>#REF!</v>
      </c>
      <c r="BZ190" s="45" t="str">
        <f t="shared" si="28"/>
        <v/>
      </c>
      <c r="CA190" s="44" t="str">
        <f t="shared" si="29"/>
        <v/>
      </c>
      <c r="CB190" s="45" t="str">
        <f t="shared" si="30"/>
        <v/>
      </c>
      <c r="CC190" s="44" t="str">
        <f t="shared" si="31"/>
        <v/>
      </c>
      <c r="CD190" s="45" t="str">
        <f t="shared" si="32"/>
        <v/>
      </c>
      <c r="CE190" s="44" t="e">
        <f>IF(AND(#REF!="",#REF!="",#REF!="",#REF!=""),"",SUM(#REF!,#REF!,#REF!,#REF!,#REF!))</f>
        <v>#REF!</v>
      </c>
      <c r="CF190" s="45" t="str">
        <f t="shared" si="33"/>
        <v/>
      </c>
      <c r="CG190" s="38" t="e">
        <f>IF(AND(#REF!="",#REF!="",#REF!="",#REF!=""),"",SUM(#REF!,#REF!,#REF!,#REF!))</f>
        <v>#REF!</v>
      </c>
      <c r="CH190" s="38" t="str">
        <f t="shared" si="34"/>
        <v/>
      </c>
    </row>
    <row r="191" spans="1:86">
      <c r="A191" s="358">
        <v>185</v>
      </c>
      <c r="B191" s="359"/>
      <c r="C191" s="360"/>
      <c r="D191" s="361"/>
      <c r="E191" s="362"/>
      <c r="F191" s="363"/>
      <c r="G191" s="363"/>
      <c r="H191" s="364"/>
      <c r="I191" s="365"/>
      <c r="J191" s="366"/>
      <c r="K191" s="367"/>
      <c r="L191" s="13"/>
      <c r="M191" s="8"/>
      <c r="N191" s="8"/>
      <c r="O191" s="8"/>
      <c r="P191" s="56"/>
      <c r="Q191" s="60"/>
      <c r="R191" s="8"/>
      <c r="S191" s="14"/>
      <c r="T191" s="19"/>
      <c r="U191" s="20"/>
      <c r="V191" s="20"/>
      <c r="W191" s="8"/>
      <c r="X191" s="62"/>
      <c r="Y191" s="60"/>
      <c r="Z191" s="8"/>
      <c r="AA191" s="14"/>
      <c r="AB191" s="13"/>
      <c r="AC191" s="8"/>
      <c r="AD191" s="8"/>
      <c r="AE191" s="8"/>
      <c r="AF191" s="56"/>
      <c r="AG191" s="60"/>
      <c r="AH191" s="8"/>
      <c r="AI191" s="14"/>
      <c r="AJ191" s="13"/>
      <c r="AK191" s="8"/>
      <c r="AL191" s="8"/>
      <c r="AM191" s="8"/>
      <c r="AN191" s="56"/>
      <c r="AO191" s="60"/>
      <c r="AP191" s="8"/>
      <c r="AQ191" s="14"/>
      <c r="AR191" s="13"/>
      <c r="AS191" s="8"/>
      <c r="AT191" s="56"/>
      <c r="AU191" s="13"/>
      <c r="AV191" s="8"/>
      <c r="AW191" s="14"/>
      <c r="AX191" s="13"/>
      <c r="AY191" s="8"/>
      <c r="AZ191" s="56"/>
      <c r="BA191" s="13" t="s">
        <v>447</v>
      </c>
      <c r="BB191" s="109" t="s">
        <v>447</v>
      </c>
      <c r="BC191" s="1"/>
      <c r="BD191" s="1"/>
      <c r="BE191" s="1"/>
      <c r="BF191" s="1"/>
      <c r="BG191" s="1"/>
      <c r="BS191" s="29"/>
      <c r="BT191" s="44" t="str">
        <f t="shared" si="23"/>
        <v/>
      </c>
      <c r="BU191" s="45" t="str">
        <f t="shared" si="24"/>
        <v/>
      </c>
      <c r="BV191" s="45" t="str">
        <f t="shared" si="25"/>
        <v/>
      </c>
      <c r="BW191" s="44" t="str">
        <f t="shared" si="26"/>
        <v/>
      </c>
      <c r="BX191" s="45" t="str">
        <f t="shared" si="27"/>
        <v/>
      </c>
      <c r="BY191" s="44" t="e">
        <f>IF(AND(#REF!="",#REF!="",#REF!="",#REF!=""),"",SUM(#REF!,#REF!,#REF!,#REF!,#REF!))</f>
        <v>#REF!</v>
      </c>
      <c r="BZ191" s="45" t="str">
        <f t="shared" si="28"/>
        <v/>
      </c>
      <c r="CA191" s="44" t="str">
        <f t="shared" si="29"/>
        <v/>
      </c>
      <c r="CB191" s="45" t="str">
        <f t="shared" si="30"/>
        <v/>
      </c>
      <c r="CC191" s="44" t="str">
        <f t="shared" si="31"/>
        <v/>
      </c>
      <c r="CD191" s="45" t="str">
        <f t="shared" si="32"/>
        <v/>
      </c>
      <c r="CE191" s="44" t="e">
        <f>IF(AND(#REF!="",#REF!="",#REF!="",#REF!=""),"",SUM(#REF!,#REF!,#REF!,#REF!,#REF!))</f>
        <v>#REF!</v>
      </c>
      <c r="CF191" s="45" t="str">
        <f t="shared" si="33"/>
        <v/>
      </c>
      <c r="CG191" s="38" t="e">
        <f>IF(AND(#REF!="",#REF!="",#REF!="",#REF!=""),"",SUM(#REF!,#REF!,#REF!,#REF!))</f>
        <v>#REF!</v>
      </c>
      <c r="CH191" s="38" t="str">
        <f t="shared" si="34"/>
        <v/>
      </c>
    </row>
    <row r="192" spans="1:86">
      <c r="A192" s="358">
        <v>186</v>
      </c>
      <c r="B192" s="359"/>
      <c r="C192" s="360"/>
      <c r="D192" s="361"/>
      <c r="E192" s="362"/>
      <c r="F192" s="363"/>
      <c r="G192" s="363"/>
      <c r="H192" s="364"/>
      <c r="I192" s="365"/>
      <c r="J192" s="366"/>
      <c r="K192" s="367"/>
      <c r="L192" s="13"/>
      <c r="M192" s="8"/>
      <c r="N192" s="8"/>
      <c r="O192" s="8"/>
      <c r="P192" s="56"/>
      <c r="Q192" s="60"/>
      <c r="R192" s="8"/>
      <c r="S192" s="14"/>
      <c r="T192" s="19"/>
      <c r="U192" s="20"/>
      <c r="V192" s="20"/>
      <c r="W192" s="8"/>
      <c r="X192" s="62"/>
      <c r="Y192" s="60"/>
      <c r="Z192" s="8"/>
      <c r="AA192" s="14"/>
      <c r="AB192" s="13"/>
      <c r="AC192" s="8"/>
      <c r="AD192" s="8"/>
      <c r="AE192" s="8"/>
      <c r="AF192" s="56"/>
      <c r="AG192" s="60"/>
      <c r="AH192" s="8"/>
      <c r="AI192" s="14"/>
      <c r="AJ192" s="13"/>
      <c r="AK192" s="8"/>
      <c r="AL192" s="8"/>
      <c r="AM192" s="8"/>
      <c r="AN192" s="56"/>
      <c r="AO192" s="60"/>
      <c r="AP192" s="8"/>
      <c r="AQ192" s="14"/>
      <c r="AR192" s="13"/>
      <c r="AS192" s="8"/>
      <c r="AT192" s="56"/>
      <c r="AU192" s="13"/>
      <c r="AV192" s="8"/>
      <c r="AW192" s="14"/>
      <c r="AX192" s="13"/>
      <c r="AY192" s="8"/>
      <c r="AZ192" s="56"/>
      <c r="BA192" s="13" t="s">
        <v>447</v>
      </c>
      <c r="BB192" s="109" t="s">
        <v>447</v>
      </c>
      <c r="BC192" s="1"/>
      <c r="BD192" s="1"/>
      <c r="BE192" s="1"/>
      <c r="BF192" s="1"/>
      <c r="BG192" s="1"/>
      <c r="BS192" s="29"/>
      <c r="BT192" s="44" t="str">
        <f t="shared" si="23"/>
        <v/>
      </c>
      <c r="BU192" s="45" t="str">
        <f t="shared" si="24"/>
        <v/>
      </c>
      <c r="BV192" s="45" t="str">
        <f t="shared" si="25"/>
        <v/>
      </c>
      <c r="BW192" s="44" t="str">
        <f t="shared" si="26"/>
        <v/>
      </c>
      <c r="BX192" s="45" t="str">
        <f t="shared" si="27"/>
        <v/>
      </c>
      <c r="BY192" s="44" t="e">
        <f>IF(AND(#REF!="",#REF!="",#REF!="",#REF!=""),"",SUM(#REF!,#REF!,#REF!,#REF!,#REF!))</f>
        <v>#REF!</v>
      </c>
      <c r="BZ192" s="45" t="str">
        <f t="shared" si="28"/>
        <v/>
      </c>
      <c r="CA192" s="44" t="str">
        <f t="shared" si="29"/>
        <v/>
      </c>
      <c r="CB192" s="45" t="str">
        <f t="shared" si="30"/>
        <v/>
      </c>
      <c r="CC192" s="44" t="str">
        <f t="shared" si="31"/>
        <v/>
      </c>
      <c r="CD192" s="45" t="str">
        <f t="shared" si="32"/>
        <v/>
      </c>
      <c r="CE192" s="44" t="e">
        <f>IF(AND(#REF!="",#REF!="",#REF!="",#REF!=""),"",SUM(#REF!,#REF!,#REF!,#REF!,#REF!))</f>
        <v>#REF!</v>
      </c>
      <c r="CF192" s="45" t="str">
        <f t="shared" si="33"/>
        <v/>
      </c>
      <c r="CG192" s="38" t="e">
        <f>IF(AND(#REF!="",#REF!="",#REF!="",#REF!=""),"",SUM(#REF!,#REF!,#REF!,#REF!))</f>
        <v>#REF!</v>
      </c>
      <c r="CH192" s="38" t="str">
        <f t="shared" si="34"/>
        <v/>
      </c>
    </row>
    <row r="193" spans="1:86">
      <c r="A193" s="358">
        <v>187</v>
      </c>
      <c r="B193" s="359"/>
      <c r="C193" s="360"/>
      <c r="D193" s="361"/>
      <c r="E193" s="362"/>
      <c r="F193" s="363"/>
      <c r="G193" s="363"/>
      <c r="H193" s="364"/>
      <c r="I193" s="365"/>
      <c r="J193" s="366"/>
      <c r="K193" s="367"/>
      <c r="L193" s="13"/>
      <c r="M193" s="8"/>
      <c r="N193" s="8"/>
      <c r="O193" s="8"/>
      <c r="P193" s="56"/>
      <c r="Q193" s="60"/>
      <c r="R193" s="8"/>
      <c r="S193" s="14"/>
      <c r="T193" s="19"/>
      <c r="U193" s="20"/>
      <c r="V193" s="20"/>
      <c r="W193" s="8"/>
      <c r="X193" s="62"/>
      <c r="Y193" s="60"/>
      <c r="Z193" s="8"/>
      <c r="AA193" s="14"/>
      <c r="AB193" s="13"/>
      <c r="AC193" s="8"/>
      <c r="AD193" s="8"/>
      <c r="AE193" s="8"/>
      <c r="AF193" s="56"/>
      <c r="AG193" s="60"/>
      <c r="AH193" s="8"/>
      <c r="AI193" s="14"/>
      <c r="AJ193" s="13"/>
      <c r="AK193" s="8"/>
      <c r="AL193" s="8"/>
      <c r="AM193" s="8"/>
      <c r="AN193" s="56"/>
      <c r="AO193" s="60"/>
      <c r="AP193" s="8"/>
      <c r="AQ193" s="14"/>
      <c r="AR193" s="13"/>
      <c r="AS193" s="8"/>
      <c r="AT193" s="56"/>
      <c r="AU193" s="13"/>
      <c r="AV193" s="8"/>
      <c r="AW193" s="14"/>
      <c r="AX193" s="13"/>
      <c r="AY193" s="8"/>
      <c r="AZ193" s="56"/>
      <c r="BA193" s="13" t="s">
        <v>447</v>
      </c>
      <c r="BB193" s="109" t="s">
        <v>447</v>
      </c>
      <c r="BC193" s="1"/>
      <c r="BD193" s="1"/>
      <c r="BE193" s="1"/>
      <c r="BF193" s="1"/>
      <c r="BG193" s="1"/>
      <c r="BS193" s="29"/>
      <c r="BT193" s="44" t="str">
        <f t="shared" si="23"/>
        <v/>
      </c>
      <c r="BU193" s="45" t="str">
        <f t="shared" si="24"/>
        <v/>
      </c>
      <c r="BV193" s="45" t="str">
        <f t="shared" si="25"/>
        <v/>
      </c>
      <c r="BW193" s="44" t="str">
        <f t="shared" si="26"/>
        <v/>
      </c>
      <c r="BX193" s="45" t="str">
        <f t="shared" si="27"/>
        <v/>
      </c>
      <c r="BY193" s="44" t="e">
        <f>IF(AND(#REF!="",#REF!="",#REF!="",#REF!=""),"",SUM(#REF!,#REF!,#REF!,#REF!,#REF!))</f>
        <v>#REF!</v>
      </c>
      <c r="BZ193" s="45" t="str">
        <f t="shared" si="28"/>
        <v/>
      </c>
      <c r="CA193" s="44" t="str">
        <f t="shared" si="29"/>
        <v/>
      </c>
      <c r="CB193" s="45" t="str">
        <f t="shared" si="30"/>
        <v/>
      </c>
      <c r="CC193" s="44" t="str">
        <f t="shared" si="31"/>
        <v/>
      </c>
      <c r="CD193" s="45" t="str">
        <f t="shared" si="32"/>
        <v/>
      </c>
      <c r="CE193" s="44" t="e">
        <f>IF(AND(#REF!="",#REF!="",#REF!="",#REF!=""),"",SUM(#REF!,#REF!,#REF!,#REF!,#REF!))</f>
        <v>#REF!</v>
      </c>
      <c r="CF193" s="45" t="str">
        <f t="shared" si="33"/>
        <v/>
      </c>
      <c r="CG193" s="38" t="e">
        <f>IF(AND(#REF!="",#REF!="",#REF!="",#REF!=""),"",SUM(#REF!,#REF!,#REF!,#REF!))</f>
        <v>#REF!</v>
      </c>
      <c r="CH193" s="38" t="str">
        <f t="shared" si="34"/>
        <v/>
      </c>
    </row>
    <row r="194" spans="1:86">
      <c r="A194" s="358">
        <v>188</v>
      </c>
      <c r="B194" s="359"/>
      <c r="C194" s="360"/>
      <c r="D194" s="361"/>
      <c r="E194" s="362"/>
      <c r="F194" s="363"/>
      <c r="G194" s="363"/>
      <c r="H194" s="364"/>
      <c r="I194" s="365"/>
      <c r="J194" s="366"/>
      <c r="K194" s="367"/>
      <c r="L194" s="13"/>
      <c r="M194" s="8"/>
      <c r="N194" s="8"/>
      <c r="O194" s="8"/>
      <c r="P194" s="56"/>
      <c r="Q194" s="60"/>
      <c r="R194" s="8"/>
      <c r="S194" s="14"/>
      <c r="T194" s="19"/>
      <c r="U194" s="20"/>
      <c r="V194" s="20"/>
      <c r="W194" s="8"/>
      <c r="X194" s="62"/>
      <c r="Y194" s="60"/>
      <c r="Z194" s="8"/>
      <c r="AA194" s="14"/>
      <c r="AB194" s="13"/>
      <c r="AC194" s="8"/>
      <c r="AD194" s="8"/>
      <c r="AE194" s="8"/>
      <c r="AF194" s="56"/>
      <c r="AG194" s="60"/>
      <c r="AH194" s="8"/>
      <c r="AI194" s="14"/>
      <c r="AJ194" s="13"/>
      <c r="AK194" s="8"/>
      <c r="AL194" s="8"/>
      <c r="AM194" s="8"/>
      <c r="AN194" s="56"/>
      <c r="AO194" s="60"/>
      <c r="AP194" s="8"/>
      <c r="AQ194" s="14"/>
      <c r="AR194" s="13"/>
      <c r="AS194" s="8"/>
      <c r="AT194" s="56"/>
      <c r="AU194" s="13"/>
      <c r="AV194" s="8"/>
      <c r="AW194" s="14"/>
      <c r="AX194" s="13"/>
      <c r="AY194" s="8"/>
      <c r="AZ194" s="56"/>
      <c r="BA194" s="13" t="s">
        <v>447</v>
      </c>
      <c r="BB194" s="109" t="s">
        <v>447</v>
      </c>
      <c r="BC194" s="1"/>
      <c r="BD194" s="1"/>
      <c r="BE194" s="1"/>
      <c r="BF194" s="1"/>
      <c r="BG194" s="1"/>
      <c r="BS194" s="29"/>
      <c r="BT194" s="44" t="str">
        <f t="shared" si="23"/>
        <v/>
      </c>
      <c r="BU194" s="45" t="str">
        <f t="shared" si="24"/>
        <v/>
      </c>
      <c r="BV194" s="45" t="str">
        <f t="shared" si="25"/>
        <v/>
      </c>
      <c r="BW194" s="44" t="str">
        <f t="shared" si="26"/>
        <v/>
      </c>
      <c r="BX194" s="45" t="str">
        <f t="shared" si="27"/>
        <v/>
      </c>
      <c r="BY194" s="44" t="e">
        <f>IF(AND(#REF!="",#REF!="",#REF!="",#REF!=""),"",SUM(#REF!,#REF!,#REF!,#REF!,#REF!))</f>
        <v>#REF!</v>
      </c>
      <c r="BZ194" s="45" t="str">
        <f t="shared" si="28"/>
        <v/>
      </c>
      <c r="CA194" s="44" t="str">
        <f t="shared" si="29"/>
        <v/>
      </c>
      <c r="CB194" s="45" t="str">
        <f t="shared" si="30"/>
        <v/>
      </c>
      <c r="CC194" s="44" t="str">
        <f t="shared" si="31"/>
        <v/>
      </c>
      <c r="CD194" s="45" t="str">
        <f t="shared" si="32"/>
        <v/>
      </c>
      <c r="CE194" s="44" t="e">
        <f>IF(AND(#REF!="",#REF!="",#REF!="",#REF!=""),"",SUM(#REF!,#REF!,#REF!,#REF!,#REF!))</f>
        <v>#REF!</v>
      </c>
      <c r="CF194" s="45" t="str">
        <f t="shared" si="33"/>
        <v/>
      </c>
      <c r="CG194" s="38" t="e">
        <f>IF(AND(#REF!="",#REF!="",#REF!="",#REF!=""),"",SUM(#REF!,#REF!,#REF!,#REF!))</f>
        <v>#REF!</v>
      </c>
      <c r="CH194" s="38" t="str">
        <f t="shared" si="34"/>
        <v/>
      </c>
    </row>
    <row r="195" spans="1:86">
      <c r="A195" s="358">
        <v>189</v>
      </c>
      <c r="B195" s="359"/>
      <c r="C195" s="360"/>
      <c r="D195" s="361"/>
      <c r="E195" s="362"/>
      <c r="F195" s="363"/>
      <c r="G195" s="363"/>
      <c r="H195" s="364"/>
      <c r="I195" s="365"/>
      <c r="J195" s="366"/>
      <c r="K195" s="367"/>
      <c r="L195" s="13"/>
      <c r="M195" s="8"/>
      <c r="N195" s="8"/>
      <c r="O195" s="8"/>
      <c r="P195" s="56"/>
      <c r="Q195" s="60"/>
      <c r="R195" s="8"/>
      <c r="S195" s="14"/>
      <c r="T195" s="19"/>
      <c r="U195" s="20"/>
      <c r="V195" s="20"/>
      <c r="W195" s="8"/>
      <c r="X195" s="62"/>
      <c r="Y195" s="60"/>
      <c r="Z195" s="8"/>
      <c r="AA195" s="14"/>
      <c r="AB195" s="13"/>
      <c r="AC195" s="8"/>
      <c r="AD195" s="8"/>
      <c r="AE195" s="8"/>
      <c r="AF195" s="56"/>
      <c r="AG195" s="60"/>
      <c r="AH195" s="8"/>
      <c r="AI195" s="14"/>
      <c r="AJ195" s="13"/>
      <c r="AK195" s="8"/>
      <c r="AL195" s="8"/>
      <c r="AM195" s="8"/>
      <c r="AN195" s="56"/>
      <c r="AO195" s="60"/>
      <c r="AP195" s="8"/>
      <c r="AQ195" s="14"/>
      <c r="AR195" s="13"/>
      <c r="AS195" s="8"/>
      <c r="AT195" s="56"/>
      <c r="AU195" s="13"/>
      <c r="AV195" s="8"/>
      <c r="AW195" s="14"/>
      <c r="AX195" s="13"/>
      <c r="AY195" s="8"/>
      <c r="AZ195" s="56"/>
      <c r="BA195" s="13" t="s">
        <v>447</v>
      </c>
      <c r="BB195" s="109" t="s">
        <v>447</v>
      </c>
      <c r="BC195" s="1"/>
      <c r="BD195" s="1"/>
      <c r="BE195" s="1"/>
      <c r="BF195" s="1"/>
      <c r="BG195" s="1"/>
      <c r="BS195" s="29"/>
      <c r="BT195" s="44" t="str">
        <f t="shared" si="23"/>
        <v/>
      </c>
      <c r="BU195" s="45" t="str">
        <f t="shared" si="24"/>
        <v/>
      </c>
      <c r="BV195" s="45" t="str">
        <f t="shared" si="25"/>
        <v/>
      </c>
      <c r="BW195" s="44" t="str">
        <f t="shared" si="26"/>
        <v/>
      </c>
      <c r="BX195" s="45" t="str">
        <f t="shared" si="27"/>
        <v/>
      </c>
      <c r="BY195" s="44" t="e">
        <f>IF(AND(#REF!="",#REF!="",#REF!="",#REF!=""),"",SUM(#REF!,#REF!,#REF!,#REF!,#REF!))</f>
        <v>#REF!</v>
      </c>
      <c r="BZ195" s="45" t="str">
        <f t="shared" si="28"/>
        <v/>
      </c>
      <c r="CA195" s="44" t="str">
        <f t="shared" si="29"/>
        <v/>
      </c>
      <c r="CB195" s="45" t="str">
        <f t="shared" si="30"/>
        <v/>
      </c>
      <c r="CC195" s="44" t="str">
        <f t="shared" si="31"/>
        <v/>
      </c>
      <c r="CD195" s="45" t="str">
        <f t="shared" si="32"/>
        <v/>
      </c>
      <c r="CE195" s="44" t="e">
        <f>IF(AND(#REF!="",#REF!="",#REF!="",#REF!=""),"",SUM(#REF!,#REF!,#REF!,#REF!,#REF!))</f>
        <v>#REF!</v>
      </c>
      <c r="CF195" s="45" t="str">
        <f t="shared" si="33"/>
        <v/>
      </c>
      <c r="CG195" s="38" t="e">
        <f>IF(AND(#REF!="",#REF!="",#REF!="",#REF!=""),"",SUM(#REF!,#REF!,#REF!,#REF!))</f>
        <v>#REF!</v>
      </c>
      <c r="CH195" s="38" t="str">
        <f t="shared" si="34"/>
        <v/>
      </c>
    </row>
    <row r="196" spans="1:86">
      <c r="A196" s="358">
        <v>190</v>
      </c>
      <c r="B196" s="359"/>
      <c r="C196" s="360"/>
      <c r="D196" s="361"/>
      <c r="E196" s="362"/>
      <c r="F196" s="363"/>
      <c r="G196" s="363"/>
      <c r="H196" s="364"/>
      <c r="I196" s="365"/>
      <c r="J196" s="366"/>
      <c r="K196" s="367"/>
      <c r="L196" s="13"/>
      <c r="M196" s="8"/>
      <c r="N196" s="8"/>
      <c r="O196" s="8"/>
      <c r="P196" s="56"/>
      <c r="Q196" s="60"/>
      <c r="R196" s="8"/>
      <c r="S196" s="14"/>
      <c r="T196" s="19"/>
      <c r="U196" s="20"/>
      <c r="V196" s="20"/>
      <c r="W196" s="8"/>
      <c r="X196" s="62"/>
      <c r="Y196" s="60"/>
      <c r="Z196" s="8"/>
      <c r="AA196" s="14"/>
      <c r="AB196" s="13"/>
      <c r="AC196" s="8"/>
      <c r="AD196" s="8"/>
      <c r="AE196" s="8"/>
      <c r="AF196" s="56"/>
      <c r="AG196" s="60"/>
      <c r="AH196" s="8"/>
      <c r="AI196" s="14"/>
      <c r="AJ196" s="13"/>
      <c r="AK196" s="8"/>
      <c r="AL196" s="8"/>
      <c r="AM196" s="8"/>
      <c r="AN196" s="56"/>
      <c r="AO196" s="60"/>
      <c r="AP196" s="8"/>
      <c r="AQ196" s="14"/>
      <c r="AR196" s="13"/>
      <c r="AS196" s="8"/>
      <c r="AT196" s="56"/>
      <c r="AU196" s="13"/>
      <c r="AV196" s="8"/>
      <c r="AW196" s="14"/>
      <c r="AX196" s="13"/>
      <c r="AY196" s="8"/>
      <c r="AZ196" s="56"/>
      <c r="BA196" s="13" t="s">
        <v>447</v>
      </c>
      <c r="BB196" s="109" t="s">
        <v>447</v>
      </c>
      <c r="BC196" s="1"/>
      <c r="BD196" s="1"/>
      <c r="BE196" s="1"/>
      <c r="BF196" s="1"/>
      <c r="BG196" s="1"/>
      <c r="BS196" s="29"/>
      <c r="BT196" s="44" t="str">
        <f t="shared" si="23"/>
        <v/>
      </c>
      <c r="BU196" s="45" t="str">
        <f t="shared" si="24"/>
        <v/>
      </c>
      <c r="BV196" s="45" t="str">
        <f t="shared" si="25"/>
        <v/>
      </c>
      <c r="BW196" s="44" t="str">
        <f t="shared" si="26"/>
        <v/>
      </c>
      <c r="BX196" s="45" t="str">
        <f t="shared" si="27"/>
        <v/>
      </c>
      <c r="BY196" s="44" t="e">
        <f>IF(AND(#REF!="",#REF!="",#REF!="",#REF!=""),"",SUM(#REF!,#REF!,#REF!,#REF!,#REF!))</f>
        <v>#REF!</v>
      </c>
      <c r="BZ196" s="45" t="str">
        <f t="shared" si="28"/>
        <v/>
      </c>
      <c r="CA196" s="44" t="str">
        <f t="shared" si="29"/>
        <v/>
      </c>
      <c r="CB196" s="45" t="str">
        <f t="shared" si="30"/>
        <v/>
      </c>
      <c r="CC196" s="44" t="str">
        <f t="shared" si="31"/>
        <v/>
      </c>
      <c r="CD196" s="45" t="str">
        <f t="shared" si="32"/>
        <v/>
      </c>
      <c r="CE196" s="44" t="e">
        <f>IF(AND(#REF!="",#REF!="",#REF!="",#REF!=""),"",SUM(#REF!,#REF!,#REF!,#REF!,#REF!))</f>
        <v>#REF!</v>
      </c>
      <c r="CF196" s="45" t="str">
        <f t="shared" si="33"/>
        <v/>
      </c>
      <c r="CG196" s="38" t="e">
        <f>IF(AND(#REF!="",#REF!="",#REF!="",#REF!=""),"",SUM(#REF!,#REF!,#REF!,#REF!))</f>
        <v>#REF!</v>
      </c>
      <c r="CH196" s="38" t="str">
        <f t="shared" si="34"/>
        <v/>
      </c>
    </row>
    <row r="197" spans="1:86">
      <c r="A197" s="358">
        <v>191</v>
      </c>
      <c r="B197" s="359"/>
      <c r="C197" s="360"/>
      <c r="D197" s="361"/>
      <c r="E197" s="362"/>
      <c r="F197" s="363"/>
      <c r="G197" s="363"/>
      <c r="H197" s="364"/>
      <c r="I197" s="365"/>
      <c r="J197" s="366"/>
      <c r="K197" s="367"/>
      <c r="L197" s="13"/>
      <c r="M197" s="8"/>
      <c r="N197" s="8"/>
      <c r="O197" s="8"/>
      <c r="P197" s="56"/>
      <c r="Q197" s="60"/>
      <c r="R197" s="8"/>
      <c r="S197" s="14"/>
      <c r="T197" s="19"/>
      <c r="U197" s="20"/>
      <c r="V197" s="20"/>
      <c r="W197" s="8"/>
      <c r="X197" s="62"/>
      <c r="Y197" s="60"/>
      <c r="Z197" s="8"/>
      <c r="AA197" s="14"/>
      <c r="AB197" s="13"/>
      <c r="AC197" s="8"/>
      <c r="AD197" s="8"/>
      <c r="AE197" s="8"/>
      <c r="AF197" s="56"/>
      <c r="AG197" s="60"/>
      <c r="AH197" s="8"/>
      <c r="AI197" s="14"/>
      <c r="AJ197" s="13"/>
      <c r="AK197" s="8"/>
      <c r="AL197" s="8"/>
      <c r="AM197" s="8"/>
      <c r="AN197" s="56"/>
      <c r="AO197" s="60"/>
      <c r="AP197" s="8"/>
      <c r="AQ197" s="14"/>
      <c r="AR197" s="13"/>
      <c r="AS197" s="8"/>
      <c r="AT197" s="56"/>
      <c r="AU197" s="13"/>
      <c r="AV197" s="8"/>
      <c r="AW197" s="14"/>
      <c r="AX197" s="13"/>
      <c r="AY197" s="8"/>
      <c r="AZ197" s="56"/>
      <c r="BA197" s="13" t="s">
        <v>447</v>
      </c>
      <c r="BB197" s="109" t="s">
        <v>447</v>
      </c>
      <c r="BC197" s="1"/>
      <c r="BD197" s="1"/>
      <c r="BE197" s="1"/>
      <c r="BF197" s="1"/>
      <c r="BG197" s="1"/>
      <c r="BS197" s="29"/>
      <c r="BT197" s="44" t="str">
        <f t="shared" si="23"/>
        <v/>
      </c>
      <c r="BU197" s="45" t="str">
        <f t="shared" si="24"/>
        <v/>
      </c>
      <c r="BV197" s="45" t="str">
        <f t="shared" si="25"/>
        <v/>
      </c>
      <c r="BW197" s="44" t="str">
        <f t="shared" si="26"/>
        <v/>
      </c>
      <c r="BX197" s="45" t="str">
        <f t="shared" si="27"/>
        <v/>
      </c>
      <c r="BY197" s="44" t="e">
        <f>IF(AND(#REF!="",#REF!="",#REF!="",#REF!=""),"",SUM(#REF!,#REF!,#REF!,#REF!,#REF!))</f>
        <v>#REF!</v>
      </c>
      <c r="BZ197" s="45" t="str">
        <f t="shared" si="28"/>
        <v/>
      </c>
      <c r="CA197" s="44" t="str">
        <f t="shared" si="29"/>
        <v/>
      </c>
      <c r="CB197" s="45" t="str">
        <f t="shared" si="30"/>
        <v/>
      </c>
      <c r="CC197" s="44" t="str">
        <f t="shared" si="31"/>
        <v/>
      </c>
      <c r="CD197" s="45" t="str">
        <f t="shared" si="32"/>
        <v/>
      </c>
      <c r="CE197" s="44" t="e">
        <f>IF(AND(#REF!="",#REF!="",#REF!="",#REF!=""),"",SUM(#REF!,#REF!,#REF!,#REF!,#REF!))</f>
        <v>#REF!</v>
      </c>
      <c r="CF197" s="45" t="str">
        <f t="shared" si="33"/>
        <v/>
      </c>
      <c r="CG197" s="38" t="e">
        <f>IF(AND(#REF!="",#REF!="",#REF!="",#REF!=""),"",SUM(#REF!,#REF!,#REF!,#REF!))</f>
        <v>#REF!</v>
      </c>
      <c r="CH197" s="38" t="str">
        <f t="shared" si="34"/>
        <v/>
      </c>
    </row>
    <row r="198" spans="1:86">
      <c r="A198" s="358">
        <v>192</v>
      </c>
      <c r="B198" s="359"/>
      <c r="C198" s="360"/>
      <c r="D198" s="361"/>
      <c r="E198" s="362"/>
      <c r="F198" s="363"/>
      <c r="G198" s="363"/>
      <c r="H198" s="364"/>
      <c r="I198" s="365"/>
      <c r="J198" s="366"/>
      <c r="K198" s="367"/>
      <c r="L198" s="13"/>
      <c r="M198" s="8"/>
      <c r="N198" s="8"/>
      <c r="O198" s="8"/>
      <c r="P198" s="56"/>
      <c r="Q198" s="60"/>
      <c r="R198" s="8"/>
      <c r="S198" s="14"/>
      <c r="T198" s="19"/>
      <c r="U198" s="20"/>
      <c r="V198" s="20"/>
      <c r="W198" s="8"/>
      <c r="X198" s="62"/>
      <c r="Y198" s="60"/>
      <c r="Z198" s="8"/>
      <c r="AA198" s="14"/>
      <c r="AB198" s="13"/>
      <c r="AC198" s="8"/>
      <c r="AD198" s="8"/>
      <c r="AE198" s="8"/>
      <c r="AF198" s="56"/>
      <c r="AG198" s="60"/>
      <c r="AH198" s="8"/>
      <c r="AI198" s="14"/>
      <c r="AJ198" s="13"/>
      <c r="AK198" s="8"/>
      <c r="AL198" s="8"/>
      <c r="AM198" s="8"/>
      <c r="AN198" s="56"/>
      <c r="AO198" s="60"/>
      <c r="AP198" s="8"/>
      <c r="AQ198" s="14"/>
      <c r="AR198" s="13"/>
      <c r="AS198" s="8"/>
      <c r="AT198" s="56"/>
      <c r="AU198" s="13"/>
      <c r="AV198" s="8"/>
      <c r="AW198" s="14"/>
      <c r="AX198" s="13"/>
      <c r="AY198" s="8"/>
      <c r="AZ198" s="56"/>
      <c r="BA198" s="13" t="s">
        <v>447</v>
      </c>
      <c r="BB198" s="109" t="s">
        <v>447</v>
      </c>
      <c r="BC198" s="1"/>
      <c r="BD198" s="1"/>
      <c r="BE198" s="1"/>
      <c r="BF198" s="1"/>
      <c r="BG198" s="1"/>
      <c r="BS198" s="29"/>
      <c r="BT198" s="44" t="str">
        <f t="shared" si="23"/>
        <v/>
      </c>
      <c r="BU198" s="45" t="str">
        <f t="shared" si="24"/>
        <v/>
      </c>
      <c r="BV198" s="45" t="str">
        <f t="shared" si="25"/>
        <v/>
      </c>
      <c r="BW198" s="44" t="str">
        <f t="shared" si="26"/>
        <v/>
      </c>
      <c r="BX198" s="45" t="str">
        <f t="shared" si="27"/>
        <v/>
      </c>
      <c r="BY198" s="44" t="e">
        <f>IF(AND(#REF!="",#REF!="",#REF!="",#REF!=""),"",SUM(#REF!,#REF!,#REF!,#REF!,#REF!))</f>
        <v>#REF!</v>
      </c>
      <c r="BZ198" s="45" t="str">
        <f t="shared" si="28"/>
        <v/>
      </c>
      <c r="CA198" s="44" t="str">
        <f t="shared" si="29"/>
        <v/>
      </c>
      <c r="CB198" s="45" t="str">
        <f t="shared" si="30"/>
        <v/>
      </c>
      <c r="CC198" s="44" t="str">
        <f t="shared" si="31"/>
        <v/>
      </c>
      <c r="CD198" s="45" t="str">
        <f t="shared" si="32"/>
        <v/>
      </c>
      <c r="CE198" s="44" t="e">
        <f>IF(AND(#REF!="",#REF!="",#REF!="",#REF!=""),"",SUM(#REF!,#REF!,#REF!,#REF!,#REF!))</f>
        <v>#REF!</v>
      </c>
      <c r="CF198" s="45" t="str">
        <f t="shared" si="33"/>
        <v/>
      </c>
      <c r="CG198" s="38" t="e">
        <f>IF(AND(#REF!="",#REF!="",#REF!="",#REF!=""),"",SUM(#REF!,#REF!,#REF!,#REF!))</f>
        <v>#REF!</v>
      </c>
      <c r="CH198" s="38" t="str">
        <f t="shared" si="34"/>
        <v/>
      </c>
    </row>
    <row r="199" spans="1:86">
      <c r="A199" s="358">
        <v>193</v>
      </c>
      <c r="B199" s="359"/>
      <c r="C199" s="360"/>
      <c r="D199" s="361"/>
      <c r="E199" s="362"/>
      <c r="F199" s="363"/>
      <c r="G199" s="363"/>
      <c r="H199" s="364"/>
      <c r="I199" s="365"/>
      <c r="J199" s="366"/>
      <c r="K199" s="367"/>
      <c r="L199" s="13"/>
      <c r="M199" s="8"/>
      <c r="N199" s="8"/>
      <c r="O199" s="8"/>
      <c r="P199" s="56"/>
      <c r="Q199" s="60"/>
      <c r="R199" s="8"/>
      <c r="S199" s="14"/>
      <c r="T199" s="19"/>
      <c r="U199" s="20"/>
      <c r="V199" s="20"/>
      <c r="W199" s="8"/>
      <c r="X199" s="62"/>
      <c r="Y199" s="60"/>
      <c r="Z199" s="8"/>
      <c r="AA199" s="14"/>
      <c r="AB199" s="13"/>
      <c r="AC199" s="8"/>
      <c r="AD199" s="8"/>
      <c r="AE199" s="8"/>
      <c r="AF199" s="56"/>
      <c r="AG199" s="60"/>
      <c r="AH199" s="8"/>
      <c r="AI199" s="14"/>
      <c r="AJ199" s="13"/>
      <c r="AK199" s="8"/>
      <c r="AL199" s="8"/>
      <c r="AM199" s="8"/>
      <c r="AN199" s="56"/>
      <c r="AO199" s="60"/>
      <c r="AP199" s="8"/>
      <c r="AQ199" s="14"/>
      <c r="AR199" s="13"/>
      <c r="AS199" s="8"/>
      <c r="AT199" s="56"/>
      <c r="AU199" s="13"/>
      <c r="AV199" s="8"/>
      <c r="AW199" s="14"/>
      <c r="AX199" s="13"/>
      <c r="AY199" s="8"/>
      <c r="AZ199" s="56"/>
      <c r="BA199" s="13" t="s">
        <v>447</v>
      </c>
      <c r="BB199" s="109" t="s">
        <v>447</v>
      </c>
      <c r="BC199" s="1"/>
      <c r="BD199" s="1"/>
      <c r="BE199" s="1"/>
      <c r="BF199" s="1"/>
      <c r="BG199" s="1"/>
      <c r="BS199" s="29"/>
      <c r="BT199" s="44" t="str">
        <f t="shared" si="23"/>
        <v/>
      </c>
      <c r="BU199" s="45" t="str">
        <f t="shared" si="24"/>
        <v/>
      </c>
      <c r="BV199" s="45" t="str">
        <f t="shared" si="25"/>
        <v/>
      </c>
      <c r="BW199" s="44" t="str">
        <f t="shared" si="26"/>
        <v/>
      </c>
      <c r="BX199" s="45" t="str">
        <f t="shared" si="27"/>
        <v/>
      </c>
      <c r="BY199" s="44" t="e">
        <f>IF(AND(#REF!="",#REF!="",#REF!="",#REF!=""),"",SUM(#REF!,#REF!,#REF!,#REF!,#REF!))</f>
        <v>#REF!</v>
      </c>
      <c r="BZ199" s="45" t="str">
        <f t="shared" si="28"/>
        <v/>
      </c>
      <c r="CA199" s="44" t="str">
        <f t="shared" si="29"/>
        <v/>
      </c>
      <c r="CB199" s="45" t="str">
        <f t="shared" si="30"/>
        <v/>
      </c>
      <c r="CC199" s="44" t="str">
        <f t="shared" si="31"/>
        <v/>
      </c>
      <c r="CD199" s="45" t="str">
        <f t="shared" si="32"/>
        <v/>
      </c>
      <c r="CE199" s="44" t="e">
        <f>IF(AND(#REF!="",#REF!="",#REF!="",#REF!=""),"",SUM(#REF!,#REF!,#REF!,#REF!,#REF!))</f>
        <v>#REF!</v>
      </c>
      <c r="CF199" s="45" t="str">
        <f t="shared" si="33"/>
        <v/>
      </c>
      <c r="CG199" s="38" t="e">
        <f>IF(AND(#REF!="",#REF!="",#REF!="",#REF!=""),"",SUM(#REF!,#REF!,#REF!,#REF!))</f>
        <v>#REF!</v>
      </c>
      <c r="CH199" s="38" t="str">
        <f t="shared" si="34"/>
        <v/>
      </c>
    </row>
    <row r="200" spans="1:86">
      <c r="A200" s="358">
        <v>194</v>
      </c>
      <c r="B200" s="359"/>
      <c r="C200" s="360"/>
      <c r="D200" s="361"/>
      <c r="E200" s="362"/>
      <c r="F200" s="363"/>
      <c r="G200" s="363"/>
      <c r="H200" s="364"/>
      <c r="I200" s="365"/>
      <c r="J200" s="366"/>
      <c r="K200" s="367"/>
      <c r="L200" s="13"/>
      <c r="M200" s="8"/>
      <c r="N200" s="8"/>
      <c r="O200" s="8"/>
      <c r="P200" s="56"/>
      <c r="Q200" s="60"/>
      <c r="R200" s="8"/>
      <c r="S200" s="14"/>
      <c r="T200" s="19"/>
      <c r="U200" s="20"/>
      <c r="V200" s="20"/>
      <c r="W200" s="8"/>
      <c r="X200" s="62"/>
      <c r="Y200" s="60"/>
      <c r="Z200" s="8"/>
      <c r="AA200" s="14"/>
      <c r="AB200" s="13"/>
      <c r="AC200" s="8"/>
      <c r="AD200" s="8"/>
      <c r="AE200" s="8"/>
      <c r="AF200" s="56"/>
      <c r="AG200" s="60"/>
      <c r="AH200" s="8"/>
      <c r="AI200" s="14"/>
      <c r="AJ200" s="13"/>
      <c r="AK200" s="8"/>
      <c r="AL200" s="8"/>
      <c r="AM200" s="8"/>
      <c r="AN200" s="56"/>
      <c r="AO200" s="60"/>
      <c r="AP200" s="8"/>
      <c r="AQ200" s="14"/>
      <c r="AR200" s="13"/>
      <c r="AS200" s="8"/>
      <c r="AT200" s="56"/>
      <c r="AU200" s="13"/>
      <c r="AV200" s="8"/>
      <c r="AW200" s="14"/>
      <c r="AX200" s="13"/>
      <c r="AY200" s="8"/>
      <c r="AZ200" s="56"/>
      <c r="BA200" s="13" t="s">
        <v>447</v>
      </c>
      <c r="BB200" s="109" t="s">
        <v>447</v>
      </c>
      <c r="BC200" s="1"/>
      <c r="BD200" s="1"/>
      <c r="BE200" s="1"/>
      <c r="BF200" s="1"/>
      <c r="BG200" s="1"/>
      <c r="BS200" s="29"/>
      <c r="BT200" s="44" t="str">
        <f t="shared" ref="BT200:BT263" si="35">IF(I200="","",I200)</f>
        <v/>
      </c>
      <c r="BU200" s="45" t="str">
        <f t="shared" ref="BU200:BU263" si="36">IF(AND(L200="",M200="",N200="",P200=""),"",SUM(L200,M200,N200,O200,P200))</f>
        <v/>
      </c>
      <c r="BV200" s="45" t="str">
        <f t="shared" ref="BV200:BV263" si="37">IFERROR(IF(BU200="","",ROUNDUP(BU200*20%,0)),"")</f>
        <v/>
      </c>
      <c r="BW200" s="44" t="str">
        <f t="shared" ref="BW200:BW263" si="38">IF(AND(T200="",U200="",V200="",X200=""),"",SUM(T200,U200,V200,W200,X200))</f>
        <v/>
      </c>
      <c r="BX200" s="45" t="str">
        <f t="shared" ref="BX200:BX263" si="39">IFERROR(IF(BW200="","",ROUNDUP(BW200*20%,0)),"")</f>
        <v/>
      </c>
      <c r="BY200" s="44" t="e">
        <f>IF(AND(#REF!="",#REF!="",#REF!="",#REF!=""),"",SUM(#REF!,#REF!,#REF!,#REF!,#REF!))</f>
        <v>#REF!</v>
      </c>
      <c r="BZ200" s="45" t="str">
        <f t="shared" ref="BZ200:BZ263" si="40">IFERROR(IF(BY200="","",ROUNDUP(BY200*20%,0)),"")</f>
        <v/>
      </c>
      <c r="CA200" s="44" t="str">
        <f t="shared" ref="CA200:CA263" si="41">IF(AND(AB200="",AC200="",AD200="",AF200=""),"",SUM(AB200,AC200,AD200,AE200,AF200))</f>
        <v/>
      </c>
      <c r="CB200" s="45" t="str">
        <f t="shared" ref="CB200:CB263" si="42">IFERROR(IF(CA200="","",ROUNDUP(CA200*20%,0)),"")</f>
        <v/>
      </c>
      <c r="CC200" s="44" t="str">
        <f t="shared" ref="CC200:CC263" si="43">IF(AND(AJ200="",AK200="",AL200="",AN200=""),"",SUM(AJ200,AK200,AL200,AM200,AN200))</f>
        <v/>
      </c>
      <c r="CD200" s="45" t="str">
        <f t="shared" ref="CD200:CD263" si="44">IFERROR(IF(CC200="","",ROUNDUP(CC200*20%,0)),"")</f>
        <v/>
      </c>
      <c r="CE200" s="44" t="e">
        <f>IF(AND(#REF!="",#REF!="",#REF!="",#REF!=""),"",SUM(#REF!,#REF!,#REF!,#REF!,#REF!))</f>
        <v>#REF!</v>
      </c>
      <c r="CF200" s="45" t="str">
        <f t="shared" ref="CF200:CF263" si="45">IFERROR(IF(CE200="","",ROUNDUP(CE200*20%,0)),"")</f>
        <v/>
      </c>
      <c r="CG200" s="38" t="e">
        <f>IF(AND(#REF!="",#REF!="",#REF!="",#REF!=""),"",SUM(#REF!,#REF!,#REF!,#REF!))</f>
        <v>#REF!</v>
      </c>
      <c r="CH200" s="38" t="str">
        <f t="shared" ref="CH200:CH263" si="46">IFERROR(IF(CG200="","",IF($CG$5=100,ROUNDUP(CG200*20%,0),IF($CG$5=86,ROUNDUP((CG200/$CG$5)*$CH$5,0),IF($CG$5=66,ROUNDUP((CG200/$CG$5)*$CH$5,0),"")))),"")</f>
        <v/>
      </c>
    </row>
    <row r="201" spans="1:86">
      <c r="A201" s="358">
        <v>195</v>
      </c>
      <c r="B201" s="359"/>
      <c r="C201" s="360"/>
      <c r="D201" s="361"/>
      <c r="E201" s="362"/>
      <c r="F201" s="363"/>
      <c r="G201" s="363"/>
      <c r="H201" s="364"/>
      <c r="I201" s="365"/>
      <c r="J201" s="366"/>
      <c r="K201" s="367"/>
      <c r="L201" s="13"/>
      <c r="M201" s="8"/>
      <c r="N201" s="8"/>
      <c r="O201" s="8"/>
      <c r="P201" s="56"/>
      <c r="Q201" s="60"/>
      <c r="R201" s="8"/>
      <c r="S201" s="14"/>
      <c r="T201" s="19"/>
      <c r="U201" s="20"/>
      <c r="V201" s="20"/>
      <c r="W201" s="8"/>
      <c r="X201" s="62"/>
      <c r="Y201" s="60"/>
      <c r="Z201" s="8"/>
      <c r="AA201" s="14"/>
      <c r="AB201" s="13"/>
      <c r="AC201" s="8"/>
      <c r="AD201" s="8"/>
      <c r="AE201" s="8"/>
      <c r="AF201" s="56"/>
      <c r="AG201" s="60"/>
      <c r="AH201" s="8"/>
      <c r="AI201" s="14"/>
      <c r="AJ201" s="13"/>
      <c r="AK201" s="8"/>
      <c r="AL201" s="8"/>
      <c r="AM201" s="8"/>
      <c r="AN201" s="56"/>
      <c r="AO201" s="60"/>
      <c r="AP201" s="8"/>
      <c r="AQ201" s="14"/>
      <c r="AR201" s="13"/>
      <c r="AS201" s="8"/>
      <c r="AT201" s="56"/>
      <c r="AU201" s="13"/>
      <c r="AV201" s="8"/>
      <c r="AW201" s="14"/>
      <c r="AX201" s="13"/>
      <c r="AY201" s="8"/>
      <c r="AZ201" s="56"/>
      <c r="BA201" s="13" t="s">
        <v>447</v>
      </c>
      <c r="BB201" s="109" t="s">
        <v>447</v>
      </c>
      <c r="BC201" s="1"/>
      <c r="BD201" s="1"/>
      <c r="BE201" s="1"/>
      <c r="BF201" s="1"/>
      <c r="BG201" s="1"/>
      <c r="BS201" s="29"/>
      <c r="BT201" s="44" t="str">
        <f t="shared" si="35"/>
        <v/>
      </c>
      <c r="BU201" s="45" t="str">
        <f t="shared" si="36"/>
        <v/>
      </c>
      <c r="BV201" s="45" t="str">
        <f t="shared" si="37"/>
        <v/>
      </c>
      <c r="BW201" s="44" t="str">
        <f t="shared" si="38"/>
        <v/>
      </c>
      <c r="BX201" s="45" t="str">
        <f t="shared" si="39"/>
        <v/>
      </c>
      <c r="BY201" s="44" t="e">
        <f>IF(AND(#REF!="",#REF!="",#REF!="",#REF!=""),"",SUM(#REF!,#REF!,#REF!,#REF!,#REF!))</f>
        <v>#REF!</v>
      </c>
      <c r="BZ201" s="45" t="str">
        <f t="shared" si="40"/>
        <v/>
      </c>
      <c r="CA201" s="44" t="str">
        <f t="shared" si="41"/>
        <v/>
      </c>
      <c r="CB201" s="45" t="str">
        <f t="shared" si="42"/>
        <v/>
      </c>
      <c r="CC201" s="44" t="str">
        <f t="shared" si="43"/>
        <v/>
      </c>
      <c r="CD201" s="45" t="str">
        <f t="shared" si="44"/>
        <v/>
      </c>
      <c r="CE201" s="44" t="e">
        <f>IF(AND(#REF!="",#REF!="",#REF!="",#REF!=""),"",SUM(#REF!,#REF!,#REF!,#REF!,#REF!))</f>
        <v>#REF!</v>
      </c>
      <c r="CF201" s="45" t="str">
        <f t="shared" si="45"/>
        <v/>
      </c>
      <c r="CG201" s="38" t="e">
        <f>IF(AND(#REF!="",#REF!="",#REF!="",#REF!=""),"",SUM(#REF!,#REF!,#REF!,#REF!))</f>
        <v>#REF!</v>
      </c>
      <c r="CH201" s="38" t="str">
        <f t="shared" si="46"/>
        <v/>
      </c>
    </row>
    <row r="202" spans="1:86">
      <c r="A202" s="358">
        <v>196</v>
      </c>
      <c r="B202" s="359"/>
      <c r="C202" s="360"/>
      <c r="D202" s="361"/>
      <c r="E202" s="362"/>
      <c r="F202" s="363"/>
      <c r="G202" s="363"/>
      <c r="H202" s="364"/>
      <c r="I202" s="365"/>
      <c r="J202" s="366"/>
      <c r="K202" s="367"/>
      <c r="L202" s="13"/>
      <c r="M202" s="8"/>
      <c r="N202" s="8"/>
      <c r="O202" s="8"/>
      <c r="P202" s="56"/>
      <c r="Q202" s="60"/>
      <c r="R202" s="8"/>
      <c r="S202" s="14"/>
      <c r="T202" s="19"/>
      <c r="U202" s="20"/>
      <c r="V202" s="20"/>
      <c r="W202" s="8"/>
      <c r="X202" s="62"/>
      <c r="Y202" s="60"/>
      <c r="Z202" s="8"/>
      <c r="AA202" s="14"/>
      <c r="AB202" s="13"/>
      <c r="AC202" s="8"/>
      <c r="AD202" s="8"/>
      <c r="AE202" s="8"/>
      <c r="AF202" s="56"/>
      <c r="AG202" s="60"/>
      <c r="AH202" s="8"/>
      <c r="AI202" s="14"/>
      <c r="AJ202" s="13"/>
      <c r="AK202" s="8"/>
      <c r="AL202" s="8"/>
      <c r="AM202" s="8"/>
      <c r="AN202" s="56"/>
      <c r="AO202" s="60"/>
      <c r="AP202" s="8"/>
      <c r="AQ202" s="14"/>
      <c r="AR202" s="13"/>
      <c r="AS202" s="8"/>
      <c r="AT202" s="56"/>
      <c r="AU202" s="13"/>
      <c r="AV202" s="8"/>
      <c r="AW202" s="14"/>
      <c r="AX202" s="13"/>
      <c r="AY202" s="8"/>
      <c r="AZ202" s="56"/>
      <c r="BA202" s="13" t="s">
        <v>447</v>
      </c>
      <c r="BB202" s="109" t="s">
        <v>447</v>
      </c>
      <c r="BC202" s="1"/>
      <c r="BD202" s="1"/>
      <c r="BE202" s="1"/>
      <c r="BF202" s="1"/>
      <c r="BG202" s="1"/>
      <c r="BS202" s="29"/>
      <c r="BT202" s="44" t="str">
        <f t="shared" si="35"/>
        <v/>
      </c>
      <c r="BU202" s="45" t="str">
        <f t="shared" si="36"/>
        <v/>
      </c>
      <c r="BV202" s="45" t="str">
        <f t="shared" si="37"/>
        <v/>
      </c>
      <c r="BW202" s="44" t="str">
        <f t="shared" si="38"/>
        <v/>
      </c>
      <c r="BX202" s="45" t="str">
        <f t="shared" si="39"/>
        <v/>
      </c>
      <c r="BY202" s="44" t="e">
        <f>IF(AND(#REF!="",#REF!="",#REF!="",#REF!=""),"",SUM(#REF!,#REF!,#REF!,#REF!,#REF!))</f>
        <v>#REF!</v>
      </c>
      <c r="BZ202" s="45" t="str">
        <f t="shared" si="40"/>
        <v/>
      </c>
      <c r="CA202" s="44" t="str">
        <f t="shared" si="41"/>
        <v/>
      </c>
      <c r="CB202" s="45" t="str">
        <f t="shared" si="42"/>
        <v/>
      </c>
      <c r="CC202" s="44" t="str">
        <f t="shared" si="43"/>
        <v/>
      </c>
      <c r="CD202" s="45" t="str">
        <f t="shared" si="44"/>
        <v/>
      </c>
      <c r="CE202" s="44" t="e">
        <f>IF(AND(#REF!="",#REF!="",#REF!="",#REF!=""),"",SUM(#REF!,#REF!,#REF!,#REF!,#REF!))</f>
        <v>#REF!</v>
      </c>
      <c r="CF202" s="45" t="str">
        <f t="shared" si="45"/>
        <v/>
      </c>
      <c r="CG202" s="38" t="e">
        <f>IF(AND(#REF!="",#REF!="",#REF!="",#REF!=""),"",SUM(#REF!,#REF!,#REF!,#REF!))</f>
        <v>#REF!</v>
      </c>
      <c r="CH202" s="38" t="str">
        <f t="shared" si="46"/>
        <v/>
      </c>
    </row>
    <row r="203" spans="1:86">
      <c r="A203" s="358">
        <v>197</v>
      </c>
      <c r="B203" s="359"/>
      <c r="C203" s="360"/>
      <c r="D203" s="361"/>
      <c r="E203" s="362"/>
      <c r="F203" s="363"/>
      <c r="G203" s="363"/>
      <c r="H203" s="364"/>
      <c r="I203" s="365"/>
      <c r="J203" s="366"/>
      <c r="K203" s="367"/>
      <c r="L203" s="13"/>
      <c r="M203" s="8"/>
      <c r="N203" s="8"/>
      <c r="O203" s="8"/>
      <c r="P203" s="56"/>
      <c r="Q203" s="60"/>
      <c r="R203" s="8"/>
      <c r="S203" s="14"/>
      <c r="T203" s="19"/>
      <c r="U203" s="20"/>
      <c r="V203" s="20"/>
      <c r="W203" s="8"/>
      <c r="X203" s="62"/>
      <c r="Y203" s="60"/>
      <c r="Z203" s="8"/>
      <c r="AA203" s="14"/>
      <c r="AB203" s="13"/>
      <c r="AC203" s="8"/>
      <c r="AD203" s="8"/>
      <c r="AE203" s="8"/>
      <c r="AF203" s="56"/>
      <c r="AG203" s="60"/>
      <c r="AH203" s="8"/>
      <c r="AI203" s="14"/>
      <c r="AJ203" s="13"/>
      <c r="AK203" s="8"/>
      <c r="AL203" s="8"/>
      <c r="AM203" s="8"/>
      <c r="AN203" s="56"/>
      <c r="AO203" s="60"/>
      <c r="AP203" s="8"/>
      <c r="AQ203" s="14"/>
      <c r="AR203" s="13"/>
      <c r="AS203" s="8"/>
      <c r="AT203" s="56"/>
      <c r="AU203" s="13"/>
      <c r="AV203" s="8"/>
      <c r="AW203" s="14"/>
      <c r="AX203" s="13"/>
      <c r="AY203" s="8"/>
      <c r="AZ203" s="56"/>
      <c r="BA203" s="13" t="s">
        <v>447</v>
      </c>
      <c r="BB203" s="109" t="s">
        <v>447</v>
      </c>
      <c r="BC203" s="1"/>
      <c r="BD203" s="1"/>
      <c r="BE203" s="1"/>
      <c r="BF203" s="1"/>
      <c r="BG203" s="1"/>
      <c r="BS203" s="29"/>
      <c r="BT203" s="44" t="str">
        <f t="shared" si="35"/>
        <v/>
      </c>
      <c r="BU203" s="45" t="str">
        <f t="shared" si="36"/>
        <v/>
      </c>
      <c r="BV203" s="45" t="str">
        <f t="shared" si="37"/>
        <v/>
      </c>
      <c r="BW203" s="44" t="str">
        <f t="shared" si="38"/>
        <v/>
      </c>
      <c r="BX203" s="45" t="str">
        <f t="shared" si="39"/>
        <v/>
      </c>
      <c r="BY203" s="44" t="e">
        <f>IF(AND(#REF!="",#REF!="",#REF!="",#REF!=""),"",SUM(#REF!,#REF!,#REF!,#REF!,#REF!))</f>
        <v>#REF!</v>
      </c>
      <c r="BZ203" s="45" t="str">
        <f t="shared" si="40"/>
        <v/>
      </c>
      <c r="CA203" s="44" t="str">
        <f t="shared" si="41"/>
        <v/>
      </c>
      <c r="CB203" s="45" t="str">
        <f t="shared" si="42"/>
        <v/>
      </c>
      <c r="CC203" s="44" t="str">
        <f t="shared" si="43"/>
        <v/>
      </c>
      <c r="CD203" s="45" t="str">
        <f t="shared" si="44"/>
        <v/>
      </c>
      <c r="CE203" s="44" t="e">
        <f>IF(AND(#REF!="",#REF!="",#REF!="",#REF!=""),"",SUM(#REF!,#REF!,#REF!,#REF!,#REF!))</f>
        <v>#REF!</v>
      </c>
      <c r="CF203" s="45" t="str">
        <f t="shared" si="45"/>
        <v/>
      </c>
      <c r="CG203" s="38" t="e">
        <f>IF(AND(#REF!="",#REF!="",#REF!="",#REF!=""),"",SUM(#REF!,#REF!,#REF!,#REF!))</f>
        <v>#REF!</v>
      </c>
      <c r="CH203" s="38" t="str">
        <f t="shared" si="46"/>
        <v/>
      </c>
    </row>
    <row r="204" spans="1:86">
      <c r="A204" s="358">
        <v>198</v>
      </c>
      <c r="B204" s="359"/>
      <c r="C204" s="360"/>
      <c r="D204" s="361"/>
      <c r="E204" s="362"/>
      <c r="F204" s="363"/>
      <c r="G204" s="363"/>
      <c r="H204" s="364"/>
      <c r="I204" s="365"/>
      <c r="J204" s="366"/>
      <c r="K204" s="367"/>
      <c r="L204" s="13"/>
      <c r="M204" s="8"/>
      <c r="N204" s="8"/>
      <c r="O204" s="8"/>
      <c r="P204" s="56"/>
      <c r="Q204" s="60"/>
      <c r="R204" s="8"/>
      <c r="S204" s="14"/>
      <c r="T204" s="19"/>
      <c r="U204" s="20"/>
      <c r="V204" s="20"/>
      <c r="W204" s="8"/>
      <c r="X204" s="62"/>
      <c r="Y204" s="60"/>
      <c r="Z204" s="8"/>
      <c r="AA204" s="14"/>
      <c r="AB204" s="13"/>
      <c r="AC204" s="8"/>
      <c r="AD204" s="8"/>
      <c r="AE204" s="8"/>
      <c r="AF204" s="56"/>
      <c r="AG204" s="60"/>
      <c r="AH204" s="8"/>
      <c r="AI204" s="14"/>
      <c r="AJ204" s="13"/>
      <c r="AK204" s="8"/>
      <c r="AL204" s="8"/>
      <c r="AM204" s="8"/>
      <c r="AN204" s="56"/>
      <c r="AO204" s="60"/>
      <c r="AP204" s="8"/>
      <c r="AQ204" s="14"/>
      <c r="AR204" s="13"/>
      <c r="AS204" s="8"/>
      <c r="AT204" s="56"/>
      <c r="AU204" s="13"/>
      <c r="AV204" s="8"/>
      <c r="AW204" s="14"/>
      <c r="AX204" s="13"/>
      <c r="AY204" s="8"/>
      <c r="AZ204" s="56"/>
      <c r="BA204" s="13" t="s">
        <v>447</v>
      </c>
      <c r="BB204" s="109" t="s">
        <v>447</v>
      </c>
      <c r="BC204" s="1"/>
      <c r="BD204" s="1"/>
      <c r="BE204" s="1"/>
      <c r="BF204" s="1"/>
      <c r="BG204" s="1"/>
      <c r="BS204" s="29"/>
      <c r="BT204" s="44" t="str">
        <f t="shared" si="35"/>
        <v/>
      </c>
      <c r="BU204" s="45" t="str">
        <f t="shared" si="36"/>
        <v/>
      </c>
      <c r="BV204" s="45" t="str">
        <f t="shared" si="37"/>
        <v/>
      </c>
      <c r="BW204" s="44" t="str">
        <f t="shared" si="38"/>
        <v/>
      </c>
      <c r="BX204" s="45" t="str">
        <f t="shared" si="39"/>
        <v/>
      </c>
      <c r="BY204" s="44" t="e">
        <f>IF(AND(#REF!="",#REF!="",#REF!="",#REF!=""),"",SUM(#REF!,#REF!,#REF!,#REF!,#REF!))</f>
        <v>#REF!</v>
      </c>
      <c r="BZ204" s="45" t="str">
        <f t="shared" si="40"/>
        <v/>
      </c>
      <c r="CA204" s="44" t="str">
        <f t="shared" si="41"/>
        <v/>
      </c>
      <c r="CB204" s="45" t="str">
        <f t="shared" si="42"/>
        <v/>
      </c>
      <c r="CC204" s="44" t="str">
        <f t="shared" si="43"/>
        <v/>
      </c>
      <c r="CD204" s="45" t="str">
        <f t="shared" si="44"/>
        <v/>
      </c>
      <c r="CE204" s="44" t="e">
        <f>IF(AND(#REF!="",#REF!="",#REF!="",#REF!=""),"",SUM(#REF!,#REF!,#REF!,#REF!,#REF!))</f>
        <v>#REF!</v>
      </c>
      <c r="CF204" s="45" t="str">
        <f t="shared" si="45"/>
        <v/>
      </c>
      <c r="CG204" s="38" t="e">
        <f>IF(AND(#REF!="",#REF!="",#REF!="",#REF!=""),"",SUM(#REF!,#REF!,#REF!,#REF!))</f>
        <v>#REF!</v>
      </c>
      <c r="CH204" s="38" t="str">
        <f t="shared" si="46"/>
        <v/>
      </c>
    </row>
    <row r="205" spans="1:86">
      <c r="A205" s="358">
        <v>199</v>
      </c>
      <c r="B205" s="359"/>
      <c r="C205" s="360"/>
      <c r="D205" s="361"/>
      <c r="E205" s="362"/>
      <c r="F205" s="363"/>
      <c r="G205" s="363"/>
      <c r="H205" s="364"/>
      <c r="I205" s="365"/>
      <c r="J205" s="366"/>
      <c r="K205" s="367"/>
      <c r="L205" s="13"/>
      <c r="M205" s="8"/>
      <c r="N205" s="8"/>
      <c r="O205" s="8"/>
      <c r="P205" s="56"/>
      <c r="Q205" s="60"/>
      <c r="R205" s="8"/>
      <c r="S205" s="14"/>
      <c r="T205" s="19"/>
      <c r="U205" s="20"/>
      <c r="V205" s="20"/>
      <c r="W205" s="8"/>
      <c r="X205" s="62"/>
      <c r="Y205" s="60"/>
      <c r="Z205" s="8"/>
      <c r="AA205" s="14"/>
      <c r="AB205" s="13"/>
      <c r="AC205" s="8"/>
      <c r="AD205" s="8"/>
      <c r="AE205" s="8"/>
      <c r="AF205" s="56"/>
      <c r="AG205" s="60"/>
      <c r="AH205" s="8"/>
      <c r="AI205" s="14"/>
      <c r="AJ205" s="13"/>
      <c r="AK205" s="8"/>
      <c r="AL205" s="8"/>
      <c r="AM205" s="8"/>
      <c r="AN205" s="56"/>
      <c r="AO205" s="60"/>
      <c r="AP205" s="8"/>
      <c r="AQ205" s="14"/>
      <c r="AR205" s="13"/>
      <c r="AS205" s="8"/>
      <c r="AT205" s="56"/>
      <c r="AU205" s="13"/>
      <c r="AV205" s="8"/>
      <c r="AW205" s="14"/>
      <c r="AX205" s="13"/>
      <c r="AY205" s="8"/>
      <c r="AZ205" s="56"/>
      <c r="BA205" s="13" t="s">
        <v>447</v>
      </c>
      <c r="BB205" s="109" t="s">
        <v>447</v>
      </c>
      <c r="BC205" s="1"/>
      <c r="BD205" s="1"/>
      <c r="BE205" s="1"/>
      <c r="BF205" s="1"/>
      <c r="BG205" s="1"/>
      <c r="BS205" s="29"/>
      <c r="BT205" s="44" t="str">
        <f t="shared" si="35"/>
        <v/>
      </c>
      <c r="BU205" s="45" t="str">
        <f t="shared" si="36"/>
        <v/>
      </c>
      <c r="BV205" s="45" t="str">
        <f t="shared" si="37"/>
        <v/>
      </c>
      <c r="BW205" s="44" t="str">
        <f t="shared" si="38"/>
        <v/>
      </c>
      <c r="BX205" s="45" t="str">
        <f t="shared" si="39"/>
        <v/>
      </c>
      <c r="BY205" s="44" t="e">
        <f>IF(AND(#REF!="",#REF!="",#REF!="",#REF!=""),"",SUM(#REF!,#REF!,#REF!,#REF!,#REF!))</f>
        <v>#REF!</v>
      </c>
      <c r="BZ205" s="45" t="str">
        <f t="shared" si="40"/>
        <v/>
      </c>
      <c r="CA205" s="44" t="str">
        <f t="shared" si="41"/>
        <v/>
      </c>
      <c r="CB205" s="45" t="str">
        <f t="shared" si="42"/>
        <v/>
      </c>
      <c r="CC205" s="44" t="str">
        <f t="shared" si="43"/>
        <v/>
      </c>
      <c r="CD205" s="45" t="str">
        <f t="shared" si="44"/>
        <v/>
      </c>
      <c r="CE205" s="44" t="e">
        <f>IF(AND(#REF!="",#REF!="",#REF!="",#REF!=""),"",SUM(#REF!,#REF!,#REF!,#REF!,#REF!))</f>
        <v>#REF!</v>
      </c>
      <c r="CF205" s="45" t="str">
        <f t="shared" si="45"/>
        <v/>
      </c>
      <c r="CG205" s="38" t="e">
        <f>IF(AND(#REF!="",#REF!="",#REF!="",#REF!=""),"",SUM(#REF!,#REF!,#REF!,#REF!))</f>
        <v>#REF!</v>
      </c>
      <c r="CH205" s="38" t="str">
        <f t="shared" si="46"/>
        <v/>
      </c>
    </row>
    <row r="206" spans="1:86">
      <c r="A206" s="358">
        <v>200</v>
      </c>
      <c r="B206" s="359"/>
      <c r="C206" s="360"/>
      <c r="D206" s="361"/>
      <c r="E206" s="362"/>
      <c r="F206" s="363"/>
      <c r="G206" s="363"/>
      <c r="H206" s="364"/>
      <c r="I206" s="365"/>
      <c r="J206" s="366"/>
      <c r="K206" s="367"/>
      <c r="L206" s="24"/>
      <c r="M206" s="25"/>
      <c r="N206" s="25"/>
      <c r="O206" s="8"/>
      <c r="P206" s="57"/>
      <c r="Q206" s="60"/>
      <c r="R206" s="8"/>
      <c r="S206" s="14"/>
      <c r="T206" s="26"/>
      <c r="U206" s="27"/>
      <c r="V206" s="27"/>
      <c r="W206" s="8"/>
      <c r="X206" s="63"/>
      <c r="Y206" s="60"/>
      <c r="Z206" s="8"/>
      <c r="AA206" s="14"/>
      <c r="AB206" s="24"/>
      <c r="AC206" s="25"/>
      <c r="AD206" s="25"/>
      <c r="AE206" s="8"/>
      <c r="AF206" s="57"/>
      <c r="AG206" s="60"/>
      <c r="AH206" s="8"/>
      <c r="AI206" s="14"/>
      <c r="AJ206" s="24"/>
      <c r="AK206" s="25"/>
      <c r="AL206" s="25"/>
      <c r="AM206" s="8"/>
      <c r="AN206" s="57"/>
      <c r="AO206" s="60"/>
      <c r="AP206" s="8"/>
      <c r="AQ206" s="14"/>
      <c r="AR206" s="24"/>
      <c r="AS206" s="25"/>
      <c r="AT206" s="57"/>
      <c r="AU206" s="24"/>
      <c r="AV206" s="25"/>
      <c r="AW206" s="97"/>
      <c r="AX206" s="24"/>
      <c r="AY206" s="25"/>
      <c r="AZ206" s="57"/>
      <c r="BA206" s="13" t="s">
        <v>447</v>
      </c>
      <c r="BB206" s="109" t="s">
        <v>447</v>
      </c>
      <c r="BC206" s="1"/>
      <c r="BD206" s="1"/>
      <c r="BE206" s="1"/>
      <c r="BF206" s="1"/>
      <c r="BG206" s="1"/>
      <c r="BS206" s="29"/>
      <c r="BT206" s="44" t="str">
        <f t="shared" si="35"/>
        <v/>
      </c>
      <c r="BU206" s="45" t="str">
        <f t="shared" si="36"/>
        <v/>
      </c>
      <c r="BV206" s="45" t="str">
        <f t="shared" si="37"/>
        <v/>
      </c>
      <c r="BW206" s="44" t="str">
        <f t="shared" si="38"/>
        <v/>
      </c>
      <c r="BX206" s="45" t="str">
        <f t="shared" si="39"/>
        <v/>
      </c>
      <c r="BY206" s="44" t="e">
        <f>IF(AND(#REF!="",#REF!="",#REF!="",#REF!=""),"",SUM(#REF!,#REF!,#REF!,#REF!,#REF!))</f>
        <v>#REF!</v>
      </c>
      <c r="BZ206" s="45" t="str">
        <f t="shared" si="40"/>
        <v/>
      </c>
      <c r="CA206" s="44" t="str">
        <f t="shared" si="41"/>
        <v/>
      </c>
      <c r="CB206" s="45" t="str">
        <f t="shared" si="42"/>
        <v/>
      </c>
      <c r="CC206" s="44" t="str">
        <f t="shared" si="43"/>
        <v/>
      </c>
      <c r="CD206" s="45" t="str">
        <f t="shared" si="44"/>
        <v/>
      </c>
      <c r="CE206" s="44" t="e">
        <f>IF(AND(#REF!="",#REF!="",#REF!="",#REF!=""),"",SUM(#REF!,#REF!,#REF!,#REF!,#REF!))</f>
        <v>#REF!</v>
      </c>
      <c r="CF206" s="45" t="str">
        <f t="shared" si="45"/>
        <v/>
      </c>
      <c r="CG206" s="38" t="e">
        <f>IF(AND(#REF!="",#REF!="",#REF!="",#REF!=""),"",SUM(#REF!,#REF!,#REF!,#REF!))</f>
        <v>#REF!</v>
      </c>
      <c r="CH206" s="38" t="str">
        <f t="shared" si="46"/>
        <v/>
      </c>
    </row>
    <row r="207" spans="1:86">
      <c r="A207" s="358">
        <v>201</v>
      </c>
      <c r="B207" s="359"/>
      <c r="C207" s="360"/>
      <c r="D207" s="361"/>
      <c r="E207" s="362"/>
      <c r="F207" s="363"/>
      <c r="G207" s="363"/>
      <c r="H207" s="364"/>
      <c r="I207" s="365"/>
      <c r="J207" s="366"/>
      <c r="K207" s="367"/>
      <c r="L207" s="24"/>
      <c r="M207" s="25"/>
      <c r="N207" s="25"/>
      <c r="O207" s="8"/>
      <c r="P207" s="57"/>
      <c r="Q207" s="60"/>
      <c r="R207" s="8"/>
      <c r="S207" s="14"/>
      <c r="T207" s="26"/>
      <c r="U207" s="27"/>
      <c r="V207" s="27"/>
      <c r="W207" s="8"/>
      <c r="X207" s="63"/>
      <c r="Y207" s="60"/>
      <c r="Z207" s="8"/>
      <c r="AA207" s="14"/>
      <c r="AB207" s="24"/>
      <c r="AC207" s="25"/>
      <c r="AD207" s="25"/>
      <c r="AE207" s="8"/>
      <c r="AF207" s="57"/>
      <c r="AG207" s="60"/>
      <c r="AH207" s="8"/>
      <c r="AI207" s="14"/>
      <c r="AJ207" s="24"/>
      <c r="AK207" s="25"/>
      <c r="AL207" s="25"/>
      <c r="AM207" s="8"/>
      <c r="AN207" s="57"/>
      <c r="AO207" s="60"/>
      <c r="AP207" s="8"/>
      <c r="AQ207" s="14"/>
      <c r="AR207" s="24"/>
      <c r="AS207" s="25"/>
      <c r="AT207" s="57"/>
      <c r="AU207" s="24"/>
      <c r="AV207" s="25"/>
      <c r="AW207" s="97"/>
      <c r="AX207" s="24"/>
      <c r="AY207" s="25"/>
      <c r="AZ207" s="57"/>
      <c r="BA207" s="13" t="s">
        <v>447</v>
      </c>
      <c r="BB207" s="109" t="s">
        <v>447</v>
      </c>
      <c r="BC207" s="1"/>
      <c r="BD207" s="1"/>
      <c r="BE207" s="1"/>
      <c r="BF207" s="1"/>
      <c r="BG207" s="1"/>
      <c r="BS207" s="29"/>
      <c r="BT207" s="44" t="str">
        <f t="shared" si="35"/>
        <v/>
      </c>
      <c r="BU207" s="45" t="str">
        <f t="shared" si="36"/>
        <v/>
      </c>
      <c r="BV207" s="45" t="str">
        <f t="shared" si="37"/>
        <v/>
      </c>
      <c r="BW207" s="44" t="str">
        <f t="shared" si="38"/>
        <v/>
      </c>
      <c r="BX207" s="45" t="str">
        <f t="shared" si="39"/>
        <v/>
      </c>
      <c r="BY207" s="44" t="e">
        <f>IF(AND(#REF!="",#REF!="",#REF!="",#REF!=""),"",SUM(#REF!,#REF!,#REF!,#REF!,#REF!))</f>
        <v>#REF!</v>
      </c>
      <c r="BZ207" s="45" t="str">
        <f t="shared" si="40"/>
        <v/>
      </c>
      <c r="CA207" s="44" t="str">
        <f t="shared" si="41"/>
        <v/>
      </c>
      <c r="CB207" s="45" t="str">
        <f t="shared" si="42"/>
        <v/>
      </c>
      <c r="CC207" s="44" t="str">
        <f t="shared" si="43"/>
        <v/>
      </c>
      <c r="CD207" s="45" t="str">
        <f t="shared" si="44"/>
        <v/>
      </c>
      <c r="CE207" s="44" t="e">
        <f>IF(AND(#REF!="",#REF!="",#REF!="",#REF!=""),"",SUM(#REF!,#REF!,#REF!,#REF!,#REF!))</f>
        <v>#REF!</v>
      </c>
      <c r="CF207" s="45" t="str">
        <f t="shared" si="45"/>
        <v/>
      </c>
      <c r="CG207" s="38" t="e">
        <f>IF(AND(#REF!="",#REF!="",#REF!="",#REF!=""),"",SUM(#REF!,#REF!,#REF!,#REF!))</f>
        <v>#REF!</v>
      </c>
      <c r="CH207" s="38" t="str">
        <f t="shared" si="46"/>
        <v/>
      </c>
    </row>
    <row r="208" spans="1:86">
      <c r="A208" s="358">
        <v>202</v>
      </c>
      <c r="B208" s="359"/>
      <c r="C208" s="360"/>
      <c r="D208" s="361"/>
      <c r="E208" s="362"/>
      <c r="F208" s="363"/>
      <c r="G208" s="363"/>
      <c r="H208" s="364"/>
      <c r="I208" s="365"/>
      <c r="J208" s="366"/>
      <c r="K208" s="367"/>
      <c r="L208" s="24"/>
      <c r="M208" s="25"/>
      <c r="N208" s="25"/>
      <c r="O208" s="8"/>
      <c r="P208" s="57"/>
      <c r="Q208" s="60"/>
      <c r="R208" s="8"/>
      <c r="S208" s="14"/>
      <c r="T208" s="26"/>
      <c r="U208" s="27"/>
      <c r="V208" s="27"/>
      <c r="W208" s="8"/>
      <c r="X208" s="63"/>
      <c r="Y208" s="60"/>
      <c r="Z208" s="8"/>
      <c r="AA208" s="14"/>
      <c r="AB208" s="24"/>
      <c r="AC208" s="25"/>
      <c r="AD208" s="25"/>
      <c r="AE208" s="8"/>
      <c r="AF208" s="57"/>
      <c r="AG208" s="60"/>
      <c r="AH208" s="8"/>
      <c r="AI208" s="14"/>
      <c r="AJ208" s="24"/>
      <c r="AK208" s="25"/>
      <c r="AL208" s="25"/>
      <c r="AM208" s="8"/>
      <c r="AN208" s="57"/>
      <c r="AO208" s="60"/>
      <c r="AP208" s="8"/>
      <c r="AQ208" s="14"/>
      <c r="AR208" s="24"/>
      <c r="AS208" s="25"/>
      <c r="AT208" s="57"/>
      <c r="AU208" s="24"/>
      <c r="AV208" s="25"/>
      <c r="AW208" s="97"/>
      <c r="AX208" s="24"/>
      <c r="AY208" s="25"/>
      <c r="AZ208" s="57"/>
      <c r="BA208" s="13" t="s">
        <v>447</v>
      </c>
      <c r="BB208" s="109" t="s">
        <v>447</v>
      </c>
      <c r="BC208" s="1"/>
      <c r="BD208" s="1"/>
      <c r="BE208" s="1"/>
      <c r="BF208" s="1"/>
      <c r="BG208" s="1"/>
      <c r="BS208" s="29"/>
      <c r="BT208" s="44" t="str">
        <f t="shared" si="35"/>
        <v/>
      </c>
      <c r="BU208" s="45" t="str">
        <f t="shared" si="36"/>
        <v/>
      </c>
      <c r="BV208" s="45" t="str">
        <f t="shared" si="37"/>
        <v/>
      </c>
      <c r="BW208" s="44" t="str">
        <f t="shared" si="38"/>
        <v/>
      </c>
      <c r="BX208" s="45" t="str">
        <f t="shared" si="39"/>
        <v/>
      </c>
      <c r="BY208" s="44" t="e">
        <f>IF(AND(#REF!="",#REF!="",#REF!="",#REF!=""),"",SUM(#REF!,#REF!,#REF!,#REF!,#REF!))</f>
        <v>#REF!</v>
      </c>
      <c r="BZ208" s="45" t="str">
        <f t="shared" si="40"/>
        <v/>
      </c>
      <c r="CA208" s="44" t="str">
        <f t="shared" si="41"/>
        <v/>
      </c>
      <c r="CB208" s="45" t="str">
        <f t="shared" si="42"/>
        <v/>
      </c>
      <c r="CC208" s="44" t="str">
        <f t="shared" si="43"/>
        <v/>
      </c>
      <c r="CD208" s="45" t="str">
        <f t="shared" si="44"/>
        <v/>
      </c>
      <c r="CE208" s="44" t="e">
        <f>IF(AND(#REF!="",#REF!="",#REF!="",#REF!=""),"",SUM(#REF!,#REF!,#REF!,#REF!,#REF!))</f>
        <v>#REF!</v>
      </c>
      <c r="CF208" s="45" t="str">
        <f t="shared" si="45"/>
        <v/>
      </c>
      <c r="CG208" s="38" t="e">
        <f>IF(AND(#REF!="",#REF!="",#REF!="",#REF!=""),"",SUM(#REF!,#REF!,#REF!,#REF!))</f>
        <v>#REF!</v>
      </c>
      <c r="CH208" s="38" t="str">
        <f t="shared" si="46"/>
        <v/>
      </c>
    </row>
    <row r="209" spans="1:86">
      <c r="A209" s="358">
        <v>203</v>
      </c>
      <c r="B209" s="359"/>
      <c r="C209" s="360"/>
      <c r="D209" s="361"/>
      <c r="E209" s="362"/>
      <c r="F209" s="363"/>
      <c r="G209" s="363"/>
      <c r="H209" s="364"/>
      <c r="I209" s="365"/>
      <c r="J209" s="366"/>
      <c r="K209" s="367"/>
      <c r="L209" s="24"/>
      <c r="M209" s="25"/>
      <c r="N209" s="25"/>
      <c r="O209" s="8"/>
      <c r="P209" s="57"/>
      <c r="Q209" s="60"/>
      <c r="R209" s="8"/>
      <c r="S209" s="14"/>
      <c r="T209" s="26"/>
      <c r="U209" s="27"/>
      <c r="V209" s="27"/>
      <c r="W209" s="8"/>
      <c r="X209" s="63"/>
      <c r="Y209" s="60"/>
      <c r="Z209" s="8"/>
      <c r="AA209" s="14"/>
      <c r="AB209" s="24"/>
      <c r="AC209" s="25"/>
      <c r="AD209" s="25"/>
      <c r="AE209" s="8"/>
      <c r="AF209" s="57"/>
      <c r="AG209" s="60"/>
      <c r="AH209" s="8"/>
      <c r="AI209" s="14"/>
      <c r="AJ209" s="24"/>
      <c r="AK209" s="25"/>
      <c r="AL209" s="25"/>
      <c r="AM209" s="8"/>
      <c r="AN209" s="57"/>
      <c r="AO209" s="60"/>
      <c r="AP209" s="8"/>
      <c r="AQ209" s="14"/>
      <c r="AR209" s="24"/>
      <c r="AS209" s="25"/>
      <c r="AT209" s="57"/>
      <c r="AU209" s="24"/>
      <c r="AV209" s="25"/>
      <c r="AW209" s="97"/>
      <c r="AX209" s="24"/>
      <c r="AY209" s="25"/>
      <c r="AZ209" s="57"/>
      <c r="BA209" s="13" t="s">
        <v>447</v>
      </c>
      <c r="BB209" s="109" t="s">
        <v>447</v>
      </c>
      <c r="BC209" s="1"/>
      <c r="BD209" s="1"/>
      <c r="BE209" s="1"/>
      <c r="BF209" s="1"/>
      <c r="BG209" s="1"/>
      <c r="BS209" s="29"/>
      <c r="BT209" s="44" t="str">
        <f t="shared" si="35"/>
        <v/>
      </c>
      <c r="BU209" s="45" t="str">
        <f t="shared" si="36"/>
        <v/>
      </c>
      <c r="BV209" s="45" t="str">
        <f t="shared" si="37"/>
        <v/>
      </c>
      <c r="BW209" s="44" t="str">
        <f t="shared" si="38"/>
        <v/>
      </c>
      <c r="BX209" s="45" t="str">
        <f t="shared" si="39"/>
        <v/>
      </c>
      <c r="BY209" s="44" t="e">
        <f>IF(AND(#REF!="",#REF!="",#REF!="",#REF!=""),"",SUM(#REF!,#REF!,#REF!,#REF!,#REF!))</f>
        <v>#REF!</v>
      </c>
      <c r="BZ209" s="45" t="str">
        <f t="shared" si="40"/>
        <v/>
      </c>
      <c r="CA209" s="44" t="str">
        <f t="shared" si="41"/>
        <v/>
      </c>
      <c r="CB209" s="45" t="str">
        <f t="shared" si="42"/>
        <v/>
      </c>
      <c r="CC209" s="44" t="str">
        <f t="shared" si="43"/>
        <v/>
      </c>
      <c r="CD209" s="45" t="str">
        <f t="shared" si="44"/>
        <v/>
      </c>
      <c r="CE209" s="44" t="e">
        <f>IF(AND(#REF!="",#REF!="",#REF!="",#REF!=""),"",SUM(#REF!,#REF!,#REF!,#REF!,#REF!))</f>
        <v>#REF!</v>
      </c>
      <c r="CF209" s="45" t="str">
        <f t="shared" si="45"/>
        <v/>
      </c>
      <c r="CG209" s="38" t="e">
        <f>IF(AND(#REF!="",#REF!="",#REF!="",#REF!=""),"",SUM(#REF!,#REF!,#REF!,#REF!))</f>
        <v>#REF!</v>
      </c>
      <c r="CH209" s="38" t="str">
        <f t="shared" si="46"/>
        <v/>
      </c>
    </row>
    <row r="210" spans="1:86">
      <c r="A210" s="358">
        <v>204</v>
      </c>
      <c r="B210" s="359"/>
      <c r="C210" s="360"/>
      <c r="D210" s="361"/>
      <c r="E210" s="362"/>
      <c r="F210" s="363"/>
      <c r="G210" s="363"/>
      <c r="H210" s="364"/>
      <c r="I210" s="365"/>
      <c r="J210" s="366"/>
      <c r="K210" s="367"/>
      <c r="L210" s="24"/>
      <c r="M210" s="25"/>
      <c r="N210" s="25"/>
      <c r="O210" s="8"/>
      <c r="P210" s="57"/>
      <c r="Q210" s="60"/>
      <c r="R210" s="8"/>
      <c r="S210" s="14"/>
      <c r="T210" s="26"/>
      <c r="U210" s="27"/>
      <c r="V210" s="27"/>
      <c r="W210" s="8"/>
      <c r="X210" s="63"/>
      <c r="Y210" s="60"/>
      <c r="Z210" s="8"/>
      <c r="AA210" s="14"/>
      <c r="AB210" s="24"/>
      <c r="AC210" s="25"/>
      <c r="AD210" s="25"/>
      <c r="AE210" s="8"/>
      <c r="AF210" s="57"/>
      <c r="AG210" s="60"/>
      <c r="AH210" s="8"/>
      <c r="AI210" s="14"/>
      <c r="AJ210" s="24"/>
      <c r="AK210" s="25"/>
      <c r="AL210" s="25"/>
      <c r="AM210" s="8"/>
      <c r="AN210" s="57"/>
      <c r="AO210" s="60"/>
      <c r="AP210" s="8"/>
      <c r="AQ210" s="14"/>
      <c r="AR210" s="24"/>
      <c r="AS210" s="25"/>
      <c r="AT210" s="57"/>
      <c r="AU210" s="24"/>
      <c r="AV210" s="25"/>
      <c r="AW210" s="97"/>
      <c r="AX210" s="24"/>
      <c r="AY210" s="25"/>
      <c r="AZ210" s="57"/>
      <c r="BA210" s="13" t="s">
        <v>447</v>
      </c>
      <c r="BB210" s="109" t="s">
        <v>447</v>
      </c>
      <c r="BC210" s="1"/>
      <c r="BD210" s="1"/>
      <c r="BE210" s="1"/>
      <c r="BF210" s="1"/>
      <c r="BG210" s="1"/>
      <c r="BS210" s="29"/>
      <c r="BT210" s="44" t="str">
        <f t="shared" si="35"/>
        <v/>
      </c>
      <c r="BU210" s="45" t="str">
        <f t="shared" si="36"/>
        <v/>
      </c>
      <c r="BV210" s="45" t="str">
        <f t="shared" si="37"/>
        <v/>
      </c>
      <c r="BW210" s="44" t="str">
        <f t="shared" si="38"/>
        <v/>
      </c>
      <c r="BX210" s="45" t="str">
        <f t="shared" si="39"/>
        <v/>
      </c>
      <c r="BY210" s="44" t="e">
        <f>IF(AND(#REF!="",#REF!="",#REF!="",#REF!=""),"",SUM(#REF!,#REF!,#REF!,#REF!,#REF!))</f>
        <v>#REF!</v>
      </c>
      <c r="BZ210" s="45" t="str">
        <f t="shared" si="40"/>
        <v/>
      </c>
      <c r="CA210" s="44" t="str">
        <f t="shared" si="41"/>
        <v/>
      </c>
      <c r="CB210" s="45" t="str">
        <f t="shared" si="42"/>
        <v/>
      </c>
      <c r="CC210" s="44" t="str">
        <f t="shared" si="43"/>
        <v/>
      </c>
      <c r="CD210" s="45" t="str">
        <f t="shared" si="44"/>
        <v/>
      </c>
      <c r="CE210" s="44" t="e">
        <f>IF(AND(#REF!="",#REF!="",#REF!="",#REF!=""),"",SUM(#REF!,#REF!,#REF!,#REF!,#REF!))</f>
        <v>#REF!</v>
      </c>
      <c r="CF210" s="45" t="str">
        <f t="shared" si="45"/>
        <v/>
      </c>
      <c r="CG210" s="38" t="e">
        <f>IF(AND(#REF!="",#REF!="",#REF!="",#REF!=""),"",SUM(#REF!,#REF!,#REF!,#REF!))</f>
        <v>#REF!</v>
      </c>
      <c r="CH210" s="38" t="str">
        <f t="shared" si="46"/>
        <v/>
      </c>
    </row>
    <row r="211" spans="1:86">
      <c r="A211" s="358">
        <v>205</v>
      </c>
      <c r="B211" s="359"/>
      <c r="C211" s="360"/>
      <c r="D211" s="361"/>
      <c r="E211" s="362"/>
      <c r="F211" s="363"/>
      <c r="G211" s="363"/>
      <c r="H211" s="364"/>
      <c r="I211" s="365"/>
      <c r="J211" s="366"/>
      <c r="K211" s="367"/>
      <c r="L211" s="24"/>
      <c r="M211" s="25"/>
      <c r="N211" s="25"/>
      <c r="O211" s="8"/>
      <c r="P211" s="57"/>
      <c r="Q211" s="60"/>
      <c r="R211" s="8"/>
      <c r="S211" s="14"/>
      <c r="T211" s="26"/>
      <c r="U211" s="27"/>
      <c r="V211" s="27"/>
      <c r="W211" s="8"/>
      <c r="X211" s="63"/>
      <c r="Y211" s="60"/>
      <c r="Z211" s="8"/>
      <c r="AA211" s="14"/>
      <c r="AB211" s="24"/>
      <c r="AC211" s="25"/>
      <c r="AD211" s="25"/>
      <c r="AE211" s="8"/>
      <c r="AF211" s="57"/>
      <c r="AG211" s="60"/>
      <c r="AH211" s="8"/>
      <c r="AI211" s="14"/>
      <c r="AJ211" s="24"/>
      <c r="AK211" s="25"/>
      <c r="AL211" s="25"/>
      <c r="AM211" s="8"/>
      <c r="AN211" s="57"/>
      <c r="AO211" s="60"/>
      <c r="AP211" s="8"/>
      <c r="AQ211" s="14"/>
      <c r="AR211" s="24"/>
      <c r="AS211" s="25"/>
      <c r="AT211" s="57"/>
      <c r="AU211" s="24"/>
      <c r="AV211" s="25"/>
      <c r="AW211" s="97"/>
      <c r="AX211" s="24"/>
      <c r="AY211" s="25"/>
      <c r="AZ211" s="57"/>
      <c r="BA211" s="13" t="s">
        <v>447</v>
      </c>
      <c r="BB211" s="109" t="s">
        <v>447</v>
      </c>
      <c r="BC211" s="1"/>
      <c r="BD211" s="1"/>
      <c r="BE211" s="1"/>
      <c r="BF211" s="1"/>
      <c r="BG211" s="1"/>
      <c r="BS211" s="29"/>
      <c r="BT211" s="44" t="str">
        <f t="shared" si="35"/>
        <v/>
      </c>
      <c r="BU211" s="45" t="str">
        <f t="shared" si="36"/>
        <v/>
      </c>
      <c r="BV211" s="45" t="str">
        <f t="shared" si="37"/>
        <v/>
      </c>
      <c r="BW211" s="44" t="str">
        <f t="shared" si="38"/>
        <v/>
      </c>
      <c r="BX211" s="45" t="str">
        <f t="shared" si="39"/>
        <v/>
      </c>
      <c r="BY211" s="44" t="e">
        <f>IF(AND(#REF!="",#REF!="",#REF!="",#REF!=""),"",SUM(#REF!,#REF!,#REF!,#REF!,#REF!))</f>
        <v>#REF!</v>
      </c>
      <c r="BZ211" s="45" t="str">
        <f t="shared" si="40"/>
        <v/>
      </c>
      <c r="CA211" s="44" t="str">
        <f t="shared" si="41"/>
        <v/>
      </c>
      <c r="CB211" s="45" t="str">
        <f t="shared" si="42"/>
        <v/>
      </c>
      <c r="CC211" s="44" t="str">
        <f t="shared" si="43"/>
        <v/>
      </c>
      <c r="CD211" s="45" t="str">
        <f t="shared" si="44"/>
        <v/>
      </c>
      <c r="CE211" s="44" t="e">
        <f>IF(AND(#REF!="",#REF!="",#REF!="",#REF!=""),"",SUM(#REF!,#REF!,#REF!,#REF!,#REF!))</f>
        <v>#REF!</v>
      </c>
      <c r="CF211" s="45" t="str">
        <f t="shared" si="45"/>
        <v/>
      </c>
      <c r="CG211" s="38" t="e">
        <f>IF(AND(#REF!="",#REF!="",#REF!="",#REF!=""),"",SUM(#REF!,#REF!,#REF!,#REF!))</f>
        <v>#REF!</v>
      </c>
      <c r="CH211" s="38" t="str">
        <f t="shared" si="46"/>
        <v/>
      </c>
    </row>
    <row r="212" spans="1:86">
      <c r="A212" s="358">
        <v>206</v>
      </c>
      <c r="B212" s="359"/>
      <c r="C212" s="360"/>
      <c r="D212" s="361"/>
      <c r="E212" s="362"/>
      <c r="F212" s="363"/>
      <c r="G212" s="363"/>
      <c r="H212" s="364"/>
      <c r="I212" s="365"/>
      <c r="J212" s="366"/>
      <c r="K212" s="367"/>
      <c r="L212" s="24"/>
      <c r="M212" s="25"/>
      <c r="N212" s="25"/>
      <c r="O212" s="8"/>
      <c r="P212" s="57"/>
      <c r="Q212" s="60"/>
      <c r="R212" s="8"/>
      <c r="S212" s="14"/>
      <c r="T212" s="26"/>
      <c r="U212" s="27"/>
      <c r="V212" s="27"/>
      <c r="W212" s="8"/>
      <c r="X212" s="63"/>
      <c r="Y212" s="60"/>
      <c r="Z212" s="8"/>
      <c r="AA212" s="14"/>
      <c r="AB212" s="24"/>
      <c r="AC212" s="25"/>
      <c r="AD212" s="25"/>
      <c r="AE212" s="8"/>
      <c r="AF212" s="57"/>
      <c r="AG212" s="60"/>
      <c r="AH212" s="8"/>
      <c r="AI212" s="14"/>
      <c r="AJ212" s="24"/>
      <c r="AK212" s="25"/>
      <c r="AL212" s="25"/>
      <c r="AM212" s="8"/>
      <c r="AN212" s="57"/>
      <c r="AO212" s="60"/>
      <c r="AP212" s="8"/>
      <c r="AQ212" s="14"/>
      <c r="AR212" s="24"/>
      <c r="AS212" s="25"/>
      <c r="AT212" s="57"/>
      <c r="AU212" s="24"/>
      <c r="AV212" s="25"/>
      <c r="AW212" s="97"/>
      <c r="AX212" s="24"/>
      <c r="AY212" s="25"/>
      <c r="AZ212" s="57"/>
      <c r="BA212" s="13" t="s">
        <v>447</v>
      </c>
      <c r="BB212" s="109" t="s">
        <v>447</v>
      </c>
      <c r="BC212" s="1"/>
      <c r="BD212" s="1"/>
      <c r="BE212" s="1"/>
      <c r="BF212" s="1"/>
      <c r="BG212" s="1"/>
      <c r="BS212" s="29"/>
      <c r="BT212" s="44" t="str">
        <f t="shared" si="35"/>
        <v/>
      </c>
      <c r="BU212" s="45" t="str">
        <f t="shared" si="36"/>
        <v/>
      </c>
      <c r="BV212" s="45" t="str">
        <f t="shared" si="37"/>
        <v/>
      </c>
      <c r="BW212" s="44" t="str">
        <f t="shared" si="38"/>
        <v/>
      </c>
      <c r="BX212" s="45" t="str">
        <f t="shared" si="39"/>
        <v/>
      </c>
      <c r="BY212" s="44" t="e">
        <f>IF(AND(#REF!="",#REF!="",#REF!="",#REF!=""),"",SUM(#REF!,#REF!,#REF!,#REF!,#REF!))</f>
        <v>#REF!</v>
      </c>
      <c r="BZ212" s="45" t="str">
        <f t="shared" si="40"/>
        <v/>
      </c>
      <c r="CA212" s="44" t="str">
        <f t="shared" si="41"/>
        <v/>
      </c>
      <c r="CB212" s="45" t="str">
        <f t="shared" si="42"/>
        <v/>
      </c>
      <c r="CC212" s="44" t="str">
        <f t="shared" si="43"/>
        <v/>
      </c>
      <c r="CD212" s="45" t="str">
        <f t="shared" si="44"/>
        <v/>
      </c>
      <c r="CE212" s="44" t="e">
        <f>IF(AND(#REF!="",#REF!="",#REF!="",#REF!=""),"",SUM(#REF!,#REF!,#REF!,#REF!,#REF!))</f>
        <v>#REF!</v>
      </c>
      <c r="CF212" s="45" t="str">
        <f t="shared" si="45"/>
        <v/>
      </c>
      <c r="CG212" s="38" t="e">
        <f>IF(AND(#REF!="",#REF!="",#REF!="",#REF!=""),"",SUM(#REF!,#REF!,#REF!,#REF!))</f>
        <v>#REF!</v>
      </c>
      <c r="CH212" s="38" t="str">
        <f t="shared" si="46"/>
        <v/>
      </c>
    </row>
    <row r="213" spans="1:86">
      <c r="A213" s="358">
        <v>207</v>
      </c>
      <c r="B213" s="359"/>
      <c r="C213" s="360"/>
      <c r="D213" s="361"/>
      <c r="E213" s="362"/>
      <c r="F213" s="363"/>
      <c r="G213" s="363"/>
      <c r="H213" s="364"/>
      <c r="I213" s="365"/>
      <c r="J213" s="366"/>
      <c r="K213" s="367"/>
      <c r="L213" s="24"/>
      <c r="M213" s="25"/>
      <c r="N213" s="25"/>
      <c r="O213" s="8"/>
      <c r="P213" s="57"/>
      <c r="Q213" s="60"/>
      <c r="R213" s="8"/>
      <c r="S213" s="14"/>
      <c r="T213" s="26"/>
      <c r="U213" s="27"/>
      <c r="V213" s="27"/>
      <c r="W213" s="8"/>
      <c r="X213" s="63"/>
      <c r="Y213" s="60"/>
      <c r="Z213" s="8"/>
      <c r="AA213" s="14"/>
      <c r="AB213" s="24"/>
      <c r="AC213" s="25"/>
      <c r="AD213" s="25"/>
      <c r="AE213" s="8"/>
      <c r="AF213" s="57"/>
      <c r="AG213" s="60"/>
      <c r="AH213" s="8"/>
      <c r="AI213" s="14"/>
      <c r="AJ213" s="24"/>
      <c r="AK213" s="25"/>
      <c r="AL213" s="25"/>
      <c r="AM213" s="8"/>
      <c r="AN213" s="57"/>
      <c r="AO213" s="60"/>
      <c r="AP213" s="8"/>
      <c r="AQ213" s="14"/>
      <c r="AR213" s="24"/>
      <c r="AS213" s="25"/>
      <c r="AT213" s="57"/>
      <c r="AU213" s="24"/>
      <c r="AV213" s="25"/>
      <c r="AW213" s="97"/>
      <c r="AX213" s="24"/>
      <c r="AY213" s="25"/>
      <c r="AZ213" s="57"/>
      <c r="BA213" s="13" t="s">
        <v>447</v>
      </c>
      <c r="BB213" s="109" t="s">
        <v>447</v>
      </c>
      <c r="BC213" s="1"/>
      <c r="BD213" s="1"/>
      <c r="BE213" s="1"/>
      <c r="BF213" s="1"/>
      <c r="BG213" s="1"/>
      <c r="BS213" s="29"/>
      <c r="BT213" s="44" t="str">
        <f t="shared" si="35"/>
        <v/>
      </c>
      <c r="BU213" s="45" t="str">
        <f t="shared" si="36"/>
        <v/>
      </c>
      <c r="BV213" s="45" t="str">
        <f t="shared" si="37"/>
        <v/>
      </c>
      <c r="BW213" s="44" t="str">
        <f t="shared" si="38"/>
        <v/>
      </c>
      <c r="BX213" s="45" t="str">
        <f t="shared" si="39"/>
        <v/>
      </c>
      <c r="BY213" s="44" t="e">
        <f>IF(AND(#REF!="",#REF!="",#REF!="",#REF!=""),"",SUM(#REF!,#REF!,#REF!,#REF!,#REF!))</f>
        <v>#REF!</v>
      </c>
      <c r="BZ213" s="45" t="str">
        <f t="shared" si="40"/>
        <v/>
      </c>
      <c r="CA213" s="44" t="str">
        <f t="shared" si="41"/>
        <v/>
      </c>
      <c r="CB213" s="45" t="str">
        <f t="shared" si="42"/>
        <v/>
      </c>
      <c r="CC213" s="44" t="str">
        <f t="shared" si="43"/>
        <v/>
      </c>
      <c r="CD213" s="45" t="str">
        <f t="shared" si="44"/>
        <v/>
      </c>
      <c r="CE213" s="44" t="e">
        <f>IF(AND(#REF!="",#REF!="",#REF!="",#REF!=""),"",SUM(#REF!,#REF!,#REF!,#REF!,#REF!))</f>
        <v>#REF!</v>
      </c>
      <c r="CF213" s="45" t="str">
        <f t="shared" si="45"/>
        <v/>
      </c>
      <c r="CG213" s="38" t="e">
        <f>IF(AND(#REF!="",#REF!="",#REF!="",#REF!=""),"",SUM(#REF!,#REF!,#REF!,#REF!))</f>
        <v>#REF!</v>
      </c>
      <c r="CH213" s="38" t="str">
        <f t="shared" si="46"/>
        <v/>
      </c>
    </row>
    <row r="214" spans="1:86">
      <c r="A214" s="358">
        <v>208</v>
      </c>
      <c r="B214" s="359"/>
      <c r="C214" s="360"/>
      <c r="D214" s="361"/>
      <c r="E214" s="362"/>
      <c r="F214" s="363"/>
      <c r="G214" s="363"/>
      <c r="H214" s="364"/>
      <c r="I214" s="365"/>
      <c r="J214" s="366"/>
      <c r="K214" s="367"/>
      <c r="L214" s="24"/>
      <c r="M214" s="25"/>
      <c r="N214" s="25"/>
      <c r="O214" s="8"/>
      <c r="P214" s="57"/>
      <c r="Q214" s="60"/>
      <c r="R214" s="8"/>
      <c r="S214" s="14"/>
      <c r="T214" s="26"/>
      <c r="U214" s="27"/>
      <c r="V214" s="27"/>
      <c r="W214" s="8"/>
      <c r="X214" s="63"/>
      <c r="Y214" s="60"/>
      <c r="Z214" s="8"/>
      <c r="AA214" s="14"/>
      <c r="AB214" s="24"/>
      <c r="AC214" s="25"/>
      <c r="AD214" s="25"/>
      <c r="AE214" s="8"/>
      <c r="AF214" s="57"/>
      <c r="AG214" s="60"/>
      <c r="AH214" s="8"/>
      <c r="AI214" s="14"/>
      <c r="AJ214" s="24"/>
      <c r="AK214" s="25"/>
      <c r="AL214" s="25"/>
      <c r="AM214" s="8"/>
      <c r="AN214" s="57"/>
      <c r="AO214" s="60"/>
      <c r="AP214" s="8"/>
      <c r="AQ214" s="14"/>
      <c r="AR214" s="24"/>
      <c r="AS214" s="25"/>
      <c r="AT214" s="57"/>
      <c r="AU214" s="24"/>
      <c r="AV214" s="25"/>
      <c r="AW214" s="97"/>
      <c r="AX214" s="24"/>
      <c r="AY214" s="25"/>
      <c r="AZ214" s="57"/>
      <c r="BA214" s="13" t="s">
        <v>447</v>
      </c>
      <c r="BB214" s="109" t="s">
        <v>447</v>
      </c>
      <c r="BC214" s="1"/>
      <c r="BD214" s="1"/>
      <c r="BE214" s="1"/>
      <c r="BF214" s="1"/>
      <c r="BG214" s="1"/>
      <c r="BS214" s="29"/>
      <c r="BT214" s="44" t="str">
        <f t="shared" si="35"/>
        <v/>
      </c>
      <c r="BU214" s="45" t="str">
        <f t="shared" si="36"/>
        <v/>
      </c>
      <c r="BV214" s="45" t="str">
        <f t="shared" si="37"/>
        <v/>
      </c>
      <c r="BW214" s="44" t="str">
        <f t="shared" si="38"/>
        <v/>
      </c>
      <c r="BX214" s="45" t="str">
        <f t="shared" si="39"/>
        <v/>
      </c>
      <c r="BY214" s="44" t="e">
        <f>IF(AND(#REF!="",#REF!="",#REF!="",#REF!=""),"",SUM(#REF!,#REF!,#REF!,#REF!,#REF!))</f>
        <v>#REF!</v>
      </c>
      <c r="BZ214" s="45" t="str">
        <f t="shared" si="40"/>
        <v/>
      </c>
      <c r="CA214" s="44" t="str">
        <f t="shared" si="41"/>
        <v/>
      </c>
      <c r="CB214" s="45" t="str">
        <f t="shared" si="42"/>
        <v/>
      </c>
      <c r="CC214" s="44" t="str">
        <f t="shared" si="43"/>
        <v/>
      </c>
      <c r="CD214" s="45" t="str">
        <f t="shared" si="44"/>
        <v/>
      </c>
      <c r="CE214" s="44" t="e">
        <f>IF(AND(#REF!="",#REF!="",#REF!="",#REF!=""),"",SUM(#REF!,#REF!,#REF!,#REF!,#REF!))</f>
        <v>#REF!</v>
      </c>
      <c r="CF214" s="45" t="str">
        <f t="shared" si="45"/>
        <v/>
      </c>
      <c r="CG214" s="38" t="e">
        <f>IF(AND(#REF!="",#REF!="",#REF!="",#REF!=""),"",SUM(#REF!,#REF!,#REF!,#REF!))</f>
        <v>#REF!</v>
      </c>
      <c r="CH214" s="38" t="str">
        <f t="shared" si="46"/>
        <v/>
      </c>
    </row>
    <row r="215" spans="1:86">
      <c r="A215" s="358">
        <v>209</v>
      </c>
      <c r="B215" s="359"/>
      <c r="C215" s="360"/>
      <c r="D215" s="361"/>
      <c r="E215" s="362"/>
      <c r="F215" s="363"/>
      <c r="G215" s="363"/>
      <c r="H215" s="364"/>
      <c r="I215" s="365"/>
      <c r="J215" s="366"/>
      <c r="K215" s="367"/>
      <c r="L215" s="24"/>
      <c r="M215" s="25"/>
      <c r="N215" s="25"/>
      <c r="O215" s="8"/>
      <c r="P215" s="57"/>
      <c r="Q215" s="60"/>
      <c r="R215" s="8"/>
      <c r="S215" s="14"/>
      <c r="T215" s="26"/>
      <c r="U215" s="27"/>
      <c r="V215" s="27"/>
      <c r="W215" s="8"/>
      <c r="X215" s="63"/>
      <c r="Y215" s="60"/>
      <c r="Z215" s="8"/>
      <c r="AA215" s="14"/>
      <c r="AB215" s="24"/>
      <c r="AC215" s="25"/>
      <c r="AD215" s="25"/>
      <c r="AE215" s="8"/>
      <c r="AF215" s="57"/>
      <c r="AG215" s="60"/>
      <c r="AH215" s="8"/>
      <c r="AI215" s="14"/>
      <c r="AJ215" s="24"/>
      <c r="AK215" s="25"/>
      <c r="AL215" s="25"/>
      <c r="AM215" s="8"/>
      <c r="AN215" s="57"/>
      <c r="AO215" s="60"/>
      <c r="AP215" s="8"/>
      <c r="AQ215" s="14"/>
      <c r="AR215" s="24"/>
      <c r="AS215" s="25"/>
      <c r="AT215" s="57"/>
      <c r="AU215" s="24"/>
      <c r="AV215" s="25"/>
      <c r="AW215" s="97"/>
      <c r="AX215" s="24"/>
      <c r="AY215" s="25"/>
      <c r="AZ215" s="57"/>
      <c r="BA215" s="13" t="s">
        <v>447</v>
      </c>
      <c r="BB215" s="109" t="s">
        <v>447</v>
      </c>
      <c r="BC215" s="1"/>
      <c r="BD215" s="1"/>
      <c r="BE215" s="1"/>
      <c r="BF215" s="1"/>
      <c r="BG215" s="1"/>
      <c r="BS215" s="29"/>
      <c r="BT215" s="44" t="str">
        <f t="shared" si="35"/>
        <v/>
      </c>
      <c r="BU215" s="45" t="str">
        <f t="shared" si="36"/>
        <v/>
      </c>
      <c r="BV215" s="45" t="str">
        <f t="shared" si="37"/>
        <v/>
      </c>
      <c r="BW215" s="44" t="str">
        <f t="shared" si="38"/>
        <v/>
      </c>
      <c r="BX215" s="45" t="str">
        <f t="shared" si="39"/>
        <v/>
      </c>
      <c r="BY215" s="44" t="e">
        <f>IF(AND(#REF!="",#REF!="",#REF!="",#REF!=""),"",SUM(#REF!,#REF!,#REF!,#REF!,#REF!))</f>
        <v>#REF!</v>
      </c>
      <c r="BZ215" s="45" t="str">
        <f t="shared" si="40"/>
        <v/>
      </c>
      <c r="CA215" s="44" t="str">
        <f t="shared" si="41"/>
        <v/>
      </c>
      <c r="CB215" s="45" t="str">
        <f t="shared" si="42"/>
        <v/>
      </c>
      <c r="CC215" s="44" t="str">
        <f t="shared" si="43"/>
        <v/>
      </c>
      <c r="CD215" s="45" t="str">
        <f t="shared" si="44"/>
        <v/>
      </c>
      <c r="CE215" s="44" t="e">
        <f>IF(AND(#REF!="",#REF!="",#REF!="",#REF!=""),"",SUM(#REF!,#REF!,#REF!,#REF!,#REF!))</f>
        <v>#REF!</v>
      </c>
      <c r="CF215" s="45" t="str">
        <f t="shared" si="45"/>
        <v/>
      </c>
      <c r="CG215" s="38" t="e">
        <f>IF(AND(#REF!="",#REF!="",#REF!="",#REF!=""),"",SUM(#REF!,#REF!,#REF!,#REF!))</f>
        <v>#REF!</v>
      </c>
      <c r="CH215" s="38" t="str">
        <f t="shared" si="46"/>
        <v/>
      </c>
    </row>
    <row r="216" spans="1:86">
      <c r="A216" s="358">
        <v>210</v>
      </c>
      <c r="B216" s="359"/>
      <c r="C216" s="360"/>
      <c r="D216" s="361"/>
      <c r="E216" s="362"/>
      <c r="F216" s="363"/>
      <c r="G216" s="363"/>
      <c r="H216" s="364"/>
      <c r="I216" s="365"/>
      <c r="J216" s="366"/>
      <c r="K216" s="367"/>
      <c r="L216" s="24"/>
      <c r="M216" s="25"/>
      <c r="N216" s="25"/>
      <c r="O216" s="8"/>
      <c r="P216" s="57"/>
      <c r="Q216" s="60"/>
      <c r="R216" s="8"/>
      <c r="S216" s="14"/>
      <c r="T216" s="26"/>
      <c r="U216" s="27"/>
      <c r="V216" s="27"/>
      <c r="W216" s="8"/>
      <c r="X216" s="63"/>
      <c r="Y216" s="60"/>
      <c r="Z216" s="8"/>
      <c r="AA216" s="14"/>
      <c r="AB216" s="24"/>
      <c r="AC216" s="25"/>
      <c r="AD216" s="25"/>
      <c r="AE216" s="8"/>
      <c r="AF216" s="57"/>
      <c r="AG216" s="60"/>
      <c r="AH216" s="8"/>
      <c r="AI216" s="14"/>
      <c r="AJ216" s="24"/>
      <c r="AK216" s="25"/>
      <c r="AL216" s="25"/>
      <c r="AM216" s="8"/>
      <c r="AN216" s="57"/>
      <c r="AO216" s="60"/>
      <c r="AP216" s="8"/>
      <c r="AQ216" s="14"/>
      <c r="AR216" s="24"/>
      <c r="AS216" s="25"/>
      <c r="AT216" s="57"/>
      <c r="AU216" s="24"/>
      <c r="AV216" s="25"/>
      <c r="AW216" s="97"/>
      <c r="AX216" s="24"/>
      <c r="AY216" s="25"/>
      <c r="AZ216" s="57"/>
      <c r="BA216" s="13" t="s">
        <v>447</v>
      </c>
      <c r="BB216" s="109" t="s">
        <v>447</v>
      </c>
      <c r="BC216" s="1"/>
      <c r="BD216" s="1"/>
      <c r="BE216" s="1"/>
      <c r="BF216" s="1"/>
      <c r="BG216" s="1"/>
      <c r="BS216" s="29"/>
      <c r="BT216" s="44" t="str">
        <f t="shared" si="35"/>
        <v/>
      </c>
      <c r="BU216" s="45" t="str">
        <f t="shared" si="36"/>
        <v/>
      </c>
      <c r="BV216" s="45" t="str">
        <f t="shared" si="37"/>
        <v/>
      </c>
      <c r="BW216" s="44" t="str">
        <f t="shared" si="38"/>
        <v/>
      </c>
      <c r="BX216" s="45" t="str">
        <f t="shared" si="39"/>
        <v/>
      </c>
      <c r="BY216" s="44" t="e">
        <f>IF(AND(#REF!="",#REF!="",#REF!="",#REF!=""),"",SUM(#REF!,#REF!,#REF!,#REF!,#REF!))</f>
        <v>#REF!</v>
      </c>
      <c r="BZ216" s="45" t="str">
        <f t="shared" si="40"/>
        <v/>
      </c>
      <c r="CA216" s="44" t="str">
        <f t="shared" si="41"/>
        <v/>
      </c>
      <c r="CB216" s="45" t="str">
        <f t="shared" si="42"/>
        <v/>
      </c>
      <c r="CC216" s="44" t="str">
        <f t="shared" si="43"/>
        <v/>
      </c>
      <c r="CD216" s="45" t="str">
        <f t="shared" si="44"/>
        <v/>
      </c>
      <c r="CE216" s="44" t="e">
        <f>IF(AND(#REF!="",#REF!="",#REF!="",#REF!=""),"",SUM(#REF!,#REF!,#REF!,#REF!,#REF!))</f>
        <v>#REF!</v>
      </c>
      <c r="CF216" s="45" t="str">
        <f t="shared" si="45"/>
        <v/>
      </c>
      <c r="CG216" s="38" t="e">
        <f>IF(AND(#REF!="",#REF!="",#REF!="",#REF!=""),"",SUM(#REF!,#REF!,#REF!,#REF!))</f>
        <v>#REF!</v>
      </c>
      <c r="CH216" s="38" t="str">
        <f t="shared" si="46"/>
        <v/>
      </c>
    </row>
    <row r="217" spans="1:86">
      <c r="A217" s="358">
        <v>211</v>
      </c>
      <c r="B217" s="359"/>
      <c r="C217" s="360"/>
      <c r="D217" s="361"/>
      <c r="E217" s="362"/>
      <c r="F217" s="363"/>
      <c r="G217" s="363"/>
      <c r="H217" s="364"/>
      <c r="I217" s="365"/>
      <c r="J217" s="366"/>
      <c r="K217" s="367"/>
      <c r="L217" s="24"/>
      <c r="M217" s="25"/>
      <c r="N217" s="25"/>
      <c r="O217" s="8"/>
      <c r="P217" s="57"/>
      <c r="Q217" s="60"/>
      <c r="R217" s="8"/>
      <c r="S217" s="14"/>
      <c r="T217" s="26"/>
      <c r="U217" s="27"/>
      <c r="V217" s="27"/>
      <c r="W217" s="8"/>
      <c r="X217" s="63"/>
      <c r="Y217" s="60"/>
      <c r="Z217" s="8"/>
      <c r="AA217" s="14"/>
      <c r="AB217" s="24"/>
      <c r="AC217" s="25"/>
      <c r="AD217" s="25"/>
      <c r="AE217" s="8"/>
      <c r="AF217" s="57"/>
      <c r="AG217" s="60"/>
      <c r="AH217" s="8"/>
      <c r="AI217" s="14"/>
      <c r="AJ217" s="24"/>
      <c r="AK217" s="25"/>
      <c r="AL217" s="25"/>
      <c r="AM217" s="8"/>
      <c r="AN217" s="57"/>
      <c r="AO217" s="60"/>
      <c r="AP217" s="8"/>
      <c r="AQ217" s="14"/>
      <c r="AR217" s="24"/>
      <c r="AS217" s="25"/>
      <c r="AT217" s="57"/>
      <c r="AU217" s="24"/>
      <c r="AV217" s="25"/>
      <c r="AW217" s="97"/>
      <c r="AX217" s="24"/>
      <c r="AY217" s="25"/>
      <c r="AZ217" s="57"/>
      <c r="BA217" s="13" t="s">
        <v>447</v>
      </c>
      <c r="BB217" s="109" t="s">
        <v>447</v>
      </c>
      <c r="BC217" s="1"/>
      <c r="BD217" s="1"/>
      <c r="BE217" s="1"/>
      <c r="BF217" s="1"/>
      <c r="BG217" s="1"/>
      <c r="BS217" s="29"/>
      <c r="BT217" s="44" t="str">
        <f t="shared" si="35"/>
        <v/>
      </c>
      <c r="BU217" s="45" t="str">
        <f t="shared" si="36"/>
        <v/>
      </c>
      <c r="BV217" s="45" t="str">
        <f t="shared" si="37"/>
        <v/>
      </c>
      <c r="BW217" s="44" t="str">
        <f t="shared" si="38"/>
        <v/>
      </c>
      <c r="BX217" s="45" t="str">
        <f t="shared" si="39"/>
        <v/>
      </c>
      <c r="BY217" s="44" t="e">
        <f>IF(AND(#REF!="",#REF!="",#REF!="",#REF!=""),"",SUM(#REF!,#REF!,#REF!,#REF!,#REF!))</f>
        <v>#REF!</v>
      </c>
      <c r="BZ217" s="45" t="str">
        <f t="shared" si="40"/>
        <v/>
      </c>
      <c r="CA217" s="44" t="str">
        <f t="shared" si="41"/>
        <v/>
      </c>
      <c r="CB217" s="45" t="str">
        <f t="shared" si="42"/>
        <v/>
      </c>
      <c r="CC217" s="44" t="str">
        <f t="shared" si="43"/>
        <v/>
      </c>
      <c r="CD217" s="45" t="str">
        <f t="shared" si="44"/>
        <v/>
      </c>
      <c r="CE217" s="44" t="e">
        <f>IF(AND(#REF!="",#REF!="",#REF!="",#REF!=""),"",SUM(#REF!,#REF!,#REF!,#REF!,#REF!))</f>
        <v>#REF!</v>
      </c>
      <c r="CF217" s="45" t="str">
        <f t="shared" si="45"/>
        <v/>
      </c>
      <c r="CG217" s="38" t="e">
        <f>IF(AND(#REF!="",#REF!="",#REF!="",#REF!=""),"",SUM(#REF!,#REF!,#REF!,#REF!))</f>
        <v>#REF!</v>
      </c>
      <c r="CH217" s="38" t="str">
        <f t="shared" si="46"/>
        <v/>
      </c>
    </row>
    <row r="218" spans="1:86">
      <c r="A218" s="358">
        <v>212</v>
      </c>
      <c r="B218" s="359"/>
      <c r="C218" s="360"/>
      <c r="D218" s="361"/>
      <c r="E218" s="362"/>
      <c r="F218" s="363"/>
      <c r="G218" s="363"/>
      <c r="H218" s="364"/>
      <c r="I218" s="365"/>
      <c r="J218" s="366"/>
      <c r="K218" s="367"/>
      <c r="L218" s="24"/>
      <c r="M218" s="25"/>
      <c r="N218" s="25"/>
      <c r="O218" s="8"/>
      <c r="P218" s="57"/>
      <c r="Q218" s="60"/>
      <c r="R218" s="8"/>
      <c r="S218" s="14"/>
      <c r="T218" s="26"/>
      <c r="U218" s="27"/>
      <c r="V218" s="27"/>
      <c r="W218" s="8"/>
      <c r="X218" s="63"/>
      <c r="Y218" s="60"/>
      <c r="Z218" s="8"/>
      <c r="AA218" s="14"/>
      <c r="AB218" s="24"/>
      <c r="AC218" s="25"/>
      <c r="AD218" s="25"/>
      <c r="AE218" s="8"/>
      <c r="AF218" s="57"/>
      <c r="AG218" s="60"/>
      <c r="AH218" s="8"/>
      <c r="AI218" s="14"/>
      <c r="AJ218" s="24"/>
      <c r="AK218" s="25"/>
      <c r="AL218" s="25"/>
      <c r="AM218" s="8"/>
      <c r="AN218" s="57"/>
      <c r="AO218" s="60"/>
      <c r="AP218" s="8"/>
      <c r="AQ218" s="14"/>
      <c r="AR218" s="24"/>
      <c r="AS218" s="25"/>
      <c r="AT218" s="57"/>
      <c r="AU218" s="24"/>
      <c r="AV218" s="25"/>
      <c r="AW218" s="97"/>
      <c r="AX218" s="24"/>
      <c r="AY218" s="25"/>
      <c r="AZ218" s="57"/>
      <c r="BA218" s="13" t="s">
        <v>447</v>
      </c>
      <c r="BB218" s="109" t="s">
        <v>447</v>
      </c>
      <c r="BC218" s="1"/>
      <c r="BD218" s="1"/>
      <c r="BE218" s="1"/>
      <c r="BF218" s="1"/>
      <c r="BG218" s="1"/>
      <c r="BS218" s="29"/>
      <c r="BT218" s="44" t="str">
        <f t="shared" si="35"/>
        <v/>
      </c>
      <c r="BU218" s="45" t="str">
        <f t="shared" si="36"/>
        <v/>
      </c>
      <c r="BV218" s="45" t="str">
        <f t="shared" si="37"/>
        <v/>
      </c>
      <c r="BW218" s="44" t="str">
        <f t="shared" si="38"/>
        <v/>
      </c>
      <c r="BX218" s="45" t="str">
        <f t="shared" si="39"/>
        <v/>
      </c>
      <c r="BY218" s="44" t="e">
        <f>IF(AND(#REF!="",#REF!="",#REF!="",#REF!=""),"",SUM(#REF!,#REF!,#REF!,#REF!,#REF!))</f>
        <v>#REF!</v>
      </c>
      <c r="BZ218" s="45" t="str">
        <f t="shared" si="40"/>
        <v/>
      </c>
      <c r="CA218" s="44" t="str">
        <f t="shared" si="41"/>
        <v/>
      </c>
      <c r="CB218" s="45" t="str">
        <f t="shared" si="42"/>
        <v/>
      </c>
      <c r="CC218" s="44" t="str">
        <f t="shared" si="43"/>
        <v/>
      </c>
      <c r="CD218" s="45" t="str">
        <f t="shared" si="44"/>
        <v/>
      </c>
      <c r="CE218" s="44" t="e">
        <f>IF(AND(#REF!="",#REF!="",#REF!="",#REF!=""),"",SUM(#REF!,#REF!,#REF!,#REF!,#REF!))</f>
        <v>#REF!</v>
      </c>
      <c r="CF218" s="45" t="str">
        <f t="shared" si="45"/>
        <v/>
      </c>
      <c r="CG218" s="38" t="e">
        <f>IF(AND(#REF!="",#REF!="",#REF!="",#REF!=""),"",SUM(#REF!,#REF!,#REF!,#REF!))</f>
        <v>#REF!</v>
      </c>
      <c r="CH218" s="38" t="str">
        <f t="shared" si="46"/>
        <v/>
      </c>
    </row>
    <row r="219" spans="1:86">
      <c r="A219" s="358">
        <v>213</v>
      </c>
      <c r="B219" s="359"/>
      <c r="C219" s="360"/>
      <c r="D219" s="361"/>
      <c r="E219" s="362"/>
      <c r="F219" s="363"/>
      <c r="G219" s="363"/>
      <c r="H219" s="364"/>
      <c r="I219" s="365"/>
      <c r="J219" s="366"/>
      <c r="K219" s="367"/>
      <c r="L219" s="24"/>
      <c r="M219" s="25"/>
      <c r="N219" s="25"/>
      <c r="O219" s="8"/>
      <c r="P219" s="57"/>
      <c r="Q219" s="60"/>
      <c r="R219" s="8"/>
      <c r="S219" s="14"/>
      <c r="T219" s="26"/>
      <c r="U219" s="27"/>
      <c r="V219" s="27"/>
      <c r="W219" s="8"/>
      <c r="X219" s="63"/>
      <c r="Y219" s="60"/>
      <c r="Z219" s="8"/>
      <c r="AA219" s="14"/>
      <c r="AB219" s="24"/>
      <c r="AC219" s="25"/>
      <c r="AD219" s="25"/>
      <c r="AE219" s="8"/>
      <c r="AF219" s="57"/>
      <c r="AG219" s="60"/>
      <c r="AH219" s="8"/>
      <c r="AI219" s="14"/>
      <c r="AJ219" s="24"/>
      <c r="AK219" s="25"/>
      <c r="AL219" s="25"/>
      <c r="AM219" s="8"/>
      <c r="AN219" s="57"/>
      <c r="AO219" s="60"/>
      <c r="AP219" s="8"/>
      <c r="AQ219" s="14"/>
      <c r="AR219" s="24"/>
      <c r="AS219" s="25"/>
      <c r="AT219" s="57"/>
      <c r="AU219" s="24"/>
      <c r="AV219" s="25"/>
      <c r="AW219" s="97"/>
      <c r="AX219" s="24"/>
      <c r="AY219" s="25"/>
      <c r="AZ219" s="57"/>
      <c r="BA219" s="13" t="s">
        <v>447</v>
      </c>
      <c r="BB219" s="109" t="s">
        <v>447</v>
      </c>
      <c r="BC219" s="1"/>
      <c r="BD219" s="1"/>
      <c r="BE219" s="1"/>
      <c r="BF219" s="1"/>
      <c r="BG219" s="1"/>
      <c r="BS219" s="29"/>
      <c r="BT219" s="44" t="str">
        <f t="shared" si="35"/>
        <v/>
      </c>
      <c r="BU219" s="45" t="str">
        <f t="shared" si="36"/>
        <v/>
      </c>
      <c r="BV219" s="45" t="str">
        <f t="shared" si="37"/>
        <v/>
      </c>
      <c r="BW219" s="44" t="str">
        <f t="shared" si="38"/>
        <v/>
      </c>
      <c r="BX219" s="45" t="str">
        <f t="shared" si="39"/>
        <v/>
      </c>
      <c r="BY219" s="44" t="e">
        <f>IF(AND(#REF!="",#REF!="",#REF!="",#REF!=""),"",SUM(#REF!,#REF!,#REF!,#REF!,#REF!))</f>
        <v>#REF!</v>
      </c>
      <c r="BZ219" s="45" t="str">
        <f t="shared" si="40"/>
        <v/>
      </c>
      <c r="CA219" s="44" t="str">
        <f t="shared" si="41"/>
        <v/>
      </c>
      <c r="CB219" s="45" t="str">
        <f t="shared" si="42"/>
        <v/>
      </c>
      <c r="CC219" s="44" t="str">
        <f t="shared" si="43"/>
        <v/>
      </c>
      <c r="CD219" s="45" t="str">
        <f t="shared" si="44"/>
        <v/>
      </c>
      <c r="CE219" s="44" t="e">
        <f>IF(AND(#REF!="",#REF!="",#REF!="",#REF!=""),"",SUM(#REF!,#REF!,#REF!,#REF!,#REF!))</f>
        <v>#REF!</v>
      </c>
      <c r="CF219" s="45" t="str">
        <f t="shared" si="45"/>
        <v/>
      </c>
      <c r="CG219" s="38" t="e">
        <f>IF(AND(#REF!="",#REF!="",#REF!="",#REF!=""),"",SUM(#REF!,#REF!,#REF!,#REF!))</f>
        <v>#REF!</v>
      </c>
      <c r="CH219" s="38" t="str">
        <f t="shared" si="46"/>
        <v/>
      </c>
    </row>
    <row r="220" spans="1:86">
      <c r="A220" s="358">
        <v>214</v>
      </c>
      <c r="B220" s="359"/>
      <c r="C220" s="360"/>
      <c r="D220" s="361"/>
      <c r="E220" s="362"/>
      <c r="F220" s="363"/>
      <c r="G220" s="363"/>
      <c r="H220" s="364"/>
      <c r="I220" s="365"/>
      <c r="J220" s="366"/>
      <c r="K220" s="367"/>
      <c r="L220" s="24"/>
      <c r="M220" s="25"/>
      <c r="N220" s="25"/>
      <c r="O220" s="8"/>
      <c r="P220" s="57"/>
      <c r="Q220" s="60"/>
      <c r="R220" s="8"/>
      <c r="S220" s="14"/>
      <c r="T220" s="26"/>
      <c r="U220" s="27"/>
      <c r="V220" s="27"/>
      <c r="W220" s="8"/>
      <c r="X220" s="63"/>
      <c r="Y220" s="60"/>
      <c r="Z220" s="8"/>
      <c r="AA220" s="14"/>
      <c r="AB220" s="24"/>
      <c r="AC220" s="25"/>
      <c r="AD220" s="25"/>
      <c r="AE220" s="8"/>
      <c r="AF220" s="57"/>
      <c r="AG220" s="60"/>
      <c r="AH220" s="8"/>
      <c r="AI220" s="14"/>
      <c r="AJ220" s="24"/>
      <c r="AK220" s="25"/>
      <c r="AL220" s="25"/>
      <c r="AM220" s="8"/>
      <c r="AN220" s="57"/>
      <c r="AO220" s="60"/>
      <c r="AP220" s="8"/>
      <c r="AQ220" s="14"/>
      <c r="AR220" s="24"/>
      <c r="AS220" s="25"/>
      <c r="AT220" s="57"/>
      <c r="AU220" s="24"/>
      <c r="AV220" s="25"/>
      <c r="AW220" s="97"/>
      <c r="AX220" s="24"/>
      <c r="AY220" s="25"/>
      <c r="AZ220" s="57"/>
      <c r="BA220" s="13" t="s">
        <v>447</v>
      </c>
      <c r="BB220" s="109" t="s">
        <v>447</v>
      </c>
      <c r="BC220" s="1"/>
      <c r="BD220" s="1"/>
      <c r="BE220" s="1"/>
      <c r="BF220" s="1"/>
      <c r="BG220" s="1"/>
      <c r="BS220" s="29"/>
      <c r="BT220" s="44" t="str">
        <f t="shared" si="35"/>
        <v/>
      </c>
      <c r="BU220" s="45" t="str">
        <f t="shared" si="36"/>
        <v/>
      </c>
      <c r="BV220" s="45" t="str">
        <f t="shared" si="37"/>
        <v/>
      </c>
      <c r="BW220" s="44" t="str">
        <f t="shared" si="38"/>
        <v/>
      </c>
      <c r="BX220" s="45" t="str">
        <f t="shared" si="39"/>
        <v/>
      </c>
      <c r="BY220" s="44" t="e">
        <f>IF(AND(#REF!="",#REF!="",#REF!="",#REF!=""),"",SUM(#REF!,#REF!,#REF!,#REF!,#REF!))</f>
        <v>#REF!</v>
      </c>
      <c r="BZ220" s="45" t="str">
        <f t="shared" si="40"/>
        <v/>
      </c>
      <c r="CA220" s="44" t="str">
        <f t="shared" si="41"/>
        <v/>
      </c>
      <c r="CB220" s="45" t="str">
        <f t="shared" si="42"/>
        <v/>
      </c>
      <c r="CC220" s="44" t="str">
        <f t="shared" si="43"/>
        <v/>
      </c>
      <c r="CD220" s="45" t="str">
        <f t="shared" si="44"/>
        <v/>
      </c>
      <c r="CE220" s="44" t="e">
        <f>IF(AND(#REF!="",#REF!="",#REF!="",#REF!=""),"",SUM(#REF!,#REF!,#REF!,#REF!,#REF!))</f>
        <v>#REF!</v>
      </c>
      <c r="CF220" s="45" t="str">
        <f t="shared" si="45"/>
        <v/>
      </c>
      <c r="CG220" s="38" t="e">
        <f>IF(AND(#REF!="",#REF!="",#REF!="",#REF!=""),"",SUM(#REF!,#REF!,#REF!,#REF!))</f>
        <v>#REF!</v>
      </c>
      <c r="CH220" s="38" t="str">
        <f t="shared" si="46"/>
        <v/>
      </c>
    </row>
    <row r="221" spans="1:86">
      <c r="A221" s="358">
        <v>215</v>
      </c>
      <c r="B221" s="359"/>
      <c r="C221" s="360"/>
      <c r="D221" s="361"/>
      <c r="E221" s="362"/>
      <c r="F221" s="363"/>
      <c r="G221" s="363"/>
      <c r="H221" s="364"/>
      <c r="I221" s="365"/>
      <c r="J221" s="366"/>
      <c r="K221" s="367"/>
      <c r="L221" s="24"/>
      <c r="M221" s="25"/>
      <c r="N221" s="25"/>
      <c r="O221" s="8"/>
      <c r="P221" s="57"/>
      <c r="Q221" s="60"/>
      <c r="R221" s="8"/>
      <c r="S221" s="14"/>
      <c r="T221" s="26"/>
      <c r="U221" s="27"/>
      <c r="V221" s="27"/>
      <c r="W221" s="8"/>
      <c r="X221" s="63"/>
      <c r="Y221" s="60"/>
      <c r="Z221" s="8"/>
      <c r="AA221" s="14"/>
      <c r="AB221" s="24"/>
      <c r="AC221" s="25"/>
      <c r="AD221" s="25"/>
      <c r="AE221" s="8"/>
      <c r="AF221" s="57"/>
      <c r="AG221" s="60"/>
      <c r="AH221" s="8"/>
      <c r="AI221" s="14"/>
      <c r="AJ221" s="24"/>
      <c r="AK221" s="25"/>
      <c r="AL221" s="25"/>
      <c r="AM221" s="8"/>
      <c r="AN221" s="57"/>
      <c r="AO221" s="60"/>
      <c r="AP221" s="8"/>
      <c r="AQ221" s="14"/>
      <c r="AR221" s="24"/>
      <c r="AS221" s="25"/>
      <c r="AT221" s="57"/>
      <c r="AU221" s="24"/>
      <c r="AV221" s="25"/>
      <c r="AW221" s="97"/>
      <c r="AX221" s="24"/>
      <c r="AY221" s="25"/>
      <c r="AZ221" s="57"/>
      <c r="BA221" s="13" t="s">
        <v>447</v>
      </c>
      <c r="BB221" s="109" t="s">
        <v>447</v>
      </c>
      <c r="BC221" s="1"/>
      <c r="BD221" s="1"/>
      <c r="BE221" s="1"/>
      <c r="BF221" s="1"/>
      <c r="BG221" s="1"/>
      <c r="BS221" s="29"/>
      <c r="BT221" s="44" t="str">
        <f t="shared" si="35"/>
        <v/>
      </c>
      <c r="BU221" s="45" t="str">
        <f t="shared" si="36"/>
        <v/>
      </c>
      <c r="BV221" s="45" t="str">
        <f t="shared" si="37"/>
        <v/>
      </c>
      <c r="BW221" s="44" t="str">
        <f t="shared" si="38"/>
        <v/>
      </c>
      <c r="BX221" s="45" t="str">
        <f t="shared" si="39"/>
        <v/>
      </c>
      <c r="BY221" s="44" t="e">
        <f>IF(AND(#REF!="",#REF!="",#REF!="",#REF!=""),"",SUM(#REF!,#REF!,#REF!,#REF!,#REF!))</f>
        <v>#REF!</v>
      </c>
      <c r="BZ221" s="45" t="str">
        <f t="shared" si="40"/>
        <v/>
      </c>
      <c r="CA221" s="44" t="str">
        <f t="shared" si="41"/>
        <v/>
      </c>
      <c r="CB221" s="45" t="str">
        <f t="shared" si="42"/>
        <v/>
      </c>
      <c r="CC221" s="44" t="str">
        <f t="shared" si="43"/>
        <v/>
      </c>
      <c r="CD221" s="45" t="str">
        <f t="shared" si="44"/>
        <v/>
      </c>
      <c r="CE221" s="44" t="e">
        <f>IF(AND(#REF!="",#REF!="",#REF!="",#REF!=""),"",SUM(#REF!,#REF!,#REF!,#REF!,#REF!))</f>
        <v>#REF!</v>
      </c>
      <c r="CF221" s="45" t="str">
        <f t="shared" si="45"/>
        <v/>
      </c>
      <c r="CG221" s="38" t="e">
        <f>IF(AND(#REF!="",#REF!="",#REF!="",#REF!=""),"",SUM(#REF!,#REF!,#REF!,#REF!))</f>
        <v>#REF!</v>
      </c>
      <c r="CH221" s="38" t="str">
        <f t="shared" si="46"/>
        <v/>
      </c>
    </row>
    <row r="222" spans="1:86">
      <c r="A222" s="358">
        <v>216</v>
      </c>
      <c r="B222" s="359"/>
      <c r="C222" s="360"/>
      <c r="D222" s="361"/>
      <c r="E222" s="362"/>
      <c r="F222" s="363"/>
      <c r="G222" s="363"/>
      <c r="H222" s="364"/>
      <c r="I222" s="365"/>
      <c r="J222" s="366"/>
      <c r="K222" s="367"/>
      <c r="L222" s="24"/>
      <c r="M222" s="25"/>
      <c r="N222" s="25"/>
      <c r="O222" s="8"/>
      <c r="P222" s="57"/>
      <c r="Q222" s="60"/>
      <c r="R222" s="8"/>
      <c r="S222" s="14"/>
      <c r="T222" s="26"/>
      <c r="U222" s="27"/>
      <c r="V222" s="27"/>
      <c r="W222" s="8"/>
      <c r="X222" s="63"/>
      <c r="Y222" s="60"/>
      <c r="Z222" s="8"/>
      <c r="AA222" s="14"/>
      <c r="AB222" s="24"/>
      <c r="AC222" s="25"/>
      <c r="AD222" s="25"/>
      <c r="AE222" s="8"/>
      <c r="AF222" s="57"/>
      <c r="AG222" s="60"/>
      <c r="AH222" s="8"/>
      <c r="AI222" s="14"/>
      <c r="AJ222" s="24"/>
      <c r="AK222" s="25"/>
      <c r="AL222" s="25"/>
      <c r="AM222" s="8"/>
      <c r="AN222" s="57"/>
      <c r="AO222" s="60"/>
      <c r="AP222" s="8"/>
      <c r="AQ222" s="14"/>
      <c r="AR222" s="24"/>
      <c r="AS222" s="25"/>
      <c r="AT222" s="57"/>
      <c r="AU222" s="24"/>
      <c r="AV222" s="25"/>
      <c r="AW222" s="97"/>
      <c r="AX222" s="24"/>
      <c r="AY222" s="25"/>
      <c r="AZ222" s="57"/>
      <c r="BA222" s="13" t="s">
        <v>447</v>
      </c>
      <c r="BB222" s="109" t="s">
        <v>447</v>
      </c>
      <c r="BC222" s="1"/>
      <c r="BD222" s="1"/>
      <c r="BE222" s="1"/>
      <c r="BF222" s="1"/>
      <c r="BG222" s="1"/>
      <c r="BS222" s="29"/>
      <c r="BT222" s="44" t="str">
        <f t="shared" si="35"/>
        <v/>
      </c>
      <c r="BU222" s="45" t="str">
        <f t="shared" si="36"/>
        <v/>
      </c>
      <c r="BV222" s="45" t="str">
        <f t="shared" si="37"/>
        <v/>
      </c>
      <c r="BW222" s="44" t="str">
        <f t="shared" si="38"/>
        <v/>
      </c>
      <c r="BX222" s="45" t="str">
        <f t="shared" si="39"/>
        <v/>
      </c>
      <c r="BY222" s="44" t="e">
        <f>IF(AND(#REF!="",#REF!="",#REF!="",#REF!=""),"",SUM(#REF!,#REF!,#REF!,#REF!,#REF!))</f>
        <v>#REF!</v>
      </c>
      <c r="BZ222" s="45" t="str">
        <f t="shared" si="40"/>
        <v/>
      </c>
      <c r="CA222" s="44" t="str">
        <f t="shared" si="41"/>
        <v/>
      </c>
      <c r="CB222" s="45" t="str">
        <f t="shared" si="42"/>
        <v/>
      </c>
      <c r="CC222" s="44" t="str">
        <f t="shared" si="43"/>
        <v/>
      </c>
      <c r="CD222" s="45" t="str">
        <f t="shared" si="44"/>
        <v/>
      </c>
      <c r="CE222" s="44" t="e">
        <f>IF(AND(#REF!="",#REF!="",#REF!="",#REF!=""),"",SUM(#REF!,#REF!,#REF!,#REF!,#REF!))</f>
        <v>#REF!</v>
      </c>
      <c r="CF222" s="45" t="str">
        <f t="shared" si="45"/>
        <v/>
      </c>
      <c r="CG222" s="38" t="e">
        <f>IF(AND(#REF!="",#REF!="",#REF!="",#REF!=""),"",SUM(#REF!,#REF!,#REF!,#REF!))</f>
        <v>#REF!</v>
      </c>
      <c r="CH222" s="38" t="str">
        <f t="shared" si="46"/>
        <v/>
      </c>
    </row>
    <row r="223" spans="1:86">
      <c r="A223" s="358">
        <v>217</v>
      </c>
      <c r="B223" s="359"/>
      <c r="C223" s="360"/>
      <c r="D223" s="361"/>
      <c r="E223" s="362"/>
      <c r="F223" s="363"/>
      <c r="G223" s="363"/>
      <c r="H223" s="364"/>
      <c r="I223" s="365"/>
      <c r="J223" s="366"/>
      <c r="K223" s="367"/>
      <c r="L223" s="24"/>
      <c r="M223" s="25"/>
      <c r="N223" s="25"/>
      <c r="O223" s="8"/>
      <c r="P223" s="57"/>
      <c r="Q223" s="60"/>
      <c r="R223" s="8"/>
      <c r="S223" s="14"/>
      <c r="T223" s="26"/>
      <c r="U223" s="27"/>
      <c r="V223" s="27"/>
      <c r="W223" s="8"/>
      <c r="X223" s="63"/>
      <c r="Y223" s="60"/>
      <c r="Z223" s="8"/>
      <c r="AA223" s="14"/>
      <c r="AB223" s="24"/>
      <c r="AC223" s="25"/>
      <c r="AD223" s="25"/>
      <c r="AE223" s="8"/>
      <c r="AF223" s="57"/>
      <c r="AG223" s="60"/>
      <c r="AH223" s="8"/>
      <c r="AI223" s="14"/>
      <c r="AJ223" s="24"/>
      <c r="AK223" s="25"/>
      <c r="AL223" s="25"/>
      <c r="AM223" s="8"/>
      <c r="AN223" s="57"/>
      <c r="AO223" s="60"/>
      <c r="AP223" s="8"/>
      <c r="AQ223" s="14"/>
      <c r="AR223" s="24"/>
      <c r="AS223" s="25"/>
      <c r="AT223" s="57"/>
      <c r="AU223" s="24"/>
      <c r="AV223" s="25"/>
      <c r="AW223" s="97"/>
      <c r="AX223" s="24"/>
      <c r="AY223" s="25"/>
      <c r="AZ223" s="57"/>
      <c r="BA223" s="13" t="s">
        <v>447</v>
      </c>
      <c r="BB223" s="109" t="s">
        <v>447</v>
      </c>
      <c r="BC223" s="1"/>
      <c r="BD223" s="1"/>
      <c r="BE223" s="1"/>
      <c r="BF223" s="1"/>
      <c r="BG223" s="1"/>
      <c r="BS223" s="29"/>
      <c r="BT223" s="44" t="str">
        <f t="shared" si="35"/>
        <v/>
      </c>
      <c r="BU223" s="45" t="str">
        <f t="shared" si="36"/>
        <v/>
      </c>
      <c r="BV223" s="45" t="str">
        <f t="shared" si="37"/>
        <v/>
      </c>
      <c r="BW223" s="44" t="str">
        <f t="shared" si="38"/>
        <v/>
      </c>
      <c r="BX223" s="45" t="str">
        <f t="shared" si="39"/>
        <v/>
      </c>
      <c r="BY223" s="44" t="e">
        <f>IF(AND(#REF!="",#REF!="",#REF!="",#REF!=""),"",SUM(#REF!,#REF!,#REF!,#REF!,#REF!))</f>
        <v>#REF!</v>
      </c>
      <c r="BZ223" s="45" t="str">
        <f t="shared" si="40"/>
        <v/>
      </c>
      <c r="CA223" s="44" t="str">
        <f t="shared" si="41"/>
        <v/>
      </c>
      <c r="CB223" s="45" t="str">
        <f t="shared" si="42"/>
        <v/>
      </c>
      <c r="CC223" s="44" t="str">
        <f t="shared" si="43"/>
        <v/>
      </c>
      <c r="CD223" s="45" t="str">
        <f t="shared" si="44"/>
        <v/>
      </c>
      <c r="CE223" s="44" t="e">
        <f>IF(AND(#REF!="",#REF!="",#REF!="",#REF!=""),"",SUM(#REF!,#REF!,#REF!,#REF!,#REF!))</f>
        <v>#REF!</v>
      </c>
      <c r="CF223" s="45" t="str">
        <f t="shared" si="45"/>
        <v/>
      </c>
      <c r="CG223" s="38" t="e">
        <f>IF(AND(#REF!="",#REF!="",#REF!="",#REF!=""),"",SUM(#REF!,#REF!,#REF!,#REF!))</f>
        <v>#REF!</v>
      </c>
      <c r="CH223" s="38" t="str">
        <f t="shared" si="46"/>
        <v/>
      </c>
    </row>
    <row r="224" spans="1:86">
      <c r="A224" s="358">
        <v>218</v>
      </c>
      <c r="B224" s="359"/>
      <c r="C224" s="360"/>
      <c r="D224" s="361"/>
      <c r="E224" s="362"/>
      <c r="F224" s="363"/>
      <c r="G224" s="363"/>
      <c r="H224" s="364"/>
      <c r="I224" s="365"/>
      <c r="J224" s="366"/>
      <c r="K224" s="367"/>
      <c r="L224" s="24"/>
      <c r="M224" s="25"/>
      <c r="N224" s="25"/>
      <c r="O224" s="8"/>
      <c r="P224" s="57"/>
      <c r="Q224" s="60"/>
      <c r="R224" s="8"/>
      <c r="S224" s="14"/>
      <c r="T224" s="26"/>
      <c r="U224" s="27"/>
      <c r="V224" s="27"/>
      <c r="W224" s="8"/>
      <c r="X224" s="63"/>
      <c r="Y224" s="60"/>
      <c r="Z224" s="8"/>
      <c r="AA224" s="14"/>
      <c r="AB224" s="24"/>
      <c r="AC224" s="25"/>
      <c r="AD224" s="25"/>
      <c r="AE224" s="8"/>
      <c r="AF224" s="57"/>
      <c r="AG224" s="60"/>
      <c r="AH224" s="8"/>
      <c r="AI224" s="14"/>
      <c r="AJ224" s="24"/>
      <c r="AK224" s="25"/>
      <c r="AL224" s="25"/>
      <c r="AM224" s="8"/>
      <c r="AN224" s="57"/>
      <c r="AO224" s="60"/>
      <c r="AP224" s="8"/>
      <c r="AQ224" s="14"/>
      <c r="AR224" s="24"/>
      <c r="AS224" s="25"/>
      <c r="AT224" s="57"/>
      <c r="AU224" s="24"/>
      <c r="AV224" s="25"/>
      <c r="AW224" s="97"/>
      <c r="AX224" s="24"/>
      <c r="AY224" s="25"/>
      <c r="AZ224" s="57"/>
      <c r="BA224" s="13" t="s">
        <v>447</v>
      </c>
      <c r="BB224" s="109" t="s">
        <v>447</v>
      </c>
      <c r="BC224" s="1"/>
      <c r="BD224" s="1"/>
      <c r="BE224" s="1"/>
      <c r="BF224" s="1"/>
      <c r="BG224" s="1"/>
      <c r="BS224" s="29"/>
      <c r="BT224" s="44" t="str">
        <f t="shared" si="35"/>
        <v/>
      </c>
      <c r="BU224" s="45" t="str">
        <f t="shared" si="36"/>
        <v/>
      </c>
      <c r="BV224" s="45" t="str">
        <f t="shared" si="37"/>
        <v/>
      </c>
      <c r="BW224" s="44" t="str">
        <f t="shared" si="38"/>
        <v/>
      </c>
      <c r="BX224" s="45" t="str">
        <f t="shared" si="39"/>
        <v/>
      </c>
      <c r="BY224" s="44" t="e">
        <f>IF(AND(#REF!="",#REF!="",#REF!="",#REF!=""),"",SUM(#REF!,#REF!,#REF!,#REF!,#REF!))</f>
        <v>#REF!</v>
      </c>
      <c r="BZ224" s="45" t="str">
        <f t="shared" si="40"/>
        <v/>
      </c>
      <c r="CA224" s="44" t="str">
        <f t="shared" si="41"/>
        <v/>
      </c>
      <c r="CB224" s="45" t="str">
        <f t="shared" si="42"/>
        <v/>
      </c>
      <c r="CC224" s="44" t="str">
        <f t="shared" si="43"/>
        <v/>
      </c>
      <c r="CD224" s="45" t="str">
        <f t="shared" si="44"/>
        <v/>
      </c>
      <c r="CE224" s="44" t="e">
        <f>IF(AND(#REF!="",#REF!="",#REF!="",#REF!=""),"",SUM(#REF!,#REF!,#REF!,#REF!,#REF!))</f>
        <v>#REF!</v>
      </c>
      <c r="CF224" s="45" t="str">
        <f t="shared" si="45"/>
        <v/>
      </c>
      <c r="CG224" s="38" t="e">
        <f>IF(AND(#REF!="",#REF!="",#REF!="",#REF!=""),"",SUM(#REF!,#REF!,#REF!,#REF!))</f>
        <v>#REF!</v>
      </c>
      <c r="CH224" s="38" t="str">
        <f t="shared" si="46"/>
        <v/>
      </c>
    </row>
    <row r="225" spans="1:86">
      <c r="A225" s="358">
        <v>219</v>
      </c>
      <c r="B225" s="359"/>
      <c r="C225" s="360"/>
      <c r="D225" s="361"/>
      <c r="E225" s="362"/>
      <c r="F225" s="363"/>
      <c r="G225" s="363"/>
      <c r="H225" s="364"/>
      <c r="I225" s="365"/>
      <c r="J225" s="366"/>
      <c r="K225" s="367"/>
      <c r="L225" s="24"/>
      <c r="M225" s="25"/>
      <c r="N225" s="25"/>
      <c r="O225" s="8"/>
      <c r="P225" s="57"/>
      <c r="Q225" s="60"/>
      <c r="R225" s="8"/>
      <c r="S225" s="14"/>
      <c r="T225" s="26"/>
      <c r="U225" s="27"/>
      <c r="V225" s="27"/>
      <c r="W225" s="8"/>
      <c r="X225" s="63"/>
      <c r="Y225" s="60"/>
      <c r="Z225" s="8"/>
      <c r="AA225" s="14"/>
      <c r="AB225" s="24"/>
      <c r="AC225" s="25"/>
      <c r="AD225" s="25"/>
      <c r="AE225" s="8"/>
      <c r="AF225" s="57"/>
      <c r="AG225" s="60"/>
      <c r="AH225" s="8"/>
      <c r="AI225" s="14"/>
      <c r="AJ225" s="24"/>
      <c r="AK225" s="25"/>
      <c r="AL225" s="25"/>
      <c r="AM225" s="8"/>
      <c r="AN225" s="57"/>
      <c r="AO225" s="60"/>
      <c r="AP225" s="8"/>
      <c r="AQ225" s="14"/>
      <c r="AR225" s="24"/>
      <c r="AS225" s="25"/>
      <c r="AT225" s="57"/>
      <c r="AU225" s="24"/>
      <c r="AV225" s="25"/>
      <c r="AW225" s="97"/>
      <c r="AX225" s="24"/>
      <c r="AY225" s="25"/>
      <c r="AZ225" s="57"/>
      <c r="BA225" s="13" t="s">
        <v>447</v>
      </c>
      <c r="BB225" s="109" t="s">
        <v>447</v>
      </c>
      <c r="BC225" s="1"/>
      <c r="BD225" s="1"/>
      <c r="BE225" s="1"/>
      <c r="BF225" s="1"/>
      <c r="BG225" s="1"/>
      <c r="BS225" s="29"/>
      <c r="BT225" s="44" t="str">
        <f t="shared" si="35"/>
        <v/>
      </c>
      <c r="BU225" s="45" t="str">
        <f t="shared" si="36"/>
        <v/>
      </c>
      <c r="BV225" s="45" t="str">
        <f t="shared" si="37"/>
        <v/>
      </c>
      <c r="BW225" s="44" t="str">
        <f t="shared" si="38"/>
        <v/>
      </c>
      <c r="BX225" s="45" t="str">
        <f t="shared" si="39"/>
        <v/>
      </c>
      <c r="BY225" s="44" t="e">
        <f>IF(AND(#REF!="",#REF!="",#REF!="",#REF!=""),"",SUM(#REF!,#REF!,#REF!,#REF!,#REF!))</f>
        <v>#REF!</v>
      </c>
      <c r="BZ225" s="45" t="str">
        <f t="shared" si="40"/>
        <v/>
      </c>
      <c r="CA225" s="44" t="str">
        <f t="shared" si="41"/>
        <v/>
      </c>
      <c r="CB225" s="45" t="str">
        <f t="shared" si="42"/>
        <v/>
      </c>
      <c r="CC225" s="44" t="str">
        <f t="shared" si="43"/>
        <v/>
      </c>
      <c r="CD225" s="45" t="str">
        <f t="shared" si="44"/>
        <v/>
      </c>
      <c r="CE225" s="44" t="e">
        <f>IF(AND(#REF!="",#REF!="",#REF!="",#REF!=""),"",SUM(#REF!,#REF!,#REF!,#REF!,#REF!))</f>
        <v>#REF!</v>
      </c>
      <c r="CF225" s="45" t="str">
        <f t="shared" si="45"/>
        <v/>
      </c>
      <c r="CG225" s="38" t="e">
        <f>IF(AND(#REF!="",#REF!="",#REF!="",#REF!=""),"",SUM(#REF!,#REF!,#REF!,#REF!))</f>
        <v>#REF!</v>
      </c>
      <c r="CH225" s="38" t="str">
        <f t="shared" si="46"/>
        <v/>
      </c>
    </row>
    <row r="226" spans="1:86">
      <c r="A226" s="358">
        <v>220</v>
      </c>
      <c r="B226" s="359"/>
      <c r="C226" s="360"/>
      <c r="D226" s="361"/>
      <c r="E226" s="362"/>
      <c r="F226" s="363"/>
      <c r="G226" s="363"/>
      <c r="H226" s="364"/>
      <c r="I226" s="365"/>
      <c r="J226" s="366"/>
      <c r="K226" s="367"/>
      <c r="L226" s="24"/>
      <c r="M226" s="25"/>
      <c r="N226" s="25"/>
      <c r="O226" s="8"/>
      <c r="P226" s="57"/>
      <c r="Q226" s="60"/>
      <c r="R226" s="8"/>
      <c r="S226" s="14"/>
      <c r="T226" s="26"/>
      <c r="U226" s="27"/>
      <c r="V226" s="27"/>
      <c r="W226" s="8"/>
      <c r="X226" s="63"/>
      <c r="Y226" s="60"/>
      <c r="Z226" s="8"/>
      <c r="AA226" s="14"/>
      <c r="AB226" s="24"/>
      <c r="AC226" s="25"/>
      <c r="AD226" s="25"/>
      <c r="AE226" s="8"/>
      <c r="AF226" s="57"/>
      <c r="AG226" s="60"/>
      <c r="AH226" s="8"/>
      <c r="AI226" s="14"/>
      <c r="AJ226" s="24"/>
      <c r="AK226" s="25"/>
      <c r="AL226" s="25"/>
      <c r="AM226" s="8"/>
      <c r="AN226" s="57"/>
      <c r="AO226" s="60"/>
      <c r="AP226" s="8"/>
      <c r="AQ226" s="14"/>
      <c r="AR226" s="24"/>
      <c r="AS226" s="25"/>
      <c r="AT226" s="57"/>
      <c r="AU226" s="24"/>
      <c r="AV226" s="25"/>
      <c r="AW226" s="97"/>
      <c r="AX226" s="24"/>
      <c r="AY226" s="25"/>
      <c r="AZ226" s="57"/>
      <c r="BA226" s="13" t="s">
        <v>447</v>
      </c>
      <c r="BB226" s="109" t="s">
        <v>447</v>
      </c>
      <c r="BC226" s="1"/>
      <c r="BD226" s="1"/>
      <c r="BE226" s="1"/>
      <c r="BF226" s="1"/>
      <c r="BG226" s="1"/>
      <c r="BS226" s="29"/>
      <c r="BT226" s="44" t="str">
        <f t="shared" si="35"/>
        <v/>
      </c>
      <c r="BU226" s="45" t="str">
        <f t="shared" si="36"/>
        <v/>
      </c>
      <c r="BV226" s="45" t="str">
        <f t="shared" si="37"/>
        <v/>
      </c>
      <c r="BW226" s="44" t="str">
        <f t="shared" si="38"/>
        <v/>
      </c>
      <c r="BX226" s="45" t="str">
        <f t="shared" si="39"/>
        <v/>
      </c>
      <c r="BY226" s="44" t="e">
        <f>IF(AND(#REF!="",#REF!="",#REF!="",#REF!=""),"",SUM(#REF!,#REF!,#REF!,#REF!,#REF!))</f>
        <v>#REF!</v>
      </c>
      <c r="BZ226" s="45" t="str">
        <f t="shared" si="40"/>
        <v/>
      </c>
      <c r="CA226" s="44" t="str">
        <f t="shared" si="41"/>
        <v/>
      </c>
      <c r="CB226" s="45" t="str">
        <f t="shared" si="42"/>
        <v/>
      </c>
      <c r="CC226" s="44" t="str">
        <f t="shared" si="43"/>
        <v/>
      </c>
      <c r="CD226" s="45" t="str">
        <f t="shared" si="44"/>
        <v/>
      </c>
      <c r="CE226" s="44" t="e">
        <f>IF(AND(#REF!="",#REF!="",#REF!="",#REF!=""),"",SUM(#REF!,#REF!,#REF!,#REF!,#REF!))</f>
        <v>#REF!</v>
      </c>
      <c r="CF226" s="45" t="str">
        <f t="shared" si="45"/>
        <v/>
      </c>
      <c r="CG226" s="38" t="e">
        <f>IF(AND(#REF!="",#REF!="",#REF!="",#REF!=""),"",SUM(#REF!,#REF!,#REF!,#REF!))</f>
        <v>#REF!</v>
      </c>
      <c r="CH226" s="38" t="str">
        <f t="shared" si="46"/>
        <v/>
      </c>
    </row>
    <row r="227" spans="1:86">
      <c r="A227" s="358">
        <v>221</v>
      </c>
      <c r="B227" s="359"/>
      <c r="C227" s="360"/>
      <c r="D227" s="361"/>
      <c r="E227" s="362"/>
      <c r="F227" s="363"/>
      <c r="G227" s="363"/>
      <c r="H227" s="364"/>
      <c r="I227" s="365"/>
      <c r="J227" s="366"/>
      <c r="K227" s="367"/>
      <c r="L227" s="24"/>
      <c r="M227" s="25"/>
      <c r="N227" s="25"/>
      <c r="O227" s="8"/>
      <c r="P227" s="57"/>
      <c r="Q227" s="60"/>
      <c r="R227" s="8"/>
      <c r="S227" s="14"/>
      <c r="T227" s="26"/>
      <c r="U227" s="27"/>
      <c r="V227" s="27"/>
      <c r="W227" s="8"/>
      <c r="X227" s="63"/>
      <c r="Y227" s="60"/>
      <c r="Z227" s="8"/>
      <c r="AA227" s="14"/>
      <c r="AB227" s="24"/>
      <c r="AC227" s="25"/>
      <c r="AD227" s="25"/>
      <c r="AE227" s="8"/>
      <c r="AF227" s="57"/>
      <c r="AG227" s="60"/>
      <c r="AH227" s="8"/>
      <c r="AI227" s="14"/>
      <c r="AJ227" s="24"/>
      <c r="AK227" s="25"/>
      <c r="AL227" s="25"/>
      <c r="AM227" s="8"/>
      <c r="AN227" s="57"/>
      <c r="AO227" s="60"/>
      <c r="AP227" s="8"/>
      <c r="AQ227" s="14"/>
      <c r="AR227" s="24"/>
      <c r="AS227" s="25"/>
      <c r="AT227" s="57"/>
      <c r="AU227" s="24"/>
      <c r="AV227" s="25"/>
      <c r="AW227" s="97"/>
      <c r="AX227" s="24"/>
      <c r="AY227" s="25"/>
      <c r="AZ227" s="57"/>
      <c r="BA227" s="13" t="s">
        <v>447</v>
      </c>
      <c r="BB227" s="109" t="s">
        <v>447</v>
      </c>
      <c r="BC227" s="1"/>
      <c r="BD227" s="1"/>
      <c r="BE227" s="1"/>
      <c r="BF227" s="1"/>
      <c r="BG227" s="1"/>
      <c r="BS227" s="29"/>
      <c r="BT227" s="44" t="str">
        <f t="shared" si="35"/>
        <v/>
      </c>
      <c r="BU227" s="45" t="str">
        <f t="shared" si="36"/>
        <v/>
      </c>
      <c r="BV227" s="45" t="str">
        <f t="shared" si="37"/>
        <v/>
      </c>
      <c r="BW227" s="44" t="str">
        <f t="shared" si="38"/>
        <v/>
      </c>
      <c r="BX227" s="45" t="str">
        <f t="shared" si="39"/>
        <v/>
      </c>
      <c r="BY227" s="44" t="e">
        <f>IF(AND(#REF!="",#REF!="",#REF!="",#REF!=""),"",SUM(#REF!,#REF!,#REF!,#REF!,#REF!))</f>
        <v>#REF!</v>
      </c>
      <c r="BZ227" s="45" t="str">
        <f t="shared" si="40"/>
        <v/>
      </c>
      <c r="CA227" s="44" t="str">
        <f t="shared" si="41"/>
        <v/>
      </c>
      <c r="CB227" s="45" t="str">
        <f t="shared" si="42"/>
        <v/>
      </c>
      <c r="CC227" s="44" t="str">
        <f t="shared" si="43"/>
        <v/>
      </c>
      <c r="CD227" s="45" t="str">
        <f t="shared" si="44"/>
        <v/>
      </c>
      <c r="CE227" s="44" t="e">
        <f>IF(AND(#REF!="",#REF!="",#REF!="",#REF!=""),"",SUM(#REF!,#REF!,#REF!,#REF!,#REF!))</f>
        <v>#REF!</v>
      </c>
      <c r="CF227" s="45" t="str">
        <f t="shared" si="45"/>
        <v/>
      </c>
      <c r="CG227" s="38" t="e">
        <f>IF(AND(#REF!="",#REF!="",#REF!="",#REF!=""),"",SUM(#REF!,#REF!,#REF!,#REF!))</f>
        <v>#REF!</v>
      </c>
      <c r="CH227" s="38" t="str">
        <f t="shared" si="46"/>
        <v/>
      </c>
    </row>
    <row r="228" spans="1:86">
      <c r="A228" s="358">
        <v>222</v>
      </c>
      <c r="B228" s="359"/>
      <c r="C228" s="360"/>
      <c r="D228" s="361"/>
      <c r="E228" s="362"/>
      <c r="F228" s="363"/>
      <c r="G228" s="363"/>
      <c r="H228" s="364"/>
      <c r="I228" s="365"/>
      <c r="J228" s="366"/>
      <c r="K228" s="367"/>
      <c r="L228" s="24"/>
      <c r="M228" s="25"/>
      <c r="N228" s="25"/>
      <c r="O228" s="8"/>
      <c r="P228" s="57"/>
      <c r="Q228" s="60"/>
      <c r="R228" s="8"/>
      <c r="S228" s="14"/>
      <c r="T228" s="26"/>
      <c r="U228" s="27"/>
      <c r="V228" s="27"/>
      <c r="W228" s="8"/>
      <c r="X228" s="63"/>
      <c r="Y228" s="60"/>
      <c r="Z228" s="8"/>
      <c r="AA228" s="14"/>
      <c r="AB228" s="24"/>
      <c r="AC228" s="25"/>
      <c r="AD228" s="25"/>
      <c r="AE228" s="8"/>
      <c r="AF228" s="57"/>
      <c r="AG228" s="60"/>
      <c r="AH228" s="8"/>
      <c r="AI228" s="14"/>
      <c r="AJ228" s="24"/>
      <c r="AK228" s="25"/>
      <c r="AL228" s="25"/>
      <c r="AM228" s="8"/>
      <c r="AN228" s="57"/>
      <c r="AO228" s="60"/>
      <c r="AP228" s="8"/>
      <c r="AQ228" s="14"/>
      <c r="AR228" s="24"/>
      <c r="AS228" s="25"/>
      <c r="AT228" s="57"/>
      <c r="AU228" s="24"/>
      <c r="AV228" s="25"/>
      <c r="AW228" s="97"/>
      <c r="AX228" s="24"/>
      <c r="AY228" s="25"/>
      <c r="AZ228" s="57"/>
      <c r="BA228" s="13" t="s">
        <v>447</v>
      </c>
      <c r="BB228" s="109" t="s">
        <v>447</v>
      </c>
      <c r="BC228" s="1"/>
      <c r="BD228" s="1"/>
      <c r="BE228" s="1"/>
      <c r="BF228" s="1"/>
      <c r="BG228" s="1"/>
      <c r="BS228" s="29"/>
      <c r="BT228" s="44" t="str">
        <f t="shared" si="35"/>
        <v/>
      </c>
      <c r="BU228" s="45" t="str">
        <f t="shared" si="36"/>
        <v/>
      </c>
      <c r="BV228" s="45" t="str">
        <f t="shared" si="37"/>
        <v/>
      </c>
      <c r="BW228" s="44" t="str">
        <f t="shared" si="38"/>
        <v/>
      </c>
      <c r="BX228" s="45" t="str">
        <f t="shared" si="39"/>
        <v/>
      </c>
      <c r="BY228" s="44" t="e">
        <f>IF(AND(#REF!="",#REF!="",#REF!="",#REF!=""),"",SUM(#REF!,#REF!,#REF!,#REF!,#REF!))</f>
        <v>#REF!</v>
      </c>
      <c r="BZ228" s="45" t="str">
        <f t="shared" si="40"/>
        <v/>
      </c>
      <c r="CA228" s="44" t="str">
        <f t="shared" si="41"/>
        <v/>
      </c>
      <c r="CB228" s="45" t="str">
        <f t="shared" si="42"/>
        <v/>
      </c>
      <c r="CC228" s="44" t="str">
        <f t="shared" si="43"/>
        <v/>
      </c>
      <c r="CD228" s="45" t="str">
        <f t="shared" si="44"/>
        <v/>
      </c>
      <c r="CE228" s="44" t="e">
        <f>IF(AND(#REF!="",#REF!="",#REF!="",#REF!=""),"",SUM(#REF!,#REF!,#REF!,#REF!,#REF!))</f>
        <v>#REF!</v>
      </c>
      <c r="CF228" s="45" t="str">
        <f t="shared" si="45"/>
        <v/>
      </c>
      <c r="CG228" s="38" t="e">
        <f>IF(AND(#REF!="",#REF!="",#REF!="",#REF!=""),"",SUM(#REF!,#REF!,#REF!,#REF!))</f>
        <v>#REF!</v>
      </c>
      <c r="CH228" s="38" t="str">
        <f t="shared" si="46"/>
        <v/>
      </c>
    </row>
    <row r="229" spans="1:86">
      <c r="A229" s="358">
        <v>223</v>
      </c>
      <c r="B229" s="359"/>
      <c r="C229" s="360"/>
      <c r="D229" s="361"/>
      <c r="E229" s="362"/>
      <c r="F229" s="363"/>
      <c r="G229" s="363"/>
      <c r="H229" s="364"/>
      <c r="I229" s="365"/>
      <c r="J229" s="366"/>
      <c r="K229" s="367"/>
      <c r="L229" s="24"/>
      <c r="M229" s="25"/>
      <c r="N229" s="25"/>
      <c r="O229" s="8"/>
      <c r="P229" s="57"/>
      <c r="Q229" s="60"/>
      <c r="R229" s="8"/>
      <c r="S229" s="14"/>
      <c r="T229" s="26"/>
      <c r="U229" s="27"/>
      <c r="V229" s="27"/>
      <c r="W229" s="8"/>
      <c r="X229" s="63"/>
      <c r="Y229" s="60"/>
      <c r="Z229" s="8"/>
      <c r="AA229" s="14"/>
      <c r="AB229" s="24"/>
      <c r="AC229" s="25"/>
      <c r="AD229" s="25"/>
      <c r="AE229" s="8"/>
      <c r="AF229" s="57"/>
      <c r="AG229" s="60"/>
      <c r="AH229" s="8"/>
      <c r="AI229" s="14"/>
      <c r="AJ229" s="24"/>
      <c r="AK229" s="25"/>
      <c r="AL229" s="25"/>
      <c r="AM229" s="8"/>
      <c r="AN229" s="57"/>
      <c r="AO229" s="60"/>
      <c r="AP229" s="8"/>
      <c r="AQ229" s="14"/>
      <c r="AR229" s="24"/>
      <c r="AS229" s="25"/>
      <c r="AT229" s="57"/>
      <c r="AU229" s="24"/>
      <c r="AV229" s="25"/>
      <c r="AW229" s="97"/>
      <c r="AX229" s="24"/>
      <c r="AY229" s="25"/>
      <c r="AZ229" s="57"/>
      <c r="BA229" s="13" t="s">
        <v>447</v>
      </c>
      <c r="BB229" s="109" t="s">
        <v>447</v>
      </c>
      <c r="BC229" s="1"/>
      <c r="BD229" s="1"/>
      <c r="BE229" s="1"/>
      <c r="BF229" s="1"/>
      <c r="BG229" s="1"/>
      <c r="BS229" s="29"/>
      <c r="BT229" s="44" t="str">
        <f t="shared" si="35"/>
        <v/>
      </c>
      <c r="BU229" s="45" t="str">
        <f t="shared" si="36"/>
        <v/>
      </c>
      <c r="BV229" s="45" t="str">
        <f t="shared" si="37"/>
        <v/>
      </c>
      <c r="BW229" s="44" t="str">
        <f t="shared" si="38"/>
        <v/>
      </c>
      <c r="BX229" s="45" t="str">
        <f t="shared" si="39"/>
        <v/>
      </c>
      <c r="BY229" s="44" t="e">
        <f>IF(AND(#REF!="",#REF!="",#REF!="",#REF!=""),"",SUM(#REF!,#REF!,#REF!,#REF!,#REF!))</f>
        <v>#REF!</v>
      </c>
      <c r="BZ229" s="45" t="str">
        <f t="shared" si="40"/>
        <v/>
      </c>
      <c r="CA229" s="44" t="str">
        <f t="shared" si="41"/>
        <v/>
      </c>
      <c r="CB229" s="45" t="str">
        <f t="shared" si="42"/>
        <v/>
      </c>
      <c r="CC229" s="44" t="str">
        <f t="shared" si="43"/>
        <v/>
      </c>
      <c r="CD229" s="45" t="str">
        <f t="shared" si="44"/>
        <v/>
      </c>
      <c r="CE229" s="44" t="e">
        <f>IF(AND(#REF!="",#REF!="",#REF!="",#REF!=""),"",SUM(#REF!,#REF!,#REF!,#REF!,#REF!))</f>
        <v>#REF!</v>
      </c>
      <c r="CF229" s="45" t="str">
        <f t="shared" si="45"/>
        <v/>
      </c>
      <c r="CG229" s="38" t="e">
        <f>IF(AND(#REF!="",#REF!="",#REF!="",#REF!=""),"",SUM(#REF!,#REF!,#REF!,#REF!))</f>
        <v>#REF!</v>
      </c>
      <c r="CH229" s="38" t="str">
        <f t="shared" si="46"/>
        <v/>
      </c>
    </row>
    <row r="230" spans="1:86">
      <c r="A230" s="358">
        <v>224</v>
      </c>
      <c r="B230" s="359"/>
      <c r="C230" s="360"/>
      <c r="D230" s="361"/>
      <c r="E230" s="362"/>
      <c r="F230" s="363"/>
      <c r="G230" s="363"/>
      <c r="H230" s="364"/>
      <c r="I230" s="365"/>
      <c r="J230" s="366"/>
      <c r="K230" s="367"/>
      <c r="L230" s="24"/>
      <c r="M230" s="25"/>
      <c r="N230" s="25"/>
      <c r="O230" s="8"/>
      <c r="P230" s="57"/>
      <c r="Q230" s="60"/>
      <c r="R230" s="8"/>
      <c r="S230" s="14"/>
      <c r="T230" s="26"/>
      <c r="U230" s="27"/>
      <c r="V230" s="27"/>
      <c r="W230" s="8"/>
      <c r="X230" s="63"/>
      <c r="Y230" s="60"/>
      <c r="Z230" s="8"/>
      <c r="AA230" s="14"/>
      <c r="AB230" s="24"/>
      <c r="AC230" s="25"/>
      <c r="AD230" s="25"/>
      <c r="AE230" s="8"/>
      <c r="AF230" s="57"/>
      <c r="AG230" s="60"/>
      <c r="AH230" s="8"/>
      <c r="AI230" s="14"/>
      <c r="AJ230" s="24"/>
      <c r="AK230" s="25"/>
      <c r="AL230" s="25"/>
      <c r="AM230" s="8"/>
      <c r="AN230" s="57"/>
      <c r="AO230" s="60"/>
      <c r="AP230" s="8"/>
      <c r="AQ230" s="14"/>
      <c r="AR230" s="24"/>
      <c r="AS230" s="25"/>
      <c r="AT230" s="57"/>
      <c r="AU230" s="24"/>
      <c r="AV230" s="25"/>
      <c r="AW230" s="97"/>
      <c r="AX230" s="24"/>
      <c r="AY230" s="25"/>
      <c r="AZ230" s="57"/>
      <c r="BA230" s="13" t="s">
        <v>447</v>
      </c>
      <c r="BB230" s="109" t="s">
        <v>447</v>
      </c>
      <c r="BC230" s="1"/>
      <c r="BD230" s="1"/>
      <c r="BE230" s="1"/>
      <c r="BF230" s="1"/>
      <c r="BG230" s="1"/>
      <c r="BS230" s="29"/>
      <c r="BT230" s="44" t="str">
        <f t="shared" si="35"/>
        <v/>
      </c>
      <c r="BU230" s="45" t="str">
        <f t="shared" si="36"/>
        <v/>
      </c>
      <c r="BV230" s="45" t="str">
        <f t="shared" si="37"/>
        <v/>
      </c>
      <c r="BW230" s="44" t="str">
        <f t="shared" si="38"/>
        <v/>
      </c>
      <c r="BX230" s="45" t="str">
        <f t="shared" si="39"/>
        <v/>
      </c>
      <c r="BY230" s="44" t="e">
        <f>IF(AND(#REF!="",#REF!="",#REF!="",#REF!=""),"",SUM(#REF!,#REF!,#REF!,#REF!,#REF!))</f>
        <v>#REF!</v>
      </c>
      <c r="BZ230" s="45" t="str">
        <f t="shared" si="40"/>
        <v/>
      </c>
      <c r="CA230" s="44" t="str">
        <f t="shared" si="41"/>
        <v/>
      </c>
      <c r="CB230" s="45" t="str">
        <f t="shared" si="42"/>
        <v/>
      </c>
      <c r="CC230" s="44" t="str">
        <f t="shared" si="43"/>
        <v/>
      </c>
      <c r="CD230" s="45" t="str">
        <f t="shared" si="44"/>
        <v/>
      </c>
      <c r="CE230" s="44" t="e">
        <f>IF(AND(#REF!="",#REF!="",#REF!="",#REF!=""),"",SUM(#REF!,#REF!,#REF!,#REF!,#REF!))</f>
        <v>#REF!</v>
      </c>
      <c r="CF230" s="45" t="str">
        <f t="shared" si="45"/>
        <v/>
      </c>
      <c r="CG230" s="38" t="e">
        <f>IF(AND(#REF!="",#REF!="",#REF!="",#REF!=""),"",SUM(#REF!,#REF!,#REF!,#REF!))</f>
        <v>#REF!</v>
      </c>
      <c r="CH230" s="38" t="str">
        <f t="shared" si="46"/>
        <v/>
      </c>
    </row>
    <row r="231" spans="1:86">
      <c r="A231" s="358">
        <v>225</v>
      </c>
      <c r="B231" s="359"/>
      <c r="C231" s="360"/>
      <c r="D231" s="361"/>
      <c r="E231" s="362"/>
      <c r="F231" s="363"/>
      <c r="G231" s="363"/>
      <c r="H231" s="364"/>
      <c r="I231" s="365"/>
      <c r="J231" s="366"/>
      <c r="K231" s="367"/>
      <c r="L231" s="24"/>
      <c r="M231" s="25"/>
      <c r="N231" s="25"/>
      <c r="O231" s="8"/>
      <c r="P231" s="57"/>
      <c r="Q231" s="60"/>
      <c r="R231" s="8"/>
      <c r="S231" s="14"/>
      <c r="T231" s="26"/>
      <c r="U231" s="27"/>
      <c r="V231" s="27"/>
      <c r="W231" s="8"/>
      <c r="X231" s="63"/>
      <c r="Y231" s="60"/>
      <c r="Z231" s="8"/>
      <c r="AA231" s="14"/>
      <c r="AB231" s="24"/>
      <c r="AC231" s="25"/>
      <c r="AD231" s="25"/>
      <c r="AE231" s="8"/>
      <c r="AF231" s="57"/>
      <c r="AG231" s="60"/>
      <c r="AH231" s="8"/>
      <c r="AI231" s="14"/>
      <c r="AJ231" s="24"/>
      <c r="AK231" s="25"/>
      <c r="AL231" s="25"/>
      <c r="AM231" s="8"/>
      <c r="AN231" s="57"/>
      <c r="AO231" s="60"/>
      <c r="AP231" s="8"/>
      <c r="AQ231" s="14"/>
      <c r="AR231" s="24"/>
      <c r="AS231" s="25"/>
      <c r="AT231" s="57"/>
      <c r="AU231" s="24"/>
      <c r="AV231" s="25"/>
      <c r="AW231" s="97"/>
      <c r="AX231" s="24"/>
      <c r="AY231" s="25"/>
      <c r="AZ231" s="57"/>
      <c r="BA231" s="13" t="s">
        <v>447</v>
      </c>
      <c r="BB231" s="109" t="s">
        <v>447</v>
      </c>
      <c r="BC231" s="1"/>
      <c r="BD231" s="1"/>
      <c r="BE231" s="1"/>
      <c r="BF231" s="1"/>
      <c r="BG231" s="1"/>
      <c r="BS231" s="29"/>
      <c r="BT231" s="44" t="str">
        <f t="shared" si="35"/>
        <v/>
      </c>
      <c r="BU231" s="45" t="str">
        <f t="shared" si="36"/>
        <v/>
      </c>
      <c r="BV231" s="45" t="str">
        <f t="shared" si="37"/>
        <v/>
      </c>
      <c r="BW231" s="44" t="str">
        <f t="shared" si="38"/>
        <v/>
      </c>
      <c r="BX231" s="45" t="str">
        <f t="shared" si="39"/>
        <v/>
      </c>
      <c r="BY231" s="44" t="e">
        <f>IF(AND(#REF!="",#REF!="",#REF!="",#REF!=""),"",SUM(#REF!,#REF!,#REF!,#REF!,#REF!))</f>
        <v>#REF!</v>
      </c>
      <c r="BZ231" s="45" t="str">
        <f t="shared" si="40"/>
        <v/>
      </c>
      <c r="CA231" s="44" t="str">
        <f t="shared" si="41"/>
        <v/>
      </c>
      <c r="CB231" s="45" t="str">
        <f t="shared" si="42"/>
        <v/>
      </c>
      <c r="CC231" s="44" t="str">
        <f t="shared" si="43"/>
        <v/>
      </c>
      <c r="CD231" s="45" t="str">
        <f t="shared" si="44"/>
        <v/>
      </c>
      <c r="CE231" s="44" t="e">
        <f>IF(AND(#REF!="",#REF!="",#REF!="",#REF!=""),"",SUM(#REF!,#REF!,#REF!,#REF!,#REF!))</f>
        <v>#REF!</v>
      </c>
      <c r="CF231" s="45" t="str">
        <f t="shared" si="45"/>
        <v/>
      </c>
      <c r="CG231" s="38" t="e">
        <f>IF(AND(#REF!="",#REF!="",#REF!="",#REF!=""),"",SUM(#REF!,#REF!,#REF!,#REF!))</f>
        <v>#REF!</v>
      </c>
      <c r="CH231" s="38" t="str">
        <f t="shared" si="46"/>
        <v/>
      </c>
    </row>
    <row r="232" spans="1:86">
      <c r="A232" s="358">
        <v>226</v>
      </c>
      <c r="B232" s="359"/>
      <c r="C232" s="360"/>
      <c r="D232" s="361"/>
      <c r="E232" s="362"/>
      <c r="F232" s="363"/>
      <c r="G232" s="363"/>
      <c r="H232" s="364"/>
      <c r="I232" s="365"/>
      <c r="J232" s="366"/>
      <c r="K232" s="367"/>
      <c r="L232" s="24"/>
      <c r="M232" s="25"/>
      <c r="N232" s="25"/>
      <c r="O232" s="8"/>
      <c r="P232" s="57"/>
      <c r="Q232" s="60"/>
      <c r="R232" s="8"/>
      <c r="S232" s="14"/>
      <c r="T232" s="26"/>
      <c r="U232" s="27"/>
      <c r="V232" s="27"/>
      <c r="W232" s="8"/>
      <c r="X232" s="63"/>
      <c r="Y232" s="60"/>
      <c r="Z232" s="8"/>
      <c r="AA232" s="14"/>
      <c r="AB232" s="24"/>
      <c r="AC232" s="25"/>
      <c r="AD232" s="25"/>
      <c r="AE232" s="8"/>
      <c r="AF232" s="57"/>
      <c r="AG232" s="60"/>
      <c r="AH232" s="8"/>
      <c r="AI232" s="14"/>
      <c r="AJ232" s="24"/>
      <c r="AK232" s="25"/>
      <c r="AL232" s="25"/>
      <c r="AM232" s="8"/>
      <c r="AN232" s="57"/>
      <c r="AO232" s="60"/>
      <c r="AP232" s="8"/>
      <c r="AQ232" s="14"/>
      <c r="AR232" s="24"/>
      <c r="AS232" s="25"/>
      <c r="AT232" s="57"/>
      <c r="AU232" s="24"/>
      <c r="AV232" s="25"/>
      <c r="AW232" s="97"/>
      <c r="AX232" s="24"/>
      <c r="AY232" s="25"/>
      <c r="AZ232" s="57"/>
      <c r="BA232" s="13" t="s">
        <v>447</v>
      </c>
      <c r="BB232" s="109" t="s">
        <v>447</v>
      </c>
      <c r="BC232" s="1"/>
      <c r="BD232" s="1"/>
      <c r="BE232" s="1"/>
      <c r="BF232" s="1"/>
      <c r="BG232" s="1"/>
      <c r="BS232" s="29"/>
      <c r="BT232" s="44" t="str">
        <f t="shared" si="35"/>
        <v/>
      </c>
      <c r="BU232" s="45" t="str">
        <f t="shared" si="36"/>
        <v/>
      </c>
      <c r="BV232" s="45" t="str">
        <f t="shared" si="37"/>
        <v/>
      </c>
      <c r="BW232" s="44" t="str">
        <f t="shared" si="38"/>
        <v/>
      </c>
      <c r="BX232" s="45" t="str">
        <f t="shared" si="39"/>
        <v/>
      </c>
      <c r="BY232" s="44" t="e">
        <f>IF(AND(#REF!="",#REF!="",#REF!="",#REF!=""),"",SUM(#REF!,#REF!,#REF!,#REF!,#REF!))</f>
        <v>#REF!</v>
      </c>
      <c r="BZ232" s="45" t="str">
        <f t="shared" si="40"/>
        <v/>
      </c>
      <c r="CA232" s="44" t="str">
        <f t="shared" si="41"/>
        <v/>
      </c>
      <c r="CB232" s="45" t="str">
        <f t="shared" si="42"/>
        <v/>
      </c>
      <c r="CC232" s="44" t="str">
        <f t="shared" si="43"/>
        <v/>
      </c>
      <c r="CD232" s="45" t="str">
        <f t="shared" si="44"/>
        <v/>
      </c>
      <c r="CE232" s="44" t="e">
        <f>IF(AND(#REF!="",#REF!="",#REF!="",#REF!=""),"",SUM(#REF!,#REF!,#REF!,#REF!,#REF!))</f>
        <v>#REF!</v>
      </c>
      <c r="CF232" s="45" t="str">
        <f t="shared" si="45"/>
        <v/>
      </c>
      <c r="CG232" s="38" t="e">
        <f>IF(AND(#REF!="",#REF!="",#REF!="",#REF!=""),"",SUM(#REF!,#REF!,#REF!,#REF!))</f>
        <v>#REF!</v>
      </c>
      <c r="CH232" s="38" t="str">
        <f t="shared" si="46"/>
        <v/>
      </c>
    </row>
    <row r="233" spans="1:86">
      <c r="A233" s="358">
        <v>227</v>
      </c>
      <c r="B233" s="359"/>
      <c r="C233" s="360"/>
      <c r="D233" s="361"/>
      <c r="E233" s="362"/>
      <c r="F233" s="363"/>
      <c r="G233" s="363"/>
      <c r="H233" s="364"/>
      <c r="I233" s="365"/>
      <c r="J233" s="366"/>
      <c r="K233" s="367"/>
      <c r="L233" s="24"/>
      <c r="M233" s="25"/>
      <c r="N233" s="25"/>
      <c r="O233" s="8"/>
      <c r="P233" s="57"/>
      <c r="Q233" s="60"/>
      <c r="R233" s="8"/>
      <c r="S233" s="14"/>
      <c r="T233" s="26"/>
      <c r="U233" s="27"/>
      <c r="V233" s="27"/>
      <c r="W233" s="8"/>
      <c r="X233" s="63"/>
      <c r="Y233" s="60"/>
      <c r="Z233" s="8"/>
      <c r="AA233" s="14"/>
      <c r="AB233" s="24"/>
      <c r="AC233" s="25"/>
      <c r="AD233" s="25"/>
      <c r="AE233" s="8"/>
      <c r="AF233" s="57"/>
      <c r="AG233" s="60"/>
      <c r="AH233" s="8"/>
      <c r="AI233" s="14"/>
      <c r="AJ233" s="24"/>
      <c r="AK233" s="25"/>
      <c r="AL233" s="25"/>
      <c r="AM233" s="8"/>
      <c r="AN233" s="57"/>
      <c r="AO233" s="60"/>
      <c r="AP233" s="8"/>
      <c r="AQ233" s="14"/>
      <c r="AR233" s="24"/>
      <c r="AS233" s="25"/>
      <c r="AT233" s="57"/>
      <c r="AU233" s="24"/>
      <c r="AV233" s="25"/>
      <c r="AW233" s="97"/>
      <c r="AX233" s="24"/>
      <c r="AY233" s="25"/>
      <c r="AZ233" s="57"/>
      <c r="BA233" s="13" t="s">
        <v>447</v>
      </c>
      <c r="BB233" s="109" t="s">
        <v>447</v>
      </c>
      <c r="BC233" s="1"/>
      <c r="BD233" s="1"/>
      <c r="BE233" s="1"/>
      <c r="BF233" s="1"/>
      <c r="BG233" s="1"/>
      <c r="BS233" s="29"/>
      <c r="BT233" s="44" t="str">
        <f t="shared" si="35"/>
        <v/>
      </c>
      <c r="BU233" s="45" t="str">
        <f t="shared" si="36"/>
        <v/>
      </c>
      <c r="BV233" s="45" t="str">
        <f t="shared" si="37"/>
        <v/>
      </c>
      <c r="BW233" s="44" t="str">
        <f t="shared" si="38"/>
        <v/>
      </c>
      <c r="BX233" s="45" t="str">
        <f t="shared" si="39"/>
        <v/>
      </c>
      <c r="BY233" s="44" t="e">
        <f>IF(AND(#REF!="",#REF!="",#REF!="",#REF!=""),"",SUM(#REF!,#REF!,#REF!,#REF!,#REF!))</f>
        <v>#REF!</v>
      </c>
      <c r="BZ233" s="45" t="str">
        <f t="shared" si="40"/>
        <v/>
      </c>
      <c r="CA233" s="44" t="str">
        <f t="shared" si="41"/>
        <v/>
      </c>
      <c r="CB233" s="45" t="str">
        <f t="shared" si="42"/>
        <v/>
      </c>
      <c r="CC233" s="44" t="str">
        <f t="shared" si="43"/>
        <v/>
      </c>
      <c r="CD233" s="45" t="str">
        <f t="shared" si="44"/>
        <v/>
      </c>
      <c r="CE233" s="44" t="e">
        <f>IF(AND(#REF!="",#REF!="",#REF!="",#REF!=""),"",SUM(#REF!,#REF!,#REF!,#REF!,#REF!))</f>
        <v>#REF!</v>
      </c>
      <c r="CF233" s="45" t="str">
        <f t="shared" si="45"/>
        <v/>
      </c>
      <c r="CG233" s="38" t="e">
        <f>IF(AND(#REF!="",#REF!="",#REF!="",#REF!=""),"",SUM(#REF!,#REF!,#REF!,#REF!))</f>
        <v>#REF!</v>
      </c>
      <c r="CH233" s="38" t="str">
        <f t="shared" si="46"/>
        <v/>
      </c>
    </row>
    <row r="234" spans="1:86">
      <c r="A234" s="358">
        <v>228</v>
      </c>
      <c r="B234" s="359"/>
      <c r="C234" s="360"/>
      <c r="D234" s="361"/>
      <c r="E234" s="362"/>
      <c r="F234" s="363"/>
      <c r="G234" s="363"/>
      <c r="H234" s="364"/>
      <c r="I234" s="365"/>
      <c r="J234" s="366"/>
      <c r="K234" s="367"/>
      <c r="L234" s="24"/>
      <c r="M234" s="25"/>
      <c r="N234" s="25"/>
      <c r="O234" s="8"/>
      <c r="P234" s="57"/>
      <c r="Q234" s="60"/>
      <c r="R234" s="8"/>
      <c r="S234" s="14"/>
      <c r="T234" s="26"/>
      <c r="U234" s="27"/>
      <c r="V234" s="27"/>
      <c r="W234" s="8"/>
      <c r="X234" s="63"/>
      <c r="Y234" s="60"/>
      <c r="Z234" s="8"/>
      <c r="AA234" s="14"/>
      <c r="AB234" s="24"/>
      <c r="AC234" s="25"/>
      <c r="AD234" s="25"/>
      <c r="AE234" s="8"/>
      <c r="AF234" s="57"/>
      <c r="AG234" s="60"/>
      <c r="AH234" s="8"/>
      <c r="AI234" s="14"/>
      <c r="AJ234" s="24"/>
      <c r="AK234" s="25"/>
      <c r="AL234" s="25"/>
      <c r="AM234" s="8"/>
      <c r="AN234" s="57"/>
      <c r="AO234" s="60"/>
      <c r="AP234" s="8"/>
      <c r="AQ234" s="14"/>
      <c r="AR234" s="24"/>
      <c r="AS234" s="25"/>
      <c r="AT234" s="57"/>
      <c r="AU234" s="24"/>
      <c r="AV234" s="25"/>
      <c r="AW234" s="97"/>
      <c r="AX234" s="24"/>
      <c r="AY234" s="25"/>
      <c r="AZ234" s="57"/>
      <c r="BA234" s="13" t="s">
        <v>447</v>
      </c>
      <c r="BB234" s="109" t="s">
        <v>447</v>
      </c>
      <c r="BC234" s="1"/>
      <c r="BD234" s="1"/>
      <c r="BE234" s="1"/>
      <c r="BF234" s="1"/>
      <c r="BG234" s="1"/>
      <c r="BS234" s="29"/>
      <c r="BT234" s="44" t="str">
        <f t="shared" si="35"/>
        <v/>
      </c>
      <c r="BU234" s="45" t="str">
        <f t="shared" si="36"/>
        <v/>
      </c>
      <c r="BV234" s="45" t="str">
        <f t="shared" si="37"/>
        <v/>
      </c>
      <c r="BW234" s="44" t="str">
        <f t="shared" si="38"/>
        <v/>
      </c>
      <c r="BX234" s="45" t="str">
        <f t="shared" si="39"/>
        <v/>
      </c>
      <c r="BY234" s="44" t="e">
        <f>IF(AND(#REF!="",#REF!="",#REF!="",#REF!=""),"",SUM(#REF!,#REF!,#REF!,#REF!,#REF!))</f>
        <v>#REF!</v>
      </c>
      <c r="BZ234" s="45" t="str">
        <f t="shared" si="40"/>
        <v/>
      </c>
      <c r="CA234" s="44" t="str">
        <f t="shared" si="41"/>
        <v/>
      </c>
      <c r="CB234" s="45" t="str">
        <f t="shared" si="42"/>
        <v/>
      </c>
      <c r="CC234" s="44" t="str">
        <f t="shared" si="43"/>
        <v/>
      </c>
      <c r="CD234" s="45" t="str">
        <f t="shared" si="44"/>
        <v/>
      </c>
      <c r="CE234" s="44" t="e">
        <f>IF(AND(#REF!="",#REF!="",#REF!="",#REF!=""),"",SUM(#REF!,#REF!,#REF!,#REF!,#REF!))</f>
        <v>#REF!</v>
      </c>
      <c r="CF234" s="45" t="str">
        <f t="shared" si="45"/>
        <v/>
      </c>
      <c r="CG234" s="38" t="e">
        <f>IF(AND(#REF!="",#REF!="",#REF!="",#REF!=""),"",SUM(#REF!,#REF!,#REF!,#REF!))</f>
        <v>#REF!</v>
      </c>
      <c r="CH234" s="38" t="str">
        <f t="shared" si="46"/>
        <v/>
      </c>
    </row>
    <row r="235" spans="1:86">
      <c r="A235" s="358">
        <v>229</v>
      </c>
      <c r="B235" s="359"/>
      <c r="C235" s="360"/>
      <c r="D235" s="361"/>
      <c r="E235" s="362"/>
      <c r="F235" s="363"/>
      <c r="G235" s="363"/>
      <c r="H235" s="364"/>
      <c r="I235" s="365"/>
      <c r="J235" s="366"/>
      <c r="K235" s="367"/>
      <c r="L235" s="24"/>
      <c r="M235" s="25"/>
      <c r="N235" s="25"/>
      <c r="O235" s="8"/>
      <c r="P235" s="57"/>
      <c r="Q235" s="60"/>
      <c r="R235" s="8"/>
      <c r="S235" s="14"/>
      <c r="T235" s="26"/>
      <c r="U235" s="27"/>
      <c r="V235" s="27"/>
      <c r="W235" s="8"/>
      <c r="X235" s="63"/>
      <c r="Y235" s="60"/>
      <c r="Z235" s="8"/>
      <c r="AA235" s="14"/>
      <c r="AB235" s="24"/>
      <c r="AC235" s="25"/>
      <c r="AD235" s="25"/>
      <c r="AE235" s="8"/>
      <c r="AF235" s="57"/>
      <c r="AG235" s="60"/>
      <c r="AH235" s="8"/>
      <c r="AI235" s="14"/>
      <c r="AJ235" s="24"/>
      <c r="AK235" s="25"/>
      <c r="AL235" s="25"/>
      <c r="AM235" s="8"/>
      <c r="AN235" s="57"/>
      <c r="AO235" s="60"/>
      <c r="AP235" s="8"/>
      <c r="AQ235" s="14"/>
      <c r="AR235" s="24"/>
      <c r="AS235" s="25"/>
      <c r="AT235" s="57"/>
      <c r="AU235" s="24"/>
      <c r="AV235" s="25"/>
      <c r="AW235" s="97"/>
      <c r="AX235" s="24"/>
      <c r="AY235" s="25"/>
      <c r="AZ235" s="57"/>
      <c r="BA235" s="13" t="s">
        <v>447</v>
      </c>
      <c r="BB235" s="109" t="s">
        <v>447</v>
      </c>
      <c r="BC235" s="1"/>
      <c r="BD235" s="1"/>
      <c r="BE235" s="1"/>
      <c r="BF235" s="1"/>
      <c r="BG235" s="1"/>
      <c r="BS235" s="29"/>
      <c r="BT235" s="44" t="str">
        <f t="shared" si="35"/>
        <v/>
      </c>
      <c r="BU235" s="45" t="str">
        <f t="shared" si="36"/>
        <v/>
      </c>
      <c r="BV235" s="45" t="str">
        <f t="shared" si="37"/>
        <v/>
      </c>
      <c r="BW235" s="44" t="str">
        <f t="shared" si="38"/>
        <v/>
      </c>
      <c r="BX235" s="45" t="str">
        <f t="shared" si="39"/>
        <v/>
      </c>
      <c r="BY235" s="44" t="e">
        <f>IF(AND(#REF!="",#REF!="",#REF!="",#REF!=""),"",SUM(#REF!,#REF!,#REF!,#REF!,#REF!))</f>
        <v>#REF!</v>
      </c>
      <c r="BZ235" s="45" t="str">
        <f t="shared" si="40"/>
        <v/>
      </c>
      <c r="CA235" s="44" t="str">
        <f t="shared" si="41"/>
        <v/>
      </c>
      <c r="CB235" s="45" t="str">
        <f t="shared" si="42"/>
        <v/>
      </c>
      <c r="CC235" s="44" t="str">
        <f t="shared" si="43"/>
        <v/>
      </c>
      <c r="CD235" s="45" t="str">
        <f t="shared" si="44"/>
        <v/>
      </c>
      <c r="CE235" s="44" t="e">
        <f>IF(AND(#REF!="",#REF!="",#REF!="",#REF!=""),"",SUM(#REF!,#REF!,#REF!,#REF!,#REF!))</f>
        <v>#REF!</v>
      </c>
      <c r="CF235" s="45" t="str">
        <f t="shared" si="45"/>
        <v/>
      </c>
      <c r="CG235" s="38" t="e">
        <f>IF(AND(#REF!="",#REF!="",#REF!="",#REF!=""),"",SUM(#REF!,#REF!,#REF!,#REF!))</f>
        <v>#REF!</v>
      </c>
      <c r="CH235" s="38" t="str">
        <f t="shared" si="46"/>
        <v/>
      </c>
    </row>
    <row r="236" spans="1:86">
      <c r="A236" s="358">
        <v>230</v>
      </c>
      <c r="B236" s="359"/>
      <c r="C236" s="360"/>
      <c r="D236" s="361"/>
      <c r="E236" s="362"/>
      <c r="F236" s="363"/>
      <c r="G236" s="363"/>
      <c r="H236" s="364"/>
      <c r="I236" s="365"/>
      <c r="J236" s="366"/>
      <c r="K236" s="367"/>
      <c r="L236" s="24"/>
      <c r="M236" s="25"/>
      <c r="N236" s="25"/>
      <c r="O236" s="8"/>
      <c r="P236" s="57"/>
      <c r="Q236" s="60"/>
      <c r="R236" s="8"/>
      <c r="S236" s="14"/>
      <c r="T236" s="26"/>
      <c r="U236" s="27"/>
      <c r="V236" s="27"/>
      <c r="W236" s="8"/>
      <c r="X236" s="63"/>
      <c r="Y236" s="60"/>
      <c r="Z236" s="8"/>
      <c r="AA236" s="14"/>
      <c r="AB236" s="24"/>
      <c r="AC236" s="25"/>
      <c r="AD236" s="25"/>
      <c r="AE236" s="8"/>
      <c r="AF236" s="57"/>
      <c r="AG236" s="60"/>
      <c r="AH236" s="8"/>
      <c r="AI236" s="14"/>
      <c r="AJ236" s="24"/>
      <c r="AK236" s="25"/>
      <c r="AL236" s="25"/>
      <c r="AM236" s="8"/>
      <c r="AN236" s="57"/>
      <c r="AO236" s="60"/>
      <c r="AP236" s="8"/>
      <c r="AQ236" s="14"/>
      <c r="AR236" s="24"/>
      <c r="AS236" s="25"/>
      <c r="AT236" s="57"/>
      <c r="AU236" s="24"/>
      <c r="AV236" s="25"/>
      <c r="AW236" s="97"/>
      <c r="AX236" s="24"/>
      <c r="AY236" s="25"/>
      <c r="AZ236" s="57"/>
      <c r="BA236" s="13" t="s">
        <v>447</v>
      </c>
      <c r="BB236" s="109" t="s">
        <v>447</v>
      </c>
      <c r="BC236" s="1"/>
      <c r="BD236" s="1"/>
      <c r="BE236" s="1"/>
      <c r="BF236" s="1"/>
      <c r="BG236" s="1"/>
      <c r="BS236" s="29"/>
      <c r="BT236" s="44" t="str">
        <f t="shared" si="35"/>
        <v/>
      </c>
      <c r="BU236" s="45" t="str">
        <f t="shared" si="36"/>
        <v/>
      </c>
      <c r="BV236" s="45" t="str">
        <f t="shared" si="37"/>
        <v/>
      </c>
      <c r="BW236" s="44" t="str">
        <f t="shared" si="38"/>
        <v/>
      </c>
      <c r="BX236" s="45" t="str">
        <f t="shared" si="39"/>
        <v/>
      </c>
      <c r="BY236" s="44" t="e">
        <f>IF(AND(#REF!="",#REF!="",#REF!="",#REF!=""),"",SUM(#REF!,#REF!,#REF!,#REF!,#REF!))</f>
        <v>#REF!</v>
      </c>
      <c r="BZ236" s="45" t="str">
        <f t="shared" si="40"/>
        <v/>
      </c>
      <c r="CA236" s="44" t="str">
        <f t="shared" si="41"/>
        <v/>
      </c>
      <c r="CB236" s="45" t="str">
        <f t="shared" si="42"/>
        <v/>
      </c>
      <c r="CC236" s="44" t="str">
        <f t="shared" si="43"/>
        <v/>
      </c>
      <c r="CD236" s="45" t="str">
        <f t="shared" si="44"/>
        <v/>
      </c>
      <c r="CE236" s="44" t="e">
        <f>IF(AND(#REF!="",#REF!="",#REF!="",#REF!=""),"",SUM(#REF!,#REF!,#REF!,#REF!,#REF!))</f>
        <v>#REF!</v>
      </c>
      <c r="CF236" s="45" t="str">
        <f t="shared" si="45"/>
        <v/>
      </c>
      <c r="CG236" s="38" t="e">
        <f>IF(AND(#REF!="",#REF!="",#REF!="",#REF!=""),"",SUM(#REF!,#REF!,#REF!,#REF!))</f>
        <v>#REF!</v>
      </c>
      <c r="CH236" s="38" t="str">
        <f t="shared" si="46"/>
        <v/>
      </c>
    </row>
    <row r="237" spans="1:86">
      <c r="A237" s="358">
        <v>231</v>
      </c>
      <c r="B237" s="359"/>
      <c r="C237" s="360"/>
      <c r="D237" s="361"/>
      <c r="E237" s="362"/>
      <c r="F237" s="363"/>
      <c r="G237" s="363"/>
      <c r="H237" s="364"/>
      <c r="I237" s="365"/>
      <c r="J237" s="366"/>
      <c r="K237" s="367"/>
      <c r="L237" s="24"/>
      <c r="M237" s="25"/>
      <c r="N237" s="25"/>
      <c r="O237" s="8"/>
      <c r="P237" s="57"/>
      <c r="Q237" s="60"/>
      <c r="R237" s="8"/>
      <c r="S237" s="14"/>
      <c r="T237" s="26"/>
      <c r="U237" s="27"/>
      <c r="V237" s="27"/>
      <c r="W237" s="8"/>
      <c r="X237" s="63"/>
      <c r="Y237" s="60"/>
      <c r="Z237" s="8"/>
      <c r="AA237" s="14"/>
      <c r="AB237" s="24"/>
      <c r="AC237" s="25"/>
      <c r="AD237" s="25"/>
      <c r="AE237" s="8"/>
      <c r="AF237" s="57"/>
      <c r="AG237" s="60"/>
      <c r="AH237" s="8"/>
      <c r="AI237" s="14"/>
      <c r="AJ237" s="24"/>
      <c r="AK237" s="25"/>
      <c r="AL237" s="25"/>
      <c r="AM237" s="8"/>
      <c r="AN237" s="57"/>
      <c r="AO237" s="60"/>
      <c r="AP237" s="8"/>
      <c r="AQ237" s="14"/>
      <c r="AR237" s="24"/>
      <c r="AS237" s="25"/>
      <c r="AT237" s="57"/>
      <c r="AU237" s="24"/>
      <c r="AV237" s="25"/>
      <c r="AW237" s="97"/>
      <c r="AX237" s="24"/>
      <c r="AY237" s="25"/>
      <c r="AZ237" s="57"/>
      <c r="BA237" s="13" t="s">
        <v>447</v>
      </c>
      <c r="BB237" s="109" t="s">
        <v>447</v>
      </c>
      <c r="BC237" s="1"/>
      <c r="BD237" s="1"/>
      <c r="BE237" s="1"/>
      <c r="BF237" s="1"/>
      <c r="BG237" s="1"/>
      <c r="BS237" s="29"/>
      <c r="BT237" s="44" t="str">
        <f t="shared" si="35"/>
        <v/>
      </c>
      <c r="BU237" s="45" t="str">
        <f t="shared" si="36"/>
        <v/>
      </c>
      <c r="BV237" s="45" t="str">
        <f t="shared" si="37"/>
        <v/>
      </c>
      <c r="BW237" s="44" t="str">
        <f t="shared" si="38"/>
        <v/>
      </c>
      <c r="BX237" s="45" t="str">
        <f t="shared" si="39"/>
        <v/>
      </c>
      <c r="BY237" s="44" t="e">
        <f>IF(AND(#REF!="",#REF!="",#REF!="",#REF!=""),"",SUM(#REF!,#REF!,#REF!,#REF!,#REF!))</f>
        <v>#REF!</v>
      </c>
      <c r="BZ237" s="45" t="str">
        <f t="shared" si="40"/>
        <v/>
      </c>
      <c r="CA237" s="44" t="str">
        <f t="shared" si="41"/>
        <v/>
      </c>
      <c r="CB237" s="45" t="str">
        <f t="shared" si="42"/>
        <v/>
      </c>
      <c r="CC237" s="44" t="str">
        <f t="shared" si="43"/>
        <v/>
      </c>
      <c r="CD237" s="45" t="str">
        <f t="shared" si="44"/>
        <v/>
      </c>
      <c r="CE237" s="44" t="e">
        <f>IF(AND(#REF!="",#REF!="",#REF!="",#REF!=""),"",SUM(#REF!,#REF!,#REF!,#REF!,#REF!))</f>
        <v>#REF!</v>
      </c>
      <c r="CF237" s="45" t="str">
        <f t="shared" si="45"/>
        <v/>
      </c>
      <c r="CG237" s="38" t="e">
        <f>IF(AND(#REF!="",#REF!="",#REF!="",#REF!=""),"",SUM(#REF!,#REF!,#REF!,#REF!))</f>
        <v>#REF!</v>
      </c>
      <c r="CH237" s="38" t="str">
        <f t="shared" si="46"/>
        <v/>
      </c>
    </row>
    <row r="238" spans="1:86">
      <c r="A238" s="358">
        <v>232</v>
      </c>
      <c r="B238" s="359"/>
      <c r="C238" s="360"/>
      <c r="D238" s="361"/>
      <c r="E238" s="362"/>
      <c r="F238" s="363"/>
      <c r="G238" s="363"/>
      <c r="H238" s="364"/>
      <c r="I238" s="365"/>
      <c r="J238" s="366"/>
      <c r="K238" s="367"/>
      <c r="L238" s="24"/>
      <c r="M238" s="25"/>
      <c r="N238" s="25"/>
      <c r="O238" s="8"/>
      <c r="P238" s="57"/>
      <c r="Q238" s="60"/>
      <c r="R238" s="8"/>
      <c r="S238" s="14"/>
      <c r="T238" s="26"/>
      <c r="U238" s="27"/>
      <c r="V238" s="27"/>
      <c r="W238" s="8"/>
      <c r="X238" s="63"/>
      <c r="Y238" s="60"/>
      <c r="Z238" s="8"/>
      <c r="AA238" s="14"/>
      <c r="AB238" s="24"/>
      <c r="AC238" s="25"/>
      <c r="AD238" s="25"/>
      <c r="AE238" s="8"/>
      <c r="AF238" s="57"/>
      <c r="AG238" s="60"/>
      <c r="AH238" s="8"/>
      <c r="AI238" s="14"/>
      <c r="AJ238" s="24"/>
      <c r="AK238" s="25"/>
      <c r="AL238" s="25"/>
      <c r="AM238" s="8"/>
      <c r="AN238" s="57"/>
      <c r="AO238" s="60"/>
      <c r="AP238" s="8"/>
      <c r="AQ238" s="14"/>
      <c r="AR238" s="24"/>
      <c r="AS238" s="25"/>
      <c r="AT238" s="57"/>
      <c r="AU238" s="24"/>
      <c r="AV238" s="25"/>
      <c r="AW238" s="97"/>
      <c r="AX238" s="24"/>
      <c r="AY238" s="25"/>
      <c r="AZ238" s="57"/>
      <c r="BA238" s="13" t="s">
        <v>447</v>
      </c>
      <c r="BB238" s="109" t="s">
        <v>447</v>
      </c>
      <c r="BC238" s="1"/>
      <c r="BD238" s="1"/>
      <c r="BE238" s="1"/>
      <c r="BF238" s="1"/>
      <c r="BG238" s="1"/>
      <c r="BS238" s="29"/>
      <c r="BT238" s="44" t="str">
        <f t="shared" si="35"/>
        <v/>
      </c>
      <c r="BU238" s="45" t="str">
        <f t="shared" si="36"/>
        <v/>
      </c>
      <c r="BV238" s="45" t="str">
        <f t="shared" si="37"/>
        <v/>
      </c>
      <c r="BW238" s="44" t="str">
        <f t="shared" si="38"/>
        <v/>
      </c>
      <c r="BX238" s="45" t="str">
        <f t="shared" si="39"/>
        <v/>
      </c>
      <c r="BY238" s="44" t="e">
        <f>IF(AND(#REF!="",#REF!="",#REF!="",#REF!=""),"",SUM(#REF!,#REF!,#REF!,#REF!,#REF!))</f>
        <v>#REF!</v>
      </c>
      <c r="BZ238" s="45" t="str">
        <f t="shared" si="40"/>
        <v/>
      </c>
      <c r="CA238" s="44" t="str">
        <f t="shared" si="41"/>
        <v/>
      </c>
      <c r="CB238" s="45" t="str">
        <f t="shared" si="42"/>
        <v/>
      </c>
      <c r="CC238" s="44" t="str">
        <f t="shared" si="43"/>
        <v/>
      </c>
      <c r="CD238" s="45" t="str">
        <f t="shared" si="44"/>
        <v/>
      </c>
      <c r="CE238" s="44" t="e">
        <f>IF(AND(#REF!="",#REF!="",#REF!="",#REF!=""),"",SUM(#REF!,#REF!,#REF!,#REF!,#REF!))</f>
        <v>#REF!</v>
      </c>
      <c r="CF238" s="45" t="str">
        <f t="shared" si="45"/>
        <v/>
      </c>
      <c r="CG238" s="38" t="e">
        <f>IF(AND(#REF!="",#REF!="",#REF!="",#REF!=""),"",SUM(#REF!,#REF!,#REF!,#REF!))</f>
        <v>#REF!</v>
      </c>
      <c r="CH238" s="38" t="str">
        <f t="shared" si="46"/>
        <v/>
      </c>
    </row>
    <row r="239" spans="1:86">
      <c r="A239" s="358">
        <v>233</v>
      </c>
      <c r="B239" s="359"/>
      <c r="C239" s="360"/>
      <c r="D239" s="361"/>
      <c r="E239" s="362"/>
      <c r="F239" s="363"/>
      <c r="G239" s="363"/>
      <c r="H239" s="364"/>
      <c r="I239" s="365"/>
      <c r="J239" s="366"/>
      <c r="K239" s="367"/>
      <c r="L239" s="24"/>
      <c r="M239" s="25"/>
      <c r="N239" s="25"/>
      <c r="O239" s="8"/>
      <c r="P239" s="57"/>
      <c r="Q239" s="60"/>
      <c r="R239" s="8"/>
      <c r="S239" s="14"/>
      <c r="T239" s="26"/>
      <c r="U239" s="27"/>
      <c r="V239" s="27"/>
      <c r="W239" s="8"/>
      <c r="X239" s="63"/>
      <c r="Y239" s="60"/>
      <c r="Z239" s="8"/>
      <c r="AA239" s="14"/>
      <c r="AB239" s="24"/>
      <c r="AC239" s="25"/>
      <c r="AD239" s="25"/>
      <c r="AE239" s="8"/>
      <c r="AF239" s="57"/>
      <c r="AG239" s="60"/>
      <c r="AH239" s="8"/>
      <c r="AI239" s="14"/>
      <c r="AJ239" s="24"/>
      <c r="AK239" s="25"/>
      <c r="AL239" s="25"/>
      <c r="AM239" s="8"/>
      <c r="AN239" s="57"/>
      <c r="AO239" s="60"/>
      <c r="AP239" s="8"/>
      <c r="AQ239" s="14"/>
      <c r="AR239" s="24"/>
      <c r="AS239" s="25"/>
      <c r="AT239" s="57"/>
      <c r="AU239" s="24"/>
      <c r="AV239" s="25"/>
      <c r="AW239" s="97"/>
      <c r="AX239" s="24"/>
      <c r="AY239" s="25"/>
      <c r="AZ239" s="57"/>
      <c r="BA239" s="13" t="s">
        <v>447</v>
      </c>
      <c r="BB239" s="109" t="s">
        <v>447</v>
      </c>
      <c r="BC239" s="1"/>
      <c r="BD239" s="1"/>
      <c r="BE239" s="1"/>
      <c r="BF239" s="1"/>
      <c r="BG239" s="1"/>
      <c r="BS239" s="29"/>
      <c r="BT239" s="44" t="str">
        <f t="shared" si="35"/>
        <v/>
      </c>
      <c r="BU239" s="45" t="str">
        <f t="shared" si="36"/>
        <v/>
      </c>
      <c r="BV239" s="45" t="str">
        <f t="shared" si="37"/>
        <v/>
      </c>
      <c r="BW239" s="44" t="str">
        <f t="shared" si="38"/>
        <v/>
      </c>
      <c r="BX239" s="45" t="str">
        <f t="shared" si="39"/>
        <v/>
      </c>
      <c r="BY239" s="44" t="e">
        <f>IF(AND(#REF!="",#REF!="",#REF!="",#REF!=""),"",SUM(#REF!,#REF!,#REF!,#REF!,#REF!))</f>
        <v>#REF!</v>
      </c>
      <c r="BZ239" s="45" t="str">
        <f t="shared" si="40"/>
        <v/>
      </c>
      <c r="CA239" s="44" t="str">
        <f t="shared" si="41"/>
        <v/>
      </c>
      <c r="CB239" s="45" t="str">
        <f t="shared" si="42"/>
        <v/>
      </c>
      <c r="CC239" s="44" t="str">
        <f t="shared" si="43"/>
        <v/>
      </c>
      <c r="CD239" s="45" t="str">
        <f t="shared" si="44"/>
        <v/>
      </c>
      <c r="CE239" s="44" t="e">
        <f>IF(AND(#REF!="",#REF!="",#REF!="",#REF!=""),"",SUM(#REF!,#REF!,#REF!,#REF!,#REF!))</f>
        <v>#REF!</v>
      </c>
      <c r="CF239" s="45" t="str">
        <f t="shared" si="45"/>
        <v/>
      </c>
      <c r="CG239" s="38" t="e">
        <f>IF(AND(#REF!="",#REF!="",#REF!="",#REF!=""),"",SUM(#REF!,#REF!,#REF!,#REF!))</f>
        <v>#REF!</v>
      </c>
      <c r="CH239" s="38" t="str">
        <f t="shared" si="46"/>
        <v/>
      </c>
    </row>
    <row r="240" spans="1:86">
      <c r="A240" s="358">
        <v>234</v>
      </c>
      <c r="B240" s="359"/>
      <c r="C240" s="360"/>
      <c r="D240" s="361"/>
      <c r="E240" s="362"/>
      <c r="F240" s="363"/>
      <c r="G240" s="363"/>
      <c r="H240" s="364"/>
      <c r="I240" s="365"/>
      <c r="J240" s="366"/>
      <c r="K240" s="367"/>
      <c r="L240" s="24"/>
      <c r="M240" s="25"/>
      <c r="N240" s="25"/>
      <c r="O240" s="8"/>
      <c r="P240" s="57"/>
      <c r="Q240" s="60"/>
      <c r="R240" s="8"/>
      <c r="S240" s="14"/>
      <c r="T240" s="26"/>
      <c r="U240" s="27"/>
      <c r="V240" s="27"/>
      <c r="W240" s="8"/>
      <c r="X240" s="63"/>
      <c r="Y240" s="60"/>
      <c r="Z240" s="8"/>
      <c r="AA240" s="14"/>
      <c r="AB240" s="24"/>
      <c r="AC240" s="25"/>
      <c r="AD240" s="25"/>
      <c r="AE240" s="8"/>
      <c r="AF240" s="57"/>
      <c r="AG240" s="60"/>
      <c r="AH240" s="8"/>
      <c r="AI240" s="14"/>
      <c r="AJ240" s="24"/>
      <c r="AK240" s="25"/>
      <c r="AL240" s="25"/>
      <c r="AM240" s="8"/>
      <c r="AN240" s="57"/>
      <c r="AO240" s="60"/>
      <c r="AP240" s="8"/>
      <c r="AQ240" s="14"/>
      <c r="AR240" s="24"/>
      <c r="AS240" s="25"/>
      <c r="AT240" s="57"/>
      <c r="AU240" s="24"/>
      <c r="AV240" s="25"/>
      <c r="AW240" s="97"/>
      <c r="AX240" s="24"/>
      <c r="AY240" s="25"/>
      <c r="AZ240" s="57"/>
      <c r="BA240" s="13" t="s">
        <v>447</v>
      </c>
      <c r="BB240" s="109" t="s">
        <v>447</v>
      </c>
      <c r="BC240" s="1"/>
      <c r="BD240" s="1"/>
      <c r="BE240" s="1"/>
      <c r="BF240" s="1"/>
      <c r="BG240" s="1"/>
      <c r="BS240" s="29"/>
      <c r="BT240" s="44" t="str">
        <f t="shared" si="35"/>
        <v/>
      </c>
      <c r="BU240" s="45" t="str">
        <f t="shared" si="36"/>
        <v/>
      </c>
      <c r="BV240" s="45" t="str">
        <f t="shared" si="37"/>
        <v/>
      </c>
      <c r="BW240" s="44" t="str">
        <f t="shared" si="38"/>
        <v/>
      </c>
      <c r="BX240" s="45" t="str">
        <f t="shared" si="39"/>
        <v/>
      </c>
      <c r="BY240" s="44" t="e">
        <f>IF(AND(#REF!="",#REF!="",#REF!="",#REF!=""),"",SUM(#REF!,#REF!,#REF!,#REF!,#REF!))</f>
        <v>#REF!</v>
      </c>
      <c r="BZ240" s="45" t="str">
        <f t="shared" si="40"/>
        <v/>
      </c>
      <c r="CA240" s="44" t="str">
        <f t="shared" si="41"/>
        <v/>
      </c>
      <c r="CB240" s="45" t="str">
        <f t="shared" si="42"/>
        <v/>
      </c>
      <c r="CC240" s="44" t="str">
        <f t="shared" si="43"/>
        <v/>
      </c>
      <c r="CD240" s="45" t="str">
        <f t="shared" si="44"/>
        <v/>
      </c>
      <c r="CE240" s="44" t="e">
        <f>IF(AND(#REF!="",#REF!="",#REF!="",#REF!=""),"",SUM(#REF!,#REF!,#REF!,#REF!,#REF!))</f>
        <v>#REF!</v>
      </c>
      <c r="CF240" s="45" t="str">
        <f t="shared" si="45"/>
        <v/>
      </c>
      <c r="CG240" s="38" t="e">
        <f>IF(AND(#REF!="",#REF!="",#REF!="",#REF!=""),"",SUM(#REF!,#REF!,#REF!,#REF!))</f>
        <v>#REF!</v>
      </c>
      <c r="CH240" s="38" t="str">
        <f t="shared" si="46"/>
        <v/>
      </c>
    </row>
    <row r="241" spans="1:86">
      <c r="A241" s="358">
        <v>235</v>
      </c>
      <c r="B241" s="359"/>
      <c r="C241" s="360"/>
      <c r="D241" s="361"/>
      <c r="E241" s="362"/>
      <c r="F241" s="363"/>
      <c r="G241" s="363"/>
      <c r="H241" s="364"/>
      <c r="I241" s="365"/>
      <c r="J241" s="366"/>
      <c r="K241" s="367"/>
      <c r="L241" s="24"/>
      <c r="M241" s="25"/>
      <c r="N241" s="25"/>
      <c r="O241" s="8"/>
      <c r="P241" s="57"/>
      <c r="Q241" s="60"/>
      <c r="R241" s="8"/>
      <c r="S241" s="14"/>
      <c r="T241" s="26"/>
      <c r="U241" s="27"/>
      <c r="V241" s="27"/>
      <c r="W241" s="8"/>
      <c r="X241" s="63"/>
      <c r="Y241" s="60"/>
      <c r="Z241" s="8"/>
      <c r="AA241" s="14"/>
      <c r="AB241" s="24"/>
      <c r="AC241" s="25"/>
      <c r="AD241" s="25"/>
      <c r="AE241" s="8"/>
      <c r="AF241" s="57"/>
      <c r="AG241" s="60"/>
      <c r="AH241" s="8"/>
      <c r="AI241" s="14"/>
      <c r="AJ241" s="24"/>
      <c r="AK241" s="25"/>
      <c r="AL241" s="25"/>
      <c r="AM241" s="8"/>
      <c r="AN241" s="57"/>
      <c r="AO241" s="60"/>
      <c r="AP241" s="8"/>
      <c r="AQ241" s="14"/>
      <c r="AR241" s="24"/>
      <c r="AS241" s="25"/>
      <c r="AT241" s="57"/>
      <c r="AU241" s="24"/>
      <c r="AV241" s="25"/>
      <c r="AW241" s="97"/>
      <c r="AX241" s="24"/>
      <c r="AY241" s="25"/>
      <c r="AZ241" s="57"/>
      <c r="BA241" s="13" t="s">
        <v>447</v>
      </c>
      <c r="BB241" s="109" t="s">
        <v>447</v>
      </c>
      <c r="BC241" s="1"/>
      <c r="BD241" s="1"/>
      <c r="BE241" s="1"/>
      <c r="BF241" s="1"/>
      <c r="BG241" s="1"/>
      <c r="BS241" s="29"/>
      <c r="BT241" s="44" t="str">
        <f t="shared" si="35"/>
        <v/>
      </c>
      <c r="BU241" s="45" t="str">
        <f t="shared" si="36"/>
        <v/>
      </c>
      <c r="BV241" s="45" t="str">
        <f t="shared" si="37"/>
        <v/>
      </c>
      <c r="BW241" s="44" t="str">
        <f t="shared" si="38"/>
        <v/>
      </c>
      <c r="BX241" s="45" t="str">
        <f t="shared" si="39"/>
        <v/>
      </c>
      <c r="BY241" s="44" t="e">
        <f>IF(AND(#REF!="",#REF!="",#REF!="",#REF!=""),"",SUM(#REF!,#REF!,#REF!,#REF!,#REF!))</f>
        <v>#REF!</v>
      </c>
      <c r="BZ241" s="45" t="str">
        <f t="shared" si="40"/>
        <v/>
      </c>
      <c r="CA241" s="44" t="str">
        <f t="shared" si="41"/>
        <v/>
      </c>
      <c r="CB241" s="45" t="str">
        <f t="shared" si="42"/>
        <v/>
      </c>
      <c r="CC241" s="44" t="str">
        <f t="shared" si="43"/>
        <v/>
      </c>
      <c r="CD241" s="45" t="str">
        <f t="shared" si="44"/>
        <v/>
      </c>
      <c r="CE241" s="44" t="e">
        <f>IF(AND(#REF!="",#REF!="",#REF!="",#REF!=""),"",SUM(#REF!,#REF!,#REF!,#REF!,#REF!))</f>
        <v>#REF!</v>
      </c>
      <c r="CF241" s="45" t="str">
        <f t="shared" si="45"/>
        <v/>
      </c>
      <c r="CG241" s="38" t="e">
        <f>IF(AND(#REF!="",#REF!="",#REF!="",#REF!=""),"",SUM(#REF!,#REF!,#REF!,#REF!))</f>
        <v>#REF!</v>
      </c>
      <c r="CH241" s="38" t="str">
        <f t="shared" si="46"/>
        <v/>
      </c>
    </row>
    <row r="242" spans="1:86">
      <c r="A242" s="358">
        <v>236</v>
      </c>
      <c r="B242" s="359"/>
      <c r="C242" s="360"/>
      <c r="D242" s="361"/>
      <c r="E242" s="362"/>
      <c r="F242" s="363"/>
      <c r="G242" s="363"/>
      <c r="H242" s="364"/>
      <c r="I242" s="365"/>
      <c r="J242" s="366"/>
      <c r="K242" s="367"/>
      <c r="L242" s="24"/>
      <c r="M242" s="25"/>
      <c r="N242" s="25"/>
      <c r="O242" s="8"/>
      <c r="P242" s="57"/>
      <c r="Q242" s="60"/>
      <c r="R242" s="8"/>
      <c r="S242" s="14"/>
      <c r="T242" s="26"/>
      <c r="U242" s="27"/>
      <c r="V242" s="27"/>
      <c r="W242" s="8"/>
      <c r="X242" s="63"/>
      <c r="Y242" s="60"/>
      <c r="Z242" s="8"/>
      <c r="AA242" s="14"/>
      <c r="AB242" s="24"/>
      <c r="AC242" s="25"/>
      <c r="AD242" s="25"/>
      <c r="AE242" s="8"/>
      <c r="AF242" s="57"/>
      <c r="AG242" s="60"/>
      <c r="AH242" s="8"/>
      <c r="AI242" s="14"/>
      <c r="AJ242" s="24"/>
      <c r="AK242" s="25"/>
      <c r="AL242" s="25"/>
      <c r="AM242" s="8"/>
      <c r="AN242" s="57"/>
      <c r="AO242" s="60"/>
      <c r="AP242" s="8"/>
      <c r="AQ242" s="14"/>
      <c r="AR242" s="24"/>
      <c r="AS242" s="25"/>
      <c r="AT242" s="57"/>
      <c r="AU242" s="24"/>
      <c r="AV242" s="25"/>
      <c r="AW242" s="97"/>
      <c r="AX242" s="24"/>
      <c r="AY242" s="25"/>
      <c r="AZ242" s="57"/>
      <c r="BA242" s="13" t="s">
        <v>447</v>
      </c>
      <c r="BB242" s="109" t="s">
        <v>447</v>
      </c>
      <c r="BC242" s="1"/>
      <c r="BD242" s="1"/>
      <c r="BE242" s="1"/>
      <c r="BF242" s="1"/>
      <c r="BG242" s="1"/>
      <c r="BS242" s="29"/>
      <c r="BT242" s="44" t="str">
        <f t="shared" si="35"/>
        <v/>
      </c>
      <c r="BU242" s="45" t="str">
        <f t="shared" si="36"/>
        <v/>
      </c>
      <c r="BV242" s="45" t="str">
        <f t="shared" si="37"/>
        <v/>
      </c>
      <c r="BW242" s="44" t="str">
        <f t="shared" si="38"/>
        <v/>
      </c>
      <c r="BX242" s="45" t="str">
        <f t="shared" si="39"/>
        <v/>
      </c>
      <c r="BY242" s="44" t="e">
        <f>IF(AND(#REF!="",#REF!="",#REF!="",#REF!=""),"",SUM(#REF!,#REF!,#REF!,#REF!,#REF!))</f>
        <v>#REF!</v>
      </c>
      <c r="BZ242" s="45" t="str">
        <f t="shared" si="40"/>
        <v/>
      </c>
      <c r="CA242" s="44" t="str">
        <f t="shared" si="41"/>
        <v/>
      </c>
      <c r="CB242" s="45" t="str">
        <f t="shared" si="42"/>
        <v/>
      </c>
      <c r="CC242" s="44" t="str">
        <f t="shared" si="43"/>
        <v/>
      </c>
      <c r="CD242" s="45" t="str">
        <f t="shared" si="44"/>
        <v/>
      </c>
      <c r="CE242" s="44" t="e">
        <f>IF(AND(#REF!="",#REF!="",#REF!="",#REF!=""),"",SUM(#REF!,#REF!,#REF!,#REF!,#REF!))</f>
        <v>#REF!</v>
      </c>
      <c r="CF242" s="45" t="str">
        <f t="shared" si="45"/>
        <v/>
      </c>
      <c r="CG242" s="38" t="e">
        <f>IF(AND(#REF!="",#REF!="",#REF!="",#REF!=""),"",SUM(#REF!,#REF!,#REF!,#REF!))</f>
        <v>#REF!</v>
      </c>
      <c r="CH242" s="38" t="str">
        <f t="shared" si="46"/>
        <v/>
      </c>
    </row>
    <row r="243" spans="1:86">
      <c r="A243" s="358">
        <v>237</v>
      </c>
      <c r="B243" s="359"/>
      <c r="C243" s="360"/>
      <c r="D243" s="361"/>
      <c r="E243" s="362"/>
      <c r="F243" s="363"/>
      <c r="G243" s="363"/>
      <c r="H243" s="364"/>
      <c r="I243" s="365"/>
      <c r="J243" s="366"/>
      <c r="K243" s="367"/>
      <c r="L243" s="24"/>
      <c r="M243" s="25"/>
      <c r="N243" s="25"/>
      <c r="O243" s="8"/>
      <c r="P243" s="57"/>
      <c r="Q243" s="60"/>
      <c r="R243" s="8"/>
      <c r="S243" s="14"/>
      <c r="T243" s="26"/>
      <c r="U243" s="27"/>
      <c r="V243" s="27"/>
      <c r="W243" s="8"/>
      <c r="X243" s="63"/>
      <c r="Y243" s="60"/>
      <c r="Z243" s="8"/>
      <c r="AA243" s="14"/>
      <c r="AB243" s="24"/>
      <c r="AC243" s="25"/>
      <c r="AD243" s="25"/>
      <c r="AE243" s="8"/>
      <c r="AF243" s="57"/>
      <c r="AG243" s="60"/>
      <c r="AH243" s="8"/>
      <c r="AI243" s="14"/>
      <c r="AJ243" s="24"/>
      <c r="AK243" s="25"/>
      <c r="AL243" s="25"/>
      <c r="AM243" s="8"/>
      <c r="AN243" s="57"/>
      <c r="AO243" s="60"/>
      <c r="AP243" s="8"/>
      <c r="AQ243" s="14"/>
      <c r="AR243" s="24"/>
      <c r="AS243" s="25"/>
      <c r="AT243" s="57"/>
      <c r="AU243" s="24"/>
      <c r="AV243" s="25"/>
      <c r="AW243" s="97"/>
      <c r="AX243" s="24"/>
      <c r="AY243" s="25"/>
      <c r="AZ243" s="57"/>
      <c r="BA243" s="13" t="s">
        <v>447</v>
      </c>
      <c r="BB243" s="109" t="s">
        <v>447</v>
      </c>
      <c r="BC243" s="1"/>
      <c r="BD243" s="1"/>
      <c r="BE243" s="1"/>
      <c r="BF243" s="1"/>
      <c r="BG243" s="1"/>
      <c r="BS243" s="29"/>
      <c r="BT243" s="44" t="str">
        <f t="shared" si="35"/>
        <v/>
      </c>
      <c r="BU243" s="45" t="str">
        <f t="shared" si="36"/>
        <v/>
      </c>
      <c r="BV243" s="45" t="str">
        <f t="shared" si="37"/>
        <v/>
      </c>
      <c r="BW243" s="44" t="str">
        <f t="shared" si="38"/>
        <v/>
      </c>
      <c r="BX243" s="45" t="str">
        <f t="shared" si="39"/>
        <v/>
      </c>
      <c r="BY243" s="44" t="e">
        <f>IF(AND(#REF!="",#REF!="",#REF!="",#REF!=""),"",SUM(#REF!,#REF!,#REF!,#REF!,#REF!))</f>
        <v>#REF!</v>
      </c>
      <c r="BZ243" s="45" t="str">
        <f t="shared" si="40"/>
        <v/>
      </c>
      <c r="CA243" s="44" t="str">
        <f t="shared" si="41"/>
        <v/>
      </c>
      <c r="CB243" s="45" t="str">
        <f t="shared" si="42"/>
        <v/>
      </c>
      <c r="CC243" s="44" t="str">
        <f t="shared" si="43"/>
        <v/>
      </c>
      <c r="CD243" s="45" t="str">
        <f t="shared" si="44"/>
        <v/>
      </c>
      <c r="CE243" s="44" t="e">
        <f>IF(AND(#REF!="",#REF!="",#REF!="",#REF!=""),"",SUM(#REF!,#REF!,#REF!,#REF!,#REF!))</f>
        <v>#REF!</v>
      </c>
      <c r="CF243" s="45" t="str">
        <f t="shared" si="45"/>
        <v/>
      </c>
      <c r="CG243" s="38" t="e">
        <f>IF(AND(#REF!="",#REF!="",#REF!="",#REF!=""),"",SUM(#REF!,#REF!,#REF!,#REF!))</f>
        <v>#REF!</v>
      </c>
      <c r="CH243" s="38" t="str">
        <f t="shared" si="46"/>
        <v/>
      </c>
    </row>
    <row r="244" spans="1:86">
      <c r="A244" s="358">
        <v>238</v>
      </c>
      <c r="B244" s="359"/>
      <c r="C244" s="360"/>
      <c r="D244" s="361"/>
      <c r="E244" s="362"/>
      <c r="F244" s="363"/>
      <c r="G244" s="363"/>
      <c r="H244" s="364"/>
      <c r="I244" s="365"/>
      <c r="J244" s="366"/>
      <c r="K244" s="367"/>
      <c r="L244" s="24"/>
      <c r="M244" s="25"/>
      <c r="N244" s="25"/>
      <c r="O244" s="8"/>
      <c r="P244" s="57"/>
      <c r="Q244" s="60"/>
      <c r="R244" s="8"/>
      <c r="S244" s="14"/>
      <c r="T244" s="26"/>
      <c r="U244" s="27"/>
      <c r="V244" s="27"/>
      <c r="W244" s="8"/>
      <c r="X244" s="63"/>
      <c r="Y244" s="60"/>
      <c r="Z244" s="8"/>
      <c r="AA244" s="14"/>
      <c r="AB244" s="24"/>
      <c r="AC244" s="25"/>
      <c r="AD244" s="25"/>
      <c r="AE244" s="8"/>
      <c r="AF244" s="57"/>
      <c r="AG244" s="60"/>
      <c r="AH244" s="8"/>
      <c r="AI244" s="14"/>
      <c r="AJ244" s="24"/>
      <c r="AK244" s="25"/>
      <c r="AL244" s="25"/>
      <c r="AM244" s="8"/>
      <c r="AN244" s="57"/>
      <c r="AO244" s="60"/>
      <c r="AP244" s="8"/>
      <c r="AQ244" s="14"/>
      <c r="AR244" s="24"/>
      <c r="AS244" s="25"/>
      <c r="AT244" s="57"/>
      <c r="AU244" s="24"/>
      <c r="AV244" s="25"/>
      <c r="AW244" s="97"/>
      <c r="AX244" s="24"/>
      <c r="AY244" s="25"/>
      <c r="AZ244" s="57"/>
      <c r="BA244" s="13" t="s">
        <v>447</v>
      </c>
      <c r="BB244" s="109" t="s">
        <v>447</v>
      </c>
      <c r="BC244" s="1"/>
      <c r="BD244" s="1"/>
      <c r="BE244" s="1"/>
      <c r="BF244" s="1"/>
      <c r="BG244" s="1"/>
      <c r="BS244" s="29"/>
      <c r="BT244" s="44" t="str">
        <f t="shared" si="35"/>
        <v/>
      </c>
      <c r="BU244" s="45" t="str">
        <f t="shared" si="36"/>
        <v/>
      </c>
      <c r="BV244" s="45" t="str">
        <f t="shared" si="37"/>
        <v/>
      </c>
      <c r="BW244" s="44" t="str">
        <f t="shared" si="38"/>
        <v/>
      </c>
      <c r="BX244" s="45" t="str">
        <f t="shared" si="39"/>
        <v/>
      </c>
      <c r="BY244" s="44" t="e">
        <f>IF(AND(#REF!="",#REF!="",#REF!="",#REF!=""),"",SUM(#REF!,#REF!,#REF!,#REF!,#REF!))</f>
        <v>#REF!</v>
      </c>
      <c r="BZ244" s="45" t="str">
        <f t="shared" si="40"/>
        <v/>
      </c>
      <c r="CA244" s="44" t="str">
        <f t="shared" si="41"/>
        <v/>
      </c>
      <c r="CB244" s="45" t="str">
        <f t="shared" si="42"/>
        <v/>
      </c>
      <c r="CC244" s="44" t="str">
        <f t="shared" si="43"/>
        <v/>
      </c>
      <c r="CD244" s="45" t="str">
        <f t="shared" si="44"/>
        <v/>
      </c>
      <c r="CE244" s="44" t="e">
        <f>IF(AND(#REF!="",#REF!="",#REF!="",#REF!=""),"",SUM(#REF!,#REF!,#REF!,#REF!,#REF!))</f>
        <v>#REF!</v>
      </c>
      <c r="CF244" s="45" t="str">
        <f t="shared" si="45"/>
        <v/>
      </c>
      <c r="CG244" s="38" t="e">
        <f>IF(AND(#REF!="",#REF!="",#REF!="",#REF!=""),"",SUM(#REF!,#REF!,#REF!,#REF!))</f>
        <v>#REF!</v>
      </c>
      <c r="CH244" s="38" t="str">
        <f t="shared" si="46"/>
        <v/>
      </c>
    </row>
    <row r="245" spans="1:86">
      <c r="A245" s="358">
        <v>239</v>
      </c>
      <c r="B245" s="359"/>
      <c r="C245" s="360"/>
      <c r="D245" s="361"/>
      <c r="E245" s="362"/>
      <c r="F245" s="363"/>
      <c r="G245" s="363"/>
      <c r="H245" s="364"/>
      <c r="I245" s="365"/>
      <c r="J245" s="366"/>
      <c r="K245" s="367"/>
      <c r="L245" s="24"/>
      <c r="M245" s="25"/>
      <c r="N245" s="25"/>
      <c r="O245" s="8"/>
      <c r="P245" s="57"/>
      <c r="Q245" s="60"/>
      <c r="R245" s="8"/>
      <c r="S245" s="14"/>
      <c r="T245" s="26"/>
      <c r="U245" s="27"/>
      <c r="V245" s="27"/>
      <c r="W245" s="8"/>
      <c r="X245" s="63"/>
      <c r="Y245" s="60"/>
      <c r="Z245" s="8"/>
      <c r="AA245" s="14"/>
      <c r="AB245" s="24"/>
      <c r="AC245" s="25"/>
      <c r="AD245" s="25"/>
      <c r="AE245" s="8"/>
      <c r="AF245" s="57"/>
      <c r="AG245" s="60"/>
      <c r="AH245" s="8"/>
      <c r="AI245" s="14"/>
      <c r="AJ245" s="24"/>
      <c r="AK245" s="25"/>
      <c r="AL245" s="25"/>
      <c r="AM245" s="8"/>
      <c r="AN245" s="57"/>
      <c r="AO245" s="60"/>
      <c r="AP245" s="8"/>
      <c r="AQ245" s="14"/>
      <c r="AR245" s="24"/>
      <c r="AS245" s="25"/>
      <c r="AT245" s="57"/>
      <c r="AU245" s="24"/>
      <c r="AV245" s="25"/>
      <c r="AW245" s="97"/>
      <c r="AX245" s="24"/>
      <c r="AY245" s="25"/>
      <c r="AZ245" s="57"/>
      <c r="BA245" s="13" t="s">
        <v>447</v>
      </c>
      <c r="BB245" s="109" t="s">
        <v>447</v>
      </c>
      <c r="BC245" s="1"/>
      <c r="BD245" s="1"/>
      <c r="BE245" s="1"/>
      <c r="BF245" s="1"/>
      <c r="BG245" s="1"/>
      <c r="BS245" s="29"/>
      <c r="BT245" s="44" t="str">
        <f t="shared" si="35"/>
        <v/>
      </c>
      <c r="BU245" s="45" t="str">
        <f t="shared" si="36"/>
        <v/>
      </c>
      <c r="BV245" s="45" t="str">
        <f t="shared" si="37"/>
        <v/>
      </c>
      <c r="BW245" s="44" t="str">
        <f t="shared" si="38"/>
        <v/>
      </c>
      <c r="BX245" s="45" t="str">
        <f t="shared" si="39"/>
        <v/>
      </c>
      <c r="BY245" s="44" t="e">
        <f>IF(AND(#REF!="",#REF!="",#REF!="",#REF!=""),"",SUM(#REF!,#REF!,#REF!,#REF!,#REF!))</f>
        <v>#REF!</v>
      </c>
      <c r="BZ245" s="45" t="str">
        <f t="shared" si="40"/>
        <v/>
      </c>
      <c r="CA245" s="44" t="str">
        <f t="shared" si="41"/>
        <v/>
      </c>
      <c r="CB245" s="45" t="str">
        <f t="shared" si="42"/>
        <v/>
      </c>
      <c r="CC245" s="44" t="str">
        <f t="shared" si="43"/>
        <v/>
      </c>
      <c r="CD245" s="45" t="str">
        <f t="shared" si="44"/>
        <v/>
      </c>
      <c r="CE245" s="44" t="e">
        <f>IF(AND(#REF!="",#REF!="",#REF!="",#REF!=""),"",SUM(#REF!,#REF!,#REF!,#REF!,#REF!))</f>
        <v>#REF!</v>
      </c>
      <c r="CF245" s="45" t="str">
        <f t="shared" si="45"/>
        <v/>
      </c>
      <c r="CG245" s="38" t="e">
        <f>IF(AND(#REF!="",#REF!="",#REF!="",#REF!=""),"",SUM(#REF!,#REF!,#REF!,#REF!))</f>
        <v>#REF!</v>
      </c>
      <c r="CH245" s="38" t="str">
        <f t="shared" si="46"/>
        <v/>
      </c>
    </row>
    <row r="246" spans="1:86">
      <c r="A246" s="358">
        <v>240</v>
      </c>
      <c r="B246" s="359"/>
      <c r="C246" s="360"/>
      <c r="D246" s="361"/>
      <c r="E246" s="362"/>
      <c r="F246" s="363"/>
      <c r="G246" s="363"/>
      <c r="H246" s="364"/>
      <c r="I246" s="365"/>
      <c r="J246" s="366"/>
      <c r="K246" s="367"/>
      <c r="L246" s="24"/>
      <c r="M246" s="25"/>
      <c r="N246" s="25"/>
      <c r="O246" s="8"/>
      <c r="P246" s="57"/>
      <c r="Q246" s="60"/>
      <c r="R246" s="8"/>
      <c r="S246" s="14"/>
      <c r="T246" s="26"/>
      <c r="U246" s="27"/>
      <c r="V246" s="27"/>
      <c r="W246" s="8"/>
      <c r="X246" s="63"/>
      <c r="Y246" s="60"/>
      <c r="Z246" s="8"/>
      <c r="AA246" s="14"/>
      <c r="AB246" s="24"/>
      <c r="AC246" s="25"/>
      <c r="AD246" s="25"/>
      <c r="AE246" s="8"/>
      <c r="AF246" s="57"/>
      <c r="AG246" s="60"/>
      <c r="AH246" s="8"/>
      <c r="AI246" s="14"/>
      <c r="AJ246" s="24"/>
      <c r="AK246" s="25"/>
      <c r="AL246" s="25"/>
      <c r="AM246" s="8"/>
      <c r="AN246" s="57"/>
      <c r="AO246" s="60"/>
      <c r="AP246" s="8"/>
      <c r="AQ246" s="14"/>
      <c r="AR246" s="24"/>
      <c r="AS246" s="25"/>
      <c r="AT246" s="57"/>
      <c r="AU246" s="24"/>
      <c r="AV246" s="25"/>
      <c r="AW246" s="97"/>
      <c r="AX246" s="24"/>
      <c r="AY246" s="25"/>
      <c r="AZ246" s="57"/>
      <c r="BA246" s="13" t="s">
        <v>447</v>
      </c>
      <c r="BB246" s="109" t="s">
        <v>447</v>
      </c>
      <c r="BC246" s="1"/>
      <c r="BD246" s="1"/>
      <c r="BE246" s="1"/>
      <c r="BF246" s="1"/>
      <c r="BG246" s="1"/>
      <c r="BS246" s="29"/>
      <c r="BT246" s="44" t="str">
        <f t="shared" si="35"/>
        <v/>
      </c>
      <c r="BU246" s="45" t="str">
        <f t="shared" si="36"/>
        <v/>
      </c>
      <c r="BV246" s="45" t="str">
        <f t="shared" si="37"/>
        <v/>
      </c>
      <c r="BW246" s="44" t="str">
        <f t="shared" si="38"/>
        <v/>
      </c>
      <c r="BX246" s="45" t="str">
        <f t="shared" si="39"/>
        <v/>
      </c>
      <c r="BY246" s="44" t="e">
        <f>IF(AND(#REF!="",#REF!="",#REF!="",#REF!=""),"",SUM(#REF!,#REF!,#REF!,#REF!,#REF!))</f>
        <v>#REF!</v>
      </c>
      <c r="BZ246" s="45" t="str">
        <f t="shared" si="40"/>
        <v/>
      </c>
      <c r="CA246" s="44" t="str">
        <f t="shared" si="41"/>
        <v/>
      </c>
      <c r="CB246" s="45" t="str">
        <f t="shared" si="42"/>
        <v/>
      </c>
      <c r="CC246" s="44" t="str">
        <f t="shared" si="43"/>
        <v/>
      </c>
      <c r="CD246" s="45" t="str">
        <f t="shared" si="44"/>
        <v/>
      </c>
      <c r="CE246" s="44" t="e">
        <f>IF(AND(#REF!="",#REF!="",#REF!="",#REF!=""),"",SUM(#REF!,#REF!,#REF!,#REF!,#REF!))</f>
        <v>#REF!</v>
      </c>
      <c r="CF246" s="45" t="str">
        <f t="shared" si="45"/>
        <v/>
      </c>
      <c r="CG246" s="38" t="e">
        <f>IF(AND(#REF!="",#REF!="",#REF!="",#REF!=""),"",SUM(#REF!,#REF!,#REF!,#REF!))</f>
        <v>#REF!</v>
      </c>
      <c r="CH246" s="38" t="str">
        <f t="shared" si="46"/>
        <v/>
      </c>
    </row>
    <row r="247" spans="1:86">
      <c r="A247" s="358">
        <v>241</v>
      </c>
      <c r="B247" s="359"/>
      <c r="C247" s="360"/>
      <c r="D247" s="361"/>
      <c r="E247" s="362"/>
      <c r="F247" s="363"/>
      <c r="G247" s="363"/>
      <c r="H247" s="364"/>
      <c r="I247" s="365"/>
      <c r="J247" s="366"/>
      <c r="K247" s="367"/>
      <c r="L247" s="24"/>
      <c r="M247" s="25"/>
      <c r="N247" s="25"/>
      <c r="O247" s="8"/>
      <c r="P247" s="57"/>
      <c r="Q247" s="60"/>
      <c r="R247" s="8"/>
      <c r="S247" s="14"/>
      <c r="T247" s="26"/>
      <c r="U247" s="27"/>
      <c r="V247" s="27"/>
      <c r="W247" s="8"/>
      <c r="X247" s="63"/>
      <c r="Y247" s="60"/>
      <c r="Z247" s="8"/>
      <c r="AA247" s="14"/>
      <c r="AB247" s="24"/>
      <c r="AC247" s="25"/>
      <c r="AD247" s="25"/>
      <c r="AE247" s="8"/>
      <c r="AF247" s="57"/>
      <c r="AG247" s="60"/>
      <c r="AH247" s="8"/>
      <c r="AI247" s="14"/>
      <c r="AJ247" s="24"/>
      <c r="AK247" s="25"/>
      <c r="AL247" s="25"/>
      <c r="AM247" s="8"/>
      <c r="AN247" s="57"/>
      <c r="AO247" s="60"/>
      <c r="AP247" s="8"/>
      <c r="AQ247" s="14"/>
      <c r="AR247" s="24"/>
      <c r="AS247" s="25"/>
      <c r="AT247" s="57"/>
      <c r="AU247" s="24"/>
      <c r="AV247" s="25"/>
      <c r="AW247" s="97"/>
      <c r="AX247" s="24"/>
      <c r="AY247" s="25"/>
      <c r="AZ247" s="57"/>
      <c r="BA247" s="13" t="s">
        <v>447</v>
      </c>
      <c r="BB247" s="109" t="s">
        <v>447</v>
      </c>
      <c r="BC247" s="1"/>
      <c r="BD247" s="1"/>
      <c r="BE247" s="1"/>
      <c r="BF247" s="1"/>
      <c r="BG247" s="1"/>
      <c r="BS247" s="29"/>
      <c r="BT247" s="44" t="str">
        <f t="shared" si="35"/>
        <v/>
      </c>
      <c r="BU247" s="45" t="str">
        <f t="shared" si="36"/>
        <v/>
      </c>
      <c r="BV247" s="45" t="str">
        <f t="shared" si="37"/>
        <v/>
      </c>
      <c r="BW247" s="44" t="str">
        <f t="shared" si="38"/>
        <v/>
      </c>
      <c r="BX247" s="45" t="str">
        <f t="shared" si="39"/>
        <v/>
      </c>
      <c r="BY247" s="44" t="e">
        <f>IF(AND(#REF!="",#REF!="",#REF!="",#REF!=""),"",SUM(#REF!,#REF!,#REF!,#REF!,#REF!))</f>
        <v>#REF!</v>
      </c>
      <c r="BZ247" s="45" t="str">
        <f t="shared" si="40"/>
        <v/>
      </c>
      <c r="CA247" s="44" t="str">
        <f t="shared" si="41"/>
        <v/>
      </c>
      <c r="CB247" s="45" t="str">
        <f t="shared" si="42"/>
        <v/>
      </c>
      <c r="CC247" s="44" t="str">
        <f t="shared" si="43"/>
        <v/>
      </c>
      <c r="CD247" s="45" t="str">
        <f t="shared" si="44"/>
        <v/>
      </c>
      <c r="CE247" s="44" t="e">
        <f>IF(AND(#REF!="",#REF!="",#REF!="",#REF!=""),"",SUM(#REF!,#REF!,#REF!,#REF!,#REF!))</f>
        <v>#REF!</v>
      </c>
      <c r="CF247" s="45" t="str">
        <f t="shared" si="45"/>
        <v/>
      </c>
      <c r="CG247" s="38" t="e">
        <f>IF(AND(#REF!="",#REF!="",#REF!="",#REF!=""),"",SUM(#REF!,#REF!,#REF!,#REF!))</f>
        <v>#REF!</v>
      </c>
      <c r="CH247" s="38" t="str">
        <f t="shared" si="46"/>
        <v/>
      </c>
    </row>
    <row r="248" spans="1:86">
      <c r="A248" s="358">
        <v>242</v>
      </c>
      <c r="B248" s="359"/>
      <c r="C248" s="360"/>
      <c r="D248" s="361"/>
      <c r="E248" s="362"/>
      <c r="F248" s="363"/>
      <c r="G248" s="363"/>
      <c r="H248" s="364"/>
      <c r="I248" s="365"/>
      <c r="J248" s="366"/>
      <c r="K248" s="367"/>
      <c r="L248" s="24"/>
      <c r="M248" s="25"/>
      <c r="N248" s="25"/>
      <c r="O248" s="8"/>
      <c r="P248" s="57"/>
      <c r="Q248" s="60"/>
      <c r="R248" s="8"/>
      <c r="S248" s="14"/>
      <c r="T248" s="26"/>
      <c r="U248" s="27"/>
      <c r="V248" s="27"/>
      <c r="W248" s="8"/>
      <c r="X248" s="63"/>
      <c r="Y248" s="60"/>
      <c r="Z248" s="8"/>
      <c r="AA248" s="14"/>
      <c r="AB248" s="24"/>
      <c r="AC248" s="25"/>
      <c r="AD248" s="25"/>
      <c r="AE248" s="8"/>
      <c r="AF248" s="57"/>
      <c r="AG248" s="60"/>
      <c r="AH248" s="8"/>
      <c r="AI248" s="14"/>
      <c r="AJ248" s="24"/>
      <c r="AK248" s="25"/>
      <c r="AL248" s="25"/>
      <c r="AM248" s="8"/>
      <c r="AN248" s="57"/>
      <c r="AO248" s="60"/>
      <c r="AP248" s="8"/>
      <c r="AQ248" s="14"/>
      <c r="AR248" s="24"/>
      <c r="AS248" s="25"/>
      <c r="AT248" s="57"/>
      <c r="AU248" s="24"/>
      <c r="AV248" s="25"/>
      <c r="AW248" s="97"/>
      <c r="AX248" s="24"/>
      <c r="AY248" s="25"/>
      <c r="AZ248" s="57"/>
      <c r="BA248" s="13" t="s">
        <v>447</v>
      </c>
      <c r="BB248" s="109" t="s">
        <v>447</v>
      </c>
      <c r="BC248" s="1"/>
      <c r="BD248" s="1"/>
      <c r="BE248" s="1"/>
      <c r="BF248" s="1"/>
      <c r="BG248" s="1"/>
      <c r="BS248" s="29"/>
      <c r="BT248" s="44" t="str">
        <f t="shared" si="35"/>
        <v/>
      </c>
      <c r="BU248" s="45" t="str">
        <f t="shared" si="36"/>
        <v/>
      </c>
      <c r="BV248" s="45" t="str">
        <f t="shared" si="37"/>
        <v/>
      </c>
      <c r="BW248" s="44" t="str">
        <f t="shared" si="38"/>
        <v/>
      </c>
      <c r="BX248" s="45" t="str">
        <f t="shared" si="39"/>
        <v/>
      </c>
      <c r="BY248" s="44" t="e">
        <f>IF(AND(#REF!="",#REF!="",#REF!="",#REF!=""),"",SUM(#REF!,#REF!,#REF!,#REF!,#REF!))</f>
        <v>#REF!</v>
      </c>
      <c r="BZ248" s="45" t="str">
        <f t="shared" si="40"/>
        <v/>
      </c>
      <c r="CA248" s="44" t="str">
        <f t="shared" si="41"/>
        <v/>
      </c>
      <c r="CB248" s="45" t="str">
        <f t="shared" si="42"/>
        <v/>
      </c>
      <c r="CC248" s="44" t="str">
        <f t="shared" si="43"/>
        <v/>
      </c>
      <c r="CD248" s="45" t="str">
        <f t="shared" si="44"/>
        <v/>
      </c>
      <c r="CE248" s="44" t="e">
        <f>IF(AND(#REF!="",#REF!="",#REF!="",#REF!=""),"",SUM(#REF!,#REF!,#REF!,#REF!,#REF!))</f>
        <v>#REF!</v>
      </c>
      <c r="CF248" s="45" t="str">
        <f t="shared" si="45"/>
        <v/>
      </c>
      <c r="CG248" s="38" t="e">
        <f>IF(AND(#REF!="",#REF!="",#REF!="",#REF!=""),"",SUM(#REF!,#REF!,#REF!,#REF!))</f>
        <v>#REF!</v>
      </c>
      <c r="CH248" s="38" t="str">
        <f t="shared" si="46"/>
        <v/>
      </c>
    </row>
    <row r="249" spans="1:86">
      <c r="A249" s="358">
        <v>243</v>
      </c>
      <c r="B249" s="359"/>
      <c r="C249" s="360"/>
      <c r="D249" s="361"/>
      <c r="E249" s="362"/>
      <c r="F249" s="363"/>
      <c r="G249" s="363"/>
      <c r="H249" s="364"/>
      <c r="I249" s="365"/>
      <c r="J249" s="366"/>
      <c r="K249" s="367"/>
      <c r="L249" s="24"/>
      <c r="M249" s="25"/>
      <c r="N249" s="25"/>
      <c r="O249" s="8"/>
      <c r="P249" s="57"/>
      <c r="Q249" s="60"/>
      <c r="R249" s="8"/>
      <c r="S249" s="14"/>
      <c r="T249" s="26"/>
      <c r="U249" s="27"/>
      <c r="V249" s="27"/>
      <c r="W249" s="8"/>
      <c r="X249" s="63"/>
      <c r="Y249" s="60"/>
      <c r="Z249" s="8"/>
      <c r="AA249" s="14"/>
      <c r="AB249" s="24"/>
      <c r="AC249" s="25"/>
      <c r="AD249" s="25"/>
      <c r="AE249" s="8"/>
      <c r="AF249" s="57"/>
      <c r="AG249" s="60"/>
      <c r="AH249" s="8"/>
      <c r="AI249" s="14"/>
      <c r="AJ249" s="24"/>
      <c r="AK249" s="25"/>
      <c r="AL249" s="25"/>
      <c r="AM249" s="8"/>
      <c r="AN249" s="57"/>
      <c r="AO249" s="60"/>
      <c r="AP249" s="8"/>
      <c r="AQ249" s="14"/>
      <c r="AR249" s="24"/>
      <c r="AS249" s="25"/>
      <c r="AT249" s="57"/>
      <c r="AU249" s="24"/>
      <c r="AV249" s="25"/>
      <c r="AW249" s="97"/>
      <c r="AX249" s="24"/>
      <c r="AY249" s="25"/>
      <c r="AZ249" s="57"/>
      <c r="BA249" s="13" t="s">
        <v>447</v>
      </c>
      <c r="BB249" s="109" t="s">
        <v>447</v>
      </c>
      <c r="BC249" s="1"/>
      <c r="BD249" s="1"/>
      <c r="BE249" s="1"/>
      <c r="BF249" s="1"/>
      <c r="BG249" s="1"/>
      <c r="BS249" s="29"/>
      <c r="BT249" s="44" t="str">
        <f t="shared" si="35"/>
        <v/>
      </c>
      <c r="BU249" s="45" t="str">
        <f t="shared" si="36"/>
        <v/>
      </c>
      <c r="BV249" s="45" t="str">
        <f t="shared" si="37"/>
        <v/>
      </c>
      <c r="BW249" s="44" t="str">
        <f t="shared" si="38"/>
        <v/>
      </c>
      <c r="BX249" s="45" t="str">
        <f t="shared" si="39"/>
        <v/>
      </c>
      <c r="BY249" s="44" t="e">
        <f>IF(AND(#REF!="",#REF!="",#REF!="",#REF!=""),"",SUM(#REF!,#REF!,#REF!,#REF!,#REF!))</f>
        <v>#REF!</v>
      </c>
      <c r="BZ249" s="45" t="str">
        <f t="shared" si="40"/>
        <v/>
      </c>
      <c r="CA249" s="44" t="str">
        <f t="shared" si="41"/>
        <v/>
      </c>
      <c r="CB249" s="45" t="str">
        <f t="shared" si="42"/>
        <v/>
      </c>
      <c r="CC249" s="44" t="str">
        <f t="shared" si="43"/>
        <v/>
      </c>
      <c r="CD249" s="45" t="str">
        <f t="shared" si="44"/>
        <v/>
      </c>
      <c r="CE249" s="44" t="e">
        <f>IF(AND(#REF!="",#REF!="",#REF!="",#REF!=""),"",SUM(#REF!,#REF!,#REF!,#REF!,#REF!))</f>
        <v>#REF!</v>
      </c>
      <c r="CF249" s="45" t="str">
        <f t="shared" si="45"/>
        <v/>
      </c>
      <c r="CG249" s="38" t="e">
        <f>IF(AND(#REF!="",#REF!="",#REF!="",#REF!=""),"",SUM(#REF!,#REF!,#REF!,#REF!))</f>
        <v>#REF!</v>
      </c>
      <c r="CH249" s="38" t="str">
        <f t="shared" si="46"/>
        <v/>
      </c>
    </row>
    <row r="250" spans="1:86">
      <c r="A250" s="358">
        <v>244</v>
      </c>
      <c r="B250" s="359"/>
      <c r="C250" s="360"/>
      <c r="D250" s="361"/>
      <c r="E250" s="362"/>
      <c r="F250" s="363"/>
      <c r="G250" s="363"/>
      <c r="H250" s="364"/>
      <c r="I250" s="365"/>
      <c r="J250" s="366"/>
      <c r="K250" s="367"/>
      <c r="L250" s="24"/>
      <c r="M250" s="25"/>
      <c r="N250" s="25"/>
      <c r="O250" s="8"/>
      <c r="P250" s="57"/>
      <c r="Q250" s="60"/>
      <c r="R250" s="8"/>
      <c r="S250" s="14"/>
      <c r="T250" s="26"/>
      <c r="U250" s="27"/>
      <c r="V250" s="27"/>
      <c r="W250" s="8"/>
      <c r="X250" s="63"/>
      <c r="Y250" s="60"/>
      <c r="Z250" s="8"/>
      <c r="AA250" s="14"/>
      <c r="AB250" s="24"/>
      <c r="AC250" s="25"/>
      <c r="AD250" s="25"/>
      <c r="AE250" s="8"/>
      <c r="AF250" s="57"/>
      <c r="AG250" s="60"/>
      <c r="AH250" s="8"/>
      <c r="AI250" s="14"/>
      <c r="AJ250" s="24"/>
      <c r="AK250" s="25"/>
      <c r="AL250" s="25"/>
      <c r="AM250" s="8"/>
      <c r="AN250" s="57"/>
      <c r="AO250" s="60"/>
      <c r="AP250" s="8"/>
      <c r="AQ250" s="14"/>
      <c r="AR250" s="24"/>
      <c r="AS250" s="25"/>
      <c r="AT250" s="57"/>
      <c r="AU250" s="24"/>
      <c r="AV250" s="25"/>
      <c r="AW250" s="97"/>
      <c r="AX250" s="24"/>
      <c r="AY250" s="25"/>
      <c r="AZ250" s="57"/>
      <c r="BA250" s="13" t="s">
        <v>447</v>
      </c>
      <c r="BB250" s="109" t="s">
        <v>447</v>
      </c>
      <c r="BC250" s="1"/>
      <c r="BD250" s="1"/>
      <c r="BE250" s="1"/>
      <c r="BF250" s="1"/>
      <c r="BG250" s="1"/>
      <c r="BS250" s="29"/>
      <c r="BT250" s="44" t="str">
        <f t="shared" si="35"/>
        <v/>
      </c>
      <c r="BU250" s="45" t="str">
        <f t="shared" si="36"/>
        <v/>
      </c>
      <c r="BV250" s="45" t="str">
        <f t="shared" si="37"/>
        <v/>
      </c>
      <c r="BW250" s="44" t="str">
        <f t="shared" si="38"/>
        <v/>
      </c>
      <c r="BX250" s="45" t="str">
        <f t="shared" si="39"/>
        <v/>
      </c>
      <c r="BY250" s="44" t="e">
        <f>IF(AND(#REF!="",#REF!="",#REF!="",#REF!=""),"",SUM(#REF!,#REF!,#REF!,#REF!,#REF!))</f>
        <v>#REF!</v>
      </c>
      <c r="BZ250" s="45" t="str">
        <f t="shared" si="40"/>
        <v/>
      </c>
      <c r="CA250" s="44" t="str">
        <f t="shared" si="41"/>
        <v/>
      </c>
      <c r="CB250" s="45" t="str">
        <f t="shared" si="42"/>
        <v/>
      </c>
      <c r="CC250" s="44" t="str">
        <f t="shared" si="43"/>
        <v/>
      </c>
      <c r="CD250" s="45" t="str">
        <f t="shared" si="44"/>
        <v/>
      </c>
      <c r="CE250" s="44" t="e">
        <f>IF(AND(#REF!="",#REF!="",#REF!="",#REF!=""),"",SUM(#REF!,#REF!,#REF!,#REF!,#REF!))</f>
        <v>#REF!</v>
      </c>
      <c r="CF250" s="45" t="str">
        <f t="shared" si="45"/>
        <v/>
      </c>
      <c r="CG250" s="38" t="e">
        <f>IF(AND(#REF!="",#REF!="",#REF!="",#REF!=""),"",SUM(#REF!,#REF!,#REF!,#REF!))</f>
        <v>#REF!</v>
      </c>
      <c r="CH250" s="38" t="str">
        <f t="shared" si="46"/>
        <v/>
      </c>
    </row>
    <row r="251" spans="1:86">
      <c r="A251" s="358">
        <v>245</v>
      </c>
      <c r="B251" s="359"/>
      <c r="C251" s="360"/>
      <c r="D251" s="361"/>
      <c r="E251" s="362"/>
      <c r="F251" s="363"/>
      <c r="G251" s="363"/>
      <c r="H251" s="364"/>
      <c r="I251" s="365"/>
      <c r="J251" s="366"/>
      <c r="K251" s="367"/>
      <c r="L251" s="24"/>
      <c r="M251" s="25"/>
      <c r="N251" s="25"/>
      <c r="O251" s="8"/>
      <c r="P251" s="57"/>
      <c r="Q251" s="60"/>
      <c r="R251" s="8"/>
      <c r="S251" s="14"/>
      <c r="T251" s="26"/>
      <c r="U251" s="27"/>
      <c r="V251" s="27"/>
      <c r="W251" s="8"/>
      <c r="X251" s="63"/>
      <c r="Y251" s="60"/>
      <c r="Z251" s="8"/>
      <c r="AA251" s="14"/>
      <c r="AB251" s="24"/>
      <c r="AC251" s="25"/>
      <c r="AD251" s="25"/>
      <c r="AE251" s="8"/>
      <c r="AF251" s="57"/>
      <c r="AG251" s="60"/>
      <c r="AH251" s="8"/>
      <c r="AI251" s="14"/>
      <c r="AJ251" s="24"/>
      <c r="AK251" s="25"/>
      <c r="AL251" s="25"/>
      <c r="AM251" s="8"/>
      <c r="AN251" s="57"/>
      <c r="AO251" s="60"/>
      <c r="AP251" s="8"/>
      <c r="AQ251" s="14"/>
      <c r="AR251" s="24"/>
      <c r="AS251" s="25"/>
      <c r="AT251" s="57"/>
      <c r="AU251" s="24"/>
      <c r="AV251" s="25"/>
      <c r="AW251" s="97"/>
      <c r="AX251" s="24"/>
      <c r="AY251" s="25"/>
      <c r="AZ251" s="57"/>
      <c r="BA251" s="13" t="s">
        <v>447</v>
      </c>
      <c r="BB251" s="109" t="s">
        <v>447</v>
      </c>
      <c r="BC251" s="1"/>
      <c r="BD251" s="1"/>
      <c r="BE251" s="1"/>
      <c r="BF251" s="1"/>
      <c r="BG251" s="1"/>
      <c r="BS251" s="29"/>
      <c r="BT251" s="44" t="str">
        <f t="shared" si="35"/>
        <v/>
      </c>
      <c r="BU251" s="45" t="str">
        <f t="shared" si="36"/>
        <v/>
      </c>
      <c r="BV251" s="45" t="str">
        <f t="shared" si="37"/>
        <v/>
      </c>
      <c r="BW251" s="44" t="str">
        <f t="shared" si="38"/>
        <v/>
      </c>
      <c r="BX251" s="45" t="str">
        <f t="shared" si="39"/>
        <v/>
      </c>
      <c r="BY251" s="44" t="e">
        <f>IF(AND(#REF!="",#REF!="",#REF!="",#REF!=""),"",SUM(#REF!,#REF!,#REF!,#REF!,#REF!))</f>
        <v>#REF!</v>
      </c>
      <c r="BZ251" s="45" t="str">
        <f t="shared" si="40"/>
        <v/>
      </c>
      <c r="CA251" s="44" t="str">
        <f t="shared" si="41"/>
        <v/>
      </c>
      <c r="CB251" s="45" t="str">
        <f t="shared" si="42"/>
        <v/>
      </c>
      <c r="CC251" s="44" t="str">
        <f t="shared" si="43"/>
        <v/>
      </c>
      <c r="CD251" s="45" t="str">
        <f t="shared" si="44"/>
        <v/>
      </c>
      <c r="CE251" s="44" t="e">
        <f>IF(AND(#REF!="",#REF!="",#REF!="",#REF!=""),"",SUM(#REF!,#REF!,#REF!,#REF!,#REF!))</f>
        <v>#REF!</v>
      </c>
      <c r="CF251" s="45" t="str">
        <f t="shared" si="45"/>
        <v/>
      </c>
      <c r="CG251" s="38" t="e">
        <f>IF(AND(#REF!="",#REF!="",#REF!="",#REF!=""),"",SUM(#REF!,#REF!,#REF!,#REF!))</f>
        <v>#REF!</v>
      </c>
      <c r="CH251" s="38" t="str">
        <f t="shared" si="46"/>
        <v/>
      </c>
    </row>
    <row r="252" spans="1:86">
      <c r="A252" s="358">
        <v>246</v>
      </c>
      <c r="B252" s="359"/>
      <c r="C252" s="360"/>
      <c r="D252" s="361"/>
      <c r="E252" s="362"/>
      <c r="F252" s="363"/>
      <c r="G252" s="363"/>
      <c r="H252" s="364"/>
      <c r="I252" s="365"/>
      <c r="J252" s="366"/>
      <c r="K252" s="367"/>
      <c r="L252" s="24"/>
      <c r="M252" s="25"/>
      <c r="N252" s="25"/>
      <c r="O252" s="8"/>
      <c r="P252" s="57"/>
      <c r="Q252" s="60"/>
      <c r="R252" s="8"/>
      <c r="S252" s="14"/>
      <c r="T252" s="26"/>
      <c r="U252" s="27"/>
      <c r="V252" s="27"/>
      <c r="W252" s="8"/>
      <c r="X252" s="63"/>
      <c r="Y252" s="60"/>
      <c r="Z252" s="8"/>
      <c r="AA252" s="14"/>
      <c r="AB252" s="24"/>
      <c r="AC252" s="25"/>
      <c r="AD252" s="25"/>
      <c r="AE252" s="8"/>
      <c r="AF252" s="57"/>
      <c r="AG252" s="60"/>
      <c r="AH252" s="8"/>
      <c r="AI252" s="14"/>
      <c r="AJ252" s="24"/>
      <c r="AK252" s="25"/>
      <c r="AL252" s="25"/>
      <c r="AM252" s="8"/>
      <c r="AN252" s="57"/>
      <c r="AO252" s="60"/>
      <c r="AP252" s="8"/>
      <c r="AQ252" s="14"/>
      <c r="AR252" s="24"/>
      <c r="AS252" s="25"/>
      <c r="AT252" s="57"/>
      <c r="AU252" s="24"/>
      <c r="AV252" s="25"/>
      <c r="AW252" s="97"/>
      <c r="AX252" s="24"/>
      <c r="AY252" s="25"/>
      <c r="AZ252" s="57"/>
      <c r="BA252" s="13" t="s">
        <v>447</v>
      </c>
      <c r="BB252" s="109" t="s">
        <v>447</v>
      </c>
      <c r="BC252" s="1"/>
      <c r="BD252" s="1"/>
      <c r="BE252" s="1"/>
      <c r="BF252" s="1"/>
      <c r="BG252" s="1"/>
      <c r="BS252" s="29"/>
      <c r="BT252" s="44" t="str">
        <f t="shared" si="35"/>
        <v/>
      </c>
      <c r="BU252" s="45" t="str">
        <f t="shared" si="36"/>
        <v/>
      </c>
      <c r="BV252" s="45" t="str">
        <f t="shared" si="37"/>
        <v/>
      </c>
      <c r="BW252" s="44" t="str">
        <f t="shared" si="38"/>
        <v/>
      </c>
      <c r="BX252" s="45" t="str">
        <f t="shared" si="39"/>
        <v/>
      </c>
      <c r="BY252" s="44" t="e">
        <f>IF(AND(#REF!="",#REF!="",#REF!="",#REF!=""),"",SUM(#REF!,#REF!,#REF!,#REF!,#REF!))</f>
        <v>#REF!</v>
      </c>
      <c r="BZ252" s="45" t="str">
        <f t="shared" si="40"/>
        <v/>
      </c>
      <c r="CA252" s="44" t="str">
        <f t="shared" si="41"/>
        <v/>
      </c>
      <c r="CB252" s="45" t="str">
        <f t="shared" si="42"/>
        <v/>
      </c>
      <c r="CC252" s="44" t="str">
        <f t="shared" si="43"/>
        <v/>
      </c>
      <c r="CD252" s="45" t="str">
        <f t="shared" si="44"/>
        <v/>
      </c>
      <c r="CE252" s="44" t="e">
        <f>IF(AND(#REF!="",#REF!="",#REF!="",#REF!=""),"",SUM(#REF!,#REF!,#REF!,#REF!,#REF!))</f>
        <v>#REF!</v>
      </c>
      <c r="CF252" s="45" t="str">
        <f t="shared" si="45"/>
        <v/>
      </c>
      <c r="CG252" s="38" t="e">
        <f>IF(AND(#REF!="",#REF!="",#REF!="",#REF!=""),"",SUM(#REF!,#REF!,#REF!,#REF!))</f>
        <v>#REF!</v>
      </c>
      <c r="CH252" s="38" t="str">
        <f t="shared" si="46"/>
        <v/>
      </c>
    </row>
    <row r="253" spans="1:86">
      <c r="A253" s="358">
        <v>247</v>
      </c>
      <c r="B253" s="359"/>
      <c r="C253" s="360"/>
      <c r="D253" s="361"/>
      <c r="E253" s="362"/>
      <c r="F253" s="363"/>
      <c r="G253" s="363"/>
      <c r="H253" s="364"/>
      <c r="I253" s="365"/>
      <c r="J253" s="366"/>
      <c r="K253" s="367"/>
      <c r="L253" s="24"/>
      <c r="M253" s="25"/>
      <c r="N253" s="25"/>
      <c r="O253" s="8"/>
      <c r="P253" s="57"/>
      <c r="Q253" s="60"/>
      <c r="R253" s="8"/>
      <c r="S253" s="14"/>
      <c r="T253" s="26"/>
      <c r="U253" s="27"/>
      <c r="V253" s="27"/>
      <c r="W253" s="8"/>
      <c r="X253" s="63"/>
      <c r="Y253" s="60"/>
      <c r="Z253" s="8"/>
      <c r="AA253" s="14"/>
      <c r="AB253" s="24"/>
      <c r="AC253" s="25"/>
      <c r="AD253" s="25"/>
      <c r="AE253" s="8"/>
      <c r="AF253" s="57"/>
      <c r="AG253" s="60"/>
      <c r="AH253" s="8"/>
      <c r="AI253" s="14"/>
      <c r="AJ253" s="24"/>
      <c r="AK253" s="25"/>
      <c r="AL253" s="25"/>
      <c r="AM253" s="8"/>
      <c r="AN253" s="57"/>
      <c r="AO253" s="60"/>
      <c r="AP253" s="8"/>
      <c r="AQ253" s="14"/>
      <c r="AR253" s="24"/>
      <c r="AS253" s="25"/>
      <c r="AT253" s="57"/>
      <c r="AU253" s="24"/>
      <c r="AV253" s="25"/>
      <c r="AW253" s="97"/>
      <c r="AX253" s="24"/>
      <c r="AY253" s="25"/>
      <c r="AZ253" s="57"/>
      <c r="BA253" s="13" t="s">
        <v>447</v>
      </c>
      <c r="BB253" s="109" t="s">
        <v>447</v>
      </c>
      <c r="BC253" s="1"/>
      <c r="BD253" s="1"/>
      <c r="BE253" s="1"/>
      <c r="BF253" s="1"/>
      <c r="BG253" s="1"/>
      <c r="BS253" s="29"/>
      <c r="BT253" s="44" t="str">
        <f t="shared" si="35"/>
        <v/>
      </c>
      <c r="BU253" s="45" t="str">
        <f t="shared" si="36"/>
        <v/>
      </c>
      <c r="BV253" s="45" t="str">
        <f t="shared" si="37"/>
        <v/>
      </c>
      <c r="BW253" s="44" t="str">
        <f t="shared" si="38"/>
        <v/>
      </c>
      <c r="BX253" s="45" t="str">
        <f t="shared" si="39"/>
        <v/>
      </c>
      <c r="BY253" s="44" t="e">
        <f>IF(AND(#REF!="",#REF!="",#REF!="",#REF!=""),"",SUM(#REF!,#REF!,#REF!,#REF!,#REF!))</f>
        <v>#REF!</v>
      </c>
      <c r="BZ253" s="45" t="str">
        <f t="shared" si="40"/>
        <v/>
      </c>
      <c r="CA253" s="44" t="str">
        <f t="shared" si="41"/>
        <v/>
      </c>
      <c r="CB253" s="45" t="str">
        <f t="shared" si="42"/>
        <v/>
      </c>
      <c r="CC253" s="44" t="str">
        <f t="shared" si="43"/>
        <v/>
      </c>
      <c r="CD253" s="45" t="str">
        <f t="shared" si="44"/>
        <v/>
      </c>
      <c r="CE253" s="44" t="e">
        <f>IF(AND(#REF!="",#REF!="",#REF!="",#REF!=""),"",SUM(#REF!,#REF!,#REF!,#REF!,#REF!))</f>
        <v>#REF!</v>
      </c>
      <c r="CF253" s="45" t="str">
        <f t="shared" si="45"/>
        <v/>
      </c>
      <c r="CG253" s="38" t="e">
        <f>IF(AND(#REF!="",#REF!="",#REF!="",#REF!=""),"",SUM(#REF!,#REF!,#REF!,#REF!))</f>
        <v>#REF!</v>
      </c>
      <c r="CH253" s="38" t="str">
        <f t="shared" si="46"/>
        <v/>
      </c>
    </row>
    <row r="254" spans="1:86">
      <c r="A254" s="358">
        <v>248</v>
      </c>
      <c r="B254" s="359"/>
      <c r="C254" s="360"/>
      <c r="D254" s="361"/>
      <c r="E254" s="362"/>
      <c r="F254" s="363"/>
      <c r="G254" s="363"/>
      <c r="H254" s="364"/>
      <c r="I254" s="365"/>
      <c r="J254" s="366"/>
      <c r="K254" s="367"/>
      <c r="L254" s="24"/>
      <c r="M254" s="25"/>
      <c r="N254" s="25"/>
      <c r="O254" s="8"/>
      <c r="P254" s="57"/>
      <c r="Q254" s="60"/>
      <c r="R254" s="8"/>
      <c r="S254" s="14"/>
      <c r="T254" s="26"/>
      <c r="U254" s="27"/>
      <c r="V254" s="27"/>
      <c r="W254" s="8"/>
      <c r="X254" s="63"/>
      <c r="Y254" s="60"/>
      <c r="Z254" s="8"/>
      <c r="AA254" s="14"/>
      <c r="AB254" s="24"/>
      <c r="AC254" s="25"/>
      <c r="AD254" s="25"/>
      <c r="AE254" s="8"/>
      <c r="AF254" s="57"/>
      <c r="AG254" s="60"/>
      <c r="AH254" s="8"/>
      <c r="AI254" s="14"/>
      <c r="AJ254" s="24"/>
      <c r="AK254" s="25"/>
      <c r="AL254" s="25"/>
      <c r="AM254" s="8"/>
      <c r="AN254" s="57"/>
      <c r="AO254" s="60"/>
      <c r="AP254" s="8"/>
      <c r="AQ254" s="14"/>
      <c r="AR254" s="24"/>
      <c r="AS254" s="25"/>
      <c r="AT254" s="57"/>
      <c r="AU254" s="24"/>
      <c r="AV254" s="25"/>
      <c r="AW254" s="97"/>
      <c r="AX254" s="24"/>
      <c r="AY254" s="25"/>
      <c r="AZ254" s="57"/>
      <c r="BA254" s="13" t="s">
        <v>447</v>
      </c>
      <c r="BB254" s="109" t="s">
        <v>447</v>
      </c>
      <c r="BC254" s="1"/>
      <c r="BD254" s="1"/>
      <c r="BE254" s="1"/>
      <c r="BF254" s="1"/>
      <c r="BG254" s="1"/>
      <c r="BS254" s="29"/>
      <c r="BT254" s="44" t="str">
        <f t="shared" si="35"/>
        <v/>
      </c>
      <c r="BU254" s="45" t="str">
        <f t="shared" si="36"/>
        <v/>
      </c>
      <c r="BV254" s="45" t="str">
        <f t="shared" si="37"/>
        <v/>
      </c>
      <c r="BW254" s="44" t="str">
        <f t="shared" si="38"/>
        <v/>
      </c>
      <c r="BX254" s="45" t="str">
        <f t="shared" si="39"/>
        <v/>
      </c>
      <c r="BY254" s="44" t="e">
        <f>IF(AND(#REF!="",#REF!="",#REF!="",#REF!=""),"",SUM(#REF!,#REF!,#REF!,#REF!,#REF!))</f>
        <v>#REF!</v>
      </c>
      <c r="BZ254" s="45" t="str">
        <f t="shared" si="40"/>
        <v/>
      </c>
      <c r="CA254" s="44" t="str">
        <f t="shared" si="41"/>
        <v/>
      </c>
      <c r="CB254" s="45" t="str">
        <f t="shared" si="42"/>
        <v/>
      </c>
      <c r="CC254" s="44" t="str">
        <f t="shared" si="43"/>
        <v/>
      </c>
      <c r="CD254" s="45" t="str">
        <f t="shared" si="44"/>
        <v/>
      </c>
      <c r="CE254" s="44" t="e">
        <f>IF(AND(#REF!="",#REF!="",#REF!="",#REF!=""),"",SUM(#REF!,#REF!,#REF!,#REF!,#REF!))</f>
        <v>#REF!</v>
      </c>
      <c r="CF254" s="45" t="str">
        <f t="shared" si="45"/>
        <v/>
      </c>
      <c r="CG254" s="38" t="e">
        <f>IF(AND(#REF!="",#REF!="",#REF!="",#REF!=""),"",SUM(#REF!,#REF!,#REF!,#REF!))</f>
        <v>#REF!</v>
      </c>
      <c r="CH254" s="38" t="str">
        <f t="shared" si="46"/>
        <v/>
      </c>
    </row>
    <row r="255" spans="1:86">
      <c r="A255" s="358">
        <v>249</v>
      </c>
      <c r="B255" s="359"/>
      <c r="C255" s="360"/>
      <c r="D255" s="361"/>
      <c r="E255" s="362"/>
      <c r="F255" s="363"/>
      <c r="G255" s="363"/>
      <c r="H255" s="364"/>
      <c r="I255" s="365"/>
      <c r="J255" s="366"/>
      <c r="K255" s="367"/>
      <c r="L255" s="24"/>
      <c r="M255" s="25"/>
      <c r="N255" s="25"/>
      <c r="O255" s="8"/>
      <c r="P255" s="57"/>
      <c r="Q255" s="60"/>
      <c r="R255" s="8"/>
      <c r="S255" s="14"/>
      <c r="T255" s="26"/>
      <c r="U255" s="27"/>
      <c r="V255" s="27"/>
      <c r="W255" s="8"/>
      <c r="X255" s="63"/>
      <c r="Y255" s="60"/>
      <c r="Z255" s="8"/>
      <c r="AA255" s="14"/>
      <c r="AB255" s="24"/>
      <c r="AC255" s="25"/>
      <c r="AD255" s="25"/>
      <c r="AE255" s="8"/>
      <c r="AF255" s="57"/>
      <c r="AG255" s="60"/>
      <c r="AH255" s="8"/>
      <c r="AI255" s="14"/>
      <c r="AJ255" s="24"/>
      <c r="AK255" s="25"/>
      <c r="AL255" s="25"/>
      <c r="AM255" s="8"/>
      <c r="AN255" s="57"/>
      <c r="AO255" s="60"/>
      <c r="AP255" s="8"/>
      <c r="AQ255" s="14"/>
      <c r="AR255" s="24"/>
      <c r="AS255" s="25"/>
      <c r="AT255" s="57"/>
      <c r="AU255" s="24"/>
      <c r="AV255" s="25"/>
      <c r="AW255" s="97"/>
      <c r="AX255" s="24"/>
      <c r="AY255" s="25"/>
      <c r="AZ255" s="57"/>
      <c r="BA255" s="13" t="s">
        <v>447</v>
      </c>
      <c r="BB255" s="109" t="s">
        <v>447</v>
      </c>
      <c r="BC255" s="1"/>
      <c r="BD255" s="1"/>
      <c r="BE255" s="1"/>
      <c r="BF255" s="1"/>
      <c r="BG255" s="1"/>
      <c r="BS255" s="29"/>
      <c r="BT255" s="44" t="str">
        <f t="shared" si="35"/>
        <v/>
      </c>
      <c r="BU255" s="45" t="str">
        <f t="shared" si="36"/>
        <v/>
      </c>
      <c r="BV255" s="45" t="str">
        <f t="shared" si="37"/>
        <v/>
      </c>
      <c r="BW255" s="44" t="str">
        <f t="shared" si="38"/>
        <v/>
      </c>
      <c r="BX255" s="45" t="str">
        <f t="shared" si="39"/>
        <v/>
      </c>
      <c r="BY255" s="44" t="e">
        <f>IF(AND(#REF!="",#REF!="",#REF!="",#REF!=""),"",SUM(#REF!,#REF!,#REF!,#REF!,#REF!))</f>
        <v>#REF!</v>
      </c>
      <c r="BZ255" s="45" t="str">
        <f t="shared" si="40"/>
        <v/>
      </c>
      <c r="CA255" s="44" t="str">
        <f t="shared" si="41"/>
        <v/>
      </c>
      <c r="CB255" s="45" t="str">
        <f t="shared" si="42"/>
        <v/>
      </c>
      <c r="CC255" s="44" t="str">
        <f t="shared" si="43"/>
        <v/>
      </c>
      <c r="CD255" s="45" t="str">
        <f t="shared" si="44"/>
        <v/>
      </c>
      <c r="CE255" s="44" t="e">
        <f>IF(AND(#REF!="",#REF!="",#REF!="",#REF!=""),"",SUM(#REF!,#REF!,#REF!,#REF!,#REF!))</f>
        <v>#REF!</v>
      </c>
      <c r="CF255" s="45" t="str">
        <f t="shared" si="45"/>
        <v/>
      </c>
      <c r="CG255" s="38" t="e">
        <f>IF(AND(#REF!="",#REF!="",#REF!="",#REF!=""),"",SUM(#REF!,#REF!,#REF!,#REF!))</f>
        <v>#REF!</v>
      </c>
      <c r="CH255" s="38" t="str">
        <f t="shared" si="46"/>
        <v/>
      </c>
    </row>
    <row r="256" spans="1:86">
      <c r="A256" s="358">
        <v>250</v>
      </c>
      <c r="B256" s="359"/>
      <c r="C256" s="360"/>
      <c r="D256" s="361"/>
      <c r="E256" s="362"/>
      <c r="F256" s="363"/>
      <c r="G256" s="363"/>
      <c r="H256" s="364"/>
      <c r="I256" s="365"/>
      <c r="J256" s="366"/>
      <c r="K256" s="367"/>
      <c r="L256" s="24"/>
      <c r="M256" s="25"/>
      <c r="N256" s="25"/>
      <c r="O256" s="8"/>
      <c r="P256" s="57"/>
      <c r="Q256" s="60"/>
      <c r="R256" s="8"/>
      <c r="S256" s="14"/>
      <c r="T256" s="26"/>
      <c r="U256" s="27"/>
      <c r="V256" s="27"/>
      <c r="W256" s="8"/>
      <c r="X256" s="63"/>
      <c r="Y256" s="60"/>
      <c r="Z256" s="8"/>
      <c r="AA256" s="14"/>
      <c r="AB256" s="24"/>
      <c r="AC256" s="25"/>
      <c r="AD256" s="25"/>
      <c r="AE256" s="8"/>
      <c r="AF256" s="57"/>
      <c r="AG256" s="60"/>
      <c r="AH256" s="8"/>
      <c r="AI256" s="14"/>
      <c r="AJ256" s="24"/>
      <c r="AK256" s="25"/>
      <c r="AL256" s="25"/>
      <c r="AM256" s="8"/>
      <c r="AN256" s="57"/>
      <c r="AO256" s="60"/>
      <c r="AP256" s="8"/>
      <c r="AQ256" s="14"/>
      <c r="AR256" s="24"/>
      <c r="AS256" s="25"/>
      <c r="AT256" s="57"/>
      <c r="AU256" s="24"/>
      <c r="AV256" s="25"/>
      <c r="AW256" s="97"/>
      <c r="AX256" s="24"/>
      <c r="AY256" s="25"/>
      <c r="AZ256" s="57"/>
      <c r="BA256" s="13" t="s">
        <v>447</v>
      </c>
      <c r="BB256" s="109" t="s">
        <v>447</v>
      </c>
      <c r="BC256" s="1"/>
      <c r="BD256" s="1"/>
      <c r="BE256" s="1"/>
      <c r="BF256" s="1"/>
      <c r="BG256" s="1"/>
      <c r="BS256" s="29"/>
      <c r="BT256" s="44" t="str">
        <f t="shared" si="35"/>
        <v/>
      </c>
      <c r="BU256" s="45" t="str">
        <f t="shared" si="36"/>
        <v/>
      </c>
      <c r="BV256" s="45" t="str">
        <f t="shared" si="37"/>
        <v/>
      </c>
      <c r="BW256" s="44" t="str">
        <f t="shared" si="38"/>
        <v/>
      </c>
      <c r="BX256" s="45" t="str">
        <f t="shared" si="39"/>
        <v/>
      </c>
      <c r="BY256" s="44" t="e">
        <f>IF(AND(#REF!="",#REF!="",#REF!="",#REF!=""),"",SUM(#REF!,#REF!,#REF!,#REF!,#REF!))</f>
        <v>#REF!</v>
      </c>
      <c r="BZ256" s="45" t="str">
        <f t="shared" si="40"/>
        <v/>
      </c>
      <c r="CA256" s="44" t="str">
        <f t="shared" si="41"/>
        <v/>
      </c>
      <c r="CB256" s="45" t="str">
        <f t="shared" si="42"/>
        <v/>
      </c>
      <c r="CC256" s="44" t="str">
        <f t="shared" si="43"/>
        <v/>
      </c>
      <c r="CD256" s="45" t="str">
        <f t="shared" si="44"/>
        <v/>
      </c>
      <c r="CE256" s="44" t="e">
        <f>IF(AND(#REF!="",#REF!="",#REF!="",#REF!=""),"",SUM(#REF!,#REF!,#REF!,#REF!,#REF!))</f>
        <v>#REF!</v>
      </c>
      <c r="CF256" s="45" t="str">
        <f t="shared" si="45"/>
        <v/>
      </c>
      <c r="CG256" s="38" t="e">
        <f>IF(AND(#REF!="",#REF!="",#REF!="",#REF!=""),"",SUM(#REF!,#REF!,#REF!,#REF!))</f>
        <v>#REF!</v>
      </c>
      <c r="CH256" s="38" t="str">
        <f t="shared" si="46"/>
        <v/>
      </c>
    </row>
    <row r="257" spans="1:86">
      <c r="A257" s="358">
        <v>251</v>
      </c>
      <c r="B257" s="359"/>
      <c r="C257" s="360"/>
      <c r="D257" s="361"/>
      <c r="E257" s="362"/>
      <c r="F257" s="363"/>
      <c r="G257" s="363"/>
      <c r="H257" s="364"/>
      <c r="I257" s="365"/>
      <c r="J257" s="366"/>
      <c r="K257" s="367"/>
      <c r="L257" s="24"/>
      <c r="M257" s="25"/>
      <c r="N257" s="25"/>
      <c r="O257" s="8"/>
      <c r="P257" s="57"/>
      <c r="Q257" s="60"/>
      <c r="R257" s="8"/>
      <c r="S257" s="14"/>
      <c r="T257" s="26"/>
      <c r="U257" s="27"/>
      <c r="V257" s="27"/>
      <c r="W257" s="8"/>
      <c r="X257" s="63"/>
      <c r="Y257" s="60"/>
      <c r="Z257" s="8"/>
      <c r="AA257" s="14"/>
      <c r="AB257" s="24"/>
      <c r="AC257" s="25"/>
      <c r="AD257" s="25"/>
      <c r="AE257" s="8"/>
      <c r="AF257" s="57"/>
      <c r="AG257" s="60"/>
      <c r="AH257" s="8"/>
      <c r="AI257" s="14"/>
      <c r="AJ257" s="24"/>
      <c r="AK257" s="25"/>
      <c r="AL257" s="25"/>
      <c r="AM257" s="8"/>
      <c r="AN257" s="57"/>
      <c r="AO257" s="60"/>
      <c r="AP257" s="8"/>
      <c r="AQ257" s="14"/>
      <c r="AR257" s="24"/>
      <c r="AS257" s="25"/>
      <c r="AT257" s="57"/>
      <c r="AU257" s="24"/>
      <c r="AV257" s="25"/>
      <c r="AW257" s="97"/>
      <c r="AX257" s="24"/>
      <c r="AY257" s="25"/>
      <c r="AZ257" s="57"/>
      <c r="BA257" s="13" t="s">
        <v>447</v>
      </c>
      <c r="BB257" s="109" t="s">
        <v>447</v>
      </c>
      <c r="BC257" s="1"/>
      <c r="BD257" s="1"/>
      <c r="BE257" s="1"/>
      <c r="BF257" s="1"/>
      <c r="BG257" s="1"/>
      <c r="BS257" s="29"/>
      <c r="BT257" s="44" t="str">
        <f t="shared" si="35"/>
        <v/>
      </c>
      <c r="BU257" s="45" t="str">
        <f t="shared" si="36"/>
        <v/>
      </c>
      <c r="BV257" s="45" t="str">
        <f t="shared" si="37"/>
        <v/>
      </c>
      <c r="BW257" s="44" t="str">
        <f t="shared" si="38"/>
        <v/>
      </c>
      <c r="BX257" s="45" t="str">
        <f t="shared" si="39"/>
        <v/>
      </c>
      <c r="BY257" s="44" t="e">
        <f>IF(AND(#REF!="",#REF!="",#REF!="",#REF!=""),"",SUM(#REF!,#REF!,#REF!,#REF!,#REF!))</f>
        <v>#REF!</v>
      </c>
      <c r="BZ257" s="45" t="str">
        <f t="shared" si="40"/>
        <v/>
      </c>
      <c r="CA257" s="44" t="str">
        <f t="shared" si="41"/>
        <v/>
      </c>
      <c r="CB257" s="45" t="str">
        <f t="shared" si="42"/>
        <v/>
      </c>
      <c r="CC257" s="44" t="str">
        <f t="shared" si="43"/>
        <v/>
      </c>
      <c r="CD257" s="45" t="str">
        <f t="shared" si="44"/>
        <v/>
      </c>
      <c r="CE257" s="44" t="e">
        <f>IF(AND(#REF!="",#REF!="",#REF!="",#REF!=""),"",SUM(#REF!,#REF!,#REF!,#REF!,#REF!))</f>
        <v>#REF!</v>
      </c>
      <c r="CF257" s="45" t="str">
        <f t="shared" si="45"/>
        <v/>
      </c>
      <c r="CG257" s="38" t="e">
        <f>IF(AND(#REF!="",#REF!="",#REF!="",#REF!=""),"",SUM(#REF!,#REF!,#REF!,#REF!))</f>
        <v>#REF!</v>
      </c>
      <c r="CH257" s="38" t="str">
        <f t="shared" si="46"/>
        <v/>
      </c>
    </row>
    <row r="258" spans="1:86">
      <c r="A258" s="358">
        <v>252</v>
      </c>
      <c r="B258" s="359"/>
      <c r="C258" s="360"/>
      <c r="D258" s="361"/>
      <c r="E258" s="362"/>
      <c r="F258" s="363"/>
      <c r="G258" s="363"/>
      <c r="H258" s="364"/>
      <c r="I258" s="365"/>
      <c r="J258" s="366"/>
      <c r="K258" s="367"/>
      <c r="L258" s="24"/>
      <c r="M258" s="25"/>
      <c r="N258" s="25"/>
      <c r="O258" s="8"/>
      <c r="P258" s="57"/>
      <c r="Q258" s="60"/>
      <c r="R258" s="8"/>
      <c r="S258" s="14"/>
      <c r="T258" s="26"/>
      <c r="U258" s="27"/>
      <c r="V258" s="27"/>
      <c r="W258" s="8"/>
      <c r="X258" s="63"/>
      <c r="Y258" s="60"/>
      <c r="Z258" s="8"/>
      <c r="AA258" s="14"/>
      <c r="AB258" s="24"/>
      <c r="AC258" s="25"/>
      <c r="AD258" s="25"/>
      <c r="AE258" s="8"/>
      <c r="AF258" s="57"/>
      <c r="AG258" s="60"/>
      <c r="AH258" s="8"/>
      <c r="AI258" s="14"/>
      <c r="AJ258" s="24"/>
      <c r="AK258" s="25"/>
      <c r="AL258" s="25"/>
      <c r="AM258" s="8"/>
      <c r="AN258" s="57"/>
      <c r="AO258" s="60"/>
      <c r="AP258" s="8"/>
      <c r="AQ258" s="14"/>
      <c r="AR258" s="24"/>
      <c r="AS258" s="25"/>
      <c r="AT258" s="57"/>
      <c r="AU258" s="24"/>
      <c r="AV258" s="25"/>
      <c r="AW258" s="97"/>
      <c r="AX258" s="24"/>
      <c r="AY258" s="25"/>
      <c r="AZ258" s="57"/>
      <c r="BA258" s="13" t="s">
        <v>447</v>
      </c>
      <c r="BB258" s="109" t="s">
        <v>447</v>
      </c>
      <c r="BC258" s="1"/>
      <c r="BD258" s="1"/>
      <c r="BE258" s="1"/>
      <c r="BF258" s="1"/>
      <c r="BG258" s="1"/>
      <c r="BS258" s="29"/>
      <c r="BT258" s="44" t="str">
        <f t="shared" si="35"/>
        <v/>
      </c>
      <c r="BU258" s="45" t="str">
        <f t="shared" si="36"/>
        <v/>
      </c>
      <c r="BV258" s="45" t="str">
        <f t="shared" si="37"/>
        <v/>
      </c>
      <c r="BW258" s="44" t="str">
        <f t="shared" si="38"/>
        <v/>
      </c>
      <c r="BX258" s="45" t="str">
        <f t="shared" si="39"/>
        <v/>
      </c>
      <c r="BY258" s="44" t="e">
        <f>IF(AND(#REF!="",#REF!="",#REF!="",#REF!=""),"",SUM(#REF!,#REF!,#REF!,#REF!,#REF!))</f>
        <v>#REF!</v>
      </c>
      <c r="BZ258" s="45" t="str">
        <f t="shared" si="40"/>
        <v/>
      </c>
      <c r="CA258" s="44" t="str">
        <f t="shared" si="41"/>
        <v/>
      </c>
      <c r="CB258" s="45" t="str">
        <f t="shared" si="42"/>
        <v/>
      </c>
      <c r="CC258" s="44" t="str">
        <f t="shared" si="43"/>
        <v/>
      </c>
      <c r="CD258" s="45" t="str">
        <f t="shared" si="44"/>
        <v/>
      </c>
      <c r="CE258" s="44" t="e">
        <f>IF(AND(#REF!="",#REF!="",#REF!="",#REF!=""),"",SUM(#REF!,#REF!,#REF!,#REF!,#REF!))</f>
        <v>#REF!</v>
      </c>
      <c r="CF258" s="45" t="str">
        <f t="shared" si="45"/>
        <v/>
      </c>
      <c r="CG258" s="38" t="e">
        <f>IF(AND(#REF!="",#REF!="",#REF!="",#REF!=""),"",SUM(#REF!,#REF!,#REF!,#REF!))</f>
        <v>#REF!</v>
      </c>
      <c r="CH258" s="38" t="str">
        <f t="shared" si="46"/>
        <v/>
      </c>
    </row>
    <row r="259" spans="1:86">
      <c r="A259" s="358">
        <v>253</v>
      </c>
      <c r="B259" s="359"/>
      <c r="C259" s="360"/>
      <c r="D259" s="361"/>
      <c r="E259" s="362"/>
      <c r="F259" s="363"/>
      <c r="G259" s="363"/>
      <c r="H259" s="364"/>
      <c r="I259" s="365"/>
      <c r="J259" s="366"/>
      <c r="K259" s="367"/>
      <c r="L259" s="24"/>
      <c r="M259" s="25"/>
      <c r="N259" s="25"/>
      <c r="O259" s="8"/>
      <c r="P259" s="57"/>
      <c r="Q259" s="60"/>
      <c r="R259" s="8"/>
      <c r="S259" s="14"/>
      <c r="T259" s="26"/>
      <c r="U259" s="27"/>
      <c r="V259" s="27"/>
      <c r="W259" s="8"/>
      <c r="X259" s="63"/>
      <c r="Y259" s="60"/>
      <c r="Z259" s="8"/>
      <c r="AA259" s="14"/>
      <c r="AB259" s="24"/>
      <c r="AC259" s="25"/>
      <c r="AD259" s="25"/>
      <c r="AE259" s="8"/>
      <c r="AF259" s="57"/>
      <c r="AG259" s="60"/>
      <c r="AH259" s="8"/>
      <c r="AI259" s="14"/>
      <c r="AJ259" s="24"/>
      <c r="AK259" s="25"/>
      <c r="AL259" s="25"/>
      <c r="AM259" s="8"/>
      <c r="AN259" s="57"/>
      <c r="AO259" s="60"/>
      <c r="AP259" s="8"/>
      <c r="AQ259" s="14"/>
      <c r="AR259" s="24"/>
      <c r="AS259" s="25"/>
      <c r="AT259" s="57"/>
      <c r="AU259" s="24"/>
      <c r="AV259" s="25"/>
      <c r="AW259" s="97"/>
      <c r="AX259" s="24"/>
      <c r="AY259" s="25"/>
      <c r="AZ259" s="57"/>
      <c r="BA259" s="13" t="s">
        <v>447</v>
      </c>
      <c r="BB259" s="109" t="s">
        <v>447</v>
      </c>
      <c r="BC259" s="1"/>
      <c r="BD259" s="1"/>
      <c r="BE259" s="1"/>
      <c r="BF259" s="1"/>
      <c r="BG259" s="1"/>
      <c r="BS259" s="29"/>
      <c r="BT259" s="44" t="str">
        <f t="shared" si="35"/>
        <v/>
      </c>
      <c r="BU259" s="45" t="str">
        <f t="shared" si="36"/>
        <v/>
      </c>
      <c r="BV259" s="45" t="str">
        <f t="shared" si="37"/>
        <v/>
      </c>
      <c r="BW259" s="44" t="str">
        <f t="shared" si="38"/>
        <v/>
      </c>
      <c r="BX259" s="45" t="str">
        <f t="shared" si="39"/>
        <v/>
      </c>
      <c r="BY259" s="44" t="e">
        <f>IF(AND(#REF!="",#REF!="",#REF!="",#REF!=""),"",SUM(#REF!,#REF!,#REF!,#REF!,#REF!))</f>
        <v>#REF!</v>
      </c>
      <c r="BZ259" s="45" t="str">
        <f t="shared" si="40"/>
        <v/>
      </c>
      <c r="CA259" s="44" t="str">
        <f t="shared" si="41"/>
        <v/>
      </c>
      <c r="CB259" s="45" t="str">
        <f t="shared" si="42"/>
        <v/>
      </c>
      <c r="CC259" s="44" t="str">
        <f t="shared" si="43"/>
        <v/>
      </c>
      <c r="CD259" s="45" t="str">
        <f t="shared" si="44"/>
        <v/>
      </c>
      <c r="CE259" s="44" t="e">
        <f>IF(AND(#REF!="",#REF!="",#REF!="",#REF!=""),"",SUM(#REF!,#REF!,#REF!,#REF!,#REF!))</f>
        <v>#REF!</v>
      </c>
      <c r="CF259" s="45" t="str">
        <f t="shared" si="45"/>
        <v/>
      </c>
      <c r="CG259" s="38" t="e">
        <f>IF(AND(#REF!="",#REF!="",#REF!="",#REF!=""),"",SUM(#REF!,#REF!,#REF!,#REF!))</f>
        <v>#REF!</v>
      </c>
      <c r="CH259" s="38" t="str">
        <f t="shared" si="46"/>
        <v/>
      </c>
    </row>
    <row r="260" spans="1:86">
      <c r="A260" s="358">
        <v>254</v>
      </c>
      <c r="B260" s="359"/>
      <c r="C260" s="360"/>
      <c r="D260" s="361"/>
      <c r="E260" s="362"/>
      <c r="F260" s="363"/>
      <c r="G260" s="363"/>
      <c r="H260" s="364"/>
      <c r="I260" s="365"/>
      <c r="J260" s="366"/>
      <c r="K260" s="367"/>
      <c r="L260" s="24"/>
      <c r="M260" s="25"/>
      <c r="N260" s="25"/>
      <c r="O260" s="8"/>
      <c r="P260" s="57"/>
      <c r="Q260" s="60"/>
      <c r="R260" s="8"/>
      <c r="S260" s="14"/>
      <c r="T260" s="26"/>
      <c r="U260" s="27"/>
      <c r="V260" s="27"/>
      <c r="W260" s="8"/>
      <c r="X260" s="63"/>
      <c r="Y260" s="60"/>
      <c r="Z260" s="8"/>
      <c r="AA260" s="14"/>
      <c r="AB260" s="24"/>
      <c r="AC260" s="25"/>
      <c r="AD260" s="25"/>
      <c r="AE260" s="8"/>
      <c r="AF260" s="57"/>
      <c r="AG260" s="60"/>
      <c r="AH260" s="8"/>
      <c r="AI260" s="14"/>
      <c r="AJ260" s="24"/>
      <c r="AK260" s="25"/>
      <c r="AL260" s="25"/>
      <c r="AM260" s="8"/>
      <c r="AN260" s="57"/>
      <c r="AO260" s="60"/>
      <c r="AP260" s="8"/>
      <c r="AQ260" s="14"/>
      <c r="AR260" s="24"/>
      <c r="AS260" s="25"/>
      <c r="AT260" s="57"/>
      <c r="AU260" s="24"/>
      <c r="AV260" s="25"/>
      <c r="AW260" s="97"/>
      <c r="AX260" s="24"/>
      <c r="AY260" s="25"/>
      <c r="AZ260" s="57"/>
      <c r="BA260" s="13" t="s">
        <v>447</v>
      </c>
      <c r="BB260" s="109" t="s">
        <v>447</v>
      </c>
      <c r="BC260" s="1"/>
      <c r="BD260" s="1"/>
      <c r="BE260" s="1"/>
      <c r="BF260" s="1"/>
      <c r="BG260" s="1"/>
      <c r="BS260" s="29"/>
      <c r="BT260" s="44" t="str">
        <f t="shared" si="35"/>
        <v/>
      </c>
      <c r="BU260" s="45" t="str">
        <f t="shared" si="36"/>
        <v/>
      </c>
      <c r="BV260" s="45" t="str">
        <f t="shared" si="37"/>
        <v/>
      </c>
      <c r="BW260" s="44" t="str">
        <f t="shared" si="38"/>
        <v/>
      </c>
      <c r="BX260" s="45" t="str">
        <f t="shared" si="39"/>
        <v/>
      </c>
      <c r="BY260" s="44" t="e">
        <f>IF(AND(#REF!="",#REF!="",#REF!="",#REF!=""),"",SUM(#REF!,#REF!,#REF!,#REF!,#REF!))</f>
        <v>#REF!</v>
      </c>
      <c r="BZ260" s="45" t="str">
        <f t="shared" si="40"/>
        <v/>
      </c>
      <c r="CA260" s="44" t="str">
        <f t="shared" si="41"/>
        <v/>
      </c>
      <c r="CB260" s="45" t="str">
        <f t="shared" si="42"/>
        <v/>
      </c>
      <c r="CC260" s="44" t="str">
        <f t="shared" si="43"/>
        <v/>
      </c>
      <c r="CD260" s="45" t="str">
        <f t="shared" si="44"/>
        <v/>
      </c>
      <c r="CE260" s="44" t="e">
        <f>IF(AND(#REF!="",#REF!="",#REF!="",#REF!=""),"",SUM(#REF!,#REF!,#REF!,#REF!,#REF!))</f>
        <v>#REF!</v>
      </c>
      <c r="CF260" s="45" t="str">
        <f t="shared" si="45"/>
        <v/>
      </c>
      <c r="CG260" s="38" t="e">
        <f>IF(AND(#REF!="",#REF!="",#REF!="",#REF!=""),"",SUM(#REF!,#REF!,#REF!,#REF!))</f>
        <v>#REF!</v>
      </c>
      <c r="CH260" s="38" t="str">
        <f t="shared" si="46"/>
        <v/>
      </c>
    </row>
    <row r="261" spans="1:86">
      <c r="A261" s="358">
        <v>255</v>
      </c>
      <c r="B261" s="359"/>
      <c r="C261" s="360"/>
      <c r="D261" s="361"/>
      <c r="E261" s="362"/>
      <c r="F261" s="363"/>
      <c r="G261" s="363"/>
      <c r="H261" s="364"/>
      <c r="I261" s="365"/>
      <c r="J261" s="366"/>
      <c r="K261" s="367"/>
      <c r="L261" s="24"/>
      <c r="M261" s="25"/>
      <c r="N261" s="25"/>
      <c r="O261" s="8"/>
      <c r="P261" s="57"/>
      <c r="Q261" s="60"/>
      <c r="R261" s="8"/>
      <c r="S261" s="14"/>
      <c r="T261" s="26"/>
      <c r="U261" s="27"/>
      <c r="V261" s="27"/>
      <c r="W261" s="8"/>
      <c r="X261" s="63"/>
      <c r="Y261" s="60"/>
      <c r="Z261" s="8"/>
      <c r="AA261" s="14"/>
      <c r="AB261" s="24"/>
      <c r="AC261" s="25"/>
      <c r="AD261" s="25"/>
      <c r="AE261" s="8"/>
      <c r="AF261" s="57"/>
      <c r="AG261" s="60"/>
      <c r="AH261" s="8"/>
      <c r="AI261" s="14"/>
      <c r="AJ261" s="24"/>
      <c r="AK261" s="25"/>
      <c r="AL261" s="25"/>
      <c r="AM261" s="8"/>
      <c r="AN261" s="57"/>
      <c r="AO261" s="60"/>
      <c r="AP261" s="8"/>
      <c r="AQ261" s="14"/>
      <c r="AR261" s="24"/>
      <c r="AS261" s="25"/>
      <c r="AT261" s="57"/>
      <c r="AU261" s="24"/>
      <c r="AV261" s="25"/>
      <c r="AW261" s="97"/>
      <c r="AX261" s="24"/>
      <c r="AY261" s="25"/>
      <c r="AZ261" s="57"/>
      <c r="BA261" s="13" t="s">
        <v>447</v>
      </c>
      <c r="BB261" s="109" t="s">
        <v>447</v>
      </c>
      <c r="BC261" s="1"/>
      <c r="BD261" s="1"/>
      <c r="BE261" s="1"/>
      <c r="BF261" s="1"/>
      <c r="BG261" s="1"/>
      <c r="BS261" s="29"/>
      <c r="BT261" s="44" t="str">
        <f t="shared" si="35"/>
        <v/>
      </c>
      <c r="BU261" s="45" t="str">
        <f t="shared" si="36"/>
        <v/>
      </c>
      <c r="BV261" s="45" t="str">
        <f t="shared" si="37"/>
        <v/>
      </c>
      <c r="BW261" s="44" t="str">
        <f t="shared" si="38"/>
        <v/>
      </c>
      <c r="BX261" s="45" t="str">
        <f t="shared" si="39"/>
        <v/>
      </c>
      <c r="BY261" s="44" t="e">
        <f>IF(AND(#REF!="",#REF!="",#REF!="",#REF!=""),"",SUM(#REF!,#REF!,#REF!,#REF!,#REF!))</f>
        <v>#REF!</v>
      </c>
      <c r="BZ261" s="45" t="str">
        <f t="shared" si="40"/>
        <v/>
      </c>
      <c r="CA261" s="44" t="str">
        <f t="shared" si="41"/>
        <v/>
      </c>
      <c r="CB261" s="45" t="str">
        <f t="shared" si="42"/>
        <v/>
      </c>
      <c r="CC261" s="44" t="str">
        <f t="shared" si="43"/>
        <v/>
      </c>
      <c r="CD261" s="45" t="str">
        <f t="shared" si="44"/>
        <v/>
      </c>
      <c r="CE261" s="44" t="e">
        <f>IF(AND(#REF!="",#REF!="",#REF!="",#REF!=""),"",SUM(#REF!,#REF!,#REF!,#REF!,#REF!))</f>
        <v>#REF!</v>
      </c>
      <c r="CF261" s="45" t="str">
        <f t="shared" si="45"/>
        <v/>
      </c>
      <c r="CG261" s="38" t="e">
        <f>IF(AND(#REF!="",#REF!="",#REF!="",#REF!=""),"",SUM(#REF!,#REF!,#REF!,#REF!))</f>
        <v>#REF!</v>
      </c>
      <c r="CH261" s="38" t="str">
        <f t="shared" si="46"/>
        <v/>
      </c>
    </row>
    <row r="262" spans="1:86">
      <c r="A262" s="358">
        <v>256</v>
      </c>
      <c r="B262" s="359"/>
      <c r="C262" s="360"/>
      <c r="D262" s="361"/>
      <c r="E262" s="362"/>
      <c r="F262" s="363"/>
      <c r="G262" s="363"/>
      <c r="H262" s="364"/>
      <c r="I262" s="365"/>
      <c r="J262" s="366"/>
      <c r="K262" s="367"/>
      <c r="L262" s="24"/>
      <c r="M262" s="25"/>
      <c r="N262" s="25"/>
      <c r="O262" s="8"/>
      <c r="P262" s="57"/>
      <c r="Q262" s="60"/>
      <c r="R262" s="8"/>
      <c r="S262" s="14"/>
      <c r="T262" s="26"/>
      <c r="U262" s="27"/>
      <c r="V262" s="27"/>
      <c r="W262" s="8"/>
      <c r="X262" s="63"/>
      <c r="Y262" s="60"/>
      <c r="Z262" s="8"/>
      <c r="AA262" s="14"/>
      <c r="AB262" s="24"/>
      <c r="AC262" s="25"/>
      <c r="AD262" s="25"/>
      <c r="AE262" s="8"/>
      <c r="AF262" s="57"/>
      <c r="AG262" s="60"/>
      <c r="AH262" s="8"/>
      <c r="AI262" s="14"/>
      <c r="AJ262" s="24"/>
      <c r="AK262" s="25"/>
      <c r="AL262" s="25"/>
      <c r="AM262" s="8"/>
      <c r="AN262" s="57"/>
      <c r="AO262" s="60"/>
      <c r="AP262" s="8"/>
      <c r="AQ262" s="14"/>
      <c r="AR262" s="24"/>
      <c r="AS262" s="25"/>
      <c r="AT262" s="57"/>
      <c r="AU262" s="24"/>
      <c r="AV262" s="25"/>
      <c r="AW262" s="97"/>
      <c r="AX262" s="24"/>
      <c r="AY262" s="25"/>
      <c r="AZ262" s="57"/>
      <c r="BA262" s="13" t="s">
        <v>447</v>
      </c>
      <c r="BB262" s="109" t="s">
        <v>447</v>
      </c>
      <c r="BC262" s="1"/>
      <c r="BD262" s="1"/>
      <c r="BE262" s="1"/>
      <c r="BF262" s="1"/>
      <c r="BG262" s="1"/>
      <c r="BS262" s="29"/>
      <c r="BT262" s="44" t="str">
        <f t="shared" si="35"/>
        <v/>
      </c>
      <c r="BU262" s="45" t="str">
        <f t="shared" si="36"/>
        <v/>
      </c>
      <c r="BV262" s="45" t="str">
        <f t="shared" si="37"/>
        <v/>
      </c>
      <c r="BW262" s="44" t="str">
        <f t="shared" si="38"/>
        <v/>
      </c>
      <c r="BX262" s="45" t="str">
        <f t="shared" si="39"/>
        <v/>
      </c>
      <c r="BY262" s="44" t="e">
        <f>IF(AND(#REF!="",#REF!="",#REF!="",#REF!=""),"",SUM(#REF!,#REF!,#REF!,#REF!,#REF!))</f>
        <v>#REF!</v>
      </c>
      <c r="BZ262" s="45" t="str">
        <f t="shared" si="40"/>
        <v/>
      </c>
      <c r="CA262" s="44" t="str">
        <f t="shared" si="41"/>
        <v/>
      </c>
      <c r="CB262" s="45" t="str">
        <f t="shared" si="42"/>
        <v/>
      </c>
      <c r="CC262" s="44" t="str">
        <f t="shared" si="43"/>
        <v/>
      </c>
      <c r="CD262" s="45" t="str">
        <f t="shared" si="44"/>
        <v/>
      </c>
      <c r="CE262" s="44" t="e">
        <f>IF(AND(#REF!="",#REF!="",#REF!="",#REF!=""),"",SUM(#REF!,#REF!,#REF!,#REF!,#REF!))</f>
        <v>#REF!</v>
      </c>
      <c r="CF262" s="45" t="str">
        <f t="shared" si="45"/>
        <v/>
      </c>
      <c r="CG262" s="38" t="e">
        <f>IF(AND(#REF!="",#REF!="",#REF!="",#REF!=""),"",SUM(#REF!,#REF!,#REF!,#REF!))</f>
        <v>#REF!</v>
      </c>
      <c r="CH262" s="38" t="str">
        <f t="shared" si="46"/>
        <v/>
      </c>
    </row>
    <row r="263" spans="1:86">
      <c r="A263" s="358">
        <v>257</v>
      </c>
      <c r="B263" s="359"/>
      <c r="C263" s="360"/>
      <c r="D263" s="361"/>
      <c r="E263" s="362"/>
      <c r="F263" s="363"/>
      <c r="G263" s="363"/>
      <c r="H263" s="364"/>
      <c r="I263" s="365"/>
      <c r="J263" s="366"/>
      <c r="K263" s="367"/>
      <c r="L263" s="24"/>
      <c r="M263" s="25"/>
      <c r="N263" s="25"/>
      <c r="O263" s="8"/>
      <c r="P263" s="57"/>
      <c r="Q263" s="60"/>
      <c r="R263" s="8"/>
      <c r="S263" s="14"/>
      <c r="T263" s="26"/>
      <c r="U263" s="27"/>
      <c r="V263" s="27"/>
      <c r="W263" s="8"/>
      <c r="X263" s="63"/>
      <c r="Y263" s="60"/>
      <c r="Z263" s="8"/>
      <c r="AA263" s="14"/>
      <c r="AB263" s="24"/>
      <c r="AC263" s="25"/>
      <c r="AD263" s="25"/>
      <c r="AE263" s="8"/>
      <c r="AF263" s="57"/>
      <c r="AG263" s="60"/>
      <c r="AH263" s="8"/>
      <c r="AI263" s="14"/>
      <c r="AJ263" s="24"/>
      <c r="AK263" s="25"/>
      <c r="AL263" s="25"/>
      <c r="AM263" s="8"/>
      <c r="AN263" s="57"/>
      <c r="AO263" s="60"/>
      <c r="AP263" s="8"/>
      <c r="AQ263" s="14"/>
      <c r="AR263" s="24"/>
      <c r="AS263" s="25"/>
      <c r="AT263" s="57"/>
      <c r="AU263" s="24"/>
      <c r="AV263" s="25"/>
      <c r="AW263" s="97"/>
      <c r="AX263" s="24"/>
      <c r="AY263" s="25"/>
      <c r="AZ263" s="57"/>
      <c r="BA263" s="13" t="s">
        <v>447</v>
      </c>
      <c r="BB263" s="109" t="s">
        <v>447</v>
      </c>
      <c r="BC263" s="1"/>
      <c r="BD263" s="1"/>
      <c r="BE263" s="1"/>
      <c r="BF263" s="1"/>
      <c r="BG263" s="1"/>
      <c r="BS263" s="29"/>
      <c r="BT263" s="44" t="str">
        <f t="shared" si="35"/>
        <v/>
      </c>
      <c r="BU263" s="45" t="str">
        <f t="shared" si="36"/>
        <v/>
      </c>
      <c r="BV263" s="45" t="str">
        <f t="shared" si="37"/>
        <v/>
      </c>
      <c r="BW263" s="44" t="str">
        <f t="shared" si="38"/>
        <v/>
      </c>
      <c r="BX263" s="45" t="str">
        <f t="shared" si="39"/>
        <v/>
      </c>
      <c r="BY263" s="44" t="e">
        <f>IF(AND(#REF!="",#REF!="",#REF!="",#REF!=""),"",SUM(#REF!,#REF!,#REF!,#REF!,#REF!))</f>
        <v>#REF!</v>
      </c>
      <c r="BZ263" s="45" t="str">
        <f t="shared" si="40"/>
        <v/>
      </c>
      <c r="CA263" s="44" t="str">
        <f t="shared" si="41"/>
        <v/>
      </c>
      <c r="CB263" s="45" t="str">
        <f t="shared" si="42"/>
        <v/>
      </c>
      <c r="CC263" s="44" t="str">
        <f t="shared" si="43"/>
        <v/>
      </c>
      <c r="CD263" s="45" t="str">
        <f t="shared" si="44"/>
        <v/>
      </c>
      <c r="CE263" s="44" t="e">
        <f>IF(AND(#REF!="",#REF!="",#REF!="",#REF!=""),"",SUM(#REF!,#REF!,#REF!,#REF!,#REF!))</f>
        <v>#REF!</v>
      </c>
      <c r="CF263" s="45" t="str">
        <f t="shared" si="45"/>
        <v/>
      </c>
      <c r="CG263" s="38" t="e">
        <f>IF(AND(#REF!="",#REF!="",#REF!="",#REF!=""),"",SUM(#REF!,#REF!,#REF!,#REF!))</f>
        <v>#REF!</v>
      </c>
      <c r="CH263" s="38" t="str">
        <f t="shared" si="46"/>
        <v/>
      </c>
    </row>
    <row r="264" spans="1:86">
      <c r="A264" s="358">
        <v>258</v>
      </c>
      <c r="B264" s="359"/>
      <c r="C264" s="360"/>
      <c r="D264" s="361"/>
      <c r="E264" s="362"/>
      <c r="F264" s="363"/>
      <c r="G264" s="363"/>
      <c r="H264" s="364"/>
      <c r="I264" s="365"/>
      <c r="J264" s="366"/>
      <c r="K264" s="367"/>
      <c r="L264" s="24"/>
      <c r="M264" s="25"/>
      <c r="N264" s="25"/>
      <c r="O264" s="8"/>
      <c r="P264" s="57"/>
      <c r="Q264" s="60"/>
      <c r="R264" s="8"/>
      <c r="S264" s="14"/>
      <c r="T264" s="26"/>
      <c r="U264" s="27"/>
      <c r="V264" s="27"/>
      <c r="W264" s="8"/>
      <c r="X264" s="63"/>
      <c r="Y264" s="60"/>
      <c r="Z264" s="8"/>
      <c r="AA264" s="14"/>
      <c r="AB264" s="24"/>
      <c r="AC264" s="25"/>
      <c r="AD264" s="25"/>
      <c r="AE264" s="8"/>
      <c r="AF264" s="57"/>
      <c r="AG264" s="60"/>
      <c r="AH264" s="8"/>
      <c r="AI264" s="14"/>
      <c r="AJ264" s="24"/>
      <c r="AK264" s="25"/>
      <c r="AL264" s="25"/>
      <c r="AM264" s="8"/>
      <c r="AN264" s="57"/>
      <c r="AO264" s="60"/>
      <c r="AP264" s="8"/>
      <c r="AQ264" s="14"/>
      <c r="AR264" s="24"/>
      <c r="AS264" s="25"/>
      <c r="AT264" s="57"/>
      <c r="AU264" s="24"/>
      <c r="AV264" s="25"/>
      <c r="AW264" s="97"/>
      <c r="AX264" s="24"/>
      <c r="AY264" s="25"/>
      <c r="AZ264" s="57"/>
      <c r="BA264" s="13" t="s">
        <v>447</v>
      </c>
      <c r="BB264" s="109" t="s">
        <v>447</v>
      </c>
      <c r="BC264" s="1"/>
      <c r="BD264" s="1"/>
      <c r="BE264" s="1"/>
      <c r="BF264" s="1"/>
      <c r="BG264" s="1"/>
      <c r="BS264" s="29"/>
      <c r="BT264" s="44" t="str">
        <f t="shared" ref="BT264:BT327" si="47">IF(I264="","",I264)</f>
        <v/>
      </c>
      <c r="BU264" s="45" t="str">
        <f t="shared" ref="BU264:BU327" si="48">IF(AND(L264="",M264="",N264="",P264=""),"",SUM(L264,M264,N264,O264,P264))</f>
        <v/>
      </c>
      <c r="BV264" s="45" t="str">
        <f t="shared" ref="BV264:BV327" si="49">IFERROR(IF(BU264="","",ROUNDUP(BU264*20%,0)),"")</f>
        <v/>
      </c>
      <c r="BW264" s="44" t="str">
        <f t="shared" ref="BW264:BW327" si="50">IF(AND(T264="",U264="",V264="",X264=""),"",SUM(T264,U264,V264,W264,X264))</f>
        <v/>
      </c>
      <c r="BX264" s="45" t="str">
        <f t="shared" ref="BX264:BX327" si="51">IFERROR(IF(BW264="","",ROUNDUP(BW264*20%,0)),"")</f>
        <v/>
      </c>
      <c r="BY264" s="44" t="e">
        <f>IF(AND(#REF!="",#REF!="",#REF!="",#REF!=""),"",SUM(#REF!,#REF!,#REF!,#REF!,#REF!))</f>
        <v>#REF!</v>
      </c>
      <c r="BZ264" s="45" t="str">
        <f t="shared" ref="BZ264:BZ327" si="52">IFERROR(IF(BY264="","",ROUNDUP(BY264*20%,0)),"")</f>
        <v/>
      </c>
      <c r="CA264" s="44" t="str">
        <f t="shared" ref="CA264:CA327" si="53">IF(AND(AB264="",AC264="",AD264="",AF264=""),"",SUM(AB264,AC264,AD264,AE264,AF264))</f>
        <v/>
      </c>
      <c r="CB264" s="45" t="str">
        <f t="shared" ref="CB264:CB327" si="54">IFERROR(IF(CA264="","",ROUNDUP(CA264*20%,0)),"")</f>
        <v/>
      </c>
      <c r="CC264" s="44" t="str">
        <f t="shared" ref="CC264:CC327" si="55">IF(AND(AJ264="",AK264="",AL264="",AN264=""),"",SUM(AJ264,AK264,AL264,AM264,AN264))</f>
        <v/>
      </c>
      <c r="CD264" s="45" t="str">
        <f t="shared" ref="CD264:CD327" si="56">IFERROR(IF(CC264="","",ROUNDUP(CC264*20%,0)),"")</f>
        <v/>
      </c>
      <c r="CE264" s="44" t="e">
        <f>IF(AND(#REF!="",#REF!="",#REF!="",#REF!=""),"",SUM(#REF!,#REF!,#REF!,#REF!,#REF!))</f>
        <v>#REF!</v>
      </c>
      <c r="CF264" s="45" t="str">
        <f t="shared" ref="CF264:CF327" si="57">IFERROR(IF(CE264="","",ROUNDUP(CE264*20%,0)),"")</f>
        <v/>
      </c>
      <c r="CG264" s="38" t="e">
        <f>IF(AND(#REF!="",#REF!="",#REF!="",#REF!=""),"",SUM(#REF!,#REF!,#REF!,#REF!))</f>
        <v>#REF!</v>
      </c>
      <c r="CH264" s="38" t="str">
        <f t="shared" ref="CH264:CH327" si="58">IFERROR(IF(CG264="","",IF($CG$5=100,ROUNDUP(CG264*20%,0),IF($CG$5=86,ROUNDUP((CG264/$CG$5)*$CH$5,0),IF($CG$5=66,ROUNDUP((CG264/$CG$5)*$CH$5,0),"")))),"")</f>
        <v/>
      </c>
    </row>
    <row r="265" spans="1:86">
      <c r="A265" s="358">
        <v>259</v>
      </c>
      <c r="B265" s="359"/>
      <c r="C265" s="360"/>
      <c r="D265" s="361"/>
      <c r="E265" s="362"/>
      <c r="F265" s="363"/>
      <c r="G265" s="363"/>
      <c r="H265" s="364"/>
      <c r="I265" s="365"/>
      <c r="J265" s="366"/>
      <c r="K265" s="367"/>
      <c r="L265" s="24"/>
      <c r="M265" s="25"/>
      <c r="N265" s="25"/>
      <c r="O265" s="8"/>
      <c r="P265" s="57"/>
      <c r="Q265" s="60"/>
      <c r="R265" s="8"/>
      <c r="S265" s="14"/>
      <c r="T265" s="26"/>
      <c r="U265" s="27"/>
      <c r="V265" s="27"/>
      <c r="W265" s="8"/>
      <c r="X265" s="63"/>
      <c r="Y265" s="60"/>
      <c r="Z265" s="8"/>
      <c r="AA265" s="14"/>
      <c r="AB265" s="24"/>
      <c r="AC265" s="25"/>
      <c r="AD265" s="25"/>
      <c r="AE265" s="8"/>
      <c r="AF265" s="57"/>
      <c r="AG265" s="60"/>
      <c r="AH265" s="8"/>
      <c r="AI265" s="14"/>
      <c r="AJ265" s="24"/>
      <c r="AK265" s="25"/>
      <c r="AL265" s="25"/>
      <c r="AM265" s="8"/>
      <c r="AN265" s="57"/>
      <c r="AO265" s="60"/>
      <c r="AP265" s="8"/>
      <c r="AQ265" s="14"/>
      <c r="AR265" s="24"/>
      <c r="AS265" s="25"/>
      <c r="AT265" s="57"/>
      <c r="AU265" s="24"/>
      <c r="AV265" s="25"/>
      <c r="AW265" s="97"/>
      <c r="AX265" s="24"/>
      <c r="AY265" s="25"/>
      <c r="AZ265" s="57"/>
      <c r="BA265" s="13" t="s">
        <v>447</v>
      </c>
      <c r="BB265" s="109" t="s">
        <v>447</v>
      </c>
      <c r="BC265" s="1"/>
      <c r="BD265" s="1"/>
      <c r="BE265" s="1"/>
      <c r="BF265" s="1"/>
      <c r="BG265" s="1"/>
      <c r="BS265" s="29"/>
      <c r="BT265" s="44" t="str">
        <f t="shared" si="47"/>
        <v/>
      </c>
      <c r="BU265" s="45" t="str">
        <f t="shared" si="48"/>
        <v/>
      </c>
      <c r="BV265" s="45" t="str">
        <f t="shared" si="49"/>
        <v/>
      </c>
      <c r="BW265" s="44" t="str">
        <f t="shared" si="50"/>
        <v/>
      </c>
      <c r="BX265" s="45" t="str">
        <f t="shared" si="51"/>
        <v/>
      </c>
      <c r="BY265" s="44" t="e">
        <f>IF(AND(#REF!="",#REF!="",#REF!="",#REF!=""),"",SUM(#REF!,#REF!,#REF!,#REF!,#REF!))</f>
        <v>#REF!</v>
      </c>
      <c r="BZ265" s="45" t="str">
        <f t="shared" si="52"/>
        <v/>
      </c>
      <c r="CA265" s="44" t="str">
        <f t="shared" si="53"/>
        <v/>
      </c>
      <c r="CB265" s="45" t="str">
        <f t="shared" si="54"/>
        <v/>
      </c>
      <c r="CC265" s="44" t="str">
        <f t="shared" si="55"/>
        <v/>
      </c>
      <c r="CD265" s="45" t="str">
        <f t="shared" si="56"/>
        <v/>
      </c>
      <c r="CE265" s="44" t="e">
        <f>IF(AND(#REF!="",#REF!="",#REF!="",#REF!=""),"",SUM(#REF!,#REF!,#REF!,#REF!,#REF!))</f>
        <v>#REF!</v>
      </c>
      <c r="CF265" s="45" t="str">
        <f t="shared" si="57"/>
        <v/>
      </c>
      <c r="CG265" s="38" t="e">
        <f>IF(AND(#REF!="",#REF!="",#REF!="",#REF!=""),"",SUM(#REF!,#REF!,#REF!,#REF!))</f>
        <v>#REF!</v>
      </c>
      <c r="CH265" s="38" t="str">
        <f t="shared" si="58"/>
        <v/>
      </c>
    </row>
    <row r="266" spans="1:86">
      <c r="A266" s="358">
        <v>260</v>
      </c>
      <c r="B266" s="359"/>
      <c r="C266" s="360"/>
      <c r="D266" s="361"/>
      <c r="E266" s="362"/>
      <c r="F266" s="363"/>
      <c r="G266" s="363"/>
      <c r="H266" s="364"/>
      <c r="I266" s="365"/>
      <c r="J266" s="366"/>
      <c r="K266" s="367"/>
      <c r="L266" s="24"/>
      <c r="M266" s="25"/>
      <c r="N266" s="25"/>
      <c r="O266" s="8"/>
      <c r="P266" s="57"/>
      <c r="Q266" s="60"/>
      <c r="R266" s="8"/>
      <c r="S266" s="14"/>
      <c r="T266" s="26"/>
      <c r="U266" s="27"/>
      <c r="V266" s="27"/>
      <c r="W266" s="8"/>
      <c r="X266" s="63"/>
      <c r="Y266" s="60"/>
      <c r="Z266" s="8"/>
      <c r="AA266" s="14"/>
      <c r="AB266" s="24"/>
      <c r="AC266" s="25"/>
      <c r="AD266" s="25"/>
      <c r="AE266" s="8"/>
      <c r="AF266" s="57"/>
      <c r="AG266" s="60"/>
      <c r="AH266" s="8"/>
      <c r="AI266" s="14"/>
      <c r="AJ266" s="24"/>
      <c r="AK266" s="25"/>
      <c r="AL266" s="25"/>
      <c r="AM266" s="8"/>
      <c r="AN266" s="57"/>
      <c r="AO266" s="60"/>
      <c r="AP266" s="8"/>
      <c r="AQ266" s="14"/>
      <c r="AR266" s="24"/>
      <c r="AS266" s="25"/>
      <c r="AT266" s="57"/>
      <c r="AU266" s="24"/>
      <c r="AV266" s="25"/>
      <c r="AW266" s="97"/>
      <c r="AX266" s="24"/>
      <c r="AY266" s="25"/>
      <c r="AZ266" s="57"/>
      <c r="BA266" s="13" t="s">
        <v>447</v>
      </c>
      <c r="BB266" s="109" t="s">
        <v>447</v>
      </c>
      <c r="BC266" s="1"/>
      <c r="BD266" s="1"/>
      <c r="BE266" s="1"/>
      <c r="BF266" s="1"/>
      <c r="BG266" s="1"/>
      <c r="BS266" s="29"/>
      <c r="BT266" s="44" t="str">
        <f t="shared" si="47"/>
        <v/>
      </c>
      <c r="BU266" s="45" t="str">
        <f t="shared" si="48"/>
        <v/>
      </c>
      <c r="BV266" s="45" t="str">
        <f t="shared" si="49"/>
        <v/>
      </c>
      <c r="BW266" s="44" t="str">
        <f t="shared" si="50"/>
        <v/>
      </c>
      <c r="BX266" s="45" t="str">
        <f t="shared" si="51"/>
        <v/>
      </c>
      <c r="BY266" s="44" t="e">
        <f>IF(AND(#REF!="",#REF!="",#REF!="",#REF!=""),"",SUM(#REF!,#REF!,#REF!,#REF!,#REF!))</f>
        <v>#REF!</v>
      </c>
      <c r="BZ266" s="45" t="str">
        <f t="shared" si="52"/>
        <v/>
      </c>
      <c r="CA266" s="44" t="str">
        <f t="shared" si="53"/>
        <v/>
      </c>
      <c r="CB266" s="45" t="str">
        <f t="shared" si="54"/>
        <v/>
      </c>
      <c r="CC266" s="44" t="str">
        <f t="shared" si="55"/>
        <v/>
      </c>
      <c r="CD266" s="45" t="str">
        <f t="shared" si="56"/>
        <v/>
      </c>
      <c r="CE266" s="44" t="e">
        <f>IF(AND(#REF!="",#REF!="",#REF!="",#REF!=""),"",SUM(#REF!,#REF!,#REF!,#REF!,#REF!))</f>
        <v>#REF!</v>
      </c>
      <c r="CF266" s="45" t="str">
        <f t="shared" si="57"/>
        <v/>
      </c>
      <c r="CG266" s="38" t="e">
        <f>IF(AND(#REF!="",#REF!="",#REF!="",#REF!=""),"",SUM(#REF!,#REF!,#REF!,#REF!))</f>
        <v>#REF!</v>
      </c>
      <c r="CH266" s="38" t="str">
        <f t="shared" si="58"/>
        <v/>
      </c>
    </row>
    <row r="267" spans="1:86">
      <c r="A267" s="358">
        <v>261</v>
      </c>
      <c r="B267" s="359"/>
      <c r="C267" s="360"/>
      <c r="D267" s="361"/>
      <c r="E267" s="362"/>
      <c r="F267" s="363"/>
      <c r="G267" s="363"/>
      <c r="H267" s="364"/>
      <c r="I267" s="365"/>
      <c r="J267" s="366"/>
      <c r="K267" s="367"/>
      <c r="L267" s="24"/>
      <c r="M267" s="25"/>
      <c r="N267" s="25"/>
      <c r="O267" s="8"/>
      <c r="P267" s="57"/>
      <c r="Q267" s="60"/>
      <c r="R267" s="8"/>
      <c r="S267" s="14"/>
      <c r="T267" s="26"/>
      <c r="U267" s="27"/>
      <c r="V267" s="27"/>
      <c r="W267" s="8"/>
      <c r="X267" s="63"/>
      <c r="Y267" s="60"/>
      <c r="Z267" s="8"/>
      <c r="AA267" s="14"/>
      <c r="AB267" s="24"/>
      <c r="AC267" s="25"/>
      <c r="AD267" s="25"/>
      <c r="AE267" s="8"/>
      <c r="AF267" s="57"/>
      <c r="AG267" s="60"/>
      <c r="AH267" s="8"/>
      <c r="AI267" s="14"/>
      <c r="AJ267" s="24"/>
      <c r="AK267" s="25"/>
      <c r="AL267" s="25"/>
      <c r="AM267" s="8"/>
      <c r="AN267" s="57"/>
      <c r="AO267" s="60"/>
      <c r="AP267" s="8"/>
      <c r="AQ267" s="14"/>
      <c r="AR267" s="24"/>
      <c r="AS267" s="25"/>
      <c r="AT267" s="57"/>
      <c r="AU267" s="24"/>
      <c r="AV267" s="25"/>
      <c r="AW267" s="97"/>
      <c r="AX267" s="24"/>
      <c r="AY267" s="25"/>
      <c r="AZ267" s="57"/>
      <c r="BA267" s="13" t="s">
        <v>447</v>
      </c>
      <c r="BB267" s="109" t="s">
        <v>447</v>
      </c>
      <c r="BC267" s="1"/>
      <c r="BD267" s="1"/>
      <c r="BE267" s="1"/>
      <c r="BF267" s="1"/>
      <c r="BG267" s="1"/>
      <c r="BS267" s="29"/>
      <c r="BT267" s="44" t="str">
        <f t="shared" si="47"/>
        <v/>
      </c>
      <c r="BU267" s="45" t="str">
        <f t="shared" si="48"/>
        <v/>
      </c>
      <c r="BV267" s="45" t="str">
        <f t="shared" si="49"/>
        <v/>
      </c>
      <c r="BW267" s="44" t="str">
        <f t="shared" si="50"/>
        <v/>
      </c>
      <c r="BX267" s="45" t="str">
        <f t="shared" si="51"/>
        <v/>
      </c>
      <c r="BY267" s="44" t="e">
        <f>IF(AND(#REF!="",#REF!="",#REF!="",#REF!=""),"",SUM(#REF!,#REF!,#REF!,#REF!,#REF!))</f>
        <v>#REF!</v>
      </c>
      <c r="BZ267" s="45" t="str">
        <f t="shared" si="52"/>
        <v/>
      </c>
      <c r="CA267" s="44" t="str">
        <f t="shared" si="53"/>
        <v/>
      </c>
      <c r="CB267" s="45" t="str">
        <f t="shared" si="54"/>
        <v/>
      </c>
      <c r="CC267" s="44" t="str">
        <f t="shared" si="55"/>
        <v/>
      </c>
      <c r="CD267" s="45" t="str">
        <f t="shared" si="56"/>
        <v/>
      </c>
      <c r="CE267" s="44" t="e">
        <f>IF(AND(#REF!="",#REF!="",#REF!="",#REF!=""),"",SUM(#REF!,#REF!,#REF!,#REF!,#REF!))</f>
        <v>#REF!</v>
      </c>
      <c r="CF267" s="45" t="str">
        <f t="shared" si="57"/>
        <v/>
      </c>
      <c r="CG267" s="38" t="e">
        <f>IF(AND(#REF!="",#REF!="",#REF!="",#REF!=""),"",SUM(#REF!,#REF!,#REF!,#REF!))</f>
        <v>#REF!</v>
      </c>
      <c r="CH267" s="38" t="str">
        <f t="shared" si="58"/>
        <v/>
      </c>
    </row>
    <row r="268" spans="1:86">
      <c r="A268" s="358">
        <v>262</v>
      </c>
      <c r="B268" s="359"/>
      <c r="C268" s="360"/>
      <c r="D268" s="361"/>
      <c r="E268" s="362"/>
      <c r="F268" s="363"/>
      <c r="G268" s="363"/>
      <c r="H268" s="364"/>
      <c r="I268" s="365"/>
      <c r="J268" s="366"/>
      <c r="K268" s="367"/>
      <c r="L268" s="24"/>
      <c r="M268" s="25"/>
      <c r="N268" s="25"/>
      <c r="O268" s="8"/>
      <c r="P268" s="57"/>
      <c r="Q268" s="60"/>
      <c r="R268" s="8"/>
      <c r="S268" s="14"/>
      <c r="T268" s="26"/>
      <c r="U268" s="27"/>
      <c r="V268" s="27"/>
      <c r="W268" s="8"/>
      <c r="X268" s="63"/>
      <c r="Y268" s="60"/>
      <c r="Z268" s="8"/>
      <c r="AA268" s="14"/>
      <c r="AB268" s="24"/>
      <c r="AC268" s="25"/>
      <c r="AD268" s="25"/>
      <c r="AE268" s="8"/>
      <c r="AF268" s="57"/>
      <c r="AG268" s="60"/>
      <c r="AH268" s="8"/>
      <c r="AI268" s="14"/>
      <c r="AJ268" s="24"/>
      <c r="AK268" s="25"/>
      <c r="AL268" s="25"/>
      <c r="AM268" s="8"/>
      <c r="AN268" s="57"/>
      <c r="AO268" s="60"/>
      <c r="AP268" s="8"/>
      <c r="AQ268" s="14"/>
      <c r="AR268" s="24"/>
      <c r="AS268" s="25"/>
      <c r="AT268" s="57"/>
      <c r="AU268" s="24"/>
      <c r="AV268" s="25"/>
      <c r="AW268" s="97"/>
      <c r="AX268" s="24"/>
      <c r="AY268" s="25"/>
      <c r="AZ268" s="57"/>
      <c r="BA268" s="13" t="s">
        <v>447</v>
      </c>
      <c r="BB268" s="109" t="s">
        <v>447</v>
      </c>
      <c r="BC268" s="1"/>
      <c r="BD268" s="1"/>
      <c r="BE268" s="1"/>
      <c r="BF268" s="1"/>
      <c r="BG268" s="1"/>
      <c r="BS268" s="29"/>
      <c r="BT268" s="44" t="str">
        <f t="shared" si="47"/>
        <v/>
      </c>
      <c r="BU268" s="45" t="str">
        <f t="shared" si="48"/>
        <v/>
      </c>
      <c r="BV268" s="45" t="str">
        <f t="shared" si="49"/>
        <v/>
      </c>
      <c r="BW268" s="44" t="str">
        <f t="shared" si="50"/>
        <v/>
      </c>
      <c r="BX268" s="45" t="str">
        <f t="shared" si="51"/>
        <v/>
      </c>
      <c r="BY268" s="44" t="e">
        <f>IF(AND(#REF!="",#REF!="",#REF!="",#REF!=""),"",SUM(#REF!,#REF!,#REF!,#REF!,#REF!))</f>
        <v>#REF!</v>
      </c>
      <c r="BZ268" s="45" t="str">
        <f t="shared" si="52"/>
        <v/>
      </c>
      <c r="CA268" s="44" t="str">
        <f t="shared" si="53"/>
        <v/>
      </c>
      <c r="CB268" s="45" t="str">
        <f t="shared" si="54"/>
        <v/>
      </c>
      <c r="CC268" s="44" t="str">
        <f t="shared" si="55"/>
        <v/>
      </c>
      <c r="CD268" s="45" t="str">
        <f t="shared" si="56"/>
        <v/>
      </c>
      <c r="CE268" s="44" t="e">
        <f>IF(AND(#REF!="",#REF!="",#REF!="",#REF!=""),"",SUM(#REF!,#REF!,#REF!,#REF!,#REF!))</f>
        <v>#REF!</v>
      </c>
      <c r="CF268" s="45" t="str">
        <f t="shared" si="57"/>
        <v/>
      </c>
      <c r="CG268" s="38" t="e">
        <f>IF(AND(#REF!="",#REF!="",#REF!="",#REF!=""),"",SUM(#REF!,#REF!,#REF!,#REF!))</f>
        <v>#REF!</v>
      </c>
      <c r="CH268" s="38" t="str">
        <f t="shared" si="58"/>
        <v/>
      </c>
    </row>
    <row r="269" spans="1:86">
      <c r="A269" s="358">
        <v>263</v>
      </c>
      <c r="B269" s="359"/>
      <c r="C269" s="360"/>
      <c r="D269" s="361"/>
      <c r="E269" s="362"/>
      <c r="F269" s="363"/>
      <c r="G269" s="363"/>
      <c r="H269" s="364"/>
      <c r="I269" s="365"/>
      <c r="J269" s="366"/>
      <c r="K269" s="367"/>
      <c r="L269" s="24"/>
      <c r="M269" s="25"/>
      <c r="N269" s="25"/>
      <c r="O269" s="8"/>
      <c r="P269" s="57"/>
      <c r="Q269" s="60"/>
      <c r="R269" s="8"/>
      <c r="S269" s="14"/>
      <c r="T269" s="26"/>
      <c r="U269" s="27"/>
      <c r="V269" s="27"/>
      <c r="W269" s="8"/>
      <c r="X269" s="63"/>
      <c r="Y269" s="60"/>
      <c r="Z269" s="8"/>
      <c r="AA269" s="14"/>
      <c r="AB269" s="24"/>
      <c r="AC269" s="25"/>
      <c r="AD269" s="25"/>
      <c r="AE269" s="8"/>
      <c r="AF269" s="57"/>
      <c r="AG269" s="60"/>
      <c r="AH269" s="8"/>
      <c r="AI269" s="14"/>
      <c r="AJ269" s="24"/>
      <c r="AK269" s="25"/>
      <c r="AL269" s="25"/>
      <c r="AM269" s="8"/>
      <c r="AN269" s="57"/>
      <c r="AO269" s="60"/>
      <c r="AP269" s="8"/>
      <c r="AQ269" s="14"/>
      <c r="AR269" s="24"/>
      <c r="AS269" s="25"/>
      <c r="AT269" s="57"/>
      <c r="AU269" s="24"/>
      <c r="AV269" s="25"/>
      <c r="AW269" s="97"/>
      <c r="AX269" s="24"/>
      <c r="AY269" s="25"/>
      <c r="AZ269" s="57"/>
      <c r="BA269" s="13" t="s">
        <v>447</v>
      </c>
      <c r="BB269" s="109" t="s">
        <v>447</v>
      </c>
      <c r="BC269" s="1"/>
      <c r="BD269" s="1"/>
      <c r="BE269" s="1"/>
      <c r="BF269" s="1"/>
      <c r="BG269" s="1"/>
      <c r="BS269" s="29"/>
      <c r="BT269" s="44" t="str">
        <f t="shared" si="47"/>
        <v/>
      </c>
      <c r="BU269" s="45" t="str">
        <f t="shared" si="48"/>
        <v/>
      </c>
      <c r="BV269" s="45" t="str">
        <f t="shared" si="49"/>
        <v/>
      </c>
      <c r="BW269" s="44" t="str">
        <f t="shared" si="50"/>
        <v/>
      </c>
      <c r="BX269" s="45" t="str">
        <f t="shared" si="51"/>
        <v/>
      </c>
      <c r="BY269" s="44" t="e">
        <f>IF(AND(#REF!="",#REF!="",#REF!="",#REF!=""),"",SUM(#REF!,#REF!,#REF!,#REF!,#REF!))</f>
        <v>#REF!</v>
      </c>
      <c r="BZ269" s="45" t="str">
        <f t="shared" si="52"/>
        <v/>
      </c>
      <c r="CA269" s="44" t="str">
        <f t="shared" si="53"/>
        <v/>
      </c>
      <c r="CB269" s="45" t="str">
        <f t="shared" si="54"/>
        <v/>
      </c>
      <c r="CC269" s="44" t="str">
        <f t="shared" si="55"/>
        <v/>
      </c>
      <c r="CD269" s="45" t="str">
        <f t="shared" si="56"/>
        <v/>
      </c>
      <c r="CE269" s="44" t="e">
        <f>IF(AND(#REF!="",#REF!="",#REF!="",#REF!=""),"",SUM(#REF!,#REF!,#REF!,#REF!,#REF!))</f>
        <v>#REF!</v>
      </c>
      <c r="CF269" s="45" t="str">
        <f t="shared" si="57"/>
        <v/>
      </c>
      <c r="CG269" s="38" t="e">
        <f>IF(AND(#REF!="",#REF!="",#REF!="",#REF!=""),"",SUM(#REF!,#REF!,#REF!,#REF!))</f>
        <v>#REF!</v>
      </c>
      <c r="CH269" s="38" t="str">
        <f t="shared" si="58"/>
        <v/>
      </c>
    </row>
    <row r="270" spans="1:86">
      <c r="A270" s="358">
        <v>264</v>
      </c>
      <c r="B270" s="359"/>
      <c r="C270" s="360"/>
      <c r="D270" s="361"/>
      <c r="E270" s="362"/>
      <c r="F270" s="363"/>
      <c r="G270" s="363"/>
      <c r="H270" s="364"/>
      <c r="I270" s="365"/>
      <c r="J270" s="366"/>
      <c r="K270" s="367"/>
      <c r="L270" s="24"/>
      <c r="M270" s="25"/>
      <c r="N270" s="25"/>
      <c r="O270" s="8"/>
      <c r="P270" s="57"/>
      <c r="Q270" s="60"/>
      <c r="R270" s="8"/>
      <c r="S270" s="14"/>
      <c r="T270" s="26"/>
      <c r="U270" s="27"/>
      <c r="V270" s="27"/>
      <c r="W270" s="8"/>
      <c r="X270" s="63"/>
      <c r="Y270" s="60"/>
      <c r="Z270" s="8"/>
      <c r="AA270" s="14"/>
      <c r="AB270" s="24"/>
      <c r="AC270" s="25"/>
      <c r="AD270" s="25"/>
      <c r="AE270" s="8"/>
      <c r="AF270" s="57"/>
      <c r="AG270" s="60"/>
      <c r="AH270" s="8"/>
      <c r="AI270" s="14"/>
      <c r="AJ270" s="24"/>
      <c r="AK270" s="25"/>
      <c r="AL270" s="25"/>
      <c r="AM270" s="8"/>
      <c r="AN270" s="57"/>
      <c r="AO270" s="60"/>
      <c r="AP270" s="8"/>
      <c r="AQ270" s="14"/>
      <c r="AR270" s="24"/>
      <c r="AS270" s="25"/>
      <c r="AT270" s="57"/>
      <c r="AU270" s="24"/>
      <c r="AV270" s="25"/>
      <c r="AW270" s="97"/>
      <c r="AX270" s="24"/>
      <c r="AY270" s="25"/>
      <c r="AZ270" s="57"/>
      <c r="BA270" s="13" t="s">
        <v>447</v>
      </c>
      <c r="BB270" s="109" t="s">
        <v>447</v>
      </c>
      <c r="BC270" s="1"/>
      <c r="BD270" s="1"/>
      <c r="BE270" s="1"/>
      <c r="BF270" s="1"/>
      <c r="BG270" s="1"/>
      <c r="BS270" s="29"/>
      <c r="BT270" s="44" t="str">
        <f t="shared" si="47"/>
        <v/>
      </c>
      <c r="BU270" s="45" t="str">
        <f t="shared" si="48"/>
        <v/>
      </c>
      <c r="BV270" s="45" t="str">
        <f t="shared" si="49"/>
        <v/>
      </c>
      <c r="BW270" s="44" t="str">
        <f t="shared" si="50"/>
        <v/>
      </c>
      <c r="BX270" s="45" t="str">
        <f t="shared" si="51"/>
        <v/>
      </c>
      <c r="BY270" s="44" t="e">
        <f>IF(AND(#REF!="",#REF!="",#REF!="",#REF!=""),"",SUM(#REF!,#REF!,#REF!,#REF!,#REF!))</f>
        <v>#REF!</v>
      </c>
      <c r="BZ270" s="45" t="str">
        <f t="shared" si="52"/>
        <v/>
      </c>
      <c r="CA270" s="44" t="str">
        <f t="shared" si="53"/>
        <v/>
      </c>
      <c r="CB270" s="45" t="str">
        <f t="shared" si="54"/>
        <v/>
      </c>
      <c r="CC270" s="44" t="str">
        <f t="shared" si="55"/>
        <v/>
      </c>
      <c r="CD270" s="45" t="str">
        <f t="shared" si="56"/>
        <v/>
      </c>
      <c r="CE270" s="44" t="e">
        <f>IF(AND(#REF!="",#REF!="",#REF!="",#REF!=""),"",SUM(#REF!,#REF!,#REF!,#REF!,#REF!))</f>
        <v>#REF!</v>
      </c>
      <c r="CF270" s="45" t="str">
        <f t="shared" si="57"/>
        <v/>
      </c>
      <c r="CG270" s="38" t="e">
        <f>IF(AND(#REF!="",#REF!="",#REF!="",#REF!=""),"",SUM(#REF!,#REF!,#REF!,#REF!))</f>
        <v>#REF!</v>
      </c>
      <c r="CH270" s="38" t="str">
        <f t="shared" si="58"/>
        <v/>
      </c>
    </row>
    <row r="271" spans="1:86">
      <c r="A271" s="358">
        <v>265</v>
      </c>
      <c r="B271" s="359"/>
      <c r="C271" s="360"/>
      <c r="D271" s="361"/>
      <c r="E271" s="362"/>
      <c r="F271" s="363"/>
      <c r="G271" s="363"/>
      <c r="H271" s="364"/>
      <c r="I271" s="365"/>
      <c r="J271" s="366"/>
      <c r="K271" s="367"/>
      <c r="L271" s="24"/>
      <c r="M271" s="25"/>
      <c r="N271" s="25"/>
      <c r="O271" s="8"/>
      <c r="P271" s="57"/>
      <c r="Q271" s="60"/>
      <c r="R271" s="8"/>
      <c r="S271" s="14"/>
      <c r="T271" s="26"/>
      <c r="U271" s="27"/>
      <c r="V271" s="27"/>
      <c r="W271" s="8"/>
      <c r="X271" s="63"/>
      <c r="Y271" s="60"/>
      <c r="Z271" s="8"/>
      <c r="AA271" s="14"/>
      <c r="AB271" s="24"/>
      <c r="AC271" s="25"/>
      <c r="AD271" s="25"/>
      <c r="AE271" s="8"/>
      <c r="AF271" s="57"/>
      <c r="AG271" s="60"/>
      <c r="AH271" s="8"/>
      <c r="AI271" s="14"/>
      <c r="AJ271" s="24"/>
      <c r="AK271" s="25"/>
      <c r="AL271" s="25"/>
      <c r="AM271" s="8"/>
      <c r="AN271" s="57"/>
      <c r="AO271" s="60"/>
      <c r="AP271" s="8"/>
      <c r="AQ271" s="14"/>
      <c r="AR271" s="24"/>
      <c r="AS271" s="25"/>
      <c r="AT271" s="57"/>
      <c r="AU271" s="24"/>
      <c r="AV271" s="25"/>
      <c r="AW271" s="97"/>
      <c r="AX271" s="24"/>
      <c r="AY271" s="25"/>
      <c r="AZ271" s="57"/>
      <c r="BA271" s="13" t="s">
        <v>447</v>
      </c>
      <c r="BB271" s="109" t="s">
        <v>447</v>
      </c>
      <c r="BC271" s="1"/>
      <c r="BD271" s="1"/>
      <c r="BE271" s="1"/>
      <c r="BF271" s="1"/>
      <c r="BG271" s="1"/>
      <c r="BS271" s="29"/>
      <c r="BT271" s="44" t="str">
        <f t="shared" si="47"/>
        <v/>
      </c>
      <c r="BU271" s="45" t="str">
        <f t="shared" si="48"/>
        <v/>
      </c>
      <c r="BV271" s="45" t="str">
        <f t="shared" si="49"/>
        <v/>
      </c>
      <c r="BW271" s="44" t="str">
        <f t="shared" si="50"/>
        <v/>
      </c>
      <c r="BX271" s="45" t="str">
        <f t="shared" si="51"/>
        <v/>
      </c>
      <c r="BY271" s="44" t="e">
        <f>IF(AND(#REF!="",#REF!="",#REF!="",#REF!=""),"",SUM(#REF!,#REF!,#REF!,#REF!,#REF!))</f>
        <v>#REF!</v>
      </c>
      <c r="BZ271" s="45" t="str">
        <f t="shared" si="52"/>
        <v/>
      </c>
      <c r="CA271" s="44" t="str">
        <f t="shared" si="53"/>
        <v/>
      </c>
      <c r="CB271" s="45" t="str">
        <f t="shared" si="54"/>
        <v/>
      </c>
      <c r="CC271" s="44" t="str">
        <f t="shared" si="55"/>
        <v/>
      </c>
      <c r="CD271" s="45" t="str">
        <f t="shared" si="56"/>
        <v/>
      </c>
      <c r="CE271" s="44" t="e">
        <f>IF(AND(#REF!="",#REF!="",#REF!="",#REF!=""),"",SUM(#REF!,#REF!,#REF!,#REF!,#REF!))</f>
        <v>#REF!</v>
      </c>
      <c r="CF271" s="45" t="str">
        <f t="shared" si="57"/>
        <v/>
      </c>
      <c r="CG271" s="38" t="e">
        <f>IF(AND(#REF!="",#REF!="",#REF!="",#REF!=""),"",SUM(#REF!,#REF!,#REF!,#REF!))</f>
        <v>#REF!</v>
      </c>
      <c r="CH271" s="38" t="str">
        <f t="shared" si="58"/>
        <v/>
      </c>
    </row>
    <row r="272" spans="1:86">
      <c r="A272" s="358">
        <v>266</v>
      </c>
      <c r="B272" s="359"/>
      <c r="C272" s="360"/>
      <c r="D272" s="361"/>
      <c r="E272" s="362"/>
      <c r="F272" s="363"/>
      <c r="G272" s="363"/>
      <c r="H272" s="364"/>
      <c r="I272" s="365"/>
      <c r="J272" s="366"/>
      <c r="K272" s="367"/>
      <c r="L272" s="24"/>
      <c r="M272" s="25"/>
      <c r="N272" s="25"/>
      <c r="O272" s="8"/>
      <c r="P272" s="57"/>
      <c r="Q272" s="60"/>
      <c r="R272" s="8"/>
      <c r="S272" s="14"/>
      <c r="T272" s="26"/>
      <c r="U272" s="27"/>
      <c r="V272" s="27"/>
      <c r="W272" s="8"/>
      <c r="X272" s="63"/>
      <c r="Y272" s="60"/>
      <c r="Z272" s="8"/>
      <c r="AA272" s="14"/>
      <c r="AB272" s="24"/>
      <c r="AC272" s="25"/>
      <c r="AD272" s="25"/>
      <c r="AE272" s="8"/>
      <c r="AF272" s="57"/>
      <c r="AG272" s="60"/>
      <c r="AH272" s="8"/>
      <c r="AI272" s="14"/>
      <c r="AJ272" s="24"/>
      <c r="AK272" s="25"/>
      <c r="AL272" s="25"/>
      <c r="AM272" s="8"/>
      <c r="AN272" s="57"/>
      <c r="AO272" s="60"/>
      <c r="AP272" s="8"/>
      <c r="AQ272" s="14"/>
      <c r="AR272" s="24"/>
      <c r="AS272" s="25"/>
      <c r="AT272" s="57"/>
      <c r="AU272" s="24"/>
      <c r="AV272" s="25"/>
      <c r="AW272" s="97"/>
      <c r="AX272" s="24"/>
      <c r="AY272" s="25"/>
      <c r="AZ272" s="57"/>
      <c r="BA272" s="13" t="s">
        <v>447</v>
      </c>
      <c r="BB272" s="109" t="s">
        <v>447</v>
      </c>
      <c r="BC272" s="1"/>
      <c r="BD272" s="1"/>
      <c r="BE272" s="1"/>
      <c r="BF272" s="1"/>
      <c r="BG272" s="1"/>
      <c r="BS272" s="29"/>
      <c r="BT272" s="44" t="str">
        <f t="shared" si="47"/>
        <v/>
      </c>
      <c r="BU272" s="45" t="str">
        <f t="shared" si="48"/>
        <v/>
      </c>
      <c r="BV272" s="45" t="str">
        <f t="shared" si="49"/>
        <v/>
      </c>
      <c r="BW272" s="44" t="str">
        <f t="shared" si="50"/>
        <v/>
      </c>
      <c r="BX272" s="45" t="str">
        <f t="shared" si="51"/>
        <v/>
      </c>
      <c r="BY272" s="44" t="e">
        <f>IF(AND(#REF!="",#REF!="",#REF!="",#REF!=""),"",SUM(#REF!,#REF!,#REF!,#REF!,#REF!))</f>
        <v>#REF!</v>
      </c>
      <c r="BZ272" s="45" t="str">
        <f t="shared" si="52"/>
        <v/>
      </c>
      <c r="CA272" s="44" t="str">
        <f t="shared" si="53"/>
        <v/>
      </c>
      <c r="CB272" s="45" t="str">
        <f t="shared" si="54"/>
        <v/>
      </c>
      <c r="CC272" s="44" t="str">
        <f t="shared" si="55"/>
        <v/>
      </c>
      <c r="CD272" s="45" t="str">
        <f t="shared" si="56"/>
        <v/>
      </c>
      <c r="CE272" s="44" t="e">
        <f>IF(AND(#REF!="",#REF!="",#REF!="",#REF!=""),"",SUM(#REF!,#REF!,#REF!,#REF!,#REF!))</f>
        <v>#REF!</v>
      </c>
      <c r="CF272" s="45" t="str">
        <f t="shared" si="57"/>
        <v/>
      </c>
      <c r="CG272" s="38" t="e">
        <f>IF(AND(#REF!="",#REF!="",#REF!="",#REF!=""),"",SUM(#REF!,#REF!,#REF!,#REF!))</f>
        <v>#REF!</v>
      </c>
      <c r="CH272" s="38" t="str">
        <f t="shared" si="58"/>
        <v/>
      </c>
    </row>
    <row r="273" spans="1:86">
      <c r="A273" s="358">
        <v>267</v>
      </c>
      <c r="B273" s="359"/>
      <c r="C273" s="360"/>
      <c r="D273" s="361"/>
      <c r="E273" s="362"/>
      <c r="F273" s="363"/>
      <c r="G273" s="363"/>
      <c r="H273" s="364"/>
      <c r="I273" s="365"/>
      <c r="J273" s="366"/>
      <c r="K273" s="367"/>
      <c r="L273" s="24"/>
      <c r="M273" s="25"/>
      <c r="N273" s="25"/>
      <c r="O273" s="8"/>
      <c r="P273" s="57"/>
      <c r="Q273" s="60"/>
      <c r="R273" s="8"/>
      <c r="S273" s="14"/>
      <c r="T273" s="26"/>
      <c r="U273" s="27"/>
      <c r="V273" s="27"/>
      <c r="W273" s="8"/>
      <c r="X273" s="63"/>
      <c r="Y273" s="60"/>
      <c r="Z273" s="8"/>
      <c r="AA273" s="14"/>
      <c r="AB273" s="24"/>
      <c r="AC273" s="25"/>
      <c r="AD273" s="25"/>
      <c r="AE273" s="8"/>
      <c r="AF273" s="57"/>
      <c r="AG273" s="60"/>
      <c r="AH273" s="8"/>
      <c r="AI273" s="14"/>
      <c r="AJ273" s="24"/>
      <c r="AK273" s="25"/>
      <c r="AL273" s="25"/>
      <c r="AM273" s="8"/>
      <c r="AN273" s="57"/>
      <c r="AO273" s="60"/>
      <c r="AP273" s="8"/>
      <c r="AQ273" s="14"/>
      <c r="AR273" s="24"/>
      <c r="AS273" s="25"/>
      <c r="AT273" s="57"/>
      <c r="AU273" s="24"/>
      <c r="AV273" s="25"/>
      <c r="AW273" s="97"/>
      <c r="AX273" s="24"/>
      <c r="AY273" s="25"/>
      <c r="AZ273" s="57"/>
      <c r="BA273" s="13" t="s">
        <v>447</v>
      </c>
      <c r="BB273" s="109" t="s">
        <v>447</v>
      </c>
      <c r="BC273" s="1"/>
      <c r="BD273" s="1"/>
      <c r="BE273" s="1"/>
      <c r="BF273" s="1"/>
      <c r="BG273" s="1"/>
      <c r="BS273" s="29"/>
      <c r="BT273" s="44" t="str">
        <f t="shared" si="47"/>
        <v/>
      </c>
      <c r="BU273" s="45" t="str">
        <f t="shared" si="48"/>
        <v/>
      </c>
      <c r="BV273" s="45" t="str">
        <f t="shared" si="49"/>
        <v/>
      </c>
      <c r="BW273" s="44" t="str">
        <f t="shared" si="50"/>
        <v/>
      </c>
      <c r="BX273" s="45" t="str">
        <f t="shared" si="51"/>
        <v/>
      </c>
      <c r="BY273" s="44" t="e">
        <f>IF(AND(#REF!="",#REF!="",#REF!="",#REF!=""),"",SUM(#REF!,#REF!,#REF!,#REF!,#REF!))</f>
        <v>#REF!</v>
      </c>
      <c r="BZ273" s="45" t="str">
        <f t="shared" si="52"/>
        <v/>
      </c>
      <c r="CA273" s="44" t="str">
        <f t="shared" si="53"/>
        <v/>
      </c>
      <c r="CB273" s="45" t="str">
        <f t="shared" si="54"/>
        <v/>
      </c>
      <c r="CC273" s="44" t="str">
        <f t="shared" si="55"/>
        <v/>
      </c>
      <c r="CD273" s="45" t="str">
        <f t="shared" si="56"/>
        <v/>
      </c>
      <c r="CE273" s="44" t="e">
        <f>IF(AND(#REF!="",#REF!="",#REF!="",#REF!=""),"",SUM(#REF!,#REF!,#REF!,#REF!,#REF!))</f>
        <v>#REF!</v>
      </c>
      <c r="CF273" s="45" t="str">
        <f t="shared" si="57"/>
        <v/>
      </c>
      <c r="CG273" s="38" t="e">
        <f>IF(AND(#REF!="",#REF!="",#REF!="",#REF!=""),"",SUM(#REF!,#REF!,#REF!,#REF!))</f>
        <v>#REF!</v>
      </c>
      <c r="CH273" s="38" t="str">
        <f t="shared" si="58"/>
        <v/>
      </c>
    </row>
    <row r="274" spans="1:86">
      <c r="A274" s="358">
        <v>268</v>
      </c>
      <c r="B274" s="359"/>
      <c r="C274" s="360"/>
      <c r="D274" s="361"/>
      <c r="E274" s="362"/>
      <c r="F274" s="363"/>
      <c r="G274" s="363"/>
      <c r="H274" s="364"/>
      <c r="I274" s="365"/>
      <c r="J274" s="366"/>
      <c r="K274" s="367"/>
      <c r="L274" s="24"/>
      <c r="M274" s="25"/>
      <c r="N274" s="25"/>
      <c r="O274" s="8"/>
      <c r="P274" s="57"/>
      <c r="Q274" s="60"/>
      <c r="R274" s="8"/>
      <c r="S274" s="14"/>
      <c r="T274" s="26"/>
      <c r="U274" s="27"/>
      <c r="V274" s="27"/>
      <c r="W274" s="8"/>
      <c r="X274" s="63"/>
      <c r="Y274" s="60"/>
      <c r="Z274" s="8"/>
      <c r="AA274" s="14"/>
      <c r="AB274" s="24"/>
      <c r="AC274" s="25"/>
      <c r="AD274" s="25"/>
      <c r="AE274" s="8"/>
      <c r="AF274" s="57"/>
      <c r="AG274" s="60"/>
      <c r="AH274" s="8"/>
      <c r="AI274" s="14"/>
      <c r="AJ274" s="24"/>
      <c r="AK274" s="25"/>
      <c r="AL274" s="25"/>
      <c r="AM274" s="8"/>
      <c r="AN274" s="57"/>
      <c r="AO274" s="60"/>
      <c r="AP274" s="8"/>
      <c r="AQ274" s="14"/>
      <c r="AR274" s="24"/>
      <c r="AS274" s="25"/>
      <c r="AT274" s="57"/>
      <c r="AU274" s="24"/>
      <c r="AV274" s="25"/>
      <c r="AW274" s="97"/>
      <c r="AX274" s="24"/>
      <c r="AY274" s="25"/>
      <c r="AZ274" s="57"/>
      <c r="BA274" s="13" t="s">
        <v>447</v>
      </c>
      <c r="BB274" s="109" t="s">
        <v>447</v>
      </c>
      <c r="BC274" s="1"/>
      <c r="BD274" s="1"/>
      <c r="BE274" s="1"/>
      <c r="BF274" s="1"/>
      <c r="BG274" s="1"/>
      <c r="BS274" s="29"/>
      <c r="BT274" s="44" t="str">
        <f t="shared" si="47"/>
        <v/>
      </c>
      <c r="BU274" s="45" t="str">
        <f t="shared" si="48"/>
        <v/>
      </c>
      <c r="BV274" s="45" t="str">
        <f t="shared" si="49"/>
        <v/>
      </c>
      <c r="BW274" s="44" t="str">
        <f t="shared" si="50"/>
        <v/>
      </c>
      <c r="BX274" s="45" t="str">
        <f t="shared" si="51"/>
        <v/>
      </c>
      <c r="BY274" s="44" t="e">
        <f>IF(AND(#REF!="",#REF!="",#REF!="",#REF!=""),"",SUM(#REF!,#REF!,#REF!,#REF!,#REF!))</f>
        <v>#REF!</v>
      </c>
      <c r="BZ274" s="45" t="str">
        <f t="shared" si="52"/>
        <v/>
      </c>
      <c r="CA274" s="44" t="str">
        <f t="shared" si="53"/>
        <v/>
      </c>
      <c r="CB274" s="45" t="str">
        <f t="shared" si="54"/>
        <v/>
      </c>
      <c r="CC274" s="44" t="str">
        <f t="shared" si="55"/>
        <v/>
      </c>
      <c r="CD274" s="45" t="str">
        <f t="shared" si="56"/>
        <v/>
      </c>
      <c r="CE274" s="44" t="e">
        <f>IF(AND(#REF!="",#REF!="",#REF!="",#REF!=""),"",SUM(#REF!,#REF!,#REF!,#REF!,#REF!))</f>
        <v>#REF!</v>
      </c>
      <c r="CF274" s="45" t="str">
        <f t="shared" si="57"/>
        <v/>
      </c>
      <c r="CG274" s="38" t="e">
        <f>IF(AND(#REF!="",#REF!="",#REF!="",#REF!=""),"",SUM(#REF!,#REF!,#REF!,#REF!))</f>
        <v>#REF!</v>
      </c>
      <c r="CH274" s="38" t="str">
        <f t="shared" si="58"/>
        <v/>
      </c>
    </row>
    <row r="275" spans="1:86">
      <c r="A275" s="358">
        <v>269</v>
      </c>
      <c r="B275" s="359"/>
      <c r="C275" s="360"/>
      <c r="D275" s="361"/>
      <c r="E275" s="362"/>
      <c r="F275" s="363"/>
      <c r="G275" s="363"/>
      <c r="H275" s="364"/>
      <c r="I275" s="365"/>
      <c r="J275" s="366"/>
      <c r="K275" s="367"/>
      <c r="L275" s="24"/>
      <c r="M275" s="25"/>
      <c r="N275" s="25"/>
      <c r="O275" s="8"/>
      <c r="P275" s="57"/>
      <c r="Q275" s="60"/>
      <c r="R275" s="8"/>
      <c r="S275" s="14"/>
      <c r="T275" s="26"/>
      <c r="U275" s="27"/>
      <c r="V275" s="27"/>
      <c r="W275" s="8"/>
      <c r="X275" s="63"/>
      <c r="Y275" s="60"/>
      <c r="Z275" s="8"/>
      <c r="AA275" s="14"/>
      <c r="AB275" s="24"/>
      <c r="AC275" s="25"/>
      <c r="AD275" s="25"/>
      <c r="AE275" s="8"/>
      <c r="AF275" s="57"/>
      <c r="AG275" s="60"/>
      <c r="AH275" s="8"/>
      <c r="AI275" s="14"/>
      <c r="AJ275" s="24"/>
      <c r="AK275" s="25"/>
      <c r="AL275" s="25"/>
      <c r="AM275" s="8"/>
      <c r="AN275" s="57"/>
      <c r="AO275" s="60"/>
      <c r="AP275" s="8"/>
      <c r="AQ275" s="14"/>
      <c r="AR275" s="24"/>
      <c r="AS275" s="25"/>
      <c r="AT275" s="57"/>
      <c r="AU275" s="24"/>
      <c r="AV275" s="25"/>
      <c r="AW275" s="97"/>
      <c r="AX275" s="24"/>
      <c r="AY275" s="25"/>
      <c r="AZ275" s="57"/>
      <c r="BA275" s="13" t="s">
        <v>447</v>
      </c>
      <c r="BB275" s="109" t="s">
        <v>447</v>
      </c>
      <c r="BC275" s="1"/>
      <c r="BD275" s="1"/>
      <c r="BE275" s="1"/>
      <c r="BF275" s="1"/>
      <c r="BG275" s="1"/>
      <c r="BS275" s="29"/>
      <c r="BT275" s="44" t="str">
        <f t="shared" si="47"/>
        <v/>
      </c>
      <c r="BU275" s="45" t="str">
        <f t="shared" si="48"/>
        <v/>
      </c>
      <c r="BV275" s="45" t="str">
        <f t="shared" si="49"/>
        <v/>
      </c>
      <c r="BW275" s="44" t="str">
        <f t="shared" si="50"/>
        <v/>
      </c>
      <c r="BX275" s="45" t="str">
        <f t="shared" si="51"/>
        <v/>
      </c>
      <c r="BY275" s="44" t="e">
        <f>IF(AND(#REF!="",#REF!="",#REF!="",#REF!=""),"",SUM(#REF!,#REF!,#REF!,#REF!,#REF!))</f>
        <v>#REF!</v>
      </c>
      <c r="BZ275" s="45" t="str">
        <f t="shared" si="52"/>
        <v/>
      </c>
      <c r="CA275" s="44" t="str">
        <f t="shared" si="53"/>
        <v/>
      </c>
      <c r="CB275" s="45" t="str">
        <f t="shared" si="54"/>
        <v/>
      </c>
      <c r="CC275" s="44" t="str">
        <f t="shared" si="55"/>
        <v/>
      </c>
      <c r="CD275" s="45" t="str">
        <f t="shared" si="56"/>
        <v/>
      </c>
      <c r="CE275" s="44" t="e">
        <f>IF(AND(#REF!="",#REF!="",#REF!="",#REF!=""),"",SUM(#REF!,#REF!,#REF!,#REF!,#REF!))</f>
        <v>#REF!</v>
      </c>
      <c r="CF275" s="45" t="str">
        <f t="shared" si="57"/>
        <v/>
      </c>
      <c r="CG275" s="38" t="e">
        <f>IF(AND(#REF!="",#REF!="",#REF!="",#REF!=""),"",SUM(#REF!,#REF!,#REF!,#REF!))</f>
        <v>#REF!</v>
      </c>
      <c r="CH275" s="38" t="str">
        <f t="shared" si="58"/>
        <v/>
      </c>
    </row>
    <row r="276" spans="1:86">
      <c r="A276" s="358">
        <v>270</v>
      </c>
      <c r="B276" s="359"/>
      <c r="C276" s="360"/>
      <c r="D276" s="361"/>
      <c r="E276" s="362"/>
      <c r="F276" s="363"/>
      <c r="G276" s="363"/>
      <c r="H276" s="364"/>
      <c r="I276" s="365"/>
      <c r="J276" s="366"/>
      <c r="K276" s="367"/>
      <c r="L276" s="24"/>
      <c r="M276" s="25"/>
      <c r="N276" s="25"/>
      <c r="O276" s="8"/>
      <c r="P276" s="57"/>
      <c r="Q276" s="60"/>
      <c r="R276" s="8"/>
      <c r="S276" s="14"/>
      <c r="T276" s="26"/>
      <c r="U276" s="27"/>
      <c r="V276" s="27"/>
      <c r="W276" s="8"/>
      <c r="X276" s="63"/>
      <c r="Y276" s="60"/>
      <c r="Z276" s="8"/>
      <c r="AA276" s="14"/>
      <c r="AB276" s="24"/>
      <c r="AC276" s="25"/>
      <c r="AD276" s="25"/>
      <c r="AE276" s="8"/>
      <c r="AF276" s="57"/>
      <c r="AG276" s="60"/>
      <c r="AH276" s="8"/>
      <c r="AI276" s="14"/>
      <c r="AJ276" s="24"/>
      <c r="AK276" s="25"/>
      <c r="AL276" s="25"/>
      <c r="AM276" s="8"/>
      <c r="AN276" s="57"/>
      <c r="AO276" s="60"/>
      <c r="AP276" s="8"/>
      <c r="AQ276" s="14"/>
      <c r="AR276" s="24"/>
      <c r="AS276" s="25"/>
      <c r="AT276" s="57"/>
      <c r="AU276" s="24"/>
      <c r="AV276" s="25"/>
      <c r="AW276" s="97"/>
      <c r="AX276" s="24"/>
      <c r="AY276" s="25"/>
      <c r="AZ276" s="57"/>
      <c r="BA276" s="13" t="s">
        <v>447</v>
      </c>
      <c r="BB276" s="109" t="s">
        <v>447</v>
      </c>
      <c r="BC276" s="1"/>
      <c r="BD276" s="1"/>
      <c r="BE276" s="1"/>
      <c r="BF276" s="1"/>
      <c r="BG276" s="1"/>
      <c r="BS276" s="29"/>
      <c r="BT276" s="44" t="str">
        <f t="shared" si="47"/>
        <v/>
      </c>
      <c r="BU276" s="45" t="str">
        <f t="shared" si="48"/>
        <v/>
      </c>
      <c r="BV276" s="45" t="str">
        <f t="shared" si="49"/>
        <v/>
      </c>
      <c r="BW276" s="44" t="str">
        <f t="shared" si="50"/>
        <v/>
      </c>
      <c r="BX276" s="45" t="str">
        <f t="shared" si="51"/>
        <v/>
      </c>
      <c r="BY276" s="44" t="e">
        <f>IF(AND(#REF!="",#REF!="",#REF!="",#REF!=""),"",SUM(#REF!,#REF!,#REF!,#REF!,#REF!))</f>
        <v>#REF!</v>
      </c>
      <c r="BZ276" s="45" t="str">
        <f t="shared" si="52"/>
        <v/>
      </c>
      <c r="CA276" s="44" t="str">
        <f t="shared" si="53"/>
        <v/>
      </c>
      <c r="CB276" s="45" t="str">
        <f t="shared" si="54"/>
        <v/>
      </c>
      <c r="CC276" s="44" t="str">
        <f t="shared" si="55"/>
        <v/>
      </c>
      <c r="CD276" s="45" t="str">
        <f t="shared" si="56"/>
        <v/>
      </c>
      <c r="CE276" s="44" t="e">
        <f>IF(AND(#REF!="",#REF!="",#REF!="",#REF!=""),"",SUM(#REF!,#REF!,#REF!,#REF!,#REF!))</f>
        <v>#REF!</v>
      </c>
      <c r="CF276" s="45" t="str">
        <f t="shared" si="57"/>
        <v/>
      </c>
      <c r="CG276" s="38" t="e">
        <f>IF(AND(#REF!="",#REF!="",#REF!="",#REF!=""),"",SUM(#REF!,#REF!,#REF!,#REF!))</f>
        <v>#REF!</v>
      </c>
      <c r="CH276" s="38" t="str">
        <f t="shared" si="58"/>
        <v/>
      </c>
    </row>
    <row r="277" spans="1:86">
      <c r="A277" s="358">
        <v>271</v>
      </c>
      <c r="B277" s="359"/>
      <c r="C277" s="360"/>
      <c r="D277" s="361"/>
      <c r="E277" s="362"/>
      <c r="F277" s="363"/>
      <c r="G277" s="363"/>
      <c r="H277" s="364"/>
      <c r="I277" s="365"/>
      <c r="J277" s="366"/>
      <c r="K277" s="367"/>
      <c r="L277" s="24"/>
      <c r="M277" s="25"/>
      <c r="N277" s="25"/>
      <c r="O277" s="8"/>
      <c r="P277" s="57"/>
      <c r="Q277" s="60"/>
      <c r="R277" s="8"/>
      <c r="S277" s="14"/>
      <c r="T277" s="26"/>
      <c r="U277" s="27"/>
      <c r="V277" s="27"/>
      <c r="W277" s="8"/>
      <c r="X277" s="63"/>
      <c r="Y277" s="60"/>
      <c r="Z277" s="8"/>
      <c r="AA277" s="14"/>
      <c r="AB277" s="24"/>
      <c r="AC277" s="25"/>
      <c r="AD277" s="25"/>
      <c r="AE277" s="8"/>
      <c r="AF277" s="57"/>
      <c r="AG277" s="60"/>
      <c r="AH277" s="8"/>
      <c r="AI277" s="14"/>
      <c r="AJ277" s="24"/>
      <c r="AK277" s="25"/>
      <c r="AL277" s="25"/>
      <c r="AM277" s="8"/>
      <c r="AN277" s="57"/>
      <c r="AO277" s="60"/>
      <c r="AP277" s="8"/>
      <c r="AQ277" s="14"/>
      <c r="AR277" s="24"/>
      <c r="AS277" s="25"/>
      <c r="AT277" s="57"/>
      <c r="AU277" s="24"/>
      <c r="AV277" s="25"/>
      <c r="AW277" s="97"/>
      <c r="AX277" s="24"/>
      <c r="AY277" s="25"/>
      <c r="AZ277" s="57"/>
      <c r="BA277" s="13" t="s">
        <v>447</v>
      </c>
      <c r="BB277" s="109" t="s">
        <v>447</v>
      </c>
      <c r="BC277" s="1"/>
      <c r="BD277" s="1"/>
      <c r="BE277" s="1"/>
      <c r="BF277" s="1"/>
      <c r="BG277" s="1"/>
      <c r="BS277" s="29"/>
      <c r="BT277" s="44" t="str">
        <f t="shared" si="47"/>
        <v/>
      </c>
      <c r="BU277" s="45" t="str">
        <f t="shared" si="48"/>
        <v/>
      </c>
      <c r="BV277" s="45" t="str">
        <f t="shared" si="49"/>
        <v/>
      </c>
      <c r="BW277" s="44" t="str">
        <f t="shared" si="50"/>
        <v/>
      </c>
      <c r="BX277" s="45" t="str">
        <f t="shared" si="51"/>
        <v/>
      </c>
      <c r="BY277" s="44" t="e">
        <f>IF(AND(#REF!="",#REF!="",#REF!="",#REF!=""),"",SUM(#REF!,#REF!,#REF!,#REF!,#REF!))</f>
        <v>#REF!</v>
      </c>
      <c r="BZ277" s="45" t="str">
        <f t="shared" si="52"/>
        <v/>
      </c>
      <c r="CA277" s="44" t="str">
        <f t="shared" si="53"/>
        <v/>
      </c>
      <c r="CB277" s="45" t="str">
        <f t="shared" si="54"/>
        <v/>
      </c>
      <c r="CC277" s="44" t="str">
        <f t="shared" si="55"/>
        <v/>
      </c>
      <c r="CD277" s="45" t="str">
        <f t="shared" si="56"/>
        <v/>
      </c>
      <c r="CE277" s="44" t="e">
        <f>IF(AND(#REF!="",#REF!="",#REF!="",#REF!=""),"",SUM(#REF!,#REF!,#REF!,#REF!,#REF!))</f>
        <v>#REF!</v>
      </c>
      <c r="CF277" s="45" t="str">
        <f t="shared" si="57"/>
        <v/>
      </c>
      <c r="CG277" s="38" t="e">
        <f>IF(AND(#REF!="",#REF!="",#REF!="",#REF!=""),"",SUM(#REF!,#REF!,#REF!,#REF!))</f>
        <v>#REF!</v>
      </c>
      <c r="CH277" s="38" t="str">
        <f t="shared" si="58"/>
        <v/>
      </c>
    </row>
    <row r="278" spans="1:86">
      <c r="A278" s="358">
        <v>272</v>
      </c>
      <c r="B278" s="359"/>
      <c r="C278" s="360"/>
      <c r="D278" s="361"/>
      <c r="E278" s="362"/>
      <c r="F278" s="363"/>
      <c r="G278" s="363"/>
      <c r="H278" s="364"/>
      <c r="I278" s="365"/>
      <c r="J278" s="366"/>
      <c r="K278" s="367"/>
      <c r="L278" s="24"/>
      <c r="M278" s="25"/>
      <c r="N278" s="25"/>
      <c r="O278" s="8"/>
      <c r="P278" s="57"/>
      <c r="Q278" s="60"/>
      <c r="R278" s="8"/>
      <c r="S278" s="14"/>
      <c r="T278" s="26"/>
      <c r="U278" s="27"/>
      <c r="V278" s="27"/>
      <c r="W278" s="8"/>
      <c r="X278" s="63"/>
      <c r="Y278" s="60"/>
      <c r="Z278" s="8"/>
      <c r="AA278" s="14"/>
      <c r="AB278" s="24"/>
      <c r="AC278" s="25"/>
      <c r="AD278" s="25"/>
      <c r="AE278" s="8"/>
      <c r="AF278" s="57"/>
      <c r="AG278" s="60"/>
      <c r="AH278" s="8"/>
      <c r="AI278" s="14"/>
      <c r="AJ278" s="24"/>
      <c r="AK278" s="25"/>
      <c r="AL278" s="25"/>
      <c r="AM278" s="8"/>
      <c r="AN278" s="57"/>
      <c r="AO278" s="60"/>
      <c r="AP278" s="8"/>
      <c r="AQ278" s="14"/>
      <c r="AR278" s="24"/>
      <c r="AS278" s="25"/>
      <c r="AT278" s="57"/>
      <c r="AU278" s="24"/>
      <c r="AV278" s="25"/>
      <c r="AW278" s="97"/>
      <c r="AX278" s="24"/>
      <c r="AY278" s="25"/>
      <c r="AZ278" s="57"/>
      <c r="BA278" s="13" t="s">
        <v>447</v>
      </c>
      <c r="BB278" s="109" t="s">
        <v>447</v>
      </c>
      <c r="BC278" s="1"/>
      <c r="BD278" s="1"/>
      <c r="BE278" s="1"/>
      <c r="BF278" s="1"/>
      <c r="BG278" s="1"/>
      <c r="BS278" s="29"/>
      <c r="BT278" s="44" t="str">
        <f t="shared" si="47"/>
        <v/>
      </c>
      <c r="BU278" s="45" t="str">
        <f t="shared" si="48"/>
        <v/>
      </c>
      <c r="BV278" s="45" t="str">
        <f t="shared" si="49"/>
        <v/>
      </c>
      <c r="BW278" s="44" t="str">
        <f t="shared" si="50"/>
        <v/>
      </c>
      <c r="BX278" s="45" t="str">
        <f t="shared" si="51"/>
        <v/>
      </c>
      <c r="BY278" s="44" t="e">
        <f>IF(AND(#REF!="",#REF!="",#REF!="",#REF!=""),"",SUM(#REF!,#REF!,#REF!,#REF!,#REF!))</f>
        <v>#REF!</v>
      </c>
      <c r="BZ278" s="45" t="str">
        <f t="shared" si="52"/>
        <v/>
      </c>
      <c r="CA278" s="44" t="str">
        <f t="shared" si="53"/>
        <v/>
      </c>
      <c r="CB278" s="45" t="str">
        <f t="shared" si="54"/>
        <v/>
      </c>
      <c r="CC278" s="44" t="str">
        <f t="shared" si="55"/>
        <v/>
      </c>
      <c r="CD278" s="45" t="str">
        <f t="shared" si="56"/>
        <v/>
      </c>
      <c r="CE278" s="44" t="e">
        <f>IF(AND(#REF!="",#REF!="",#REF!="",#REF!=""),"",SUM(#REF!,#REF!,#REF!,#REF!,#REF!))</f>
        <v>#REF!</v>
      </c>
      <c r="CF278" s="45" t="str">
        <f t="shared" si="57"/>
        <v/>
      </c>
      <c r="CG278" s="38" t="e">
        <f>IF(AND(#REF!="",#REF!="",#REF!="",#REF!=""),"",SUM(#REF!,#REF!,#REF!,#REF!))</f>
        <v>#REF!</v>
      </c>
      <c r="CH278" s="38" t="str">
        <f t="shared" si="58"/>
        <v/>
      </c>
    </row>
    <row r="279" spans="1:86">
      <c r="A279" s="358">
        <v>273</v>
      </c>
      <c r="B279" s="359"/>
      <c r="C279" s="360"/>
      <c r="D279" s="361"/>
      <c r="E279" s="362"/>
      <c r="F279" s="363"/>
      <c r="G279" s="363"/>
      <c r="H279" s="364"/>
      <c r="I279" s="365"/>
      <c r="J279" s="366"/>
      <c r="K279" s="367"/>
      <c r="L279" s="24"/>
      <c r="M279" s="25"/>
      <c r="N279" s="25"/>
      <c r="O279" s="8"/>
      <c r="P279" s="57"/>
      <c r="Q279" s="60"/>
      <c r="R279" s="8"/>
      <c r="S279" s="14"/>
      <c r="T279" s="26"/>
      <c r="U279" s="27"/>
      <c r="V279" s="27"/>
      <c r="W279" s="8"/>
      <c r="X279" s="63"/>
      <c r="Y279" s="60"/>
      <c r="Z279" s="8"/>
      <c r="AA279" s="14"/>
      <c r="AB279" s="24"/>
      <c r="AC279" s="25"/>
      <c r="AD279" s="25"/>
      <c r="AE279" s="8"/>
      <c r="AF279" s="57"/>
      <c r="AG279" s="60"/>
      <c r="AH279" s="8"/>
      <c r="AI279" s="14"/>
      <c r="AJ279" s="24"/>
      <c r="AK279" s="25"/>
      <c r="AL279" s="25"/>
      <c r="AM279" s="8"/>
      <c r="AN279" s="57"/>
      <c r="AO279" s="60"/>
      <c r="AP279" s="8"/>
      <c r="AQ279" s="14"/>
      <c r="AR279" s="24"/>
      <c r="AS279" s="25"/>
      <c r="AT279" s="57"/>
      <c r="AU279" s="24"/>
      <c r="AV279" s="25"/>
      <c r="AW279" s="97"/>
      <c r="AX279" s="24"/>
      <c r="AY279" s="25"/>
      <c r="AZ279" s="57"/>
      <c r="BA279" s="13" t="s">
        <v>447</v>
      </c>
      <c r="BB279" s="109" t="s">
        <v>447</v>
      </c>
      <c r="BC279" s="1"/>
      <c r="BD279" s="1"/>
      <c r="BE279" s="1"/>
      <c r="BF279" s="1"/>
      <c r="BG279" s="1"/>
      <c r="BS279" s="29"/>
      <c r="BT279" s="44" t="str">
        <f t="shared" si="47"/>
        <v/>
      </c>
      <c r="BU279" s="45" t="str">
        <f t="shared" si="48"/>
        <v/>
      </c>
      <c r="BV279" s="45" t="str">
        <f t="shared" si="49"/>
        <v/>
      </c>
      <c r="BW279" s="44" t="str">
        <f t="shared" si="50"/>
        <v/>
      </c>
      <c r="BX279" s="45" t="str">
        <f t="shared" si="51"/>
        <v/>
      </c>
      <c r="BY279" s="44" t="e">
        <f>IF(AND(#REF!="",#REF!="",#REF!="",#REF!=""),"",SUM(#REF!,#REF!,#REF!,#REF!,#REF!))</f>
        <v>#REF!</v>
      </c>
      <c r="BZ279" s="45" t="str">
        <f t="shared" si="52"/>
        <v/>
      </c>
      <c r="CA279" s="44" t="str">
        <f t="shared" si="53"/>
        <v/>
      </c>
      <c r="CB279" s="45" t="str">
        <f t="shared" si="54"/>
        <v/>
      </c>
      <c r="CC279" s="44" t="str">
        <f t="shared" si="55"/>
        <v/>
      </c>
      <c r="CD279" s="45" t="str">
        <f t="shared" si="56"/>
        <v/>
      </c>
      <c r="CE279" s="44" t="e">
        <f>IF(AND(#REF!="",#REF!="",#REF!="",#REF!=""),"",SUM(#REF!,#REF!,#REF!,#REF!,#REF!))</f>
        <v>#REF!</v>
      </c>
      <c r="CF279" s="45" t="str">
        <f t="shared" si="57"/>
        <v/>
      </c>
      <c r="CG279" s="38" t="e">
        <f>IF(AND(#REF!="",#REF!="",#REF!="",#REF!=""),"",SUM(#REF!,#REF!,#REF!,#REF!))</f>
        <v>#REF!</v>
      </c>
      <c r="CH279" s="38" t="str">
        <f t="shared" si="58"/>
        <v/>
      </c>
    </row>
    <row r="280" spans="1:86">
      <c r="A280" s="358">
        <v>274</v>
      </c>
      <c r="B280" s="359"/>
      <c r="C280" s="360"/>
      <c r="D280" s="361"/>
      <c r="E280" s="362"/>
      <c r="F280" s="363"/>
      <c r="G280" s="363"/>
      <c r="H280" s="364"/>
      <c r="I280" s="365"/>
      <c r="J280" s="366"/>
      <c r="K280" s="367"/>
      <c r="L280" s="24"/>
      <c r="M280" s="25"/>
      <c r="N280" s="25"/>
      <c r="O280" s="8"/>
      <c r="P280" s="57"/>
      <c r="Q280" s="60"/>
      <c r="R280" s="8"/>
      <c r="S280" s="14"/>
      <c r="T280" s="26"/>
      <c r="U280" s="27"/>
      <c r="V280" s="27"/>
      <c r="W280" s="8"/>
      <c r="X280" s="63"/>
      <c r="Y280" s="60"/>
      <c r="Z280" s="8"/>
      <c r="AA280" s="14"/>
      <c r="AB280" s="24"/>
      <c r="AC280" s="25"/>
      <c r="AD280" s="25"/>
      <c r="AE280" s="8"/>
      <c r="AF280" s="57"/>
      <c r="AG280" s="60"/>
      <c r="AH280" s="8"/>
      <c r="AI280" s="14"/>
      <c r="AJ280" s="24"/>
      <c r="AK280" s="25"/>
      <c r="AL280" s="25"/>
      <c r="AM280" s="8"/>
      <c r="AN280" s="57"/>
      <c r="AO280" s="60"/>
      <c r="AP280" s="8"/>
      <c r="AQ280" s="14"/>
      <c r="AR280" s="24"/>
      <c r="AS280" s="25"/>
      <c r="AT280" s="57"/>
      <c r="AU280" s="24"/>
      <c r="AV280" s="25"/>
      <c r="AW280" s="97"/>
      <c r="AX280" s="24"/>
      <c r="AY280" s="25"/>
      <c r="AZ280" s="57"/>
      <c r="BA280" s="13" t="s">
        <v>447</v>
      </c>
      <c r="BB280" s="109" t="s">
        <v>447</v>
      </c>
      <c r="BC280" s="1"/>
      <c r="BD280" s="1"/>
      <c r="BE280" s="1"/>
      <c r="BF280" s="1"/>
      <c r="BG280" s="1"/>
      <c r="BS280" s="29"/>
      <c r="BT280" s="44" t="str">
        <f t="shared" si="47"/>
        <v/>
      </c>
      <c r="BU280" s="45" t="str">
        <f t="shared" si="48"/>
        <v/>
      </c>
      <c r="BV280" s="45" t="str">
        <f t="shared" si="49"/>
        <v/>
      </c>
      <c r="BW280" s="44" t="str">
        <f t="shared" si="50"/>
        <v/>
      </c>
      <c r="BX280" s="45" t="str">
        <f t="shared" si="51"/>
        <v/>
      </c>
      <c r="BY280" s="44" t="e">
        <f>IF(AND(#REF!="",#REF!="",#REF!="",#REF!=""),"",SUM(#REF!,#REF!,#REF!,#REF!,#REF!))</f>
        <v>#REF!</v>
      </c>
      <c r="BZ280" s="45" t="str">
        <f t="shared" si="52"/>
        <v/>
      </c>
      <c r="CA280" s="44" t="str">
        <f t="shared" si="53"/>
        <v/>
      </c>
      <c r="CB280" s="45" t="str">
        <f t="shared" si="54"/>
        <v/>
      </c>
      <c r="CC280" s="44" t="str">
        <f t="shared" si="55"/>
        <v/>
      </c>
      <c r="CD280" s="45" t="str">
        <f t="shared" si="56"/>
        <v/>
      </c>
      <c r="CE280" s="44" t="e">
        <f>IF(AND(#REF!="",#REF!="",#REF!="",#REF!=""),"",SUM(#REF!,#REF!,#REF!,#REF!,#REF!))</f>
        <v>#REF!</v>
      </c>
      <c r="CF280" s="45" t="str">
        <f t="shared" si="57"/>
        <v/>
      </c>
      <c r="CG280" s="38" t="e">
        <f>IF(AND(#REF!="",#REF!="",#REF!="",#REF!=""),"",SUM(#REF!,#REF!,#REF!,#REF!))</f>
        <v>#REF!</v>
      </c>
      <c r="CH280" s="38" t="str">
        <f t="shared" si="58"/>
        <v/>
      </c>
    </row>
    <row r="281" spans="1:86">
      <c r="A281" s="358">
        <v>275</v>
      </c>
      <c r="B281" s="359"/>
      <c r="C281" s="360"/>
      <c r="D281" s="361"/>
      <c r="E281" s="362"/>
      <c r="F281" s="363"/>
      <c r="G281" s="363"/>
      <c r="H281" s="364"/>
      <c r="I281" s="365"/>
      <c r="J281" s="366"/>
      <c r="K281" s="367"/>
      <c r="L281" s="24"/>
      <c r="M281" s="25"/>
      <c r="N281" s="25"/>
      <c r="O281" s="8"/>
      <c r="P281" s="57"/>
      <c r="Q281" s="60"/>
      <c r="R281" s="8"/>
      <c r="S281" s="14"/>
      <c r="T281" s="26"/>
      <c r="U281" s="27"/>
      <c r="V281" s="27"/>
      <c r="W281" s="8"/>
      <c r="X281" s="63"/>
      <c r="Y281" s="60"/>
      <c r="Z281" s="8"/>
      <c r="AA281" s="14"/>
      <c r="AB281" s="24"/>
      <c r="AC281" s="25"/>
      <c r="AD281" s="25"/>
      <c r="AE281" s="8"/>
      <c r="AF281" s="57"/>
      <c r="AG281" s="60"/>
      <c r="AH281" s="8"/>
      <c r="AI281" s="14"/>
      <c r="AJ281" s="24"/>
      <c r="AK281" s="25"/>
      <c r="AL281" s="25"/>
      <c r="AM281" s="8"/>
      <c r="AN281" s="57"/>
      <c r="AO281" s="60"/>
      <c r="AP281" s="8"/>
      <c r="AQ281" s="14"/>
      <c r="AR281" s="24"/>
      <c r="AS281" s="25"/>
      <c r="AT281" s="57"/>
      <c r="AU281" s="24"/>
      <c r="AV281" s="25"/>
      <c r="AW281" s="97"/>
      <c r="AX281" s="24"/>
      <c r="AY281" s="25"/>
      <c r="AZ281" s="57"/>
      <c r="BA281" s="13" t="s">
        <v>447</v>
      </c>
      <c r="BB281" s="109" t="s">
        <v>447</v>
      </c>
      <c r="BC281" s="1"/>
      <c r="BD281" s="1"/>
      <c r="BE281" s="1"/>
      <c r="BF281" s="1"/>
      <c r="BG281" s="1"/>
      <c r="BS281" s="29"/>
      <c r="BT281" s="44" t="str">
        <f t="shared" si="47"/>
        <v/>
      </c>
      <c r="BU281" s="45" t="str">
        <f t="shared" si="48"/>
        <v/>
      </c>
      <c r="BV281" s="45" t="str">
        <f t="shared" si="49"/>
        <v/>
      </c>
      <c r="BW281" s="44" t="str">
        <f t="shared" si="50"/>
        <v/>
      </c>
      <c r="BX281" s="45" t="str">
        <f t="shared" si="51"/>
        <v/>
      </c>
      <c r="BY281" s="44" t="e">
        <f>IF(AND(#REF!="",#REF!="",#REF!="",#REF!=""),"",SUM(#REF!,#REF!,#REF!,#REF!,#REF!))</f>
        <v>#REF!</v>
      </c>
      <c r="BZ281" s="45" t="str">
        <f t="shared" si="52"/>
        <v/>
      </c>
      <c r="CA281" s="44" t="str">
        <f t="shared" si="53"/>
        <v/>
      </c>
      <c r="CB281" s="45" t="str">
        <f t="shared" si="54"/>
        <v/>
      </c>
      <c r="CC281" s="44" t="str">
        <f t="shared" si="55"/>
        <v/>
      </c>
      <c r="CD281" s="45" t="str">
        <f t="shared" si="56"/>
        <v/>
      </c>
      <c r="CE281" s="44" t="e">
        <f>IF(AND(#REF!="",#REF!="",#REF!="",#REF!=""),"",SUM(#REF!,#REF!,#REF!,#REF!,#REF!))</f>
        <v>#REF!</v>
      </c>
      <c r="CF281" s="45" t="str">
        <f t="shared" si="57"/>
        <v/>
      </c>
      <c r="CG281" s="38" t="e">
        <f>IF(AND(#REF!="",#REF!="",#REF!="",#REF!=""),"",SUM(#REF!,#REF!,#REF!,#REF!))</f>
        <v>#REF!</v>
      </c>
      <c r="CH281" s="38" t="str">
        <f t="shared" si="58"/>
        <v/>
      </c>
    </row>
    <row r="282" spans="1:86">
      <c r="A282" s="358">
        <v>276</v>
      </c>
      <c r="B282" s="359"/>
      <c r="C282" s="360"/>
      <c r="D282" s="361"/>
      <c r="E282" s="362"/>
      <c r="F282" s="363"/>
      <c r="G282" s="363"/>
      <c r="H282" s="364"/>
      <c r="I282" s="365"/>
      <c r="J282" s="366"/>
      <c r="K282" s="367"/>
      <c r="L282" s="24"/>
      <c r="M282" s="25"/>
      <c r="N282" s="25"/>
      <c r="O282" s="8"/>
      <c r="P282" s="57"/>
      <c r="Q282" s="60"/>
      <c r="R282" s="8"/>
      <c r="S282" s="14"/>
      <c r="T282" s="26"/>
      <c r="U282" s="27"/>
      <c r="V282" s="27"/>
      <c r="W282" s="8"/>
      <c r="X282" s="63"/>
      <c r="Y282" s="60"/>
      <c r="Z282" s="8"/>
      <c r="AA282" s="14"/>
      <c r="AB282" s="24"/>
      <c r="AC282" s="25"/>
      <c r="AD282" s="25"/>
      <c r="AE282" s="8"/>
      <c r="AF282" s="57"/>
      <c r="AG282" s="60"/>
      <c r="AH282" s="8"/>
      <c r="AI282" s="14"/>
      <c r="AJ282" s="24"/>
      <c r="AK282" s="25"/>
      <c r="AL282" s="25"/>
      <c r="AM282" s="8"/>
      <c r="AN282" s="57"/>
      <c r="AO282" s="60"/>
      <c r="AP282" s="8"/>
      <c r="AQ282" s="14"/>
      <c r="AR282" s="24"/>
      <c r="AS282" s="25"/>
      <c r="AT282" s="57"/>
      <c r="AU282" s="24"/>
      <c r="AV282" s="25"/>
      <c r="AW282" s="97"/>
      <c r="AX282" s="24"/>
      <c r="AY282" s="25"/>
      <c r="AZ282" s="57"/>
      <c r="BA282" s="13" t="s">
        <v>447</v>
      </c>
      <c r="BB282" s="109" t="s">
        <v>447</v>
      </c>
      <c r="BC282" s="1"/>
      <c r="BD282" s="1"/>
      <c r="BE282" s="1"/>
      <c r="BF282" s="1"/>
      <c r="BG282" s="1"/>
      <c r="BS282" s="29"/>
      <c r="BT282" s="44" t="str">
        <f t="shared" si="47"/>
        <v/>
      </c>
      <c r="BU282" s="45" t="str">
        <f t="shared" si="48"/>
        <v/>
      </c>
      <c r="BV282" s="45" t="str">
        <f t="shared" si="49"/>
        <v/>
      </c>
      <c r="BW282" s="44" t="str">
        <f t="shared" si="50"/>
        <v/>
      </c>
      <c r="BX282" s="45" t="str">
        <f t="shared" si="51"/>
        <v/>
      </c>
      <c r="BY282" s="44" t="e">
        <f>IF(AND(#REF!="",#REF!="",#REF!="",#REF!=""),"",SUM(#REF!,#REF!,#REF!,#REF!,#REF!))</f>
        <v>#REF!</v>
      </c>
      <c r="BZ282" s="45" t="str">
        <f t="shared" si="52"/>
        <v/>
      </c>
      <c r="CA282" s="44" t="str">
        <f t="shared" si="53"/>
        <v/>
      </c>
      <c r="CB282" s="45" t="str">
        <f t="shared" si="54"/>
        <v/>
      </c>
      <c r="CC282" s="44" t="str">
        <f t="shared" si="55"/>
        <v/>
      </c>
      <c r="CD282" s="45" t="str">
        <f t="shared" si="56"/>
        <v/>
      </c>
      <c r="CE282" s="44" t="e">
        <f>IF(AND(#REF!="",#REF!="",#REF!="",#REF!=""),"",SUM(#REF!,#REF!,#REF!,#REF!,#REF!))</f>
        <v>#REF!</v>
      </c>
      <c r="CF282" s="45" t="str">
        <f t="shared" si="57"/>
        <v/>
      </c>
      <c r="CG282" s="38" t="e">
        <f>IF(AND(#REF!="",#REF!="",#REF!="",#REF!=""),"",SUM(#REF!,#REF!,#REF!,#REF!))</f>
        <v>#REF!</v>
      </c>
      <c r="CH282" s="38" t="str">
        <f t="shared" si="58"/>
        <v/>
      </c>
    </row>
    <row r="283" spans="1:86">
      <c r="A283" s="358">
        <v>277</v>
      </c>
      <c r="B283" s="359"/>
      <c r="C283" s="360"/>
      <c r="D283" s="361"/>
      <c r="E283" s="362"/>
      <c r="F283" s="363"/>
      <c r="G283" s="363"/>
      <c r="H283" s="364"/>
      <c r="I283" s="365"/>
      <c r="J283" s="366"/>
      <c r="K283" s="367"/>
      <c r="L283" s="24"/>
      <c r="M283" s="25"/>
      <c r="N283" s="25"/>
      <c r="O283" s="8"/>
      <c r="P283" s="57"/>
      <c r="Q283" s="60"/>
      <c r="R283" s="8"/>
      <c r="S283" s="14"/>
      <c r="T283" s="26"/>
      <c r="U283" s="27"/>
      <c r="V283" s="27"/>
      <c r="W283" s="8"/>
      <c r="X283" s="63"/>
      <c r="Y283" s="60"/>
      <c r="Z283" s="8"/>
      <c r="AA283" s="14"/>
      <c r="AB283" s="24"/>
      <c r="AC283" s="25"/>
      <c r="AD283" s="25"/>
      <c r="AE283" s="8"/>
      <c r="AF283" s="57"/>
      <c r="AG283" s="60"/>
      <c r="AH283" s="8"/>
      <c r="AI283" s="14"/>
      <c r="AJ283" s="24"/>
      <c r="AK283" s="25"/>
      <c r="AL283" s="25"/>
      <c r="AM283" s="8"/>
      <c r="AN283" s="57"/>
      <c r="AO283" s="60"/>
      <c r="AP283" s="8"/>
      <c r="AQ283" s="14"/>
      <c r="AR283" s="24"/>
      <c r="AS283" s="25"/>
      <c r="AT283" s="57"/>
      <c r="AU283" s="24"/>
      <c r="AV283" s="25"/>
      <c r="AW283" s="97"/>
      <c r="AX283" s="24"/>
      <c r="AY283" s="25"/>
      <c r="AZ283" s="57"/>
      <c r="BA283" s="13" t="s">
        <v>447</v>
      </c>
      <c r="BB283" s="109" t="s">
        <v>447</v>
      </c>
      <c r="BC283" s="1"/>
      <c r="BD283" s="1"/>
      <c r="BE283" s="1"/>
      <c r="BF283" s="1"/>
      <c r="BG283" s="1"/>
      <c r="BS283" s="29"/>
      <c r="BT283" s="44" t="str">
        <f t="shared" si="47"/>
        <v/>
      </c>
      <c r="BU283" s="45" t="str">
        <f t="shared" si="48"/>
        <v/>
      </c>
      <c r="BV283" s="45" t="str">
        <f t="shared" si="49"/>
        <v/>
      </c>
      <c r="BW283" s="44" t="str">
        <f t="shared" si="50"/>
        <v/>
      </c>
      <c r="BX283" s="45" t="str">
        <f t="shared" si="51"/>
        <v/>
      </c>
      <c r="BY283" s="44" t="e">
        <f>IF(AND(#REF!="",#REF!="",#REF!="",#REF!=""),"",SUM(#REF!,#REF!,#REF!,#REF!,#REF!))</f>
        <v>#REF!</v>
      </c>
      <c r="BZ283" s="45" t="str">
        <f t="shared" si="52"/>
        <v/>
      </c>
      <c r="CA283" s="44" t="str">
        <f t="shared" si="53"/>
        <v/>
      </c>
      <c r="CB283" s="45" t="str">
        <f t="shared" si="54"/>
        <v/>
      </c>
      <c r="CC283" s="44" t="str">
        <f t="shared" si="55"/>
        <v/>
      </c>
      <c r="CD283" s="45" t="str">
        <f t="shared" si="56"/>
        <v/>
      </c>
      <c r="CE283" s="44" t="e">
        <f>IF(AND(#REF!="",#REF!="",#REF!="",#REF!=""),"",SUM(#REF!,#REF!,#REF!,#REF!,#REF!))</f>
        <v>#REF!</v>
      </c>
      <c r="CF283" s="45" t="str">
        <f t="shared" si="57"/>
        <v/>
      </c>
      <c r="CG283" s="38" t="e">
        <f>IF(AND(#REF!="",#REF!="",#REF!="",#REF!=""),"",SUM(#REF!,#REF!,#REF!,#REF!))</f>
        <v>#REF!</v>
      </c>
      <c r="CH283" s="38" t="str">
        <f t="shared" si="58"/>
        <v/>
      </c>
    </row>
    <row r="284" spans="1:86">
      <c r="A284" s="358">
        <v>278</v>
      </c>
      <c r="B284" s="359"/>
      <c r="C284" s="360"/>
      <c r="D284" s="361"/>
      <c r="E284" s="362"/>
      <c r="F284" s="363"/>
      <c r="G284" s="363"/>
      <c r="H284" s="364"/>
      <c r="I284" s="365"/>
      <c r="J284" s="366"/>
      <c r="K284" s="367"/>
      <c r="L284" s="24"/>
      <c r="M284" s="25"/>
      <c r="N284" s="25"/>
      <c r="O284" s="8"/>
      <c r="P284" s="57"/>
      <c r="Q284" s="60"/>
      <c r="R284" s="8"/>
      <c r="S284" s="14"/>
      <c r="T284" s="26"/>
      <c r="U284" s="27"/>
      <c r="V284" s="27"/>
      <c r="W284" s="8"/>
      <c r="X284" s="63"/>
      <c r="Y284" s="60"/>
      <c r="Z284" s="8"/>
      <c r="AA284" s="14"/>
      <c r="AB284" s="24"/>
      <c r="AC284" s="25"/>
      <c r="AD284" s="25"/>
      <c r="AE284" s="8"/>
      <c r="AF284" s="57"/>
      <c r="AG284" s="60"/>
      <c r="AH284" s="8"/>
      <c r="AI284" s="14"/>
      <c r="AJ284" s="24"/>
      <c r="AK284" s="25"/>
      <c r="AL284" s="25"/>
      <c r="AM284" s="8"/>
      <c r="AN284" s="57"/>
      <c r="AO284" s="60"/>
      <c r="AP284" s="8"/>
      <c r="AQ284" s="14"/>
      <c r="AR284" s="24"/>
      <c r="AS284" s="25"/>
      <c r="AT284" s="57"/>
      <c r="AU284" s="24"/>
      <c r="AV284" s="25"/>
      <c r="AW284" s="97"/>
      <c r="AX284" s="24"/>
      <c r="AY284" s="25"/>
      <c r="AZ284" s="57"/>
      <c r="BA284" s="13" t="s">
        <v>447</v>
      </c>
      <c r="BB284" s="109" t="s">
        <v>447</v>
      </c>
      <c r="BC284" s="1"/>
      <c r="BD284" s="1"/>
      <c r="BE284" s="1"/>
      <c r="BF284" s="1"/>
      <c r="BG284" s="1"/>
      <c r="BS284" s="29"/>
      <c r="BT284" s="44" t="str">
        <f t="shared" si="47"/>
        <v/>
      </c>
      <c r="BU284" s="45" t="str">
        <f t="shared" si="48"/>
        <v/>
      </c>
      <c r="BV284" s="45" t="str">
        <f t="shared" si="49"/>
        <v/>
      </c>
      <c r="BW284" s="44" t="str">
        <f t="shared" si="50"/>
        <v/>
      </c>
      <c r="BX284" s="45" t="str">
        <f t="shared" si="51"/>
        <v/>
      </c>
      <c r="BY284" s="44" t="e">
        <f>IF(AND(#REF!="",#REF!="",#REF!="",#REF!=""),"",SUM(#REF!,#REF!,#REF!,#REF!,#REF!))</f>
        <v>#REF!</v>
      </c>
      <c r="BZ284" s="45" t="str">
        <f t="shared" si="52"/>
        <v/>
      </c>
      <c r="CA284" s="44" t="str">
        <f t="shared" si="53"/>
        <v/>
      </c>
      <c r="CB284" s="45" t="str">
        <f t="shared" si="54"/>
        <v/>
      </c>
      <c r="CC284" s="44" t="str">
        <f t="shared" si="55"/>
        <v/>
      </c>
      <c r="CD284" s="45" t="str">
        <f t="shared" si="56"/>
        <v/>
      </c>
      <c r="CE284" s="44" t="e">
        <f>IF(AND(#REF!="",#REF!="",#REF!="",#REF!=""),"",SUM(#REF!,#REF!,#REF!,#REF!,#REF!))</f>
        <v>#REF!</v>
      </c>
      <c r="CF284" s="45" t="str">
        <f t="shared" si="57"/>
        <v/>
      </c>
      <c r="CG284" s="38" t="e">
        <f>IF(AND(#REF!="",#REF!="",#REF!="",#REF!=""),"",SUM(#REF!,#REF!,#REF!,#REF!))</f>
        <v>#REF!</v>
      </c>
      <c r="CH284" s="38" t="str">
        <f t="shared" si="58"/>
        <v/>
      </c>
    </row>
    <row r="285" spans="1:86">
      <c r="A285" s="358">
        <v>279</v>
      </c>
      <c r="B285" s="359"/>
      <c r="C285" s="360"/>
      <c r="D285" s="361"/>
      <c r="E285" s="362"/>
      <c r="F285" s="363"/>
      <c r="G285" s="363"/>
      <c r="H285" s="364"/>
      <c r="I285" s="365"/>
      <c r="J285" s="366"/>
      <c r="K285" s="367"/>
      <c r="L285" s="24"/>
      <c r="M285" s="25"/>
      <c r="N285" s="25"/>
      <c r="O285" s="8"/>
      <c r="P285" s="57"/>
      <c r="Q285" s="60"/>
      <c r="R285" s="8"/>
      <c r="S285" s="14"/>
      <c r="T285" s="26"/>
      <c r="U285" s="27"/>
      <c r="V285" s="27"/>
      <c r="W285" s="8"/>
      <c r="X285" s="63"/>
      <c r="Y285" s="60"/>
      <c r="Z285" s="8"/>
      <c r="AA285" s="14"/>
      <c r="AB285" s="24"/>
      <c r="AC285" s="25"/>
      <c r="AD285" s="25"/>
      <c r="AE285" s="8"/>
      <c r="AF285" s="57"/>
      <c r="AG285" s="60"/>
      <c r="AH285" s="8"/>
      <c r="AI285" s="14"/>
      <c r="AJ285" s="24"/>
      <c r="AK285" s="25"/>
      <c r="AL285" s="25"/>
      <c r="AM285" s="8"/>
      <c r="AN285" s="57"/>
      <c r="AO285" s="60"/>
      <c r="AP285" s="8"/>
      <c r="AQ285" s="14"/>
      <c r="AR285" s="24"/>
      <c r="AS285" s="25"/>
      <c r="AT285" s="57"/>
      <c r="AU285" s="24"/>
      <c r="AV285" s="25"/>
      <c r="AW285" s="97"/>
      <c r="AX285" s="24"/>
      <c r="AY285" s="25"/>
      <c r="AZ285" s="57"/>
      <c r="BA285" s="13" t="s">
        <v>447</v>
      </c>
      <c r="BB285" s="109" t="s">
        <v>447</v>
      </c>
      <c r="BC285" s="1"/>
      <c r="BD285" s="1"/>
      <c r="BE285" s="1"/>
      <c r="BF285" s="1"/>
      <c r="BG285" s="1"/>
      <c r="BS285" s="29"/>
      <c r="BT285" s="44" t="str">
        <f t="shared" si="47"/>
        <v/>
      </c>
      <c r="BU285" s="45" t="str">
        <f t="shared" si="48"/>
        <v/>
      </c>
      <c r="BV285" s="45" t="str">
        <f t="shared" si="49"/>
        <v/>
      </c>
      <c r="BW285" s="44" t="str">
        <f t="shared" si="50"/>
        <v/>
      </c>
      <c r="BX285" s="45" t="str">
        <f t="shared" si="51"/>
        <v/>
      </c>
      <c r="BY285" s="44" t="e">
        <f>IF(AND(#REF!="",#REF!="",#REF!="",#REF!=""),"",SUM(#REF!,#REF!,#REF!,#REF!,#REF!))</f>
        <v>#REF!</v>
      </c>
      <c r="BZ285" s="45" t="str">
        <f t="shared" si="52"/>
        <v/>
      </c>
      <c r="CA285" s="44" t="str">
        <f t="shared" si="53"/>
        <v/>
      </c>
      <c r="CB285" s="45" t="str">
        <f t="shared" si="54"/>
        <v/>
      </c>
      <c r="CC285" s="44" t="str">
        <f t="shared" si="55"/>
        <v/>
      </c>
      <c r="CD285" s="45" t="str">
        <f t="shared" si="56"/>
        <v/>
      </c>
      <c r="CE285" s="44" t="e">
        <f>IF(AND(#REF!="",#REF!="",#REF!="",#REF!=""),"",SUM(#REF!,#REF!,#REF!,#REF!,#REF!))</f>
        <v>#REF!</v>
      </c>
      <c r="CF285" s="45" t="str">
        <f t="shared" si="57"/>
        <v/>
      </c>
      <c r="CG285" s="38" t="e">
        <f>IF(AND(#REF!="",#REF!="",#REF!="",#REF!=""),"",SUM(#REF!,#REF!,#REF!,#REF!))</f>
        <v>#REF!</v>
      </c>
      <c r="CH285" s="38" t="str">
        <f t="shared" si="58"/>
        <v/>
      </c>
    </row>
    <row r="286" spans="1:86">
      <c r="A286" s="358">
        <v>280</v>
      </c>
      <c r="B286" s="359"/>
      <c r="C286" s="360"/>
      <c r="D286" s="361"/>
      <c r="E286" s="362"/>
      <c r="F286" s="363"/>
      <c r="G286" s="363"/>
      <c r="H286" s="364"/>
      <c r="I286" s="365"/>
      <c r="J286" s="366"/>
      <c r="K286" s="367"/>
      <c r="L286" s="24"/>
      <c r="M286" s="25"/>
      <c r="N286" s="25"/>
      <c r="O286" s="8"/>
      <c r="P286" s="57"/>
      <c r="Q286" s="60"/>
      <c r="R286" s="8"/>
      <c r="S286" s="14"/>
      <c r="T286" s="26"/>
      <c r="U286" s="27"/>
      <c r="V286" s="27"/>
      <c r="W286" s="8"/>
      <c r="X286" s="63"/>
      <c r="Y286" s="60"/>
      <c r="Z286" s="8"/>
      <c r="AA286" s="14"/>
      <c r="AB286" s="24"/>
      <c r="AC286" s="25"/>
      <c r="AD286" s="25"/>
      <c r="AE286" s="8"/>
      <c r="AF286" s="57"/>
      <c r="AG286" s="60"/>
      <c r="AH286" s="8"/>
      <c r="AI286" s="14"/>
      <c r="AJ286" s="24"/>
      <c r="AK286" s="25"/>
      <c r="AL286" s="25"/>
      <c r="AM286" s="8"/>
      <c r="AN286" s="57"/>
      <c r="AO286" s="60"/>
      <c r="AP286" s="8"/>
      <c r="AQ286" s="14"/>
      <c r="AR286" s="24"/>
      <c r="AS286" s="25"/>
      <c r="AT286" s="57"/>
      <c r="AU286" s="24"/>
      <c r="AV286" s="25"/>
      <c r="AW286" s="97"/>
      <c r="AX286" s="24"/>
      <c r="AY286" s="25"/>
      <c r="AZ286" s="57"/>
      <c r="BA286" s="13" t="s">
        <v>447</v>
      </c>
      <c r="BB286" s="109" t="s">
        <v>447</v>
      </c>
      <c r="BC286" s="1"/>
      <c r="BD286" s="1"/>
      <c r="BE286" s="1"/>
      <c r="BF286" s="1"/>
      <c r="BG286" s="1"/>
      <c r="BS286" s="29"/>
      <c r="BT286" s="44" t="str">
        <f t="shared" si="47"/>
        <v/>
      </c>
      <c r="BU286" s="45" t="str">
        <f t="shared" si="48"/>
        <v/>
      </c>
      <c r="BV286" s="45" t="str">
        <f t="shared" si="49"/>
        <v/>
      </c>
      <c r="BW286" s="44" t="str">
        <f t="shared" si="50"/>
        <v/>
      </c>
      <c r="BX286" s="45" t="str">
        <f t="shared" si="51"/>
        <v/>
      </c>
      <c r="BY286" s="44" t="e">
        <f>IF(AND(#REF!="",#REF!="",#REF!="",#REF!=""),"",SUM(#REF!,#REF!,#REF!,#REF!,#REF!))</f>
        <v>#REF!</v>
      </c>
      <c r="BZ286" s="45" t="str">
        <f t="shared" si="52"/>
        <v/>
      </c>
      <c r="CA286" s="44" t="str">
        <f t="shared" si="53"/>
        <v/>
      </c>
      <c r="CB286" s="45" t="str">
        <f t="shared" si="54"/>
        <v/>
      </c>
      <c r="CC286" s="44" t="str">
        <f t="shared" si="55"/>
        <v/>
      </c>
      <c r="CD286" s="45" t="str">
        <f t="shared" si="56"/>
        <v/>
      </c>
      <c r="CE286" s="44" t="e">
        <f>IF(AND(#REF!="",#REF!="",#REF!="",#REF!=""),"",SUM(#REF!,#REF!,#REF!,#REF!,#REF!))</f>
        <v>#REF!</v>
      </c>
      <c r="CF286" s="45" t="str">
        <f t="shared" si="57"/>
        <v/>
      </c>
      <c r="CG286" s="38" t="e">
        <f>IF(AND(#REF!="",#REF!="",#REF!="",#REF!=""),"",SUM(#REF!,#REF!,#REF!,#REF!))</f>
        <v>#REF!</v>
      </c>
      <c r="CH286" s="38" t="str">
        <f t="shared" si="58"/>
        <v/>
      </c>
    </row>
    <row r="287" spans="1:86">
      <c r="A287" s="358">
        <v>281</v>
      </c>
      <c r="B287" s="359"/>
      <c r="C287" s="360"/>
      <c r="D287" s="361"/>
      <c r="E287" s="362"/>
      <c r="F287" s="363"/>
      <c r="G287" s="363"/>
      <c r="H287" s="364"/>
      <c r="I287" s="365"/>
      <c r="J287" s="366"/>
      <c r="K287" s="367"/>
      <c r="L287" s="24"/>
      <c r="M287" s="25"/>
      <c r="N287" s="25"/>
      <c r="O287" s="8"/>
      <c r="P287" s="57"/>
      <c r="Q287" s="60"/>
      <c r="R287" s="8"/>
      <c r="S287" s="14"/>
      <c r="T287" s="26"/>
      <c r="U287" s="27"/>
      <c r="V287" s="27"/>
      <c r="W287" s="8"/>
      <c r="X287" s="63"/>
      <c r="Y287" s="60"/>
      <c r="Z287" s="8"/>
      <c r="AA287" s="14"/>
      <c r="AB287" s="24"/>
      <c r="AC287" s="25"/>
      <c r="AD287" s="25"/>
      <c r="AE287" s="8"/>
      <c r="AF287" s="57"/>
      <c r="AG287" s="60"/>
      <c r="AH287" s="8"/>
      <c r="AI287" s="14"/>
      <c r="AJ287" s="24"/>
      <c r="AK287" s="25"/>
      <c r="AL287" s="25"/>
      <c r="AM287" s="8"/>
      <c r="AN287" s="57"/>
      <c r="AO287" s="60"/>
      <c r="AP287" s="8"/>
      <c r="AQ287" s="14"/>
      <c r="AR287" s="24"/>
      <c r="AS287" s="25"/>
      <c r="AT287" s="57"/>
      <c r="AU287" s="24"/>
      <c r="AV287" s="25"/>
      <c r="AW287" s="97"/>
      <c r="AX287" s="24"/>
      <c r="AY287" s="25"/>
      <c r="AZ287" s="57"/>
      <c r="BA287" s="13" t="s">
        <v>447</v>
      </c>
      <c r="BB287" s="109" t="s">
        <v>447</v>
      </c>
      <c r="BC287" s="1"/>
      <c r="BD287" s="1"/>
      <c r="BE287" s="1"/>
      <c r="BF287" s="1"/>
      <c r="BG287" s="1"/>
      <c r="BS287" s="29"/>
      <c r="BT287" s="44" t="str">
        <f t="shared" si="47"/>
        <v/>
      </c>
      <c r="BU287" s="45" t="str">
        <f t="shared" si="48"/>
        <v/>
      </c>
      <c r="BV287" s="45" t="str">
        <f t="shared" si="49"/>
        <v/>
      </c>
      <c r="BW287" s="44" t="str">
        <f t="shared" si="50"/>
        <v/>
      </c>
      <c r="BX287" s="45" t="str">
        <f t="shared" si="51"/>
        <v/>
      </c>
      <c r="BY287" s="44" t="e">
        <f>IF(AND(#REF!="",#REF!="",#REF!="",#REF!=""),"",SUM(#REF!,#REF!,#REF!,#REF!,#REF!))</f>
        <v>#REF!</v>
      </c>
      <c r="BZ287" s="45" t="str">
        <f t="shared" si="52"/>
        <v/>
      </c>
      <c r="CA287" s="44" t="str">
        <f t="shared" si="53"/>
        <v/>
      </c>
      <c r="CB287" s="45" t="str">
        <f t="shared" si="54"/>
        <v/>
      </c>
      <c r="CC287" s="44" t="str">
        <f t="shared" si="55"/>
        <v/>
      </c>
      <c r="CD287" s="45" t="str">
        <f t="shared" si="56"/>
        <v/>
      </c>
      <c r="CE287" s="44" t="e">
        <f>IF(AND(#REF!="",#REF!="",#REF!="",#REF!=""),"",SUM(#REF!,#REF!,#REF!,#REF!,#REF!))</f>
        <v>#REF!</v>
      </c>
      <c r="CF287" s="45" t="str">
        <f t="shared" si="57"/>
        <v/>
      </c>
      <c r="CG287" s="38" t="e">
        <f>IF(AND(#REF!="",#REF!="",#REF!="",#REF!=""),"",SUM(#REF!,#REF!,#REF!,#REF!))</f>
        <v>#REF!</v>
      </c>
      <c r="CH287" s="38" t="str">
        <f t="shared" si="58"/>
        <v/>
      </c>
    </row>
    <row r="288" spans="1:86">
      <c r="A288" s="358">
        <v>282</v>
      </c>
      <c r="B288" s="359"/>
      <c r="C288" s="360"/>
      <c r="D288" s="361"/>
      <c r="E288" s="362"/>
      <c r="F288" s="363"/>
      <c r="G288" s="363"/>
      <c r="H288" s="364"/>
      <c r="I288" s="365"/>
      <c r="J288" s="366"/>
      <c r="K288" s="367"/>
      <c r="L288" s="24"/>
      <c r="M288" s="25"/>
      <c r="N288" s="25"/>
      <c r="O288" s="8"/>
      <c r="P288" s="57"/>
      <c r="Q288" s="60"/>
      <c r="R288" s="8"/>
      <c r="S288" s="14"/>
      <c r="T288" s="26"/>
      <c r="U288" s="27"/>
      <c r="V288" s="27"/>
      <c r="W288" s="8"/>
      <c r="X288" s="63"/>
      <c r="Y288" s="60"/>
      <c r="Z288" s="8"/>
      <c r="AA288" s="14"/>
      <c r="AB288" s="24"/>
      <c r="AC288" s="25"/>
      <c r="AD288" s="25"/>
      <c r="AE288" s="8"/>
      <c r="AF288" s="57"/>
      <c r="AG288" s="60"/>
      <c r="AH288" s="8"/>
      <c r="AI288" s="14"/>
      <c r="AJ288" s="24"/>
      <c r="AK288" s="25"/>
      <c r="AL288" s="25"/>
      <c r="AM288" s="8"/>
      <c r="AN288" s="57"/>
      <c r="AO288" s="60"/>
      <c r="AP288" s="8"/>
      <c r="AQ288" s="14"/>
      <c r="AR288" s="24"/>
      <c r="AS288" s="25"/>
      <c r="AT288" s="57"/>
      <c r="AU288" s="24"/>
      <c r="AV288" s="25"/>
      <c r="AW288" s="97"/>
      <c r="AX288" s="24"/>
      <c r="AY288" s="25"/>
      <c r="AZ288" s="57"/>
      <c r="BA288" s="13" t="s">
        <v>447</v>
      </c>
      <c r="BB288" s="109" t="s">
        <v>447</v>
      </c>
      <c r="BC288" s="1"/>
      <c r="BD288" s="1"/>
      <c r="BE288" s="1"/>
      <c r="BF288" s="1"/>
      <c r="BG288" s="1"/>
      <c r="BS288" s="29"/>
      <c r="BT288" s="44" t="str">
        <f t="shared" si="47"/>
        <v/>
      </c>
      <c r="BU288" s="45" t="str">
        <f t="shared" si="48"/>
        <v/>
      </c>
      <c r="BV288" s="45" t="str">
        <f t="shared" si="49"/>
        <v/>
      </c>
      <c r="BW288" s="44" t="str">
        <f t="shared" si="50"/>
        <v/>
      </c>
      <c r="BX288" s="45" t="str">
        <f t="shared" si="51"/>
        <v/>
      </c>
      <c r="BY288" s="44" t="e">
        <f>IF(AND(#REF!="",#REF!="",#REF!="",#REF!=""),"",SUM(#REF!,#REF!,#REF!,#REF!,#REF!))</f>
        <v>#REF!</v>
      </c>
      <c r="BZ288" s="45" t="str">
        <f t="shared" si="52"/>
        <v/>
      </c>
      <c r="CA288" s="44" t="str">
        <f t="shared" si="53"/>
        <v/>
      </c>
      <c r="CB288" s="45" t="str">
        <f t="shared" si="54"/>
        <v/>
      </c>
      <c r="CC288" s="44" t="str">
        <f t="shared" si="55"/>
        <v/>
      </c>
      <c r="CD288" s="45" t="str">
        <f t="shared" si="56"/>
        <v/>
      </c>
      <c r="CE288" s="44" t="e">
        <f>IF(AND(#REF!="",#REF!="",#REF!="",#REF!=""),"",SUM(#REF!,#REF!,#REF!,#REF!,#REF!))</f>
        <v>#REF!</v>
      </c>
      <c r="CF288" s="45" t="str">
        <f t="shared" si="57"/>
        <v/>
      </c>
      <c r="CG288" s="38" t="e">
        <f>IF(AND(#REF!="",#REF!="",#REF!="",#REF!=""),"",SUM(#REF!,#REF!,#REF!,#REF!))</f>
        <v>#REF!</v>
      </c>
      <c r="CH288" s="38" t="str">
        <f t="shared" si="58"/>
        <v/>
      </c>
    </row>
    <row r="289" spans="1:86">
      <c r="A289" s="358">
        <v>283</v>
      </c>
      <c r="B289" s="359"/>
      <c r="C289" s="360"/>
      <c r="D289" s="361"/>
      <c r="E289" s="362"/>
      <c r="F289" s="363"/>
      <c r="G289" s="363"/>
      <c r="H289" s="364"/>
      <c r="I289" s="365"/>
      <c r="J289" s="366"/>
      <c r="K289" s="367"/>
      <c r="L289" s="24"/>
      <c r="M289" s="25"/>
      <c r="N289" s="25"/>
      <c r="O289" s="8"/>
      <c r="P289" s="57"/>
      <c r="Q289" s="60"/>
      <c r="R289" s="8"/>
      <c r="S289" s="14"/>
      <c r="T289" s="26"/>
      <c r="U289" s="27"/>
      <c r="V289" s="27"/>
      <c r="W289" s="8"/>
      <c r="X289" s="63"/>
      <c r="Y289" s="60"/>
      <c r="Z289" s="8"/>
      <c r="AA289" s="14"/>
      <c r="AB289" s="24"/>
      <c r="AC289" s="25"/>
      <c r="AD289" s="25"/>
      <c r="AE289" s="8"/>
      <c r="AF289" s="57"/>
      <c r="AG289" s="60"/>
      <c r="AH289" s="8"/>
      <c r="AI289" s="14"/>
      <c r="AJ289" s="24"/>
      <c r="AK289" s="25"/>
      <c r="AL289" s="25"/>
      <c r="AM289" s="8"/>
      <c r="AN289" s="57"/>
      <c r="AO289" s="60"/>
      <c r="AP289" s="8"/>
      <c r="AQ289" s="14"/>
      <c r="AR289" s="24"/>
      <c r="AS289" s="25"/>
      <c r="AT289" s="57"/>
      <c r="AU289" s="24"/>
      <c r="AV289" s="25"/>
      <c r="AW289" s="97"/>
      <c r="AX289" s="24"/>
      <c r="AY289" s="25"/>
      <c r="AZ289" s="57"/>
      <c r="BA289" s="13" t="s">
        <v>447</v>
      </c>
      <c r="BB289" s="109" t="s">
        <v>447</v>
      </c>
      <c r="BC289" s="1"/>
      <c r="BD289" s="1"/>
      <c r="BE289" s="1"/>
      <c r="BF289" s="1"/>
      <c r="BG289" s="1"/>
      <c r="BS289" s="29"/>
      <c r="BT289" s="44" t="str">
        <f t="shared" si="47"/>
        <v/>
      </c>
      <c r="BU289" s="45" t="str">
        <f t="shared" si="48"/>
        <v/>
      </c>
      <c r="BV289" s="45" t="str">
        <f t="shared" si="49"/>
        <v/>
      </c>
      <c r="BW289" s="44" t="str">
        <f t="shared" si="50"/>
        <v/>
      </c>
      <c r="BX289" s="45" t="str">
        <f t="shared" si="51"/>
        <v/>
      </c>
      <c r="BY289" s="44" t="e">
        <f>IF(AND(#REF!="",#REF!="",#REF!="",#REF!=""),"",SUM(#REF!,#REF!,#REF!,#REF!,#REF!))</f>
        <v>#REF!</v>
      </c>
      <c r="BZ289" s="45" t="str">
        <f t="shared" si="52"/>
        <v/>
      </c>
      <c r="CA289" s="44" t="str">
        <f t="shared" si="53"/>
        <v/>
      </c>
      <c r="CB289" s="45" t="str">
        <f t="shared" si="54"/>
        <v/>
      </c>
      <c r="CC289" s="44" t="str">
        <f t="shared" si="55"/>
        <v/>
      </c>
      <c r="CD289" s="45" t="str">
        <f t="shared" si="56"/>
        <v/>
      </c>
      <c r="CE289" s="44" t="e">
        <f>IF(AND(#REF!="",#REF!="",#REF!="",#REF!=""),"",SUM(#REF!,#REF!,#REF!,#REF!,#REF!))</f>
        <v>#REF!</v>
      </c>
      <c r="CF289" s="45" t="str">
        <f t="shared" si="57"/>
        <v/>
      </c>
      <c r="CG289" s="38" t="e">
        <f>IF(AND(#REF!="",#REF!="",#REF!="",#REF!=""),"",SUM(#REF!,#REF!,#REF!,#REF!))</f>
        <v>#REF!</v>
      </c>
      <c r="CH289" s="38" t="str">
        <f t="shared" si="58"/>
        <v/>
      </c>
    </row>
    <row r="290" spans="1:86">
      <c r="A290" s="358">
        <v>284</v>
      </c>
      <c r="B290" s="359"/>
      <c r="C290" s="360"/>
      <c r="D290" s="361"/>
      <c r="E290" s="362"/>
      <c r="F290" s="363"/>
      <c r="G290" s="363"/>
      <c r="H290" s="364"/>
      <c r="I290" s="365"/>
      <c r="J290" s="366"/>
      <c r="K290" s="367"/>
      <c r="L290" s="24"/>
      <c r="M290" s="25"/>
      <c r="N290" s="25"/>
      <c r="O290" s="8"/>
      <c r="P290" s="57"/>
      <c r="Q290" s="60"/>
      <c r="R290" s="8"/>
      <c r="S290" s="14"/>
      <c r="T290" s="26"/>
      <c r="U290" s="27"/>
      <c r="V290" s="27"/>
      <c r="W290" s="8"/>
      <c r="X290" s="63"/>
      <c r="Y290" s="60"/>
      <c r="Z290" s="8"/>
      <c r="AA290" s="14"/>
      <c r="AB290" s="24"/>
      <c r="AC290" s="25"/>
      <c r="AD290" s="25"/>
      <c r="AE290" s="8"/>
      <c r="AF290" s="57"/>
      <c r="AG290" s="60"/>
      <c r="AH290" s="8"/>
      <c r="AI290" s="14"/>
      <c r="AJ290" s="24"/>
      <c r="AK290" s="25"/>
      <c r="AL290" s="25"/>
      <c r="AM290" s="8"/>
      <c r="AN290" s="57"/>
      <c r="AO290" s="60"/>
      <c r="AP290" s="8"/>
      <c r="AQ290" s="14"/>
      <c r="AR290" s="24"/>
      <c r="AS290" s="25"/>
      <c r="AT290" s="57"/>
      <c r="AU290" s="24"/>
      <c r="AV290" s="25"/>
      <c r="AW290" s="97"/>
      <c r="AX290" s="24"/>
      <c r="AY290" s="25"/>
      <c r="AZ290" s="57"/>
      <c r="BA290" s="13" t="s">
        <v>447</v>
      </c>
      <c r="BB290" s="109" t="s">
        <v>447</v>
      </c>
      <c r="BC290" s="1"/>
      <c r="BD290" s="1"/>
      <c r="BE290" s="1"/>
      <c r="BF290" s="1"/>
      <c r="BG290" s="1"/>
      <c r="BS290" s="29"/>
      <c r="BT290" s="44" t="str">
        <f t="shared" si="47"/>
        <v/>
      </c>
      <c r="BU290" s="45" t="str">
        <f t="shared" si="48"/>
        <v/>
      </c>
      <c r="BV290" s="45" t="str">
        <f t="shared" si="49"/>
        <v/>
      </c>
      <c r="BW290" s="44" t="str">
        <f t="shared" si="50"/>
        <v/>
      </c>
      <c r="BX290" s="45" t="str">
        <f t="shared" si="51"/>
        <v/>
      </c>
      <c r="BY290" s="44" t="e">
        <f>IF(AND(#REF!="",#REF!="",#REF!="",#REF!=""),"",SUM(#REF!,#REF!,#REF!,#REF!,#REF!))</f>
        <v>#REF!</v>
      </c>
      <c r="BZ290" s="45" t="str">
        <f t="shared" si="52"/>
        <v/>
      </c>
      <c r="CA290" s="44" t="str">
        <f t="shared" si="53"/>
        <v/>
      </c>
      <c r="CB290" s="45" t="str">
        <f t="shared" si="54"/>
        <v/>
      </c>
      <c r="CC290" s="44" t="str">
        <f t="shared" si="55"/>
        <v/>
      </c>
      <c r="CD290" s="45" t="str">
        <f t="shared" si="56"/>
        <v/>
      </c>
      <c r="CE290" s="44" t="e">
        <f>IF(AND(#REF!="",#REF!="",#REF!="",#REF!=""),"",SUM(#REF!,#REF!,#REF!,#REF!,#REF!))</f>
        <v>#REF!</v>
      </c>
      <c r="CF290" s="45" t="str">
        <f t="shared" si="57"/>
        <v/>
      </c>
      <c r="CG290" s="38" t="e">
        <f>IF(AND(#REF!="",#REF!="",#REF!="",#REF!=""),"",SUM(#REF!,#REF!,#REF!,#REF!))</f>
        <v>#REF!</v>
      </c>
      <c r="CH290" s="38" t="str">
        <f t="shared" si="58"/>
        <v/>
      </c>
    </row>
    <row r="291" spans="1:86">
      <c r="A291" s="358">
        <v>285</v>
      </c>
      <c r="B291" s="359"/>
      <c r="C291" s="360"/>
      <c r="D291" s="361"/>
      <c r="E291" s="362"/>
      <c r="F291" s="363"/>
      <c r="G291" s="363"/>
      <c r="H291" s="364"/>
      <c r="I291" s="365"/>
      <c r="J291" s="366"/>
      <c r="K291" s="367"/>
      <c r="L291" s="24"/>
      <c r="M291" s="25"/>
      <c r="N291" s="25"/>
      <c r="O291" s="8"/>
      <c r="P291" s="57"/>
      <c r="Q291" s="60"/>
      <c r="R291" s="8"/>
      <c r="S291" s="14"/>
      <c r="T291" s="26"/>
      <c r="U291" s="27"/>
      <c r="V291" s="27"/>
      <c r="W291" s="8"/>
      <c r="X291" s="63"/>
      <c r="Y291" s="60"/>
      <c r="Z291" s="8"/>
      <c r="AA291" s="14"/>
      <c r="AB291" s="24"/>
      <c r="AC291" s="25"/>
      <c r="AD291" s="25"/>
      <c r="AE291" s="8"/>
      <c r="AF291" s="57"/>
      <c r="AG291" s="60"/>
      <c r="AH291" s="8"/>
      <c r="AI291" s="14"/>
      <c r="AJ291" s="24"/>
      <c r="AK291" s="25"/>
      <c r="AL291" s="25"/>
      <c r="AM291" s="8"/>
      <c r="AN291" s="57"/>
      <c r="AO291" s="60"/>
      <c r="AP291" s="8"/>
      <c r="AQ291" s="14"/>
      <c r="AR291" s="24"/>
      <c r="AS291" s="25"/>
      <c r="AT291" s="57"/>
      <c r="AU291" s="24"/>
      <c r="AV291" s="25"/>
      <c r="AW291" s="97"/>
      <c r="AX291" s="24"/>
      <c r="AY291" s="25"/>
      <c r="AZ291" s="57"/>
      <c r="BA291" s="13" t="s">
        <v>447</v>
      </c>
      <c r="BB291" s="109" t="s">
        <v>447</v>
      </c>
      <c r="BC291" s="1"/>
      <c r="BD291" s="1"/>
      <c r="BE291" s="1"/>
      <c r="BF291" s="1"/>
      <c r="BG291" s="1"/>
      <c r="BS291" s="29"/>
      <c r="BT291" s="44" t="str">
        <f t="shared" si="47"/>
        <v/>
      </c>
      <c r="BU291" s="45" t="str">
        <f t="shared" si="48"/>
        <v/>
      </c>
      <c r="BV291" s="45" t="str">
        <f t="shared" si="49"/>
        <v/>
      </c>
      <c r="BW291" s="44" t="str">
        <f t="shared" si="50"/>
        <v/>
      </c>
      <c r="BX291" s="45" t="str">
        <f t="shared" si="51"/>
        <v/>
      </c>
      <c r="BY291" s="44" t="e">
        <f>IF(AND(#REF!="",#REF!="",#REF!="",#REF!=""),"",SUM(#REF!,#REF!,#REF!,#REF!,#REF!))</f>
        <v>#REF!</v>
      </c>
      <c r="BZ291" s="45" t="str">
        <f t="shared" si="52"/>
        <v/>
      </c>
      <c r="CA291" s="44" t="str">
        <f t="shared" si="53"/>
        <v/>
      </c>
      <c r="CB291" s="45" t="str">
        <f t="shared" si="54"/>
        <v/>
      </c>
      <c r="CC291" s="44" t="str">
        <f t="shared" si="55"/>
        <v/>
      </c>
      <c r="CD291" s="45" t="str">
        <f t="shared" si="56"/>
        <v/>
      </c>
      <c r="CE291" s="44" t="e">
        <f>IF(AND(#REF!="",#REF!="",#REF!="",#REF!=""),"",SUM(#REF!,#REF!,#REF!,#REF!,#REF!))</f>
        <v>#REF!</v>
      </c>
      <c r="CF291" s="45" t="str">
        <f t="shared" si="57"/>
        <v/>
      </c>
      <c r="CG291" s="38" t="e">
        <f>IF(AND(#REF!="",#REF!="",#REF!="",#REF!=""),"",SUM(#REF!,#REF!,#REF!,#REF!))</f>
        <v>#REF!</v>
      </c>
      <c r="CH291" s="38" t="str">
        <f t="shared" si="58"/>
        <v/>
      </c>
    </row>
    <row r="292" spans="1:86">
      <c r="A292" s="358">
        <v>286</v>
      </c>
      <c r="B292" s="359"/>
      <c r="C292" s="360"/>
      <c r="D292" s="361"/>
      <c r="E292" s="362"/>
      <c r="F292" s="363"/>
      <c r="G292" s="363"/>
      <c r="H292" s="364"/>
      <c r="I292" s="365"/>
      <c r="J292" s="366"/>
      <c r="K292" s="367"/>
      <c r="L292" s="24"/>
      <c r="M292" s="25"/>
      <c r="N292" s="25"/>
      <c r="O292" s="8"/>
      <c r="P292" s="57"/>
      <c r="Q292" s="60"/>
      <c r="R292" s="8"/>
      <c r="S292" s="14"/>
      <c r="T292" s="26"/>
      <c r="U292" s="27"/>
      <c r="V292" s="27"/>
      <c r="W292" s="8"/>
      <c r="X292" s="63"/>
      <c r="Y292" s="60"/>
      <c r="Z292" s="8"/>
      <c r="AA292" s="14"/>
      <c r="AB292" s="24"/>
      <c r="AC292" s="25"/>
      <c r="AD292" s="25"/>
      <c r="AE292" s="8"/>
      <c r="AF292" s="57"/>
      <c r="AG292" s="60"/>
      <c r="AH292" s="8"/>
      <c r="AI292" s="14"/>
      <c r="AJ292" s="24"/>
      <c r="AK292" s="25"/>
      <c r="AL292" s="25"/>
      <c r="AM292" s="8"/>
      <c r="AN292" s="57"/>
      <c r="AO292" s="60"/>
      <c r="AP292" s="8"/>
      <c r="AQ292" s="14"/>
      <c r="AR292" s="24"/>
      <c r="AS292" s="25"/>
      <c r="AT292" s="57"/>
      <c r="AU292" s="24"/>
      <c r="AV292" s="25"/>
      <c r="AW292" s="97"/>
      <c r="AX292" s="24"/>
      <c r="AY292" s="25"/>
      <c r="AZ292" s="57"/>
      <c r="BA292" s="13" t="s">
        <v>447</v>
      </c>
      <c r="BB292" s="109" t="s">
        <v>447</v>
      </c>
      <c r="BC292" s="1"/>
      <c r="BD292" s="1"/>
      <c r="BE292" s="1"/>
      <c r="BF292" s="1"/>
      <c r="BG292" s="1"/>
      <c r="BS292" s="29"/>
      <c r="BT292" s="44" t="str">
        <f t="shared" si="47"/>
        <v/>
      </c>
      <c r="BU292" s="45" t="str">
        <f t="shared" si="48"/>
        <v/>
      </c>
      <c r="BV292" s="45" t="str">
        <f t="shared" si="49"/>
        <v/>
      </c>
      <c r="BW292" s="44" t="str">
        <f t="shared" si="50"/>
        <v/>
      </c>
      <c r="BX292" s="45" t="str">
        <f t="shared" si="51"/>
        <v/>
      </c>
      <c r="BY292" s="44" t="e">
        <f>IF(AND(#REF!="",#REF!="",#REF!="",#REF!=""),"",SUM(#REF!,#REF!,#REF!,#REF!,#REF!))</f>
        <v>#REF!</v>
      </c>
      <c r="BZ292" s="45" t="str">
        <f t="shared" si="52"/>
        <v/>
      </c>
      <c r="CA292" s="44" t="str">
        <f t="shared" si="53"/>
        <v/>
      </c>
      <c r="CB292" s="45" t="str">
        <f t="shared" si="54"/>
        <v/>
      </c>
      <c r="CC292" s="44" t="str">
        <f t="shared" si="55"/>
        <v/>
      </c>
      <c r="CD292" s="45" t="str">
        <f t="shared" si="56"/>
        <v/>
      </c>
      <c r="CE292" s="44" t="e">
        <f>IF(AND(#REF!="",#REF!="",#REF!="",#REF!=""),"",SUM(#REF!,#REF!,#REF!,#REF!,#REF!))</f>
        <v>#REF!</v>
      </c>
      <c r="CF292" s="45" t="str">
        <f t="shared" si="57"/>
        <v/>
      </c>
      <c r="CG292" s="38" t="e">
        <f>IF(AND(#REF!="",#REF!="",#REF!="",#REF!=""),"",SUM(#REF!,#REF!,#REF!,#REF!))</f>
        <v>#REF!</v>
      </c>
      <c r="CH292" s="38" t="str">
        <f t="shared" si="58"/>
        <v/>
      </c>
    </row>
    <row r="293" spans="1:86">
      <c r="A293" s="358">
        <v>287</v>
      </c>
      <c r="B293" s="359"/>
      <c r="C293" s="360"/>
      <c r="D293" s="361"/>
      <c r="E293" s="362"/>
      <c r="F293" s="363"/>
      <c r="G293" s="363"/>
      <c r="H293" s="364"/>
      <c r="I293" s="365"/>
      <c r="J293" s="366"/>
      <c r="K293" s="367"/>
      <c r="L293" s="24"/>
      <c r="M293" s="25"/>
      <c r="N293" s="25"/>
      <c r="O293" s="8"/>
      <c r="P293" s="57"/>
      <c r="Q293" s="60"/>
      <c r="R293" s="8"/>
      <c r="S293" s="14"/>
      <c r="T293" s="26"/>
      <c r="U293" s="27"/>
      <c r="V293" s="27"/>
      <c r="W293" s="8"/>
      <c r="X293" s="63"/>
      <c r="Y293" s="60"/>
      <c r="Z293" s="8"/>
      <c r="AA293" s="14"/>
      <c r="AB293" s="24"/>
      <c r="AC293" s="25"/>
      <c r="AD293" s="25"/>
      <c r="AE293" s="8"/>
      <c r="AF293" s="57"/>
      <c r="AG293" s="60"/>
      <c r="AH293" s="8"/>
      <c r="AI293" s="14"/>
      <c r="AJ293" s="24"/>
      <c r="AK293" s="25"/>
      <c r="AL293" s="25"/>
      <c r="AM293" s="8"/>
      <c r="AN293" s="57"/>
      <c r="AO293" s="60"/>
      <c r="AP293" s="8"/>
      <c r="AQ293" s="14"/>
      <c r="AR293" s="24"/>
      <c r="AS293" s="25"/>
      <c r="AT293" s="57"/>
      <c r="AU293" s="24"/>
      <c r="AV293" s="25"/>
      <c r="AW293" s="97"/>
      <c r="AX293" s="24"/>
      <c r="AY293" s="25"/>
      <c r="AZ293" s="57"/>
      <c r="BA293" s="13" t="s">
        <v>447</v>
      </c>
      <c r="BB293" s="109" t="s">
        <v>447</v>
      </c>
      <c r="BC293" s="1"/>
      <c r="BD293" s="1"/>
      <c r="BE293" s="1"/>
      <c r="BF293" s="1"/>
      <c r="BG293" s="1"/>
      <c r="BS293" s="29"/>
      <c r="BT293" s="44" t="str">
        <f t="shared" si="47"/>
        <v/>
      </c>
      <c r="BU293" s="45" t="str">
        <f t="shared" si="48"/>
        <v/>
      </c>
      <c r="BV293" s="45" t="str">
        <f t="shared" si="49"/>
        <v/>
      </c>
      <c r="BW293" s="44" t="str">
        <f t="shared" si="50"/>
        <v/>
      </c>
      <c r="BX293" s="45" t="str">
        <f t="shared" si="51"/>
        <v/>
      </c>
      <c r="BY293" s="44" t="e">
        <f>IF(AND(#REF!="",#REF!="",#REF!="",#REF!=""),"",SUM(#REF!,#REF!,#REF!,#REF!,#REF!))</f>
        <v>#REF!</v>
      </c>
      <c r="BZ293" s="45" t="str">
        <f t="shared" si="52"/>
        <v/>
      </c>
      <c r="CA293" s="44" t="str">
        <f t="shared" si="53"/>
        <v/>
      </c>
      <c r="CB293" s="45" t="str">
        <f t="shared" si="54"/>
        <v/>
      </c>
      <c r="CC293" s="44" t="str">
        <f t="shared" si="55"/>
        <v/>
      </c>
      <c r="CD293" s="45" t="str">
        <f t="shared" si="56"/>
        <v/>
      </c>
      <c r="CE293" s="44" t="e">
        <f>IF(AND(#REF!="",#REF!="",#REF!="",#REF!=""),"",SUM(#REF!,#REF!,#REF!,#REF!,#REF!))</f>
        <v>#REF!</v>
      </c>
      <c r="CF293" s="45" t="str">
        <f t="shared" si="57"/>
        <v/>
      </c>
      <c r="CG293" s="38" t="e">
        <f>IF(AND(#REF!="",#REF!="",#REF!="",#REF!=""),"",SUM(#REF!,#REF!,#REF!,#REF!))</f>
        <v>#REF!</v>
      </c>
      <c r="CH293" s="38" t="str">
        <f t="shared" si="58"/>
        <v/>
      </c>
    </row>
    <row r="294" spans="1:86">
      <c r="A294" s="358">
        <v>288</v>
      </c>
      <c r="B294" s="359"/>
      <c r="C294" s="360"/>
      <c r="D294" s="361"/>
      <c r="E294" s="362"/>
      <c r="F294" s="363"/>
      <c r="G294" s="363"/>
      <c r="H294" s="364"/>
      <c r="I294" s="365"/>
      <c r="J294" s="366"/>
      <c r="K294" s="367"/>
      <c r="L294" s="24"/>
      <c r="M294" s="25"/>
      <c r="N294" s="25"/>
      <c r="O294" s="8"/>
      <c r="P294" s="57"/>
      <c r="Q294" s="60"/>
      <c r="R294" s="8"/>
      <c r="S294" s="14"/>
      <c r="T294" s="26"/>
      <c r="U294" s="27"/>
      <c r="V294" s="27"/>
      <c r="W294" s="8"/>
      <c r="X294" s="63"/>
      <c r="Y294" s="60"/>
      <c r="Z294" s="8"/>
      <c r="AA294" s="14"/>
      <c r="AB294" s="24"/>
      <c r="AC294" s="25"/>
      <c r="AD294" s="25"/>
      <c r="AE294" s="8"/>
      <c r="AF294" s="57"/>
      <c r="AG294" s="60"/>
      <c r="AH294" s="8"/>
      <c r="AI294" s="14"/>
      <c r="AJ294" s="24"/>
      <c r="AK294" s="25"/>
      <c r="AL294" s="25"/>
      <c r="AM294" s="8"/>
      <c r="AN294" s="57"/>
      <c r="AO294" s="60"/>
      <c r="AP294" s="8"/>
      <c r="AQ294" s="14"/>
      <c r="AR294" s="24"/>
      <c r="AS294" s="25"/>
      <c r="AT294" s="57"/>
      <c r="AU294" s="24"/>
      <c r="AV294" s="25"/>
      <c r="AW294" s="97"/>
      <c r="AX294" s="24"/>
      <c r="AY294" s="25"/>
      <c r="AZ294" s="57"/>
      <c r="BA294" s="13" t="s">
        <v>447</v>
      </c>
      <c r="BB294" s="109" t="s">
        <v>447</v>
      </c>
      <c r="BC294" s="1"/>
      <c r="BD294" s="1"/>
      <c r="BE294" s="1"/>
      <c r="BF294" s="1"/>
      <c r="BG294" s="1"/>
      <c r="BS294" s="29"/>
      <c r="BT294" s="44" t="str">
        <f t="shared" si="47"/>
        <v/>
      </c>
      <c r="BU294" s="45" t="str">
        <f t="shared" si="48"/>
        <v/>
      </c>
      <c r="BV294" s="45" t="str">
        <f t="shared" si="49"/>
        <v/>
      </c>
      <c r="BW294" s="44" t="str">
        <f t="shared" si="50"/>
        <v/>
      </c>
      <c r="BX294" s="45" t="str">
        <f t="shared" si="51"/>
        <v/>
      </c>
      <c r="BY294" s="44" t="e">
        <f>IF(AND(#REF!="",#REF!="",#REF!="",#REF!=""),"",SUM(#REF!,#REF!,#REF!,#REF!,#REF!))</f>
        <v>#REF!</v>
      </c>
      <c r="BZ294" s="45" t="str">
        <f t="shared" si="52"/>
        <v/>
      </c>
      <c r="CA294" s="44" t="str">
        <f t="shared" si="53"/>
        <v/>
      </c>
      <c r="CB294" s="45" t="str">
        <f t="shared" si="54"/>
        <v/>
      </c>
      <c r="CC294" s="44" t="str">
        <f t="shared" si="55"/>
        <v/>
      </c>
      <c r="CD294" s="45" t="str">
        <f t="shared" si="56"/>
        <v/>
      </c>
      <c r="CE294" s="44" t="e">
        <f>IF(AND(#REF!="",#REF!="",#REF!="",#REF!=""),"",SUM(#REF!,#REF!,#REF!,#REF!,#REF!))</f>
        <v>#REF!</v>
      </c>
      <c r="CF294" s="45" t="str">
        <f t="shared" si="57"/>
        <v/>
      </c>
      <c r="CG294" s="38" t="e">
        <f>IF(AND(#REF!="",#REF!="",#REF!="",#REF!=""),"",SUM(#REF!,#REF!,#REF!,#REF!))</f>
        <v>#REF!</v>
      </c>
      <c r="CH294" s="38" t="str">
        <f t="shared" si="58"/>
        <v/>
      </c>
    </row>
    <row r="295" spans="1:86">
      <c r="A295" s="358">
        <v>289</v>
      </c>
      <c r="B295" s="359"/>
      <c r="C295" s="360"/>
      <c r="D295" s="361"/>
      <c r="E295" s="362"/>
      <c r="F295" s="363"/>
      <c r="G295" s="363"/>
      <c r="H295" s="364"/>
      <c r="I295" s="365"/>
      <c r="J295" s="366"/>
      <c r="K295" s="367"/>
      <c r="L295" s="24"/>
      <c r="M295" s="25"/>
      <c r="N295" s="25"/>
      <c r="O295" s="8"/>
      <c r="P295" s="57"/>
      <c r="Q295" s="60"/>
      <c r="R295" s="8"/>
      <c r="S295" s="14"/>
      <c r="T295" s="26"/>
      <c r="U295" s="27"/>
      <c r="V295" s="27"/>
      <c r="W295" s="8"/>
      <c r="X295" s="63"/>
      <c r="Y295" s="60"/>
      <c r="Z295" s="8"/>
      <c r="AA295" s="14"/>
      <c r="AB295" s="24"/>
      <c r="AC295" s="25"/>
      <c r="AD295" s="25"/>
      <c r="AE295" s="8"/>
      <c r="AF295" s="57"/>
      <c r="AG295" s="60"/>
      <c r="AH295" s="8"/>
      <c r="AI295" s="14"/>
      <c r="AJ295" s="24"/>
      <c r="AK295" s="25"/>
      <c r="AL295" s="25"/>
      <c r="AM295" s="8"/>
      <c r="AN295" s="57"/>
      <c r="AO295" s="60"/>
      <c r="AP295" s="8"/>
      <c r="AQ295" s="14"/>
      <c r="AR295" s="24"/>
      <c r="AS295" s="25"/>
      <c r="AT295" s="57"/>
      <c r="AU295" s="24"/>
      <c r="AV295" s="25"/>
      <c r="AW295" s="97"/>
      <c r="AX295" s="24"/>
      <c r="AY295" s="25"/>
      <c r="AZ295" s="57"/>
      <c r="BA295" s="13" t="s">
        <v>447</v>
      </c>
      <c r="BB295" s="109" t="s">
        <v>447</v>
      </c>
      <c r="BC295" s="1"/>
      <c r="BD295" s="1"/>
      <c r="BE295" s="1"/>
      <c r="BF295" s="1"/>
      <c r="BG295" s="1"/>
      <c r="BS295" s="29"/>
      <c r="BT295" s="44" t="str">
        <f t="shared" si="47"/>
        <v/>
      </c>
      <c r="BU295" s="45" t="str">
        <f t="shared" si="48"/>
        <v/>
      </c>
      <c r="BV295" s="45" t="str">
        <f t="shared" si="49"/>
        <v/>
      </c>
      <c r="BW295" s="44" t="str">
        <f t="shared" si="50"/>
        <v/>
      </c>
      <c r="BX295" s="45" t="str">
        <f t="shared" si="51"/>
        <v/>
      </c>
      <c r="BY295" s="44" t="e">
        <f>IF(AND(#REF!="",#REF!="",#REF!="",#REF!=""),"",SUM(#REF!,#REF!,#REF!,#REF!,#REF!))</f>
        <v>#REF!</v>
      </c>
      <c r="BZ295" s="45" t="str">
        <f t="shared" si="52"/>
        <v/>
      </c>
      <c r="CA295" s="44" t="str">
        <f t="shared" si="53"/>
        <v/>
      </c>
      <c r="CB295" s="45" t="str">
        <f t="shared" si="54"/>
        <v/>
      </c>
      <c r="CC295" s="44" t="str">
        <f t="shared" si="55"/>
        <v/>
      </c>
      <c r="CD295" s="45" t="str">
        <f t="shared" si="56"/>
        <v/>
      </c>
      <c r="CE295" s="44" t="e">
        <f>IF(AND(#REF!="",#REF!="",#REF!="",#REF!=""),"",SUM(#REF!,#REF!,#REF!,#REF!,#REF!))</f>
        <v>#REF!</v>
      </c>
      <c r="CF295" s="45" t="str">
        <f t="shared" si="57"/>
        <v/>
      </c>
      <c r="CG295" s="38" t="e">
        <f>IF(AND(#REF!="",#REF!="",#REF!="",#REF!=""),"",SUM(#REF!,#REF!,#REF!,#REF!))</f>
        <v>#REF!</v>
      </c>
      <c r="CH295" s="38" t="str">
        <f t="shared" si="58"/>
        <v/>
      </c>
    </row>
    <row r="296" spans="1:86">
      <c r="A296" s="358">
        <v>290</v>
      </c>
      <c r="B296" s="359"/>
      <c r="C296" s="360"/>
      <c r="D296" s="361"/>
      <c r="E296" s="362"/>
      <c r="F296" s="363"/>
      <c r="G296" s="363"/>
      <c r="H296" s="364"/>
      <c r="I296" s="365"/>
      <c r="J296" s="366"/>
      <c r="K296" s="367"/>
      <c r="L296" s="24"/>
      <c r="M296" s="25"/>
      <c r="N296" s="25"/>
      <c r="O296" s="8"/>
      <c r="P296" s="57"/>
      <c r="Q296" s="60"/>
      <c r="R296" s="8"/>
      <c r="S296" s="14"/>
      <c r="T296" s="26"/>
      <c r="U296" s="27"/>
      <c r="V296" s="27"/>
      <c r="W296" s="8"/>
      <c r="X296" s="63"/>
      <c r="Y296" s="60"/>
      <c r="Z296" s="8"/>
      <c r="AA296" s="14"/>
      <c r="AB296" s="24"/>
      <c r="AC296" s="25"/>
      <c r="AD296" s="25"/>
      <c r="AE296" s="8"/>
      <c r="AF296" s="57"/>
      <c r="AG296" s="60"/>
      <c r="AH296" s="8"/>
      <c r="AI296" s="14"/>
      <c r="AJ296" s="24"/>
      <c r="AK296" s="25"/>
      <c r="AL296" s="25"/>
      <c r="AM296" s="8"/>
      <c r="AN296" s="57"/>
      <c r="AO296" s="60"/>
      <c r="AP296" s="8"/>
      <c r="AQ296" s="14"/>
      <c r="AR296" s="24"/>
      <c r="AS296" s="25"/>
      <c r="AT296" s="57"/>
      <c r="AU296" s="24"/>
      <c r="AV296" s="25"/>
      <c r="AW296" s="97"/>
      <c r="AX296" s="24"/>
      <c r="AY296" s="25"/>
      <c r="AZ296" s="57"/>
      <c r="BA296" s="13" t="s">
        <v>447</v>
      </c>
      <c r="BB296" s="109" t="s">
        <v>447</v>
      </c>
      <c r="BC296" s="1"/>
      <c r="BD296" s="1"/>
      <c r="BE296" s="1"/>
      <c r="BF296" s="1"/>
      <c r="BG296" s="1"/>
      <c r="BS296" s="29"/>
      <c r="BT296" s="44" t="str">
        <f t="shared" si="47"/>
        <v/>
      </c>
      <c r="BU296" s="45" t="str">
        <f t="shared" si="48"/>
        <v/>
      </c>
      <c r="BV296" s="45" t="str">
        <f t="shared" si="49"/>
        <v/>
      </c>
      <c r="BW296" s="44" t="str">
        <f t="shared" si="50"/>
        <v/>
      </c>
      <c r="BX296" s="45" t="str">
        <f t="shared" si="51"/>
        <v/>
      </c>
      <c r="BY296" s="44" t="e">
        <f>IF(AND(#REF!="",#REF!="",#REF!="",#REF!=""),"",SUM(#REF!,#REF!,#REF!,#REF!,#REF!))</f>
        <v>#REF!</v>
      </c>
      <c r="BZ296" s="45" t="str">
        <f t="shared" si="52"/>
        <v/>
      </c>
      <c r="CA296" s="44" t="str">
        <f t="shared" si="53"/>
        <v/>
      </c>
      <c r="CB296" s="45" t="str">
        <f t="shared" si="54"/>
        <v/>
      </c>
      <c r="CC296" s="44" t="str">
        <f t="shared" si="55"/>
        <v/>
      </c>
      <c r="CD296" s="45" t="str">
        <f t="shared" si="56"/>
        <v/>
      </c>
      <c r="CE296" s="44" t="e">
        <f>IF(AND(#REF!="",#REF!="",#REF!="",#REF!=""),"",SUM(#REF!,#REF!,#REF!,#REF!,#REF!))</f>
        <v>#REF!</v>
      </c>
      <c r="CF296" s="45" t="str">
        <f t="shared" si="57"/>
        <v/>
      </c>
      <c r="CG296" s="38" t="e">
        <f>IF(AND(#REF!="",#REF!="",#REF!="",#REF!=""),"",SUM(#REF!,#REF!,#REF!,#REF!))</f>
        <v>#REF!</v>
      </c>
      <c r="CH296" s="38" t="str">
        <f t="shared" si="58"/>
        <v/>
      </c>
    </row>
    <row r="297" spans="1:86">
      <c r="A297" s="358">
        <v>291</v>
      </c>
      <c r="B297" s="359"/>
      <c r="C297" s="360"/>
      <c r="D297" s="361"/>
      <c r="E297" s="362"/>
      <c r="F297" s="363"/>
      <c r="G297" s="363"/>
      <c r="H297" s="364"/>
      <c r="I297" s="365"/>
      <c r="J297" s="366"/>
      <c r="K297" s="367"/>
      <c r="L297" s="24"/>
      <c r="M297" s="25"/>
      <c r="N297" s="25"/>
      <c r="O297" s="8"/>
      <c r="P297" s="57"/>
      <c r="Q297" s="60"/>
      <c r="R297" s="8"/>
      <c r="S297" s="14"/>
      <c r="T297" s="26"/>
      <c r="U297" s="27"/>
      <c r="V297" s="27"/>
      <c r="W297" s="8"/>
      <c r="X297" s="63"/>
      <c r="Y297" s="60"/>
      <c r="Z297" s="8"/>
      <c r="AA297" s="14"/>
      <c r="AB297" s="24"/>
      <c r="AC297" s="25"/>
      <c r="AD297" s="25"/>
      <c r="AE297" s="8"/>
      <c r="AF297" s="57"/>
      <c r="AG297" s="60"/>
      <c r="AH297" s="8"/>
      <c r="AI297" s="14"/>
      <c r="AJ297" s="24"/>
      <c r="AK297" s="25"/>
      <c r="AL297" s="25"/>
      <c r="AM297" s="8"/>
      <c r="AN297" s="57"/>
      <c r="AO297" s="60"/>
      <c r="AP297" s="8"/>
      <c r="AQ297" s="14"/>
      <c r="AR297" s="24"/>
      <c r="AS297" s="25"/>
      <c r="AT297" s="57"/>
      <c r="AU297" s="24"/>
      <c r="AV297" s="25"/>
      <c r="AW297" s="97"/>
      <c r="AX297" s="24"/>
      <c r="AY297" s="25"/>
      <c r="AZ297" s="57"/>
      <c r="BA297" s="13" t="s">
        <v>447</v>
      </c>
      <c r="BB297" s="109" t="s">
        <v>447</v>
      </c>
      <c r="BC297" s="1"/>
      <c r="BD297" s="1"/>
      <c r="BE297" s="1"/>
      <c r="BF297" s="1"/>
      <c r="BG297" s="1"/>
      <c r="BS297" s="29"/>
      <c r="BT297" s="44" t="str">
        <f t="shared" si="47"/>
        <v/>
      </c>
      <c r="BU297" s="45" t="str">
        <f t="shared" si="48"/>
        <v/>
      </c>
      <c r="BV297" s="45" t="str">
        <f t="shared" si="49"/>
        <v/>
      </c>
      <c r="BW297" s="44" t="str">
        <f t="shared" si="50"/>
        <v/>
      </c>
      <c r="BX297" s="45" t="str">
        <f t="shared" si="51"/>
        <v/>
      </c>
      <c r="BY297" s="44" t="e">
        <f>IF(AND(#REF!="",#REF!="",#REF!="",#REF!=""),"",SUM(#REF!,#REF!,#REF!,#REF!,#REF!))</f>
        <v>#REF!</v>
      </c>
      <c r="BZ297" s="45" t="str">
        <f t="shared" si="52"/>
        <v/>
      </c>
      <c r="CA297" s="44" t="str">
        <f t="shared" si="53"/>
        <v/>
      </c>
      <c r="CB297" s="45" t="str">
        <f t="shared" si="54"/>
        <v/>
      </c>
      <c r="CC297" s="44" t="str">
        <f t="shared" si="55"/>
        <v/>
      </c>
      <c r="CD297" s="45" t="str">
        <f t="shared" si="56"/>
        <v/>
      </c>
      <c r="CE297" s="44" t="e">
        <f>IF(AND(#REF!="",#REF!="",#REF!="",#REF!=""),"",SUM(#REF!,#REF!,#REF!,#REF!,#REF!))</f>
        <v>#REF!</v>
      </c>
      <c r="CF297" s="45" t="str">
        <f t="shared" si="57"/>
        <v/>
      </c>
      <c r="CG297" s="38" t="e">
        <f>IF(AND(#REF!="",#REF!="",#REF!="",#REF!=""),"",SUM(#REF!,#REF!,#REF!,#REF!))</f>
        <v>#REF!</v>
      </c>
      <c r="CH297" s="38" t="str">
        <f t="shared" si="58"/>
        <v/>
      </c>
    </row>
    <row r="298" spans="1:86">
      <c r="A298" s="358">
        <v>292</v>
      </c>
      <c r="B298" s="359"/>
      <c r="C298" s="360"/>
      <c r="D298" s="361"/>
      <c r="E298" s="362"/>
      <c r="F298" s="363"/>
      <c r="G298" s="363"/>
      <c r="H298" s="364"/>
      <c r="I298" s="365"/>
      <c r="J298" s="366"/>
      <c r="K298" s="367"/>
      <c r="L298" s="24"/>
      <c r="M298" s="25"/>
      <c r="N298" s="25"/>
      <c r="O298" s="8"/>
      <c r="P298" s="57"/>
      <c r="Q298" s="60"/>
      <c r="R298" s="8"/>
      <c r="S298" s="14"/>
      <c r="T298" s="26"/>
      <c r="U298" s="27"/>
      <c r="V298" s="27"/>
      <c r="W298" s="8"/>
      <c r="X298" s="63"/>
      <c r="Y298" s="60"/>
      <c r="Z298" s="8"/>
      <c r="AA298" s="14"/>
      <c r="AB298" s="24"/>
      <c r="AC298" s="25"/>
      <c r="AD298" s="25"/>
      <c r="AE298" s="8"/>
      <c r="AF298" s="57"/>
      <c r="AG298" s="60"/>
      <c r="AH298" s="8"/>
      <c r="AI298" s="14"/>
      <c r="AJ298" s="24"/>
      <c r="AK298" s="25"/>
      <c r="AL298" s="25"/>
      <c r="AM298" s="8"/>
      <c r="AN298" s="57"/>
      <c r="AO298" s="60"/>
      <c r="AP298" s="8"/>
      <c r="AQ298" s="14"/>
      <c r="AR298" s="24"/>
      <c r="AS298" s="25"/>
      <c r="AT298" s="57"/>
      <c r="AU298" s="24"/>
      <c r="AV298" s="25"/>
      <c r="AW298" s="97"/>
      <c r="AX298" s="24"/>
      <c r="AY298" s="25"/>
      <c r="AZ298" s="57"/>
      <c r="BA298" s="13" t="s">
        <v>447</v>
      </c>
      <c r="BB298" s="109" t="s">
        <v>447</v>
      </c>
      <c r="BC298" s="1"/>
      <c r="BD298" s="1"/>
      <c r="BE298" s="1"/>
      <c r="BF298" s="1"/>
      <c r="BG298" s="1"/>
      <c r="BS298" s="29"/>
      <c r="BT298" s="44" t="str">
        <f t="shared" si="47"/>
        <v/>
      </c>
      <c r="BU298" s="45" t="str">
        <f t="shared" si="48"/>
        <v/>
      </c>
      <c r="BV298" s="45" t="str">
        <f t="shared" si="49"/>
        <v/>
      </c>
      <c r="BW298" s="44" t="str">
        <f t="shared" si="50"/>
        <v/>
      </c>
      <c r="BX298" s="45" t="str">
        <f t="shared" si="51"/>
        <v/>
      </c>
      <c r="BY298" s="44" t="e">
        <f>IF(AND(#REF!="",#REF!="",#REF!="",#REF!=""),"",SUM(#REF!,#REF!,#REF!,#REF!,#REF!))</f>
        <v>#REF!</v>
      </c>
      <c r="BZ298" s="45" t="str">
        <f t="shared" si="52"/>
        <v/>
      </c>
      <c r="CA298" s="44" t="str">
        <f t="shared" si="53"/>
        <v/>
      </c>
      <c r="CB298" s="45" t="str">
        <f t="shared" si="54"/>
        <v/>
      </c>
      <c r="CC298" s="44" t="str">
        <f t="shared" si="55"/>
        <v/>
      </c>
      <c r="CD298" s="45" t="str">
        <f t="shared" si="56"/>
        <v/>
      </c>
      <c r="CE298" s="44" t="e">
        <f>IF(AND(#REF!="",#REF!="",#REF!="",#REF!=""),"",SUM(#REF!,#REF!,#REF!,#REF!,#REF!))</f>
        <v>#REF!</v>
      </c>
      <c r="CF298" s="45" t="str">
        <f t="shared" si="57"/>
        <v/>
      </c>
      <c r="CG298" s="38" t="e">
        <f>IF(AND(#REF!="",#REF!="",#REF!="",#REF!=""),"",SUM(#REF!,#REF!,#REF!,#REF!))</f>
        <v>#REF!</v>
      </c>
      <c r="CH298" s="38" t="str">
        <f t="shared" si="58"/>
        <v/>
      </c>
    </row>
    <row r="299" spans="1:86">
      <c r="A299" s="358">
        <v>293</v>
      </c>
      <c r="B299" s="359"/>
      <c r="C299" s="360"/>
      <c r="D299" s="361"/>
      <c r="E299" s="362"/>
      <c r="F299" s="363"/>
      <c r="G299" s="363"/>
      <c r="H299" s="364"/>
      <c r="I299" s="365"/>
      <c r="J299" s="366"/>
      <c r="K299" s="367"/>
      <c r="L299" s="24"/>
      <c r="M299" s="25"/>
      <c r="N299" s="25"/>
      <c r="O299" s="8"/>
      <c r="P299" s="57"/>
      <c r="Q299" s="60"/>
      <c r="R299" s="8"/>
      <c r="S299" s="14"/>
      <c r="T299" s="26"/>
      <c r="U299" s="27"/>
      <c r="V299" s="27"/>
      <c r="W299" s="8"/>
      <c r="X299" s="63"/>
      <c r="Y299" s="60"/>
      <c r="Z299" s="8"/>
      <c r="AA299" s="14"/>
      <c r="AB299" s="24"/>
      <c r="AC299" s="25"/>
      <c r="AD299" s="25"/>
      <c r="AE299" s="8"/>
      <c r="AF299" s="57"/>
      <c r="AG299" s="60"/>
      <c r="AH299" s="8"/>
      <c r="AI299" s="14"/>
      <c r="AJ299" s="24"/>
      <c r="AK299" s="25"/>
      <c r="AL299" s="25"/>
      <c r="AM299" s="8"/>
      <c r="AN299" s="57"/>
      <c r="AO299" s="60"/>
      <c r="AP299" s="8"/>
      <c r="AQ299" s="14"/>
      <c r="AR299" s="24"/>
      <c r="AS299" s="25"/>
      <c r="AT299" s="57"/>
      <c r="AU299" s="24"/>
      <c r="AV299" s="25"/>
      <c r="AW299" s="97"/>
      <c r="AX299" s="24"/>
      <c r="AY299" s="25"/>
      <c r="AZ299" s="57"/>
      <c r="BA299" s="13" t="s">
        <v>447</v>
      </c>
      <c r="BB299" s="109" t="s">
        <v>447</v>
      </c>
      <c r="BC299" s="1"/>
      <c r="BD299" s="1"/>
      <c r="BE299" s="1"/>
      <c r="BF299" s="1"/>
      <c r="BG299" s="1"/>
      <c r="BS299" s="29"/>
      <c r="BT299" s="44" t="str">
        <f t="shared" si="47"/>
        <v/>
      </c>
      <c r="BU299" s="45" t="str">
        <f t="shared" si="48"/>
        <v/>
      </c>
      <c r="BV299" s="45" t="str">
        <f t="shared" si="49"/>
        <v/>
      </c>
      <c r="BW299" s="44" t="str">
        <f t="shared" si="50"/>
        <v/>
      </c>
      <c r="BX299" s="45" t="str">
        <f t="shared" si="51"/>
        <v/>
      </c>
      <c r="BY299" s="44" t="e">
        <f>IF(AND(#REF!="",#REF!="",#REF!="",#REF!=""),"",SUM(#REF!,#REF!,#REF!,#REF!,#REF!))</f>
        <v>#REF!</v>
      </c>
      <c r="BZ299" s="45" t="str">
        <f t="shared" si="52"/>
        <v/>
      </c>
      <c r="CA299" s="44" t="str">
        <f t="shared" si="53"/>
        <v/>
      </c>
      <c r="CB299" s="45" t="str">
        <f t="shared" si="54"/>
        <v/>
      </c>
      <c r="CC299" s="44" t="str">
        <f t="shared" si="55"/>
        <v/>
      </c>
      <c r="CD299" s="45" t="str">
        <f t="shared" si="56"/>
        <v/>
      </c>
      <c r="CE299" s="44" t="e">
        <f>IF(AND(#REF!="",#REF!="",#REF!="",#REF!=""),"",SUM(#REF!,#REF!,#REF!,#REF!,#REF!))</f>
        <v>#REF!</v>
      </c>
      <c r="CF299" s="45" t="str">
        <f t="shared" si="57"/>
        <v/>
      </c>
      <c r="CG299" s="38" t="e">
        <f>IF(AND(#REF!="",#REF!="",#REF!="",#REF!=""),"",SUM(#REF!,#REF!,#REF!,#REF!))</f>
        <v>#REF!</v>
      </c>
      <c r="CH299" s="38" t="str">
        <f t="shared" si="58"/>
        <v/>
      </c>
    </row>
    <row r="300" spans="1:86">
      <c r="A300" s="358">
        <v>294</v>
      </c>
      <c r="B300" s="359"/>
      <c r="C300" s="360"/>
      <c r="D300" s="361"/>
      <c r="E300" s="362"/>
      <c r="F300" s="363"/>
      <c r="G300" s="363"/>
      <c r="H300" s="364"/>
      <c r="I300" s="365"/>
      <c r="J300" s="366"/>
      <c r="K300" s="367"/>
      <c r="L300" s="24"/>
      <c r="M300" s="25"/>
      <c r="N300" s="25"/>
      <c r="O300" s="8"/>
      <c r="P300" s="57"/>
      <c r="Q300" s="60"/>
      <c r="R300" s="8"/>
      <c r="S300" s="14"/>
      <c r="T300" s="26"/>
      <c r="U300" s="27"/>
      <c r="V300" s="27"/>
      <c r="W300" s="8"/>
      <c r="X300" s="63"/>
      <c r="Y300" s="60"/>
      <c r="Z300" s="8"/>
      <c r="AA300" s="14"/>
      <c r="AB300" s="24"/>
      <c r="AC300" s="25"/>
      <c r="AD300" s="25"/>
      <c r="AE300" s="8"/>
      <c r="AF300" s="57"/>
      <c r="AG300" s="60"/>
      <c r="AH300" s="8"/>
      <c r="AI300" s="14"/>
      <c r="AJ300" s="24"/>
      <c r="AK300" s="25"/>
      <c r="AL300" s="25"/>
      <c r="AM300" s="8"/>
      <c r="AN300" s="57"/>
      <c r="AO300" s="60"/>
      <c r="AP300" s="8"/>
      <c r="AQ300" s="14"/>
      <c r="AR300" s="24"/>
      <c r="AS300" s="25"/>
      <c r="AT300" s="57"/>
      <c r="AU300" s="24"/>
      <c r="AV300" s="25"/>
      <c r="AW300" s="97"/>
      <c r="AX300" s="24"/>
      <c r="AY300" s="25"/>
      <c r="AZ300" s="57"/>
      <c r="BA300" s="13" t="s">
        <v>447</v>
      </c>
      <c r="BB300" s="109" t="s">
        <v>447</v>
      </c>
      <c r="BC300" s="1"/>
      <c r="BD300" s="1"/>
      <c r="BE300" s="1"/>
      <c r="BF300" s="1"/>
      <c r="BG300" s="1"/>
      <c r="BS300" s="29"/>
      <c r="BT300" s="44" t="str">
        <f t="shared" si="47"/>
        <v/>
      </c>
      <c r="BU300" s="45" t="str">
        <f t="shared" si="48"/>
        <v/>
      </c>
      <c r="BV300" s="45" t="str">
        <f t="shared" si="49"/>
        <v/>
      </c>
      <c r="BW300" s="44" t="str">
        <f t="shared" si="50"/>
        <v/>
      </c>
      <c r="BX300" s="45" t="str">
        <f t="shared" si="51"/>
        <v/>
      </c>
      <c r="BY300" s="44" t="e">
        <f>IF(AND(#REF!="",#REF!="",#REF!="",#REF!=""),"",SUM(#REF!,#REF!,#REF!,#REF!,#REF!))</f>
        <v>#REF!</v>
      </c>
      <c r="BZ300" s="45" t="str">
        <f t="shared" si="52"/>
        <v/>
      </c>
      <c r="CA300" s="44" t="str">
        <f t="shared" si="53"/>
        <v/>
      </c>
      <c r="CB300" s="45" t="str">
        <f t="shared" si="54"/>
        <v/>
      </c>
      <c r="CC300" s="44" t="str">
        <f t="shared" si="55"/>
        <v/>
      </c>
      <c r="CD300" s="45" t="str">
        <f t="shared" si="56"/>
        <v/>
      </c>
      <c r="CE300" s="44" t="e">
        <f>IF(AND(#REF!="",#REF!="",#REF!="",#REF!=""),"",SUM(#REF!,#REF!,#REF!,#REF!,#REF!))</f>
        <v>#REF!</v>
      </c>
      <c r="CF300" s="45" t="str">
        <f t="shared" si="57"/>
        <v/>
      </c>
      <c r="CG300" s="38" t="e">
        <f>IF(AND(#REF!="",#REF!="",#REF!="",#REF!=""),"",SUM(#REF!,#REF!,#REF!,#REF!))</f>
        <v>#REF!</v>
      </c>
      <c r="CH300" s="38" t="str">
        <f t="shared" si="58"/>
        <v/>
      </c>
    </row>
    <row r="301" spans="1:86">
      <c r="A301" s="358">
        <v>295</v>
      </c>
      <c r="B301" s="359"/>
      <c r="C301" s="360"/>
      <c r="D301" s="361"/>
      <c r="E301" s="362"/>
      <c r="F301" s="363"/>
      <c r="G301" s="363"/>
      <c r="H301" s="364"/>
      <c r="I301" s="365"/>
      <c r="J301" s="366"/>
      <c r="K301" s="367"/>
      <c r="L301" s="24"/>
      <c r="M301" s="25"/>
      <c r="N301" s="25"/>
      <c r="O301" s="8"/>
      <c r="P301" s="57"/>
      <c r="Q301" s="60"/>
      <c r="R301" s="8"/>
      <c r="S301" s="14"/>
      <c r="T301" s="26"/>
      <c r="U301" s="27"/>
      <c r="V301" s="27"/>
      <c r="W301" s="8"/>
      <c r="X301" s="63"/>
      <c r="Y301" s="60"/>
      <c r="Z301" s="8"/>
      <c r="AA301" s="14"/>
      <c r="AB301" s="24"/>
      <c r="AC301" s="25"/>
      <c r="AD301" s="25"/>
      <c r="AE301" s="8"/>
      <c r="AF301" s="57"/>
      <c r="AG301" s="60"/>
      <c r="AH301" s="8"/>
      <c r="AI301" s="14"/>
      <c r="AJ301" s="24"/>
      <c r="AK301" s="25"/>
      <c r="AL301" s="25"/>
      <c r="AM301" s="8"/>
      <c r="AN301" s="57"/>
      <c r="AO301" s="60"/>
      <c r="AP301" s="8"/>
      <c r="AQ301" s="14"/>
      <c r="AR301" s="24"/>
      <c r="AS301" s="25"/>
      <c r="AT301" s="57"/>
      <c r="AU301" s="24"/>
      <c r="AV301" s="25"/>
      <c r="AW301" s="97"/>
      <c r="AX301" s="24"/>
      <c r="AY301" s="25"/>
      <c r="AZ301" s="57"/>
      <c r="BA301" s="13" t="s">
        <v>447</v>
      </c>
      <c r="BB301" s="109" t="s">
        <v>447</v>
      </c>
      <c r="BC301" s="1"/>
      <c r="BD301" s="1"/>
      <c r="BE301" s="1"/>
      <c r="BF301" s="1"/>
      <c r="BG301" s="1"/>
      <c r="BS301" s="29"/>
      <c r="BT301" s="44" t="str">
        <f t="shared" si="47"/>
        <v/>
      </c>
      <c r="BU301" s="45" t="str">
        <f t="shared" si="48"/>
        <v/>
      </c>
      <c r="BV301" s="45" t="str">
        <f t="shared" si="49"/>
        <v/>
      </c>
      <c r="BW301" s="44" t="str">
        <f t="shared" si="50"/>
        <v/>
      </c>
      <c r="BX301" s="45" t="str">
        <f t="shared" si="51"/>
        <v/>
      </c>
      <c r="BY301" s="44" t="e">
        <f>IF(AND(#REF!="",#REF!="",#REF!="",#REF!=""),"",SUM(#REF!,#REF!,#REF!,#REF!,#REF!))</f>
        <v>#REF!</v>
      </c>
      <c r="BZ301" s="45" t="str">
        <f t="shared" si="52"/>
        <v/>
      </c>
      <c r="CA301" s="44" t="str">
        <f t="shared" si="53"/>
        <v/>
      </c>
      <c r="CB301" s="45" t="str">
        <f t="shared" si="54"/>
        <v/>
      </c>
      <c r="CC301" s="44" t="str">
        <f t="shared" si="55"/>
        <v/>
      </c>
      <c r="CD301" s="45" t="str">
        <f t="shared" si="56"/>
        <v/>
      </c>
      <c r="CE301" s="44" t="e">
        <f>IF(AND(#REF!="",#REF!="",#REF!="",#REF!=""),"",SUM(#REF!,#REF!,#REF!,#REF!,#REF!))</f>
        <v>#REF!</v>
      </c>
      <c r="CF301" s="45" t="str">
        <f t="shared" si="57"/>
        <v/>
      </c>
      <c r="CG301" s="38" t="e">
        <f>IF(AND(#REF!="",#REF!="",#REF!="",#REF!=""),"",SUM(#REF!,#REF!,#REF!,#REF!))</f>
        <v>#REF!</v>
      </c>
      <c r="CH301" s="38" t="str">
        <f t="shared" si="58"/>
        <v/>
      </c>
    </row>
    <row r="302" spans="1:86">
      <c r="A302" s="358">
        <v>296</v>
      </c>
      <c r="B302" s="359"/>
      <c r="C302" s="360"/>
      <c r="D302" s="361"/>
      <c r="E302" s="362"/>
      <c r="F302" s="363"/>
      <c r="G302" s="363"/>
      <c r="H302" s="364"/>
      <c r="I302" s="365"/>
      <c r="J302" s="366"/>
      <c r="K302" s="367"/>
      <c r="L302" s="24"/>
      <c r="M302" s="25"/>
      <c r="N302" s="25"/>
      <c r="O302" s="8"/>
      <c r="P302" s="57"/>
      <c r="Q302" s="60"/>
      <c r="R302" s="8"/>
      <c r="S302" s="14"/>
      <c r="T302" s="26"/>
      <c r="U302" s="27"/>
      <c r="V302" s="27"/>
      <c r="W302" s="8"/>
      <c r="X302" s="63"/>
      <c r="Y302" s="60"/>
      <c r="Z302" s="8"/>
      <c r="AA302" s="14"/>
      <c r="AB302" s="24"/>
      <c r="AC302" s="25"/>
      <c r="AD302" s="25"/>
      <c r="AE302" s="8"/>
      <c r="AF302" s="57"/>
      <c r="AG302" s="60"/>
      <c r="AH302" s="8"/>
      <c r="AI302" s="14"/>
      <c r="AJ302" s="24"/>
      <c r="AK302" s="25"/>
      <c r="AL302" s="25"/>
      <c r="AM302" s="8"/>
      <c r="AN302" s="57"/>
      <c r="AO302" s="60"/>
      <c r="AP302" s="8"/>
      <c r="AQ302" s="14"/>
      <c r="AR302" s="24"/>
      <c r="AS302" s="25"/>
      <c r="AT302" s="57"/>
      <c r="AU302" s="24"/>
      <c r="AV302" s="25"/>
      <c r="AW302" s="97"/>
      <c r="AX302" s="24"/>
      <c r="AY302" s="25"/>
      <c r="AZ302" s="57"/>
      <c r="BA302" s="13" t="s">
        <v>447</v>
      </c>
      <c r="BB302" s="109" t="s">
        <v>447</v>
      </c>
      <c r="BC302" s="1"/>
      <c r="BD302" s="1"/>
      <c r="BE302" s="1"/>
      <c r="BF302" s="1"/>
      <c r="BG302" s="1"/>
      <c r="BS302" s="29"/>
      <c r="BT302" s="44" t="str">
        <f t="shared" si="47"/>
        <v/>
      </c>
      <c r="BU302" s="45" t="str">
        <f t="shared" si="48"/>
        <v/>
      </c>
      <c r="BV302" s="45" t="str">
        <f t="shared" si="49"/>
        <v/>
      </c>
      <c r="BW302" s="44" t="str">
        <f t="shared" si="50"/>
        <v/>
      </c>
      <c r="BX302" s="45" t="str">
        <f t="shared" si="51"/>
        <v/>
      </c>
      <c r="BY302" s="44" t="e">
        <f>IF(AND(#REF!="",#REF!="",#REF!="",#REF!=""),"",SUM(#REF!,#REF!,#REF!,#REF!,#REF!))</f>
        <v>#REF!</v>
      </c>
      <c r="BZ302" s="45" t="str">
        <f t="shared" si="52"/>
        <v/>
      </c>
      <c r="CA302" s="44" t="str">
        <f t="shared" si="53"/>
        <v/>
      </c>
      <c r="CB302" s="45" t="str">
        <f t="shared" si="54"/>
        <v/>
      </c>
      <c r="CC302" s="44" t="str">
        <f t="shared" si="55"/>
        <v/>
      </c>
      <c r="CD302" s="45" t="str">
        <f t="shared" si="56"/>
        <v/>
      </c>
      <c r="CE302" s="44" t="e">
        <f>IF(AND(#REF!="",#REF!="",#REF!="",#REF!=""),"",SUM(#REF!,#REF!,#REF!,#REF!,#REF!))</f>
        <v>#REF!</v>
      </c>
      <c r="CF302" s="45" t="str">
        <f t="shared" si="57"/>
        <v/>
      </c>
      <c r="CG302" s="38" t="e">
        <f>IF(AND(#REF!="",#REF!="",#REF!="",#REF!=""),"",SUM(#REF!,#REF!,#REF!,#REF!))</f>
        <v>#REF!</v>
      </c>
      <c r="CH302" s="38" t="str">
        <f t="shared" si="58"/>
        <v/>
      </c>
    </row>
    <row r="303" spans="1:86">
      <c r="A303" s="358">
        <v>297</v>
      </c>
      <c r="B303" s="359"/>
      <c r="C303" s="360"/>
      <c r="D303" s="361"/>
      <c r="E303" s="362"/>
      <c r="F303" s="363"/>
      <c r="G303" s="363"/>
      <c r="H303" s="364"/>
      <c r="I303" s="365"/>
      <c r="J303" s="366"/>
      <c r="K303" s="367"/>
      <c r="L303" s="24"/>
      <c r="M303" s="25"/>
      <c r="N303" s="25"/>
      <c r="O303" s="8"/>
      <c r="P303" s="57"/>
      <c r="Q303" s="60"/>
      <c r="R303" s="8"/>
      <c r="S303" s="14"/>
      <c r="T303" s="26"/>
      <c r="U303" s="27"/>
      <c r="V303" s="27"/>
      <c r="W303" s="8"/>
      <c r="X303" s="63"/>
      <c r="Y303" s="60"/>
      <c r="Z303" s="8"/>
      <c r="AA303" s="14"/>
      <c r="AB303" s="24"/>
      <c r="AC303" s="25"/>
      <c r="AD303" s="25"/>
      <c r="AE303" s="8"/>
      <c r="AF303" s="57"/>
      <c r="AG303" s="60"/>
      <c r="AH303" s="8"/>
      <c r="AI303" s="14"/>
      <c r="AJ303" s="24"/>
      <c r="AK303" s="25"/>
      <c r="AL303" s="25"/>
      <c r="AM303" s="8"/>
      <c r="AN303" s="57"/>
      <c r="AO303" s="60"/>
      <c r="AP303" s="8"/>
      <c r="AQ303" s="14"/>
      <c r="AR303" s="24"/>
      <c r="AS303" s="25"/>
      <c r="AT303" s="57"/>
      <c r="AU303" s="24"/>
      <c r="AV303" s="25"/>
      <c r="AW303" s="97"/>
      <c r="AX303" s="24"/>
      <c r="AY303" s="25"/>
      <c r="AZ303" s="57"/>
      <c r="BA303" s="13" t="s">
        <v>447</v>
      </c>
      <c r="BB303" s="109" t="s">
        <v>447</v>
      </c>
      <c r="BC303" s="1"/>
      <c r="BD303" s="1"/>
      <c r="BE303" s="1"/>
      <c r="BF303" s="1"/>
      <c r="BG303" s="1"/>
      <c r="BS303" s="29"/>
      <c r="BT303" s="44" t="str">
        <f t="shared" si="47"/>
        <v/>
      </c>
      <c r="BU303" s="45" t="str">
        <f t="shared" si="48"/>
        <v/>
      </c>
      <c r="BV303" s="45" t="str">
        <f t="shared" si="49"/>
        <v/>
      </c>
      <c r="BW303" s="44" t="str">
        <f t="shared" si="50"/>
        <v/>
      </c>
      <c r="BX303" s="45" t="str">
        <f t="shared" si="51"/>
        <v/>
      </c>
      <c r="BY303" s="44" t="e">
        <f>IF(AND(#REF!="",#REF!="",#REF!="",#REF!=""),"",SUM(#REF!,#REF!,#REF!,#REF!,#REF!))</f>
        <v>#REF!</v>
      </c>
      <c r="BZ303" s="45" t="str">
        <f t="shared" si="52"/>
        <v/>
      </c>
      <c r="CA303" s="44" t="str">
        <f t="shared" si="53"/>
        <v/>
      </c>
      <c r="CB303" s="45" t="str">
        <f t="shared" si="54"/>
        <v/>
      </c>
      <c r="CC303" s="44" t="str">
        <f t="shared" si="55"/>
        <v/>
      </c>
      <c r="CD303" s="45" t="str">
        <f t="shared" si="56"/>
        <v/>
      </c>
      <c r="CE303" s="44" t="e">
        <f>IF(AND(#REF!="",#REF!="",#REF!="",#REF!=""),"",SUM(#REF!,#REF!,#REF!,#REF!,#REF!))</f>
        <v>#REF!</v>
      </c>
      <c r="CF303" s="45" t="str">
        <f t="shared" si="57"/>
        <v/>
      </c>
      <c r="CG303" s="38" t="e">
        <f>IF(AND(#REF!="",#REF!="",#REF!="",#REF!=""),"",SUM(#REF!,#REF!,#REF!,#REF!))</f>
        <v>#REF!</v>
      </c>
      <c r="CH303" s="38" t="str">
        <f t="shared" si="58"/>
        <v/>
      </c>
    </row>
    <row r="304" spans="1:86">
      <c r="A304" s="358">
        <v>298</v>
      </c>
      <c r="B304" s="359"/>
      <c r="C304" s="360"/>
      <c r="D304" s="361"/>
      <c r="E304" s="362"/>
      <c r="F304" s="363"/>
      <c r="G304" s="363"/>
      <c r="H304" s="364"/>
      <c r="I304" s="365"/>
      <c r="J304" s="366"/>
      <c r="K304" s="367"/>
      <c r="L304" s="24"/>
      <c r="M304" s="25"/>
      <c r="N304" s="25"/>
      <c r="O304" s="8"/>
      <c r="P304" s="57"/>
      <c r="Q304" s="60"/>
      <c r="R304" s="8"/>
      <c r="S304" s="14"/>
      <c r="T304" s="26"/>
      <c r="U304" s="27"/>
      <c r="V304" s="27"/>
      <c r="W304" s="8"/>
      <c r="X304" s="63"/>
      <c r="Y304" s="60"/>
      <c r="Z304" s="8"/>
      <c r="AA304" s="14"/>
      <c r="AB304" s="24"/>
      <c r="AC304" s="25"/>
      <c r="AD304" s="25"/>
      <c r="AE304" s="8"/>
      <c r="AF304" s="57"/>
      <c r="AG304" s="60"/>
      <c r="AH304" s="8"/>
      <c r="AI304" s="14"/>
      <c r="AJ304" s="24"/>
      <c r="AK304" s="25"/>
      <c r="AL304" s="25"/>
      <c r="AM304" s="8"/>
      <c r="AN304" s="57"/>
      <c r="AO304" s="60"/>
      <c r="AP304" s="8"/>
      <c r="AQ304" s="14"/>
      <c r="AR304" s="24"/>
      <c r="AS304" s="25"/>
      <c r="AT304" s="57"/>
      <c r="AU304" s="24"/>
      <c r="AV304" s="25"/>
      <c r="AW304" s="97"/>
      <c r="AX304" s="24"/>
      <c r="AY304" s="25"/>
      <c r="AZ304" s="57"/>
      <c r="BA304" s="13" t="s">
        <v>447</v>
      </c>
      <c r="BB304" s="109" t="s">
        <v>447</v>
      </c>
      <c r="BC304" s="1"/>
      <c r="BD304" s="1"/>
      <c r="BE304" s="1"/>
      <c r="BF304" s="1"/>
      <c r="BG304" s="1"/>
      <c r="BS304" s="29"/>
      <c r="BT304" s="44" t="str">
        <f t="shared" si="47"/>
        <v/>
      </c>
      <c r="BU304" s="45" t="str">
        <f t="shared" si="48"/>
        <v/>
      </c>
      <c r="BV304" s="45" t="str">
        <f t="shared" si="49"/>
        <v/>
      </c>
      <c r="BW304" s="44" t="str">
        <f t="shared" si="50"/>
        <v/>
      </c>
      <c r="BX304" s="45" t="str">
        <f t="shared" si="51"/>
        <v/>
      </c>
      <c r="BY304" s="44" t="e">
        <f>IF(AND(#REF!="",#REF!="",#REF!="",#REF!=""),"",SUM(#REF!,#REF!,#REF!,#REF!,#REF!))</f>
        <v>#REF!</v>
      </c>
      <c r="BZ304" s="45" t="str">
        <f t="shared" si="52"/>
        <v/>
      </c>
      <c r="CA304" s="44" t="str">
        <f t="shared" si="53"/>
        <v/>
      </c>
      <c r="CB304" s="45" t="str">
        <f t="shared" si="54"/>
        <v/>
      </c>
      <c r="CC304" s="44" t="str">
        <f t="shared" si="55"/>
        <v/>
      </c>
      <c r="CD304" s="45" t="str">
        <f t="shared" si="56"/>
        <v/>
      </c>
      <c r="CE304" s="44" t="e">
        <f>IF(AND(#REF!="",#REF!="",#REF!="",#REF!=""),"",SUM(#REF!,#REF!,#REF!,#REF!,#REF!))</f>
        <v>#REF!</v>
      </c>
      <c r="CF304" s="45" t="str">
        <f t="shared" si="57"/>
        <v/>
      </c>
      <c r="CG304" s="38" t="e">
        <f>IF(AND(#REF!="",#REF!="",#REF!="",#REF!=""),"",SUM(#REF!,#REF!,#REF!,#REF!))</f>
        <v>#REF!</v>
      </c>
      <c r="CH304" s="38" t="str">
        <f t="shared" si="58"/>
        <v/>
      </c>
    </row>
    <row r="305" spans="1:86">
      <c r="A305" s="358">
        <v>299</v>
      </c>
      <c r="B305" s="359"/>
      <c r="C305" s="360"/>
      <c r="D305" s="361"/>
      <c r="E305" s="362"/>
      <c r="F305" s="363"/>
      <c r="G305" s="363"/>
      <c r="H305" s="364"/>
      <c r="I305" s="365"/>
      <c r="J305" s="366"/>
      <c r="K305" s="367"/>
      <c r="L305" s="24"/>
      <c r="M305" s="25"/>
      <c r="N305" s="25"/>
      <c r="O305" s="8"/>
      <c r="P305" s="57"/>
      <c r="Q305" s="60"/>
      <c r="R305" s="8"/>
      <c r="S305" s="14"/>
      <c r="T305" s="26"/>
      <c r="U305" s="27"/>
      <c r="V305" s="27"/>
      <c r="W305" s="8"/>
      <c r="X305" s="63"/>
      <c r="Y305" s="60"/>
      <c r="Z305" s="8"/>
      <c r="AA305" s="14"/>
      <c r="AB305" s="24"/>
      <c r="AC305" s="25"/>
      <c r="AD305" s="25"/>
      <c r="AE305" s="8"/>
      <c r="AF305" s="57"/>
      <c r="AG305" s="60"/>
      <c r="AH305" s="8"/>
      <c r="AI305" s="14"/>
      <c r="AJ305" s="24"/>
      <c r="AK305" s="25"/>
      <c r="AL305" s="25"/>
      <c r="AM305" s="8"/>
      <c r="AN305" s="57"/>
      <c r="AO305" s="60"/>
      <c r="AP305" s="8"/>
      <c r="AQ305" s="14"/>
      <c r="AR305" s="24"/>
      <c r="AS305" s="25"/>
      <c r="AT305" s="57"/>
      <c r="AU305" s="24"/>
      <c r="AV305" s="25"/>
      <c r="AW305" s="97"/>
      <c r="AX305" s="24"/>
      <c r="AY305" s="25"/>
      <c r="AZ305" s="57"/>
      <c r="BA305" s="13" t="s">
        <v>447</v>
      </c>
      <c r="BB305" s="109" t="s">
        <v>447</v>
      </c>
      <c r="BC305" s="1"/>
      <c r="BD305" s="1"/>
      <c r="BE305" s="1"/>
      <c r="BF305" s="1"/>
      <c r="BG305" s="1"/>
      <c r="BS305" s="29"/>
      <c r="BT305" s="44" t="str">
        <f t="shared" si="47"/>
        <v/>
      </c>
      <c r="BU305" s="45" t="str">
        <f t="shared" si="48"/>
        <v/>
      </c>
      <c r="BV305" s="45" t="str">
        <f t="shared" si="49"/>
        <v/>
      </c>
      <c r="BW305" s="44" t="str">
        <f t="shared" si="50"/>
        <v/>
      </c>
      <c r="BX305" s="45" t="str">
        <f t="shared" si="51"/>
        <v/>
      </c>
      <c r="BY305" s="44" t="e">
        <f>IF(AND(#REF!="",#REF!="",#REF!="",#REF!=""),"",SUM(#REF!,#REF!,#REF!,#REF!,#REF!))</f>
        <v>#REF!</v>
      </c>
      <c r="BZ305" s="45" t="str">
        <f t="shared" si="52"/>
        <v/>
      </c>
      <c r="CA305" s="44" t="str">
        <f t="shared" si="53"/>
        <v/>
      </c>
      <c r="CB305" s="45" t="str">
        <f t="shared" si="54"/>
        <v/>
      </c>
      <c r="CC305" s="44" t="str">
        <f t="shared" si="55"/>
        <v/>
      </c>
      <c r="CD305" s="45" t="str">
        <f t="shared" si="56"/>
        <v/>
      </c>
      <c r="CE305" s="44" t="e">
        <f>IF(AND(#REF!="",#REF!="",#REF!="",#REF!=""),"",SUM(#REF!,#REF!,#REF!,#REF!,#REF!))</f>
        <v>#REF!</v>
      </c>
      <c r="CF305" s="45" t="str">
        <f t="shared" si="57"/>
        <v/>
      </c>
      <c r="CG305" s="38" t="e">
        <f>IF(AND(#REF!="",#REF!="",#REF!="",#REF!=""),"",SUM(#REF!,#REF!,#REF!,#REF!))</f>
        <v>#REF!</v>
      </c>
      <c r="CH305" s="38" t="str">
        <f t="shared" si="58"/>
        <v/>
      </c>
    </row>
    <row r="306" spans="1:86">
      <c r="A306" s="358">
        <v>300</v>
      </c>
      <c r="B306" s="359"/>
      <c r="C306" s="360"/>
      <c r="D306" s="361"/>
      <c r="E306" s="362"/>
      <c r="F306" s="363"/>
      <c r="G306" s="363"/>
      <c r="H306" s="364"/>
      <c r="I306" s="365"/>
      <c r="J306" s="366"/>
      <c r="K306" s="367"/>
      <c r="L306" s="24"/>
      <c r="M306" s="25"/>
      <c r="N306" s="25"/>
      <c r="O306" s="8"/>
      <c r="P306" s="57"/>
      <c r="Q306" s="60"/>
      <c r="R306" s="8"/>
      <c r="S306" s="14"/>
      <c r="T306" s="26"/>
      <c r="U306" s="27"/>
      <c r="V306" s="27"/>
      <c r="W306" s="8"/>
      <c r="X306" s="63"/>
      <c r="Y306" s="60"/>
      <c r="Z306" s="8"/>
      <c r="AA306" s="14"/>
      <c r="AB306" s="24"/>
      <c r="AC306" s="25"/>
      <c r="AD306" s="25"/>
      <c r="AE306" s="8"/>
      <c r="AF306" s="57"/>
      <c r="AG306" s="60"/>
      <c r="AH306" s="8"/>
      <c r="AI306" s="14"/>
      <c r="AJ306" s="24"/>
      <c r="AK306" s="25"/>
      <c r="AL306" s="25"/>
      <c r="AM306" s="8"/>
      <c r="AN306" s="57"/>
      <c r="AO306" s="60"/>
      <c r="AP306" s="8"/>
      <c r="AQ306" s="14"/>
      <c r="AR306" s="24"/>
      <c r="AS306" s="25"/>
      <c r="AT306" s="57"/>
      <c r="AU306" s="24"/>
      <c r="AV306" s="25"/>
      <c r="AW306" s="97"/>
      <c r="AX306" s="24"/>
      <c r="AY306" s="25"/>
      <c r="AZ306" s="57"/>
      <c r="BA306" s="13" t="s">
        <v>447</v>
      </c>
      <c r="BB306" s="109" t="s">
        <v>447</v>
      </c>
      <c r="BC306" s="1"/>
      <c r="BD306" s="1"/>
      <c r="BE306" s="1"/>
      <c r="BF306" s="1"/>
      <c r="BG306" s="1"/>
      <c r="BS306" s="29"/>
      <c r="BT306" s="44" t="str">
        <f t="shared" si="47"/>
        <v/>
      </c>
      <c r="BU306" s="45" t="str">
        <f t="shared" si="48"/>
        <v/>
      </c>
      <c r="BV306" s="45" t="str">
        <f t="shared" si="49"/>
        <v/>
      </c>
      <c r="BW306" s="44" t="str">
        <f t="shared" si="50"/>
        <v/>
      </c>
      <c r="BX306" s="45" t="str">
        <f t="shared" si="51"/>
        <v/>
      </c>
      <c r="BY306" s="44" t="e">
        <f>IF(AND(#REF!="",#REF!="",#REF!="",#REF!=""),"",SUM(#REF!,#REF!,#REF!,#REF!,#REF!))</f>
        <v>#REF!</v>
      </c>
      <c r="BZ306" s="45" t="str">
        <f t="shared" si="52"/>
        <v/>
      </c>
      <c r="CA306" s="44" t="str">
        <f t="shared" si="53"/>
        <v/>
      </c>
      <c r="CB306" s="45" t="str">
        <f t="shared" si="54"/>
        <v/>
      </c>
      <c r="CC306" s="44" t="str">
        <f t="shared" si="55"/>
        <v/>
      </c>
      <c r="CD306" s="45" t="str">
        <f t="shared" si="56"/>
        <v/>
      </c>
      <c r="CE306" s="44" t="e">
        <f>IF(AND(#REF!="",#REF!="",#REF!="",#REF!=""),"",SUM(#REF!,#REF!,#REF!,#REF!,#REF!))</f>
        <v>#REF!</v>
      </c>
      <c r="CF306" s="45" t="str">
        <f t="shared" si="57"/>
        <v/>
      </c>
      <c r="CG306" s="38" t="e">
        <f>IF(AND(#REF!="",#REF!="",#REF!="",#REF!=""),"",SUM(#REF!,#REF!,#REF!,#REF!))</f>
        <v>#REF!</v>
      </c>
      <c r="CH306" s="38" t="str">
        <f t="shared" si="58"/>
        <v/>
      </c>
    </row>
    <row r="307" spans="1:86">
      <c r="A307" s="358">
        <v>301</v>
      </c>
      <c r="B307" s="359"/>
      <c r="C307" s="360"/>
      <c r="D307" s="361"/>
      <c r="E307" s="362"/>
      <c r="F307" s="363"/>
      <c r="G307" s="363"/>
      <c r="H307" s="364"/>
      <c r="I307" s="365"/>
      <c r="J307" s="366"/>
      <c r="K307" s="367"/>
      <c r="L307" s="24"/>
      <c r="M307" s="25"/>
      <c r="N307" s="25"/>
      <c r="O307" s="8"/>
      <c r="P307" s="57"/>
      <c r="Q307" s="60"/>
      <c r="R307" s="8"/>
      <c r="S307" s="14"/>
      <c r="T307" s="26"/>
      <c r="U307" s="27"/>
      <c r="V307" s="27"/>
      <c r="W307" s="8"/>
      <c r="X307" s="63"/>
      <c r="Y307" s="60"/>
      <c r="Z307" s="8"/>
      <c r="AA307" s="14"/>
      <c r="AB307" s="24"/>
      <c r="AC307" s="25"/>
      <c r="AD307" s="25"/>
      <c r="AE307" s="8"/>
      <c r="AF307" s="57"/>
      <c r="AG307" s="60"/>
      <c r="AH307" s="8"/>
      <c r="AI307" s="14"/>
      <c r="AJ307" s="24"/>
      <c r="AK307" s="25"/>
      <c r="AL307" s="25"/>
      <c r="AM307" s="8"/>
      <c r="AN307" s="57"/>
      <c r="AO307" s="60"/>
      <c r="AP307" s="8"/>
      <c r="AQ307" s="14"/>
      <c r="AR307" s="24"/>
      <c r="AS307" s="25"/>
      <c r="AT307" s="57"/>
      <c r="AU307" s="24"/>
      <c r="AV307" s="25"/>
      <c r="AW307" s="97"/>
      <c r="AX307" s="24"/>
      <c r="AY307" s="25"/>
      <c r="AZ307" s="57"/>
      <c r="BA307" s="13" t="s">
        <v>447</v>
      </c>
      <c r="BB307" s="109" t="s">
        <v>447</v>
      </c>
      <c r="BC307" s="1"/>
      <c r="BD307" s="1"/>
      <c r="BE307" s="1"/>
      <c r="BF307" s="1"/>
      <c r="BG307" s="1"/>
      <c r="BS307" s="29"/>
      <c r="BT307" s="44" t="str">
        <f t="shared" si="47"/>
        <v/>
      </c>
      <c r="BU307" s="45" t="str">
        <f t="shared" si="48"/>
        <v/>
      </c>
      <c r="BV307" s="45" t="str">
        <f t="shared" si="49"/>
        <v/>
      </c>
      <c r="BW307" s="44" t="str">
        <f t="shared" si="50"/>
        <v/>
      </c>
      <c r="BX307" s="45" t="str">
        <f t="shared" si="51"/>
        <v/>
      </c>
      <c r="BY307" s="44" t="e">
        <f>IF(AND(#REF!="",#REF!="",#REF!="",#REF!=""),"",SUM(#REF!,#REF!,#REF!,#REF!,#REF!))</f>
        <v>#REF!</v>
      </c>
      <c r="BZ307" s="45" t="str">
        <f t="shared" si="52"/>
        <v/>
      </c>
      <c r="CA307" s="44" t="str">
        <f t="shared" si="53"/>
        <v/>
      </c>
      <c r="CB307" s="45" t="str">
        <f t="shared" si="54"/>
        <v/>
      </c>
      <c r="CC307" s="44" t="str">
        <f t="shared" si="55"/>
        <v/>
      </c>
      <c r="CD307" s="45" t="str">
        <f t="shared" si="56"/>
        <v/>
      </c>
      <c r="CE307" s="44" t="e">
        <f>IF(AND(#REF!="",#REF!="",#REF!="",#REF!=""),"",SUM(#REF!,#REF!,#REF!,#REF!,#REF!))</f>
        <v>#REF!</v>
      </c>
      <c r="CF307" s="45" t="str">
        <f t="shared" si="57"/>
        <v/>
      </c>
      <c r="CG307" s="38" t="e">
        <f>IF(AND(#REF!="",#REF!="",#REF!="",#REF!=""),"",SUM(#REF!,#REF!,#REF!,#REF!))</f>
        <v>#REF!</v>
      </c>
      <c r="CH307" s="38" t="str">
        <f t="shared" si="58"/>
        <v/>
      </c>
    </row>
    <row r="308" spans="1:86">
      <c r="A308" s="358">
        <v>302</v>
      </c>
      <c r="B308" s="359"/>
      <c r="C308" s="360"/>
      <c r="D308" s="361"/>
      <c r="E308" s="362"/>
      <c r="F308" s="363"/>
      <c r="G308" s="363"/>
      <c r="H308" s="364"/>
      <c r="I308" s="365"/>
      <c r="J308" s="366"/>
      <c r="K308" s="367"/>
      <c r="L308" s="24"/>
      <c r="M308" s="25"/>
      <c r="N308" s="25"/>
      <c r="O308" s="8"/>
      <c r="P308" s="57"/>
      <c r="Q308" s="60"/>
      <c r="R308" s="8"/>
      <c r="S308" s="14"/>
      <c r="T308" s="26"/>
      <c r="U308" s="27"/>
      <c r="V308" s="27"/>
      <c r="W308" s="8"/>
      <c r="X308" s="63"/>
      <c r="Y308" s="60"/>
      <c r="Z308" s="8"/>
      <c r="AA308" s="14"/>
      <c r="AB308" s="24"/>
      <c r="AC308" s="25"/>
      <c r="AD308" s="25"/>
      <c r="AE308" s="8"/>
      <c r="AF308" s="57"/>
      <c r="AG308" s="60"/>
      <c r="AH308" s="8"/>
      <c r="AI308" s="14"/>
      <c r="AJ308" s="24"/>
      <c r="AK308" s="25"/>
      <c r="AL308" s="25"/>
      <c r="AM308" s="8"/>
      <c r="AN308" s="57"/>
      <c r="AO308" s="60"/>
      <c r="AP308" s="8"/>
      <c r="AQ308" s="14"/>
      <c r="AR308" s="24"/>
      <c r="AS308" s="25"/>
      <c r="AT308" s="57"/>
      <c r="AU308" s="24"/>
      <c r="AV308" s="25"/>
      <c r="AW308" s="97"/>
      <c r="AX308" s="24"/>
      <c r="AY308" s="25"/>
      <c r="AZ308" s="57"/>
      <c r="BA308" s="13" t="s">
        <v>447</v>
      </c>
      <c r="BB308" s="109" t="s">
        <v>447</v>
      </c>
      <c r="BC308" s="1"/>
      <c r="BD308" s="1"/>
      <c r="BE308" s="1"/>
      <c r="BF308" s="1"/>
      <c r="BG308" s="1"/>
      <c r="BS308" s="29"/>
      <c r="BT308" s="44" t="str">
        <f t="shared" si="47"/>
        <v/>
      </c>
      <c r="BU308" s="45" t="str">
        <f t="shared" si="48"/>
        <v/>
      </c>
      <c r="BV308" s="45" t="str">
        <f t="shared" si="49"/>
        <v/>
      </c>
      <c r="BW308" s="44" t="str">
        <f t="shared" si="50"/>
        <v/>
      </c>
      <c r="BX308" s="45" t="str">
        <f t="shared" si="51"/>
        <v/>
      </c>
      <c r="BY308" s="44" t="e">
        <f>IF(AND(#REF!="",#REF!="",#REF!="",#REF!=""),"",SUM(#REF!,#REF!,#REF!,#REF!,#REF!))</f>
        <v>#REF!</v>
      </c>
      <c r="BZ308" s="45" t="str">
        <f t="shared" si="52"/>
        <v/>
      </c>
      <c r="CA308" s="44" t="str">
        <f t="shared" si="53"/>
        <v/>
      </c>
      <c r="CB308" s="45" t="str">
        <f t="shared" si="54"/>
        <v/>
      </c>
      <c r="CC308" s="44" t="str">
        <f t="shared" si="55"/>
        <v/>
      </c>
      <c r="CD308" s="45" t="str">
        <f t="shared" si="56"/>
        <v/>
      </c>
      <c r="CE308" s="44" t="e">
        <f>IF(AND(#REF!="",#REF!="",#REF!="",#REF!=""),"",SUM(#REF!,#REF!,#REF!,#REF!,#REF!))</f>
        <v>#REF!</v>
      </c>
      <c r="CF308" s="45" t="str">
        <f t="shared" si="57"/>
        <v/>
      </c>
      <c r="CG308" s="38" t="e">
        <f>IF(AND(#REF!="",#REF!="",#REF!="",#REF!=""),"",SUM(#REF!,#REF!,#REF!,#REF!))</f>
        <v>#REF!</v>
      </c>
      <c r="CH308" s="38" t="str">
        <f t="shared" si="58"/>
        <v/>
      </c>
    </row>
    <row r="309" spans="1:86">
      <c r="A309" s="358">
        <v>303</v>
      </c>
      <c r="B309" s="359"/>
      <c r="C309" s="360"/>
      <c r="D309" s="361"/>
      <c r="E309" s="362"/>
      <c r="F309" s="363"/>
      <c r="G309" s="363"/>
      <c r="H309" s="364"/>
      <c r="I309" s="365"/>
      <c r="J309" s="366"/>
      <c r="K309" s="367"/>
      <c r="L309" s="24"/>
      <c r="M309" s="25"/>
      <c r="N309" s="25"/>
      <c r="O309" s="8"/>
      <c r="P309" s="57"/>
      <c r="Q309" s="60"/>
      <c r="R309" s="8"/>
      <c r="S309" s="14"/>
      <c r="T309" s="26"/>
      <c r="U309" s="27"/>
      <c r="V309" s="27"/>
      <c r="W309" s="8"/>
      <c r="X309" s="63"/>
      <c r="Y309" s="60"/>
      <c r="Z309" s="8"/>
      <c r="AA309" s="14"/>
      <c r="AB309" s="24"/>
      <c r="AC309" s="25"/>
      <c r="AD309" s="25"/>
      <c r="AE309" s="8"/>
      <c r="AF309" s="57"/>
      <c r="AG309" s="60"/>
      <c r="AH309" s="8"/>
      <c r="AI309" s="14"/>
      <c r="AJ309" s="24"/>
      <c r="AK309" s="25"/>
      <c r="AL309" s="25"/>
      <c r="AM309" s="8"/>
      <c r="AN309" s="57"/>
      <c r="AO309" s="60"/>
      <c r="AP309" s="8"/>
      <c r="AQ309" s="14"/>
      <c r="AR309" s="24"/>
      <c r="AS309" s="25"/>
      <c r="AT309" s="57"/>
      <c r="AU309" s="24"/>
      <c r="AV309" s="25"/>
      <c r="AW309" s="97"/>
      <c r="AX309" s="24"/>
      <c r="AY309" s="25"/>
      <c r="AZ309" s="57"/>
      <c r="BA309" s="13" t="s">
        <v>447</v>
      </c>
      <c r="BB309" s="109" t="s">
        <v>447</v>
      </c>
      <c r="BC309" s="1"/>
      <c r="BD309" s="1"/>
      <c r="BE309" s="1"/>
      <c r="BF309" s="1"/>
      <c r="BG309" s="1"/>
      <c r="BS309" s="29"/>
      <c r="BT309" s="44" t="str">
        <f t="shared" si="47"/>
        <v/>
      </c>
      <c r="BU309" s="45" t="str">
        <f t="shared" si="48"/>
        <v/>
      </c>
      <c r="BV309" s="45" t="str">
        <f t="shared" si="49"/>
        <v/>
      </c>
      <c r="BW309" s="44" t="str">
        <f t="shared" si="50"/>
        <v/>
      </c>
      <c r="BX309" s="45" t="str">
        <f t="shared" si="51"/>
        <v/>
      </c>
      <c r="BY309" s="44" t="e">
        <f>IF(AND(#REF!="",#REF!="",#REF!="",#REF!=""),"",SUM(#REF!,#REF!,#REF!,#REF!,#REF!))</f>
        <v>#REF!</v>
      </c>
      <c r="BZ309" s="45" t="str">
        <f t="shared" si="52"/>
        <v/>
      </c>
      <c r="CA309" s="44" t="str">
        <f t="shared" si="53"/>
        <v/>
      </c>
      <c r="CB309" s="45" t="str">
        <f t="shared" si="54"/>
        <v/>
      </c>
      <c r="CC309" s="44" t="str">
        <f t="shared" si="55"/>
        <v/>
      </c>
      <c r="CD309" s="45" t="str">
        <f t="shared" si="56"/>
        <v/>
      </c>
      <c r="CE309" s="44" t="e">
        <f>IF(AND(#REF!="",#REF!="",#REF!="",#REF!=""),"",SUM(#REF!,#REF!,#REF!,#REF!,#REF!))</f>
        <v>#REF!</v>
      </c>
      <c r="CF309" s="45" t="str">
        <f t="shared" si="57"/>
        <v/>
      </c>
      <c r="CG309" s="38" t="e">
        <f>IF(AND(#REF!="",#REF!="",#REF!="",#REF!=""),"",SUM(#REF!,#REF!,#REF!,#REF!))</f>
        <v>#REF!</v>
      </c>
      <c r="CH309" s="38" t="str">
        <f t="shared" si="58"/>
        <v/>
      </c>
    </row>
    <row r="310" spans="1:86">
      <c r="A310" s="358">
        <v>304</v>
      </c>
      <c r="B310" s="359"/>
      <c r="C310" s="360"/>
      <c r="D310" s="361"/>
      <c r="E310" s="362"/>
      <c r="F310" s="363"/>
      <c r="G310" s="363"/>
      <c r="H310" s="364"/>
      <c r="I310" s="365"/>
      <c r="J310" s="366"/>
      <c r="K310" s="367"/>
      <c r="L310" s="24"/>
      <c r="M310" s="25"/>
      <c r="N310" s="25"/>
      <c r="O310" s="8"/>
      <c r="P310" s="57"/>
      <c r="Q310" s="60"/>
      <c r="R310" s="8"/>
      <c r="S310" s="14"/>
      <c r="T310" s="26"/>
      <c r="U310" s="27"/>
      <c r="V310" s="27"/>
      <c r="W310" s="8"/>
      <c r="X310" s="63"/>
      <c r="Y310" s="60"/>
      <c r="Z310" s="8"/>
      <c r="AA310" s="14"/>
      <c r="AB310" s="24"/>
      <c r="AC310" s="25"/>
      <c r="AD310" s="25"/>
      <c r="AE310" s="8"/>
      <c r="AF310" s="57"/>
      <c r="AG310" s="60"/>
      <c r="AH310" s="8"/>
      <c r="AI310" s="14"/>
      <c r="AJ310" s="24"/>
      <c r="AK310" s="25"/>
      <c r="AL310" s="25"/>
      <c r="AM310" s="8"/>
      <c r="AN310" s="57"/>
      <c r="AO310" s="60"/>
      <c r="AP310" s="8"/>
      <c r="AQ310" s="14"/>
      <c r="AR310" s="24"/>
      <c r="AS310" s="25"/>
      <c r="AT310" s="57"/>
      <c r="AU310" s="24"/>
      <c r="AV310" s="25"/>
      <c r="AW310" s="97"/>
      <c r="AX310" s="24"/>
      <c r="AY310" s="25"/>
      <c r="AZ310" s="57"/>
      <c r="BA310" s="13" t="s">
        <v>447</v>
      </c>
      <c r="BB310" s="109" t="s">
        <v>447</v>
      </c>
      <c r="BC310" s="1"/>
      <c r="BD310" s="1"/>
      <c r="BE310" s="1"/>
      <c r="BF310" s="1"/>
      <c r="BG310" s="1"/>
      <c r="BS310" s="29"/>
      <c r="BT310" s="44" t="str">
        <f t="shared" si="47"/>
        <v/>
      </c>
      <c r="BU310" s="45" t="str">
        <f t="shared" si="48"/>
        <v/>
      </c>
      <c r="BV310" s="45" t="str">
        <f t="shared" si="49"/>
        <v/>
      </c>
      <c r="BW310" s="44" t="str">
        <f t="shared" si="50"/>
        <v/>
      </c>
      <c r="BX310" s="45" t="str">
        <f t="shared" si="51"/>
        <v/>
      </c>
      <c r="BY310" s="44" t="e">
        <f>IF(AND(#REF!="",#REF!="",#REF!="",#REF!=""),"",SUM(#REF!,#REF!,#REF!,#REF!,#REF!))</f>
        <v>#REF!</v>
      </c>
      <c r="BZ310" s="45" t="str">
        <f t="shared" si="52"/>
        <v/>
      </c>
      <c r="CA310" s="44" t="str">
        <f t="shared" si="53"/>
        <v/>
      </c>
      <c r="CB310" s="45" t="str">
        <f t="shared" si="54"/>
        <v/>
      </c>
      <c r="CC310" s="44" t="str">
        <f t="shared" si="55"/>
        <v/>
      </c>
      <c r="CD310" s="45" t="str">
        <f t="shared" si="56"/>
        <v/>
      </c>
      <c r="CE310" s="44" t="e">
        <f>IF(AND(#REF!="",#REF!="",#REF!="",#REF!=""),"",SUM(#REF!,#REF!,#REF!,#REF!,#REF!))</f>
        <v>#REF!</v>
      </c>
      <c r="CF310" s="45" t="str">
        <f t="shared" si="57"/>
        <v/>
      </c>
      <c r="CG310" s="38" t="e">
        <f>IF(AND(#REF!="",#REF!="",#REF!="",#REF!=""),"",SUM(#REF!,#REF!,#REF!,#REF!))</f>
        <v>#REF!</v>
      </c>
      <c r="CH310" s="38" t="str">
        <f t="shared" si="58"/>
        <v/>
      </c>
    </row>
    <row r="311" spans="1:86">
      <c r="A311" s="358">
        <v>305</v>
      </c>
      <c r="B311" s="359"/>
      <c r="C311" s="360"/>
      <c r="D311" s="361"/>
      <c r="E311" s="362"/>
      <c r="F311" s="363"/>
      <c r="G311" s="363"/>
      <c r="H311" s="364"/>
      <c r="I311" s="365"/>
      <c r="J311" s="366"/>
      <c r="K311" s="367"/>
      <c r="L311" s="24"/>
      <c r="M311" s="25"/>
      <c r="N311" s="25"/>
      <c r="O311" s="8"/>
      <c r="P311" s="57"/>
      <c r="Q311" s="60"/>
      <c r="R311" s="8"/>
      <c r="S311" s="14"/>
      <c r="T311" s="26"/>
      <c r="U311" s="27"/>
      <c r="V311" s="27"/>
      <c r="W311" s="8"/>
      <c r="X311" s="63"/>
      <c r="Y311" s="60"/>
      <c r="Z311" s="8"/>
      <c r="AA311" s="14"/>
      <c r="AB311" s="24"/>
      <c r="AC311" s="25"/>
      <c r="AD311" s="25"/>
      <c r="AE311" s="8"/>
      <c r="AF311" s="57"/>
      <c r="AG311" s="60"/>
      <c r="AH311" s="8"/>
      <c r="AI311" s="14"/>
      <c r="AJ311" s="24"/>
      <c r="AK311" s="25"/>
      <c r="AL311" s="25"/>
      <c r="AM311" s="8"/>
      <c r="AN311" s="57"/>
      <c r="AO311" s="60"/>
      <c r="AP311" s="8"/>
      <c r="AQ311" s="14"/>
      <c r="AR311" s="24"/>
      <c r="AS311" s="25"/>
      <c r="AT311" s="57"/>
      <c r="AU311" s="24"/>
      <c r="AV311" s="25"/>
      <c r="AW311" s="97"/>
      <c r="AX311" s="24"/>
      <c r="AY311" s="25"/>
      <c r="AZ311" s="57"/>
      <c r="BA311" s="13" t="s">
        <v>447</v>
      </c>
      <c r="BB311" s="109" t="s">
        <v>447</v>
      </c>
      <c r="BC311" s="1"/>
      <c r="BD311" s="1"/>
      <c r="BE311" s="1"/>
      <c r="BF311" s="1"/>
      <c r="BG311" s="1"/>
      <c r="BS311" s="29"/>
      <c r="BT311" s="44" t="str">
        <f t="shared" si="47"/>
        <v/>
      </c>
      <c r="BU311" s="45" t="str">
        <f t="shared" si="48"/>
        <v/>
      </c>
      <c r="BV311" s="45" t="str">
        <f t="shared" si="49"/>
        <v/>
      </c>
      <c r="BW311" s="44" t="str">
        <f t="shared" si="50"/>
        <v/>
      </c>
      <c r="BX311" s="45" t="str">
        <f t="shared" si="51"/>
        <v/>
      </c>
      <c r="BY311" s="44" t="e">
        <f>IF(AND(#REF!="",#REF!="",#REF!="",#REF!=""),"",SUM(#REF!,#REF!,#REF!,#REF!,#REF!))</f>
        <v>#REF!</v>
      </c>
      <c r="BZ311" s="45" t="str">
        <f t="shared" si="52"/>
        <v/>
      </c>
      <c r="CA311" s="44" t="str">
        <f t="shared" si="53"/>
        <v/>
      </c>
      <c r="CB311" s="45" t="str">
        <f t="shared" si="54"/>
        <v/>
      </c>
      <c r="CC311" s="44" t="str">
        <f t="shared" si="55"/>
        <v/>
      </c>
      <c r="CD311" s="45" t="str">
        <f t="shared" si="56"/>
        <v/>
      </c>
      <c r="CE311" s="44" t="e">
        <f>IF(AND(#REF!="",#REF!="",#REF!="",#REF!=""),"",SUM(#REF!,#REF!,#REF!,#REF!,#REF!))</f>
        <v>#REF!</v>
      </c>
      <c r="CF311" s="45" t="str">
        <f t="shared" si="57"/>
        <v/>
      </c>
      <c r="CG311" s="38" t="e">
        <f>IF(AND(#REF!="",#REF!="",#REF!="",#REF!=""),"",SUM(#REF!,#REF!,#REF!,#REF!))</f>
        <v>#REF!</v>
      </c>
      <c r="CH311" s="38" t="str">
        <f t="shared" si="58"/>
        <v/>
      </c>
    </row>
    <row r="312" spans="1:86">
      <c r="A312" s="358">
        <v>306</v>
      </c>
      <c r="B312" s="359"/>
      <c r="C312" s="360"/>
      <c r="D312" s="361"/>
      <c r="E312" s="362"/>
      <c r="F312" s="363"/>
      <c r="G312" s="363"/>
      <c r="H312" s="364"/>
      <c r="I312" s="365"/>
      <c r="J312" s="366"/>
      <c r="K312" s="367"/>
      <c r="L312" s="24"/>
      <c r="M312" s="25"/>
      <c r="N312" s="25"/>
      <c r="O312" s="8"/>
      <c r="P312" s="57"/>
      <c r="Q312" s="60"/>
      <c r="R312" s="8"/>
      <c r="S312" s="14"/>
      <c r="T312" s="26"/>
      <c r="U312" s="27"/>
      <c r="V312" s="27"/>
      <c r="W312" s="8"/>
      <c r="X312" s="63"/>
      <c r="Y312" s="60"/>
      <c r="Z312" s="8"/>
      <c r="AA312" s="14"/>
      <c r="AB312" s="24"/>
      <c r="AC312" s="25"/>
      <c r="AD312" s="25"/>
      <c r="AE312" s="8"/>
      <c r="AF312" s="57"/>
      <c r="AG312" s="60"/>
      <c r="AH312" s="8"/>
      <c r="AI312" s="14"/>
      <c r="AJ312" s="24"/>
      <c r="AK312" s="25"/>
      <c r="AL312" s="25"/>
      <c r="AM312" s="8"/>
      <c r="AN312" s="57"/>
      <c r="AO312" s="60"/>
      <c r="AP312" s="8"/>
      <c r="AQ312" s="14"/>
      <c r="AR312" s="24"/>
      <c r="AS312" s="25"/>
      <c r="AT312" s="57"/>
      <c r="AU312" s="24"/>
      <c r="AV312" s="25"/>
      <c r="AW312" s="97"/>
      <c r="AX312" s="24"/>
      <c r="AY312" s="25"/>
      <c r="AZ312" s="57"/>
      <c r="BA312" s="13" t="s">
        <v>447</v>
      </c>
      <c r="BB312" s="109" t="s">
        <v>447</v>
      </c>
      <c r="BC312" s="1"/>
      <c r="BD312" s="1"/>
      <c r="BE312" s="1"/>
      <c r="BF312" s="1"/>
      <c r="BG312" s="1"/>
      <c r="BS312" s="29"/>
      <c r="BT312" s="44" t="str">
        <f t="shared" si="47"/>
        <v/>
      </c>
      <c r="BU312" s="45" t="str">
        <f t="shared" si="48"/>
        <v/>
      </c>
      <c r="BV312" s="45" t="str">
        <f t="shared" si="49"/>
        <v/>
      </c>
      <c r="BW312" s="44" t="str">
        <f t="shared" si="50"/>
        <v/>
      </c>
      <c r="BX312" s="45" t="str">
        <f t="shared" si="51"/>
        <v/>
      </c>
      <c r="BY312" s="44" t="e">
        <f>IF(AND(#REF!="",#REF!="",#REF!="",#REF!=""),"",SUM(#REF!,#REF!,#REF!,#REF!,#REF!))</f>
        <v>#REF!</v>
      </c>
      <c r="BZ312" s="45" t="str">
        <f t="shared" si="52"/>
        <v/>
      </c>
      <c r="CA312" s="44" t="str">
        <f t="shared" si="53"/>
        <v/>
      </c>
      <c r="CB312" s="45" t="str">
        <f t="shared" si="54"/>
        <v/>
      </c>
      <c r="CC312" s="44" t="str">
        <f t="shared" si="55"/>
        <v/>
      </c>
      <c r="CD312" s="45" t="str">
        <f t="shared" si="56"/>
        <v/>
      </c>
      <c r="CE312" s="44" t="e">
        <f>IF(AND(#REF!="",#REF!="",#REF!="",#REF!=""),"",SUM(#REF!,#REF!,#REF!,#REF!,#REF!))</f>
        <v>#REF!</v>
      </c>
      <c r="CF312" s="45" t="str">
        <f t="shared" si="57"/>
        <v/>
      </c>
      <c r="CG312" s="38" t="e">
        <f>IF(AND(#REF!="",#REF!="",#REF!="",#REF!=""),"",SUM(#REF!,#REF!,#REF!,#REF!))</f>
        <v>#REF!</v>
      </c>
      <c r="CH312" s="38" t="str">
        <f t="shared" si="58"/>
        <v/>
      </c>
    </row>
    <row r="313" spans="1:86">
      <c r="A313" s="358">
        <v>307</v>
      </c>
      <c r="B313" s="359"/>
      <c r="C313" s="360"/>
      <c r="D313" s="361"/>
      <c r="E313" s="362"/>
      <c r="F313" s="363"/>
      <c r="G313" s="363"/>
      <c r="H313" s="364"/>
      <c r="I313" s="365"/>
      <c r="J313" s="366"/>
      <c r="K313" s="367"/>
      <c r="L313" s="24"/>
      <c r="M313" s="25"/>
      <c r="N313" s="25"/>
      <c r="O313" s="8"/>
      <c r="P313" s="57"/>
      <c r="Q313" s="60"/>
      <c r="R313" s="8"/>
      <c r="S313" s="14"/>
      <c r="T313" s="26"/>
      <c r="U313" s="27"/>
      <c r="V313" s="27"/>
      <c r="W313" s="8"/>
      <c r="X313" s="63"/>
      <c r="Y313" s="60"/>
      <c r="Z313" s="8"/>
      <c r="AA313" s="14"/>
      <c r="AB313" s="24"/>
      <c r="AC313" s="25"/>
      <c r="AD313" s="25"/>
      <c r="AE313" s="8"/>
      <c r="AF313" s="57"/>
      <c r="AG313" s="60"/>
      <c r="AH313" s="8"/>
      <c r="AI313" s="14"/>
      <c r="AJ313" s="24"/>
      <c r="AK313" s="25"/>
      <c r="AL313" s="25"/>
      <c r="AM313" s="8"/>
      <c r="AN313" s="57"/>
      <c r="AO313" s="60"/>
      <c r="AP313" s="8"/>
      <c r="AQ313" s="14"/>
      <c r="AR313" s="24"/>
      <c r="AS313" s="25"/>
      <c r="AT313" s="57"/>
      <c r="AU313" s="24"/>
      <c r="AV313" s="25"/>
      <c r="AW313" s="97"/>
      <c r="AX313" s="24"/>
      <c r="AY313" s="25"/>
      <c r="AZ313" s="57"/>
      <c r="BA313" s="13" t="s">
        <v>447</v>
      </c>
      <c r="BB313" s="109" t="s">
        <v>447</v>
      </c>
      <c r="BC313" s="1"/>
      <c r="BD313" s="1"/>
      <c r="BE313" s="1"/>
      <c r="BF313" s="1"/>
      <c r="BG313" s="1"/>
      <c r="BS313" s="29"/>
      <c r="BT313" s="44" t="str">
        <f t="shared" si="47"/>
        <v/>
      </c>
      <c r="BU313" s="45" t="str">
        <f t="shared" si="48"/>
        <v/>
      </c>
      <c r="BV313" s="45" t="str">
        <f t="shared" si="49"/>
        <v/>
      </c>
      <c r="BW313" s="44" t="str">
        <f t="shared" si="50"/>
        <v/>
      </c>
      <c r="BX313" s="45" t="str">
        <f t="shared" si="51"/>
        <v/>
      </c>
      <c r="BY313" s="44" t="e">
        <f>IF(AND(#REF!="",#REF!="",#REF!="",#REF!=""),"",SUM(#REF!,#REF!,#REF!,#REF!,#REF!))</f>
        <v>#REF!</v>
      </c>
      <c r="BZ313" s="45" t="str">
        <f t="shared" si="52"/>
        <v/>
      </c>
      <c r="CA313" s="44" t="str">
        <f t="shared" si="53"/>
        <v/>
      </c>
      <c r="CB313" s="45" t="str">
        <f t="shared" si="54"/>
        <v/>
      </c>
      <c r="CC313" s="44" t="str">
        <f t="shared" si="55"/>
        <v/>
      </c>
      <c r="CD313" s="45" t="str">
        <f t="shared" si="56"/>
        <v/>
      </c>
      <c r="CE313" s="44" t="e">
        <f>IF(AND(#REF!="",#REF!="",#REF!="",#REF!=""),"",SUM(#REF!,#REF!,#REF!,#REF!,#REF!))</f>
        <v>#REF!</v>
      </c>
      <c r="CF313" s="45" t="str">
        <f t="shared" si="57"/>
        <v/>
      </c>
      <c r="CG313" s="38" t="e">
        <f>IF(AND(#REF!="",#REF!="",#REF!="",#REF!=""),"",SUM(#REF!,#REF!,#REF!,#REF!))</f>
        <v>#REF!</v>
      </c>
      <c r="CH313" s="38" t="str">
        <f t="shared" si="58"/>
        <v/>
      </c>
    </row>
    <row r="314" spans="1:86">
      <c r="A314" s="358">
        <v>308</v>
      </c>
      <c r="B314" s="359"/>
      <c r="C314" s="360"/>
      <c r="D314" s="361"/>
      <c r="E314" s="362"/>
      <c r="F314" s="363"/>
      <c r="G314" s="363"/>
      <c r="H314" s="364"/>
      <c r="I314" s="365"/>
      <c r="J314" s="366"/>
      <c r="K314" s="367"/>
      <c r="L314" s="24"/>
      <c r="M314" s="25"/>
      <c r="N314" s="25"/>
      <c r="O314" s="8"/>
      <c r="P314" s="57"/>
      <c r="Q314" s="60"/>
      <c r="R314" s="8"/>
      <c r="S314" s="14"/>
      <c r="T314" s="26"/>
      <c r="U314" s="27"/>
      <c r="V314" s="27"/>
      <c r="W314" s="8"/>
      <c r="X314" s="63"/>
      <c r="Y314" s="60"/>
      <c r="Z314" s="8"/>
      <c r="AA314" s="14"/>
      <c r="AB314" s="24"/>
      <c r="AC314" s="25"/>
      <c r="AD314" s="25"/>
      <c r="AE314" s="8"/>
      <c r="AF314" s="57"/>
      <c r="AG314" s="60"/>
      <c r="AH314" s="8"/>
      <c r="AI314" s="14"/>
      <c r="AJ314" s="24"/>
      <c r="AK314" s="25"/>
      <c r="AL314" s="25"/>
      <c r="AM314" s="8"/>
      <c r="AN314" s="57"/>
      <c r="AO314" s="60"/>
      <c r="AP314" s="8"/>
      <c r="AQ314" s="14"/>
      <c r="AR314" s="24"/>
      <c r="AS314" s="25"/>
      <c r="AT314" s="57"/>
      <c r="AU314" s="24"/>
      <c r="AV314" s="25"/>
      <c r="AW314" s="97"/>
      <c r="AX314" s="24"/>
      <c r="AY314" s="25"/>
      <c r="AZ314" s="57"/>
      <c r="BA314" s="13" t="s">
        <v>447</v>
      </c>
      <c r="BB314" s="109" t="s">
        <v>447</v>
      </c>
      <c r="BC314" s="1"/>
      <c r="BD314" s="1"/>
      <c r="BE314" s="1"/>
      <c r="BF314" s="1"/>
      <c r="BG314" s="1"/>
      <c r="BS314" s="29"/>
      <c r="BT314" s="44" t="str">
        <f t="shared" si="47"/>
        <v/>
      </c>
      <c r="BU314" s="45" t="str">
        <f t="shared" si="48"/>
        <v/>
      </c>
      <c r="BV314" s="45" t="str">
        <f t="shared" si="49"/>
        <v/>
      </c>
      <c r="BW314" s="44" t="str">
        <f t="shared" si="50"/>
        <v/>
      </c>
      <c r="BX314" s="45" t="str">
        <f t="shared" si="51"/>
        <v/>
      </c>
      <c r="BY314" s="44" t="e">
        <f>IF(AND(#REF!="",#REF!="",#REF!="",#REF!=""),"",SUM(#REF!,#REF!,#REF!,#REF!,#REF!))</f>
        <v>#REF!</v>
      </c>
      <c r="BZ314" s="45" t="str">
        <f t="shared" si="52"/>
        <v/>
      </c>
      <c r="CA314" s="44" t="str">
        <f t="shared" si="53"/>
        <v/>
      </c>
      <c r="CB314" s="45" t="str">
        <f t="shared" si="54"/>
        <v/>
      </c>
      <c r="CC314" s="44" t="str">
        <f t="shared" si="55"/>
        <v/>
      </c>
      <c r="CD314" s="45" t="str">
        <f t="shared" si="56"/>
        <v/>
      </c>
      <c r="CE314" s="44" t="e">
        <f>IF(AND(#REF!="",#REF!="",#REF!="",#REF!=""),"",SUM(#REF!,#REF!,#REF!,#REF!,#REF!))</f>
        <v>#REF!</v>
      </c>
      <c r="CF314" s="45" t="str">
        <f t="shared" si="57"/>
        <v/>
      </c>
      <c r="CG314" s="38" t="e">
        <f>IF(AND(#REF!="",#REF!="",#REF!="",#REF!=""),"",SUM(#REF!,#REF!,#REF!,#REF!))</f>
        <v>#REF!</v>
      </c>
      <c r="CH314" s="38" t="str">
        <f t="shared" si="58"/>
        <v/>
      </c>
    </row>
    <row r="315" spans="1:86">
      <c r="A315" s="358">
        <v>309</v>
      </c>
      <c r="B315" s="359"/>
      <c r="C315" s="360"/>
      <c r="D315" s="361"/>
      <c r="E315" s="362"/>
      <c r="F315" s="363"/>
      <c r="G315" s="363"/>
      <c r="H315" s="364"/>
      <c r="I315" s="365"/>
      <c r="J315" s="366"/>
      <c r="K315" s="367"/>
      <c r="L315" s="24"/>
      <c r="M315" s="25"/>
      <c r="N315" s="25"/>
      <c r="O315" s="8"/>
      <c r="P315" s="57"/>
      <c r="Q315" s="60"/>
      <c r="R315" s="8"/>
      <c r="S315" s="14"/>
      <c r="T315" s="26"/>
      <c r="U315" s="27"/>
      <c r="V315" s="27"/>
      <c r="W315" s="8"/>
      <c r="X315" s="63"/>
      <c r="Y315" s="60"/>
      <c r="Z315" s="8"/>
      <c r="AA315" s="14"/>
      <c r="AB315" s="24"/>
      <c r="AC315" s="25"/>
      <c r="AD315" s="25"/>
      <c r="AE315" s="8"/>
      <c r="AF315" s="57"/>
      <c r="AG315" s="60"/>
      <c r="AH315" s="8"/>
      <c r="AI315" s="14"/>
      <c r="AJ315" s="24"/>
      <c r="AK315" s="25"/>
      <c r="AL315" s="25"/>
      <c r="AM315" s="8"/>
      <c r="AN315" s="57"/>
      <c r="AO315" s="60"/>
      <c r="AP315" s="8"/>
      <c r="AQ315" s="14"/>
      <c r="AR315" s="24"/>
      <c r="AS315" s="25"/>
      <c r="AT315" s="57"/>
      <c r="AU315" s="24"/>
      <c r="AV315" s="25"/>
      <c r="AW315" s="97"/>
      <c r="AX315" s="24"/>
      <c r="AY315" s="25"/>
      <c r="AZ315" s="57"/>
      <c r="BA315" s="13" t="s">
        <v>447</v>
      </c>
      <c r="BB315" s="109" t="s">
        <v>447</v>
      </c>
      <c r="BC315" s="1"/>
      <c r="BD315" s="1"/>
      <c r="BE315" s="1"/>
      <c r="BF315" s="1"/>
      <c r="BG315" s="1"/>
      <c r="BS315" s="29"/>
      <c r="BT315" s="44" t="str">
        <f t="shared" si="47"/>
        <v/>
      </c>
      <c r="BU315" s="45" t="str">
        <f t="shared" si="48"/>
        <v/>
      </c>
      <c r="BV315" s="45" t="str">
        <f t="shared" si="49"/>
        <v/>
      </c>
      <c r="BW315" s="44" t="str">
        <f t="shared" si="50"/>
        <v/>
      </c>
      <c r="BX315" s="45" t="str">
        <f t="shared" si="51"/>
        <v/>
      </c>
      <c r="BY315" s="44" t="e">
        <f>IF(AND(#REF!="",#REF!="",#REF!="",#REF!=""),"",SUM(#REF!,#REF!,#REF!,#REF!,#REF!))</f>
        <v>#REF!</v>
      </c>
      <c r="BZ315" s="45" t="str">
        <f t="shared" si="52"/>
        <v/>
      </c>
      <c r="CA315" s="44" t="str">
        <f t="shared" si="53"/>
        <v/>
      </c>
      <c r="CB315" s="45" t="str">
        <f t="shared" si="54"/>
        <v/>
      </c>
      <c r="CC315" s="44" t="str">
        <f t="shared" si="55"/>
        <v/>
      </c>
      <c r="CD315" s="45" t="str">
        <f t="shared" si="56"/>
        <v/>
      </c>
      <c r="CE315" s="44" t="e">
        <f>IF(AND(#REF!="",#REF!="",#REF!="",#REF!=""),"",SUM(#REF!,#REF!,#REF!,#REF!,#REF!))</f>
        <v>#REF!</v>
      </c>
      <c r="CF315" s="45" t="str">
        <f t="shared" si="57"/>
        <v/>
      </c>
      <c r="CG315" s="38" t="e">
        <f>IF(AND(#REF!="",#REF!="",#REF!="",#REF!=""),"",SUM(#REF!,#REF!,#REF!,#REF!))</f>
        <v>#REF!</v>
      </c>
      <c r="CH315" s="38" t="str">
        <f t="shared" si="58"/>
        <v/>
      </c>
    </row>
    <row r="316" spans="1:86">
      <c r="A316" s="358">
        <v>310</v>
      </c>
      <c r="B316" s="359"/>
      <c r="C316" s="360"/>
      <c r="D316" s="361"/>
      <c r="E316" s="362"/>
      <c r="F316" s="363"/>
      <c r="G316" s="363"/>
      <c r="H316" s="364"/>
      <c r="I316" s="365"/>
      <c r="J316" s="366"/>
      <c r="K316" s="367"/>
      <c r="L316" s="24"/>
      <c r="M316" s="25"/>
      <c r="N316" s="25"/>
      <c r="O316" s="8"/>
      <c r="P316" s="57"/>
      <c r="Q316" s="60"/>
      <c r="R316" s="8"/>
      <c r="S316" s="14"/>
      <c r="T316" s="26"/>
      <c r="U316" s="27"/>
      <c r="V316" s="27"/>
      <c r="W316" s="8"/>
      <c r="X316" s="63"/>
      <c r="Y316" s="60"/>
      <c r="Z316" s="8"/>
      <c r="AA316" s="14"/>
      <c r="AB316" s="24"/>
      <c r="AC316" s="25"/>
      <c r="AD316" s="25"/>
      <c r="AE316" s="8"/>
      <c r="AF316" s="57"/>
      <c r="AG316" s="60"/>
      <c r="AH316" s="8"/>
      <c r="AI316" s="14"/>
      <c r="AJ316" s="24"/>
      <c r="AK316" s="25"/>
      <c r="AL316" s="25"/>
      <c r="AM316" s="8"/>
      <c r="AN316" s="57"/>
      <c r="AO316" s="60"/>
      <c r="AP316" s="8"/>
      <c r="AQ316" s="14"/>
      <c r="AR316" s="24"/>
      <c r="AS316" s="25"/>
      <c r="AT316" s="57"/>
      <c r="AU316" s="24"/>
      <c r="AV316" s="25"/>
      <c r="AW316" s="97"/>
      <c r="AX316" s="24"/>
      <c r="AY316" s="25"/>
      <c r="AZ316" s="57"/>
      <c r="BA316" s="13" t="s">
        <v>447</v>
      </c>
      <c r="BB316" s="109" t="s">
        <v>447</v>
      </c>
      <c r="BC316" s="1"/>
      <c r="BD316" s="1"/>
      <c r="BE316" s="1"/>
      <c r="BF316" s="1"/>
      <c r="BG316" s="1"/>
      <c r="BS316" s="29"/>
      <c r="BT316" s="44" t="str">
        <f t="shared" si="47"/>
        <v/>
      </c>
      <c r="BU316" s="45" t="str">
        <f t="shared" si="48"/>
        <v/>
      </c>
      <c r="BV316" s="45" t="str">
        <f t="shared" si="49"/>
        <v/>
      </c>
      <c r="BW316" s="44" t="str">
        <f t="shared" si="50"/>
        <v/>
      </c>
      <c r="BX316" s="45" t="str">
        <f t="shared" si="51"/>
        <v/>
      </c>
      <c r="BY316" s="44" t="e">
        <f>IF(AND(#REF!="",#REF!="",#REF!="",#REF!=""),"",SUM(#REF!,#REF!,#REF!,#REF!,#REF!))</f>
        <v>#REF!</v>
      </c>
      <c r="BZ316" s="45" t="str">
        <f t="shared" si="52"/>
        <v/>
      </c>
      <c r="CA316" s="44" t="str">
        <f t="shared" si="53"/>
        <v/>
      </c>
      <c r="CB316" s="45" t="str">
        <f t="shared" si="54"/>
        <v/>
      </c>
      <c r="CC316" s="44" t="str">
        <f t="shared" si="55"/>
        <v/>
      </c>
      <c r="CD316" s="45" t="str">
        <f t="shared" si="56"/>
        <v/>
      </c>
      <c r="CE316" s="44" t="e">
        <f>IF(AND(#REF!="",#REF!="",#REF!="",#REF!=""),"",SUM(#REF!,#REF!,#REF!,#REF!,#REF!))</f>
        <v>#REF!</v>
      </c>
      <c r="CF316" s="45" t="str">
        <f t="shared" si="57"/>
        <v/>
      </c>
      <c r="CG316" s="38" t="e">
        <f>IF(AND(#REF!="",#REF!="",#REF!="",#REF!=""),"",SUM(#REF!,#REF!,#REF!,#REF!))</f>
        <v>#REF!</v>
      </c>
      <c r="CH316" s="38" t="str">
        <f t="shared" si="58"/>
        <v/>
      </c>
    </row>
    <row r="317" spans="1:86">
      <c r="A317" s="358">
        <v>311</v>
      </c>
      <c r="B317" s="359"/>
      <c r="C317" s="360"/>
      <c r="D317" s="361"/>
      <c r="E317" s="362"/>
      <c r="F317" s="363"/>
      <c r="G317" s="363"/>
      <c r="H317" s="364"/>
      <c r="I317" s="365"/>
      <c r="J317" s="366"/>
      <c r="K317" s="367"/>
      <c r="L317" s="24"/>
      <c r="M317" s="25"/>
      <c r="N317" s="25"/>
      <c r="O317" s="8"/>
      <c r="P317" s="57"/>
      <c r="Q317" s="60"/>
      <c r="R317" s="8"/>
      <c r="S317" s="14"/>
      <c r="T317" s="26"/>
      <c r="U317" s="27"/>
      <c r="V317" s="27"/>
      <c r="W317" s="8"/>
      <c r="X317" s="63"/>
      <c r="Y317" s="60"/>
      <c r="Z317" s="8"/>
      <c r="AA317" s="14"/>
      <c r="AB317" s="24"/>
      <c r="AC317" s="25"/>
      <c r="AD317" s="25"/>
      <c r="AE317" s="8"/>
      <c r="AF317" s="57"/>
      <c r="AG317" s="60"/>
      <c r="AH317" s="8"/>
      <c r="AI317" s="14"/>
      <c r="AJ317" s="24"/>
      <c r="AK317" s="25"/>
      <c r="AL317" s="25"/>
      <c r="AM317" s="8"/>
      <c r="AN317" s="57"/>
      <c r="AO317" s="60"/>
      <c r="AP317" s="8"/>
      <c r="AQ317" s="14"/>
      <c r="AR317" s="24"/>
      <c r="AS317" s="25"/>
      <c r="AT317" s="57"/>
      <c r="AU317" s="24"/>
      <c r="AV317" s="25"/>
      <c r="AW317" s="97"/>
      <c r="AX317" s="24"/>
      <c r="AY317" s="25"/>
      <c r="AZ317" s="57"/>
      <c r="BA317" s="13" t="s">
        <v>447</v>
      </c>
      <c r="BB317" s="109" t="s">
        <v>447</v>
      </c>
      <c r="BC317" s="1"/>
      <c r="BD317" s="1"/>
      <c r="BE317" s="1"/>
      <c r="BF317" s="1"/>
      <c r="BG317" s="1"/>
      <c r="BS317" s="29"/>
      <c r="BT317" s="44" t="str">
        <f t="shared" si="47"/>
        <v/>
      </c>
      <c r="BU317" s="45" t="str">
        <f t="shared" si="48"/>
        <v/>
      </c>
      <c r="BV317" s="45" t="str">
        <f t="shared" si="49"/>
        <v/>
      </c>
      <c r="BW317" s="44" t="str">
        <f t="shared" si="50"/>
        <v/>
      </c>
      <c r="BX317" s="45" t="str">
        <f t="shared" si="51"/>
        <v/>
      </c>
      <c r="BY317" s="44" t="e">
        <f>IF(AND(#REF!="",#REF!="",#REF!="",#REF!=""),"",SUM(#REF!,#REF!,#REF!,#REF!,#REF!))</f>
        <v>#REF!</v>
      </c>
      <c r="BZ317" s="45" t="str">
        <f t="shared" si="52"/>
        <v/>
      </c>
      <c r="CA317" s="44" t="str">
        <f t="shared" si="53"/>
        <v/>
      </c>
      <c r="CB317" s="45" t="str">
        <f t="shared" si="54"/>
        <v/>
      </c>
      <c r="CC317" s="44" t="str">
        <f t="shared" si="55"/>
        <v/>
      </c>
      <c r="CD317" s="45" t="str">
        <f t="shared" si="56"/>
        <v/>
      </c>
      <c r="CE317" s="44" t="e">
        <f>IF(AND(#REF!="",#REF!="",#REF!="",#REF!=""),"",SUM(#REF!,#REF!,#REF!,#REF!,#REF!))</f>
        <v>#REF!</v>
      </c>
      <c r="CF317" s="45" t="str">
        <f t="shared" si="57"/>
        <v/>
      </c>
      <c r="CG317" s="38" t="e">
        <f>IF(AND(#REF!="",#REF!="",#REF!="",#REF!=""),"",SUM(#REF!,#REF!,#REF!,#REF!))</f>
        <v>#REF!</v>
      </c>
      <c r="CH317" s="38" t="str">
        <f t="shared" si="58"/>
        <v/>
      </c>
    </row>
    <row r="318" spans="1:86">
      <c r="A318" s="358">
        <v>312</v>
      </c>
      <c r="B318" s="359"/>
      <c r="C318" s="360"/>
      <c r="D318" s="361"/>
      <c r="E318" s="362"/>
      <c r="F318" s="363"/>
      <c r="G318" s="363"/>
      <c r="H318" s="364"/>
      <c r="I318" s="365"/>
      <c r="J318" s="366"/>
      <c r="K318" s="367"/>
      <c r="L318" s="24"/>
      <c r="M318" s="25"/>
      <c r="N318" s="25"/>
      <c r="O318" s="8"/>
      <c r="P318" s="57"/>
      <c r="Q318" s="60"/>
      <c r="R318" s="8"/>
      <c r="S318" s="14"/>
      <c r="T318" s="26"/>
      <c r="U318" s="27"/>
      <c r="V318" s="27"/>
      <c r="W318" s="8"/>
      <c r="X318" s="63"/>
      <c r="Y318" s="60"/>
      <c r="Z318" s="8"/>
      <c r="AA318" s="14"/>
      <c r="AB318" s="24"/>
      <c r="AC318" s="25"/>
      <c r="AD318" s="25"/>
      <c r="AE318" s="8"/>
      <c r="AF318" s="57"/>
      <c r="AG318" s="60"/>
      <c r="AH318" s="8"/>
      <c r="AI318" s="14"/>
      <c r="AJ318" s="24"/>
      <c r="AK318" s="25"/>
      <c r="AL318" s="25"/>
      <c r="AM318" s="8"/>
      <c r="AN318" s="57"/>
      <c r="AO318" s="60"/>
      <c r="AP318" s="8"/>
      <c r="AQ318" s="14"/>
      <c r="AR318" s="24"/>
      <c r="AS318" s="25"/>
      <c r="AT318" s="57"/>
      <c r="AU318" s="24"/>
      <c r="AV318" s="25"/>
      <c r="AW318" s="97"/>
      <c r="AX318" s="24"/>
      <c r="AY318" s="25"/>
      <c r="AZ318" s="57"/>
      <c r="BA318" s="13" t="s">
        <v>447</v>
      </c>
      <c r="BB318" s="109" t="s">
        <v>447</v>
      </c>
      <c r="BC318" s="1"/>
      <c r="BD318" s="1"/>
      <c r="BE318" s="1"/>
      <c r="BF318" s="1"/>
      <c r="BG318" s="1"/>
      <c r="BS318" s="29"/>
      <c r="BT318" s="44" t="str">
        <f t="shared" si="47"/>
        <v/>
      </c>
      <c r="BU318" s="45" t="str">
        <f t="shared" si="48"/>
        <v/>
      </c>
      <c r="BV318" s="45" t="str">
        <f t="shared" si="49"/>
        <v/>
      </c>
      <c r="BW318" s="44" t="str">
        <f t="shared" si="50"/>
        <v/>
      </c>
      <c r="BX318" s="45" t="str">
        <f t="shared" si="51"/>
        <v/>
      </c>
      <c r="BY318" s="44" t="e">
        <f>IF(AND(#REF!="",#REF!="",#REF!="",#REF!=""),"",SUM(#REF!,#REF!,#REF!,#REF!,#REF!))</f>
        <v>#REF!</v>
      </c>
      <c r="BZ318" s="45" t="str">
        <f t="shared" si="52"/>
        <v/>
      </c>
      <c r="CA318" s="44" t="str">
        <f t="shared" si="53"/>
        <v/>
      </c>
      <c r="CB318" s="45" t="str">
        <f t="shared" si="54"/>
        <v/>
      </c>
      <c r="CC318" s="44" t="str">
        <f t="shared" si="55"/>
        <v/>
      </c>
      <c r="CD318" s="45" t="str">
        <f t="shared" si="56"/>
        <v/>
      </c>
      <c r="CE318" s="44" t="e">
        <f>IF(AND(#REF!="",#REF!="",#REF!="",#REF!=""),"",SUM(#REF!,#REF!,#REF!,#REF!,#REF!))</f>
        <v>#REF!</v>
      </c>
      <c r="CF318" s="45" t="str">
        <f t="shared" si="57"/>
        <v/>
      </c>
      <c r="CG318" s="38" t="e">
        <f>IF(AND(#REF!="",#REF!="",#REF!="",#REF!=""),"",SUM(#REF!,#REF!,#REF!,#REF!))</f>
        <v>#REF!</v>
      </c>
      <c r="CH318" s="38" t="str">
        <f t="shared" si="58"/>
        <v/>
      </c>
    </row>
    <row r="319" spans="1:86">
      <c r="A319" s="358">
        <v>313</v>
      </c>
      <c r="B319" s="359"/>
      <c r="C319" s="360"/>
      <c r="D319" s="361"/>
      <c r="E319" s="362"/>
      <c r="F319" s="363"/>
      <c r="G319" s="363"/>
      <c r="H319" s="364"/>
      <c r="I319" s="365"/>
      <c r="J319" s="366"/>
      <c r="K319" s="367"/>
      <c r="L319" s="24"/>
      <c r="M319" s="25"/>
      <c r="N319" s="25"/>
      <c r="O319" s="8"/>
      <c r="P319" s="57"/>
      <c r="Q319" s="60"/>
      <c r="R319" s="8"/>
      <c r="S319" s="14"/>
      <c r="T319" s="26"/>
      <c r="U319" s="27"/>
      <c r="V319" s="27"/>
      <c r="W319" s="8"/>
      <c r="X319" s="63"/>
      <c r="Y319" s="60"/>
      <c r="Z319" s="8"/>
      <c r="AA319" s="14"/>
      <c r="AB319" s="24"/>
      <c r="AC319" s="25"/>
      <c r="AD319" s="25"/>
      <c r="AE319" s="8"/>
      <c r="AF319" s="57"/>
      <c r="AG319" s="60"/>
      <c r="AH319" s="8"/>
      <c r="AI319" s="14"/>
      <c r="AJ319" s="24"/>
      <c r="AK319" s="25"/>
      <c r="AL319" s="25"/>
      <c r="AM319" s="8"/>
      <c r="AN319" s="57"/>
      <c r="AO319" s="60"/>
      <c r="AP319" s="8"/>
      <c r="AQ319" s="14"/>
      <c r="AR319" s="24"/>
      <c r="AS319" s="25"/>
      <c r="AT319" s="57"/>
      <c r="AU319" s="24"/>
      <c r="AV319" s="25"/>
      <c r="AW319" s="97"/>
      <c r="AX319" s="24"/>
      <c r="AY319" s="25"/>
      <c r="AZ319" s="57"/>
      <c r="BA319" s="13" t="s">
        <v>447</v>
      </c>
      <c r="BB319" s="109" t="s">
        <v>447</v>
      </c>
      <c r="BC319" s="1"/>
      <c r="BD319" s="1"/>
      <c r="BE319" s="1"/>
      <c r="BF319" s="1"/>
      <c r="BG319" s="1"/>
      <c r="BS319" s="29"/>
      <c r="BT319" s="44" t="str">
        <f t="shared" si="47"/>
        <v/>
      </c>
      <c r="BU319" s="45" t="str">
        <f t="shared" si="48"/>
        <v/>
      </c>
      <c r="BV319" s="45" t="str">
        <f t="shared" si="49"/>
        <v/>
      </c>
      <c r="BW319" s="44" t="str">
        <f t="shared" si="50"/>
        <v/>
      </c>
      <c r="BX319" s="45" t="str">
        <f t="shared" si="51"/>
        <v/>
      </c>
      <c r="BY319" s="44" t="e">
        <f>IF(AND(#REF!="",#REF!="",#REF!="",#REF!=""),"",SUM(#REF!,#REF!,#REF!,#REF!,#REF!))</f>
        <v>#REF!</v>
      </c>
      <c r="BZ319" s="45" t="str">
        <f t="shared" si="52"/>
        <v/>
      </c>
      <c r="CA319" s="44" t="str">
        <f t="shared" si="53"/>
        <v/>
      </c>
      <c r="CB319" s="45" t="str">
        <f t="shared" si="54"/>
        <v/>
      </c>
      <c r="CC319" s="44" t="str">
        <f t="shared" si="55"/>
        <v/>
      </c>
      <c r="CD319" s="45" t="str">
        <f t="shared" si="56"/>
        <v/>
      </c>
      <c r="CE319" s="44" t="e">
        <f>IF(AND(#REF!="",#REF!="",#REF!="",#REF!=""),"",SUM(#REF!,#REF!,#REF!,#REF!,#REF!))</f>
        <v>#REF!</v>
      </c>
      <c r="CF319" s="45" t="str">
        <f t="shared" si="57"/>
        <v/>
      </c>
      <c r="CG319" s="38" t="e">
        <f>IF(AND(#REF!="",#REF!="",#REF!="",#REF!=""),"",SUM(#REF!,#REF!,#REF!,#REF!))</f>
        <v>#REF!</v>
      </c>
      <c r="CH319" s="38" t="str">
        <f t="shared" si="58"/>
        <v/>
      </c>
    </row>
    <row r="320" spans="1:86">
      <c r="A320" s="358">
        <v>314</v>
      </c>
      <c r="B320" s="359"/>
      <c r="C320" s="360"/>
      <c r="D320" s="361"/>
      <c r="E320" s="362"/>
      <c r="F320" s="363"/>
      <c r="G320" s="363"/>
      <c r="H320" s="364"/>
      <c r="I320" s="365"/>
      <c r="J320" s="366"/>
      <c r="K320" s="367"/>
      <c r="L320" s="24"/>
      <c r="M320" s="25"/>
      <c r="N320" s="25"/>
      <c r="O320" s="8"/>
      <c r="P320" s="57"/>
      <c r="Q320" s="60"/>
      <c r="R320" s="8"/>
      <c r="S320" s="14"/>
      <c r="T320" s="26"/>
      <c r="U320" s="27"/>
      <c r="V320" s="27"/>
      <c r="W320" s="8"/>
      <c r="X320" s="63"/>
      <c r="Y320" s="60"/>
      <c r="Z320" s="8"/>
      <c r="AA320" s="14"/>
      <c r="AB320" s="24"/>
      <c r="AC320" s="25"/>
      <c r="AD320" s="25"/>
      <c r="AE320" s="8"/>
      <c r="AF320" s="57"/>
      <c r="AG320" s="60"/>
      <c r="AH320" s="8"/>
      <c r="AI320" s="14"/>
      <c r="AJ320" s="24"/>
      <c r="AK320" s="25"/>
      <c r="AL320" s="25"/>
      <c r="AM320" s="8"/>
      <c r="AN320" s="57"/>
      <c r="AO320" s="60"/>
      <c r="AP320" s="8"/>
      <c r="AQ320" s="14"/>
      <c r="AR320" s="24"/>
      <c r="AS320" s="25"/>
      <c r="AT320" s="57"/>
      <c r="AU320" s="24"/>
      <c r="AV320" s="25"/>
      <c r="AW320" s="97"/>
      <c r="AX320" s="24"/>
      <c r="AY320" s="25"/>
      <c r="AZ320" s="57"/>
      <c r="BA320" s="13" t="s">
        <v>447</v>
      </c>
      <c r="BB320" s="109" t="s">
        <v>447</v>
      </c>
      <c r="BC320" s="1"/>
      <c r="BD320" s="1"/>
      <c r="BE320" s="1"/>
      <c r="BF320" s="1"/>
      <c r="BG320" s="1"/>
      <c r="BS320" s="29"/>
      <c r="BT320" s="44" t="str">
        <f t="shared" si="47"/>
        <v/>
      </c>
      <c r="BU320" s="45" t="str">
        <f t="shared" si="48"/>
        <v/>
      </c>
      <c r="BV320" s="45" t="str">
        <f t="shared" si="49"/>
        <v/>
      </c>
      <c r="BW320" s="44" t="str">
        <f t="shared" si="50"/>
        <v/>
      </c>
      <c r="BX320" s="45" t="str">
        <f t="shared" si="51"/>
        <v/>
      </c>
      <c r="BY320" s="44" t="e">
        <f>IF(AND(#REF!="",#REF!="",#REF!="",#REF!=""),"",SUM(#REF!,#REF!,#REF!,#REF!,#REF!))</f>
        <v>#REF!</v>
      </c>
      <c r="BZ320" s="45" t="str">
        <f t="shared" si="52"/>
        <v/>
      </c>
      <c r="CA320" s="44" t="str">
        <f t="shared" si="53"/>
        <v/>
      </c>
      <c r="CB320" s="45" t="str">
        <f t="shared" si="54"/>
        <v/>
      </c>
      <c r="CC320" s="44" t="str">
        <f t="shared" si="55"/>
        <v/>
      </c>
      <c r="CD320" s="45" t="str">
        <f t="shared" si="56"/>
        <v/>
      </c>
      <c r="CE320" s="44" t="e">
        <f>IF(AND(#REF!="",#REF!="",#REF!="",#REF!=""),"",SUM(#REF!,#REF!,#REF!,#REF!,#REF!))</f>
        <v>#REF!</v>
      </c>
      <c r="CF320" s="45" t="str">
        <f t="shared" si="57"/>
        <v/>
      </c>
      <c r="CG320" s="38" t="e">
        <f>IF(AND(#REF!="",#REF!="",#REF!="",#REF!=""),"",SUM(#REF!,#REF!,#REF!,#REF!))</f>
        <v>#REF!</v>
      </c>
      <c r="CH320" s="38" t="str">
        <f t="shared" si="58"/>
        <v/>
      </c>
    </row>
    <row r="321" spans="1:86">
      <c r="A321" s="358">
        <v>315</v>
      </c>
      <c r="B321" s="359"/>
      <c r="C321" s="360"/>
      <c r="D321" s="361"/>
      <c r="E321" s="362"/>
      <c r="F321" s="363"/>
      <c r="G321" s="363"/>
      <c r="H321" s="364"/>
      <c r="I321" s="365"/>
      <c r="J321" s="366"/>
      <c r="K321" s="367"/>
      <c r="L321" s="24"/>
      <c r="M321" s="25"/>
      <c r="N321" s="25"/>
      <c r="O321" s="8"/>
      <c r="P321" s="57"/>
      <c r="Q321" s="60"/>
      <c r="R321" s="8"/>
      <c r="S321" s="14"/>
      <c r="T321" s="26"/>
      <c r="U321" s="27"/>
      <c r="V321" s="27"/>
      <c r="W321" s="8"/>
      <c r="X321" s="63"/>
      <c r="Y321" s="60"/>
      <c r="Z321" s="8"/>
      <c r="AA321" s="14"/>
      <c r="AB321" s="24"/>
      <c r="AC321" s="25"/>
      <c r="AD321" s="25"/>
      <c r="AE321" s="8"/>
      <c r="AF321" s="57"/>
      <c r="AG321" s="60"/>
      <c r="AH321" s="8"/>
      <c r="AI321" s="14"/>
      <c r="AJ321" s="24"/>
      <c r="AK321" s="25"/>
      <c r="AL321" s="25"/>
      <c r="AM321" s="8"/>
      <c r="AN321" s="57"/>
      <c r="AO321" s="60"/>
      <c r="AP321" s="8"/>
      <c r="AQ321" s="14"/>
      <c r="AR321" s="24"/>
      <c r="AS321" s="25"/>
      <c r="AT321" s="57"/>
      <c r="AU321" s="24"/>
      <c r="AV321" s="25"/>
      <c r="AW321" s="97"/>
      <c r="AX321" s="24"/>
      <c r="AY321" s="25"/>
      <c r="AZ321" s="57"/>
      <c r="BA321" s="13" t="s">
        <v>447</v>
      </c>
      <c r="BB321" s="109" t="s">
        <v>447</v>
      </c>
      <c r="BC321" s="1"/>
      <c r="BD321" s="1"/>
      <c r="BE321" s="1"/>
      <c r="BF321" s="1"/>
      <c r="BG321" s="1"/>
      <c r="BS321" s="29"/>
      <c r="BT321" s="44" t="str">
        <f t="shared" si="47"/>
        <v/>
      </c>
      <c r="BU321" s="45" t="str">
        <f t="shared" si="48"/>
        <v/>
      </c>
      <c r="BV321" s="45" t="str">
        <f t="shared" si="49"/>
        <v/>
      </c>
      <c r="BW321" s="44" t="str">
        <f t="shared" si="50"/>
        <v/>
      </c>
      <c r="BX321" s="45" t="str">
        <f t="shared" si="51"/>
        <v/>
      </c>
      <c r="BY321" s="44" t="e">
        <f>IF(AND(#REF!="",#REF!="",#REF!="",#REF!=""),"",SUM(#REF!,#REF!,#REF!,#REF!,#REF!))</f>
        <v>#REF!</v>
      </c>
      <c r="BZ321" s="45" t="str">
        <f t="shared" si="52"/>
        <v/>
      </c>
      <c r="CA321" s="44" t="str">
        <f t="shared" si="53"/>
        <v/>
      </c>
      <c r="CB321" s="45" t="str">
        <f t="shared" si="54"/>
        <v/>
      </c>
      <c r="CC321" s="44" t="str">
        <f t="shared" si="55"/>
        <v/>
      </c>
      <c r="CD321" s="45" t="str">
        <f t="shared" si="56"/>
        <v/>
      </c>
      <c r="CE321" s="44" t="e">
        <f>IF(AND(#REF!="",#REF!="",#REF!="",#REF!=""),"",SUM(#REF!,#REF!,#REF!,#REF!,#REF!))</f>
        <v>#REF!</v>
      </c>
      <c r="CF321" s="45" t="str">
        <f t="shared" si="57"/>
        <v/>
      </c>
      <c r="CG321" s="38" t="e">
        <f>IF(AND(#REF!="",#REF!="",#REF!="",#REF!=""),"",SUM(#REF!,#REF!,#REF!,#REF!))</f>
        <v>#REF!</v>
      </c>
      <c r="CH321" s="38" t="str">
        <f t="shared" si="58"/>
        <v/>
      </c>
    </row>
    <row r="322" spans="1:86">
      <c r="A322" s="358">
        <v>316</v>
      </c>
      <c r="B322" s="359"/>
      <c r="C322" s="360"/>
      <c r="D322" s="361"/>
      <c r="E322" s="362"/>
      <c r="F322" s="363"/>
      <c r="G322" s="363"/>
      <c r="H322" s="364"/>
      <c r="I322" s="365"/>
      <c r="J322" s="366"/>
      <c r="K322" s="367"/>
      <c r="L322" s="24"/>
      <c r="M322" s="25"/>
      <c r="N322" s="25"/>
      <c r="O322" s="8"/>
      <c r="P322" s="57"/>
      <c r="Q322" s="60"/>
      <c r="R322" s="8"/>
      <c r="S322" s="14"/>
      <c r="T322" s="26"/>
      <c r="U322" s="27"/>
      <c r="V322" s="27"/>
      <c r="W322" s="8"/>
      <c r="X322" s="63"/>
      <c r="Y322" s="60"/>
      <c r="Z322" s="8"/>
      <c r="AA322" s="14"/>
      <c r="AB322" s="24"/>
      <c r="AC322" s="25"/>
      <c r="AD322" s="25"/>
      <c r="AE322" s="8"/>
      <c r="AF322" s="57"/>
      <c r="AG322" s="60"/>
      <c r="AH322" s="8"/>
      <c r="AI322" s="14"/>
      <c r="AJ322" s="24"/>
      <c r="AK322" s="25"/>
      <c r="AL322" s="25"/>
      <c r="AM322" s="8"/>
      <c r="AN322" s="57"/>
      <c r="AO322" s="60"/>
      <c r="AP322" s="8"/>
      <c r="AQ322" s="14"/>
      <c r="AR322" s="24"/>
      <c r="AS322" s="25"/>
      <c r="AT322" s="57"/>
      <c r="AU322" s="24"/>
      <c r="AV322" s="25"/>
      <c r="AW322" s="97"/>
      <c r="AX322" s="24"/>
      <c r="AY322" s="25"/>
      <c r="AZ322" s="57"/>
      <c r="BA322" s="13" t="s">
        <v>447</v>
      </c>
      <c r="BB322" s="109" t="s">
        <v>447</v>
      </c>
      <c r="BC322" s="1"/>
      <c r="BD322" s="1"/>
      <c r="BE322" s="1"/>
      <c r="BF322" s="1"/>
      <c r="BG322" s="1"/>
      <c r="BS322" s="29"/>
      <c r="BT322" s="44" t="str">
        <f t="shared" si="47"/>
        <v/>
      </c>
      <c r="BU322" s="45" t="str">
        <f t="shared" si="48"/>
        <v/>
      </c>
      <c r="BV322" s="45" t="str">
        <f t="shared" si="49"/>
        <v/>
      </c>
      <c r="BW322" s="44" t="str">
        <f t="shared" si="50"/>
        <v/>
      </c>
      <c r="BX322" s="45" t="str">
        <f t="shared" si="51"/>
        <v/>
      </c>
      <c r="BY322" s="44" t="e">
        <f>IF(AND(#REF!="",#REF!="",#REF!="",#REF!=""),"",SUM(#REF!,#REF!,#REF!,#REF!,#REF!))</f>
        <v>#REF!</v>
      </c>
      <c r="BZ322" s="45" t="str">
        <f t="shared" si="52"/>
        <v/>
      </c>
      <c r="CA322" s="44" t="str">
        <f t="shared" si="53"/>
        <v/>
      </c>
      <c r="CB322" s="45" t="str">
        <f t="shared" si="54"/>
        <v/>
      </c>
      <c r="CC322" s="44" t="str">
        <f t="shared" si="55"/>
        <v/>
      </c>
      <c r="CD322" s="45" t="str">
        <f t="shared" si="56"/>
        <v/>
      </c>
      <c r="CE322" s="44" t="e">
        <f>IF(AND(#REF!="",#REF!="",#REF!="",#REF!=""),"",SUM(#REF!,#REF!,#REF!,#REF!,#REF!))</f>
        <v>#REF!</v>
      </c>
      <c r="CF322" s="45" t="str">
        <f t="shared" si="57"/>
        <v/>
      </c>
      <c r="CG322" s="38" t="e">
        <f>IF(AND(#REF!="",#REF!="",#REF!="",#REF!=""),"",SUM(#REF!,#REF!,#REF!,#REF!))</f>
        <v>#REF!</v>
      </c>
      <c r="CH322" s="38" t="str">
        <f t="shared" si="58"/>
        <v/>
      </c>
    </row>
    <row r="323" spans="1:86">
      <c r="A323" s="358">
        <v>317</v>
      </c>
      <c r="B323" s="359"/>
      <c r="C323" s="360"/>
      <c r="D323" s="361"/>
      <c r="E323" s="362"/>
      <c r="F323" s="363"/>
      <c r="G323" s="363"/>
      <c r="H323" s="364"/>
      <c r="I323" s="365"/>
      <c r="J323" s="366"/>
      <c r="K323" s="367"/>
      <c r="L323" s="24"/>
      <c r="M323" s="25"/>
      <c r="N323" s="25"/>
      <c r="O323" s="8"/>
      <c r="P323" s="57"/>
      <c r="Q323" s="60"/>
      <c r="R323" s="8"/>
      <c r="S323" s="14"/>
      <c r="T323" s="26"/>
      <c r="U323" s="27"/>
      <c r="V323" s="27"/>
      <c r="W323" s="8"/>
      <c r="X323" s="63"/>
      <c r="Y323" s="60"/>
      <c r="Z323" s="8"/>
      <c r="AA323" s="14"/>
      <c r="AB323" s="24"/>
      <c r="AC323" s="25"/>
      <c r="AD323" s="25"/>
      <c r="AE323" s="8"/>
      <c r="AF323" s="57"/>
      <c r="AG323" s="60"/>
      <c r="AH323" s="8"/>
      <c r="AI323" s="14"/>
      <c r="AJ323" s="24"/>
      <c r="AK323" s="25"/>
      <c r="AL323" s="25"/>
      <c r="AM323" s="8"/>
      <c r="AN323" s="57"/>
      <c r="AO323" s="60"/>
      <c r="AP323" s="8"/>
      <c r="AQ323" s="14"/>
      <c r="AR323" s="24"/>
      <c r="AS323" s="25"/>
      <c r="AT323" s="57"/>
      <c r="AU323" s="24"/>
      <c r="AV323" s="25"/>
      <c r="AW323" s="97"/>
      <c r="AX323" s="24"/>
      <c r="AY323" s="25"/>
      <c r="AZ323" s="57"/>
      <c r="BA323" s="13" t="s">
        <v>447</v>
      </c>
      <c r="BB323" s="109" t="s">
        <v>447</v>
      </c>
      <c r="BC323" s="1"/>
      <c r="BD323" s="1"/>
      <c r="BE323" s="1"/>
      <c r="BF323" s="1"/>
      <c r="BG323" s="1"/>
      <c r="BS323" s="29"/>
      <c r="BT323" s="44" t="str">
        <f t="shared" si="47"/>
        <v/>
      </c>
      <c r="BU323" s="45" t="str">
        <f t="shared" si="48"/>
        <v/>
      </c>
      <c r="BV323" s="45" t="str">
        <f t="shared" si="49"/>
        <v/>
      </c>
      <c r="BW323" s="44" t="str">
        <f t="shared" si="50"/>
        <v/>
      </c>
      <c r="BX323" s="45" t="str">
        <f t="shared" si="51"/>
        <v/>
      </c>
      <c r="BY323" s="44" t="e">
        <f>IF(AND(#REF!="",#REF!="",#REF!="",#REF!=""),"",SUM(#REF!,#REF!,#REF!,#REF!,#REF!))</f>
        <v>#REF!</v>
      </c>
      <c r="BZ323" s="45" t="str">
        <f t="shared" si="52"/>
        <v/>
      </c>
      <c r="CA323" s="44" t="str">
        <f t="shared" si="53"/>
        <v/>
      </c>
      <c r="CB323" s="45" t="str">
        <f t="shared" si="54"/>
        <v/>
      </c>
      <c r="CC323" s="44" t="str">
        <f t="shared" si="55"/>
        <v/>
      </c>
      <c r="CD323" s="45" t="str">
        <f t="shared" si="56"/>
        <v/>
      </c>
      <c r="CE323" s="44" t="e">
        <f>IF(AND(#REF!="",#REF!="",#REF!="",#REF!=""),"",SUM(#REF!,#REF!,#REF!,#REF!,#REF!))</f>
        <v>#REF!</v>
      </c>
      <c r="CF323" s="45" t="str">
        <f t="shared" si="57"/>
        <v/>
      </c>
      <c r="CG323" s="38" t="e">
        <f>IF(AND(#REF!="",#REF!="",#REF!="",#REF!=""),"",SUM(#REF!,#REF!,#REF!,#REF!))</f>
        <v>#REF!</v>
      </c>
      <c r="CH323" s="38" t="str">
        <f t="shared" si="58"/>
        <v/>
      </c>
    </row>
    <row r="324" spans="1:86">
      <c r="A324" s="358">
        <v>318</v>
      </c>
      <c r="B324" s="359"/>
      <c r="C324" s="360"/>
      <c r="D324" s="361"/>
      <c r="E324" s="362"/>
      <c r="F324" s="363"/>
      <c r="G324" s="363"/>
      <c r="H324" s="364"/>
      <c r="I324" s="365"/>
      <c r="J324" s="366"/>
      <c r="K324" s="367"/>
      <c r="L324" s="24"/>
      <c r="M324" s="25"/>
      <c r="N324" s="25"/>
      <c r="O324" s="8"/>
      <c r="P324" s="57"/>
      <c r="Q324" s="60"/>
      <c r="R324" s="8"/>
      <c r="S324" s="14"/>
      <c r="T324" s="26"/>
      <c r="U324" s="27"/>
      <c r="V324" s="27"/>
      <c r="W324" s="8"/>
      <c r="X324" s="63"/>
      <c r="Y324" s="60"/>
      <c r="Z324" s="8"/>
      <c r="AA324" s="14"/>
      <c r="AB324" s="24"/>
      <c r="AC324" s="25"/>
      <c r="AD324" s="25"/>
      <c r="AE324" s="8"/>
      <c r="AF324" s="57"/>
      <c r="AG324" s="60"/>
      <c r="AH324" s="8"/>
      <c r="AI324" s="14"/>
      <c r="AJ324" s="24"/>
      <c r="AK324" s="25"/>
      <c r="AL324" s="25"/>
      <c r="AM324" s="8"/>
      <c r="AN324" s="57"/>
      <c r="AO324" s="60"/>
      <c r="AP324" s="8"/>
      <c r="AQ324" s="14"/>
      <c r="AR324" s="24"/>
      <c r="AS324" s="25"/>
      <c r="AT324" s="57"/>
      <c r="AU324" s="24"/>
      <c r="AV324" s="25"/>
      <c r="AW324" s="97"/>
      <c r="AX324" s="24"/>
      <c r="AY324" s="25"/>
      <c r="AZ324" s="57"/>
      <c r="BA324" s="13" t="s">
        <v>447</v>
      </c>
      <c r="BB324" s="109" t="s">
        <v>447</v>
      </c>
      <c r="BC324" s="1"/>
      <c r="BD324" s="1"/>
      <c r="BE324" s="1"/>
      <c r="BF324" s="1"/>
      <c r="BG324" s="1"/>
      <c r="BS324" s="29"/>
      <c r="BT324" s="44" t="str">
        <f t="shared" si="47"/>
        <v/>
      </c>
      <c r="BU324" s="45" t="str">
        <f t="shared" si="48"/>
        <v/>
      </c>
      <c r="BV324" s="45" t="str">
        <f t="shared" si="49"/>
        <v/>
      </c>
      <c r="BW324" s="44" t="str">
        <f t="shared" si="50"/>
        <v/>
      </c>
      <c r="BX324" s="45" t="str">
        <f t="shared" si="51"/>
        <v/>
      </c>
      <c r="BY324" s="44" t="e">
        <f>IF(AND(#REF!="",#REF!="",#REF!="",#REF!=""),"",SUM(#REF!,#REF!,#REF!,#REF!,#REF!))</f>
        <v>#REF!</v>
      </c>
      <c r="BZ324" s="45" t="str">
        <f t="shared" si="52"/>
        <v/>
      </c>
      <c r="CA324" s="44" t="str">
        <f t="shared" si="53"/>
        <v/>
      </c>
      <c r="CB324" s="45" t="str">
        <f t="shared" si="54"/>
        <v/>
      </c>
      <c r="CC324" s="44" t="str">
        <f t="shared" si="55"/>
        <v/>
      </c>
      <c r="CD324" s="45" t="str">
        <f t="shared" si="56"/>
        <v/>
      </c>
      <c r="CE324" s="44" t="e">
        <f>IF(AND(#REF!="",#REF!="",#REF!="",#REF!=""),"",SUM(#REF!,#REF!,#REF!,#REF!,#REF!))</f>
        <v>#REF!</v>
      </c>
      <c r="CF324" s="45" t="str">
        <f t="shared" si="57"/>
        <v/>
      </c>
      <c r="CG324" s="38" t="e">
        <f>IF(AND(#REF!="",#REF!="",#REF!="",#REF!=""),"",SUM(#REF!,#REF!,#REF!,#REF!))</f>
        <v>#REF!</v>
      </c>
      <c r="CH324" s="38" t="str">
        <f t="shared" si="58"/>
        <v/>
      </c>
    </row>
    <row r="325" spans="1:86">
      <c r="A325" s="358">
        <v>319</v>
      </c>
      <c r="B325" s="359"/>
      <c r="C325" s="360"/>
      <c r="D325" s="361"/>
      <c r="E325" s="362"/>
      <c r="F325" s="363"/>
      <c r="G325" s="363"/>
      <c r="H325" s="364"/>
      <c r="I325" s="365"/>
      <c r="J325" s="366"/>
      <c r="K325" s="367"/>
      <c r="L325" s="24"/>
      <c r="M325" s="25"/>
      <c r="N325" s="25"/>
      <c r="O325" s="8"/>
      <c r="P325" s="57"/>
      <c r="Q325" s="60"/>
      <c r="R325" s="8"/>
      <c r="S325" s="14"/>
      <c r="T325" s="26"/>
      <c r="U325" s="27"/>
      <c r="V325" s="27"/>
      <c r="W325" s="8"/>
      <c r="X325" s="63"/>
      <c r="Y325" s="60"/>
      <c r="Z325" s="8"/>
      <c r="AA325" s="14"/>
      <c r="AB325" s="24"/>
      <c r="AC325" s="25"/>
      <c r="AD325" s="25"/>
      <c r="AE325" s="8"/>
      <c r="AF325" s="57"/>
      <c r="AG325" s="60"/>
      <c r="AH325" s="8"/>
      <c r="AI325" s="14"/>
      <c r="AJ325" s="24"/>
      <c r="AK325" s="25"/>
      <c r="AL325" s="25"/>
      <c r="AM325" s="8"/>
      <c r="AN325" s="57"/>
      <c r="AO325" s="60"/>
      <c r="AP325" s="8"/>
      <c r="AQ325" s="14"/>
      <c r="AR325" s="24"/>
      <c r="AS325" s="25"/>
      <c r="AT325" s="57"/>
      <c r="AU325" s="24"/>
      <c r="AV325" s="25"/>
      <c r="AW325" s="97"/>
      <c r="AX325" s="24"/>
      <c r="AY325" s="25"/>
      <c r="AZ325" s="57"/>
      <c r="BA325" s="13" t="s">
        <v>447</v>
      </c>
      <c r="BB325" s="109" t="s">
        <v>447</v>
      </c>
      <c r="BC325" s="1"/>
      <c r="BD325" s="1"/>
      <c r="BE325" s="1"/>
      <c r="BF325" s="1"/>
      <c r="BG325" s="1"/>
      <c r="BS325" s="29"/>
      <c r="BT325" s="44" t="str">
        <f t="shared" si="47"/>
        <v/>
      </c>
      <c r="BU325" s="45" t="str">
        <f t="shared" si="48"/>
        <v/>
      </c>
      <c r="BV325" s="45" t="str">
        <f t="shared" si="49"/>
        <v/>
      </c>
      <c r="BW325" s="44" t="str">
        <f t="shared" si="50"/>
        <v/>
      </c>
      <c r="BX325" s="45" t="str">
        <f t="shared" si="51"/>
        <v/>
      </c>
      <c r="BY325" s="44" t="e">
        <f>IF(AND(#REF!="",#REF!="",#REF!="",#REF!=""),"",SUM(#REF!,#REF!,#REF!,#REF!,#REF!))</f>
        <v>#REF!</v>
      </c>
      <c r="BZ325" s="45" t="str">
        <f t="shared" si="52"/>
        <v/>
      </c>
      <c r="CA325" s="44" t="str">
        <f t="shared" si="53"/>
        <v/>
      </c>
      <c r="CB325" s="45" t="str">
        <f t="shared" si="54"/>
        <v/>
      </c>
      <c r="CC325" s="44" t="str">
        <f t="shared" si="55"/>
        <v/>
      </c>
      <c r="CD325" s="45" t="str">
        <f t="shared" si="56"/>
        <v/>
      </c>
      <c r="CE325" s="44" t="e">
        <f>IF(AND(#REF!="",#REF!="",#REF!="",#REF!=""),"",SUM(#REF!,#REF!,#REF!,#REF!,#REF!))</f>
        <v>#REF!</v>
      </c>
      <c r="CF325" s="45" t="str">
        <f t="shared" si="57"/>
        <v/>
      </c>
      <c r="CG325" s="38" t="e">
        <f>IF(AND(#REF!="",#REF!="",#REF!="",#REF!=""),"",SUM(#REF!,#REF!,#REF!,#REF!))</f>
        <v>#REF!</v>
      </c>
      <c r="CH325" s="38" t="str">
        <f t="shared" si="58"/>
        <v/>
      </c>
    </row>
    <row r="326" spans="1:86">
      <c r="A326" s="358">
        <v>320</v>
      </c>
      <c r="B326" s="359"/>
      <c r="C326" s="360"/>
      <c r="D326" s="361"/>
      <c r="E326" s="362"/>
      <c r="F326" s="363"/>
      <c r="G326" s="363"/>
      <c r="H326" s="364"/>
      <c r="I326" s="365"/>
      <c r="J326" s="366"/>
      <c r="K326" s="367"/>
      <c r="L326" s="24"/>
      <c r="M326" s="25"/>
      <c r="N326" s="25"/>
      <c r="O326" s="8"/>
      <c r="P326" s="57"/>
      <c r="Q326" s="60"/>
      <c r="R326" s="8"/>
      <c r="S326" s="14"/>
      <c r="T326" s="26"/>
      <c r="U326" s="27"/>
      <c r="V326" s="27"/>
      <c r="W326" s="8"/>
      <c r="X326" s="63"/>
      <c r="Y326" s="60"/>
      <c r="Z326" s="8"/>
      <c r="AA326" s="14"/>
      <c r="AB326" s="24"/>
      <c r="AC326" s="25"/>
      <c r="AD326" s="25"/>
      <c r="AE326" s="8"/>
      <c r="AF326" s="57"/>
      <c r="AG326" s="60"/>
      <c r="AH326" s="8"/>
      <c r="AI326" s="14"/>
      <c r="AJ326" s="24"/>
      <c r="AK326" s="25"/>
      <c r="AL326" s="25"/>
      <c r="AM326" s="8"/>
      <c r="AN326" s="57"/>
      <c r="AO326" s="60"/>
      <c r="AP326" s="8"/>
      <c r="AQ326" s="14"/>
      <c r="AR326" s="24"/>
      <c r="AS326" s="25"/>
      <c r="AT326" s="57"/>
      <c r="AU326" s="24"/>
      <c r="AV326" s="25"/>
      <c r="AW326" s="97"/>
      <c r="AX326" s="24"/>
      <c r="AY326" s="25"/>
      <c r="AZ326" s="57"/>
      <c r="BA326" s="13" t="s">
        <v>447</v>
      </c>
      <c r="BB326" s="109" t="s">
        <v>447</v>
      </c>
      <c r="BC326" s="1"/>
      <c r="BD326" s="1"/>
      <c r="BE326" s="1"/>
      <c r="BF326" s="1"/>
      <c r="BG326" s="1"/>
      <c r="BS326" s="29"/>
      <c r="BT326" s="44" t="str">
        <f t="shared" si="47"/>
        <v/>
      </c>
      <c r="BU326" s="45" t="str">
        <f t="shared" si="48"/>
        <v/>
      </c>
      <c r="BV326" s="45" t="str">
        <f t="shared" si="49"/>
        <v/>
      </c>
      <c r="BW326" s="44" t="str">
        <f t="shared" si="50"/>
        <v/>
      </c>
      <c r="BX326" s="45" t="str">
        <f t="shared" si="51"/>
        <v/>
      </c>
      <c r="BY326" s="44" t="e">
        <f>IF(AND(#REF!="",#REF!="",#REF!="",#REF!=""),"",SUM(#REF!,#REF!,#REF!,#REF!,#REF!))</f>
        <v>#REF!</v>
      </c>
      <c r="BZ326" s="45" t="str">
        <f t="shared" si="52"/>
        <v/>
      </c>
      <c r="CA326" s="44" t="str">
        <f t="shared" si="53"/>
        <v/>
      </c>
      <c r="CB326" s="45" t="str">
        <f t="shared" si="54"/>
        <v/>
      </c>
      <c r="CC326" s="44" t="str">
        <f t="shared" si="55"/>
        <v/>
      </c>
      <c r="CD326" s="45" t="str">
        <f t="shared" si="56"/>
        <v/>
      </c>
      <c r="CE326" s="44" t="e">
        <f>IF(AND(#REF!="",#REF!="",#REF!="",#REF!=""),"",SUM(#REF!,#REF!,#REF!,#REF!,#REF!))</f>
        <v>#REF!</v>
      </c>
      <c r="CF326" s="45" t="str">
        <f t="shared" si="57"/>
        <v/>
      </c>
      <c r="CG326" s="38" t="e">
        <f>IF(AND(#REF!="",#REF!="",#REF!="",#REF!=""),"",SUM(#REF!,#REF!,#REF!,#REF!))</f>
        <v>#REF!</v>
      </c>
      <c r="CH326" s="38" t="str">
        <f t="shared" si="58"/>
        <v/>
      </c>
    </row>
    <row r="327" spans="1:86">
      <c r="A327" s="358">
        <v>321</v>
      </c>
      <c r="B327" s="359"/>
      <c r="C327" s="360"/>
      <c r="D327" s="361"/>
      <c r="E327" s="362"/>
      <c r="F327" s="363"/>
      <c r="G327" s="363"/>
      <c r="H327" s="364"/>
      <c r="I327" s="365"/>
      <c r="J327" s="366"/>
      <c r="K327" s="367"/>
      <c r="L327" s="24"/>
      <c r="M327" s="25"/>
      <c r="N327" s="25"/>
      <c r="O327" s="8"/>
      <c r="P327" s="57"/>
      <c r="Q327" s="60"/>
      <c r="R327" s="8"/>
      <c r="S327" s="14"/>
      <c r="T327" s="26"/>
      <c r="U327" s="27"/>
      <c r="V327" s="27"/>
      <c r="W327" s="8"/>
      <c r="X327" s="63"/>
      <c r="Y327" s="60"/>
      <c r="Z327" s="8"/>
      <c r="AA327" s="14"/>
      <c r="AB327" s="24"/>
      <c r="AC327" s="25"/>
      <c r="AD327" s="25"/>
      <c r="AE327" s="8"/>
      <c r="AF327" s="57"/>
      <c r="AG327" s="60"/>
      <c r="AH327" s="8"/>
      <c r="AI327" s="14"/>
      <c r="AJ327" s="24"/>
      <c r="AK327" s="25"/>
      <c r="AL327" s="25"/>
      <c r="AM327" s="8"/>
      <c r="AN327" s="57"/>
      <c r="AO327" s="60"/>
      <c r="AP327" s="8"/>
      <c r="AQ327" s="14"/>
      <c r="AR327" s="24"/>
      <c r="AS327" s="25"/>
      <c r="AT327" s="57"/>
      <c r="AU327" s="24"/>
      <c r="AV327" s="25"/>
      <c r="AW327" s="97"/>
      <c r="AX327" s="24"/>
      <c r="AY327" s="25"/>
      <c r="AZ327" s="57"/>
      <c r="BA327" s="13" t="s">
        <v>447</v>
      </c>
      <c r="BB327" s="109" t="s">
        <v>447</v>
      </c>
      <c r="BC327" s="1"/>
      <c r="BD327" s="1"/>
      <c r="BE327" s="1"/>
      <c r="BF327" s="1"/>
      <c r="BG327" s="1"/>
      <c r="BS327" s="29"/>
      <c r="BT327" s="44" t="str">
        <f t="shared" si="47"/>
        <v/>
      </c>
      <c r="BU327" s="45" t="str">
        <f t="shared" si="48"/>
        <v/>
      </c>
      <c r="BV327" s="45" t="str">
        <f t="shared" si="49"/>
        <v/>
      </c>
      <c r="BW327" s="44" t="str">
        <f t="shared" si="50"/>
        <v/>
      </c>
      <c r="BX327" s="45" t="str">
        <f t="shared" si="51"/>
        <v/>
      </c>
      <c r="BY327" s="44" t="e">
        <f>IF(AND(#REF!="",#REF!="",#REF!="",#REF!=""),"",SUM(#REF!,#REF!,#REF!,#REF!,#REF!))</f>
        <v>#REF!</v>
      </c>
      <c r="BZ327" s="45" t="str">
        <f t="shared" si="52"/>
        <v/>
      </c>
      <c r="CA327" s="44" t="str">
        <f t="shared" si="53"/>
        <v/>
      </c>
      <c r="CB327" s="45" t="str">
        <f t="shared" si="54"/>
        <v/>
      </c>
      <c r="CC327" s="44" t="str">
        <f t="shared" si="55"/>
        <v/>
      </c>
      <c r="CD327" s="45" t="str">
        <f t="shared" si="56"/>
        <v/>
      </c>
      <c r="CE327" s="44" t="e">
        <f>IF(AND(#REF!="",#REF!="",#REF!="",#REF!=""),"",SUM(#REF!,#REF!,#REF!,#REF!,#REF!))</f>
        <v>#REF!</v>
      </c>
      <c r="CF327" s="45" t="str">
        <f t="shared" si="57"/>
        <v/>
      </c>
      <c r="CG327" s="38" t="e">
        <f>IF(AND(#REF!="",#REF!="",#REF!="",#REF!=""),"",SUM(#REF!,#REF!,#REF!,#REF!))</f>
        <v>#REF!</v>
      </c>
      <c r="CH327" s="38" t="str">
        <f t="shared" si="58"/>
        <v/>
      </c>
    </row>
    <row r="328" spans="1:86">
      <c r="A328" s="358">
        <v>322</v>
      </c>
      <c r="B328" s="359"/>
      <c r="C328" s="360"/>
      <c r="D328" s="361"/>
      <c r="E328" s="362"/>
      <c r="F328" s="363"/>
      <c r="G328" s="363"/>
      <c r="H328" s="364"/>
      <c r="I328" s="365"/>
      <c r="J328" s="366"/>
      <c r="K328" s="367"/>
      <c r="L328" s="24"/>
      <c r="M328" s="25"/>
      <c r="N328" s="25"/>
      <c r="O328" s="8"/>
      <c r="P328" s="57"/>
      <c r="Q328" s="60"/>
      <c r="R328" s="8"/>
      <c r="S328" s="14"/>
      <c r="T328" s="26"/>
      <c r="U328" s="27"/>
      <c r="V328" s="27"/>
      <c r="W328" s="8"/>
      <c r="X328" s="63"/>
      <c r="Y328" s="60"/>
      <c r="Z328" s="8"/>
      <c r="AA328" s="14"/>
      <c r="AB328" s="24"/>
      <c r="AC328" s="25"/>
      <c r="AD328" s="25"/>
      <c r="AE328" s="8"/>
      <c r="AF328" s="57"/>
      <c r="AG328" s="60"/>
      <c r="AH328" s="8"/>
      <c r="AI328" s="14"/>
      <c r="AJ328" s="24"/>
      <c r="AK328" s="25"/>
      <c r="AL328" s="25"/>
      <c r="AM328" s="8"/>
      <c r="AN328" s="57"/>
      <c r="AO328" s="60"/>
      <c r="AP328" s="8"/>
      <c r="AQ328" s="14"/>
      <c r="AR328" s="24"/>
      <c r="AS328" s="25"/>
      <c r="AT328" s="57"/>
      <c r="AU328" s="24"/>
      <c r="AV328" s="25"/>
      <c r="AW328" s="97"/>
      <c r="AX328" s="24"/>
      <c r="AY328" s="25"/>
      <c r="AZ328" s="57"/>
      <c r="BA328" s="13" t="s">
        <v>447</v>
      </c>
      <c r="BB328" s="109" t="s">
        <v>447</v>
      </c>
      <c r="BC328" s="1"/>
      <c r="BD328" s="1"/>
      <c r="BE328" s="1"/>
      <c r="BF328" s="1"/>
      <c r="BG328" s="1"/>
      <c r="BS328" s="29"/>
      <c r="BT328" s="44" t="str">
        <f t="shared" ref="BT328:BT391" si="59">IF(I328="","",I328)</f>
        <v/>
      </c>
      <c r="BU328" s="45" t="str">
        <f t="shared" ref="BU328:BU391" si="60">IF(AND(L328="",M328="",N328="",P328=""),"",SUM(L328,M328,N328,O328,P328))</f>
        <v/>
      </c>
      <c r="BV328" s="45" t="str">
        <f t="shared" ref="BV328:BV391" si="61">IFERROR(IF(BU328="","",ROUNDUP(BU328*20%,0)),"")</f>
        <v/>
      </c>
      <c r="BW328" s="44" t="str">
        <f t="shared" ref="BW328:BW391" si="62">IF(AND(T328="",U328="",V328="",X328=""),"",SUM(T328,U328,V328,W328,X328))</f>
        <v/>
      </c>
      <c r="BX328" s="45" t="str">
        <f t="shared" ref="BX328:BX391" si="63">IFERROR(IF(BW328="","",ROUNDUP(BW328*20%,0)),"")</f>
        <v/>
      </c>
      <c r="BY328" s="44" t="e">
        <f>IF(AND(#REF!="",#REF!="",#REF!="",#REF!=""),"",SUM(#REF!,#REF!,#REF!,#REF!,#REF!))</f>
        <v>#REF!</v>
      </c>
      <c r="BZ328" s="45" t="str">
        <f t="shared" ref="BZ328:BZ391" si="64">IFERROR(IF(BY328="","",ROUNDUP(BY328*20%,0)),"")</f>
        <v/>
      </c>
      <c r="CA328" s="44" t="str">
        <f t="shared" ref="CA328:CA391" si="65">IF(AND(AB328="",AC328="",AD328="",AF328=""),"",SUM(AB328,AC328,AD328,AE328,AF328))</f>
        <v/>
      </c>
      <c r="CB328" s="45" t="str">
        <f t="shared" ref="CB328:CB391" si="66">IFERROR(IF(CA328="","",ROUNDUP(CA328*20%,0)),"")</f>
        <v/>
      </c>
      <c r="CC328" s="44" t="str">
        <f t="shared" ref="CC328:CC391" si="67">IF(AND(AJ328="",AK328="",AL328="",AN328=""),"",SUM(AJ328,AK328,AL328,AM328,AN328))</f>
        <v/>
      </c>
      <c r="CD328" s="45" t="str">
        <f t="shared" ref="CD328:CD391" si="68">IFERROR(IF(CC328="","",ROUNDUP(CC328*20%,0)),"")</f>
        <v/>
      </c>
      <c r="CE328" s="44" t="e">
        <f>IF(AND(#REF!="",#REF!="",#REF!="",#REF!=""),"",SUM(#REF!,#REF!,#REF!,#REF!,#REF!))</f>
        <v>#REF!</v>
      </c>
      <c r="CF328" s="45" t="str">
        <f t="shared" ref="CF328:CF391" si="69">IFERROR(IF(CE328="","",ROUNDUP(CE328*20%,0)),"")</f>
        <v/>
      </c>
      <c r="CG328" s="38" t="e">
        <f>IF(AND(#REF!="",#REF!="",#REF!="",#REF!=""),"",SUM(#REF!,#REF!,#REF!,#REF!))</f>
        <v>#REF!</v>
      </c>
      <c r="CH328" s="38" t="str">
        <f t="shared" ref="CH328:CH391" si="70">IFERROR(IF(CG328="","",IF($CG$5=100,ROUNDUP(CG328*20%,0),IF($CG$5=86,ROUNDUP((CG328/$CG$5)*$CH$5,0),IF($CG$5=66,ROUNDUP((CG328/$CG$5)*$CH$5,0),"")))),"")</f>
        <v/>
      </c>
    </row>
    <row r="329" spans="1:86">
      <c r="A329" s="358">
        <v>323</v>
      </c>
      <c r="B329" s="359"/>
      <c r="C329" s="360"/>
      <c r="D329" s="361"/>
      <c r="E329" s="362"/>
      <c r="F329" s="363"/>
      <c r="G329" s="363"/>
      <c r="H329" s="364"/>
      <c r="I329" s="365"/>
      <c r="J329" s="366"/>
      <c r="K329" s="367"/>
      <c r="L329" s="24"/>
      <c r="M329" s="25"/>
      <c r="N329" s="25"/>
      <c r="O329" s="8"/>
      <c r="P329" s="57"/>
      <c r="Q329" s="60"/>
      <c r="R329" s="8"/>
      <c r="S329" s="14"/>
      <c r="T329" s="26"/>
      <c r="U329" s="27"/>
      <c r="V329" s="27"/>
      <c r="W329" s="8"/>
      <c r="X329" s="63"/>
      <c r="Y329" s="60"/>
      <c r="Z329" s="8"/>
      <c r="AA329" s="14"/>
      <c r="AB329" s="24"/>
      <c r="AC329" s="25"/>
      <c r="AD329" s="25"/>
      <c r="AE329" s="8"/>
      <c r="AF329" s="57"/>
      <c r="AG329" s="60"/>
      <c r="AH329" s="8"/>
      <c r="AI329" s="14"/>
      <c r="AJ329" s="24"/>
      <c r="AK329" s="25"/>
      <c r="AL329" s="25"/>
      <c r="AM329" s="8"/>
      <c r="AN329" s="57"/>
      <c r="AO329" s="60"/>
      <c r="AP329" s="8"/>
      <c r="AQ329" s="14"/>
      <c r="AR329" s="24"/>
      <c r="AS329" s="25"/>
      <c r="AT329" s="57"/>
      <c r="AU329" s="24"/>
      <c r="AV329" s="25"/>
      <c r="AW329" s="97"/>
      <c r="AX329" s="24"/>
      <c r="AY329" s="25"/>
      <c r="AZ329" s="57"/>
      <c r="BA329" s="13" t="s">
        <v>447</v>
      </c>
      <c r="BB329" s="109" t="s">
        <v>447</v>
      </c>
      <c r="BC329" s="1"/>
      <c r="BD329" s="1"/>
      <c r="BE329" s="1"/>
      <c r="BF329" s="1"/>
      <c r="BG329" s="1"/>
      <c r="BS329" s="29"/>
      <c r="BT329" s="44" t="str">
        <f t="shared" si="59"/>
        <v/>
      </c>
      <c r="BU329" s="45" t="str">
        <f t="shared" si="60"/>
        <v/>
      </c>
      <c r="BV329" s="45" t="str">
        <f t="shared" si="61"/>
        <v/>
      </c>
      <c r="BW329" s="44" t="str">
        <f t="shared" si="62"/>
        <v/>
      </c>
      <c r="BX329" s="45" t="str">
        <f t="shared" si="63"/>
        <v/>
      </c>
      <c r="BY329" s="44" t="e">
        <f>IF(AND(#REF!="",#REF!="",#REF!="",#REF!=""),"",SUM(#REF!,#REF!,#REF!,#REF!,#REF!))</f>
        <v>#REF!</v>
      </c>
      <c r="BZ329" s="45" t="str">
        <f t="shared" si="64"/>
        <v/>
      </c>
      <c r="CA329" s="44" t="str">
        <f t="shared" si="65"/>
        <v/>
      </c>
      <c r="CB329" s="45" t="str">
        <f t="shared" si="66"/>
        <v/>
      </c>
      <c r="CC329" s="44" t="str">
        <f t="shared" si="67"/>
        <v/>
      </c>
      <c r="CD329" s="45" t="str">
        <f t="shared" si="68"/>
        <v/>
      </c>
      <c r="CE329" s="44" t="e">
        <f>IF(AND(#REF!="",#REF!="",#REF!="",#REF!=""),"",SUM(#REF!,#REF!,#REF!,#REF!,#REF!))</f>
        <v>#REF!</v>
      </c>
      <c r="CF329" s="45" t="str">
        <f t="shared" si="69"/>
        <v/>
      </c>
      <c r="CG329" s="38" t="e">
        <f>IF(AND(#REF!="",#REF!="",#REF!="",#REF!=""),"",SUM(#REF!,#REF!,#REF!,#REF!))</f>
        <v>#REF!</v>
      </c>
      <c r="CH329" s="38" t="str">
        <f t="shared" si="70"/>
        <v/>
      </c>
    </row>
    <row r="330" spans="1:86">
      <c r="A330" s="358">
        <v>324</v>
      </c>
      <c r="B330" s="359"/>
      <c r="C330" s="360"/>
      <c r="D330" s="361"/>
      <c r="E330" s="362"/>
      <c r="F330" s="363"/>
      <c r="G330" s="363"/>
      <c r="H330" s="364"/>
      <c r="I330" s="365"/>
      <c r="J330" s="366"/>
      <c r="K330" s="367"/>
      <c r="L330" s="24"/>
      <c r="M330" s="25"/>
      <c r="N330" s="25"/>
      <c r="O330" s="8"/>
      <c r="P330" s="57"/>
      <c r="Q330" s="60"/>
      <c r="R330" s="8"/>
      <c r="S330" s="14"/>
      <c r="T330" s="26"/>
      <c r="U330" s="27"/>
      <c r="V330" s="27"/>
      <c r="W330" s="8"/>
      <c r="X330" s="63"/>
      <c r="Y330" s="60"/>
      <c r="Z330" s="8"/>
      <c r="AA330" s="14"/>
      <c r="AB330" s="24"/>
      <c r="AC330" s="25"/>
      <c r="AD330" s="25"/>
      <c r="AE330" s="8"/>
      <c r="AF330" s="57"/>
      <c r="AG330" s="60"/>
      <c r="AH330" s="8"/>
      <c r="AI330" s="14"/>
      <c r="AJ330" s="24"/>
      <c r="AK330" s="25"/>
      <c r="AL330" s="25"/>
      <c r="AM330" s="8"/>
      <c r="AN330" s="57"/>
      <c r="AO330" s="60"/>
      <c r="AP330" s="8"/>
      <c r="AQ330" s="14"/>
      <c r="AR330" s="24"/>
      <c r="AS330" s="25"/>
      <c r="AT330" s="57"/>
      <c r="AU330" s="24"/>
      <c r="AV330" s="25"/>
      <c r="AW330" s="97"/>
      <c r="AX330" s="24"/>
      <c r="AY330" s="25"/>
      <c r="AZ330" s="57"/>
      <c r="BA330" s="13" t="s">
        <v>447</v>
      </c>
      <c r="BB330" s="109" t="s">
        <v>447</v>
      </c>
      <c r="BC330" s="1"/>
      <c r="BD330" s="1"/>
      <c r="BE330" s="1"/>
      <c r="BF330" s="1"/>
      <c r="BG330" s="1"/>
      <c r="BS330" s="29"/>
      <c r="BT330" s="44" t="str">
        <f t="shared" si="59"/>
        <v/>
      </c>
      <c r="BU330" s="45" t="str">
        <f t="shared" si="60"/>
        <v/>
      </c>
      <c r="BV330" s="45" t="str">
        <f t="shared" si="61"/>
        <v/>
      </c>
      <c r="BW330" s="44" t="str">
        <f t="shared" si="62"/>
        <v/>
      </c>
      <c r="BX330" s="45" t="str">
        <f t="shared" si="63"/>
        <v/>
      </c>
      <c r="BY330" s="44" t="e">
        <f>IF(AND(#REF!="",#REF!="",#REF!="",#REF!=""),"",SUM(#REF!,#REF!,#REF!,#REF!,#REF!))</f>
        <v>#REF!</v>
      </c>
      <c r="BZ330" s="45" t="str">
        <f t="shared" si="64"/>
        <v/>
      </c>
      <c r="CA330" s="44" t="str">
        <f t="shared" si="65"/>
        <v/>
      </c>
      <c r="CB330" s="45" t="str">
        <f t="shared" si="66"/>
        <v/>
      </c>
      <c r="CC330" s="44" t="str">
        <f t="shared" si="67"/>
        <v/>
      </c>
      <c r="CD330" s="45" t="str">
        <f t="shared" si="68"/>
        <v/>
      </c>
      <c r="CE330" s="44" t="e">
        <f>IF(AND(#REF!="",#REF!="",#REF!="",#REF!=""),"",SUM(#REF!,#REF!,#REF!,#REF!,#REF!))</f>
        <v>#REF!</v>
      </c>
      <c r="CF330" s="45" t="str">
        <f t="shared" si="69"/>
        <v/>
      </c>
      <c r="CG330" s="38" t="e">
        <f>IF(AND(#REF!="",#REF!="",#REF!="",#REF!=""),"",SUM(#REF!,#REF!,#REF!,#REF!))</f>
        <v>#REF!</v>
      </c>
      <c r="CH330" s="38" t="str">
        <f t="shared" si="70"/>
        <v/>
      </c>
    </row>
    <row r="331" spans="1:86">
      <c r="A331" s="358">
        <v>325</v>
      </c>
      <c r="B331" s="359"/>
      <c r="C331" s="360"/>
      <c r="D331" s="361"/>
      <c r="E331" s="362"/>
      <c r="F331" s="363"/>
      <c r="G331" s="363"/>
      <c r="H331" s="364"/>
      <c r="I331" s="365"/>
      <c r="J331" s="366"/>
      <c r="K331" s="367"/>
      <c r="L331" s="24"/>
      <c r="M331" s="25"/>
      <c r="N331" s="25"/>
      <c r="O331" s="8"/>
      <c r="P331" s="57"/>
      <c r="Q331" s="60"/>
      <c r="R331" s="8"/>
      <c r="S331" s="14"/>
      <c r="T331" s="26"/>
      <c r="U331" s="27"/>
      <c r="V331" s="27"/>
      <c r="W331" s="8"/>
      <c r="X331" s="63"/>
      <c r="Y331" s="60"/>
      <c r="Z331" s="8"/>
      <c r="AA331" s="14"/>
      <c r="AB331" s="24"/>
      <c r="AC331" s="25"/>
      <c r="AD331" s="25"/>
      <c r="AE331" s="8"/>
      <c r="AF331" s="57"/>
      <c r="AG331" s="60"/>
      <c r="AH331" s="8"/>
      <c r="AI331" s="14"/>
      <c r="AJ331" s="24"/>
      <c r="AK331" s="25"/>
      <c r="AL331" s="25"/>
      <c r="AM331" s="8"/>
      <c r="AN331" s="57"/>
      <c r="AO331" s="60"/>
      <c r="AP331" s="8"/>
      <c r="AQ331" s="14"/>
      <c r="AR331" s="24"/>
      <c r="AS331" s="25"/>
      <c r="AT331" s="57"/>
      <c r="AU331" s="24"/>
      <c r="AV331" s="25"/>
      <c r="AW331" s="97"/>
      <c r="AX331" s="24"/>
      <c r="AY331" s="25"/>
      <c r="AZ331" s="57"/>
      <c r="BA331" s="13" t="s">
        <v>447</v>
      </c>
      <c r="BB331" s="109" t="s">
        <v>447</v>
      </c>
      <c r="BC331" s="1"/>
      <c r="BD331" s="1"/>
      <c r="BE331" s="1"/>
      <c r="BF331" s="1"/>
      <c r="BG331" s="1"/>
      <c r="BS331" s="29"/>
      <c r="BT331" s="44" t="str">
        <f t="shared" si="59"/>
        <v/>
      </c>
      <c r="BU331" s="45" t="str">
        <f t="shared" si="60"/>
        <v/>
      </c>
      <c r="BV331" s="45" t="str">
        <f t="shared" si="61"/>
        <v/>
      </c>
      <c r="BW331" s="44" t="str">
        <f t="shared" si="62"/>
        <v/>
      </c>
      <c r="BX331" s="45" t="str">
        <f t="shared" si="63"/>
        <v/>
      </c>
      <c r="BY331" s="44" t="e">
        <f>IF(AND(#REF!="",#REF!="",#REF!="",#REF!=""),"",SUM(#REF!,#REF!,#REF!,#REF!,#REF!))</f>
        <v>#REF!</v>
      </c>
      <c r="BZ331" s="45" t="str">
        <f t="shared" si="64"/>
        <v/>
      </c>
      <c r="CA331" s="44" t="str">
        <f t="shared" si="65"/>
        <v/>
      </c>
      <c r="CB331" s="45" t="str">
        <f t="shared" si="66"/>
        <v/>
      </c>
      <c r="CC331" s="44" t="str">
        <f t="shared" si="67"/>
        <v/>
      </c>
      <c r="CD331" s="45" t="str">
        <f t="shared" si="68"/>
        <v/>
      </c>
      <c r="CE331" s="44" t="e">
        <f>IF(AND(#REF!="",#REF!="",#REF!="",#REF!=""),"",SUM(#REF!,#REF!,#REF!,#REF!,#REF!))</f>
        <v>#REF!</v>
      </c>
      <c r="CF331" s="45" t="str">
        <f t="shared" si="69"/>
        <v/>
      </c>
      <c r="CG331" s="38" t="e">
        <f>IF(AND(#REF!="",#REF!="",#REF!="",#REF!=""),"",SUM(#REF!,#REF!,#REF!,#REF!))</f>
        <v>#REF!</v>
      </c>
      <c r="CH331" s="38" t="str">
        <f t="shared" si="70"/>
        <v/>
      </c>
    </row>
    <row r="332" spans="1:86">
      <c r="A332" s="358">
        <v>326</v>
      </c>
      <c r="B332" s="359"/>
      <c r="C332" s="360"/>
      <c r="D332" s="361"/>
      <c r="E332" s="362"/>
      <c r="F332" s="363"/>
      <c r="G332" s="363"/>
      <c r="H332" s="364"/>
      <c r="I332" s="365"/>
      <c r="J332" s="366"/>
      <c r="K332" s="367"/>
      <c r="L332" s="24"/>
      <c r="M332" s="25"/>
      <c r="N332" s="25"/>
      <c r="O332" s="8"/>
      <c r="P332" s="57"/>
      <c r="Q332" s="60"/>
      <c r="R332" s="8"/>
      <c r="S332" s="14"/>
      <c r="T332" s="26"/>
      <c r="U332" s="27"/>
      <c r="V332" s="27"/>
      <c r="W332" s="8"/>
      <c r="X332" s="63"/>
      <c r="Y332" s="60"/>
      <c r="Z332" s="8"/>
      <c r="AA332" s="14"/>
      <c r="AB332" s="24"/>
      <c r="AC332" s="25"/>
      <c r="AD332" s="25"/>
      <c r="AE332" s="8"/>
      <c r="AF332" s="57"/>
      <c r="AG332" s="60"/>
      <c r="AH332" s="8"/>
      <c r="AI332" s="14"/>
      <c r="AJ332" s="24"/>
      <c r="AK332" s="25"/>
      <c r="AL332" s="25"/>
      <c r="AM332" s="8"/>
      <c r="AN332" s="57"/>
      <c r="AO332" s="60"/>
      <c r="AP332" s="8"/>
      <c r="AQ332" s="14"/>
      <c r="AR332" s="24"/>
      <c r="AS332" s="25"/>
      <c r="AT332" s="57"/>
      <c r="AU332" s="24"/>
      <c r="AV332" s="25"/>
      <c r="AW332" s="97"/>
      <c r="AX332" s="24"/>
      <c r="AY332" s="25"/>
      <c r="AZ332" s="57"/>
      <c r="BA332" s="13" t="s">
        <v>447</v>
      </c>
      <c r="BB332" s="109" t="s">
        <v>447</v>
      </c>
      <c r="BC332" s="1"/>
      <c r="BD332" s="1"/>
      <c r="BE332" s="1"/>
      <c r="BF332" s="1"/>
      <c r="BG332" s="1"/>
      <c r="BS332" s="29"/>
      <c r="BT332" s="44" t="str">
        <f t="shared" si="59"/>
        <v/>
      </c>
      <c r="BU332" s="45" t="str">
        <f t="shared" si="60"/>
        <v/>
      </c>
      <c r="BV332" s="45" t="str">
        <f t="shared" si="61"/>
        <v/>
      </c>
      <c r="BW332" s="44" t="str">
        <f t="shared" si="62"/>
        <v/>
      </c>
      <c r="BX332" s="45" t="str">
        <f t="shared" si="63"/>
        <v/>
      </c>
      <c r="BY332" s="44" t="e">
        <f>IF(AND(#REF!="",#REF!="",#REF!="",#REF!=""),"",SUM(#REF!,#REF!,#REF!,#REF!,#REF!))</f>
        <v>#REF!</v>
      </c>
      <c r="BZ332" s="45" t="str">
        <f t="shared" si="64"/>
        <v/>
      </c>
      <c r="CA332" s="44" t="str">
        <f t="shared" si="65"/>
        <v/>
      </c>
      <c r="CB332" s="45" t="str">
        <f t="shared" si="66"/>
        <v/>
      </c>
      <c r="CC332" s="44" t="str">
        <f t="shared" si="67"/>
        <v/>
      </c>
      <c r="CD332" s="45" t="str">
        <f t="shared" si="68"/>
        <v/>
      </c>
      <c r="CE332" s="44" t="e">
        <f>IF(AND(#REF!="",#REF!="",#REF!="",#REF!=""),"",SUM(#REF!,#REF!,#REF!,#REF!,#REF!))</f>
        <v>#REF!</v>
      </c>
      <c r="CF332" s="45" t="str">
        <f t="shared" si="69"/>
        <v/>
      </c>
      <c r="CG332" s="38" t="e">
        <f>IF(AND(#REF!="",#REF!="",#REF!="",#REF!=""),"",SUM(#REF!,#REF!,#REF!,#REF!))</f>
        <v>#REF!</v>
      </c>
      <c r="CH332" s="38" t="str">
        <f t="shared" si="70"/>
        <v/>
      </c>
    </row>
    <row r="333" spans="1:86">
      <c r="A333" s="358">
        <v>327</v>
      </c>
      <c r="B333" s="359"/>
      <c r="C333" s="360"/>
      <c r="D333" s="361"/>
      <c r="E333" s="362"/>
      <c r="F333" s="363"/>
      <c r="G333" s="363"/>
      <c r="H333" s="364"/>
      <c r="I333" s="365"/>
      <c r="J333" s="366"/>
      <c r="K333" s="367"/>
      <c r="L333" s="24"/>
      <c r="M333" s="25"/>
      <c r="N333" s="25"/>
      <c r="O333" s="8"/>
      <c r="P333" s="57"/>
      <c r="Q333" s="60"/>
      <c r="R333" s="8"/>
      <c r="S333" s="14"/>
      <c r="T333" s="26"/>
      <c r="U333" s="27"/>
      <c r="V333" s="27"/>
      <c r="W333" s="8"/>
      <c r="X333" s="63"/>
      <c r="Y333" s="60"/>
      <c r="Z333" s="8"/>
      <c r="AA333" s="14"/>
      <c r="AB333" s="24"/>
      <c r="AC333" s="25"/>
      <c r="AD333" s="25"/>
      <c r="AE333" s="8"/>
      <c r="AF333" s="57"/>
      <c r="AG333" s="60"/>
      <c r="AH333" s="8"/>
      <c r="AI333" s="14"/>
      <c r="AJ333" s="24"/>
      <c r="AK333" s="25"/>
      <c r="AL333" s="25"/>
      <c r="AM333" s="8"/>
      <c r="AN333" s="57"/>
      <c r="AO333" s="60"/>
      <c r="AP333" s="8"/>
      <c r="AQ333" s="14"/>
      <c r="AR333" s="24"/>
      <c r="AS333" s="25"/>
      <c r="AT333" s="57"/>
      <c r="AU333" s="24"/>
      <c r="AV333" s="25"/>
      <c r="AW333" s="97"/>
      <c r="AX333" s="24"/>
      <c r="AY333" s="25"/>
      <c r="AZ333" s="57"/>
      <c r="BA333" s="13" t="s">
        <v>447</v>
      </c>
      <c r="BB333" s="109" t="s">
        <v>447</v>
      </c>
      <c r="BC333" s="1"/>
      <c r="BD333" s="1"/>
      <c r="BE333" s="1"/>
      <c r="BF333" s="1"/>
      <c r="BG333" s="1"/>
      <c r="BS333" s="29"/>
      <c r="BT333" s="44" t="str">
        <f t="shared" si="59"/>
        <v/>
      </c>
      <c r="BU333" s="45" t="str">
        <f t="shared" si="60"/>
        <v/>
      </c>
      <c r="BV333" s="45" t="str">
        <f t="shared" si="61"/>
        <v/>
      </c>
      <c r="BW333" s="44" t="str">
        <f t="shared" si="62"/>
        <v/>
      </c>
      <c r="BX333" s="45" t="str">
        <f t="shared" si="63"/>
        <v/>
      </c>
      <c r="BY333" s="44" t="e">
        <f>IF(AND(#REF!="",#REF!="",#REF!="",#REF!=""),"",SUM(#REF!,#REF!,#REF!,#REF!,#REF!))</f>
        <v>#REF!</v>
      </c>
      <c r="BZ333" s="45" t="str">
        <f t="shared" si="64"/>
        <v/>
      </c>
      <c r="CA333" s="44" t="str">
        <f t="shared" si="65"/>
        <v/>
      </c>
      <c r="CB333" s="45" t="str">
        <f t="shared" si="66"/>
        <v/>
      </c>
      <c r="CC333" s="44" t="str">
        <f t="shared" si="67"/>
        <v/>
      </c>
      <c r="CD333" s="45" t="str">
        <f t="shared" si="68"/>
        <v/>
      </c>
      <c r="CE333" s="44" t="e">
        <f>IF(AND(#REF!="",#REF!="",#REF!="",#REF!=""),"",SUM(#REF!,#REF!,#REF!,#REF!,#REF!))</f>
        <v>#REF!</v>
      </c>
      <c r="CF333" s="45" t="str">
        <f t="shared" si="69"/>
        <v/>
      </c>
      <c r="CG333" s="38" t="e">
        <f>IF(AND(#REF!="",#REF!="",#REF!="",#REF!=""),"",SUM(#REF!,#REF!,#REF!,#REF!))</f>
        <v>#REF!</v>
      </c>
      <c r="CH333" s="38" t="str">
        <f t="shared" si="70"/>
        <v/>
      </c>
    </row>
    <row r="334" spans="1:86">
      <c r="A334" s="358">
        <v>328</v>
      </c>
      <c r="B334" s="359"/>
      <c r="C334" s="360"/>
      <c r="D334" s="361"/>
      <c r="E334" s="362"/>
      <c r="F334" s="363"/>
      <c r="G334" s="363"/>
      <c r="H334" s="364"/>
      <c r="I334" s="365"/>
      <c r="J334" s="366"/>
      <c r="K334" s="367"/>
      <c r="L334" s="24"/>
      <c r="M334" s="25"/>
      <c r="N334" s="25"/>
      <c r="O334" s="8"/>
      <c r="P334" s="57"/>
      <c r="Q334" s="60"/>
      <c r="R334" s="8"/>
      <c r="S334" s="14"/>
      <c r="T334" s="26"/>
      <c r="U334" s="27"/>
      <c r="V334" s="27"/>
      <c r="W334" s="8"/>
      <c r="X334" s="63"/>
      <c r="Y334" s="60"/>
      <c r="Z334" s="8"/>
      <c r="AA334" s="14"/>
      <c r="AB334" s="24"/>
      <c r="AC334" s="25"/>
      <c r="AD334" s="25"/>
      <c r="AE334" s="8"/>
      <c r="AF334" s="57"/>
      <c r="AG334" s="60"/>
      <c r="AH334" s="8"/>
      <c r="AI334" s="14"/>
      <c r="AJ334" s="24"/>
      <c r="AK334" s="25"/>
      <c r="AL334" s="25"/>
      <c r="AM334" s="8"/>
      <c r="AN334" s="57"/>
      <c r="AO334" s="60"/>
      <c r="AP334" s="8"/>
      <c r="AQ334" s="14"/>
      <c r="AR334" s="24"/>
      <c r="AS334" s="25"/>
      <c r="AT334" s="57"/>
      <c r="AU334" s="24"/>
      <c r="AV334" s="25"/>
      <c r="AW334" s="97"/>
      <c r="AX334" s="24"/>
      <c r="AY334" s="25"/>
      <c r="AZ334" s="57"/>
      <c r="BA334" s="13" t="s">
        <v>447</v>
      </c>
      <c r="BB334" s="109" t="s">
        <v>447</v>
      </c>
      <c r="BC334" s="1"/>
      <c r="BD334" s="1"/>
      <c r="BE334" s="1"/>
      <c r="BF334" s="1"/>
      <c r="BG334" s="1"/>
      <c r="BS334" s="29"/>
      <c r="BT334" s="44" t="str">
        <f t="shared" si="59"/>
        <v/>
      </c>
      <c r="BU334" s="45" t="str">
        <f t="shared" si="60"/>
        <v/>
      </c>
      <c r="BV334" s="45" t="str">
        <f t="shared" si="61"/>
        <v/>
      </c>
      <c r="BW334" s="44" t="str">
        <f t="shared" si="62"/>
        <v/>
      </c>
      <c r="BX334" s="45" t="str">
        <f t="shared" si="63"/>
        <v/>
      </c>
      <c r="BY334" s="44" t="e">
        <f>IF(AND(#REF!="",#REF!="",#REF!="",#REF!=""),"",SUM(#REF!,#REF!,#REF!,#REF!,#REF!))</f>
        <v>#REF!</v>
      </c>
      <c r="BZ334" s="45" t="str">
        <f t="shared" si="64"/>
        <v/>
      </c>
      <c r="CA334" s="44" t="str">
        <f t="shared" si="65"/>
        <v/>
      </c>
      <c r="CB334" s="45" t="str">
        <f t="shared" si="66"/>
        <v/>
      </c>
      <c r="CC334" s="44" t="str">
        <f t="shared" si="67"/>
        <v/>
      </c>
      <c r="CD334" s="45" t="str">
        <f t="shared" si="68"/>
        <v/>
      </c>
      <c r="CE334" s="44" t="e">
        <f>IF(AND(#REF!="",#REF!="",#REF!="",#REF!=""),"",SUM(#REF!,#REF!,#REF!,#REF!,#REF!))</f>
        <v>#REF!</v>
      </c>
      <c r="CF334" s="45" t="str">
        <f t="shared" si="69"/>
        <v/>
      </c>
      <c r="CG334" s="38" t="e">
        <f>IF(AND(#REF!="",#REF!="",#REF!="",#REF!=""),"",SUM(#REF!,#REF!,#REF!,#REF!))</f>
        <v>#REF!</v>
      </c>
      <c r="CH334" s="38" t="str">
        <f t="shared" si="70"/>
        <v/>
      </c>
    </row>
    <row r="335" spans="1:86">
      <c r="A335" s="358">
        <v>329</v>
      </c>
      <c r="B335" s="359"/>
      <c r="C335" s="360"/>
      <c r="D335" s="361"/>
      <c r="E335" s="362"/>
      <c r="F335" s="363"/>
      <c r="G335" s="363"/>
      <c r="H335" s="364"/>
      <c r="I335" s="365"/>
      <c r="J335" s="366"/>
      <c r="K335" s="367"/>
      <c r="L335" s="24"/>
      <c r="M335" s="25"/>
      <c r="N335" s="25"/>
      <c r="O335" s="8"/>
      <c r="P335" s="57"/>
      <c r="Q335" s="60"/>
      <c r="R335" s="8"/>
      <c r="S335" s="14"/>
      <c r="T335" s="26"/>
      <c r="U335" s="27"/>
      <c r="V335" s="27"/>
      <c r="W335" s="8"/>
      <c r="X335" s="63"/>
      <c r="Y335" s="60"/>
      <c r="Z335" s="8"/>
      <c r="AA335" s="14"/>
      <c r="AB335" s="24"/>
      <c r="AC335" s="25"/>
      <c r="AD335" s="25"/>
      <c r="AE335" s="8"/>
      <c r="AF335" s="57"/>
      <c r="AG335" s="60"/>
      <c r="AH335" s="8"/>
      <c r="AI335" s="14"/>
      <c r="AJ335" s="24"/>
      <c r="AK335" s="25"/>
      <c r="AL335" s="25"/>
      <c r="AM335" s="8"/>
      <c r="AN335" s="57"/>
      <c r="AO335" s="60"/>
      <c r="AP335" s="8"/>
      <c r="AQ335" s="14"/>
      <c r="AR335" s="24"/>
      <c r="AS335" s="25"/>
      <c r="AT335" s="57"/>
      <c r="AU335" s="24"/>
      <c r="AV335" s="25"/>
      <c r="AW335" s="97"/>
      <c r="AX335" s="24"/>
      <c r="AY335" s="25"/>
      <c r="AZ335" s="57"/>
      <c r="BA335" s="13" t="s">
        <v>447</v>
      </c>
      <c r="BB335" s="109" t="s">
        <v>447</v>
      </c>
      <c r="BC335" s="1"/>
      <c r="BD335" s="1"/>
      <c r="BE335" s="1"/>
      <c r="BF335" s="1"/>
      <c r="BG335" s="1"/>
      <c r="BS335" s="29"/>
      <c r="BT335" s="44" t="str">
        <f t="shared" si="59"/>
        <v/>
      </c>
      <c r="BU335" s="45" t="str">
        <f t="shared" si="60"/>
        <v/>
      </c>
      <c r="BV335" s="45" t="str">
        <f t="shared" si="61"/>
        <v/>
      </c>
      <c r="BW335" s="44" t="str">
        <f t="shared" si="62"/>
        <v/>
      </c>
      <c r="BX335" s="45" t="str">
        <f t="shared" si="63"/>
        <v/>
      </c>
      <c r="BY335" s="44" t="e">
        <f>IF(AND(#REF!="",#REF!="",#REF!="",#REF!=""),"",SUM(#REF!,#REF!,#REF!,#REF!,#REF!))</f>
        <v>#REF!</v>
      </c>
      <c r="BZ335" s="45" t="str">
        <f t="shared" si="64"/>
        <v/>
      </c>
      <c r="CA335" s="44" t="str">
        <f t="shared" si="65"/>
        <v/>
      </c>
      <c r="CB335" s="45" t="str">
        <f t="shared" si="66"/>
        <v/>
      </c>
      <c r="CC335" s="44" t="str">
        <f t="shared" si="67"/>
        <v/>
      </c>
      <c r="CD335" s="45" t="str">
        <f t="shared" si="68"/>
        <v/>
      </c>
      <c r="CE335" s="44" t="e">
        <f>IF(AND(#REF!="",#REF!="",#REF!="",#REF!=""),"",SUM(#REF!,#REF!,#REF!,#REF!,#REF!))</f>
        <v>#REF!</v>
      </c>
      <c r="CF335" s="45" t="str">
        <f t="shared" si="69"/>
        <v/>
      </c>
      <c r="CG335" s="38" t="e">
        <f>IF(AND(#REF!="",#REF!="",#REF!="",#REF!=""),"",SUM(#REF!,#REF!,#REF!,#REF!))</f>
        <v>#REF!</v>
      </c>
      <c r="CH335" s="38" t="str">
        <f t="shared" si="70"/>
        <v/>
      </c>
    </row>
    <row r="336" spans="1:86">
      <c r="A336" s="358">
        <v>330</v>
      </c>
      <c r="B336" s="359"/>
      <c r="C336" s="360"/>
      <c r="D336" s="361"/>
      <c r="E336" s="362"/>
      <c r="F336" s="363"/>
      <c r="G336" s="363"/>
      <c r="H336" s="364"/>
      <c r="I336" s="365"/>
      <c r="J336" s="366"/>
      <c r="K336" s="367"/>
      <c r="L336" s="24"/>
      <c r="M336" s="25"/>
      <c r="N336" s="25"/>
      <c r="O336" s="8"/>
      <c r="P336" s="57"/>
      <c r="Q336" s="60"/>
      <c r="R336" s="8"/>
      <c r="S336" s="14"/>
      <c r="T336" s="26"/>
      <c r="U336" s="27"/>
      <c r="V336" s="27"/>
      <c r="W336" s="8"/>
      <c r="X336" s="63"/>
      <c r="Y336" s="60"/>
      <c r="Z336" s="8"/>
      <c r="AA336" s="14"/>
      <c r="AB336" s="24"/>
      <c r="AC336" s="25"/>
      <c r="AD336" s="25"/>
      <c r="AE336" s="8"/>
      <c r="AF336" s="57"/>
      <c r="AG336" s="60"/>
      <c r="AH336" s="8"/>
      <c r="AI336" s="14"/>
      <c r="AJ336" s="24"/>
      <c r="AK336" s="25"/>
      <c r="AL336" s="25"/>
      <c r="AM336" s="8"/>
      <c r="AN336" s="57"/>
      <c r="AO336" s="60"/>
      <c r="AP336" s="8"/>
      <c r="AQ336" s="14"/>
      <c r="AR336" s="24"/>
      <c r="AS336" s="25"/>
      <c r="AT336" s="57"/>
      <c r="AU336" s="24"/>
      <c r="AV336" s="25"/>
      <c r="AW336" s="97"/>
      <c r="AX336" s="24"/>
      <c r="AY336" s="25"/>
      <c r="AZ336" s="57"/>
      <c r="BA336" s="13" t="s">
        <v>447</v>
      </c>
      <c r="BB336" s="109" t="s">
        <v>447</v>
      </c>
      <c r="BC336" s="1"/>
      <c r="BD336" s="1"/>
      <c r="BE336" s="1"/>
      <c r="BF336" s="1"/>
      <c r="BG336" s="1"/>
      <c r="BS336" s="29"/>
      <c r="BT336" s="44" t="str">
        <f t="shared" si="59"/>
        <v/>
      </c>
      <c r="BU336" s="45" t="str">
        <f t="shared" si="60"/>
        <v/>
      </c>
      <c r="BV336" s="45" t="str">
        <f t="shared" si="61"/>
        <v/>
      </c>
      <c r="BW336" s="44" t="str">
        <f t="shared" si="62"/>
        <v/>
      </c>
      <c r="BX336" s="45" t="str">
        <f t="shared" si="63"/>
        <v/>
      </c>
      <c r="BY336" s="44" t="e">
        <f>IF(AND(#REF!="",#REF!="",#REF!="",#REF!=""),"",SUM(#REF!,#REF!,#REF!,#REF!,#REF!))</f>
        <v>#REF!</v>
      </c>
      <c r="BZ336" s="45" t="str">
        <f t="shared" si="64"/>
        <v/>
      </c>
      <c r="CA336" s="44" t="str">
        <f t="shared" si="65"/>
        <v/>
      </c>
      <c r="CB336" s="45" t="str">
        <f t="shared" si="66"/>
        <v/>
      </c>
      <c r="CC336" s="44" t="str">
        <f t="shared" si="67"/>
        <v/>
      </c>
      <c r="CD336" s="45" t="str">
        <f t="shared" si="68"/>
        <v/>
      </c>
      <c r="CE336" s="44" t="e">
        <f>IF(AND(#REF!="",#REF!="",#REF!="",#REF!=""),"",SUM(#REF!,#REF!,#REF!,#REF!,#REF!))</f>
        <v>#REF!</v>
      </c>
      <c r="CF336" s="45" t="str">
        <f t="shared" si="69"/>
        <v/>
      </c>
      <c r="CG336" s="38" t="e">
        <f>IF(AND(#REF!="",#REF!="",#REF!="",#REF!=""),"",SUM(#REF!,#REF!,#REF!,#REF!))</f>
        <v>#REF!</v>
      </c>
      <c r="CH336" s="38" t="str">
        <f t="shared" si="70"/>
        <v/>
      </c>
    </row>
    <row r="337" spans="1:86">
      <c r="A337" s="358">
        <v>331</v>
      </c>
      <c r="B337" s="359"/>
      <c r="C337" s="360"/>
      <c r="D337" s="361"/>
      <c r="E337" s="362"/>
      <c r="F337" s="363"/>
      <c r="G337" s="363"/>
      <c r="H337" s="364"/>
      <c r="I337" s="365"/>
      <c r="J337" s="366"/>
      <c r="K337" s="367"/>
      <c r="L337" s="24"/>
      <c r="M337" s="25"/>
      <c r="N337" s="25"/>
      <c r="O337" s="8"/>
      <c r="P337" s="57"/>
      <c r="Q337" s="60"/>
      <c r="R337" s="8"/>
      <c r="S337" s="14"/>
      <c r="T337" s="26"/>
      <c r="U337" s="27"/>
      <c r="V337" s="27"/>
      <c r="W337" s="8"/>
      <c r="X337" s="63"/>
      <c r="Y337" s="60"/>
      <c r="Z337" s="8"/>
      <c r="AA337" s="14"/>
      <c r="AB337" s="24"/>
      <c r="AC337" s="25"/>
      <c r="AD337" s="25"/>
      <c r="AE337" s="8"/>
      <c r="AF337" s="57"/>
      <c r="AG337" s="60"/>
      <c r="AH337" s="8"/>
      <c r="AI337" s="14"/>
      <c r="AJ337" s="24"/>
      <c r="AK337" s="25"/>
      <c r="AL337" s="25"/>
      <c r="AM337" s="8"/>
      <c r="AN337" s="57"/>
      <c r="AO337" s="60"/>
      <c r="AP337" s="8"/>
      <c r="AQ337" s="14"/>
      <c r="AR337" s="24"/>
      <c r="AS337" s="25"/>
      <c r="AT337" s="57"/>
      <c r="AU337" s="24"/>
      <c r="AV337" s="25"/>
      <c r="AW337" s="97"/>
      <c r="AX337" s="24"/>
      <c r="AY337" s="25"/>
      <c r="AZ337" s="57"/>
      <c r="BA337" s="13" t="s">
        <v>447</v>
      </c>
      <c r="BB337" s="109" t="s">
        <v>447</v>
      </c>
      <c r="BC337" s="1"/>
      <c r="BD337" s="1"/>
      <c r="BE337" s="1"/>
      <c r="BF337" s="1"/>
      <c r="BG337" s="1"/>
      <c r="BS337" s="29"/>
      <c r="BT337" s="44" t="str">
        <f t="shared" si="59"/>
        <v/>
      </c>
      <c r="BU337" s="45" t="str">
        <f t="shared" si="60"/>
        <v/>
      </c>
      <c r="BV337" s="45" t="str">
        <f t="shared" si="61"/>
        <v/>
      </c>
      <c r="BW337" s="44" t="str">
        <f t="shared" si="62"/>
        <v/>
      </c>
      <c r="BX337" s="45" t="str">
        <f t="shared" si="63"/>
        <v/>
      </c>
      <c r="BY337" s="44" t="e">
        <f>IF(AND(#REF!="",#REF!="",#REF!="",#REF!=""),"",SUM(#REF!,#REF!,#REF!,#REF!,#REF!))</f>
        <v>#REF!</v>
      </c>
      <c r="BZ337" s="45" t="str">
        <f t="shared" si="64"/>
        <v/>
      </c>
      <c r="CA337" s="44" t="str">
        <f t="shared" si="65"/>
        <v/>
      </c>
      <c r="CB337" s="45" t="str">
        <f t="shared" si="66"/>
        <v/>
      </c>
      <c r="CC337" s="44" t="str">
        <f t="shared" si="67"/>
        <v/>
      </c>
      <c r="CD337" s="45" t="str">
        <f t="shared" si="68"/>
        <v/>
      </c>
      <c r="CE337" s="44" t="e">
        <f>IF(AND(#REF!="",#REF!="",#REF!="",#REF!=""),"",SUM(#REF!,#REF!,#REF!,#REF!,#REF!))</f>
        <v>#REF!</v>
      </c>
      <c r="CF337" s="45" t="str">
        <f t="shared" si="69"/>
        <v/>
      </c>
      <c r="CG337" s="38" t="e">
        <f>IF(AND(#REF!="",#REF!="",#REF!="",#REF!=""),"",SUM(#REF!,#REF!,#REF!,#REF!))</f>
        <v>#REF!</v>
      </c>
      <c r="CH337" s="38" t="str">
        <f t="shared" si="70"/>
        <v/>
      </c>
    </row>
    <row r="338" spans="1:86">
      <c r="A338" s="358">
        <v>332</v>
      </c>
      <c r="B338" s="359"/>
      <c r="C338" s="360"/>
      <c r="D338" s="361"/>
      <c r="E338" s="362"/>
      <c r="F338" s="363"/>
      <c r="G338" s="363"/>
      <c r="H338" s="364"/>
      <c r="I338" s="365"/>
      <c r="J338" s="366"/>
      <c r="K338" s="367"/>
      <c r="L338" s="24"/>
      <c r="M338" s="25"/>
      <c r="N338" s="25"/>
      <c r="O338" s="8"/>
      <c r="P338" s="57"/>
      <c r="Q338" s="60"/>
      <c r="R338" s="8"/>
      <c r="S338" s="14"/>
      <c r="T338" s="26"/>
      <c r="U338" s="27"/>
      <c r="V338" s="27"/>
      <c r="W338" s="8"/>
      <c r="X338" s="63"/>
      <c r="Y338" s="60"/>
      <c r="Z338" s="8"/>
      <c r="AA338" s="14"/>
      <c r="AB338" s="24"/>
      <c r="AC338" s="25"/>
      <c r="AD338" s="25"/>
      <c r="AE338" s="8"/>
      <c r="AF338" s="57"/>
      <c r="AG338" s="60"/>
      <c r="AH338" s="8"/>
      <c r="AI338" s="14"/>
      <c r="AJ338" s="24"/>
      <c r="AK338" s="25"/>
      <c r="AL338" s="25"/>
      <c r="AM338" s="8"/>
      <c r="AN338" s="57"/>
      <c r="AO338" s="60"/>
      <c r="AP338" s="8"/>
      <c r="AQ338" s="14"/>
      <c r="AR338" s="24"/>
      <c r="AS338" s="25"/>
      <c r="AT338" s="57"/>
      <c r="AU338" s="24"/>
      <c r="AV338" s="25"/>
      <c r="AW338" s="97"/>
      <c r="AX338" s="24"/>
      <c r="AY338" s="25"/>
      <c r="AZ338" s="57"/>
      <c r="BA338" s="13" t="s">
        <v>447</v>
      </c>
      <c r="BB338" s="109" t="s">
        <v>447</v>
      </c>
      <c r="BC338" s="1"/>
      <c r="BD338" s="1"/>
      <c r="BE338" s="1"/>
      <c r="BF338" s="1"/>
      <c r="BG338" s="1"/>
      <c r="BS338" s="29"/>
      <c r="BT338" s="44" t="str">
        <f t="shared" si="59"/>
        <v/>
      </c>
      <c r="BU338" s="45" t="str">
        <f t="shared" si="60"/>
        <v/>
      </c>
      <c r="BV338" s="45" t="str">
        <f t="shared" si="61"/>
        <v/>
      </c>
      <c r="BW338" s="44" t="str">
        <f t="shared" si="62"/>
        <v/>
      </c>
      <c r="BX338" s="45" t="str">
        <f t="shared" si="63"/>
        <v/>
      </c>
      <c r="BY338" s="44" t="e">
        <f>IF(AND(#REF!="",#REF!="",#REF!="",#REF!=""),"",SUM(#REF!,#REF!,#REF!,#REF!,#REF!))</f>
        <v>#REF!</v>
      </c>
      <c r="BZ338" s="45" t="str">
        <f t="shared" si="64"/>
        <v/>
      </c>
      <c r="CA338" s="44" t="str">
        <f t="shared" si="65"/>
        <v/>
      </c>
      <c r="CB338" s="45" t="str">
        <f t="shared" si="66"/>
        <v/>
      </c>
      <c r="CC338" s="44" t="str">
        <f t="shared" si="67"/>
        <v/>
      </c>
      <c r="CD338" s="45" t="str">
        <f t="shared" si="68"/>
        <v/>
      </c>
      <c r="CE338" s="44" t="e">
        <f>IF(AND(#REF!="",#REF!="",#REF!="",#REF!=""),"",SUM(#REF!,#REF!,#REF!,#REF!,#REF!))</f>
        <v>#REF!</v>
      </c>
      <c r="CF338" s="45" t="str">
        <f t="shared" si="69"/>
        <v/>
      </c>
      <c r="CG338" s="38" t="e">
        <f>IF(AND(#REF!="",#REF!="",#REF!="",#REF!=""),"",SUM(#REF!,#REF!,#REF!,#REF!))</f>
        <v>#REF!</v>
      </c>
      <c r="CH338" s="38" t="str">
        <f t="shared" si="70"/>
        <v/>
      </c>
    </row>
    <row r="339" spans="1:86">
      <c r="A339" s="358">
        <v>333</v>
      </c>
      <c r="B339" s="359"/>
      <c r="C339" s="360"/>
      <c r="D339" s="361"/>
      <c r="E339" s="362"/>
      <c r="F339" s="363"/>
      <c r="G339" s="363"/>
      <c r="H339" s="364"/>
      <c r="I339" s="365"/>
      <c r="J339" s="366"/>
      <c r="K339" s="367"/>
      <c r="L339" s="24"/>
      <c r="M339" s="25"/>
      <c r="N339" s="25"/>
      <c r="O339" s="8"/>
      <c r="P339" s="57"/>
      <c r="Q339" s="60"/>
      <c r="R339" s="8"/>
      <c r="S339" s="14"/>
      <c r="T339" s="26"/>
      <c r="U339" s="27"/>
      <c r="V339" s="27"/>
      <c r="W339" s="8"/>
      <c r="X339" s="63"/>
      <c r="Y339" s="60"/>
      <c r="Z339" s="8"/>
      <c r="AA339" s="14"/>
      <c r="AB339" s="24"/>
      <c r="AC339" s="25"/>
      <c r="AD339" s="25"/>
      <c r="AE339" s="8"/>
      <c r="AF339" s="57"/>
      <c r="AG339" s="60"/>
      <c r="AH339" s="8"/>
      <c r="AI339" s="14"/>
      <c r="AJ339" s="24"/>
      <c r="AK339" s="25"/>
      <c r="AL339" s="25"/>
      <c r="AM339" s="8"/>
      <c r="AN339" s="57"/>
      <c r="AO339" s="60"/>
      <c r="AP339" s="8"/>
      <c r="AQ339" s="14"/>
      <c r="AR339" s="24"/>
      <c r="AS339" s="25"/>
      <c r="AT339" s="57"/>
      <c r="AU339" s="24"/>
      <c r="AV339" s="25"/>
      <c r="AW339" s="97"/>
      <c r="AX339" s="24"/>
      <c r="AY339" s="25"/>
      <c r="AZ339" s="57"/>
      <c r="BA339" s="13" t="s">
        <v>447</v>
      </c>
      <c r="BB339" s="109" t="s">
        <v>447</v>
      </c>
      <c r="BC339" s="1"/>
      <c r="BD339" s="1"/>
      <c r="BE339" s="1"/>
      <c r="BF339" s="1"/>
      <c r="BG339" s="1"/>
      <c r="BS339" s="29"/>
      <c r="BT339" s="44" t="str">
        <f t="shared" si="59"/>
        <v/>
      </c>
      <c r="BU339" s="45" t="str">
        <f t="shared" si="60"/>
        <v/>
      </c>
      <c r="BV339" s="45" t="str">
        <f t="shared" si="61"/>
        <v/>
      </c>
      <c r="BW339" s="44" t="str">
        <f t="shared" si="62"/>
        <v/>
      </c>
      <c r="BX339" s="45" t="str">
        <f t="shared" si="63"/>
        <v/>
      </c>
      <c r="BY339" s="44" t="e">
        <f>IF(AND(#REF!="",#REF!="",#REF!="",#REF!=""),"",SUM(#REF!,#REF!,#REF!,#REF!,#REF!))</f>
        <v>#REF!</v>
      </c>
      <c r="BZ339" s="45" t="str">
        <f t="shared" si="64"/>
        <v/>
      </c>
      <c r="CA339" s="44" t="str">
        <f t="shared" si="65"/>
        <v/>
      </c>
      <c r="CB339" s="45" t="str">
        <f t="shared" si="66"/>
        <v/>
      </c>
      <c r="CC339" s="44" t="str">
        <f t="shared" si="67"/>
        <v/>
      </c>
      <c r="CD339" s="45" t="str">
        <f t="shared" si="68"/>
        <v/>
      </c>
      <c r="CE339" s="44" t="e">
        <f>IF(AND(#REF!="",#REF!="",#REF!="",#REF!=""),"",SUM(#REF!,#REF!,#REF!,#REF!,#REF!))</f>
        <v>#REF!</v>
      </c>
      <c r="CF339" s="45" t="str">
        <f t="shared" si="69"/>
        <v/>
      </c>
      <c r="CG339" s="38" t="e">
        <f>IF(AND(#REF!="",#REF!="",#REF!="",#REF!=""),"",SUM(#REF!,#REF!,#REF!,#REF!))</f>
        <v>#REF!</v>
      </c>
      <c r="CH339" s="38" t="str">
        <f t="shared" si="70"/>
        <v/>
      </c>
    </row>
    <row r="340" spans="1:86">
      <c r="A340" s="358">
        <v>334</v>
      </c>
      <c r="B340" s="359"/>
      <c r="C340" s="360"/>
      <c r="D340" s="361"/>
      <c r="E340" s="362"/>
      <c r="F340" s="363"/>
      <c r="G340" s="363"/>
      <c r="H340" s="364"/>
      <c r="I340" s="365"/>
      <c r="J340" s="366"/>
      <c r="K340" s="367"/>
      <c r="L340" s="24"/>
      <c r="M340" s="25"/>
      <c r="N340" s="25"/>
      <c r="O340" s="8"/>
      <c r="P340" s="57"/>
      <c r="Q340" s="60"/>
      <c r="R340" s="8"/>
      <c r="S340" s="14"/>
      <c r="T340" s="26"/>
      <c r="U340" s="27"/>
      <c r="V340" s="27"/>
      <c r="W340" s="8"/>
      <c r="X340" s="63"/>
      <c r="Y340" s="60"/>
      <c r="Z340" s="8"/>
      <c r="AA340" s="14"/>
      <c r="AB340" s="24"/>
      <c r="AC340" s="25"/>
      <c r="AD340" s="25"/>
      <c r="AE340" s="8"/>
      <c r="AF340" s="57"/>
      <c r="AG340" s="60"/>
      <c r="AH340" s="8"/>
      <c r="AI340" s="14"/>
      <c r="AJ340" s="24"/>
      <c r="AK340" s="25"/>
      <c r="AL340" s="25"/>
      <c r="AM340" s="8"/>
      <c r="AN340" s="57"/>
      <c r="AO340" s="60"/>
      <c r="AP340" s="8"/>
      <c r="AQ340" s="14"/>
      <c r="AR340" s="24"/>
      <c r="AS340" s="25"/>
      <c r="AT340" s="57"/>
      <c r="AU340" s="24"/>
      <c r="AV340" s="25"/>
      <c r="AW340" s="97"/>
      <c r="AX340" s="24"/>
      <c r="AY340" s="25"/>
      <c r="AZ340" s="57"/>
      <c r="BA340" s="13" t="s">
        <v>447</v>
      </c>
      <c r="BB340" s="109" t="s">
        <v>447</v>
      </c>
      <c r="BC340" s="1"/>
      <c r="BD340" s="1"/>
      <c r="BE340" s="1"/>
      <c r="BF340" s="1"/>
      <c r="BG340" s="1"/>
      <c r="BS340" s="29"/>
      <c r="BT340" s="44" t="str">
        <f t="shared" si="59"/>
        <v/>
      </c>
      <c r="BU340" s="45" t="str">
        <f t="shared" si="60"/>
        <v/>
      </c>
      <c r="BV340" s="45" t="str">
        <f t="shared" si="61"/>
        <v/>
      </c>
      <c r="BW340" s="44" t="str">
        <f t="shared" si="62"/>
        <v/>
      </c>
      <c r="BX340" s="45" t="str">
        <f t="shared" si="63"/>
        <v/>
      </c>
      <c r="BY340" s="44" t="e">
        <f>IF(AND(#REF!="",#REF!="",#REF!="",#REF!=""),"",SUM(#REF!,#REF!,#REF!,#REF!,#REF!))</f>
        <v>#REF!</v>
      </c>
      <c r="BZ340" s="45" t="str">
        <f t="shared" si="64"/>
        <v/>
      </c>
      <c r="CA340" s="44" t="str">
        <f t="shared" si="65"/>
        <v/>
      </c>
      <c r="CB340" s="45" t="str">
        <f t="shared" si="66"/>
        <v/>
      </c>
      <c r="CC340" s="44" t="str">
        <f t="shared" si="67"/>
        <v/>
      </c>
      <c r="CD340" s="45" t="str">
        <f t="shared" si="68"/>
        <v/>
      </c>
      <c r="CE340" s="44" t="e">
        <f>IF(AND(#REF!="",#REF!="",#REF!="",#REF!=""),"",SUM(#REF!,#REF!,#REF!,#REF!,#REF!))</f>
        <v>#REF!</v>
      </c>
      <c r="CF340" s="45" t="str">
        <f t="shared" si="69"/>
        <v/>
      </c>
      <c r="CG340" s="38" t="e">
        <f>IF(AND(#REF!="",#REF!="",#REF!="",#REF!=""),"",SUM(#REF!,#REF!,#REF!,#REF!))</f>
        <v>#REF!</v>
      </c>
      <c r="CH340" s="38" t="str">
        <f t="shared" si="70"/>
        <v/>
      </c>
    </row>
    <row r="341" spans="1:86">
      <c r="A341" s="358">
        <v>335</v>
      </c>
      <c r="B341" s="359"/>
      <c r="C341" s="360"/>
      <c r="D341" s="361"/>
      <c r="E341" s="362"/>
      <c r="F341" s="363"/>
      <c r="G341" s="363"/>
      <c r="H341" s="364"/>
      <c r="I341" s="365"/>
      <c r="J341" s="366"/>
      <c r="K341" s="367"/>
      <c r="L341" s="24"/>
      <c r="M341" s="25"/>
      <c r="N341" s="25"/>
      <c r="O341" s="8"/>
      <c r="P341" s="57"/>
      <c r="Q341" s="60"/>
      <c r="R341" s="8"/>
      <c r="S341" s="14"/>
      <c r="T341" s="26"/>
      <c r="U341" s="27"/>
      <c r="V341" s="27"/>
      <c r="W341" s="8"/>
      <c r="X341" s="63"/>
      <c r="Y341" s="60"/>
      <c r="Z341" s="8"/>
      <c r="AA341" s="14"/>
      <c r="AB341" s="24"/>
      <c r="AC341" s="25"/>
      <c r="AD341" s="25"/>
      <c r="AE341" s="8"/>
      <c r="AF341" s="57"/>
      <c r="AG341" s="60"/>
      <c r="AH341" s="8"/>
      <c r="AI341" s="14"/>
      <c r="AJ341" s="24"/>
      <c r="AK341" s="25"/>
      <c r="AL341" s="25"/>
      <c r="AM341" s="8"/>
      <c r="AN341" s="57"/>
      <c r="AO341" s="60"/>
      <c r="AP341" s="8"/>
      <c r="AQ341" s="14"/>
      <c r="AR341" s="24"/>
      <c r="AS341" s="25"/>
      <c r="AT341" s="57"/>
      <c r="AU341" s="24"/>
      <c r="AV341" s="25"/>
      <c r="AW341" s="97"/>
      <c r="AX341" s="24"/>
      <c r="AY341" s="25"/>
      <c r="AZ341" s="57"/>
      <c r="BA341" s="13" t="s">
        <v>447</v>
      </c>
      <c r="BB341" s="109" t="s">
        <v>447</v>
      </c>
      <c r="BC341" s="1"/>
      <c r="BD341" s="1"/>
      <c r="BE341" s="1"/>
      <c r="BF341" s="1"/>
      <c r="BG341" s="1"/>
      <c r="BS341" s="29"/>
      <c r="BT341" s="44" t="str">
        <f t="shared" si="59"/>
        <v/>
      </c>
      <c r="BU341" s="45" t="str">
        <f t="shared" si="60"/>
        <v/>
      </c>
      <c r="BV341" s="45" t="str">
        <f t="shared" si="61"/>
        <v/>
      </c>
      <c r="BW341" s="44" t="str">
        <f t="shared" si="62"/>
        <v/>
      </c>
      <c r="BX341" s="45" t="str">
        <f t="shared" si="63"/>
        <v/>
      </c>
      <c r="BY341" s="44" t="e">
        <f>IF(AND(#REF!="",#REF!="",#REF!="",#REF!=""),"",SUM(#REF!,#REF!,#REF!,#REF!,#REF!))</f>
        <v>#REF!</v>
      </c>
      <c r="BZ341" s="45" t="str">
        <f t="shared" si="64"/>
        <v/>
      </c>
      <c r="CA341" s="44" t="str">
        <f t="shared" si="65"/>
        <v/>
      </c>
      <c r="CB341" s="45" t="str">
        <f t="shared" si="66"/>
        <v/>
      </c>
      <c r="CC341" s="44" t="str">
        <f t="shared" si="67"/>
        <v/>
      </c>
      <c r="CD341" s="45" t="str">
        <f t="shared" si="68"/>
        <v/>
      </c>
      <c r="CE341" s="44" t="e">
        <f>IF(AND(#REF!="",#REF!="",#REF!="",#REF!=""),"",SUM(#REF!,#REF!,#REF!,#REF!,#REF!))</f>
        <v>#REF!</v>
      </c>
      <c r="CF341" s="45" t="str">
        <f t="shared" si="69"/>
        <v/>
      </c>
      <c r="CG341" s="38" t="e">
        <f>IF(AND(#REF!="",#REF!="",#REF!="",#REF!=""),"",SUM(#REF!,#REF!,#REF!,#REF!))</f>
        <v>#REF!</v>
      </c>
      <c r="CH341" s="38" t="str">
        <f t="shared" si="70"/>
        <v/>
      </c>
    </row>
    <row r="342" spans="1:86">
      <c r="A342" s="358">
        <v>336</v>
      </c>
      <c r="B342" s="359"/>
      <c r="C342" s="360"/>
      <c r="D342" s="361"/>
      <c r="E342" s="362"/>
      <c r="F342" s="363"/>
      <c r="G342" s="363"/>
      <c r="H342" s="364"/>
      <c r="I342" s="365"/>
      <c r="J342" s="366"/>
      <c r="K342" s="367"/>
      <c r="L342" s="24"/>
      <c r="M342" s="25"/>
      <c r="N342" s="25"/>
      <c r="O342" s="8"/>
      <c r="P342" s="57"/>
      <c r="Q342" s="60"/>
      <c r="R342" s="8"/>
      <c r="S342" s="14"/>
      <c r="T342" s="26"/>
      <c r="U342" s="27"/>
      <c r="V342" s="27"/>
      <c r="W342" s="8"/>
      <c r="X342" s="63"/>
      <c r="Y342" s="60"/>
      <c r="Z342" s="8"/>
      <c r="AA342" s="14"/>
      <c r="AB342" s="24"/>
      <c r="AC342" s="25"/>
      <c r="AD342" s="25"/>
      <c r="AE342" s="8"/>
      <c r="AF342" s="57"/>
      <c r="AG342" s="60"/>
      <c r="AH342" s="8"/>
      <c r="AI342" s="14"/>
      <c r="AJ342" s="24"/>
      <c r="AK342" s="25"/>
      <c r="AL342" s="25"/>
      <c r="AM342" s="8"/>
      <c r="AN342" s="57"/>
      <c r="AO342" s="60"/>
      <c r="AP342" s="8"/>
      <c r="AQ342" s="14"/>
      <c r="AR342" s="24"/>
      <c r="AS342" s="25"/>
      <c r="AT342" s="57"/>
      <c r="AU342" s="24"/>
      <c r="AV342" s="25"/>
      <c r="AW342" s="97"/>
      <c r="AX342" s="24"/>
      <c r="AY342" s="25"/>
      <c r="AZ342" s="57"/>
      <c r="BA342" s="13" t="s">
        <v>447</v>
      </c>
      <c r="BB342" s="109" t="s">
        <v>447</v>
      </c>
      <c r="BC342" s="1"/>
      <c r="BD342" s="1"/>
      <c r="BE342" s="1"/>
      <c r="BF342" s="1"/>
      <c r="BG342" s="1"/>
      <c r="BS342" s="29"/>
      <c r="BT342" s="44" t="str">
        <f t="shared" si="59"/>
        <v/>
      </c>
      <c r="BU342" s="45" t="str">
        <f t="shared" si="60"/>
        <v/>
      </c>
      <c r="BV342" s="45" t="str">
        <f t="shared" si="61"/>
        <v/>
      </c>
      <c r="BW342" s="44" t="str">
        <f t="shared" si="62"/>
        <v/>
      </c>
      <c r="BX342" s="45" t="str">
        <f t="shared" si="63"/>
        <v/>
      </c>
      <c r="BY342" s="44" t="e">
        <f>IF(AND(#REF!="",#REF!="",#REF!="",#REF!=""),"",SUM(#REF!,#REF!,#REF!,#REF!,#REF!))</f>
        <v>#REF!</v>
      </c>
      <c r="BZ342" s="45" t="str">
        <f t="shared" si="64"/>
        <v/>
      </c>
      <c r="CA342" s="44" t="str">
        <f t="shared" si="65"/>
        <v/>
      </c>
      <c r="CB342" s="45" t="str">
        <f t="shared" si="66"/>
        <v/>
      </c>
      <c r="CC342" s="44" t="str">
        <f t="shared" si="67"/>
        <v/>
      </c>
      <c r="CD342" s="45" t="str">
        <f t="shared" si="68"/>
        <v/>
      </c>
      <c r="CE342" s="44" t="e">
        <f>IF(AND(#REF!="",#REF!="",#REF!="",#REF!=""),"",SUM(#REF!,#REF!,#REF!,#REF!,#REF!))</f>
        <v>#REF!</v>
      </c>
      <c r="CF342" s="45" t="str">
        <f t="shared" si="69"/>
        <v/>
      </c>
      <c r="CG342" s="38" t="e">
        <f>IF(AND(#REF!="",#REF!="",#REF!="",#REF!=""),"",SUM(#REF!,#REF!,#REF!,#REF!))</f>
        <v>#REF!</v>
      </c>
      <c r="CH342" s="38" t="str">
        <f t="shared" si="70"/>
        <v/>
      </c>
    </row>
    <row r="343" spans="1:86">
      <c r="A343" s="358">
        <v>337</v>
      </c>
      <c r="B343" s="359"/>
      <c r="C343" s="360"/>
      <c r="D343" s="361"/>
      <c r="E343" s="362"/>
      <c r="F343" s="363"/>
      <c r="G343" s="363"/>
      <c r="H343" s="364"/>
      <c r="I343" s="365"/>
      <c r="J343" s="366"/>
      <c r="K343" s="367"/>
      <c r="L343" s="24"/>
      <c r="M343" s="25"/>
      <c r="N343" s="25"/>
      <c r="O343" s="8"/>
      <c r="P343" s="57"/>
      <c r="Q343" s="60"/>
      <c r="R343" s="8"/>
      <c r="S343" s="14"/>
      <c r="T343" s="26"/>
      <c r="U343" s="27"/>
      <c r="V343" s="27"/>
      <c r="W343" s="8"/>
      <c r="X343" s="63"/>
      <c r="Y343" s="60"/>
      <c r="Z343" s="8"/>
      <c r="AA343" s="14"/>
      <c r="AB343" s="24"/>
      <c r="AC343" s="25"/>
      <c r="AD343" s="25"/>
      <c r="AE343" s="8"/>
      <c r="AF343" s="57"/>
      <c r="AG343" s="60"/>
      <c r="AH343" s="8"/>
      <c r="AI343" s="14"/>
      <c r="AJ343" s="24"/>
      <c r="AK343" s="25"/>
      <c r="AL343" s="25"/>
      <c r="AM343" s="8"/>
      <c r="AN343" s="57"/>
      <c r="AO343" s="60"/>
      <c r="AP343" s="8"/>
      <c r="AQ343" s="14"/>
      <c r="AR343" s="24"/>
      <c r="AS343" s="25"/>
      <c r="AT343" s="57"/>
      <c r="AU343" s="24"/>
      <c r="AV343" s="25"/>
      <c r="AW343" s="97"/>
      <c r="AX343" s="24"/>
      <c r="AY343" s="25"/>
      <c r="AZ343" s="57"/>
      <c r="BA343" s="13" t="s">
        <v>447</v>
      </c>
      <c r="BB343" s="109" t="s">
        <v>447</v>
      </c>
      <c r="BC343" s="1"/>
      <c r="BD343" s="1"/>
      <c r="BE343" s="1"/>
      <c r="BF343" s="1"/>
      <c r="BG343" s="1"/>
      <c r="BS343" s="29"/>
      <c r="BT343" s="44" t="str">
        <f t="shared" si="59"/>
        <v/>
      </c>
      <c r="BU343" s="45" t="str">
        <f t="shared" si="60"/>
        <v/>
      </c>
      <c r="BV343" s="45" t="str">
        <f t="shared" si="61"/>
        <v/>
      </c>
      <c r="BW343" s="44" t="str">
        <f t="shared" si="62"/>
        <v/>
      </c>
      <c r="BX343" s="45" t="str">
        <f t="shared" si="63"/>
        <v/>
      </c>
      <c r="BY343" s="44" t="e">
        <f>IF(AND(#REF!="",#REF!="",#REF!="",#REF!=""),"",SUM(#REF!,#REF!,#REF!,#REF!,#REF!))</f>
        <v>#REF!</v>
      </c>
      <c r="BZ343" s="45" t="str">
        <f t="shared" si="64"/>
        <v/>
      </c>
      <c r="CA343" s="44" t="str">
        <f t="shared" si="65"/>
        <v/>
      </c>
      <c r="CB343" s="45" t="str">
        <f t="shared" si="66"/>
        <v/>
      </c>
      <c r="CC343" s="44" t="str">
        <f t="shared" si="67"/>
        <v/>
      </c>
      <c r="CD343" s="45" t="str">
        <f t="shared" si="68"/>
        <v/>
      </c>
      <c r="CE343" s="44" t="e">
        <f>IF(AND(#REF!="",#REF!="",#REF!="",#REF!=""),"",SUM(#REF!,#REF!,#REF!,#REF!,#REF!))</f>
        <v>#REF!</v>
      </c>
      <c r="CF343" s="45" t="str">
        <f t="shared" si="69"/>
        <v/>
      </c>
      <c r="CG343" s="38" t="e">
        <f>IF(AND(#REF!="",#REF!="",#REF!="",#REF!=""),"",SUM(#REF!,#REF!,#REF!,#REF!))</f>
        <v>#REF!</v>
      </c>
      <c r="CH343" s="38" t="str">
        <f t="shared" si="70"/>
        <v/>
      </c>
    </row>
    <row r="344" spans="1:86">
      <c r="A344" s="358">
        <v>338</v>
      </c>
      <c r="B344" s="359"/>
      <c r="C344" s="360"/>
      <c r="D344" s="361"/>
      <c r="E344" s="362"/>
      <c r="F344" s="363"/>
      <c r="G344" s="363"/>
      <c r="H344" s="364"/>
      <c r="I344" s="365"/>
      <c r="J344" s="366"/>
      <c r="K344" s="367"/>
      <c r="L344" s="24"/>
      <c r="M344" s="25"/>
      <c r="N344" s="25"/>
      <c r="O344" s="8"/>
      <c r="P344" s="57"/>
      <c r="Q344" s="60"/>
      <c r="R344" s="8"/>
      <c r="S344" s="14"/>
      <c r="T344" s="26"/>
      <c r="U344" s="27"/>
      <c r="V344" s="27"/>
      <c r="W344" s="8"/>
      <c r="X344" s="63"/>
      <c r="Y344" s="60"/>
      <c r="Z344" s="8"/>
      <c r="AA344" s="14"/>
      <c r="AB344" s="24"/>
      <c r="AC344" s="25"/>
      <c r="AD344" s="25"/>
      <c r="AE344" s="8"/>
      <c r="AF344" s="57"/>
      <c r="AG344" s="60"/>
      <c r="AH344" s="8"/>
      <c r="AI344" s="14"/>
      <c r="AJ344" s="24"/>
      <c r="AK344" s="25"/>
      <c r="AL344" s="25"/>
      <c r="AM344" s="8"/>
      <c r="AN344" s="57"/>
      <c r="AO344" s="60"/>
      <c r="AP344" s="8"/>
      <c r="AQ344" s="14"/>
      <c r="AR344" s="24"/>
      <c r="AS344" s="25"/>
      <c r="AT344" s="57"/>
      <c r="AU344" s="24"/>
      <c r="AV344" s="25"/>
      <c r="AW344" s="97"/>
      <c r="AX344" s="24"/>
      <c r="AY344" s="25"/>
      <c r="AZ344" s="57"/>
      <c r="BA344" s="13" t="s">
        <v>447</v>
      </c>
      <c r="BB344" s="109" t="s">
        <v>447</v>
      </c>
      <c r="BC344" s="1"/>
      <c r="BD344" s="1"/>
      <c r="BE344" s="1"/>
      <c r="BF344" s="1"/>
      <c r="BG344" s="1"/>
      <c r="BS344" s="29"/>
      <c r="BT344" s="44" t="str">
        <f t="shared" si="59"/>
        <v/>
      </c>
      <c r="BU344" s="45" t="str">
        <f t="shared" si="60"/>
        <v/>
      </c>
      <c r="BV344" s="45" t="str">
        <f t="shared" si="61"/>
        <v/>
      </c>
      <c r="BW344" s="44" t="str">
        <f t="shared" si="62"/>
        <v/>
      </c>
      <c r="BX344" s="45" t="str">
        <f t="shared" si="63"/>
        <v/>
      </c>
      <c r="BY344" s="44" t="e">
        <f>IF(AND(#REF!="",#REF!="",#REF!="",#REF!=""),"",SUM(#REF!,#REF!,#REF!,#REF!,#REF!))</f>
        <v>#REF!</v>
      </c>
      <c r="BZ344" s="45" t="str">
        <f t="shared" si="64"/>
        <v/>
      </c>
      <c r="CA344" s="44" t="str">
        <f t="shared" si="65"/>
        <v/>
      </c>
      <c r="CB344" s="45" t="str">
        <f t="shared" si="66"/>
        <v/>
      </c>
      <c r="CC344" s="44" t="str">
        <f t="shared" si="67"/>
        <v/>
      </c>
      <c r="CD344" s="45" t="str">
        <f t="shared" si="68"/>
        <v/>
      </c>
      <c r="CE344" s="44" t="e">
        <f>IF(AND(#REF!="",#REF!="",#REF!="",#REF!=""),"",SUM(#REF!,#REF!,#REF!,#REF!,#REF!))</f>
        <v>#REF!</v>
      </c>
      <c r="CF344" s="45" t="str">
        <f t="shared" si="69"/>
        <v/>
      </c>
      <c r="CG344" s="38" t="e">
        <f>IF(AND(#REF!="",#REF!="",#REF!="",#REF!=""),"",SUM(#REF!,#REF!,#REF!,#REF!))</f>
        <v>#REF!</v>
      </c>
      <c r="CH344" s="38" t="str">
        <f t="shared" si="70"/>
        <v/>
      </c>
    </row>
    <row r="345" spans="1:86">
      <c r="A345" s="358">
        <v>339</v>
      </c>
      <c r="B345" s="359"/>
      <c r="C345" s="360"/>
      <c r="D345" s="361"/>
      <c r="E345" s="362"/>
      <c r="F345" s="363"/>
      <c r="G345" s="363"/>
      <c r="H345" s="364"/>
      <c r="I345" s="365"/>
      <c r="J345" s="366"/>
      <c r="K345" s="367"/>
      <c r="L345" s="24"/>
      <c r="M345" s="25"/>
      <c r="N345" s="25"/>
      <c r="O345" s="8"/>
      <c r="P345" s="57"/>
      <c r="Q345" s="60"/>
      <c r="R345" s="8"/>
      <c r="S345" s="14"/>
      <c r="T345" s="26"/>
      <c r="U345" s="27"/>
      <c r="V345" s="27"/>
      <c r="W345" s="8"/>
      <c r="X345" s="63"/>
      <c r="Y345" s="60"/>
      <c r="Z345" s="8"/>
      <c r="AA345" s="14"/>
      <c r="AB345" s="24"/>
      <c r="AC345" s="25"/>
      <c r="AD345" s="25"/>
      <c r="AE345" s="8"/>
      <c r="AF345" s="57"/>
      <c r="AG345" s="60"/>
      <c r="AH345" s="8"/>
      <c r="AI345" s="14"/>
      <c r="AJ345" s="24"/>
      <c r="AK345" s="25"/>
      <c r="AL345" s="25"/>
      <c r="AM345" s="8"/>
      <c r="AN345" s="57"/>
      <c r="AO345" s="60"/>
      <c r="AP345" s="8"/>
      <c r="AQ345" s="14"/>
      <c r="AR345" s="24"/>
      <c r="AS345" s="25"/>
      <c r="AT345" s="57"/>
      <c r="AU345" s="24"/>
      <c r="AV345" s="25"/>
      <c r="AW345" s="97"/>
      <c r="AX345" s="24"/>
      <c r="AY345" s="25"/>
      <c r="AZ345" s="57"/>
      <c r="BA345" s="13" t="s">
        <v>447</v>
      </c>
      <c r="BB345" s="109" t="s">
        <v>447</v>
      </c>
      <c r="BC345" s="1"/>
      <c r="BD345" s="1"/>
      <c r="BE345" s="1"/>
      <c r="BF345" s="1"/>
      <c r="BG345" s="1"/>
      <c r="BS345" s="29"/>
      <c r="BT345" s="44" t="str">
        <f t="shared" si="59"/>
        <v/>
      </c>
      <c r="BU345" s="45" t="str">
        <f t="shared" si="60"/>
        <v/>
      </c>
      <c r="BV345" s="45" t="str">
        <f t="shared" si="61"/>
        <v/>
      </c>
      <c r="BW345" s="44" t="str">
        <f t="shared" si="62"/>
        <v/>
      </c>
      <c r="BX345" s="45" t="str">
        <f t="shared" si="63"/>
        <v/>
      </c>
      <c r="BY345" s="44" t="e">
        <f>IF(AND(#REF!="",#REF!="",#REF!="",#REF!=""),"",SUM(#REF!,#REF!,#REF!,#REF!,#REF!))</f>
        <v>#REF!</v>
      </c>
      <c r="BZ345" s="45" t="str">
        <f t="shared" si="64"/>
        <v/>
      </c>
      <c r="CA345" s="44" t="str">
        <f t="shared" si="65"/>
        <v/>
      </c>
      <c r="CB345" s="45" t="str">
        <f t="shared" si="66"/>
        <v/>
      </c>
      <c r="CC345" s="44" t="str">
        <f t="shared" si="67"/>
        <v/>
      </c>
      <c r="CD345" s="45" t="str">
        <f t="shared" si="68"/>
        <v/>
      </c>
      <c r="CE345" s="44" t="e">
        <f>IF(AND(#REF!="",#REF!="",#REF!="",#REF!=""),"",SUM(#REF!,#REF!,#REF!,#REF!,#REF!))</f>
        <v>#REF!</v>
      </c>
      <c r="CF345" s="45" t="str">
        <f t="shared" si="69"/>
        <v/>
      </c>
      <c r="CG345" s="38" t="e">
        <f>IF(AND(#REF!="",#REF!="",#REF!="",#REF!=""),"",SUM(#REF!,#REF!,#REF!,#REF!))</f>
        <v>#REF!</v>
      </c>
      <c r="CH345" s="38" t="str">
        <f t="shared" si="70"/>
        <v/>
      </c>
    </row>
    <row r="346" spans="1:86">
      <c r="A346" s="358">
        <v>340</v>
      </c>
      <c r="B346" s="359"/>
      <c r="C346" s="360"/>
      <c r="D346" s="361"/>
      <c r="E346" s="362"/>
      <c r="F346" s="363"/>
      <c r="G346" s="363"/>
      <c r="H346" s="364"/>
      <c r="I346" s="365"/>
      <c r="J346" s="366"/>
      <c r="K346" s="367"/>
      <c r="L346" s="24"/>
      <c r="M346" s="25"/>
      <c r="N346" s="25"/>
      <c r="O346" s="8"/>
      <c r="P346" s="57"/>
      <c r="Q346" s="60"/>
      <c r="R346" s="8"/>
      <c r="S346" s="14"/>
      <c r="T346" s="26"/>
      <c r="U346" s="27"/>
      <c r="V346" s="27"/>
      <c r="W346" s="8"/>
      <c r="X346" s="63"/>
      <c r="Y346" s="60"/>
      <c r="Z346" s="8"/>
      <c r="AA346" s="14"/>
      <c r="AB346" s="24"/>
      <c r="AC346" s="25"/>
      <c r="AD346" s="25"/>
      <c r="AE346" s="8"/>
      <c r="AF346" s="57"/>
      <c r="AG346" s="60"/>
      <c r="AH346" s="8"/>
      <c r="AI346" s="14"/>
      <c r="AJ346" s="24"/>
      <c r="AK346" s="25"/>
      <c r="AL346" s="25"/>
      <c r="AM346" s="8"/>
      <c r="AN346" s="57"/>
      <c r="AO346" s="60"/>
      <c r="AP346" s="8"/>
      <c r="AQ346" s="14"/>
      <c r="AR346" s="24"/>
      <c r="AS346" s="25"/>
      <c r="AT346" s="57"/>
      <c r="AU346" s="24"/>
      <c r="AV346" s="25"/>
      <c r="AW346" s="97"/>
      <c r="AX346" s="24"/>
      <c r="AY346" s="25"/>
      <c r="AZ346" s="57"/>
      <c r="BA346" s="13" t="s">
        <v>447</v>
      </c>
      <c r="BB346" s="109" t="s">
        <v>447</v>
      </c>
      <c r="BC346" s="1"/>
      <c r="BD346" s="1"/>
      <c r="BE346" s="1"/>
      <c r="BF346" s="1"/>
      <c r="BG346" s="1"/>
      <c r="BS346" s="29"/>
      <c r="BT346" s="44" t="str">
        <f t="shared" si="59"/>
        <v/>
      </c>
      <c r="BU346" s="45" t="str">
        <f t="shared" si="60"/>
        <v/>
      </c>
      <c r="BV346" s="45" t="str">
        <f t="shared" si="61"/>
        <v/>
      </c>
      <c r="BW346" s="44" t="str">
        <f t="shared" si="62"/>
        <v/>
      </c>
      <c r="BX346" s="45" t="str">
        <f t="shared" si="63"/>
        <v/>
      </c>
      <c r="BY346" s="44" t="e">
        <f>IF(AND(#REF!="",#REF!="",#REF!="",#REF!=""),"",SUM(#REF!,#REF!,#REF!,#REF!,#REF!))</f>
        <v>#REF!</v>
      </c>
      <c r="BZ346" s="45" t="str">
        <f t="shared" si="64"/>
        <v/>
      </c>
      <c r="CA346" s="44" t="str">
        <f t="shared" si="65"/>
        <v/>
      </c>
      <c r="CB346" s="45" t="str">
        <f t="shared" si="66"/>
        <v/>
      </c>
      <c r="CC346" s="44" t="str">
        <f t="shared" si="67"/>
        <v/>
      </c>
      <c r="CD346" s="45" t="str">
        <f t="shared" si="68"/>
        <v/>
      </c>
      <c r="CE346" s="44" t="e">
        <f>IF(AND(#REF!="",#REF!="",#REF!="",#REF!=""),"",SUM(#REF!,#REF!,#REF!,#REF!,#REF!))</f>
        <v>#REF!</v>
      </c>
      <c r="CF346" s="45" t="str">
        <f t="shared" si="69"/>
        <v/>
      </c>
      <c r="CG346" s="38" t="e">
        <f>IF(AND(#REF!="",#REF!="",#REF!="",#REF!=""),"",SUM(#REF!,#REF!,#REF!,#REF!))</f>
        <v>#REF!</v>
      </c>
      <c r="CH346" s="38" t="str">
        <f t="shared" si="70"/>
        <v/>
      </c>
    </row>
    <row r="347" spans="1:86">
      <c r="A347" s="358">
        <v>341</v>
      </c>
      <c r="B347" s="359"/>
      <c r="C347" s="360"/>
      <c r="D347" s="361"/>
      <c r="E347" s="362"/>
      <c r="F347" s="363"/>
      <c r="G347" s="363"/>
      <c r="H347" s="364"/>
      <c r="I347" s="365"/>
      <c r="J347" s="366"/>
      <c r="K347" s="367"/>
      <c r="L347" s="24"/>
      <c r="M347" s="25"/>
      <c r="N347" s="25"/>
      <c r="O347" s="8"/>
      <c r="P347" s="57"/>
      <c r="Q347" s="60"/>
      <c r="R347" s="8"/>
      <c r="S347" s="14"/>
      <c r="T347" s="26"/>
      <c r="U347" s="27"/>
      <c r="V347" s="27"/>
      <c r="W347" s="8"/>
      <c r="X347" s="63"/>
      <c r="Y347" s="60"/>
      <c r="Z347" s="8"/>
      <c r="AA347" s="14"/>
      <c r="AB347" s="24"/>
      <c r="AC347" s="25"/>
      <c r="AD347" s="25"/>
      <c r="AE347" s="8"/>
      <c r="AF347" s="57"/>
      <c r="AG347" s="60"/>
      <c r="AH347" s="8"/>
      <c r="AI347" s="14"/>
      <c r="AJ347" s="24"/>
      <c r="AK347" s="25"/>
      <c r="AL347" s="25"/>
      <c r="AM347" s="8"/>
      <c r="AN347" s="57"/>
      <c r="AO347" s="60"/>
      <c r="AP347" s="8"/>
      <c r="AQ347" s="14"/>
      <c r="AR347" s="24"/>
      <c r="AS347" s="25"/>
      <c r="AT347" s="57"/>
      <c r="AU347" s="24"/>
      <c r="AV347" s="25"/>
      <c r="AW347" s="97"/>
      <c r="AX347" s="24"/>
      <c r="AY347" s="25"/>
      <c r="AZ347" s="57"/>
      <c r="BA347" s="13" t="s">
        <v>447</v>
      </c>
      <c r="BB347" s="109" t="s">
        <v>447</v>
      </c>
      <c r="BC347" s="1"/>
      <c r="BD347" s="1"/>
      <c r="BE347" s="1"/>
      <c r="BF347" s="1"/>
      <c r="BG347" s="1"/>
      <c r="BS347" s="29"/>
      <c r="BT347" s="44" t="str">
        <f t="shared" si="59"/>
        <v/>
      </c>
      <c r="BU347" s="45" t="str">
        <f t="shared" si="60"/>
        <v/>
      </c>
      <c r="BV347" s="45" t="str">
        <f t="shared" si="61"/>
        <v/>
      </c>
      <c r="BW347" s="44" t="str">
        <f t="shared" si="62"/>
        <v/>
      </c>
      <c r="BX347" s="45" t="str">
        <f t="shared" si="63"/>
        <v/>
      </c>
      <c r="BY347" s="44" t="e">
        <f>IF(AND(#REF!="",#REF!="",#REF!="",#REF!=""),"",SUM(#REF!,#REF!,#REF!,#REF!,#REF!))</f>
        <v>#REF!</v>
      </c>
      <c r="BZ347" s="45" t="str">
        <f t="shared" si="64"/>
        <v/>
      </c>
      <c r="CA347" s="44" t="str">
        <f t="shared" si="65"/>
        <v/>
      </c>
      <c r="CB347" s="45" t="str">
        <f t="shared" si="66"/>
        <v/>
      </c>
      <c r="CC347" s="44" t="str">
        <f t="shared" si="67"/>
        <v/>
      </c>
      <c r="CD347" s="45" t="str">
        <f t="shared" si="68"/>
        <v/>
      </c>
      <c r="CE347" s="44" t="e">
        <f>IF(AND(#REF!="",#REF!="",#REF!="",#REF!=""),"",SUM(#REF!,#REF!,#REF!,#REF!,#REF!))</f>
        <v>#REF!</v>
      </c>
      <c r="CF347" s="45" t="str">
        <f t="shared" si="69"/>
        <v/>
      </c>
      <c r="CG347" s="38" t="e">
        <f>IF(AND(#REF!="",#REF!="",#REF!="",#REF!=""),"",SUM(#REF!,#REF!,#REF!,#REF!))</f>
        <v>#REF!</v>
      </c>
      <c r="CH347" s="38" t="str">
        <f t="shared" si="70"/>
        <v/>
      </c>
    </row>
    <row r="348" spans="1:86">
      <c r="A348" s="358">
        <v>342</v>
      </c>
      <c r="B348" s="359"/>
      <c r="C348" s="360"/>
      <c r="D348" s="361"/>
      <c r="E348" s="362"/>
      <c r="F348" s="363"/>
      <c r="G348" s="363"/>
      <c r="H348" s="364"/>
      <c r="I348" s="365"/>
      <c r="J348" s="366"/>
      <c r="K348" s="367"/>
      <c r="L348" s="24"/>
      <c r="M348" s="25"/>
      <c r="N348" s="25"/>
      <c r="O348" s="8"/>
      <c r="P348" s="57"/>
      <c r="Q348" s="60"/>
      <c r="R348" s="8"/>
      <c r="S348" s="14"/>
      <c r="T348" s="26"/>
      <c r="U348" s="27"/>
      <c r="V348" s="27"/>
      <c r="W348" s="8"/>
      <c r="X348" s="63"/>
      <c r="Y348" s="60"/>
      <c r="Z348" s="8"/>
      <c r="AA348" s="14"/>
      <c r="AB348" s="24"/>
      <c r="AC348" s="25"/>
      <c r="AD348" s="25"/>
      <c r="AE348" s="8"/>
      <c r="AF348" s="57"/>
      <c r="AG348" s="60"/>
      <c r="AH348" s="8"/>
      <c r="AI348" s="14"/>
      <c r="AJ348" s="24"/>
      <c r="AK348" s="25"/>
      <c r="AL348" s="25"/>
      <c r="AM348" s="8"/>
      <c r="AN348" s="57"/>
      <c r="AO348" s="60"/>
      <c r="AP348" s="8"/>
      <c r="AQ348" s="14"/>
      <c r="AR348" s="24"/>
      <c r="AS348" s="25"/>
      <c r="AT348" s="57"/>
      <c r="AU348" s="24"/>
      <c r="AV348" s="25"/>
      <c r="AW348" s="97"/>
      <c r="AX348" s="24"/>
      <c r="AY348" s="25"/>
      <c r="AZ348" s="57"/>
      <c r="BA348" s="13" t="s">
        <v>447</v>
      </c>
      <c r="BB348" s="109" t="s">
        <v>447</v>
      </c>
      <c r="BC348" s="1"/>
      <c r="BD348" s="1"/>
      <c r="BE348" s="1"/>
      <c r="BF348" s="1"/>
      <c r="BG348" s="1"/>
      <c r="BS348" s="29"/>
      <c r="BT348" s="44" t="str">
        <f t="shared" si="59"/>
        <v/>
      </c>
      <c r="BU348" s="45" t="str">
        <f t="shared" si="60"/>
        <v/>
      </c>
      <c r="BV348" s="45" t="str">
        <f t="shared" si="61"/>
        <v/>
      </c>
      <c r="BW348" s="44" t="str">
        <f t="shared" si="62"/>
        <v/>
      </c>
      <c r="BX348" s="45" t="str">
        <f t="shared" si="63"/>
        <v/>
      </c>
      <c r="BY348" s="44" t="e">
        <f>IF(AND(#REF!="",#REF!="",#REF!="",#REF!=""),"",SUM(#REF!,#REF!,#REF!,#REF!,#REF!))</f>
        <v>#REF!</v>
      </c>
      <c r="BZ348" s="45" t="str">
        <f t="shared" si="64"/>
        <v/>
      </c>
      <c r="CA348" s="44" t="str">
        <f t="shared" si="65"/>
        <v/>
      </c>
      <c r="CB348" s="45" t="str">
        <f t="shared" si="66"/>
        <v/>
      </c>
      <c r="CC348" s="44" t="str">
        <f t="shared" si="67"/>
        <v/>
      </c>
      <c r="CD348" s="45" t="str">
        <f t="shared" si="68"/>
        <v/>
      </c>
      <c r="CE348" s="44" t="e">
        <f>IF(AND(#REF!="",#REF!="",#REF!="",#REF!=""),"",SUM(#REF!,#REF!,#REF!,#REF!,#REF!))</f>
        <v>#REF!</v>
      </c>
      <c r="CF348" s="45" t="str">
        <f t="shared" si="69"/>
        <v/>
      </c>
      <c r="CG348" s="38" t="e">
        <f>IF(AND(#REF!="",#REF!="",#REF!="",#REF!=""),"",SUM(#REF!,#REF!,#REF!,#REF!))</f>
        <v>#REF!</v>
      </c>
      <c r="CH348" s="38" t="str">
        <f t="shared" si="70"/>
        <v/>
      </c>
    </row>
    <row r="349" spans="1:86">
      <c r="A349" s="358">
        <v>343</v>
      </c>
      <c r="B349" s="359"/>
      <c r="C349" s="360"/>
      <c r="D349" s="361"/>
      <c r="E349" s="362"/>
      <c r="F349" s="363"/>
      <c r="G349" s="363"/>
      <c r="H349" s="364"/>
      <c r="I349" s="365"/>
      <c r="J349" s="366"/>
      <c r="K349" s="367"/>
      <c r="L349" s="24"/>
      <c r="M349" s="25"/>
      <c r="N349" s="25"/>
      <c r="O349" s="8"/>
      <c r="P349" s="57"/>
      <c r="Q349" s="60"/>
      <c r="R349" s="8"/>
      <c r="S349" s="14"/>
      <c r="T349" s="26"/>
      <c r="U349" s="27"/>
      <c r="V349" s="27"/>
      <c r="W349" s="8"/>
      <c r="X349" s="63"/>
      <c r="Y349" s="60"/>
      <c r="Z349" s="8"/>
      <c r="AA349" s="14"/>
      <c r="AB349" s="24"/>
      <c r="AC349" s="25"/>
      <c r="AD349" s="25"/>
      <c r="AE349" s="8"/>
      <c r="AF349" s="57"/>
      <c r="AG349" s="60"/>
      <c r="AH349" s="8"/>
      <c r="AI349" s="14"/>
      <c r="AJ349" s="24"/>
      <c r="AK349" s="25"/>
      <c r="AL349" s="25"/>
      <c r="AM349" s="8"/>
      <c r="AN349" s="57"/>
      <c r="AO349" s="60"/>
      <c r="AP349" s="8"/>
      <c r="AQ349" s="14"/>
      <c r="AR349" s="24"/>
      <c r="AS349" s="25"/>
      <c r="AT349" s="57"/>
      <c r="AU349" s="24"/>
      <c r="AV349" s="25"/>
      <c r="AW349" s="97"/>
      <c r="AX349" s="24"/>
      <c r="AY349" s="25"/>
      <c r="AZ349" s="57"/>
      <c r="BA349" s="13" t="s">
        <v>447</v>
      </c>
      <c r="BB349" s="109" t="s">
        <v>447</v>
      </c>
      <c r="BC349" s="1"/>
      <c r="BD349" s="1"/>
      <c r="BE349" s="1"/>
      <c r="BF349" s="1"/>
      <c r="BG349" s="1"/>
      <c r="BS349" s="29"/>
      <c r="BT349" s="44" t="str">
        <f t="shared" si="59"/>
        <v/>
      </c>
      <c r="BU349" s="45" t="str">
        <f t="shared" si="60"/>
        <v/>
      </c>
      <c r="BV349" s="45" t="str">
        <f t="shared" si="61"/>
        <v/>
      </c>
      <c r="BW349" s="44" t="str">
        <f t="shared" si="62"/>
        <v/>
      </c>
      <c r="BX349" s="45" t="str">
        <f t="shared" si="63"/>
        <v/>
      </c>
      <c r="BY349" s="44" t="e">
        <f>IF(AND(#REF!="",#REF!="",#REF!="",#REF!=""),"",SUM(#REF!,#REF!,#REF!,#REF!,#REF!))</f>
        <v>#REF!</v>
      </c>
      <c r="BZ349" s="45" t="str">
        <f t="shared" si="64"/>
        <v/>
      </c>
      <c r="CA349" s="44" t="str">
        <f t="shared" si="65"/>
        <v/>
      </c>
      <c r="CB349" s="45" t="str">
        <f t="shared" si="66"/>
        <v/>
      </c>
      <c r="CC349" s="44" t="str">
        <f t="shared" si="67"/>
        <v/>
      </c>
      <c r="CD349" s="45" t="str">
        <f t="shared" si="68"/>
        <v/>
      </c>
      <c r="CE349" s="44" t="e">
        <f>IF(AND(#REF!="",#REF!="",#REF!="",#REF!=""),"",SUM(#REF!,#REF!,#REF!,#REF!,#REF!))</f>
        <v>#REF!</v>
      </c>
      <c r="CF349" s="45" t="str">
        <f t="shared" si="69"/>
        <v/>
      </c>
      <c r="CG349" s="38" t="e">
        <f>IF(AND(#REF!="",#REF!="",#REF!="",#REF!=""),"",SUM(#REF!,#REF!,#REF!,#REF!))</f>
        <v>#REF!</v>
      </c>
      <c r="CH349" s="38" t="str">
        <f t="shared" si="70"/>
        <v/>
      </c>
    </row>
    <row r="350" spans="1:86">
      <c r="A350" s="358">
        <v>344</v>
      </c>
      <c r="B350" s="359"/>
      <c r="C350" s="360"/>
      <c r="D350" s="361"/>
      <c r="E350" s="362"/>
      <c r="F350" s="363"/>
      <c r="G350" s="363"/>
      <c r="H350" s="364"/>
      <c r="I350" s="365"/>
      <c r="J350" s="366"/>
      <c r="K350" s="367"/>
      <c r="L350" s="24"/>
      <c r="M350" s="25"/>
      <c r="N350" s="25"/>
      <c r="O350" s="8"/>
      <c r="P350" s="57"/>
      <c r="Q350" s="60"/>
      <c r="R350" s="8"/>
      <c r="S350" s="14"/>
      <c r="T350" s="26"/>
      <c r="U350" s="27"/>
      <c r="V350" s="27"/>
      <c r="W350" s="8"/>
      <c r="X350" s="63"/>
      <c r="Y350" s="60"/>
      <c r="Z350" s="8"/>
      <c r="AA350" s="14"/>
      <c r="AB350" s="24"/>
      <c r="AC350" s="25"/>
      <c r="AD350" s="25"/>
      <c r="AE350" s="8"/>
      <c r="AF350" s="57"/>
      <c r="AG350" s="60"/>
      <c r="AH350" s="8"/>
      <c r="AI350" s="14"/>
      <c r="AJ350" s="24"/>
      <c r="AK350" s="25"/>
      <c r="AL350" s="25"/>
      <c r="AM350" s="8"/>
      <c r="AN350" s="57"/>
      <c r="AO350" s="60"/>
      <c r="AP350" s="8"/>
      <c r="AQ350" s="14"/>
      <c r="AR350" s="24"/>
      <c r="AS350" s="25"/>
      <c r="AT350" s="57"/>
      <c r="AU350" s="24"/>
      <c r="AV350" s="25"/>
      <c r="AW350" s="97"/>
      <c r="AX350" s="24"/>
      <c r="AY350" s="25"/>
      <c r="AZ350" s="57"/>
      <c r="BA350" s="13" t="s">
        <v>447</v>
      </c>
      <c r="BB350" s="109" t="s">
        <v>447</v>
      </c>
      <c r="BC350" s="1"/>
      <c r="BD350" s="1"/>
      <c r="BE350" s="1"/>
      <c r="BF350" s="1"/>
      <c r="BG350" s="1"/>
      <c r="BS350" s="29"/>
      <c r="BT350" s="44" t="str">
        <f t="shared" si="59"/>
        <v/>
      </c>
      <c r="BU350" s="45" t="str">
        <f t="shared" si="60"/>
        <v/>
      </c>
      <c r="BV350" s="45" t="str">
        <f t="shared" si="61"/>
        <v/>
      </c>
      <c r="BW350" s="44" t="str">
        <f t="shared" si="62"/>
        <v/>
      </c>
      <c r="BX350" s="45" t="str">
        <f t="shared" si="63"/>
        <v/>
      </c>
      <c r="BY350" s="44" t="e">
        <f>IF(AND(#REF!="",#REF!="",#REF!="",#REF!=""),"",SUM(#REF!,#REF!,#REF!,#REF!,#REF!))</f>
        <v>#REF!</v>
      </c>
      <c r="BZ350" s="45" t="str">
        <f t="shared" si="64"/>
        <v/>
      </c>
      <c r="CA350" s="44" t="str">
        <f t="shared" si="65"/>
        <v/>
      </c>
      <c r="CB350" s="45" t="str">
        <f t="shared" si="66"/>
        <v/>
      </c>
      <c r="CC350" s="44" t="str">
        <f t="shared" si="67"/>
        <v/>
      </c>
      <c r="CD350" s="45" t="str">
        <f t="shared" si="68"/>
        <v/>
      </c>
      <c r="CE350" s="44" t="e">
        <f>IF(AND(#REF!="",#REF!="",#REF!="",#REF!=""),"",SUM(#REF!,#REF!,#REF!,#REF!,#REF!))</f>
        <v>#REF!</v>
      </c>
      <c r="CF350" s="45" t="str">
        <f t="shared" si="69"/>
        <v/>
      </c>
      <c r="CG350" s="38" t="e">
        <f>IF(AND(#REF!="",#REF!="",#REF!="",#REF!=""),"",SUM(#REF!,#REF!,#REF!,#REF!))</f>
        <v>#REF!</v>
      </c>
      <c r="CH350" s="38" t="str">
        <f t="shared" si="70"/>
        <v/>
      </c>
    </row>
    <row r="351" spans="1:86">
      <c r="A351" s="358">
        <v>345</v>
      </c>
      <c r="B351" s="359"/>
      <c r="C351" s="360"/>
      <c r="D351" s="361"/>
      <c r="E351" s="362"/>
      <c r="F351" s="363"/>
      <c r="G351" s="363"/>
      <c r="H351" s="364"/>
      <c r="I351" s="365"/>
      <c r="J351" s="366"/>
      <c r="K351" s="367"/>
      <c r="L351" s="24"/>
      <c r="M351" s="25"/>
      <c r="N351" s="25"/>
      <c r="O351" s="8"/>
      <c r="P351" s="57"/>
      <c r="Q351" s="60"/>
      <c r="R351" s="8"/>
      <c r="S351" s="14"/>
      <c r="T351" s="26"/>
      <c r="U351" s="27"/>
      <c r="V351" s="27"/>
      <c r="W351" s="8"/>
      <c r="X351" s="63"/>
      <c r="Y351" s="60"/>
      <c r="Z351" s="8"/>
      <c r="AA351" s="14"/>
      <c r="AB351" s="24"/>
      <c r="AC351" s="25"/>
      <c r="AD351" s="25"/>
      <c r="AE351" s="8"/>
      <c r="AF351" s="57"/>
      <c r="AG351" s="60"/>
      <c r="AH351" s="8"/>
      <c r="AI351" s="14"/>
      <c r="AJ351" s="24"/>
      <c r="AK351" s="25"/>
      <c r="AL351" s="25"/>
      <c r="AM351" s="8"/>
      <c r="AN351" s="57"/>
      <c r="AO351" s="60"/>
      <c r="AP351" s="8"/>
      <c r="AQ351" s="14"/>
      <c r="AR351" s="24"/>
      <c r="AS351" s="25"/>
      <c r="AT351" s="57"/>
      <c r="AU351" s="24"/>
      <c r="AV351" s="25"/>
      <c r="AW351" s="97"/>
      <c r="AX351" s="24"/>
      <c r="AY351" s="25"/>
      <c r="AZ351" s="57"/>
      <c r="BA351" s="13" t="s">
        <v>447</v>
      </c>
      <c r="BB351" s="109" t="s">
        <v>447</v>
      </c>
      <c r="BC351" s="1"/>
      <c r="BD351" s="1"/>
      <c r="BE351" s="1"/>
      <c r="BF351" s="1"/>
      <c r="BG351" s="1"/>
      <c r="BS351" s="29"/>
      <c r="BT351" s="44" t="str">
        <f t="shared" si="59"/>
        <v/>
      </c>
      <c r="BU351" s="45" t="str">
        <f t="shared" si="60"/>
        <v/>
      </c>
      <c r="BV351" s="45" t="str">
        <f t="shared" si="61"/>
        <v/>
      </c>
      <c r="BW351" s="44" t="str">
        <f t="shared" si="62"/>
        <v/>
      </c>
      <c r="BX351" s="45" t="str">
        <f t="shared" si="63"/>
        <v/>
      </c>
      <c r="BY351" s="44" t="e">
        <f>IF(AND(#REF!="",#REF!="",#REF!="",#REF!=""),"",SUM(#REF!,#REF!,#REF!,#REF!,#REF!))</f>
        <v>#REF!</v>
      </c>
      <c r="BZ351" s="45" t="str">
        <f t="shared" si="64"/>
        <v/>
      </c>
      <c r="CA351" s="44" t="str">
        <f t="shared" si="65"/>
        <v/>
      </c>
      <c r="CB351" s="45" t="str">
        <f t="shared" si="66"/>
        <v/>
      </c>
      <c r="CC351" s="44" t="str">
        <f t="shared" si="67"/>
        <v/>
      </c>
      <c r="CD351" s="45" t="str">
        <f t="shared" si="68"/>
        <v/>
      </c>
      <c r="CE351" s="44" t="e">
        <f>IF(AND(#REF!="",#REF!="",#REF!="",#REF!=""),"",SUM(#REF!,#REF!,#REF!,#REF!,#REF!))</f>
        <v>#REF!</v>
      </c>
      <c r="CF351" s="45" t="str">
        <f t="shared" si="69"/>
        <v/>
      </c>
      <c r="CG351" s="38" t="e">
        <f>IF(AND(#REF!="",#REF!="",#REF!="",#REF!=""),"",SUM(#REF!,#REF!,#REF!,#REF!))</f>
        <v>#REF!</v>
      </c>
      <c r="CH351" s="38" t="str">
        <f t="shared" si="70"/>
        <v/>
      </c>
    </row>
    <row r="352" spans="1:86">
      <c r="A352" s="358">
        <v>346</v>
      </c>
      <c r="B352" s="359"/>
      <c r="C352" s="360"/>
      <c r="D352" s="361"/>
      <c r="E352" s="362"/>
      <c r="F352" s="363"/>
      <c r="G352" s="363"/>
      <c r="H352" s="364"/>
      <c r="I352" s="365"/>
      <c r="J352" s="366"/>
      <c r="K352" s="367"/>
      <c r="L352" s="24"/>
      <c r="M352" s="25"/>
      <c r="N352" s="25"/>
      <c r="O352" s="8"/>
      <c r="P352" s="57"/>
      <c r="Q352" s="60"/>
      <c r="R352" s="8"/>
      <c r="S352" s="14"/>
      <c r="T352" s="26"/>
      <c r="U352" s="27"/>
      <c r="V352" s="27"/>
      <c r="W352" s="8"/>
      <c r="X352" s="63"/>
      <c r="Y352" s="60"/>
      <c r="Z352" s="8"/>
      <c r="AA352" s="14"/>
      <c r="AB352" s="24"/>
      <c r="AC352" s="25"/>
      <c r="AD352" s="25"/>
      <c r="AE352" s="8"/>
      <c r="AF352" s="57"/>
      <c r="AG352" s="60"/>
      <c r="AH352" s="8"/>
      <c r="AI352" s="14"/>
      <c r="AJ352" s="24"/>
      <c r="AK352" s="25"/>
      <c r="AL352" s="25"/>
      <c r="AM352" s="8"/>
      <c r="AN352" s="57"/>
      <c r="AO352" s="60"/>
      <c r="AP352" s="8"/>
      <c r="AQ352" s="14"/>
      <c r="AR352" s="24"/>
      <c r="AS352" s="25"/>
      <c r="AT352" s="57"/>
      <c r="AU352" s="24"/>
      <c r="AV352" s="25"/>
      <c r="AW352" s="97"/>
      <c r="AX352" s="24"/>
      <c r="AY352" s="25"/>
      <c r="AZ352" s="57"/>
      <c r="BA352" s="13" t="s">
        <v>447</v>
      </c>
      <c r="BB352" s="109" t="s">
        <v>447</v>
      </c>
      <c r="BC352" s="1"/>
      <c r="BD352" s="1"/>
      <c r="BE352" s="1"/>
      <c r="BF352" s="1"/>
      <c r="BG352" s="1"/>
      <c r="BS352" s="29"/>
      <c r="BT352" s="44" t="str">
        <f t="shared" si="59"/>
        <v/>
      </c>
      <c r="BU352" s="45" t="str">
        <f t="shared" si="60"/>
        <v/>
      </c>
      <c r="BV352" s="45" t="str">
        <f t="shared" si="61"/>
        <v/>
      </c>
      <c r="BW352" s="44" t="str">
        <f t="shared" si="62"/>
        <v/>
      </c>
      <c r="BX352" s="45" t="str">
        <f t="shared" si="63"/>
        <v/>
      </c>
      <c r="BY352" s="44" t="e">
        <f>IF(AND(#REF!="",#REF!="",#REF!="",#REF!=""),"",SUM(#REF!,#REF!,#REF!,#REF!,#REF!))</f>
        <v>#REF!</v>
      </c>
      <c r="BZ352" s="45" t="str">
        <f t="shared" si="64"/>
        <v/>
      </c>
      <c r="CA352" s="44" t="str">
        <f t="shared" si="65"/>
        <v/>
      </c>
      <c r="CB352" s="45" t="str">
        <f t="shared" si="66"/>
        <v/>
      </c>
      <c r="CC352" s="44" t="str">
        <f t="shared" si="67"/>
        <v/>
      </c>
      <c r="CD352" s="45" t="str">
        <f t="shared" si="68"/>
        <v/>
      </c>
      <c r="CE352" s="44" t="e">
        <f>IF(AND(#REF!="",#REF!="",#REF!="",#REF!=""),"",SUM(#REF!,#REF!,#REF!,#REF!,#REF!))</f>
        <v>#REF!</v>
      </c>
      <c r="CF352" s="45" t="str">
        <f t="shared" si="69"/>
        <v/>
      </c>
      <c r="CG352" s="38" t="e">
        <f>IF(AND(#REF!="",#REF!="",#REF!="",#REF!=""),"",SUM(#REF!,#REF!,#REF!,#REF!))</f>
        <v>#REF!</v>
      </c>
      <c r="CH352" s="38" t="str">
        <f t="shared" si="70"/>
        <v/>
      </c>
    </row>
    <row r="353" spans="1:86">
      <c r="A353" s="358">
        <v>347</v>
      </c>
      <c r="B353" s="359"/>
      <c r="C353" s="360"/>
      <c r="D353" s="361"/>
      <c r="E353" s="362"/>
      <c r="F353" s="363"/>
      <c r="G353" s="363"/>
      <c r="H353" s="364"/>
      <c r="I353" s="365"/>
      <c r="J353" s="366"/>
      <c r="K353" s="367"/>
      <c r="L353" s="24"/>
      <c r="M353" s="25"/>
      <c r="N353" s="25"/>
      <c r="O353" s="8"/>
      <c r="P353" s="57"/>
      <c r="Q353" s="60"/>
      <c r="R353" s="8"/>
      <c r="S353" s="14"/>
      <c r="T353" s="26"/>
      <c r="U353" s="27"/>
      <c r="V353" s="27"/>
      <c r="W353" s="8"/>
      <c r="X353" s="63"/>
      <c r="Y353" s="60"/>
      <c r="Z353" s="8"/>
      <c r="AA353" s="14"/>
      <c r="AB353" s="24"/>
      <c r="AC353" s="25"/>
      <c r="AD353" s="25"/>
      <c r="AE353" s="8"/>
      <c r="AF353" s="57"/>
      <c r="AG353" s="60"/>
      <c r="AH353" s="8"/>
      <c r="AI353" s="14"/>
      <c r="AJ353" s="24"/>
      <c r="AK353" s="25"/>
      <c r="AL353" s="25"/>
      <c r="AM353" s="8"/>
      <c r="AN353" s="57"/>
      <c r="AO353" s="60"/>
      <c r="AP353" s="8"/>
      <c r="AQ353" s="14"/>
      <c r="AR353" s="24"/>
      <c r="AS353" s="25"/>
      <c r="AT353" s="57"/>
      <c r="AU353" s="24"/>
      <c r="AV353" s="25"/>
      <c r="AW353" s="97"/>
      <c r="AX353" s="24"/>
      <c r="AY353" s="25"/>
      <c r="AZ353" s="57"/>
      <c r="BA353" s="13" t="s">
        <v>447</v>
      </c>
      <c r="BB353" s="109" t="s">
        <v>447</v>
      </c>
      <c r="BC353" s="1"/>
      <c r="BD353" s="1"/>
      <c r="BE353" s="1"/>
      <c r="BF353" s="1"/>
      <c r="BG353" s="1"/>
      <c r="BS353" s="29"/>
      <c r="BT353" s="44" t="str">
        <f t="shared" si="59"/>
        <v/>
      </c>
      <c r="BU353" s="45" t="str">
        <f t="shared" si="60"/>
        <v/>
      </c>
      <c r="BV353" s="45" t="str">
        <f t="shared" si="61"/>
        <v/>
      </c>
      <c r="BW353" s="44" t="str">
        <f t="shared" si="62"/>
        <v/>
      </c>
      <c r="BX353" s="45" t="str">
        <f t="shared" si="63"/>
        <v/>
      </c>
      <c r="BY353" s="44" t="e">
        <f>IF(AND(#REF!="",#REF!="",#REF!="",#REF!=""),"",SUM(#REF!,#REF!,#REF!,#REF!,#REF!))</f>
        <v>#REF!</v>
      </c>
      <c r="BZ353" s="45" t="str">
        <f t="shared" si="64"/>
        <v/>
      </c>
      <c r="CA353" s="44" t="str">
        <f t="shared" si="65"/>
        <v/>
      </c>
      <c r="CB353" s="45" t="str">
        <f t="shared" si="66"/>
        <v/>
      </c>
      <c r="CC353" s="44" t="str">
        <f t="shared" si="67"/>
        <v/>
      </c>
      <c r="CD353" s="45" t="str">
        <f t="shared" si="68"/>
        <v/>
      </c>
      <c r="CE353" s="44" t="e">
        <f>IF(AND(#REF!="",#REF!="",#REF!="",#REF!=""),"",SUM(#REF!,#REF!,#REF!,#REF!,#REF!))</f>
        <v>#REF!</v>
      </c>
      <c r="CF353" s="45" t="str">
        <f t="shared" si="69"/>
        <v/>
      </c>
      <c r="CG353" s="38" t="e">
        <f>IF(AND(#REF!="",#REF!="",#REF!="",#REF!=""),"",SUM(#REF!,#REF!,#REF!,#REF!))</f>
        <v>#REF!</v>
      </c>
      <c r="CH353" s="38" t="str">
        <f t="shared" si="70"/>
        <v/>
      </c>
    </row>
    <row r="354" spans="1:86">
      <c r="A354" s="358">
        <v>348</v>
      </c>
      <c r="B354" s="359"/>
      <c r="C354" s="360"/>
      <c r="D354" s="361"/>
      <c r="E354" s="362"/>
      <c r="F354" s="363"/>
      <c r="G354" s="363"/>
      <c r="H354" s="364"/>
      <c r="I354" s="365"/>
      <c r="J354" s="366"/>
      <c r="K354" s="367"/>
      <c r="L354" s="24"/>
      <c r="M354" s="25"/>
      <c r="N354" s="25"/>
      <c r="O354" s="8"/>
      <c r="P354" s="57"/>
      <c r="Q354" s="60"/>
      <c r="R354" s="8"/>
      <c r="S354" s="14"/>
      <c r="T354" s="26"/>
      <c r="U354" s="27"/>
      <c r="V354" s="27"/>
      <c r="W354" s="8"/>
      <c r="X354" s="63"/>
      <c r="Y354" s="60"/>
      <c r="Z354" s="8"/>
      <c r="AA354" s="14"/>
      <c r="AB354" s="24"/>
      <c r="AC354" s="25"/>
      <c r="AD354" s="25"/>
      <c r="AE354" s="8"/>
      <c r="AF354" s="57"/>
      <c r="AG354" s="60"/>
      <c r="AH354" s="8"/>
      <c r="AI354" s="14"/>
      <c r="AJ354" s="24"/>
      <c r="AK354" s="25"/>
      <c r="AL354" s="25"/>
      <c r="AM354" s="8"/>
      <c r="AN354" s="57"/>
      <c r="AO354" s="60"/>
      <c r="AP354" s="8"/>
      <c r="AQ354" s="14"/>
      <c r="AR354" s="24"/>
      <c r="AS354" s="25"/>
      <c r="AT354" s="57"/>
      <c r="AU354" s="24"/>
      <c r="AV354" s="25"/>
      <c r="AW354" s="97"/>
      <c r="AX354" s="24"/>
      <c r="AY354" s="25"/>
      <c r="AZ354" s="57"/>
      <c r="BA354" s="13" t="s">
        <v>447</v>
      </c>
      <c r="BB354" s="109" t="s">
        <v>447</v>
      </c>
      <c r="BC354" s="1"/>
      <c r="BD354" s="1"/>
      <c r="BE354" s="1"/>
      <c r="BF354" s="1"/>
      <c r="BG354" s="1"/>
      <c r="BS354" s="29"/>
      <c r="BT354" s="44" t="str">
        <f t="shared" si="59"/>
        <v/>
      </c>
      <c r="BU354" s="45" t="str">
        <f t="shared" si="60"/>
        <v/>
      </c>
      <c r="BV354" s="45" t="str">
        <f t="shared" si="61"/>
        <v/>
      </c>
      <c r="BW354" s="44" t="str">
        <f t="shared" si="62"/>
        <v/>
      </c>
      <c r="BX354" s="45" t="str">
        <f t="shared" si="63"/>
        <v/>
      </c>
      <c r="BY354" s="44" t="e">
        <f>IF(AND(#REF!="",#REF!="",#REF!="",#REF!=""),"",SUM(#REF!,#REF!,#REF!,#REF!,#REF!))</f>
        <v>#REF!</v>
      </c>
      <c r="BZ354" s="45" t="str">
        <f t="shared" si="64"/>
        <v/>
      </c>
      <c r="CA354" s="44" t="str">
        <f t="shared" si="65"/>
        <v/>
      </c>
      <c r="CB354" s="45" t="str">
        <f t="shared" si="66"/>
        <v/>
      </c>
      <c r="CC354" s="44" t="str">
        <f t="shared" si="67"/>
        <v/>
      </c>
      <c r="CD354" s="45" t="str">
        <f t="shared" si="68"/>
        <v/>
      </c>
      <c r="CE354" s="44" t="e">
        <f>IF(AND(#REF!="",#REF!="",#REF!="",#REF!=""),"",SUM(#REF!,#REF!,#REF!,#REF!,#REF!))</f>
        <v>#REF!</v>
      </c>
      <c r="CF354" s="45" t="str">
        <f t="shared" si="69"/>
        <v/>
      </c>
      <c r="CG354" s="38" t="e">
        <f>IF(AND(#REF!="",#REF!="",#REF!="",#REF!=""),"",SUM(#REF!,#REF!,#REF!,#REF!))</f>
        <v>#REF!</v>
      </c>
      <c r="CH354" s="38" t="str">
        <f t="shared" si="70"/>
        <v/>
      </c>
    </row>
    <row r="355" spans="1:86">
      <c r="A355" s="358">
        <v>349</v>
      </c>
      <c r="B355" s="359"/>
      <c r="C355" s="360"/>
      <c r="D355" s="361"/>
      <c r="E355" s="362"/>
      <c r="F355" s="363"/>
      <c r="G355" s="363"/>
      <c r="H355" s="364"/>
      <c r="I355" s="365"/>
      <c r="J355" s="366"/>
      <c r="K355" s="367"/>
      <c r="L355" s="24"/>
      <c r="M355" s="25"/>
      <c r="N355" s="25"/>
      <c r="O355" s="8"/>
      <c r="P355" s="57"/>
      <c r="Q355" s="60"/>
      <c r="R355" s="8"/>
      <c r="S355" s="14"/>
      <c r="T355" s="26"/>
      <c r="U355" s="27"/>
      <c r="V355" s="27"/>
      <c r="W355" s="8"/>
      <c r="X355" s="63"/>
      <c r="Y355" s="60"/>
      <c r="Z355" s="8"/>
      <c r="AA355" s="14"/>
      <c r="AB355" s="24"/>
      <c r="AC355" s="25"/>
      <c r="AD355" s="25"/>
      <c r="AE355" s="8"/>
      <c r="AF355" s="57"/>
      <c r="AG355" s="60"/>
      <c r="AH355" s="8"/>
      <c r="AI355" s="14"/>
      <c r="AJ355" s="24"/>
      <c r="AK355" s="25"/>
      <c r="AL355" s="25"/>
      <c r="AM355" s="8"/>
      <c r="AN355" s="57"/>
      <c r="AO355" s="60"/>
      <c r="AP355" s="8"/>
      <c r="AQ355" s="14"/>
      <c r="AR355" s="24"/>
      <c r="AS355" s="25"/>
      <c r="AT355" s="57"/>
      <c r="AU355" s="24"/>
      <c r="AV355" s="25"/>
      <c r="AW355" s="97"/>
      <c r="AX355" s="24"/>
      <c r="AY355" s="25"/>
      <c r="AZ355" s="57"/>
      <c r="BA355" s="13" t="s">
        <v>447</v>
      </c>
      <c r="BB355" s="109" t="s">
        <v>447</v>
      </c>
      <c r="BC355" s="1"/>
      <c r="BD355" s="1"/>
      <c r="BE355" s="1"/>
      <c r="BF355" s="1"/>
      <c r="BG355" s="1"/>
      <c r="BS355" s="29"/>
      <c r="BT355" s="44" t="str">
        <f t="shared" si="59"/>
        <v/>
      </c>
      <c r="BU355" s="45" t="str">
        <f t="shared" si="60"/>
        <v/>
      </c>
      <c r="BV355" s="45" t="str">
        <f t="shared" si="61"/>
        <v/>
      </c>
      <c r="BW355" s="44" t="str">
        <f t="shared" si="62"/>
        <v/>
      </c>
      <c r="BX355" s="45" t="str">
        <f t="shared" si="63"/>
        <v/>
      </c>
      <c r="BY355" s="44" t="e">
        <f>IF(AND(#REF!="",#REF!="",#REF!="",#REF!=""),"",SUM(#REF!,#REF!,#REF!,#REF!,#REF!))</f>
        <v>#REF!</v>
      </c>
      <c r="BZ355" s="45" t="str">
        <f t="shared" si="64"/>
        <v/>
      </c>
      <c r="CA355" s="44" t="str">
        <f t="shared" si="65"/>
        <v/>
      </c>
      <c r="CB355" s="45" t="str">
        <f t="shared" si="66"/>
        <v/>
      </c>
      <c r="CC355" s="44" t="str">
        <f t="shared" si="67"/>
        <v/>
      </c>
      <c r="CD355" s="45" t="str">
        <f t="shared" si="68"/>
        <v/>
      </c>
      <c r="CE355" s="44" t="e">
        <f>IF(AND(#REF!="",#REF!="",#REF!="",#REF!=""),"",SUM(#REF!,#REF!,#REF!,#REF!,#REF!))</f>
        <v>#REF!</v>
      </c>
      <c r="CF355" s="45" t="str">
        <f t="shared" si="69"/>
        <v/>
      </c>
      <c r="CG355" s="38" t="e">
        <f>IF(AND(#REF!="",#REF!="",#REF!="",#REF!=""),"",SUM(#REF!,#REF!,#REF!,#REF!))</f>
        <v>#REF!</v>
      </c>
      <c r="CH355" s="38" t="str">
        <f t="shared" si="70"/>
        <v/>
      </c>
    </row>
    <row r="356" spans="1:86">
      <c r="A356" s="358">
        <v>350</v>
      </c>
      <c r="B356" s="359"/>
      <c r="C356" s="360"/>
      <c r="D356" s="361"/>
      <c r="E356" s="362"/>
      <c r="F356" s="363"/>
      <c r="G356" s="363"/>
      <c r="H356" s="364"/>
      <c r="I356" s="365"/>
      <c r="J356" s="366"/>
      <c r="K356" s="367"/>
      <c r="L356" s="24"/>
      <c r="M356" s="25"/>
      <c r="N356" s="25"/>
      <c r="O356" s="8"/>
      <c r="P356" s="57"/>
      <c r="Q356" s="60"/>
      <c r="R356" s="8"/>
      <c r="S356" s="14"/>
      <c r="T356" s="26"/>
      <c r="U356" s="27"/>
      <c r="V356" s="27"/>
      <c r="W356" s="8"/>
      <c r="X356" s="63"/>
      <c r="Y356" s="60"/>
      <c r="Z356" s="8"/>
      <c r="AA356" s="14"/>
      <c r="AB356" s="24"/>
      <c r="AC356" s="25"/>
      <c r="AD356" s="25"/>
      <c r="AE356" s="8"/>
      <c r="AF356" s="57"/>
      <c r="AG356" s="60"/>
      <c r="AH356" s="8"/>
      <c r="AI356" s="14"/>
      <c r="AJ356" s="24"/>
      <c r="AK356" s="25"/>
      <c r="AL356" s="25"/>
      <c r="AM356" s="8"/>
      <c r="AN356" s="57"/>
      <c r="AO356" s="60"/>
      <c r="AP356" s="8"/>
      <c r="AQ356" s="14"/>
      <c r="AR356" s="24"/>
      <c r="AS356" s="25"/>
      <c r="AT356" s="57"/>
      <c r="AU356" s="24"/>
      <c r="AV356" s="25"/>
      <c r="AW356" s="97"/>
      <c r="AX356" s="24"/>
      <c r="AY356" s="25"/>
      <c r="AZ356" s="57"/>
      <c r="BA356" s="13" t="s">
        <v>447</v>
      </c>
      <c r="BB356" s="109" t="s">
        <v>447</v>
      </c>
      <c r="BC356" s="1"/>
      <c r="BD356" s="1"/>
      <c r="BE356" s="1"/>
      <c r="BF356" s="1"/>
      <c r="BG356" s="1"/>
      <c r="BS356" s="29"/>
      <c r="BT356" s="44" t="str">
        <f t="shared" si="59"/>
        <v/>
      </c>
      <c r="BU356" s="45" t="str">
        <f t="shared" si="60"/>
        <v/>
      </c>
      <c r="BV356" s="45" t="str">
        <f t="shared" si="61"/>
        <v/>
      </c>
      <c r="BW356" s="44" t="str">
        <f t="shared" si="62"/>
        <v/>
      </c>
      <c r="BX356" s="45" t="str">
        <f t="shared" si="63"/>
        <v/>
      </c>
      <c r="BY356" s="44" t="e">
        <f>IF(AND(#REF!="",#REF!="",#REF!="",#REF!=""),"",SUM(#REF!,#REF!,#REF!,#REF!,#REF!))</f>
        <v>#REF!</v>
      </c>
      <c r="BZ356" s="45" t="str">
        <f t="shared" si="64"/>
        <v/>
      </c>
      <c r="CA356" s="44" t="str">
        <f t="shared" si="65"/>
        <v/>
      </c>
      <c r="CB356" s="45" t="str">
        <f t="shared" si="66"/>
        <v/>
      </c>
      <c r="CC356" s="44" t="str">
        <f t="shared" si="67"/>
        <v/>
      </c>
      <c r="CD356" s="45" t="str">
        <f t="shared" si="68"/>
        <v/>
      </c>
      <c r="CE356" s="44" t="e">
        <f>IF(AND(#REF!="",#REF!="",#REF!="",#REF!=""),"",SUM(#REF!,#REF!,#REF!,#REF!,#REF!))</f>
        <v>#REF!</v>
      </c>
      <c r="CF356" s="45" t="str">
        <f t="shared" si="69"/>
        <v/>
      </c>
      <c r="CG356" s="38" t="e">
        <f>IF(AND(#REF!="",#REF!="",#REF!="",#REF!=""),"",SUM(#REF!,#REF!,#REF!,#REF!))</f>
        <v>#REF!</v>
      </c>
      <c r="CH356" s="38" t="str">
        <f t="shared" si="70"/>
        <v/>
      </c>
    </row>
    <row r="357" spans="1:86">
      <c r="A357" s="358">
        <v>351</v>
      </c>
      <c r="B357" s="359"/>
      <c r="C357" s="360"/>
      <c r="D357" s="361"/>
      <c r="E357" s="362"/>
      <c r="F357" s="363"/>
      <c r="G357" s="363"/>
      <c r="H357" s="364"/>
      <c r="I357" s="365"/>
      <c r="J357" s="366"/>
      <c r="K357" s="367"/>
      <c r="L357" s="24"/>
      <c r="M357" s="25"/>
      <c r="N357" s="25"/>
      <c r="O357" s="8"/>
      <c r="P357" s="57"/>
      <c r="Q357" s="60"/>
      <c r="R357" s="8"/>
      <c r="S357" s="14"/>
      <c r="T357" s="26"/>
      <c r="U357" s="27"/>
      <c r="V357" s="27"/>
      <c r="W357" s="8"/>
      <c r="X357" s="63"/>
      <c r="Y357" s="60"/>
      <c r="Z357" s="8"/>
      <c r="AA357" s="14"/>
      <c r="AB357" s="24"/>
      <c r="AC357" s="25"/>
      <c r="AD357" s="25"/>
      <c r="AE357" s="8"/>
      <c r="AF357" s="57"/>
      <c r="AG357" s="60"/>
      <c r="AH357" s="8"/>
      <c r="AI357" s="14"/>
      <c r="AJ357" s="24"/>
      <c r="AK357" s="25"/>
      <c r="AL357" s="25"/>
      <c r="AM357" s="8"/>
      <c r="AN357" s="57"/>
      <c r="AO357" s="60"/>
      <c r="AP357" s="8"/>
      <c r="AQ357" s="14"/>
      <c r="AR357" s="24"/>
      <c r="AS357" s="25"/>
      <c r="AT357" s="57"/>
      <c r="AU357" s="24"/>
      <c r="AV357" s="25"/>
      <c r="AW357" s="97"/>
      <c r="AX357" s="24"/>
      <c r="AY357" s="25"/>
      <c r="AZ357" s="57"/>
      <c r="BA357" s="13" t="s">
        <v>447</v>
      </c>
      <c r="BB357" s="109" t="s">
        <v>447</v>
      </c>
      <c r="BC357" s="1"/>
      <c r="BD357" s="1"/>
      <c r="BE357" s="1"/>
      <c r="BF357" s="1"/>
      <c r="BG357" s="1"/>
      <c r="BS357" s="29"/>
      <c r="BT357" s="44" t="str">
        <f t="shared" si="59"/>
        <v/>
      </c>
      <c r="BU357" s="45" t="str">
        <f t="shared" si="60"/>
        <v/>
      </c>
      <c r="BV357" s="45" t="str">
        <f t="shared" si="61"/>
        <v/>
      </c>
      <c r="BW357" s="44" t="str">
        <f t="shared" si="62"/>
        <v/>
      </c>
      <c r="BX357" s="45" t="str">
        <f t="shared" si="63"/>
        <v/>
      </c>
      <c r="BY357" s="44" t="e">
        <f>IF(AND(#REF!="",#REF!="",#REF!="",#REF!=""),"",SUM(#REF!,#REF!,#REF!,#REF!,#REF!))</f>
        <v>#REF!</v>
      </c>
      <c r="BZ357" s="45" t="str">
        <f t="shared" si="64"/>
        <v/>
      </c>
      <c r="CA357" s="44" t="str">
        <f t="shared" si="65"/>
        <v/>
      </c>
      <c r="CB357" s="45" t="str">
        <f t="shared" si="66"/>
        <v/>
      </c>
      <c r="CC357" s="44" t="str">
        <f t="shared" si="67"/>
        <v/>
      </c>
      <c r="CD357" s="45" t="str">
        <f t="shared" si="68"/>
        <v/>
      </c>
      <c r="CE357" s="44" t="e">
        <f>IF(AND(#REF!="",#REF!="",#REF!="",#REF!=""),"",SUM(#REF!,#REF!,#REF!,#REF!,#REF!))</f>
        <v>#REF!</v>
      </c>
      <c r="CF357" s="45" t="str">
        <f t="shared" si="69"/>
        <v/>
      </c>
      <c r="CG357" s="38" t="e">
        <f>IF(AND(#REF!="",#REF!="",#REF!="",#REF!=""),"",SUM(#REF!,#REF!,#REF!,#REF!))</f>
        <v>#REF!</v>
      </c>
      <c r="CH357" s="38" t="str">
        <f t="shared" si="70"/>
        <v/>
      </c>
    </row>
    <row r="358" spans="1:86">
      <c r="A358" s="358">
        <v>352</v>
      </c>
      <c r="B358" s="359"/>
      <c r="C358" s="360"/>
      <c r="D358" s="361"/>
      <c r="E358" s="362"/>
      <c r="F358" s="363"/>
      <c r="G358" s="363"/>
      <c r="H358" s="364"/>
      <c r="I358" s="365"/>
      <c r="J358" s="366"/>
      <c r="K358" s="367"/>
      <c r="L358" s="24"/>
      <c r="M358" s="25"/>
      <c r="N358" s="25"/>
      <c r="O358" s="8"/>
      <c r="P358" s="57"/>
      <c r="Q358" s="60"/>
      <c r="R358" s="8"/>
      <c r="S358" s="14"/>
      <c r="T358" s="26"/>
      <c r="U358" s="27"/>
      <c r="V358" s="27"/>
      <c r="W358" s="8"/>
      <c r="X358" s="63"/>
      <c r="Y358" s="60"/>
      <c r="Z358" s="8"/>
      <c r="AA358" s="14"/>
      <c r="AB358" s="24"/>
      <c r="AC358" s="25"/>
      <c r="AD358" s="25"/>
      <c r="AE358" s="8"/>
      <c r="AF358" s="57"/>
      <c r="AG358" s="60"/>
      <c r="AH358" s="8"/>
      <c r="AI358" s="14"/>
      <c r="AJ358" s="24"/>
      <c r="AK358" s="25"/>
      <c r="AL358" s="25"/>
      <c r="AM358" s="8"/>
      <c r="AN358" s="57"/>
      <c r="AO358" s="60"/>
      <c r="AP358" s="8"/>
      <c r="AQ358" s="14"/>
      <c r="AR358" s="24"/>
      <c r="AS358" s="25"/>
      <c r="AT358" s="57"/>
      <c r="AU358" s="24"/>
      <c r="AV358" s="25"/>
      <c r="AW358" s="97"/>
      <c r="AX358" s="24"/>
      <c r="AY358" s="25"/>
      <c r="AZ358" s="57"/>
      <c r="BA358" s="13" t="s">
        <v>447</v>
      </c>
      <c r="BB358" s="109" t="s">
        <v>447</v>
      </c>
      <c r="BC358" s="1"/>
      <c r="BD358" s="1"/>
      <c r="BE358" s="1"/>
      <c r="BF358" s="1"/>
      <c r="BG358" s="1"/>
      <c r="BS358" s="29"/>
      <c r="BT358" s="44" t="str">
        <f t="shared" si="59"/>
        <v/>
      </c>
      <c r="BU358" s="45" t="str">
        <f t="shared" si="60"/>
        <v/>
      </c>
      <c r="BV358" s="45" t="str">
        <f t="shared" si="61"/>
        <v/>
      </c>
      <c r="BW358" s="44" t="str">
        <f t="shared" si="62"/>
        <v/>
      </c>
      <c r="BX358" s="45" t="str">
        <f t="shared" si="63"/>
        <v/>
      </c>
      <c r="BY358" s="44" t="e">
        <f>IF(AND(#REF!="",#REF!="",#REF!="",#REF!=""),"",SUM(#REF!,#REF!,#REF!,#REF!,#REF!))</f>
        <v>#REF!</v>
      </c>
      <c r="BZ358" s="45" t="str">
        <f t="shared" si="64"/>
        <v/>
      </c>
      <c r="CA358" s="44" t="str">
        <f t="shared" si="65"/>
        <v/>
      </c>
      <c r="CB358" s="45" t="str">
        <f t="shared" si="66"/>
        <v/>
      </c>
      <c r="CC358" s="44" t="str">
        <f t="shared" si="67"/>
        <v/>
      </c>
      <c r="CD358" s="45" t="str">
        <f t="shared" si="68"/>
        <v/>
      </c>
      <c r="CE358" s="44" t="e">
        <f>IF(AND(#REF!="",#REF!="",#REF!="",#REF!=""),"",SUM(#REF!,#REF!,#REF!,#REF!,#REF!))</f>
        <v>#REF!</v>
      </c>
      <c r="CF358" s="45" t="str">
        <f t="shared" si="69"/>
        <v/>
      </c>
      <c r="CG358" s="38" t="e">
        <f>IF(AND(#REF!="",#REF!="",#REF!="",#REF!=""),"",SUM(#REF!,#REF!,#REF!,#REF!))</f>
        <v>#REF!</v>
      </c>
      <c r="CH358" s="38" t="str">
        <f t="shared" si="70"/>
        <v/>
      </c>
    </row>
    <row r="359" spans="1:86">
      <c r="A359" s="358">
        <v>353</v>
      </c>
      <c r="B359" s="359"/>
      <c r="C359" s="360"/>
      <c r="D359" s="361"/>
      <c r="E359" s="362"/>
      <c r="F359" s="363"/>
      <c r="G359" s="363"/>
      <c r="H359" s="364"/>
      <c r="I359" s="365"/>
      <c r="J359" s="366"/>
      <c r="K359" s="367"/>
      <c r="L359" s="24"/>
      <c r="M359" s="25"/>
      <c r="N359" s="25"/>
      <c r="O359" s="8"/>
      <c r="P359" s="57"/>
      <c r="Q359" s="60"/>
      <c r="R359" s="8"/>
      <c r="S359" s="14"/>
      <c r="T359" s="26"/>
      <c r="U359" s="27"/>
      <c r="V359" s="27"/>
      <c r="W359" s="8"/>
      <c r="X359" s="63"/>
      <c r="Y359" s="60"/>
      <c r="Z359" s="8"/>
      <c r="AA359" s="14"/>
      <c r="AB359" s="24"/>
      <c r="AC359" s="25"/>
      <c r="AD359" s="25"/>
      <c r="AE359" s="8"/>
      <c r="AF359" s="57"/>
      <c r="AG359" s="60"/>
      <c r="AH359" s="8"/>
      <c r="AI359" s="14"/>
      <c r="AJ359" s="24"/>
      <c r="AK359" s="25"/>
      <c r="AL359" s="25"/>
      <c r="AM359" s="8"/>
      <c r="AN359" s="57"/>
      <c r="AO359" s="60"/>
      <c r="AP359" s="8"/>
      <c r="AQ359" s="14"/>
      <c r="AR359" s="24"/>
      <c r="AS359" s="25"/>
      <c r="AT359" s="57"/>
      <c r="AU359" s="24"/>
      <c r="AV359" s="25"/>
      <c r="AW359" s="97"/>
      <c r="AX359" s="24"/>
      <c r="AY359" s="25"/>
      <c r="AZ359" s="57"/>
      <c r="BA359" s="13" t="s">
        <v>447</v>
      </c>
      <c r="BB359" s="109" t="s">
        <v>447</v>
      </c>
      <c r="BC359" s="1"/>
      <c r="BD359" s="1"/>
      <c r="BE359" s="1"/>
      <c r="BF359" s="1"/>
      <c r="BG359" s="1"/>
      <c r="BS359" s="29"/>
      <c r="BT359" s="44" t="str">
        <f t="shared" si="59"/>
        <v/>
      </c>
      <c r="BU359" s="45" t="str">
        <f t="shared" si="60"/>
        <v/>
      </c>
      <c r="BV359" s="45" t="str">
        <f t="shared" si="61"/>
        <v/>
      </c>
      <c r="BW359" s="44" t="str">
        <f t="shared" si="62"/>
        <v/>
      </c>
      <c r="BX359" s="45" t="str">
        <f t="shared" si="63"/>
        <v/>
      </c>
      <c r="BY359" s="44" t="e">
        <f>IF(AND(#REF!="",#REF!="",#REF!="",#REF!=""),"",SUM(#REF!,#REF!,#REF!,#REF!,#REF!))</f>
        <v>#REF!</v>
      </c>
      <c r="BZ359" s="45" t="str">
        <f t="shared" si="64"/>
        <v/>
      </c>
      <c r="CA359" s="44" t="str">
        <f t="shared" si="65"/>
        <v/>
      </c>
      <c r="CB359" s="45" t="str">
        <f t="shared" si="66"/>
        <v/>
      </c>
      <c r="CC359" s="44" t="str">
        <f t="shared" si="67"/>
        <v/>
      </c>
      <c r="CD359" s="45" t="str">
        <f t="shared" si="68"/>
        <v/>
      </c>
      <c r="CE359" s="44" t="e">
        <f>IF(AND(#REF!="",#REF!="",#REF!="",#REF!=""),"",SUM(#REF!,#REF!,#REF!,#REF!,#REF!))</f>
        <v>#REF!</v>
      </c>
      <c r="CF359" s="45" t="str">
        <f t="shared" si="69"/>
        <v/>
      </c>
      <c r="CG359" s="38" t="e">
        <f>IF(AND(#REF!="",#REF!="",#REF!="",#REF!=""),"",SUM(#REF!,#REF!,#REF!,#REF!))</f>
        <v>#REF!</v>
      </c>
      <c r="CH359" s="38" t="str">
        <f t="shared" si="70"/>
        <v/>
      </c>
    </row>
    <row r="360" spans="1:86">
      <c r="A360" s="358">
        <v>354</v>
      </c>
      <c r="B360" s="359"/>
      <c r="C360" s="360"/>
      <c r="D360" s="361"/>
      <c r="E360" s="362"/>
      <c r="F360" s="363"/>
      <c r="G360" s="363"/>
      <c r="H360" s="364"/>
      <c r="I360" s="365"/>
      <c r="J360" s="366"/>
      <c r="K360" s="367"/>
      <c r="L360" s="24"/>
      <c r="M360" s="25"/>
      <c r="N360" s="25"/>
      <c r="O360" s="8"/>
      <c r="P360" s="57"/>
      <c r="Q360" s="60"/>
      <c r="R360" s="8"/>
      <c r="S360" s="14"/>
      <c r="T360" s="26"/>
      <c r="U360" s="27"/>
      <c r="V360" s="27"/>
      <c r="W360" s="8"/>
      <c r="X360" s="63"/>
      <c r="Y360" s="60"/>
      <c r="Z360" s="8"/>
      <c r="AA360" s="14"/>
      <c r="AB360" s="24"/>
      <c r="AC360" s="25"/>
      <c r="AD360" s="25"/>
      <c r="AE360" s="8"/>
      <c r="AF360" s="57"/>
      <c r="AG360" s="60"/>
      <c r="AH360" s="8"/>
      <c r="AI360" s="14"/>
      <c r="AJ360" s="24"/>
      <c r="AK360" s="25"/>
      <c r="AL360" s="25"/>
      <c r="AM360" s="8"/>
      <c r="AN360" s="57"/>
      <c r="AO360" s="60"/>
      <c r="AP360" s="8"/>
      <c r="AQ360" s="14"/>
      <c r="AR360" s="24"/>
      <c r="AS360" s="25"/>
      <c r="AT360" s="57"/>
      <c r="AU360" s="24"/>
      <c r="AV360" s="25"/>
      <c r="AW360" s="97"/>
      <c r="AX360" s="24"/>
      <c r="AY360" s="25"/>
      <c r="AZ360" s="57"/>
      <c r="BA360" s="13" t="s">
        <v>447</v>
      </c>
      <c r="BB360" s="109" t="s">
        <v>447</v>
      </c>
      <c r="BC360" s="1"/>
      <c r="BD360" s="1"/>
      <c r="BE360" s="1"/>
      <c r="BF360" s="1"/>
      <c r="BG360" s="1"/>
      <c r="BS360" s="29"/>
      <c r="BT360" s="44" t="str">
        <f t="shared" si="59"/>
        <v/>
      </c>
      <c r="BU360" s="45" t="str">
        <f t="shared" si="60"/>
        <v/>
      </c>
      <c r="BV360" s="45" t="str">
        <f t="shared" si="61"/>
        <v/>
      </c>
      <c r="BW360" s="44" t="str">
        <f t="shared" si="62"/>
        <v/>
      </c>
      <c r="BX360" s="45" t="str">
        <f t="shared" si="63"/>
        <v/>
      </c>
      <c r="BY360" s="44" t="e">
        <f>IF(AND(#REF!="",#REF!="",#REF!="",#REF!=""),"",SUM(#REF!,#REF!,#REF!,#REF!,#REF!))</f>
        <v>#REF!</v>
      </c>
      <c r="BZ360" s="45" t="str">
        <f t="shared" si="64"/>
        <v/>
      </c>
      <c r="CA360" s="44" t="str">
        <f t="shared" si="65"/>
        <v/>
      </c>
      <c r="CB360" s="45" t="str">
        <f t="shared" si="66"/>
        <v/>
      </c>
      <c r="CC360" s="44" t="str">
        <f t="shared" si="67"/>
        <v/>
      </c>
      <c r="CD360" s="45" t="str">
        <f t="shared" si="68"/>
        <v/>
      </c>
      <c r="CE360" s="44" t="e">
        <f>IF(AND(#REF!="",#REF!="",#REF!="",#REF!=""),"",SUM(#REF!,#REF!,#REF!,#REF!,#REF!))</f>
        <v>#REF!</v>
      </c>
      <c r="CF360" s="45" t="str">
        <f t="shared" si="69"/>
        <v/>
      </c>
      <c r="CG360" s="38" t="e">
        <f>IF(AND(#REF!="",#REF!="",#REF!="",#REF!=""),"",SUM(#REF!,#REF!,#REF!,#REF!))</f>
        <v>#REF!</v>
      </c>
      <c r="CH360" s="38" t="str">
        <f t="shared" si="70"/>
        <v/>
      </c>
    </row>
    <row r="361" spans="1:86">
      <c r="A361" s="358">
        <v>355</v>
      </c>
      <c r="B361" s="359"/>
      <c r="C361" s="360"/>
      <c r="D361" s="361"/>
      <c r="E361" s="362"/>
      <c r="F361" s="363"/>
      <c r="G361" s="363"/>
      <c r="H361" s="364"/>
      <c r="I361" s="365"/>
      <c r="J361" s="366"/>
      <c r="K361" s="367"/>
      <c r="L361" s="24"/>
      <c r="M361" s="25"/>
      <c r="N361" s="25"/>
      <c r="O361" s="8"/>
      <c r="P361" s="57"/>
      <c r="Q361" s="60"/>
      <c r="R361" s="8"/>
      <c r="S361" s="14"/>
      <c r="T361" s="26"/>
      <c r="U361" s="27"/>
      <c r="V361" s="27"/>
      <c r="W361" s="8"/>
      <c r="X361" s="63"/>
      <c r="Y361" s="60"/>
      <c r="Z361" s="8"/>
      <c r="AA361" s="14"/>
      <c r="AB361" s="24"/>
      <c r="AC361" s="25"/>
      <c r="AD361" s="25"/>
      <c r="AE361" s="8"/>
      <c r="AF361" s="57"/>
      <c r="AG361" s="60"/>
      <c r="AH361" s="8"/>
      <c r="AI361" s="14"/>
      <c r="AJ361" s="24"/>
      <c r="AK361" s="25"/>
      <c r="AL361" s="25"/>
      <c r="AM361" s="8"/>
      <c r="AN361" s="57"/>
      <c r="AO361" s="60"/>
      <c r="AP361" s="8"/>
      <c r="AQ361" s="14"/>
      <c r="AR361" s="24"/>
      <c r="AS361" s="25"/>
      <c r="AT361" s="57"/>
      <c r="AU361" s="24"/>
      <c r="AV361" s="25"/>
      <c r="AW361" s="97"/>
      <c r="AX361" s="24"/>
      <c r="AY361" s="25"/>
      <c r="AZ361" s="57"/>
      <c r="BA361" s="13" t="s">
        <v>447</v>
      </c>
      <c r="BB361" s="109" t="s">
        <v>447</v>
      </c>
      <c r="BC361" s="1"/>
      <c r="BD361" s="1"/>
      <c r="BE361" s="1"/>
      <c r="BF361" s="1"/>
      <c r="BG361" s="1"/>
      <c r="BS361" s="29"/>
      <c r="BT361" s="44" t="str">
        <f t="shared" si="59"/>
        <v/>
      </c>
      <c r="BU361" s="45" t="str">
        <f t="shared" si="60"/>
        <v/>
      </c>
      <c r="BV361" s="45" t="str">
        <f t="shared" si="61"/>
        <v/>
      </c>
      <c r="BW361" s="44" t="str">
        <f t="shared" si="62"/>
        <v/>
      </c>
      <c r="BX361" s="45" t="str">
        <f t="shared" si="63"/>
        <v/>
      </c>
      <c r="BY361" s="44" t="e">
        <f>IF(AND(#REF!="",#REF!="",#REF!="",#REF!=""),"",SUM(#REF!,#REF!,#REF!,#REF!,#REF!))</f>
        <v>#REF!</v>
      </c>
      <c r="BZ361" s="45" t="str">
        <f t="shared" si="64"/>
        <v/>
      </c>
      <c r="CA361" s="44" t="str">
        <f t="shared" si="65"/>
        <v/>
      </c>
      <c r="CB361" s="45" t="str">
        <f t="shared" si="66"/>
        <v/>
      </c>
      <c r="CC361" s="44" t="str">
        <f t="shared" si="67"/>
        <v/>
      </c>
      <c r="CD361" s="45" t="str">
        <f t="shared" si="68"/>
        <v/>
      </c>
      <c r="CE361" s="44" t="e">
        <f>IF(AND(#REF!="",#REF!="",#REF!="",#REF!=""),"",SUM(#REF!,#REF!,#REF!,#REF!,#REF!))</f>
        <v>#REF!</v>
      </c>
      <c r="CF361" s="45" t="str">
        <f t="shared" si="69"/>
        <v/>
      </c>
      <c r="CG361" s="38" t="e">
        <f>IF(AND(#REF!="",#REF!="",#REF!="",#REF!=""),"",SUM(#REF!,#REF!,#REF!,#REF!))</f>
        <v>#REF!</v>
      </c>
      <c r="CH361" s="38" t="str">
        <f t="shared" si="70"/>
        <v/>
      </c>
    </row>
    <row r="362" spans="1:86">
      <c r="A362" s="358">
        <v>356</v>
      </c>
      <c r="B362" s="359"/>
      <c r="C362" s="360"/>
      <c r="D362" s="361"/>
      <c r="E362" s="362"/>
      <c r="F362" s="363"/>
      <c r="G362" s="363"/>
      <c r="H362" s="364"/>
      <c r="I362" s="365"/>
      <c r="J362" s="366"/>
      <c r="K362" s="367"/>
      <c r="L362" s="24"/>
      <c r="M362" s="25"/>
      <c r="N362" s="25"/>
      <c r="O362" s="8"/>
      <c r="P362" s="57"/>
      <c r="Q362" s="60"/>
      <c r="R362" s="8"/>
      <c r="S362" s="14"/>
      <c r="T362" s="26"/>
      <c r="U362" s="27"/>
      <c r="V362" s="27"/>
      <c r="W362" s="8"/>
      <c r="X362" s="63"/>
      <c r="Y362" s="60"/>
      <c r="Z362" s="8"/>
      <c r="AA362" s="14"/>
      <c r="AB362" s="24"/>
      <c r="AC362" s="25"/>
      <c r="AD362" s="25"/>
      <c r="AE362" s="8"/>
      <c r="AF362" s="57"/>
      <c r="AG362" s="60"/>
      <c r="AH362" s="8"/>
      <c r="AI362" s="14"/>
      <c r="AJ362" s="24"/>
      <c r="AK362" s="25"/>
      <c r="AL362" s="25"/>
      <c r="AM362" s="8"/>
      <c r="AN362" s="57"/>
      <c r="AO362" s="60"/>
      <c r="AP362" s="8"/>
      <c r="AQ362" s="14"/>
      <c r="AR362" s="24"/>
      <c r="AS362" s="25"/>
      <c r="AT362" s="57"/>
      <c r="AU362" s="24"/>
      <c r="AV362" s="25"/>
      <c r="AW362" s="97"/>
      <c r="AX362" s="24"/>
      <c r="AY362" s="25"/>
      <c r="AZ362" s="57"/>
      <c r="BA362" s="13" t="s">
        <v>447</v>
      </c>
      <c r="BB362" s="109" t="s">
        <v>447</v>
      </c>
      <c r="BC362" s="1"/>
      <c r="BD362" s="1"/>
      <c r="BE362" s="1"/>
      <c r="BF362" s="1"/>
      <c r="BG362" s="1"/>
      <c r="BS362" s="29"/>
      <c r="BT362" s="44" t="str">
        <f t="shared" si="59"/>
        <v/>
      </c>
      <c r="BU362" s="45" t="str">
        <f t="shared" si="60"/>
        <v/>
      </c>
      <c r="BV362" s="45" t="str">
        <f t="shared" si="61"/>
        <v/>
      </c>
      <c r="BW362" s="44" t="str">
        <f t="shared" si="62"/>
        <v/>
      </c>
      <c r="BX362" s="45" t="str">
        <f t="shared" si="63"/>
        <v/>
      </c>
      <c r="BY362" s="44" t="e">
        <f>IF(AND(#REF!="",#REF!="",#REF!="",#REF!=""),"",SUM(#REF!,#REF!,#REF!,#REF!,#REF!))</f>
        <v>#REF!</v>
      </c>
      <c r="BZ362" s="45" t="str">
        <f t="shared" si="64"/>
        <v/>
      </c>
      <c r="CA362" s="44" t="str">
        <f t="shared" si="65"/>
        <v/>
      </c>
      <c r="CB362" s="45" t="str">
        <f t="shared" si="66"/>
        <v/>
      </c>
      <c r="CC362" s="44" t="str">
        <f t="shared" si="67"/>
        <v/>
      </c>
      <c r="CD362" s="45" t="str">
        <f t="shared" si="68"/>
        <v/>
      </c>
      <c r="CE362" s="44" t="e">
        <f>IF(AND(#REF!="",#REF!="",#REF!="",#REF!=""),"",SUM(#REF!,#REF!,#REF!,#REF!,#REF!))</f>
        <v>#REF!</v>
      </c>
      <c r="CF362" s="45" t="str">
        <f t="shared" si="69"/>
        <v/>
      </c>
      <c r="CG362" s="38" t="e">
        <f>IF(AND(#REF!="",#REF!="",#REF!="",#REF!=""),"",SUM(#REF!,#REF!,#REF!,#REF!))</f>
        <v>#REF!</v>
      </c>
      <c r="CH362" s="38" t="str">
        <f t="shared" si="70"/>
        <v/>
      </c>
    </row>
    <row r="363" spans="1:86">
      <c r="A363" s="358">
        <v>357</v>
      </c>
      <c r="B363" s="359"/>
      <c r="C363" s="360"/>
      <c r="D363" s="361"/>
      <c r="E363" s="362"/>
      <c r="F363" s="363"/>
      <c r="G363" s="363"/>
      <c r="H363" s="364"/>
      <c r="I363" s="365"/>
      <c r="J363" s="366"/>
      <c r="K363" s="367"/>
      <c r="L363" s="24"/>
      <c r="M363" s="25"/>
      <c r="N363" s="25"/>
      <c r="O363" s="8"/>
      <c r="P363" s="57"/>
      <c r="Q363" s="60"/>
      <c r="R363" s="8"/>
      <c r="S363" s="14"/>
      <c r="T363" s="26"/>
      <c r="U363" s="27"/>
      <c r="V363" s="27"/>
      <c r="W363" s="8"/>
      <c r="X363" s="63"/>
      <c r="Y363" s="60"/>
      <c r="Z363" s="8"/>
      <c r="AA363" s="14"/>
      <c r="AB363" s="24"/>
      <c r="AC363" s="25"/>
      <c r="AD363" s="25"/>
      <c r="AE363" s="8"/>
      <c r="AF363" s="57"/>
      <c r="AG363" s="60"/>
      <c r="AH363" s="8"/>
      <c r="AI363" s="14"/>
      <c r="AJ363" s="24"/>
      <c r="AK363" s="25"/>
      <c r="AL363" s="25"/>
      <c r="AM363" s="8"/>
      <c r="AN363" s="57"/>
      <c r="AO363" s="60"/>
      <c r="AP363" s="8"/>
      <c r="AQ363" s="14"/>
      <c r="AR363" s="24"/>
      <c r="AS363" s="25"/>
      <c r="AT363" s="57"/>
      <c r="AU363" s="24"/>
      <c r="AV363" s="25"/>
      <c r="AW363" s="97"/>
      <c r="AX363" s="24"/>
      <c r="AY363" s="25"/>
      <c r="AZ363" s="57"/>
      <c r="BA363" s="13" t="s">
        <v>447</v>
      </c>
      <c r="BB363" s="109" t="s">
        <v>447</v>
      </c>
      <c r="BC363" s="1"/>
      <c r="BD363" s="1"/>
      <c r="BE363" s="1"/>
      <c r="BF363" s="1"/>
      <c r="BG363" s="1"/>
      <c r="BS363" s="29"/>
      <c r="BT363" s="44" t="str">
        <f t="shared" si="59"/>
        <v/>
      </c>
      <c r="BU363" s="45" t="str">
        <f t="shared" si="60"/>
        <v/>
      </c>
      <c r="BV363" s="45" t="str">
        <f t="shared" si="61"/>
        <v/>
      </c>
      <c r="BW363" s="44" t="str">
        <f t="shared" si="62"/>
        <v/>
      </c>
      <c r="BX363" s="45" t="str">
        <f t="shared" si="63"/>
        <v/>
      </c>
      <c r="BY363" s="44" t="e">
        <f>IF(AND(#REF!="",#REF!="",#REF!="",#REF!=""),"",SUM(#REF!,#REF!,#REF!,#REF!,#REF!))</f>
        <v>#REF!</v>
      </c>
      <c r="BZ363" s="45" t="str">
        <f t="shared" si="64"/>
        <v/>
      </c>
      <c r="CA363" s="44" t="str">
        <f t="shared" si="65"/>
        <v/>
      </c>
      <c r="CB363" s="45" t="str">
        <f t="shared" si="66"/>
        <v/>
      </c>
      <c r="CC363" s="44" t="str">
        <f t="shared" si="67"/>
        <v/>
      </c>
      <c r="CD363" s="45" t="str">
        <f t="shared" si="68"/>
        <v/>
      </c>
      <c r="CE363" s="44" t="e">
        <f>IF(AND(#REF!="",#REF!="",#REF!="",#REF!=""),"",SUM(#REF!,#REF!,#REF!,#REF!,#REF!))</f>
        <v>#REF!</v>
      </c>
      <c r="CF363" s="45" t="str">
        <f t="shared" si="69"/>
        <v/>
      </c>
      <c r="CG363" s="38" t="e">
        <f>IF(AND(#REF!="",#REF!="",#REF!="",#REF!=""),"",SUM(#REF!,#REF!,#REF!,#REF!))</f>
        <v>#REF!</v>
      </c>
      <c r="CH363" s="38" t="str">
        <f t="shared" si="70"/>
        <v/>
      </c>
    </row>
    <row r="364" spans="1:86">
      <c r="A364" s="358">
        <v>358</v>
      </c>
      <c r="B364" s="359"/>
      <c r="C364" s="360"/>
      <c r="D364" s="361"/>
      <c r="E364" s="362"/>
      <c r="F364" s="363"/>
      <c r="G364" s="363"/>
      <c r="H364" s="364"/>
      <c r="I364" s="365"/>
      <c r="J364" s="366"/>
      <c r="K364" s="367"/>
      <c r="L364" s="24"/>
      <c r="M364" s="25"/>
      <c r="N364" s="25"/>
      <c r="O364" s="8"/>
      <c r="P364" s="57"/>
      <c r="Q364" s="60"/>
      <c r="R364" s="8"/>
      <c r="S364" s="14"/>
      <c r="T364" s="26"/>
      <c r="U364" s="27"/>
      <c r="V364" s="27"/>
      <c r="W364" s="8"/>
      <c r="X364" s="63"/>
      <c r="Y364" s="60"/>
      <c r="Z364" s="8"/>
      <c r="AA364" s="14"/>
      <c r="AB364" s="24"/>
      <c r="AC364" s="25"/>
      <c r="AD364" s="25"/>
      <c r="AE364" s="8"/>
      <c r="AF364" s="57"/>
      <c r="AG364" s="60"/>
      <c r="AH364" s="8"/>
      <c r="AI364" s="14"/>
      <c r="AJ364" s="24"/>
      <c r="AK364" s="25"/>
      <c r="AL364" s="25"/>
      <c r="AM364" s="8"/>
      <c r="AN364" s="57"/>
      <c r="AO364" s="60"/>
      <c r="AP364" s="8"/>
      <c r="AQ364" s="14"/>
      <c r="AR364" s="24"/>
      <c r="AS364" s="25"/>
      <c r="AT364" s="57"/>
      <c r="AU364" s="24"/>
      <c r="AV364" s="25"/>
      <c r="AW364" s="97"/>
      <c r="AX364" s="24"/>
      <c r="AY364" s="25"/>
      <c r="AZ364" s="57"/>
      <c r="BA364" s="13" t="s">
        <v>447</v>
      </c>
      <c r="BB364" s="109" t="s">
        <v>447</v>
      </c>
      <c r="BC364" s="1"/>
      <c r="BD364" s="1"/>
      <c r="BE364" s="1"/>
      <c r="BF364" s="1"/>
      <c r="BG364" s="1"/>
      <c r="BS364" s="29"/>
      <c r="BT364" s="44" t="str">
        <f t="shared" si="59"/>
        <v/>
      </c>
      <c r="BU364" s="45" t="str">
        <f t="shared" si="60"/>
        <v/>
      </c>
      <c r="BV364" s="45" t="str">
        <f t="shared" si="61"/>
        <v/>
      </c>
      <c r="BW364" s="44" t="str">
        <f t="shared" si="62"/>
        <v/>
      </c>
      <c r="BX364" s="45" t="str">
        <f t="shared" si="63"/>
        <v/>
      </c>
      <c r="BY364" s="44" t="e">
        <f>IF(AND(#REF!="",#REF!="",#REF!="",#REF!=""),"",SUM(#REF!,#REF!,#REF!,#REF!,#REF!))</f>
        <v>#REF!</v>
      </c>
      <c r="BZ364" s="45" t="str">
        <f t="shared" si="64"/>
        <v/>
      </c>
      <c r="CA364" s="44" t="str">
        <f t="shared" si="65"/>
        <v/>
      </c>
      <c r="CB364" s="45" t="str">
        <f t="shared" si="66"/>
        <v/>
      </c>
      <c r="CC364" s="44" t="str">
        <f t="shared" si="67"/>
        <v/>
      </c>
      <c r="CD364" s="45" t="str">
        <f t="shared" si="68"/>
        <v/>
      </c>
      <c r="CE364" s="44" t="e">
        <f>IF(AND(#REF!="",#REF!="",#REF!="",#REF!=""),"",SUM(#REF!,#REF!,#REF!,#REF!,#REF!))</f>
        <v>#REF!</v>
      </c>
      <c r="CF364" s="45" t="str">
        <f t="shared" si="69"/>
        <v/>
      </c>
      <c r="CG364" s="38" t="e">
        <f>IF(AND(#REF!="",#REF!="",#REF!="",#REF!=""),"",SUM(#REF!,#REF!,#REF!,#REF!))</f>
        <v>#REF!</v>
      </c>
      <c r="CH364" s="38" t="str">
        <f t="shared" si="70"/>
        <v/>
      </c>
    </row>
    <row r="365" spans="1:86">
      <c r="A365" s="358">
        <v>359</v>
      </c>
      <c r="B365" s="359"/>
      <c r="C365" s="360"/>
      <c r="D365" s="361"/>
      <c r="E365" s="362"/>
      <c r="F365" s="363"/>
      <c r="G365" s="363"/>
      <c r="H365" s="364"/>
      <c r="I365" s="365"/>
      <c r="J365" s="366"/>
      <c r="K365" s="367"/>
      <c r="L365" s="24"/>
      <c r="M365" s="25"/>
      <c r="N365" s="25"/>
      <c r="O365" s="8"/>
      <c r="P365" s="57"/>
      <c r="Q365" s="60"/>
      <c r="R365" s="8"/>
      <c r="S365" s="14"/>
      <c r="T365" s="26"/>
      <c r="U365" s="27"/>
      <c r="V365" s="27"/>
      <c r="W365" s="8"/>
      <c r="X365" s="63"/>
      <c r="Y365" s="60"/>
      <c r="Z365" s="8"/>
      <c r="AA365" s="14"/>
      <c r="AB365" s="24"/>
      <c r="AC365" s="25"/>
      <c r="AD365" s="25"/>
      <c r="AE365" s="8"/>
      <c r="AF365" s="57"/>
      <c r="AG365" s="60"/>
      <c r="AH365" s="8"/>
      <c r="AI365" s="14"/>
      <c r="AJ365" s="24"/>
      <c r="AK365" s="25"/>
      <c r="AL365" s="25"/>
      <c r="AM365" s="8"/>
      <c r="AN365" s="57"/>
      <c r="AO365" s="60"/>
      <c r="AP365" s="8"/>
      <c r="AQ365" s="14"/>
      <c r="AR365" s="24"/>
      <c r="AS365" s="25"/>
      <c r="AT365" s="57"/>
      <c r="AU365" s="24"/>
      <c r="AV365" s="25"/>
      <c r="AW365" s="97"/>
      <c r="AX365" s="24"/>
      <c r="AY365" s="25"/>
      <c r="AZ365" s="57"/>
      <c r="BA365" s="13" t="s">
        <v>447</v>
      </c>
      <c r="BB365" s="109" t="s">
        <v>447</v>
      </c>
      <c r="BC365" s="1"/>
      <c r="BD365" s="1"/>
      <c r="BE365" s="1"/>
      <c r="BF365" s="1"/>
      <c r="BG365" s="1"/>
      <c r="BS365" s="29"/>
      <c r="BT365" s="44" t="str">
        <f t="shared" si="59"/>
        <v/>
      </c>
      <c r="BU365" s="45" t="str">
        <f t="shared" si="60"/>
        <v/>
      </c>
      <c r="BV365" s="45" t="str">
        <f t="shared" si="61"/>
        <v/>
      </c>
      <c r="BW365" s="44" t="str">
        <f t="shared" si="62"/>
        <v/>
      </c>
      <c r="BX365" s="45" t="str">
        <f t="shared" si="63"/>
        <v/>
      </c>
      <c r="BY365" s="44" t="e">
        <f>IF(AND(#REF!="",#REF!="",#REF!="",#REF!=""),"",SUM(#REF!,#REF!,#REF!,#REF!,#REF!))</f>
        <v>#REF!</v>
      </c>
      <c r="BZ365" s="45" t="str">
        <f t="shared" si="64"/>
        <v/>
      </c>
      <c r="CA365" s="44" t="str">
        <f t="shared" si="65"/>
        <v/>
      </c>
      <c r="CB365" s="45" t="str">
        <f t="shared" si="66"/>
        <v/>
      </c>
      <c r="CC365" s="44" t="str">
        <f t="shared" si="67"/>
        <v/>
      </c>
      <c r="CD365" s="45" t="str">
        <f t="shared" si="68"/>
        <v/>
      </c>
      <c r="CE365" s="44" t="e">
        <f>IF(AND(#REF!="",#REF!="",#REF!="",#REF!=""),"",SUM(#REF!,#REF!,#REF!,#REF!,#REF!))</f>
        <v>#REF!</v>
      </c>
      <c r="CF365" s="45" t="str">
        <f t="shared" si="69"/>
        <v/>
      </c>
      <c r="CG365" s="38" t="e">
        <f>IF(AND(#REF!="",#REF!="",#REF!="",#REF!=""),"",SUM(#REF!,#REF!,#REF!,#REF!))</f>
        <v>#REF!</v>
      </c>
      <c r="CH365" s="38" t="str">
        <f t="shared" si="70"/>
        <v/>
      </c>
    </row>
    <row r="366" spans="1:86">
      <c r="A366" s="358">
        <v>360</v>
      </c>
      <c r="B366" s="359"/>
      <c r="C366" s="360"/>
      <c r="D366" s="361"/>
      <c r="E366" s="362"/>
      <c r="F366" s="363"/>
      <c r="G366" s="363"/>
      <c r="H366" s="364"/>
      <c r="I366" s="365"/>
      <c r="J366" s="366"/>
      <c r="K366" s="367"/>
      <c r="L366" s="24"/>
      <c r="M366" s="25"/>
      <c r="N366" s="25"/>
      <c r="O366" s="8"/>
      <c r="P366" s="57"/>
      <c r="Q366" s="60"/>
      <c r="R366" s="8"/>
      <c r="S366" s="14"/>
      <c r="T366" s="26"/>
      <c r="U366" s="27"/>
      <c r="V366" s="27"/>
      <c r="W366" s="8"/>
      <c r="X366" s="63"/>
      <c r="Y366" s="60"/>
      <c r="Z366" s="8"/>
      <c r="AA366" s="14"/>
      <c r="AB366" s="24"/>
      <c r="AC366" s="25"/>
      <c r="AD366" s="25"/>
      <c r="AE366" s="8"/>
      <c r="AF366" s="57"/>
      <c r="AG366" s="60"/>
      <c r="AH366" s="8"/>
      <c r="AI366" s="14"/>
      <c r="AJ366" s="24"/>
      <c r="AK366" s="25"/>
      <c r="AL366" s="25"/>
      <c r="AM366" s="8"/>
      <c r="AN366" s="57"/>
      <c r="AO366" s="60"/>
      <c r="AP366" s="8"/>
      <c r="AQ366" s="14"/>
      <c r="AR366" s="24"/>
      <c r="AS366" s="25"/>
      <c r="AT366" s="57"/>
      <c r="AU366" s="24"/>
      <c r="AV366" s="25"/>
      <c r="AW366" s="97"/>
      <c r="AX366" s="24"/>
      <c r="AY366" s="25"/>
      <c r="AZ366" s="57"/>
      <c r="BA366" s="13" t="s">
        <v>447</v>
      </c>
      <c r="BB366" s="109" t="s">
        <v>447</v>
      </c>
      <c r="BC366" s="1"/>
      <c r="BD366" s="1"/>
      <c r="BE366" s="1"/>
      <c r="BF366" s="1"/>
      <c r="BG366" s="1"/>
      <c r="BS366" s="29"/>
      <c r="BT366" s="44" t="str">
        <f t="shared" si="59"/>
        <v/>
      </c>
      <c r="BU366" s="45" t="str">
        <f t="shared" si="60"/>
        <v/>
      </c>
      <c r="BV366" s="45" t="str">
        <f t="shared" si="61"/>
        <v/>
      </c>
      <c r="BW366" s="44" t="str">
        <f t="shared" si="62"/>
        <v/>
      </c>
      <c r="BX366" s="45" t="str">
        <f t="shared" si="63"/>
        <v/>
      </c>
      <c r="BY366" s="44" t="e">
        <f>IF(AND(#REF!="",#REF!="",#REF!="",#REF!=""),"",SUM(#REF!,#REF!,#REF!,#REF!,#REF!))</f>
        <v>#REF!</v>
      </c>
      <c r="BZ366" s="45" t="str">
        <f t="shared" si="64"/>
        <v/>
      </c>
      <c r="CA366" s="44" t="str">
        <f t="shared" si="65"/>
        <v/>
      </c>
      <c r="CB366" s="45" t="str">
        <f t="shared" si="66"/>
        <v/>
      </c>
      <c r="CC366" s="44" t="str">
        <f t="shared" si="67"/>
        <v/>
      </c>
      <c r="CD366" s="45" t="str">
        <f t="shared" si="68"/>
        <v/>
      </c>
      <c r="CE366" s="44" t="e">
        <f>IF(AND(#REF!="",#REF!="",#REF!="",#REF!=""),"",SUM(#REF!,#REF!,#REF!,#REF!,#REF!))</f>
        <v>#REF!</v>
      </c>
      <c r="CF366" s="45" t="str">
        <f t="shared" si="69"/>
        <v/>
      </c>
      <c r="CG366" s="38" t="e">
        <f>IF(AND(#REF!="",#REF!="",#REF!="",#REF!=""),"",SUM(#REF!,#REF!,#REF!,#REF!))</f>
        <v>#REF!</v>
      </c>
      <c r="CH366" s="38" t="str">
        <f t="shared" si="70"/>
        <v/>
      </c>
    </row>
    <row r="367" spans="1:86">
      <c r="A367" s="358">
        <v>361</v>
      </c>
      <c r="B367" s="359"/>
      <c r="C367" s="360"/>
      <c r="D367" s="361"/>
      <c r="E367" s="362"/>
      <c r="F367" s="363"/>
      <c r="G367" s="363"/>
      <c r="H367" s="364"/>
      <c r="I367" s="365"/>
      <c r="J367" s="366"/>
      <c r="K367" s="367"/>
      <c r="L367" s="24"/>
      <c r="M367" s="25"/>
      <c r="N367" s="25"/>
      <c r="O367" s="8"/>
      <c r="P367" s="57"/>
      <c r="Q367" s="60"/>
      <c r="R367" s="8"/>
      <c r="S367" s="14"/>
      <c r="T367" s="26"/>
      <c r="U367" s="27"/>
      <c r="V367" s="27"/>
      <c r="W367" s="8"/>
      <c r="X367" s="63"/>
      <c r="Y367" s="60"/>
      <c r="Z367" s="8"/>
      <c r="AA367" s="14"/>
      <c r="AB367" s="24"/>
      <c r="AC367" s="25"/>
      <c r="AD367" s="25"/>
      <c r="AE367" s="8"/>
      <c r="AF367" s="57"/>
      <c r="AG367" s="60"/>
      <c r="AH367" s="8"/>
      <c r="AI367" s="14"/>
      <c r="AJ367" s="24"/>
      <c r="AK367" s="25"/>
      <c r="AL367" s="25"/>
      <c r="AM367" s="8"/>
      <c r="AN367" s="57"/>
      <c r="AO367" s="60"/>
      <c r="AP367" s="8"/>
      <c r="AQ367" s="14"/>
      <c r="AR367" s="24"/>
      <c r="AS367" s="25"/>
      <c r="AT367" s="57"/>
      <c r="AU367" s="24"/>
      <c r="AV367" s="25"/>
      <c r="AW367" s="97"/>
      <c r="AX367" s="24"/>
      <c r="AY367" s="25"/>
      <c r="AZ367" s="57"/>
      <c r="BA367" s="13" t="s">
        <v>447</v>
      </c>
      <c r="BB367" s="109" t="s">
        <v>447</v>
      </c>
      <c r="BC367" s="1"/>
      <c r="BD367" s="1"/>
      <c r="BE367" s="1"/>
      <c r="BF367" s="1"/>
      <c r="BG367" s="1"/>
      <c r="BS367" s="29"/>
      <c r="BT367" s="44" t="str">
        <f t="shared" si="59"/>
        <v/>
      </c>
      <c r="BU367" s="45" t="str">
        <f t="shared" si="60"/>
        <v/>
      </c>
      <c r="BV367" s="45" t="str">
        <f t="shared" si="61"/>
        <v/>
      </c>
      <c r="BW367" s="44" t="str">
        <f t="shared" si="62"/>
        <v/>
      </c>
      <c r="BX367" s="45" t="str">
        <f t="shared" si="63"/>
        <v/>
      </c>
      <c r="BY367" s="44" t="e">
        <f>IF(AND(#REF!="",#REF!="",#REF!="",#REF!=""),"",SUM(#REF!,#REF!,#REF!,#REF!,#REF!))</f>
        <v>#REF!</v>
      </c>
      <c r="BZ367" s="45" t="str">
        <f t="shared" si="64"/>
        <v/>
      </c>
      <c r="CA367" s="44" t="str">
        <f t="shared" si="65"/>
        <v/>
      </c>
      <c r="CB367" s="45" t="str">
        <f t="shared" si="66"/>
        <v/>
      </c>
      <c r="CC367" s="44" t="str">
        <f t="shared" si="67"/>
        <v/>
      </c>
      <c r="CD367" s="45" t="str">
        <f t="shared" si="68"/>
        <v/>
      </c>
      <c r="CE367" s="44" t="e">
        <f>IF(AND(#REF!="",#REF!="",#REF!="",#REF!=""),"",SUM(#REF!,#REF!,#REF!,#REF!,#REF!))</f>
        <v>#REF!</v>
      </c>
      <c r="CF367" s="45" t="str">
        <f t="shared" si="69"/>
        <v/>
      </c>
      <c r="CG367" s="38" t="e">
        <f>IF(AND(#REF!="",#REF!="",#REF!="",#REF!=""),"",SUM(#REF!,#REF!,#REF!,#REF!))</f>
        <v>#REF!</v>
      </c>
      <c r="CH367" s="38" t="str">
        <f t="shared" si="70"/>
        <v/>
      </c>
    </row>
    <row r="368" spans="1:86">
      <c r="A368" s="358">
        <v>362</v>
      </c>
      <c r="B368" s="359"/>
      <c r="C368" s="360"/>
      <c r="D368" s="361"/>
      <c r="E368" s="362"/>
      <c r="F368" s="363"/>
      <c r="G368" s="363"/>
      <c r="H368" s="364"/>
      <c r="I368" s="365"/>
      <c r="J368" s="366"/>
      <c r="K368" s="367"/>
      <c r="L368" s="24"/>
      <c r="M368" s="25"/>
      <c r="N368" s="25"/>
      <c r="O368" s="8"/>
      <c r="P368" s="57"/>
      <c r="Q368" s="60"/>
      <c r="R368" s="8"/>
      <c r="S368" s="14"/>
      <c r="T368" s="26"/>
      <c r="U368" s="27"/>
      <c r="V368" s="27"/>
      <c r="W368" s="8"/>
      <c r="X368" s="63"/>
      <c r="Y368" s="60"/>
      <c r="Z368" s="8"/>
      <c r="AA368" s="14"/>
      <c r="AB368" s="24"/>
      <c r="AC368" s="25"/>
      <c r="AD368" s="25"/>
      <c r="AE368" s="8"/>
      <c r="AF368" s="57"/>
      <c r="AG368" s="60"/>
      <c r="AH368" s="8"/>
      <c r="AI368" s="14"/>
      <c r="AJ368" s="24"/>
      <c r="AK368" s="25"/>
      <c r="AL368" s="25"/>
      <c r="AM368" s="8"/>
      <c r="AN368" s="57"/>
      <c r="AO368" s="60"/>
      <c r="AP368" s="8"/>
      <c r="AQ368" s="14"/>
      <c r="AR368" s="24"/>
      <c r="AS368" s="25"/>
      <c r="AT368" s="57"/>
      <c r="AU368" s="24"/>
      <c r="AV368" s="25"/>
      <c r="AW368" s="97"/>
      <c r="AX368" s="24"/>
      <c r="AY368" s="25"/>
      <c r="AZ368" s="57"/>
      <c r="BA368" s="13" t="s">
        <v>447</v>
      </c>
      <c r="BB368" s="109" t="s">
        <v>447</v>
      </c>
      <c r="BC368" s="1"/>
      <c r="BD368" s="1"/>
      <c r="BE368" s="1"/>
      <c r="BF368" s="1"/>
      <c r="BG368" s="1"/>
      <c r="BS368" s="29"/>
      <c r="BT368" s="44" t="str">
        <f t="shared" si="59"/>
        <v/>
      </c>
      <c r="BU368" s="45" t="str">
        <f t="shared" si="60"/>
        <v/>
      </c>
      <c r="BV368" s="45" t="str">
        <f t="shared" si="61"/>
        <v/>
      </c>
      <c r="BW368" s="44" t="str">
        <f t="shared" si="62"/>
        <v/>
      </c>
      <c r="BX368" s="45" t="str">
        <f t="shared" si="63"/>
        <v/>
      </c>
      <c r="BY368" s="44" t="e">
        <f>IF(AND(#REF!="",#REF!="",#REF!="",#REF!=""),"",SUM(#REF!,#REF!,#REF!,#REF!,#REF!))</f>
        <v>#REF!</v>
      </c>
      <c r="BZ368" s="45" t="str">
        <f t="shared" si="64"/>
        <v/>
      </c>
      <c r="CA368" s="44" t="str">
        <f t="shared" si="65"/>
        <v/>
      </c>
      <c r="CB368" s="45" t="str">
        <f t="shared" si="66"/>
        <v/>
      </c>
      <c r="CC368" s="44" t="str">
        <f t="shared" si="67"/>
        <v/>
      </c>
      <c r="CD368" s="45" t="str">
        <f t="shared" si="68"/>
        <v/>
      </c>
      <c r="CE368" s="44" t="e">
        <f>IF(AND(#REF!="",#REF!="",#REF!="",#REF!=""),"",SUM(#REF!,#REF!,#REF!,#REF!,#REF!))</f>
        <v>#REF!</v>
      </c>
      <c r="CF368" s="45" t="str">
        <f t="shared" si="69"/>
        <v/>
      </c>
      <c r="CG368" s="38" t="e">
        <f>IF(AND(#REF!="",#REF!="",#REF!="",#REF!=""),"",SUM(#REF!,#REF!,#REF!,#REF!))</f>
        <v>#REF!</v>
      </c>
      <c r="CH368" s="38" t="str">
        <f t="shared" si="70"/>
        <v/>
      </c>
    </row>
    <row r="369" spans="1:86">
      <c r="A369" s="358">
        <v>363</v>
      </c>
      <c r="B369" s="359"/>
      <c r="C369" s="360"/>
      <c r="D369" s="361"/>
      <c r="E369" s="362"/>
      <c r="F369" s="363"/>
      <c r="G369" s="363"/>
      <c r="H369" s="364"/>
      <c r="I369" s="365"/>
      <c r="J369" s="366"/>
      <c r="K369" s="367"/>
      <c r="L369" s="24"/>
      <c r="M369" s="25"/>
      <c r="N369" s="25"/>
      <c r="O369" s="8"/>
      <c r="P369" s="57"/>
      <c r="Q369" s="60"/>
      <c r="R369" s="8"/>
      <c r="S369" s="14"/>
      <c r="T369" s="26"/>
      <c r="U369" s="27"/>
      <c r="V369" s="27"/>
      <c r="W369" s="8"/>
      <c r="X369" s="63"/>
      <c r="Y369" s="60"/>
      <c r="Z369" s="8"/>
      <c r="AA369" s="14"/>
      <c r="AB369" s="24"/>
      <c r="AC369" s="25"/>
      <c r="AD369" s="25"/>
      <c r="AE369" s="8"/>
      <c r="AF369" s="57"/>
      <c r="AG369" s="60"/>
      <c r="AH369" s="8"/>
      <c r="AI369" s="14"/>
      <c r="AJ369" s="24"/>
      <c r="AK369" s="25"/>
      <c r="AL369" s="25"/>
      <c r="AM369" s="8"/>
      <c r="AN369" s="57"/>
      <c r="AO369" s="60"/>
      <c r="AP369" s="8"/>
      <c r="AQ369" s="14"/>
      <c r="AR369" s="24"/>
      <c r="AS369" s="25"/>
      <c r="AT369" s="57"/>
      <c r="AU369" s="24"/>
      <c r="AV369" s="25"/>
      <c r="AW369" s="97"/>
      <c r="AX369" s="24"/>
      <c r="AY369" s="25"/>
      <c r="AZ369" s="57"/>
      <c r="BA369" s="13" t="s">
        <v>447</v>
      </c>
      <c r="BB369" s="109" t="s">
        <v>447</v>
      </c>
      <c r="BC369" s="1"/>
      <c r="BD369" s="1"/>
      <c r="BE369" s="1"/>
      <c r="BF369" s="1"/>
      <c r="BG369" s="1"/>
      <c r="BS369" s="29"/>
      <c r="BT369" s="44" t="str">
        <f t="shared" si="59"/>
        <v/>
      </c>
      <c r="BU369" s="45" t="str">
        <f t="shared" si="60"/>
        <v/>
      </c>
      <c r="BV369" s="45" t="str">
        <f t="shared" si="61"/>
        <v/>
      </c>
      <c r="BW369" s="44" t="str">
        <f t="shared" si="62"/>
        <v/>
      </c>
      <c r="BX369" s="45" t="str">
        <f t="shared" si="63"/>
        <v/>
      </c>
      <c r="BY369" s="44" t="e">
        <f>IF(AND(#REF!="",#REF!="",#REF!="",#REF!=""),"",SUM(#REF!,#REF!,#REF!,#REF!,#REF!))</f>
        <v>#REF!</v>
      </c>
      <c r="BZ369" s="45" t="str">
        <f t="shared" si="64"/>
        <v/>
      </c>
      <c r="CA369" s="44" t="str">
        <f t="shared" si="65"/>
        <v/>
      </c>
      <c r="CB369" s="45" t="str">
        <f t="shared" si="66"/>
        <v/>
      </c>
      <c r="CC369" s="44" t="str">
        <f t="shared" si="67"/>
        <v/>
      </c>
      <c r="CD369" s="45" t="str">
        <f t="shared" si="68"/>
        <v/>
      </c>
      <c r="CE369" s="44" t="e">
        <f>IF(AND(#REF!="",#REF!="",#REF!="",#REF!=""),"",SUM(#REF!,#REF!,#REF!,#REF!,#REF!))</f>
        <v>#REF!</v>
      </c>
      <c r="CF369" s="45" t="str">
        <f t="shared" si="69"/>
        <v/>
      </c>
      <c r="CG369" s="38" t="e">
        <f>IF(AND(#REF!="",#REF!="",#REF!="",#REF!=""),"",SUM(#REF!,#REF!,#REF!,#REF!))</f>
        <v>#REF!</v>
      </c>
      <c r="CH369" s="38" t="str">
        <f t="shared" si="70"/>
        <v/>
      </c>
    </row>
    <row r="370" spans="1:86">
      <c r="A370" s="358">
        <v>364</v>
      </c>
      <c r="B370" s="359"/>
      <c r="C370" s="360"/>
      <c r="D370" s="361"/>
      <c r="E370" s="362"/>
      <c r="F370" s="363"/>
      <c r="G370" s="363"/>
      <c r="H370" s="364"/>
      <c r="I370" s="365"/>
      <c r="J370" s="366"/>
      <c r="K370" s="367"/>
      <c r="L370" s="24"/>
      <c r="M370" s="25"/>
      <c r="N370" s="25"/>
      <c r="O370" s="8"/>
      <c r="P370" s="57"/>
      <c r="Q370" s="60"/>
      <c r="R370" s="8"/>
      <c r="S370" s="14"/>
      <c r="T370" s="26"/>
      <c r="U370" s="27"/>
      <c r="V370" s="27"/>
      <c r="W370" s="8"/>
      <c r="X370" s="63"/>
      <c r="Y370" s="60"/>
      <c r="Z370" s="8"/>
      <c r="AA370" s="14"/>
      <c r="AB370" s="24"/>
      <c r="AC370" s="25"/>
      <c r="AD370" s="25"/>
      <c r="AE370" s="8"/>
      <c r="AF370" s="57"/>
      <c r="AG370" s="60"/>
      <c r="AH370" s="8"/>
      <c r="AI370" s="14"/>
      <c r="AJ370" s="24"/>
      <c r="AK370" s="25"/>
      <c r="AL370" s="25"/>
      <c r="AM370" s="8"/>
      <c r="AN370" s="57"/>
      <c r="AO370" s="60"/>
      <c r="AP370" s="8"/>
      <c r="AQ370" s="14"/>
      <c r="AR370" s="24"/>
      <c r="AS370" s="25"/>
      <c r="AT370" s="57"/>
      <c r="AU370" s="24"/>
      <c r="AV370" s="25"/>
      <c r="AW370" s="97"/>
      <c r="AX370" s="24"/>
      <c r="AY370" s="25"/>
      <c r="AZ370" s="57"/>
      <c r="BA370" s="13" t="s">
        <v>447</v>
      </c>
      <c r="BB370" s="109" t="s">
        <v>447</v>
      </c>
      <c r="BC370" s="1"/>
      <c r="BD370" s="1"/>
      <c r="BE370" s="1"/>
      <c r="BF370" s="1"/>
      <c r="BG370" s="1"/>
      <c r="BS370" s="29"/>
      <c r="BT370" s="44" t="str">
        <f t="shared" si="59"/>
        <v/>
      </c>
      <c r="BU370" s="45" t="str">
        <f t="shared" si="60"/>
        <v/>
      </c>
      <c r="BV370" s="45" t="str">
        <f t="shared" si="61"/>
        <v/>
      </c>
      <c r="BW370" s="44" t="str">
        <f t="shared" si="62"/>
        <v/>
      </c>
      <c r="BX370" s="45" t="str">
        <f t="shared" si="63"/>
        <v/>
      </c>
      <c r="BY370" s="44" t="e">
        <f>IF(AND(#REF!="",#REF!="",#REF!="",#REF!=""),"",SUM(#REF!,#REF!,#REF!,#REF!,#REF!))</f>
        <v>#REF!</v>
      </c>
      <c r="BZ370" s="45" t="str">
        <f t="shared" si="64"/>
        <v/>
      </c>
      <c r="CA370" s="44" t="str">
        <f t="shared" si="65"/>
        <v/>
      </c>
      <c r="CB370" s="45" t="str">
        <f t="shared" si="66"/>
        <v/>
      </c>
      <c r="CC370" s="44" t="str">
        <f t="shared" si="67"/>
        <v/>
      </c>
      <c r="CD370" s="45" t="str">
        <f t="shared" si="68"/>
        <v/>
      </c>
      <c r="CE370" s="44" t="e">
        <f>IF(AND(#REF!="",#REF!="",#REF!="",#REF!=""),"",SUM(#REF!,#REF!,#REF!,#REF!,#REF!))</f>
        <v>#REF!</v>
      </c>
      <c r="CF370" s="45" t="str">
        <f t="shared" si="69"/>
        <v/>
      </c>
      <c r="CG370" s="38" t="e">
        <f>IF(AND(#REF!="",#REF!="",#REF!="",#REF!=""),"",SUM(#REF!,#REF!,#REF!,#REF!))</f>
        <v>#REF!</v>
      </c>
      <c r="CH370" s="38" t="str">
        <f t="shared" si="70"/>
        <v/>
      </c>
    </row>
    <row r="371" spans="1:86">
      <c r="A371" s="358">
        <v>365</v>
      </c>
      <c r="B371" s="359"/>
      <c r="C371" s="360"/>
      <c r="D371" s="361"/>
      <c r="E371" s="362"/>
      <c r="F371" s="363"/>
      <c r="G371" s="363"/>
      <c r="H371" s="364"/>
      <c r="I371" s="365"/>
      <c r="J371" s="366"/>
      <c r="K371" s="367"/>
      <c r="L371" s="24"/>
      <c r="M371" s="25"/>
      <c r="N371" s="25"/>
      <c r="O371" s="8"/>
      <c r="P371" s="57"/>
      <c r="Q371" s="60"/>
      <c r="R371" s="8"/>
      <c r="S371" s="14"/>
      <c r="T371" s="26"/>
      <c r="U371" s="27"/>
      <c r="V371" s="27"/>
      <c r="W371" s="8"/>
      <c r="X371" s="63"/>
      <c r="Y371" s="60"/>
      <c r="Z371" s="8"/>
      <c r="AA371" s="14"/>
      <c r="AB371" s="24"/>
      <c r="AC371" s="25"/>
      <c r="AD371" s="25"/>
      <c r="AE371" s="8"/>
      <c r="AF371" s="57"/>
      <c r="AG371" s="60"/>
      <c r="AH371" s="8"/>
      <c r="AI371" s="14"/>
      <c r="AJ371" s="24"/>
      <c r="AK371" s="25"/>
      <c r="AL371" s="25"/>
      <c r="AM371" s="8"/>
      <c r="AN371" s="57"/>
      <c r="AO371" s="60"/>
      <c r="AP371" s="8"/>
      <c r="AQ371" s="14"/>
      <c r="AR371" s="24"/>
      <c r="AS371" s="25"/>
      <c r="AT371" s="57"/>
      <c r="AU371" s="24"/>
      <c r="AV371" s="25"/>
      <c r="AW371" s="97"/>
      <c r="AX371" s="24"/>
      <c r="AY371" s="25"/>
      <c r="AZ371" s="57"/>
      <c r="BA371" s="13" t="s">
        <v>447</v>
      </c>
      <c r="BB371" s="109" t="s">
        <v>447</v>
      </c>
      <c r="BC371" s="1"/>
      <c r="BD371" s="1"/>
      <c r="BE371" s="1"/>
      <c r="BF371" s="1"/>
      <c r="BG371" s="1"/>
      <c r="BS371" s="29"/>
      <c r="BT371" s="44" t="str">
        <f t="shared" si="59"/>
        <v/>
      </c>
      <c r="BU371" s="45" t="str">
        <f t="shared" si="60"/>
        <v/>
      </c>
      <c r="BV371" s="45" t="str">
        <f t="shared" si="61"/>
        <v/>
      </c>
      <c r="BW371" s="44" t="str">
        <f t="shared" si="62"/>
        <v/>
      </c>
      <c r="BX371" s="45" t="str">
        <f t="shared" si="63"/>
        <v/>
      </c>
      <c r="BY371" s="44" t="e">
        <f>IF(AND(#REF!="",#REF!="",#REF!="",#REF!=""),"",SUM(#REF!,#REF!,#REF!,#REF!,#REF!))</f>
        <v>#REF!</v>
      </c>
      <c r="BZ371" s="45" t="str">
        <f t="shared" si="64"/>
        <v/>
      </c>
      <c r="CA371" s="44" t="str">
        <f t="shared" si="65"/>
        <v/>
      </c>
      <c r="CB371" s="45" t="str">
        <f t="shared" si="66"/>
        <v/>
      </c>
      <c r="CC371" s="44" t="str">
        <f t="shared" si="67"/>
        <v/>
      </c>
      <c r="CD371" s="45" t="str">
        <f t="shared" si="68"/>
        <v/>
      </c>
      <c r="CE371" s="44" t="e">
        <f>IF(AND(#REF!="",#REF!="",#REF!="",#REF!=""),"",SUM(#REF!,#REF!,#REF!,#REF!,#REF!))</f>
        <v>#REF!</v>
      </c>
      <c r="CF371" s="45" t="str">
        <f t="shared" si="69"/>
        <v/>
      </c>
      <c r="CG371" s="38" t="e">
        <f>IF(AND(#REF!="",#REF!="",#REF!="",#REF!=""),"",SUM(#REF!,#REF!,#REF!,#REF!))</f>
        <v>#REF!</v>
      </c>
      <c r="CH371" s="38" t="str">
        <f t="shared" si="70"/>
        <v/>
      </c>
    </row>
    <row r="372" spans="1:86">
      <c r="A372" s="358">
        <v>366</v>
      </c>
      <c r="B372" s="359"/>
      <c r="C372" s="360"/>
      <c r="D372" s="361"/>
      <c r="E372" s="362"/>
      <c r="F372" s="363"/>
      <c r="G372" s="363"/>
      <c r="H372" s="364"/>
      <c r="I372" s="365"/>
      <c r="J372" s="366"/>
      <c r="K372" s="367"/>
      <c r="L372" s="24"/>
      <c r="M372" s="25"/>
      <c r="N372" s="25"/>
      <c r="O372" s="8"/>
      <c r="P372" s="57"/>
      <c r="Q372" s="60"/>
      <c r="R372" s="8"/>
      <c r="S372" s="14"/>
      <c r="T372" s="26"/>
      <c r="U372" s="27"/>
      <c r="V372" s="27"/>
      <c r="W372" s="8"/>
      <c r="X372" s="63"/>
      <c r="Y372" s="60"/>
      <c r="Z372" s="8"/>
      <c r="AA372" s="14"/>
      <c r="AB372" s="24"/>
      <c r="AC372" s="25"/>
      <c r="AD372" s="25"/>
      <c r="AE372" s="8"/>
      <c r="AF372" s="57"/>
      <c r="AG372" s="60"/>
      <c r="AH372" s="8"/>
      <c r="AI372" s="14"/>
      <c r="AJ372" s="24"/>
      <c r="AK372" s="25"/>
      <c r="AL372" s="25"/>
      <c r="AM372" s="8"/>
      <c r="AN372" s="57"/>
      <c r="AO372" s="60"/>
      <c r="AP372" s="8"/>
      <c r="AQ372" s="14"/>
      <c r="AR372" s="24"/>
      <c r="AS372" s="25"/>
      <c r="AT372" s="57"/>
      <c r="AU372" s="24"/>
      <c r="AV372" s="25"/>
      <c r="AW372" s="97"/>
      <c r="AX372" s="24"/>
      <c r="AY372" s="25"/>
      <c r="AZ372" s="57"/>
      <c r="BA372" s="13" t="s">
        <v>447</v>
      </c>
      <c r="BB372" s="109" t="s">
        <v>447</v>
      </c>
      <c r="BC372" s="1"/>
      <c r="BD372" s="1"/>
      <c r="BE372" s="1"/>
      <c r="BF372" s="1"/>
      <c r="BG372" s="1"/>
      <c r="BS372" s="29"/>
      <c r="BT372" s="44" t="str">
        <f t="shared" si="59"/>
        <v/>
      </c>
      <c r="BU372" s="45" t="str">
        <f t="shared" si="60"/>
        <v/>
      </c>
      <c r="BV372" s="45" t="str">
        <f t="shared" si="61"/>
        <v/>
      </c>
      <c r="BW372" s="44" t="str">
        <f t="shared" si="62"/>
        <v/>
      </c>
      <c r="BX372" s="45" t="str">
        <f t="shared" si="63"/>
        <v/>
      </c>
      <c r="BY372" s="44" t="e">
        <f>IF(AND(#REF!="",#REF!="",#REF!="",#REF!=""),"",SUM(#REF!,#REF!,#REF!,#REF!,#REF!))</f>
        <v>#REF!</v>
      </c>
      <c r="BZ372" s="45" t="str">
        <f t="shared" si="64"/>
        <v/>
      </c>
      <c r="CA372" s="44" t="str">
        <f t="shared" si="65"/>
        <v/>
      </c>
      <c r="CB372" s="45" t="str">
        <f t="shared" si="66"/>
        <v/>
      </c>
      <c r="CC372" s="44" t="str">
        <f t="shared" si="67"/>
        <v/>
      </c>
      <c r="CD372" s="45" t="str">
        <f t="shared" si="68"/>
        <v/>
      </c>
      <c r="CE372" s="44" t="e">
        <f>IF(AND(#REF!="",#REF!="",#REF!="",#REF!=""),"",SUM(#REF!,#REF!,#REF!,#REF!,#REF!))</f>
        <v>#REF!</v>
      </c>
      <c r="CF372" s="45" t="str">
        <f t="shared" si="69"/>
        <v/>
      </c>
      <c r="CG372" s="38" t="e">
        <f>IF(AND(#REF!="",#REF!="",#REF!="",#REF!=""),"",SUM(#REF!,#REF!,#REF!,#REF!))</f>
        <v>#REF!</v>
      </c>
      <c r="CH372" s="38" t="str">
        <f t="shared" si="70"/>
        <v/>
      </c>
    </row>
    <row r="373" spans="1:86">
      <c r="A373" s="358">
        <v>367</v>
      </c>
      <c r="B373" s="359"/>
      <c r="C373" s="360"/>
      <c r="D373" s="361"/>
      <c r="E373" s="362"/>
      <c r="F373" s="363"/>
      <c r="G373" s="363"/>
      <c r="H373" s="364"/>
      <c r="I373" s="365"/>
      <c r="J373" s="366"/>
      <c r="K373" s="367"/>
      <c r="L373" s="24"/>
      <c r="M373" s="25"/>
      <c r="N373" s="25"/>
      <c r="O373" s="8"/>
      <c r="P373" s="57"/>
      <c r="Q373" s="60"/>
      <c r="R373" s="8"/>
      <c r="S373" s="14"/>
      <c r="T373" s="26"/>
      <c r="U373" s="27"/>
      <c r="V373" s="27"/>
      <c r="W373" s="8"/>
      <c r="X373" s="63"/>
      <c r="Y373" s="60"/>
      <c r="Z373" s="8"/>
      <c r="AA373" s="14"/>
      <c r="AB373" s="24"/>
      <c r="AC373" s="25"/>
      <c r="AD373" s="25"/>
      <c r="AE373" s="8"/>
      <c r="AF373" s="57"/>
      <c r="AG373" s="60"/>
      <c r="AH373" s="8"/>
      <c r="AI373" s="14"/>
      <c r="AJ373" s="24"/>
      <c r="AK373" s="25"/>
      <c r="AL373" s="25"/>
      <c r="AM373" s="8"/>
      <c r="AN373" s="57"/>
      <c r="AO373" s="60"/>
      <c r="AP373" s="8"/>
      <c r="AQ373" s="14"/>
      <c r="AR373" s="24"/>
      <c r="AS373" s="25"/>
      <c r="AT373" s="57"/>
      <c r="AU373" s="24"/>
      <c r="AV373" s="25"/>
      <c r="AW373" s="97"/>
      <c r="AX373" s="24"/>
      <c r="AY373" s="25"/>
      <c r="AZ373" s="57"/>
      <c r="BA373" s="13" t="s">
        <v>447</v>
      </c>
      <c r="BB373" s="109" t="s">
        <v>447</v>
      </c>
      <c r="BC373" s="1"/>
      <c r="BD373" s="1"/>
      <c r="BE373" s="1"/>
      <c r="BF373" s="1"/>
      <c r="BG373" s="1"/>
      <c r="BS373" s="29"/>
      <c r="BT373" s="44" t="str">
        <f t="shared" si="59"/>
        <v/>
      </c>
      <c r="BU373" s="45" t="str">
        <f t="shared" si="60"/>
        <v/>
      </c>
      <c r="BV373" s="45" t="str">
        <f t="shared" si="61"/>
        <v/>
      </c>
      <c r="BW373" s="44" t="str">
        <f t="shared" si="62"/>
        <v/>
      </c>
      <c r="BX373" s="45" t="str">
        <f t="shared" si="63"/>
        <v/>
      </c>
      <c r="BY373" s="44" t="e">
        <f>IF(AND(#REF!="",#REF!="",#REF!="",#REF!=""),"",SUM(#REF!,#REF!,#REF!,#REF!,#REF!))</f>
        <v>#REF!</v>
      </c>
      <c r="BZ373" s="45" t="str">
        <f t="shared" si="64"/>
        <v/>
      </c>
      <c r="CA373" s="44" t="str">
        <f t="shared" si="65"/>
        <v/>
      </c>
      <c r="CB373" s="45" t="str">
        <f t="shared" si="66"/>
        <v/>
      </c>
      <c r="CC373" s="44" t="str">
        <f t="shared" si="67"/>
        <v/>
      </c>
      <c r="CD373" s="45" t="str">
        <f t="shared" si="68"/>
        <v/>
      </c>
      <c r="CE373" s="44" t="e">
        <f>IF(AND(#REF!="",#REF!="",#REF!="",#REF!=""),"",SUM(#REF!,#REF!,#REF!,#REF!,#REF!))</f>
        <v>#REF!</v>
      </c>
      <c r="CF373" s="45" t="str">
        <f t="shared" si="69"/>
        <v/>
      </c>
      <c r="CG373" s="38" t="e">
        <f>IF(AND(#REF!="",#REF!="",#REF!="",#REF!=""),"",SUM(#REF!,#REF!,#REF!,#REF!))</f>
        <v>#REF!</v>
      </c>
      <c r="CH373" s="38" t="str">
        <f t="shared" si="70"/>
        <v/>
      </c>
    </row>
    <row r="374" spans="1:86">
      <c r="A374" s="358">
        <v>368</v>
      </c>
      <c r="B374" s="359"/>
      <c r="C374" s="360"/>
      <c r="D374" s="361"/>
      <c r="E374" s="362"/>
      <c r="F374" s="363"/>
      <c r="G374" s="363"/>
      <c r="H374" s="364"/>
      <c r="I374" s="365"/>
      <c r="J374" s="366"/>
      <c r="K374" s="367"/>
      <c r="L374" s="24"/>
      <c r="M374" s="25"/>
      <c r="N374" s="25"/>
      <c r="O374" s="8"/>
      <c r="P374" s="57"/>
      <c r="Q374" s="60"/>
      <c r="R374" s="8"/>
      <c r="S374" s="14"/>
      <c r="T374" s="26"/>
      <c r="U374" s="27"/>
      <c r="V374" s="27"/>
      <c r="W374" s="8"/>
      <c r="X374" s="63"/>
      <c r="Y374" s="60"/>
      <c r="Z374" s="8"/>
      <c r="AA374" s="14"/>
      <c r="AB374" s="24"/>
      <c r="AC374" s="25"/>
      <c r="AD374" s="25"/>
      <c r="AE374" s="8"/>
      <c r="AF374" s="57"/>
      <c r="AG374" s="60"/>
      <c r="AH374" s="8"/>
      <c r="AI374" s="14"/>
      <c r="AJ374" s="24"/>
      <c r="AK374" s="25"/>
      <c r="AL374" s="25"/>
      <c r="AM374" s="8"/>
      <c r="AN374" s="57"/>
      <c r="AO374" s="60"/>
      <c r="AP374" s="8"/>
      <c r="AQ374" s="14"/>
      <c r="AR374" s="24"/>
      <c r="AS374" s="25"/>
      <c r="AT374" s="57"/>
      <c r="AU374" s="24"/>
      <c r="AV374" s="25"/>
      <c r="AW374" s="97"/>
      <c r="AX374" s="24"/>
      <c r="AY374" s="25"/>
      <c r="AZ374" s="57"/>
      <c r="BA374" s="13" t="s">
        <v>447</v>
      </c>
      <c r="BB374" s="109" t="s">
        <v>447</v>
      </c>
      <c r="BC374" s="1"/>
      <c r="BD374" s="1"/>
      <c r="BE374" s="1"/>
      <c r="BF374" s="1"/>
      <c r="BG374" s="1"/>
      <c r="BS374" s="29"/>
      <c r="BT374" s="44" t="str">
        <f t="shared" si="59"/>
        <v/>
      </c>
      <c r="BU374" s="45" t="str">
        <f t="shared" si="60"/>
        <v/>
      </c>
      <c r="BV374" s="45" t="str">
        <f t="shared" si="61"/>
        <v/>
      </c>
      <c r="BW374" s="44" t="str">
        <f t="shared" si="62"/>
        <v/>
      </c>
      <c r="BX374" s="45" t="str">
        <f t="shared" si="63"/>
        <v/>
      </c>
      <c r="BY374" s="44" t="e">
        <f>IF(AND(#REF!="",#REF!="",#REF!="",#REF!=""),"",SUM(#REF!,#REF!,#REF!,#REF!,#REF!))</f>
        <v>#REF!</v>
      </c>
      <c r="BZ374" s="45" t="str">
        <f t="shared" si="64"/>
        <v/>
      </c>
      <c r="CA374" s="44" t="str">
        <f t="shared" si="65"/>
        <v/>
      </c>
      <c r="CB374" s="45" t="str">
        <f t="shared" si="66"/>
        <v/>
      </c>
      <c r="CC374" s="44" t="str">
        <f t="shared" si="67"/>
        <v/>
      </c>
      <c r="CD374" s="45" t="str">
        <f t="shared" si="68"/>
        <v/>
      </c>
      <c r="CE374" s="44" t="e">
        <f>IF(AND(#REF!="",#REF!="",#REF!="",#REF!=""),"",SUM(#REF!,#REF!,#REF!,#REF!,#REF!))</f>
        <v>#REF!</v>
      </c>
      <c r="CF374" s="45" t="str">
        <f t="shared" si="69"/>
        <v/>
      </c>
      <c r="CG374" s="38" t="e">
        <f>IF(AND(#REF!="",#REF!="",#REF!="",#REF!=""),"",SUM(#REF!,#REF!,#REF!,#REF!))</f>
        <v>#REF!</v>
      </c>
      <c r="CH374" s="38" t="str">
        <f t="shared" si="70"/>
        <v/>
      </c>
    </row>
    <row r="375" spans="1:86">
      <c r="A375" s="358">
        <v>369</v>
      </c>
      <c r="B375" s="359"/>
      <c r="C375" s="360"/>
      <c r="D375" s="361"/>
      <c r="E375" s="362"/>
      <c r="F375" s="363"/>
      <c r="G375" s="363"/>
      <c r="H375" s="364"/>
      <c r="I375" s="365"/>
      <c r="J375" s="366"/>
      <c r="K375" s="367"/>
      <c r="L375" s="24"/>
      <c r="M375" s="25"/>
      <c r="N375" s="25"/>
      <c r="O375" s="8"/>
      <c r="P375" s="57"/>
      <c r="Q375" s="60"/>
      <c r="R375" s="8"/>
      <c r="S375" s="14"/>
      <c r="T375" s="26"/>
      <c r="U375" s="27"/>
      <c r="V375" s="27"/>
      <c r="W375" s="8"/>
      <c r="X375" s="63"/>
      <c r="Y375" s="60"/>
      <c r="Z375" s="8"/>
      <c r="AA375" s="14"/>
      <c r="AB375" s="24"/>
      <c r="AC375" s="25"/>
      <c r="AD375" s="25"/>
      <c r="AE375" s="8"/>
      <c r="AF375" s="57"/>
      <c r="AG375" s="60"/>
      <c r="AH375" s="8"/>
      <c r="AI375" s="14"/>
      <c r="AJ375" s="24"/>
      <c r="AK375" s="25"/>
      <c r="AL375" s="25"/>
      <c r="AM375" s="8"/>
      <c r="AN375" s="57"/>
      <c r="AO375" s="60"/>
      <c r="AP375" s="8"/>
      <c r="AQ375" s="14"/>
      <c r="AR375" s="24"/>
      <c r="AS375" s="25"/>
      <c r="AT375" s="57"/>
      <c r="AU375" s="24"/>
      <c r="AV375" s="25"/>
      <c r="AW375" s="97"/>
      <c r="AX375" s="24"/>
      <c r="AY375" s="25"/>
      <c r="AZ375" s="57"/>
      <c r="BA375" s="13" t="s">
        <v>447</v>
      </c>
      <c r="BB375" s="109" t="s">
        <v>447</v>
      </c>
      <c r="BC375" s="1"/>
      <c r="BD375" s="1"/>
      <c r="BE375" s="1"/>
      <c r="BF375" s="1"/>
      <c r="BG375" s="1"/>
      <c r="BS375" s="29"/>
      <c r="BT375" s="44" t="str">
        <f t="shared" si="59"/>
        <v/>
      </c>
      <c r="BU375" s="45" t="str">
        <f t="shared" si="60"/>
        <v/>
      </c>
      <c r="BV375" s="45" t="str">
        <f t="shared" si="61"/>
        <v/>
      </c>
      <c r="BW375" s="44" t="str">
        <f t="shared" si="62"/>
        <v/>
      </c>
      <c r="BX375" s="45" t="str">
        <f t="shared" si="63"/>
        <v/>
      </c>
      <c r="BY375" s="44" t="e">
        <f>IF(AND(#REF!="",#REF!="",#REF!="",#REF!=""),"",SUM(#REF!,#REF!,#REF!,#REF!,#REF!))</f>
        <v>#REF!</v>
      </c>
      <c r="BZ375" s="45" t="str">
        <f t="shared" si="64"/>
        <v/>
      </c>
      <c r="CA375" s="44" t="str">
        <f t="shared" si="65"/>
        <v/>
      </c>
      <c r="CB375" s="45" t="str">
        <f t="shared" si="66"/>
        <v/>
      </c>
      <c r="CC375" s="44" t="str">
        <f t="shared" si="67"/>
        <v/>
      </c>
      <c r="CD375" s="45" t="str">
        <f t="shared" si="68"/>
        <v/>
      </c>
      <c r="CE375" s="44" t="e">
        <f>IF(AND(#REF!="",#REF!="",#REF!="",#REF!=""),"",SUM(#REF!,#REF!,#REF!,#REF!,#REF!))</f>
        <v>#REF!</v>
      </c>
      <c r="CF375" s="45" t="str">
        <f t="shared" si="69"/>
        <v/>
      </c>
      <c r="CG375" s="38" t="e">
        <f>IF(AND(#REF!="",#REF!="",#REF!="",#REF!=""),"",SUM(#REF!,#REF!,#REF!,#REF!))</f>
        <v>#REF!</v>
      </c>
      <c r="CH375" s="38" t="str">
        <f t="shared" si="70"/>
        <v/>
      </c>
    </row>
    <row r="376" spans="1:86">
      <c r="A376" s="358">
        <v>370</v>
      </c>
      <c r="B376" s="359"/>
      <c r="C376" s="360"/>
      <c r="D376" s="361"/>
      <c r="E376" s="362"/>
      <c r="F376" s="363"/>
      <c r="G376" s="363"/>
      <c r="H376" s="364"/>
      <c r="I376" s="365"/>
      <c r="J376" s="366"/>
      <c r="K376" s="367"/>
      <c r="L376" s="24"/>
      <c r="M376" s="25"/>
      <c r="N376" s="25"/>
      <c r="O376" s="8"/>
      <c r="P376" s="57"/>
      <c r="Q376" s="60"/>
      <c r="R376" s="8"/>
      <c r="S376" s="14"/>
      <c r="T376" s="26"/>
      <c r="U376" s="27"/>
      <c r="V376" s="27"/>
      <c r="W376" s="8"/>
      <c r="X376" s="63"/>
      <c r="Y376" s="60"/>
      <c r="Z376" s="8"/>
      <c r="AA376" s="14"/>
      <c r="AB376" s="24"/>
      <c r="AC376" s="25"/>
      <c r="AD376" s="25"/>
      <c r="AE376" s="8"/>
      <c r="AF376" s="57"/>
      <c r="AG376" s="60"/>
      <c r="AH376" s="8"/>
      <c r="AI376" s="14"/>
      <c r="AJ376" s="24"/>
      <c r="AK376" s="25"/>
      <c r="AL376" s="25"/>
      <c r="AM376" s="8"/>
      <c r="AN376" s="57"/>
      <c r="AO376" s="60"/>
      <c r="AP376" s="8"/>
      <c r="AQ376" s="14"/>
      <c r="AR376" s="24"/>
      <c r="AS376" s="25"/>
      <c r="AT376" s="57"/>
      <c r="AU376" s="24"/>
      <c r="AV376" s="25"/>
      <c r="AW376" s="97"/>
      <c r="AX376" s="24"/>
      <c r="AY376" s="25"/>
      <c r="AZ376" s="57"/>
      <c r="BA376" s="13" t="s">
        <v>447</v>
      </c>
      <c r="BB376" s="109" t="s">
        <v>447</v>
      </c>
      <c r="BC376" s="1"/>
      <c r="BD376" s="1"/>
      <c r="BE376" s="1"/>
      <c r="BF376" s="1"/>
      <c r="BG376" s="1"/>
      <c r="BS376" s="29"/>
      <c r="BT376" s="44" t="str">
        <f t="shared" si="59"/>
        <v/>
      </c>
      <c r="BU376" s="45" t="str">
        <f t="shared" si="60"/>
        <v/>
      </c>
      <c r="BV376" s="45" t="str">
        <f t="shared" si="61"/>
        <v/>
      </c>
      <c r="BW376" s="44" t="str">
        <f t="shared" si="62"/>
        <v/>
      </c>
      <c r="BX376" s="45" t="str">
        <f t="shared" si="63"/>
        <v/>
      </c>
      <c r="BY376" s="44" t="e">
        <f>IF(AND(#REF!="",#REF!="",#REF!="",#REF!=""),"",SUM(#REF!,#REF!,#REF!,#REF!,#REF!))</f>
        <v>#REF!</v>
      </c>
      <c r="BZ376" s="45" t="str">
        <f t="shared" si="64"/>
        <v/>
      </c>
      <c r="CA376" s="44" t="str">
        <f t="shared" si="65"/>
        <v/>
      </c>
      <c r="CB376" s="45" t="str">
        <f t="shared" si="66"/>
        <v/>
      </c>
      <c r="CC376" s="44" t="str">
        <f t="shared" si="67"/>
        <v/>
      </c>
      <c r="CD376" s="45" t="str">
        <f t="shared" si="68"/>
        <v/>
      </c>
      <c r="CE376" s="44" t="e">
        <f>IF(AND(#REF!="",#REF!="",#REF!="",#REF!=""),"",SUM(#REF!,#REF!,#REF!,#REF!,#REF!))</f>
        <v>#REF!</v>
      </c>
      <c r="CF376" s="45" t="str">
        <f t="shared" si="69"/>
        <v/>
      </c>
      <c r="CG376" s="38" t="e">
        <f>IF(AND(#REF!="",#REF!="",#REF!="",#REF!=""),"",SUM(#REF!,#REF!,#REF!,#REF!))</f>
        <v>#REF!</v>
      </c>
      <c r="CH376" s="38" t="str">
        <f t="shared" si="70"/>
        <v/>
      </c>
    </row>
    <row r="377" spans="1:86">
      <c r="A377" s="358">
        <v>371</v>
      </c>
      <c r="B377" s="359"/>
      <c r="C377" s="360"/>
      <c r="D377" s="361"/>
      <c r="E377" s="362"/>
      <c r="F377" s="363"/>
      <c r="G377" s="363"/>
      <c r="H377" s="364"/>
      <c r="I377" s="365"/>
      <c r="J377" s="366"/>
      <c r="K377" s="367"/>
      <c r="L377" s="24"/>
      <c r="M377" s="25"/>
      <c r="N377" s="25"/>
      <c r="O377" s="8"/>
      <c r="P377" s="57"/>
      <c r="Q377" s="60"/>
      <c r="R377" s="8"/>
      <c r="S377" s="14"/>
      <c r="T377" s="26"/>
      <c r="U377" s="27"/>
      <c r="V377" s="27"/>
      <c r="W377" s="8"/>
      <c r="X377" s="63"/>
      <c r="Y377" s="60"/>
      <c r="Z377" s="8"/>
      <c r="AA377" s="14"/>
      <c r="AB377" s="24"/>
      <c r="AC377" s="25"/>
      <c r="AD377" s="25"/>
      <c r="AE377" s="8"/>
      <c r="AF377" s="57"/>
      <c r="AG377" s="60"/>
      <c r="AH377" s="8"/>
      <c r="AI377" s="14"/>
      <c r="AJ377" s="24"/>
      <c r="AK377" s="25"/>
      <c r="AL377" s="25"/>
      <c r="AM377" s="8"/>
      <c r="AN377" s="57"/>
      <c r="AO377" s="60"/>
      <c r="AP377" s="8"/>
      <c r="AQ377" s="14"/>
      <c r="AR377" s="24"/>
      <c r="AS377" s="25"/>
      <c r="AT377" s="57"/>
      <c r="AU377" s="24"/>
      <c r="AV377" s="25"/>
      <c r="AW377" s="97"/>
      <c r="AX377" s="24"/>
      <c r="AY377" s="25"/>
      <c r="AZ377" s="57"/>
      <c r="BA377" s="13" t="s">
        <v>447</v>
      </c>
      <c r="BB377" s="109" t="s">
        <v>447</v>
      </c>
      <c r="BC377" s="1"/>
      <c r="BD377" s="1"/>
      <c r="BE377" s="1"/>
      <c r="BF377" s="1"/>
      <c r="BG377" s="1"/>
      <c r="BS377" s="29"/>
      <c r="BT377" s="44" t="str">
        <f t="shared" si="59"/>
        <v/>
      </c>
      <c r="BU377" s="45" t="str">
        <f t="shared" si="60"/>
        <v/>
      </c>
      <c r="BV377" s="45" t="str">
        <f t="shared" si="61"/>
        <v/>
      </c>
      <c r="BW377" s="44" t="str">
        <f t="shared" si="62"/>
        <v/>
      </c>
      <c r="BX377" s="45" t="str">
        <f t="shared" si="63"/>
        <v/>
      </c>
      <c r="BY377" s="44" t="e">
        <f>IF(AND(#REF!="",#REF!="",#REF!="",#REF!=""),"",SUM(#REF!,#REF!,#REF!,#REF!,#REF!))</f>
        <v>#REF!</v>
      </c>
      <c r="BZ377" s="45" t="str">
        <f t="shared" si="64"/>
        <v/>
      </c>
      <c r="CA377" s="44" t="str">
        <f t="shared" si="65"/>
        <v/>
      </c>
      <c r="CB377" s="45" t="str">
        <f t="shared" si="66"/>
        <v/>
      </c>
      <c r="CC377" s="44" t="str">
        <f t="shared" si="67"/>
        <v/>
      </c>
      <c r="CD377" s="45" t="str">
        <f t="shared" si="68"/>
        <v/>
      </c>
      <c r="CE377" s="44" t="e">
        <f>IF(AND(#REF!="",#REF!="",#REF!="",#REF!=""),"",SUM(#REF!,#REF!,#REF!,#REF!,#REF!))</f>
        <v>#REF!</v>
      </c>
      <c r="CF377" s="45" t="str">
        <f t="shared" si="69"/>
        <v/>
      </c>
      <c r="CG377" s="38" t="e">
        <f>IF(AND(#REF!="",#REF!="",#REF!="",#REF!=""),"",SUM(#REF!,#REF!,#REF!,#REF!))</f>
        <v>#REF!</v>
      </c>
      <c r="CH377" s="38" t="str">
        <f t="shared" si="70"/>
        <v/>
      </c>
    </row>
    <row r="378" spans="1:86">
      <c r="A378" s="358">
        <v>372</v>
      </c>
      <c r="B378" s="359"/>
      <c r="C378" s="360"/>
      <c r="D378" s="361"/>
      <c r="E378" s="362"/>
      <c r="F378" s="363"/>
      <c r="G378" s="363"/>
      <c r="H378" s="364"/>
      <c r="I378" s="365"/>
      <c r="J378" s="366"/>
      <c r="K378" s="367"/>
      <c r="L378" s="24"/>
      <c r="M378" s="25"/>
      <c r="N378" s="25"/>
      <c r="O378" s="8"/>
      <c r="P378" s="57"/>
      <c r="Q378" s="60"/>
      <c r="R378" s="8"/>
      <c r="S378" s="14"/>
      <c r="T378" s="26"/>
      <c r="U378" s="27"/>
      <c r="V378" s="27"/>
      <c r="W378" s="8"/>
      <c r="X378" s="63"/>
      <c r="Y378" s="60"/>
      <c r="Z378" s="8"/>
      <c r="AA378" s="14"/>
      <c r="AB378" s="24"/>
      <c r="AC378" s="25"/>
      <c r="AD378" s="25"/>
      <c r="AE378" s="8"/>
      <c r="AF378" s="57"/>
      <c r="AG378" s="60"/>
      <c r="AH378" s="8"/>
      <c r="AI378" s="14"/>
      <c r="AJ378" s="24"/>
      <c r="AK378" s="25"/>
      <c r="AL378" s="25"/>
      <c r="AM378" s="8"/>
      <c r="AN378" s="57"/>
      <c r="AO378" s="60"/>
      <c r="AP378" s="8"/>
      <c r="AQ378" s="14"/>
      <c r="AR378" s="24"/>
      <c r="AS378" s="25"/>
      <c r="AT378" s="57"/>
      <c r="AU378" s="24"/>
      <c r="AV378" s="25"/>
      <c r="AW378" s="97"/>
      <c r="AX378" s="24"/>
      <c r="AY378" s="25"/>
      <c r="AZ378" s="57"/>
      <c r="BA378" s="13" t="s">
        <v>447</v>
      </c>
      <c r="BB378" s="109" t="s">
        <v>447</v>
      </c>
      <c r="BC378" s="1"/>
      <c r="BD378" s="1"/>
      <c r="BE378" s="1"/>
      <c r="BF378" s="1"/>
      <c r="BG378" s="1"/>
      <c r="BS378" s="29"/>
      <c r="BT378" s="44" t="str">
        <f t="shared" si="59"/>
        <v/>
      </c>
      <c r="BU378" s="45" t="str">
        <f t="shared" si="60"/>
        <v/>
      </c>
      <c r="BV378" s="45" t="str">
        <f t="shared" si="61"/>
        <v/>
      </c>
      <c r="BW378" s="44" t="str">
        <f t="shared" si="62"/>
        <v/>
      </c>
      <c r="BX378" s="45" t="str">
        <f t="shared" si="63"/>
        <v/>
      </c>
      <c r="BY378" s="44" t="e">
        <f>IF(AND(#REF!="",#REF!="",#REF!="",#REF!=""),"",SUM(#REF!,#REF!,#REF!,#REF!,#REF!))</f>
        <v>#REF!</v>
      </c>
      <c r="BZ378" s="45" t="str">
        <f t="shared" si="64"/>
        <v/>
      </c>
      <c r="CA378" s="44" t="str">
        <f t="shared" si="65"/>
        <v/>
      </c>
      <c r="CB378" s="45" t="str">
        <f t="shared" si="66"/>
        <v/>
      </c>
      <c r="CC378" s="44" t="str">
        <f t="shared" si="67"/>
        <v/>
      </c>
      <c r="CD378" s="45" t="str">
        <f t="shared" si="68"/>
        <v/>
      </c>
      <c r="CE378" s="44" t="e">
        <f>IF(AND(#REF!="",#REF!="",#REF!="",#REF!=""),"",SUM(#REF!,#REF!,#REF!,#REF!,#REF!))</f>
        <v>#REF!</v>
      </c>
      <c r="CF378" s="45" t="str">
        <f t="shared" si="69"/>
        <v/>
      </c>
      <c r="CG378" s="38" t="e">
        <f>IF(AND(#REF!="",#REF!="",#REF!="",#REF!=""),"",SUM(#REF!,#REF!,#REF!,#REF!))</f>
        <v>#REF!</v>
      </c>
      <c r="CH378" s="38" t="str">
        <f t="shared" si="70"/>
        <v/>
      </c>
    </row>
    <row r="379" spans="1:86">
      <c r="A379" s="358">
        <v>373</v>
      </c>
      <c r="B379" s="359"/>
      <c r="C379" s="360"/>
      <c r="D379" s="361"/>
      <c r="E379" s="362"/>
      <c r="F379" s="363"/>
      <c r="G379" s="363"/>
      <c r="H379" s="364"/>
      <c r="I379" s="365"/>
      <c r="J379" s="366"/>
      <c r="K379" s="367"/>
      <c r="L379" s="24"/>
      <c r="M379" s="25"/>
      <c r="N379" s="25"/>
      <c r="O379" s="8"/>
      <c r="P379" s="57"/>
      <c r="Q379" s="60"/>
      <c r="R379" s="8"/>
      <c r="S379" s="14"/>
      <c r="T379" s="26"/>
      <c r="U379" s="27"/>
      <c r="V379" s="27"/>
      <c r="W379" s="8"/>
      <c r="X379" s="63"/>
      <c r="Y379" s="60"/>
      <c r="Z379" s="8"/>
      <c r="AA379" s="14"/>
      <c r="AB379" s="24"/>
      <c r="AC379" s="25"/>
      <c r="AD379" s="25"/>
      <c r="AE379" s="8"/>
      <c r="AF379" s="57"/>
      <c r="AG379" s="60"/>
      <c r="AH379" s="8"/>
      <c r="AI379" s="14"/>
      <c r="AJ379" s="24"/>
      <c r="AK379" s="25"/>
      <c r="AL379" s="25"/>
      <c r="AM379" s="8"/>
      <c r="AN379" s="57"/>
      <c r="AO379" s="60"/>
      <c r="AP379" s="8"/>
      <c r="AQ379" s="14"/>
      <c r="AR379" s="24"/>
      <c r="AS379" s="25"/>
      <c r="AT379" s="57"/>
      <c r="AU379" s="24"/>
      <c r="AV379" s="25"/>
      <c r="AW379" s="97"/>
      <c r="AX379" s="24"/>
      <c r="AY379" s="25"/>
      <c r="AZ379" s="57"/>
      <c r="BA379" s="13" t="s">
        <v>447</v>
      </c>
      <c r="BB379" s="109" t="s">
        <v>447</v>
      </c>
      <c r="BC379" s="1"/>
      <c r="BD379" s="1"/>
      <c r="BE379" s="1"/>
      <c r="BF379" s="1"/>
      <c r="BG379" s="1"/>
      <c r="BS379" s="29"/>
      <c r="BT379" s="44" t="str">
        <f t="shared" si="59"/>
        <v/>
      </c>
      <c r="BU379" s="45" t="str">
        <f t="shared" si="60"/>
        <v/>
      </c>
      <c r="BV379" s="45" t="str">
        <f t="shared" si="61"/>
        <v/>
      </c>
      <c r="BW379" s="44" t="str">
        <f t="shared" si="62"/>
        <v/>
      </c>
      <c r="BX379" s="45" t="str">
        <f t="shared" si="63"/>
        <v/>
      </c>
      <c r="BY379" s="44" t="e">
        <f>IF(AND(#REF!="",#REF!="",#REF!="",#REF!=""),"",SUM(#REF!,#REF!,#REF!,#REF!,#REF!))</f>
        <v>#REF!</v>
      </c>
      <c r="BZ379" s="45" t="str">
        <f t="shared" si="64"/>
        <v/>
      </c>
      <c r="CA379" s="44" t="str">
        <f t="shared" si="65"/>
        <v/>
      </c>
      <c r="CB379" s="45" t="str">
        <f t="shared" si="66"/>
        <v/>
      </c>
      <c r="CC379" s="44" t="str">
        <f t="shared" si="67"/>
        <v/>
      </c>
      <c r="CD379" s="45" t="str">
        <f t="shared" si="68"/>
        <v/>
      </c>
      <c r="CE379" s="44" t="e">
        <f>IF(AND(#REF!="",#REF!="",#REF!="",#REF!=""),"",SUM(#REF!,#REF!,#REF!,#REF!,#REF!))</f>
        <v>#REF!</v>
      </c>
      <c r="CF379" s="45" t="str">
        <f t="shared" si="69"/>
        <v/>
      </c>
      <c r="CG379" s="38" t="e">
        <f>IF(AND(#REF!="",#REF!="",#REF!="",#REF!=""),"",SUM(#REF!,#REF!,#REF!,#REF!))</f>
        <v>#REF!</v>
      </c>
      <c r="CH379" s="38" t="str">
        <f t="shared" si="70"/>
        <v/>
      </c>
    </row>
    <row r="380" spans="1:86">
      <c r="A380" s="358">
        <v>374</v>
      </c>
      <c r="B380" s="359"/>
      <c r="C380" s="360"/>
      <c r="D380" s="361"/>
      <c r="E380" s="362"/>
      <c r="F380" s="363"/>
      <c r="G380" s="363"/>
      <c r="H380" s="364"/>
      <c r="I380" s="365"/>
      <c r="J380" s="366"/>
      <c r="K380" s="367"/>
      <c r="L380" s="24"/>
      <c r="M380" s="25"/>
      <c r="N380" s="25"/>
      <c r="O380" s="8"/>
      <c r="P380" s="57"/>
      <c r="Q380" s="60"/>
      <c r="R380" s="8"/>
      <c r="S380" s="14"/>
      <c r="T380" s="26"/>
      <c r="U380" s="27"/>
      <c r="V380" s="27"/>
      <c r="W380" s="8"/>
      <c r="X380" s="63"/>
      <c r="Y380" s="60"/>
      <c r="Z380" s="8"/>
      <c r="AA380" s="14"/>
      <c r="AB380" s="24"/>
      <c r="AC380" s="25"/>
      <c r="AD380" s="25"/>
      <c r="AE380" s="8"/>
      <c r="AF380" s="57"/>
      <c r="AG380" s="60"/>
      <c r="AH380" s="8"/>
      <c r="AI380" s="14"/>
      <c r="AJ380" s="24"/>
      <c r="AK380" s="25"/>
      <c r="AL380" s="25"/>
      <c r="AM380" s="8"/>
      <c r="AN380" s="57"/>
      <c r="AO380" s="60"/>
      <c r="AP380" s="8"/>
      <c r="AQ380" s="14"/>
      <c r="AR380" s="24"/>
      <c r="AS380" s="25"/>
      <c r="AT380" s="57"/>
      <c r="AU380" s="24"/>
      <c r="AV380" s="25"/>
      <c r="AW380" s="97"/>
      <c r="AX380" s="24"/>
      <c r="AY380" s="25"/>
      <c r="AZ380" s="57"/>
      <c r="BA380" s="13" t="s">
        <v>447</v>
      </c>
      <c r="BB380" s="109" t="s">
        <v>447</v>
      </c>
      <c r="BC380" s="1"/>
      <c r="BD380" s="1"/>
      <c r="BE380" s="1"/>
      <c r="BF380" s="1"/>
      <c r="BG380" s="1"/>
      <c r="BS380" s="29"/>
      <c r="BT380" s="44" t="str">
        <f t="shared" si="59"/>
        <v/>
      </c>
      <c r="BU380" s="45" t="str">
        <f t="shared" si="60"/>
        <v/>
      </c>
      <c r="BV380" s="45" t="str">
        <f t="shared" si="61"/>
        <v/>
      </c>
      <c r="BW380" s="44" t="str">
        <f t="shared" si="62"/>
        <v/>
      </c>
      <c r="BX380" s="45" t="str">
        <f t="shared" si="63"/>
        <v/>
      </c>
      <c r="BY380" s="44" t="e">
        <f>IF(AND(#REF!="",#REF!="",#REF!="",#REF!=""),"",SUM(#REF!,#REF!,#REF!,#REF!,#REF!))</f>
        <v>#REF!</v>
      </c>
      <c r="BZ380" s="45" t="str">
        <f t="shared" si="64"/>
        <v/>
      </c>
      <c r="CA380" s="44" t="str">
        <f t="shared" si="65"/>
        <v/>
      </c>
      <c r="CB380" s="45" t="str">
        <f t="shared" si="66"/>
        <v/>
      </c>
      <c r="CC380" s="44" t="str">
        <f t="shared" si="67"/>
        <v/>
      </c>
      <c r="CD380" s="45" t="str">
        <f t="shared" si="68"/>
        <v/>
      </c>
      <c r="CE380" s="44" t="e">
        <f>IF(AND(#REF!="",#REF!="",#REF!="",#REF!=""),"",SUM(#REF!,#REF!,#REF!,#REF!,#REF!))</f>
        <v>#REF!</v>
      </c>
      <c r="CF380" s="45" t="str">
        <f t="shared" si="69"/>
        <v/>
      </c>
      <c r="CG380" s="38" t="e">
        <f>IF(AND(#REF!="",#REF!="",#REF!="",#REF!=""),"",SUM(#REF!,#REF!,#REF!,#REF!))</f>
        <v>#REF!</v>
      </c>
      <c r="CH380" s="38" t="str">
        <f t="shared" si="70"/>
        <v/>
      </c>
    </row>
    <row r="381" spans="1:86">
      <c r="A381" s="358">
        <v>375</v>
      </c>
      <c r="B381" s="359"/>
      <c r="C381" s="360"/>
      <c r="D381" s="361"/>
      <c r="E381" s="362"/>
      <c r="F381" s="363"/>
      <c r="G381" s="363"/>
      <c r="H381" s="364"/>
      <c r="I381" s="365"/>
      <c r="J381" s="366"/>
      <c r="K381" s="367"/>
      <c r="L381" s="24"/>
      <c r="M381" s="25"/>
      <c r="N381" s="25"/>
      <c r="O381" s="8"/>
      <c r="P381" s="57"/>
      <c r="Q381" s="60"/>
      <c r="R381" s="8"/>
      <c r="S381" s="14"/>
      <c r="T381" s="26"/>
      <c r="U381" s="27"/>
      <c r="V381" s="27"/>
      <c r="W381" s="8"/>
      <c r="X381" s="63"/>
      <c r="Y381" s="60"/>
      <c r="Z381" s="8"/>
      <c r="AA381" s="14"/>
      <c r="AB381" s="24"/>
      <c r="AC381" s="25"/>
      <c r="AD381" s="25"/>
      <c r="AE381" s="8"/>
      <c r="AF381" s="57"/>
      <c r="AG381" s="60"/>
      <c r="AH381" s="8"/>
      <c r="AI381" s="14"/>
      <c r="AJ381" s="24"/>
      <c r="AK381" s="25"/>
      <c r="AL381" s="25"/>
      <c r="AM381" s="8"/>
      <c r="AN381" s="57"/>
      <c r="AO381" s="60"/>
      <c r="AP381" s="8"/>
      <c r="AQ381" s="14"/>
      <c r="AR381" s="24"/>
      <c r="AS381" s="25"/>
      <c r="AT381" s="57"/>
      <c r="AU381" s="24"/>
      <c r="AV381" s="25"/>
      <c r="AW381" s="97"/>
      <c r="AX381" s="24"/>
      <c r="AY381" s="25"/>
      <c r="AZ381" s="57"/>
      <c r="BA381" s="13" t="s">
        <v>447</v>
      </c>
      <c r="BB381" s="109" t="s">
        <v>447</v>
      </c>
      <c r="BC381" s="1"/>
      <c r="BD381" s="1"/>
      <c r="BE381" s="1"/>
      <c r="BF381" s="1"/>
      <c r="BG381" s="1"/>
      <c r="BS381" s="29"/>
      <c r="BT381" s="44" t="str">
        <f t="shared" si="59"/>
        <v/>
      </c>
      <c r="BU381" s="45" t="str">
        <f t="shared" si="60"/>
        <v/>
      </c>
      <c r="BV381" s="45" t="str">
        <f t="shared" si="61"/>
        <v/>
      </c>
      <c r="BW381" s="44" t="str">
        <f t="shared" si="62"/>
        <v/>
      </c>
      <c r="BX381" s="45" t="str">
        <f t="shared" si="63"/>
        <v/>
      </c>
      <c r="BY381" s="44" t="e">
        <f>IF(AND(#REF!="",#REF!="",#REF!="",#REF!=""),"",SUM(#REF!,#REF!,#REF!,#REF!,#REF!))</f>
        <v>#REF!</v>
      </c>
      <c r="BZ381" s="45" t="str">
        <f t="shared" si="64"/>
        <v/>
      </c>
      <c r="CA381" s="44" t="str">
        <f t="shared" si="65"/>
        <v/>
      </c>
      <c r="CB381" s="45" t="str">
        <f t="shared" si="66"/>
        <v/>
      </c>
      <c r="CC381" s="44" t="str">
        <f t="shared" si="67"/>
        <v/>
      </c>
      <c r="CD381" s="45" t="str">
        <f t="shared" si="68"/>
        <v/>
      </c>
      <c r="CE381" s="44" t="e">
        <f>IF(AND(#REF!="",#REF!="",#REF!="",#REF!=""),"",SUM(#REF!,#REF!,#REF!,#REF!,#REF!))</f>
        <v>#REF!</v>
      </c>
      <c r="CF381" s="45" t="str">
        <f t="shared" si="69"/>
        <v/>
      </c>
      <c r="CG381" s="38" t="e">
        <f>IF(AND(#REF!="",#REF!="",#REF!="",#REF!=""),"",SUM(#REF!,#REF!,#REF!,#REF!))</f>
        <v>#REF!</v>
      </c>
      <c r="CH381" s="38" t="str">
        <f t="shared" si="70"/>
        <v/>
      </c>
    </row>
    <row r="382" spans="1:86">
      <c r="A382" s="358">
        <v>376</v>
      </c>
      <c r="B382" s="359"/>
      <c r="C382" s="360"/>
      <c r="D382" s="361"/>
      <c r="E382" s="362"/>
      <c r="F382" s="363"/>
      <c r="G382" s="363"/>
      <c r="H382" s="364"/>
      <c r="I382" s="365"/>
      <c r="J382" s="366"/>
      <c r="K382" s="367"/>
      <c r="L382" s="24"/>
      <c r="M382" s="25"/>
      <c r="N382" s="25"/>
      <c r="O382" s="8"/>
      <c r="P382" s="57"/>
      <c r="Q382" s="60"/>
      <c r="R382" s="8"/>
      <c r="S382" s="14"/>
      <c r="T382" s="26"/>
      <c r="U382" s="27"/>
      <c r="V382" s="27"/>
      <c r="W382" s="8"/>
      <c r="X382" s="63"/>
      <c r="Y382" s="60"/>
      <c r="Z382" s="8"/>
      <c r="AA382" s="14"/>
      <c r="AB382" s="24"/>
      <c r="AC382" s="25"/>
      <c r="AD382" s="25"/>
      <c r="AE382" s="8"/>
      <c r="AF382" s="57"/>
      <c r="AG382" s="60"/>
      <c r="AH382" s="8"/>
      <c r="AI382" s="14"/>
      <c r="AJ382" s="24"/>
      <c r="AK382" s="25"/>
      <c r="AL382" s="25"/>
      <c r="AM382" s="8"/>
      <c r="AN382" s="57"/>
      <c r="AO382" s="60"/>
      <c r="AP382" s="8"/>
      <c r="AQ382" s="14"/>
      <c r="AR382" s="24"/>
      <c r="AS382" s="25"/>
      <c r="AT382" s="57"/>
      <c r="AU382" s="24"/>
      <c r="AV382" s="25"/>
      <c r="AW382" s="97"/>
      <c r="AX382" s="24"/>
      <c r="AY382" s="25"/>
      <c r="AZ382" s="57"/>
      <c r="BA382" s="13" t="s">
        <v>447</v>
      </c>
      <c r="BB382" s="109" t="s">
        <v>447</v>
      </c>
      <c r="BC382" s="1"/>
      <c r="BD382" s="1"/>
      <c r="BE382" s="1"/>
      <c r="BF382" s="1"/>
      <c r="BG382" s="1"/>
      <c r="BS382" s="29"/>
      <c r="BT382" s="44" t="str">
        <f t="shared" si="59"/>
        <v/>
      </c>
      <c r="BU382" s="45" t="str">
        <f t="shared" si="60"/>
        <v/>
      </c>
      <c r="BV382" s="45" t="str">
        <f t="shared" si="61"/>
        <v/>
      </c>
      <c r="BW382" s="44" t="str">
        <f t="shared" si="62"/>
        <v/>
      </c>
      <c r="BX382" s="45" t="str">
        <f t="shared" si="63"/>
        <v/>
      </c>
      <c r="BY382" s="44" t="e">
        <f>IF(AND(#REF!="",#REF!="",#REF!="",#REF!=""),"",SUM(#REF!,#REF!,#REF!,#REF!,#REF!))</f>
        <v>#REF!</v>
      </c>
      <c r="BZ382" s="45" t="str">
        <f t="shared" si="64"/>
        <v/>
      </c>
      <c r="CA382" s="44" t="str">
        <f t="shared" si="65"/>
        <v/>
      </c>
      <c r="CB382" s="45" t="str">
        <f t="shared" si="66"/>
        <v/>
      </c>
      <c r="CC382" s="44" t="str">
        <f t="shared" si="67"/>
        <v/>
      </c>
      <c r="CD382" s="45" t="str">
        <f t="shared" si="68"/>
        <v/>
      </c>
      <c r="CE382" s="44" t="e">
        <f>IF(AND(#REF!="",#REF!="",#REF!="",#REF!=""),"",SUM(#REF!,#REF!,#REF!,#REF!,#REF!))</f>
        <v>#REF!</v>
      </c>
      <c r="CF382" s="45" t="str">
        <f t="shared" si="69"/>
        <v/>
      </c>
      <c r="CG382" s="38" t="e">
        <f>IF(AND(#REF!="",#REF!="",#REF!="",#REF!=""),"",SUM(#REF!,#REF!,#REF!,#REF!))</f>
        <v>#REF!</v>
      </c>
      <c r="CH382" s="38" t="str">
        <f t="shared" si="70"/>
        <v/>
      </c>
    </row>
    <row r="383" spans="1:86">
      <c r="A383" s="358">
        <v>377</v>
      </c>
      <c r="B383" s="359"/>
      <c r="C383" s="360"/>
      <c r="D383" s="361"/>
      <c r="E383" s="362"/>
      <c r="F383" s="363"/>
      <c r="G383" s="363"/>
      <c r="H383" s="364"/>
      <c r="I383" s="365"/>
      <c r="J383" s="366"/>
      <c r="K383" s="367"/>
      <c r="L383" s="24"/>
      <c r="M383" s="25"/>
      <c r="N383" s="25"/>
      <c r="O383" s="8"/>
      <c r="P383" s="57"/>
      <c r="Q383" s="60"/>
      <c r="R383" s="8"/>
      <c r="S383" s="14"/>
      <c r="T383" s="26"/>
      <c r="U383" s="27"/>
      <c r="V383" s="27"/>
      <c r="W383" s="8"/>
      <c r="X383" s="63"/>
      <c r="Y383" s="60"/>
      <c r="Z383" s="8"/>
      <c r="AA383" s="14"/>
      <c r="AB383" s="24"/>
      <c r="AC383" s="25"/>
      <c r="AD383" s="25"/>
      <c r="AE383" s="8"/>
      <c r="AF383" s="57"/>
      <c r="AG383" s="60"/>
      <c r="AH383" s="8"/>
      <c r="AI383" s="14"/>
      <c r="AJ383" s="24"/>
      <c r="AK383" s="25"/>
      <c r="AL383" s="25"/>
      <c r="AM383" s="8"/>
      <c r="AN383" s="57"/>
      <c r="AO383" s="60"/>
      <c r="AP383" s="8"/>
      <c r="AQ383" s="14"/>
      <c r="AR383" s="24"/>
      <c r="AS383" s="25"/>
      <c r="AT383" s="57"/>
      <c r="AU383" s="24"/>
      <c r="AV383" s="25"/>
      <c r="AW383" s="97"/>
      <c r="AX383" s="24"/>
      <c r="AY383" s="25"/>
      <c r="AZ383" s="57"/>
      <c r="BA383" s="13" t="s">
        <v>447</v>
      </c>
      <c r="BB383" s="109" t="s">
        <v>447</v>
      </c>
      <c r="BC383" s="1"/>
      <c r="BD383" s="1"/>
      <c r="BE383" s="1"/>
      <c r="BF383" s="1"/>
      <c r="BG383" s="1"/>
      <c r="BS383" s="29"/>
      <c r="BT383" s="44" t="str">
        <f t="shared" si="59"/>
        <v/>
      </c>
      <c r="BU383" s="45" t="str">
        <f t="shared" si="60"/>
        <v/>
      </c>
      <c r="BV383" s="45" t="str">
        <f t="shared" si="61"/>
        <v/>
      </c>
      <c r="BW383" s="44" t="str">
        <f t="shared" si="62"/>
        <v/>
      </c>
      <c r="BX383" s="45" t="str">
        <f t="shared" si="63"/>
        <v/>
      </c>
      <c r="BY383" s="44" t="e">
        <f>IF(AND(#REF!="",#REF!="",#REF!="",#REF!=""),"",SUM(#REF!,#REF!,#REF!,#REF!,#REF!))</f>
        <v>#REF!</v>
      </c>
      <c r="BZ383" s="45" t="str">
        <f t="shared" si="64"/>
        <v/>
      </c>
      <c r="CA383" s="44" t="str">
        <f t="shared" si="65"/>
        <v/>
      </c>
      <c r="CB383" s="45" t="str">
        <f t="shared" si="66"/>
        <v/>
      </c>
      <c r="CC383" s="44" t="str">
        <f t="shared" si="67"/>
        <v/>
      </c>
      <c r="CD383" s="45" t="str">
        <f t="shared" si="68"/>
        <v/>
      </c>
      <c r="CE383" s="44" t="e">
        <f>IF(AND(#REF!="",#REF!="",#REF!="",#REF!=""),"",SUM(#REF!,#REF!,#REF!,#REF!,#REF!))</f>
        <v>#REF!</v>
      </c>
      <c r="CF383" s="45" t="str">
        <f t="shared" si="69"/>
        <v/>
      </c>
      <c r="CG383" s="38" t="e">
        <f>IF(AND(#REF!="",#REF!="",#REF!="",#REF!=""),"",SUM(#REF!,#REF!,#REF!,#REF!))</f>
        <v>#REF!</v>
      </c>
      <c r="CH383" s="38" t="str">
        <f t="shared" si="70"/>
        <v/>
      </c>
    </row>
    <row r="384" spans="1:86">
      <c r="A384" s="358">
        <v>378</v>
      </c>
      <c r="B384" s="359"/>
      <c r="C384" s="360"/>
      <c r="D384" s="361"/>
      <c r="E384" s="362"/>
      <c r="F384" s="363"/>
      <c r="G384" s="363"/>
      <c r="H384" s="364"/>
      <c r="I384" s="365"/>
      <c r="J384" s="366"/>
      <c r="K384" s="367"/>
      <c r="L384" s="24"/>
      <c r="M384" s="25"/>
      <c r="N384" s="25"/>
      <c r="O384" s="8"/>
      <c r="P384" s="57"/>
      <c r="Q384" s="60"/>
      <c r="R384" s="8"/>
      <c r="S384" s="14"/>
      <c r="T384" s="26"/>
      <c r="U384" s="27"/>
      <c r="V384" s="27"/>
      <c r="W384" s="8"/>
      <c r="X384" s="63"/>
      <c r="Y384" s="60"/>
      <c r="Z384" s="8"/>
      <c r="AA384" s="14"/>
      <c r="AB384" s="24"/>
      <c r="AC384" s="25"/>
      <c r="AD384" s="25"/>
      <c r="AE384" s="8"/>
      <c r="AF384" s="57"/>
      <c r="AG384" s="60"/>
      <c r="AH384" s="8"/>
      <c r="AI384" s="14"/>
      <c r="AJ384" s="24"/>
      <c r="AK384" s="25"/>
      <c r="AL384" s="25"/>
      <c r="AM384" s="8"/>
      <c r="AN384" s="57"/>
      <c r="AO384" s="60"/>
      <c r="AP384" s="8"/>
      <c r="AQ384" s="14"/>
      <c r="AR384" s="24"/>
      <c r="AS384" s="25"/>
      <c r="AT384" s="57"/>
      <c r="AU384" s="24"/>
      <c r="AV384" s="25"/>
      <c r="AW384" s="97"/>
      <c r="AX384" s="24"/>
      <c r="AY384" s="25"/>
      <c r="AZ384" s="57"/>
      <c r="BA384" s="13" t="s">
        <v>447</v>
      </c>
      <c r="BB384" s="109" t="s">
        <v>447</v>
      </c>
      <c r="BC384" s="1"/>
      <c r="BD384" s="1"/>
      <c r="BE384" s="1"/>
      <c r="BF384" s="1"/>
      <c r="BG384" s="1"/>
      <c r="BS384" s="29"/>
      <c r="BT384" s="44" t="str">
        <f t="shared" si="59"/>
        <v/>
      </c>
      <c r="BU384" s="45" t="str">
        <f t="shared" si="60"/>
        <v/>
      </c>
      <c r="BV384" s="45" t="str">
        <f t="shared" si="61"/>
        <v/>
      </c>
      <c r="BW384" s="44" t="str">
        <f t="shared" si="62"/>
        <v/>
      </c>
      <c r="BX384" s="45" t="str">
        <f t="shared" si="63"/>
        <v/>
      </c>
      <c r="BY384" s="44" t="e">
        <f>IF(AND(#REF!="",#REF!="",#REF!="",#REF!=""),"",SUM(#REF!,#REF!,#REF!,#REF!,#REF!))</f>
        <v>#REF!</v>
      </c>
      <c r="BZ384" s="45" t="str">
        <f t="shared" si="64"/>
        <v/>
      </c>
      <c r="CA384" s="44" t="str">
        <f t="shared" si="65"/>
        <v/>
      </c>
      <c r="CB384" s="45" t="str">
        <f t="shared" si="66"/>
        <v/>
      </c>
      <c r="CC384" s="44" t="str">
        <f t="shared" si="67"/>
        <v/>
      </c>
      <c r="CD384" s="45" t="str">
        <f t="shared" si="68"/>
        <v/>
      </c>
      <c r="CE384" s="44" t="e">
        <f>IF(AND(#REF!="",#REF!="",#REF!="",#REF!=""),"",SUM(#REF!,#REF!,#REF!,#REF!,#REF!))</f>
        <v>#REF!</v>
      </c>
      <c r="CF384" s="45" t="str">
        <f t="shared" si="69"/>
        <v/>
      </c>
      <c r="CG384" s="38" t="e">
        <f>IF(AND(#REF!="",#REF!="",#REF!="",#REF!=""),"",SUM(#REF!,#REF!,#REF!,#REF!))</f>
        <v>#REF!</v>
      </c>
      <c r="CH384" s="38" t="str">
        <f t="shared" si="70"/>
        <v/>
      </c>
    </row>
    <row r="385" spans="1:86">
      <c r="A385" s="358">
        <v>379</v>
      </c>
      <c r="B385" s="359"/>
      <c r="C385" s="360"/>
      <c r="D385" s="361"/>
      <c r="E385" s="362"/>
      <c r="F385" s="363"/>
      <c r="G385" s="363"/>
      <c r="H385" s="364"/>
      <c r="I385" s="365"/>
      <c r="J385" s="366"/>
      <c r="K385" s="367"/>
      <c r="L385" s="24"/>
      <c r="M385" s="25"/>
      <c r="N385" s="25"/>
      <c r="O385" s="8"/>
      <c r="P385" s="57"/>
      <c r="Q385" s="60"/>
      <c r="R385" s="8"/>
      <c r="S385" s="14"/>
      <c r="T385" s="26"/>
      <c r="U385" s="27"/>
      <c r="V385" s="27"/>
      <c r="W385" s="8"/>
      <c r="X385" s="63"/>
      <c r="Y385" s="60"/>
      <c r="Z385" s="8"/>
      <c r="AA385" s="14"/>
      <c r="AB385" s="24"/>
      <c r="AC385" s="25"/>
      <c r="AD385" s="25"/>
      <c r="AE385" s="8"/>
      <c r="AF385" s="57"/>
      <c r="AG385" s="60"/>
      <c r="AH385" s="8"/>
      <c r="AI385" s="14"/>
      <c r="AJ385" s="24"/>
      <c r="AK385" s="25"/>
      <c r="AL385" s="25"/>
      <c r="AM385" s="8"/>
      <c r="AN385" s="57"/>
      <c r="AO385" s="60"/>
      <c r="AP385" s="8"/>
      <c r="AQ385" s="14"/>
      <c r="AR385" s="24"/>
      <c r="AS385" s="25"/>
      <c r="AT385" s="57"/>
      <c r="AU385" s="24"/>
      <c r="AV385" s="25"/>
      <c r="AW385" s="97"/>
      <c r="AX385" s="24"/>
      <c r="AY385" s="25"/>
      <c r="AZ385" s="57"/>
      <c r="BA385" s="13" t="s">
        <v>447</v>
      </c>
      <c r="BB385" s="109" t="s">
        <v>447</v>
      </c>
      <c r="BC385" s="1"/>
      <c r="BD385" s="1"/>
      <c r="BE385" s="1"/>
      <c r="BF385" s="1"/>
      <c r="BG385" s="1"/>
      <c r="BS385" s="29"/>
      <c r="BT385" s="44" t="str">
        <f t="shared" si="59"/>
        <v/>
      </c>
      <c r="BU385" s="45" t="str">
        <f t="shared" si="60"/>
        <v/>
      </c>
      <c r="BV385" s="45" t="str">
        <f t="shared" si="61"/>
        <v/>
      </c>
      <c r="BW385" s="44" t="str">
        <f t="shared" si="62"/>
        <v/>
      </c>
      <c r="BX385" s="45" t="str">
        <f t="shared" si="63"/>
        <v/>
      </c>
      <c r="BY385" s="44" t="e">
        <f>IF(AND(#REF!="",#REF!="",#REF!="",#REF!=""),"",SUM(#REF!,#REF!,#REF!,#REF!,#REF!))</f>
        <v>#REF!</v>
      </c>
      <c r="BZ385" s="45" t="str">
        <f t="shared" si="64"/>
        <v/>
      </c>
      <c r="CA385" s="44" t="str">
        <f t="shared" si="65"/>
        <v/>
      </c>
      <c r="CB385" s="45" t="str">
        <f t="shared" si="66"/>
        <v/>
      </c>
      <c r="CC385" s="44" t="str">
        <f t="shared" si="67"/>
        <v/>
      </c>
      <c r="CD385" s="45" t="str">
        <f t="shared" si="68"/>
        <v/>
      </c>
      <c r="CE385" s="44" t="e">
        <f>IF(AND(#REF!="",#REF!="",#REF!="",#REF!=""),"",SUM(#REF!,#REF!,#REF!,#REF!,#REF!))</f>
        <v>#REF!</v>
      </c>
      <c r="CF385" s="45" t="str">
        <f t="shared" si="69"/>
        <v/>
      </c>
      <c r="CG385" s="38" t="e">
        <f>IF(AND(#REF!="",#REF!="",#REF!="",#REF!=""),"",SUM(#REF!,#REF!,#REF!,#REF!))</f>
        <v>#REF!</v>
      </c>
      <c r="CH385" s="38" t="str">
        <f t="shared" si="70"/>
        <v/>
      </c>
    </row>
    <row r="386" spans="1:86">
      <c r="A386" s="358">
        <v>380</v>
      </c>
      <c r="B386" s="359"/>
      <c r="C386" s="360"/>
      <c r="D386" s="361"/>
      <c r="E386" s="362"/>
      <c r="F386" s="363"/>
      <c r="G386" s="363"/>
      <c r="H386" s="364"/>
      <c r="I386" s="365"/>
      <c r="J386" s="366"/>
      <c r="K386" s="367"/>
      <c r="L386" s="24"/>
      <c r="M386" s="25"/>
      <c r="N386" s="25"/>
      <c r="O386" s="8"/>
      <c r="P386" s="57"/>
      <c r="Q386" s="60"/>
      <c r="R386" s="8"/>
      <c r="S386" s="14"/>
      <c r="T386" s="26"/>
      <c r="U386" s="27"/>
      <c r="V386" s="27"/>
      <c r="W386" s="8"/>
      <c r="X386" s="63"/>
      <c r="Y386" s="60"/>
      <c r="Z386" s="8"/>
      <c r="AA386" s="14"/>
      <c r="AB386" s="24"/>
      <c r="AC386" s="25"/>
      <c r="AD386" s="25"/>
      <c r="AE386" s="8"/>
      <c r="AF386" s="57"/>
      <c r="AG386" s="60"/>
      <c r="AH386" s="8"/>
      <c r="AI386" s="14"/>
      <c r="AJ386" s="24"/>
      <c r="AK386" s="25"/>
      <c r="AL386" s="25"/>
      <c r="AM386" s="8"/>
      <c r="AN386" s="57"/>
      <c r="AO386" s="60"/>
      <c r="AP386" s="8"/>
      <c r="AQ386" s="14"/>
      <c r="AR386" s="24"/>
      <c r="AS386" s="25"/>
      <c r="AT386" s="57"/>
      <c r="AU386" s="24"/>
      <c r="AV386" s="25"/>
      <c r="AW386" s="97"/>
      <c r="AX386" s="24"/>
      <c r="AY386" s="25"/>
      <c r="AZ386" s="57"/>
      <c r="BA386" s="13" t="s">
        <v>447</v>
      </c>
      <c r="BB386" s="109" t="s">
        <v>447</v>
      </c>
      <c r="BC386" s="1"/>
      <c r="BD386" s="1"/>
      <c r="BE386" s="1"/>
      <c r="BF386" s="1"/>
      <c r="BG386" s="1"/>
      <c r="BS386" s="29"/>
      <c r="BT386" s="44" t="str">
        <f t="shared" si="59"/>
        <v/>
      </c>
      <c r="BU386" s="45" t="str">
        <f t="shared" si="60"/>
        <v/>
      </c>
      <c r="BV386" s="45" t="str">
        <f t="shared" si="61"/>
        <v/>
      </c>
      <c r="BW386" s="44" t="str">
        <f t="shared" si="62"/>
        <v/>
      </c>
      <c r="BX386" s="45" t="str">
        <f t="shared" si="63"/>
        <v/>
      </c>
      <c r="BY386" s="44" t="e">
        <f>IF(AND(#REF!="",#REF!="",#REF!="",#REF!=""),"",SUM(#REF!,#REF!,#REF!,#REF!,#REF!))</f>
        <v>#REF!</v>
      </c>
      <c r="BZ386" s="45" t="str">
        <f t="shared" si="64"/>
        <v/>
      </c>
      <c r="CA386" s="44" t="str">
        <f t="shared" si="65"/>
        <v/>
      </c>
      <c r="CB386" s="45" t="str">
        <f t="shared" si="66"/>
        <v/>
      </c>
      <c r="CC386" s="44" t="str">
        <f t="shared" si="67"/>
        <v/>
      </c>
      <c r="CD386" s="45" t="str">
        <f t="shared" si="68"/>
        <v/>
      </c>
      <c r="CE386" s="44" t="e">
        <f>IF(AND(#REF!="",#REF!="",#REF!="",#REF!=""),"",SUM(#REF!,#REF!,#REF!,#REF!,#REF!))</f>
        <v>#REF!</v>
      </c>
      <c r="CF386" s="45" t="str">
        <f t="shared" si="69"/>
        <v/>
      </c>
      <c r="CG386" s="38" t="e">
        <f>IF(AND(#REF!="",#REF!="",#REF!="",#REF!=""),"",SUM(#REF!,#REF!,#REF!,#REF!))</f>
        <v>#REF!</v>
      </c>
      <c r="CH386" s="38" t="str">
        <f t="shared" si="70"/>
        <v/>
      </c>
    </row>
    <row r="387" spans="1:86">
      <c r="A387" s="358">
        <v>381</v>
      </c>
      <c r="B387" s="359"/>
      <c r="C387" s="360"/>
      <c r="D387" s="361"/>
      <c r="E387" s="362"/>
      <c r="F387" s="363"/>
      <c r="G387" s="363"/>
      <c r="H387" s="364"/>
      <c r="I387" s="365"/>
      <c r="J387" s="366"/>
      <c r="K387" s="367"/>
      <c r="L387" s="24"/>
      <c r="M387" s="25"/>
      <c r="N387" s="25"/>
      <c r="O387" s="8"/>
      <c r="P387" s="57"/>
      <c r="Q387" s="60"/>
      <c r="R387" s="8"/>
      <c r="S387" s="14"/>
      <c r="T387" s="26"/>
      <c r="U387" s="27"/>
      <c r="V387" s="27"/>
      <c r="W387" s="8"/>
      <c r="X387" s="63"/>
      <c r="Y387" s="60"/>
      <c r="Z387" s="8"/>
      <c r="AA387" s="14"/>
      <c r="AB387" s="24"/>
      <c r="AC387" s="25"/>
      <c r="AD387" s="25"/>
      <c r="AE387" s="8"/>
      <c r="AF387" s="57"/>
      <c r="AG387" s="60"/>
      <c r="AH387" s="8"/>
      <c r="AI387" s="14"/>
      <c r="AJ387" s="24"/>
      <c r="AK387" s="25"/>
      <c r="AL387" s="25"/>
      <c r="AM387" s="8"/>
      <c r="AN387" s="57"/>
      <c r="AO387" s="60"/>
      <c r="AP387" s="8"/>
      <c r="AQ387" s="14"/>
      <c r="AR387" s="24"/>
      <c r="AS387" s="25"/>
      <c r="AT387" s="57"/>
      <c r="AU387" s="24"/>
      <c r="AV387" s="25"/>
      <c r="AW387" s="97"/>
      <c r="AX387" s="24"/>
      <c r="AY387" s="25"/>
      <c r="AZ387" s="57"/>
      <c r="BA387" s="13" t="s">
        <v>447</v>
      </c>
      <c r="BB387" s="109" t="s">
        <v>447</v>
      </c>
      <c r="BC387" s="1"/>
      <c r="BD387" s="1"/>
      <c r="BE387" s="1"/>
      <c r="BF387" s="1"/>
      <c r="BG387" s="1"/>
      <c r="BS387" s="29"/>
      <c r="BT387" s="44" t="str">
        <f t="shared" si="59"/>
        <v/>
      </c>
      <c r="BU387" s="45" t="str">
        <f t="shared" si="60"/>
        <v/>
      </c>
      <c r="BV387" s="45" t="str">
        <f t="shared" si="61"/>
        <v/>
      </c>
      <c r="BW387" s="44" t="str">
        <f t="shared" si="62"/>
        <v/>
      </c>
      <c r="BX387" s="45" t="str">
        <f t="shared" si="63"/>
        <v/>
      </c>
      <c r="BY387" s="44" t="e">
        <f>IF(AND(#REF!="",#REF!="",#REF!="",#REF!=""),"",SUM(#REF!,#REF!,#REF!,#REF!,#REF!))</f>
        <v>#REF!</v>
      </c>
      <c r="BZ387" s="45" t="str">
        <f t="shared" si="64"/>
        <v/>
      </c>
      <c r="CA387" s="44" t="str">
        <f t="shared" si="65"/>
        <v/>
      </c>
      <c r="CB387" s="45" t="str">
        <f t="shared" si="66"/>
        <v/>
      </c>
      <c r="CC387" s="44" t="str">
        <f t="shared" si="67"/>
        <v/>
      </c>
      <c r="CD387" s="45" t="str">
        <f t="shared" si="68"/>
        <v/>
      </c>
      <c r="CE387" s="44" t="e">
        <f>IF(AND(#REF!="",#REF!="",#REF!="",#REF!=""),"",SUM(#REF!,#REF!,#REF!,#REF!,#REF!))</f>
        <v>#REF!</v>
      </c>
      <c r="CF387" s="45" t="str">
        <f t="shared" si="69"/>
        <v/>
      </c>
      <c r="CG387" s="38" t="e">
        <f>IF(AND(#REF!="",#REF!="",#REF!="",#REF!=""),"",SUM(#REF!,#REF!,#REF!,#REF!))</f>
        <v>#REF!</v>
      </c>
      <c r="CH387" s="38" t="str">
        <f t="shared" si="70"/>
        <v/>
      </c>
    </row>
    <row r="388" spans="1:86">
      <c r="A388" s="358">
        <v>382</v>
      </c>
      <c r="B388" s="359"/>
      <c r="C388" s="360"/>
      <c r="D388" s="361"/>
      <c r="E388" s="362"/>
      <c r="F388" s="363"/>
      <c r="G388" s="363"/>
      <c r="H388" s="364"/>
      <c r="I388" s="365"/>
      <c r="J388" s="366"/>
      <c r="K388" s="367"/>
      <c r="L388" s="24"/>
      <c r="M388" s="25"/>
      <c r="N388" s="25"/>
      <c r="O388" s="8"/>
      <c r="P388" s="57"/>
      <c r="Q388" s="60"/>
      <c r="R388" s="8"/>
      <c r="S388" s="14"/>
      <c r="T388" s="26"/>
      <c r="U388" s="27"/>
      <c r="V388" s="27"/>
      <c r="W388" s="8"/>
      <c r="X388" s="63"/>
      <c r="Y388" s="60"/>
      <c r="Z388" s="8"/>
      <c r="AA388" s="14"/>
      <c r="AB388" s="24"/>
      <c r="AC388" s="25"/>
      <c r="AD388" s="25"/>
      <c r="AE388" s="8"/>
      <c r="AF388" s="57"/>
      <c r="AG388" s="60"/>
      <c r="AH388" s="8"/>
      <c r="AI388" s="14"/>
      <c r="AJ388" s="24"/>
      <c r="AK388" s="25"/>
      <c r="AL388" s="25"/>
      <c r="AM388" s="8"/>
      <c r="AN388" s="57"/>
      <c r="AO388" s="60"/>
      <c r="AP388" s="8"/>
      <c r="AQ388" s="14"/>
      <c r="AR388" s="24"/>
      <c r="AS388" s="25"/>
      <c r="AT388" s="57"/>
      <c r="AU388" s="24"/>
      <c r="AV388" s="25"/>
      <c r="AW388" s="97"/>
      <c r="AX388" s="24"/>
      <c r="AY388" s="25"/>
      <c r="AZ388" s="57"/>
      <c r="BA388" s="13" t="s">
        <v>447</v>
      </c>
      <c r="BB388" s="109" t="s">
        <v>447</v>
      </c>
      <c r="BC388" s="1"/>
      <c r="BD388" s="1"/>
      <c r="BE388" s="1"/>
      <c r="BF388" s="1"/>
      <c r="BG388" s="1"/>
      <c r="BS388" s="29"/>
      <c r="BT388" s="44" t="str">
        <f t="shared" si="59"/>
        <v/>
      </c>
      <c r="BU388" s="45" t="str">
        <f t="shared" si="60"/>
        <v/>
      </c>
      <c r="BV388" s="45" t="str">
        <f t="shared" si="61"/>
        <v/>
      </c>
      <c r="BW388" s="44" t="str">
        <f t="shared" si="62"/>
        <v/>
      </c>
      <c r="BX388" s="45" t="str">
        <f t="shared" si="63"/>
        <v/>
      </c>
      <c r="BY388" s="44" t="e">
        <f>IF(AND(#REF!="",#REF!="",#REF!="",#REF!=""),"",SUM(#REF!,#REF!,#REF!,#REF!,#REF!))</f>
        <v>#REF!</v>
      </c>
      <c r="BZ388" s="45" t="str">
        <f t="shared" si="64"/>
        <v/>
      </c>
      <c r="CA388" s="44" t="str">
        <f t="shared" si="65"/>
        <v/>
      </c>
      <c r="CB388" s="45" t="str">
        <f t="shared" si="66"/>
        <v/>
      </c>
      <c r="CC388" s="44" t="str">
        <f t="shared" si="67"/>
        <v/>
      </c>
      <c r="CD388" s="45" t="str">
        <f t="shared" si="68"/>
        <v/>
      </c>
      <c r="CE388" s="44" t="e">
        <f>IF(AND(#REF!="",#REF!="",#REF!="",#REF!=""),"",SUM(#REF!,#REF!,#REF!,#REF!,#REF!))</f>
        <v>#REF!</v>
      </c>
      <c r="CF388" s="45" t="str">
        <f t="shared" si="69"/>
        <v/>
      </c>
      <c r="CG388" s="38" t="e">
        <f>IF(AND(#REF!="",#REF!="",#REF!="",#REF!=""),"",SUM(#REF!,#REF!,#REF!,#REF!))</f>
        <v>#REF!</v>
      </c>
      <c r="CH388" s="38" t="str">
        <f t="shared" si="70"/>
        <v/>
      </c>
    </row>
    <row r="389" spans="1:86">
      <c r="A389" s="358">
        <v>383</v>
      </c>
      <c r="B389" s="359"/>
      <c r="C389" s="360"/>
      <c r="D389" s="361"/>
      <c r="E389" s="362"/>
      <c r="F389" s="363"/>
      <c r="G389" s="363"/>
      <c r="H389" s="364"/>
      <c r="I389" s="365"/>
      <c r="J389" s="366"/>
      <c r="K389" s="367"/>
      <c r="L389" s="24"/>
      <c r="M389" s="25"/>
      <c r="N389" s="25"/>
      <c r="O389" s="8"/>
      <c r="P389" s="57"/>
      <c r="Q389" s="60"/>
      <c r="R389" s="8"/>
      <c r="S389" s="14"/>
      <c r="T389" s="26"/>
      <c r="U389" s="27"/>
      <c r="V389" s="27"/>
      <c r="W389" s="8"/>
      <c r="X389" s="63"/>
      <c r="Y389" s="60"/>
      <c r="Z389" s="8"/>
      <c r="AA389" s="14"/>
      <c r="AB389" s="24"/>
      <c r="AC389" s="25"/>
      <c r="AD389" s="25"/>
      <c r="AE389" s="8"/>
      <c r="AF389" s="57"/>
      <c r="AG389" s="60"/>
      <c r="AH389" s="8"/>
      <c r="AI389" s="14"/>
      <c r="AJ389" s="24"/>
      <c r="AK389" s="25"/>
      <c r="AL389" s="25"/>
      <c r="AM389" s="8"/>
      <c r="AN389" s="57"/>
      <c r="AO389" s="60"/>
      <c r="AP389" s="8"/>
      <c r="AQ389" s="14"/>
      <c r="AR389" s="24"/>
      <c r="AS389" s="25"/>
      <c r="AT389" s="57"/>
      <c r="AU389" s="24"/>
      <c r="AV389" s="25"/>
      <c r="AW389" s="97"/>
      <c r="AX389" s="24"/>
      <c r="AY389" s="25"/>
      <c r="AZ389" s="57"/>
      <c r="BA389" s="13" t="s">
        <v>447</v>
      </c>
      <c r="BB389" s="109" t="s">
        <v>447</v>
      </c>
      <c r="BC389" s="1"/>
      <c r="BD389" s="1"/>
      <c r="BE389" s="1"/>
      <c r="BF389" s="1"/>
      <c r="BG389" s="1"/>
      <c r="BS389" s="29"/>
      <c r="BT389" s="44" t="str">
        <f t="shared" si="59"/>
        <v/>
      </c>
      <c r="BU389" s="45" t="str">
        <f t="shared" si="60"/>
        <v/>
      </c>
      <c r="BV389" s="45" t="str">
        <f t="shared" si="61"/>
        <v/>
      </c>
      <c r="BW389" s="44" t="str">
        <f t="shared" si="62"/>
        <v/>
      </c>
      <c r="BX389" s="45" t="str">
        <f t="shared" si="63"/>
        <v/>
      </c>
      <c r="BY389" s="44" t="e">
        <f>IF(AND(#REF!="",#REF!="",#REF!="",#REF!=""),"",SUM(#REF!,#REF!,#REF!,#REF!,#REF!))</f>
        <v>#REF!</v>
      </c>
      <c r="BZ389" s="45" t="str">
        <f t="shared" si="64"/>
        <v/>
      </c>
      <c r="CA389" s="44" t="str">
        <f t="shared" si="65"/>
        <v/>
      </c>
      <c r="CB389" s="45" t="str">
        <f t="shared" si="66"/>
        <v/>
      </c>
      <c r="CC389" s="44" t="str">
        <f t="shared" si="67"/>
        <v/>
      </c>
      <c r="CD389" s="45" t="str">
        <f t="shared" si="68"/>
        <v/>
      </c>
      <c r="CE389" s="44" t="e">
        <f>IF(AND(#REF!="",#REF!="",#REF!="",#REF!=""),"",SUM(#REF!,#REF!,#REF!,#REF!,#REF!))</f>
        <v>#REF!</v>
      </c>
      <c r="CF389" s="45" t="str">
        <f t="shared" si="69"/>
        <v/>
      </c>
      <c r="CG389" s="38" t="e">
        <f>IF(AND(#REF!="",#REF!="",#REF!="",#REF!=""),"",SUM(#REF!,#REF!,#REF!,#REF!))</f>
        <v>#REF!</v>
      </c>
      <c r="CH389" s="38" t="str">
        <f t="shared" si="70"/>
        <v/>
      </c>
    </row>
    <row r="390" spans="1:86">
      <c r="A390" s="358">
        <v>384</v>
      </c>
      <c r="B390" s="359"/>
      <c r="C390" s="360"/>
      <c r="D390" s="361"/>
      <c r="E390" s="362"/>
      <c r="F390" s="363"/>
      <c r="G390" s="363"/>
      <c r="H390" s="364"/>
      <c r="I390" s="365"/>
      <c r="J390" s="366"/>
      <c r="K390" s="367"/>
      <c r="L390" s="24"/>
      <c r="M390" s="25"/>
      <c r="N390" s="25"/>
      <c r="O390" s="8"/>
      <c r="P390" s="57"/>
      <c r="Q390" s="60"/>
      <c r="R390" s="8"/>
      <c r="S390" s="14"/>
      <c r="T390" s="26"/>
      <c r="U390" s="27"/>
      <c r="V390" s="27"/>
      <c r="W390" s="8"/>
      <c r="X390" s="63"/>
      <c r="Y390" s="60"/>
      <c r="Z390" s="8"/>
      <c r="AA390" s="14"/>
      <c r="AB390" s="24"/>
      <c r="AC390" s="25"/>
      <c r="AD390" s="25"/>
      <c r="AE390" s="8"/>
      <c r="AF390" s="57"/>
      <c r="AG390" s="60"/>
      <c r="AH390" s="8"/>
      <c r="AI390" s="14"/>
      <c r="AJ390" s="24"/>
      <c r="AK390" s="25"/>
      <c r="AL390" s="25"/>
      <c r="AM390" s="8"/>
      <c r="AN390" s="57"/>
      <c r="AO390" s="60"/>
      <c r="AP390" s="8"/>
      <c r="AQ390" s="14"/>
      <c r="AR390" s="24"/>
      <c r="AS390" s="25"/>
      <c r="AT390" s="57"/>
      <c r="AU390" s="24"/>
      <c r="AV390" s="25"/>
      <c r="AW390" s="97"/>
      <c r="AX390" s="24"/>
      <c r="AY390" s="25"/>
      <c r="AZ390" s="57"/>
      <c r="BA390" s="13" t="s">
        <v>447</v>
      </c>
      <c r="BB390" s="109" t="s">
        <v>447</v>
      </c>
      <c r="BC390" s="1"/>
      <c r="BD390" s="1"/>
      <c r="BE390" s="1"/>
      <c r="BF390" s="1"/>
      <c r="BG390" s="1"/>
      <c r="BS390" s="29"/>
      <c r="BT390" s="44" t="str">
        <f t="shared" si="59"/>
        <v/>
      </c>
      <c r="BU390" s="45" t="str">
        <f t="shared" si="60"/>
        <v/>
      </c>
      <c r="BV390" s="45" t="str">
        <f t="shared" si="61"/>
        <v/>
      </c>
      <c r="BW390" s="44" t="str">
        <f t="shared" si="62"/>
        <v/>
      </c>
      <c r="BX390" s="45" t="str">
        <f t="shared" si="63"/>
        <v/>
      </c>
      <c r="BY390" s="44" t="e">
        <f>IF(AND(#REF!="",#REF!="",#REF!="",#REF!=""),"",SUM(#REF!,#REF!,#REF!,#REF!,#REF!))</f>
        <v>#REF!</v>
      </c>
      <c r="BZ390" s="45" t="str">
        <f t="shared" si="64"/>
        <v/>
      </c>
      <c r="CA390" s="44" t="str">
        <f t="shared" si="65"/>
        <v/>
      </c>
      <c r="CB390" s="45" t="str">
        <f t="shared" si="66"/>
        <v/>
      </c>
      <c r="CC390" s="44" t="str">
        <f t="shared" si="67"/>
        <v/>
      </c>
      <c r="CD390" s="45" t="str">
        <f t="shared" si="68"/>
        <v/>
      </c>
      <c r="CE390" s="44" t="e">
        <f>IF(AND(#REF!="",#REF!="",#REF!="",#REF!=""),"",SUM(#REF!,#REF!,#REF!,#REF!,#REF!))</f>
        <v>#REF!</v>
      </c>
      <c r="CF390" s="45" t="str">
        <f t="shared" si="69"/>
        <v/>
      </c>
      <c r="CG390" s="38" t="e">
        <f>IF(AND(#REF!="",#REF!="",#REF!="",#REF!=""),"",SUM(#REF!,#REF!,#REF!,#REF!))</f>
        <v>#REF!</v>
      </c>
      <c r="CH390" s="38" t="str">
        <f t="shared" si="70"/>
        <v/>
      </c>
    </row>
    <row r="391" spans="1:86">
      <c r="A391" s="358">
        <v>385</v>
      </c>
      <c r="B391" s="359"/>
      <c r="C391" s="360"/>
      <c r="D391" s="361"/>
      <c r="E391" s="362"/>
      <c r="F391" s="363"/>
      <c r="G391" s="363"/>
      <c r="H391" s="364"/>
      <c r="I391" s="365"/>
      <c r="J391" s="366"/>
      <c r="K391" s="367"/>
      <c r="L391" s="24"/>
      <c r="M391" s="25"/>
      <c r="N391" s="25"/>
      <c r="O391" s="8"/>
      <c r="P391" s="57"/>
      <c r="Q391" s="60"/>
      <c r="R391" s="8"/>
      <c r="S391" s="14"/>
      <c r="T391" s="26"/>
      <c r="U391" s="27"/>
      <c r="V391" s="27"/>
      <c r="W391" s="8"/>
      <c r="X391" s="63"/>
      <c r="Y391" s="60"/>
      <c r="Z391" s="8"/>
      <c r="AA391" s="14"/>
      <c r="AB391" s="24"/>
      <c r="AC391" s="25"/>
      <c r="AD391" s="25"/>
      <c r="AE391" s="8"/>
      <c r="AF391" s="57"/>
      <c r="AG391" s="60"/>
      <c r="AH391" s="8"/>
      <c r="AI391" s="14"/>
      <c r="AJ391" s="24"/>
      <c r="AK391" s="25"/>
      <c r="AL391" s="25"/>
      <c r="AM391" s="8"/>
      <c r="AN391" s="57"/>
      <c r="AO391" s="60"/>
      <c r="AP391" s="8"/>
      <c r="AQ391" s="14"/>
      <c r="AR391" s="24"/>
      <c r="AS391" s="25"/>
      <c r="AT391" s="57"/>
      <c r="AU391" s="24"/>
      <c r="AV391" s="25"/>
      <c r="AW391" s="97"/>
      <c r="AX391" s="24"/>
      <c r="AY391" s="25"/>
      <c r="AZ391" s="57"/>
      <c r="BA391" s="13" t="s">
        <v>447</v>
      </c>
      <c r="BB391" s="109" t="s">
        <v>447</v>
      </c>
      <c r="BC391" s="1"/>
      <c r="BD391" s="1"/>
      <c r="BE391" s="1"/>
      <c r="BF391" s="1"/>
      <c r="BG391" s="1"/>
      <c r="BS391" s="29"/>
      <c r="BT391" s="44" t="str">
        <f t="shared" si="59"/>
        <v/>
      </c>
      <c r="BU391" s="45" t="str">
        <f t="shared" si="60"/>
        <v/>
      </c>
      <c r="BV391" s="45" t="str">
        <f t="shared" si="61"/>
        <v/>
      </c>
      <c r="BW391" s="44" t="str">
        <f t="shared" si="62"/>
        <v/>
      </c>
      <c r="BX391" s="45" t="str">
        <f t="shared" si="63"/>
        <v/>
      </c>
      <c r="BY391" s="44" t="e">
        <f>IF(AND(#REF!="",#REF!="",#REF!="",#REF!=""),"",SUM(#REF!,#REF!,#REF!,#REF!,#REF!))</f>
        <v>#REF!</v>
      </c>
      <c r="BZ391" s="45" t="str">
        <f t="shared" si="64"/>
        <v/>
      </c>
      <c r="CA391" s="44" t="str">
        <f t="shared" si="65"/>
        <v/>
      </c>
      <c r="CB391" s="45" t="str">
        <f t="shared" si="66"/>
        <v/>
      </c>
      <c r="CC391" s="44" t="str">
        <f t="shared" si="67"/>
        <v/>
      </c>
      <c r="CD391" s="45" t="str">
        <f t="shared" si="68"/>
        <v/>
      </c>
      <c r="CE391" s="44" t="e">
        <f>IF(AND(#REF!="",#REF!="",#REF!="",#REF!=""),"",SUM(#REF!,#REF!,#REF!,#REF!,#REF!))</f>
        <v>#REF!</v>
      </c>
      <c r="CF391" s="45" t="str">
        <f t="shared" si="69"/>
        <v/>
      </c>
      <c r="CG391" s="38" t="e">
        <f>IF(AND(#REF!="",#REF!="",#REF!="",#REF!=""),"",SUM(#REF!,#REF!,#REF!,#REF!))</f>
        <v>#REF!</v>
      </c>
      <c r="CH391" s="38" t="str">
        <f t="shared" si="70"/>
        <v/>
      </c>
    </row>
    <row r="392" spans="1:86">
      <c r="A392" s="358">
        <v>386</v>
      </c>
      <c r="B392" s="359"/>
      <c r="C392" s="360"/>
      <c r="D392" s="361"/>
      <c r="E392" s="362"/>
      <c r="F392" s="363"/>
      <c r="G392" s="363"/>
      <c r="H392" s="364"/>
      <c r="I392" s="365"/>
      <c r="J392" s="366"/>
      <c r="K392" s="367"/>
      <c r="L392" s="24"/>
      <c r="M392" s="25"/>
      <c r="N392" s="25"/>
      <c r="O392" s="8"/>
      <c r="P392" s="57"/>
      <c r="Q392" s="60"/>
      <c r="R392" s="8"/>
      <c r="S392" s="14"/>
      <c r="T392" s="26"/>
      <c r="U392" s="27"/>
      <c r="V392" s="27"/>
      <c r="W392" s="8"/>
      <c r="X392" s="63"/>
      <c r="Y392" s="60"/>
      <c r="Z392" s="8"/>
      <c r="AA392" s="14"/>
      <c r="AB392" s="24"/>
      <c r="AC392" s="25"/>
      <c r="AD392" s="25"/>
      <c r="AE392" s="8"/>
      <c r="AF392" s="57"/>
      <c r="AG392" s="60"/>
      <c r="AH392" s="8"/>
      <c r="AI392" s="14"/>
      <c r="AJ392" s="24"/>
      <c r="AK392" s="25"/>
      <c r="AL392" s="25"/>
      <c r="AM392" s="8"/>
      <c r="AN392" s="57"/>
      <c r="AO392" s="60"/>
      <c r="AP392" s="8"/>
      <c r="AQ392" s="14"/>
      <c r="AR392" s="24"/>
      <c r="AS392" s="25"/>
      <c r="AT392" s="57"/>
      <c r="AU392" s="24"/>
      <c r="AV392" s="25"/>
      <c r="AW392" s="97"/>
      <c r="AX392" s="24"/>
      <c r="AY392" s="25"/>
      <c r="AZ392" s="57"/>
      <c r="BA392" s="13" t="s">
        <v>447</v>
      </c>
      <c r="BB392" s="109" t="s">
        <v>447</v>
      </c>
      <c r="BC392" s="1"/>
      <c r="BD392" s="1"/>
      <c r="BE392" s="1"/>
      <c r="BF392" s="1"/>
      <c r="BG392" s="1"/>
      <c r="BS392" s="29"/>
      <c r="BT392" s="44" t="str">
        <f t="shared" ref="BT392:BT407" si="71">IF(I392="","",I392)</f>
        <v/>
      </c>
      <c r="BU392" s="45" t="str">
        <f t="shared" ref="BU392:BU407" si="72">IF(AND(L392="",M392="",N392="",P392=""),"",SUM(L392,M392,N392,O392,P392))</f>
        <v/>
      </c>
      <c r="BV392" s="45" t="str">
        <f t="shared" ref="BV392:BV407" si="73">IFERROR(IF(BU392="","",ROUNDUP(BU392*20%,0)),"")</f>
        <v/>
      </c>
      <c r="BW392" s="44" t="str">
        <f t="shared" ref="BW392:BW407" si="74">IF(AND(T392="",U392="",V392="",X392=""),"",SUM(T392,U392,V392,W392,X392))</f>
        <v/>
      </c>
      <c r="BX392" s="45" t="str">
        <f t="shared" ref="BX392:BX407" si="75">IFERROR(IF(BW392="","",ROUNDUP(BW392*20%,0)),"")</f>
        <v/>
      </c>
      <c r="BY392" s="44" t="e">
        <f>IF(AND(#REF!="",#REF!="",#REF!="",#REF!=""),"",SUM(#REF!,#REF!,#REF!,#REF!,#REF!))</f>
        <v>#REF!</v>
      </c>
      <c r="BZ392" s="45" t="str">
        <f t="shared" ref="BZ392:BZ407" si="76">IFERROR(IF(BY392="","",ROUNDUP(BY392*20%,0)),"")</f>
        <v/>
      </c>
      <c r="CA392" s="44" t="str">
        <f t="shared" ref="CA392:CA407" si="77">IF(AND(AB392="",AC392="",AD392="",AF392=""),"",SUM(AB392,AC392,AD392,AE392,AF392))</f>
        <v/>
      </c>
      <c r="CB392" s="45" t="str">
        <f t="shared" ref="CB392:CB407" si="78">IFERROR(IF(CA392="","",ROUNDUP(CA392*20%,0)),"")</f>
        <v/>
      </c>
      <c r="CC392" s="44" t="str">
        <f t="shared" ref="CC392:CC407" si="79">IF(AND(AJ392="",AK392="",AL392="",AN392=""),"",SUM(AJ392,AK392,AL392,AM392,AN392))</f>
        <v/>
      </c>
      <c r="CD392" s="45" t="str">
        <f t="shared" ref="CD392:CD407" si="80">IFERROR(IF(CC392="","",ROUNDUP(CC392*20%,0)),"")</f>
        <v/>
      </c>
      <c r="CE392" s="44" t="e">
        <f>IF(AND(#REF!="",#REF!="",#REF!="",#REF!=""),"",SUM(#REF!,#REF!,#REF!,#REF!,#REF!))</f>
        <v>#REF!</v>
      </c>
      <c r="CF392" s="45" t="str">
        <f t="shared" ref="CF392:CF407" si="81">IFERROR(IF(CE392="","",ROUNDUP(CE392*20%,0)),"")</f>
        <v/>
      </c>
      <c r="CG392" s="38" t="e">
        <f>IF(AND(#REF!="",#REF!="",#REF!="",#REF!=""),"",SUM(#REF!,#REF!,#REF!,#REF!))</f>
        <v>#REF!</v>
      </c>
      <c r="CH392" s="38" t="str">
        <f t="shared" ref="CH392:CH407" si="82">IFERROR(IF(CG392="","",IF($CG$5=100,ROUNDUP(CG392*20%,0),IF($CG$5=86,ROUNDUP((CG392/$CG$5)*$CH$5,0),IF($CG$5=66,ROUNDUP((CG392/$CG$5)*$CH$5,0),"")))),"")</f>
        <v/>
      </c>
    </row>
    <row r="393" spans="1:86">
      <c r="A393" s="358">
        <v>387</v>
      </c>
      <c r="B393" s="359"/>
      <c r="C393" s="360"/>
      <c r="D393" s="361"/>
      <c r="E393" s="362"/>
      <c r="F393" s="363"/>
      <c r="G393" s="363"/>
      <c r="H393" s="364"/>
      <c r="I393" s="365"/>
      <c r="J393" s="366"/>
      <c r="K393" s="367"/>
      <c r="L393" s="24"/>
      <c r="M393" s="25"/>
      <c r="N393" s="25"/>
      <c r="O393" s="8"/>
      <c r="P393" s="57"/>
      <c r="Q393" s="60"/>
      <c r="R393" s="8"/>
      <c r="S393" s="14"/>
      <c r="T393" s="26"/>
      <c r="U393" s="27"/>
      <c r="V393" s="27"/>
      <c r="W393" s="8"/>
      <c r="X393" s="63"/>
      <c r="Y393" s="60"/>
      <c r="Z393" s="8"/>
      <c r="AA393" s="14"/>
      <c r="AB393" s="24"/>
      <c r="AC393" s="25"/>
      <c r="AD393" s="25"/>
      <c r="AE393" s="8"/>
      <c r="AF393" s="57"/>
      <c r="AG393" s="60"/>
      <c r="AH393" s="8"/>
      <c r="AI393" s="14"/>
      <c r="AJ393" s="24"/>
      <c r="AK393" s="25"/>
      <c r="AL393" s="25"/>
      <c r="AM393" s="8"/>
      <c r="AN393" s="57"/>
      <c r="AO393" s="60"/>
      <c r="AP393" s="8"/>
      <c r="AQ393" s="14"/>
      <c r="AR393" s="24"/>
      <c r="AS393" s="25"/>
      <c r="AT393" s="57"/>
      <c r="AU393" s="24"/>
      <c r="AV393" s="25"/>
      <c r="AW393" s="97"/>
      <c r="AX393" s="24"/>
      <c r="AY393" s="25"/>
      <c r="AZ393" s="57"/>
      <c r="BA393" s="13" t="s">
        <v>447</v>
      </c>
      <c r="BB393" s="109" t="s">
        <v>447</v>
      </c>
      <c r="BC393" s="1"/>
      <c r="BD393" s="1"/>
      <c r="BE393" s="1"/>
      <c r="BF393" s="1"/>
      <c r="BG393" s="1"/>
      <c r="BS393" s="29"/>
      <c r="BT393" s="44" t="str">
        <f t="shared" si="71"/>
        <v/>
      </c>
      <c r="BU393" s="45" t="str">
        <f t="shared" si="72"/>
        <v/>
      </c>
      <c r="BV393" s="45" t="str">
        <f t="shared" si="73"/>
        <v/>
      </c>
      <c r="BW393" s="44" t="str">
        <f t="shared" si="74"/>
        <v/>
      </c>
      <c r="BX393" s="45" t="str">
        <f t="shared" si="75"/>
        <v/>
      </c>
      <c r="BY393" s="44" t="e">
        <f>IF(AND(#REF!="",#REF!="",#REF!="",#REF!=""),"",SUM(#REF!,#REF!,#REF!,#REF!,#REF!))</f>
        <v>#REF!</v>
      </c>
      <c r="BZ393" s="45" t="str">
        <f t="shared" si="76"/>
        <v/>
      </c>
      <c r="CA393" s="44" t="str">
        <f t="shared" si="77"/>
        <v/>
      </c>
      <c r="CB393" s="45" t="str">
        <f t="shared" si="78"/>
        <v/>
      </c>
      <c r="CC393" s="44" t="str">
        <f t="shared" si="79"/>
        <v/>
      </c>
      <c r="CD393" s="45" t="str">
        <f t="shared" si="80"/>
        <v/>
      </c>
      <c r="CE393" s="44" t="e">
        <f>IF(AND(#REF!="",#REF!="",#REF!="",#REF!=""),"",SUM(#REF!,#REF!,#REF!,#REF!,#REF!))</f>
        <v>#REF!</v>
      </c>
      <c r="CF393" s="45" t="str">
        <f t="shared" si="81"/>
        <v/>
      </c>
      <c r="CG393" s="38" t="e">
        <f>IF(AND(#REF!="",#REF!="",#REF!="",#REF!=""),"",SUM(#REF!,#REF!,#REF!,#REF!))</f>
        <v>#REF!</v>
      </c>
      <c r="CH393" s="38" t="str">
        <f t="shared" si="82"/>
        <v/>
      </c>
    </row>
    <row r="394" spans="1:86">
      <c r="A394" s="358">
        <v>388</v>
      </c>
      <c r="B394" s="359"/>
      <c r="C394" s="360"/>
      <c r="D394" s="361"/>
      <c r="E394" s="362"/>
      <c r="F394" s="363"/>
      <c r="G394" s="363"/>
      <c r="H394" s="364"/>
      <c r="I394" s="365"/>
      <c r="J394" s="366"/>
      <c r="K394" s="367"/>
      <c r="L394" s="24"/>
      <c r="M394" s="25"/>
      <c r="N394" s="25"/>
      <c r="O394" s="8"/>
      <c r="P394" s="57"/>
      <c r="Q394" s="60"/>
      <c r="R394" s="8"/>
      <c r="S394" s="14"/>
      <c r="T394" s="26"/>
      <c r="U394" s="27"/>
      <c r="V394" s="27"/>
      <c r="W394" s="8"/>
      <c r="X394" s="63"/>
      <c r="Y394" s="60"/>
      <c r="Z394" s="8"/>
      <c r="AA394" s="14"/>
      <c r="AB394" s="24"/>
      <c r="AC394" s="25"/>
      <c r="AD394" s="25"/>
      <c r="AE394" s="8"/>
      <c r="AF394" s="57"/>
      <c r="AG394" s="60"/>
      <c r="AH394" s="8"/>
      <c r="AI394" s="14"/>
      <c r="AJ394" s="24"/>
      <c r="AK394" s="25"/>
      <c r="AL394" s="25"/>
      <c r="AM394" s="8"/>
      <c r="AN394" s="57"/>
      <c r="AO394" s="60"/>
      <c r="AP394" s="8"/>
      <c r="AQ394" s="14"/>
      <c r="AR394" s="24"/>
      <c r="AS394" s="25"/>
      <c r="AT394" s="57"/>
      <c r="AU394" s="24"/>
      <c r="AV394" s="25"/>
      <c r="AW394" s="97"/>
      <c r="AX394" s="24"/>
      <c r="AY394" s="25"/>
      <c r="AZ394" s="57"/>
      <c r="BA394" s="13" t="s">
        <v>447</v>
      </c>
      <c r="BB394" s="109" t="s">
        <v>447</v>
      </c>
      <c r="BC394" s="1"/>
      <c r="BD394" s="1"/>
      <c r="BE394" s="1"/>
      <c r="BF394" s="1"/>
      <c r="BG394" s="1"/>
      <c r="BS394" s="29"/>
      <c r="BT394" s="44" t="str">
        <f t="shared" si="71"/>
        <v/>
      </c>
      <c r="BU394" s="45" t="str">
        <f t="shared" si="72"/>
        <v/>
      </c>
      <c r="BV394" s="45" t="str">
        <f t="shared" si="73"/>
        <v/>
      </c>
      <c r="BW394" s="44" t="str">
        <f t="shared" si="74"/>
        <v/>
      </c>
      <c r="BX394" s="45" t="str">
        <f t="shared" si="75"/>
        <v/>
      </c>
      <c r="BY394" s="44" t="e">
        <f>IF(AND(#REF!="",#REF!="",#REF!="",#REF!=""),"",SUM(#REF!,#REF!,#REF!,#REF!,#REF!))</f>
        <v>#REF!</v>
      </c>
      <c r="BZ394" s="45" t="str">
        <f t="shared" si="76"/>
        <v/>
      </c>
      <c r="CA394" s="44" t="str">
        <f t="shared" si="77"/>
        <v/>
      </c>
      <c r="CB394" s="45" t="str">
        <f t="shared" si="78"/>
        <v/>
      </c>
      <c r="CC394" s="44" t="str">
        <f t="shared" si="79"/>
        <v/>
      </c>
      <c r="CD394" s="45" t="str">
        <f t="shared" si="80"/>
        <v/>
      </c>
      <c r="CE394" s="44" t="e">
        <f>IF(AND(#REF!="",#REF!="",#REF!="",#REF!=""),"",SUM(#REF!,#REF!,#REF!,#REF!,#REF!))</f>
        <v>#REF!</v>
      </c>
      <c r="CF394" s="45" t="str">
        <f t="shared" si="81"/>
        <v/>
      </c>
      <c r="CG394" s="38" t="e">
        <f>IF(AND(#REF!="",#REF!="",#REF!="",#REF!=""),"",SUM(#REF!,#REF!,#REF!,#REF!))</f>
        <v>#REF!</v>
      </c>
      <c r="CH394" s="38" t="str">
        <f t="shared" si="82"/>
        <v/>
      </c>
    </row>
    <row r="395" spans="1:86">
      <c r="A395" s="358">
        <v>389</v>
      </c>
      <c r="B395" s="359"/>
      <c r="C395" s="360"/>
      <c r="D395" s="361"/>
      <c r="E395" s="362"/>
      <c r="F395" s="363"/>
      <c r="G395" s="363"/>
      <c r="H395" s="364"/>
      <c r="I395" s="365"/>
      <c r="J395" s="366"/>
      <c r="K395" s="367"/>
      <c r="L395" s="24"/>
      <c r="M395" s="25"/>
      <c r="N395" s="25"/>
      <c r="O395" s="8"/>
      <c r="P395" s="57"/>
      <c r="Q395" s="60"/>
      <c r="R395" s="8"/>
      <c r="S395" s="14"/>
      <c r="T395" s="26"/>
      <c r="U395" s="27"/>
      <c r="V395" s="27"/>
      <c r="W395" s="8"/>
      <c r="X395" s="63"/>
      <c r="Y395" s="60"/>
      <c r="Z395" s="8"/>
      <c r="AA395" s="14"/>
      <c r="AB395" s="24"/>
      <c r="AC395" s="25"/>
      <c r="AD395" s="25"/>
      <c r="AE395" s="8"/>
      <c r="AF395" s="57"/>
      <c r="AG395" s="60"/>
      <c r="AH395" s="8"/>
      <c r="AI395" s="14"/>
      <c r="AJ395" s="24"/>
      <c r="AK395" s="25"/>
      <c r="AL395" s="25"/>
      <c r="AM395" s="8"/>
      <c r="AN395" s="57"/>
      <c r="AO395" s="60"/>
      <c r="AP395" s="8"/>
      <c r="AQ395" s="14"/>
      <c r="AR395" s="24"/>
      <c r="AS395" s="25"/>
      <c r="AT395" s="57"/>
      <c r="AU395" s="24"/>
      <c r="AV395" s="25"/>
      <c r="AW395" s="97"/>
      <c r="AX395" s="24"/>
      <c r="AY395" s="25"/>
      <c r="AZ395" s="57"/>
      <c r="BA395" s="13" t="s">
        <v>447</v>
      </c>
      <c r="BB395" s="109" t="s">
        <v>447</v>
      </c>
      <c r="BC395" s="1"/>
      <c r="BD395" s="1"/>
      <c r="BE395" s="1"/>
      <c r="BF395" s="1"/>
      <c r="BG395" s="1"/>
      <c r="BS395" s="29"/>
      <c r="BT395" s="44" t="str">
        <f t="shared" si="71"/>
        <v/>
      </c>
      <c r="BU395" s="45" t="str">
        <f t="shared" si="72"/>
        <v/>
      </c>
      <c r="BV395" s="45" t="str">
        <f t="shared" si="73"/>
        <v/>
      </c>
      <c r="BW395" s="44" t="str">
        <f t="shared" si="74"/>
        <v/>
      </c>
      <c r="BX395" s="45" t="str">
        <f t="shared" si="75"/>
        <v/>
      </c>
      <c r="BY395" s="44" t="e">
        <f>IF(AND(#REF!="",#REF!="",#REF!="",#REF!=""),"",SUM(#REF!,#REF!,#REF!,#REF!,#REF!))</f>
        <v>#REF!</v>
      </c>
      <c r="BZ395" s="45" t="str">
        <f t="shared" si="76"/>
        <v/>
      </c>
      <c r="CA395" s="44" t="str">
        <f t="shared" si="77"/>
        <v/>
      </c>
      <c r="CB395" s="45" t="str">
        <f t="shared" si="78"/>
        <v/>
      </c>
      <c r="CC395" s="44" t="str">
        <f t="shared" si="79"/>
        <v/>
      </c>
      <c r="CD395" s="45" t="str">
        <f t="shared" si="80"/>
        <v/>
      </c>
      <c r="CE395" s="44" t="e">
        <f>IF(AND(#REF!="",#REF!="",#REF!="",#REF!=""),"",SUM(#REF!,#REF!,#REF!,#REF!,#REF!))</f>
        <v>#REF!</v>
      </c>
      <c r="CF395" s="45" t="str">
        <f t="shared" si="81"/>
        <v/>
      </c>
      <c r="CG395" s="38" t="e">
        <f>IF(AND(#REF!="",#REF!="",#REF!="",#REF!=""),"",SUM(#REF!,#REF!,#REF!,#REF!))</f>
        <v>#REF!</v>
      </c>
      <c r="CH395" s="38" t="str">
        <f t="shared" si="82"/>
        <v/>
      </c>
    </row>
    <row r="396" spans="1:86">
      <c r="A396" s="358">
        <v>390</v>
      </c>
      <c r="B396" s="359"/>
      <c r="C396" s="360"/>
      <c r="D396" s="361"/>
      <c r="E396" s="362"/>
      <c r="F396" s="363"/>
      <c r="G396" s="363"/>
      <c r="H396" s="364"/>
      <c r="I396" s="365"/>
      <c r="J396" s="366"/>
      <c r="K396" s="367"/>
      <c r="L396" s="24"/>
      <c r="M396" s="25"/>
      <c r="N396" s="25"/>
      <c r="O396" s="8"/>
      <c r="P396" s="57"/>
      <c r="Q396" s="60"/>
      <c r="R396" s="8"/>
      <c r="S396" s="14"/>
      <c r="T396" s="26"/>
      <c r="U396" s="27"/>
      <c r="V396" s="27"/>
      <c r="W396" s="8"/>
      <c r="X396" s="63"/>
      <c r="Y396" s="60"/>
      <c r="Z396" s="8"/>
      <c r="AA396" s="14"/>
      <c r="AB396" s="24"/>
      <c r="AC396" s="25"/>
      <c r="AD396" s="25"/>
      <c r="AE396" s="8"/>
      <c r="AF396" s="57"/>
      <c r="AG396" s="60"/>
      <c r="AH396" s="8"/>
      <c r="AI396" s="14"/>
      <c r="AJ396" s="24"/>
      <c r="AK396" s="25"/>
      <c r="AL396" s="25"/>
      <c r="AM396" s="8"/>
      <c r="AN396" s="57"/>
      <c r="AO396" s="60"/>
      <c r="AP396" s="8"/>
      <c r="AQ396" s="14"/>
      <c r="AR396" s="24"/>
      <c r="AS396" s="25"/>
      <c r="AT396" s="57"/>
      <c r="AU396" s="24"/>
      <c r="AV396" s="25"/>
      <c r="AW396" s="97"/>
      <c r="AX396" s="24"/>
      <c r="AY396" s="25"/>
      <c r="AZ396" s="57"/>
      <c r="BA396" s="13" t="s">
        <v>447</v>
      </c>
      <c r="BB396" s="109" t="s">
        <v>447</v>
      </c>
      <c r="BC396" s="1"/>
      <c r="BD396" s="1"/>
      <c r="BE396" s="1"/>
      <c r="BF396" s="1"/>
      <c r="BG396" s="1"/>
      <c r="BS396" s="29"/>
      <c r="BT396" s="44" t="str">
        <f t="shared" si="71"/>
        <v/>
      </c>
      <c r="BU396" s="45" t="str">
        <f t="shared" si="72"/>
        <v/>
      </c>
      <c r="BV396" s="45" t="str">
        <f t="shared" si="73"/>
        <v/>
      </c>
      <c r="BW396" s="44" t="str">
        <f t="shared" si="74"/>
        <v/>
      </c>
      <c r="BX396" s="45" t="str">
        <f t="shared" si="75"/>
        <v/>
      </c>
      <c r="BY396" s="44" t="e">
        <f>IF(AND(#REF!="",#REF!="",#REF!="",#REF!=""),"",SUM(#REF!,#REF!,#REF!,#REF!,#REF!))</f>
        <v>#REF!</v>
      </c>
      <c r="BZ396" s="45" t="str">
        <f t="shared" si="76"/>
        <v/>
      </c>
      <c r="CA396" s="44" t="str">
        <f t="shared" si="77"/>
        <v/>
      </c>
      <c r="CB396" s="45" t="str">
        <f t="shared" si="78"/>
        <v/>
      </c>
      <c r="CC396" s="44" t="str">
        <f t="shared" si="79"/>
        <v/>
      </c>
      <c r="CD396" s="45" t="str">
        <f t="shared" si="80"/>
        <v/>
      </c>
      <c r="CE396" s="44" t="e">
        <f>IF(AND(#REF!="",#REF!="",#REF!="",#REF!=""),"",SUM(#REF!,#REF!,#REF!,#REF!,#REF!))</f>
        <v>#REF!</v>
      </c>
      <c r="CF396" s="45" t="str">
        <f t="shared" si="81"/>
        <v/>
      </c>
      <c r="CG396" s="38" t="e">
        <f>IF(AND(#REF!="",#REF!="",#REF!="",#REF!=""),"",SUM(#REF!,#REF!,#REF!,#REF!))</f>
        <v>#REF!</v>
      </c>
      <c r="CH396" s="38" t="str">
        <f t="shared" si="82"/>
        <v/>
      </c>
    </row>
    <row r="397" spans="1:86">
      <c r="A397" s="358">
        <v>391</v>
      </c>
      <c r="B397" s="359"/>
      <c r="C397" s="360"/>
      <c r="D397" s="361"/>
      <c r="E397" s="362"/>
      <c r="F397" s="363"/>
      <c r="G397" s="363"/>
      <c r="H397" s="364"/>
      <c r="I397" s="365"/>
      <c r="J397" s="366"/>
      <c r="K397" s="367"/>
      <c r="L397" s="24"/>
      <c r="M397" s="25"/>
      <c r="N397" s="25"/>
      <c r="O397" s="8"/>
      <c r="P397" s="57"/>
      <c r="Q397" s="60"/>
      <c r="R397" s="8"/>
      <c r="S397" s="14"/>
      <c r="T397" s="26"/>
      <c r="U397" s="27"/>
      <c r="V397" s="27"/>
      <c r="W397" s="8"/>
      <c r="X397" s="63"/>
      <c r="Y397" s="60"/>
      <c r="Z397" s="8"/>
      <c r="AA397" s="14"/>
      <c r="AB397" s="24"/>
      <c r="AC397" s="25"/>
      <c r="AD397" s="25"/>
      <c r="AE397" s="8"/>
      <c r="AF397" s="57"/>
      <c r="AG397" s="60"/>
      <c r="AH397" s="8"/>
      <c r="AI397" s="14"/>
      <c r="AJ397" s="24"/>
      <c r="AK397" s="25"/>
      <c r="AL397" s="25"/>
      <c r="AM397" s="8"/>
      <c r="AN397" s="57"/>
      <c r="AO397" s="60"/>
      <c r="AP397" s="8"/>
      <c r="AQ397" s="14"/>
      <c r="AR397" s="24"/>
      <c r="AS397" s="25"/>
      <c r="AT397" s="57"/>
      <c r="AU397" s="24"/>
      <c r="AV397" s="25"/>
      <c r="AW397" s="97"/>
      <c r="AX397" s="24"/>
      <c r="AY397" s="25"/>
      <c r="AZ397" s="57"/>
      <c r="BA397" s="13" t="s">
        <v>447</v>
      </c>
      <c r="BB397" s="109" t="s">
        <v>447</v>
      </c>
      <c r="BC397" s="1"/>
      <c r="BD397" s="1"/>
      <c r="BE397" s="1"/>
      <c r="BF397" s="1"/>
      <c r="BG397" s="1"/>
      <c r="BS397" s="29"/>
      <c r="BT397" s="44" t="str">
        <f t="shared" si="71"/>
        <v/>
      </c>
      <c r="BU397" s="45" t="str">
        <f t="shared" si="72"/>
        <v/>
      </c>
      <c r="BV397" s="45" t="str">
        <f t="shared" si="73"/>
        <v/>
      </c>
      <c r="BW397" s="44" t="str">
        <f t="shared" si="74"/>
        <v/>
      </c>
      <c r="BX397" s="45" t="str">
        <f t="shared" si="75"/>
        <v/>
      </c>
      <c r="BY397" s="44" t="e">
        <f>IF(AND(#REF!="",#REF!="",#REF!="",#REF!=""),"",SUM(#REF!,#REF!,#REF!,#REF!,#REF!))</f>
        <v>#REF!</v>
      </c>
      <c r="BZ397" s="45" t="str">
        <f t="shared" si="76"/>
        <v/>
      </c>
      <c r="CA397" s="44" t="str">
        <f t="shared" si="77"/>
        <v/>
      </c>
      <c r="CB397" s="45" t="str">
        <f t="shared" si="78"/>
        <v/>
      </c>
      <c r="CC397" s="44" t="str">
        <f t="shared" si="79"/>
        <v/>
      </c>
      <c r="CD397" s="45" t="str">
        <f t="shared" si="80"/>
        <v/>
      </c>
      <c r="CE397" s="44" t="e">
        <f>IF(AND(#REF!="",#REF!="",#REF!="",#REF!=""),"",SUM(#REF!,#REF!,#REF!,#REF!,#REF!))</f>
        <v>#REF!</v>
      </c>
      <c r="CF397" s="45" t="str">
        <f t="shared" si="81"/>
        <v/>
      </c>
      <c r="CG397" s="38" t="e">
        <f>IF(AND(#REF!="",#REF!="",#REF!="",#REF!=""),"",SUM(#REF!,#REF!,#REF!,#REF!))</f>
        <v>#REF!</v>
      </c>
      <c r="CH397" s="38" t="str">
        <f t="shared" si="82"/>
        <v/>
      </c>
    </row>
    <row r="398" spans="1:86">
      <c r="A398" s="358">
        <v>392</v>
      </c>
      <c r="B398" s="359"/>
      <c r="C398" s="360"/>
      <c r="D398" s="361"/>
      <c r="E398" s="362"/>
      <c r="F398" s="363"/>
      <c r="G398" s="363"/>
      <c r="H398" s="364"/>
      <c r="I398" s="365"/>
      <c r="J398" s="366"/>
      <c r="K398" s="367"/>
      <c r="L398" s="24"/>
      <c r="M398" s="25"/>
      <c r="N398" s="25"/>
      <c r="O398" s="8"/>
      <c r="P398" s="57"/>
      <c r="Q398" s="60"/>
      <c r="R398" s="8"/>
      <c r="S398" s="14"/>
      <c r="T398" s="26"/>
      <c r="U398" s="27"/>
      <c r="V398" s="27"/>
      <c r="W398" s="8"/>
      <c r="X398" s="63"/>
      <c r="Y398" s="60"/>
      <c r="Z398" s="8"/>
      <c r="AA398" s="14"/>
      <c r="AB398" s="24"/>
      <c r="AC398" s="25"/>
      <c r="AD398" s="25"/>
      <c r="AE398" s="8"/>
      <c r="AF398" s="57"/>
      <c r="AG398" s="60"/>
      <c r="AH398" s="8"/>
      <c r="AI398" s="14"/>
      <c r="AJ398" s="24"/>
      <c r="AK398" s="25"/>
      <c r="AL398" s="25"/>
      <c r="AM398" s="8"/>
      <c r="AN398" s="57"/>
      <c r="AO398" s="60"/>
      <c r="AP398" s="8"/>
      <c r="AQ398" s="14"/>
      <c r="AR398" s="24"/>
      <c r="AS398" s="25"/>
      <c r="AT398" s="57"/>
      <c r="AU398" s="24"/>
      <c r="AV398" s="25"/>
      <c r="AW398" s="97"/>
      <c r="AX398" s="24"/>
      <c r="AY398" s="25"/>
      <c r="AZ398" s="57"/>
      <c r="BA398" s="13" t="s">
        <v>447</v>
      </c>
      <c r="BB398" s="109" t="s">
        <v>447</v>
      </c>
      <c r="BC398" s="1"/>
      <c r="BD398" s="1"/>
      <c r="BE398" s="1"/>
      <c r="BF398" s="1"/>
      <c r="BG398" s="1"/>
      <c r="BS398" s="29"/>
      <c r="BT398" s="44" t="str">
        <f t="shared" si="71"/>
        <v/>
      </c>
      <c r="BU398" s="45" t="str">
        <f t="shared" si="72"/>
        <v/>
      </c>
      <c r="BV398" s="45" t="str">
        <f t="shared" si="73"/>
        <v/>
      </c>
      <c r="BW398" s="44" t="str">
        <f t="shared" si="74"/>
        <v/>
      </c>
      <c r="BX398" s="45" t="str">
        <f t="shared" si="75"/>
        <v/>
      </c>
      <c r="BY398" s="44" t="e">
        <f>IF(AND(#REF!="",#REF!="",#REF!="",#REF!=""),"",SUM(#REF!,#REF!,#REF!,#REF!,#REF!))</f>
        <v>#REF!</v>
      </c>
      <c r="BZ398" s="45" t="str">
        <f t="shared" si="76"/>
        <v/>
      </c>
      <c r="CA398" s="44" t="str">
        <f t="shared" si="77"/>
        <v/>
      </c>
      <c r="CB398" s="45" t="str">
        <f t="shared" si="78"/>
        <v/>
      </c>
      <c r="CC398" s="44" t="str">
        <f t="shared" si="79"/>
        <v/>
      </c>
      <c r="CD398" s="45" t="str">
        <f t="shared" si="80"/>
        <v/>
      </c>
      <c r="CE398" s="44" t="e">
        <f>IF(AND(#REF!="",#REF!="",#REF!="",#REF!=""),"",SUM(#REF!,#REF!,#REF!,#REF!,#REF!))</f>
        <v>#REF!</v>
      </c>
      <c r="CF398" s="45" t="str">
        <f t="shared" si="81"/>
        <v/>
      </c>
      <c r="CG398" s="38" t="e">
        <f>IF(AND(#REF!="",#REF!="",#REF!="",#REF!=""),"",SUM(#REF!,#REF!,#REF!,#REF!))</f>
        <v>#REF!</v>
      </c>
      <c r="CH398" s="38" t="str">
        <f t="shared" si="82"/>
        <v/>
      </c>
    </row>
    <row r="399" spans="1:86">
      <c r="A399" s="358">
        <v>393</v>
      </c>
      <c r="B399" s="359"/>
      <c r="C399" s="360"/>
      <c r="D399" s="361"/>
      <c r="E399" s="362"/>
      <c r="F399" s="363"/>
      <c r="G399" s="363"/>
      <c r="H399" s="364"/>
      <c r="I399" s="365"/>
      <c r="J399" s="366"/>
      <c r="K399" s="367"/>
      <c r="L399" s="24"/>
      <c r="M399" s="25"/>
      <c r="N399" s="25"/>
      <c r="O399" s="8"/>
      <c r="P399" s="57"/>
      <c r="Q399" s="60"/>
      <c r="R399" s="8"/>
      <c r="S399" s="14"/>
      <c r="T399" s="26"/>
      <c r="U399" s="27"/>
      <c r="V399" s="27"/>
      <c r="W399" s="8"/>
      <c r="X399" s="63"/>
      <c r="Y399" s="60"/>
      <c r="Z399" s="8"/>
      <c r="AA399" s="14"/>
      <c r="AB399" s="24"/>
      <c r="AC399" s="25"/>
      <c r="AD399" s="25"/>
      <c r="AE399" s="8"/>
      <c r="AF399" s="57"/>
      <c r="AG399" s="60"/>
      <c r="AH399" s="8"/>
      <c r="AI399" s="14"/>
      <c r="AJ399" s="24"/>
      <c r="AK399" s="25"/>
      <c r="AL399" s="25"/>
      <c r="AM399" s="8"/>
      <c r="AN399" s="57"/>
      <c r="AO399" s="60"/>
      <c r="AP399" s="8"/>
      <c r="AQ399" s="14"/>
      <c r="AR399" s="24"/>
      <c r="AS399" s="25"/>
      <c r="AT399" s="57"/>
      <c r="AU399" s="24"/>
      <c r="AV399" s="25"/>
      <c r="AW399" s="97"/>
      <c r="AX399" s="24"/>
      <c r="AY399" s="25"/>
      <c r="AZ399" s="57"/>
      <c r="BA399" s="13" t="s">
        <v>447</v>
      </c>
      <c r="BB399" s="109" t="s">
        <v>447</v>
      </c>
      <c r="BC399" s="1"/>
      <c r="BD399" s="1"/>
      <c r="BE399" s="1"/>
      <c r="BF399" s="1"/>
      <c r="BG399" s="1"/>
      <c r="BS399" s="29"/>
      <c r="BT399" s="44" t="str">
        <f t="shared" si="71"/>
        <v/>
      </c>
      <c r="BU399" s="45" t="str">
        <f t="shared" si="72"/>
        <v/>
      </c>
      <c r="BV399" s="45" t="str">
        <f t="shared" si="73"/>
        <v/>
      </c>
      <c r="BW399" s="44" t="str">
        <f t="shared" si="74"/>
        <v/>
      </c>
      <c r="BX399" s="45" t="str">
        <f t="shared" si="75"/>
        <v/>
      </c>
      <c r="BY399" s="44" t="e">
        <f>IF(AND(#REF!="",#REF!="",#REF!="",#REF!=""),"",SUM(#REF!,#REF!,#REF!,#REF!,#REF!))</f>
        <v>#REF!</v>
      </c>
      <c r="BZ399" s="45" t="str">
        <f t="shared" si="76"/>
        <v/>
      </c>
      <c r="CA399" s="44" t="str">
        <f t="shared" si="77"/>
        <v/>
      </c>
      <c r="CB399" s="45" t="str">
        <f t="shared" si="78"/>
        <v/>
      </c>
      <c r="CC399" s="44" t="str">
        <f t="shared" si="79"/>
        <v/>
      </c>
      <c r="CD399" s="45" t="str">
        <f t="shared" si="80"/>
        <v/>
      </c>
      <c r="CE399" s="44" t="e">
        <f>IF(AND(#REF!="",#REF!="",#REF!="",#REF!=""),"",SUM(#REF!,#REF!,#REF!,#REF!,#REF!))</f>
        <v>#REF!</v>
      </c>
      <c r="CF399" s="45" t="str">
        <f t="shared" si="81"/>
        <v/>
      </c>
      <c r="CG399" s="38" t="e">
        <f>IF(AND(#REF!="",#REF!="",#REF!="",#REF!=""),"",SUM(#REF!,#REF!,#REF!,#REF!))</f>
        <v>#REF!</v>
      </c>
      <c r="CH399" s="38" t="str">
        <f t="shared" si="82"/>
        <v/>
      </c>
    </row>
    <row r="400" spans="1:86">
      <c r="A400" s="358">
        <v>394</v>
      </c>
      <c r="B400" s="359"/>
      <c r="C400" s="360"/>
      <c r="D400" s="361"/>
      <c r="E400" s="362"/>
      <c r="F400" s="363"/>
      <c r="G400" s="363"/>
      <c r="H400" s="364"/>
      <c r="I400" s="365"/>
      <c r="J400" s="366"/>
      <c r="K400" s="367"/>
      <c r="L400" s="24"/>
      <c r="M400" s="25"/>
      <c r="N400" s="25"/>
      <c r="O400" s="8"/>
      <c r="P400" s="57"/>
      <c r="Q400" s="60"/>
      <c r="R400" s="8"/>
      <c r="S400" s="14"/>
      <c r="T400" s="26"/>
      <c r="U400" s="27"/>
      <c r="V400" s="27"/>
      <c r="W400" s="8"/>
      <c r="X400" s="63"/>
      <c r="Y400" s="60"/>
      <c r="Z400" s="8"/>
      <c r="AA400" s="14"/>
      <c r="AB400" s="24"/>
      <c r="AC400" s="25"/>
      <c r="AD400" s="25"/>
      <c r="AE400" s="8"/>
      <c r="AF400" s="57"/>
      <c r="AG400" s="60"/>
      <c r="AH400" s="8"/>
      <c r="AI400" s="14"/>
      <c r="AJ400" s="24"/>
      <c r="AK400" s="25"/>
      <c r="AL400" s="25"/>
      <c r="AM400" s="8"/>
      <c r="AN400" s="57"/>
      <c r="AO400" s="60"/>
      <c r="AP400" s="8"/>
      <c r="AQ400" s="14"/>
      <c r="AR400" s="24"/>
      <c r="AS400" s="25"/>
      <c r="AT400" s="57"/>
      <c r="AU400" s="24"/>
      <c r="AV400" s="25"/>
      <c r="AW400" s="97"/>
      <c r="AX400" s="24"/>
      <c r="AY400" s="25"/>
      <c r="AZ400" s="57"/>
      <c r="BA400" s="13" t="s">
        <v>447</v>
      </c>
      <c r="BB400" s="109" t="s">
        <v>447</v>
      </c>
      <c r="BC400" s="1"/>
      <c r="BD400" s="1"/>
      <c r="BE400" s="1"/>
      <c r="BF400" s="1"/>
      <c r="BG400" s="1"/>
      <c r="BS400" s="29"/>
      <c r="BT400" s="44" t="str">
        <f t="shared" si="71"/>
        <v/>
      </c>
      <c r="BU400" s="45" t="str">
        <f t="shared" si="72"/>
        <v/>
      </c>
      <c r="BV400" s="45" t="str">
        <f t="shared" si="73"/>
        <v/>
      </c>
      <c r="BW400" s="44" t="str">
        <f t="shared" si="74"/>
        <v/>
      </c>
      <c r="BX400" s="45" t="str">
        <f t="shared" si="75"/>
        <v/>
      </c>
      <c r="BY400" s="44" t="e">
        <f>IF(AND(#REF!="",#REF!="",#REF!="",#REF!=""),"",SUM(#REF!,#REF!,#REF!,#REF!,#REF!))</f>
        <v>#REF!</v>
      </c>
      <c r="BZ400" s="45" t="str">
        <f t="shared" si="76"/>
        <v/>
      </c>
      <c r="CA400" s="44" t="str">
        <f t="shared" si="77"/>
        <v/>
      </c>
      <c r="CB400" s="45" t="str">
        <f t="shared" si="78"/>
        <v/>
      </c>
      <c r="CC400" s="44" t="str">
        <f t="shared" si="79"/>
        <v/>
      </c>
      <c r="CD400" s="45" t="str">
        <f t="shared" si="80"/>
        <v/>
      </c>
      <c r="CE400" s="44" t="e">
        <f>IF(AND(#REF!="",#REF!="",#REF!="",#REF!=""),"",SUM(#REF!,#REF!,#REF!,#REF!,#REF!))</f>
        <v>#REF!</v>
      </c>
      <c r="CF400" s="45" t="str">
        <f t="shared" si="81"/>
        <v/>
      </c>
      <c r="CG400" s="38" t="e">
        <f>IF(AND(#REF!="",#REF!="",#REF!="",#REF!=""),"",SUM(#REF!,#REF!,#REF!,#REF!))</f>
        <v>#REF!</v>
      </c>
      <c r="CH400" s="38" t="str">
        <f t="shared" si="82"/>
        <v/>
      </c>
    </row>
    <row r="401" spans="1:86">
      <c r="A401" s="358">
        <v>395</v>
      </c>
      <c r="B401" s="359"/>
      <c r="C401" s="360"/>
      <c r="D401" s="361"/>
      <c r="E401" s="362"/>
      <c r="F401" s="363"/>
      <c r="G401" s="363"/>
      <c r="H401" s="364"/>
      <c r="I401" s="365"/>
      <c r="J401" s="366"/>
      <c r="K401" s="367"/>
      <c r="L401" s="24"/>
      <c r="M401" s="25"/>
      <c r="N401" s="25"/>
      <c r="O401" s="8"/>
      <c r="P401" s="57"/>
      <c r="Q401" s="60"/>
      <c r="R401" s="8"/>
      <c r="S401" s="14"/>
      <c r="T401" s="26"/>
      <c r="U401" s="27"/>
      <c r="V401" s="27"/>
      <c r="W401" s="8"/>
      <c r="X401" s="63"/>
      <c r="Y401" s="60"/>
      <c r="Z401" s="8"/>
      <c r="AA401" s="14"/>
      <c r="AB401" s="24"/>
      <c r="AC401" s="25"/>
      <c r="AD401" s="25"/>
      <c r="AE401" s="8"/>
      <c r="AF401" s="57"/>
      <c r="AG401" s="60"/>
      <c r="AH401" s="8"/>
      <c r="AI401" s="14"/>
      <c r="AJ401" s="24"/>
      <c r="AK401" s="25"/>
      <c r="AL401" s="25"/>
      <c r="AM401" s="8"/>
      <c r="AN401" s="57"/>
      <c r="AO401" s="60"/>
      <c r="AP401" s="8"/>
      <c r="AQ401" s="14"/>
      <c r="AR401" s="24"/>
      <c r="AS401" s="25"/>
      <c r="AT401" s="57"/>
      <c r="AU401" s="24"/>
      <c r="AV401" s="25"/>
      <c r="AW401" s="97"/>
      <c r="AX401" s="24"/>
      <c r="AY401" s="25"/>
      <c r="AZ401" s="57"/>
      <c r="BA401" s="13" t="s">
        <v>447</v>
      </c>
      <c r="BB401" s="109" t="s">
        <v>447</v>
      </c>
      <c r="BC401" s="1"/>
      <c r="BD401" s="1"/>
      <c r="BE401" s="1"/>
      <c r="BF401" s="1"/>
      <c r="BG401" s="1"/>
      <c r="BS401" s="29"/>
      <c r="BT401" s="44" t="str">
        <f t="shared" si="71"/>
        <v/>
      </c>
      <c r="BU401" s="45" t="str">
        <f t="shared" si="72"/>
        <v/>
      </c>
      <c r="BV401" s="45" t="str">
        <f t="shared" si="73"/>
        <v/>
      </c>
      <c r="BW401" s="44" t="str">
        <f t="shared" si="74"/>
        <v/>
      </c>
      <c r="BX401" s="45" t="str">
        <f t="shared" si="75"/>
        <v/>
      </c>
      <c r="BY401" s="44" t="e">
        <f>IF(AND(#REF!="",#REF!="",#REF!="",#REF!=""),"",SUM(#REF!,#REF!,#REF!,#REF!,#REF!))</f>
        <v>#REF!</v>
      </c>
      <c r="BZ401" s="45" t="str">
        <f t="shared" si="76"/>
        <v/>
      </c>
      <c r="CA401" s="44" t="str">
        <f t="shared" si="77"/>
        <v/>
      </c>
      <c r="CB401" s="45" t="str">
        <f t="shared" si="78"/>
        <v/>
      </c>
      <c r="CC401" s="44" t="str">
        <f t="shared" si="79"/>
        <v/>
      </c>
      <c r="CD401" s="45" t="str">
        <f t="shared" si="80"/>
        <v/>
      </c>
      <c r="CE401" s="44" t="e">
        <f>IF(AND(#REF!="",#REF!="",#REF!="",#REF!=""),"",SUM(#REF!,#REF!,#REF!,#REF!,#REF!))</f>
        <v>#REF!</v>
      </c>
      <c r="CF401" s="45" t="str">
        <f t="shared" si="81"/>
        <v/>
      </c>
      <c r="CG401" s="38" t="e">
        <f>IF(AND(#REF!="",#REF!="",#REF!="",#REF!=""),"",SUM(#REF!,#REF!,#REF!,#REF!))</f>
        <v>#REF!</v>
      </c>
      <c r="CH401" s="38" t="str">
        <f t="shared" si="82"/>
        <v/>
      </c>
    </row>
    <row r="402" spans="1:86">
      <c r="A402" s="358">
        <v>396</v>
      </c>
      <c r="B402" s="359"/>
      <c r="C402" s="360"/>
      <c r="D402" s="361"/>
      <c r="E402" s="362"/>
      <c r="F402" s="363"/>
      <c r="G402" s="363"/>
      <c r="H402" s="364"/>
      <c r="I402" s="365"/>
      <c r="J402" s="366"/>
      <c r="K402" s="367"/>
      <c r="L402" s="24"/>
      <c r="M402" s="25"/>
      <c r="N402" s="25"/>
      <c r="O402" s="8"/>
      <c r="P402" s="57"/>
      <c r="Q402" s="60"/>
      <c r="R402" s="8"/>
      <c r="S402" s="14"/>
      <c r="T402" s="26"/>
      <c r="U402" s="27"/>
      <c r="V402" s="27"/>
      <c r="W402" s="8"/>
      <c r="X402" s="63"/>
      <c r="Y402" s="60"/>
      <c r="Z402" s="8"/>
      <c r="AA402" s="14"/>
      <c r="AB402" s="24"/>
      <c r="AC402" s="25"/>
      <c r="AD402" s="25"/>
      <c r="AE402" s="8"/>
      <c r="AF402" s="57"/>
      <c r="AG402" s="60"/>
      <c r="AH402" s="8"/>
      <c r="AI402" s="14"/>
      <c r="AJ402" s="24"/>
      <c r="AK402" s="25"/>
      <c r="AL402" s="25"/>
      <c r="AM402" s="8"/>
      <c r="AN402" s="57"/>
      <c r="AO402" s="60"/>
      <c r="AP402" s="8"/>
      <c r="AQ402" s="14"/>
      <c r="AR402" s="24"/>
      <c r="AS402" s="25"/>
      <c r="AT402" s="57"/>
      <c r="AU402" s="24"/>
      <c r="AV402" s="25"/>
      <c r="AW402" s="97"/>
      <c r="AX402" s="24"/>
      <c r="AY402" s="25"/>
      <c r="AZ402" s="57"/>
      <c r="BA402" s="13" t="s">
        <v>447</v>
      </c>
      <c r="BB402" s="109" t="s">
        <v>447</v>
      </c>
      <c r="BC402" s="1"/>
      <c r="BD402" s="1"/>
      <c r="BE402" s="1"/>
      <c r="BF402" s="1"/>
      <c r="BG402" s="1"/>
      <c r="BS402" s="29"/>
      <c r="BT402" s="44" t="str">
        <f t="shared" si="71"/>
        <v/>
      </c>
      <c r="BU402" s="45" t="str">
        <f t="shared" si="72"/>
        <v/>
      </c>
      <c r="BV402" s="45" t="str">
        <f t="shared" si="73"/>
        <v/>
      </c>
      <c r="BW402" s="44" t="str">
        <f t="shared" si="74"/>
        <v/>
      </c>
      <c r="BX402" s="45" t="str">
        <f t="shared" si="75"/>
        <v/>
      </c>
      <c r="BY402" s="44" t="e">
        <f>IF(AND(#REF!="",#REF!="",#REF!="",#REF!=""),"",SUM(#REF!,#REF!,#REF!,#REF!,#REF!))</f>
        <v>#REF!</v>
      </c>
      <c r="BZ402" s="45" t="str">
        <f t="shared" si="76"/>
        <v/>
      </c>
      <c r="CA402" s="44" t="str">
        <f t="shared" si="77"/>
        <v/>
      </c>
      <c r="CB402" s="45" t="str">
        <f t="shared" si="78"/>
        <v/>
      </c>
      <c r="CC402" s="44" t="str">
        <f t="shared" si="79"/>
        <v/>
      </c>
      <c r="CD402" s="45" t="str">
        <f t="shared" si="80"/>
        <v/>
      </c>
      <c r="CE402" s="44" t="e">
        <f>IF(AND(#REF!="",#REF!="",#REF!="",#REF!=""),"",SUM(#REF!,#REF!,#REF!,#REF!,#REF!))</f>
        <v>#REF!</v>
      </c>
      <c r="CF402" s="45" t="str">
        <f t="shared" si="81"/>
        <v/>
      </c>
      <c r="CG402" s="38" t="e">
        <f>IF(AND(#REF!="",#REF!="",#REF!="",#REF!=""),"",SUM(#REF!,#REF!,#REF!,#REF!))</f>
        <v>#REF!</v>
      </c>
      <c r="CH402" s="38" t="str">
        <f t="shared" si="82"/>
        <v/>
      </c>
    </row>
    <row r="403" spans="1:86">
      <c r="A403" s="358">
        <v>397</v>
      </c>
      <c r="B403" s="359"/>
      <c r="C403" s="360"/>
      <c r="D403" s="361"/>
      <c r="E403" s="362"/>
      <c r="F403" s="363"/>
      <c r="G403" s="363"/>
      <c r="H403" s="364"/>
      <c r="I403" s="365"/>
      <c r="J403" s="366"/>
      <c r="K403" s="367"/>
      <c r="L403" s="24"/>
      <c r="M403" s="25"/>
      <c r="N403" s="25"/>
      <c r="O403" s="8"/>
      <c r="P403" s="57"/>
      <c r="Q403" s="60"/>
      <c r="R403" s="8"/>
      <c r="S403" s="14"/>
      <c r="T403" s="26"/>
      <c r="U403" s="27"/>
      <c r="V403" s="27"/>
      <c r="W403" s="8"/>
      <c r="X403" s="63"/>
      <c r="Y403" s="60"/>
      <c r="Z403" s="8"/>
      <c r="AA403" s="14"/>
      <c r="AB403" s="24"/>
      <c r="AC403" s="25"/>
      <c r="AD403" s="25"/>
      <c r="AE403" s="8"/>
      <c r="AF403" s="57"/>
      <c r="AG403" s="60"/>
      <c r="AH403" s="8"/>
      <c r="AI403" s="14"/>
      <c r="AJ403" s="24"/>
      <c r="AK403" s="25"/>
      <c r="AL403" s="25"/>
      <c r="AM403" s="8"/>
      <c r="AN403" s="57"/>
      <c r="AO403" s="60"/>
      <c r="AP403" s="8"/>
      <c r="AQ403" s="14"/>
      <c r="AR403" s="24"/>
      <c r="AS403" s="25"/>
      <c r="AT403" s="57"/>
      <c r="AU403" s="24"/>
      <c r="AV403" s="25"/>
      <c r="AW403" s="97"/>
      <c r="AX403" s="24"/>
      <c r="AY403" s="25"/>
      <c r="AZ403" s="57"/>
      <c r="BA403" s="13" t="s">
        <v>447</v>
      </c>
      <c r="BB403" s="109" t="s">
        <v>447</v>
      </c>
      <c r="BC403" s="1"/>
      <c r="BD403" s="1"/>
      <c r="BE403" s="1"/>
      <c r="BF403" s="1"/>
      <c r="BG403" s="1"/>
      <c r="BS403" s="29"/>
      <c r="BT403" s="44" t="str">
        <f t="shared" si="71"/>
        <v/>
      </c>
      <c r="BU403" s="45" t="str">
        <f t="shared" si="72"/>
        <v/>
      </c>
      <c r="BV403" s="45" t="str">
        <f t="shared" si="73"/>
        <v/>
      </c>
      <c r="BW403" s="44" t="str">
        <f t="shared" si="74"/>
        <v/>
      </c>
      <c r="BX403" s="45" t="str">
        <f t="shared" si="75"/>
        <v/>
      </c>
      <c r="BY403" s="44" t="e">
        <f>IF(AND(#REF!="",#REF!="",#REF!="",#REF!=""),"",SUM(#REF!,#REF!,#REF!,#REF!,#REF!))</f>
        <v>#REF!</v>
      </c>
      <c r="BZ403" s="45" t="str">
        <f t="shared" si="76"/>
        <v/>
      </c>
      <c r="CA403" s="44" t="str">
        <f t="shared" si="77"/>
        <v/>
      </c>
      <c r="CB403" s="45" t="str">
        <f t="shared" si="78"/>
        <v/>
      </c>
      <c r="CC403" s="44" t="str">
        <f t="shared" si="79"/>
        <v/>
      </c>
      <c r="CD403" s="45" t="str">
        <f t="shared" si="80"/>
        <v/>
      </c>
      <c r="CE403" s="44" t="e">
        <f>IF(AND(#REF!="",#REF!="",#REF!="",#REF!=""),"",SUM(#REF!,#REF!,#REF!,#REF!,#REF!))</f>
        <v>#REF!</v>
      </c>
      <c r="CF403" s="45" t="str">
        <f t="shared" si="81"/>
        <v/>
      </c>
      <c r="CG403" s="38" t="e">
        <f>IF(AND(#REF!="",#REF!="",#REF!="",#REF!=""),"",SUM(#REF!,#REF!,#REF!,#REF!))</f>
        <v>#REF!</v>
      </c>
      <c r="CH403" s="38" t="str">
        <f t="shared" si="82"/>
        <v/>
      </c>
    </row>
    <row r="404" spans="1:86">
      <c r="A404" s="358">
        <v>398</v>
      </c>
      <c r="B404" s="359"/>
      <c r="C404" s="360"/>
      <c r="D404" s="361"/>
      <c r="E404" s="362"/>
      <c r="F404" s="363"/>
      <c r="G404" s="363"/>
      <c r="H404" s="364"/>
      <c r="I404" s="365"/>
      <c r="J404" s="366"/>
      <c r="K404" s="367"/>
      <c r="L404" s="24"/>
      <c r="M404" s="25"/>
      <c r="N404" s="25"/>
      <c r="O404" s="8"/>
      <c r="P404" s="57"/>
      <c r="Q404" s="60"/>
      <c r="R404" s="8"/>
      <c r="S404" s="14"/>
      <c r="T404" s="26"/>
      <c r="U404" s="27"/>
      <c r="V404" s="27"/>
      <c r="W404" s="8"/>
      <c r="X404" s="63"/>
      <c r="Y404" s="60"/>
      <c r="Z404" s="8"/>
      <c r="AA404" s="14"/>
      <c r="AB404" s="24"/>
      <c r="AC404" s="25"/>
      <c r="AD404" s="25"/>
      <c r="AE404" s="8"/>
      <c r="AF404" s="57"/>
      <c r="AG404" s="60"/>
      <c r="AH404" s="8"/>
      <c r="AI404" s="14"/>
      <c r="AJ404" s="24"/>
      <c r="AK404" s="25"/>
      <c r="AL404" s="25"/>
      <c r="AM404" s="8"/>
      <c r="AN404" s="57"/>
      <c r="AO404" s="60"/>
      <c r="AP404" s="8"/>
      <c r="AQ404" s="14"/>
      <c r="AR404" s="24"/>
      <c r="AS404" s="25"/>
      <c r="AT404" s="57"/>
      <c r="AU404" s="24"/>
      <c r="AV404" s="25"/>
      <c r="AW404" s="97"/>
      <c r="AX404" s="24"/>
      <c r="AY404" s="25"/>
      <c r="AZ404" s="57"/>
      <c r="BA404" s="13" t="s">
        <v>447</v>
      </c>
      <c r="BB404" s="109" t="s">
        <v>447</v>
      </c>
      <c r="BC404" s="1"/>
      <c r="BD404" s="1"/>
      <c r="BE404" s="1"/>
      <c r="BF404" s="1"/>
      <c r="BG404" s="1"/>
      <c r="BS404" s="29"/>
      <c r="BT404" s="44" t="str">
        <f t="shared" si="71"/>
        <v/>
      </c>
      <c r="BU404" s="45" t="str">
        <f t="shared" si="72"/>
        <v/>
      </c>
      <c r="BV404" s="45" t="str">
        <f t="shared" si="73"/>
        <v/>
      </c>
      <c r="BW404" s="44" t="str">
        <f t="shared" si="74"/>
        <v/>
      </c>
      <c r="BX404" s="45" t="str">
        <f t="shared" si="75"/>
        <v/>
      </c>
      <c r="BY404" s="44" t="e">
        <f>IF(AND(#REF!="",#REF!="",#REF!="",#REF!=""),"",SUM(#REF!,#REF!,#REF!,#REF!,#REF!))</f>
        <v>#REF!</v>
      </c>
      <c r="BZ404" s="45" t="str">
        <f t="shared" si="76"/>
        <v/>
      </c>
      <c r="CA404" s="44" t="str">
        <f t="shared" si="77"/>
        <v/>
      </c>
      <c r="CB404" s="45" t="str">
        <f t="shared" si="78"/>
        <v/>
      </c>
      <c r="CC404" s="44" t="str">
        <f t="shared" si="79"/>
        <v/>
      </c>
      <c r="CD404" s="45" t="str">
        <f t="shared" si="80"/>
        <v/>
      </c>
      <c r="CE404" s="44" t="e">
        <f>IF(AND(#REF!="",#REF!="",#REF!="",#REF!=""),"",SUM(#REF!,#REF!,#REF!,#REF!,#REF!))</f>
        <v>#REF!</v>
      </c>
      <c r="CF404" s="45" t="str">
        <f t="shared" si="81"/>
        <v/>
      </c>
      <c r="CG404" s="38" t="e">
        <f>IF(AND(#REF!="",#REF!="",#REF!="",#REF!=""),"",SUM(#REF!,#REF!,#REF!,#REF!))</f>
        <v>#REF!</v>
      </c>
      <c r="CH404" s="38" t="str">
        <f t="shared" si="82"/>
        <v/>
      </c>
    </row>
    <row r="405" spans="1:86">
      <c r="A405" s="358">
        <v>399</v>
      </c>
      <c r="B405" s="359"/>
      <c r="C405" s="360"/>
      <c r="D405" s="361"/>
      <c r="E405" s="362"/>
      <c r="F405" s="363"/>
      <c r="G405" s="363"/>
      <c r="H405" s="364"/>
      <c r="I405" s="365"/>
      <c r="J405" s="366"/>
      <c r="K405" s="367"/>
      <c r="L405" s="24"/>
      <c r="M405" s="25"/>
      <c r="N405" s="25"/>
      <c r="O405" s="8"/>
      <c r="P405" s="57"/>
      <c r="Q405" s="60"/>
      <c r="R405" s="8"/>
      <c r="S405" s="14"/>
      <c r="T405" s="26"/>
      <c r="U405" s="27"/>
      <c r="V405" s="27"/>
      <c r="W405" s="8"/>
      <c r="X405" s="63"/>
      <c r="Y405" s="60"/>
      <c r="Z405" s="8"/>
      <c r="AA405" s="14"/>
      <c r="AB405" s="24"/>
      <c r="AC405" s="25"/>
      <c r="AD405" s="25"/>
      <c r="AE405" s="8"/>
      <c r="AF405" s="57"/>
      <c r="AG405" s="60"/>
      <c r="AH405" s="8"/>
      <c r="AI405" s="14"/>
      <c r="AJ405" s="24"/>
      <c r="AK405" s="25"/>
      <c r="AL405" s="25"/>
      <c r="AM405" s="8"/>
      <c r="AN405" s="57"/>
      <c r="AO405" s="60"/>
      <c r="AP405" s="8"/>
      <c r="AQ405" s="14"/>
      <c r="AR405" s="24"/>
      <c r="AS405" s="25"/>
      <c r="AT405" s="57"/>
      <c r="AU405" s="24"/>
      <c r="AV405" s="25"/>
      <c r="AW405" s="97"/>
      <c r="AX405" s="24"/>
      <c r="AY405" s="25"/>
      <c r="AZ405" s="57"/>
      <c r="BA405" s="13" t="s">
        <v>447</v>
      </c>
      <c r="BB405" s="109" t="s">
        <v>447</v>
      </c>
      <c r="BC405" s="1"/>
      <c r="BD405" s="1"/>
      <c r="BE405" s="1"/>
      <c r="BF405" s="1"/>
      <c r="BG405" s="1"/>
      <c r="BS405" s="29"/>
      <c r="BT405" s="44" t="str">
        <f t="shared" si="71"/>
        <v/>
      </c>
      <c r="BU405" s="45" t="str">
        <f t="shared" si="72"/>
        <v/>
      </c>
      <c r="BV405" s="45" t="str">
        <f t="shared" si="73"/>
        <v/>
      </c>
      <c r="BW405" s="44" t="str">
        <f t="shared" si="74"/>
        <v/>
      </c>
      <c r="BX405" s="45" t="str">
        <f t="shared" si="75"/>
        <v/>
      </c>
      <c r="BY405" s="44" t="e">
        <f>IF(AND(#REF!="",#REF!="",#REF!="",#REF!=""),"",SUM(#REF!,#REF!,#REF!,#REF!,#REF!))</f>
        <v>#REF!</v>
      </c>
      <c r="BZ405" s="45" t="str">
        <f t="shared" si="76"/>
        <v/>
      </c>
      <c r="CA405" s="44" t="str">
        <f t="shared" si="77"/>
        <v/>
      </c>
      <c r="CB405" s="45" t="str">
        <f t="shared" si="78"/>
        <v/>
      </c>
      <c r="CC405" s="44" t="str">
        <f t="shared" si="79"/>
        <v/>
      </c>
      <c r="CD405" s="45" t="str">
        <f t="shared" si="80"/>
        <v/>
      </c>
      <c r="CE405" s="44" t="e">
        <f>IF(AND(#REF!="",#REF!="",#REF!="",#REF!=""),"",SUM(#REF!,#REF!,#REF!,#REF!,#REF!))</f>
        <v>#REF!</v>
      </c>
      <c r="CF405" s="45" t="str">
        <f t="shared" si="81"/>
        <v/>
      </c>
      <c r="CG405" s="38" t="e">
        <f>IF(AND(#REF!="",#REF!="",#REF!="",#REF!=""),"",SUM(#REF!,#REF!,#REF!,#REF!))</f>
        <v>#REF!</v>
      </c>
      <c r="CH405" s="38" t="str">
        <f t="shared" si="82"/>
        <v/>
      </c>
    </row>
    <row r="406" spans="1:86">
      <c r="A406" s="358">
        <v>400</v>
      </c>
      <c r="B406" s="359"/>
      <c r="C406" s="360"/>
      <c r="D406" s="361"/>
      <c r="E406" s="362"/>
      <c r="F406" s="363"/>
      <c r="G406" s="363"/>
      <c r="H406" s="364"/>
      <c r="I406" s="365"/>
      <c r="J406" s="366"/>
      <c r="K406" s="367"/>
      <c r="L406" s="24"/>
      <c r="M406" s="25"/>
      <c r="N406" s="25"/>
      <c r="O406" s="8"/>
      <c r="P406" s="57"/>
      <c r="Q406" s="60"/>
      <c r="R406" s="8"/>
      <c r="S406" s="14"/>
      <c r="T406" s="26"/>
      <c r="U406" s="27"/>
      <c r="V406" s="27"/>
      <c r="W406" s="8"/>
      <c r="X406" s="63"/>
      <c r="Y406" s="60"/>
      <c r="Z406" s="8"/>
      <c r="AA406" s="14"/>
      <c r="AB406" s="24"/>
      <c r="AC406" s="25"/>
      <c r="AD406" s="25"/>
      <c r="AE406" s="8"/>
      <c r="AF406" s="57"/>
      <c r="AG406" s="60"/>
      <c r="AH406" s="8"/>
      <c r="AI406" s="14"/>
      <c r="AJ406" s="24"/>
      <c r="AK406" s="25"/>
      <c r="AL406" s="25"/>
      <c r="AM406" s="8"/>
      <c r="AN406" s="57"/>
      <c r="AO406" s="60"/>
      <c r="AP406" s="8"/>
      <c r="AQ406" s="14"/>
      <c r="AR406" s="24"/>
      <c r="AS406" s="25"/>
      <c r="AT406" s="57"/>
      <c r="AU406" s="24"/>
      <c r="AV406" s="25"/>
      <c r="AW406" s="97"/>
      <c r="AX406" s="24"/>
      <c r="AY406" s="25"/>
      <c r="AZ406" s="57"/>
      <c r="BA406" s="13" t="s">
        <v>447</v>
      </c>
      <c r="BB406" s="109" t="s">
        <v>447</v>
      </c>
      <c r="BC406" s="1"/>
      <c r="BD406" s="1"/>
      <c r="BE406" s="1"/>
      <c r="BF406" s="1"/>
      <c r="BG406" s="1"/>
      <c r="BS406" s="29"/>
      <c r="BT406" s="44" t="str">
        <f t="shared" si="71"/>
        <v/>
      </c>
      <c r="BU406" s="45" t="str">
        <f t="shared" si="72"/>
        <v/>
      </c>
      <c r="BV406" s="45" t="str">
        <f t="shared" si="73"/>
        <v/>
      </c>
      <c r="BW406" s="44" t="str">
        <f t="shared" si="74"/>
        <v/>
      </c>
      <c r="BX406" s="45" t="str">
        <f t="shared" si="75"/>
        <v/>
      </c>
      <c r="BY406" s="44" t="e">
        <f>IF(AND(#REF!="",#REF!="",#REF!="",#REF!=""),"",SUM(#REF!,#REF!,#REF!,#REF!,#REF!))</f>
        <v>#REF!</v>
      </c>
      <c r="BZ406" s="45" t="str">
        <f t="shared" si="76"/>
        <v/>
      </c>
      <c r="CA406" s="44" t="str">
        <f t="shared" si="77"/>
        <v/>
      </c>
      <c r="CB406" s="45" t="str">
        <f t="shared" si="78"/>
        <v/>
      </c>
      <c r="CC406" s="44" t="str">
        <f t="shared" si="79"/>
        <v/>
      </c>
      <c r="CD406" s="45" t="str">
        <f t="shared" si="80"/>
        <v/>
      </c>
      <c r="CE406" s="44" t="e">
        <f>IF(AND(#REF!="",#REF!="",#REF!="",#REF!=""),"",SUM(#REF!,#REF!,#REF!,#REF!,#REF!))</f>
        <v>#REF!</v>
      </c>
      <c r="CF406" s="45" t="str">
        <f t="shared" si="81"/>
        <v/>
      </c>
      <c r="CG406" s="38" t="e">
        <f>IF(AND(#REF!="",#REF!="",#REF!="",#REF!=""),"",SUM(#REF!,#REF!,#REF!,#REF!))</f>
        <v>#REF!</v>
      </c>
      <c r="CH406" s="38" t="str">
        <f t="shared" si="82"/>
        <v/>
      </c>
    </row>
    <row r="407" spans="1:86" ht="18.600000000000001" thickBot="1">
      <c r="A407" s="368">
        <v>401</v>
      </c>
      <c r="B407" s="369"/>
      <c r="C407" s="370"/>
      <c r="D407" s="371"/>
      <c r="E407" s="372"/>
      <c r="F407" s="373"/>
      <c r="G407" s="373"/>
      <c r="H407" s="374"/>
      <c r="I407" s="375"/>
      <c r="J407" s="376"/>
      <c r="K407" s="377"/>
      <c r="L407" s="15"/>
      <c r="M407" s="16"/>
      <c r="N407" s="16"/>
      <c r="O407" s="16"/>
      <c r="P407" s="58"/>
      <c r="Q407" s="60"/>
      <c r="R407" s="8"/>
      <c r="S407" s="14"/>
      <c r="T407" s="21"/>
      <c r="U407" s="22"/>
      <c r="V407" s="22"/>
      <c r="W407" s="22"/>
      <c r="X407" s="64"/>
      <c r="Y407" s="60"/>
      <c r="Z407" s="8"/>
      <c r="AA407" s="14"/>
      <c r="AB407" s="15"/>
      <c r="AC407" s="16"/>
      <c r="AD407" s="16"/>
      <c r="AE407" s="16"/>
      <c r="AF407" s="58"/>
      <c r="AG407" s="60"/>
      <c r="AH407" s="8"/>
      <c r="AI407" s="14"/>
      <c r="AJ407" s="15"/>
      <c r="AK407" s="16"/>
      <c r="AL407" s="16"/>
      <c r="AM407" s="16"/>
      <c r="AN407" s="58"/>
      <c r="AO407" s="60"/>
      <c r="AP407" s="8"/>
      <c r="AQ407" s="14"/>
      <c r="AR407" s="15"/>
      <c r="AS407" s="16"/>
      <c r="AT407" s="58"/>
      <c r="AU407" s="15"/>
      <c r="AV407" s="16"/>
      <c r="AW407" s="98"/>
      <c r="AX407" s="15"/>
      <c r="AY407" s="16"/>
      <c r="AZ407" s="58"/>
      <c r="BA407" s="15" t="s">
        <v>447</v>
      </c>
      <c r="BB407" s="110" t="s">
        <v>447</v>
      </c>
      <c r="BC407" s="1"/>
      <c r="BD407" s="1"/>
      <c r="BE407" s="1"/>
      <c r="BF407" s="1"/>
      <c r="BG407" s="1"/>
      <c r="BS407" s="29"/>
      <c r="BT407" s="44" t="str">
        <f t="shared" si="71"/>
        <v/>
      </c>
      <c r="BU407" s="45" t="str">
        <f t="shared" si="72"/>
        <v/>
      </c>
      <c r="BV407" s="45" t="str">
        <f t="shared" si="73"/>
        <v/>
      </c>
      <c r="BW407" s="44" t="str">
        <f t="shared" si="74"/>
        <v/>
      </c>
      <c r="BX407" s="45" t="str">
        <f t="shared" si="75"/>
        <v/>
      </c>
      <c r="BY407" s="44" t="e">
        <f>IF(AND(#REF!="",#REF!="",#REF!="",#REF!=""),"",SUM(#REF!,#REF!,#REF!,#REF!,#REF!))</f>
        <v>#REF!</v>
      </c>
      <c r="BZ407" s="45" t="str">
        <f t="shared" si="76"/>
        <v/>
      </c>
      <c r="CA407" s="44" t="str">
        <f t="shared" si="77"/>
        <v/>
      </c>
      <c r="CB407" s="45" t="str">
        <f t="shared" si="78"/>
        <v/>
      </c>
      <c r="CC407" s="44" t="str">
        <f t="shared" si="79"/>
        <v/>
      </c>
      <c r="CD407" s="45" t="str">
        <f t="shared" si="80"/>
        <v/>
      </c>
      <c r="CE407" s="44" t="e">
        <f>IF(AND(#REF!="",#REF!="",#REF!="",#REF!=""),"",SUM(#REF!,#REF!,#REF!,#REF!,#REF!))</f>
        <v>#REF!</v>
      </c>
      <c r="CF407" s="45" t="str">
        <f t="shared" si="81"/>
        <v/>
      </c>
      <c r="CG407" s="38" t="e">
        <f>IF(AND(#REF!="",#REF!="",#REF!="",#REF!=""),"",SUM(#REF!,#REF!,#REF!,#REF!))</f>
        <v>#REF!</v>
      </c>
      <c r="CH407" s="38" t="str">
        <f t="shared" si="82"/>
        <v/>
      </c>
    </row>
    <row r="408" spans="1:8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S408" s="29"/>
    </row>
    <row r="409" spans="1:8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S409" s="29"/>
    </row>
    <row r="410" spans="1:8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S410" s="29"/>
    </row>
    <row r="411" spans="1:86">
      <c r="BS411" s="29"/>
    </row>
    <row r="412" spans="1:86"/>
    <row r="413" spans="1:86"/>
  </sheetData>
  <sheetProtection formatColumns="0" formatRows="0"/>
  <mergeCells count="58">
    <mergeCell ref="BA1:BB2"/>
    <mergeCell ref="A2:G2"/>
    <mergeCell ref="I2:K2"/>
    <mergeCell ref="A1:O1"/>
    <mergeCell ref="AX3:AZ3"/>
    <mergeCell ref="AU3:AW3"/>
    <mergeCell ref="BA3:BB3"/>
    <mergeCell ref="AL3:AQ3"/>
    <mergeCell ref="AR3:AT3"/>
    <mergeCell ref="P1:AA2"/>
    <mergeCell ref="AB1:AQ2"/>
    <mergeCell ref="AB3:AC3"/>
    <mergeCell ref="AD3:AI3"/>
    <mergeCell ref="AJ3:AK3"/>
    <mergeCell ref="T3:U3"/>
    <mergeCell ref="A3:H3"/>
    <mergeCell ref="Y4:AA4"/>
    <mergeCell ref="AR1:AZ2"/>
    <mergeCell ref="AR4:AT4"/>
    <mergeCell ref="AU4:AW4"/>
    <mergeCell ref="AX4:AZ4"/>
    <mergeCell ref="V3:AA3"/>
    <mergeCell ref="BB4:BB5"/>
    <mergeCell ref="BD10:BF11"/>
    <mergeCell ref="M4:M5"/>
    <mergeCell ref="N4:P4"/>
    <mergeCell ref="T4:T5"/>
    <mergeCell ref="AL4:AN4"/>
    <mergeCell ref="AO4:AQ4"/>
    <mergeCell ref="AC4:AC5"/>
    <mergeCell ref="AJ4:AJ5"/>
    <mergeCell ref="AD4:AF4"/>
    <mergeCell ref="AG4:AI4"/>
    <mergeCell ref="BA4:BA5"/>
    <mergeCell ref="U4:U5"/>
    <mergeCell ref="AK4:AK5"/>
    <mergeCell ref="AB4:AB5"/>
    <mergeCell ref="V4:X4"/>
    <mergeCell ref="BD16:BF17"/>
    <mergeCell ref="BD6:BF6"/>
    <mergeCell ref="BD8:BF8"/>
    <mergeCell ref="BD14:BF15"/>
    <mergeCell ref="BD12:BF13"/>
    <mergeCell ref="H4:H6"/>
    <mergeCell ref="C4:C6"/>
    <mergeCell ref="A4:A6"/>
    <mergeCell ref="Q4:S4"/>
    <mergeCell ref="L3:M3"/>
    <mergeCell ref="K4:K6"/>
    <mergeCell ref="F4:F6"/>
    <mergeCell ref="I4:I6"/>
    <mergeCell ref="J4:J6"/>
    <mergeCell ref="L4:L5"/>
    <mergeCell ref="D4:D6"/>
    <mergeCell ref="N3:S3"/>
    <mergeCell ref="B4:B6"/>
    <mergeCell ref="G4:G6"/>
    <mergeCell ref="E4:E6"/>
  </mergeCells>
  <dataValidations count="5"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AZ407">
      <formula1>OR(L7&lt;=L$6,L7="ML",L7="NA",L7="ab")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F7:H407">
      <formula1>20</formula1>
    </dataValidation>
    <dataValidation type="list" allowBlank="1" showInputMessage="1" showErrorMessage="1" sqref="J3">
      <formula1>"1"</formula1>
    </dataValidation>
    <dataValidation type="list" allowBlank="1" showInputMessage="1" showErrorMessage="1" sqref="J7:J407">
      <formula1>"F, M"</formula1>
    </dataValidation>
    <dataValidation type="list" allowBlank="1" showInputMessage="1" showErrorMessage="1" sqref="K7:K407">
      <formula1>"GEN, OBC, SC, ST, MIN, SBC"</formula1>
    </dataValidation>
  </dataValidations>
  <hyperlinks>
    <hyperlink ref="BD8" r:id="rId1"/>
  </hyperlink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D411"/>
  <sheetViews>
    <sheetView showGridLines="0" workbookViewId="0">
      <selection activeCell="BA9" sqref="BA9"/>
    </sheetView>
  </sheetViews>
  <sheetFormatPr defaultColWidth="0" defaultRowHeight="24.75" customHeight="1"/>
  <cols>
    <col min="1" max="1" width="4.77734375" style="4" customWidth="1"/>
    <col min="2" max="2" width="4.44140625" style="4" customWidth="1"/>
    <col min="3" max="3" width="4.109375" style="4" customWidth="1"/>
    <col min="4" max="4" width="7.88671875" style="4" customWidth="1"/>
    <col min="5" max="5" width="14.21875" style="4" customWidth="1"/>
    <col min="6" max="6" width="19.109375" style="2" customWidth="1"/>
    <col min="7" max="8" width="19.6640625" style="2" customWidth="1"/>
    <col min="9" max="9" width="9.77734375" style="2" customWidth="1"/>
    <col min="10" max="10" width="6.21875" style="2" customWidth="1"/>
    <col min="11" max="11" width="5.88671875" style="2" customWidth="1"/>
    <col min="12" max="43" width="5.77734375" style="2" customWidth="1"/>
    <col min="44" max="52" width="6.109375" style="2" customWidth="1"/>
    <col min="53" max="53" width="8.6640625" style="2" customWidth="1"/>
    <col min="54" max="54" width="7.77734375" style="2" customWidth="1"/>
    <col min="55" max="55" width="8.21875" style="2" customWidth="1"/>
    <col min="56" max="56" width="7.77734375" style="2" customWidth="1"/>
    <col min="57" max="57" width="30" style="2" customWidth="1"/>
    <col min="58" max="58" width="8" style="2" customWidth="1"/>
    <col min="59" max="59" width="8.77734375" style="2" customWidth="1"/>
    <col min="60" max="60" width="9.109375" style="2" customWidth="1"/>
    <col min="61" max="61" width="9.109375" style="2" hidden="1" customWidth="1"/>
    <col min="62" max="71" width="6.77734375" style="2" hidden="1" customWidth="1"/>
    <col min="72" max="91" width="6.77734375" style="29" hidden="1" customWidth="1"/>
    <col min="92" max="134" width="6.77734375" style="2" hidden="1" customWidth="1"/>
    <col min="135" max="16384" width="5.77734375" style="2" hidden="1"/>
  </cols>
  <sheetData>
    <row r="1" spans="1:91" ht="24.75" customHeight="1">
      <c r="A1" s="496" t="str">
        <f>'Master sheet'!C8</f>
        <v xml:space="preserve">महात्मा गाँधी राजकीय विद्यालय (अंग्रेजी माध्यम) बर, पाली 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8"/>
      <c r="P1" s="509" t="s">
        <v>333</v>
      </c>
      <c r="Q1" s="509"/>
      <c r="R1" s="509"/>
      <c r="S1" s="509"/>
      <c r="T1" s="509"/>
      <c r="U1" s="509"/>
      <c r="V1" s="509"/>
      <c r="W1" s="509"/>
      <c r="X1" s="509"/>
      <c r="Y1" s="509"/>
      <c r="Z1" s="509"/>
      <c r="AA1" s="509"/>
      <c r="AB1" s="511"/>
      <c r="AC1" s="511"/>
      <c r="AD1" s="511"/>
      <c r="AE1" s="511"/>
      <c r="AF1" s="511"/>
      <c r="AG1" s="511"/>
      <c r="AH1" s="511"/>
      <c r="AI1" s="511"/>
      <c r="AJ1" s="511"/>
      <c r="AK1" s="511"/>
      <c r="AL1" s="511"/>
      <c r="AM1" s="511"/>
      <c r="AN1" s="511"/>
      <c r="AO1" s="511"/>
      <c r="AP1" s="511"/>
      <c r="AQ1" s="511"/>
      <c r="AR1" s="486" t="s">
        <v>113</v>
      </c>
      <c r="AS1" s="486"/>
      <c r="AT1" s="486"/>
      <c r="AU1" s="486"/>
      <c r="AV1" s="486"/>
      <c r="AW1" s="486"/>
      <c r="AX1" s="486"/>
      <c r="AY1" s="486"/>
      <c r="AZ1" s="486"/>
      <c r="BA1" s="486"/>
      <c r="BB1" s="486"/>
      <c r="BC1" s="1"/>
      <c r="BD1" s="1"/>
      <c r="BE1" s="1"/>
      <c r="BF1" s="1"/>
      <c r="BG1" s="1"/>
      <c r="CJ1" s="29" t="str">
        <f>L3</f>
        <v xml:space="preserve">हिन्दी </v>
      </c>
      <c r="CM1" s="29" t="str">
        <f>AR3</f>
        <v xml:space="preserve">समाजोपयोगी उत्पादन कार्य एवं समाज सेवा 	  </v>
      </c>
    </row>
    <row r="2" spans="1:91" ht="24.75" customHeight="1" thickBot="1">
      <c r="A2" s="494" t="s">
        <v>171</v>
      </c>
      <c r="B2" s="494"/>
      <c r="C2" s="494"/>
      <c r="D2" s="494"/>
      <c r="E2" s="494"/>
      <c r="F2" s="494"/>
      <c r="G2" s="494"/>
      <c r="H2" s="89"/>
      <c r="I2" s="495" t="s">
        <v>172</v>
      </c>
      <c r="J2" s="495"/>
      <c r="K2" s="495"/>
      <c r="L2" s="81"/>
      <c r="M2" s="81"/>
      <c r="N2" s="81"/>
      <c r="O2" s="81"/>
      <c r="P2" s="510"/>
      <c r="Q2" s="510"/>
      <c r="R2" s="510"/>
      <c r="S2" s="510"/>
      <c r="T2" s="510"/>
      <c r="U2" s="510"/>
      <c r="V2" s="510"/>
      <c r="W2" s="510"/>
      <c r="X2" s="510"/>
      <c r="Y2" s="510"/>
      <c r="Z2" s="510"/>
      <c r="AA2" s="510"/>
      <c r="AB2" s="511"/>
      <c r="AC2" s="511"/>
      <c r="AD2" s="511"/>
      <c r="AE2" s="511"/>
      <c r="AF2" s="511"/>
      <c r="AG2" s="511"/>
      <c r="AH2" s="511"/>
      <c r="AI2" s="511"/>
      <c r="AJ2" s="511"/>
      <c r="AK2" s="511"/>
      <c r="AL2" s="511"/>
      <c r="AM2" s="511"/>
      <c r="AN2" s="511"/>
      <c r="AO2" s="511"/>
      <c r="AP2" s="511"/>
      <c r="AQ2" s="511"/>
      <c r="AR2" s="487"/>
      <c r="AS2" s="487"/>
      <c r="AT2" s="487"/>
      <c r="AU2" s="487"/>
      <c r="AV2" s="487"/>
      <c r="AW2" s="487"/>
      <c r="AX2" s="487"/>
      <c r="AY2" s="487"/>
      <c r="AZ2" s="487"/>
      <c r="BA2" s="486"/>
      <c r="BB2" s="486"/>
      <c r="BC2" s="1"/>
      <c r="BD2" s="1"/>
      <c r="BE2" s="1"/>
      <c r="BF2" s="1"/>
      <c r="BG2" s="1"/>
      <c r="CJ2" s="29" t="str">
        <f>T3</f>
        <v>अंग्रेजी</v>
      </c>
      <c r="CM2" s="29" t="str">
        <f>AU3</f>
        <v xml:space="preserve">शारीरिक एवं स्वास्थ्य शिक्षा  </v>
      </c>
    </row>
    <row r="3" spans="1:91" s="7" customFormat="1" ht="28.5" customHeight="1" thickTop="1" thickBot="1">
      <c r="A3" s="519" t="s">
        <v>79</v>
      </c>
      <c r="B3" s="520"/>
      <c r="C3" s="520"/>
      <c r="D3" s="520"/>
      <c r="E3" s="520"/>
      <c r="F3" s="520"/>
      <c r="G3" s="520"/>
      <c r="H3" s="83"/>
      <c r="I3" s="52" t="s">
        <v>75</v>
      </c>
      <c r="J3" s="53">
        <v>2</v>
      </c>
      <c r="K3" s="5"/>
      <c r="L3" s="456" t="s">
        <v>106</v>
      </c>
      <c r="M3" s="457"/>
      <c r="N3" s="533" t="str">
        <f>UPPER('Master sheet'!F14)</f>
        <v>ABHIMANYU SINGH</v>
      </c>
      <c r="O3" s="534"/>
      <c r="P3" s="534"/>
      <c r="Q3" s="534"/>
      <c r="R3" s="534"/>
      <c r="S3" s="535"/>
      <c r="T3" s="517" t="s">
        <v>95</v>
      </c>
      <c r="U3" s="518"/>
      <c r="V3" s="524" t="str">
        <f>UPPER('Master sheet'!F15)</f>
        <v>SAMPAT RAJ</v>
      </c>
      <c r="W3" s="525"/>
      <c r="X3" s="525"/>
      <c r="Y3" s="525"/>
      <c r="Z3" s="525"/>
      <c r="AA3" s="526"/>
      <c r="AB3" s="512" t="s">
        <v>107</v>
      </c>
      <c r="AC3" s="513"/>
      <c r="AD3" s="530" t="str">
        <f>UPPER('Master sheet'!F16)</f>
        <v>PRADIP SINGH</v>
      </c>
      <c r="AE3" s="531"/>
      <c r="AF3" s="531"/>
      <c r="AG3" s="531"/>
      <c r="AH3" s="531"/>
      <c r="AI3" s="532"/>
      <c r="AJ3" s="475" t="s">
        <v>334</v>
      </c>
      <c r="AK3" s="477"/>
      <c r="AL3" s="521" t="str">
        <f>UPPER('Master sheet'!F17)</f>
        <v>PUSHPENDRA JAWRA</v>
      </c>
      <c r="AM3" s="522"/>
      <c r="AN3" s="522"/>
      <c r="AO3" s="522"/>
      <c r="AP3" s="522"/>
      <c r="AQ3" s="523"/>
      <c r="AR3" s="502" t="s">
        <v>110</v>
      </c>
      <c r="AS3" s="503"/>
      <c r="AT3" s="503"/>
      <c r="AU3" s="502" t="s">
        <v>109</v>
      </c>
      <c r="AV3" s="503"/>
      <c r="AW3" s="503"/>
      <c r="AX3" s="499" t="s">
        <v>112</v>
      </c>
      <c r="AY3" s="500"/>
      <c r="AZ3" s="501"/>
      <c r="BA3" s="504" t="s">
        <v>199</v>
      </c>
      <c r="BB3" s="505"/>
      <c r="BC3" s="3"/>
      <c r="BD3" s="3"/>
      <c r="BE3" s="3"/>
      <c r="BF3" s="3"/>
      <c r="BG3" s="3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 t="e">
        <f>#REF!</f>
        <v>#REF!</v>
      </c>
      <c r="CK3" s="30"/>
      <c r="CL3" s="30"/>
      <c r="CM3" s="30" t="str">
        <f>AX3</f>
        <v xml:space="preserve">कला शिक्षा   </v>
      </c>
    </row>
    <row r="4" spans="1:91" ht="24.75" customHeight="1" thickTop="1" thickBot="1">
      <c r="A4" s="527" t="s">
        <v>9</v>
      </c>
      <c r="B4" s="450" t="s">
        <v>189</v>
      </c>
      <c r="C4" s="450" t="s">
        <v>78</v>
      </c>
      <c r="D4" s="450" t="s">
        <v>5</v>
      </c>
      <c r="E4" s="450" t="s">
        <v>76</v>
      </c>
      <c r="F4" s="447" t="s">
        <v>6</v>
      </c>
      <c r="G4" s="447" t="s">
        <v>8</v>
      </c>
      <c r="H4" s="447" t="s">
        <v>187</v>
      </c>
      <c r="I4" s="450" t="s">
        <v>7</v>
      </c>
      <c r="J4" s="451" t="s">
        <v>165</v>
      </c>
      <c r="K4" s="451" t="s">
        <v>166</v>
      </c>
      <c r="L4" s="458" t="s">
        <v>11</v>
      </c>
      <c r="M4" s="458" t="s">
        <v>12</v>
      </c>
      <c r="N4" s="453" t="s">
        <v>13</v>
      </c>
      <c r="O4" s="454"/>
      <c r="P4" s="455"/>
      <c r="Q4" s="453" t="s">
        <v>167</v>
      </c>
      <c r="R4" s="454"/>
      <c r="S4" s="455"/>
      <c r="T4" s="474" t="s">
        <v>11</v>
      </c>
      <c r="U4" s="474" t="s">
        <v>12</v>
      </c>
      <c r="V4" s="483" t="s">
        <v>13</v>
      </c>
      <c r="W4" s="484"/>
      <c r="X4" s="485"/>
      <c r="Y4" s="483" t="s">
        <v>167</v>
      </c>
      <c r="Z4" s="484"/>
      <c r="AA4" s="485"/>
      <c r="AB4" s="478" t="s">
        <v>11</v>
      </c>
      <c r="AC4" s="478" t="s">
        <v>12</v>
      </c>
      <c r="AD4" s="480" t="s">
        <v>13</v>
      </c>
      <c r="AE4" s="481"/>
      <c r="AF4" s="482"/>
      <c r="AG4" s="480" t="s">
        <v>167</v>
      </c>
      <c r="AH4" s="481"/>
      <c r="AI4" s="482"/>
      <c r="AJ4" s="479" t="s">
        <v>11</v>
      </c>
      <c r="AK4" s="479" t="s">
        <v>12</v>
      </c>
      <c r="AL4" s="475" t="s">
        <v>13</v>
      </c>
      <c r="AM4" s="476"/>
      <c r="AN4" s="477"/>
      <c r="AO4" s="475" t="s">
        <v>167</v>
      </c>
      <c r="AP4" s="476"/>
      <c r="AQ4" s="477"/>
      <c r="AR4" s="488" t="s">
        <v>335</v>
      </c>
      <c r="AS4" s="489"/>
      <c r="AT4" s="490"/>
      <c r="AU4" s="488" t="s">
        <v>336</v>
      </c>
      <c r="AV4" s="489"/>
      <c r="AW4" s="490"/>
      <c r="AX4" s="488" t="s">
        <v>337</v>
      </c>
      <c r="AY4" s="489"/>
      <c r="AZ4" s="490"/>
      <c r="BA4" s="471" t="s">
        <v>200</v>
      </c>
      <c r="BB4" s="471" t="s">
        <v>201</v>
      </c>
      <c r="BC4" s="1"/>
      <c r="BD4" s="1"/>
      <c r="BE4" s="1"/>
      <c r="BF4" s="1"/>
      <c r="BG4" s="1"/>
      <c r="BS4" s="29"/>
      <c r="CJ4" s="29" t="str">
        <f>AB3</f>
        <v xml:space="preserve">गणित </v>
      </c>
    </row>
    <row r="5" spans="1:91" ht="92.85" customHeight="1" thickTop="1" thickBot="1">
      <c r="A5" s="528"/>
      <c r="B5" s="451"/>
      <c r="C5" s="451"/>
      <c r="D5" s="451"/>
      <c r="E5" s="451"/>
      <c r="F5" s="448"/>
      <c r="G5" s="448"/>
      <c r="H5" s="448"/>
      <c r="I5" s="451"/>
      <c r="J5" s="451"/>
      <c r="K5" s="451"/>
      <c r="L5" s="458"/>
      <c r="M5" s="458"/>
      <c r="N5" s="77" t="s">
        <v>156</v>
      </c>
      <c r="O5" s="77" t="s">
        <v>157</v>
      </c>
      <c r="P5" s="54" t="s">
        <v>10</v>
      </c>
      <c r="Q5" s="77" t="s">
        <v>156</v>
      </c>
      <c r="R5" s="77" t="s">
        <v>157</v>
      </c>
      <c r="S5" s="54" t="s">
        <v>10</v>
      </c>
      <c r="T5" s="474"/>
      <c r="U5" s="474"/>
      <c r="V5" s="78" t="s">
        <v>156</v>
      </c>
      <c r="W5" s="78" t="s">
        <v>157</v>
      </c>
      <c r="X5" s="65" t="s">
        <v>10</v>
      </c>
      <c r="Y5" s="78" t="s">
        <v>156</v>
      </c>
      <c r="Z5" s="78" t="s">
        <v>157</v>
      </c>
      <c r="AA5" s="65" t="s">
        <v>10</v>
      </c>
      <c r="AB5" s="478"/>
      <c r="AC5" s="478"/>
      <c r="AD5" s="80" t="s">
        <v>156</v>
      </c>
      <c r="AE5" s="80" t="s">
        <v>157</v>
      </c>
      <c r="AF5" s="66" t="s">
        <v>10</v>
      </c>
      <c r="AG5" s="80" t="s">
        <v>156</v>
      </c>
      <c r="AH5" s="80" t="s">
        <v>157</v>
      </c>
      <c r="AI5" s="66" t="s">
        <v>10</v>
      </c>
      <c r="AJ5" s="479"/>
      <c r="AK5" s="479"/>
      <c r="AL5" s="79" t="s">
        <v>156</v>
      </c>
      <c r="AM5" s="79" t="s">
        <v>157</v>
      </c>
      <c r="AN5" s="67" t="s">
        <v>10</v>
      </c>
      <c r="AO5" s="79" t="s">
        <v>156</v>
      </c>
      <c r="AP5" s="79" t="s">
        <v>157</v>
      </c>
      <c r="AQ5" s="67" t="s">
        <v>10</v>
      </c>
      <c r="AR5" s="320" t="s">
        <v>13</v>
      </c>
      <c r="AS5" s="320" t="s">
        <v>167</v>
      </c>
      <c r="AT5" s="320" t="s">
        <v>179</v>
      </c>
      <c r="AU5" s="320" t="s">
        <v>13</v>
      </c>
      <c r="AV5" s="320" t="s">
        <v>167</v>
      </c>
      <c r="AW5" s="320" t="s">
        <v>179</v>
      </c>
      <c r="AX5" s="320" t="s">
        <v>13</v>
      </c>
      <c r="AY5" s="320" t="s">
        <v>167</v>
      </c>
      <c r="AZ5" s="320" t="s">
        <v>179</v>
      </c>
      <c r="BA5" s="471"/>
      <c r="BB5" s="471"/>
      <c r="BC5" s="1"/>
      <c r="BD5" s="1"/>
      <c r="BE5" s="1"/>
      <c r="BF5" s="1"/>
      <c r="BG5" s="1"/>
      <c r="BS5" s="29"/>
      <c r="BU5" s="29">
        <f>IF(AND(L6="",M6="",N6="",P6=""),"",SUM(L6,M6,N6,O6,P6))</f>
        <v>100</v>
      </c>
      <c r="BV5" s="29">
        <v>20</v>
      </c>
      <c r="BW5" s="29">
        <f>IF(AND(T6="",U6="",V6="",X6=""),"",SUM(T6,U6,V6,W6,X6))</f>
        <v>100</v>
      </c>
      <c r="BX5" s="29">
        <v>20</v>
      </c>
      <c r="BY5" s="29" t="e">
        <f>IF(AND(#REF!="",#REF!="",#REF!="",#REF!=""),"",SUM(#REF!,#REF!,#REF!,#REF!,#REF!))</f>
        <v>#REF!</v>
      </c>
      <c r="BZ5" s="29">
        <v>20</v>
      </c>
      <c r="CA5" s="29">
        <f>IF(AND(AB6="",AC6="",AD6="",AF6=""),"",SUM(AB6,AC6,AD6,AE6,AF6))</f>
        <v>100</v>
      </c>
      <c r="CB5" s="29">
        <v>20</v>
      </c>
      <c r="CC5" s="29">
        <f>IF(AND(AJ6="",AK6="",AL6="",AN6=""),"",SUM(AJ6,AK6,AL6,AM6,AN6))</f>
        <v>100</v>
      </c>
      <c r="CD5" s="29">
        <v>20</v>
      </c>
      <c r="CE5" s="29" t="e">
        <f>IF(AND(#REF!="",#REF!="",#REF!="",#REF!=""),"",SUM(#REF!,#REF!,#REF!,#REF!,#REF!))</f>
        <v>#REF!</v>
      </c>
      <c r="CF5" s="29">
        <v>20</v>
      </c>
      <c r="CJ5" s="29" t="str">
        <f>AJ3</f>
        <v xml:space="preserve">पर्यावरण अध्ययन </v>
      </c>
    </row>
    <row r="6" spans="1:91" ht="24.75" customHeight="1" thickTop="1" thickBot="1">
      <c r="A6" s="529"/>
      <c r="B6" s="452"/>
      <c r="C6" s="452"/>
      <c r="D6" s="452"/>
      <c r="E6" s="452"/>
      <c r="F6" s="449"/>
      <c r="G6" s="449"/>
      <c r="H6" s="449"/>
      <c r="I6" s="452"/>
      <c r="J6" s="452"/>
      <c r="K6" s="452"/>
      <c r="L6" s="9">
        <v>20</v>
      </c>
      <c r="M6" s="9">
        <v>20</v>
      </c>
      <c r="N6" s="9">
        <v>30</v>
      </c>
      <c r="O6" s="9">
        <v>18</v>
      </c>
      <c r="P6" s="9">
        <v>12</v>
      </c>
      <c r="Q6" s="9">
        <v>50</v>
      </c>
      <c r="R6" s="9">
        <v>30</v>
      </c>
      <c r="S6" s="9">
        <v>20</v>
      </c>
      <c r="T6" s="9">
        <v>20</v>
      </c>
      <c r="U6" s="9">
        <v>20</v>
      </c>
      <c r="V6" s="9">
        <v>30</v>
      </c>
      <c r="W6" s="9">
        <v>18</v>
      </c>
      <c r="X6" s="9">
        <v>12</v>
      </c>
      <c r="Y6" s="9">
        <v>50</v>
      </c>
      <c r="Z6" s="9">
        <v>30</v>
      </c>
      <c r="AA6" s="9">
        <v>20</v>
      </c>
      <c r="AB6" s="9">
        <v>20</v>
      </c>
      <c r="AC6" s="9">
        <v>20</v>
      </c>
      <c r="AD6" s="9">
        <v>30</v>
      </c>
      <c r="AE6" s="9">
        <v>18</v>
      </c>
      <c r="AF6" s="9">
        <v>12</v>
      </c>
      <c r="AG6" s="9">
        <v>50</v>
      </c>
      <c r="AH6" s="9">
        <v>30</v>
      </c>
      <c r="AI6" s="9">
        <v>20</v>
      </c>
      <c r="AJ6" s="9">
        <v>20</v>
      </c>
      <c r="AK6" s="9">
        <v>20</v>
      </c>
      <c r="AL6" s="9">
        <v>30</v>
      </c>
      <c r="AM6" s="9">
        <v>18</v>
      </c>
      <c r="AN6" s="9">
        <v>12</v>
      </c>
      <c r="AO6" s="9">
        <v>50</v>
      </c>
      <c r="AP6" s="9">
        <v>30</v>
      </c>
      <c r="AQ6" s="9">
        <v>20</v>
      </c>
      <c r="AR6" s="9">
        <v>25</v>
      </c>
      <c r="AS6" s="9">
        <v>35</v>
      </c>
      <c r="AT6" s="9">
        <v>40</v>
      </c>
      <c r="AU6" s="9">
        <v>25</v>
      </c>
      <c r="AV6" s="9">
        <v>35</v>
      </c>
      <c r="AW6" s="9">
        <v>40</v>
      </c>
      <c r="AX6" s="9">
        <v>25</v>
      </c>
      <c r="AY6" s="9">
        <v>35</v>
      </c>
      <c r="AZ6" s="9">
        <v>40</v>
      </c>
      <c r="BA6" s="107"/>
      <c r="BB6" s="9"/>
      <c r="BC6" s="1"/>
      <c r="BD6" s="464" t="s">
        <v>82</v>
      </c>
      <c r="BE6" s="465"/>
      <c r="BF6" s="465"/>
      <c r="BG6" s="1"/>
      <c r="BS6" s="29"/>
      <c r="BU6" s="29">
        <v>1</v>
      </c>
      <c r="BV6" s="29">
        <v>1</v>
      </c>
      <c r="BW6" s="29">
        <v>2</v>
      </c>
      <c r="BX6" s="29">
        <v>2</v>
      </c>
      <c r="BY6" s="29">
        <v>3</v>
      </c>
      <c r="BZ6" s="29">
        <v>3</v>
      </c>
      <c r="CA6" s="29">
        <v>4</v>
      </c>
      <c r="CB6" s="29">
        <v>4</v>
      </c>
      <c r="CC6" s="29">
        <v>5</v>
      </c>
      <c r="CD6" s="29">
        <v>5</v>
      </c>
      <c r="CE6" s="29">
        <v>6</v>
      </c>
      <c r="CF6" s="29">
        <v>6</v>
      </c>
      <c r="CJ6" s="29" t="e">
        <f>#REF!</f>
        <v>#REF!</v>
      </c>
    </row>
    <row r="7" spans="1:91" ht="24.75" customHeight="1">
      <c r="A7" s="348">
        <v>1</v>
      </c>
      <c r="B7" s="349">
        <v>2</v>
      </c>
      <c r="C7" s="350" t="s">
        <v>17</v>
      </c>
      <c r="D7" s="351">
        <v>747</v>
      </c>
      <c r="E7" s="352" t="s">
        <v>136</v>
      </c>
      <c r="F7" s="353" t="s">
        <v>448</v>
      </c>
      <c r="G7" s="353" t="s">
        <v>449</v>
      </c>
      <c r="H7" s="354" t="s">
        <v>450</v>
      </c>
      <c r="I7" s="355">
        <v>201</v>
      </c>
      <c r="J7" s="356" t="s">
        <v>20</v>
      </c>
      <c r="K7" s="357" t="s">
        <v>19</v>
      </c>
      <c r="L7" s="10">
        <v>9</v>
      </c>
      <c r="M7" s="11">
        <v>9</v>
      </c>
      <c r="N7" s="11">
        <v>39</v>
      </c>
      <c r="O7" s="11">
        <v>5</v>
      </c>
      <c r="P7" s="55">
        <v>10</v>
      </c>
      <c r="Q7" s="59">
        <v>39</v>
      </c>
      <c r="R7" s="11">
        <v>5</v>
      </c>
      <c r="S7" s="12">
        <v>10</v>
      </c>
      <c r="T7" s="17">
        <v>1</v>
      </c>
      <c r="U7" s="18">
        <v>9</v>
      </c>
      <c r="V7" s="11">
        <v>39</v>
      </c>
      <c r="W7" s="11">
        <v>5</v>
      </c>
      <c r="X7" s="61">
        <v>11</v>
      </c>
      <c r="Y7" s="59">
        <v>50</v>
      </c>
      <c r="Z7" s="11">
        <v>5</v>
      </c>
      <c r="AA7" s="12">
        <v>10</v>
      </c>
      <c r="AB7" s="10">
        <v>9</v>
      </c>
      <c r="AC7" s="11">
        <v>6</v>
      </c>
      <c r="AD7" s="11">
        <v>31</v>
      </c>
      <c r="AE7" s="11">
        <v>6</v>
      </c>
      <c r="AF7" s="55">
        <v>10</v>
      </c>
      <c r="AG7" s="59">
        <v>31</v>
      </c>
      <c r="AH7" s="11">
        <v>6</v>
      </c>
      <c r="AI7" s="12">
        <v>4</v>
      </c>
      <c r="AJ7" s="10">
        <v>9</v>
      </c>
      <c r="AK7" s="11">
        <v>7</v>
      </c>
      <c r="AL7" s="11">
        <v>22</v>
      </c>
      <c r="AM7" s="11">
        <v>6</v>
      </c>
      <c r="AN7" s="55">
        <v>8</v>
      </c>
      <c r="AO7" s="59">
        <v>45</v>
      </c>
      <c r="AP7" s="11">
        <v>6</v>
      </c>
      <c r="AQ7" s="12">
        <v>4</v>
      </c>
      <c r="AR7" s="10">
        <v>20</v>
      </c>
      <c r="AS7" s="11">
        <v>30</v>
      </c>
      <c r="AT7" s="12">
        <v>35</v>
      </c>
      <c r="AU7" s="10">
        <v>16</v>
      </c>
      <c r="AV7" s="11">
        <v>25</v>
      </c>
      <c r="AW7" s="12">
        <v>23</v>
      </c>
      <c r="AX7" s="10">
        <v>20</v>
      </c>
      <c r="AY7" s="11">
        <v>34</v>
      </c>
      <c r="AZ7" s="12">
        <v>40</v>
      </c>
      <c r="BA7" s="10">
        <v>220</v>
      </c>
      <c r="BB7" s="108">
        <v>74</v>
      </c>
      <c r="BC7" s="1"/>
      <c r="BD7" s="1"/>
      <c r="BE7" s="1"/>
      <c r="BF7" s="1"/>
      <c r="BG7" s="3"/>
      <c r="BS7" s="29"/>
      <c r="BT7" s="29">
        <f>IF(I7="","",I7)</f>
        <v>201</v>
      </c>
      <c r="BU7" s="38">
        <f>IF(AND(L7="",M7="",N7="",P7=""),"",SUM(L7,M7,N7,O7,P7))</f>
        <v>72</v>
      </c>
      <c r="BV7" s="38">
        <f>IFERROR(IF(BU7="","",ROUNDUP(BU7*20%,0)),"")</f>
        <v>15</v>
      </c>
      <c r="BW7" s="29">
        <f>IF(AND(T7="",U7="",V7="",X7=""),"",SUM(T7,U7,V7,W7,X7))</f>
        <v>65</v>
      </c>
      <c r="BX7" s="38">
        <f>IFERROR(IF(BW7="","",ROUNDUP(BW7*20%,0)),"")</f>
        <v>13</v>
      </c>
      <c r="BY7" s="29" t="e">
        <f>IF(AND(#REF!="",#REF!="",#REF!="",#REF!=""),"",SUM(#REF!,#REF!,#REF!,#REF!,#REF!))</f>
        <v>#REF!</v>
      </c>
      <c r="BZ7" s="38" t="str">
        <f>IFERROR(IF(BY7="","",ROUNDUP(BY7*20%,0)),"")</f>
        <v/>
      </c>
      <c r="CA7" s="29">
        <f>IF(AND(AB7="",AC7="",AD7="",AF7=""),"",SUM(AB7,AC7,AD7,AE7,AF7))</f>
        <v>62</v>
      </c>
      <c r="CB7" s="38">
        <f>IFERROR(IF(CA7="","",ROUNDUP(CA7*20%,0)),"")</f>
        <v>13</v>
      </c>
      <c r="CC7" s="29">
        <f>IF(AND(AJ7="",AK7="",AL7="",AN7=""),"",SUM(AJ7,AK7,AL7,AM7,AN7))</f>
        <v>52</v>
      </c>
      <c r="CD7" s="38">
        <f>IFERROR(IF(CC7="","",ROUNDUP(CC7*20%,0)),"")</f>
        <v>11</v>
      </c>
      <c r="CE7" s="29" t="e">
        <f>IF(AND(#REF!="",#REF!="",#REF!="",#REF!=""),"",SUM(#REF!,#REF!,#REF!,#REF!,#REF!))</f>
        <v>#REF!</v>
      </c>
      <c r="CF7" s="38" t="str">
        <f>IFERROR(IF(CE7="","",ROUNDUP(CE7*20%,0)),"")</f>
        <v/>
      </c>
      <c r="CG7" s="38"/>
      <c r="CH7" s="38"/>
    </row>
    <row r="8" spans="1:91" ht="24.75" customHeight="1">
      <c r="A8" s="358">
        <v>2</v>
      </c>
      <c r="B8" s="359">
        <v>2</v>
      </c>
      <c r="C8" s="360" t="s">
        <v>17</v>
      </c>
      <c r="D8" s="361">
        <v>731</v>
      </c>
      <c r="E8" s="362">
        <v>41824</v>
      </c>
      <c r="F8" s="363" t="s">
        <v>451</v>
      </c>
      <c r="G8" s="363" t="s">
        <v>452</v>
      </c>
      <c r="H8" s="364" t="s">
        <v>72</v>
      </c>
      <c r="I8" s="365">
        <v>202</v>
      </c>
      <c r="J8" s="366" t="s">
        <v>18</v>
      </c>
      <c r="K8" s="367" t="s">
        <v>19</v>
      </c>
      <c r="L8" s="13">
        <v>9</v>
      </c>
      <c r="M8" s="8">
        <v>9</v>
      </c>
      <c r="N8" s="8">
        <v>37</v>
      </c>
      <c r="O8" s="8">
        <v>4</v>
      </c>
      <c r="P8" s="56">
        <v>11</v>
      </c>
      <c r="Q8" s="60">
        <v>37</v>
      </c>
      <c r="R8" s="8">
        <v>4</v>
      </c>
      <c r="S8" s="14">
        <v>11</v>
      </c>
      <c r="T8" s="19">
        <v>2</v>
      </c>
      <c r="U8" s="20">
        <v>9</v>
      </c>
      <c r="V8" s="8">
        <v>37</v>
      </c>
      <c r="W8" s="8">
        <v>4</v>
      </c>
      <c r="X8" s="62">
        <v>12</v>
      </c>
      <c r="Y8" s="60">
        <v>37</v>
      </c>
      <c r="Z8" s="8">
        <v>4</v>
      </c>
      <c r="AA8" s="14">
        <v>9</v>
      </c>
      <c r="AB8" s="13">
        <v>9</v>
      </c>
      <c r="AC8" s="8">
        <v>6</v>
      </c>
      <c r="AD8" s="8">
        <v>31</v>
      </c>
      <c r="AE8" s="8">
        <v>3</v>
      </c>
      <c r="AF8" s="56">
        <v>11</v>
      </c>
      <c r="AG8" s="60">
        <v>31</v>
      </c>
      <c r="AH8" s="8">
        <v>3</v>
      </c>
      <c r="AI8" s="14">
        <v>4</v>
      </c>
      <c r="AJ8" s="13">
        <v>9</v>
      </c>
      <c r="AK8" s="8">
        <v>7</v>
      </c>
      <c r="AL8" s="8">
        <v>21</v>
      </c>
      <c r="AM8" s="8">
        <v>4</v>
      </c>
      <c r="AN8" s="56">
        <v>9</v>
      </c>
      <c r="AO8" s="60">
        <v>6</v>
      </c>
      <c r="AP8" s="8">
        <v>4</v>
      </c>
      <c r="AQ8" s="14">
        <v>4</v>
      </c>
      <c r="AR8" s="13">
        <v>20</v>
      </c>
      <c r="AS8" s="8">
        <v>30</v>
      </c>
      <c r="AT8" s="14">
        <v>36</v>
      </c>
      <c r="AU8" s="13">
        <v>16</v>
      </c>
      <c r="AV8" s="8">
        <v>25</v>
      </c>
      <c r="AW8" s="14">
        <v>24</v>
      </c>
      <c r="AX8" s="13">
        <v>20</v>
      </c>
      <c r="AY8" s="8">
        <v>32</v>
      </c>
      <c r="AZ8" s="14">
        <v>36</v>
      </c>
      <c r="BA8" s="13">
        <v>220</v>
      </c>
      <c r="BB8" s="109">
        <v>60</v>
      </c>
      <c r="BC8" s="1"/>
      <c r="BD8" s="466" t="s">
        <v>89</v>
      </c>
      <c r="BE8" s="466"/>
      <c r="BF8" s="466"/>
      <c r="BG8" s="1"/>
      <c r="BS8" s="29"/>
      <c r="BT8" s="29">
        <f t="shared" ref="BT8:BT71" si="0">IF(I8="","",I8)</f>
        <v>202</v>
      </c>
      <c r="BU8" s="38">
        <f t="shared" ref="BU8:BU71" si="1">IF(AND(L8="",M8="",N8="",P8=""),"",SUM(L8,M8,N8,O8,P8))</f>
        <v>70</v>
      </c>
      <c r="BV8" s="38">
        <f t="shared" ref="BV8:BV71" si="2">IFERROR(IF(BU8="","",ROUNDUP(BU8*20%,0)),"")</f>
        <v>14</v>
      </c>
      <c r="BW8" s="29">
        <f t="shared" ref="BW8:BW71" si="3">IF(AND(T8="",U8="",V8="",X8=""),"",SUM(T8,U8,V8,W8,X8))</f>
        <v>64</v>
      </c>
      <c r="BX8" s="38">
        <f t="shared" ref="BX8:BX71" si="4">IFERROR(IF(BW8="","",ROUNDUP(BW8*20%,0)),"")</f>
        <v>13</v>
      </c>
      <c r="BY8" s="29" t="e">
        <f>IF(AND(#REF!="",#REF!="",#REF!="",#REF!=""),"",SUM(#REF!,#REF!,#REF!,#REF!,#REF!))</f>
        <v>#REF!</v>
      </c>
      <c r="BZ8" s="38" t="str">
        <f t="shared" ref="BZ8:BZ71" si="5">IFERROR(IF(BY8="","",ROUNDUP(BY8*20%,0)),"")</f>
        <v/>
      </c>
      <c r="CA8" s="29">
        <f t="shared" ref="CA8:CA71" si="6">IF(AND(AB8="",AC8="",AD8="",AF8=""),"",SUM(AB8,AC8,AD8,AE8,AF8))</f>
        <v>60</v>
      </c>
      <c r="CB8" s="38">
        <f t="shared" ref="CB8:CB71" si="7">IFERROR(IF(CA8="","",ROUNDUP(CA8*20%,0)),"")</f>
        <v>12</v>
      </c>
      <c r="CC8" s="29">
        <f t="shared" ref="CC8:CC71" si="8">IF(AND(AJ8="",AK8="",AL8="",AN8=""),"",SUM(AJ8,AK8,AL8,AM8,AN8))</f>
        <v>50</v>
      </c>
      <c r="CD8" s="38">
        <f t="shared" ref="CD8:CD71" si="9">IFERROR(IF(CC8="","",ROUNDUP(CC8*20%,0)),"")</f>
        <v>10</v>
      </c>
      <c r="CE8" s="29" t="e">
        <f>IF(AND(#REF!="",#REF!="",#REF!="",#REF!=""),"",SUM(#REF!,#REF!,#REF!,#REF!,#REF!))</f>
        <v>#REF!</v>
      </c>
      <c r="CF8" s="38" t="str">
        <f t="shared" ref="CF8:CF71" si="10">IFERROR(IF(CE8="","",ROUNDUP(CE8*20%,0)),"")</f>
        <v/>
      </c>
      <c r="CG8" s="38"/>
      <c r="CH8" s="38"/>
    </row>
    <row r="9" spans="1:91" ht="24.75" customHeight="1">
      <c r="A9" s="378">
        <v>3</v>
      </c>
      <c r="B9" s="359">
        <v>2</v>
      </c>
      <c r="C9" s="360" t="s">
        <v>17</v>
      </c>
      <c r="D9" s="361">
        <v>759</v>
      </c>
      <c r="E9" s="362">
        <v>42005</v>
      </c>
      <c r="F9" s="363" t="s">
        <v>453</v>
      </c>
      <c r="G9" s="363" t="s">
        <v>393</v>
      </c>
      <c r="H9" s="364" t="s">
        <v>454</v>
      </c>
      <c r="I9" s="365">
        <v>203</v>
      </c>
      <c r="J9" s="366" t="s">
        <v>20</v>
      </c>
      <c r="K9" s="367" t="s">
        <v>22</v>
      </c>
      <c r="L9" s="13">
        <v>9</v>
      </c>
      <c r="M9" s="8">
        <v>9</v>
      </c>
      <c r="N9" s="8">
        <v>38</v>
      </c>
      <c r="O9" s="8">
        <v>3</v>
      </c>
      <c r="P9" s="56">
        <v>12</v>
      </c>
      <c r="Q9" s="60">
        <v>37</v>
      </c>
      <c r="R9" s="8">
        <v>4</v>
      </c>
      <c r="S9" s="14">
        <v>11</v>
      </c>
      <c r="T9" s="19">
        <v>3</v>
      </c>
      <c r="U9" s="20">
        <v>9</v>
      </c>
      <c r="V9" s="20">
        <v>40</v>
      </c>
      <c r="W9" s="8">
        <v>4</v>
      </c>
      <c r="X9" s="62">
        <v>11</v>
      </c>
      <c r="Y9" s="60">
        <v>37</v>
      </c>
      <c r="Z9" s="8">
        <v>4</v>
      </c>
      <c r="AA9" s="14">
        <v>8</v>
      </c>
      <c r="AB9" s="13">
        <v>9</v>
      </c>
      <c r="AC9" s="8">
        <v>6</v>
      </c>
      <c r="AD9" s="8">
        <v>31</v>
      </c>
      <c r="AE9" s="8">
        <v>4</v>
      </c>
      <c r="AF9" s="56">
        <v>12</v>
      </c>
      <c r="AG9" s="60">
        <v>55</v>
      </c>
      <c r="AH9" s="8">
        <v>15</v>
      </c>
      <c r="AI9" s="14">
        <v>8</v>
      </c>
      <c r="AJ9" s="13">
        <v>9</v>
      </c>
      <c r="AK9" s="8">
        <v>7</v>
      </c>
      <c r="AL9" s="8">
        <v>23</v>
      </c>
      <c r="AM9" s="8">
        <v>5</v>
      </c>
      <c r="AN9" s="56">
        <v>10</v>
      </c>
      <c r="AO9" s="60">
        <v>58</v>
      </c>
      <c r="AP9" s="8">
        <v>16</v>
      </c>
      <c r="AQ9" s="14">
        <v>8</v>
      </c>
      <c r="AR9" s="13">
        <v>20</v>
      </c>
      <c r="AS9" s="8">
        <v>30</v>
      </c>
      <c r="AT9" s="14">
        <v>35</v>
      </c>
      <c r="AU9" s="13">
        <v>16</v>
      </c>
      <c r="AV9" s="8">
        <v>26</v>
      </c>
      <c r="AW9" s="14">
        <v>25</v>
      </c>
      <c r="AX9" s="13">
        <v>21</v>
      </c>
      <c r="AY9" s="8">
        <v>31</v>
      </c>
      <c r="AZ9" s="14">
        <v>35</v>
      </c>
      <c r="BA9" s="13">
        <v>220</v>
      </c>
      <c r="BB9" s="109">
        <v>46</v>
      </c>
      <c r="BC9" s="1"/>
      <c r="BD9" s="1"/>
      <c r="BE9" s="1"/>
      <c r="BF9" s="1"/>
      <c r="BG9" s="1"/>
      <c r="BS9" s="29"/>
      <c r="BT9" s="29">
        <f t="shared" si="0"/>
        <v>203</v>
      </c>
      <c r="BU9" s="38">
        <f t="shared" si="1"/>
        <v>71</v>
      </c>
      <c r="BV9" s="38">
        <f t="shared" si="2"/>
        <v>15</v>
      </c>
      <c r="BW9" s="29">
        <f t="shared" si="3"/>
        <v>67</v>
      </c>
      <c r="BX9" s="38">
        <f t="shared" si="4"/>
        <v>14</v>
      </c>
      <c r="BY9" s="29" t="e">
        <f>IF(AND(#REF!="",#REF!="",#REF!="",#REF!=""),"",SUM(#REF!,#REF!,#REF!,#REF!,#REF!))</f>
        <v>#REF!</v>
      </c>
      <c r="BZ9" s="38" t="str">
        <f t="shared" si="5"/>
        <v/>
      </c>
      <c r="CA9" s="29">
        <f t="shared" si="6"/>
        <v>62</v>
      </c>
      <c r="CB9" s="38">
        <f t="shared" si="7"/>
        <v>13</v>
      </c>
      <c r="CC9" s="29">
        <f t="shared" si="8"/>
        <v>54</v>
      </c>
      <c r="CD9" s="38">
        <f t="shared" si="9"/>
        <v>11</v>
      </c>
      <c r="CE9" s="29" t="e">
        <f>IF(AND(#REF!="",#REF!="",#REF!="",#REF!=""),"",SUM(#REF!,#REF!,#REF!,#REF!,#REF!))</f>
        <v>#REF!</v>
      </c>
      <c r="CF9" s="38" t="str">
        <f t="shared" si="10"/>
        <v/>
      </c>
      <c r="CG9" s="38"/>
      <c r="CH9" s="38"/>
    </row>
    <row r="10" spans="1:91" ht="24.75" customHeight="1">
      <c r="A10" s="378">
        <v>4</v>
      </c>
      <c r="B10" s="359">
        <v>2</v>
      </c>
      <c r="C10" s="360" t="s">
        <v>17</v>
      </c>
      <c r="D10" s="361">
        <v>754</v>
      </c>
      <c r="E10" s="362">
        <v>42255</v>
      </c>
      <c r="F10" s="363" t="s">
        <v>455</v>
      </c>
      <c r="G10" s="363" t="s">
        <v>456</v>
      </c>
      <c r="H10" s="364" t="s">
        <v>38</v>
      </c>
      <c r="I10" s="365">
        <v>204</v>
      </c>
      <c r="J10" s="366" t="s">
        <v>18</v>
      </c>
      <c r="K10" s="367" t="s">
        <v>21</v>
      </c>
      <c r="L10" s="13">
        <v>9</v>
      </c>
      <c r="M10" s="8">
        <v>3</v>
      </c>
      <c r="N10" s="8">
        <v>35</v>
      </c>
      <c r="O10" s="8">
        <v>5</v>
      </c>
      <c r="P10" s="56">
        <v>11</v>
      </c>
      <c r="Q10" s="60">
        <v>37</v>
      </c>
      <c r="R10" s="8">
        <v>4</v>
      </c>
      <c r="S10" s="14">
        <v>11</v>
      </c>
      <c r="T10" s="19">
        <v>4</v>
      </c>
      <c r="U10" s="20" t="s">
        <v>4</v>
      </c>
      <c r="V10" s="20">
        <v>41</v>
      </c>
      <c r="W10" s="8">
        <v>4</v>
      </c>
      <c r="X10" s="62">
        <v>10</v>
      </c>
      <c r="Y10" s="60">
        <v>37</v>
      </c>
      <c r="Z10" s="8">
        <v>4</v>
      </c>
      <c r="AA10" s="14">
        <v>7</v>
      </c>
      <c r="AB10" s="13">
        <v>9</v>
      </c>
      <c r="AC10" s="8">
        <v>6</v>
      </c>
      <c r="AD10" s="8">
        <v>31</v>
      </c>
      <c r="AE10" s="8">
        <v>5</v>
      </c>
      <c r="AF10" s="56">
        <v>10</v>
      </c>
      <c r="AG10" s="60">
        <v>55</v>
      </c>
      <c r="AH10" s="8">
        <v>15</v>
      </c>
      <c r="AI10" s="14">
        <v>8</v>
      </c>
      <c r="AJ10" s="13">
        <v>9</v>
      </c>
      <c r="AK10" s="8">
        <v>7</v>
      </c>
      <c r="AL10" s="8">
        <v>25</v>
      </c>
      <c r="AM10" s="8">
        <v>4</v>
      </c>
      <c r="AN10" s="56">
        <v>11</v>
      </c>
      <c r="AO10" s="60">
        <v>58</v>
      </c>
      <c r="AP10" s="8">
        <v>16</v>
      </c>
      <c r="AQ10" s="14">
        <v>8</v>
      </c>
      <c r="AR10" s="13">
        <v>20</v>
      </c>
      <c r="AS10" s="8">
        <v>30</v>
      </c>
      <c r="AT10" s="14">
        <v>36</v>
      </c>
      <c r="AU10" s="13">
        <v>16</v>
      </c>
      <c r="AV10" s="8">
        <v>27</v>
      </c>
      <c r="AW10" s="14">
        <v>26</v>
      </c>
      <c r="AX10" s="13">
        <v>24</v>
      </c>
      <c r="AY10" s="8">
        <v>31</v>
      </c>
      <c r="AZ10" s="14">
        <v>34</v>
      </c>
      <c r="BA10" s="13">
        <v>220</v>
      </c>
      <c r="BB10" s="109">
        <v>44</v>
      </c>
      <c r="BC10" s="1"/>
      <c r="BD10" s="472" t="s">
        <v>0</v>
      </c>
      <c r="BE10" s="473"/>
      <c r="BF10" s="473"/>
      <c r="BG10" s="1"/>
      <c r="BS10" s="29"/>
      <c r="BT10" s="29">
        <f t="shared" si="0"/>
        <v>204</v>
      </c>
      <c r="BU10" s="38">
        <f t="shared" si="1"/>
        <v>63</v>
      </c>
      <c r="BV10" s="38">
        <f t="shared" si="2"/>
        <v>13</v>
      </c>
      <c r="BW10" s="29">
        <f t="shared" si="3"/>
        <v>59</v>
      </c>
      <c r="BX10" s="38">
        <f t="shared" si="4"/>
        <v>12</v>
      </c>
      <c r="BY10" s="29" t="e">
        <f>IF(AND(#REF!="",#REF!="",#REF!="",#REF!=""),"",SUM(#REF!,#REF!,#REF!,#REF!,#REF!))</f>
        <v>#REF!</v>
      </c>
      <c r="BZ10" s="38" t="str">
        <f t="shared" si="5"/>
        <v/>
      </c>
      <c r="CA10" s="29">
        <f t="shared" si="6"/>
        <v>61</v>
      </c>
      <c r="CB10" s="38">
        <f t="shared" si="7"/>
        <v>13</v>
      </c>
      <c r="CC10" s="29">
        <f t="shared" si="8"/>
        <v>56</v>
      </c>
      <c r="CD10" s="38">
        <f t="shared" si="9"/>
        <v>12</v>
      </c>
      <c r="CE10" s="29" t="e">
        <f>IF(AND(#REF!="",#REF!="",#REF!="",#REF!=""),"",SUM(#REF!,#REF!,#REF!,#REF!,#REF!))</f>
        <v>#REF!</v>
      </c>
      <c r="CF10" s="38" t="str">
        <f t="shared" si="10"/>
        <v/>
      </c>
      <c r="CG10" s="38"/>
      <c r="CH10" s="38"/>
    </row>
    <row r="11" spans="1:91" ht="24.75" customHeight="1">
      <c r="A11" s="358">
        <v>5</v>
      </c>
      <c r="B11" s="359">
        <v>2</v>
      </c>
      <c r="C11" s="360" t="s">
        <v>17</v>
      </c>
      <c r="D11" s="361">
        <v>758</v>
      </c>
      <c r="E11" s="362">
        <v>41710</v>
      </c>
      <c r="F11" s="363" t="s">
        <v>457</v>
      </c>
      <c r="G11" s="363" t="s">
        <v>51</v>
      </c>
      <c r="H11" s="364" t="s">
        <v>36</v>
      </c>
      <c r="I11" s="365">
        <v>205</v>
      </c>
      <c r="J11" s="366" t="s">
        <v>20</v>
      </c>
      <c r="K11" s="367" t="s">
        <v>19</v>
      </c>
      <c r="L11" s="13">
        <v>9</v>
      </c>
      <c r="M11" s="8">
        <v>4</v>
      </c>
      <c r="N11" s="8" t="s">
        <v>3</v>
      </c>
      <c r="O11" s="8">
        <v>6</v>
      </c>
      <c r="P11" s="56">
        <v>11</v>
      </c>
      <c r="Q11" s="60">
        <v>37</v>
      </c>
      <c r="R11" s="8">
        <v>4</v>
      </c>
      <c r="S11" s="14">
        <v>11</v>
      </c>
      <c r="T11" s="19">
        <v>5</v>
      </c>
      <c r="U11" s="20">
        <v>9</v>
      </c>
      <c r="V11" s="20">
        <v>40</v>
      </c>
      <c r="W11" s="8">
        <v>4</v>
      </c>
      <c r="X11" s="62">
        <v>10</v>
      </c>
      <c r="Y11" s="60">
        <v>37</v>
      </c>
      <c r="Z11" s="8">
        <v>4</v>
      </c>
      <c r="AA11" s="14">
        <v>6</v>
      </c>
      <c r="AB11" s="13">
        <v>9</v>
      </c>
      <c r="AC11" s="8">
        <v>6</v>
      </c>
      <c r="AD11" s="8">
        <v>31</v>
      </c>
      <c r="AE11" s="8">
        <v>6</v>
      </c>
      <c r="AF11" s="56">
        <v>8</v>
      </c>
      <c r="AG11" s="60">
        <v>55</v>
      </c>
      <c r="AH11" s="8">
        <v>15</v>
      </c>
      <c r="AI11" s="14">
        <v>8</v>
      </c>
      <c r="AJ11" s="13">
        <v>9</v>
      </c>
      <c r="AK11" s="8">
        <v>7</v>
      </c>
      <c r="AL11" s="8">
        <v>26</v>
      </c>
      <c r="AM11" s="8">
        <v>3</v>
      </c>
      <c r="AN11" s="56">
        <v>11</v>
      </c>
      <c r="AO11" s="60">
        <v>58</v>
      </c>
      <c r="AP11" s="8">
        <v>16</v>
      </c>
      <c r="AQ11" s="14">
        <v>8</v>
      </c>
      <c r="AR11" s="13">
        <v>20</v>
      </c>
      <c r="AS11" s="8">
        <v>30</v>
      </c>
      <c r="AT11" s="14">
        <v>35</v>
      </c>
      <c r="AU11" s="13">
        <v>16</v>
      </c>
      <c r="AV11" s="8">
        <v>28</v>
      </c>
      <c r="AW11" s="14">
        <v>24</v>
      </c>
      <c r="AX11" s="13">
        <v>20</v>
      </c>
      <c r="AY11" s="8">
        <v>31</v>
      </c>
      <c r="AZ11" s="14">
        <v>31</v>
      </c>
      <c r="BA11" s="13">
        <v>220</v>
      </c>
      <c r="BB11" s="109">
        <v>64</v>
      </c>
      <c r="BC11" s="1"/>
      <c r="BD11" s="472"/>
      <c r="BE11" s="473"/>
      <c r="BF11" s="473"/>
      <c r="BG11" s="1"/>
      <c r="BS11" s="29"/>
      <c r="BT11" s="29">
        <f t="shared" si="0"/>
        <v>205</v>
      </c>
      <c r="BU11" s="38">
        <f t="shared" si="1"/>
        <v>30</v>
      </c>
      <c r="BV11" s="38">
        <f t="shared" si="2"/>
        <v>6</v>
      </c>
      <c r="BW11" s="29">
        <f t="shared" si="3"/>
        <v>68</v>
      </c>
      <c r="BX11" s="38">
        <f t="shared" si="4"/>
        <v>14</v>
      </c>
      <c r="BY11" s="29" t="e">
        <f>IF(AND(#REF!="",#REF!="",#REF!="",#REF!=""),"",SUM(#REF!,#REF!,#REF!,#REF!,#REF!))</f>
        <v>#REF!</v>
      </c>
      <c r="BZ11" s="38" t="str">
        <f t="shared" si="5"/>
        <v/>
      </c>
      <c r="CA11" s="29">
        <f t="shared" si="6"/>
        <v>60</v>
      </c>
      <c r="CB11" s="38">
        <f t="shared" si="7"/>
        <v>12</v>
      </c>
      <c r="CC11" s="29">
        <f t="shared" si="8"/>
        <v>56</v>
      </c>
      <c r="CD11" s="38">
        <f t="shared" si="9"/>
        <v>12</v>
      </c>
      <c r="CE11" s="29" t="e">
        <f>IF(AND(#REF!="",#REF!="",#REF!="",#REF!=""),"",SUM(#REF!,#REF!,#REF!,#REF!,#REF!))</f>
        <v>#REF!</v>
      </c>
      <c r="CF11" s="38" t="str">
        <f t="shared" si="10"/>
        <v/>
      </c>
      <c r="CG11" s="38"/>
      <c r="CH11" s="38"/>
    </row>
    <row r="12" spans="1:91" ht="24.75" customHeight="1">
      <c r="A12" s="378">
        <v>6</v>
      </c>
      <c r="B12" s="359">
        <v>2</v>
      </c>
      <c r="C12" s="360" t="s">
        <v>17</v>
      </c>
      <c r="D12" s="361">
        <v>739</v>
      </c>
      <c r="E12" s="362" t="s">
        <v>137</v>
      </c>
      <c r="F12" s="363" t="s">
        <v>458</v>
      </c>
      <c r="G12" s="363" t="s">
        <v>459</v>
      </c>
      <c r="H12" s="364" t="s">
        <v>460</v>
      </c>
      <c r="I12" s="365">
        <v>206</v>
      </c>
      <c r="J12" s="366" t="s">
        <v>18</v>
      </c>
      <c r="K12" s="367" t="s">
        <v>22</v>
      </c>
      <c r="L12" s="13">
        <v>9</v>
      </c>
      <c r="M12" s="8">
        <v>5</v>
      </c>
      <c r="N12" s="8">
        <v>25</v>
      </c>
      <c r="O12" s="8">
        <v>6</v>
      </c>
      <c r="P12" s="56">
        <v>11</v>
      </c>
      <c r="Q12" s="60">
        <v>37</v>
      </c>
      <c r="R12" s="8">
        <v>4</v>
      </c>
      <c r="S12" s="14">
        <v>11</v>
      </c>
      <c r="T12" s="19">
        <v>6</v>
      </c>
      <c r="U12" s="20">
        <v>7</v>
      </c>
      <c r="V12" s="20">
        <v>33</v>
      </c>
      <c r="W12" s="8">
        <v>5</v>
      </c>
      <c r="X12" s="62">
        <v>11</v>
      </c>
      <c r="Y12" s="60">
        <v>37</v>
      </c>
      <c r="Z12" s="8">
        <v>4</v>
      </c>
      <c r="AA12" s="14">
        <v>9</v>
      </c>
      <c r="AB12" s="13">
        <v>9</v>
      </c>
      <c r="AC12" s="8">
        <v>6</v>
      </c>
      <c r="AD12" s="8">
        <v>31</v>
      </c>
      <c r="AE12" s="8">
        <v>4</v>
      </c>
      <c r="AF12" s="56">
        <v>9</v>
      </c>
      <c r="AG12" s="60">
        <v>55</v>
      </c>
      <c r="AH12" s="8">
        <v>15</v>
      </c>
      <c r="AI12" s="14">
        <v>8</v>
      </c>
      <c r="AJ12" s="13">
        <v>9</v>
      </c>
      <c r="AK12" s="8">
        <v>7</v>
      </c>
      <c r="AL12" s="8">
        <v>28</v>
      </c>
      <c r="AM12" s="8">
        <v>4</v>
      </c>
      <c r="AN12" s="56">
        <v>11</v>
      </c>
      <c r="AO12" s="60">
        <v>58</v>
      </c>
      <c r="AP12" s="8">
        <v>16</v>
      </c>
      <c r="AQ12" s="14">
        <v>8</v>
      </c>
      <c r="AR12" s="13">
        <v>20</v>
      </c>
      <c r="AS12" s="8">
        <v>30</v>
      </c>
      <c r="AT12" s="14">
        <v>36</v>
      </c>
      <c r="AU12" s="13">
        <v>16</v>
      </c>
      <c r="AV12" s="8">
        <v>29</v>
      </c>
      <c r="AW12" s="14">
        <v>24</v>
      </c>
      <c r="AX12" s="13">
        <v>21</v>
      </c>
      <c r="AY12" s="8">
        <v>30</v>
      </c>
      <c r="AZ12" s="14">
        <v>32</v>
      </c>
      <c r="BA12" s="13">
        <v>220</v>
      </c>
      <c r="BB12" s="109">
        <v>10</v>
      </c>
      <c r="BC12" s="1"/>
      <c r="BD12" s="469" t="s">
        <v>1</v>
      </c>
      <c r="BE12" s="470"/>
      <c r="BF12" s="470"/>
      <c r="BG12" s="1"/>
      <c r="BS12" s="29"/>
      <c r="BT12" s="29">
        <f t="shared" si="0"/>
        <v>206</v>
      </c>
      <c r="BU12" s="38">
        <f t="shared" si="1"/>
        <v>56</v>
      </c>
      <c r="BV12" s="38">
        <f t="shared" si="2"/>
        <v>12</v>
      </c>
      <c r="BW12" s="29">
        <f t="shared" si="3"/>
        <v>62</v>
      </c>
      <c r="BX12" s="38">
        <f t="shared" si="4"/>
        <v>13</v>
      </c>
      <c r="BY12" s="29" t="e">
        <f>IF(AND(#REF!="",#REF!="",#REF!="",#REF!=""),"",SUM(#REF!,#REF!,#REF!,#REF!,#REF!))</f>
        <v>#REF!</v>
      </c>
      <c r="BZ12" s="38" t="str">
        <f t="shared" si="5"/>
        <v/>
      </c>
      <c r="CA12" s="29">
        <f t="shared" si="6"/>
        <v>59</v>
      </c>
      <c r="CB12" s="38">
        <f t="shared" si="7"/>
        <v>12</v>
      </c>
      <c r="CC12" s="29">
        <f t="shared" si="8"/>
        <v>59</v>
      </c>
      <c r="CD12" s="38">
        <f t="shared" si="9"/>
        <v>12</v>
      </c>
      <c r="CE12" s="29" t="e">
        <f>IF(AND(#REF!="",#REF!="",#REF!="",#REF!=""),"",SUM(#REF!,#REF!,#REF!,#REF!,#REF!))</f>
        <v>#REF!</v>
      </c>
      <c r="CF12" s="38" t="str">
        <f t="shared" si="10"/>
        <v/>
      </c>
      <c r="CG12" s="38"/>
      <c r="CH12" s="38"/>
    </row>
    <row r="13" spans="1:91" ht="24.75" customHeight="1">
      <c r="A13" s="378">
        <v>7</v>
      </c>
      <c r="B13" s="359">
        <v>2</v>
      </c>
      <c r="C13" s="360" t="s">
        <v>17</v>
      </c>
      <c r="D13" s="361">
        <v>887</v>
      </c>
      <c r="E13" s="362">
        <v>40544</v>
      </c>
      <c r="F13" s="363" t="s">
        <v>461</v>
      </c>
      <c r="G13" s="363" t="s">
        <v>52</v>
      </c>
      <c r="H13" s="364" t="s">
        <v>35</v>
      </c>
      <c r="I13" s="365">
        <v>207</v>
      </c>
      <c r="J13" s="366" t="s">
        <v>18</v>
      </c>
      <c r="K13" s="367" t="s">
        <v>21</v>
      </c>
      <c r="L13" s="13">
        <v>9</v>
      </c>
      <c r="M13" s="8">
        <v>6</v>
      </c>
      <c r="N13" s="8">
        <v>39</v>
      </c>
      <c r="O13" s="8">
        <v>6</v>
      </c>
      <c r="P13" s="56">
        <v>11</v>
      </c>
      <c r="Q13" s="60">
        <v>37</v>
      </c>
      <c r="R13" s="8">
        <v>4</v>
      </c>
      <c r="S13" s="14">
        <v>11</v>
      </c>
      <c r="T13" s="19">
        <v>7</v>
      </c>
      <c r="U13" s="20">
        <v>9</v>
      </c>
      <c r="V13" s="20">
        <v>7</v>
      </c>
      <c r="W13" s="8">
        <v>6</v>
      </c>
      <c r="X13" s="62">
        <v>12</v>
      </c>
      <c r="Y13" s="60">
        <v>37</v>
      </c>
      <c r="Z13" s="8">
        <v>4</v>
      </c>
      <c r="AA13" s="14">
        <v>8</v>
      </c>
      <c r="AB13" s="13">
        <v>9</v>
      </c>
      <c r="AC13" s="8">
        <v>6</v>
      </c>
      <c r="AD13" s="8">
        <v>31</v>
      </c>
      <c r="AE13" s="8">
        <v>5</v>
      </c>
      <c r="AF13" s="56">
        <v>10</v>
      </c>
      <c r="AG13" s="60">
        <v>55</v>
      </c>
      <c r="AH13" s="8">
        <v>15</v>
      </c>
      <c r="AI13" s="14">
        <v>8</v>
      </c>
      <c r="AJ13" s="13">
        <v>9</v>
      </c>
      <c r="AK13" s="8">
        <v>7</v>
      </c>
      <c r="AL13" s="8">
        <v>27</v>
      </c>
      <c r="AM13" s="8">
        <v>5</v>
      </c>
      <c r="AN13" s="56">
        <v>11</v>
      </c>
      <c r="AO13" s="60">
        <v>58</v>
      </c>
      <c r="AP13" s="8">
        <v>16</v>
      </c>
      <c r="AQ13" s="14">
        <v>8</v>
      </c>
      <c r="AR13" s="13">
        <v>21</v>
      </c>
      <c r="AS13" s="8">
        <v>30</v>
      </c>
      <c r="AT13" s="14">
        <v>35</v>
      </c>
      <c r="AU13" s="13">
        <v>16</v>
      </c>
      <c r="AV13" s="8">
        <v>30</v>
      </c>
      <c r="AW13" s="14">
        <v>21</v>
      </c>
      <c r="AX13" s="13">
        <v>23</v>
      </c>
      <c r="AY13" s="8">
        <v>32</v>
      </c>
      <c r="AZ13" s="14">
        <v>36</v>
      </c>
      <c r="BA13" s="13">
        <v>220</v>
      </c>
      <c r="BB13" s="109">
        <v>66</v>
      </c>
      <c r="BC13" s="1"/>
      <c r="BD13" s="469"/>
      <c r="BE13" s="470"/>
      <c r="BF13" s="470"/>
      <c r="BG13" s="1"/>
      <c r="BS13" s="29"/>
      <c r="BT13" s="29">
        <f t="shared" si="0"/>
        <v>207</v>
      </c>
      <c r="BU13" s="38">
        <f t="shared" si="1"/>
        <v>71</v>
      </c>
      <c r="BV13" s="38">
        <f t="shared" si="2"/>
        <v>15</v>
      </c>
      <c r="BW13" s="29">
        <f t="shared" si="3"/>
        <v>41</v>
      </c>
      <c r="BX13" s="38">
        <f t="shared" si="4"/>
        <v>9</v>
      </c>
      <c r="BY13" s="29" t="e">
        <f>IF(AND(#REF!="",#REF!="",#REF!="",#REF!=""),"",SUM(#REF!,#REF!,#REF!,#REF!,#REF!))</f>
        <v>#REF!</v>
      </c>
      <c r="BZ13" s="38" t="str">
        <f t="shared" si="5"/>
        <v/>
      </c>
      <c r="CA13" s="29">
        <f t="shared" si="6"/>
        <v>61</v>
      </c>
      <c r="CB13" s="38">
        <f t="shared" si="7"/>
        <v>13</v>
      </c>
      <c r="CC13" s="29">
        <f t="shared" si="8"/>
        <v>59</v>
      </c>
      <c r="CD13" s="38">
        <f t="shared" si="9"/>
        <v>12</v>
      </c>
      <c r="CE13" s="29" t="e">
        <f>IF(AND(#REF!="",#REF!="",#REF!="",#REF!=""),"",SUM(#REF!,#REF!,#REF!,#REF!,#REF!))</f>
        <v>#REF!</v>
      </c>
      <c r="CF13" s="38" t="str">
        <f t="shared" si="10"/>
        <v/>
      </c>
      <c r="CG13" s="38"/>
      <c r="CH13" s="38"/>
    </row>
    <row r="14" spans="1:91" ht="24.75" customHeight="1">
      <c r="A14" s="358">
        <v>8</v>
      </c>
      <c r="B14" s="359">
        <v>2</v>
      </c>
      <c r="C14" s="360" t="s">
        <v>17</v>
      </c>
      <c r="D14" s="361">
        <v>744</v>
      </c>
      <c r="E14" s="362">
        <v>41649</v>
      </c>
      <c r="F14" s="363" t="s">
        <v>56</v>
      </c>
      <c r="G14" s="363" t="s">
        <v>65</v>
      </c>
      <c r="H14" s="364" t="s">
        <v>38</v>
      </c>
      <c r="I14" s="365">
        <v>208</v>
      </c>
      <c r="J14" s="366" t="s">
        <v>20</v>
      </c>
      <c r="K14" s="367" t="s">
        <v>19</v>
      </c>
      <c r="L14" s="13">
        <v>9</v>
      </c>
      <c r="M14" s="8">
        <v>7</v>
      </c>
      <c r="N14" s="8">
        <v>37</v>
      </c>
      <c r="O14" s="8">
        <v>6</v>
      </c>
      <c r="P14" s="56">
        <v>11</v>
      </c>
      <c r="Q14" s="60">
        <v>37</v>
      </c>
      <c r="R14" s="8">
        <v>4</v>
      </c>
      <c r="S14" s="14">
        <v>11</v>
      </c>
      <c r="T14" s="19">
        <v>8</v>
      </c>
      <c r="U14" s="20">
        <v>9</v>
      </c>
      <c r="V14" s="20">
        <v>8</v>
      </c>
      <c r="W14" s="8">
        <v>5</v>
      </c>
      <c r="X14" s="62">
        <v>10</v>
      </c>
      <c r="Y14" s="60">
        <v>37</v>
      </c>
      <c r="Z14" s="8">
        <v>4</v>
      </c>
      <c r="AA14" s="14">
        <v>7</v>
      </c>
      <c r="AB14" s="13">
        <v>9</v>
      </c>
      <c r="AC14" s="8">
        <v>6</v>
      </c>
      <c r="AD14" s="8">
        <v>31</v>
      </c>
      <c r="AE14" s="8">
        <v>4</v>
      </c>
      <c r="AF14" s="56">
        <v>11</v>
      </c>
      <c r="AG14" s="60">
        <v>55</v>
      </c>
      <c r="AH14" s="8">
        <v>15</v>
      </c>
      <c r="AI14" s="14">
        <v>8</v>
      </c>
      <c r="AJ14" s="13">
        <v>9</v>
      </c>
      <c r="AK14" s="8">
        <v>7</v>
      </c>
      <c r="AL14" s="8">
        <v>29</v>
      </c>
      <c r="AM14" s="8">
        <v>6</v>
      </c>
      <c r="AN14" s="56">
        <v>11</v>
      </c>
      <c r="AO14" s="60">
        <v>58</v>
      </c>
      <c r="AP14" s="8">
        <v>16</v>
      </c>
      <c r="AQ14" s="14">
        <v>8</v>
      </c>
      <c r="AR14" s="13">
        <v>21</v>
      </c>
      <c r="AS14" s="8">
        <v>32</v>
      </c>
      <c r="AT14" s="14">
        <v>36</v>
      </c>
      <c r="AU14" s="13">
        <v>16</v>
      </c>
      <c r="AV14" s="8">
        <v>31</v>
      </c>
      <c r="AW14" s="14">
        <v>21</v>
      </c>
      <c r="AX14" s="13">
        <v>25</v>
      </c>
      <c r="AY14" s="8">
        <v>32</v>
      </c>
      <c r="AZ14" s="14">
        <v>35</v>
      </c>
      <c r="BA14" s="13">
        <v>220</v>
      </c>
      <c r="BB14" s="109">
        <v>80</v>
      </c>
      <c r="BC14" s="1"/>
      <c r="BD14" s="467" t="s">
        <v>14</v>
      </c>
      <c r="BE14" s="468"/>
      <c r="BF14" s="468"/>
      <c r="BG14" s="1"/>
      <c r="BS14" s="29"/>
      <c r="BT14" s="29">
        <f t="shared" si="0"/>
        <v>208</v>
      </c>
      <c r="BU14" s="38">
        <f t="shared" si="1"/>
        <v>70</v>
      </c>
      <c r="BV14" s="38">
        <f t="shared" si="2"/>
        <v>14</v>
      </c>
      <c r="BW14" s="29">
        <f t="shared" si="3"/>
        <v>40</v>
      </c>
      <c r="BX14" s="38">
        <f t="shared" si="4"/>
        <v>8</v>
      </c>
      <c r="BY14" s="29" t="e">
        <f>IF(AND(#REF!="",#REF!="",#REF!="",#REF!=""),"",SUM(#REF!,#REF!,#REF!,#REF!,#REF!))</f>
        <v>#REF!</v>
      </c>
      <c r="BZ14" s="38" t="str">
        <f t="shared" si="5"/>
        <v/>
      </c>
      <c r="CA14" s="29">
        <f t="shared" si="6"/>
        <v>61</v>
      </c>
      <c r="CB14" s="38">
        <f t="shared" si="7"/>
        <v>13</v>
      </c>
      <c r="CC14" s="29">
        <f t="shared" si="8"/>
        <v>62</v>
      </c>
      <c r="CD14" s="38">
        <f t="shared" si="9"/>
        <v>13</v>
      </c>
      <c r="CE14" s="29" t="e">
        <f>IF(AND(#REF!="",#REF!="",#REF!="",#REF!=""),"",SUM(#REF!,#REF!,#REF!,#REF!,#REF!))</f>
        <v>#REF!</v>
      </c>
      <c r="CF14" s="38" t="str">
        <f t="shared" si="10"/>
        <v/>
      </c>
      <c r="CG14" s="38"/>
      <c r="CH14" s="38"/>
    </row>
    <row r="15" spans="1:91" ht="24.75" customHeight="1">
      <c r="A15" s="378">
        <v>9</v>
      </c>
      <c r="B15" s="359">
        <v>2</v>
      </c>
      <c r="C15" s="360" t="s">
        <v>17</v>
      </c>
      <c r="D15" s="361">
        <v>880</v>
      </c>
      <c r="E15" s="362" t="s">
        <v>138</v>
      </c>
      <c r="F15" s="363" t="s">
        <v>462</v>
      </c>
      <c r="G15" s="363" t="s">
        <v>463</v>
      </c>
      <c r="H15" s="364" t="s">
        <v>404</v>
      </c>
      <c r="I15" s="365">
        <v>209</v>
      </c>
      <c r="J15" s="366" t="s">
        <v>20</v>
      </c>
      <c r="K15" s="367" t="s">
        <v>23</v>
      </c>
      <c r="L15" s="13">
        <v>9</v>
      </c>
      <c r="M15" s="8">
        <v>8</v>
      </c>
      <c r="N15" s="8">
        <v>35</v>
      </c>
      <c r="O15" s="8">
        <v>6</v>
      </c>
      <c r="P15" s="56">
        <v>11</v>
      </c>
      <c r="Q15" s="60">
        <v>37</v>
      </c>
      <c r="R15" s="8">
        <v>4</v>
      </c>
      <c r="S15" s="14">
        <v>11</v>
      </c>
      <c r="T15" s="19">
        <v>9</v>
      </c>
      <c r="U15" s="20">
        <v>9</v>
      </c>
      <c r="V15" s="20">
        <v>9</v>
      </c>
      <c r="W15" s="8">
        <v>6</v>
      </c>
      <c r="X15" s="62">
        <v>9</v>
      </c>
      <c r="Y15" s="60">
        <v>37</v>
      </c>
      <c r="Z15" s="8">
        <v>4</v>
      </c>
      <c r="AA15" s="14">
        <v>9</v>
      </c>
      <c r="AB15" s="13">
        <v>9</v>
      </c>
      <c r="AC15" s="8">
        <v>6</v>
      </c>
      <c r="AD15" s="8">
        <v>31</v>
      </c>
      <c r="AE15" s="8">
        <v>5</v>
      </c>
      <c r="AF15" s="56">
        <v>9</v>
      </c>
      <c r="AG15" s="60">
        <v>55</v>
      </c>
      <c r="AH15" s="8">
        <v>15</v>
      </c>
      <c r="AI15" s="14">
        <v>8</v>
      </c>
      <c r="AJ15" s="13">
        <v>9</v>
      </c>
      <c r="AK15" s="8">
        <v>7</v>
      </c>
      <c r="AL15" s="8">
        <v>30</v>
      </c>
      <c r="AM15" s="8">
        <v>4</v>
      </c>
      <c r="AN15" s="56">
        <v>11</v>
      </c>
      <c r="AO15" s="60">
        <v>58</v>
      </c>
      <c r="AP15" s="8">
        <v>16</v>
      </c>
      <c r="AQ15" s="14">
        <v>8</v>
      </c>
      <c r="AR15" s="13">
        <v>21</v>
      </c>
      <c r="AS15" s="8">
        <v>32</v>
      </c>
      <c r="AT15" s="14">
        <v>35</v>
      </c>
      <c r="AU15" s="13">
        <v>16</v>
      </c>
      <c r="AV15" s="8">
        <v>32</v>
      </c>
      <c r="AW15" s="14">
        <v>23</v>
      </c>
      <c r="AX15" s="13">
        <v>24</v>
      </c>
      <c r="AY15" s="8">
        <v>31</v>
      </c>
      <c r="AZ15" s="14">
        <v>34</v>
      </c>
      <c r="BA15" s="13">
        <v>220</v>
      </c>
      <c r="BB15" s="109">
        <v>68</v>
      </c>
      <c r="BC15" s="1"/>
      <c r="BD15" s="467"/>
      <c r="BE15" s="468"/>
      <c r="BF15" s="468"/>
      <c r="BG15" s="1"/>
      <c r="BS15" s="29"/>
      <c r="BT15" s="29">
        <f t="shared" si="0"/>
        <v>209</v>
      </c>
      <c r="BU15" s="38">
        <f t="shared" si="1"/>
        <v>69</v>
      </c>
      <c r="BV15" s="38">
        <f t="shared" si="2"/>
        <v>14</v>
      </c>
      <c r="BW15" s="29">
        <f t="shared" si="3"/>
        <v>42</v>
      </c>
      <c r="BX15" s="38">
        <f t="shared" si="4"/>
        <v>9</v>
      </c>
      <c r="BY15" s="29" t="e">
        <f>IF(AND(#REF!="",#REF!="",#REF!="",#REF!=""),"",SUM(#REF!,#REF!,#REF!,#REF!,#REF!))</f>
        <v>#REF!</v>
      </c>
      <c r="BZ15" s="38" t="str">
        <f t="shared" si="5"/>
        <v/>
      </c>
      <c r="CA15" s="29">
        <f t="shared" si="6"/>
        <v>60</v>
      </c>
      <c r="CB15" s="38">
        <f t="shared" si="7"/>
        <v>12</v>
      </c>
      <c r="CC15" s="29">
        <f t="shared" si="8"/>
        <v>61</v>
      </c>
      <c r="CD15" s="38">
        <f t="shared" si="9"/>
        <v>13</v>
      </c>
      <c r="CE15" s="29" t="e">
        <f>IF(AND(#REF!="",#REF!="",#REF!="",#REF!=""),"",SUM(#REF!,#REF!,#REF!,#REF!,#REF!))</f>
        <v>#REF!</v>
      </c>
      <c r="CF15" s="38" t="str">
        <f t="shared" si="10"/>
        <v/>
      </c>
      <c r="CG15" s="38"/>
      <c r="CH15" s="38"/>
    </row>
    <row r="16" spans="1:91" ht="24.75" customHeight="1">
      <c r="A16" s="378">
        <v>10</v>
      </c>
      <c r="B16" s="359">
        <v>2</v>
      </c>
      <c r="C16" s="360" t="s">
        <v>17</v>
      </c>
      <c r="D16" s="361">
        <v>738</v>
      </c>
      <c r="E16" s="362" t="s">
        <v>139</v>
      </c>
      <c r="F16" s="363" t="s">
        <v>464</v>
      </c>
      <c r="G16" s="363" t="s">
        <v>465</v>
      </c>
      <c r="H16" s="364" t="s">
        <v>466</v>
      </c>
      <c r="I16" s="365">
        <v>210</v>
      </c>
      <c r="J16" s="366" t="s">
        <v>18</v>
      </c>
      <c r="K16" s="367" t="s">
        <v>19</v>
      </c>
      <c r="L16" s="13" t="s">
        <v>4</v>
      </c>
      <c r="M16" s="8">
        <v>3</v>
      </c>
      <c r="N16" s="8">
        <v>36</v>
      </c>
      <c r="O16" s="8">
        <v>6</v>
      </c>
      <c r="P16" s="56">
        <v>11</v>
      </c>
      <c r="Q16" s="60">
        <v>37</v>
      </c>
      <c r="R16" s="8">
        <v>4</v>
      </c>
      <c r="S16" s="14">
        <v>11</v>
      </c>
      <c r="T16" s="19">
        <v>10</v>
      </c>
      <c r="U16" s="20">
        <v>9</v>
      </c>
      <c r="V16" s="20">
        <v>10</v>
      </c>
      <c r="W16" s="8">
        <v>5</v>
      </c>
      <c r="X16" s="62">
        <v>8</v>
      </c>
      <c r="Y16" s="60">
        <v>45</v>
      </c>
      <c r="Z16" s="8">
        <v>4</v>
      </c>
      <c r="AA16" s="14">
        <v>8</v>
      </c>
      <c r="AB16" s="13">
        <v>9</v>
      </c>
      <c r="AC16" s="8">
        <v>6</v>
      </c>
      <c r="AD16" s="8" t="s">
        <v>3</v>
      </c>
      <c r="AE16" s="8">
        <v>4</v>
      </c>
      <c r="AF16" s="56">
        <v>9</v>
      </c>
      <c r="AG16" s="60">
        <v>55</v>
      </c>
      <c r="AH16" s="8">
        <v>15</v>
      </c>
      <c r="AI16" s="14">
        <v>8</v>
      </c>
      <c r="AJ16" s="13">
        <v>9</v>
      </c>
      <c r="AK16" s="8">
        <v>7</v>
      </c>
      <c r="AL16" s="8">
        <v>32</v>
      </c>
      <c r="AM16" s="8">
        <v>6</v>
      </c>
      <c r="AN16" s="56">
        <v>11</v>
      </c>
      <c r="AO16" s="60">
        <v>58</v>
      </c>
      <c r="AP16" s="8">
        <v>16</v>
      </c>
      <c r="AQ16" s="14">
        <v>8</v>
      </c>
      <c r="AR16" s="13">
        <v>21</v>
      </c>
      <c r="AS16" s="8">
        <v>32</v>
      </c>
      <c r="AT16" s="14">
        <v>34</v>
      </c>
      <c r="AU16" s="13">
        <v>16</v>
      </c>
      <c r="AV16" s="8">
        <v>33</v>
      </c>
      <c r="AW16" s="14">
        <v>21</v>
      </c>
      <c r="AX16" s="13">
        <v>23</v>
      </c>
      <c r="AY16" s="8">
        <v>30</v>
      </c>
      <c r="AZ16" s="14">
        <v>31</v>
      </c>
      <c r="BA16" s="13">
        <v>220</v>
      </c>
      <c r="BB16" s="109">
        <v>72</v>
      </c>
      <c r="BC16" s="1"/>
      <c r="BD16" s="462" t="s">
        <v>2</v>
      </c>
      <c r="BE16" s="463"/>
      <c r="BF16" s="463"/>
      <c r="BG16" s="1"/>
      <c r="BS16" s="29"/>
      <c r="BT16" s="29">
        <f t="shared" si="0"/>
        <v>210</v>
      </c>
      <c r="BU16" s="38">
        <f t="shared" si="1"/>
        <v>56</v>
      </c>
      <c r="BV16" s="38">
        <f t="shared" si="2"/>
        <v>12</v>
      </c>
      <c r="BW16" s="29">
        <f t="shared" si="3"/>
        <v>42</v>
      </c>
      <c r="BX16" s="38">
        <f t="shared" si="4"/>
        <v>9</v>
      </c>
      <c r="BY16" s="29" t="e">
        <f>IF(AND(#REF!="",#REF!="",#REF!="",#REF!=""),"",SUM(#REF!,#REF!,#REF!,#REF!,#REF!))</f>
        <v>#REF!</v>
      </c>
      <c r="BZ16" s="38" t="str">
        <f t="shared" si="5"/>
        <v/>
      </c>
      <c r="CA16" s="29">
        <f t="shared" si="6"/>
        <v>28</v>
      </c>
      <c r="CB16" s="38">
        <f t="shared" si="7"/>
        <v>6</v>
      </c>
      <c r="CC16" s="29">
        <f t="shared" si="8"/>
        <v>65</v>
      </c>
      <c r="CD16" s="38">
        <f t="shared" si="9"/>
        <v>13</v>
      </c>
      <c r="CE16" s="29" t="e">
        <f>IF(AND(#REF!="",#REF!="",#REF!="",#REF!=""),"",SUM(#REF!,#REF!,#REF!,#REF!,#REF!))</f>
        <v>#REF!</v>
      </c>
      <c r="CF16" s="38" t="str">
        <f t="shared" si="10"/>
        <v/>
      </c>
      <c r="CG16" s="38"/>
      <c r="CH16" s="38"/>
    </row>
    <row r="17" spans="1:86" ht="24.75" customHeight="1">
      <c r="A17" s="358">
        <v>11</v>
      </c>
      <c r="B17" s="359">
        <v>2</v>
      </c>
      <c r="C17" s="360" t="s">
        <v>17</v>
      </c>
      <c r="D17" s="361">
        <v>881</v>
      </c>
      <c r="E17" s="362">
        <v>40909</v>
      </c>
      <c r="F17" s="363" t="s">
        <v>67</v>
      </c>
      <c r="G17" s="363" t="s">
        <v>467</v>
      </c>
      <c r="H17" s="364" t="s">
        <v>468</v>
      </c>
      <c r="I17" s="365">
        <v>211</v>
      </c>
      <c r="J17" s="366" t="s">
        <v>18</v>
      </c>
      <c r="K17" s="367" t="s">
        <v>23</v>
      </c>
      <c r="L17" s="13">
        <v>9</v>
      </c>
      <c r="M17" s="8">
        <v>9</v>
      </c>
      <c r="N17" s="8">
        <v>39</v>
      </c>
      <c r="O17" s="8">
        <v>6</v>
      </c>
      <c r="P17" s="56">
        <v>11</v>
      </c>
      <c r="Q17" s="60">
        <v>37</v>
      </c>
      <c r="R17" s="8">
        <v>4</v>
      </c>
      <c r="S17" s="14">
        <v>11</v>
      </c>
      <c r="T17" s="19">
        <v>9</v>
      </c>
      <c r="U17" s="20">
        <v>9</v>
      </c>
      <c r="V17" s="20">
        <v>11</v>
      </c>
      <c r="W17" s="8">
        <v>6</v>
      </c>
      <c r="X17" s="62">
        <v>9</v>
      </c>
      <c r="Y17" s="60">
        <v>46</v>
      </c>
      <c r="Z17" s="8">
        <v>4</v>
      </c>
      <c r="AA17" s="14">
        <v>7</v>
      </c>
      <c r="AB17" s="13">
        <v>9</v>
      </c>
      <c r="AC17" s="8">
        <v>6</v>
      </c>
      <c r="AD17" s="8" t="s">
        <v>4</v>
      </c>
      <c r="AE17" s="8">
        <v>5</v>
      </c>
      <c r="AF17" s="56">
        <v>9</v>
      </c>
      <c r="AG17" s="60">
        <v>55</v>
      </c>
      <c r="AH17" s="8">
        <v>15</v>
      </c>
      <c r="AI17" s="14">
        <v>8</v>
      </c>
      <c r="AJ17" s="13">
        <v>9</v>
      </c>
      <c r="AK17" s="8">
        <v>7</v>
      </c>
      <c r="AL17" s="8">
        <v>25</v>
      </c>
      <c r="AM17" s="8">
        <v>4</v>
      </c>
      <c r="AN17" s="56">
        <v>11</v>
      </c>
      <c r="AO17" s="60">
        <v>58</v>
      </c>
      <c r="AP17" s="8">
        <v>16</v>
      </c>
      <c r="AQ17" s="14">
        <v>8</v>
      </c>
      <c r="AR17" s="13">
        <v>21</v>
      </c>
      <c r="AS17" s="8">
        <v>32</v>
      </c>
      <c r="AT17" s="14">
        <v>32</v>
      </c>
      <c r="AU17" s="13">
        <v>16</v>
      </c>
      <c r="AV17" s="8">
        <v>32</v>
      </c>
      <c r="AW17" s="14">
        <v>23</v>
      </c>
      <c r="AX17" s="13"/>
      <c r="AY17" s="8"/>
      <c r="AZ17" s="14"/>
      <c r="BA17" s="13">
        <v>220</v>
      </c>
      <c r="BB17" s="109">
        <v>66</v>
      </c>
      <c r="BC17" s="1"/>
      <c r="BD17" s="462"/>
      <c r="BE17" s="463"/>
      <c r="BF17" s="463"/>
      <c r="BG17" s="1"/>
      <c r="BS17" s="29"/>
      <c r="BT17" s="29">
        <f t="shared" si="0"/>
        <v>211</v>
      </c>
      <c r="BU17" s="38">
        <f t="shared" si="1"/>
        <v>74</v>
      </c>
      <c r="BV17" s="38">
        <f t="shared" si="2"/>
        <v>15</v>
      </c>
      <c r="BW17" s="29">
        <f t="shared" si="3"/>
        <v>44</v>
      </c>
      <c r="BX17" s="38">
        <f t="shared" si="4"/>
        <v>9</v>
      </c>
      <c r="BY17" s="29" t="e">
        <f>IF(AND(#REF!="",#REF!="",#REF!="",#REF!=""),"",SUM(#REF!,#REF!,#REF!,#REF!,#REF!))</f>
        <v>#REF!</v>
      </c>
      <c r="BZ17" s="38" t="str">
        <f t="shared" si="5"/>
        <v/>
      </c>
      <c r="CA17" s="29">
        <f t="shared" si="6"/>
        <v>29</v>
      </c>
      <c r="CB17" s="38">
        <f t="shared" si="7"/>
        <v>6</v>
      </c>
      <c r="CC17" s="29">
        <f t="shared" si="8"/>
        <v>56</v>
      </c>
      <c r="CD17" s="38">
        <f t="shared" si="9"/>
        <v>12</v>
      </c>
      <c r="CE17" s="29" t="e">
        <f>IF(AND(#REF!="",#REF!="",#REF!="",#REF!=""),"",SUM(#REF!,#REF!,#REF!,#REF!,#REF!))</f>
        <v>#REF!</v>
      </c>
      <c r="CF17" s="38" t="str">
        <f t="shared" si="10"/>
        <v/>
      </c>
      <c r="CG17" s="38"/>
      <c r="CH17" s="38"/>
    </row>
    <row r="18" spans="1:86" ht="24.75" customHeight="1">
      <c r="A18" s="378">
        <v>12</v>
      </c>
      <c r="B18" s="359">
        <v>2</v>
      </c>
      <c r="C18" s="360" t="s">
        <v>17</v>
      </c>
      <c r="D18" s="361">
        <v>736</v>
      </c>
      <c r="E18" s="362" t="s">
        <v>140</v>
      </c>
      <c r="F18" s="363" t="s">
        <v>469</v>
      </c>
      <c r="G18" s="363" t="s">
        <v>470</v>
      </c>
      <c r="H18" s="364" t="s">
        <v>71</v>
      </c>
      <c r="I18" s="365">
        <v>212</v>
      </c>
      <c r="J18" s="366" t="s">
        <v>18</v>
      </c>
      <c r="K18" s="367" t="s">
        <v>19</v>
      </c>
      <c r="L18" s="13">
        <v>9</v>
      </c>
      <c r="M18" s="8">
        <v>9</v>
      </c>
      <c r="N18" s="8">
        <v>40</v>
      </c>
      <c r="O18" s="8">
        <v>6</v>
      </c>
      <c r="P18" s="56">
        <v>11</v>
      </c>
      <c r="Q18" s="60">
        <v>37</v>
      </c>
      <c r="R18" s="8">
        <v>4</v>
      </c>
      <c r="S18" s="14">
        <v>11</v>
      </c>
      <c r="T18" s="19">
        <v>9</v>
      </c>
      <c r="U18" s="20">
        <v>9</v>
      </c>
      <c r="V18" s="20">
        <v>19</v>
      </c>
      <c r="W18" s="8">
        <v>5</v>
      </c>
      <c r="X18" s="62">
        <v>10</v>
      </c>
      <c r="Y18" s="60">
        <v>47</v>
      </c>
      <c r="Z18" s="8">
        <v>4</v>
      </c>
      <c r="AA18" s="14">
        <v>10</v>
      </c>
      <c r="AB18" s="13">
        <v>9</v>
      </c>
      <c r="AC18" s="8">
        <v>6</v>
      </c>
      <c r="AD18" s="8" t="s">
        <v>80</v>
      </c>
      <c r="AE18" s="8">
        <v>6</v>
      </c>
      <c r="AF18" s="56">
        <v>9</v>
      </c>
      <c r="AG18" s="60">
        <v>55</v>
      </c>
      <c r="AH18" s="8">
        <v>15</v>
      </c>
      <c r="AI18" s="14">
        <v>8</v>
      </c>
      <c r="AJ18" s="13">
        <v>9</v>
      </c>
      <c r="AK18" s="8">
        <v>7</v>
      </c>
      <c r="AL18" s="8">
        <v>29</v>
      </c>
      <c r="AM18" s="8">
        <v>4</v>
      </c>
      <c r="AN18" s="56">
        <v>11</v>
      </c>
      <c r="AO18" s="60">
        <v>58</v>
      </c>
      <c r="AP18" s="8">
        <v>16</v>
      </c>
      <c r="AQ18" s="14">
        <v>8</v>
      </c>
      <c r="AR18" s="13">
        <v>21</v>
      </c>
      <c r="AS18" s="8">
        <v>32</v>
      </c>
      <c r="AT18" s="14">
        <v>32</v>
      </c>
      <c r="AU18" s="13">
        <v>16</v>
      </c>
      <c r="AV18" s="8">
        <v>31</v>
      </c>
      <c r="AW18" s="14">
        <v>21</v>
      </c>
      <c r="AX18" s="13"/>
      <c r="AY18" s="8"/>
      <c r="AZ18" s="14"/>
      <c r="BA18" s="13">
        <v>220</v>
      </c>
      <c r="BB18" s="109">
        <v>78</v>
      </c>
      <c r="BC18" s="1"/>
      <c r="BD18" s="1"/>
      <c r="BE18" s="1"/>
      <c r="BF18" s="1"/>
      <c r="BG18" s="1"/>
      <c r="BS18" s="29"/>
      <c r="BT18" s="29">
        <f t="shared" si="0"/>
        <v>212</v>
      </c>
      <c r="BU18" s="38">
        <f t="shared" si="1"/>
        <v>75</v>
      </c>
      <c r="BV18" s="38">
        <f t="shared" si="2"/>
        <v>15</v>
      </c>
      <c r="BW18" s="29">
        <f t="shared" si="3"/>
        <v>52</v>
      </c>
      <c r="BX18" s="38">
        <f t="shared" si="4"/>
        <v>11</v>
      </c>
      <c r="BY18" s="29" t="e">
        <f>IF(AND(#REF!="",#REF!="",#REF!="",#REF!=""),"",SUM(#REF!,#REF!,#REF!,#REF!,#REF!))</f>
        <v>#REF!</v>
      </c>
      <c r="BZ18" s="38" t="str">
        <f t="shared" si="5"/>
        <v/>
      </c>
      <c r="CA18" s="29">
        <f t="shared" si="6"/>
        <v>30</v>
      </c>
      <c r="CB18" s="38">
        <f t="shared" si="7"/>
        <v>6</v>
      </c>
      <c r="CC18" s="29">
        <f t="shared" si="8"/>
        <v>60</v>
      </c>
      <c r="CD18" s="38">
        <f t="shared" si="9"/>
        <v>12</v>
      </c>
      <c r="CE18" s="29" t="e">
        <f>IF(AND(#REF!="",#REF!="",#REF!="",#REF!=""),"",SUM(#REF!,#REF!,#REF!,#REF!,#REF!))</f>
        <v>#REF!</v>
      </c>
      <c r="CF18" s="38" t="str">
        <f t="shared" si="10"/>
        <v/>
      </c>
      <c r="CG18" s="38"/>
      <c r="CH18" s="38"/>
    </row>
    <row r="19" spans="1:86" ht="24.75" customHeight="1">
      <c r="A19" s="378">
        <v>13</v>
      </c>
      <c r="B19" s="359">
        <v>2</v>
      </c>
      <c r="C19" s="360" t="s">
        <v>17</v>
      </c>
      <c r="D19" s="361">
        <v>875</v>
      </c>
      <c r="E19" s="362">
        <v>41278</v>
      </c>
      <c r="F19" s="363" t="s">
        <v>471</v>
      </c>
      <c r="G19" s="363" t="s">
        <v>52</v>
      </c>
      <c r="H19" s="364" t="s">
        <v>61</v>
      </c>
      <c r="I19" s="365">
        <v>213</v>
      </c>
      <c r="J19" s="366" t="s">
        <v>18</v>
      </c>
      <c r="K19" s="367" t="s">
        <v>21</v>
      </c>
      <c r="L19" s="13">
        <v>5</v>
      </c>
      <c r="M19" s="8">
        <v>6</v>
      </c>
      <c r="N19" s="8">
        <v>41</v>
      </c>
      <c r="O19" s="8">
        <v>6</v>
      </c>
      <c r="P19" s="56">
        <v>4</v>
      </c>
      <c r="Q19" s="60">
        <v>37</v>
      </c>
      <c r="R19" s="8">
        <v>4</v>
      </c>
      <c r="S19" s="14">
        <v>11</v>
      </c>
      <c r="T19" s="19">
        <v>9</v>
      </c>
      <c r="U19" s="20">
        <v>9</v>
      </c>
      <c r="V19" s="20">
        <v>18</v>
      </c>
      <c r="W19" s="8">
        <v>6</v>
      </c>
      <c r="X19" s="62">
        <v>9</v>
      </c>
      <c r="Y19" s="60">
        <v>48</v>
      </c>
      <c r="Z19" s="8">
        <v>4</v>
      </c>
      <c r="AA19" s="14">
        <v>9</v>
      </c>
      <c r="AB19" s="13">
        <v>9</v>
      </c>
      <c r="AC19" s="8">
        <v>6</v>
      </c>
      <c r="AD19" s="8">
        <v>31</v>
      </c>
      <c r="AE19" s="8">
        <v>5</v>
      </c>
      <c r="AF19" s="56">
        <v>9</v>
      </c>
      <c r="AG19" s="60">
        <v>55</v>
      </c>
      <c r="AH19" s="8">
        <v>15</v>
      </c>
      <c r="AI19" s="14">
        <v>8</v>
      </c>
      <c r="AJ19" s="13">
        <v>9</v>
      </c>
      <c r="AK19" s="8">
        <v>7</v>
      </c>
      <c r="AL19" s="8">
        <v>28</v>
      </c>
      <c r="AM19" s="8">
        <v>4</v>
      </c>
      <c r="AN19" s="56">
        <v>11</v>
      </c>
      <c r="AO19" s="60">
        <v>58</v>
      </c>
      <c r="AP19" s="8">
        <v>16</v>
      </c>
      <c r="AQ19" s="14">
        <v>8</v>
      </c>
      <c r="AR19" s="13"/>
      <c r="AS19" s="8"/>
      <c r="AT19" s="14"/>
      <c r="AU19" s="13"/>
      <c r="AV19" s="8"/>
      <c r="AW19" s="14"/>
      <c r="AX19" s="13"/>
      <c r="AY19" s="8"/>
      <c r="AZ19" s="14"/>
      <c r="BA19" s="13">
        <v>220</v>
      </c>
      <c r="BB19" s="109">
        <v>50</v>
      </c>
      <c r="BC19" s="1"/>
      <c r="BD19" s="1"/>
      <c r="BE19" s="1"/>
      <c r="BF19" s="1"/>
      <c r="BG19" s="1"/>
      <c r="BS19" s="29"/>
      <c r="BT19" s="29">
        <f t="shared" si="0"/>
        <v>213</v>
      </c>
      <c r="BU19" s="38">
        <f t="shared" si="1"/>
        <v>62</v>
      </c>
      <c r="BV19" s="38">
        <f t="shared" si="2"/>
        <v>13</v>
      </c>
      <c r="BW19" s="29">
        <f t="shared" si="3"/>
        <v>51</v>
      </c>
      <c r="BX19" s="38">
        <f t="shared" si="4"/>
        <v>11</v>
      </c>
      <c r="BY19" s="29" t="e">
        <f>IF(AND(#REF!="",#REF!="",#REF!="",#REF!=""),"",SUM(#REF!,#REF!,#REF!,#REF!,#REF!))</f>
        <v>#REF!</v>
      </c>
      <c r="BZ19" s="38" t="str">
        <f t="shared" si="5"/>
        <v/>
      </c>
      <c r="CA19" s="29">
        <f t="shared" si="6"/>
        <v>60</v>
      </c>
      <c r="CB19" s="38">
        <f t="shared" si="7"/>
        <v>12</v>
      </c>
      <c r="CC19" s="29">
        <f t="shared" si="8"/>
        <v>59</v>
      </c>
      <c r="CD19" s="38">
        <f t="shared" si="9"/>
        <v>12</v>
      </c>
      <c r="CE19" s="29" t="e">
        <f>IF(AND(#REF!="",#REF!="",#REF!="",#REF!=""),"",SUM(#REF!,#REF!,#REF!,#REF!,#REF!))</f>
        <v>#REF!</v>
      </c>
      <c r="CF19" s="38" t="str">
        <f t="shared" si="10"/>
        <v/>
      </c>
      <c r="CG19" s="38"/>
      <c r="CH19" s="38"/>
    </row>
    <row r="20" spans="1:86" ht="24.75" customHeight="1">
      <c r="A20" s="358">
        <v>14</v>
      </c>
      <c r="B20" s="359">
        <v>2</v>
      </c>
      <c r="C20" s="360" t="s">
        <v>17</v>
      </c>
      <c r="D20" s="361">
        <v>730</v>
      </c>
      <c r="E20" s="362">
        <v>42006</v>
      </c>
      <c r="F20" s="363" t="s">
        <v>472</v>
      </c>
      <c r="G20" s="363" t="s">
        <v>473</v>
      </c>
      <c r="H20" s="364" t="s">
        <v>68</v>
      </c>
      <c r="I20" s="365">
        <v>214</v>
      </c>
      <c r="J20" s="366" t="s">
        <v>20</v>
      </c>
      <c r="K20" s="367" t="s">
        <v>19</v>
      </c>
      <c r="L20" s="13">
        <v>9</v>
      </c>
      <c r="M20" s="8">
        <v>9</v>
      </c>
      <c r="N20" s="8">
        <v>26</v>
      </c>
      <c r="O20" s="8">
        <v>6</v>
      </c>
      <c r="P20" s="56"/>
      <c r="Q20" s="60">
        <v>37</v>
      </c>
      <c r="R20" s="8">
        <v>4</v>
      </c>
      <c r="S20" s="14">
        <v>11</v>
      </c>
      <c r="T20" s="19">
        <v>9</v>
      </c>
      <c r="U20" s="20">
        <v>9</v>
      </c>
      <c r="V20" s="20">
        <v>25</v>
      </c>
      <c r="W20" s="8">
        <v>5</v>
      </c>
      <c r="X20" s="62">
        <v>8</v>
      </c>
      <c r="Y20" s="60">
        <v>49</v>
      </c>
      <c r="Z20" s="8">
        <v>4</v>
      </c>
      <c r="AA20" s="14">
        <v>8</v>
      </c>
      <c r="AB20" s="13">
        <v>9</v>
      </c>
      <c r="AC20" s="8">
        <v>6</v>
      </c>
      <c r="AD20" s="8">
        <v>32</v>
      </c>
      <c r="AE20" s="8">
        <v>5</v>
      </c>
      <c r="AF20" s="56">
        <v>9</v>
      </c>
      <c r="AG20" s="60">
        <v>55</v>
      </c>
      <c r="AH20" s="8">
        <v>15</v>
      </c>
      <c r="AI20" s="14">
        <v>8</v>
      </c>
      <c r="AJ20" s="13">
        <v>9</v>
      </c>
      <c r="AK20" s="8">
        <v>7</v>
      </c>
      <c r="AL20" s="8">
        <v>27</v>
      </c>
      <c r="AM20" s="8">
        <v>4</v>
      </c>
      <c r="AN20" s="56">
        <v>12</v>
      </c>
      <c r="AO20" s="60">
        <v>58</v>
      </c>
      <c r="AP20" s="8">
        <v>16</v>
      </c>
      <c r="AQ20" s="14">
        <v>8</v>
      </c>
      <c r="AR20" s="13"/>
      <c r="AS20" s="8"/>
      <c r="AT20" s="14"/>
      <c r="AU20" s="13"/>
      <c r="AV20" s="8"/>
      <c r="AW20" s="14"/>
      <c r="AX20" s="13"/>
      <c r="AY20" s="8"/>
      <c r="AZ20" s="14"/>
      <c r="BA20" s="13">
        <v>220</v>
      </c>
      <c r="BB20" s="109">
        <v>76</v>
      </c>
      <c r="BC20" s="1"/>
      <c r="BD20" s="1"/>
      <c r="BE20" s="46"/>
      <c r="BF20" s="1"/>
      <c r="BG20" s="1"/>
      <c r="BS20" s="29"/>
      <c r="BT20" s="29">
        <f t="shared" si="0"/>
        <v>214</v>
      </c>
      <c r="BU20" s="38">
        <f t="shared" si="1"/>
        <v>50</v>
      </c>
      <c r="BV20" s="38">
        <f t="shared" si="2"/>
        <v>10</v>
      </c>
      <c r="BW20" s="29">
        <f t="shared" si="3"/>
        <v>56</v>
      </c>
      <c r="BX20" s="38">
        <f t="shared" si="4"/>
        <v>12</v>
      </c>
      <c r="BY20" s="29" t="e">
        <f>IF(AND(#REF!="",#REF!="",#REF!="",#REF!=""),"",SUM(#REF!,#REF!,#REF!,#REF!,#REF!))</f>
        <v>#REF!</v>
      </c>
      <c r="BZ20" s="38" t="str">
        <f t="shared" si="5"/>
        <v/>
      </c>
      <c r="CA20" s="29">
        <f t="shared" si="6"/>
        <v>61</v>
      </c>
      <c r="CB20" s="38">
        <f t="shared" si="7"/>
        <v>13</v>
      </c>
      <c r="CC20" s="29">
        <f t="shared" si="8"/>
        <v>59</v>
      </c>
      <c r="CD20" s="38">
        <f t="shared" si="9"/>
        <v>12</v>
      </c>
      <c r="CE20" s="29" t="e">
        <f>IF(AND(#REF!="",#REF!="",#REF!="",#REF!=""),"",SUM(#REF!,#REF!,#REF!,#REF!,#REF!))</f>
        <v>#REF!</v>
      </c>
      <c r="CF20" s="38" t="str">
        <f t="shared" si="10"/>
        <v/>
      </c>
      <c r="CG20" s="38"/>
      <c r="CH20" s="38"/>
    </row>
    <row r="21" spans="1:86" ht="24.75" customHeight="1">
      <c r="A21" s="378">
        <v>15</v>
      </c>
      <c r="B21" s="359">
        <v>2</v>
      </c>
      <c r="C21" s="360" t="s">
        <v>17</v>
      </c>
      <c r="D21" s="361">
        <v>888</v>
      </c>
      <c r="E21" s="362">
        <v>41275</v>
      </c>
      <c r="F21" s="363" t="s">
        <v>474</v>
      </c>
      <c r="G21" s="363" t="s">
        <v>475</v>
      </c>
      <c r="H21" s="364" t="s">
        <v>49</v>
      </c>
      <c r="I21" s="365">
        <v>215</v>
      </c>
      <c r="J21" s="366" t="s">
        <v>18</v>
      </c>
      <c r="K21" s="367" t="s">
        <v>19</v>
      </c>
      <c r="L21" s="13">
        <v>9</v>
      </c>
      <c r="M21" s="8">
        <v>9</v>
      </c>
      <c r="N21" s="8">
        <v>29</v>
      </c>
      <c r="O21" s="8">
        <v>6</v>
      </c>
      <c r="P21" s="56"/>
      <c r="Q21" s="60">
        <v>37</v>
      </c>
      <c r="R21" s="8">
        <v>4</v>
      </c>
      <c r="S21" s="14">
        <v>11</v>
      </c>
      <c r="T21" s="19">
        <v>9</v>
      </c>
      <c r="U21" s="20">
        <v>9</v>
      </c>
      <c r="V21" s="20">
        <v>26</v>
      </c>
      <c r="W21" s="8">
        <v>6</v>
      </c>
      <c r="X21" s="62">
        <v>9</v>
      </c>
      <c r="Y21" s="60">
        <v>54</v>
      </c>
      <c r="Z21" s="8">
        <v>4</v>
      </c>
      <c r="AA21" s="14">
        <v>9</v>
      </c>
      <c r="AB21" s="13">
        <v>9</v>
      </c>
      <c r="AC21" s="8">
        <v>6</v>
      </c>
      <c r="AD21" s="8">
        <v>36</v>
      </c>
      <c r="AE21" s="8">
        <v>5</v>
      </c>
      <c r="AF21" s="56">
        <v>9</v>
      </c>
      <c r="AG21" s="60">
        <v>55</v>
      </c>
      <c r="AH21" s="8">
        <v>15</v>
      </c>
      <c r="AI21" s="14">
        <v>8</v>
      </c>
      <c r="AJ21" s="13">
        <v>9</v>
      </c>
      <c r="AK21" s="8">
        <v>7</v>
      </c>
      <c r="AL21" s="8">
        <v>24</v>
      </c>
      <c r="AM21" s="8">
        <v>4</v>
      </c>
      <c r="AN21" s="56">
        <v>12</v>
      </c>
      <c r="AO21" s="60">
        <v>58</v>
      </c>
      <c r="AP21" s="8">
        <v>16</v>
      </c>
      <c r="AQ21" s="14">
        <v>8</v>
      </c>
      <c r="AR21" s="13"/>
      <c r="AS21" s="8"/>
      <c r="AT21" s="14"/>
      <c r="AU21" s="13"/>
      <c r="AV21" s="8"/>
      <c r="AW21" s="14"/>
      <c r="AX21" s="13"/>
      <c r="AY21" s="8"/>
      <c r="AZ21" s="14"/>
      <c r="BA21" s="13">
        <v>220</v>
      </c>
      <c r="BB21" s="109">
        <v>54</v>
      </c>
      <c r="BC21" s="1"/>
      <c r="BD21" s="1"/>
      <c r="BE21" s="47"/>
      <c r="BF21" s="1"/>
      <c r="BG21" s="1"/>
      <c r="BS21" s="29"/>
      <c r="BT21" s="29">
        <f t="shared" si="0"/>
        <v>215</v>
      </c>
      <c r="BU21" s="38">
        <f t="shared" si="1"/>
        <v>53</v>
      </c>
      <c r="BV21" s="38">
        <f t="shared" si="2"/>
        <v>11</v>
      </c>
      <c r="BW21" s="29">
        <f t="shared" si="3"/>
        <v>59</v>
      </c>
      <c r="BX21" s="38">
        <f t="shared" si="4"/>
        <v>12</v>
      </c>
      <c r="BY21" s="29" t="e">
        <f>IF(AND(#REF!="",#REF!="",#REF!="",#REF!=""),"",SUM(#REF!,#REF!,#REF!,#REF!,#REF!))</f>
        <v>#REF!</v>
      </c>
      <c r="BZ21" s="38" t="str">
        <f t="shared" si="5"/>
        <v/>
      </c>
      <c r="CA21" s="29">
        <f t="shared" si="6"/>
        <v>65</v>
      </c>
      <c r="CB21" s="38">
        <f t="shared" si="7"/>
        <v>13</v>
      </c>
      <c r="CC21" s="29">
        <f t="shared" si="8"/>
        <v>56</v>
      </c>
      <c r="CD21" s="38">
        <f t="shared" si="9"/>
        <v>12</v>
      </c>
      <c r="CE21" s="29" t="e">
        <f>IF(AND(#REF!="",#REF!="",#REF!="",#REF!=""),"",SUM(#REF!,#REF!,#REF!,#REF!,#REF!))</f>
        <v>#REF!</v>
      </c>
      <c r="CF21" s="38" t="str">
        <f t="shared" si="10"/>
        <v/>
      </c>
      <c r="CG21" s="38"/>
      <c r="CH21" s="38"/>
    </row>
    <row r="22" spans="1:86" ht="24.75" customHeight="1">
      <c r="A22" s="378">
        <v>16</v>
      </c>
      <c r="B22" s="359">
        <v>2</v>
      </c>
      <c r="C22" s="360" t="s">
        <v>17</v>
      </c>
      <c r="D22" s="361">
        <v>883</v>
      </c>
      <c r="E22" s="362">
        <v>42222</v>
      </c>
      <c r="F22" s="363" t="s">
        <v>476</v>
      </c>
      <c r="G22" s="363" t="s">
        <v>477</v>
      </c>
      <c r="H22" s="364" t="s">
        <v>50</v>
      </c>
      <c r="I22" s="365">
        <v>216</v>
      </c>
      <c r="J22" s="366" t="s">
        <v>20</v>
      </c>
      <c r="K22" s="367" t="s">
        <v>19</v>
      </c>
      <c r="L22" s="13">
        <v>9</v>
      </c>
      <c r="M22" s="8">
        <v>9</v>
      </c>
      <c r="N22" s="8">
        <v>27</v>
      </c>
      <c r="O22" s="8">
        <v>6</v>
      </c>
      <c r="P22" s="56"/>
      <c r="Q22" s="60">
        <v>37</v>
      </c>
      <c r="R22" s="8">
        <v>4</v>
      </c>
      <c r="S22" s="14">
        <v>11</v>
      </c>
      <c r="T22" s="19">
        <v>9</v>
      </c>
      <c r="U22" s="20">
        <v>9</v>
      </c>
      <c r="V22" s="20">
        <v>28</v>
      </c>
      <c r="W22" s="8">
        <v>4</v>
      </c>
      <c r="X22" s="62">
        <v>9</v>
      </c>
      <c r="Y22" s="60">
        <v>56</v>
      </c>
      <c r="Z22" s="8">
        <v>4</v>
      </c>
      <c r="AA22" s="14">
        <v>8</v>
      </c>
      <c r="AB22" s="13">
        <v>9</v>
      </c>
      <c r="AC22" s="8">
        <v>6</v>
      </c>
      <c r="AD22" s="8">
        <v>39</v>
      </c>
      <c r="AE22" s="8">
        <v>5</v>
      </c>
      <c r="AF22" s="56">
        <v>9</v>
      </c>
      <c r="AG22" s="60">
        <v>55</v>
      </c>
      <c r="AH22" s="8">
        <v>15</v>
      </c>
      <c r="AI22" s="14">
        <v>8</v>
      </c>
      <c r="AJ22" s="13">
        <v>9</v>
      </c>
      <c r="AK22" s="8">
        <v>7</v>
      </c>
      <c r="AL22" s="8">
        <v>21</v>
      </c>
      <c r="AM22" s="8">
        <v>4</v>
      </c>
      <c r="AN22" s="56">
        <v>12</v>
      </c>
      <c r="AO22" s="60">
        <v>58</v>
      </c>
      <c r="AP22" s="8">
        <v>16</v>
      </c>
      <c r="AQ22" s="14">
        <v>8</v>
      </c>
      <c r="AR22" s="13"/>
      <c r="AS22" s="8"/>
      <c r="AT22" s="14"/>
      <c r="AU22" s="13"/>
      <c r="AV22" s="8"/>
      <c r="AW22" s="14"/>
      <c r="AX22" s="13"/>
      <c r="AY22" s="8"/>
      <c r="AZ22" s="14"/>
      <c r="BA22" s="13">
        <v>220</v>
      </c>
      <c r="BB22" s="109">
        <v>56</v>
      </c>
      <c r="BC22" s="1"/>
      <c r="BD22" s="1"/>
      <c r="BE22" s="43"/>
      <c r="BF22" s="1"/>
      <c r="BG22" s="1"/>
      <c r="BS22" s="29"/>
      <c r="BT22" s="29">
        <f t="shared" si="0"/>
        <v>216</v>
      </c>
      <c r="BU22" s="38">
        <f t="shared" si="1"/>
        <v>51</v>
      </c>
      <c r="BV22" s="38">
        <f t="shared" si="2"/>
        <v>11</v>
      </c>
      <c r="BW22" s="29">
        <f t="shared" si="3"/>
        <v>59</v>
      </c>
      <c r="BX22" s="38">
        <f t="shared" si="4"/>
        <v>12</v>
      </c>
      <c r="BY22" s="29" t="e">
        <f>IF(AND(#REF!="",#REF!="",#REF!="",#REF!=""),"",SUM(#REF!,#REF!,#REF!,#REF!,#REF!))</f>
        <v>#REF!</v>
      </c>
      <c r="BZ22" s="38" t="str">
        <f t="shared" si="5"/>
        <v/>
      </c>
      <c r="CA22" s="29">
        <f t="shared" si="6"/>
        <v>68</v>
      </c>
      <c r="CB22" s="38">
        <f t="shared" si="7"/>
        <v>14</v>
      </c>
      <c r="CC22" s="29">
        <f t="shared" si="8"/>
        <v>53</v>
      </c>
      <c r="CD22" s="38">
        <f t="shared" si="9"/>
        <v>11</v>
      </c>
      <c r="CE22" s="29" t="e">
        <f>IF(AND(#REF!="",#REF!="",#REF!="",#REF!=""),"",SUM(#REF!,#REF!,#REF!,#REF!,#REF!))</f>
        <v>#REF!</v>
      </c>
      <c r="CF22" s="38" t="str">
        <f t="shared" si="10"/>
        <v/>
      </c>
      <c r="CG22" s="38"/>
      <c r="CH22" s="38"/>
    </row>
    <row r="23" spans="1:86" ht="24.75" customHeight="1">
      <c r="A23" s="358">
        <v>17</v>
      </c>
      <c r="B23" s="359">
        <v>2</v>
      </c>
      <c r="C23" s="360" t="s">
        <v>17</v>
      </c>
      <c r="D23" s="361">
        <v>733</v>
      </c>
      <c r="E23" s="362" t="s">
        <v>141</v>
      </c>
      <c r="F23" s="363" t="s">
        <v>478</v>
      </c>
      <c r="G23" s="363" t="s">
        <v>59</v>
      </c>
      <c r="H23" s="364" t="s">
        <v>479</v>
      </c>
      <c r="I23" s="365">
        <v>217</v>
      </c>
      <c r="J23" s="366" t="s">
        <v>18</v>
      </c>
      <c r="K23" s="367" t="s">
        <v>21</v>
      </c>
      <c r="L23" s="13">
        <v>9</v>
      </c>
      <c r="M23" s="8">
        <v>9</v>
      </c>
      <c r="N23" s="8">
        <v>28</v>
      </c>
      <c r="O23" s="8">
        <v>6</v>
      </c>
      <c r="P23" s="56"/>
      <c r="Q23" s="60">
        <v>37</v>
      </c>
      <c r="R23" s="8">
        <v>4</v>
      </c>
      <c r="S23" s="14">
        <v>11</v>
      </c>
      <c r="T23" s="19">
        <v>9</v>
      </c>
      <c r="U23" s="20">
        <v>9</v>
      </c>
      <c r="V23" s="20">
        <v>29</v>
      </c>
      <c r="W23" s="8">
        <v>4</v>
      </c>
      <c r="X23" s="62">
        <v>9</v>
      </c>
      <c r="Y23" s="60">
        <v>58</v>
      </c>
      <c r="Z23" s="8">
        <v>4</v>
      </c>
      <c r="AA23" s="14">
        <v>9</v>
      </c>
      <c r="AB23" s="13">
        <v>9</v>
      </c>
      <c r="AC23" s="8">
        <v>6</v>
      </c>
      <c r="AD23" s="8">
        <v>38</v>
      </c>
      <c r="AE23" s="8">
        <v>5</v>
      </c>
      <c r="AF23" s="56">
        <v>9</v>
      </c>
      <c r="AG23" s="60">
        <v>55</v>
      </c>
      <c r="AH23" s="8">
        <v>15</v>
      </c>
      <c r="AI23" s="14">
        <v>8</v>
      </c>
      <c r="AJ23" s="13">
        <v>9</v>
      </c>
      <c r="AK23" s="8">
        <v>7</v>
      </c>
      <c r="AL23" s="8">
        <v>32</v>
      </c>
      <c r="AM23" s="8">
        <v>4</v>
      </c>
      <c r="AN23" s="56">
        <v>12</v>
      </c>
      <c r="AO23" s="60">
        <v>58</v>
      </c>
      <c r="AP23" s="8">
        <v>16</v>
      </c>
      <c r="AQ23" s="14">
        <v>8</v>
      </c>
      <c r="AR23" s="13"/>
      <c r="AS23" s="8"/>
      <c r="AT23" s="14"/>
      <c r="AU23" s="13"/>
      <c r="AV23" s="8"/>
      <c r="AW23" s="14"/>
      <c r="AX23" s="13"/>
      <c r="AY23" s="8"/>
      <c r="AZ23" s="14"/>
      <c r="BA23" s="13">
        <v>220</v>
      </c>
      <c r="BB23" s="109">
        <v>56</v>
      </c>
      <c r="BC23" s="1"/>
      <c r="BD23" s="1"/>
      <c r="BE23" s="43"/>
      <c r="BF23" s="1"/>
      <c r="BG23" s="1"/>
      <c r="BS23" s="29"/>
      <c r="BT23" s="29">
        <f t="shared" si="0"/>
        <v>217</v>
      </c>
      <c r="BU23" s="38">
        <f t="shared" si="1"/>
        <v>52</v>
      </c>
      <c r="BV23" s="38">
        <f t="shared" si="2"/>
        <v>11</v>
      </c>
      <c r="BW23" s="29">
        <f t="shared" si="3"/>
        <v>60</v>
      </c>
      <c r="BX23" s="38">
        <f t="shared" si="4"/>
        <v>12</v>
      </c>
      <c r="BY23" s="29" t="e">
        <f>IF(AND(#REF!="",#REF!="",#REF!="",#REF!=""),"",SUM(#REF!,#REF!,#REF!,#REF!,#REF!))</f>
        <v>#REF!</v>
      </c>
      <c r="BZ23" s="38" t="str">
        <f t="shared" si="5"/>
        <v/>
      </c>
      <c r="CA23" s="29">
        <f t="shared" si="6"/>
        <v>67</v>
      </c>
      <c r="CB23" s="38">
        <f t="shared" si="7"/>
        <v>14</v>
      </c>
      <c r="CC23" s="29">
        <f t="shared" si="8"/>
        <v>64</v>
      </c>
      <c r="CD23" s="38">
        <f t="shared" si="9"/>
        <v>13</v>
      </c>
      <c r="CE23" s="29" t="e">
        <f>IF(AND(#REF!="",#REF!="",#REF!="",#REF!=""),"",SUM(#REF!,#REF!,#REF!,#REF!,#REF!))</f>
        <v>#REF!</v>
      </c>
      <c r="CF23" s="38" t="str">
        <f t="shared" si="10"/>
        <v/>
      </c>
      <c r="CG23" s="38"/>
      <c r="CH23" s="38"/>
    </row>
    <row r="24" spans="1:86" ht="24.75" customHeight="1">
      <c r="A24" s="378">
        <v>18</v>
      </c>
      <c r="B24" s="359">
        <v>2</v>
      </c>
      <c r="C24" s="360" t="s">
        <v>17</v>
      </c>
      <c r="D24" s="361">
        <v>740</v>
      </c>
      <c r="E24" s="362" t="s">
        <v>142</v>
      </c>
      <c r="F24" s="363" t="s">
        <v>480</v>
      </c>
      <c r="G24" s="363" t="s">
        <v>63</v>
      </c>
      <c r="H24" s="364" t="s">
        <v>481</v>
      </c>
      <c r="I24" s="365">
        <v>218</v>
      </c>
      <c r="J24" s="366" t="s">
        <v>20</v>
      </c>
      <c r="K24" s="367" t="s">
        <v>21</v>
      </c>
      <c r="L24" s="13">
        <v>9</v>
      </c>
      <c r="M24" s="8">
        <v>9</v>
      </c>
      <c r="N24" s="8">
        <v>26</v>
      </c>
      <c r="O24" s="8">
        <v>6</v>
      </c>
      <c r="P24" s="56"/>
      <c r="Q24" s="60">
        <v>37</v>
      </c>
      <c r="R24" s="8">
        <v>4</v>
      </c>
      <c r="S24" s="14">
        <v>11</v>
      </c>
      <c r="T24" s="19">
        <v>9</v>
      </c>
      <c r="U24" s="20">
        <v>9</v>
      </c>
      <c r="V24" s="20">
        <v>27</v>
      </c>
      <c r="W24" s="8">
        <v>4</v>
      </c>
      <c r="X24" s="62">
        <v>9</v>
      </c>
      <c r="Y24" s="60">
        <v>59</v>
      </c>
      <c r="Z24" s="8">
        <v>4</v>
      </c>
      <c r="AA24" s="14">
        <v>8</v>
      </c>
      <c r="AB24" s="13">
        <v>9</v>
      </c>
      <c r="AC24" s="8">
        <v>6</v>
      </c>
      <c r="AD24" s="8">
        <v>37</v>
      </c>
      <c r="AE24" s="8">
        <v>5</v>
      </c>
      <c r="AF24" s="56">
        <v>8</v>
      </c>
      <c r="AG24" s="60">
        <v>55</v>
      </c>
      <c r="AH24" s="8">
        <v>15</v>
      </c>
      <c r="AI24" s="14">
        <v>8</v>
      </c>
      <c r="AJ24" s="13">
        <v>9</v>
      </c>
      <c r="AK24" s="8">
        <v>7</v>
      </c>
      <c r="AL24" s="8">
        <v>30</v>
      </c>
      <c r="AM24" s="8">
        <v>4</v>
      </c>
      <c r="AN24" s="56">
        <v>12</v>
      </c>
      <c r="AO24" s="60">
        <v>58</v>
      </c>
      <c r="AP24" s="8">
        <v>16</v>
      </c>
      <c r="AQ24" s="14">
        <v>8</v>
      </c>
      <c r="AR24" s="13"/>
      <c r="AS24" s="8"/>
      <c r="AT24" s="14"/>
      <c r="AU24" s="13"/>
      <c r="AV24" s="8"/>
      <c r="AW24" s="14"/>
      <c r="AX24" s="13"/>
      <c r="AY24" s="8"/>
      <c r="AZ24" s="14"/>
      <c r="BA24" s="13">
        <v>220</v>
      </c>
      <c r="BB24" s="109">
        <v>32</v>
      </c>
      <c r="BC24" s="1"/>
      <c r="BD24" s="1"/>
      <c r="BE24" s="43"/>
      <c r="BF24" s="1"/>
      <c r="BG24" s="1"/>
      <c r="BS24" s="29"/>
      <c r="BT24" s="29">
        <f t="shared" si="0"/>
        <v>218</v>
      </c>
      <c r="BU24" s="38">
        <f t="shared" si="1"/>
        <v>50</v>
      </c>
      <c r="BV24" s="38">
        <f t="shared" si="2"/>
        <v>10</v>
      </c>
      <c r="BW24" s="29">
        <f t="shared" si="3"/>
        <v>58</v>
      </c>
      <c r="BX24" s="38">
        <f t="shared" si="4"/>
        <v>12</v>
      </c>
      <c r="BY24" s="29" t="e">
        <f>IF(AND(#REF!="",#REF!="",#REF!="",#REF!=""),"",SUM(#REF!,#REF!,#REF!,#REF!,#REF!))</f>
        <v>#REF!</v>
      </c>
      <c r="BZ24" s="38" t="str">
        <f t="shared" si="5"/>
        <v/>
      </c>
      <c r="CA24" s="29">
        <f t="shared" si="6"/>
        <v>65</v>
      </c>
      <c r="CB24" s="38">
        <f t="shared" si="7"/>
        <v>13</v>
      </c>
      <c r="CC24" s="29">
        <f t="shared" si="8"/>
        <v>62</v>
      </c>
      <c r="CD24" s="38">
        <f t="shared" si="9"/>
        <v>13</v>
      </c>
      <c r="CE24" s="29" t="e">
        <f>IF(AND(#REF!="",#REF!="",#REF!="",#REF!=""),"",SUM(#REF!,#REF!,#REF!,#REF!,#REF!))</f>
        <v>#REF!</v>
      </c>
      <c r="CF24" s="38" t="str">
        <f t="shared" si="10"/>
        <v/>
      </c>
      <c r="CG24" s="38"/>
      <c r="CH24" s="38"/>
    </row>
    <row r="25" spans="1:86" ht="24.75" customHeight="1">
      <c r="A25" s="378">
        <v>19</v>
      </c>
      <c r="B25" s="359">
        <v>2</v>
      </c>
      <c r="C25" s="360" t="s">
        <v>17</v>
      </c>
      <c r="D25" s="361">
        <v>884</v>
      </c>
      <c r="E25" s="362">
        <v>41955</v>
      </c>
      <c r="F25" s="363" t="s">
        <v>482</v>
      </c>
      <c r="G25" s="363" t="s">
        <v>69</v>
      </c>
      <c r="H25" s="364" t="s">
        <v>32</v>
      </c>
      <c r="I25" s="365">
        <v>219</v>
      </c>
      <c r="J25" s="366" t="s">
        <v>18</v>
      </c>
      <c r="K25" s="367" t="s">
        <v>21</v>
      </c>
      <c r="L25" s="13">
        <v>9</v>
      </c>
      <c r="M25" s="8">
        <v>9</v>
      </c>
      <c r="N25" s="8">
        <v>23</v>
      </c>
      <c r="O25" s="8">
        <v>6</v>
      </c>
      <c r="P25" s="56"/>
      <c r="Q25" s="60">
        <v>37</v>
      </c>
      <c r="R25" s="8">
        <v>4</v>
      </c>
      <c r="S25" s="14">
        <v>11</v>
      </c>
      <c r="T25" s="19">
        <v>9</v>
      </c>
      <c r="U25" s="20">
        <v>9</v>
      </c>
      <c r="V25" s="20">
        <v>23</v>
      </c>
      <c r="W25" s="8">
        <v>4</v>
      </c>
      <c r="X25" s="62">
        <v>9</v>
      </c>
      <c r="Y25" s="60">
        <v>65</v>
      </c>
      <c r="Z25" s="8">
        <v>4</v>
      </c>
      <c r="AA25" s="14">
        <v>9</v>
      </c>
      <c r="AB25" s="13">
        <v>9</v>
      </c>
      <c r="AC25" s="8">
        <v>6</v>
      </c>
      <c r="AD25" s="8">
        <v>32</v>
      </c>
      <c r="AE25" s="8">
        <v>5</v>
      </c>
      <c r="AF25" s="56">
        <v>9</v>
      </c>
      <c r="AG25" s="60">
        <v>55</v>
      </c>
      <c r="AH25" s="8">
        <v>15</v>
      </c>
      <c r="AI25" s="14">
        <v>8</v>
      </c>
      <c r="AJ25" s="13">
        <v>9</v>
      </c>
      <c r="AK25" s="8">
        <v>7</v>
      </c>
      <c r="AL25" s="8">
        <v>31</v>
      </c>
      <c r="AM25" s="8">
        <v>4</v>
      </c>
      <c r="AN25" s="56">
        <v>10</v>
      </c>
      <c r="AO25" s="60">
        <v>58</v>
      </c>
      <c r="AP25" s="8">
        <v>16</v>
      </c>
      <c r="AQ25" s="14">
        <v>8</v>
      </c>
      <c r="AR25" s="13"/>
      <c r="AS25" s="8"/>
      <c r="AT25" s="14"/>
      <c r="AU25" s="13"/>
      <c r="AV25" s="8"/>
      <c r="AW25" s="14"/>
      <c r="AX25" s="13"/>
      <c r="AY25" s="8"/>
      <c r="AZ25" s="14"/>
      <c r="BA25" s="13">
        <v>220</v>
      </c>
      <c r="BB25" s="109">
        <v>42</v>
      </c>
      <c r="BC25" s="1"/>
      <c r="BD25" s="1"/>
      <c r="BE25" s="43"/>
      <c r="BF25" s="1"/>
      <c r="BG25" s="1"/>
      <c r="BS25" s="29"/>
      <c r="BT25" s="29">
        <f t="shared" si="0"/>
        <v>219</v>
      </c>
      <c r="BU25" s="38">
        <f t="shared" si="1"/>
        <v>47</v>
      </c>
      <c r="BV25" s="38">
        <f t="shared" si="2"/>
        <v>10</v>
      </c>
      <c r="BW25" s="29">
        <f t="shared" si="3"/>
        <v>54</v>
      </c>
      <c r="BX25" s="38">
        <f t="shared" si="4"/>
        <v>11</v>
      </c>
      <c r="BY25" s="29" t="e">
        <f>IF(AND(#REF!="",#REF!="",#REF!="",#REF!=""),"",SUM(#REF!,#REF!,#REF!,#REF!,#REF!))</f>
        <v>#REF!</v>
      </c>
      <c r="BZ25" s="38" t="str">
        <f t="shared" si="5"/>
        <v/>
      </c>
      <c r="CA25" s="29">
        <f t="shared" si="6"/>
        <v>61</v>
      </c>
      <c r="CB25" s="38">
        <f t="shared" si="7"/>
        <v>13</v>
      </c>
      <c r="CC25" s="29">
        <f t="shared" si="8"/>
        <v>61</v>
      </c>
      <c r="CD25" s="38">
        <f t="shared" si="9"/>
        <v>13</v>
      </c>
      <c r="CE25" s="29" t="e">
        <f>IF(AND(#REF!="",#REF!="",#REF!="",#REF!=""),"",SUM(#REF!,#REF!,#REF!,#REF!,#REF!))</f>
        <v>#REF!</v>
      </c>
      <c r="CF25" s="38" t="str">
        <f t="shared" si="10"/>
        <v/>
      </c>
      <c r="CG25" s="38"/>
      <c r="CH25" s="38"/>
    </row>
    <row r="26" spans="1:86" ht="24.75" customHeight="1">
      <c r="A26" s="358">
        <v>20</v>
      </c>
      <c r="B26" s="359">
        <v>2</v>
      </c>
      <c r="C26" s="360" t="s">
        <v>17</v>
      </c>
      <c r="D26" s="361">
        <v>755</v>
      </c>
      <c r="E26" s="362" t="s">
        <v>143</v>
      </c>
      <c r="F26" s="363" t="s">
        <v>483</v>
      </c>
      <c r="G26" s="363" t="s">
        <v>484</v>
      </c>
      <c r="H26" s="364" t="s">
        <v>485</v>
      </c>
      <c r="I26" s="365">
        <v>220</v>
      </c>
      <c r="J26" s="366" t="s">
        <v>18</v>
      </c>
      <c r="K26" s="367" t="s">
        <v>22</v>
      </c>
      <c r="L26" s="13">
        <v>9</v>
      </c>
      <c r="M26" s="8">
        <v>9</v>
      </c>
      <c r="N26" s="8">
        <v>25</v>
      </c>
      <c r="O26" s="8">
        <v>6</v>
      </c>
      <c r="P26" s="56"/>
      <c r="Q26" s="60">
        <v>37</v>
      </c>
      <c r="R26" s="8">
        <v>4</v>
      </c>
      <c r="S26" s="14">
        <v>11</v>
      </c>
      <c r="T26" s="19">
        <v>9</v>
      </c>
      <c r="U26" s="20">
        <v>9</v>
      </c>
      <c r="V26" s="20">
        <v>26</v>
      </c>
      <c r="W26" s="8">
        <v>5</v>
      </c>
      <c r="X26" s="62">
        <v>9</v>
      </c>
      <c r="Y26" s="60">
        <v>54</v>
      </c>
      <c r="Z26" s="8">
        <v>4</v>
      </c>
      <c r="AA26" s="14">
        <v>9</v>
      </c>
      <c r="AB26" s="13">
        <v>9</v>
      </c>
      <c r="AC26" s="8">
        <v>6</v>
      </c>
      <c r="AD26" s="8">
        <v>35</v>
      </c>
      <c r="AE26" s="8">
        <v>5</v>
      </c>
      <c r="AF26" s="56">
        <v>8</v>
      </c>
      <c r="AG26" s="60">
        <v>55</v>
      </c>
      <c r="AH26" s="8">
        <v>15</v>
      </c>
      <c r="AI26" s="14">
        <v>8</v>
      </c>
      <c r="AJ26" s="13">
        <v>9</v>
      </c>
      <c r="AK26" s="8">
        <v>7</v>
      </c>
      <c r="AL26" s="8">
        <v>32</v>
      </c>
      <c r="AM26" s="8">
        <v>4</v>
      </c>
      <c r="AN26" s="56">
        <v>10</v>
      </c>
      <c r="AO26" s="60">
        <v>58</v>
      </c>
      <c r="AP26" s="8">
        <v>16</v>
      </c>
      <c r="AQ26" s="14">
        <v>8</v>
      </c>
      <c r="AR26" s="13"/>
      <c r="AS26" s="8"/>
      <c r="AT26" s="14"/>
      <c r="AU26" s="13"/>
      <c r="AV26" s="8"/>
      <c r="AW26" s="14"/>
      <c r="AX26" s="13"/>
      <c r="AY26" s="8"/>
      <c r="AZ26" s="14"/>
      <c r="BA26" s="13">
        <v>220</v>
      </c>
      <c r="BB26" s="109">
        <v>68</v>
      </c>
      <c r="BC26" s="1"/>
      <c r="BD26" s="1"/>
      <c r="BE26" s="43"/>
      <c r="BF26" s="1"/>
      <c r="BG26" s="1"/>
      <c r="BS26" s="29"/>
      <c r="BT26" s="29">
        <f t="shared" si="0"/>
        <v>220</v>
      </c>
      <c r="BU26" s="38">
        <f t="shared" si="1"/>
        <v>49</v>
      </c>
      <c r="BV26" s="38">
        <f t="shared" si="2"/>
        <v>10</v>
      </c>
      <c r="BW26" s="29">
        <f t="shared" si="3"/>
        <v>58</v>
      </c>
      <c r="BX26" s="38">
        <f t="shared" si="4"/>
        <v>12</v>
      </c>
      <c r="BY26" s="29" t="e">
        <f>IF(AND(#REF!="",#REF!="",#REF!="",#REF!=""),"",SUM(#REF!,#REF!,#REF!,#REF!,#REF!))</f>
        <v>#REF!</v>
      </c>
      <c r="BZ26" s="38" t="str">
        <f t="shared" si="5"/>
        <v/>
      </c>
      <c r="CA26" s="29">
        <f t="shared" si="6"/>
        <v>63</v>
      </c>
      <c r="CB26" s="38">
        <f t="shared" si="7"/>
        <v>13</v>
      </c>
      <c r="CC26" s="29">
        <f t="shared" si="8"/>
        <v>62</v>
      </c>
      <c r="CD26" s="38">
        <f t="shared" si="9"/>
        <v>13</v>
      </c>
      <c r="CE26" s="29" t="e">
        <f>IF(AND(#REF!="",#REF!="",#REF!="",#REF!=""),"",SUM(#REF!,#REF!,#REF!,#REF!,#REF!))</f>
        <v>#REF!</v>
      </c>
      <c r="CF26" s="38" t="str">
        <f t="shared" si="10"/>
        <v/>
      </c>
      <c r="CG26" s="38"/>
      <c r="CH26" s="38"/>
    </row>
    <row r="27" spans="1:86" ht="24.75" customHeight="1">
      <c r="A27" s="378">
        <v>21</v>
      </c>
      <c r="B27" s="359">
        <v>2</v>
      </c>
      <c r="C27" s="360" t="s">
        <v>17</v>
      </c>
      <c r="D27" s="361">
        <v>742</v>
      </c>
      <c r="E27" s="362" t="s">
        <v>144</v>
      </c>
      <c r="F27" s="363" t="s">
        <v>486</v>
      </c>
      <c r="G27" s="363" t="s">
        <v>487</v>
      </c>
      <c r="H27" s="364" t="s">
        <v>41</v>
      </c>
      <c r="I27" s="365">
        <v>221</v>
      </c>
      <c r="J27" s="366" t="s">
        <v>20</v>
      </c>
      <c r="K27" s="367" t="s">
        <v>23</v>
      </c>
      <c r="L27" s="13">
        <v>9</v>
      </c>
      <c r="M27" s="8">
        <v>9</v>
      </c>
      <c r="N27" s="8">
        <v>26</v>
      </c>
      <c r="O27" s="8">
        <v>6</v>
      </c>
      <c r="P27" s="56"/>
      <c r="Q27" s="60">
        <v>37</v>
      </c>
      <c r="R27" s="8">
        <v>4</v>
      </c>
      <c r="S27" s="14">
        <v>11</v>
      </c>
      <c r="T27" s="19">
        <v>9</v>
      </c>
      <c r="U27" s="20">
        <v>9</v>
      </c>
      <c r="V27" s="20">
        <v>36</v>
      </c>
      <c r="W27" s="8">
        <v>6</v>
      </c>
      <c r="X27" s="62">
        <v>9</v>
      </c>
      <c r="Y27" s="60">
        <v>52</v>
      </c>
      <c r="Z27" s="8">
        <v>4</v>
      </c>
      <c r="AA27" s="14">
        <v>9</v>
      </c>
      <c r="AB27" s="13">
        <v>9</v>
      </c>
      <c r="AC27" s="8">
        <v>6</v>
      </c>
      <c r="AD27" s="8">
        <v>36</v>
      </c>
      <c r="AE27" s="8">
        <v>5</v>
      </c>
      <c r="AF27" s="56">
        <v>9</v>
      </c>
      <c r="AG27" s="60">
        <v>55</v>
      </c>
      <c r="AH27" s="8">
        <v>15</v>
      </c>
      <c r="AI27" s="14">
        <v>8</v>
      </c>
      <c r="AJ27" s="13">
        <v>9</v>
      </c>
      <c r="AK27" s="8">
        <v>7</v>
      </c>
      <c r="AL27" s="8">
        <v>15</v>
      </c>
      <c r="AM27" s="8">
        <v>6</v>
      </c>
      <c r="AN27" s="56">
        <v>10</v>
      </c>
      <c r="AO27" s="60">
        <v>58</v>
      </c>
      <c r="AP27" s="8">
        <v>16</v>
      </c>
      <c r="AQ27" s="14">
        <v>8</v>
      </c>
      <c r="AR27" s="13"/>
      <c r="AS27" s="8"/>
      <c r="AT27" s="14"/>
      <c r="AU27" s="13"/>
      <c r="AV27" s="8"/>
      <c r="AW27" s="14"/>
      <c r="AX27" s="13"/>
      <c r="AY27" s="8"/>
      <c r="AZ27" s="14"/>
      <c r="BA27" s="13">
        <v>220</v>
      </c>
      <c r="BB27" s="109">
        <v>34</v>
      </c>
      <c r="BC27" s="1"/>
      <c r="BD27" s="1"/>
      <c r="BE27" s="43"/>
      <c r="BF27" s="1"/>
      <c r="BG27" s="1"/>
      <c r="BS27" s="29"/>
      <c r="BT27" s="29">
        <f t="shared" si="0"/>
        <v>221</v>
      </c>
      <c r="BU27" s="38">
        <f t="shared" si="1"/>
        <v>50</v>
      </c>
      <c r="BV27" s="38">
        <f t="shared" si="2"/>
        <v>10</v>
      </c>
      <c r="BW27" s="29">
        <f t="shared" si="3"/>
        <v>69</v>
      </c>
      <c r="BX27" s="38">
        <f t="shared" si="4"/>
        <v>14</v>
      </c>
      <c r="BY27" s="29" t="e">
        <f>IF(AND(#REF!="",#REF!="",#REF!="",#REF!=""),"",SUM(#REF!,#REF!,#REF!,#REF!,#REF!))</f>
        <v>#REF!</v>
      </c>
      <c r="BZ27" s="38" t="str">
        <f t="shared" si="5"/>
        <v/>
      </c>
      <c r="CA27" s="29">
        <f t="shared" si="6"/>
        <v>65</v>
      </c>
      <c r="CB27" s="38">
        <f t="shared" si="7"/>
        <v>13</v>
      </c>
      <c r="CC27" s="29">
        <f t="shared" si="8"/>
        <v>47</v>
      </c>
      <c r="CD27" s="38">
        <f t="shared" si="9"/>
        <v>10</v>
      </c>
      <c r="CE27" s="29" t="e">
        <f>IF(AND(#REF!="",#REF!="",#REF!="",#REF!=""),"",SUM(#REF!,#REF!,#REF!,#REF!,#REF!))</f>
        <v>#REF!</v>
      </c>
      <c r="CF27" s="38" t="str">
        <f t="shared" si="10"/>
        <v/>
      </c>
      <c r="CG27" s="38"/>
      <c r="CH27" s="38"/>
    </row>
    <row r="28" spans="1:86" ht="24.75" customHeight="1">
      <c r="A28" s="378">
        <v>22</v>
      </c>
      <c r="B28" s="359">
        <v>2</v>
      </c>
      <c r="C28" s="360" t="s">
        <v>17</v>
      </c>
      <c r="D28" s="361">
        <v>885</v>
      </c>
      <c r="E28" s="362" t="s">
        <v>145</v>
      </c>
      <c r="F28" s="363" t="s">
        <v>488</v>
      </c>
      <c r="G28" s="363" t="s">
        <v>489</v>
      </c>
      <c r="H28" s="364" t="s">
        <v>53</v>
      </c>
      <c r="I28" s="365">
        <v>222</v>
      </c>
      <c r="J28" s="366" t="s">
        <v>20</v>
      </c>
      <c r="K28" s="367" t="s">
        <v>21</v>
      </c>
      <c r="L28" s="13">
        <v>9</v>
      </c>
      <c r="M28" s="8">
        <v>9</v>
      </c>
      <c r="N28" s="8">
        <v>36</v>
      </c>
      <c r="O28" s="8">
        <v>6</v>
      </c>
      <c r="P28" s="56"/>
      <c r="Q28" s="60">
        <v>37</v>
      </c>
      <c r="R28" s="8">
        <v>4</v>
      </c>
      <c r="S28" s="14">
        <v>11</v>
      </c>
      <c r="T28" s="19">
        <v>9</v>
      </c>
      <c r="U28" s="20">
        <v>9</v>
      </c>
      <c r="V28" s="20">
        <v>38</v>
      </c>
      <c r="W28" s="8">
        <v>6</v>
      </c>
      <c r="X28" s="62">
        <v>8</v>
      </c>
      <c r="Y28" s="60">
        <v>51</v>
      </c>
      <c r="Z28" s="8">
        <v>4</v>
      </c>
      <c r="AA28" s="14">
        <v>9</v>
      </c>
      <c r="AB28" s="13">
        <v>9</v>
      </c>
      <c r="AC28" s="8">
        <v>6</v>
      </c>
      <c r="AD28" s="8">
        <v>41</v>
      </c>
      <c r="AE28" s="8">
        <v>5</v>
      </c>
      <c r="AF28" s="56">
        <v>8</v>
      </c>
      <c r="AG28" s="60">
        <v>55</v>
      </c>
      <c r="AH28" s="8">
        <v>15</v>
      </c>
      <c r="AI28" s="14">
        <v>8</v>
      </c>
      <c r="AJ28" s="13">
        <v>9</v>
      </c>
      <c r="AK28" s="8">
        <v>7</v>
      </c>
      <c r="AL28" s="8">
        <v>16</v>
      </c>
      <c r="AM28" s="8">
        <v>6</v>
      </c>
      <c r="AN28" s="56">
        <v>10</v>
      </c>
      <c r="AO28" s="60">
        <v>58</v>
      </c>
      <c r="AP28" s="8">
        <v>16</v>
      </c>
      <c r="AQ28" s="14">
        <v>8</v>
      </c>
      <c r="AR28" s="13"/>
      <c r="AS28" s="8"/>
      <c r="AT28" s="14"/>
      <c r="AU28" s="13"/>
      <c r="AV28" s="8"/>
      <c r="AW28" s="14"/>
      <c r="AX28" s="13"/>
      <c r="AY28" s="8"/>
      <c r="AZ28" s="14"/>
      <c r="BA28" s="13">
        <v>220</v>
      </c>
      <c r="BB28" s="109">
        <v>32</v>
      </c>
      <c r="BC28" s="1"/>
      <c r="BD28" s="1"/>
      <c r="BE28" s="43"/>
      <c r="BF28" s="1"/>
      <c r="BG28" s="1"/>
      <c r="BS28" s="29"/>
      <c r="BT28" s="29">
        <f t="shared" si="0"/>
        <v>222</v>
      </c>
      <c r="BU28" s="38">
        <f t="shared" si="1"/>
        <v>60</v>
      </c>
      <c r="BV28" s="38">
        <f t="shared" si="2"/>
        <v>12</v>
      </c>
      <c r="BW28" s="29">
        <f t="shared" si="3"/>
        <v>70</v>
      </c>
      <c r="BX28" s="38">
        <f t="shared" si="4"/>
        <v>14</v>
      </c>
      <c r="BY28" s="29" t="e">
        <f>IF(AND(#REF!="",#REF!="",#REF!="",#REF!=""),"",SUM(#REF!,#REF!,#REF!,#REF!,#REF!))</f>
        <v>#REF!</v>
      </c>
      <c r="BZ28" s="38" t="str">
        <f t="shared" si="5"/>
        <v/>
      </c>
      <c r="CA28" s="29">
        <f t="shared" si="6"/>
        <v>69</v>
      </c>
      <c r="CB28" s="38">
        <f t="shared" si="7"/>
        <v>14</v>
      </c>
      <c r="CC28" s="29">
        <f t="shared" si="8"/>
        <v>48</v>
      </c>
      <c r="CD28" s="38">
        <f t="shared" si="9"/>
        <v>10</v>
      </c>
      <c r="CE28" s="29" t="e">
        <f>IF(AND(#REF!="",#REF!="",#REF!="",#REF!=""),"",SUM(#REF!,#REF!,#REF!,#REF!,#REF!))</f>
        <v>#REF!</v>
      </c>
      <c r="CF28" s="38" t="str">
        <f t="shared" si="10"/>
        <v/>
      </c>
      <c r="CG28" s="38"/>
      <c r="CH28" s="38"/>
    </row>
    <row r="29" spans="1:86" ht="24.75" customHeight="1">
      <c r="A29" s="358">
        <v>23</v>
      </c>
      <c r="B29" s="359">
        <v>2</v>
      </c>
      <c r="C29" s="360" t="s">
        <v>17</v>
      </c>
      <c r="D29" s="361">
        <v>746</v>
      </c>
      <c r="E29" s="362">
        <v>41703</v>
      </c>
      <c r="F29" s="363" t="s">
        <v>490</v>
      </c>
      <c r="G29" s="363" t="s">
        <v>55</v>
      </c>
      <c r="H29" s="364" t="s">
        <v>491</v>
      </c>
      <c r="I29" s="365">
        <v>223</v>
      </c>
      <c r="J29" s="366" t="s">
        <v>18</v>
      </c>
      <c r="K29" s="367" t="s">
        <v>23</v>
      </c>
      <c r="L29" s="13">
        <v>9</v>
      </c>
      <c r="M29" s="8">
        <v>9</v>
      </c>
      <c r="N29" s="8">
        <v>39</v>
      </c>
      <c r="O29" s="8">
        <v>6</v>
      </c>
      <c r="P29" s="56"/>
      <c r="Q29" s="60">
        <v>37</v>
      </c>
      <c r="R29" s="8">
        <v>4</v>
      </c>
      <c r="S29" s="14">
        <v>11</v>
      </c>
      <c r="T29" s="19">
        <v>9</v>
      </c>
      <c r="U29" s="20">
        <v>9</v>
      </c>
      <c r="V29" s="20">
        <v>41</v>
      </c>
      <c r="W29" s="8">
        <v>5</v>
      </c>
      <c r="X29" s="62">
        <v>9</v>
      </c>
      <c r="Y29" s="60">
        <v>50</v>
      </c>
      <c r="Z29" s="8">
        <v>4</v>
      </c>
      <c r="AA29" s="14">
        <v>9</v>
      </c>
      <c r="AB29" s="13">
        <v>9</v>
      </c>
      <c r="AC29" s="8">
        <v>6</v>
      </c>
      <c r="AD29" s="8">
        <v>45</v>
      </c>
      <c r="AE29" s="8">
        <v>5</v>
      </c>
      <c r="AF29" s="56">
        <v>9</v>
      </c>
      <c r="AG29" s="60">
        <v>55</v>
      </c>
      <c r="AH29" s="8">
        <v>15</v>
      </c>
      <c r="AI29" s="14">
        <v>8</v>
      </c>
      <c r="AJ29" s="13">
        <v>9</v>
      </c>
      <c r="AK29" s="8">
        <v>7</v>
      </c>
      <c r="AL29" s="8">
        <v>25</v>
      </c>
      <c r="AM29" s="8">
        <v>6</v>
      </c>
      <c r="AN29" s="56">
        <v>9</v>
      </c>
      <c r="AO29" s="60">
        <v>58</v>
      </c>
      <c r="AP29" s="8">
        <v>16</v>
      </c>
      <c r="AQ29" s="14">
        <v>8</v>
      </c>
      <c r="AR29" s="13"/>
      <c r="AS29" s="8"/>
      <c r="AT29" s="14"/>
      <c r="AU29" s="13"/>
      <c r="AV29" s="8"/>
      <c r="AW29" s="14"/>
      <c r="AX29" s="13"/>
      <c r="AY29" s="8"/>
      <c r="AZ29" s="14"/>
      <c r="BA29" s="13">
        <v>220</v>
      </c>
      <c r="BB29" s="109">
        <v>72</v>
      </c>
      <c r="BC29" s="1"/>
      <c r="BD29" s="1"/>
      <c r="BE29" s="43"/>
      <c r="BF29" s="1"/>
      <c r="BG29" s="1"/>
      <c r="BS29" s="29"/>
      <c r="BT29" s="29">
        <f t="shared" si="0"/>
        <v>223</v>
      </c>
      <c r="BU29" s="38">
        <f t="shared" si="1"/>
        <v>63</v>
      </c>
      <c r="BV29" s="38">
        <f t="shared" si="2"/>
        <v>13</v>
      </c>
      <c r="BW29" s="29">
        <f t="shared" si="3"/>
        <v>73</v>
      </c>
      <c r="BX29" s="38">
        <f t="shared" si="4"/>
        <v>15</v>
      </c>
      <c r="BY29" s="29" t="e">
        <f>IF(AND(#REF!="",#REF!="",#REF!="",#REF!=""),"",SUM(#REF!,#REF!,#REF!,#REF!,#REF!))</f>
        <v>#REF!</v>
      </c>
      <c r="BZ29" s="38" t="str">
        <f t="shared" si="5"/>
        <v/>
      </c>
      <c r="CA29" s="29">
        <f t="shared" si="6"/>
        <v>74</v>
      </c>
      <c r="CB29" s="38">
        <f t="shared" si="7"/>
        <v>15</v>
      </c>
      <c r="CC29" s="29">
        <f t="shared" si="8"/>
        <v>56</v>
      </c>
      <c r="CD29" s="38">
        <f t="shared" si="9"/>
        <v>12</v>
      </c>
      <c r="CE29" s="29" t="e">
        <f>IF(AND(#REF!="",#REF!="",#REF!="",#REF!=""),"",SUM(#REF!,#REF!,#REF!,#REF!,#REF!))</f>
        <v>#REF!</v>
      </c>
      <c r="CF29" s="38" t="str">
        <f t="shared" si="10"/>
        <v/>
      </c>
      <c r="CG29" s="38"/>
      <c r="CH29" s="38"/>
    </row>
    <row r="30" spans="1:86" ht="24.75" customHeight="1">
      <c r="A30" s="378">
        <v>24</v>
      </c>
      <c r="B30" s="359">
        <v>2</v>
      </c>
      <c r="C30" s="360" t="s">
        <v>17</v>
      </c>
      <c r="D30" s="361">
        <v>874</v>
      </c>
      <c r="E30" s="362">
        <v>41312</v>
      </c>
      <c r="F30" s="363" t="s">
        <v>492</v>
      </c>
      <c r="G30" s="363" t="s">
        <v>37</v>
      </c>
      <c r="H30" s="364" t="s">
        <v>493</v>
      </c>
      <c r="I30" s="365">
        <v>224</v>
      </c>
      <c r="J30" s="366" t="s">
        <v>20</v>
      </c>
      <c r="K30" s="367" t="s">
        <v>19</v>
      </c>
      <c r="L30" s="13">
        <v>9</v>
      </c>
      <c r="M30" s="8">
        <v>9</v>
      </c>
      <c r="N30" s="8">
        <v>38</v>
      </c>
      <c r="O30" s="8">
        <v>6</v>
      </c>
      <c r="P30" s="56"/>
      <c r="Q30" s="60">
        <v>37</v>
      </c>
      <c r="R30" s="8">
        <v>4</v>
      </c>
      <c r="S30" s="14">
        <v>11</v>
      </c>
      <c r="T30" s="19">
        <v>9</v>
      </c>
      <c r="U30" s="20">
        <v>9</v>
      </c>
      <c r="V30" s="20">
        <v>42</v>
      </c>
      <c r="W30" s="8">
        <v>4</v>
      </c>
      <c r="X30" s="62">
        <v>8</v>
      </c>
      <c r="Y30" s="60">
        <v>54</v>
      </c>
      <c r="Z30" s="8">
        <v>4</v>
      </c>
      <c r="AA30" s="14">
        <v>9</v>
      </c>
      <c r="AB30" s="13">
        <v>9</v>
      </c>
      <c r="AC30" s="8">
        <v>6</v>
      </c>
      <c r="AD30" s="8">
        <v>46</v>
      </c>
      <c r="AE30" s="8">
        <v>5</v>
      </c>
      <c r="AF30" s="56">
        <v>8</v>
      </c>
      <c r="AG30" s="60">
        <v>55</v>
      </c>
      <c r="AH30" s="8">
        <v>15</v>
      </c>
      <c r="AI30" s="14">
        <v>8</v>
      </c>
      <c r="AJ30" s="13">
        <v>9</v>
      </c>
      <c r="AK30" s="8">
        <v>7</v>
      </c>
      <c r="AL30" s="8">
        <v>32</v>
      </c>
      <c r="AM30" s="8">
        <v>6</v>
      </c>
      <c r="AN30" s="56">
        <v>9</v>
      </c>
      <c r="AO30" s="60">
        <v>58</v>
      </c>
      <c r="AP30" s="8">
        <v>16</v>
      </c>
      <c r="AQ30" s="14">
        <v>8</v>
      </c>
      <c r="AR30" s="13"/>
      <c r="AS30" s="8"/>
      <c r="AT30" s="14"/>
      <c r="AU30" s="13"/>
      <c r="AV30" s="8"/>
      <c r="AW30" s="14"/>
      <c r="AX30" s="13"/>
      <c r="AY30" s="8"/>
      <c r="AZ30" s="14"/>
      <c r="BA30" s="13">
        <v>220</v>
      </c>
      <c r="BB30" s="109">
        <v>66</v>
      </c>
      <c r="BC30" s="1"/>
      <c r="BD30" s="1"/>
      <c r="BE30" s="43"/>
      <c r="BF30" s="1"/>
      <c r="BG30" s="1"/>
      <c r="BS30" s="29"/>
      <c r="BT30" s="29">
        <f t="shared" si="0"/>
        <v>224</v>
      </c>
      <c r="BU30" s="38">
        <f t="shared" si="1"/>
        <v>62</v>
      </c>
      <c r="BV30" s="38">
        <f t="shared" si="2"/>
        <v>13</v>
      </c>
      <c r="BW30" s="29">
        <f t="shared" si="3"/>
        <v>72</v>
      </c>
      <c r="BX30" s="38">
        <f t="shared" si="4"/>
        <v>15</v>
      </c>
      <c r="BY30" s="29" t="e">
        <f>IF(AND(#REF!="",#REF!="",#REF!="",#REF!=""),"",SUM(#REF!,#REF!,#REF!,#REF!,#REF!))</f>
        <v>#REF!</v>
      </c>
      <c r="BZ30" s="38" t="str">
        <f t="shared" si="5"/>
        <v/>
      </c>
      <c r="CA30" s="29">
        <f t="shared" si="6"/>
        <v>74</v>
      </c>
      <c r="CB30" s="38">
        <f t="shared" si="7"/>
        <v>15</v>
      </c>
      <c r="CC30" s="29">
        <f t="shared" si="8"/>
        <v>63</v>
      </c>
      <c r="CD30" s="38">
        <f t="shared" si="9"/>
        <v>13</v>
      </c>
      <c r="CE30" s="29" t="e">
        <f>IF(AND(#REF!="",#REF!="",#REF!="",#REF!=""),"",SUM(#REF!,#REF!,#REF!,#REF!,#REF!))</f>
        <v>#REF!</v>
      </c>
      <c r="CF30" s="38" t="str">
        <f t="shared" si="10"/>
        <v/>
      </c>
      <c r="CG30" s="38"/>
      <c r="CH30" s="38"/>
    </row>
    <row r="31" spans="1:86" ht="24.75" customHeight="1">
      <c r="A31" s="378">
        <v>25</v>
      </c>
      <c r="B31" s="359">
        <v>2</v>
      </c>
      <c r="C31" s="360" t="s">
        <v>17</v>
      </c>
      <c r="D31" s="361">
        <v>956</v>
      </c>
      <c r="E31" s="362">
        <v>42072</v>
      </c>
      <c r="F31" s="363" t="s">
        <v>25</v>
      </c>
      <c r="G31" s="363" t="s">
        <v>26</v>
      </c>
      <c r="H31" s="364" t="s">
        <v>27</v>
      </c>
      <c r="I31" s="365">
        <v>225</v>
      </c>
      <c r="J31" s="366" t="s">
        <v>18</v>
      </c>
      <c r="K31" s="367" t="s">
        <v>22</v>
      </c>
      <c r="L31" s="13">
        <v>9</v>
      </c>
      <c r="M31" s="8">
        <v>9</v>
      </c>
      <c r="N31" s="8">
        <v>37</v>
      </c>
      <c r="O31" s="8">
        <v>6</v>
      </c>
      <c r="P31" s="56"/>
      <c r="Q31" s="60">
        <v>37</v>
      </c>
      <c r="R31" s="8">
        <v>4</v>
      </c>
      <c r="S31" s="14">
        <v>11</v>
      </c>
      <c r="T31" s="19">
        <v>9</v>
      </c>
      <c r="U31" s="20">
        <v>9</v>
      </c>
      <c r="V31" s="20">
        <v>33</v>
      </c>
      <c r="W31" s="8">
        <v>6</v>
      </c>
      <c r="X31" s="62">
        <v>9</v>
      </c>
      <c r="Y31" s="60">
        <v>58</v>
      </c>
      <c r="Z31" s="8">
        <v>4</v>
      </c>
      <c r="AA31" s="14">
        <v>9</v>
      </c>
      <c r="AB31" s="13">
        <v>9</v>
      </c>
      <c r="AC31" s="8">
        <v>6</v>
      </c>
      <c r="AD31" s="8">
        <v>47</v>
      </c>
      <c r="AE31" s="8">
        <v>5</v>
      </c>
      <c r="AF31" s="56">
        <v>9</v>
      </c>
      <c r="AG31" s="60">
        <v>55</v>
      </c>
      <c r="AH31" s="8">
        <v>15</v>
      </c>
      <c r="AI31" s="14">
        <v>8</v>
      </c>
      <c r="AJ31" s="13">
        <v>9</v>
      </c>
      <c r="AK31" s="8">
        <v>7</v>
      </c>
      <c r="AL31" s="8">
        <v>28</v>
      </c>
      <c r="AM31" s="8">
        <v>6</v>
      </c>
      <c r="AN31" s="56">
        <v>9</v>
      </c>
      <c r="AO31" s="60">
        <v>58</v>
      </c>
      <c r="AP31" s="8">
        <v>16</v>
      </c>
      <c r="AQ31" s="14">
        <v>8</v>
      </c>
      <c r="AR31" s="13"/>
      <c r="AS31" s="8"/>
      <c r="AT31" s="14"/>
      <c r="AU31" s="13"/>
      <c r="AV31" s="8"/>
      <c r="AW31" s="14"/>
      <c r="AX31" s="13"/>
      <c r="AY31" s="8"/>
      <c r="AZ31" s="14"/>
      <c r="BA31" s="13">
        <v>220</v>
      </c>
      <c r="BB31" s="109">
        <v>32</v>
      </c>
      <c r="BC31" s="1"/>
      <c r="BD31" s="1"/>
      <c r="BE31" s="43"/>
      <c r="BF31" s="1"/>
      <c r="BG31" s="1"/>
      <c r="BS31" s="29"/>
      <c r="BT31" s="29">
        <f t="shared" si="0"/>
        <v>225</v>
      </c>
      <c r="BU31" s="38">
        <f t="shared" si="1"/>
        <v>61</v>
      </c>
      <c r="BV31" s="38">
        <f t="shared" si="2"/>
        <v>13</v>
      </c>
      <c r="BW31" s="29">
        <f t="shared" si="3"/>
        <v>66</v>
      </c>
      <c r="BX31" s="38">
        <f t="shared" si="4"/>
        <v>14</v>
      </c>
      <c r="BY31" s="29" t="e">
        <f>IF(AND(#REF!="",#REF!="",#REF!="",#REF!=""),"",SUM(#REF!,#REF!,#REF!,#REF!,#REF!))</f>
        <v>#REF!</v>
      </c>
      <c r="BZ31" s="38" t="str">
        <f t="shared" si="5"/>
        <v/>
      </c>
      <c r="CA31" s="29">
        <f t="shared" si="6"/>
        <v>76</v>
      </c>
      <c r="CB31" s="38">
        <f t="shared" si="7"/>
        <v>16</v>
      </c>
      <c r="CC31" s="29">
        <f t="shared" si="8"/>
        <v>59</v>
      </c>
      <c r="CD31" s="38">
        <f t="shared" si="9"/>
        <v>12</v>
      </c>
      <c r="CE31" s="29" t="e">
        <f>IF(AND(#REF!="",#REF!="",#REF!="",#REF!=""),"",SUM(#REF!,#REF!,#REF!,#REF!,#REF!))</f>
        <v>#REF!</v>
      </c>
      <c r="CF31" s="38" t="str">
        <f t="shared" si="10"/>
        <v/>
      </c>
      <c r="CG31" s="38"/>
      <c r="CH31" s="38"/>
    </row>
    <row r="32" spans="1:86" ht="24.75" customHeight="1">
      <c r="A32" s="358">
        <v>26</v>
      </c>
      <c r="B32" s="359">
        <v>2</v>
      </c>
      <c r="C32" s="360" t="s">
        <v>17</v>
      </c>
      <c r="D32" s="361">
        <v>756</v>
      </c>
      <c r="E32" s="362" t="s">
        <v>146</v>
      </c>
      <c r="F32" s="363" t="s">
        <v>494</v>
      </c>
      <c r="G32" s="363" t="s">
        <v>495</v>
      </c>
      <c r="H32" s="364" t="s">
        <v>61</v>
      </c>
      <c r="I32" s="365">
        <v>226</v>
      </c>
      <c r="J32" s="366" t="s">
        <v>20</v>
      </c>
      <c r="K32" s="367" t="s">
        <v>23</v>
      </c>
      <c r="L32" s="13">
        <v>9</v>
      </c>
      <c r="M32" s="8">
        <v>9</v>
      </c>
      <c r="N32" s="8">
        <v>31</v>
      </c>
      <c r="O32" s="8">
        <v>6</v>
      </c>
      <c r="P32" s="56"/>
      <c r="Q32" s="60">
        <v>37</v>
      </c>
      <c r="R32" s="8">
        <v>4</v>
      </c>
      <c r="S32" s="14">
        <v>11</v>
      </c>
      <c r="T32" s="19">
        <v>9</v>
      </c>
      <c r="U32" s="20">
        <v>9</v>
      </c>
      <c r="V32" s="20">
        <v>36</v>
      </c>
      <c r="W32" s="8">
        <v>5</v>
      </c>
      <c r="X32" s="62">
        <v>8</v>
      </c>
      <c r="Y32" s="60">
        <v>59</v>
      </c>
      <c r="Z32" s="8">
        <v>4</v>
      </c>
      <c r="AA32" s="14">
        <v>9</v>
      </c>
      <c r="AB32" s="13">
        <v>9</v>
      </c>
      <c r="AC32" s="8">
        <v>6</v>
      </c>
      <c r="AD32" s="8">
        <v>48</v>
      </c>
      <c r="AE32" s="8">
        <v>5</v>
      </c>
      <c r="AF32" s="56">
        <v>8</v>
      </c>
      <c r="AG32" s="60">
        <v>55</v>
      </c>
      <c r="AH32" s="8">
        <v>15</v>
      </c>
      <c r="AI32" s="14">
        <v>8</v>
      </c>
      <c r="AJ32" s="13">
        <v>9</v>
      </c>
      <c r="AK32" s="8">
        <v>7</v>
      </c>
      <c r="AL32" s="8">
        <v>29</v>
      </c>
      <c r="AM32" s="8">
        <v>6</v>
      </c>
      <c r="AN32" s="56">
        <v>9</v>
      </c>
      <c r="AO32" s="60">
        <v>58</v>
      </c>
      <c r="AP32" s="8">
        <v>16</v>
      </c>
      <c r="AQ32" s="14">
        <v>8</v>
      </c>
      <c r="AR32" s="13"/>
      <c r="AS32" s="8"/>
      <c r="AT32" s="14"/>
      <c r="AU32" s="13"/>
      <c r="AV32" s="8"/>
      <c r="AW32" s="14"/>
      <c r="AX32" s="13"/>
      <c r="AY32" s="8"/>
      <c r="AZ32" s="14"/>
      <c r="BA32" s="13">
        <v>220</v>
      </c>
      <c r="BB32" s="109">
        <v>66</v>
      </c>
      <c r="BC32" s="1"/>
      <c r="BD32" s="1"/>
      <c r="BE32" s="43"/>
      <c r="BF32" s="1"/>
      <c r="BG32" s="1"/>
      <c r="BS32" s="29"/>
      <c r="BT32" s="29">
        <f t="shared" si="0"/>
        <v>226</v>
      </c>
      <c r="BU32" s="38">
        <f t="shared" si="1"/>
        <v>55</v>
      </c>
      <c r="BV32" s="38">
        <f t="shared" si="2"/>
        <v>11</v>
      </c>
      <c r="BW32" s="29">
        <f t="shared" si="3"/>
        <v>67</v>
      </c>
      <c r="BX32" s="38">
        <f t="shared" si="4"/>
        <v>14</v>
      </c>
      <c r="BY32" s="29" t="e">
        <f>IF(AND(#REF!="",#REF!="",#REF!="",#REF!=""),"",SUM(#REF!,#REF!,#REF!,#REF!,#REF!))</f>
        <v>#REF!</v>
      </c>
      <c r="BZ32" s="38" t="str">
        <f t="shared" si="5"/>
        <v/>
      </c>
      <c r="CA32" s="29">
        <f t="shared" si="6"/>
        <v>76</v>
      </c>
      <c r="CB32" s="38">
        <f t="shared" si="7"/>
        <v>16</v>
      </c>
      <c r="CC32" s="29">
        <f t="shared" si="8"/>
        <v>60</v>
      </c>
      <c r="CD32" s="38">
        <f t="shared" si="9"/>
        <v>12</v>
      </c>
      <c r="CE32" s="29" t="e">
        <f>IF(AND(#REF!="",#REF!="",#REF!="",#REF!=""),"",SUM(#REF!,#REF!,#REF!,#REF!,#REF!))</f>
        <v>#REF!</v>
      </c>
      <c r="CF32" s="38" t="str">
        <f t="shared" si="10"/>
        <v/>
      </c>
      <c r="CG32" s="38"/>
      <c r="CH32" s="38"/>
    </row>
    <row r="33" spans="1:86" ht="24.75" customHeight="1">
      <c r="A33" s="378">
        <v>27</v>
      </c>
      <c r="B33" s="359">
        <v>2</v>
      </c>
      <c r="C33" s="360" t="s">
        <v>17</v>
      </c>
      <c r="D33" s="361">
        <v>734</v>
      </c>
      <c r="E33" s="362" t="s">
        <v>147</v>
      </c>
      <c r="F33" s="363" t="s">
        <v>496</v>
      </c>
      <c r="G33" s="363" t="s">
        <v>497</v>
      </c>
      <c r="H33" s="364" t="s">
        <v>498</v>
      </c>
      <c r="I33" s="365">
        <v>227</v>
      </c>
      <c r="J33" s="366" t="s">
        <v>20</v>
      </c>
      <c r="K33" s="367" t="s">
        <v>23</v>
      </c>
      <c r="L33" s="13">
        <v>9</v>
      </c>
      <c r="M33" s="8">
        <v>9</v>
      </c>
      <c r="N33" s="8">
        <v>32</v>
      </c>
      <c r="O33" s="8">
        <v>6</v>
      </c>
      <c r="P33" s="56"/>
      <c r="Q33" s="60">
        <v>37</v>
      </c>
      <c r="R33" s="8">
        <v>4</v>
      </c>
      <c r="S33" s="14">
        <v>11</v>
      </c>
      <c r="T33" s="19">
        <v>9</v>
      </c>
      <c r="U33" s="20">
        <v>9</v>
      </c>
      <c r="V33" s="20">
        <v>40</v>
      </c>
      <c r="W33" s="8">
        <v>5</v>
      </c>
      <c r="X33" s="62">
        <v>9</v>
      </c>
      <c r="Y33" s="60">
        <v>47</v>
      </c>
      <c r="Z33" s="8">
        <v>4</v>
      </c>
      <c r="AA33" s="14">
        <v>9</v>
      </c>
      <c r="AB33" s="13">
        <v>9</v>
      </c>
      <c r="AC33" s="8">
        <v>6</v>
      </c>
      <c r="AD33" s="8">
        <v>31</v>
      </c>
      <c r="AE33" s="8">
        <v>5</v>
      </c>
      <c r="AF33" s="56">
        <v>9</v>
      </c>
      <c r="AG33" s="60">
        <v>55</v>
      </c>
      <c r="AH33" s="8">
        <v>15</v>
      </c>
      <c r="AI33" s="14">
        <v>8</v>
      </c>
      <c r="AJ33" s="13">
        <v>9</v>
      </c>
      <c r="AK33" s="8">
        <v>7</v>
      </c>
      <c r="AL33" s="8">
        <v>24</v>
      </c>
      <c r="AM33" s="8">
        <v>6</v>
      </c>
      <c r="AN33" s="56">
        <v>9</v>
      </c>
      <c r="AO33" s="60">
        <v>58</v>
      </c>
      <c r="AP33" s="8">
        <v>16</v>
      </c>
      <c r="AQ33" s="14">
        <v>8</v>
      </c>
      <c r="AR33" s="13"/>
      <c r="AS33" s="8"/>
      <c r="AT33" s="14"/>
      <c r="AU33" s="13"/>
      <c r="AV33" s="8"/>
      <c r="AW33" s="14"/>
      <c r="AX33" s="13"/>
      <c r="AY33" s="8"/>
      <c r="AZ33" s="14"/>
      <c r="BA33" s="13">
        <v>220</v>
      </c>
      <c r="BB33" s="109">
        <v>56</v>
      </c>
      <c r="BC33" s="1"/>
      <c r="BD33" s="1"/>
      <c r="BE33" s="43"/>
      <c r="BF33" s="1"/>
      <c r="BG33" s="1"/>
      <c r="BS33" s="29"/>
      <c r="BT33" s="29">
        <f t="shared" si="0"/>
        <v>227</v>
      </c>
      <c r="BU33" s="38">
        <f t="shared" si="1"/>
        <v>56</v>
      </c>
      <c r="BV33" s="38">
        <f t="shared" si="2"/>
        <v>12</v>
      </c>
      <c r="BW33" s="29">
        <f t="shared" si="3"/>
        <v>72</v>
      </c>
      <c r="BX33" s="38">
        <f t="shared" si="4"/>
        <v>15</v>
      </c>
      <c r="BY33" s="29" t="e">
        <f>IF(AND(#REF!="",#REF!="",#REF!="",#REF!=""),"",SUM(#REF!,#REF!,#REF!,#REF!,#REF!))</f>
        <v>#REF!</v>
      </c>
      <c r="BZ33" s="38" t="str">
        <f t="shared" si="5"/>
        <v/>
      </c>
      <c r="CA33" s="29">
        <f t="shared" si="6"/>
        <v>60</v>
      </c>
      <c r="CB33" s="38">
        <f t="shared" si="7"/>
        <v>12</v>
      </c>
      <c r="CC33" s="29">
        <f t="shared" si="8"/>
        <v>55</v>
      </c>
      <c r="CD33" s="38">
        <f t="shared" si="9"/>
        <v>11</v>
      </c>
      <c r="CE33" s="29" t="e">
        <f>IF(AND(#REF!="",#REF!="",#REF!="",#REF!=""),"",SUM(#REF!,#REF!,#REF!,#REF!,#REF!))</f>
        <v>#REF!</v>
      </c>
      <c r="CF33" s="38" t="str">
        <f t="shared" si="10"/>
        <v/>
      </c>
      <c r="CG33" s="38"/>
      <c r="CH33" s="38"/>
    </row>
    <row r="34" spans="1:86" ht="24.75" customHeight="1">
      <c r="A34" s="378">
        <v>28</v>
      </c>
      <c r="B34" s="359">
        <v>2</v>
      </c>
      <c r="C34" s="360" t="s">
        <v>17</v>
      </c>
      <c r="D34" s="361">
        <v>752</v>
      </c>
      <c r="E34" s="362">
        <v>41255</v>
      </c>
      <c r="F34" s="363" t="s">
        <v>499</v>
      </c>
      <c r="G34" s="363" t="s">
        <v>500</v>
      </c>
      <c r="H34" s="364" t="s">
        <v>61</v>
      </c>
      <c r="I34" s="365">
        <v>228</v>
      </c>
      <c r="J34" s="366" t="s">
        <v>18</v>
      </c>
      <c r="K34" s="367" t="s">
        <v>23</v>
      </c>
      <c r="L34" s="13">
        <v>9</v>
      </c>
      <c r="M34" s="8">
        <v>9</v>
      </c>
      <c r="N34" s="8">
        <v>33</v>
      </c>
      <c r="O34" s="8">
        <v>6</v>
      </c>
      <c r="P34" s="56"/>
      <c r="Q34" s="60">
        <v>37</v>
      </c>
      <c r="R34" s="8">
        <v>4</v>
      </c>
      <c r="S34" s="14">
        <v>11</v>
      </c>
      <c r="T34" s="19">
        <v>9</v>
      </c>
      <c r="U34" s="20">
        <v>9</v>
      </c>
      <c r="V34" s="20">
        <v>44</v>
      </c>
      <c r="W34" s="8">
        <v>4</v>
      </c>
      <c r="X34" s="62">
        <v>9</v>
      </c>
      <c r="Y34" s="60">
        <v>48</v>
      </c>
      <c r="Z34" s="8">
        <v>4</v>
      </c>
      <c r="AA34" s="14">
        <v>9</v>
      </c>
      <c r="AB34" s="13">
        <v>9</v>
      </c>
      <c r="AC34" s="8">
        <v>6</v>
      </c>
      <c r="AD34" s="8">
        <v>36</v>
      </c>
      <c r="AE34" s="8">
        <v>5</v>
      </c>
      <c r="AF34" s="56">
        <v>9</v>
      </c>
      <c r="AG34" s="60">
        <v>55</v>
      </c>
      <c r="AH34" s="8">
        <v>15</v>
      </c>
      <c r="AI34" s="14">
        <v>8</v>
      </c>
      <c r="AJ34" s="13">
        <v>9</v>
      </c>
      <c r="AK34" s="8">
        <v>7</v>
      </c>
      <c r="AL34" s="8">
        <v>25</v>
      </c>
      <c r="AM34" s="8">
        <v>6</v>
      </c>
      <c r="AN34" s="56">
        <v>9</v>
      </c>
      <c r="AO34" s="60">
        <v>58</v>
      </c>
      <c r="AP34" s="8">
        <v>16</v>
      </c>
      <c r="AQ34" s="14">
        <v>8</v>
      </c>
      <c r="AR34" s="13"/>
      <c r="AS34" s="8"/>
      <c r="AT34" s="14"/>
      <c r="AU34" s="13"/>
      <c r="AV34" s="8"/>
      <c r="AW34" s="14"/>
      <c r="AX34" s="13"/>
      <c r="AY34" s="8"/>
      <c r="AZ34" s="14"/>
      <c r="BA34" s="13">
        <v>220</v>
      </c>
      <c r="BB34" s="109">
        <v>72</v>
      </c>
      <c r="BC34" s="1"/>
      <c r="BD34" s="1"/>
      <c r="BE34" s="43"/>
      <c r="BF34" s="1"/>
      <c r="BG34" s="1"/>
      <c r="BS34" s="29"/>
      <c r="BT34" s="29">
        <f t="shared" si="0"/>
        <v>228</v>
      </c>
      <c r="BU34" s="38">
        <f t="shared" si="1"/>
        <v>57</v>
      </c>
      <c r="BV34" s="38">
        <f t="shared" si="2"/>
        <v>12</v>
      </c>
      <c r="BW34" s="29">
        <f t="shared" si="3"/>
        <v>75</v>
      </c>
      <c r="BX34" s="38">
        <f t="shared" si="4"/>
        <v>15</v>
      </c>
      <c r="BY34" s="29" t="e">
        <f>IF(AND(#REF!="",#REF!="",#REF!="",#REF!=""),"",SUM(#REF!,#REF!,#REF!,#REF!,#REF!))</f>
        <v>#REF!</v>
      </c>
      <c r="BZ34" s="38" t="str">
        <f t="shared" si="5"/>
        <v/>
      </c>
      <c r="CA34" s="29">
        <f t="shared" si="6"/>
        <v>65</v>
      </c>
      <c r="CB34" s="38">
        <f t="shared" si="7"/>
        <v>13</v>
      </c>
      <c r="CC34" s="29">
        <f t="shared" si="8"/>
        <v>56</v>
      </c>
      <c r="CD34" s="38">
        <f t="shared" si="9"/>
        <v>12</v>
      </c>
      <c r="CE34" s="29" t="e">
        <f>IF(AND(#REF!="",#REF!="",#REF!="",#REF!=""),"",SUM(#REF!,#REF!,#REF!,#REF!,#REF!))</f>
        <v>#REF!</v>
      </c>
      <c r="CF34" s="38" t="str">
        <f t="shared" si="10"/>
        <v/>
      </c>
      <c r="CG34" s="38"/>
      <c r="CH34" s="38"/>
    </row>
    <row r="35" spans="1:86" ht="24.75" customHeight="1">
      <c r="A35" s="358">
        <v>29</v>
      </c>
      <c r="B35" s="359">
        <v>2</v>
      </c>
      <c r="C35" s="360" t="s">
        <v>17</v>
      </c>
      <c r="D35" s="361">
        <v>877</v>
      </c>
      <c r="E35" s="362">
        <v>40605</v>
      </c>
      <c r="F35" s="363" t="s">
        <v>501</v>
      </c>
      <c r="G35" s="363" t="s">
        <v>502</v>
      </c>
      <c r="H35" s="364" t="s">
        <v>503</v>
      </c>
      <c r="I35" s="365">
        <v>229</v>
      </c>
      <c r="J35" s="366" t="s">
        <v>20</v>
      </c>
      <c r="K35" s="367" t="s">
        <v>19</v>
      </c>
      <c r="L35" s="13">
        <v>9</v>
      </c>
      <c r="M35" s="8">
        <v>9</v>
      </c>
      <c r="N35" s="8">
        <v>33</v>
      </c>
      <c r="O35" s="8">
        <v>6</v>
      </c>
      <c r="P35" s="56"/>
      <c r="Q35" s="60">
        <v>37</v>
      </c>
      <c r="R35" s="8">
        <v>4</v>
      </c>
      <c r="S35" s="14">
        <v>11</v>
      </c>
      <c r="T35" s="19">
        <v>9</v>
      </c>
      <c r="U35" s="20">
        <v>9</v>
      </c>
      <c r="V35" s="20">
        <v>41</v>
      </c>
      <c r="W35" s="8">
        <v>4</v>
      </c>
      <c r="X35" s="62">
        <v>8</v>
      </c>
      <c r="Y35" s="60">
        <v>47</v>
      </c>
      <c r="Z35" s="8">
        <v>4</v>
      </c>
      <c r="AA35" s="14">
        <v>9</v>
      </c>
      <c r="AB35" s="13">
        <v>9</v>
      </c>
      <c r="AC35" s="8">
        <v>6</v>
      </c>
      <c r="AD35" s="8">
        <v>41</v>
      </c>
      <c r="AE35" s="8">
        <v>5</v>
      </c>
      <c r="AF35" s="56">
        <v>9</v>
      </c>
      <c r="AG35" s="60">
        <v>55</v>
      </c>
      <c r="AH35" s="8">
        <v>15</v>
      </c>
      <c r="AI35" s="14">
        <v>8</v>
      </c>
      <c r="AJ35" s="13">
        <v>9</v>
      </c>
      <c r="AK35" s="8">
        <v>7</v>
      </c>
      <c r="AL35" s="8">
        <v>26</v>
      </c>
      <c r="AM35" s="8">
        <v>6</v>
      </c>
      <c r="AN35" s="56">
        <v>8</v>
      </c>
      <c r="AO35" s="60">
        <v>58</v>
      </c>
      <c r="AP35" s="8">
        <v>16</v>
      </c>
      <c r="AQ35" s="14">
        <v>8</v>
      </c>
      <c r="AR35" s="13"/>
      <c r="AS35" s="8"/>
      <c r="AT35" s="14"/>
      <c r="AU35" s="13"/>
      <c r="AV35" s="8"/>
      <c r="AW35" s="14"/>
      <c r="AX35" s="13"/>
      <c r="AY35" s="8"/>
      <c r="AZ35" s="14"/>
      <c r="BA35" s="13">
        <v>220</v>
      </c>
      <c r="BB35" s="109">
        <v>50</v>
      </c>
      <c r="BC35" s="1"/>
      <c r="BD35" s="1"/>
      <c r="BE35" s="43"/>
      <c r="BF35" s="1"/>
      <c r="BG35" s="1"/>
      <c r="BS35" s="29"/>
      <c r="BT35" s="29">
        <f t="shared" si="0"/>
        <v>229</v>
      </c>
      <c r="BU35" s="38">
        <f t="shared" si="1"/>
        <v>57</v>
      </c>
      <c r="BV35" s="38">
        <f t="shared" si="2"/>
        <v>12</v>
      </c>
      <c r="BW35" s="29">
        <f t="shared" si="3"/>
        <v>71</v>
      </c>
      <c r="BX35" s="38">
        <f t="shared" si="4"/>
        <v>15</v>
      </c>
      <c r="BY35" s="29" t="e">
        <f>IF(AND(#REF!="",#REF!="",#REF!="",#REF!=""),"",SUM(#REF!,#REF!,#REF!,#REF!,#REF!))</f>
        <v>#REF!</v>
      </c>
      <c r="BZ35" s="38" t="str">
        <f t="shared" si="5"/>
        <v/>
      </c>
      <c r="CA35" s="29">
        <f t="shared" si="6"/>
        <v>70</v>
      </c>
      <c r="CB35" s="38">
        <f t="shared" si="7"/>
        <v>14</v>
      </c>
      <c r="CC35" s="29">
        <f t="shared" si="8"/>
        <v>56</v>
      </c>
      <c r="CD35" s="38">
        <f t="shared" si="9"/>
        <v>12</v>
      </c>
      <c r="CE35" s="29" t="e">
        <f>IF(AND(#REF!="",#REF!="",#REF!="",#REF!=""),"",SUM(#REF!,#REF!,#REF!,#REF!,#REF!))</f>
        <v>#REF!</v>
      </c>
      <c r="CF35" s="38" t="str">
        <f t="shared" si="10"/>
        <v/>
      </c>
      <c r="CG35" s="38"/>
      <c r="CH35" s="38"/>
    </row>
    <row r="36" spans="1:86" ht="24.75" customHeight="1">
      <c r="A36" s="378">
        <v>30</v>
      </c>
      <c r="B36" s="359">
        <v>2</v>
      </c>
      <c r="C36" s="360" t="s">
        <v>17</v>
      </c>
      <c r="D36" s="361">
        <v>761</v>
      </c>
      <c r="E36" s="362">
        <v>41640</v>
      </c>
      <c r="F36" s="363" t="s">
        <v>504</v>
      </c>
      <c r="G36" s="363" t="s">
        <v>505</v>
      </c>
      <c r="H36" s="364" t="s">
        <v>468</v>
      </c>
      <c r="I36" s="365">
        <v>230</v>
      </c>
      <c r="J36" s="366" t="s">
        <v>20</v>
      </c>
      <c r="K36" s="367" t="s">
        <v>23</v>
      </c>
      <c r="L36" s="13">
        <v>9</v>
      </c>
      <c r="M36" s="8">
        <v>9</v>
      </c>
      <c r="N36" s="8">
        <v>36</v>
      </c>
      <c r="O36" s="8">
        <v>6</v>
      </c>
      <c r="P36" s="56"/>
      <c r="Q36" s="60">
        <v>37</v>
      </c>
      <c r="R36" s="8">
        <v>4</v>
      </c>
      <c r="S36" s="14">
        <v>11</v>
      </c>
      <c r="T36" s="19">
        <v>9</v>
      </c>
      <c r="U36" s="20">
        <v>9</v>
      </c>
      <c r="V36" s="20">
        <v>40</v>
      </c>
      <c r="W36" s="8">
        <v>4</v>
      </c>
      <c r="X36" s="62">
        <v>7</v>
      </c>
      <c r="Y36" s="60">
        <v>49</v>
      </c>
      <c r="Z36" s="8">
        <v>4</v>
      </c>
      <c r="AA36" s="14">
        <v>9</v>
      </c>
      <c r="AB36" s="13">
        <v>9</v>
      </c>
      <c r="AC36" s="8">
        <v>6</v>
      </c>
      <c r="AD36" s="8">
        <v>40</v>
      </c>
      <c r="AE36" s="8">
        <v>5</v>
      </c>
      <c r="AF36" s="56">
        <v>9</v>
      </c>
      <c r="AG36" s="60">
        <v>55</v>
      </c>
      <c r="AH36" s="8">
        <v>15</v>
      </c>
      <c r="AI36" s="14">
        <v>8</v>
      </c>
      <c r="AJ36" s="13">
        <v>9</v>
      </c>
      <c r="AK36" s="8">
        <v>7</v>
      </c>
      <c r="AL36" s="8">
        <v>27</v>
      </c>
      <c r="AM36" s="8">
        <v>6</v>
      </c>
      <c r="AN36" s="56">
        <v>8</v>
      </c>
      <c r="AO36" s="60">
        <v>58</v>
      </c>
      <c r="AP36" s="8">
        <v>16</v>
      </c>
      <c r="AQ36" s="14">
        <v>8</v>
      </c>
      <c r="AR36" s="13"/>
      <c r="AS36" s="8"/>
      <c r="AT36" s="14"/>
      <c r="AU36" s="13"/>
      <c r="AV36" s="8"/>
      <c r="AW36" s="14"/>
      <c r="AX36" s="13"/>
      <c r="AY36" s="8"/>
      <c r="AZ36" s="14"/>
      <c r="BA36" s="13">
        <v>220</v>
      </c>
      <c r="BB36" s="109">
        <v>72</v>
      </c>
      <c r="BC36" s="1"/>
      <c r="BD36" s="1"/>
      <c r="BE36" s="43"/>
      <c r="BF36" s="1"/>
      <c r="BG36" s="1"/>
      <c r="BS36" s="29"/>
      <c r="BT36" s="29">
        <f t="shared" si="0"/>
        <v>230</v>
      </c>
      <c r="BU36" s="38">
        <f t="shared" si="1"/>
        <v>60</v>
      </c>
      <c r="BV36" s="38">
        <f t="shared" si="2"/>
        <v>12</v>
      </c>
      <c r="BW36" s="29">
        <f t="shared" si="3"/>
        <v>69</v>
      </c>
      <c r="BX36" s="38">
        <f t="shared" si="4"/>
        <v>14</v>
      </c>
      <c r="BY36" s="29" t="e">
        <f>IF(AND(#REF!="",#REF!="",#REF!="",#REF!=""),"",SUM(#REF!,#REF!,#REF!,#REF!,#REF!))</f>
        <v>#REF!</v>
      </c>
      <c r="BZ36" s="38" t="str">
        <f t="shared" si="5"/>
        <v/>
      </c>
      <c r="CA36" s="29">
        <f t="shared" si="6"/>
        <v>69</v>
      </c>
      <c r="CB36" s="38">
        <f t="shared" si="7"/>
        <v>14</v>
      </c>
      <c r="CC36" s="29">
        <f t="shared" si="8"/>
        <v>57</v>
      </c>
      <c r="CD36" s="38">
        <f t="shared" si="9"/>
        <v>12</v>
      </c>
      <c r="CE36" s="29" t="e">
        <f>IF(AND(#REF!="",#REF!="",#REF!="",#REF!=""),"",SUM(#REF!,#REF!,#REF!,#REF!,#REF!))</f>
        <v>#REF!</v>
      </c>
      <c r="CF36" s="38" t="str">
        <f t="shared" si="10"/>
        <v/>
      </c>
      <c r="CG36" s="38"/>
      <c r="CH36" s="38"/>
    </row>
    <row r="37" spans="1:86" ht="24.75" customHeight="1">
      <c r="A37" s="378">
        <v>31</v>
      </c>
      <c r="B37" s="359">
        <v>2</v>
      </c>
      <c r="C37" s="360" t="s">
        <v>17</v>
      </c>
      <c r="D37" s="361">
        <v>743</v>
      </c>
      <c r="E37" s="362" t="s">
        <v>128</v>
      </c>
      <c r="F37" s="363" t="s">
        <v>506</v>
      </c>
      <c r="G37" s="363" t="s">
        <v>507</v>
      </c>
      <c r="H37" s="364" t="s">
        <v>47</v>
      </c>
      <c r="I37" s="365">
        <v>231</v>
      </c>
      <c r="J37" s="366" t="s">
        <v>18</v>
      </c>
      <c r="K37" s="367" t="s">
        <v>23</v>
      </c>
      <c r="L37" s="13">
        <v>7</v>
      </c>
      <c r="M37" s="8">
        <v>8</v>
      </c>
      <c r="N37" s="8">
        <v>32</v>
      </c>
      <c r="O37" s="8">
        <v>6</v>
      </c>
      <c r="P37" s="56"/>
      <c r="Q37" s="60">
        <v>37</v>
      </c>
      <c r="R37" s="8">
        <v>4</v>
      </c>
      <c r="S37" s="14">
        <v>11</v>
      </c>
      <c r="T37" s="19">
        <v>8</v>
      </c>
      <c r="U37" s="20">
        <v>8</v>
      </c>
      <c r="V37" s="20">
        <v>40</v>
      </c>
      <c r="W37" s="8">
        <v>6</v>
      </c>
      <c r="X37" s="62">
        <v>9</v>
      </c>
      <c r="Y37" s="60">
        <v>41</v>
      </c>
      <c r="Z37" s="8">
        <v>4</v>
      </c>
      <c r="AA37" s="14">
        <v>9</v>
      </c>
      <c r="AB37" s="13"/>
      <c r="AC37" s="8"/>
      <c r="AD37" s="8"/>
      <c r="AE37" s="8"/>
      <c r="AF37" s="56"/>
      <c r="AG37" s="60">
        <v>55</v>
      </c>
      <c r="AH37" s="8">
        <v>15</v>
      </c>
      <c r="AI37" s="14">
        <v>8</v>
      </c>
      <c r="AJ37" s="13"/>
      <c r="AK37" s="8"/>
      <c r="AL37" s="8">
        <v>30</v>
      </c>
      <c r="AM37" s="8">
        <v>5</v>
      </c>
      <c r="AN37" s="56">
        <v>8</v>
      </c>
      <c r="AO37" s="60">
        <v>58</v>
      </c>
      <c r="AP37" s="8">
        <v>16</v>
      </c>
      <c r="AQ37" s="14">
        <v>8</v>
      </c>
      <c r="AR37" s="13"/>
      <c r="AS37" s="8"/>
      <c r="AT37" s="14"/>
      <c r="AU37" s="13"/>
      <c r="AV37" s="8"/>
      <c r="AW37" s="14"/>
      <c r="AX37" s="13"/>
      <c r="AY37" s="8"/>
      <c r="AZ37" s="14"/>
      <c r="BA37" s="13">
        <v>220</v>
      </c>
      <c r="BB37" s="109">
        <v>70</v>
      </c>
      <c r="BC37" s="1"/>
      <c r="BD37" s="1"/>
      <c r="BE37" s="43"/>
      <c r="BF37" s="1"/>
      <c r="BG37" s="1"/>
      <c r="BS37" s="29"/>
      <c r="BT37" s="29">
        <f t="shared" si="0"/>
        <v>231</v>
      </c>
      <c r="BU37" s="38">
        <f t="shared" si="1"/>
        <v>53</v>
      </c>
      <c r="BV37" s="38">
        <f t="shared" si="2"/>
        <v>11</v>
      </c>
      <c r="BW37" s="29">
        <f t="shared" si="3"/>
        <v>71</v>
      </c>
      <c r="BX37" s="38">
        <f t="shared" si="4"/>
        <v>15</v>
      </c>
      <c r="BY37" s="29" t="e">
        <f>IF(AND(#REF!="",#REF!="",#REF!="",#REF!=""),"",SUM(#REF!,#REF!,#REF!,#REF!,#REF!))</f>
        <v>#REF!</v>
      </c>
      <c r="BZ37" s="38" t="str">
        <f t="shared" si="5"/>
        <v/>
      </c>
      <c r="CA37" s="29" t="str">
        <f t="shared" si="6"/>
        <v/>
      </c>
      <c r="CB37" s="38" t="str">
        <f t="shared" si="7"/>
        <v/>
      </c>
      <c r="CC37" s="29">
        <f t="shared" si="8"/>
        <v>43</v>
      </c>
      <c r="CD37" s="38">
        <f t="shared" si="9"/>
        <v>9</v>
      </c>
      <c r="CE37" s="29" t="e">
        <f>IF(AND(#REF!="",#REF!="",#REF!="",#REF!=""),"",SUM(#REF!,#REF!,#REF!,#REF!,#REF!))</f>
        <v>#REF!</v>
      </c>
      <c r="CF37" s="38" t="str">
        <f t="shared" si="10"/>
        <v/>
      </c>
      <c r="CG37" s="38"/>
      <c r="CH37" s="38"/>
    </row>
    <row r="38" spans="1:86" ht="24.75" customHeight="1">
      <c r="A38" s="358">
        <v>32</v>
      </c>
      <c r="B38" s="359">
        <v>2</v>
      </c>
      <c r="C38" s="360" t="s">
        <v>17</v>
      </c>
      <c r="D38" s="361">
        <v>757</v>
      </c>
      <c r="E38" s="362">
        <v>41826</v>
      </c>
      <c r="F38" s="363" t="s">
        <v>70</v>
      </c>
      <c r="G38" s="363" t="s">
        <v>508</v>
      </c>
      <c r="H38" s="364" t="s">
        <v>509</v>
      </c>
      <c r="I38" s="365">
        <v>232</v>
      </c>
      <c r="J38" s="366" t="s">
        <v>18</v>
      </c>
      <c r="K38" s="367" t="s">
        <v>21</v>
      </c>
      <c r="L38" s="13"/>
      <c r="M38" s="8"/>
      <c r="N38" s="8"/>
      <c r="O38" s="8"/>
      <c r="P38" s="56"/>
      <c r="Q38" s="60">
        <v>37</v>
      </c>
      <c r="R38" s="8">
        <v>4</v>
      </c>
      <c r="S38" s="14">
        <v>11</v>
      </c>
      <c r="T38" s="19"/>
      <c r="U38" s="20"/>
      <c r="V38" s="20"/>
      <c r="W38" s="8"/>
      <c r="X38" s="62"/>
      <c r="Y38" s="60">
        <v>40</v>
      </c>
      <c r="Z38" s="8">
        <v>4</v>
      </c>
      <c r="AA38" s="14">
        <v>9</v>
      </c>
      <c r="AB38" s="13"/>
      <c r="AC38" s="8"/>
      <c r="AD38" s="8"/>
      <c r="AE38" s="8"/>
      <c r="AF38" s="56"/>
      <c r="AG38" s="60">
        <v>55</v>
      </c>
      <c r="AH38" s="8">
        <v>15</v>
      </c>
      <c r="AI38" s="14">
        <v>8</v>
      </c>
      <c r="AJ38" s="13"/>
      <c r="AK38" s="8"/>
      <c r="AL38" s="8">
        <v>30</v>
      </c>
      <c r="AM38" s="8">
        <v>5</v>
      </c>
      <c r="AN38" s="56">
        <v>8</v>
      </c>
      <c r="AO38" s="60">
        <v>58</v>
      </c>
      <c r="AP38" s="8">
        <v>16</v>
      </c>
      <c r="AQ38" s="14">
        <v>8</v>
      </c>
      <c r="AR38" s="13"/>
      <c r="AS38" s="8"/>
      <c r="AT38" s="14"/>
      <c r="AU38" s="13"/>
      <c r="AV38" s="8"/>
      <c r="AW38" s="14"/>
      <c r="AX38" s="13"/>
      <c r="AY38" s="8"/>
      <c r="AZ38" s="14"/>
      <c r="BA38" s="13">
        <v>220</v>
      </c>
      <c r="BB38" s="109">
        <v>76</v>
      </c>
      <c r="BC38" s="1"/>
      <c r="BD38" s="1"/>
      <c r="BE38" s="43"/>
      <c r="BF38" s="1"/>
      <c r="BG38" s="1"/>
      <c r="BS38" s="29"/>
      <c r="BT38" s="29">
        <f t="shared" si="0"/>
        <v>232</v>
      </c>
      <c r="BU38" s="38" t="str">
        <f t="shared" si="1"/>
        <v/>
      </c>
      <c r="BV38" s="38" t="str">
        <f t="shared" si="2"/>
        <v/>
      </c>
      <c r="BW38" s="29" t="str">
        <f t="shared" si="3"/>
        <v/>
      </c>
      <c r="BX38" s="38" t="str">
        <f t="shared" si="4"/>
        <v/>
      </c>
      <c r="BY38" s="29" t="e">
        <f>IF(AND(#REF!="",#REF!="",#REF!="",#REF!=""),"",SUM(#REF!,#REF!,#REF!,#REF!,#REF!))</f>
        <v>#REF!</v>
      </c>
      <c r="BZ38" s="38" t="str">
        <f t="shared" si="5"/>
        <v/>
      </c>
      <c r="CA38" s="29" t="str">
        <f t="shared" si="6"/>
        <v/>
      </c>
      <c r="CB38" s="38" t="str">
        <f t="shared" si="7"/>
        <v/>
      </c>
      <c r="CC38" s="29">
        <f t="shared" si="8"/>
        <v>43</v>
      </c>
      <c r="CD38" s="38">
        <f t="shared" si="9"/>
        <v>9</v>
      </c>
      <c r="CE38" s="29" t="e">
        <f>IF(AND(#REF!="",#REF!="",#REF!="",#REF!=""),"",SUM(#REF!,#REF!,#REF!,#REF!,#REF!))</f>
        <v>#REF!</v>
      </c>
      <c r="CF38" s="38" t="str">
        <f t="shared" si="10"/>
        <v/>
      </c>
      <c r="CG38" s="38"/>
      <c r="CH38" s="38"/>
    </row>
    <row r="39" spans="1:86" ht="24.75" customHeight="1">
      <c r="A39" s="378">
        <v>33</v>
      </c>
      <c r="B39" s="359">
        <v>2</v>
      </c>
      <c r="C39" s="360" t="s">
        <v>17</v>
      </c>
      <c r="D39" s="361">
        <v>882</v>
      </c>
      <c r="E39" s="362">
        <v>40909</v>
      </c>
      <c r="F39" s="363" t="s">
        <v>28</v>
      </c>
      <c r="G39" s="363" t="s">
        <v>475</v>
      </c>
      <c r="H39" s="364" t="s">
        <v>49</v>
      </c>
      <c r="I39" s="365">
        <v>233</v>
      </c>
      <c r="J39" s="366" t="s">
        <v>18</v>
      </c>
      <c r="K39" s="367" t="s">
        <v>23</v>
      </c>
      <c r="L39" s="13"/>
      <c r="M39" s="8"/>
      <c r="N39" s="8"/>
      <c r="O39" s="8"/>
      <c r="P39" s="56"/>
      <c r="Q39" s="60">
        <v>37</v>
      </c>
      <c r="R39" s="8">
        <v>4</v>
      </c>
      <c r="S39" s="14">
        <v>11</v>
      </c>
      <c r="T39" s="19"/>
      <c r="U39" s="20"/>
      <c r="V39" s="20"/>
      <c r="W39" s="8"/>
      <c r="X39" s="62"/>
      <c r="Y39" s="60">
        <v>37</v>
      </c>
      <c r="Z39" s="8">
        <v>4</v>
      </c>
      <c r="AA39" s="14">
        <v>9</v>
      </c>
      <c r="AB39" s="13"/>
      <c r="AC39" s="8"/>
      <c r="AD39" s="8"/>
      <c r="AE39" s="8"/>
      <c r="AF39" s="56"/>
      <c r="AG39" s="60">
        <v>55</v>
      </c>
      <c r="AH39" s="8">
        <v>15</v>
      </c>
      <c r="AI39" s="14">
        <v>8</v>
      </c>
      <c r="AJ39" s="13"/>
      <c r="AK39" s="8"/>
      <c r="AL39" s="8">
        <v>31</v>
      </c>
      <c r="AM39" s="8">
        <v>5</v>
      </c>
      <c r="AN39" s="56">
        <v>8</v>
      </c>
      <c r="AO39" s="60">
        <v>58</v>
      </c>
      <c r="AP39" s="8">
        <v>16</v>
      </c>
      <c r="AQ39" s="14">
        <v>8</v>
      </c>
      <c r="AR39" s="13"/>
      <c r="AS39" s="8"/>
      <c r="AT39" s="14"/>
      <c r="AU39" s="13"/>
      <c r="AV39" s="8"/>
      <c r="AW39" s="14"/>
      <c r="AX39" s="13"/>
      <c r="AY39" s="8"/>
      <c r="AZ39" s="14"/>
      <c r="BA39" s="13">
        <v>220</v>
      </c>
      <c r="BB39" s="109">
        <v>66</v>
      </c>
      <c r="BC39" s="1"/>
      <c r="BD39" s="1"/>
      <c r="BE39" s="43"/>
      <c r="BF39" s="1"/>
      <c r="BG39" s="1"/>
      <c r="BS39" s="29"/>
      <c r="BT39" s="29">
        <f t="shared" si="0"/>
        <v>233</v>
      </c>
      <c r="BU39" s="38" t="str">
        <f t="shared" si="1"/>
        <v/>
      </c>
      <c r="BV39" s="38" t="str">
        <f t="shared" si="2"/>
        <v/>
      </c>
      <c r="BW39" s="29" t="str">
        <f t="shared" si="3"/>
        <v/>
      </c>
      <c r="BX39" s="38" t="str">
        <f t="shared" si="4"/>
        <v/>
      </c>
      <c r="BY39" s="29" t="e">
        <f>IF(AND(#REF!="",#REF!="",#REF!="",#REF!=""),"",SUM(#REF!,#REF!,#REF!,#REF!,#REF!))</f>
        <v>#REF!</v>
      </c>
      <c r="BZ39" s="38" t="str">
        <f t="shared" si="5"/>
        <v/>
      </c>
      <c r="CA39" s="29" t="str">
        <f t="shared" si="6"/>
        <v/>
      </c>
      <c r="CB39" s="38" t="str">
        <f t="shared" si="7"/>
        <v/>
      </c>
      <c r="CC39" s="29">
        <f t="shared" si="8"/>
        <v>44</v>
      </c>
      <c r="CD39" s="38">
        <f t="shared" si="9"/>
        <v>9</v>
      </c>
      <c r="CE39" s="29" t="e">
        <f>IF(AND(#REF!="",#REF!="",#REF!="",#REF!=""),"",SUM(#REF!,#REF!,#REF!,#REF!,#REF!))</f>
        <v>#REF!</v>
      </c>
      <c r="CF39" s="38" t="str">
        <f t="shared" si="10"/>
        <v/>
      </c>
      <c r="CG39" s="38"/>
      <c r="CH39" s="38"/>
    </row>
    <row r="40" spans="1:86" ht="24.75" customHeight="1">
      <c r="A40" s="378">
        <v>34</v>
      </c>
      <c r="B40" s="359">
        <v>2</v>
      </c>
      <c r="C40" s="360" t="s">
        <v>17</v>
      </c>
      <c r="D40" s="361">
        <v>760</v>
      </c>
      <c r="E40" s="362">
        <v>42218</v>
      </c>
      <c r="F40" s="363" t="s">
        <v>29</v>
      </c>
      <c r="G40" s="363" t="s">
        <v>30</v>
      </c>
      <c r="H40" s="364" t="s">
        <v>31</v>
      </c>
      <c r="I40" s="365">
        <v>234</v>
      </c>
      <c r="J40" s="366" t="s">
        <v>20</v>
      </c>
      <c r="K40" s="367" t="s">
        <v>19</v>
      </c>
      <c r="L40" s="13"/>
      <c r="M40" s="8"/>
      <c r="N40" s="8"/>
      <c r="O40" s="8"/>
      <c r="P40" s="56"/>
      <c r="Q40" s="60">
        <v>37</v>
      </c>
      <c r="R40" s="8">
        <v>4</v>
      </c>
      <c r="S40" s="14">
        <v>11</v>
      </c>
      <c r="T40" s="19"/>
      <c r="U40" s="20"/>
      <c r="V40" s="20"/>
      <c r="W40" s="8"/>
      <c r="X40" s="62"/>
      <c r="Y40" s="60">
        <v>37</v>
      </c>
      <c r="Z40" s="8">
        <v>4</v>
      </c>
      <c r="AA40" s="14">
        <v>9</v>
      </c>
      <c r="AB40" s="13"/>
      <c r="AC40" s="8"/>
      <c r="AD40" s="8"/>
      <c r="AE40" s="8"/>
      <c r="AF40" s="56"/>
      <c r="AG40" s="60">
        <v>55</v>
      </c>
      <c r="AH40" s="8">
        <v>15</v>
      </c>
      <c r="AI40" s="14">
        <v>8</v>
      </c>
      <c r="AJ40" s="13"/>
      <c r="AK40" s="8"/>
      <c r="AL40" s="8">
        <v>32</v>
      </c>
      <c r="AM40" s="8">
        <v>5</v>
      </c>
      <c r="AN40" s="56">
        <v>8</v>
      </c>
      <c r="AO40" s="60">
        <v>58</v>
      </c>
      <c r="AP40" s="8">
        <v>16</v>
      </c>
      <c r="AQ40" s="14">
        <v>8</v>
      </c>
      <c r="AR40" s="13"/>
      <c r="AS40" s="8"/>
      <c r="AT40" s="14"/>
      <c r="AU40" s="13"/>
      <c r="AV40" s="8"/>
      <c r="AW40" s="14"/>
      <c r="AX40" s="13"/>
      <c r="AY40" s="8"/>
      <c r="AZ40" s="14"/>
      <c r="BA40" s="13">
        <v>220</v>
      </c>
      <c r="BB40" s="109">
        <v>44</v>
      </c>
      <c r="BC40" s="1"/>
      <c r="BD40" s="1"/>
      <c r="BE40" s="43"/>
      <c r="BF40" s="1"/>
      <c r="BG40" s="1"/>
      <c r="BS40" s="29"/>
      <c r="BT40" s="29">
        <f t="shared" si="0"/>
        <v>234</v>
      </c>
      <c r="BU40" s="38" t="str">
        <f t="shared" si="1"/>
        <v/>
      </c>
      <c r="BV40" s="38" t="str">
        <f t="shared" si="2"/>
        <v/>
      </c>
      <c r="BW40" s="29" t="str">
        <f t="shared" si="3"/>
        <v/>
      </c>
      <c r="BX40" s="38" t="str">
        <f t="shared" si="4"/>
        <v/>
      </c>
      <c r="BY40" s="29" t="e">
        <f>IF(AND(#REF!="",#REF!="",#REF!="",#REF!=""),"",SUM(#REF!,#REF!,#REF!,#REF!,#REF!))</f>
        <v>#REF!</v>
      </c>
      <c r="BZ40" s="38" t="str">
        <f t="shared" si="5"/>
        <v/>
      </c>
      <c r="CA40" s="29" t="str">
        <f t="shared" si="6"/>
        <v/>
      </c>
      <c r="CB40" s="38" t="str">
        <f t="shared" si="7"/>
        <v/>
      </c>
      <c r="CC40" s="29">
        <f t="shared" si="8"/>
        <v>45</v>
      </c>
      <c r="CD40" s="38">
        <f t="shared" si="9"/>
        <v>9</v>
      </c>
      <c r="CE40" s="29" t="e">
        <f>IF(AND(#REF!="",#REF!="",#REF!="",#REF!=""),"",SUM(#REF!,#REF!,#REF!,#REF!,#REF!))</f>
        <v>#REF!</v>
      </c>
      <c r="CF40" s="38" t="str">
        <f t="shared" si="10"/>
        <v/>
      </c>
      <c r="CG40" s="38"/>
      <c r="CH40" s="38"/>
    </row>
    <row r="41" spans="1:86" ht="24.75" customHeight="1">
      <c r="A41" s="358">
        <v>35</v>
      </c>
      <c r="B41" s="359">
        <v>2</v>
      </c>
      <c r="C41" s="360" t="s">
        <v>17</v>
      </c>
      <c r="D41" s="361">
        <v>750</v>
      </c>
      <c r="E41" s="362" t="s">
        <v>148</v>
      </c>
      <c r="F41" s="363" t="s">
        <v>510</v>
      </c>
      <c r="G41" s="363" t="s">
        <v>511</v>
      </c>
      <c r="H41" s="364" t="s">
        <v>512</v>
      </c>
      <c r="I41" s="365">
        <v>235</v>
      </c>
      <c r="J41" s="366" t="s">
        <v>18</v>
      </c>
      <c r="K41" s="367" t="s">
        <v>23</v>
      </c>
      <c r="L41" s="13"/>
      <c r="M41" s="8"/>
      <c r="N41" s="8"/>
      <c r="O41" s="8"/>
      <c r="P41" s="56"/>
      <c r="Q41" s="60">
        <v>37</v>
      </c>
      <c r="R41" s="8">
        <v>4</v>
      </c>
      <c r="S41" s="14">
        <v>11</v>
      </c>
      <c r="T41" s="19"/>
      <c r="U41" s="20"/>
      <c r="V41" s="20"/>
      <c r="W41" s="8"/>
      <c r="X41" s="62"/>
      <c r="Y41" s="60">
        <v>37</v>
      </c>
      <c r="Z41" s="8">
        <v>4</v>
      </c>
      <c r="AA41" s="14">
        <v>9</v>
      </c>
      <c r="AB41" s="13"/>
      <c r="AC41" s="8"/>
      <c r="AD41" s="8"/>
      <c r="AE41" s="8"/>
      <c r="AF41" s="56"/>
      <c r="AG41" s="60">
        <v>55</v>
      </c>
      <c r="AH41" s="8">
        <v>15</v>
      </c>
      <c r="AI41" s="14">
        <v>8</v>
      </c>
      <c r="AJ41" s="13"/>
      <c r="AK41" s="8"/>
      <c r="AL41" s="8">
        <v>32</v>
      </c>
      <c r="AM41" s="8">
        <v>5</v>
      </c>
      <c r="AN41" s="56">
        <v>9</v>
      </c>
      <c r="AO41" s="60">
        <v>58</v>
      </c>
      <c r="AP41" s="8">
        <v>16</v>
      </c>
      <c r="AQ41" s="14">
        <v>8</v>
      </c>
      <c r="AR41" s="13"/>
      <c r="AS41" s="8"/>
      <c r="AT41" s="14"/>
      <c r="AU41" s="13"/>
      <c r="AV41" s="8"/>
      <c r="AW41" s="14"/>
      <c r="AX41" s="13"/>
      <c r="AY41" s="8"/>
      <c r="AZ41" s="14"/>
      <c r="BA41" s="13">
        <v>220</v>
      </c>
      <c r="BB41" s="109">
        <v>66</v>
      </c>
      <c r="BC41" s="1"/>
      <c r="BD41" s="1"/>
      <c r="BE41" s="43"/>
      <c r="BF41" s="1"/>
      <c r="BG41" s="1"/>
      <c r="BS41" s="29"/>
      <c r="BT41" s="29">
        <f t="shared" si="0"/>
        <v>235</v>
      </c>
      <c r="BU41" s="38" t="str">
        <f t="shared" si="1"/>
        <v/>
      </c>
      <c r="BV41" s="38" t="str">
        <f t="shared" si="2"/>
        <v/>
      </c>
      <c r="BW41" s="29" t="str">
        <f t="shared" si="3"/>
        <v/>
      </c>
      <c r="BX41" s="38" t="str">
        <f t="shared" si="4"/>
        <v/>
      </c>
      <c r="BY41" s="29" t="e">
        <f>IF(AND(#REF!="",#REF!="",#REF!="",#REF!=""),"",SUM(#REF!,#REF!,#REF!,#REF!,#REF!))</f>
        <v>#REF!</v>
      </c>
      <c r="BZ41" s="38" t="str">
        <f t="shared" si="5"/>
        <v/>
      </c>
      <c r="CA41" s="29" t="str">
        <f t="shared" si="6"/>
        <v/>
      </c>
      <c r="CB41" s="38" t="str">
        <f t="shared" si="7"/>
        <v/>
      </c>
      <c r="CC41" s="29">
        <f t="shared" si="8"/>
        <v>46</v>
      </c>
      <c r="CD41" s="38">
        <f t="shared" si="9"/>
        <v>10</v>
      </c>
      <c r="CE41" s="29" t="e">
        <f>IF(AND(#REF!="",#REF!="",#REF!="",#REF!=""),"",SUM(#REF!,#REF!,#REF!,#REF!,#REF!))</f>
        <v>#REF!</v>
      </c>
      <c r="CF41" s="38" t="str">
        <f t="shared" si="10"/>
        <v/>
      </c>
      <c r="CG41" s="38"/>
      <c r="CH41" s="38"/>
    </row>
    <row r="42" spans="1:86" ht="24.75" customHeight="1">
      <c r="A42" s="378">
        <v>36</v>
      </c>
      <c r="B42" s="359">
        <v>2</v>
      </c>
      <c r="C42" s="360" t="s">
        <v>17</v>
      </c>
      <c r="D42" s="361">
        <v>751</v>
      </c>
      <c r="E42" s="362">
        <v>41495</v>
      </c>
      <c r="F42" s="363" t="s">
        <v>513</v>
      </c>
      <c r="G42" s="363" t="s">
        <v>489</v>
      </c>
      <c r="H42" s="364" t="s">
        <v>53</v>
      </c>
      <c r="I42" s="365">
        <v>236</v>
      </c>
      <c r="J42" s="366" t="s">
        <v>20</v>
      </c>
      <c r="K42" s="367" t="s">
        <v>21</v>
      </c>
      <c r="L42" s="13"/>
      <c r="M42" s="8"/>
      <c r="N42" s="8"/>
      <c r="O42" s="8"/>
      <c r="P42" s="56"/>
      <c r="Q42" s="60">
        <v>37</v>
      </c>
      <c r="R42" s="8">
        <v>4</v>
      </c>
      <c r="S42" s="14">
        <v>11</v>
      </c>
      <c r="T42" s="19"/>
      <c r="U42" s="20"/>
      <c r="V42" s="20"/>
      <c r="W42" s="8"/>
      <c r="X42" s="62"/>
      <c r="Y42" s="60">
        <v>47</v>
      </c>
      <c r="Z42" s="8">
        <v>4</v>
      </c>
      <c r="AA42" s="14">
        <v>9</v>
      </c>
      <c r="AB42" s="13"/>
      <c r="AC42" s="8"/>
      <c r="AD42" s="8"/>
      <c r="AE42" s="8"/>
      <c r="AF42" s="56"/>
      <c r="AG42" s="60">
        <v>55</v>
      </c>
      <c r="AH42" s="8">
        <v>15</v>
      </c>
      <c r="AI42" s="14">
        <v>8</v>
      </c>
      <c r="AJ42" s="13"/>
      <c r="AK42" s="8"/>
      <c r="AL42" s="8">
        <v>32</v>
      </c>
      <c r="AM42" s="8">
        <v>5</v>
      </c>
      <c r="AN42" s="56">
        <v>9</v>
      </c>
      <c r="AO42" s="60">
        <v>58</v>
      </c>
      <c r="AP42" s="8">
        <v>16</v>
      </c>
      <c r="AQ42" s="14">
        <v>8</v>
      </c>
      <c r="AR42" s="13"/>
      <c r="AS42" s="8"/>
      <c r="AT42" s="14"/>
      <c r="AU42" s="13"/>
      <c r="AV42" s="8"/>
      <c r="AW42" s="14"/>
      <c r="AX42" s="13"/>
      <c r="AY42" s="8"/>
      <c r="AZ42" s="14"/>
      <c r="BA42" s="13">
        <v>220</v>
      </c>
      <c r="BB42" s="109">
        <v>32</v>
      </c>
      <c r="BC42" s="1"/>
      <c r="BD42" s="1"/>
      <c r="BE42" s="43"/>
      <c r="BF42" s="1"/>
      <c r="BG42" s="1"/>
      <c r="BS42" s="29"/>
      <c r="BT42" s="29">
        <f t="shared" si="0"/>
        <v>236</v>
      </c>
      <c r="BU42" s="38" t="str">
        <f t="shared" si="1"/>
        <v/>
      </c>
      <c r="BV42" s="38" t="str">
        <f t="shared" si="2"/>
        <v/>
      </c>
      <c r="BW42" s="29" t="str">
        <f t="shared" si="3"/>
        <v/>
      </c>
      <c r="BX42" s="38" t="str">
        <f t="shared" si="4"/>
        <v/>
      </c>
      <c r="BY42" s="29" t="e">
        <f>IF(AND(#REF!="",#REF!="",#REF!="",#REF!=""),"",SUM(#REF!,#REF!,#REF!,#REF!,#REF!))</f>
        <v>#REF!</v>
      </c>
      <c r="BZ42" s="38" t="str">
        <f t="shared" si="5"/>
        <v/>
      </c>
      <c r="CA42" s="29" t="str">
        <f t="shared" si="6"/>
        <v/>
      </c>
      <c r="CB42" s="38" t="str">
        <f t="shared" si="7"/>
        <v/>
      </c>
      <c r="CC42" s="29">
        <f t="shared" si="8"/>
        <v>46</v>
      </c>
      <c r="CD42" s="38">
        <f t="shared" si="9"/>
        <v>10</v>
      </c>
      <c r="CE42" s="29" t="e">
        <f>IF(AND(#REF!="",#REF!="",#REF!="",#REF!=""),"",SUM(#REF!,#REF!,#REF!,#REF!,#REF!))</f>
        <v>#REF!</v>
      </c>
      <c r="CF42" s="38" t="str">
        <f t="shared" si="10"/>
        <v/>
      </c>
      <c r="CG42" s="38"/>
      <c r="CH42" s="38"/>
    </row>
    <row r="43" spans="1:86" ht="24.75" customHeight="1">
      <c r="A43" s="378">
        <v>37</v>
      </c>
      <c r="B43" s="359">
        <v>2</v>
      </c>
      <c r="C43" s="360" t="s">
        <v>17</v>
      </c>
      <c r="D43" s="361">
        <v>890</v>
      </c>
      <c r="E43" s="362" t="s">
        <v>149</v>
      </c>
      <c r="F43" s="363" t="s">
        <v>514</v>
      </c>
      <c r="G43" s="363" t="s">
        <v>515</v>
      </c>
      <c r="H43" s="364" t="s">
        <v>516</v>
      </c>
      <c r="I43" s="365">
        <v>237</v>
      </c>
      <c r="J43" s="366" t="s">
        <v>20</v>
      </c>
      <c r="K43" s="367" t="s">
        <v>21</v>
      </c>
      <c r="L43" s="13"/>
      <c r="M43" s="8"/>
      <c r="N43" s="8"/>
      <c r="O43" s="8"/>
      <c r="P43" s="56"/>
      <c r="Q43" s="60"/>
      <c r="R43" s="8"/>
      <c r="S43" s="14"/>
      <c r="T43" s="19"/>
      <c r="U43" s="20"/>
      <c r="V43" s="20"/>
      <c r="W43" s="8"/>
      <c r="X43" s="62"/>
      <c r="Y43" s="60"/>
      <c r="Z43" s="8"/>
      <c r="AA43" s="14"/>
      <c r="AB43" s="13"/>
      <c r="AC43" s="8"/>
      <c r="AD43" s="8"/>
      <c r="AE43" s="8"/>
      <c r="AF43" s="56"/>
      <c r="AG43" s="60"/>
      <c r="AH43" s="8"/>
      <c r="AI43" s="14"/>
      <c r="AJ43" s="13"/>
      <c r="AK43" s="8"/>
      <c r="AL43" s="8"/>
      <c r="AM43" s="8"/>
      <c r="AN43" s="56"/>
      <c r="AO43" s="60"/>
      <c r="AP43" s="8"/>
      <c r="AQ43" s="14"/>
      <c r="AR43" s="13"/>
      <c r="AS43" s="8"/>
      <c r="AT43" s="14"/>
      <c r="AU43" s="13"/>
      <c r="AV43" s="8"/>
      <c r="AW43" s="14"/>
      <c r="AX43" s="13"/>
      <c r="AY43" s="8"/>
      <c r="AZ43" s="14"/>
      <c r="BA43" s="13">
        <v>220</v>
      </c>
      <c r="BB43" s="109">
        <v>12</v>
      </c>
      <c r="BC43" s="1"/>
      <c r="BD43" s="1"/>
      <c r="BE43" s="43"/>
      <c r="BF43" s="1"/>
      <c r="BG43" s="1"/>
      <c r="BS43" s="29"/>
      <c r="BT43" s="29">
        <f t="shared" si="0"/>
        <v>237</v>
      </c>
      <c r="BU43" s="38" t="str">
        <f t="shared" si="1"/>
        <v/>
      </c>
      <c r="BV43" s="38" t="str">
        <f t="shared" si="2"/>
        <v/>
      </c>
      <c r="BW43" s="29" t="str">
        <f t="shared" si="3"/>
        <v/>
      </c>
      <c r="BX43" s="38" t="str">
        <f t="shared" si="4"/>
        <v/>
      </c>
      <c r="BY43" s="29" t="e">
        <f>IF(AND(#REF!="",#REF!="",#REF!="",#REF!=""),"",SUM(#REF!,#REF!,#REF!,#REF!,#REF!))</f>
        <v>#REF!</v>
      </c>
      <c r="BZ43" s="38" t="str">
        <f t="shared" si="5"/>
        <v/>
      </c>
      <c r="CA43" s="29" t="str">
        <f t="shared" si="6"/>
        <v/>
      </c>
      <c r="CB43" s="38" t="str">
        <f t="shared" si="7"/>
        <v/>
      </c>
      <c r="CC43" s="29" t="str">
        <f t="shared" si="8"/>
        <v/>
      </c>
      <c r="CD43" s="38" t="str">
        <f t="shared" si="9"/>
        <v/>
      </c>
      <c r="CE43" s="29" t="e">
        <f>IF(AND(#REF!="",#REF!="",#REF!="",#REF!=""),"",SUM(#REF!,#REF!,#REF!,#REF!,#REF!))</f>
        <v>#REF!</v>
      </c>
      <c r="CF43" s="38" t="str">
        <f t="shared" si="10"/>
        <v/>
      </c>
      <c r="CG43" s="38"/>
      <c r="CH43" s="38"/>
    </row>
    <row r="44" spans="1:86" ht="24.75" customHeight="1">
      <c r="A44" s="358">
        <v>38</v>
      </c>
      <c r="B44" s="359">
        <v>2</v>
      </c>
      <c r="C44" s="360" t="s">
        <v>17</v>
      </c>
      <c r="D44" s="361">
        <v>753</v>
      </c>
      <c r="E44" s="362">
        <v>42128</v>
      </c>
      <c r="F44" s="363" t="s">
        <v>517</v>
      </c>
      <c r="G44" s="363" t="s">
        <v>63</v>
      </c>
      <c r="H44" s="364" t="s">
        <v>481</v>
      </c>
      <c r="I44" s="365">
        <v>238</v>
      </c>
      <c r="J44" s="366" t="s">
        <v>18</v>
      </c>
      <c r="K44" s="367" t="s">
        <v>21</v>
      </c>
      <c r="L44" s="13"/>
      <c r="M44" s="8"/>
      <c r="N44" s="8"/>
      <c r="O44" s="8"/>
      <c r="P44" s="56"/>
      <c r="Q44" s="60"/>
      <c r="R44" s="8"/>
      <c r="S44" s="14"/>
      <c r="T44" s="19"/>
      <c r="U44" s="20"/>
      <c r="V44" s="20"/>
      <c r="W44" s="8"/>
      <c r="X44" s="62"/>
      <c r="Y44" s="60"/>
      <c r="Z44" s="8"/>
      <c r="AA44" s="14"/>
      <c r="AB44" s="13"/>
      <c r="AC44" s="8"/>
      <c r="AD44" s="8"/>
      <c r="AE44" s="8"/>
      <c r="AF44" s="56"/>
      <c r="AG44" s="60"/>
      <c r="AH44" s="8"/>
      <c r="AI44" s="14"/>
      <c r="AJ44" s="13"/>
      <c r="AK44" s="8"/>
      <c r="AL44" s="8"/>
      <c r="AM44" s="8"/>
      <c r="AN44" s="56"/>
      <c r="AO44" s="60"/>
      <c r="AP44" s="8"/>
      <c r="AQ44" s="14"/>
      <c r="AR44" s="13"/>
      <c r="AS44" s="8"/>
      <c r="AT44" s="14"/>
      <c r="AU44" s="13"/>
      <c r="AV44" s="8"/>
      <c r="AW44" s="14"/>
      <c r="AX44" s="13"/>
      <c r="AY44" s="8"/>
      <c r="AZ44" s="14"/>
      <c r="BA44" s="13">
        <v>220</v>
      </c>
      <c r="BB44" s="109">
        <v>50</v>
      </c>
      <c r="BC44" s="1"/>
      <c r="BD44" s="1"/>
      <c r="BE44" s="43"/>
      <c r="BF44" s="1"/>
      <c r="BG44" s="1"/>
      <c r="BS44" s="29"/>
      <c r="BT44" s="29">
        <f t="shared" si="0"/>
        <v>238</v>
      </c>
      <c r="BU44" s="38" t="str">
        <f t="shared" si="1"/>
        <v/>
      </c>
      <c r="BV44" s="38" t="str">
        <f t="shared" si="2"/>
        <v/>
      </c>
      <c r="BW44" s="29" t="str">
        <f t="shared" si="3"/>
        <v/>
      </c>
      <c r="BX44" s="38" t="str">
        <f t="shared" si="4"/>
        <v/>
      </c>
      <c r="BY44" s="29" t="e">
        <f>IF(AND(#REF!="",#REF!="",#REF!="",#REF!=""),"",SUM(#REF!,#REF!,#REF!,#REF!,#REF!))</f>
        <v>#REF!</v>
      </c>
      <c r="BZ44" s="38" t="str">
        <f t="shared" si="5"/>
        <v/>
      </c>
      <c r="CA44" s="29" t="str">
        <f t="shared" si="6"/>
        <v/>
      </c>
      <c r="CB44" s="38" t="str">
        <f t="shared" si="7"/>
        <v/>
      </c>
      <c r="CC44" s="29" t="str">
        <f t="shared" si="8"/>
        <v/>
      </c>
      <c r="CD44" s="38" t="str">
        <f t="shared" si="9"/>
        <v/>
      </c>
      <c r="CE44" s="29" t="e">
        <f>IF(AND(#REF!="",#REF!="",#REF!="",#REF!=""),"",SUM(#REF!,#REF!,#REF!,#REF!,#REF!))</f>
        <v>#REF!</v>
      </c>
      <c r="CF44" s="38" t="str">
        <f t="shared" si="10"/>
        <v/>
      </c>
      <c r="CG44" s="38"/>
      <c r="CH44" s="38"/>
    </row>
    <row r="45" spans="1:86" ht="24.75" customHeight="1">
      <c r="A45" s="378">
        <v>39</v>
      </c>
      <c r="B45" s="359">
        <v>2</v>
      </c>
      <c r="C45" s="360" t="s">
        <v>17</v>
      </c>
      <c r="D45" s="361">
        <v>745</v>
      </c>
      <c r="E45" s="362" t="s">
        <v>150</v>
      </c>
      <c r="F45" s="363" t="s">
        <v>518</v>
      </c>
      <c r="G45" s="363" t="s">
        <v>48</v>
      </c>
      <c r="H45" s="364" t="s">
        <v>74</v>
      </c>
      <c r="I45" s="365">
        <v>239</v>
      </c>
      <c r="J45" s="366" t="s">
        <v>20</v>
      </c>
      <c r="K45" s="367" t="s">
        <v>21</v>
      </c>
      <c r="L45" s="13"/>
      <c r="M45" s="8"/>
      <c r="N45" s="8"/>
      <c r="O45" s="8"/>
      <c r="P45" s="56"/>
      <c r="Q45" s="60"/>
      <c r="R45" s="8"/>
      <c r="S45" s="14"/>
      <c r="T45" s="19"/>
      <c r="U45" s="20"/>
      <c r="V45" s="20"/>
      <c r="W45" s="8"/>
      <c r="X45" s="62"/>
      <c r="Y45" s="60"/>
      <c r="Z45" s="8"/>
      <c r="AA45" s="14"/>
      <c r="AB45" s="13"/>
      <c r="AC45" s="8"/>
      <c r="AD45" s="8"/>
      <c r="AE45" s="8"/>
      <c r="AF45" s="56"/>
      <c r="AG45" s="60"/>
      <c r="AH45" s="8"/>
      <c r="AI45" s="14"/>
      <c r="AJ45" s="13"/>
      <c r="AK45" s="8"/>
      <c r="AL45" s="8"/>
      <c r="AM45" s="8"/>
      <c r="AN45" s="56"/>
      <c r="AO45" s="60"/>
      <c r="AP45" s="8"/>
      <c r="AQ45" s="14"/>
      <c r="AR45" s="13"/>
      <c r="AS45" s="8"/>
      <c r="AT45" s="14"/>
      <c r="AU45" s="13"/>
      <c r="AV45" s="8"/>
      <c r="AW45" s="14"/>
      <c r="AX45" s="13"/>
      <c r="AY45" s="8"/>
      <c r="AZ45" s="14"/>
      <c r="BA45" s="13">
        <v>220</v>
      </c>
      <c r="BB45" s="109">
        <v>66</v>
      </c>
      <c r="BC45" s="1"/>
      <c r="BD45" s="1"/>
      <c r="BE45" s="43"/>
      <c r="BF45" s="1"/>
      <c r="BG45" s="1"/>
      <c r="BS45" s="29"/>
      <c r="BT45" s="29">
        <f t="shared" si="0"/>
        <v>239</v>
      </c>
      <c r="BU45" s="38" t="str">
        <f t="shared" si="1"/>
        <v/>
      </c>
      <c r="BV45" s="38" t="str">
        <f t="shared" si="2"/>
        <v/>
      </c>
      <c r="BW45" s="29" t="str">
        <f t="shared" si="3"/>
        <v/>
      </c>
      <c r="BX45" s="38" t="str">
        <f t="shared" si="4"/>
        <v/>
      </c>
      <c r="BY45" s="29" t="e">
        <f>IF(AND(#REF!="",#REF!="",#REF!="",#REF!=""),"",SUM(#REF!,#REF!,#REF!,#REF!,#REF!))</f>
        <v>#REF!</v>
      </c>
      <c r="BZ45" s="38" t="str">
        <f t="shared" si="5"/>
        <v/>
      </c>
      <c r="CA45" s="29" t="str">
        <f t="shared" si="6"/>
        <v/>
      </c>
      <c r="CB45" s="38" t="str">
        <f t="shared" si="7"/>
        <v/>
      </c>
      <c r="CC45" s="29" t="str">
        <f t="shared" si="8"/>
        <v/>
      </c>
      <c r="CD45" s="38" t="str">
        <f t="shared" si="9"/>
        <v/>
      </c>
      <c r="CE45" s="29" t="e">
        <f>IF(AND(#REF!="",#REF!="",#REF!="",#REF!=""),"",SUM(#REF!,#REF!,#REF!,#REF!,#REF!))</f>
        <v>#REF!</v>
      </c>
      <c r="CF45" s="38" t="str">
        <f t="shared" si="10"/>
        <v/>
      </c>
      <c r="CG45" s="38"/>
      <c r="CH45" s="38"/>
    </row>
    <row r="46" spans="1:86" ht="24.75" customHeight="1">
      <c r="A46" s="378">
        <v>40</v>
      </c>
      <c r="B46" s="359">
        <v>2</v>
      </c>
      <c r="C46" s="360" t="s">
        <v>17</v>
      </c>
      <c r="D46" s="361">
        <v>732</v>
      </c>
      <c r="E46" s="362">
        <v>40544</v>
      </c>
      <c r="F46" s="363" t="s">
        <v>519</v>
      </c>
      <c r="G46" s="363" t="s">
        <v>475</v>
      </c>
      <c r="H46" s="364" t="s">
        <v>49</v>
      </c>
      <c r="I46" s="365">
        <v>240</v>
      </c>
      <c r="J46" s="366" t="s">
        <v>20</v>
      </c>
      <c r="K46" s="367" t="s">
        <v>19</v>
      </c>
      <c r="L46" s="13"/>
      <c r="M46" s="8"/>
      <c r="N46" s="8"/>
      <c r="O46" s="8"/>
      <c r="P46" s="56"/>
      <c r="Q46" s="60"/>
      <c r="R46" s="8"/>
      <c r="S46" s="14"/>
      <c r="T46" s="19"/>
      <c r="U46" s="20"/>
      <c r="V46" s="20"/>
      <c r="W46" s="8"/>
      <c r="X46" s="62"/>
      <c r="Y46" s="60"/>
      <c r="Z46" s="8"/>
      <c r="AA46" s="14"/>
      <c r="AB46" s="13"/>
      <c r="AC46" s="8"/>
      <c r="AD46" s="8"/>
      <c r="AE46" s="8"/>
      <c r="AF46" s="56"/>
      <c r="AG46" s="60"/>
      <c r="AH46" s="8"/>
      <c r="AI46" s="14"/>
      <c r="AJ46" s="13"/>
      <c r="AK46" s="8"/>
      <c r="AL46" s="8"/>
      <c r="AM46" s="8"/>
      <c r="AN46" s="56"/>
      <c r="AO46" s="60"/>
      <c r="AP46" s="8"/>
      <c r="AQ46" s="14"/>
      <c r="AR46" s="13"/>
      <c r="AS46" s="8"/>
      <c r="AT46" s="14"/>
      <c r="AU46" s="13"/>
      <c r="AV46" s="8"/>
      <c r="AW46" s="14"/>
      <c r="AX46" s="13"/>
      <c r="AY46" s="8"/>
      <c r="AZ46" s="14"/>
      <c r="BA46" s="13">
        <v>220</v>
      </c>
      <c r="BB46" s="109">
        <v>62</v>
      </c>
      <c r="BC46" s="1"/>
      <c r="BD46" s="1"/>
      <c r="BE46" s="43"/>
      <c r="BF46" s="1"/>
      <c r="BG46" s="1"/>
      <c r="BS46" s="29"/>
      <c r="BT46" s="29">
        <f t="shared" si="0"/>
        <v>240</v>
      </c>
      <c r="BU46" s="38" t="str">
        <f t="shared" si="1"/>
        <v/>
      </c>
      <c r="BV46" s="38" t="str">
        <f t="shared" si="2"/>
        <v/>
      </c>
      <c r="BW46" s="29" t="str">
        <f t="shared" si="3"/>
        <v/>
      </c>
      <c r="BX46" s="38" t="str">
        <f t="shared" si="4"/>
        <v/>
      </c>
      <c r="BY46" s="29" t="e">
        <f>IF(AND(#REF!="",#REF!="",#REF!="",#REF!=""),"",SUM(#REF!,#REF!,#REF!,#REF!,#REF!))</f>
        <v>#REF!</v>
      </c>
      <c r="BZ46" s="38" t="str">
        <f t="shared" si="5"/>
        <v/>
      </c>
      <c r="CA46" s="29" t="str">
        <f t="shared" si="6"/>
        <v/>
      </c>
      <c r="CB46" s="38" t="str">
        <f t="shared" si="7"/>
        <v/>
      </c>
      <c r="CC46" s="29" t="str">
        <f t="shared" si="8"/>
        <v/>
      </c>
      <c r="CD46" s="38" t="str">
        <f t="shared" si="9"/>
        <v/>
      </c>
      <c r="CE46" s="29" t="e">
        <f>IF(AND(#REF!="",#REF!="",#REF!="",#REF!=""),"",SUM(#REF!,#REF!,#REF!,#REF!,#REF!))</f>
        <v>#REF!</v>
      </c>
      <c r="CF46" s="38" t="str">
        <f t="shared" si="10"/>
        <v/>
      </c>
      <c r="CG46" s="38"/>
      <c r="CH46" s="38"/>
    </row>
    <row r="47" spans="1:86" ht="24.75" customHeight="1">
      <c r="A47" s="358">
        <v>41</v>
      </c>
      <c r="B47" s="359">
        <v>2</v>
      </c>
      <c r="C47" s="360" t="s">
        <v>17</v>
      </c>
      <c r="D47" s="361">
        <v>735</v>
      </c>
      <c r="E47" s="362" t="s">
        <v>151</v>
      </c>
      <c r="F47" s="363" t="s">
        <v>520</v>
      </c>
      <c r="G47" s="363" t="s">
        <v>34</v>
      </c>
      <c r="H47" s="364" t="s">
        <v>521</v>
      </c>
      <c r="I47" s="365">
        <v>241</v>
      </c>
      <c r="J47" s="366" t="s">
        <v>20</v>
      </c>
      <c r="K47" s="367" t="s">
        <v>23</v>
      </c>
      <c r="L47" s="13"/>
      <c r="M47" s="8"/>
      <c r="N47" s="8"/>
      <c r="O47" s="8"/>
      <c r="P47" s="56"/>
      <c r="Q47" s="60"/>
      <c r="R47" s="8"/>
      <c r="S47" s="14"/>
      <c r="T47" s="19"/>
      <c r="U47" s="20"/>
      <c r="V47" s="20"/>
      <c r="W47" s="8"/>
      <c r="X47" s="62"/>
      <c r="Y47" s="60"/>
      <c r="Z47" s="8"/>
      <c r="AA47" s="14"/>
      <c r="AB47" s="13"/>
      <c r="AC47" s="8"/>
      <c r="AD47" s="8"/>
      <c r="AE47" s="8"/>
      <c r="AF47" s="56"/>
      <c r="AG47" s="60"/>
      <c r="AH47" s="8"/>
      <c r="AI47" s="14"/>
      <c r="AJ47" s="13"/>
      <c r="AK47" s="8"/>
      <c r="AL47" s="8"/>
      <c r="AM47" s="8"/>
      <c r="AN47" s="56"/>
      <c r="AO47" s="60"/>
      <c r="AP47" s="8"/>
      <c r="AQ47" s="14"/>
      <c r="AR47" s="13"/>
      <c r="AS47" s="8"/>
      <c r="AT47" s="14"/>
      <c r="AU47" s="13"/>
      <c r="AV47" s="8"/>
      <c r="AW47" s="14"/>
      <c r="AX47" s="13"/>
      <c r="AY47" s="8"/>
      <c r="AZ47" s="14"/>
      <c r="BA47" s="13">
        <v>220</v>
      </c>
      <c r="BB47" s="109">
        <v>62</v>
      </c>
      <c r="BC47" s="1"/>
      <c r="BD47" s="1"/>
      <c r="BE47" s="43"/>
      <c r="BF47" s="1"/>
      <c r="BG47" s="1"/>
      <c r="BS47" s="29"/>
      <c r="BT47" s="29">
        <f t="shared" si="0"/>
        <v>241</v>
      </c>
      <c r="BU47" s="38" t="str">
        <f t="shared" si="1"/>
        <v/>
      </c>
      <c r="BV47" s="38" t="str">
        <f t="shared" si="2"/>
        <v/>
      </c>
      <c r="BW47" s="29" t="str">
        <f t="shared" si="3"/>
        <v/>
      </c>
      <c r="BX47" s="38" t="str">
        <f t="shared" si="4"/>
        <v/>
      </c>
      <c r="BY47" s="29" t="e">
        <f>IF(AND(#REF!="",#REF!="",#REF!="",#REF!=""),"",SUM(#REF!,#REF!,#REF!,#REF!,#REF!))</f>
        <v>#REF!</v>
      </c>
      <c r="BZ47" s="38" t="str">
        <f t="shared" si="5"/>
        <v/>
      </c>
      <c r="CA47" s="29" t="str">
        <f t="shared" si="6"/>
        <v/>
      </c>
      <c r="CB47" s="38" t="str">
        <f t="shared" si="7"/>
        <v/>
      </c>
      <c r="CC47" s="29" t="str">
        <f t="shared" si="8"/>
        <v/>
      </c>
      <c r="CD47" s="38" t="str">
        <f t="shared" si="9"/>
        <v/>
      </c>
      <c r="CE47" s="29" t="e">
        <f>IF(AND(#REF!="",#REF!="",#REF!="",#REF!=""),"",SUM(#REF!,#REF!,#REF!,#REF!,#REF!))</f>
        <v>#REF!</v>
      </c>
      <c r="CF47" s="38" t="str">
        <f t="shared" si="10"/>
        <v/>
      </c>
      <c r="CG47" s="38"/>
      <c r="CH47" s="38"/>
    </row>
    <row r="48" spans="1:86" ht="24.75" customHeight="1">
      <c r="A48" s="378">
        <v>42</v>
      </c>
      <c r="B48" s="359">
        <v>2</v>
      </c>
      <c r="C48" s="360" t="s">
        <v>17</v>
      </c>
      <c r="D48" s="361">
        <v>876</v>
      </c>
      <c r="E48" s="362" t="s">
        <v>152</v>
      </c>
      <c r="F48" s="363" t="s">
        <v>522</v>
      </c>
      <c r="G48" s="363" t="s">
        <v>523</v>
      </c>
      <c r="H48" s="364" t="s">
        <v>524</v>
      </c>
      <c r="I48" s="365">
        <v>242</v>
      </c>
      <c r="J48" s="366" t="s">
        <v>18</v>
      </c>
      <c r="K48" s="367" t="s">
        <v>19</v>
      </c>
      <c r="L48" s="13"/>
      <c r="M48" s="8"/>
      <c r="N48" s="8"/>
      <c r="O48" s="8"/>
      <c r="P48" s="56"/>
      <c r="Q48" s="60"/>
      <c r="R48" s="8"/>
      <c r="S48" s="14"/>
      <c r="T48" s="19"/>
      <c r="U48" s="20"/>
      <c r="V48" s="20"/>
      <c r="W48" s="8"/>
      <c r="X48" s="62"/>
      <c r="Y48" s="60"/>
      <c r="Z48" s="8"/>
      <c r="AA48" s="14"/>
      <c r="AB48" s="13"/>
      <c r="AC48" s="8"/>
      <c r="AD48" s="8"/>
      <c r="AE48" s="8"/>
      <c r="AF48" s="56"/>
      <c r="AG48" s="60"/>
      <c r="AH48" s="8"/>
      <c r="AI48" s="14"/>
      <c r="AJ48" s="13"/>
      <c r="AK48" s="8"/>
      <c r="AL48" s="8"/>
      <c r="AM48" s="8"/>
      <c r="AN48" s="56"/>
      <c r="AO48" s="60"/>
      <c r="AP48" s="8"/>
      <c r="AQ48" s="14"/>
      <c r="AR48" s="13"/>
      <c r="AS48" s="8"/>
      <c r="AT48" s="14"/>
      <c r="AU48" s="13"/>
      <c r="AV48" s="8"/>
      <c r="AW48" s="14"/>
      <c r="AX48" s="13"/>
      <c r="AY48" s="8"/>
      <c r="AZ48" s="14"/>
      <c r="BA48" s="13">
        <v>220</v>
      </c>
      <c r="BB48" s="109">
        <v>48</v>
      </c>
      <c r="BC48" s="1"/>
      <c r="BD48" s="1"/>
      <c r="BE48" s="43"/>
      <c r="BF48" s="1"/>
      <c r="BG48" s="1"/>
      <c r="BS48" s="29"/>
      <c r="BT48" s="29">
        <f t="shared" si="0"/>
        <v>242</v>
      </c>
      <c r="BU48" s="38" t="str">
        <f t="shared" si="1"/>
        <v/>
      </c>
      <c r="BV48" s="38" t="str">
        <f t="shared" si="2"/>
        <v/>
      </c>
      <c r="BW48" s="29" t="str">
        <f t="shared" si="3"/>
        <v/>
      </c>
      <c r="BX48" s="38" t="str">
        <f t="shared" si="4"/>
        <v/>
      </c>
      <c r="BY48" s="29" t="e">
        <f>IF(AND(#REF!="",#REF!="",#REF!="",#REF!=""),"",SUM(#REF!,#REF!,#REF!,#REF!,#REF!))</f>
        <v>#REF!</v>
      </c>
      <c r="BZ48" s="38" t="str">
        <f t="shared" si="5"/>
        <v/>
      </c>
      <c r="CA48" s="29" t="str">
        <f t="shared" si="6"/>
        <v/>
      </c>
      <c r="CB48" s="38" t="str">
        <f t="shared" si="7"/>
        <v/>
      </c>
      <c r="CC48" s="29" t="str">
        <f t="shared" si="8"/>
        <v/>
      </c>
      <c r="CD48" s="38" t="str">
        <f t="shared" si="9"/>
        <v/>
      </c>
      <c r="CE48" s="29" t="e">
        <f>IF(AND(#REF!="",#REF!="",#REF!="",#REF!=""),"",SUM(#REF!,#REF!,#REF!,#REF!,#REF!))</f>
        <v>#REF!</v>
      </c>
      <c r="CF48" s="38" t="str">
        <f t="shared" si="10"/>
        <v/>
      </c>
      <c r="CG48" s="38"/>
      <c r="CH48" s="38"/>
    </row>
    <row r="49" spans="1:86" ht="24.75" customHeight="1">
      <c r="A49" s="378">
        <v>43</v>
      </c>
      <c r="B49" s="359">
        <v>2</v>
      </c>
      <c r="C49" s="360" t="s">
        <v>17</v>
      </c>
      <c r="D49" s="361">
        <v>878</v>
      </c>
      <c r="E49" s="362">
        <v>41520</v>
      </c>
      <c r="F49" s="363" t="s">
        <v>44</v>
      </c>
      <c r="G49" s="363" t="s">
        <v>51</v>
      </c>
      <c r="H49" s="364" t="s">
        <v>36</v>
      </c>
      <c r="I49" s="365">
        <v>243</v>
      </c>
      <c r="J49" s="366" t="s">
        <v>18</v>
      </c>
      <c r="K49" s="367" t="s">
        <v>19</v>
      </c>
      <c r="L49" s="13"/>
      <c r="M49" s="8"/>
      <c r="N49" s="8"/>
      <c r="O49" s="8"/>
      <c r="P49" s="56"/>
      <c r="Q49" s="60"/>
      <c r="R49" s="8"/>
      <c r="S49" s="14"/>
      <c r="T49" s="19"/>
      <c r="U49" s="20"/>
      <c r="V49" s="20"/>
      <c r="W49" s="8"/>
      <c r="X49" s="62"/>
      <c r="Y49" s="60"/>
      <c r="Z49" s="8"/>
      <c r="AA49" s="14"/>
      <c r="AB49" s="13"/>
      <c r="AC49" s="8"/>
      <c r="AD49" s="8"/>
      <c r="AE49" s="8"/>
      <c r="AF49" s="56"/>
      <c r="AG49" s="60"/>
      <c r="AH49" s="8"/>
      <c r="AI49" s="14"/>
      <c r="AJ49" s="13"/>
      <c r="AK49" s="8"/>
      <c r="AL49" s="8"/>
      <c r="AM49" s="8"/>
      <c r="AN49" s="56"/>
      <c r="AO49" s="60"/>
      <c r="AP49" s="8"/>
      <c r="AQ49" s="14"/>
      <c r="AR49" s="13"/>
      <c r="AS49" s="8"/>
      <c r="AT49" s="14"/>
      <c r="AU49" s="13"/>
      <c r="AV49" s="8"/>
      <c r="AW49" s="14"/>
      <c r="AX49" s="13"/>
      <c r="AY49" s="8"/>
      <c r="AZ49" s="14"/>
      <c r="BA49" s="13">
        <v>220</v>
      </c>
      <c r="BB49" s="109">
        <v>64</v>
      </c>
      <c r="BC49" s="1"/>
      <c r="BD49" s="1"/>
      <c r="BE49" s="43"/>
      <c r="BF49" s="1"/>
      <c r="BG49" s="1"/>
      <c r="BS49" s="29"/>
      <c r="BT49" s="29">
        <f t="shared" si="0"/>
        <v>243</v>
      </c>
      <c r="BU49" s="38" t="str">
        <f t="shared" si="1"/>
        <v/>
      </c>
      <c r="BV49" s="38" t="str">
        <f t="shared" si="2"/>
        <v/>
      </c>
      <c r="BW49" s="29" t="str">
        <f t="shared" si="3"/>
        <v/>
      </c>
      <c r="BX49" s="38" t="str">
        <f t="shared" si="4"/>
        <v/>
      </c>
      <c r="BY49" s="29" t="e">
        <f>IF(AND(#REF!="",#REF!="",#REF!="",#REF!=""),"",SUM(#REF!,#REF!,#REF!,#REF!,#REF!))</f>
        <v>#REF!</v>
      </c>
      <c r="BZ49" s="38" t="str">
        <f t="shared" si="5"/>
        <v/>
      </c>
      <c r="CA49" s="29" t="str">
        <f t="shared" si="6"/>
        <v/>
      </c>
      <c r="CB49" s="38" t="str">
        <f t="shared" si="7"/>
        <v/>
      </c>
      <c r="CC49" s="29" t="str">
        <f t="shared" si="8"/>
        <v/>
      </c>
      <c r="CD49" s="38" t="str">
        <f t="shared" si="9"/>
        <v/>
      </c>
      <c r="CE49" s="29" t="e">
        <f>IF(AND(#REF!="",#REF!="",#REF!="",#REF!=""),"",SUM(#REF!,#REF!,#REF!,#REF!,#REF!))</f>
        <v>#REF!</v>
      </c>
      <c r="CF49" s="38" t="str">
        <f t="shared" si="10"/>
        <v/>
      </c>
      <c r="CG49" s="38"/>
      <c r="CH49" s="38"/>
    </row>
    <row r="50" spans="1:86" ht="24.75" customHeight="1">
      <c r="A50" s="358">
        <v>44</v>
      </c>
      <c r="B50" s="359">
        <v>2</v>
      </c>
      <c r="C50" s="360" t="s">
        <v>17</v>
      </c>
      <c r="D50" s="361">
        <v>741</v>
      </c>
      <c r="E50" s="362">
        <v>41646</v>
      </c>
      <c r="F50" s="363" t="s">
        <v>525</v>
      </c>
      <c r="G50" s="363" t="s">
        <v>52</v>
      </c>
      <c r="H50" s="364" t="s">
        <v>61</v>
      </c>
      <c r="I50" s="365">
        <v>244</v>
      </c>
      <c r="J50" s="366" t="s">
        <v>18</v>
      </c>
      <c r="K50" s="367" t="s">
        <v>21</v>
      </c>
      <c r="L50" s="13"/>
      <c r="M50" s="8"/>
      <c r="N50" s="8"/>
      <c r="O50" s="8"/>
      <c r="P50" s="56"/>
      <c r="Q50" s="60"/>
      <c r="R50" s="8"/>
      <c r="S50" s="14"/>
      <c r="T50" s="19"/>
      <c r="U50" s="20"/>
      <c r="V50" s="20"/>
      <c r="W50" s="8"/>
      <c r="X50" s="62"/>
      <c r="Y50" s="60"/>
      <c r="Z50" s="8"/>
      <c r="AA50" s="14"/>
      <c r="AB50" s="13"/>
      <c r="AC50" s="8"/>
      <c r="AD50" s="8"/>
      <c r="AE50" s="8"/>
      <c r="AF50" s="56"/>
      <c r="AG50" s="60"/>
      <c r="AH50" s="8"/>
      <c r="AI50" s="14"/>
      <c r="AJ50" s="13"/>
      <c r="AK50" s="8"/>
      <c r="AL50" s="8"/>
      <c r="AM50" s="8"/>
      <c r="AN50" s="56"/>
      <c r="AO50" s="60"/>
      <c r="AP50" s="8"/>
      <c r="AQ50" s="14"/>
      <c r="AR50" s="13"/>
      <c r="AS50" s="8"/>
      <c r="AT50" s="14"/>
      <c r="AU50" s="13"/>
      <c r="AV50" s="8"/>
      <c r="AW50" s="14"/>
      <c r="AX50" s="13"/>
      <c r="AY50" s="8"/>
      <c r="AZ50" s="14"/>
      <c r="BA50" s="13">
        <v>220</v>
      </c>
      <c r="BB50" s="109">
        <v>48</v>
      </c>
      <c r="BC50" s="1"/>
      <c r="BD50" s="1"/>
      <c r="BE50" s="43"/>
      <c r="BF50" s="1"/>
      <c r="BG50" s="1"/>
      <c r="BS50" s="29"/>
      <c r="BT50" s="29">
        <f t="shared" si="0"/>
        <v>244</v>
      </c>
      <c r="BU50" s="38" t="str">
        <f t="shared" si="1"/>
        <v/>
      </c>
      <c r="BV50" s="38" t="str">
        <f t="shared" si="2"/>
        <v/>
      </c>
      <c r="BW50" s="29" t="str">
        <f t="shared" si="3"/>
        <v/>
      </c>
      <c r="BX50" s="38" t="str">
        <f t="shared" si="4"/>
        <v/>
      </c>
      <c r="BY50" s="29" t="e">
        <f>IF(AND(#REF!="",#REF!="",#REF!="",#REF!=""),"",SUM(#REF!,#REF!,#REF!,#REF!,#REF!))</f>
        <v>#REF!</v>
      </c>
      <c r="BZ50" s="38" t="str">
        <f t="shared" si="5"/>
        <v/>
      </c>
      <c r="CA50" s="29" t="str">
        <f t="shared" si="6"/>
        <v/>
      </c>
      <c r="CB50" s="38" t="str">
        <f t="shared" si="7"/>
        <v/>
      </c>
      <c r="CC50" s="29" t="str">
        <f t="shared" si="8"/>
        <v/>
      </c>
      <c r="CD50" s="38" t="str">
        <f t="shared" si="9"/>
        <v/>
      </c>
      <c r="CE50" s="29" t="e">
        <f>IF(AND(#REF!="",#REF!="",#REF!="",#REF!=""),"",SUM(#REF!,#REF!,#REF!,#REF!,#REF!))</f>
        <v>#REF!</v>
      </c>
      <c r="CF50" s="38" t="str">
        <f t="shared" si="10"/>
        <v/>
      </c>
      <c r="CG50" s="38"/>
      <c r="CH50" s="38"/>
    </row>
    <row r="51" spans="1:86" ht="24.75" customHeight="1">
      <c r="A51" s="378">
        <v>45</v>
      </c>
      <c r="B51" s="359">
        <v>2</v>
      </c>
      <c r="C51" s="360" t="s">
        <v>17</v>
      </c>
      <c r="D51" s="361">
        <v>749</v>
      </c>
      <c r="E51" s="362" t="s">
        <v>153</v>
      </c>
      <c r="F51" s="363" t="s">
        <v>526</v>
      </c>
      <c r="G51" s="363" t="s">
        <v>497</v>
      </c>
      <c r="H51" s="364" t="s">
        <v>498</v>
      </c>
      <c r="I51" s="365">
        <v>245</v>
      </c>
      <c r="J51" s="366" t="s">
        <v>20</v>
      </c>
      <c r="K51" s="367" t="s">
        <v>23</v>
      </c>
      <c r="L51" s="13"/>
      <c r="M51" s="8"/>
      <c r="N51" s="8"/>
      <c r="O51" s="8"/>
      <c r="P51" s="56"/>
      <c r="Q51" s="60"/>
      <c r="R51" s="8"/>
      <c r="S51" s="14"/>
      <c r="T51" s="19"/>
      <c r="U51" s="20"/>
      <c r="V51" s="20"/>
      <c r="W51" s="8"/>
      <c r="X51" s="62"/>
      <c r="Y51" s="60"/>
      <c r="Z51" s="8"/>
      <c r="AA51" s="14"/>
      <c r="AB51" s="13"/>
      <c r="AC51" s="8"/>
      <c r="AD51" s="8"/>
      <c r="AE51" s="8"/>
      <c r="AF51" s="56"/>
      <c r="AG51" s="60"/>
      <c r="AH51" s="8"/>
      <c r="AI51" s="14"/>
      <c r="AJ51" s="13"/>
      <c r="AK51" s="8"/>
      <c r="AL51" s="8"/>
      <c r="AM51" s="8"/>
      <c r="AN51" s="56"/>
      <c r="AO51" s="60"/>
      <c r="AP51" s="8"/>
      <c r="AQ51" s="14"/>
      <c r="AR51" s="13"/>
      <c r="AS51" s="8"/>
      <c r="AT51" s="14"/>
      <c r="AU51" s="13"/>
      <c r="AV51" s="8"/>
      <c r="AW51" s="14"/>
      <c r="AX51" s="13"/>
      <c r="AY51" s="8"/>
      <c r="AZ51" s="14"/>
      <c r="BA51" s="13">
        <v>220</v>
      </c>
      <c r="BB51" s="109">
        <v>60</v>
      </c>
      <c r="BC51" s="1"/>
      <c r="BD51" s="1"/>
      <c r="BE51" s="43"/>
      <c r="BF51" s="1"/>
      <c r="BG51" s="1"/>
      <c r="BS51" s="29"/>
      <c r="BT51" s="29">
        <f t="shared" si="0"/>
        <v>245</v>
      </c>
      <c r="BU51" s="38" t="str">
        <f t="shared" si="1"/>
        <v/>
      </c>
      <c r="BV51" s="38" t="str">
        <f t="shared" si="2"/>
        <v/>
      </c>
      <c r="BW51" s="29" t="str">
        <f t="shared" si="3"/>
        <v/>
      </c>
      <c r="BX51" s="38" t="str">
        <f t="shared" si="4"/>
        <v/>
      </c>
      <c r="BY51" s="29" t="e">
        <f>IF(AND(#REF!="",#REF!="",#REF!="",#REF!=""),"",SUM(#REF!,#REF!,#REF!,#REF!,#REF!))</f>
        <v>#REF!</v>
      </c>
      <c r="BZ51" s="38" t="str">
        <f t="shared" si="5"/>
        <v/>
      </c>
      <c r="CA51" s="29" t="str">
        <f t="shared" si="6"/>
        <v/>
      </c>
      <c r="CB51" s="38" t="str">
        <f t="shared" si="7"/>
        <v/>
      </c>
      <c r="CC51" s="29" t="str">
        <f t="shared" si="8"/>
        <v/>
      </c>
      <c r="CD51" s="38" t="str">
        <f t="shared" si="9"/>
        <v/>
      </c>
      <c r="CE51" s="29" t="e">
        <f>IF(AND(#REF!="",#REF!="",#REF!="",#REF!=""),"",SUM(#REF!,#REF!,#REF!,#REF!,#REF!))</f>
        <v>#REF!</v>
      </c>
      <c r="CF51" s="38" t="str">
        <f t="shared" si="10"/>
        <v/>
      </c>
      <c r="CG51" s="38"/>
      <c r="CH51" s="38"/>
    </row>
    <row r="52" spans="1:86" ht="24.75" customHeight="1">
      <c r="A52" s="378">
        <v>46</v>
      </c>
      <c r="B52" s="359">
        <v>2</v>
      </c>
      <c r="C52" s="360" t="s">
        <v>17</v>
      </c>
      <c r="D52" s="361">
        <v>889</v>
      </c>
      <c r="E52" s="362" t="s">
        <v>154</v>
      </c>
      <c r="F52" s="363" t="s">
        <v>527</v>
      </c>
      <c r="G52" s="363" t="s">
        <v>528</v>
      </c>
      <c r="H52" s="364" t="s">
        <v>58</v>
      </c>
      <c r="I52" s="365">
        <v>246</v>
      </c>
      <c r="J52" s="366" t="s">
        <v>20</v>
      </c>
      <c r="K52" s="367" t="s">
        <v>19</v>
      </c>
      <c r="L52" s="13"/>
      <c r="M52" s="8"/>
      <c r="N52" s="8"/>
      <c r="O52" s="8"/>
      <c r="P52" s="56"/>
      <c r="Q52" s="60"/>
      <c r="R52" s="8"/>
      <c r="S52" s="14"/>
      <c r="T52" s="19"/>
      <c r="U52" s="20"/>
      <c r="V52" s="20"/>
      <c r="W52" s="8"/>
      <c r="X52" s="62"/>
      <c r="Y52" s="60"/>
      <c r="Z52" s="8"/>
      <c r="AA52" s="14"/>
      <c r="AB52" s="13"/>
      <c r="AC52" s="8"/>
      <c r="AD52" s="8"/>
      <c r="AE52" s="8"/>
      <c r="AF52" s="56"/>
      <c r="AG52" s="60"/>
      <c r="AH52" s="8"/>
      <c r="AI52" s="14"/>
      <c r="AJ52" s="13"/>
      <c r="AK52" s="8"/>
      <c r="AL52" s="8"/>
      <c r="AM52" s="8"/>
      <c r="AN52" s="56"/>
      <c r="AO52" s="60"/>
      <c r="AP52" s="8"/>
      <c r="AQ52" s="14"/>
      <c r="AR52" s="13"/>
      <c r="AS52" s="8"/>
      <c r="AT52" s="14"/>
      <c r="AU52" s="13"/>
      <c r="AV52" s="8"/>
      <c r="AW52" s="14"/>
      <c r="AX52" s="13"/>
      <c r="AY52" s="8"/>
      <c r="AZ52" s="14"/>
      <c r="BA52" s="13">
        <v>220</v>
      </c>
      <c r="BB52" s="109">
        <v>58</v>
      </c>
      <c r="BC52" s="1"/>
      <c r="BD52" s="1"/>
      <c r="BE52" s="43"/>
      <c r="BF52" s="1"/>
      <c r="BG52" s="1"/>
      <c r="BS52" s="29"/>
      <c r="BT52" s="29">
        <f t="shared" si="0"/>
        <v>246</v>
      </c>
      <c r="BU52" s="38" t="str">
        <f t="shared" si="1"/>
        <v/>
      </c>
      <c r="BV52" s="38" t="str">
        <f t="shared" si="2"/>
        <v/>
      </c>
      <c r="BW52" s="29" t="str">
        <f t="shared" si="3"/>
        <v/>
      </c>
      <c r="BX52" s="38" t="str">
        <f t="shared" si="4"/>
        <v/>
      </c>
      <c r="BY52" s="29" t="e">
        <f>IF(AND(#REF!="",#REF!="",#REF!="",#REF!=""),"",SUM(#REF!,#REF!,#REF!,#REF!,#REF!))</f>
        <v>#REF!</v>
      </c>
      <c r="BZ52" s="38" t="str">
        <f t="shared" si="5"/>
        <v/>
      </c>
      <c r="CA52" s="29" t="str">
        <f t="shared" si="6"/>
        <v/>
      </c>
      <c r="CB52" s="38" t="str">
        <f t="shared" si="7"/>
        <v/>
      </c>
      <c r="CC52" s="29" t="str">
        <f t="shared" si="8"/>
        <v/>
      </c>
      <c r="CD52" s="38" t="str">
        <f t="shared" si="9"/>
        <v/>
      </c>
      <c r="CE52" s="29" t="e">
        <f>IF(AND(#REF!="",#REF!="",#REF!="",#REF!=""),"",SUM(#REF!,#REF!,#REF!,#REF!,#REF!))</f>
        <v>#REF!</v>
      </c>
      <c r="CF52" s="38" t="str">
        <f t="shared" si="10"/>
        <v/>
      </c>
      <c r="CG52" s="38"/>
      <c r="CH52" s="38"/>
    </row>
    <row r="53" spans="1:86" ht="24.75" customHeight="1">
      <c r="A53" s="358">
        <v>47</v>
      </c>
      <c r="B53" s="359">
        <v>2</v>
      </c>
      <c r="C53" s="360" t="s">
        <v>17</v>
      </c>
      <c r="D53" s="361">
        <v>737</v>
      </c>
      <c r="E53" s="362" t="s">
        <v>155</v>
      </c>
      <c r="F53" s="363" t="s">
        <v>529</v>
      </c>
      <c r="G53" s="363" t="s">
        <v>449</v>
      </c>
      <c r="H53" s="364" t="s">
        <v>450</v>
      </c>
      <c r="I53" s="365">
        <v>248</v>
      </c>
      <c r="J53" s="366" t="s">
        <v>20</v>
      </c>
      <c r="K53" s="367" t="s">
        <v>19</v>
      </c>
      <c r="L53" s="13"/>
      <c r="M53" s="8"/>
      <c r="N53" s="8"/>
      <c r="O53" s="8"/>
      <c r="P53" s="56"/>
      <c r="Q53" s="60"/>
      <c r="R53" s="8"/>
      <c r="S53" s="14"/>
      <c r="T53" s="19"/>
      <c r="U53" s="20"/>
      <c r="V53" s="20"/>
      <c r="W53" s="8"/>
      <c r="X53" s="62"/>
      <c r="Y53" s="60"/>
      <c r="Z53" s="8"/>
      <c r="AA53" s="14"/>
      <c r="AB53" s="13"/>
      <c r="AC53" s="8"/>
      <c r="AD53" s="8"/>
      <c r="AE53" s="8"/>
      <c r="AF53" s="56"/>
      <c r="AG53" s="60"/>
      <c r="AH53" s="8"/>
      <c r="AI53" s="14"/>
      <c r="AJ53" s="13"/>
      <c r="AK53" s="8"/>
      <c r="AL53" s="8"/>
      <c r="AM53" s="8"/>
      <c r="AN53" s="56"/>
      <c r="AO53" s="60"/>
      <c r="AP53" s="8"/>
      <c r="AQ53" s="14"/>
      <c r="AR53" s="13"/>
      <c r="AS53" s="8"/>
      <c r="AT53" s="14"/>
      <c r="AU53" s="13"/>
      <c r="AV53" s="8"/>
      <c r="AW53" s="14"/>
      <c r="AX53" s="13"/>
      <c r="AY53" s="8"/>
      <c r="AZ53" s="14"/>
      <c r="BA53" s="13">
        <v>220</v>
      </c>
      <c r="BB53" s="109">
        <v>74</v>
      </c>
      <c r="BC53" s="1"/>
      <c r="BD53" s="1"/>
      <c r="BE53" s="43"/>
      <c r="BF53" s="1"/>
      <c r="BG53" s="1"/>
      <c r="BS53" s="29"/>
      <c r="BT53" s="29">
        <f t="shared" si="0"/>
        <v>248</v>
      </c>
      <c r="BU53" s="38" t="str">
        <f t="shared" si="1"/>
        <v/>
      </c>
      <c r="BV53" s="38" t="str">
        <f t="shared" si="2"/>
        <v/>
      </c>
      <c r="BW53" s="29" t="str">
        <f t="shared" si="3"/>
        <v/>
      </c>
      <c r="BX53" s="38" t="str">
        <f t="shared" si="4"/>
        <v/>
      </c>
      <c r="BY53" s="29" t="e">
        <f>IF(AND(#REF!="",#REF!="",#REF!="",#REF!=""),"",SUM(#REF!,#REF!,#REF!,#REF!,#REF!))</f>
        <v>#REF!</v>
      </c>
      <c r="BZ53" s="38" t="str">
        <f t="shared" si="5"/>
        <v/>
      </c>
      <c r="CA53" s="29" t="str">
        <f t="shared" si="6"/>
        <v/>
      </c>
      <c r="CB53" s="38" t="str">
        <f t="shared" si="7"/>
        <v/>
      </c>
      <c r="CC53" s="29" t="str">
        <f t="shared" si="8"/>
        <v/>
      </c>
      <c r="CD53" s="38" t="str">
        <f t="shared" si="9"/>
        <v/>
      </c>
      <c r="CE53" s="29" t="e">
        <f>IF(AND(#REF!="",#REF!="",#REF!="",#REF!=""),"",SUM(#REF!,#REF!,#REF!,#REF!,#REF!))</f>
        <v>#REF!</v>
      </c>
      <c r="CF53" s="38" t="str">
        <f t="shared" si="10"/>
        <v/>
      </c>
      <c r="CG53" s="38"/>
      <c r="CH53" s="38"/>
    </row>
    <row r="54" spans="1:86" ht="24.75" customHeight="1">
      <c r="A54" s="378">
        <v>48</v>
      </c>
      <c r="B54" s="359">
        <v>2</v>
      </c>
      <c r="C54" s="360" t="s">
        <v>17</v>
      </c>
      <c r="D54" s="361">
        <v>879</v>
      </c>
      <c r="E54" s="362">
        <v>41275</v>
      </c>
      <c r="F54" s="363" t="s">
        <v>42</v>
      </c>
      <c r="G54" s="363" t="s">
        <v>52</v>
      </c>
      <c r="H54" s="364" t="s">
        <v>35</v>
      </c>
      <c r="I54" s="365">
        <v>249</v>
      </c>
      <c r="J54" s="366" t="s">
        <v>18</v>
      </c>
      <c r="K54" s="367" t="s">
        <v>21</v>
      </c>
      <c r="L54" s="13"/>
      <c r="M54" s="8"/>
      <c r="N54" s="8"/>
      <c r="O54" s="8"/>
      <c r="P54" s="56"/>
      <c r="Q54" s="60"/>
      <c r="R54" s="8"/>
      <c r="S54" s="14"/>
      <c r="T54" s="19"/>
      <c r="U54" s="20"/>
      <c r="V54" s="20"/>
      <c r="W54" s="8"/>
      <c r="X54" s="62"/>
      <c r="Y54" s="60"/>
      <c r="Z54" s="8"/>
      <c r="AA54" s="14"/>
      <c r="AB54" s="13"/>
      <c r="AC54" s="8"/>
      <c r="AD54" s="8"/>
      <c r="AE54" s="8"/>
      <c r="AF54" s="56"/>
      <c r="AG54" s="60"/>
      <c r="AH54" s="8"/>
      <c r="AI54" s="14"/>
      <c r="AJ54" s="13"/>
      <c r="AK54" s="8"/>
      <c r="AL54" s="8"/>
      <c r="AM54" s="8"/>
      <c r="AN54" s="56"/>
      <c r="AO54" s="60"/>
      <c r="AP54" s="8"/>
      <c r="AQ54" s="14"/>
      <c r="AR54" s="13"/>
      <c r="AS54" s="8"/>
      <c r="AT54" s="14"/>
      <c r="AU54" s="13"/>
      <c r="AV54" s="8"/>
      <c r="AW54" s="14"/>
      <c r="AX54" s="13"/>
      <c r="AY54" s="8"/>
      <c r="AZ54" s="14"/>
      <c r="BA54" s="13">
        <v>220</v>
      </c>
      <c r="BB54" s="109">
        <v>66</v>
      </c>
      <c r="BC54" s="1"/>
      <c r="BD54" s="1"/>
      <c r="BE54" s="43"/>
      <c r="BF54" s="1"/>
      <c r="BG54" s="1"/>
      <c r="BS54" s="29"/>
      <c r="BT54" s="29">
        <f t="shared" si="0"/>
        <v>249</v>
      </c>
      <c r="BU54" s="38" t="str">
        <f t="shared" si="1"/>
        <v/>
      </c>
      <c r="BV54" s="38" t="str">
        <f t="shared" si="2"/>
        <v/>
      </c>
      <c r="BW54" s="29" t="str">
        <f t="shared" si="3"/>
        <v/>
      </c>
      <c r="BX54" s="38" t="str">
        <f t="shared" si="4"/>
        <v/>
      </c>
      <c r="BY54" s="29" t="e">
        <f>IF(AND(#REF!="",#REF!="",#REF!="",#REF!=""),"",SUM(#REF!,#REF!,#REF!,#REF!,#REF!))</f>
        <v>#REF!</v>
      </c>
      <c r="BZ54" s="38" t="str">
        <f t="shared" si="5"/>
        <v/>
      </c>
      <c r="CA54" s="29" t="str">
        <f t="shared" si="6"/>
        <v/>
      </c>
      <c r="CB54" s="38" t="str">
        <f t="shared" si="7"/>
        <v/>
      </c>
      <c r="CC54" s="29" t="str">
        <f t="shared" si="8"/>
        <v/>
      </c>
      <c r="CD54" s="38" t="str">
        <f t="shared" si="9"/>
        <v/>
      </c>
      <c r="CE54" s="29" t="e">
        <f>IF(AND(#REF!="",#REF!="",#REF!="",#REF!=""),"",SUM(#REF!,#REF!,#REF!,#REF!,#REF!))</f>
        <v>#REF!</v>
      </c>
      <c r="CF54" s="38" t="str">
        <f t="shared" si="10"/>
        <v/>
      </c>
      <c r="CG54" s="38"/>
      <c r="CH54" s="38"/>
    </row>
    <row r="55" spans="1:86" ht="24.75" customHeight="1">
      <c r="A55" s="378">
        <v>49</v>
      </c>
      <c r="B55" s="359"/>
      <c r="C55" s="360"/>
      <c r="D55" s="361"/>
      <c r="E55" s="362"/>
      <c r="F55" s="363"/>
      <c r="G55" s="363"/>
      <c r="H55" s="364"/>
      <c r="I55" s="365"/>
      <c r="J55" s="366"/>
      <c r="K55" s="367"/>
      <c r="L55" s="13"/>
      <c r="M55" s="8"/>
      <c r="N55" s="8"/>
      <c r="O55" s="8"/>
      <c r="P55" s="56"/>
      <c r="Q55" s="60"/>
      <c r="R55" s="8"/>
      <c r="S55" s="14"/>
      <c r="T55" s="19"/>
      <c r="U55" s="20"/>
      <c r="V55" s="20"/>
      <c r="W55" s="8"/>
      <c r="X55" s="62"/>
      <c r="Y55" s="60"/>
      <c r="Z55" s="8"/>
      <c r="AA55" s="14"/>
      <c r="AB55" s="13"/>
      <c r="AC55" s="8"/>
      <c r="AD55" s="8"/>
      <c r="AE55" s="8"/>
      <c r="AF55" s="56"/>
      <c r="AG55" s="60"/>
      <c r="AH55" s="8"/>
      <c r="AI55" s="14"/>
      <c r="AJ55" s="13"/>
      <c r="AK55" s="8"/>
      <c r="AL55" s="8"/>
      <c r="AM55" s="8"/>
      <c r="AN55" s="56"/>
      <c r="AO55" s="60"/>
      <c r="AP55" s="8"/>
      <c r="AQ55" s="14"/>
      <c r="AR55" s="13"/>
      <c r="AS55" s="8"/>
      <c r="AT55" s="14"/>
      <c r="AU55" s="13"/>
      <c r="AV55" s="8"/>
      <c r="AW55" s="14"/>
      <c r="AX55" s="13"/>
      <c r="AY55" s="8"/>
      <c r="AZ55" s="14"/>
      <c r="BA55" s="13" t="s">
        <v>447</v>
      </c>
      <c r="BB55" s="109" t="s">
        <v>447</v>
      </c>
      <c r="BC55" s="1"/>
      <c r="BD55" s="1"/>
      <c r="BE55" s="43"/>
      <c r="BF55" s="1"/>
      <c r="BG55" s="1"/>
      <c r="BS55" s="29"/>
      <c r="BT55" s="29" t="str">
        <f t="shared" si="0"/>
        <v/>
      </c>
      <c r="BU55" s="38" t="str">
        <f t="shared" si="1"/>
        <v/>
      </c>
      <c r="BV55" s="38" t="str">
        <f t="shared" si="2"/>
        <v/>
      </c>
      <c r="BW55" s="29" t="str">
        <f t="shared" si="3"/>
        <v/>
      </c>
      <c r="BX55" s="38" t="str">
        <f t="shared" si="4"/>
        <v/>
      </c>
      <c r="BY55" s="29" t="e">
        <f>IF(AND(#REF!="",#REF!="",#REF!="",#REF!=""),"",SUM(#REF!,#REF!,#REF!,#REF!,#REF!))</f>
        <v>#REF!</v>
      </c>
      <c r="BZ55" s="38" t="str">
        <f t="shared" si="5"/>
        <v/>
      </c>
      <c r="CA55" s="29" t="str">
        <f t="shared" si="6"/>
        <v/>
      </c>
      <c r="CB55" s="38" t="str">
        <f t="shared" si="7"/>
        <v/>
      </c>
      <c r="CC55" s="29" t="str">
        <f t="shared" si="8"/>
        <v/>
      </c>
      <c r="CD55" s="38" t="str">
        <f t="shared" si="9"/>
        <v/>
      </c>
      <c r="CE55" s="29" t="e">
        <f>IF(AND(#REF!="",#REF!="",#REF!="",#REF!=""),"",SUM(#REF!,#REF!,#REF!,#REF!,#REF!))</f>
        <v>#REF!</v>
      </c>
      <c r="CF55" s="38" t="str">
        <f t="shared" si="10"/>
        <v/>
      </c>
      <c r="CG55" s="38"/>
      <c r="CH55" s="38"/>
    </row>
    <row r="56" spans="1:86" ht="24.75" customHeight="1">
      <c r="A56" s="358">
        <v>50</v>
      </c>
      <c r="B56" s="359"/>
      <c r="C56" s="360"/>
      <c r="D56" s="361"/>
      <c r="E56" s="362"/>
      <c r="F56" s="363"/>
      <c r="G56" s="363"/>
      <c r="H56" s="364"/>
      <c r="I56" s="365"/>
      <c r="J56" s="366"/>
      <c r="K56" s="367"/>
      <c r="L56" s="13"/>
      <c r="M56" s="8"/>
      <c r="N56" s="8"/>
      <c r="O56" s="8"/>
      <c r="P56" s="56"/>
      <c r="Q56" s="60"/>
      <c r="R56" s="8"/>
      <c r="S56" s="14"/>
      <c r="T56" s="19"/>
      <c r="U56" s="20"/>
      <c r="V56" s="20"/>
      <c r="W56" s="8"/>
      <c r="X56" s="62"/>
      <c r="Y56" s="60"/>
      <c r="Z56" s="8"/>
      <c r="AA56" s="14"/>
      <c r="AB56" s="13"/>
      <c r="AC56" s="8"/>
      <c r="AD56" s="8"/>
      <c r="AE56" s="8"/>
      <c r="AF56" s="56"/>
      <c r="AG56" s="60"/>
      <c r="AH56" s="8"/>
      <c r="AI56" s="14"/>
      <c r="AJ56" s="13"/>
      <c r="AK56" s="8"/>
      <c r="AL56" s="8"/>
      <c r="AM56" s="8"/>
      <c r="AN56" s="56"/>
      <c r="AO56" s="60"/>
      <c r="AP56" s="8"/>
      <c r="AQ56" s="14"/>
      <c r="AR56" s="13"/>
      <c r="AS56" s="8"/>
      <c r="AT56" s="14"/>
      <c r="AU56" s="13"/>
      <c r="AV56" s="8"/>
      <c r="AW56" s="14"/>
      <c r="AX56" s="13"/>
      <c r="AY56" s="8"/>
      <c r="AZ56" s="14"/>
      <c r="BA56" s="13" t="s">
        <v>447</v>
      </c>
      <c r="BB56" s="109" t="s">
        <v>447</v>
      </c>
      <c r="BC56" s="1"/>
      <c r="BD56" s="1"/>
      <c r="BE56" s="43"/>
      <c r="BF56" s="1"/>
      <c r="BG56" s="1"/>
      <c r="BS56" s="29"/>
      <c r="BT56" s="29" t="str">
        <f t="shared" si="0"/>
        <v/>
      </c>
      <c r="BU56" s="38" t="str">
        <f t="shared" si="1"/>
        <v/>
      </c>
      <c r="BV56" s="38" t="str">
        <f t="shared" si="2"/>
        <v/>
      </c>
      <c r="BW56" s="29" t="str">
        <f t="shared" si="3"/>
        <v/>
      </c>
      <c r="BX56" s="38" t="str">
        <f t="shared" si="4"/>
        <v/>
      </c>
      <c r="BY56" s="29" t="e">
        <f>IF(AND(#REF!="",#REF!="",#REF!="",#REF!=""),"",SUM(#REF!,#REF!,#REF!,#REF!,#REF!))</f>
        <v>#REF!</v>
      </c>
      <c r="BZ56" s="38" t="str">
        <f t="shared" si="5"/>
        <v/>
      </c>
      <c r="CA56" s="29" t="str">
        <f t="shared" si="6"/>
        <v/>
      </c>
      <c r="CB56" s="38" t="str">
        <f t="shared" si="7"/>
        <v/>
      </c>
      <c r="CC56" s="29" t="str">
        <f t="shared" si="8"/>
        <v/>
      </c>
      <c r="CD56" s="38" t="str">
        <f t="shared" si="9"/>
        <v/>
      </c>
      <c r="CE56" s="29" t="e">
        <f>IF(AND(#REF!="",#REF!="",#REF!="",#REF!=""),"",SUM(#REF!,#REF!,#REF!,#REF!,#REF!))</f>
        <v>#REF!</v>
      </c>
      <c r="CF56" s="38" t="str">
        <f t="shared" si="10"/>
        <v/>
      </c>
      <c r="CG56" s="38"/>
      <c r="CH56" s="38"/>
    </row>
    <row r="57" spans="1:86" ht="24.75" customHeight="1">
      <c r="A57" s="378">
        <v>51</v>
      </c>
      <c r="B57" s="359"/>
      <c r="C57" s="360"/>
      <c r="D57" s="361"/>
      <c r="E57" s="362"/>
      <c r="F57" s="363"/>
      <c r="G57" s="363"/>
      <c r="H57" s="364"/>
      <c r="I57" s="365"/>
      <c r="J57" s="366"/>
      <c r="K57" s="367"/>
      <c r="L57" s="13"/>
      <c r="M57" s="8"/>
      <c r="N57" s="8"/>
      <c r="O57" s="8"/>
      <c r="P57" s="56"/>
      <c r="Q57" s="60"/>
      <c r="R57" s="8"/>
      <c r="S57" s="14"/>
      <c r="T57" s="19"/>
      <c r="U57" s="20"/>
      <c r="V57" s="20"/>
      <c r="W57" s="8"/>
      <c r="X57" s="62"/>
      <c r="Y57" s="60"/>
      <c r="Z57" s="8"/>
      <c r="AA57" s="14"/>
      <c r="AB57" s="13"/>
      <c r="AC57" s="8"/>
      <c r="AD57" s="8"/>
      <c r="AE57" s="8"/>
      <c r="AF57" s="56"/>
      <c r="AG57" s="60"/>
      <c r="AH57" s="8"/>
      <c r="AI57" s="14"/>
      <c r="AJ57" s="13"/>
      <c r="AK57" s="8"/>
      <c r="AL57" s="8"/>
      <c r="AM57" s="8"/>
      <c r="AN57" s="56"/>
      <c r="AO57" s="60"/>
      <c r="AP57" s="8"/>
      <c r="AQ57" s="14"/>
      <c r="AR57" s="13"/>
      <c r="AS57" s="8"/>
      <c r="AT57" s="14"/>
      <c r="AU57" s="13"/>
      <c r="AV57" s="8"/>
      <c r="AW57" s="14"/>
      <c r="AX57" s="13"/>
      <c r="AY57" s="8"/>
      <c r="AZ57" s="14"/>
      <c r="BA57" s="13" t="s">
        <v>447</v>
      </c>
      <c r="BB57" s="109" t="s">
        <v>447</v>
      </c>
      <c r="BC57" s="1"/>
      <c r="BD57" s="1"/>
      <c r="BE57" s="43"/>
      <c r="BF57" s="1"/>
      <c r="BG57" s="1"/>
      <c r="BS57" s="29"/>
      <c r="BT57" s="29" t="str">
        <f t="shared" si="0"/>
        <v/>
      </c>
      <c r="BU57" s="38" t="str">
        <f t="shared" si="1"/>
        <v/>
      </c>
      <c r="BV57" s="38" t="str">
        <f t="shared" si="2"/>
        <v/>
      </c>
      <c r="BW57" s="29" t="str">
        <f t="shared" si="3"/>
        <v/>
      </c>
      <c r="BX57" s="38" t="str">
        <f t="shared" si="4"/>
        <v/>
      </c>
      <c r="BY57" s="29" t="e">
        <f>IF(AND(#REF!="",#REF!="",#REF!="",#REF!=""),"",SUM(#REF!,#REF!,#REF!,#REF!,#REF!))</f>
        <v>#REF!</v>
      </c>
      <c r="BZ57" s="38" t="str">
        <f t="shared" si="5"/>
        <v/>
      </c>
      <c r="CA57" s="29" t="str">
        <f t="shared" si="6"/>
        <v/>
      </c>
      <c r="CB57" s="38" t="str">
        <f t="shared" si="7"/>
        <v/>
      </c>
      <c r="CC57" s="29" t="str">
        <f t="shared" si="8"/>
        <v/>
      </c>
      <c r="CD57" s="38" t="str">
        <f t="shared" si="9"/>
        <v/>
      </c>
      <c r="CE57" s="29" t="e">
        <f>IF(AND(#REF!="",#REF!="",#REF!="",#REF!=""),"",SUM(#REF!,#REF!,#REF!,#REF!,#REF!))</f>
        <v>#REF!</v>
      </c>
      <c r="CF57" s="38" t="str">
        <f t="shared" si="10"/>
        <v/>
      </c>
      <c r="CG57" s="38"/>
      <c r="CH57" s="38"/>
    </row>
    <row r="58" spans="1:86" ht="24.75" customHeight="1">
      <c r="A58" s="378">
        <v>52</v>
      </c>
      <c r="B58" s="359"/>
      <c r="C58" s="360"/>
      <c r="D58" s="361"/>
      <c r="E58" s="362"/>
      <c r="F58" s="363"/>
      <c r="G58" s="363"/>
      <c r="H58" s="364"/>
      <c r="I58" s="365"/>
      <c r="J58" s="366"/>
      <c r="K58" s="367"/>
      <c r="L58" s="13"/>
      <c r="M58" s="8"/>
      <c r="N58" s="8"/>
      <c r="O58" s="8"/>
      <c r="P58" s="56"/>
      <c r="Q58" s="60"/>
      <c r="R58" s="8"/>
      <c r="S58" s="14"/>
      <c r="T58" s="19"/>
      <c r="U58" s="20"/>
      <c r="V58" s="20"/>
      <c r="W58" s="8"/>
      <c r="X58" s="62"/>
      <c r="Y58" s="60"/>
      <c r="Z58" s="8"/>
      <c r="AA58" s="14"/>
      <c r="AB58" s="13"/>
      <c r="AC58" s="8"/>
      <c r="AD58" s="8"/>
      <c r="AE58" s="8"/>
      <c r="AF58" s="56"/>
      <c r="AG58" s="60"/>
      <c r="AH58" s="8"/>
      <c r="AI58" s="14"/>
      <c r="AJ58" s="13"/>
      <c r="AK58" s="8"/>
      <c r="AL58" s="8"/>
      <c r="AM58" s="8"/>
      <c r="AN58" s="56"/>
      <c r="AO58" s="60"/>
      <c r="AP58" s="8"/>
      <c r="AQ58" s="14"/>
      <c r="AR58" s="13"/>
      <c r="AS58" s="8"/>
      <c r="AT58" s="14"/>
      <c r="AU58" s="13"/>
      <c r="AV58" s="8"/>
      <c r="AW58" s="14"/>
      <c r="AX58" s="13"/>
      <c r="AY58" s="8"/>
      <c r="AZ58" s="14"/>
      <c r="BA58" s="13" t="s">
        <v>447</v>
      </c>
      <c r="BB58" s="109" t="s">
        <v>447</v>
      </c>
      <c r="BC58" s="1"/>
      <c r="BD58" s="1"/>
      <c r="BE58" s="43"/>
      <c r="BF58" s="1"/>
      <c r="BG58" s="1"/>
      <c r="BS58" s="29"/>
      <c r="BT58" s="29" t="str">
        <f t="shared" si="0"/>
        <v/>
      </c>
      <c r="BU58" s="38" t="str">
        <f t="shared" si="1"/>
        <v/>
      </c>
      <c r="BV58" s="38" t="str">
        <f t="shared" si="2"/>
        <v/>
      </c>
      <c r="BW58" s="29" t="str">
        <f t="shared" si="3"/>
        <v/>
      </c>
      <c r="BX58" s="38" t="str">
        <f t="shared" si="4"/>
        <v/>
      </c>
      <c r="BY58" s="29" t="e">
        <f>IF(AND(#REF!="",#REF!="",#REF!="",#REF!=""),"",SUM(#REF!,#REF!,#REF!,#REF!,#REF!))</f>
        <v>#REF!</v>
      </c>
      <c r="BZ58" s="38" t="str">
        <f t="shared" si="5"/>
        <v/>
      </c>
      <c r="CA58" s="29" t="str">
        <f t="shared" si="6"/>
        <v/>
      </c>
      <c r="CB58" s="38" t="str">
        <f t="shared" si="7"/>
        <v/>
      </c>
      <c r="CC58" s="29" t="str">
        <f t="shared" si="8"/>
        <v/>
      </c>
      <c r="CD58" s="38" t="str">
        <f t="shared" si="9"/>
        <v/>
      </c>
      <c r="CE58" s="29" t="e">
        <f>IF(AND(#REF!="",#REF!="",#REF!="",#REF!=""),"",SUM(#REF!,#REF!,#REF!,#REF!,#REF!))</f>
        <v>#REF!</v>
      </c>
      <c r="CF58" s="38" t="str">
        <f t="shared" si="10"/>
        <v/>
      </c>
      <c r="CG58" s="38"/>
      <c r="CH58" s="38"/>
    </row>
    <row r="59" spans="1:86" ht="24.75" customHeight="1">
      <c r="A59" s="358">
        <v>53</v>
      </c>
      <c r="B59" s="359"/>
      <c r="C59" s="360"/>
      <c r="D59" s="361"/>
      <c r="E59" s="362"/>
      <c r="F59" s="363"/>
      <c r="G59" s="363"/>
      <c r="H59" s="364"/>
      <c r="I59" s="365"/>
      <c r="J59" s="366"/>
      <c r="K59" s="367"/>
      <c r="L59" s="13"/>
      <c r="M59" s="8"/>
      <c r="N59" s="8"/>
      <c r="O59" s="8"/>
      <c r="P59" s="56"/>
      <c r="Q59" s="60"/>
      <c r="R59" s="8"/>
      <c r="S59" s="14"/>
      <c r="T59" s="19"/>
      <c r="U59" s="20"/>
      <c r="V59" s="20"/>
      <c r="W59" s="8"/>
      <c r="X59" s="62"/>
      <c r="Y59" s="60"/>
      <c r="Z59" s="8"/>
      <c r="AA59" s="14"/>
      <c r="AB59" s="13"/>
      <c r="AC59" s="8"/>
      <c r="AD59" s="8"/>
      <c r="AE59" s="8"/>
      <c r="AF59" s="56"/>
      <c r="AG59" s="60"/>
      <c r="AH59" s="8"/>
      <c r="AI59" s="14"/>
      <c r="AJ59" s="13"/>
      <c r="AK59" s="8"/>
      <c r="AL59" s="8"/>
      <c r="AM59" s="8"/>
      <c r="AN59" s="56"/>
      <c r="AO59" s="60"/>
      <c r="AP59" s="8"/>
      <c r="AQ59" s="14"/>
      <c r="AR59" s="13"/>
      <c r="AS59" s="8"/>
      <c r="AT59" s="14"/>
      <c r="AU59" s="13"/>
      <c r="AV59" s="8"/>
      <c r="AW59" s="14"/>
      <c r="AX59" s="13"/>
      <c r="AY59" s="8"/>
      <c r="AZ59" s="14"/>
      <c r="BA59" s="13" t="s">
        <v>447</v>
      </c>
      <c r="BB59" s="109" t="s">
        <v>447</v>
      </c>
      <c r="BC59" s="1"/>
      <c r="BD59" s="1"/>
      <c r="BE59" s="43"/>
      <c r="BF59" s="1"/>
      <c r="BG59" s="1"/>
      <c r="BS59" s="29"/>
      <c r="BT59" s="44" t="str">
        <f t="shared" si="0"/>
        <v/>
      </c>
      <c r="BU59" s="45" t="str">
        <f t="shared" si="1"/>
        <v/>
      </c>
      <c r="BV59" s="45" t="str">
        <f t="shared" si="2"/>
        <v/>
      </c>
      <c r="BW59" s="44" t="str">
        <f t="shared" si="3"/>
        <v/>
      </c>
      <c r="BX59" s="45" t="str">
        <f t="shared" si="4"/>
        <v/>
      </c>
      <c r="BY59" s="44" t="e">
        <f>IF(AND(#REF!="",#REF!="",#REF!="",#REF!=""),"",SUM(#REF!,#REF!,#REF!,#REF!,#REF!))</f>
        <v>#REF!</v>
      </c>
      <c r="BZ59" s="45" t="str">
        <f t="shared" si="5"/>
        <v/>
      </c>
      <c r="CA59" s="44" t="str">
        <f t="shared" si="6"/>
        <v/>
      </c>
      <c r="CB59" s="45" t="str">
        <f t="shared" si="7"/>
        <v/>
      </c>
      <c r="CC59" s="44" t="str">
        <f t="shared" si="8"/>
        <v/>
      </c>
      <c r="CD59" s="45" t="str">
        <f t="shared" si="9"/>
        <v/>
      </c>
      <c r="CE59" s="44" t="e">
        <f>IF(AND(#REF!="",#REF!="",#REF!="",#REF!=""),"",SUM(#REF!,#REF!,#REF!,#REF!,#REF!))</f>
        <v>#REF!</v>
      </c>
      <c r="CF59" s="45" t="str">
        <f t="shared" si="10"/>
        <v/>
      </c>
      <c r="CG59" s="38"/>
      <c r="CH59" s="38"/>
    </row>
    <row r="60" spans="1:86" ht="24.75" customHeight="1">
      <c r="A60" s="378">
        <v>54</v>
      </c>
      <c r="B60" s="359"/>
      <c r="C60" s="360"/>
      <c r="D60" s="361"/>
      <c r="E60" s="362"/>
      <c r="F60" s="363"/>
      <c r="G60" s="363"/>
      <c r="H60" s="364"/>
      <c r="I60" s="365"/>
      <c r="J60" s="366"/>
      <c r="K60" s="367"/>
      <c r="L60" s="13"/>
      <c r="M60" s="8"/>
      <c r="N60" s="8"/>
      <c r="O60" s="8"/>
      <c r="P60" s="56"/>
      <c r="Q60" s="60"/>
      <c r="R60" s="8"/>
      <c r="S60" s="14"/>
      <c r="T60" s="19"/>
      <c r="U60" s="20"/>
      <c r="V60" s="20"/>
      <c r="W60" s="8"/>
      <c r="X60" s="62"/>
      <c r="Y60" s="60"/>
      <c r="Z60" s="8"/>
      <c r="AA60" s="14"/>
      <c r="AB60" s="13"/>
      <c r="AC60" s="8"/>
      <c r="AD60" s="8"/>
      <c r="AE60" s="8"/>
      <c r="AF60" s="56"/>
      <c r="AG60" s="60"/>
      <c r="AH60" s="8"/>
      <c r="AI60" s="14"/>
      <c r="AJ60" s="13"/>
      <c r="AK60" s="8"/>
      <c r="AL60" s="8"/>
      <c r="AM60" s="8"/>
      <c r="AN60" s="56"/>
      <c r="AO60" s="60"/>
      <c r="AP60" s="8"/>
      <c r="AQ60" s="14"/>
      <c r="AR60" s="13"/>
      <c r="AS60" s="8"/>
      <c r="AT60" s="14"/>
      <c r="AU60" s="13"/>
      <c r="AV60" s="8"/>
      <c r="AW60" s="14"/>
      <c r="AX60" s="13"/>
      <c r="AY60" s="8"/>
      <c r="AZ60" s="14"/>
      <c r="BA60" s="13" t="s">
        <v>447</v>
      </c>
      <c r="BB60" s="109" t="s">
        <v>447</v>
      </c>
      <c r="BC60" s="1"/>
      <c r="BD60" s="1"/>
      <c r="BE60" s="43"/>
      <c r="BF60" s="1"/>
      <c r="BG60" s="1"/>
      <c r="BS60" s="29"/>
      <c r="BT60" s="44" t="str">
        <f t="shared" si="0"/>
        <v/>
      </c>
      <c r="BU60" s="45" t="str">
        <f t="shared" si="1"/>
        <v/>
      </c>
      <c r="BV60" s="45" t="str">
        <f t="shared" si="2"/>
        <v/>
      </c>
      <c r="BW60" s="44" t="str">
        <f t="shared" si="3"/>
        <v/>
      </c>
      <c r="BX60" s="45" t="str">
        <f t="shared" si="4"/>
        <v/>
      </c>
      <c r="BY60" s="44" t="e">
        <f>IF(AND(#REF!="",#REF!="",#REF!="",#REF!=""),"",SUM(#REF!,#REF!,#REF!,#REF!,#REF!))</f>
        <v>#REF!</v>
      </c>
      <c r="BZ60" s="45" t="str">
        <f t="shared" si="5"/>
        <v/>
      </c>
      <c r="CA60" s="44" t="str">
        <f t="shared" si="6"/>
        <v/>
      </c>
      <c r="CB60" s="45" t="str">
        <f t="shared" si="7"/>
        <v/>
      </c>
      <c r="CC60" s="44" t="str">
        <f t="shared" si="8"/>
        <v/>
      </c>
      <c r="CD60" s="45" t="str">
        <f t="shared" si="9"/>
        <v/>
      </c>
      <c r="CE60" s="44" t="e">
        <f>IF(AND(#REF!="",#REF!="",#REF!="",#REF!=""),"",SUM(#REF!,#REF!,#REF!,#REF!,#REF!))</f>
        <v>#REF!</v>
      </c>
      <c r="CF60" s="45" t="str">
        <f t="shared" si="10"/>
        <v/>
      </c>
      <c r="CG60" s="38"/>
      <c r="CH60" s="38"/>
    </row>
    <row r="61" spans="1:86" ht="24.75" customHeight="1">
      <c r="A61" s="378">
        <v>55</v>
      </c>
      <c r="B61" s="359"/>
      <c r="C61" s="360"/>
      <c r="D61" s="361"/>
      <c r="E61" s="362"/>
      <c r="F61" s="363"/>
      <c r="G61" s="363"/>
      <c r="H61" s="364"/>
      <c r="I61" s="365"/>
      <c r="J61" s="366"/>
      <c r="K61" s="367"/>
      <c r="L61" s="13"/>
      <c r="M61" s="8"/>
      <c r="N61" s="8"/>
      <c r="O61" s="8"/>
      <c r="P61" s="56"/>
      <c r="Q61" s="60"/>
      <c r="R61" s="8"/>
      <c r="S61" s="14"/>
      <c r="T61" s="19"/>
      <c r="U61" s="20"/>
      <c r="V61" s="20"/>
      <c r="W61" s="8"/>
      <c r="X61" s="62"/>
      <c r="Y61" s="60"/>
      <c r="Z61" s="8"/>
      <c r="AA61" s="14"/>
      <c r="AB61" s="13"/>
      <c r="AC61" s="8"/>
      <c r="AD61" s="8"/>
      <c r="AE61" s="8"/>
      <c r="AF61" s="56"/>
      <c r="AG61" s="60"/>
      <c r="AH61" s="8"/>
      <c r="AI61" s="14"/>
      <c r="AJ61" s="13"/>
      <c r="AK61" s="8"/>
      <c r="AL61" s="8"/>
      <c r="AM61" s="8"/>
      <c r="AN61" s="56"/>
      <c r="AO61" s="60"/>
      <c r="AP61" s="8"/>
      <c r="AQ61" s="14"/>
      <c r="AR61" s="13"/>
      <c r="AS61" s="8"/>
      <c r="AT61" s="14"/>
      <c r="AU61" s="13"/>
      <c r="AV61" s="8"/>
      <c r="AW61" s="14"/>
      <c r="AX61" s="13"/>
      <c r="AY61" s="8"/>
      <c r="AZ61" s="14"/>
      <c r="BA61" s="13" t="s">
        <v>447</v>
      </c>
      <c r="BB61" s="109" t="s">
        <v>447</v>
      </c>
      <c r="BC61" s="1"/>
      <c r="BD61" s="1"/>
      <c r="BE61" s="43"/>
      <c r="BF61" s="1"/>
      <c r="BG61" s="1"/>
      <c r="BS61" s="29"/>
      <c r="BT61" s="44" t="str">
        <f t="shared" si="0"/>
        <v/>
      </c>
      <c r="BU61" s="45" t="str">
        <f t="shared" si="1"/>
        <v/>
      </c>
      <c r="BV61" s="45" t="str">
        <f t="shared" si="2"/>
        <v/>
      </c>
      <c r="BW61" s="44" t="str">
        <f t="shared" si="3"/>
        <v/>
      </c>
      <c r="BX61" s="45" t="str">
        <f t="shared" si="4"/>
        <v/>
      </c>
      <c r="BY61" s="44" t="e">
        <f>IF(AND(#REF!="",#REF!="",#REF!="",#REF!=""),"",SUM(#REF!,#REF!,#REF!,#REF!,#REF!))</f>
        <v>#REF!</v>
      </c>
      <c r="BZ61" s="45" t="str">
        <f t="shared" si="5"/>
        <v/>
      </c>
      <c r="CA61" s="44" t="str">
        <f t="shared" si="6"/>
        <v/>
      </c>
      <c r="CB61" s="45" t="str">
        <f t="shared" si="7"/>
        <v/>
      </c>
      <c r="CC61" s="44" t="str">
        <f t="shared" si="8"/>
        <v/>
      </c>
      <c r="CD61" s="45" t="str">
        <f t="shared" si="9"/>
        <v/>
      </c>
      <c r="CE61" s="44" t="e">
        <f>IF(AND(#REF!="",#REF!="",#REF!="",#REF!=""),"",SUM(#REF!,#REF!,#REF!,#REF!,#REF!))</f>
        <v>#REF!</v>
      </c>
      <c r="CF61" s="45" t="str">
        <f t="shared" si="10"/>
        <v/>
      </c>
      <c r="CG61" s="38"/>
      <c r="CH61" s="38"/>
    </row>
    <row r="62" spans="1:86" ht="24.75" customHeight="1">
      <c r="A62" s="358">
        <v>56</v>
      </c>
      <c r="B62" s="359"/>
      <c r="C62" s="360"/>
      <c r="D62" s="361"/>
      <c r="E62" s="362"/>
      <c r="F62" s="363"/>
      <c r="G62" s="363"/>
      <c r="H62" s="364"/>
      <c r="I62" s="365"/>
      <c r="J62" s="366"/>
      <c r="K62" s="367"/>
      <c r="L62" s="13"/>
      <c r="M62" s="8"/>
      <c r="N62" s="8"/>
      <c r="O62" s="8"/>
      <c r="P62" s="56"/>
      <c r="Q62" s="60"/>
      <c r="R62" s="8"/>
      <c r="S62" s="14"/>
      <c r="T62" s="19"/>
      <c r="U62" s="20"/>
      <c r="V62" s="20"/>
      <c r="W62" s="8"/>
      <c r="X62" s="62"/>
      <c r="Y62" s="60"/>
      <c r="Z62" s="8"/>
      <c r="AA62" s="14"/>
      <c r="AB62" s="13"/>
      <c r="AC62" s="8"/>
      <c r="AD62" s="8"/>
      <c r="AE62" s="8"/>
      <c r="AF62" s="56"/>
      <c r="AG62" s="60"/>
      <c r="AH62" s="8"/>
      <c r="AI62" s="14"/>
      <c r="AJ62" s="13"/>
      <c r="AK62" s="8"/>
      <c r="AL62" s="8"/>
      <c r="AM62" s="8"/>
      <c r="AN62" s="56"/>
      <c r="AO62" s="60"/>
      <c r="AP62" s="8"/>
      <c r="AQ62" s="14"/>
      <c r="AR62" s="13"/>
      <c r="AS62" s="8"/>
      <c r="AT62" s="14"/>
      <c r="AU62" s="13"/>
      <c r="AV62" s="8"/>
      <c r="AW62" s="14"/>
      <c r="AX62" s="13"/>
      <c r="AY62" s="8"/>
      <c r="AZ62" s="14"/>
      <c r="BA62" s="13" t="s">
        <v>447</v>
      </c>
      <c r="BB62" s="109" t="s">
        <v>447</v>
      </c>
      <c r="BC62" s="1"/>
      <c r="BD62" s="1"/>
      <c r="BE62" s="43"/>
      <c r="BF62" s="1"/>
      <c r="BG62" s="1"/>
      <c r="BS62" s="29"/>
      <c r="BT62" s="44" t="str">
        <f t="shared" si="0"/>
        <v/>
      </c>
      <c r="BU62" s="45" t="str">
        <f t="shared" si="1"/>
        <v/>
      </c>
      <c r="BV62" s="45" t="str">
        <f t="shared" si="2"/>
        <v/>
      </c>
      <c r="BW62" s="44" t="str">
        <f t="shared" si="3"/>
        <v/>
      </c>
      <c r="BX62" s="45" t="str">
        <f t="shared" si="4"/>
        <v/>
      </c>
      <c r="BY62" s="44" t="e">
        <f>IF(AND(#REF!="",#REF!="",#REF!="",#REF!=""),"",SUM(#REF!,#REF!,#REF!,#REF!,#REF!))</f>
        <v>#REF!</v>
      </c>
      <c r="BZ62" s="45" t="str">
        <f t="shared" si="5"/>
        <v/>
      </c>
      <c r="CA62" s="44" t="str">
        <f t="shared" si="6"/>
        <v/>
      </c>
      <c r="CB62" s="45" t="str">
        <f t="shared" si="7"/>
        <v/>
      </c>
      <c r="CC62" s="44" t="str">
        <f t="shared" si="8"/>
        <v/>
      </c>
      <c r="CD62" s="45" t="str">
        <f t="shared" si="9"/>
        <v/>
      </c>
      <c r="CE62" s="44" t="e">
        <f>IF(AND(#REF!="",#REF!="",#REF!="",#REF!=""),"",SUM(#REF!,#REF!,#REF!,#REF!,#REF!))</f>
        <v>#REF!</v>
      </c>
      <c r="CF62" s="45" t="str">
        <f t="shared" si="10"/>
        <v/>
      </c>
      <c r="CG62" s="38"/>
      <c r="CH62" s="38"/>
    </row>
    <row r="63" spans="1:86" ht="24.75" customHeight="1">
      <c r="A63" s="378">
        <v>57</v>
      </c>
      <c r="B63" s="359"/>
      <c r="C63" s="360"/>
      <c r="D63" s="361"/>
      <c r="E63" s="362"/>
      <c r="F63" s="363"/>
      <c r="G63" s="363"/>
      <c r="H63" s="364"/>
      <c r="I63" s="365"/>
      <c r="J63" s="366"/>
      <c r="K63" s="367"/>
      <c r="L63" s="13"/>
      <c r="M63" s="8"/>
      <c r="N63" s="8"/>
      <c r="O63" s="8"/>
      <c r="P63" s="56"/>
      <c r="Q63" s="60"/>
      <c r="R63" s="8"/>
      <c r="S63" s="14"/>
      <c r="T63" s="19"/>
      <c r="U63" s="20"/>
      <c r="V63" s="20"/>
      <c r="W63" s="8"/>
      <c r="X63" s="62"/>
      <c r="Y63" s="60"/>
      <c r="Z63" s="8"/>
      <c r="AA63" s="14"/>
      <c r="AB63" s="13"/>
      <c r="AC63" s="8"/>
      <c r="AD63" s="8"/>
      <c r="AE63" s="8"/>
      <c r="AF63" s="56"/>
      <c r="AG63" s="60"/>
      <c r="AH63" s="8"/>
      <c r="AI63" s="14"/>
      <c r="AJ63" s="13"/>
      <c r="AK63" s="8"/>
      <c r="AL63" s="8"/>
      <c r="AM63" s="8"/>
      <c r="AN63" s="56"/>
      <c r="AO63" s="60"/>
      <c r="AP63" s="8"/>
      <c r="AQ63" s="14"/>
      <c r="AR63" s="13"/>
      <c r="AS63" s="8"/>
      <c r="AT63" s="14"/>
      <c r="AU63" s="13"/>
      <c r="AV63" s="8"/>
      <c r="AW63" s="14"/>
      <c r="AX63" s="13"/>
      <c r="AY63" s="8"/>
      <c r="AZ63" s="14"/>
      <c r="BA63" s="13" t="s">
        <v>447</v>
      </c>
      <c r="BB63" s="109" t="s">
        <v>447</v>
      </c>
      <c r="BC63" s="1"/>
      <c r="BD63" s="1"/>
      <c r="BE63" s="43"/>
      <c r="BF63" s="1"/>
      <c r="BG63" s="1"/>
      <c r="BS63" s="29"/>
      <c r="BT63" s="44" t="str">
        <f t="shared" si="0"/>
        <v/>
      </c>
      <c r="BU63" s="45" t="str">
        <f t="shared" si="1"/>
        <v/>
      </c>
      <c r="BV63" s="45" t="str">
        <f t="shared" si="2"/>
        <v/>
      </c>
      <c r="BW63" s="44" t="str">
        <f t="shared" si="3"/>
        <v/>
      </c>
      <c r="BX63" s="45" t="str">
        <f t="shared" si="4"/>
        <v/>
      </c>
      <c r="BY63" s="44" t="e">
        <f>IF(AND(#REF!="",#REF!="",#REF!="",#REF!=""),"",SUM(#REF!,#REF!,#REF!,#REF!,#REF!))</f>
        <v>#REF!</v>
      </c>
      <c r="BZ63" s="45" t="str">
        <f t="shared" si="5"/>
        <v/>
      </c>
      <c r="CA63" s="44" t="str">
        <f t="shared" si="6"/>
        <v/>
      </c>
      <c r="CB63" s="45" t="str">
        <f t="shared" si="7"/>
        <v/>
      </c>
      <c r="CC63" s="44" t="str">
        <f t="shared" si="8"/>
        <v/>
      </c>
      <c r="CD63" s="45" t="str">
        <f t="shared" si="9"/>
        <v/>
      </c>
      <c r="CE63" s="44" t="e">
        <f>IF(AND(#REF!="",#REF!="",#REF!="",#REF!=""),"",SUM(#REF!,#REF!,#REF!,#REF!,#REF!))</f>
        <v>#REF!</v>
      </c>
      <c r="CF63" s="45" t="str">
        <f t="shared" si="10"/>
        <v/>
      </c>
      <c r="CG63" s="38"/>
      <c r="CH63" s="38"/>
    </row>
    <row r="64" spans="1:86" ht="24.75" customHeight="1">
      <c r="A64" s="378">
        <v>58</v>
      </c>
      <c r="B64" s="359"/>
      <c r="C64" s="360"/>
      <c r="D64" s="361"/>
      <c r="E64" s="362"/>
      <c r="F64" s="363"/>
      <c r="G64" s="363"/>
      <c r="H64" s="364"/>
      <c r="I64" s="365"/>
      <c r="J64" s="366"/>
      <c r="K64" s="367"/>
      <c r="L64" s="13"/>
      <c r="M64" s="8"/>
      <c r="N64" s="8"/>
      <c r="O64" s="8"/>
      <c r="P64" s="56"/>
      <c r="Q64" s="60"/>
      <c r="R64" s="8"/>
      <c r="S64" s="14"/>
      <c r="T64" s="19"/>
      <c r="U64" s="20"/>
      <c r="V64" s="20"/>
      <c r="W64" s="8"/>
      <c r="X64" s="62"/>
      <c r="Y64" s="60"/>
      <c r="Z64" s="8"/>
      <c r="AA64" s="14"/>
      <c r="AB64" s="13"/>
      <c r="AC64" s="8"/>
      <c r="AD64" s="8"/>
      <c r="AE64" s="8"/>
      <c r="AF64" s="56"/>
      <c r="AG64" s="60"/>
      <c r="AH64" s="8"/>
      <c r="AI64" s="14"/>
      <c r="AJ64" s="13"/>
      <c r="AK64" s="8"/>
      <c r="AL64" s="8"/>
      <c r="AM64" s="8"/>
      <c r="AN64" s="56"/>
      <c r="AO64" s="60"/>
      <c r="AP64" s="8"/>
      <c r="AQ64" s="14"/>
      <c r="AR64" s="13"/>
      <c r="AS64" s="8"/>
      <c r="AT64" s="14"/>
      <c r="AU64" s="13"/>
      <c r="AV64" s="8"/>
      <c r="AW64" s="14"/>
      <c r="AX64" s="13"/>
      <c r="AY64" s="8"/>
      <c r="AZ64" s="14"/>
      <c r="BA64" s="13" t="s">
        <v>447</v>
      </c>
      <c r="BB64" s="109" t="s">
        <v>447</v>
      </c>
      <c r="BC64" s="1"/>
      <c r="BD64" s="1"/>
      <c r="BE64" s="43"/>
      <c r="BF64" s="1"/>
      <c r="BG64" s="1"/>
      <c r="BS64" s="29"/>
      <c r="BT64" s="44" t="str">
        <f t="shared" si="0"/>
        <v/>
      </c>
      <c r="BU64" s="45" t="str">
        <f t="shared" si="1"/>
        <v/>
      </c>
      <c r="BV64" s="45" t="str">
        <f t="shared" si="2"/>
        <v/>
      </c>
      <c r="BW64" s="44" t="str">
        <f t="shared" si="3"/>
        <v/>
      </c>
      <c r="BX64" s="45" t="str">
        <f t="shared" si="4"/>
        <v/>
      </c>
      <c r="BY64" s="44" t="e">
        <f>IF(AND(#REF!="",#REF!="",#REF!="",#REF!=""),"",SUM(#REF!,#REF!,#REF!,#REF!,#REF!))</f>
        <v>#REF!</v>
      </c>
      <c r="BZ64" s="45" t="str">
        <f t="shared" si="5"/>
        <v/>
      </c>
      <c r="CA64" s="44" t="str">
        <f t="shared" si="6"/>
        <v/>
      </c>
      <c r="CB64" s="45" t="str">
        <f t="shared" si="7"/>
        <v/>
      </c>
      <c r="CC64" s="44" t="str">
        <f t="shared" si="8"/>
        <v/>
      </c>
      <c r="CD64" s="45" t="str">
        <f t="shared" si="9"/>
        <v/>
      </c>
      <c r="CE64" s="44" t="e">
        <f>IF(AND(#REF!="",#REF!="",#REF!="",#REF!=""),"",SUM(#REF!,#REF!,#REF!,#REF!,#REF!))</f>
        <v>#REF!</v>
      </c>
      <c r="CF64" s="45" t="str">
        <f t="shared" si="10"/>
        <v/>
      </c>
      <c r="CG64" s="38"/>
      <c r="CH64" s="38"/>
    </row>
    <row r="65" spans="1:86" ht="24.75" customHeight="1">
      <c r="A65" s="358">
        <v>59</v>
      </c>
      <c r="B65" s="359"/>
      <c r="C65" s="360"/>
      <c r="D65" s="361"/>
      <c r="E65" s="362"/>
      <c r="F65" s="363"/>
      <c r="G65" s="363"/>
      <c r="H65" s="364"/>
      <c r="I65" s="365"/>
      <c r="J65" s="366"/>
      <c r="K65" s="367"/>
      <c r="L65" s="13"/>
      <c r="M65" s="8"/>
      <c r="N65" s="8"/>
      <c r="O65" s="8"/>
      <c r="P65" s="56"/>
      <c r="Q65" s="60"/>
      <c r="R65" s="8"/>
      <c r="S65" s="14"/>
      <c r="T65" s="19"/>
      <c r="U65" s="20"/>
      <c r="V65" s="20"/>
      <c r="W65" s="8"/>
      <c r="X65" s="62"/>
      <c r="Y65" s="60"/>
      <c r="Z65" s="8"/>
      <c r="AA65" s="14"/>
      <c r="AB65" s="13"/>
      <c r="AC65" s="8"/>
      <c r="AD65" s="8"/>
      <c r="AE65" s="8"/>
      <c r="AF65" s="56"/>
      <c r="AG65" s="60"/>
      <c r="AH65" s="8"/>
      <c r="AI65" s="14"/>
      <c r="AJ65" s="13"/>
      <c r="AK65" s="8"/>
      <c r="AL65" s="8"/>
      <c r="AM65" s="8"/>
      <c r="AN65" s="56"/>
      <c r="AO65" s="60"/>
      <c r="AP65" s="8"/>
      <c r="AQ65" s="14"/>
      <c r="AR65" s="13"/>
      <c r="AS65" s="8"/>
      <c r="AT65" s="14"/>
      <c r="AU65" s="13"/>
      <c r="AV65" s="8"/>
      <c r="AW65" s="14"/>
      <c r="AX65" s="13"/>
      <c r="AY65" s="8"/>
      <c r="AZ65" s="14"/>
      <c r="BA65" s="13" t="s">
        <v>447</v>
      </c>
      <c r="BB65" s="109" t="s">
        <v>447</v>
      </c>
      <c r="BC65" s="1"/>
      <c r="BD65" s="1"/>
      <c r="BE65" s="43"/>
      <c r="BF65" s="1"/>
      <c r="BG65" s="1"/>
      <c r="BS65" s="29"/>
      <c r="BT65" s="44" t="str">
        <f t="shared" si="0"/>
        <v/>
      </c>
      <c r="BU65" s="45" t="str">
        <f t="shared" si="1"/>
        <v/>
      </c>
      <c r="BV65" s="45" t="str">
        <f t="shared" si="2"/>
        <v/>
      </c>
      <c r="BW65" s="44" t="str">
        <f t="shared" si="3"/>
        <v/>
      </c>
      <c r="BX65" s="45" t="str">
        <f t="shared" si="4"/>
        <v/>
      </c>
      <c r="BY65" s="44" t="e">
        <f>IF(AND(#REF!="",#REF!="",#REF!="",#REF!=""),"",SUM(#REF!,#REF!,#REF!,#REF!,#REF!))</f>
        <v>#REF!</v>
      </c>
      <c r="BZ65" s="45" t="str">
        <f t="shared" si="5"/>
        <v/>
      </c>
      <c r="CA65" s="44" t="str">
        <f t="shared" si="6"/>
        <v/>
      </c>
      <c r="CB65" s="45" t="str">
        <f t="shared" si="7"/>
        <v/>
      </c>
      <c r="CC65" s="44" t="str">
        <f t="shared" si="8"/>
        <v/>
      </c>
      <c r="CD65" s="45" t="str">
        <f t="shared" si="9"/>
        <v/>
      </c>
      <c r="CE65" s="44" t="e">
        <f>IF(AND(#REF!="",#REF!="",#REF!="",#REF!=""),"",SUM(#REF!,#REF!,#REF!,#REF!,#REF!))</f>
        <v>#REF!</v>
      </c>
      <c r="CF65" s="45" t="str">
        <f t="shared" si="10"/>
        <v/>
      </c>
      <c r="CG65" s="38"/>
      <c r="CH65" s="38"/>
    </row>
    <row r="66" spans="1:86" ht="24.75" customHeight="1">
      <c r="A66" s="378">
        <v>60</v>
      </c>
      <c r="B66" s="359"/>
      <c r="C66" s="360"/>
      <c r="D66" s="361"/>
      <c r="E66" s="362"/>
      <c r="F66" s="363"/>
      <c r="G66" s="363"/>
      <c r="H66" s="364"/>
      <c r="I66" s="365"/>
      <c r="J66" s="366"/>
      <c r="K66" s="367"/>
      <c r="L66" s="13"/>
      <c r="M66" s="8"/>
      <c r="N66" s="8"/>
      <c r="O66" s="8"/>
      <c r="P66" s="56"/>
      <c r="Q66" s="60"/>
      <c r="R66" s="8"/>
      <c r="S66" s="14"/>
      <c r="T66" s="19"/>
      <c r="U66" s="20"/>
      <c r="V66" s="20"/>
      <c r="W66" s="8"/>
      <c r="X66" s="62"/>
      <c r="Y66" s="60"/>
      <c r="Z66" s="8"/>
      <c r="AA66" s="14"/>
      <c r="AB66" s="13"/>
      <c r="AC66" s="8"/>
      <c r="AD66" s="8"/>
      <c r="AE66" s="8"/>
      <c r="AF66" s="56"/>
      <c r="AG66" s="60"/>
      <c r="AH66" s="8"/>
      <c r="AI66" s="14"/>
      <c r="AJ66" s="13"/>
      <c r="AK66" s="8"/>
      <c r="AL66" s="8"/>
      <c r="AM66" s="8"/>
      <c r="AN66" s="56"/>
      <c r="AO66" s="60"/>
      <c r="AP66" s="8"/>
      <c r="AQ66" s="14"/>
      <c r="AR66" s="13"/>
      <c r="AS66" s="8"/>
      <c r="AT66" s="14"/>
      <c r="AU66" s="13"/>
      <c r="AV66" s="8"/>
      <c r="AW66" s="14"/>
      <c r="AX66" s="13"/>
      <c r="AY66" s="8"/>
      <c r="AZ66" s="14"/>
      <c r="BA66" s="13" t="s">
        <v>447</v>
      </c>
      <c r="BB66" s="109" t="s">
        <v>447</v>
      </c>
      <c r="BC66" s="1"/>
      <c r="BD66" s="1"/>
      <c r="BE66" s="43"/>
      <c r="BF66" s="1"/>
      <c r="BG66" s="1"/>
      <c r="BS66" s="29"/>
      <c r="BT66" s="44" t="str">
        <f t="shared" si="0"/>
        <v/>
      </c>
      <c r="BU66" s="45" t="str">
        <f t="shared" si="1"/>
        <v/>
      </c>
      <c r="BV66" s="45" t="str">
        <f t="shared" si="2"/>
        <v/>
      </c>
      <c r="BW66" s="44" t="str">
        <f t="shared" si="3"/>
        <v/>
      </c>
      <c r="BX66" s="45" t="str">
        <f t="shared" si="4"/>
        <v/>
      </c>
      <c r="BY66" s="44" t="e">
        <f>IF(AND(#REF!="",#REF!="",#REF!="",#REF!=""),"",SUM(#REF!,#REF!,#REF!,#REF!,#REF!))</f>
        <v>#REF!</v>
      </c>
      <c r="BZ66" s="45" t="str">
        <f t="shared" si="5"/>
        <v/>
      </c>
      <c r="CA66" s="44" t="str">
        <f t="shared" si="6"/>
        <v/>
      </c>
      <c r="CB66" s="45" t="str">
        <f t="shared" si="7"/>
        <v/>
      </c>
      <c r="CC66" s="44" t="str">
        <f t="shared" si="8"/>
        <v/>
      </c>
      <c r="CD66" s="45" t="str">
        <f t="shared" si="9"/>
        <v/>
      </c>
      <c r="CE66" s="44" t="e">
        <f>IF(AND(#REF!="",#REF!="",#REF!="",#REF!=""),"",SUM(#REF!,#REF!,#REF!,#REF!,#REF!))</f>
        <v>#REF!</v>
      </c>
      <c r="CF66" s="45" t="str">
        <f t="shared" si="10"/>
        <v/>
      </c>
      <c r="CG66" s="38"/>
      <c r="CH66" s="38"/>
    </row>
    <row r="67" spans="1:86" ht="24.75" customHeight="1">
      <c r="A67" s="378">
        <v>61</v>
      </c>
      <c r="B67" s="359"/>
      <c r="C67" s="360"/>
      <c r="D67" s="361"/>
      <c r="E67" s="362"/>
      <c r="F67" s="363"/>
      <c r="G67" s="363"/>
      <c r="H67" s="364"/>
      <c r="I67" s="365"/>
      <c r="J67" s="366"/>
      <c r="K67" s="367"/>
      <c r="L67" s="13"/>
      <c r="M67" s="8"/>
      <c r="N67" s="8"/>
      <c r="O67" s="8"/>
      <c r="P67" s="56"/>
      <c r="Q67" s="60"/>
      <c r="R67" s="8"/>
      <c r="S67" s="14"/>
      <c r="T67" s="19"/>
      <c r="U67" s="20"/>
      <c r="V67" s="20"/>
      <c r="W67" s="8"/>
      <c r="X67" s="62"/>
      <c r="Y67" s="60"/>
      <c r="Z67" s="8"/>
      <c r="AA67" s="14"/>
      <c r="AB67" s="13"/>
      <c r="AC67" s="8"/>
      <c r="AD67" s="8"/>
      <c r="AE67" s="8"/>
      <c r="AF67" s="56"/>
      <c r="AG67" s="60"/>
      <c r="AH67" s="8"/>
      <c r="AI67" s="14"/>
      <c r="AJ67" s="13"/>
      <c r="AK67" s="8"/>
      <c r="AL67" s="8"/>
      <c r="AM67" s="8"/>
      <c r="AN67" s="56"/>
      <c r="AO67" s="60"/>
      <c r="AP67" s="8"/>
      <c r="AQ67" s="14"/>
      <c r="AR67" s="13"/>
      <c r="AS67" s="8"/>
      <c r="AT67" s="14"/>
      <c r="AU67" s="13"/>
      <c r="AV67" s="8"/>
      <c r="AW67" s="14"/>
      <c r="AX67" s="13"/>
      <c r="AY67" s="8"/>
      <c r="AZ67" s="14"/>
      <c r="BA67" s="13" t="s">
        <v>447</v>
      </c>
      <c r="BB67" s="109" t="s">
        <v>447</v>
      </c>
      <c r="BC67" s="1"/>
      <c r="BD67" s="1"/>
      <c r="BE67" s="1"/>
      <c r="BF67" s="1"/>
      <c r="BG67" s="1"/>
      <c r="BS67" s="29"/>
      <c r="BT67" s="44" t="str">
        <f t="shared" si="0"/>
        <v/>
      </c>
      <c r="BU67" s="45" t="str">
        <f t="shared" si="1"/>
        <v/>
      </c>
      <c r="BV67" s="45" t="str">
        <f t="shared" si="2"/>
        <v/>
      </c>
      <c r="BW67" s="44" t="str">
        <f t="shared" si="3"/>
        <v/>
      </c>
      <c r="BX67" s="45" t="str">
        <f t="shared" si="4"/>
        <v/>
      </c>
      <c r="BY67" s="44" t="e">
        <f>IF(AND(#REF!="",#REF!="",#REF!="",#REF!=""),"",SUM(#REF!,#REF!,#REF!,#REF!,#REF!))</f>
        <v>#REF!</v>
      </c>
      <c r="BZ67" s="45" t="str">
        <f t="shared" si="5"/>
        <v/>
      </c>
      <c r="CA67" s="44" t="str">
        <f t="shared" si="6"/>
        <v/>
      </c>
      <c r="CB67" s="45" t="str">
        <f t="shared" si="7"/>
        <v/>
      </c>
      <c r="CC67" s="44" t="str">
        <f t="shared" si="8"/>
        <v/>
      </c>
      <c r="CD67" s="45" t="str">
        <f t="shared" si="9"/>
        <v/>
      </c>
      <c r="CE67" s="44" t="e">
        <f>IF(AND(#REF!="",#REF!="",#REF!="",#REF!=""),"",SUM(#REF!,#REF!,#REF!,#REF!,#REF!))</f>
        <v>#REF!</v>
      </c>
      <c r="CF67" s="45" t="str">
        <f t="shared" si="10"/>
        <v/>
      </c>
      <c r="CG67" s="38"/>
      <c r="CH67" s="38"/>
    </row>
    <row r="68" spans="1:86" ht="24.75" customHeight="1">
      <c r="A68" s="358">
        <v>62</v>
      </c>
      <c r="B68" s="359"/>
      <c r="C68" s="360"/>
      <c r="D68" s="361"/>
      <c r="E68" s="362"/>
      <c r="F68" s="363"/>
      <c r="G68" s="363"/>
      <c r="H68" s="364"/>
      <c r="I68" s="365"/>
      <c r="J68" s="366"/>
      <c r="K68" s="367"/>
      <c r="L68" s="13"/>
      <c r="M68" s="8"/>
      <c r="N68" s="8"/>
      <c r="O68" s="8"/>
      <c r="P68" s="56"/>
      <c r="Q68" s="60"/>
      <c r="R68" s="8"/>
      <c r="S68" s="14"/>
      <c r="T68" s="19"/>
      <c r="U68" s="20"/>
      <c r="V68" s="20"/>
      <c r="W68" s="8"/>
      <c r="X68" s="62"/>
      <c r="Y68" s="60"/>
      <c r="Z68" s="8"/>
      <c r="AA68" s="14"/>
      <c r="AB68" s="13"/>
      <c r="AC68" s="8"/>
      <c r="AD68" s="8"/>
      <c r="AE68" s="8"/>
      <c r="AF68" s="56"/>
      <c r="AG68" s="60"/>
      <c r="AH68" s="8"/>
      <c r="AI68" s="14"/>
      <c r="AJ68" s="13"/>
      <c r="AK68" s="8"/>
      <c r="AL68" s="8"/>
      <c r="AM68" s="8"/>
      <c r="AN68" s="56"/>
      <c r="AO68" s="60"/>
      <c r="AP68" s="8"/>
      <c r="AQ68" s="14"/>
      <c r="AR68" s="13"/>
      <c r="AS68" s="8"/>
      <c r="AT68" s="14"/>
      <c r="AU68" s="13"/>
      <c r="AV68" s="8"/>
      <c r="AW68" s="14"/>
      <c r="AX68" s="13"/>
      <c r="AY68" s="8"/>
      <c r="AZ68" s="14"/>
      <c r="BA68" s="13" t="s">
        <v>447</v>
      </c>
      <c r="BB68" s="109" t="s">
        <v>447</v>
      </c>
      <c r="BC68" s="1"/>
      <c r="BD68" s="1"/>
      <c r="BE68" s="1"/>
      <c r="BF68" s="1"/>
      <c r="BG68" s="1"/>
      <c r="BS68" s="29"/>
      <c r="BT68" s="44" t="str">
        <f t="shared" si="0"/>
        <v/>
      </c>
      <c r="BU68" s="45" t="str">
        <f t="shared" si="1"/>
        <v/>
      </c>
      <c r="BV68" s="45" t="str">
        <f t="shared" si="2"/>
        <v/>
      </c>
      <c r="BW68" s="44" t="str">
        <f t="shared" si="3"/>
        <v/>
      </c>
      <c r="BX68" s="45" t="str">
        <f t="shared" si="4"/>
        <v/>
      </c>
      <c r="BY68" s="44" t="e">
        <f>IF(AND(#REF!="",#REF!="",#REF!="",#REF!=""),"",SUM(#REF!,#REF!,#REF!,#REF!,#REF!))</f>
        <v>#REF!</v>
      </c>
      <c r="BZ68" s="45" t="str">
        <f t="shared" si="5"/>
        <v/>
      </c>
      <c r="CA68" s="44" t="str">
        <f t="shared" si="6"/>
        <v/>
      </c>
      <c r="CB68" s="45" t="str">
        <f t="shared" si="7"/>
        <v/>
      </c>
      <c r="CC68" s="44" t="str">
        <f t="shared" si="8"/>
        <v/>
      </c>
      <c r="CD68" s="45" t="str">
        <f t="shared" si="9"/>
        <v/>
      </c>
      <c r="CE68" s="44" t="e">
        <f>IF(AND(#REF!="",#REF!="",#REF!="",#REF!=""),"",SUM(#REF!,#REF!,#REF!,#REF!,#REF!))</f>
        <v>#REF!</v>
      </c>
      <c r="CF68" s="45" t="str">
        <f t="shared" si="10"/>
        <v/>
      </c>
      <c r="CG68" s="38"/>
      <c r="CH68" s="38"/>
    </row>
    <row r="69" spans="1:86" ht="24.75" customHeight="1">
      <c r="A69" s="378">
        <v>63</v>
      </c>
      <c r="B69" s="359"/>
      <c r="C69" s="360"/>
      <c r="D69" s="361"/>
      <c r="E69" s="362"/>
      <c r="F69" s="363"/>
      <c r="G69" s="363"/>
      <c r="H69" s="364"/>
      <c r="I69" s="365"/>
      <c r="J69" s="366"/>
      <c r="K69" s="367"/>
      <c r="L69" s="13"/>
      <c r="M69" s="8"/>
      <c r="N69" s="8"/>
      <c r="O69" s="8"/>
      <c r="P69" s="56"/>
      <c r="Q69" s="60"/>
      <c r="R69" s="8"/>
      <c r="S69" s="14"/>
      <c r="T69" s="19"/>
      <c r="U69" s="20"/>
      <c r="V69" s="20"/>
      <c r="W69" s="8"/>
      <c r="X69" s="62"/>
      <c r="Y69" s="60"/>
      <c r="Z69" s="8"/>
      <c r="AA69" s="14"/>
      <c r="AB69" s="13"/>
      <c r="AC69" s="8"/>
      <c r="AD69" s="8"/>
      <c r="AE69" s="8"/>
      <c r="AF69" s="56"/>
      <c r="AG69" s="60"/>
      <c r="AH69" s="8"/>
      <c r="AI69" s="14"/>
      <c r="AJ69" s="13"/>
      <c r="AK69" s="8"/>
      <c r="AL69" s="8"/>
      <c r="AM69" s="8"/>
      <c r="AN69" s="56"/>
      <c r="AO69" s="60"/>
      <c r="AP69" s="8"/>
      <c r="AQ69" s="14"/>
      <c r="AR69" s="13"/>
      <c r="AS69" s="8"/>
      <c r="AT69" s="14"/>
      <c r="AU69" s="13"/>
      <c r="AV69" s="8"/>
      <c r="AW69" s="14"/>
      <c r="AX69" s="13"/>
      <c r="AY69" s="8"/>
      <c r="AZ69" s="14"/>
      <c r="BA69" s="13" t="s">
        <v>447</v>
      </c>
      <c r="BB69" s="109" t="s">
        <v>447</v>
      </c>
      <c r="BC69" s="1"/>
      <c r="BD69" s="1"/>
      <c r="BE69" s="1"/>
      <c r="BF69" s="1"/>
      <c r="BG69" s="1"/>
      <c r="BS69" s="29"/>
      <c r="BT69" s="44" t="str">
        <f t="shared" si="0"/>
        <v/>
      </c>
      <c r="BU69" s="45" t="str">
        <f t="shared" si="1"/>
        <v/>
      </c>
      <c r="BV69" s="45" t="str">
        <f t="shared" si="2"/>
        <v/>
      </c>
      <c r="BW69" s="44" t="str">
        <f t="shared" si="3"/>
        <v/>
      </c>
      <c r="BX69" s="45" t="str">
        <f t="shared" si="4"/>
        <v/>
      </c>
      <c r="BY69" s="44" t="e">
        <f>IF(AND(#REF!="",#REF!="",#REF!="",#REF!=""),"",SUM(#REF!,#REF!,#REF!,#REF!,#REF!))</f>
        <v>#REF!</v>
      </c>
      <c r="BZ69" s="45" t="str">
        <f t="shared" si="5"/>
        <v/>
      </c>
      <c r="CA69" s="44" t="str">
        <f t="shared" si="6"/>
        <v/>
      </c>
      <c r="CB69" s="45" t="str">
        <f t="shared" si="7"/>
        <v/>
      </c>
      <c r="CC69" s="44" t="str">
        <f t="shared" si="8"/>
        <v/>
      </c>
      <c r="CD69" s="45" t="str">
        <f t="shared" si="9"/>
        <v/>
      </c>
      <c r="CE69" s="44" t="e">
        <f>IF(AND(#REF!="",#REF!="",#REF!="",#REF!=""),"",SUM(#REF!,#REF!,#REF!,#REF!,#REF!))</f>
        <v>#REF!</v>
      </c>
      <c r="CF69" s="45" t="str">
        <f t="shared" si="10"/>
        <v/>
      </c>
      <c r="CG69" s="38"/>
      <c r="CH69" s="38"/>
    </row>
    <row r="70" spans="1:86" ht="24.75" customHeight="1">
      <c r="A70" s="378">
        <v>64</v>
      </c>
      <c r="B70" s="359"/>
      <c r="C70" s="360"/>
      <c r="D70" s="361"/>
      <c r="E70" s="362"/>
      <c r="F70" s="363"/>
      <c r="G70" s="363"/>
      <c r="H70" s="364"/>
      <c r="I70" s="365"/>
      <c r="J70" s="366"/>
      <c r="K70" s="367"/>
      <c r="L70" s="13"/>
      <c r="M70" s="8"/>
      <c r="N70" s="8"/>
      <c r="O70" s="8"/>
      <c r="P70" s="56"/>
      <c r="Q70" s="60"/>
      <c r="R70" s="8"/>
      <c r="S70" s="14"/>
      <c r="T70" s="19"/>
      <c r="U70" s="20"/>
      <c r="V70" s="20"/>
      <c r="W70" s="8"/>
      <c r="X70" s="62"/>
      <c r="Y70" s="60"/>
      <c r="Z70" s="8"/>
      <c r="AA70" s="14"/>
      <c r="AB70" s="13"/>
      <c r="AC70" s="8"/>
      <c r="AD70" s="8"/>
      <c r="AE70" s="8"/>
      <c r="AF70" s="56"/>
      <c r="AG70" s="60"/>
      <c r="AH70" s="8"/>
      <c r="AI70" s="14"/>
      <c r="AJ70" s="13"/>
      <c r="AK70" s="8"/>
      <c r="AL70" s="8"/>
      <c r="AM70" s="8"/>
      <c r="AN70" s="56"/>
      <c r="AO70" s="60"/>
      <c r="AP70" s="8"/>
      <c r="AQ70" s="14"/>
      <c r="AR70" s="13"/>
      <c r="AS70" s="8"/>
      <c r="AT70" s="14"/>
      <c r="AU70" s="13"/>
      <c r="AV70" s="8"/>
      <c r="AW70" s="14"/>
      <c r="AX70" s="13"/>
      <c r="AY70" s="8"/>
      <c r="AZ70" s="14"/>
      <c r="BA70" s="13" t="s">
        <v>447</v>
      </c>
      <c r="BB70" s="109" t="s">
        <v>447</v>
      </c>
      <c r="BC70" s="1"/>
      <c r="BD70" s="1"/>
      <c r="BE70" s="1"/>
      <c r="BF70" s="1"/>
      <c r="BG70" s="1"/>
      <c r="BS70" s="29"/>
      <c r="BT70" s="44" t="str">
        <f t="shared" si="0"/>
        <v/>
      </c>
      <c r="BU70" s="45" t="str">
        <f t="shared" si="1"/>
        <v/>
      </c>
      <c r="BV70" s="45" t="str">
        <f t="shared" si="2"/>
        <v/>
      </c>
      <c r="BW70" s="44" t="str">
        <f t="shared" si="3"/>
        <v/>
      </c>
      <c r="BX70" s="45" t="str">
        <f t="shared" si="4"/>
        <v/>
      </c>
      <c r="BY70" s="44" t="e">
        <f>IF(AND(#REF!="",#REF!="",#REF!="",#REF!=""),"",SUM(#REF!,#REF!,#REF!,#REF!,#REF!))</f>
        <v>#REF!</v>
      </c>
      <c r="BZ70" s="45" t="str">
        <f t="shared" si="5"/>
        <v/>
      </c>
      <c r="CA70" s="44" t="str">
        <f t="shared" si="6"/>
        <v/>
      </c>
      <c r="CB70" s="45" t="str">
        <f t="shared" si="7"/>
        <v/>
      </c>
      <c r="CC70" s="44" t="str">
        <f t="shared" si="8"/>
        <v/>
      </c>
      <c r="CD70" s="45" t="str">
        <f t="shared" si="9"/>
        <v/>
      </c>
      <c r="CE70" s="44" t="e">
        <f>IF(AND(#REF!="",#REF!="",#REF!="",#REF!=""),"",SUM(#REF!,#REF!,#REF!,#REF!,#REF!))</f>
        <v>#REF!</v>
      </c>
      <c r="CF70" s="45" t="str">
        <f t="shared" si="10"/>
        <v/>
      </c>
      <c r="CG70" s="38"/>
      <c r="CH70" s="38"/>
    </row>
    <row r="71" spans="1:86" ht="24.75" customHeight="1">
      <c r="A71" s="358">
        <v>65</v>
      </c>
      <c r="B71" s="359"/>
      <c r="C71" s="360"/>
      <c r="D71" s="361"/>
      <c r="E71" s="362"/>
      <c r="F71" s="363"/>
      <c r="G71" s="363"/>
      <c r="H71" s="364"/>
      <c r="I71" s="365"/>
      <c r="J71" s="366"/>
      <c r="K71" s="367"/>
      <c r="L71" s="13"/>
      <c r="M71" s="8"/>
      <c r="N71" s="8"/>
      <c r="O71" s="8"/>
      <c r="P71" s="56"/>
      <c r="Q71" s="60"/>
      <c r="R71" s="8"/>
      <c r="S71" s="14"/>
      <c r="T71" s="19"/>
      <c r="U71" s="20"/>
      <c r="V71" s="20"/>
      <c r="W71" s="8"/>
      <c r="X71" s="62"/>
      <c r="Y71" s="60"/>
      <c r="Z71" s="8"/>
      <c r="AA71" s="14"/>
      <c r="AB71" s="13"/>
      <c r="AC71" s="8"/>
      <c r="AD71" s="8"/>
      <c r="AE71" s="8"/>
      <c r="AF71" s="56"/>
      <c r="AG71" s="60"/>
      <c r="AH71" s="8"/>
      <c r="AI71" s="14"/>
      <c r="AJ71" s="13"/>
      <c r="AK71" s="8"/>
      <c r="AL71" s="8"/>
      <c r="AM71" s="8"/>
      <c r="AN71" s="56"/>
      <c r="AO71" s="60"/>
      <c r="AP71" s="8"/>
      <c r="AQ71" s="14"/>
      <c r="AR71" s="13"/>
      <c r="AS71" s="8"/>
      <c r="AT71" s="14"/>
      <c r="AU71" s="13"/>
      <c r="AV71" s="8"/>
      <c r="AW71" s="14"/>
      <c r="AX71" s="13"/>
      <c r="AY71" s="8"/>
      <c r="AZ71" s="14"/>
      <c r="BA71" s="13" t="s">
        <v>447</v>
      </c>
      <c r="BB71" s="109" t="s">
        <v>447</v>
      </c>
      <c r="BC71" s="1"/>
      <c r="BD71" s="1"/>
      <c r="BE71" s="1"/>
      <c r="BF71" s="1"/>
      <c r="BG71" s="1"/>
      <c r="BS71" s="29"/>
      <c r="BT71" s="44" t="str">
        <f t="shared" si="0"/>
        <v/>
      </c>
      <c r="BU71" s="45" t="str">
        <f t="shared" si="1"/>
        <v/>
      </c>
      <c r="BV71" s="45" t="str">
        <f t="shared" si="2"/>
        <v/>
      </c>
      <c r="BW71" s="44" t="str">
        <f t="shared" si="3"/>
        <v/>
      </c>
      <c r="BX71" s="45" t="str">
        <f t="shared" si="4"/>
        <v/>
      </c>
      <c r="BY71" s="44" t="e">
        <f>IF(AND(#REF!="",#REF!="",#REF!="",#REF!=""),"",SUM(#REF!,#REF!,#REF!,#REF!,#REF!))</f>
        <v>#REF!</v>
      </c>
      <c r="BZ71" s="45" t="str">
        <f t="shared" si="5"/>
        <v/>
      </c>
      <c r="CA71" s="44" t="str">
        <f t="shared" si="6"/>
        <v/>
      </c>
      <c r="CB71" s="45" t="str">
        <f t="shared" si="7"/>
        <v/>
      </c>
      <c r="CC71" s="44" t="str">
        <f t="shared" si="8"/>
        <v/>
      </c>
      <c r="CD71" s="45" t="str">
        <f t="shared" si="9"/>
        <v/>
      </c>
      <c r="CE71" s="44" t="e">
        <f>IF(AND(#REF!="",#REF!="",#REF!="",#REF!=""),"",SUM(#REF!,#REF!,#REF!,#REF!,#REF!))</f>
        <v>#REF!</v>
      </c>
      <c r="CF71" s="45" t="str">
        <f t="shared" si="10"/>
        <v/>
      </c>
      <c r="CG71" s="38"/>
      <c r="CH71" s="38"/>
    </row>
    <row r="72" spans="1:86" ht="24.75" customHeight="1">
      <c r="A72" s="378">
        <v>66</v>
      </c>
      <c r="B72" s="359"/>
      <c r="C72" s="360"/>
      <c r="D72" s="361"/>
      <c r="E72" s="362"/>
      <c r="F72" s="363"/>
      <c r="G72" s="363"/>
      <c r="H72" s="364"/>
      <c r="I72" s="365"/>
      <c r="J72" s="366"/>
      <c r="K72" s="367"/>
      <c r="L72" s="13"/>
      <c r="M72" s="8"/>
      <c r="N72" s="8"/>
      <c r="O72" s="8"/>
      <c r="P72" s="56"/>
      <c r="Q72" s="60"/>
      <c r="R72" s="8"/>
      <c r="S72" s="14"/>
      <c r="T72" s="19"/>
      <c r="U72" s="20"/>
      <c r="V72" s="20"/>
      <c r="W72" s="8"/>
      <c r="X72" s="62"/>
      <c r="Y72" s="60"/>
      <c r="Z72" s="8"/>
      <c r="AA72" s="14"/>
      <c r="AB72" s="13"/>
      <c r="AC72" s="8"/>
      <c r="AD72" s="8"/>
      <c r="AE72" s="8"/>
      <c r="AF72" s="56"/>
      <c r="AG72" s="60"/>
      <c r="AH72" s="8"/>
      <c r="AI72" s="14"/>
      <c r="AJ72" s="13"/>
      <c r="AK72" s="8"/>
      <c r="AL72" s="8"/>
      <c r="AM72" s="8"/>
      <c r="AN72" s="56"/>
      <c r="AO72" s="60"/>
      <c r="AP72" s="8"/>
      <c r="AQ72" s="14"/>
      <c r="AR72" s="13"/>
      <c r="AS72" s="8"/>
      <c r="AT72" s="14"/>
      <c r="AU72" s="13"/>
      <c r="AV72" s="8"/>
      <c r="AW72" s="14"/>
      <c r="AX72" s="13"/>
      <c r="AY72" s="8"/>
      <c r="AZ72" s="14"/>
      <c r="BA72" s="13" t="s">
        <v>447</v>
      </c>
      <c r="BB72" s="109" t="s">
        <v>447</v>
      </c>
      <c r="BC72" s="1"/>
      <c r="BD72" s="1"/>
      <c r="BE72" s="1"/>
      <c r="BF72" s="1"/>
      <c r="BG72" s="1"/>
      <c r="BS72" s="29"/>
      <c r="BT72" s="44" t="str">
        <f t="shared" ref="BT72:BT135" si="11">IF(I72="","",I72)</f>
        <v/>
      </c>
      <c r="BU72" s="45" t="str">
        <f t="shared" ref="BU72:BU135" si="12">IF(AND(L72="",M72="",N72="",P72=""),"",SUM(L72,M72,N72,O72,P72))</f>
        <v/>
      </c>
      <c r="BV72" s="45" t="str">
        <f t="shared" ref="BV72:BV135" si="13">IFERROR(IF(BU72="","",ROUNDUP(BU72*20%,0)),"")</f>
        <v/>
      </c>
      <c r="BW72" s="44" t="str">
        <f t="shared" ref="BW72:BW135" si="14">IF(AND(T72="",U72="",V72="",X72=""),"",SUM(T72,U72,V72,W72,X72))</f>
        <v/>
      </c>
      <c r="BX72" s="45" t="str">
        <f t="shared" ref="BX72:BX135" si="15">IFERROR(IF(BW72="","",ROUNDUP(BW72*20%,0)),"")</f>
        <v/>
      </c>
      <c r="BY72" s="44" t="e">
        <f>IF(AND(#REF!="",#REF!="",#REF!="",#REF!=""),"",SUM(#REF!,#REF!,#REF!,#REF!,#REF!))</f>
        <v>#REF!</v>
      </c>
      <c r="BZ72" s="45" t="str">
        <f t="shared" ref="BZ72:BZ135" si="16">IFERROR(IF(BY72="","",ROUNDUP(BY72*20%,0)),"")</f>
        <v/>
      </c>
      <c r="CA72" s="44" t="str">
        <f t="shared" ref="CA72:CA135" si="17">IF(AND(AB72="",AC72="",AD72="",AF72=""),"",SUM(AB72,AC72,AD72,AE72,AF72))</f>
        <v/>
      </c>
      <c r="CB72" s="45" t="str">
        <f t="shared" ref="CB72:CB135" si="18">IFERROR(IF(CA72="","",ROUNDUP(CA72*20%,0)),"")</f>
        <v/>
      </c>
      <c r="CC72" s="44" t="str">
        <f t="shared" ref="CC72:CC135" si="19">IF(AND(AJ72="",AK72="",AL72="",AN72=""),"",SUM(AJ72,AK72,AL72,AM72,AN72))</f>
        <v/>
      </c>
      <c r="CD72" s="45" t="str">
        <f t="shared" ref="CD72:CD135" si="20">IFERROR(IF(CC72="","",ROUNDUP(CC72*20%,0)),"")</f>
        <v/>
      </c>
      <c r="CE72" s="44" t="e">
        <f>IF(AND(#REF!="",#REF!="",#REF!="",#REF!=""),"",SUM(#REF!,#REF!,#REF!,#REF!,#REF!))</f>
        <v>#REF!</v>
      </c>
      <c r="CF72" s="45" t="str">
        <f t="shared" ref="CF72:CF135" si="21">IFERROR(IF(CE72="","",ROUNDUP(CE72*20%,0)),"")</f>
        <v/>
      </c>
      <c r="CG72" s="38"/>
      <c r="CH72" s="38"/>
    </row>
    <row r="73" spans="1:86" ht="24.75" customHeight="1">
      <c r="A73" s="378">
        <v>67</v>
      </c>
      <c r="B73" s="359"/>
      <c r="C73" s="360"/>
      <c r="D73" s="361"/>
      <c r="E73" s="362"/>
      <c r="F73" s="363"/>
      <c r="G73" s="363"/>
      <c r="H73" s="364"/>
      <c r="I73" s="365"/>
      <c r="J73" s="366"/>
      <c r="K73" s="367"/>
      <c r="L73" s="13"/>
      <c r="M73" s="8"/>
      <c r="N73" s="8"/>
      <c r="O73" s="8"/>
      <c r="P73" s="56"/>
      <c r="Q73" s="60"/>
      <c r="R73" s="8"/>
      <c r="S73" s="14"/>
      <c r="T73" s="19"/>
      <c r="U73" s="20"/>
      <c r="V73" s="20"/>
      <c r="W73" s="8"/>
      <c r="X73" s="62"/>
      <c r="Y73" s="60"/>
      <c r="Z73" s="8"/>
      <c r="AA73" s="14"/>
      <c r="AB73" s="13"/>
      <c r="AC73" s="8"/>
      <c r="AD73" s="8"/>
      <c r="AE73" s="8"/>
      <c r="AF73" s="56"/>
      <c r="AG73" s="60"/>
      <c r="AH73" s="8"/>
      <c r="AI73" s="14"/>
      <c r="AJ73" s="13"/>
      <c r="AK73" s="8"/>
      <c r="AL73" s="8"/>
      <c r="AM73" s="8"/>
      <c r="AN73" s="56"/>
      <c r="AO73" s="60"/>
      <c r="AP73" s="8"/>
      <c r="AQ73" s="14"/>
      <c r="AR73" s="13"/>
      <c r="AS73" s="8"/>
      <c r="AT73" s="14"/>
      <c r="AU73" s="13"/>
      <c r="AV73" s="8"/>
      <c r="AW73" s="14"/>
      <c r="AX73" s="13"/>
      <c r="AY73" s="8"/>
      <c r="AZ73" s="14"/>
      <c r="BA73" s="13" t="s">
        <v>447</v>
      </c>
      <c r="BB73" s="109" t="s">
        <v>447</v>
      </c>
      <c r="BC73" s="1"/>
      <c r="BD73" s="1"/>
      <c r="BE73" s="1"/>
      <c r="BF73" s="1"/>
      <c r="BG73" s="1"/>
      <c r="BS73" s="29"/>
      <c r="BT73" s="44" t="str">
        <f t="shared" si="11"/>
        <v/>
      </c>
      <c r="BU73" s="45" t="str">
        <f t="shared" si="12"/>
        <v/>
      </c>
      <c r="BV73" s="45" t="str">
        <f t="shared" si="13"/>
        <v/>
      </c>
      <c r="BW73" s="44" t="str">
        <f t="shared" si="14"/>
        <v/>
      </c>
      <c r="BX73" s="45" t="str">
        <f t="shared" si="15"/>
        <v/>
      </c>
      <c r="BY73" s="44" t="e">
        <f>IF(AND(#REF!="",#REF!="",#REF!="",#REF!=""),"",SUM(#REF!,#REF!,#REF!,#REF!,#REF!))</f>
        <v>#REF!</v>
      </c>
      <c r="BZ73" s="45" t="str">
        <f t="shared" si="16"/>
        <v/>
      </c>
      <c r="CA73" s="44" t="str">
        <f t="shared" si="17"/>
        <v/>
      </c>
      <c r="CB73" s="45" t="str">
        <f t="shared" si="18"/>
        <v/>
      </c>
      <c r="CC73" s="44" t="str">
        <f t="shared" si="19"/>
        <v/>
      </c>
      <c r="CD73" s="45" t="str">
        <f t="shared" si="20"/>
        <v/>
      </c>
      <c r="CE73" s="44" t="e">
        <f>IF(AND(#REF!="",#REF!="",#REF!="",#REF!=""),"",SUM(#REF!,#REF!,#REF!,#REF!,#REF!))</f>
        <v>#REF!</v>
      </c>
      <c r="CF73" s="45" t="str">
        <f t="shared" si="21"/>
        <v/>
      </c>
      <c r="CG73" s="38"/>
      <c r="CH73" s="38"/>
    </row>
    <row r="74" spans="1:86" ht="24.75" customHeight="1">
      <c r="A74" s="358">
        <v>68</v>
      </c>
      <c r="B74" s="359"/>
      <c r="C74" s="360"/>
      <c r="D74" s="361"/>
      <c r="E74" s="362"/>
      <c r="F74" s="363"/>
      <c r="G74" s="363"/>
      <c r="H74" s="364"/>
      <c r="I74" s="365"/>
      <c r="J74" s="366"/>
      <c r="K74" s="367"/>
      <c r="L74" s="13"/>
      <c r="M74" s="8"/>
      <c r="N74" s="8"/>
      <c r="O74" s="8"/>
      <c r="P74" s="56"/>
      <c r="Q74" s="60"/>
      <c r="R74" s="8"/>
      <c r="S74" s="14"/>
      <c r="T74" s="19"/>
      <c r="U74" s="20"/>
      <c r="V74" s="20"/>
      <c r="W74" s="8"/>
      <c r="X74" s="62"/>
      <c r="Y74" s="60"/>
      <c r="Z74" s="8"/>
      <c r="AA74" s="14"/>
      <c r="AB74" s="13"/>
      <c r="AC74" s="8"/>
      <c r="AD74" s="8"/>
      <c r="AE74" s="8"/>
      <c r="AF74" s="56"/>
      <c r="AG74" s="60"/>
      <c r="AH74" s="8"/>
      <c r="AI74" s="14"/>
      <c r="AJ74" s="13"/>
      <c r="AK74" s="8"/>
      <c r="AL74" s="8"/>
      <c r="AM74" s="8"/>
      <c r="AN74" s="56"/>
      <c r="AO74" s="60"/>
      <c r="AP74" s="8"/>
      <c r="AQ74" s="14"/>
      <c r="AR74" s="13"/>
      <c r="AS74" s="8"/>
      <c r="AT74" s="14"/>
      <c r="AU74" s="13"/>
      <c r="AV74" s="8"/>
      <c r="AW74" s="14"/>
      <c r="AX74" s="13"/>
      <c r="AY74" s="8"/>
      <c r="AZ74" s="14"/>
      <c r="BA74" s="13" t="s">
        <v>447</v>
      </c>
      <c r="BB74" s="109" t="s">
        <v>447</v>
      </c>
      <c r="BC74" s="1"/>
      <c r="BD74" s="1"/>
      <c r="BE74" s="1"/>
      <c r="BF74" s="1"/>
      <c r="BG74" s="1"/>
      <c r="BS74" s="29"/>
      <c r="BT74" s="44" t="str">
        <f t="shared" si="11"/>
        <v/>
      </c>
      <c r="BU74" s="45" t="str">
        <f t="shared" si="12"/>
        <v/>
      </c>
      <c r="BV74" s="45" t="str">
        <f t="shared" si="13"/>
        <v/>
      </c>
      <c r="BW74" s="44" t="str">
        <f t="shared" si="14"/>
        <v/>
      </c>
      <c r="BX74" s="45" t="str">
        <f t="shared" si="15"/>
        <v/>
      </c>
      <c r="BY74" s="44" t="e">
        <f>IF(AND(#REF!="",#REF!="",#REF!="",#REF!=""),"",SUM(#REF!,#REF!,#REF!,#REF!,#REF!))</f>
        <v>#REF!</v>
      </c>
      <c r="BZ74" s="45" t="str">
        <f t="shared" si="16"/>
        <v/>
      </c>
      <c r="CA74" s="44" t="str">
        <f t="shared" si="17"/>
        <v/>
      </c>
      <c r="CB74" s="45" t="str">
        <f t="shared" si="18"/>
        <v/>
      </c>
      <c r="CC74" s="44" t="str">
        <f t="shared" si="19"/>
        <v/>
      </c>
      <c r="CD74" s="45" t="str">
        <f t="shared" si="20"/>
        <v/>
      </c>
      <c r="CE74" s="44" t="e">
        <f>IF(AND(#REF!="",#REF!="",#REF!="",#REF!=""),"",SUM(#REF!,#REF!,#REF!,#REF!,#REF!))</f>
        <v>#REF!</v>
      </c>
      <c r="CF74" s="45" t="str">
        <f t="shared" si="21"/>
        <v/>
      </c>
      <c r="CG74" s="38"/>
      <c r="CH74" s="38"/>
    </row>
    <row r="75" spans="1:86" ht="24.75" customHeight="1">
      <c r="A75" s="378">
        <v>69</v>
      </c>
      <c r="B75" s="359"/>
      <c r="C75" s="360"/>
      <c r="D75" s="361"/>
      <c r="E75" s="362"/>
      <c r="F75" s="363"/>
      <c r="G75" s="363"/>
      <c r="H75" s="364"/>
      <c r="I75" s="365"/>
      <c r="J75" s="366"/>
      <c r="K75" s="367"/>
      <c r="L75" s="13"/>
      <c r="M75" s="8"/>
      <c r="N75" s="8"/>
      <c r="O75" s="8"/>
      <c r="P75" s="56"/>
      <c r="Q75" s="60"/>
      <c r="R75" s="8"/>
      <c r="S75" s="14"/>
      <c r="T75" s="19"/>
      <c r="U75" s="20"/>
      <c r="V75" s="20"/>
      <c r="W75" s="8"/>
      <c r="X75" s="62"/>
      <c r="Y75" s="60"/>
      <c r="Z75" s="8"/>
      <c r="AA75" s="14"/>
      <c r="AB75" s="13"/>
      <c r="AC75" s="8"/>
      <c r="AD75" s="8"/>
      <c r="AE75" s="8"/>
      <c r="AF75" s="56"/>
      <c r="AG75" s="60"/>
      <c r="AH75" s="8"/>
      <c r="AI75" s="14"/>
      <c r="AJ75" s="13"/>
      <c r="AK75" s="8"/>
      <c r="AL75" s="8"/>
      <c r="AM75" s="8"/>
      <c r="AN75" s="56"/>
      <c r="AO75" s="60"/>
      <c r="AP75" s="8"/>
      <c r="AQ75" s="14"/>
      <c r="AR75" s="13"/>
      <c r="AS75" s="8"/>
      <c r="AT75" s="14"/>
      <c r="AU75" s="13"/>
      <c r="AV75" s="8"/>
      <c r="AW75" s="14"/>
      <c r="AX75" s="13"/>
      <c r="AY75" s="8"/>
      <c r="AZ75" s="14"/>
      <c r="BA75" s="13" t="s">
        <v>447</v>
      </c>
      <c r="BB75" s="109" t="s">
        <v>447</v>
      </c>
      <c r="BC75" s="1"/>
      <c r="BD75" s="1"/>
      <c r="BE75" s="1"/>
      <c r="BF75" s="1"/>
      <c r="BG75" s="1"/>
      <c r="BS75" s="29"/>
      <c r="BT75" s="44" t="str">
        <f t="shared" si="11"/>
        <v/>
      </c>
      <c r="BU75" s="45" t="str">
        <f t="shared" si="12"/>
        <v/>
      </c>
      <c r="BV75" s="45" t="str">
        <f t="shared" si="13"/>
        <v/>
      </c>
      <c r="BW75" s="44" t="str">
        <f t="shared" si="14"/>
        <v/>
      </c>
      <c r="BX75" s="45" t="str">
        <f t="shared" si="15"/>
        <v/>
      </c>
      <c r="BY75" s="44" t="e">
        <f>IF(AND(#REF!="",#REF!="",#REF!="",#REF!=""),"",SUM(#REF!,#REF!,#REF!,#REF!,#REF!))</f>
        <v>#REF!</v>
      </c>
      <c r="BZ75" s="45" t="str">
        <f t="shared" si="16"/>
        <v/>
      </c>
      <c r="CA75" s="44" t="str">
        <f t="shared" si="17"/>
        <v/>
      </c>
      <c r="CB75" s="45" t="str">
        <f t="shared" si="18"/>
        <v/>
      </c>
      <c r="CC75" s="44" t="str">
        <f t="shared" si="19"/>
        <v/>
      </c>
      <c r="CD75" s="45" t="str">
        <f t="shared" si="20"/>
        <v/>
      </c>
      <c r="CE75" s="44" t="e">
        <f>IF(AND(#REF!="",#REF!="",#REF!="",#REF!=""),"",SUM(#REF!,#REF!,#REF!,#REF!,#REF!))</f>
        <v>#REF!</v>
      </c>
      <c r="CF75" s="45" t="str">
        <f t="shared" si="21"/>
        <v/>
      </c>
      <c r="CG75" s="38"/>
      <c r="CH75" s="38"/>
    </row>
    <row r="76" spans="1:86" ht="24.75" customHeight="1">
      <c r="A76" s="378">
        <v>70</v>
      </c>
      <c r="B76" s="359"/>
      <c r="C76" s="360"/>
      <c r="D76" s="361"/>
      <c r="E76" s="362"/>
      <c r="F76" s="363"/>
      <c r="G76" s="363"/>
      <c r="H76" s="364"/>
      <c r="I76" s="365"/>
      <c r="J76" s="366"/>
      <c r="K76" s="367"/>
      <c r="L76" s="13"/>
      <c r="M76" s="8"/>
      <c r="N76" s="8"/>
      <c r="O76" s="8"/>
      <c r="P76" s="56"/>
      <c r="Q76" s="60"/>
      <c r="R76" s="8"/>
      <c r="S76" s="14"/>
      <c r="T76" s="19"/>
      <c r="U76" s="20"/>
      <c r="V76" s="20"/>
      <c r="W76" s="8"/>
      <c r="X76" s="62"/>
      <c r="Y76" s="60"/>
      <c r="Z76" s="8"/>
      <c r="AA76" s="14"/>
      <c r="AB76" s="13"/>
      <c r="AC76" s="8"/>
      <c r="AD76" s="8"/>
      <c r="AE76" s="8"/>
      <c r="AF76" s="56"/>
      <c r="AG76" s="60"/>
      <c r="AH76" s="8"/>
      <c r="AI76" s="14"/>
      <c r="AJ76" s="13"/>
      <c r="AK76" s="8"/>
      <c r="AL76" s="8"/>
      <c r="AM76" s="8"/>
      <c r="AN76" s="56"/>
      <c r="AO76" s="60"/>
      <c r="AP76" s="8"/>
      <c r="AQ76" s="14"/>
      <c r="AR76" s="13"/>
      <c r="AS76" s="8"/>
      <c r="AT76" s="14"/>
      <c r="AU76" s="13"/>
      <c r="AV76" s="8"/>
      <c r="AW76" s="14"/>
      <c r="AX76" s="13"/>
      <c r="AY76" s="8"/>
      <c r="AZ76" s="14"/>
      <c r="BA76" s="13" t="s">
        <v>447</v>
      </c>
      <c r="BB76" s="109" t="s">
        <v>447</v>
      </c>
      <c r="BC76" s="1"/>
      <c r="BD76" s="1"/>
      <c r="BE76" s="1"/>
      <c r="BF76" s="1"/>
      <c r="BG76" s="1"/>
      <c r="BS76" s="29"/>
      <c r="BT76" s="44" t="str">
        <f t="shared" si="11"/>
        <v/>
      </c>
      <c r="BU76" s="45" t="str">
        <f t="shared" si="12"/>
        <v/>
      </c>
      <c r="BV76" s="45" t="str">
        <f t="shared" si="13"/>
        <v/>
      </c>
      <c r="BW76" s="44" t="str">
        <f t="shared" si="14"/>
        <v/>
      </c>
      <c r="BX76" s="45" t="str">
        <f t="shared" si="15"/>
        <v/>
      </c>
      <c r="BY76" s="44" t="e">
        <f>IF(AND(#REF!="",#REF!="",#REF!="",#REF!=""),"",SUM(#REF!,#REF!,#REF!,#REF!,#REF!))</f>
        <v>#REF!</v>
      </c>
      <c r="BZ76" s="45" t="str">
        <f t="shared" si="16"/>
        <v/>
      </c>
      <c r="CA76" s="44" t="str">
        <f t="shared" si="17"/>
        <v/>
      </c>
      <c r="CB76" s="45" t="str">
        <f t="shared" si="18"/>
        <v/>
      </c>
      <c r="CC76" s="44" t="str">
        <f t="shared" si="19"/>
        <v/>
      </c>
      <c r="CD76" s="45" t="str">
        <f t="shared" si="20"/>
        <v/>
      </c>
      <c r="CE76" s="44" t="e">
        <f>IF(AND(#REF!="",#REF!="",#REF!="",#REF!=""),"",SUM(#REF!,#REF!,#REF!,#REF!,#REF!))</f>
        <v>#REF!</v>
      </c>
      <c r="CF76" s="45" t="str">
        <f t="shared" si="21"/>
        <v/>
      </c>
      <c r="CG76" s="38"/>
      <c r="CH76" s="38"/>
    </row>
    <row r="77" spans="1:86" ht="24.75" customHeight="1">
      <c r="A77" s="358">
        <v>71</v>
      </c>
      <c r="B77" s="359"/>
      <c r="C77" s="360"/>
      <c r="D77" s="361"/>
      <c r="E77" s="362"/>
      <c r="F77" s="363"/>
      <c r="G77" s="363"/>
      <c r="H77" s="364"/>
      <c r="I77" s="365"/>
      <c r="J77" s="366"/>
      <c r="K77" s="367"/>
      <c r="L77" s="13"/>
      <c r="M77" s="8"/>
      <c r="N77" s="8"/>
      <c r="O77" s="8"/>
      <c r="P77" s="56"/>
      <c r="Q77" s="60"/>
      <c r="R77" s="8"/>
      <c r="S77" s="14"/>
      <c r="T77" s="19"/>
      <c r="U77" s="20"/>
      <c r="V77" s="20"/>
      <c r="W77" s="8"/>
      <c r="X77" s="62"/>
      <c r="Y77" s="60"/>
      <c r="Z77" s="8"/>
      <c r="AA77" s="14"/>
      <c r="AB77" s="13"/>
      <c r="AC77" s="8"/>
      <c r="AD77" s="8"/>
      <c r="AE77" s="8"/>
      <c r="AF77" s="56"/>
      <c r="AG77" s="60"/>
      <c r="AH77" s="8"/>
      <c r="AI77" s="14"/>
      <c r="AJ77" s="13"/>
      <c r="AK77" s="8"/>
      <c r="AL77" s="8"/>
      <c r="AM77" s="8"/>
      <c r="AN77" s="56"/>
      <c r="AO77" s="60"/>
      <c r="AP77" s="8"/>
      <c r="AQ77" s="14"/>
      <c r="AR77" s="13"/>
      <c r="AS77" s="8"/>
      <c r="AT77" s="14"/>
      <c r="AU77" s="13"/>
      <c r="AV77" s="8"/>
      <c r="AW77" s="14"/>
      <c r="AX77" s="13"/>
      <c r="AY77" s="8"/>
      <c r="AZ77" s="14"/>
      <c r="BA77" s="13" t="s">
        <v>447</v>
      </c>
      <c r="BB77" s="109" t="s">
        <v>447</v>
      </c>
      <c r="BC77" s="1"/>
      <c r="BD77" s="1"/>
      <c r="BE77" s="1"/>
      <c r="BF77" s="1"/>
      <c r="BG77" s="1"/>
      <c r="BS77" s="29"/>
      <c r="BT77" s="44" t="str">
        <f t="shared" si="11"/>
        <v/>
      </c>
      <c r="BU77" s="45" t="str">
        <f t="shared" si="12"/>
        <v/>
      </c>
      <c r="BV77" s="45" t="str">
        <f t="shared" si="13"/>
        <v/>
      </c>
      <c r="BW77" s="44" t="str">
        <f t="shared" si="14"/>
        <v/>
      </c>
      <c r="BX77" s="45" t="str">
        <f t="shared" si="15"/>
        <v/>
      </c>
      <c r="BY77" s="44" t="e">
        <f>IF(AND(#REF!="",#REF!="",#REF!="",#REF!=""),"",SUM(#REF!,#REF!,#REF!,#REF!,#REF!))</f>
        <v>#REF!</v>
      </c>
      <c r="BZ77" s="45" t="str">
        <f t="shared" si="16"/>
        <v/>
      </c>
      <c r="CA77" s="44" t="str">
        <f t="shared" si="17"/>
        <v/>
      </c>
      <c r="CB77" s="45" t="str">
        <f t="shared" si="18"/>
        <v/>
      </c>
      <c r="CC77" s="44" t="str">
        <f t="shared" si="19"/>
        <v/>
      </c>
      <c r="CD77" s="45" t="str">
        <f t="shared" si="20"/>
        <v/>
      </c>
      <c r="CE77" s="44" t="e">
        <f>IF(AND(#REF!="",#REF!="",#REF!="",#REF!=""),"",SUM(#REF!,#REF!,#REF!,#REF!,#REF!))</f>
        <v>#REF!</v>
      </c>
      <c r="CF77" s="45" t="str">
        <f t="shared" si="21"/>
        <v/>
      </c>
      <c r="CG77" s="38"/>
      <c r="CH77" s="38"/>
    </row>
    <row r="78" spans="1:86" ht="24.75" customHeight="1">
      <c r="A78" s="378">
        <v>72</v>
      </c>
      <c r="B78" s="359"/>
      <c r="C78" s="360"/>
      <c r="D78" s="361"/>
      <c r="E78" s="362"/>
      <c r="F78" s="363"/>
      <c r="G78" s="363"/>
      <c r="H78" s="364"/>
      <c r="I78" s="365"/>
      <c r="J78" s="366"/>
      <c r="K78" s="367"/>
      <c r="L78" s="13"/>
      <c r="M78" s="8"/>
      <c r="N78" s="8"/>
      <c r="O78" s="8"/>
      <c r="P78" s="56"/>
      <c r="Q78" s="60"/>
      <c r="R78" s="8"/>
      <c r="S78" s="14"/>
      <c r="T78" s="19"/>
      <c r="U78" s="20"/>
      <c r="V78" s="20"/>
      <c r="W78" s="8"/>
      <c r="X78" s="62"/>
      <c r="Y78" s="60"/>
      <c r="Z78" s="8"/>
      <c r="AA78" s="14"/>
      <c r="AB78" s="13"/>
      <c r="AC78" s="8"/>
      <c r="AD78" s="8"/>
      <c r="AE78" s="8"/>
      <c r="AF78" s="56"/>
      <c r="AG78" s="60"/>
      <c r="AH78" s="8"/>
      <c r="AI78" s="14"/>
      <c r="AJ78" s="13"/>
      <c r="AK78" s="8"/>
      <c r="AL78" s="8"/>
      <c r="AM78" s="8"/>
      <c r="AN78" s="56"/>
      <c r="AO78" s="60"/>
      <c r="AP78" s="8"/>
      <c r="AQ78" s="14"/>
      <c r="AR78" s="13"/>
      <c r="AS78" s="8"/>
      <c r="AT78" s="14"/>
      <c r="AU78" s="13"/>
      <c r="AV78" s="8"/>
      <c r="AW78" s="14"/>
      <c r="AX78" s="13"/>
      <c r="AY78" s="8"/>
      <c r="AZ78" s="14"/>
      <c r="BA78" s="13" t="s">
        <v>447</v>
      </c>
      <c r="BB78" s="109" t="s">
        <v>447</v>
      </c>
      <c r="BC78" s="1"/>
      <c r="BD78" s="1"/>
      <c r="BE78" s="1"/>
      <c r="BF78" s="1"/>
      <c r="BG78" s="1"/>
      <c r="BS78" s="29"/>
      <c r="BT78" s="44" t="str">
        <f t="shared" si="11"/>
        <v/>
      </c>
      <c r="BU78" s="45" t="str">
        <f t="shared" si="12"/>
        <v/>
      </c>
      <c r="BV78" s="45" t="str">
        <f t="shared" si="13"/>
        <v/>
      </c>
      <c r="BW78" s="44" t="str">
        <f t="shared" si="14"/>
        <v/>
      </c>
      <c r="BX78" s="45" t="str">
        <f t="shared" si="15"/>
        <v/>
      </c>
      <c r="BY78" s="44" t="e">
        <f>IF(AND(#REF!="",#REF!="",#REF!="",#REF!=""),"",SUM(#REF!,#REF!,#REF!,#REF!,#REF!))</f>
        <v>#REF!</v>
      </c>
      <c r="BZ78" s="45" t="str">
        <f t="shared" si="16"/>
        <v/>
      </c>
      <c r="CA78" s="44" t="str">
        <f t="shared" si="17"/>
        <v/>
      </c>
      <c r="CB78" s="45" t="str">
        <f t="shared" si="18"/>
        <v/>
      </c>
      <c r="CC78" s="44" t="str">
        <f t="shared" si="19"/>
        <v/>
      </c>
      <c r="CD78" s="45" t="str">
        <f t="shared" si="20"/>
        <v/>
      </c>
      <c r="CE78" s="44" t="e">
        <f>IF(AND(#REF!="",#REF!="",#REF!="",#REF!=""),"",SUM(#REF!,#REF!,#REF!,#REF!,#REF!))</f>
        <v>#REF!</v>
      </c>
      <c r="CF78" s="45" t="str">
        <f t="shared" si="21"/>
        <v/>
      </c>
      <c r="CG78" s="38"/>
      <c r="CH78" s="38"/>
    </row>
    <row r="79" spans="1:86" ht="24.75" customHeight="1">
      <c r="A79" s="378">
        <v>73</v>
      </c>
      <c r="B79" s="359"/>
      <c r="C79" s="360"/>
      <c r="D79" s="361"/>
      <c r="E79" s="362"/>
      <c r="F79" s="363"/>
      <c r="G79" s="363"/>
      <c r="H79" s="364"/>
      <c r="I79" s="365"/>
      <c r="J79" s="366"/>
      <c r="K79" s="367"/>
      <c r="L79" s="13"/>
      <c r="M79" s="8"/>
      <c r="N79" s="8"/>
      <c r="O79" s="8"/>
      <c r="P79" s="56"/>
      <c r="Q79" s="60"/>
      <c r="R79" s="8"/>
      <c r="S79" s="14"/>
      <c r="T79" s="19"/>
      <c r="U79" s="20"/>
      <c r="V79" s="20"/>
      <c r="W79" s="8"/>
      <c r="X79" s="62"/>
      <c r="Y79" s="60"/>
      <c r="Z79" s="8"/>
      <c r="AA79" s="14"/>
      <c r="AB79" s="13"/>
      <c r="AC79" s="8"/>
      <c r="AD79" s="8"/>
      <c r="AE79" s="8"/>
      <c r="AF79" s="56"/>
      <c r="AG79" s="60"/>
      <c r="AH79" s="8"/>
      <c r="AI79" s="14"/>
      <c r="AJ79" s="13"/>
      <c r="AK79" s="8"/>
      <c r="AL79" s="8"/>
      <c r="AM79" s="8"/>
      <c r="AN79" s="56"/>
      <c r="AO79" s="60"/>
      <c r="AP79" s="8"/>
      <c r="AQ79" s="14"/>
      <c r="AR79" s="13"/>
      <c r="AS79" s="8"/>
      <c r="AT79" s="14"/>
      <c r="AU79" s="13"/>
      <c r="AV79" s="8"/>
      <c r="AW79" s="14"/>
      <c r="AX79" s="13"/>
      <c r="AY79" s="8"/>
      <c r="AZ79" s="14"/>
      <c r="BA79" s="13" t="s">
        <v>447</v>
      </c>
      <c r="BB79" s="109" t="s">
        <v>447</v>
      </c>
      <c r="BC79" s="1"/>
      <c r="BD79" s="1"/>
      <c r="BE79" s="1"/>
      <c r="BF79" s="1"/>
      <c r="BG79" s="1"/>
      <c r="BS79" s="29"/>
      <c r="BT79" s="44" t="str">
        <f t="shared" si="11"/>
        <v/>
      </c>
      <c r="BU79" s="45" t="str">
        <f t="shared" si="12"/>
        <v/>
      </c>
      <c r="BV79" s="45" t="str">
        <f t="shared" si="13"/>
        <v/>
      </c>
      <c r="BW79" s="44" t="str">
        <f t="shared" si="14"/>
        <v/>
      </c>
      <c r="BX79" s="45" t="str">
        <f t="shared" si="15"/>
        <v/>
      </c>
      <c r="BY79" s="44" t="e">
        <f>IF(AND(#REF!="",#REF!="",#REF!="",#REF!=""),"",SUM(#REF!,#REF!,#REF!,#REF!,#REF!))</f>
        <v>#REF!</v>
      </c>
      <c r="BZ79" s="45" t="str">
        <f t="shared" si="16"/>
        <v/>
      </c>
      <c r="CA79" s="44" t="str">
        <f t="shared" si="17"/>
        <v/>
      </c>
      <c r="CB79" s="45" t="str">
        <f t="shared" si="18"/>
        <v/>
      </c>
      <c r="CC79" s="44" t="str">
        <f t="shared" si="19"/>
        <v/>
      </c>
      <c r="CD79" s="45" t="str">
        <f t="shared" si="20"/>
        <v/>
      </c>
      <c r="CE79" s="44" t="e">
        <f>IF(AND(#REF!="",#REF!="",#REF!="",#REF!=""),"",SUM(#REF!,#REF!,#REF!,#REF!,#REF!))</f>
        <v>#REF!</v>
      </c>
      <c r="CF79" s="45" t="str">
        <f t="shared" si="21"/>
        <v/>
      </c>
      <c r="CG79" s="38"/>
      <c r="CH79" s="38"/>
    </row>
    <row r="80" spans="1:86" ht="24.75" customHeight="1">
      <c r="A80" s="358">
        <v>74</v>
      </c>
      <c r="B80" s="359"/>
      <c r="C80" s="360"/>
      <c r="D80" s="361"/>
      <c r="E80" s="362"/>
      <c r="F80" s="363"/>
      <c r="G80" s="363"/>
      <c r="H80" s="364"/>
      <c r="I80" s="365"/>
      <c r="J80" s="366"/>
      <c r="K80" s="367"/>
      <c r="L80" s="13"/>
      <c r="M80" s="8"/>
      <c r="N80" s="8"/>
      <c r="O80" s="8"/>
      <c r="P80" s="56"/>
      <c r="Q80" s="60"/>
      <c r="R80" s="8"/>
      <c r="S80" s="14"/>
      <c r="T80" s="19"/>
      <c r="U80" s="20"/>
      <c r="V80" s="20"/>
      <c r="W80" s="8"/>
      <c r="X80" s="62"/>
      <c r="Y80" s="60"/>
      <c r="Z80" s="8"/>
      <c r="AA80" s="14"/>
      <c r="AB80" s="13"/>
      <c r="AC80" s="8"/>
      <c r="AD80" s="8"/>
      <c r="AE80" s="8"/>
      <c r="AF80" s="56"/>
      <c r="AG80" s="60"/>
      <c r="AH80" s="8"/>
      <c r="AI80" s="14"/>
      <c r="AJ80" s="13"/>
      <c r="AK80" s="8"/>
      <c r="AL80" s="8"/>
      <c r="AM80" s="8"/>
      <c r="AN80" s="56"/>
      <c r="AO80" s="60"/>
      <c r="AP80" s="8"/>
      <c r="AQ80" s="14"/>
      <c r="AR80" s="13"/>
      <c r="AS80" s="8"/>
      <c r="AT80" s="14"/>
      <c r="AU80" s="13"/>
      <c r="AV80" s="8"/>
      <c r="AW80" s="14"/>
      <c r="AX80" s="13"/>
      <c r="AY80" s="8"/>
      <c r="AZ80" s="14"/>
      <c r="BA80" s="13" t="s">
        <v>447</v>
      </c>
      <c r="BB80" s="109" t="s">
        <v>447</v>
      </c>
      <c r="BC80" s="1"/>
      <c r="BD80" s="1"/>
      <c r="BE80" s="1"/>
      <c r="BF80" s="1"/>
      <c r="BG80" s="1"/>
      <c r="BS80" s="29"/>
      <c r="BT80" s="44" t="str">
        <f t="shared" si="11"/>
        <v/>
      </c>
      <c r="BU80" s="45" t="str">
        <f t="shared" si="12"/>
        <v/>
      </c>
      <c r="BV80" s="45" t="str">
        <f t="shared" si="13"/>
        <v/>
      </c>
      <c r="BW80" s="44" t="str">
        <f t="shared" si="14"/>
        <v/>
      </c>
      <c r="BX80" s="45" t="str">
        <f t="shared" si="15"/>
        <v/>
      </c>
      <c r="BY80" s="44" t="e">
        <f>IF(AND(#REF!="",#REF!="",#REF!="",#REF!=""),"",SUM(#REF!,#REF!,#REF!,#REF!,#REF!))</f>
        <v>#REF!</v>
      </c>
      <c r="BZ80" s="45" t="str">
        <f t="shared" si="16"/>
        <v/>
      </c>
      <c r="CA80" s="44" t="str">
        <f t="shared" si="17"/>
        <v/>
      </c>
      <c r="CB80" s="45" t="str">
        <f t="shared" si="18"/>
        <v/>
      </c>
      <c r="CC80" s="44" t="str">
        <f t="shared" si="19"/>
        <v/>
      </c>
      <c r="CD80" s="45" t="str">
        <f t="shared" si="20"/>
        <v/>
      </c>
      <c r="CE80" s="44" t="e">
        <f>IF(AND(#REF!="",#REF!="",#REF!="",#REF!=""),"",SUM(#REF!,#REF!,#REF!,#REF!,#REF!))</f>
        <v>#REF!</v>
      </c>
      <c r="CF80" s="45" t="str">
        <f t="shared" si="21"/>
        <v/>
      </c>
      <c r="CG80" s="38"/>
      <c r="CH80" s="38"/>
    </row>
    <row r="81" spans="1:86" ht="24.75" customHeight="1">
      <c r="A81" s="378">
        <v>75</v>
      </c>
      <c r="B81" s="359"/>
      <c r="C81" s="360"/>
      <c r="D81" s="361"/>
      <c r="E81" s="362"/>
      <c r="F81" s="363"/>
      <c r="G81" s="363"/>
      <c r="H81" s="364"/>
      <c r="I81" s="365"/>
      <c r="J81" s="366"/>
      <c r="K81" s="367"/>
      <c r="L81" s="13"/>
      <c r="M81" s="8"/>
      <c r="N81" s="8"/>
      <c r="O81" s="8"/>
      <c r="P81" s="56"/>
      <c r="Q81" s="60"/>
      <c r="R81" s="8"/>
      <c r="S81" s="14"/>
      <c r="T81" s="19"/>
      <c r="U81" s="20"/>
      <c r="V81" s="20"/>
      <c r="W81" s="8"/>
      <c r="X81" s="62"/>
      <c r="Y81" s="60"/>
      <c r="Z81" s="8"/>
      <c r="AA81" s="14"/>
      <c r="AB81" s="13"/>
      <c r="AC81" s="8"/>
      <c r="AD81" s="8"/>
      <c r="AE81" s="8"/>
      <c r="AF81" s="56"/>
      <c r="AG81" s="60"/>
      <c r="AH81" s="8"/>
      <c r="AI81" s="14"/>
      <c r="AJ81" s="13"/>
      <c r="AK81" s="8"/>
      <c r="AL81" s="8"/>
      <c r="AM81" s="8"/>
      <c r="AN81" s="56"/>
      <c r="AO81" s="60"/>
      <c r="AP81" s="8"/>
      <c r="AQ81" s="14"/>
      <c r="AR81" s="13"/>
      <c r="AS81" s="8"/>
      <c r="AT81" s="14"/>
      <c r="AU81" s="13"/>
      <c r="AV81" s="8"/>
      <c r="AW81" s="14"/>
      <c r="AX81" s="13"/>
      <c r="AY81" s="8"/>
      <c r="AZ81" s="14"/>
      <c r="BA81" s="13" t="s">
        <v>447</v>
      </c>
      <c r="BB81" s="109" t="s">
        <v>447</v>
      </c>
      <c r="BC81" s="1"/>
      <c r="BD81" s="1"/>
      <c r="BE81" s="1"/>
      <c r="BF81" s="1"/>
      <c r="BG81" s="1"/>
      <c r="BS81" s="29"/>
      <c r="BT81" s="44" t="str">
        <f t="shared" si="11"/>
        <v/>
      </c>
      <c r="BU81" s="45" t="str">
        <f t="shared" si="12"/>
        <v/>
      </c>
      <c r="BV81" s="45" t="str">
        <f t="shared" si="13"/>
        <v/>
      </c>
      <c r="BW81" s="44" t="str">
        <f t="shared" si="14"/>
        <v/>
      </c>
      <c r="BX81" s="45" t="str">
        <f t="shared" si="15"/>
        <v/>
      </c>
      <c r="BY81" s="44" t="e">
        <f>IF(AND(#REF!="",#REF!="",#REF!="",#REF!=""),"",SUM(#REF!,#REF!,#REF!,#REF!,#REF!))</f>
        <v>#REF!</v>
      </c>
      <c r="BZ81" s="45" t="str">
        <f t="shared" si="16"/>
        <v/>
      </c>
      <c r="CA81" s="44" t="str">
        <f t="shared" si="17"/>
        <v/>
      </c>
      <c r="CB81" s="45" t="str">
        <f t="shared" si="18"/>
        <v/>
      </c>
      <c r="CC81" s="44" t="str">
        <f t="shared" si="19"/>
        <v/>
      </c>
      <c r="CD81" s="45" t="str">
        <f t="shared" si="20"/>
        <v/>
      </c>
      <c r="CE81" s="44" t="e">
        <f>IF(AND(#REF!="",#REF!="",#REF!="",#REF!=""),"",SUM(#REF!,#REF!,#REF!,#REF!,#REF!))</f>
        <v>#REF!</v>
      </c>
      <c r="CF81" s="45" t="str">
        <f t="shared" si="21"/>
        <v/>
      </c>
      <c r="CG81" s="38"/>
      <c r="CH81" s="38"/>
    </row>
    <row r="82" spans="1:86" ht="24.75" customHeight="1">
      <c r="A82" s="378">
        <v>76</v>
      </c>
      <c r="B82" s="359"/>
      <c r="C82" s="360"/>
      <c r="D82" s="361"/>
      <c r="E82" s="362"/>
      <c r="F82" s="363"/>
      <c r="G82" s="363"/>
      <c r="H82" s="364"/>
      <c r="I82" s="365"/>
      <c r="J82" s="366"/>
      <c r="K82" s="367"/>
      <c r="L82" s="13"/>
      <c r="M82" s="8"/>
      <c r="N82" s="8"/>
      <c r="O82" s="8"/>
      <c r="P82" s="56"/>
      <c r="Q82" s="60"/>
      <c r="R82" s="8"/>
      <c r="S82" s="14"/>
      <c r="T82" s="19"/>
      <c r="U82" s="20"/>
      <c r="V82" s="20"/>
      <c r="W82" s="8"/>
      <c r="X82" s="62"/>
      <c r="Y82" s="60"/>
      <c r="Z82" s="8"/>
      <c r="AA82" s="14"/>
      <c r="AB82" s="13"/>
      <c r="AC82" s="8"/>
      <c r="AD82" s="8"/>
      <c r="AE82" s="8"/>
      <c r="AF82" s="56"/>
      <c r="AG82" s="60"/>
      <c r="AH82" s="8"/>
      <c r="AI82" s="14"/>
      <c r="AJ82" s="13"/>
      <c r="AK82" s="8"/>
      <c r="AL82" s="8"/>
      <c r="AM82" s="8"/>
      <c r="AN82" s="56"/>
      <c r="AO82" s="60"/>
      <c r="AP82" s="8"/>
      <c r="AQ82" s="14"/>
      <c r="AR82" s="13"/>
      <c r="AS82" s="8"/>
      <c r="AT82" s="14"/>
      <c r="AU82" s="13"/>
      <c r="AV82" s="8"/>
      <c r="AW82" s="14"/>
      <c r="AX82" s="13"/>
      <c r="AY82" s="8"/>
      <c r="AZ82" s="14"/>
      <c r="BA82" s="13" t="s">
        <v>447</v>
      </c>
      <c r="BB82" s="109" t="s">
        <v>447</v>
      </c>
      <c r="BC82" s="1"/>
      <c r="BD82" s="1"/>
      <c r="BE82" s="1"/>
      <c r="BF82" s="1"/>
      <c r="BG82" s="1"/>
      <c r="BS82" s="29"/>
      <c r="BT82" s="44" t="str">
        <f t="shared" si="11"/>
        <v/>
      </c>
      <c r="BU82" s="45" t="str">
        <f t="shared" si="12"/>
        <v/>
      </c>
      <c r="BV82" s="45" t="str">
        <f t="shared" si="13"/>
        <v/>
      </c>
      <c r="BW82" s="44" t="str">
        <f t="shared" si="14"/>
        <v/>
      </c>
      <c r="BX82" s="45" t="str">
        <f t="shared" si="15"/>
        <v/>
      </c>
      <c r="BY82" s="44" t="e">
        <f>IF(AND(#REF!="",#REF!="",#REF!="",#REF!=""),"",SUM(#REF!,#REF!,#REF!,#REF!,#REF!))</f>
        <v>#REF!</v>
      </c>
      <c r="BZ82" s="45" t="str">
        <f t="shared" si="16"/>
        <v/>
      </c>
      <c r="CA82" s="44" t="str">
        <f t="shared" si="17"/>
        <v/>
      </c>
      <c r="CB82" s="45" t="str">
        <f t="shared" si="18"/>
        <v/>
      </c>
      <c r="CC82" s="44" t="str">
        <f t="shared" si="19"/>
        <v/>
      </c>
      <c r="CD82" s="45" t="str">
        <f t="shared" si="20"/>
        <v/>
      </c>
      <c r="CE82" s="44" t="e">
        <f>IF(AND(#REF!="",#REF!="",#REF!="",#REF!=""),"",SUM(#REF!,#REF!,#REF!,#REF!,#REF!))</f>
        <v>#REF!</v>
      </c>
      <c r="CF82" s="45" t="str">
        <f t="shared" si="21"/>
        <v/>
      </c>
      <c r="CG82" s="38"/>
      <c r="CH82" s="38"/>
    </row>
    <row r="83" spans="1:86" ht="24.75" customHeight="1">
      <c r="A83" s="358">
        <v>77</v>
      </c>
      <c r="B83" s="359"/>
      <c r="C83" s="360"/>
      <c r="D83" s="361"/>
      <c r="E83" s="362"/>
      <c r="F83" s="363"/>
      <c r="G83" s="363"/>
      <c r="H83" s="364"/>
      <c r="I83" s="365"/>
      <c r="J83" s="366"/>
      <c r="K83" s="367"/>
      <c r="L83" s="13"/>
      <c r="M83" s="8"/>
      <c r="N83" s="8"/>
      <c r="O83" s="8"/>
      <c r="P83" s="56"/>
      <c r="Q83" s="60"/>
      <c r="R83" s="8"/>
      <c r="S83" s="14"/>
      <c r="T83" s="19"/>
      <c r="U83" s="20"/>
      <c r="V83" s="20"/>
      <c r="W83" s="8"/>
      <c r="X83" s="62"/>
      <c r="Y83" s="60"/>
      <c r="Z83" s="8"/>
      <c r="AA83" s="14"/>
      <c r="AB83" s="13"/>
      <c r="AC83" s="8"/>
      <c r="AD83" s="8"/>
      <c r="AE83" s="8"/>
      <c r="AF83" s="56"/>
      <c r="AG83" s="60"/>
      <c r="AH83" s="8"/>
      <c r="AI83" s="14"/>
      <c r="AJ83" s="13"/>
      <c r="AK83" s="8"/>
      <c r="AL83" s="8"/>
      <c r="AM83" s="8"/>
      <c r="AN83" s="56"/>
      <c r="AO83" s="60"/>
      <c r="AP83" s="8"/>
      <c r="AQ83" s="14"/>
      <c r="AR83" s="13"/>
      <c r="AS83" s="8"/>
      <c r="AT83" s="14"/>
      <c r="AU83" s="13"/>
      <c r="AV83" s="8"/>
      <c r="AW83" s="14"/>
      <c r="AX83" s="13"/>
      <c r="AY83" s="8"/>
      <c r="AZ83" s="14"/>
      <c r="BA83" s="13" t="s">
        <v>447</v>
      </c>
      <c r="BB83" s="109" t="s">
        <v>447</v>
      </c>
      <c r="BC83" s="1"/>
      <c r="BD83" s="1"/>
      <c r="BE83" s="1"/>
      <c r="BF83" s="1"/>
      <c r="BG83" s="1"/>
      <c r="BS83" s="29"/>
      <c r="BT83" s="44" t="str">
        <f t="shared" si="11"/>
        <v/>
      </c>
      <c r="BU83" s="45" t="str">
        <f t="shared" si="12"/>
        <v/>
      </c>
      <c r="BV83" s="45" t="str">
        <f t="shared" si="13"/>
        <v/>
      </c>
      <c r="BW83" s="44" t="str">
        <f t="shared" si="14"/>
        <v/>
      </c>
      <c r="BX83" s="45" t="str">
        <f t="shared" si="15"/>
        <v/>
      </c>
      <c r="BY83" s="44" t="e">
        <f>IF(AND(#REF!="",#REF!="",#REF!="",#REF!=""),"",SUM(#REF!,#REF!,#REF!,#REF!,#REF!))</f>
        <v>#REF!</v>
      </c>
      <c r="BZ83" s="45" t="str">
        <f t="shared" si="16"/>
        <v/>
      </c>
      <c r="CA83" s="44" t="str">
        <f t="shared" si="17"/>
        <v/>
      </c>
      <c r="CB83" s="45" t="str">
        <f t="shared" si="18"/>
        <v/>
      </c>
      <c r="CC83" s="44" t="str">
        <f t="shared" si="19"/>
        <v/>
      </c>
      <c r="CD83" s="45" t="str">
        <f t="shared" si="20"/>
        <v/>
      </c>
      <c r="CE83" s="44" t="e">
        <f>IF(AND(#REF!="",#REF!="",#REF!="",#REF!=""),"",SUM(#REF!,#REF!,#REF!,#REF!,#REF!))</f>
        <v>#REF!</v>
      </c>
      <c r="CF83" s="45" t="str">
        <f t="shared" si="21"/>
        <v/>
      </c>
      <c r="CG83" s="38"/>
      <c r="CH83" s="38"/>
    </row>
    <row r="84" spans="1:86" ht="24.75" customHeight="1">
      <c r="A84" s="378">
        <v>78</v>
      </c>
      <c r="B84" s="359"/>
      <c r="C84" s="360"/>
      <c r="D84" s="361"/>
      <c r="E84" s="362"/>
      <c r="F84" s="363"/>
      <c r="G84" s="363"/>
      <c r="H84" s="364"/>
      <c r="I84" s="365"/>
      <c r="J84" s="366"/>
      <c r="K84" s="367"/>
      <c r="L84" s="13"/>
      <c r="M84" s="8"/>
      <c r="N84" s="8"/>
      <c r="O84" s="8"/>
      <c r="P84" s="56"/>
      <c r="Q84" s="60"/>
      <c r="R84" s="8"/>
      <c r="S84" s="14"/>
      <c r="T84" s="19"/>
      <c r="U84" s="20"/>
      <c r="V84" s="20"/>
      <c r="W84" s="8"/>
      <c r="X84" s="62"/>
      <c r="Y84" s="60"/>
      <c r="Z84" s="8"/>
      <c r="AA84" s="14"/>
      <c r="AB84" s="13"/>
      <c r="AC84" s="8"/>
      <c r="AD84" s="8"/>
      <c r="AE84" s="8"/>
      <c r="AF84" s="56"/>
      <c r="AG84" s="60"/>
      <c r="AH84" s="8"/>
      <c r="AI84" s="14"/>
      <c r="AJ84" s="13"/>
      <c r="AK84" s="8"/>
      <c r="AL84" s="8"/>
      <c r="AM84" s="8"/>
      <c r="AN84" s="56"/>
      <c r="AO84" s="60"/>
      <c r="AP84" s="8"/>
      <c r="AQ84" s="14"/>
      <c r="AR84" s="13"/>
      <c r="AS84" s="8"/>
      <c r="AT84" s="14"/>
      <c r="AU84" s="13"/>
      <c r="AV84" s="8"/>
      <c r="AW84" s="14"/>
      <c r="AX84" s="13"/>
      <c r="AY84" s="8"/>
      <c r="AZ84" s="14"/>
      <c r="BA84" s="13" t="s">
        <v>447</v>
      </c>
      <c r="BB84" s="109" t="s">
        <v>447</v>
      </c>
      <c r="BC84" s="1"/>
      <c r="BD84" s="1"/>
      <c r="BE84" s="1"/>
      <c r="BF84" s="1"/>
      <c r="BG84" s="1"/>
      <c r="BS84" s="29"/>
      <c r="BT84" s="44" t="str">
        <f t="shared" si="11"/>
        <v/>
      </c>
      <c r="BU84" s="45" t="str">
        <f t="shared" si="12"/>
        <v/>
      </c>
      <c r="BV84" s="45" t="str">
        <f t="shared" si="13"/>
        <v/>
      </c>
      <c r="BW84" s="44" t="str">
        <f t="shared" si="14"/>
        <v/>
      </c>
      <c r="BX84" s="45" t="str">
        <f t="shared" si="15"/>
        <v/>
      </c>
      <c r="BY84" s="44" t="e">
        <f>IF(AND(#REF!="",#REF!="",#REF!="",#REF!=""),"",SUM(#REF!,#REF!,#REF!,#REF!,#REF!))</f>
        <v>#REF!</v>
      </c>
      <c r="BZ84" s="45" t="str">
        <f t="shared" si="16"/>
        <v/>
      </c>
      <c r="CA84" s="44" t="str">
        <f t="shared" si="17"/>
        <v/>
      </c>
      <c r="CB84" s="45" t="str">
        <f t="shared" si="18"/>
        <v/>
      </c>
      <c r="CC84" s="44" t="str">
        <f t="shared" si="19"/>
        <v/>
      </c>
      <c r="CD84" s="45" t="str">
        <f t="shared" si="20"/>
        <v/>
      </c>
      <c r="CE84" s="44" t="e">
        <f>IF(AND(#REF!="",#REF!="",#REF!="",#REF!=""),"",SUM(#REF!,#REF!,#REF!,#REF!,#REF!))</f>
        <v>#REF!</v>
      </c>
      <c r="CF84" s="45" t="str">
        <f t="shared" si="21"/>
        <v/>
      </c>
      <c r="CG84" s="38"/>
      <c r="CH84" s="38"/>
    </row>
    <row r="85" spans="1:86" ht="24.75" customHeight="1">
      <c r="A85" s="378">
        <v>79</v>
      </c>
      <c r="B85" s="359"/>
      <c r="C85" s="360"/>
      <c r="D85" s="361"/>
      <c r="E85" s="362"/>
      <c r="F85" s="363"/>
      <c r="G85" s="363"/>
      <c r="H85" s="364"/>
      <c r="I85" s="365"/>
      <c r="J85" s="366"/>
      <c r="K85" s="367"/>
      <c r="L85" s="13"/>
      <c r="M85" s="8"/>
      <c r="N85" s="8"/>
      <c r="O85" s="8"/>
      <c r="P85" s="56"/>
      <c r="Q85" s="60"/>
      <c r="R85" s="8"/>
      <c r="S85" s="14"/>
      <c r="T85" s="19"/>
      <c r="U85" s="20"/>
      <c r="V85" s="20"/>
      <c r="W85" s="8"/>
      <c r="X85" s="62"/>
      <c r="Y85" s="60"/>
      <c r="Z85" s="8"/>
      <c r="AA85" s="14"/>
      <c r="AB85" s="13"/>
      <c r="AC85" s="8"/>
      <c r="AD85" s="8"/>
      <c r="AE85" s="8"/>
      <c r="AF85" s="56"/>
      <c r="AG85" s="60"/>
      <c r="AH85" s="8"/>
      <c r="AI85" s="14"/>
      <c r="AJ85" s="13"/>
      <c r="AK85" s="8"/>
      <c r="AL85" s="8"/>
      <c r="AM85" s="8"/>
      <c r="AN85" s="56"/>
      <c r="AO85" s="60"/>
      <c r="AP85" s="8"/>
      <c r="AQ85" s="14"/>
      <c r="AR85" s="13"/>
      <c r="AS85" s="8"/>
      <c r="AT85" s="14"/>
      <c r="AU85" s="13"/>
      <c r="AV85" s="8"/>
      <c r="AW85" s="14"/>
      <c r="AX85" s="13"/>
      <c r="AY85" s="8"/>
      <c r="AZ85" s="14"/>
      <c r="BA85" s="13" t="s">
        <v>447</v>
      </c>
      <c r="BB85" s="109" t="s">
        <v>447</v>
      </c>
      <c r="BC85" s="1"/>
      <c r="BD85" s="1"/>
      <c r="BE85" s="1"/>
      <c r="BF85" s="1"/>
      <c r="BG85" s="1"/>
      <c r="BS85" s="29"/>
      <c r="BT85" s="44" t="str">
        <f t="shared" si="11"/>
        <v/>
      </c>
      <c r="BU85" s="45" t="str">
        <f t="shared" si="12"/>
        <v/>
      </c>
      <c r="BV85" s="45" t="str">
        <f t="shared" si="13"/>
        <v/>
      </c>
      <c r="BW85" s="44" t="str">
        <f t="shared" si="14"/>
        <v/>
      </c>
      <c r="BX85" s="45" t="str">
        <f t="shared" si="15"/>
        <v/>
      </c>
      <c r="BY85" s="44" t="e">
        <f>IF(AND(#REF!="",#REF!="",#REF!="",#REF!=""),"",SUM(#REF!,#REF!,#REF!,#REF!,#REF!))</f>
        <v>#REF!</v>
      </c>
      <c r="BZ85" s="45" t="str">
        <f t="shared" si="16"/>
        <v/>
      </c>
      <c r="CA85" s="44" t="str">
        <f t="shared" si="17"/>
        <v/>
      </c>
      <c r="CB85" s="45" t="str">
        <f t="shared" si="18"/>
        <v/>
      </c>
      <c r="CC85" s="44" t="str">
        <f t="shared" si="19"/>
        <v/>
      </c>
      <c r="CD85" s="45" t="str">
        <f t="shared" si="20"/>
        <v/>
      </c>
      <c r="CE85" s="44" t="e">
        <f>IF(AND(#REF!="",#REF!="",#REF!="",#REF!=""),"",SUM(#REF!,#REF!,#REF!,#REF!,#REF!))</f>
        <v>#REF!</v>
      </c>
      <c r="CF85" s="45" t="str">
        <f t="shared" si="21"/>
        <v/>
      </c>
      <c r="CG85" s="38"/>
      <c r="CH85" s="38"/>
    </row>
    <row r="86" spans="1:86" ht="24.75" customHeight="1">
      <c r="A86" s="358">
        <v>80</v>
      </c>
      <c r="B86" s="359"/>
      <c r="C86" s="360"/>
      <c r="D86" s="361"/>
      <c r="E86" s="362"/>
      <c r="F86" s="363"/>
      <c r="G86" s="363"/>
      <c r="H86" s="364"/>
      <c r="I86" s="365"/>
      <c r="J86" s="366"/>
      <c r="K86" s="367"/>
      <c r="L86" s="13"/>
      <c r="M86" s="8"/>
      <c r="N86" s="8"/>
      <c r="O86" s="8"/>
      <c r="P86" s="56"/>
      <c r="Q86" s="60"/>
      <c r="R86" s="8"/>
      <c r="S86" s="14"/>
      <c r="T86" s="19"/>
      <c r="U86" s="20"/>
      <c r="V86" s="20"/>
      <c r="W86" s="8"/>
      <c r="X86" s="62"/>
      <c r="Y86" s="60"/>
      <c r="Z86" s="8"/>
      <c r="AA86" s="14"/>
      <c r="AB86" s="13"/>
      <c r="AC86" s="8"/>
      <c r="AD86" s="8"/>
      <c r="AE86" s="8"/>
      <c r="AF86" s="56"/>
      <c r="AG86" s="60"/>
      <c r="AH86" s="8"/>
      <c r="AI86" s="14"/>
      <c r="AJ86" s="13"/>
      <c r="AK86" s="8"/>
      <c r="AL86" s="8"/>
      <c r="AM86" s="8"/>
      <c r="AN86" s="56"/>
      <c r="AO86" s="60"/>
      <c r="AP86" s="8"/>
      <c r="AQ86" s="14"/>
      <c r="AR86" s="13"/>
      <c r="AS86" s="8"/>
      <c r="AT86" s="14"/>
      <c r="AU86" s="13"/>
      <c r="AV86" s="8"/>
      <c r="AW86" s="14"/>
      <c r="AX86" s="13"/>
      <c r="AY86" s="8"/>
      <c r="AZ86" s="14"/>
      <c r="BA86" s="13" t="s">
        <v>447</v>
      </c>
      <c r="BB86" s="109" t="s">
        <v>447</v>
      </c>
      <c r="BC86" s="1"/>
      <c r="BD86" s="1"/>
      <c r="BE86" s="1"/>
      <c r="BF86" s="1"/>
      <c r="BG86" s="1"/>
      <c r="BS86" s="29"/>
      <c r="BT86" s="44" t="str">
        <f t="shared" si="11"/>
        <v/>
      </c>
      <c r="BU86" s="45" t="str">
        <f t="shared" si="12"/>
        <v/>
      </c>
      <c r="BV86" s="45" t="str">
        <f t="shared" si="13"/>
        <v/>
      </c>
      <c r="BW86" s="44" t="str">
        <f t="shared" si="14"/>
        <v/>
      </c>
      <c r="BX86" s="45" t="str">
        <f t="shared" si="15"/>
        <v/>
      </c>
      <c r="BY86" s="44" t="e">
        <f>IF(AND(#REF!="",#REF!="",#REF!="",#REF!=""),"",SUM(#REF!,#REF!,#REF!,#REF!,#REF!))</f>
        <v>#REF!</v>
      </c>
      <c r="BZ86" s="45" t="str">
        <f t="shared" si="16"/>
        <v/>
      </c>
      <c r="CA86" s="44" t="str">
        <f t="shared" si="17"/>
        <v/>
      </c>
      <c r="CB86" s="45" t="str">
        <f t="shared" si="18"/>
        <v/>
      </c>
      <c r="CC86" s="44" t="str">
        <f t="shared" si="19"/>
        <v/>
      </c>
      <c r="CD86" s="45" t="str">
        <f t="shared" si="20"/>
        <v/>
      </c>
      <c r="CE86" s="44" t="e">
        <f>IF(AND(#REF!="",#REF!="",#REF!="",#REF!=""),"",SUM(#REF!,#REF!,#REF!,#REF!,#REF!))</f>
        <v>#REF!</v>
      </c>
      <c r="CF86" s="45" t="str">
        <f t="shared" si="21"/>
        <v/>
      </c>
      <c r="CG86" s="38"/>
      <c r="CH86" s="38"/>
    </row>
    <row r="87" spans="1:86" ht="24.75" customHeight="1">
      <c r="A87" s="378">
        <v>81</v>
      </c>
      <c r="B87" s="359"/>
      <c r="C87" s="360"/>
      <c r="D87" s="361"/>
      <c r="E87" s="362"/>
      <c r="F87" s="363"/>
      <c r="G87" s="363"/>
      <c r="H87" s="364"/>
      <c r="I87" s="365"/>
      <c r="J87" s="366"/>
      <c r="K87" s="367"/>
      <c r="L87" s="13"/>
      <c r="M87" s="8"/>
      <c r="N87" s="8"/>
      <c r="O87" s="8"/>
      <c r="P87" s="56"/>
      <c r="Q87" s="60"/>
      <c r="R87" s="8"/>
      <c r="S87" s="14"/>
      <c r="T87" s="19"/>
      <c r="U87" s="20"/>
      <c r="V87" s="20"/>
      <c r="W87" s="8"/>
      <c r="X87" s="62"/>
      <c r="Y87" s="60"/>
      <c r="Z87" s="8"/>
      <c r="AA87" s="14"/>
      <c r="AB87" s="13"/>
      <c r="AC87" s="8"/>
      <c r="AD87" s="8"/>
      <c r="AE87" s="8"/>
      <c r="AF87" s="56"/>
      <c r="AG87" s="60"/>
      <c r="AH87" s="8"/>
      <c r="AI87" s="14"/>
      <c r="AJ87" s="13"/>
      <c r="AK87" s="8"/>
      <c r="AL87" s="8"/>
      <c r="AM87" s="8"/>
      <c r="AN87" s="56"/>
      <c r="AO87" s="60"/>
      <c r="AP87" s="8"/>
      <c r="AQ87" s="14"/>
      <c r="AR87" s="13"/>
      <c r="AS87" s="8"/>
      <c r="AT87" s="14"/>
      <c r="AU87" s="13"/>
      <c r="AV87" s="8"/>
      <c r="AW87" s="14"/>
      <c r="AX87" s="13"/>
      <c r="AY87" s="8"/>
      <c r="AZ87" s="14"/>
      <c r="BA87" s="13" t="s">
        <v>447</v>
      </c>
      <c r="BB87" s="109" t="s">
        <v>447</v>
      </c>
      <c r="BC87" s="1"/>
      <c r="BD87" s="1"/>
      <c r="BE87" s="1"/>
      <c r="BF87" s="1"/>
      <c r="BG87" s="1"/>
      <c r="BS87" s="29"/>
      <c r="BT87" s="44" t="str">
        <f t="shared" si="11"/>
        <v/>
      </c>
      <c r="BU87" s="45" t="str">
        <f t="shared" si="12"/>
        <v/>
      </c>
      <c r="BV87" s="45" t="str">
        <f t="shared" si="13"/>
        <v/>
      </c>
      <c r="BW87" s="44" t="str">
        <f t="shared" si="14"/>
        <v/>
      </c>
      <c r="BX87" s="45" t="str">
        <f t="shared" si="15"/>
        <v/>
      </c>
      <c r="BY87" s="44" t="e">
        <f>IF(AND(#REF!="",#REF!="",#REF!="",#REF!=""),"",SUM(#REF!,#REF!,#REF!,#REF!,#REF!))</f>
        <v>#REF!</v>
      </c>
      <c r="BZ87" s="45" t="str">
        <f t="shared" si="16"/>
        <v/>
      </c>
      <c r="CA87" s="44" t="str">
        <f t="shared" si="17"/>
        <v/>
      </c>
      <c r="CB87" s="45" t="str">
        <f t="shared" si="18"/>
        <v/>
      </c>
      <c r="CC87" s="44" t="str">
        <f t="shared" si="19"/>
        <v/>
      </c>
      <c r="CD87" s="45" t="str">
        <f t="shared" si="20"/>
        <v/>
      </c>
      <c r="CE87" s="44" t="e">
        <f>IF(AND(#REF!="",#REF!="",#REF!="",#REF!=""),"",SUM(#REF!,#REF!,#REF!,#REF!,#REF!))</f>
        <v>#REF!</v>
      </c>
      <c r="CF87" s="45" t="str">
        <f t="shared" si="21"/>
        <v/>
      </c>
      <c r="CG87" s="38"/>
      <c r="CH87" s="38"/>
    </row>
    <row r="88" spans="1:86" ht="24.75" customHeight="1">
      <c r="A88" s="378">
        <v>82</v>
      </c>
      <c r="B88" s="359"/>
      <c r="C88" s="360"/>
      <c r="D88" s="361"/>
      <c r="E88" s="362"/>
      <c r="F88" s="363"/>
      <c r="G88" s="363"/>
      <c r="H88" s="364"/>
      <c r="I88" s="365"/>
      <c r="J88" s="366"/>
      <c r="K88" s="367"/>
      <c r="L88" s="13"/>
      <c r="M88" s="8"/>
      <c r="N88" s="8"/>
      <c r="O88" s="8"/>
      <c r="P88" s="56"/>
      <c r="Q88" s="60"/>
      <c r="R88" s="8"/>
      <c r="S88" s="14"/>
      <c r="T88" s="19"/>
      <c r="U88" s="20"/>
      <c r="V88" s="20"/>
      <c r="W88" s="8"/>
      <c r="X88" s="62"/>
      <c r="Y88" s="60"/>
      <c r="Z88" s="8"/>
      <c r="AA88" s="14"/>
      <c r="AB88" s="13"/>
      <c r="AC88" s="8"/>
      <c r="AD88" s="8"/>
      <c r="AE88" s="8"/>
      <c r="AF88" s="56"/>
      <c r="AG88" s="60"/>
      <c r="AH88" s="8"/>
      <c r="AI88" s="14"/>
      <c r="AJ88" s="13"/>
      <c r="AK88" s="8"/>
      <c r="AL88" s="8"/>
      <c r="AM88" s="8"/>
      <c r="AN88" s="56"/>
      <c r="AO88" s="60"/>
      <c r="AP88" s="8"/>
      <c r="AQ88" s="14"/>
      <c r="AR88" s="13"/>
      <c r="AS88" s="8"/>
      <c r="AT88" s="14"/>
      <c r="AU88" s="13"/>
      <c r="AV88" s="8"/>
      <c r="AW88" s="14"/>
      <c r="AX88" s="13"/>
      <c r="AY88" s="8"/>
      <c r="AZ88" s="14"/>
      <c r="BA88" s="13" t="s">
        <v>447</v>
      </c>
      <c r="BB88" s="109" t="s">
        <v>447</v>
      </c>
      <c r="BC88" s="1"/>
      <c r="BD88" s="1"/>
      <c r="BE88" s="1"/>
      <c r="BF88" s="1"/>
      <c r="BG88" s="1"/>
      <c r="BS88" s="29"/>
      <c r="BT88" s="44" t="str">
        <f t="shared" si="11"/>
        <v/>
      </c>
      <c r="BU88" s="45" t="str">
        <f t="shared" si="12"/>
        <v/>
      </c>
      <c r="BV88" s="45" t="str">
        <f t="shared" si="13"/>
        <v/>
      </c>
      <c r="BW88" s="44" t="str">
        <f t="shared" si="14"/>
        <v/>
      </c>
      <c r="BX88" s="45" t="str">
        <f t="shared" si="15"/>
        <v/>
      </c>
      <c r="BY88" s="44" t="e">
        <f>IF(AND(#REF!="",#REF!="",#REF!="",#REF!=""),"",SUM(#REF!,#REF!,#REF!,#REF!,#REF!))</f>
        <v>#REF!</v>
      </c>
      <c r="BZ88" s="45" t="str">
        <f t="shared" si="16"/>
        <v/>
      </c>
      <c r="CA88" s="44" t="str">
        <f t="shared" si="17"/>
        <v/>
      </c>
      <c r="CB88" s="45" t="str">
        <f t="shared" si="18"/>
        <v/>
      </c>
      <c r="CC88" s="44" t="str">
        <f t="shared" si="19"/>
        <v/>
      </c>
      <c r="CD88" s="45" t="str">
        <f t="shared" si="20"/>
        <v/>
      </c>
      <c r="CE88" s="44" t="e">
        <f>IF(AND(#REF!="",#REF!="",#REF!="",#REF!=""),"",SUM(#REF!,#REF!,#REF!,#REF!,#REF!))</f>
        <v>#REF!</v>
      </c>
      <c r="CF88" s="45" t="str">
        <f t="shared" si="21"/>
        <v/>
      </c>
      <c r="CG88" s="38"/>
      <c r="CH88" s="38"/>
    </row>
    <row r="89" spans="1:86" ht="24.75" customHeight="1">
      <c r="A89" s="358">
        <v>83</v>
      </c>
      <c r="B89" s="359"/>
      <c r="C89" s="360"/>
      <c r="D89" s="361"/>
      <c r="E89" s="362"/>
      <c r="F89" s="363"/>
      <c r="G89" s="363"/>
      <c r="H89" s="364"/>
      <c r="I89" s="365"/>
      <c r="J89" s="366"/>
      <c r="K89" s="367"/>
      <c r="L89" s="13"/>
      <c r="M89" s="8"/>
      <c r="N89" s="8"/>
      <c r="O89" s="8"/>
      <c r="P89" s="56"/>
      <c r="Q89" s="60"/>
      <c r="R89" s="8"/>
      <c r="S89" s="14"/>
      <c r="T89" s="19"/>
      <c r="U89" s="20"/>
      <c r="V89" s="20"/>
      <c r="W89" s="8"/>
      <c r="X89" s="62"/>
      <c r="Y89" s="60"/>
      <c r="Z89" s="8"/>
      <c r="AA89" s="14"/>
      <c r="AB89" s="13"/>
      <c r="AC89" s="8"/>
      <c r="AD89" s="8"/>
      <c r="AE89" s="8"/>
      <c r="AF89" s="56"/>
      <c r="AG89" s="60"/>
      <c r="AH89" s="8"/>
      <c r="AI89" s="14"/>
      <c r="AJ89" s="13"/>
      <c r="AK89" s="8"/>
      <c r="AL89" s="8"/>
      <c r="AM89" s="8"/>
      <c r="AN89" s="56"/>
      <c r="AO89" s="60"/>
      <c r="AP89" s="8"/>
      <c r="AQ89" s="14"/>
      <c r="AR89" s="13"/>
      <c r="AS89" s="8"/>
      <c r="AT89" s="14"/>
      <c r="AU89" s="13"/>
      <c r="AV89" s="8"/>
      <c r="AW89" s="14"/>
      <c r="AX89" s="13"/>
      <c r="AY89" s="8"/>
      <c r="AZ89" s="14"/>
      <c r="BA89" s="13" t="s">
        <v>447</v>
      </c>
      <c r="BB89" s="109" t="s">
        <v>447</v>
      </c>
      <c r="BC89" s="1"/>
      <c r="BD89" s="1"/>
      <c r="BE89" s="1"/>
      <c r="BF89" s="1"/>
      <c r="BG89" s="1"/>
      <c r="BS89" s="29"/>
      <c r="BT89" s="44" t="str">
        <f t="shared" si="11"/>
        <v/>
      </c>
      <c r="BU89" s="45" t="str">
        <f t="shared" si="12"/>
        <v/>
      </c>
      <c r="BV89" s="45" t="str">
        <f t="shared" si="13"/>
        <v/>
      </c>
      <c r="BW89" s="44" t="str">
        <f t="shared" si="14"/>
        <v/>
      </c>
      <c r="BX89" s="45" t="str">
        <f t="shared" si="15"/>
        <v/>
      </c>
      <c r="BY89" s="44" t="e">
        <f>IF(AND(#REF!="",#REF!="",#REF!="",#REF!=""),"",SUM(#REF!,#REF!,#REF!,#REF!,#REF!))</f>
        <v>#REF!</v>
      </c>
      <c r="BZ89" s="45" t="str">
        <f t="shared" si="16"/>
        <v/>
      </c>
      <c r="CA89" s="44" t="str">
        <f t="shared" si="17"/>
        <v/>
      </c>
      <c r="CB89" s="45" t="str">
        <f t="shared" si="18"/>
        <v/>
      </c>
      <c r="CC89" s="44" t="str">
        <f t="shared" si="19"/>
        <v/>
      </c>
      <c r="CD89" s="45" t="str">
        <f t="shared" si="20"/>
        <v/>
      </c>
      <c r="CE89" s="44" t="e">
        <f>IF(AND(#REF!="",#REF!="",#REF!="",#REF!=""),"",SUM(#REF!,#REF!,#REF!,#REF!,#REF!))</f>
        <v>#REF!</v>
      </c>
      <c r="CF89" s="45" t="str">
        <f t="shared" si="21"/>
        <v/>
      </c>
      <c r="CG89" s="38"/>
      <c r="CH89" s="38"/>
    </row>
    <row r="90" spans="1:86" ht="24.75" customHeight="1">
      <c r="A90" s="378">
        <v>84</v>
      </c>
      <c r="B90" s="359"/>
      <c r="C90" s="360"/>
      <c r="D90" s="361"/>
      <c r="E90" s="362"/>
      <c r="F90" s="363"/>
      <c r="G90" s="363"/>
      <c r="H90" s="364"/>
      <c r="I90" s="365"/>
      <c r="J90" s="366"/>
      <c r="K90" s="367"/>
      <c r="L90" s="13"/>
      <c r="M90" s="8"/>
      <c r="N90" s="8"/>
      <c r="O90" s="8"/>
      <c r="P90" s="56"/>
      <c r="Q90" s="60"/>
      <c r="R90" s="8"/>
      <c r="S90" s="14"/>
      <c r="T90" s="19"/>
      <c r="U90" s="20"/>
      <c r="V90" s="20"/>
      <c r="W90" s="8"/>
      <c r="X90" s="62"/>
      <c r="Y90" s="60"/>
      <c r="Z90" s="8"/>
      <c r="AA90" s="14"/>
      <c r="AB90" s="13"/>
      <c r="AC90" s="8"/>
      <c r="AD90" s="8"/>
      <c r="AE90" s="8"/>
      <c r="AF90" s="56"/>
      <c r="AG90" s="60"/>
      <c r="AH90" s="8"/>
      <c r="AI90" s="14"/>
      <c r="AJ90" s="13"/>
      <c r="AK90" s="8"/>
      <c r="AL90" s="8"/>
      <c r="AM90" s="8"/>
      <c r="AN90" s="56"/>
      <c r="AO90" s="60"/>
      <c r="AP90" s="8"/>
      <c r="AQ90" s="14"/>
      <c r="AR90" s="13"/>
      <c r="AS90" s="8"/>
      <c r="AT90" s="14"/>
      <c r="AU90" s="13"/>
      <c r="AV90" s="8"/>
      <c r="AW90" s="14"/>
      <c r="AX90" s="13"/>
      <c r="AY90" s="8"/>
      <c r="AZ90" s="14"/>
      <c r="BA90" s="13" t="s">
        <v>447</v>
      </c>
      <c r="BB90" s="109" t="s">
        <v>447</v>
      </c>
      <c r="BC90" s="1"/>
      <c r="BD90" s="1"/>
      <c r="BE90" s="1"/>
      <c r="BF90" s="1"/>
      <c r="BG90" s="1"/>
      <c r="BS90" s="29"/>
      <c r="BT90" s="44" t="str">
        <f t="shared" si="11"/>
        <v/>
      </c>
      <c r="BU90" s="45" t="str">
        <f t="shared" si="12"/>
        <v/>
      </c>
      <c r="BV90" s="45" t="str">
        <f t="shared" si="13"/>
        <v/>
      </c>
      <c r="BW90" s="44" t="str">
        <f t="shared" si="14"/>
        <v/>
      </c>
      <c r="BX90" s="45" t="str">
        <f t="shared" si="15"/>
        <v/>
      </c>
      <c r="BY90" s="44" t="e">
        <f>IF(AND(#REF!="",#REF!="",#REF!="",#REF!=""),"",SUM(#REF!,#REF!,#REF!,#REF!,#REF!))</f>
        <v>#REF!</v>
      </c>
      <c r="BZ90" s="45" t="str">
        <f t="shared" si="16"/>
        <v/>
      </c>
      <c r="CA90" s="44" t="str">
        <f t="shared" si="17"/>
        <v/>
      </c>
      <c r="CB90" s="45" t="str">
        <f t="shared" si="18"/>
        <v/>
      </c>
      <c r="CC90" s="44" t="str">
        <f t="shared" si="19"/>
        <v/>
      </c>
      <c r="CD90" s="45" t="str">
        <f t="shared" si="20"/>
        <v/>
      </c>
      <c r="CE90" s="44" t="e">
        <f>IF(AND(#REF!="",#REF!="",#REF!="",#REF!=""),"",SUM(#REF!,#REF!,#REF!,#REF!,#REF!))</f>
        <v>#REF!</v>
      </c>
      <c r="CF90" s="45" t="str">
        <f t="shared" si="21"/>
        <v/>
      </c>
      <c r="CG90" s="38"/>
      <c r="CH90" s="38"/>
    </row>
    <row r="91" spans="1:86" ht="24.75" customHeight="1">
      <c r="A91" s="378">
        <v>85</v>
      </c>
      <c r="B91" s="359"/>
      <c r="C91" s="360"/>
      <c r="D91" s="361"/>
      <c r="E91" s="362"/>
      <c r="F91" s="363"/>
      <c r="G91" s="363"/>
      <c r="H91" s="364"/>
      <c r="I91" s="365"/>
      <c r="J91" s="366"/>
      <c r="K91" s="367"/>
      <c r="L91" s="13"/>
      <c r="M91" s="8"/>
      <c r="N91" s="8"/>
      <c r="O91" s="8"/>
      <c r="P91" s="56"/>
      <c r="Q91" s="60"/>
      <c r="R91" s="8"/>
      <c r="S91" s="14"/>
      <c r="T91" s="19"/>
      <c r="U91" s="20"/>
      <c r="V91" s="20"/>
      <c r="W91" s="8"/>
      <c r="X91" s="62"/>
      <c r="Y91" s="60"/>
      <c r="Z91" s="8"/>
      <c r="AA91" s="14"/>
      <c r="AB91" s="13"/>
      <c r="AC91" s="8"/>
      <c r="AD91" s="8"/>
      <c r="AE91" s="8"/>
      <c r="AF91" s="56"/>
      <c r="AG91" s="60"/>
      <c r="AH91" s="8"/>
      <c r="AI91" s="14"/>
      <c r="AJ91" s="13"/>
      <c r="AK91" s="8"/>
      <c r="AL91" s="8"/>
      <c r="AM91" s="8"/>
      <c r="AN91" s="56"/>
      <c r="AO91" s="60"/>
      <c r="AP91" s="8"/>
      <c r="AQ91" s="14"/>
      <c r="AR91" s="13"/>
      <c r="AS91" s="8"/>
      <c r="AT91" s="14"/>
      <c r="AU91" s="13"/>
      <c r="AV91" s="8"/>
      <c r="AW91" s="14"/>
      <c r="AX91" s="13"/>
      <c r="AY91" s="8"/>
      <c r="AZ91" s="14"/>
      <c r="BA91" s="13" t="s">
        <v>447</v>
      </c>
      <c r="BB91" s="109" t="s">
        <v>447</v>
      </c>
      <c r="BC91" s="1"/>
      <c r="BD91" s="1"/>
      <c r="BE91" s="1"/>
      <c r="BF91" s="1"/>
      <c r="BG91" s="1"/>
      <c r="BS91" s="29"/>
      <c r="BT91" s="44" t="str">
        <f t="shared" si="11"/>
        <v/>
      </c>
      <c r="BU91" s="45" t="str">
        <f t="shared" si="12"/>
        <v/>
      </c>
      <c r="BV91" s="45" t="str">
        <f t="shared" si="13"/>
        <v/>
      </c>
      <c r="BW91" s="44" t="str">
        <f t="shared" si="14"/>
        <v/>
      </c>
      <c r="BX91" s="45" t="str">
        <f t="shared" si="15"/>
        <v/>
      </c>
      <c r="BY91" s="44" t="e">
        <f>IF(AND(#REF!="",#REF!="",#REF!="",#REF!=""),"",SUM(#REF!,#REF!,#REF!,#REF!,#REF!))</f>
        <v>#REF!</v>
      </c>
      <c r="BZ91" s="45" t="str">
        <f t="shared" si="16"/>
        <v/>
      </c>
      <c r="CA91" s="44" t="str">
        <f t="shared" si="17"/>
        <v/>
      </c>
      <c r="CB91" s="45" t="str">
        <f t="shared" si="18"/>
        <v/>
      </c>
      <c r="CC91" s="44" t="str">
        <f t="shared" si="19"/>
        <v/>
      </c>
      <c r="CD91" s="45" t="str">
        <f t="shared" si="20"/>
        <v/>
      </c>
      <c r="CE91" s="44" t="e">
        <f>IF(AND(#REF!="",#REF!="",#REF!="",#REF!=""),"",SUM(#REF!,#REF!,#REF!,#REF!,#REF!))</f>
        <v>#REF!</v>
      </c>
      <c r="CF91" s="45" t="str">
        <f t="shared" si="21"/>
        <v/>
      </c>
      <c r="CG91" s="38"/>
      <c r="CH91" s="38"/>
    </row>
    <row r="92" spans="1:86" ht="24.75" customHeight="1">
      <c r="A92" s="358">
        <v>86</v>
      </c>
      <c r="B92" s="359"/>
      <c r="C92" s="360"/>
      <c r="D92" s="361"/>
      <c r="E92" s="362"/>
      <c r="F92" s="363"/>
      <c r="G92" s="363"/>
      <c r="H92" s="364"/>
      <c r="I92" s="365"/>
      <c r="J92" s="366"/>
      <c r="K92" s="367"/>
      <c r="L92" s="13"/>
      <c r="M92" s="8"/>
      <c r="N92" s="8"/>
      <c r="O92" s="8"/>
      <c r="P92" s="56"/>
      <c r="Q92" s="60"/>
      <c r="R92" s="8"/>
      <c r="S92" s="14"/>
      <c r="T92" s="19"/>
      <c r="U92" s="20"/>
      <c r="V92" s="20"/>
      <c r="W92" s="8"/>
      <c r="X92" s="62"/>
      <c r="Y92" s="60"/>
      <c r="Z92" s="8"/>
      <c r="AA92" s="14"/>
      <c r="AB92" s="13"/>
      <c r="AC92" s="8"/>
      <c r="AD92" s="8"/>
      <c r="AE92" s="8"/>
      <c r="AF92" s="56"/>
      <c r="AG92" s="60"/>
      <c r="AH92" s="8"/>
      <c r="AI92" s="14"/>
      <c r="AJ92" s="13"/>
      <c r="AK92" s="8"/>
      <c r="AL92" s="8"/>
      <c r="AM92" s="8"/>
      <c r="AN92" s="56"/>
      <c r="AO92" s="60"/>
      <c r="AP92" s="8"/>
      <c r="AQ92" s="14"/>
      <c r="AR92" s="13"/>
      <c r="AS92" s="8"/>
      <c r="AT92" s="14"/>
      <c r="AU92" s="13"/>
      <c r="AV92" s="8"/>
      <c r="AW92" s="14"/>
      <c r="AX92" s="13"/>
      <c r="AY92" s="8"/>
      <c r="AZ92" s="14"/>
      <c r="BA92" s="13" t="s">
        <v>447</v>
      </c>
      <c r="BB92" s="109" t="s">
        <v>447</v>
      </c>
      <c r="BC92" s="1"/>
      <c r="BD92" s="1"/>
      <c r="BE92" s="1"/>
      <c r="BF92" s="1"/>
      <c r="BG92" s="1"/>
      <c r="BS92" s="29"/>
      <c r="BT92" s="44" t="str">
        <f t="shared" si="11"/>
        <v/>
      </c>
      <c r="BU92" s="45" t="str">
        <f t="shared" si="12"/>
        <v/>
      </c>
      <c r="BV92" s="45" t="str">
        <f t="shared" si="13"/>
        <v/>
      </c>
      <c r="BW92" s="44" t="str">
        <f t="shared" si="14"/>
        <v/>
      </c>
      <c r="BX92" s="45" t="str">
        <f t="shared" si="15"/>
        <v/>
      </c>
      <c r="BY92" s="44" t="e">
        <f>IF(AND(#REF!="",#REF!="",#REF!="",#REF!=""),"",SUM(#REF!,#REF!,#REF!,#REF!,#REF!))</f>
        <v>#REF!</v>
      </c>
      <c r="BZ92" s="45" t="str">
        <f t="shared" si="16"/>
        <v/>
      </c>
      <c r="CA92" s="44" t="str">
        <f t="shared" si="17"/>
        <v/>
      </c>
      <c r="CB92" s="45" t="str">
        <f t="shared" si="18"/>
        <v/>
      </c>
      <c r="CC92" s="44" t="str">
        <f t="shared" si="19"/>
        <v/>
      </c>
      <c r="CD92" s="45" t="str">
        <f t="shared" si="20"/>
        <v/>
      </c>
      <c r="CE92" s="44" t="e">
        <f>IF(AND(#REF!="",#REF!="",#REF!="",#REF!=""),"",SUM(#REF!,#REF!,#REF!,#REF!,#REF!))</f>
        <v>#REF!</v>
      </c>
      <c r="CF92" s="45" t="str">
        <f t="shared" si="21"/>
        <v/>
      </c>
      <c r="CG92" s="38"/>
      <c r="CH92" s="38"/>
    </row>
    <row r="93" spans="1:86" ht="24.75" customHeight="1">
      <c r="A93" s="378">
        <v>87</v>
      </c>
      <c r="B93" s="359"/>
      <c r="C93" s="360"/>
      <c r="D93" s="361"/>
      <c r="E93" s="362"/>
      <c r="F93" s="363"/>
      <c r="G93" s="363"/>
      <c r="H93" s="364"/>
      <c r="I93" s="365"/>
      <c r="J93" s="366"/>
      <c r="K93" s="367"/>
      <c r="L93" s="13"/>
      <c r="M93" s="8"/>
      <c r="N93" s="8"/>
      <c r="O93" s="8"/>
      <c r="P93" s="56"/>
      <c r="Q93" s="60"/>
      <c r="R93" s="8"/>
      <c r="S93" s="14"/>
      <c r="T93" s="19"/>
      <c r="U93" s="20"/>
      <c r="V93" s="20"/>
      <c r="W93" s="8"/>
      <c r="X93" s="62"/>
      <c r="Y93" s="60"/>
      <c r="Z93" s="8"/>
      <c r="AA93" s="14"/>
      <c r="AB93" s="13"/>
      <c r="AC93" s="8"/>
      <c r="AD93" s="8"/>
      <c r="AE93" s="8"/>
      <c r="AF93" s="56"/>
      <c r="AG93" s="60"/>
      <c r="AH93" s="8"/>
      <c r="AI93" s="14"/>
      <c r="AJ93" s="13"/>
      <c r="AK93" s="8"/>
      <c r="AL93" s="8"/>
      <c r="AM93" s="8"/>
      <c r="AN93" s="56"/>
      <c r="AO93" s="60"/>
      <c r="AP93" s="8"/>
      <c r="AQ93" s="14"/>
      <c r="AR93" s="13"/>
      <c r="AS93" s="8"/>
      <c r="AT93" s="14"/>
      <c r="AU93" s="13"/>
      <c r="AV93" s="8"/>
      <c r="AW93" s="14"/>
      <c r="AX93" s="13"/>
      <c r="AY93" s="8"/>
      <c r="AZ93" s="14"/>
      <c r="BA93" s="13" t="s">
        <v>447</v>
      </c>
      <c r="BB93" s="109" t="s">
        <v>447</v>
      </c>
      <c r="BC93" s="1"/>
      <c r="BD93" s="1"/>
      <c r="BE93" s="1"/>
      <c r="BF93" s="1"/>
      <c r="BG93" s="1"/>
      <c r="BS93" s="29"/>
      <c r="BT93" s="44" t="str">
        <f t="shared" si="11"/>
        <v/>
      </c>
      <c r="BU93" s="45" t="str">
        <f t="shared" si="12"/>
        <v/>
      </c>
      <c r="BV93" s="45" t="str">
        <f t="shared" si="13"/>
        <v/>
      </c>
      <c r="BW93" s="44" t="str">
        <f t="shared" si="14"/>
        <v/>
      </c>
      <c r="BX93" s="45" t="str">
        <f t="shared" si="15"/>
        <v/>
      </c>
      <c r="BY93" s="44" t="e">
        <f>IF(AND(#REF!="",#REF!="",#REF!="",#REF!=""),"",SUM(#REF!,#REF!,#REF!,#REF!,#REF!))</f>
        <v>#REF!</v>
      </c>
      <c r="BZ93" s="45" t="str">
        <f t="shared" si="16"/>
        <v/>
      </c>
      <c r="CA93" s="44" t="str">
        <f t="shared" si="17"/>
        <v/>
      </c>
      <c r="CB93" s="45" t="str">
        <f t="shared" si="18"/>
        <v/>
      </c>
      <c r="CC93" s="44" t="str">
        <f t="shared" si="19"/>
        <v/>
      </c>
      <c r="CD93" s="45" t="str">
        <f t="shared" si="20"/>
        <v/>
      </c>
      <c r="CE93" s="44" t="e">
        <f>IF(AND(#REF!="",#REF!="",#REF!="",#REF!=""),"",SUM(#REF!,#REF!,#REF!,#REF!,#REF!))</f>
        <v>#REF!</v>
      </c>
      <c r="CF93" s="45" t="str">
        <f t="shared" si="21"/>
        <v/>
      </c>
      <c r="CG93" s="38"/>
      <c r="CH93" s="38"/>
    </row>
    <row r="94" spans="1:86" ht="24.75" customHeight="1">
      <c r="A94" s="378">
        <v>88</v>
      </c>
      <c r="B94" s="359"/>
      <c r="C94" s="360"/>
      <c r="D94" s="361"/>
      <c r="E94" s="362"/>
      <c r="F94" s="363"/>
      <c r="G94" s="363"/>
      <c r="H94" s="364"/>
      <c r="I94" s="365"/>
      <c r="J94" s="366"/>
      <c r="K94" s="367"/>
      <c r="L94" s="13"/>
      <c r="M94" s="8"/>
      <c r="N94" s="8"/>
      <c r="O94" s="8"/>
      <c r="P94" s="56"/>
      <c r="Q94" s="60"/>
      <c r="R94" s="8"/>
      <c r="S94" s="14"/>
      <c r="T94" s="19"/>
      <c r="U94" s="20"/>
      <c r="V94" s="20"/>
      <c r="W94" s="8"/>
      <c r="X94" s="62"/>
      <c r="Y94" s="60"/>
      <c r="Z94" s="8"/>
      <c r="AA94" s="14"/>
      <c r="AB94" s="13"/>
      <c r="AC94" s="8"/>
      <c r="AD94" s="8"/>
      <c r="AE94" s="8"/>
      <c r="AF94" s="56"/>
      <c r="AG94" s="60"/>
      <c r="AH94" s="8"/>
      <c r="AI94" s="14"/>
      <c r="AJ94" s="13"/>
      <c r="AK94" s="8"/>
      <c r="AL94" s="8"/>
      <c r="AM94" s="8"/>
      <c r="AN94" s="56"/>
      <c r="AO94" s="60"/>
      <c r="AP94" s="8"/>
      <c r="AQ94" s="14"/>
      <c r="AR94" s="13"/>
      <c r="AS94" s="8"/>
      <c r="AT94" s="14"/>
      <c r="AU94" s="13"/>
      <c r="AV94" s="8"/>
      <c r="AW94" s="14"/>
      <c r="AX94" s="13"/>
      <c r="AY94" s="8"/>
      <c r="AZ94" s="14"/>
      <c r="BA94" s="13" t="s">
        <v>447</v>
      </c>
      <c r="BB94" s="109" t="s">
        <v>447</v>
      </c>
      <c r="BC94" s="1"/>
      <c r="BD94" s="1"/>
      <c r="BE94" s="1"/>
      <c r="BF94" s="1"/>
      <c r="BG94" s="1"/>
      <c r="BS94" s="29"/>
      <c r="BT94" s="44" t="str">
        <f t="shared" si="11"/>
        <v/>
      </c>
      <c r="BU94" s="45" t="str">
        <f t="shared" si="12"/>
        <v/>
      </c>
      <c r="BV94" s="45" t="str">
        <f t="shared" si="13"/>
        <v/>
      </c>
      <c r="BW94" s="44" t="str">
        <f t="shared" si="14"/>
        <v/>
      </c>
      <c r="BX94" s="45" t="str">
        <f t="shared" si="15"/>
        <v/>
      </c>
      <c r="BY94" s="44" t="e">
        <f>IF(AND(#REF!="",#REF!="",#REF!="",#REF!=""),"",SUM(#REF!,#REF!,#REF!,#REF!,#REF!))</f>
        <v>#REF!</v>
      </c>
      <c r="BZ94" s="45" t="str">
        <f t="shared" si="16"/>
        <v/>
      </c>
      <c r="CA94" s="44" t="str">
        <f t="shared" si="17"/>
        <v/>
      </c>
      <c r="CB94" s="45" t="str">
        <f t="shared" si="18"/>
        <v/>
      </c>
      <c r="CC94" s="44" t="str">
        <f t="shared" si="19"/>
        <v/>
      </c>
      <c r="CD94" s="45" t="str">
        <f t="shared" si="20"/>
        <v/>
      </c>
      <c r="CE94" s="44" t="e">
        <f>IF(AND(#REF!="",#REF!="",#REF!="",#REF!=""),"",SUM(#REF!,#REF!,#REF!,#REF!,#REF!))</f>
        <v>#REF!</v>
      </c>
      <c r="CF94" s="45" t="str">
        <f t="shared" si="21"/>
        <v/>
      </c>
      <c r="CG94" s="38"/>
      <c r="CH94" s="38"/>
    </row>
    <row r="95" spans="1:86" ht="24.75" customHeight="1">
      <c r="A95" s="358">
        <v>89</v>
      </c>
      <c r="B95" s="359"/>
      <c r="C95" s="360"/>
      <c r="D95" s="361"/>
      <c r="E95" s="362"/>
      <c r="F95" s="363"/>
      <c r="G95" s="363"/>
      <c r="H95" s="364"/>
      <c r="I95" s="365"/>
      <c r="J95" s="366"/>
      <c r="K95" s="367"/>
      <c r="L95" s="13"/>
      <c r="M95" s="8"/>
      <c r="N95" s="8"/>
      <c r="O95" s="8"/>
      <c r="P95" s="56"/>
      <c r="Q95" s="60"/>
      <c r="R95" s="8"/>
      <c r="S95" s="14"/>
      <c r="T95" s="19"/>
      <c r="U95" s="20"/>
      <c r="V95" s="20"/>
      <c r="W95" s="8"/>
      <c r="X95" s="62"/>
      <c r="Y95" s="60"/>
      <c r="Z95" s="8"/>
      <c r="AA95" s="14"/>
      <c r="AB95" s="13"/>
      <c r="AC95" s="8"/>
      <c r="AD95" s="8"/>
      <c r="AE95" s="8"/>
      <c r="AF95" s="56"/>
      <c r="AG95" s="60"/>
      <c r="AH95" s="8"/>
      <c r="AI95" s="14"/>
      <c r="AJ95" s="13"/>
      <c r="AK95" s="8"/>
      <c r="AL95" s="8"/>
      <c r="AM95" s="8"/>
      <c r="AN95" s="56"/>
      <c r="AO95" s="60"/>
      <c r="AP95" s="8"/>
      <c r="AQ95" s="14"/>
      <c r="AR95" s="13"/>
      <c r="AS95" s="8"/>
      <c r="AT95" s="14"/>
      <c r="AU95" s="13"/>
      <c r="AV95" s="8"/>
      <c r="AW95" s="14"/>
      <c r="AX95" s="13"/>
      <c r="AY95" s="8"/>
      <c r="AZ95" s="14"/>
      <c r="BA95" s="13" t="s">
        <v>447</v>
      </c>
      <c r="BB95" s="109" t="s">
        <v>447</v>
      </c>
      <c r="BC95" s="1"/>
      <c r="BD95" s="1"/>
      <c r="BE95" s="1"/>
      <c r="BF95" s="1"/>
      <c r="BG95" s="1"/>
      <c r="BS95" s="29"/>
      <c r="BT95" s="44" t="str">
        <f t="shared" si="11"/>
        <v/>
      </c>
      <c r="BU95" s="45" t="str">
        <f t="shared" si="12"/>
        <v/>
      </c>
      <c r="BV95" s="45" t="str">
        <f t="shared" si="13"/>
        <v/>
      </c>
      <c r="BW95" s="44" t="str">
        <f t="shared" si="14"/>
        <v/>
      </c>
      <c r="BX95" s="45" t="str">
        <f t="shared" si="15"/>
        <v/>
      </c>
      <c r="BY95" s="44" t="e">
        <f>IF(AND(#REF!="",#REF!="",#REF!="",#REF!=""),"",SUM(#REF!,#REF!,#REF!,#REF!,#REF!))</f>
        <v>#REF!</v>
      </c>
      <c r="BZ95" s="45" t="str">
        <f t="shared" si="16"/>
        <v/>
      </c>
      <c r="CA95" s="44" t="str">
        <f t="shared" si="17"/>
        <v/>
      </c>
      <c r="CB95" s="45" t="str">
        <f t="shared" si="18"/>
        <v/>
      </c>
      <c r="CC95" s="44" t="str">
        <f t="shared" si="19"/>
        <v/>
      </c>
      <c r="CD95" s="45" t="str">
        <f t="shared" si="20"/>
        <v/>
      </c>
      <c r="CE95" s="44" t="e">
        <f>IF(AND(#REF!="",#REF!="",#REF!="",#REF!=""),"",SUM(#REF!,#REF!,#REF!,#REF!,#REF!))</f>
        <v>#REF!</v>
      </c>
      <c r="CF95" s="45" t="str">
        <f t="shared" si="21"/>
        <v/>
      </c>
      <c r="CG95" s="38"/>
      <c r="CH95" s="38"/>
    </row>
    <row r="96" spans="1:86" ht="24.75" customHeight="1">
      <c r="A96" s="378">
        <v>90</v>
      </c>
      <c r="B96" s="359"/>
      <c r="C96" s="360"/>
      <c r="D96" s="361"/>
      <c r="E96" s="362"/>
      <c r="F96" s="363"/>
      <c r="G96" s="363"/>
      <c r="H96" s="364"/>
      <c r="I96" s="365"/>
      <c r="J96" s="366"/>
      <c r="K96" s="367"/>
      <c r="L96" s="13"/>
      <c r="M96" s="8"/>
      <c r="N96" s="8"/>
      <c r="O96" s="8"/>
      <c r="P96" s="56"/>
      <c r="Q96" s="60"/>
      <c r="R96" s="8"/>
      <c r="S96" s="14"/>
      <c r="T96" s="19"/>
      <c r="U96" s="20"/>
      <c r="V96" s="20"/>
      <c r="W96" s="8"/>
      <c r="X96" s="62"/>
      <c r="Y96" s="60"/>
      <c r="Z96" s="8"/>
      <c r="AA96" s="14"/>
      <c r="AB96" s="13"/>
      <c r="AC96" s="8"/>
      <c r="AD96" s="8"/>
      <c r="AE96" s="8"/>
      <c r="AF96" s="56"/>
      <c r="AG96" s="60"/>
      <c r="AH96" s="8"/>
      <c r="AI96" s="14"/>
      <c r="AJ96" s="13"/>
      <c r="AK96" s="8"/>
      <c r="AL96" s="8"/>
      <c r="AM96" s="8"/>
      <c r="AN96" s="56"/>
      <c r="AO96" s="60"/>
      <c r="AP96" s="8"/>
      <c r="AQ96" s="14"/>
      <c r="AR96" s="13"/>
      <c r="AS96" s="8"/>
      <c r="AT96" s="14"/>
      <c r="AU96" s="13"/>
      <c r="AV96" s="8"/>
      <c r="AW96" s="14"/>
      <c r="AX96" s="13"/>
      <c r="AY96" s="8"/>
      <c r="AZ96" s="14"/>
      <c r="BA96" s="13" t="s">
        <v>447</v>
      </c>
      <c r="BB96" s="109" t="s">
        <v>447</v>
      </c>
      <c r="BC96" s="1"/>
      <c r="BD96" s="1"/>
      <c r="BE96" s="1"/>
      <c r="BF96" s="1"/>
      <c r="BG96" s="1"/>
      <c r="BS96" s="29"/>
      <c r="BT96" s="44" t="str">
        <f t="shared" si="11"/>
        <v/>
      </c>
      <c r="BU96" s="45" t="str">
        <f t="shared" si="12"/>
        <v/>
      </c>
      <c r="BV96" s="45" t="str">
        <f t="shared" si="13"/>
        <v/>
      </c>
      <c r="BW96" s="44" t="str">
        <f t="shared" si="14"/>
        <v/>
      </c>
      <c r="BX96" s="45" t="str">
        <f t="shared" si="15"/>
        <v/>
      </c>
      <c r="BY96" s="44" t="e">
        <f>IF(AND(#REF!="",#REF!="",#REF!="",#REF!=""),"",SUM(#REF!,#REF!,#REF!,#REF!,#REF!))</f>
        <v>#REF!</v>
      </c>
      <c r="BZ96" s="45" t="str">
        <f t="shared" si="16"/>
        <v/>
      </c>
      <c r="CA96" s="44" t="str">
        <f t="shared" si="17"/>
        <v/>
      </c>
      <c r="CB96" s="45" t="str">
        <f t="shared" si="18"/>
        <v/>
      </c>
      <c r="CC96" s="44" t="str">
        <f t="shared" si="19"/>
        <v/>
      </c>
      <c r="CD96" s="45" t="str">
        <f t="shared" si="20"/>
        <v/>
      </c>
      <c r="CE96" s="44" t="e">
        <f>IF(AND(#REF!="",#REF!="",#REF!="",#REF!=""),"",SUM(#REF!,#REF!,#REF!,#REF!,#REF!))</f>
        <v>#REF!</v>
      </c>
      <c r="CF96" s="45" t="str">
        <f t="shared" si="21"/>
        <v/>
      </c>
      <c r="CG96" s="38"/>
      <c r="CH96" s="38"/>
    </row>
    <row r="97" spans="1:86" ht="24.75" customHeight="1">
      <c r="A97" s="378">
        <v>91</v>
      </c>
      <c r="B97" s="359"/>
      <c r="C97" s="360"/>
      <c r="D97" s="361"/>
      <c r="E97" s="362"/>
      <c r="F97" s="363"/>
      <c r="G97" s="363"/>
      <c r="H97" s="364"/>
      <c r="I97" s="365"/>
      <c r="J97" s="366"/>
      <c r="K97" s="367"/>
      <c r="L97" s="13"/>
      <c r="M97" s="8"/>
      <c r="N97" s="8"/>
      <c r="O97" s="8"/>
      <c r="P97" s="56"/>
      <c r="Q97" s="60"/>
      <c r="R97" s="8"/>
      <c r="S97" s="14"/>
      <c r="T97" s="19"/>
      <c r="U97" s="20"/>
      <c r="V97" s="20"/>
      <c r="W97" s="8"/>
      <c r="X97" s="62"/>
      <c r="Y97" s="60"/>
      <c r="Z97" s="8"/>
      <c r="AA97" s="14"/>
      <c r="AB97" s="13"/>
      <c r="AC97" s="8"/>
      <c r="AD97" s="8"/>
      <c r="AE97" s="8"/>
      <c r="AF97" s="56"/>
      <c r="AG97" s="60"/>
      <c r="AH97" s="8"/>
      <c r="AI97" s="14"/>
      <c r="AJ97" s="13"/>
      <c r="AK97" s="8"/>
      <c r="AL97" s="8"/>
      <c r="AM97" s="8"/>
      <c r="AN97" s="56"/>
      <c r="AO97" s="60"/>
      <c r="AP97" s="8"/>
      <c r="AQ97" s="14"/>
      <c r="AR97" s="13"/>
      <c r="AS97" s="8"/>
      <c r="AT97" s="14"/>
      <c r="AU97" s="13"/>
      <c r="AV97" s="8"/>
      <c r="AW97" s="14"/>
      <c r="AX97" s="13"/>
      <c r="AY97" s="8"/>
      <c r="AZ97" s="14"/>
      <c r="BA97" s="13" t="s">
        <v>447</v>
      </c>
      <c r="BB97" s="109" t="s">
        <v>447</v>
      </c>
      <c r="BC97" s="1"/>
      <c r="BD97" s="1"/>
      <c r="BE97" s="1"/>
      <c r="BF97" s="1"/>
      <c r="BG97" s="1"/>
      <c r="BS97" s="29"/>
      <c r="BT97" s="44" t="str">
        <f t="shared" si="11"/>
        <v/>
      </c>
      <c r="BU97" s="45" t="str">
        <f t="shared" si="12"/>
        <v/>
      </c>
      <c r="BV97" s="45" t="str">
        <f t="shared" si="13"/>
        <v/>
      </c>
      <c r="BW97" s="44" t="str">
        <f t="shared" si="14"/>
        <v/>
      </c>
      <c r="BX97" s="45" t="str">
        <f t="shared" si="15"/>
        <v/>
      </c>
      <c r="BY97" s="44" t="e">
        <f>IF(AND(#REF!="",#REF!="",#REF!="",#REF!=""),"",SUM(#REF!,#REF!,#REF!,#REF!,#REF!))</f>
        <v>#REF!</v>
      </c>
      <c r="BZ97" s="45" t="str">
        <f t="shared" si="16"/>
        <v/>
      </c>
      <c r="CA97" s="44" t="str">
        <f t="shared" si="17"/>
        <v/>
      </c>
      <c r="CB97" s="45" t="str">
        <f t="shared" si="18"/>
        <v/>
      </c>
      <c r="CC97" s="44" t="str">
        <f t="shared" si="19"/>
        <v/>
      </c>
      <c r="CD97" s="45" t="str">
        <f t="shared" si="20"/>
        <v/>
      </c>
      <c r="CE97" s="44" t="e">
        <f>IF(AND(#REF!="",#REF!="",#REF!="",#REF!=""),"",SUM(#REF!,#REF!,#REF!,#REF!,#REF!))</f>
        <v>#REF!</v>
      </c>
      <c r="CF97" s="45" t="str">
        <f t="shared" si="21"/>
        <v/>
      </c>
      <c r="CG97" s="38"/>
      <c r="CH97" s="38"/>
    </row>
    <row r="98" spans="1:86" ht="24.75" customHeight="1">
      <c r="A98" s="358">
        <v>92</v>
      </c>
      <c r="B98" s="359"/>
      <c r="C98" s="360"/>
      <c r="D98" s="361"/>
      <c r="E98" s="362"/>
      <c r="F98" s="363"/>
      <c r="G98" s="363"/>
      <c r="H98" s="364"/>
      <c r="I98" s="365"/>
      <c r="J98" s="366"/>
      <c r="K98" s="367"/>
      <c r="L98" s="13"/>
      <c r="M98" s="8"/>
      <c r="N98" s="8"/>
      <c r="O98" s="8"/>
      <c r="P98" s="56"/>
      <c r="Q98" s="60"/>
      <c r="R98" s="8"/>
      <c r="S98" s="14"/>
      <c r="T98" s="19"/>
      <c r="U98" s="20"/>
      <c r="V98" s="20"/>
      <c r="W98" s="8"/>
      <c r="X98" s="62"/>
      <c r="Y98" s="60"/>
      <c r="Z98" s="8"/>
      <c r="AA98" s="14"/>
      <c r="AB98" s="13"/>
      <c r="AC98" s="8"/>
      <c r="AD98" s="8"/>
      <c r="AE98" s="8"/>
      <c r="AF98" s="56"/>
      <c r="AG98" s="60"/>
      <c r="AH98" s="8"/>
      <c r="AI98" s="14"/>
      <c r="AJ98" s="13"/>
      <c r="AK98" s="8"/>
      <c r="AL98" s="8"/>
      <c r="AM98" s="8"/>
      <c r="AN98" s="56"/>
      <c r="AO98" s="60"/>
      <c r="AP98" s="8"/>
      <c r="AQ98" s="14"/>
      <c r="AR98" s="13"/>
      <c r="AS98" s="8"/>
      <c r="AT98" s="14"/>
      <c r="AU98" s="13"/>
      <c r="AV98" s="8"/>
      <c r="AW98" s="14"/>
      <c r="AX98" s="13"/>
      <c r="AY98" s="8"/>
      <c r="AZ98" s="14"/>
      <c r="BA98" s="13" t="s">
        <v>447</v>
      </c>
      <c r="BB98" s="109" t="s">
        <v>447</v>
      </c>
      <c r="BC98" s="1"/>
      <c r="BD98" s="1"/>
      <c r="BE98" s="1"/>
      <c r="BF98" s="1"/>
      <c r="BG98" s="1"/>
      <c r="BS98" s="29"/>
      <c r="BT98" s="44" t="str">
        <f t="shared" si="11"/>
        <v/>
      </c>
      <c r="BU98" s="45" t="str">
        <f t="shared" si="12"/>
        <v/>
      </c>
      <c r="BV98" s="45" t="str">
        <f t="shared" si="13"/>
        <v/>
      </c>
      <c r="BW98" s="44" t="str">
        <f t="shared" si="14"/>
        <v/>
      </c>
      <c r="BX98" s="45" t="str">
        <f t="shared" si="15"/>
        <v/>
      </c>
      <c r="BY98" s="44" t="e">
        <f>IF(AND(#REF!="",#REF!="",#REF!="",#REF!=""),"",SUM(#REF!,#REF!,#REF!,#REF!,#REF!))</f>
        <v>#REF!</v>
      </c>
      <c r="BZ98" s="45" t="str">
        <f t="shared" si="16"/>
        <v/>
      </c>
      <c r="CA98" s="44" t="str">
        <f t="shared" si="17"/>
        <v/>
      </c>
      <c r="CB98" s="45" t="str">
        <f t="shared" si="18"/>
        <v/>
      </c>
      <c r="CC98" s="44" t="str">
        <f t="shared" si="19"/>
        <v/>
      </c>
      <c r="CD98" s="45" t="str">
        <f t="shared" si="20"/>
        <v/>
      </c>
      <c r="CE98" s="44" t="e">
        <f>IF(AND(#REF!="",#REF!="",#REF!="",#REF!=""),"",SUM(#REF!,#REF!,#REF!,#REF!,#REF!))</f>
        <v>#REF!</v>
      </c>
      <c r="CF98" s="45" t="str">
        <f t="shared" si="21"/>
        <v/>
      </c>
      <c r="CG98" s="38"/>
      <c r="CH98" s="38"/>
    </row>
    <row r="99" spans="1:86" ht="24.75" customHeight="1">
      <c r="A99" s="378">
        <v>93</v>
      </c>
      <c r="B99" s="359"/>
      <c r="C99" s="360"/>
      <c r="D99" s="361"/>
      <c r="E99" s="362"/>
      <c r="F99" s="363"/>
      <c r="G99" s="363"/>
      <c r="H99" s="364"/>
      <c r="I99" s="365"/>
      <c r="J99" s="366"/>
      <c r="K99" s="367"/>
      <c r="L99" s="13"/>
      <c r="M99" s="8"/>
      <c r="N99" s="8"/>
      <c r="O99" s="8"/>
      <c r="P99" s="56"/>
      <c r="Q99" s="60"/>
      <c r="R99" s="8"/>
      <c r="S99" s="14"/>
      <c r="T99" s="19"/>
      <c r="U99" s="20"/>
      <c r="V99" s="20"/>
      <c r="W99" s="8"/>
      <c r="X99" s="62"/>
      <c r="Y99" s="60"/>
      <c r="Z99" s="8"/>
      <c r="AA99" s="14"/>
      <c r="AB99" s="13"/>
      <c r="AC99" s="8"/>
      <c r="AD99" s="8"/>
      <c r="AE99" s="8"/>
      <c r="AF99" s="56"/>
      <c r="AG99" s="60"/>
      <c r="AH99" s="8"/>
      <c r="AI99" s="14"/>
      <c r="AJ99" s="13"/>
      <c r="AK99" s="8"/>
      <c r="AL99" s="8"/>
      <c r="AM99" s="8"/>
      <c r="AN99" s="56"/>
      <c r="AO99" s="60"/>
      <c r="AP99" s="8"/>
      <c r="AQ99" s="14"/>
      <c r="AR99" s="13"/>
      <c r="AS99" s="8"/>
      <c r="AT99" s="14"/>
      <c r="AU99" s="13"/>
      <c r="AV99" s="8"/>
      <c r="AW99" s="14"/>
      <c r="AX99" s="13"/>
      <c r="AY99" s="8"/>
      <c r="AZ99" s="14"/>
      <c r="BA99" s="13" t="s">
        <v>447</v>
      </c>
      <c r="BB99" s="109" t="s">
        <v>447</v>
      </c>
      <c r="BC99" s="1"/>
      <c r="BD99" s="1"/>
      <c r="BE99" s="1"/>
      <c r="BF99" s="1"/>
      <c r="BG99" s="1"/>
      <c r="BS99" s="29"/>
      <c r="BT99" s="44" t="str">
        <f t="shared" si="11"/>
        <v/>
      </c>
      <c r="BU99" s="45" t="str">
        <f t="shared" si="12"/>
        <v/>
      </c>
      <c r="BV99" s="45" t="str">
        <f t="shared" si="13"/>
        <v/>
      </c>
      <c r="BW99" s="44" t="str">
        <f t="shared" si="14"/>
        <v/>
      </c>
      <c r="BX99" s="45" t="str">
        <f t="shared" si="15"/>
        <v/>
      </c>
      <c r="BY99" s="44" t="e">
        <f>IF(AND(#REF!="",#REF!="",#REF!="",#REF!=""),"",SUM(#REF!,#REF!,#REF!,#REF!,#REF!))</f>
        <v>#REF!</v>
      </c>
      <c r="BZ99" s="45" t="str">
        <f t="shared" si="16"/>
        <v/>
      </c>
      <c r="CA99" s="44" t="str">
        <f t="shared" si="17"/>
        <v/>
      </c>
      <c r="CB99" s="45" t="str">
        <f t="shared" si="18"/>
        <v/>
      </c>
      <c r="CC99" s="44" t="str">
        <f t="shared" si="19"/>
        <v/>
      </c>
      <c r="CD99" s="45" t="str">
        <f t="shared" si="20"/>
        <v/>
      </c>
      <c r="CE99" s="44" t="e">
        <f>IF(AND(#REF!="",#REF!="",#REF!="",#REF!=""),"",SUM(#REF!,#REF!,#REF!,#REF!,#REF!))</f>
        <v>#REF!</v>
      </c>
      <c r="CF99" s="45" t="str">
        <f t="shared" si="21"/>
        <v/>
      </c>
      <c r="CG99" s="38"/>
      <c r="CH99" s="38"/>
    </row>
    <row r="100" spans="1:86" ht="24.75" customHeight="1">
      <c r="A100" s="378">
        <v>94</v>
      </c>
      <c r="B100" s="359"/>
      <c r="C100" s="360"/>
      <c r="D100" s="361"/>
      <c r="E100" s="362"/>
      <c r="F100" s="363"/>
      <c r="G100" s="363"/>
      <c r="H100" s="364"/>
      <c r="I100" s="365"/>
      <c r="J100" s="366"/>
      <c r="K100" s="367"/>
      <c r="L100" s="13"/>
      <c r="M100" s="8"/>
      <c r="N100" s="8"/>
      <c r="O100" s="8"/>
      <c r="P100" s="56"/>
      <c r="Q100" s="60"/>
      <c r="R100" s="8"/>
      <c r="S100" s="14"/>
      <c r="T100" s="19"/>
      <c r="U100" s="20"/>
      <c r="V100" s="20"/>
      <c r="W100" s="8"/>
      <c r="X100" s="62"/>
      <c r="Y100" s="60"/>
      <c r="Z100" s="8"/>
      <c r="AA100" s="14"/>
      <c r="AB100" s="13"/>
      <c r="AC100" s="8"/>
      <c r="AD100" s="8"/>
      <c r="AE100" s="8"/>
      <c r="AF100" s="56"/>
      <c r="AG100" s="60"/>
      <c r="AH100" s="8"/>
      <c r="AI100" s="14"/>
      <c r="AJ100" s="13"/>
      <c r="AK100" s="8"/>
      <c r="AL100" s="8"/>
      <c r="AM100" s="8"/>
      <c r="AN100" s="56"/>
      <c r="AO100" s="60"/>
      <c r="AP100" s="8"/>
      <c r="AQ100" s="14"/>
      <c r="AR100" s="13"/>
      <c r="AS100" s="8"/>
      <c r="AT100" s="14"/>
      <c r="AU100" s="13"/>
      <c r="AV100" s="8"/>
      <c r="AW100" s="14"/>
      <c r="AX100" s="13"/>
      <c r="AY100" s="8"/>
      <c r="AZ100" s="14"/>
      <c r="BA100" s="13" t="s">
        <v>447</v>
      </c>
      <c r="BB100" s="109" t="s">
        <v>447</v>
      </c>
      <c r="BC100" s="1"/>
      <c r="BD100" s="1"/>
      <c r="BE100" s="1"/>
      <c r="BF100" s="1"/>
      <c r="BG100" s="1"/>
      <c r="BS100" s="29"/>
      <c r="BT100" s="44" t="str">
        <f t="shared" si="11"/>
        <v/>
      </c>
      <c r="BU100" s="45" t="str">
        <f t="shared" si="12"/>
        <v/>
      </c>
      <c r="BV100" s="45" t="str">
        <f t="shared" si="13"/>
        <v/>
      </c>
      <c r="BW100" s="44" t="str">
        <f t="shared" si="14"/>
        <v/>
      </c>
      <c r="BX100" s="45" t="str">
        <f t="shared" si="15"/>
        <v/>
      </c>
      <c r="BY100" s="44" t="e">
        <f>IF(AND(#REF!="",#REF!="",#REF!="",#REF!=""),"",SUM(#REF!,#REF!,#REF!,#REF!,#REF!))</f>
        <v>#REF!</v>
      </c>
      <c r="BZ100" s="45" t="str">
        <f t="shared" si="16"/>
        <v/>
      </c>
      <c r="CA100" s="44" t="str">
        <f t="shared" si="17"/>
        <v/>
      </c>
      <c r="CB100" s="45" t="str">
        <f t="shared" si="18"/>
        <v/>
      </c>
      <c r="CC100" s="44" t="str">
        <f t="shared" si="19"/>
        <v/>
      </c>
      <c r="CD100" s="45" t="str">
        <f t="shared" si="20"/>
        <v/>
      </c>
      <c r="CE100" s="44" t="e">
        <f>IF(AND(#REF!="",#REF!="",#REF!="",#REF!=""),"",SUM(#REF!,#REF!,#REF!,#REF!,#REF!))</f>
        <v>#REF!</v>
      </c>
      <c r="CF100" s="45" t="str">
        <f t="shared" si="21"/>
        <v/>
      </c>
      <c r="CG100" s="38"/>
      <c r="CH100" s="38"/>
    </row>
    <row r="101" spans="1:86" ht="24.75" customHeight="1">
      <c r="A101" s="358">
        <v>95</v>
      </c>
      <c r="B101" s="359"/>
      <c r="C101" s="360"/>
      <c r="D101" s="361"/>
      <c r="E101" s="362"/>
      <c r="F101" s="363"/>
      <c r="G101" s="363"/>
      <c r="H101" s="364"/>
      <c r="I101" s="365"/>
      <c r="J101" s="366"/>
      <c r="K101" s="367"/>
      <c r="L101" s="13"/>
      <c r="M101" s="8"/>
      <c r="N101" s="8"/>
      <c r="O101" s="8"/>
      <c r="P101" s="56"/>
      <c r="Q101" s="60"/>
      <c r="R101" s="8"/>
      <c r="S101" s="14"/>
      <c r="T101" s="19"/>
      <c r="U101" s="20"/>
      <c r="V101" s="20"/>
      <c r="W101" s="8"/>
      <c r="X101" s="62"/>
      <c r="Y101" s="60"/>
      <c r="Z101" s="8"/>
      <c r="AA101" s="14"/>
      <c r="AB101" s="13"/>
      <c r="AC101" s="8"/>
      <c r="AD101" s="8"/>
      <c r="AE101" s="8"/>
      <c r="AF101" s="56"/>
      <c r="AG101" s="60"/>
      <c r="AH101" s="8"/>
      <c r="AI101" s="14"/>
      <c r="AJ101" s="13"/>
      <c r="AK101" s="8"/>
      <c r="AL101" s="8"/>
      <c r="AM101" s="8"/>
      <c r="AN101" s="56"/>
      <c r="AO101" s="60"/>
      <c r="AP101" s="8"/>
      <c r="AQ101" s="14"/>
      <c r="AR101" s="13"/>
      <c r="AS101" s="8"/>
      <c r="AT101" s="14"/>
      <c r="AU101" s="13"/>
      <c r="AV101" s="8"/>
      <c r="AW101" s="14"/>
      <c r="AX101" s="13"/>
      <c r="AY101" s="8"/>
      <c r="AZ101" s="14"/>
      <c r="BA101" s="13" t="s">
        <v>447</v>
      </c>
      <c r="BB101" s="109" t="s">
        <v>447</v>
      </c>
      <c r="BC101" s="1"/>
      <c r="BD101" s="1"/>
      <c r="BE101" s="1"/>
      <c r="BF101" s="1"/>
      <c r="BG101" s="1"/>
      <c r="BS101" s="29"/>
      <c r="BT101" s="44" t="str">
        <f t="shared" si="11"/>
        <v/>
      </c>
      <c r="BU101" s="45" t="str">
        <f t="shared" si="12"/>
        <v/>
      </c>
      <c r="BV101" s="45" t="str">
        <f t="shared" si="13"/>
        <v/>
      </c>
      <c r="BW101" s="44" t="str">
        <f t="shared" si="14"/>
        <v/>
      </c>
      <c r="BX101" s="45" t="str">
        <f t="shared" si="15"/>
        <v/>
      </c>
      <c r="BY101" s="44" t="e">
        <f>IF(AND(#REF!="",#REF!="",#REF!="",#REF!=""),"",SUM(#REF!,#REF!,#REF!,#REF!,#REF!))</f>
        <v>#REF!</v>
      </c>
      <c r="BZ101" s="45" t="str">
        <f t="shared" si="16"/>
        <v/>
      </c>
      <c r="CA101" s="44" t="str">
        <f t="shared" si="17"/>
        <v/>
      </c>
      <c r="CB101" s="45" t="str">
        <f t="shared" si="18"/>
        <v/>
      </c>
      <c r="CC101" s="44" t="str">
        <f t="shared" si="19"/>
        <v/>
      </c>
      <c r="CD101" s="45" t="str">
        <f t="shared" si="20"/>
        <v/>
      </c>
      <c r="CE101" s="44" t="e">
        <f>IF(AND(#REF!="",#REF!="",#REF!="",#REF!=""),"",SUM(#REF!,#REF!,#REF!,#REF!,#REF!))</f>
        <v>#REF!</v>
      </c>
      <c r="CF101" s="45" t="str">
        <f t="shared" si="21"/>
        <v/>
      </c>
      <c r="CG101" s="38"/>
      <c r="CH101" s="38"/>
    </row>
    <row r="102" spans="1:86" ht="24.75" customHeight="1">
      <c r="A102" s="378">
        <v>96</v>
      </c>
      <c r="B102" s="359"/>
      <c r="C102" s="360"/>
      <c r="D102" s="361"/>
      <c r="E102" s="362"/>
      <c r="F102" s="363"/>
      <c r="G102" s="363"/>
      <c r="H102" s="364"/>
      <c r="I102" s="365"/>
      <c r="J102" s="366"/>
      <c r="K102" s="367"/>
      <c r="L102" s="13"/>
      <c r="M102" s="8"/>
      <c r="N102" s="8"/>
      <c r="O102" s="8"/>
      <c r="P102" s="56"/>
      <c r="Q102" s="60"/>
      <c r="R102" s="8"/>
      <c r="S102" s="14"/>
      <c r="T102" s="19"/>
      <c r="U102" s="20"/>
      <c r="V102" s="20"/>
      <c r="W102" s="8"/>
      <c r="X102" s="62"/>
      <c r="Y102" s="60"/>
      <c r="Z102" s="8"/>
      <c r="AA102" s="14"/>
      <c r="AB102" s="13"/>
      <c r="AC102" s="8"/>
      <c r="AD102" s="8"/>
      <c r="AE102" s="8"/>
      <c r="AF102" s="56"/>
      <c r="AG102" s="60"/>
      <c r="AH102" s="8"/>
      <c r="AI102" s="14"/>
      <c r="AJ102" s="13"/>
      <c r="AK102" s="8"/>
      <c r="AL102" s="8"/>
      <c r="AM102" s="8"/>
      <c r="AN102" s="56"/>
      <c r="AO102" s="60"/>
      <c r="AP102" s="8"/>
      <c r="AQ102" s="14"/>
      <c r="AR102" s="13"/>
      <c r="AS102" s="8"/>
      <c r="AT102" s="14"/>
      <c r="AU102" s="13"/>
      <c r="AV102" s="8"/>
      <c r="AW102" s="14"/>
      <c r="AX102" s="13"/>
      <c r="AY102" s="8"/>
      <c r="AZ102" s="14"/>
      <c r="BA102" s="13" t="s">
        <v>447</v>
      </c>
      <c r="BB102" s="109" t="s">
        <v>447</v>
      </c>
      <c r="BC102" s="1"/>
      <c r="BD102" s="1"/>
      <c r="BE102" s="1"/>
      <c r="BF102" s="1"/>
      <c r="BG102" s="1"/>
      <c r="BS102" s="29"/>
      <c r="BT102" s="44" t="str">
        <f t="shared" si="11"/>
        <v/>
      </c>
      <c r="BU102" s="45" t="str">
        <f t="shared" si="12"/>
        <v/>
      </c>
      <c r="BV102" s="45" t="str">
        <f t="shared" si="13"/>
        <v/>
      </c>
      <c r="BW102" s="44" t="str">
        <f t="shared" si="14"/>
        <v/>
      </c>
      <c r="BX102" s="45" t="str">
        <f t="shared" si="15"/>
        <v/>
      </c>
      <c r="BY102" s="44" t="e">
        <f>IF(AND(#REF!="",#REF!="",#REF!="",#REF!=""),"",SUM(#REF!,#REF!,#REF!,#REF!,#REF!))</f>
        <v>#REF!</v>
      </c>
      <c r="BZ102" s="45" t="str">
        <f t="shared" si="16"/>
        <v/>
      </c>
      <c r="CA102" s="44" t="str">
        <f t="shared" si="17"/>
        <v/>
      </c>
      <c r="CB102" s="45" t="str">
        <f t="shared" si="18"/>
        <v/>
      </c>
      <c r="CC102" s="44" t="str">
        <f t="shared" si="19"/>
        <v/>
      </c>
      <c r="CD102" s="45" t="str">
        <f t="shared" si="20"/>
        <v/>
      </c>
      <c r="CE102" s="44" t="e">
        <f>IF(AND(#REF!="",#REF!="",#REF!="",#REF!=""),"",SUM(#REF!,#REF!,#REF!,#REF!,#REF!))</f>
        <v>#REF!</v>
      </c>
      <c r="CF102" s="45" t="str">
        <f t="shared" si="21"/>
        <v/>
      </c>
      <c r="CG102" s="38"/>
      <c r="CH102" s="38"/>
    </row>
    <row r="103" spans="1:86" ht="24.75" customHeight="1">
      <c r="A103" s="378">
        <v>97</v>
      </c>
      <c r="B103" s="359"/>
      <c r="C103" s="360"/>
      <c r="D103" s="361"/>
      <c r="E103" s="362"/>
      <c r="F103" s="363"/>
      <c r="G103" s="363"/>
      <c r="H103" s="364"/>
      <c r="I103" s="365"/>
      <c r="J103" s="366"/>
      <c r="K103" s="367"/>
      <c r="L103" s="13"/>
      <c r="M103" s="8"/>
      <c r="N103" s="8"/>
      <c r="O103" s="8"/>
      <c r="P103" s="56"/>
      <c r="Q103" s="60"/>
      <c r="R103" s="8"/>
      <c r="S103" s="14"/>
      <c r="T103" s="19"/>
      <c r="U103" s="20"/>
      <c r="V103" s="20"/>
      <c r="W103" s="8"/>
      <c r="X103" s="62"/>
      <c r="Y103" s="60"/>
      <c r="Z103" s="8"/>
      <c r="AA103" s="14"/>
      <c r="AB103" s="13"/>
      <c r="AC103" s="8"/>
      <c r="AD103" s="8"/>
      <c r="AE103" s="8"/>
      <c r="AF103" s="56"/>
      <c r="AG103" s="60"/>
      <c r="AH103" s="8"/>
      <c r="AI103" s="14"/>
      <c r="AJ103" s="13"/>
      <c r="AK103" s="8"/>
      <c r="AL103" s="8"/>
      <c r="AM103" s="8"/>
      <c r="AN103" s="56"/>
      <c r="AO103" s="60"/>
      <c r="AP103" s="8"/>
      <c r="AQ103" s="14"/>
      <c r="AR103" s="13"/>
      <c r="AS103" s="8"/>
      <c r="AT103" s="14"/>
      <c r="AU103" s="13"/>
      <c r="AV103" s="8"/>
      <c r="AW103" s="14"/>
      <c r="AX103" s="13"/>
      <c r="AY103" s="8"/>
      <c r="AZ103" s="14"/>
      <c r="BA103" s="13" t="s">
        <v>447</v>
      </c>
      <c r="BB103" s="109" t="s">
        <v>447</v>
      </c>
      <c r="BC103" s="1"/>
      <c r="BD103" s="1"/>
      <c r="BE103" s="1"/>
      <c r="BF103" s="1"/>
      <c r="BG103" s="1"/>
      <c r="BS103" s="29"/>
      <c r="BT103" s="44" t="str">
        <f t="shared" si="11"/>
        <v/>
      </c>
      <c r="BU103" s="45" t="str">
        <f t="shared" si="12"/>
        <v/>
      </c>
      <c r="BV103" s="45" t="str">
        <f t="shared" si="13"/>
        <v/>
      </c>
      <c r="BW103" s="44" t="str">
        <f t="shared" si="14"/>
        <v/>
      </c>
      <c r="BX103" s="45" t="str">
        <f t="shared" si="15"/>
        <v/>
      </c>
      <c r="BY103" s="44" t="e">
        <f>IF(AND(#REF!="",#REF!="",#REF!="",#REF!=""),"",SUM(#REF!,#REF!,#REF!,#REF!,#REF!))</f>
        <v>#REF!</v>
      </c>
      <c r="BZ103" s="45" t="str">
        <f t="shared" si="16"/>
        <v/>
      </c>
      <c r="CA103" s="44" t="str">
        <f t="shared" si="17"/>
        <v/>
      </c>
      <c r="CB103" s="45" t="str">
        <f t="shared" si="18"/>
        <v/>
      </c>
      <c r="CC103" s="44" t="str">
        <f t="shared" si="19"/>
        <v/>
      </c>
      <c r="CD103" s="45" t="str">
        <f t="shared" si="20"/>
        <v/>
      </c>
      <c r="CE103" s="44" t="e">
        <f>IF(AND(#REF!="",#REF!="",#REF!="",#REF!=""),"",SUM(#REF!,#REF!,#REF!,#REF!,#REF!))</f>
        <v>#REF!</v>
      </c>
      <c r="CF103" s="45" t="str">
        <f t="shared" si="21"/>
        <v/>
      </c>
      <c r="CG103" s="38"/>
      <c r="CH103" s="38"/>
    </row>
    <row r="104" spans="1:86" ht="24.75" customHeight="1">
      <c r="A104" s="358">
        <v>98</v>
      </c>
      <c r="B104" s="359"/>
      <c r="C104" s="360"/>
      <c r="D104" s="361"/>
      <c r="E104" s="362"/>
      <c r="F104" s="363"/>
      <c r="G104" s="363"/>
      <c r="H104" s="364"/>
      <c r="I104" s="365"/>
      <c r="J104" s="366"/>
      <c r="K104" s="367"/>
      <c r="L104" s="13"/>
      <c r="M104" s="8"/>
      <c r="N104" s="8"/>
      <c r="O104" s="8"/>
      <c r="P104" s="56"/>
      <c r="Q104" s="60"/>
      <c r="R104" s="8"/>
      <c r="S104" s="14"/>
      <c r="T104" s="19"/>
      <c r="U104" s="20"/>
      <c r="V104" s="20"/>
      <c r="W104" s="8"/>
      <c r="X104" s="62"/>
      <c r="Y104" s="60"/>
      <c r="Z104" s="8"/>
      <c r="AA104" s="14"/>
      <c r="AB104" s="13"/>
      <c r="AC104" s="8"/>
      <c r="AD104" s="8"/>
      <c r="AE104" s="8"/>
      <c r="AF104" s="56"/>
      <c r="AG104" s="60"/>
      <c r="AH104" s="8"/>
      <c r="AI104" s="14"/>
      <c r="AJ104" s="13"/>
      <c r="AK104" s="8"/>
      <c r="AL104" s="8"/>
      <c r="AM104" s="8"/>
      <c r="AN104" s="56"/>
      <c r="AO104" s="60"/>
      <c r="AP104" s="8"/>
      <c r="AQ104" s="14"/>
      <c r="AR104" s="13"/>
      <c r="AS104" s="8"/>
      <c r="AT104" s="14"/>
      <c r="AU104" s="13"/>
      <c r="AV104" s="8"/>
      <c r="AW104" s="14"/>
      <c r="AX104" s="13"/>
      <c r="AY104" s="8"/>
      <c r="AZ104" s="14"/>
      <c r="BA104" s="13" t="s">
        <v>447</v>
      </c>
      <c r="BB104" s="109" t="s">
        <v>447</v>
      </c>
      <c r="BC104" s="1"/>
      <c r="BD104" s="1"/>
      <c r="BE104" s="1"/>
      <c r="BF104" s="1"/>
      <c r="BG104" s="1"/>
      <c r="BS104" s="29"/>
      <c r="BT104" s="44" t="str">
        <f t="shared" si="11"/>
        <v/>
      </c>
      <c r="BU104" s="45" t="str">
        <f t="shared" si="12"/>
        <v/>
      </c>
      <c r="BV104" s="45" t="str">
        <f t="shared" si="13"/>
        <v/>
      </c>
      <c r="BW104" s="44" t="str">
        <f t="shared" si="14"/>
        <v/>
      </c>
      <c r="BX104" s="45" t="str">
        <f t="shared" si="15"/>
        <v/>
      </c>
      <c r="BY104" s="44" t="e">
        <f>IF(AND(#REF!="",#REF!="",#REF!="",#REF!=""),"",SUM(#REF!,#REF!,#REF!,#REF!,#REF!))</f>
        <v>#REF!</v>
      </c>
      <c r="BZ104" s="45" t="str">
        <f t="shared" si="16"/>
        <v/>
      </c>
      <c r="CA104" s="44" t="str">
        <f t="shared" si="17"/>
        <v/>
      </c>
      <c r="CB104" s="45" t="str">
        <f t="shared" si="18"/>
        <v/>
      </c>
      <c r="CC104" s="44" t="str">
        <f t="shared" si="19"/>
        <v/>
      </c>
      <c r="CD104" s="45" t="str">
        <f t="shared" si="20"/>
        <v/>
      </c>
      <c r="CE104" s="44" t="e">
        <f>IF(AND(#REF!="",#REF!="",#REF!="",#REF!=""),"",SUM(#REF!,#REF!,#REF!,#REF!,#REF!))</f>
        <v>#REF!</v>
      </c>
      <c r="CF104" s="45" t="str">
        <f t="shared" si="21"/>
        <v/>
      </c>
      <c r="CG104" s="38"/>
      <c r="CH104" s="38"/>
    </row>
    <row r="105" spans="1:86" ht="24.75" customHeight="1">
      <c r="A105" s="378">
        <v>99</v>
      </c>
      <c r="B105" s="359"/>
      <c r="C105" s="360"/>
      <c r="D105" s="361"/>
      <c r="E105" s="362"/>
      <c r="F105" s="363"/>
      <c r="G105" s="363"/>
      <c r="H105" s="364"/>
      <c r="I105" s="365"/>
      <c r="J105" s="366"/>
      <c r="K105" s="367"/>
      <c r="L105" s="13"/>
      <c r="M105" s="8"/>
      <c r="N105" s="8"/>
      <c r="O105" s="8"/>
      <c r="P105" s="56"/>
      <c r="Q105" s="60"/>
      <c r="R105" s="8"/>
      <c r="S105" s="14"/>
      <c r="T105" s="19"/>
      <c r="U105" s="20"/>
      <c r="V105" s="20"/>
      <c r="W105" s="8"/>
      <c r="X105" s="62"/>
      <c r="Y105" s="60"/>
      <c r="Z105" s="8"/>
      <c r="AA105" s="14"/>
      <c r="AB105" s="13"/>
      <c r="AC105" s="8"/>
      <c r="AD105" s="8"/>
      <c r="AE105" s="8"/>
      <c r="AF105" s="56"/>
      <c r="AG105" s="60"/>
      <c r="AH105" s="8"/>
      <c r="AI105" s="14"/>
      <c r="AJ105" s="13"/>
      <c r="AK105" s="8"/>
      <c r="AL105" s="8"/>
      <c r="AM105" s="8"/>
      <c r="AN105" s="56"/>
      <c r="AO105" s="60"/>
      <c r="AP105" s="8"/>
      <c r="AQ105" s="14"/>
      <c r="AR105" s="13"/>
      <c r="AS105" s="8"/>
      <c r="AT105" s="14"/>
      <c r="AU105" s="13"/>
      <c r="AV105" s="8"/>
      <c r="AW105" s="14"/>
      <c r="AX105" s="13"/>
      <c r="AY105" s="8"/>
      <c r="AZ105" s="14"/>
      <c r="BA105" s="13" t="s">
        <v>447</v>
      </c>
      <c r="BB105" s="109" t="s">
        <v>447</v>
      </c>
      <c r="BC105" s="1"/>
      <c r="BD105" s="1"/>
      <c r="BE105" s="1"/>
      <c r="BF105" s="1"/>
      <c r="BG105" s="1"/>
      <c r="BS105" s="29"/>
      <c r="BT105" s="44" t="str">
        <f t="shared" si="11"/>
        <v/>
      </c>
      <c r="BU105" s="45" t="str">
        <f t="shared" si="12"/>
        <v/>
      </c>
      <c r="BV105" s="45" t="str">
        <f t="shared" si="13"/>
        <v/>
      </c>
      <c r="BW105" s="44" t="str">
        <f t="shared" si="14"/>
        <v/>
      </c>
      <c r="BX105" s="45" t="str">
        <f t="shared" si="15"/>
        <v/>
      </c>
      <c r="BY105" s="44" t="e">
        <f>IF(AND(#REF!="",#REF!="",#REF!="",#REF!=""),"",SUM(#REF!,#REF!,#REF!,#REF!,#REF!))</f>
        <v>#REF!</v>
      </c>
      <c r="BZ105" s="45" t="str">
        <f t="shared" si="16"/>
        <v/>
      </c>
      <c r="CA105" s="44" t="str">
        <f t="shared" si="17"/>
        <v/>
      </c>
      <c r="CB105" s="45" t="str">
        <f t="shared" si="18"/>
        <v/>
      </c>
      <c r="CC105" s="44" t="str">
        <f t="shared" si="19"/>
        <v/>
      </c>
      <c r="CD105" s="45" t="str">
        <f t="shared" si="20"/>
        <v/>
      </c>
      <c r="CE105" s="44" t="e">
        <f>IF(AND(#REF!="",#REF!="",#REF!="",#REF!=""),"",SUM(#REF!,#REF!,#REF!,#REF!,#REF!))</f>
        <v>#REF!</v>
      </c>
      <c r="CF105" s="45" t="str">
        <f t="shared" si="21"/>
        <v/>
      </c>
      <c r="CG105" s="38"/>
      <c r="CH105" s="38"/>
    </row>
    <row r="106" spans="1:86" ht="24.75" customHeight="1">
      <c r="A106" s="378">
        <v>100</v>
      </c>
      <c r="B106" s="359"/>
      <c r="C106" s="360"/>
      <c r="D106" s="361"/>
      <c r="E106" s="362"/>
      <c r="F106" s="363"/>
      <c r="G106" s="363"/>
      <c r="H106" s="364"/>
      <c r="I106" s="365"/>
      <c r="J106" s="366"/>
      <c r="K106" s="367"/>
      <c r="L106" s="13"/>
      <c r="M106" s="8"/>
      <c r="N106" s="8"/>
      <c r="O106" s="8"/>
      <c r="P106" s="56"/>
      <c r="Q106" s="60"/>
      <c r="R106" s="8"/>
      <c r="S106" s="14"/>
      <c r="T106" s="19"/>
      <c r="U106" s="20"/>
      <c r="V106" s="20"/>
      <c r="W106" s="8"/>
      <c r="X106" s="62"/>
      <c r="Y106" s="60"/>
      <c r="Z106" s="8"/>
      <c r="AA106" s="14"/>
      <c r="AB106" s="13"/>
      <c r="AC106" s="8"/>
      <c r="AD106" s="8"/>
      <c r="AE106" s="8"/>
      <c r="AF106" s="56"/>
      <c r="AG106" s="60"/>
      <c r="AH106" s="8"/>
      <c r="AI106" s="14"/>
      <c r="AJ106" s="13"/>
      <c r="AK106" s="8"/>
      <c r="AL106" s="8"/>
      <c r="AM106" s="8"/>
      <c r="AN106" s="56"/>
      <c r="AO106" s="60"/>
      <c r="AP106" s="8"/>
      <c r="AQ106" s="14"/>
      <c r="AR106" s="13"/>
      <c r="AS106" s="8"/>
      <c r="AT106" s="14"/>
      <c r="AU106" s="13"/>
      <c r="AV106" s="8"/>
      <c r="AW106" s="14"/>
      <c r="AX106" s="13"/>
      <c r="AY106" s="8"/>
      <c r="AZ106" s="14"/>
      <c r="BA106" s="13" t="s">
        <v>447</v>
      </c>
      <c r="BB106" s="109" t="s">
        <v>447</v>
      </c>
      <c r="BC106" s="1"/>
      <c r="BD106" s="1"/>
      <c r="BE106" s="1"/>
      <c r="BF106" s="1"/>
      <c r="BG106" s="1"/>
      <c r="BS106" s="29"/>
      <c r="BT106" s="44" t="str">
        <f t="shared" si="11"/>
        <v/>
      </c>
      <c r="BU106" s="45" t="str">
        <f t="shared" si="12"/>
        <v/>
      </c>
      <c r="BV106" s="45" t="str">
        <f t="shared" si="13"/>
        <v/>
      </c>
      <c r="BW106" s="44" t="str">
        <f t="shared" si="14"/>
        <v/>
      </c>
      <c r="BX106" s="45" t="str">
        <f t="shared" si="15"/>
        <v/>
      </c>
      <c r="BY106" s="44" t="e">
        <f>IF(AND(#REF!="",#REF!="",#REF!="",#REF!=""),"",SUM(#REF!,#REF!,#REF!,#REF!,#REF!))</f>
        <v>#REF!</v>
      </c>
      <c r="BZ106" s="45" t="str">
        <f t="shared" si="16"/>
        <v/>
      </c>
      <c r="CA106" s="44" t="str">
        <f t="shared" si="17"/>
        <v/>
      </c>
      <c r="CB106" s="45" t="str">
        <f t="shared" si="18"/>
        <v/>
      </c>
      <c r="CC106" s="44" t="str">
        <f t="shared" si="19"/>
        <v/>
      </c>
      <c r="CD106" s="45" t="str">
        <f t="shared" si="20"/>
        <v/>
      </c>
      <c r="CE106" s="44" t="e">
        <f>IF(AND(#REF!="",#REF!="",#REF!="",#REF!=""),"",SUM(#REF!,#REF!,#REF!,#REF!,#REF!))</f>
        <v>#REF!</v>
      </c>
      <c r="CF106" s="45" t="str">
        <f t="shared" si="21"/>
        <v/>
      </c>
      <c r="CG106" s="38"/>
      <c r="CH106" s="38"/>
    </row>
    <row r="107" spans="1:86" ht="24.75" customHeight="1">
      <c r="A107" s="358">
        <v>101</v>
      </c>
      <c r="B107" s="359"/>
      <c r="C107" s="360"/>
      <c r="D107" s="361"/>
      <c r="E107" s="362"/>
      <c r="F107" s="363"/>
      <c r="G107" s="363"/>
      <c r="H107" s="364"/>
      <c r="I107" s="365"/>
      <c r="J107" s="366"/>
      <c r="K107" s="367"/>
      <c r="L107" s="13"/>
      <c r="M107" s="8"/>
      <c r="N107" s="8"/>
      <c r="O107" s="8"/>
      <c r="P107" s="56"/>
      <c r="Q107" s="60"/>
      <c r="R107" s="8"/>
      <c r="S107" s="14"/>
      <c r="T107" s="19"/>
      <c r="U107" s="20"/>
      <c r="V107" s="20"/>
      <c r="W107" s="8"/>
      <c r="X107" s="62"/>
      <c r="Y107" s="60"/>
      <c r="Z107" s="8"/>
      <c r="AA107" s="14"/>
      <c r="AB107" s="13"/>
      <c r="AC107" s="8"/>
      <c r="AD107" s="8"/>
      <c r="AE107" s="8"/>
      <c r="AF107" s="56"/>
      <c r="AG107" s="60"/>
      <c r="AH107" s="8"/>
      <c r="AI107" s="14"/>
      <c r="AJ107" s="13"/>
      <c r="AK107" s="8"/>
      <c r="AL107" s="8"/>
      <c r="AM107" s="8"/>
      <c r="AN107" s="56"/>
      <c r="AO107" s="60"/>
      <c r="AP107" s="8"/>
      <c r="AQ107" s="14"/>
      <c r="AR107" s="13"/>
      <c r="AS107" s="8"/>
      <c r="AT107" s="14"/>
      <c r="AU107" s="13"/>
      <c r="AV107" s="8"/>
      <c r="AW107" s="14"/>
      <c r="AX107" s="13"/>
      <c r="AY107" s="8"/>
      <c r="AZ107" s="14"/>
      <c r="BA107" s="13" t="s">
        <v>447</v>
      </c>
      <c r="BB107" s="109" t="s">
        <v>447</v>
      </c>
      <c r="BC107" s="1"/>
      <c r="BD107" s="1"/>
      <c r="BE107" s="1"/>
      <c r="BF107" s="1"/>
      <c r="BG107" s="1"/>
      <c r="BS107" s="29"/>
      <c r="BT107" s="44" t="str">
        <f t="shared" si="11"/>
        <v/>
      </c>
      <c r="BU107" s="45" t="str">
        <f t="shared" si="12"/>
        <v/>
      </c>
      <c r="BV107" s="45" t="str">
        <f t="shared" si="13"/>
        <v/>
      </c>
      <c r="BW107" s="44" t="str">
        <f t="shared" si="14"/>
        <v/>
      </c>
      <c r="BX107" s="45" t="str">
        <f t="shared" si="15"/>
        <v/>
      </c>
      <c r="BY107" s="44" t="e">
        <f>IF(AND(#REF!="",#REF!="",#REF!="",#REF!=""),"",SUM(#REF!,#REF!,#REF!,#REF!,#REF!))</f>
        <v>#REF!</v>
      </c>
      <c r="BZ107" s="45" t="str">
        <f t="shared" si="16"/>
        <v/>
      </c>
      <c r="CA107" s="44" t="str">
        <f t="shared" si="17"/>
        <v/>
      </c>
      <c r="CB107" s="45" t="str">
        <f t="shared" si="18"/>
        <v/>
      </c>
      <c r="CC107" s="44" t="str">
        <f t="shared" si="19"/>
        <v/>
      </c>
      <c r="CD107" s="45" t="str">
        <f t="shared" si="20"/>
        <v/>
      </c>
      <c r="CE107" s="44" t="e">
        <f>IF(AND(#REF!="",#REF!="",#REF!="",#REF!=""),"",SUM(#REF!,#REF!,#REF!,#REF!,#REF!))</f>
        <v>#REF!</v>
      </c>
      <c r="CF107" s="45" t="str">
        <f t="shared" si="21"/>
        <v/>
      </c>
      <c r="CG107" s="38"/>
      <c r="CH107" s="38"/>
    </row>
    <row r="108" spans="1:86" ht="24.75" customHeight="1">
      <c r="A108" s="378">
        <v>102</v>
      </c>
      <c r="B108" s="359"/>
      <c r="C108" s="360"/>
      <c r="D108" s="361"/>
      <c r="E108" s="362"/>
      <c r="F108" s="363"/>
      <c r="G108" s="363"/>
      <c r="H108" s="364"/>
      <c r="I108" s="365"/>
      <c r="J108" s="366"/>
      <c r="K108" s="367"/>
      <c r="L108" s="13"/>
      <c r="M108" s="8"/>
      <c r="N108" s="8"/>
      <c r="O108" s="8"/>
      <c r="P108" s="56"/>
      <c r="Q108" s="60"/>
      <c r="R108" s="8"/>
      <c r="S108" s="14"/>
      <c r="T108" s="19"/>
      <c r="U108" s="20"/>
      <c r="V108" s="20"/>
      <c r="W108" s="8"/>
      <c r="X108" s="62"/>
      <c r="Y108" s="60"/>
      <c r="Z108" s="8"/>
      <c r="AA108" s="14"/>
      <c r="AB108" s="13"/>
      <c r="AC108" s="8"/>
      <c r="AD108" s="8"/>
      <c r="AE108" s="8"/>
      <c r="AF108" s="56"/>
      <c r="AG108" s="60"/>
      <c r="AH108" s="8"/>
      <c r="AI108" s="14"/>
      <c r="AJ108" s="13"/>
      <c r="AK108" s="8"/>
      <c r="AL108" s="8"/>
      <c r="AM108" s="8"/>
      <c r="AN108" s="56"/>
      <c r="AO108" s="60"/>
      <c r="AP108" s="8"/>
      <c r="AQ108" s="14"/>
      <c r="AR108" s="13"/>
      <c r="AS108" s="8"/>
      <c r="AT108" s="14"/>
      <c r="AU108" s="13"/>
      <c r="AV108" s="8"/>
      <c r="AW108" s="14"/>
      <c r="AX108" s="13"/>
      <c r="AY108" s="8"/>
      <c r="AZ108" s="14"/>
      <c r="BA108" s="13" t="s">
        <v>447</v>
      </c>
      <c r="BB108" s="109" t="s">
        <v>447</v>
      </c>
      <c r="BC108" s="1"/>
      <c r="BD108" s="1"/>
      <c r="BE108" s="1"/>
      <c r="BF108" s="1"/>
      <c r="BG108" s="1"/>
      <c r="BS108" s="29"/>
      <c r="BT108" s="44" t="str">
        <f t="shared" si="11"/>
        <v/>
      </c>
      <c r="BU108" s="45" t="str">
        <f t="shared" si="12"/>
        <v/>
      </c>
      <c r="BV108" s="45" t="str">
        <f t="shared" si="13"/>
        <v/>
      </c>
      <c r="BW108" s="44" t="str">
        <f t="shared" si="14"/>
        <v/>
      </c>
      <c r="BX108" s="45" t="str">
        <f t="shared" si="15"/>
        <v/>
      </c>
      <c r="BY108" s="44" t="e">
        <f>IF(AND(#REF!="",#REF!="",#REF!="",#REF!=""),"",SUM(#REF!,#REF!,#REF!,#REF!,#REF!))</f>
        <v>#REF!</v>
      </c>
      <c r="BZ108" s="45" t="str">
        <f t="shared" si="16"/>
        <v/>
      </c>
      <c r="CA108" s="44" t="str">
        <f t="shared" si="17"/>
        <v/>
      </c>
      <c r="CB108" s="45" t="str">
        <f t="shared" si="18"/>
        <v/>
      </c>
      <c r="CC108" s="44" t="str">
        <f t="shared" si="19"/>
        <v/>
      </c>
      <c r="CD108" s="45" t="str">
        <f t="shared" si="20"/>
        <v/>
      </c>
      <c r="CE108" s="44" t="e">
        <f>IF(AND(#REF!="",#REF!="",#REF!="",#REF!=""),"",SUM(#REF!,#REF!,#REF!,#REF!,#REF!))</f>
        <v>#REF!</v>
      </c>
      <c r="CF108" s="45" t="str">
        <f t="shared" si="21"/>
        <v/>
      </c>
      <c r="CG108" s="38"/>
      <c r="CH108" s="38"/>
    </row>
    <row r="109" spans="1:86" ht="24.75" customHeight="1">
      <c r="A109" s="378">
        <v>103</v>
      </c>
      <c r="B109" s="359"/>
      <c r="C109" s="360"/>
      <c r="D109" s="361"/>
      <c r="E109" s="362"/>
      <c r="F109" s="363"/>
      <c r="G109" s="363"/>
      <c r="H109" s="364"/>
      <c r="I109" s="365"/>
      <c r="J109" s="366"/>
      <c r="K109" s="367"/>
      <c r="L109" s="13"/>
      <c r="M109" s="8"/>
      <c r="N109" s="8"/>
      <c r="O109" s="8"/>
      <c r="P109" s="56"/>
      <c r="Q109" s="60"/>
      <c r="R109" s="8"/>
      <c r="S109" s="14"/>
      <c r="T109" s="19"/>
      <c r="U109" s="20"/>
      <c r="V109" s="20"/>
      <c r="W109" s="8"/>
      <c r="X109" s="62"/>
      <c r="Y109" s="60"/>
      <c r="Z109" s="8"/>
      <c r="AA109" s="14"/>
      <c r="AB109" s="13"/>
      <c r="AC109" s="8"/>
      <c r="AD109" s="8"/>
      <c r="AE109" s="8"/>
      <c r="AF109" s="56"/>
      <c r="AG109" s="60"/>
      <c r="AH109" s="8"/>
      <c r="AI109" s="14"/>
      <c r="AJ109" s="13"/>
      <c r="AK109" s="8"/>
      <c r="AL109" s="8"/>
      <c r="AM109" s="8"/>
      <c r="AN109" s="56"/>
      <c r="AO109" s="60"/>
      <c r="AP109" s="8"/>
      <c r="AQ109" s="14"/>
      <c r="AR109" s="13"/>
      <c r="AS109" s="8"/>
      <c r="AT109" s="14"/>
      <c r="AU109" s="13"/>
      <c r="AV109" s="8"/>
      <c r="AW109" s="14"/>
      <c r="AX109" s="13"/>
      <c r="AY109" s="8"/>
      <c r="AZ109" s="14"/>
      <c r="BA109" s="13" t="s">
        <v>447</v>
      </c>
      <c r="BB109" s="109" t="s">
        <v>447</v>
      </c>
      <c r="BC109" s="1"/>
      <c r="BD109" s="1"/>
      <c r="BE109" s="1"/>
      <c r="BF109" s="1"/>
      <c r="BG109" s="1"/>
      <c r="BS109" s="29"/>
      <c r="BT109" s="44" t="str">
        <f t="shared" si="11"/>
        <v/>
      </c>
      <c r="BU109" s="45" t="str">
        <f t="shared" si="12"/>
        <v/>
      </c>
      <c r="BV109" s="45" t="str">
        <f t="shared" si="13"/>
        <v/>
      </c>
      <c r="BW109" s="44" t="str">
        <f t="shared" si="14"/>
        <v/>
      </c>
      <c r="BX109" s="45" t="str">
        <f t="shared" si="15"/>
        <v/>
      </c>
      <c r="BY109" s="44" t="e">
        <f>IF(AND(#REF!="",#REF!="",#REF!="",#REF!=""),"",SUM(#REF!,#REF!,#REF!,#REF!,#REF!))</f>
        <v>#REF!</v>
      </c>
      <c r="BZ109" s="45" t="str">
        <f t="shared" si="16"/>
        <v/>
      </c>
      <c r="CA109" s="44" t="str">
        <f t="shared" si="17"/>
        <v/>
      </c>
      <c r="CB109" s="45" t="str">
        <f t="shared" si="18"/>
        <v/>
      </c>
      <c r="CC109" s="44" t="str">
        <f t="shared" si="19"/>
        <v/>
      </c>
      <c r="CD109" s="45" t="str">
        <f t="shared" si="20"/>
        <v/>
      </c>
      <c r="CE109" s="44" t="e">
        <f>IF(AND(#REF!="",#REF!="",#REF!="",#REF!=""),"",SUM(#REF!,#REF!,#REF!,#REF!,#REF!))</f>
        <v>#REF!</v>
      </c>
      <c r="CF109" s="45" t="str">
        <f t="shared" si="21"/>
        <v/>
      </c>
      <c r="CG109" s="38"/>
      <c r="CH109" s="38"/>
    </row>
    <row r="110" spans="1:86" ht="24.75" customHeight="1">
      <c r="A110" s="358">
        <v>104</v>
      </c>
      <c r="B110" s="359"/>
      <c r="C110" s="360"/>
      <c r="D110" s="361"/>
      <c r="E110" s="362"/>
      <c r="F110" s="363"/>
      <c r="G110" s="363"/>
      <c r="H110" s="364"/>
      <c r="I110" s="365"/>
      <c r="J110" s="366"/>
      <c r="K110" s="367"/>
      <c r="L110" s="13"/>
      <c r="M110" s="8"/>
      <c r="N110" s="8"/>
      <c r="O110" s="8"/>
      <c r="P110" s="56"/>
      <c r="Q110" s="60"/>
      <c r="R110" s="8"/>
      <c r="S110" s="14"/>
      <c r="T110" s="19"/>
      <c r="U110" s="20"/>
      <c r="V110" s="20"/>
      <c r="W110" s="8"/>
      <c r="X110" s="62"/>
      <c r="Y110" s="60"/>
      <c r="Z110" s="8"/>
      <c r="AA110" s="14"/>
      <c r="AB110" s="13"/>
      <c r="AC110" s="8"/>
      <c r="AD110" s="8"/>
      <c r="AE110" s="8"/>
      <c r="AF110" s="56"/>
      <c r="AG110" s="60"/>
      <c r="AH110" s="8"/>
      <c r="AI110" s="14"/>
      <c r="AJ110" s="13"/>
      <c r="AK110" s="8"/>
      <c r="AL110" s="8"/>
      <c r="AM110" s="8"/>
      <c r="AN110" s="56"/>
      <c r="AO110" s="60"/>
      <c r="AP110" s="8"/>
      <c r="AQ110" s="14"/>
      <c r="AR110" s="13"/>
      <c r="AS110" s="8"/>
      <c r="AT110" s="14"/>
      <c r="AU110" s="13"/>
      <c r="AV110" s="8"/>
      <c r="AW110" s="14"/>
      <c r="AX110" s="13"/>
      <c r="AY110" s="8"/>
      <c r="AZ110" s="14"/>
      <c r="BA110" s="13" t="s">
        <v>447</v>
      </c>
      <c r="BB110" s="109" t="s">
        <v>447</v>
      </c>
      <c r="BC110" s="1"/>
      <c r="BD110" s="1"/>
      <c r="BE110" s="1"/>
      <c r="BF110" s="1"/>
      <c r="BG110" s="1"/>
      <c r="BS110" s="29"/>
      <c r="BT110" s="44" t="str">
        <f t="shared" si="11"/>
        <v/>
      </c>
      <c r="BU110" s="45" t="str">
        <f t="shared" si="12"/>
        <v/>
      </c>
      <c r="BV110" s="45" t="str">
        <f t="shared" si="13"/>
        <v/>
      </c>
      <c r="BW110" s="44" t="str">
        <f t="shared" si="14"/>
        <v/>
      </c>
      <c r="BX110" s="45" t="str">
        <f t="shared" si="15"/>
        <v/>
      </c>
      <c r="BY110" s="44" t="e">
        <f>IF(AND(#REF!="",#REF!="",#REF!="",#REF!=""),"",SUM(#REF!,#REF!,#REF!,#REF!,#REF!))</f>
        <v>#REF!</v>
      </c>
      <c r="BZ110" s="45" t="str">
        <f t="shared" si="16"/>
        <v/>
      </c>
      <c r="CA110" s="44" t="str">
        <f t="shared" si="17"/>
        <v/>
      </c>
      <c r="CB110" s="45" t="str">
        <f t="shared" si="18"/>
        <v/>
      </c>
      <c r="CC110" s="44" t="str">
        <f t="shared" si="19"/>
        <v/>
      </c>
      <c r="CD110" s="45" t="str">
        <f t="shared" si="20"/>
        <v/>
      </c>
      <c r="CE110" s="44" t="e">
        <f>IF(AND(#REF!="",#REF!="",#REF!="",#REF!=""),"",SUM(#REF!,#REF!,#REF!,#REF!,#REF!))</f>
        <v>#REF!</v>
      </c>
      <c r="CF110" s="45" t="str">
        <f t="shared" si="21"/>
        <v/>
      </c>
      <c r="CG110" s="38"/>
      <c r="CH110" s="38"/>
    </row>
    <row r="111" spans="1:86" ht="24.75" customHeight="1">
      <c r="A111" s="378">
        <v>105</v>
      </c>
      <c r="B111" s="359"/>
      <c r="C111" s="360"/>
      <c r="D111" s="361"/>
      <c r="E111" s="362"/>
      <c r="F111" s="363"/>
      <c r="G111" s="363"/>
      <c r="H111" s="364"/>
      <c r="I111" s="365"/>
      <c r="J111" s="366"/>
      <c r="K111" s="367"/>
      <c r="L111" s="13"/>
      <c r="M111" s="8"/>
      <c r="N111" s="8"/>
      <c r="O111" s="8"/>
      <c r="P111" s="56"/>
      <c r="Q111" s="60"/>
      <c r="R111" s="8"/>
      <c r="S111" s="14"/>
      <c r="T111" s="19"/>
      <c r="U111" s="20"/>
      <c r="V111" s="20"/>
      <c r="W111" s="8"/>
      <c r="X111" s="62"/>
      <c r="Y111" s="60"/>
      <c r="Z111" s="8"/>
      <c r="AA111" s="14"/>
      <c r="AB111" s="13"/>
      <c r="AC111" s="8"/>
      <c r="AD111" s="8"/>
      <c r="AE111" s="8"/>
      <c r="AF111" s="56"/>
      <c r="AG111" s="60"/>
      <c r="AH111" s="8"/>
      <c r="AI111" s="14"/>
      <c r="AJ111" s="13"/>
      <c r="AK111" s="8"/>
      <c r="AL111" s="8"/>
      <c r="AM111" s="8"/>
      <c r="AN111" s="56"/>
      <c r="AO111" s="60"/>
      <c r="AP111" s="8"/>
      <c r="AQ111" s="14"/>
      <c r="AR111" s="13"/>
      <c r="AS111" s="8"/>
      <c r="AT111" s="14"/>
      <c r="AU111" s="13"/>
      <c r="AV111" s="8"/>
      <c r="AW111" s="14"/>
      <c r="AX111" s="13"/>
      <c r="AY111" s="8"/>
      <c r="AZ111" s="14"/>
      <c r="BA111" s="13" t="s">
        <v>447</v>
      </c>
      <c r="BB111" s="109" t="s">
        <v>447</v>
      </c>
      <c r="BC111" s="1"/>
      <c r="BD111" s="1"/>
      <c r="BE111" s="1"/>
      <c r="BF111" s="1"/>
      <c r="BG111" s="1"/>
      <c r="BS111" s="29"/>
      <c r="BT111" s="44" t="str">
        <f t="shared" si="11"/>
        <v/>
      </c>
      <c r="BU111" s="45" t="str">
        <f t="shared" si="12"/>
        <v/>
      </c>
      <c r="BV111" s="45" t="str">
        <f t="shared" si="13"/>
        <v/>
      </c>
      <c r="BW111" s="44" t="str">
        <f t="shared" si="14"/>
        <v/>
      </c>
      <c r="BX111" s="45" t="str">
        <f t="shared" si="15"/>
        <v/>
      </c>
      <c r="BY111" s="44" t="e">
        <f>IF(AND(#REF!="",#REF!="",#REF!="",#REF!=""),"",SUM(#REF!,#REF!,#REF!,#REF!,#REF!))</f>
        <v>#REF!</v>
      </c>
      <c r="BZ111" s="45" t="str">
        <f t="shared" si="16"/>
        <v/>
      </c>
      <c r="CA111" s="44" t="str">
        <f t="shared" si="17"/>
        <v/>
      </c>
      <c r="CB111" s="45" t="str">
        <f t="shared" si="18"/>
        <v/>
      </c>
      <c r="CC111" s="44" t="str">
        <f t="shared" si="19"/>
        <v/>
      </c>
      <c r="CD111" s="45" t="str">
        <f t="shared" si="20"/>
        <v/>
      </c>
      <c r="CE111" s="44" t="e">
        <f>IF(AND(#REF!="",#REF!="",#REF!="",#REF!=""),"",SUM(#REF!,#REF!,#REF!,#REF!,#REF!))</f>
        <v>#REF!</v>
      </c>
      <c r="CF111" s="45" t="str">
        <f t="shared" si="21"/>
        <v/>
      </c>
      <c r="CG111" s="38"/>
      <c r="CH111" s="38"/>
    </row>
    <row r="112" spans="1:86" ht="24.75" customHeight="1">
      <c r="A112" s="378">
        <v>106</v>
      </c>
      <c r="B112" s="359"/>
      <c r="C112" s="360"/>
      <c r="D112" s="361"/>
      <c r="E112" s="362"/>
      <c r="F112" s="363"/>
      <c r="G112" s="363"/>
      <c r="H112" s="364"/>
      <c r="I112" s="365"/>
      <c r="J112" s="366"/>
      <c r="K112" s="367"/>
      <c r="L112" s="13"/>
      <c r="M112" s="8"/>
      <c r="N112" s="8"/>
      <c r="O112" s="8"/>
      <c r="P112" s="56"/>
      <c r="Q112" s="60"/>
      <c r="R112" s="8"/>
      <c r="S112" s="14"/>
      <c r="T112" s="19"/>
      <c r="U112" s="20"/>
      <c r="V112" s="20"/>
      <c r="W112" s="8"/>
      <c r="X112" s="62"/>
      <c r="Y112" s="60"/>
      <c r="Z112" s="8"/>
      <c r="AA112" s="14"/>
      <c r="AB112" s="13"/>
      <c r="AC112" s="8"/>
      <c r="AD112" s="8"/>
      <c r="AE112" s="8"/>
      <c r="AF112" s="56"/>
      <c r="AG112" s="60"/>
      <c r="AH112" s="8"/>
      <c r="AI112" s="14"/>
      <c r="AJ112" s="13"/>
      <c r="AK112" s="8"/>
      <c r="AL112" s="8"/>
      <c r="AM112" s="8"/>
      <c r="AN112" s="56"/>
      <c r="AO112" s="60"/>
      <c r="AP112" s="8"/>
      <c r="AQ112" s="14"/>
      <c r="AR112" s="13"/>
      <c r="AS112" s="8"/>
      <c r="AT112" s="14"/>
      <c r="AU112" s="13"/>
      <c r="AV112" s="8"/>
      <c r="AW112" s="14"/>
      <c r="AX112" s="13"/>
      <c r="AY112" s="8"/>
      <c r="AZ112" s="14"/>
      <c r="BA112" s="13" t="s">
        <v>447</v>
      </c>
      <c r="BB112" s="109" t="s">
        <v>447</v>
      </c>
      <c r="BC112" s="1"/>
      <c r="BD112" s="1"/>
      <c r="BE112" s="1"/>
      <c r="BF112" s="1"/>
      <c r="BG112" s="1"/>
      <c r="BS112" s="29"/>
      <c r="BT112" s="44" t="str">
        <f t="shared" si="11"/>
        <v/>
      </c>
      <c r="BU112" s="45" t="str">
        <f t="shared" si="12"/>
        <v/>
      </c>
      <c r="BV112" s="45" t="str">
        <f t="shared" si="13"/>
        <v/>
      </c>
      <c r="BW112" s="44" t="str">
        <f t="shared" si="14"/>
        <v/>
      </c>
      <c r="BX112" s="45" t="str">
        <f t="shared" si="15"/>
        <v/>
      </c>
      <c r="BY112" s="44" t="e">
        <f>IF(AND(#REF!="",#REF!="",#REF!="",#REF!=""),"",SUM(#REF!,#REF!,#REF!,#REF!,#REF!))</f>
        <v>#REF!</v>
      </c>
      <c r="BZ112" s="45" t="str">
        <f t="shared" si="16"/>
        <v/>
      </c>
      <c r="CA112" s="44" t="str">
        <f t="shared" si="17"/>
        <v/>
      </c>
      <c r="CB112" s="45" t="str">
        <f t="shared" si="18"/>
        <v/>
      </c>
      <c r="CC112" s="44" t="str">
        <f t="shared" si="19"/>
        <v/>
      </c>
      <c r="CD112" s="45" t="str">
        <f t="shared" si="20"/>
        <v/>
      </c>
      <c r="CE112" s="44" t="e">
        <f>IF(AND(#REF!="",#REF!="",#REF!="",#REF!=""),"",SUM(#REF!,#REF!,#REF!,#REF!,#REF!))</f>
        <v>#REF!</v>
      </c>
      <c r="CF112" s="45" t="str">
        <f t="shared" si="21"/>
        <v/>
      </c>
      <c r="CG112" s="38"/>
      <c r="CH112" s="38"/>
    </row>
    <row r="113" spans="1:86" ht="24.75" customHeight="1">
      <c r="A113" s="358">
        <v>107</v>
      </c>
      <c r="B113" s="359"/>
      <c r="C113" s="360"/>
      <c r="D113" s="361"/>
      <c r="E113" s="362"/>
      <c r="F113" s="363"/>
      <c r="G113" s="363"/>
      <c r="H113" s="364"/>
      <c r="I113" s="365"/>
      <c r="J113" s="366"/>
      <c r="K113" s="367"/>
      <c r="L113" s="13"/>
      <c r="M113" s="8"/>
      <c r="N113" s="8"/>
      <c r="O113" s="8"/>
      <c r="P113" s="56"/>
      <c r="Q113" s="60"/>
      <c r="R113" s="8"/>
      <c r="S113" s="14"/>
      <c r="T113" s="19"/>
      <c r="U113" s="20"/>
      <c r="V113" s="20"/>
      <c r="W113" s="8"/>
      <c r="X113" s="62"/>
      <c r="Y113" s="60"/>
      <c r="Z113" s="8"/>
      <c r="AA113" s="14"/>
      <c r="AB113" s="13"/>
      <c r="AC113" s="8"/>
      <c r="AD113" s="8"/>
      <c r="AE113" s="8"/>
      <c r="AF113" s="56"/>
      <c r="AG113" s="60"/>
      <c r="AH113" s="8"/>
      <c r="AI113" s="14"/>
      <c r="AJ113" s="13"/>
      <c r="AK113" s="8"/>
      <c r="AL113" s="8"/>
      <c r="AM113" s="8"/>
      <c r="AN113" s="56"/>
      <c r="AO113" s="60"/>
      <c r="AP113" s="8"/>
      <c r="AQ113" s="14"/>
      <c r="AR113" s="13"/>
      <c r="AS113" s="8"/>
      <c r="AT113" s="14"/>
      <c r="AU113" s="13"/>
      <c r="AV113" s="8"/>
      <c r="AW113" s="14"/>
      <c r="AX113" s="13"/>
      <c r="AY113" s="8"/>
      <c r="AZ113" s="14"/>
      <c r="BA113" s="13" t="s">
        <v>447</v>
      </c>
      <c r="BB113" s="109" t="s">
        <v>447</v>
      </c>
      <c r="BC113" s="1"/>
      <c r="BD113" s="1"/>
      <c r="BE113" s="1"/>
      <c r="BF113" s="1"/>
      <c r="BG113" s="1"/>
      <c r="BS113" s="29"/>
      <c r="BT113" s="44" t="str">
        <f t="shared" si="11"/>
        <v/>
      </c>
      <c r="BU113" s="45" t="str">
        <f t="shared" si="12"/>
        <v/>
      </c>
      <c r="BV113" s="45" t="str">
        <f t="shared" si="13"/>
        <v/>
      </c>
      <c r="BW113" s="44" t="str">
        <f t="shared" si="14"/>
        <v/>
      </c>
      <c r="BX113" s="45" t="str">
        <f t="shared" si="15"/>
        <v/>
      </c>
      <c r="BY113" s="44" t="e">
        <f>IF(AND(#REF!="",#REF!="",#REF!="",#REF!=""),"",SUM(#REF!,#REF!,#REF!,#REF!,#REF!))</f>
        <v>#REF!</v>
      </c>
      <c r="BZ113" s="45" t="str">
        <f t="shared" si="16"/>
        <v/>
      </c>
      <c r="CA113" s="44" t="str">
        <f t="shared" si="17"/>
        <v/>
      </c>
      <c r="CB113" s="45" t="str">
        <f t="shared" si="18"/>
        <v/>
      </c>
      <c r="CC113" s="44" t="str">
        <f t="shared" si="19"/>
        <v/>
      </c>
      <c r="CD113" s="45" t="str">
        <f t="shared" si="20"/>
        <v/>
      </c>
      <c r="CE113" s="44" t="e">
        <f>IF(AND(#REF!="",#REF!="",#REF!="",#REF!=""),"",SUM(#REF!,#REF!,#REF!,#REF!,#REF!))</f>
        <v>#REF!</v>
      </c>
      <c r="CF113" s="45" t="str">
        <f t="shared" si="21"/>
        <v/>
      </c>
      <c r="CG113" s="38"/>
      <c r="CH113" s="38"/>
    </row>
    <row r="114" spans="1:86" ht="24.75" customHeight="1">
      <c r="A114" s="378">
        <v>108</v>
      </c>
      <c r="B114" s="359"/>
      <c r="C114" s="360"/>
      <c r="D114" s="361"/>
      <c r="E114" s="362"/>
      <c r="F114" s="363"/>
      <c r="G114" s="363"/>
      <c r="H114" s="364"/>
      <c r="I114" s="365"/>
      <c r="J114" s="366"/>
      <c r="K114" s="367"/>
      <c r="L114" s="13"/>
      <c r="M114" s="8"/>
      <c r="N114" s="8"/>
      <c r="O114" s="8"/>
      <c r="P114" s="56"/>
      <c r="Q114" s="60"/>
      <c r="R114" s="8"/>
      <c r="S114" s="14"/>
      <c r="T114" s="19"/>
      <c r="U114" s="20"/>
      <c r="V114" s="20"/>
      <c r="W114" s="8"/>
      <c r="X114" s="62"/>
      <c r="Y114" s="60"/>
      <c r="Z114" s="8"/>
      <c r="AA114" s="14"/>
      <c r="AB114" s="13"/>
      <c r="AC114" s="8"/>
      <c r="AD114" s="8"/>
      <c r="AE114" s="8"/>
      <c r="AF114" s="56"/>
      <c r="AG114" s="60"/>
      <c r="AH114" s="8"/>
      <c r="AI114" s="14"/>
      <c r="AJ114" s="13"/>
      <c r="AK114" s="8"/>
      <c r="AL114" s="8"/>
      <c r="AM114" s="8"/>
      <c r="AN114" s="56"/>
      <c r="AO114" s="60"/>
      <c r="AP114" s="8"/>
      <c r="AQ114" s="14"/>
      <c r="AR114" s="13"/>
      <c r="AS114" s="8"/>
      <c r="AT114" s="14"/>
      <c r="AU114" s="13"/>
      <c r="AV114" s="8"/>
      <c r="AW114" s="14"/>
      <c r="AX114" s="13"/>
      <c r="AY114" s="8"/>
      <c r="AZ114" s="14"/>
      <c r="BA114" s="13" t="s">
        <v>447</v>
      </c>
      <c r="BB114" s="109" t="s">
        <v>447</v>
      </c>
      <c r="BC114" s="1"/>
      <c r="BD114" s="1"/>
      <c r="BE114" s="1"/>
      <c r="BF114" s="1"/>
      <c r="BG114" s="1"/>
      <c r="BS114" s="29"/>
      <c r="BT114" s="44" t="str">
        <f t="shared" si="11"/>
        <v/>
      </c>
      <c r="BU114" s="45" t="str">
        <f t="shared" si="12"/>
        <v/>
      </c>
      <c r="BV114" s="45" t="str">
        <f t="shared" si="13"/>
        <v/>
      </c>
      <c r="BW114" s="44" t="str">
        <f t="shared" si="14"/>
        <v/>
      </c>
      <c r="BX114" s="45" t="str">
        <f t="shared" si="15"/>
        <v/>
      </c>
      <c r="BY114" s="44" t="e">
        <f>IF(AND(#REF!="",#REF!="",#REF!="",#REF!=""),"",SUM(#REF!,#REF!,#REF!,#REF!,#REF!))</f>
        <v>#REF!</v>
      </c>
      <c r="BZ114" s="45" t="str">
        <f t="shared" si="16"/>
        <v/>
      </c>
      <c r="CA114" s="44" t="str">
        <f t="shared" si="17"/>
        <v/>
      </c>
      <c r="CB114" s="45" t="str">
        <f t="shared" si="18"/>
        <v/>
      </c>
      <c r="CC114" s="44" t="str">
        <f t="shared" si="19"/>
        <v/>
      </c>
      <c r="CD114" s="45" t="str">
        <f t="shared" si="20"/>
        <v/>
      </c>
      <c r="CE114" s="44" t="e">
        <f>IF(AND(#REF!="",#REF!="",#REF!="",#REF!=""),"",SUM(#REF!,#REF!,#REF!,#REF!,#REF!))</f>
        <v>#REF!</v>
      </c>
      <c r="CF114" s="45" t="str">
        <f t="shared" si="21"/>
        <v/>
      </c>
      <c r="CG114" s="38"/>
      <c r="CH114" s="38"/>
    </row>
    <row r="115" spans="1:86" ht="24.75" customHeight="1">
      <c r="A115" s="378">
        <v>109</v>
      </c>
      <c r="B115" s="359"/>
      <c r="C115" s="360"/>
      <c r="D115" s="361"/>
      <c r="E115" s="362"/>
      <c r="F115" s="363"/>
      <c r="G115" s="363"/>
      <c r="H115" s="364"/>
      <c r="I115" s="365"/>
      <c r="J115" s="366"/>
      <c r="K115" s="367"/>
      <c r="L115" s="13"/>
      <c r="M115" s="8"/>
      <c r="N115" s="8"/>
      <c r="O115" s="8"/>
      <c r="P115" s="56"/>
      <c r="Q115" s="60"/>
      <c r="R115" s="8"/>
      <c r="S115" s="14"/>
      <c r="T115" s="19"/>
      <c r="U115" s="20"/>
      <c r="V115" s="20"/>
      <c r="W115" s="8"/>
      <c r="X115" s="62"/>
      <c r="Y115" s="60"/>
      <c r="Z115" s="8"/>
      <c r="AA115" s="14"/>
      <c r="AB115" s="13"/>
      <c r="AC115" s="8"/>
      <c r="AD115" s="8"/>
      <c r="AE115" s="8"/>
      <c r="AF115" s="56"/>
      <c r="AG115" s="60"/>
      <c r="AH115" s="8"/>
      <c r="AI115" s="14"/>
      <c r="AJ115" s="13"/>
      <c r="AK115" s="8"/>
      <c r="AL115" s="8"/>
      <c r="AM115" s="8"/>
      <c r="AN115" s="56"/>
      <c r="AO115" s="60"/>
      <c r="AP115" s="8"/>
      <c r="AQ115" s="14"/>
      <c r="AR115" s="13"/>
      <c r="AS115" s="8"/>
      <c r="AT115" s="14"/>
      <c r="AU115" s="13"/>
      <c r="AV115" s="8"/>
      <c r="AW115" s="14"/>
      <c r="AX115" s="13"/>
      <c r="AY115" s="8"/>
      <c r="AZ115" s="14"/>
      <c r="BA115" s="13" t="s">
        <v>447</v>
      </c>
      <c r="BB115" s="109" t="s">
        <v>447</v>
      </c>
      <c r="BC115" s="1"/>
      <c r="BD115" s="1"/>
      <c r="BE115" s="1"/>
      <c r="BF115" s="1"/>
      <c r="BG115" s="1"/>
      <c r="BS115" s="29"/>
      <c r="BT115" s="44" t="str">
        <f t="shared" si="11"/>
        <v/>
      </c>
      <c r="BU115" s="45" t="str">
        <f t="shared" si="12"/>
        <v/>
      </c>
      <c r="BV115" s="45" t="str">
        <f t="shared" si="13"/>
        <v/>
      </c>
      <c r="BW115" s="44" t="str">
        <f t="shared" si="14"/>
        <v/>
      </c>
      <c r="BX115" s="45" t="str">
        <f t="shared" si="15"/>
        <v/>
      </c>
      <c r="BY115" s="44" t="e">
        <f>IF(AND(#REF!="",#REF!="",#REF!="",#REF!=""),"",SUM(#REF!,#REF!,#REF!,#REF!,#REF!))</f>
        <v>#REF!</v>
      </c>
      <c r="BZ115" s="45" t="str">
        <f t="shared" si="16"/>
        <v/>
      </c>
      <c r="CA115" s="44" t="str">
        <f t="shared" si="17"/>
        <v/>
      </c>
      <c r="CB115" s="45" t="str">
        <f t="shared" si="18"/>
        <v/>
      </c>
      <c r="CC115" s="44" t="str">
        <f t="shared" si="19"/>
        <v/>
      </c>
      <c r="CD115" s="45" t="str">
        <f t="shared" si="20"/>
        <v/>
      </c>
      <c r="CE115" s="44" t="e">
        <f>IF(AND(#REF!="",#REF!="",#REF!="",#REF!=""),"",SUM(#REF!,#REF!,#REF!,#REF!,#REF!))</f>
        <v>#REF!</v>
      </c>
      <c r="CF115" s="45" t="str">
        <f t="shared" si="21"/>
        <v/>
      </c>
      <c r="CG115" s="38"/>
      <c r="CH115" s="38"/>
    </row>
    <row r="116" spans="1:86" ht="24.75" customHeight="1">
      <c r="A116" s="358">
        <v>110</v>
      </c>
      <c r="B116" s="359"/>
      <c r="C116" s="360"/>
      <c r="D116" s="361"/>
      <c r="E116" s="362"/>
      <c r="F116" s="363"/>
      <c r="G116" s="363"/>
      <c r="H116" s="364"/>
      <c r="I116" s="365"/>
      <c r="J116" s="366"/>
      <c r="K116" s="367"/>
      <c r="L116" s="13"/>
      <c r="M116" s="8"/>
      <c r="N116" s="8"/>
      <c r="O116" s="8"/>
      <c r="P116" s="56"/>
      <c r="Q116" s="60"/>
      <c r="R116" s="8"/>
      <c r="S116" s="14"/>
      <c r="T116" s="19"/>
      <c r="U116" s="20"/>
      <c r="V116" s="20"/>
      <c r="W116" s="8"/>
      <c r="X116" s="62"/>
      <c r="Y116" s="60"/>
      <c r="Z116" s="8"/>
      <c r="AA116" s="14"/>
      <c r="AB116" s="13"/>
      <c r="AC116" s="8"/>
      <c r="AD116" s="8"/>
      <c r="AE116" s="8"/>
      <c r="AF116" s="56"/>
      <c r="AG116" s="60"/>
      <c r="AH116" s="8"/>
      <c r="AI116" s="14"/>
      <c r="AJ116" s="13"/>
      <c r="AK116" s="8"/>
      <c r="AL116" s="8"/>
      <c r="AM116" s="8"/>
      <c r="AN116" s="56"/>
      <c r="AO116" s="60"/>
      <c r="AP116" s="8"/>
      <c r="AQ116" s="14"/>
      <c r="AR116" s="13"/>
      <c r="AS116" s="8"/>
      <c r="AT116" s="14"/>
      <c r="AU116" s="13"/>
      <c r="AV116" s="8"/>
      <c r="AW116" s="14"/>
      <c r="AX116" s="13"/>
      <c r="AY116" s="8"/>
      <c r="AZ116" s="14"/>
      <c r="BA116" s="13" t="s">
        <v>447</v>
      </c>
      <c r="BB116" s="109" t="s">
        <v>447</v>
      </c>
      <c r="BC116" s="1"/>
      <c r="BD116" s="1"/>
      <c r="BE116" s="1"/>
      <c r="BF116" s="1"/>
      <c r="BG116" s="1"/>
      <c r="BS116" s="29"/>
      <c r="BT116" s="44" t="str">
        <f t="shared" si="11"/>
        <v/>
      </c>
      <c r="BU116" s="45" t="str">
        <f t="shared" si="12"/>
        <v/>
      </c>
      <c r="BV116" s="45" t="str">
        <f t="shared" si="13"/>
        <v/>
      </c>
      <c r="BW116" s="44" t="str">
        <f t="shared" si="14"/>
        <v/>
      </c>
      <c r="BX116" s="45" t="str">
        <f t="shared" si="15"/>
        <v/>
      </c>
      <c r="BY116" s="44" t="e">
        <f>IF(AND(#REF!="",#REF!="",#REF!="",#REF!=""),"",SUM(#REF!,#REF!,#REF!,#REF!,#REF!))</f>
        <v>#REF!</v>
      </c>
      <c r="BZ116" s="45" t="str">
        <f t="shared" si="16"/>
        <v/>
      </c>
      <c r="CA116" s="44" t="str">
        <f t="shared" si="17"/>
        <v/>
      </c>
      <c r="CB116" s="45" t="str">
        <f t="shared" si="18"/>
        <v/>
      </c>
      <c r="CC116" s="44" t="str">
        <f t="shared" si="19"/>
        <v/>
      </c>
      <c r="CD116" s="45" t="str">
        <f t="shared" si="20"/>
        <v/>
      </c>
      <c r="CE116" s="44" t="e">
        <f>IF(AND(#REF!="",#REF!="",#REF!="",#REF!=""),"",SUM(#REF!,#REF!,#REF!,#REF!,#REF!))</f>
        <v>#REF!</v>
      </c>
      <c r="CF116" s="45" t="str">
        <f t="shared" si="21"/>
        <v/>
      </c>
      <c r="CG116" s="38"/>
      <c r="CH116" s="38"/>
    </row>
    <row r="117" spans="1:86" ht="24.75" customHeight="1">
      <c r="A117" s="378">
        <v>111</v>
      </c>
      <c r="B117" s="359"/>
      <c r="C117" s="360"/>
      <c r="D117" s="361"/>
      <c r="E117" s="362"/>
      <c r="F117" s="363"/>
      <c r="G117" s="363"/>
      <c r="H117" s="364"/>
      <c r="I117" s="365"/>
      <c r="J117" s="366"/>
      <c r="K117" s="367"/>
      <c r="L117" s="13"/>
      <c r="M117" s="8"/>
      <c r="N117" s="8"/>
      <c r="O117" s="8"/>
      <c r="P117" s="56"/>
      <c r="Q117" s="60"/>
      <c r="R117" s="8"/>
      <c r="S117" s="14"/>
      <c r="T117" s="19"/>
      <c r="U117" s="20"/>
      <c r="V117" s="20"/>
      <c r="W117" s="8"/>
      <c r="X117" s="62"/>
      <c r="Y117" s="60"/>
      <c r="Z117" s="8"/>
      <c r="AA117" s="14"/>
      <c r="AB117" s="13"/>
      <c r="AC117" s="8"/>
      <c r="AD117" s="8"/>
      <c r="AE117" s="8"/>
      <c r="AF117" s="56"/>
      <c r="AG117" s="60"/>
      <c r="AH117" s="8"/>
      <c r="AI117" s="14"/>
      <c r="AJ117" s="13"/>
      <c r="AK117" s="8"/>
      <c r="AL117" s="8"/>
      <c r="AM117" s="8"/>
      <c r="AN117" s="56"/>
      <c r="AO117" s="60"/>
      <c r="AP117" s="8"/>
      <c r="AQ117" s="14"/>
      <c r="AR117" s="13"/>
      <c r="AS117" s="8"/>
      <c r="AT117" s="14"/>
      <c r="AU117" s="13"/>
      <c r="AV117" s="8"/>
      <c r="AW117" s="14"/>
      <c r="AX117" s="13"/>
      <c r="AY117" s="8"/>
      <c r="AZ117" s="14"/>
      <c r="BA117" s="13" t="s">
        <v>447</v>
      </c>
      <c r="BB117" s="109" t="s">
        <v>447</v>
      </c>
      <c r="BC117" s="1"/>
      <c r="BD117" s="1"/>
      <c r="BE117" s="1"/>
      <c r="BF117" s="1"/>
      <c r="BG117" s="1"/>
      <c r="BS117" s="29"/>
      <c r="BT117" s="44" t="str">
        <f t="shared" si="11"/>
        <v/>
      </c>
      <c r="BU117" s="45" t="str">
        <f t="shared" si="12"/>
        <v/>
      </c>
      <c r="BV117" s="45" t="str">
        <f t="shared" si="13"/>
        <v/>
      </c>
      <c r="BW117" s="44" t="str">
        <f t="shared" si="14"/>
        <v/>
      </c>
      <c r="BX117" s="45" t="str">
        <f t="shared" si="15"/>
        <v/>
      </c>
      <c r="BY117" s="44" t="e">
        <f>IF(AND(#REF!="",#REF!="",#REF!="",#REF!=""),"",SUM(#REF!,#REF!,#REF!,#REF!,#REF!))</f>
        <v>#REF!</v>
      </c>
      <c r="BZ117" s="45" t="str">
        <f t="shared" si="16"/>
        <v/>
      </c>
      <c r="CA117" s="44" t="str">
        <f t="shared" si="17"/>
        <v/>
      </c>
      <c r="CB117" s="45" t="str">
        <f t="shared" si="18"/>
        <v/>
      </c>
      <c r="CC117" s="44" t="str">
        <f t="shared" si="19"/>
        <v/>
      </c>
      <c r="CD117" s="45" t="str">
        <f t="shared" si="20"/>
        <v/>
      </c>
      <c r="CE117" s="44" t="e">
        <f>IF(AND(#REF!="",#REF!="",#REF!="",#REF!=""),"",SUM(#REF!,#REF!,#REF!,#REF!,#REF!))</f>
        <v>#REF!</v>
      </c>
      <c r="CF117" s="45" t="str">
        <f t="shared" si="21"/>
        <v/>
      </c>
      <c r="CG117" s="38"/>
      <c r="CH117" s="38"/>
    </row>
    <row r="118" spans="1:86" ht="24.75" customHeight="1">
      <c r="A118" s="378">
        <v>112</v>
      </c>
      <c r="B118" s="359"/>
      <c r="C118" s="360"/>
      <c r="D118" s="361"/>
      <c r="E118" s="362"/>
      <c r="F118" s="363"/>
      <c r="G118" s="363"/>
      <c r="H118" s="364"/>
      <c r="I118" s="365"/>
      <c r="J118" s="366"/>
      <c r="K118" s="367"/>
      <c r="L118" s="13"/>
      <c r="M118" s="8"/>
      <c r="N118" s="8"/>
      <c r="O118" s="8"/>
      <c r="P118" s="56"/>
      <c r="Q118" s="60"/>
      <c r="R118" s="8"/>
      <c r="S118" s="14"/>
      <c r="T118" s="19"/>
      <c r="U118" s="20"/>
      <c r="V118" s="20"/>
      <c r="W118" s="8"/>
      <c r="X118" s="62"/>
      <c r="Y118" s="60"/>
      <c r="Z118" s="8"/>
      <c r="AA118" s="14"/>
      <c r="AB118" s="13"/>
      <c r="AC118" s="8"/>
      <c r="AD118" s="8"/>
      <c r="AE118" s="8"/>
      <c r="AF118" s="56"/>
      <c r="AG118" s="60"/>
      <c r="AH118" s="8"/>
      <c r="AI118" s="14"/>
      <c r="AJ118" s="13"/>
      <c r="AK118" s="8"/>
      <c r="AL118" s="8"/>
      <c r="AM118" s="8"/>
      <c r="AN118" s="56"/>
      <c r="AO118" s="60"/>
      <c r="AP118" s="8"/>
      <c r="AQ118" s="14"/>
      <c r="AR118" s="13"/>
      <c r="AS118" s="8"/>
      <c r="AT118" s="14"/>
      <c r="AU118" s="13"/>
      <c r="AV118" s="8"/>
      <c r="AW118" s="14"/>
      <c r="AX118" s="13"/>
      <c r="AY118" s="8"/>
      <c r="AZ118" s="14"/>
      <c r="BA118" s="13" t="s">
        <v>447</v>
      </c>
      <c r="BB118" s="109" t="s">
        <v>447</v>
      </c>
      <c r="BC118" s="1"/>
      <c r="BD118" s="1"/>
      <c r="BE118" s="1"/>
      <c r="BF118" s="1"/>
      <c r="BG118" s="1"/>
      <c r="BS118" s="29"/>
      <c r="BT118" s="44" t="str">
        <f t="shared" si="11"/>
        <v/>
      </c>
      <c r="BU118" s="45" t="str">
        <f t="shared" si="12"/>
        <v/>
      </c>
      <c r="BV118" s="45" t="str">
        <f t="shared" si="13"/>
        <v/>
      </c>
      <c r="BW118" s="44" t="str">
        <f t="shared" si="14"/>
        <v/>
      </c>
      <c r="BX118" s="45" t="str">
        <f t="shared" si="15"/>
        <v/>
      </c>
      <c r="BY118" s="44" t="e">
        <f>IF(AND(#REF!="",#REF!="",#REF!="",#REF!=""),"",SUM(#REF!,#REF!,#REF!,#REF!,#REF!))</f>
        <v>#REF!</v>
      </c>
      <c r="BZ118" s="45" t="str">
        <f t="shared" si="16"/>
        <v/>
      </c>
      <c r="CA118" s="44" t="str">
        <f t="shared" si="17"/>
        <v/>
      </c>
      <c r="CB118" s="45" t="str">
        <f t="shared" si="18"/>
        <v/>
      </c>
      <c r="CC118" s="44" t="str">
        <f t="shared" si="19"/>
        <v/>
      </c>
      <c r="CD118" s="45" t="str">
        <f t="shared" si="20"/>
        <v/>
      </c>
      <c r="CE118" s="44" t="e">
        <f>IF(AND(#REF!="",#REF!="",#REF!="",#REF!=""),"",SUM(#REF!,#REF!,#REF!,#REF!,#REF!))</f>
        <v>#REF!</v>
      </c>
      <c r="CF118" s="45" t="str">
        <f t="shared" si="21"/>
        <v/>
      </c>
      <c r="CG118" s="38"/>
      <c r="CH118" s="38"/>
    </row>
    <row r="119" spans="1:86" ht="24.75" customHeight="1">
      <c r="A119" s="358">
        <v>113</v>
      </c>
      <c r="B119" s="359"/>
      <c r="C119" s="360"/>
      <c r="D119" s="361"/>
      <c r="E119" s="362"/>
      <c r="F119" s="363"/>
      <c r="G119" s="363"/>
      <c r="H119" s="364"/>
      <c r="I119" s="365"/>
      <c r="J119" s="366"/>
      <c r="K119" s="367"/>
      <c r="L119" s="13"/>
      <c r="M119" s="8"/>
      <c r="N119" s="8"/>
      <c r="O119" s="8"/>
      <c r="P119" s="56"/>
      <c r="Q119" s="60"/>
      <c r="R119" s="8"/>
      <c r="S119" s="14"/>
      <c r="T119" s="19"/>
      <c r="U119" s="20"/>
      <c r="V119" s="20"/>
      <c r="W119" s="8"/>
      <c r="X119" s="62"/>
      <c r="Y119" s="60"/>
      <c r="Z119" s="8"/>
      <c r="AA119" s="14"/>
      <c r="AB119" s="13"/>
      <c r="AC119" s="8"/>
      <c r="AD119" s="8"/>
      <c r="AE119" s="8"/>
      <c r="AF119" s="56"/>
      <c r="AG119" s="60"/>
      <c r="AH119" s="8"/>
      <c r="AI119" s="14"/>
      <c r="AJ119" s="13"/>
      <c r="AK119" s="8"/>
      <c r="AL119" s="8"/>
      <c r="AM119" s="8"/>
      <c r="AN119" s="56"/>
      <c r="AO119" s="60"/>
      <c r="AP119" s="8"/>
      <c r="AQ119" s="14"/>
      <c r="AR119" s="13"/>
      <c r="AS119" s="8"/>
      <c r="AT119" s="14"/>
      <c r="AU119" s="13"/>
      <c r="AV119" s="8"/>
      <c r="AW119" s="14"/>
      <c r="AX119" s="13"/>
      <c r="AY119" s="8"/>
      <c r="AZ119" s="14"/>
      <c r="BA119" s="13" t="s">
        <v>447</v>
      </c>
      <c r="BB119" s="109" t="s">
        <v>447</v>
      </c>
      <c r="BC119" s="1"/>
      <c r="BD119" s="1"/>
      <c r="BE119" s="1"/>
      <c r="BF119" s="1"/>
      <c r="BG119" s="1"/>
      <c r="BS119" s="29"/>
      <c r="BT119" s="44" t="str">
        <f t="shared" si="11"/>
        <v/>
      </c>
      <c r="BU119" s="45" t="str">
        <f t="shared" si="12"/>
        <v/>
      </c>
      <c r="BV119" s="45" t="str">
        <f t="shared" si="13"/>
        <v/>
      </c>
      <c r="BW119" s="44" t="str">
        <f t="shared" si="14"/>
        <v/>
      </c>
      <c r="BX119" s="45" t="str">
        <f t="shared" si="15"/>
        <v/>
      </c>
      <c r="BY119" s="44" t="e">
        <f>IF(AND(#REF!="",#REF!="",#REF!="",#REF!=""),"",SUM(#REF!,#REF!,#REF!,#REF!,#REF!))</f>
        <v>#REF!</v>
      </c>
      <c r="BZ119" s="45" t="str">
        <f t="shared" si="16"/>
        <v/>
      </c>
      <c r="CA119" s="44" t="str">
        <f t="shared" si="17"/>
        <v/>
      </c>
      <c r="CB119" s="45" t="str">
        <f t="shared" si="18"/>
        <v/>
      </c>
      <c r="CC119" s="44" t="str">
        <f t="shared" si="19"/>
        <v/>
      </c>
      <c r="CD119" s="45" t="str">
        <f t="shared" si="20"/>
        <v/>
      </c>
      <c r="CE119" s="44" t="e">
        <f>IF(AND(#REF!="",#REF!="",#REF!="",#REF!=""),"",SUM(#REF!,#REF!,#REF!,#REF!,#REF!))</f>
        <v>#REF!</v>
      </c>
      <c r="CF119" s="45" t="str">
        <f t="shared" si="21"/>
        <v/>
      </c>
      <c r="CG119" s="38"/>
      <c r="CH119" s="38"/>
    </row>
    <row r="120" spans="1:86" ht="24.75" customHeight="1">
      <c r="A120" s="378">
        <v>114</v>
      </c>
      <c r="B120" s="359"/>
      <c r="C120" s="360"/>
      <c r="D120" s="361"/>
      <c r="E120" s="362"/>
      <c r="F120" s="363"/>
      <c r="G120" s="363"/>
      <c r="H120" s="364"/>
      <c r="I120" s="365"/>
      <c r="J120" s="366"/>
      <c r="K120" s="367"/>
      <c r="L120" s="13"/>
      <c r="M120" s="8"/>
      <c r="N120" s="8"/>
      <c r="O120" s="8"/>
      <c r="P120" s="56"/>
      <c r="Q120" s="60"/>
      <c r="R120" s="8"/>
      <c r="S120" s="14"/>
      <c r="T120" s="19"/>
      <c r="U120" s="20"/>
      <c r="V120" s="20"/>
      <c r="W120" s="8"/>
      <c r="X120" s="62"/>
      <c r="Y120" s="60"/>
      <c r="Z120" s="8"/>
      <c r="AA120" s="14"/>
      <c r="AB120" s="13"/>
      <c r="AC120" s="8"/>
      <c r="AD120" s="8"/>
      <c r="AE120" s="8"/>
      <c r="AF120" s="56"/>
      <c r="AG120" s="60"/>
      <c r="AH120" s="8"/>
      <c r="AI120" s="14"/>
      <c r="AJ120" s="13"/>
      <c r="AK120" s="8"/>
      <c r="AL120" s="8"/>
      <c r="AM120" s="8"/>
      <c r="AN120" s="56"/>
      <c r="AO120" s="60"/>
      <c r="AP120" s="8"/>
      <c r="AQ120" s="14"/>
      <c r="AR120" s="13"/>
      <c r="AS120" s="8"/>
      <c r="AT120" s="14"/>
      <c r="AU120" s="13"/>
      <c r="AV120" s="8"/>
      <c r="AW120" s="14"/>
      <c r="AX120" s="13"/>
      <c r="AY120" s="8"/>
      <c r="AZ120" s="14"/>
      <c r="BA120" s="13" t="s">
        <v>447</v>
      </c>
      <c r="BB120" s="109" t="s">
        <v>447</v>
      </c>
      <c r="BC120" s="1"/>
      <c r="BD120" s="1"/>
      <c r="BE120" s="1"/>
      <c r="BF120" s="1"/>
      <c r="BG120" s="1"/>
      <c r="BS120" s="29"/>
      <c r="BT120" s="44" t="str">
        <f t="shared" si="11"/>
        <v/>
      </c>
      <c r="BU120" s="45" t="str">
        <f t="shared" si="12"/>
        <v/>
      </c>
      <c r="BV120" s="45" t="str">
        <f t="shared" si="13"/>
        <v/>
      </c>
      <c r="BW120" s="44" t="str">
        <f t="shared" si="14"/>
        <v/>
      </c>
      <c r="BX120" s="45" t="str">
        <f t="shared" si="15"/>
        <v/>
      </c>
      <c r="BY120" s="44" t="e">
        <f>IF(AND(#REF!="",#REF!="",#REF!="",#REF!=""),"",SUM(#REF!,#REF!,#REF!,#REF!,#REF!))</f>
        <v>#REF!</v>
      </c>
      <c r="BZ120" s="45" t="str">
        <f t="shared" si="16"/>
        <v/>
      </c>
      <c r="CA120" s="44" t="str">
        <f t="shared" si="17"/>
        <v/>
      </c>
      <c r="CB120" s="45" t="str">
        <f t="shared" si="18"/>
        <v/>
      </c>
      <c r="CC120" s="44" t="str">
        <f t="shared" si="19"/>
        <v/>
      </c>
      <c r="CD120" s="45" t="str">
        <f t="shared" si="20"/>
        <v/>
      </c>
      <c r="CE120" s="44" t="e">
        <f>IF(AND(#REF!="",#REF!="",#REF!="",#REF!=""),"",SUM(#REF!,#REF!,#REF!,#REF!,#REF!))</f>
        <v>#REF!</v>
      </c>
      <c r="CF120" s="45" t="str">
        <f t="shared" si="21"/>
        <v/>
      </c>
      <c r="CG120" s="38"/>
      <c r="CH120" s="38"/>
    </row>
    <row r="121" spans="1:86" ht="24.75" customHeight="1">
      <c r="A121" s="378">
        <v>115</v>
      </c>
      <c r="B121" s="359"/>
      <c r="C121" s="360"/>
      <c r="D121" s="361"/>
      <c r="E121" s="362"/>
      <c r="F121" s="363"/>
      <c r="G121" s="363"/>
      <c r="H121" s="364"/>
      <c r="I121" s="365"/>
      <c r="J121" s="366"/>
      <c r="K121" s="367"/>
      <c r="L121" s="13"/>
      <c r="M121" s="8"/>
      <c r="N121" s="8"/>
      <c r="O121" s="8"/>
      <c r="P121" s="56"/>
      <c r="Q121" s="60"/>
      <c r="R121" s="8"/>
      <c r="S121" s="14"/>
      <c r="T121" s="19"/>
      <c r="U121" s="20"/>
      <c r="V121" s="20"/>
      <c r="W121" s="8"/>
      <c r="X121" s="62"/>
      <c r="Y121" s="60"/>
      <c r="Z121" s="8"/>
      <c r="AA121" s="14"/>
      <c r="AB121" s="13"/>
      <c r="AC121" s="8"/>
      <c r="AD121" s="8"/>
      <c r="AE121" s="8"/>
      <c r="AF121" s="56"/>
      <c r="AG121" s="60"/>
      <c r="AH121" s="8"/>
      <c r="AI121" s="14"/>
      <c r="AJ121" s="13"/>
      <c r="AK121" s="8"/>
      <c r="AL121" s="8"/>
      <c r="AM121" s="8"/>
      <c r="AN121" s="56"/>
      <c r="AO121" s="60"/>
      <c r="AP121" s="8"/>
      <c r="AQ121" s="14"/>
      <c r="AR121" s="13"/>
      <c r="AS121" s="8"/>
      <c r="AT121" s="14"/>
      <c r="AU121" s="13"/>
      <c r="AV121" s="8"/>
      <c r="AW121" s="14"/>
      <c r="AX121" s="13"/>
      <c r="AY121" s="8"/>
      <c r="AZ121" s="14"/>
      <c r="BA121" s="13" t="s">
        <v>447</v>
      </c>
      <c r="BB121" s="109" t="s">
        <v>447</v>
      </c>
      <c r="BC121" s="1"/>
      <c r="BD121" s="1"/>
      <c r="BE121" s="1"/>
      <c r="BF121" s="1"/>
      <c r="BG121" s="1"/>
      <c r="BS121" s="29"/>
      <c r="BT121" s="44" t="str">
        <f t="shared" si="11"/>
        <v/>
      </c>
      <c r="BU121" s="45" t="str">
        <f t="shared" si="12"/>
        <v/>
      </c>
      <c r="BV121" s="45" t="str">
        <f t="shared" si="13"/>
        <v/>
      </c>
      <c r="BW121" s="44" t="str">
        <f t="shared" si="14"/>
        <v/>
      </c>
      <c r="BX121" s="45" t="str">
        <f t="shared" si="15"/>
        <v/>
      </c>
      <c r="BY121" s="44" t="e">
        <f>IF(AND(#REF!="",#REF!="",#REF!="",#REF!=""),"",SUM(#REF!,#REF!,#REF!,#REF!,#REF!))</f>
        <v>#REF!</v>
      </c>
      <c r="BZ121" s="45" t="str">
        <f t="shared" si="16"/>
        <v/>
      </c>
      <c r="CA121" s="44" t="str">
        <f t="shared" si="17"/>
        <v/>
      </c>
      <c r="CB121" s="45" t="str">
        <f t="shared" si="18"/>
        <v/>
      </c>
      <c r="CC121" s="44" t="str">
        <f t="shared" si="19"/>
        <v/>
      </c>
      <c r="CD121" s="45" t="str">
        <f t="shared" si="20"/>
        <v/>
      </c>
      <c r="CE121" s="44" t="e">
        <f>IF(AND(#REF!="",#REF!="",#REF!="",#REF!=""),"",SUM(#REF!,#REF!,#REF!,#REF!,#REF!))</f>
        <v>#REF!</v>
      </c>
      <c r="CF121" s="45" t="str">
        <f t="shared" si="21"/>
        <v/>
      </c>
      <c r="CG121" s="38"/>
      <c r="CH121" s="38"/>
    </row>
    <row r="122" spans="1:86" ht="24.75" customHeight="1">
      <c r="A122" s="358">
        <v>116</v>
      </c>
      <c r="B122" s="359"/>
      <c r="C122" s="360"/>
      <c r="D122" s="361"/>
      <c r="E122" s="362"/>
      <c r="F122" s="363"/>
      <c r="G122" s="363"/>
      <c r="H122" s="364"/>
      <c r="I122" s="365"/>
      <c r="J122" s="366"/>
      <c r="K122" s="367"/>
      <c r="L122" s="13"/>
      <c r="M122" s="8"/>
      <c r="N122" s="8"/>
      <c r="O122" s="8"/>
      <c r="P122" s="56"/>
      <c r="Q122" s="60"/>
      <c r="R122" s="8"/>
      <c r="S122" s="14"/>
      <c r="T122" s="19"/>
      <c r="U122" s="20"/>
      <c r="V122" s="20"/>
      <c r="W122" s="8"/>
      <c r="X122" s="62"/>
      <c r="Y122" s="60"/>
      <c r="Z122" s="8"/>
      <c r="AA122" s="14"/>
      <c r="AB122" s="13"/>
      <c r="AC122" s="8"/>
      <c r="AD122" s="8"/>
      <c r="AE122" s="8"/>
      <c r="AF122" s="56"/>
      <c r="AG122" s="60"/>
      <c r="AH122" s="8"/>
      <c r="AI122" s="14"/>
      <c r="AJ122" s="13"/>
      <c r="AK122" s="8"/>
      <c r="AL122" s="8"/>
      <c r="AM122" s="8"/>
      <c r="AN122" s="56"/>
      <c r="AO122" s="60"/>
      <c r="AP122" s="8"/>
      <c r="AQ122" s="14"/>
      <c r="AR122" s="13"/>
      <c r="AS122" s="8"/>
      <c r="AT122" s="14"/>
      <c r="AU122" s="13"/>
      <c r="AV122" s="8"/>
      <c r="AW122" s="14"/>
      <c r="AX122" s="13"/>
      <c r="AY122" s="8"/>
      <c r="AZ122" s="14"/>
      <c r="BA122" s="13" t="s">
        <v>447</v>
      </c>
      <c r="BB122" s="109" t="s">
        <v>447</v>
      </c>
      <c r="BC122" s="1"/>
      <c r="BD122" s="1"/>
      <c r="BE122" s="1"/>
      <c r="BF122" s="1"/>
      <c r="BG122" s="1"/>
      <c r="BS122" s="29"/>
      <c r="BT122" s="44" t="str">
        <f t="shared" si="11"/>
        <v/>
      </c>
      <c r="BU122" s="45" t="str">
        <f t="shared" si="12"/>
        <v/>
      </c>
      <c r="BV122" s="45" t="str">
        <f t="shared" si="13"/>
        <v/>
      </c>
      <c r="BW122" s="44" t="str">
        <f t="shared" si="14"/>
        <v/>
      </c>
      <c r="BX122" s="45" t="str">
        <f t="shared" si="15"/>
        <v/>
      </c>
      <c r="BY122" s="44" t="e">
        <f>IF(AND(#REF!="",#REF!="",#REF!="",#REF!=""),"",SUM(#REF!,#REF!,#REF!,#REF!,#REF!))</f>
        <v>#REF!</v>
      </c>
      <c r="BZ122" s="45" t="str">
        <f t="shared" si="16"/>
        <v/>
      </c>
      <c r="CA122" s="44" t="str">
        <f t="shared" si="17"/>
        <v/>
      </c>
      <c r="CB122" s="45" t="str">
        <f t="shared" si="18"/>
        <v/>
      </c>
      <c r="CC122" s="44" t="str">
        <f t="shared" si="19"/>
        <v/>
      </c>
      <c r="CD122" s="45" t="str">
        <f t="shared" si="20"/>
        <v/>
      </c>
      <c r="CE122" s="44" t="e">
        <f>IF(AND(#REF!="",#REF!="",#REF!="",#REF!=""),"",SUM(#REF!,#REF!,#REF!,#REF!,#REF!))</f>
        <v>#REF!</v>
      </c>
      <c r="CF122" s="45" t="str">
        <f t="shared" si="21"/>
        <v/>
      </c>
      <c r="CG122" s="38"/>
      <c r="CH122" s="38"/>
    </row>
    <row r="123" spans="1:86" ht="24.75" customHeight="1">
      <c r="A123" s="378">
        <v>117</v>
      </c>
      <c r="B123" s="359"/>
      <c r="C123" s="360"/>
      <c r="D123" s="361"/>
      <c r="E123" s="362"/>
      <c r="F123" s="363"/>
      <c r="G123" s="363"/>
      <c r="H123" s="364"/>
      <c r="I123" s="365"/>
      <c r="J123" s="366"/>
      <c r="K123" s="367"/>
      <c r="L123" s="13"/>
      <c r="M123" s="8"/>
      <c r="N123" s="8"/>
      <c r="O123" s="8"/>
      <c r="P123" s="56"/>
      <c r="Q123" s="60"/>
      <c r="R123" s="8"/>
      <c r="S123" s="14"/>
      <c r="T123" s="19"/>
      <c r="U123" s="20"/>
      <c r="V123" s="20"/>
      <c r="W123" s="8"/>
      <c r="X123" s="62"/>
      <c r="Y123" s="60"/>
      <c r="Z123" s="8"/>
      <c r="AA123" s="14"/>
      <c r="AB123" s="13"/>
      <c r="AC123" s="8"/>
      <c r="AD123" s="8"/>
      <c r="AE123" s="8"/>
      <c r="AF123" s="56"/>
      <c r="AG123" s="60"/>
      <c r="AH123" s="8"/>
      <c r="AI123" s="14"/>
      <c r="AJ123" s="13"/>
      <c r="AK123" s="8"/>
      <c r="AL123" s="8"/>
      <c r="AM123" s="8"/>
      <c r="AN123" s="56"/>
      <c r="AO123" s="60"/>
      <c r="AP123" s="8"/>
      <c r="AQ123" s="14"/>
      <c r="AR123" s="13"/>
      <c r="AS123" s="8"/>
      <c r="AT123" s="14"/>
      <c r="AU123" s="13"/>
      <c r="AV123" s="8"/>
      <c r="AW123" s="14"/>
      <c r="AX123" s="13"/>
      <c r="AY123" s="8"/>
      <c r="AZ123" s="14"/>
      <c r="BA123" s="13" t="s">
        <v>447</v>
      </c>
      <c r="BB123" s="109" t="s">
        <v>447</v>
      </c>
      <c r="BC123" s="1"/>
      <c r="BD123" s="1"/>
      <c r="BE123" s="1"/>
      <c r="BF123" s="1"/>
      <c r="BG123" s="1"/>
      <c r="BS123" s="29"/>
      <c r="BT123" s="44" t="str">
        <f t="shared" si="11"/>
        <v/>
      </c>
      <c r="BU123" s="45" t="str">
        <f t="shared" si="12"/>
        <v/>
      </c>
      <c r="BV123" s="45" t="str">
        <f t="shared" si="13"/>
        <v/>
      </c>
      <c r="BW123" s="44" t="str">
        <f t="shared" si="14"/>
        <v/>
      </c>
      <c r="BX123" s="45" t="str">
        <f t="shared" si="15"/>
        <v/>
      </c>
      <c r="BY123" s="44" t="e">
        <f>IF(AND(#REF!="",#REF!="",#REF!="",#REF!=""),"",SUM(#REF!,#REF!,#REF!,#REF!,#REF!))</f>
        <v>#REF!</v>
      </c>
      <c r="BZ123" s="45" t="str">
        <f t="shared" si="16"/>
        <v/>
      </c>
      <c r="CA123" s="44" t="str">
        <f t="shared" si="17"/>
        <v/>
      </c>
      <c r="CB123" s="45" t="str">
        <f t="shared" si="18"/>
        <v/>
      </c>
      <c r="CC123" s="44" t="str">
        <f t="shared" si="19"/>
        <v/>
      </c>
      <c r="CD123" s="45" t="str">
        <f t="shared" si="20"/>
        <v/>
      </c>
      <c r="CE123" s="44" t="e">
        <f>IF(AND(#REF!="",#REF!="",#REF!="",#REF!=""),"",SUM(#REF!,#REF!,#REF!,#REF!,#REF!))</f>
        <v>#REF!</v>
      </c>
      <c r="CF123" s="45" t="str">
        <f t="shared" si="21"/>
        <v/>
      </c>
      <c r="CG123" s="38"/>
      <c r="CH123" s="38"/>
    </row>
    <row r="124" spans="1:86" ht="24.75" customHeight="1">
      <c r="A124" s="378">
        <v>118</v>
      </c>
      <c r="B124" s="359"/>
      <c r="C124" s="360"/>
      <c r="D124" s="361"/>
      <c r="E124" s="362"/>
      <c r="F124" s="363"/>
      <c r="G124" s="363"/>
      <c r="H124" s="364"/>
      <c r="I124" s="365"/>
      <c r="J124" s="366"/>
      <c r="K124" s="367"/>
      <c r="L124" s="13"/>
      <c r="M124" s="8"/>
      <c r="N124" s="8"/>
      <c r="O124" s="8"/>
      <c r="P124" s="56"/>
      <c r="Q124" s="60"/>
      <c r="R124" s="8"/>
      <c r="S124" s="14"/>
      <c r="T124" s="19"/>
      <c r="U124" s="20"/>
      <c r="V124" s="20"/>
      <c r="W124" s="8"/>
      <c r="X124" s="62"/>
      <c r="Y124" s="60"/>
      <c r="Z124" s="8"/>
      <c r="AA124" s="14"/>
      <c r="AB124" s="13"/>
      <c r="AC124" s="8"/>
      <c r="AD124" s="8"/>
      <c r="AE124" s="8"/>
      <c r="AF124" s="56"/>
      <c r="AG124" s="60"/>
      <c r="AH124" s="8"/>
      <c r="AI124" s="14"/>
      <c r="AJ124" s="13"/>
      <c r="AK124" s="8"/>
      <c r="AL124" s="8"/>
      <c r="AM124" s="8"/>
      <c r="AN124" s="56"/>
      <c r="AO124" s="60"/>
      <c r="AP124" s="8"/>
      <c r="AQ124" s="14"/>
      <c r="AR124" s="13"/>
      <c r="AS124" s="8"/>
      <c r="AT124" s="14"/>
      <c r="AU124" s="13"/>
      <c r="AV124" s="8"/>
      <c r="AW124" s="14"/>
      <c r="AX124" s="13"/>
      <c r="AY124" s="8"/>
      <c r="AZ124" s="14"/>
      <c r="BA124" s="13" t="s">
        <v>447</v>
      </c>
      <c r="BB124" s="109" t="s">
        <v>447</v>
      </c>
      <c r="BC124" s="1"/>
      <c r="BD124" s="1"/>
      <c r="BE124" s="1"/>
      <c r="BF124" s="1"/>
      <c r="BG124" s="1"/>
      <c r="BS124" s="29"/>
      <c r="BT124" s="44" t="str">
        <f t="shared" si="11"/>
        <v/>
      </c>
      <c r="BU124" s="45" t="str">
        <f t="shared" si="12"/>
        <v/>
      </c>
      <c r="BV124" s="45" t="str">
        <f t="shared" si="13"/>
        <v/>
      </c>
      <c r="BW124" s="44" t="str">
        <f t="shared" si="14"/>
        <v/>
      </c>
      <c r="BX124" s="45" t="str">
        <f t="shared" si="15"/>
        <v/>
      </c>
      <c r="BY124" s="44" t="e">
        <f>IF(AND(#REF!="",#REF!="",#REF!="",#REF!=""),"",SUM(#REF!,#REF!,#REF!,#REF!,#REF!))</f>
        <v>#REF!</v>
      </c>
      <c r="BZ124" s="45" t="str">
        <f t="shared" si="16"/>
        <v/>
      </c>
      <c r="CA124" s="44" t="str">
        <f t="shared" si="17"/>
        <v/>
      </c>
      <c r="CB124" s="45" t="str">
        <f t="shared" si="18"/>
        <v/>
      </c>
      <c r="CC124" s="44" t="str">
        <f t="shared" si="19"/>
        <v/>
      </c>
      <c r="CD124" s="45" t="str">
        <f t="shared" si="20"/>
        <v/>
      </c>
      <c r="CE124" s="44" t="e">
        <f>IF(AND(#REF!="",#REF!="",#REF!="",#REF!=""),"",SUM(#REF!,#REF!,#REF!,#REF!,#REF!))</f>
        <v>#REF!</v>
      </c>
      <c r="CF124" s="45" t="str">
        <f t="shared" si="21"/>
        <v/>
      </c>
      <c r="CG124" s="38"/>
      <c r="CH124" s="38"/>
    </row>
    <row r="125" spans="1:86" ht="24.75" customHeight="1">
      <c r="A125" s="358">
        <v>119</v>
      </c>
      <c r="B125" s="359"/>
      <c r="C125" s="360"/>
      <c r="D125" s="361"/>
      <c r="E125" s="362"/>
      <c r="F125" s="363"/>
      <c r="G125" s="363"/>
      <c r="H125" s="364"/>
      <c r="I125" s="365"/>
      <c r="J125" s="366"/>
      <c r="K125" s="367"/>
      <c r="L125" s="13"/>
      <c r="M125" s="8"/>
      <c r="N125" s="8"/>
      <c r="O125" s="8"/>
      <c r="P125" s="56"/>
      <c r="Q125" s="60"/>
      <c r="R125" s="8"/>
      <c r="S125" s="14"/>
      <c r="T125" s="19"/>
      <c r="U125" s="20"/>
      <c r="V125" s="20"/>
      <c r="W125" s="8"/>
      <c r="X125" s="62"/>
      <c r="Y125" s="60"/>
      <c r="Z125" s="8"/>
      <c r="AA125" s="14"/>
      <c r="AB125" s="13"/>
      <c r="AC125" s="8"/>
      <c r="AD125" s="8"/>
      <c r="AE125" s="8"/>
      <c r="AF125" s="56"/>
      <c r="AG125" s="60"/>
      <c r="AH125" s="8"/>
      <c r="AI125" s="14"/>
      <c r="AJ125" s="13"/>
      <c r="AK125" s="8"/>
      <c r="AL125" s="8"/>
      <c r="AM125" s="8"/>
      <c r="AN125" s="56"/>
      <c r="AO125" s="60"/>
      <c r="AP125" s="8"/>
      <c r="AQ125" s="14"/>
      <c r="AR125" s="13"/>
      <c r="AS125" s="8"/>
      <c r="AT125" s="14"/>
      <c r="AU125" s="13"/>
      <c r="AV125" s="8"/>
      <c r="AW125" s="14"/>
      <c r="AX125" s="13"/>
      <c r="AY125" s="8"/>
      <c r="AZ125" s="14"/>
      <c r="BA125" s="13" t="s">
        <v>447</v>
      </c>
      <c r="BB125" s="109" t="s">
        <v>447</v>
      </c>
      <c r="BC125" s="1"/>
      <c r="BD125" s="1"/>
      <c r="BE125" s="1"/>
      <c r="BF125" s="1"/>
      <c r="BG125" s="1"/>
      <c r="BS125" s="29"/>
      <c r="BT125" s="44" t="str">
        <f t="shared" si="11"/>
        <v/>
      </c>
      <c r="BU125" s="45" t="str">
        <f t="shared" si="12"/>
        <v/>
      </c>
      <c r="BV125" s="45" t="str">
        <f t="shared" si="13"/>
        <v/>
      </c>
      <c r="BW125" s="44" t="str">
        <f t="shared" si="14"/>
        <v/>
      </c>
      <c r="BX125" s="45" t="str">
        <f t="shared" si="15"/>
        <v/>
      </c>
      <c r="BY125" s="44" t="e">
        <f>IF(AND(#REF!="",#REF!="",#REF!="",#REF!=""),"",SUM(#REF!,#REF!,#REF!,#REF!,#REF!))</f>
        <v>#REF!</v>
      </c>
      <c r="BZ125" s="45" t="str">
        <f t="shared" si="16"/>
        <v/>
      </c>
      <c r="CA125" s="44" t="str">
        <f t="shared" si="17"/>
        <v/>
      </c>
      <c r="CB125" s="45" t="str">
        <f t="shared" si="18"/>
        <v/>
      </c>
      <c r="CC125" s="44" t="str">
        <f t="shared" si="19"/>
        <v/>
      </c>
      <c r="CD125" s="45" t="str">
        <f t="shared" si="20"/>
        <v/>
      </c>
      <c r="CE125" s="44" t="e">
        <f>IF(AND(#REF!="",#REF!="",#REF!="",#REF!=""),"",SUM(#REF!,#REF!,#REF!,#REF!,#REF!))</f>
        <v>#REF!</v>
      </c>
      <c r="CF125" s="45" t="str">
        <f t="shared" si="21"/>
        <v/>
      </c>
      <c r="CG125" s="38"/>
      <c r="CH125" s="38"/>
    </row>
    <row r="126" spans="1:86" ht="24.75" customHeight="1">
      <c r="A126" s="378">
        <v>120</v>
      </c>
      <c r="B126" s="359"/>
      <c r="C126" s="360"/>
      <c r="D126" s="361"/>
      <c r="E126" s="362"/>
      <c r="F126" s="363"/>
      <c r="G126" s="363"/>
      <c r="H126" s="364"/>
      <c r="I126" s="365"/>
      <c r="J126" s="366"/>
      <c r="K126" s="367"/>
      <c r="L126" s="13"/>
      <c r="M126" s="8"/>
      <c r="N126" s="8"/>
      <c r="O126" s="8"/>
      <c r="P126" s="56"/>
      <c r="Q126" s="60"/>
      <c r="R126" s="8"/>
      <c r="S126" s="14"/>
      <c r="T126" s="19"/>
      <c r="U126" s="20"/>
      <c r="V126" s="20"/>
      <c r="W126" s="8"/>
      <c r="X126" s="62"/>
      <c r="Y126" s="60"/>
      <c r="Z126" s="8"/>
      <c r="AA126" s="14"/>
      <c r="AB126" s="13"/>
      <c r="AC126" s="8"/>
      <c r="AD126" s="8"/>
      <c r="AE126" s="8"/>
      <c r="AF126" s="56"/>
      <c r="AG126" s="60"/>
      <c r="AH126" s="8"/>
      <c r="AI126" s="14"/>
      <c r="AJ126" s="13"/>
      <c r="AK126" s="8"/>
      <c r="AL126" s="8"/>
      <c r="AM126" s="8"/>
      <c r="AN126" s="56"/>
      <c r="AO126" s="60"/>
      <c r="AP126" s="8"/>
      <c r="AQ126" s="14"/>
      <c r="AR126" s="13"/>
      <c r="AS126" s="8"/>
      <c r="AT126" s="14"/>
      <c r="AU126" s="13"/>
      <c r="AV126" s="8"/>
      <c r="AW126" s="14"/>
      <c r="AX126" s="13"/>
      <c r="AY126" s="8"/>
      <c r="AZ126" s="14"/>
      <c r="BA126" s="13" t="s">
        <v>447</v>
      </c>
      <c r="BB126" s="109" t="s">
        <v>447</v>
      </c>
      <c r="BC126" s="1"/>
      <c r="BD126" s="1"/>
      <c r="BE126" s="1"/>
      <c r="BF126" s="1"/>
      <c r="BG126" s="1"/>
      <c r="BS126" s="29"/>
      <c r="BT126" s="44" t="str">
        <f t="shared" si="11"/>
        <v/>
      </c>
      <c r="BU126" s="45" t="str">
        <f t="shared" si="12"/>
        <v/>
      </c>
      <c r="BV126" s="45" t="str">
        <f t="shared" si="13"/>
        <v/>
      </c>
      <c r="BW126" s="44" t="str">
        <f t="shared" si="14"/>
        <v/>
      </c>
      <c r="BX126" s="45" t="str">
        <f t="shared" si="15"/>
        <v/>
      </c>
      <c r="BY126" s="44" t="e">
        <f>IF(AND(#REF!="",#REF!="",#REF!="",#REF!=""),"",SUM(#REF!,#REF!,#REF!,#REF!,#REF!))</f>
        <v>#REF!</v>
      </c>
      <c r="BZ126" s="45" t="str">
        <f t="shared" si="16"/>
        <v/>
      </c>
      <c r="CA126" s="44" t="str">
        <f t="shared" si="17"/>
        <v/>
      </c>
      <c r="CB126" s="45" t="str">
        <f t="shared" si="18"/>
        <v/>
      </c>
      <c r="CC126" s="44" t="str">
        <f t="shared" si="19"/>
        <v/>
      </c>
      <c r="CD126" s="45" t="str">
        <f t="shared" si="20"/>
        <v/>
      </c>
      <c r="CE126" s="44" t="e">
        <f>IF(AND(#REF!="",#REF!="",#REF!="",#REF!=""),"",SUM(#REF!,#REF!,#REF!,#REF!,#REF!))</f>
        <v>#REF!</v>
      </c>
      <c r="CF126" s="45" t="str">
        <f t="shared" si="21"/>
        <v/>
      </c>
      <c r="CG126" s="38"/>
      <c r="CH126" s="38"/>
    </row>
    <row r="127" spans="1:86" ht="24.75" customHeight="1">
      <c r="A127" s="378">
        <v>121</v>
      </c>
      <c r="B127" s="359"/>
      <c r="C127" s="360"/>
      <c r="D127" s="361"/>
      <c r="E127" s="362"/>
      <c r="F127" s="363"/>
      <c r="G127" s="363"/>
      <c r="H127" s="364"/>
      <c r="I127" s="365"/>
      <c r="J127" s="366"/>
      <c r="K127" s="367"/>
      <c r="L127" s="13"/>
      <c r="M127" s="8"/>
      <c r="N127" s="8"/>
      <c r="O127" s="8"/>
      <c r="P127" s="56"/>
      <c r="Q127" s="60"/>
      <c r="R127" s="8"/>
      <c r="S127" s="14"/>
      <c r="T127" s="19"/>
      <c r="U127" s="20"/>
      <c r="V127" s="20"/>
      <c r="W127" s="8"/>
      <c r="X127" s="62"/>
      <c r="Y127" s="60"/>
      <c r="Z127" s="8"/>
      <c r="AA127" s="14"/>
      <c r="AB127" s="13"/>
      <c r="AC127" s="8"/>
      <c r="AD127" s="8"/>
      <c r="AE127" s="8"/>
      <c r="AF127" s="56"/>
      <c r="AG127" s="60"/>
      <c r="AH127" s="8"/>
      <c r="AI127" s="14"/>
      <c r="AJ127" s="13"/>
      <c r="AK127" s="8"/>
      <c r="AL127" s="8"/>
      <c r="AM127" s="8"/>
      <c r="AN127" s="56"/>
      <c r="AO127" s="60"/>
      <c r="AP127" s="8"/>
      <c r="AQ127" s="14"/>
      <c r="AR127" s="13"/>
      <c r="AS127" s="8"/>
      <c r="AT127" s="14"/>
      <c r="AU127" s="13"/>
      <c r="AV127" s="8"/>
      <c r="AW127" s="14"/>
      <c r="AX127" s="13"/>
      <c r="AY127" s="8"/>
      <c r="AZ127" s="14"/>
      <c r="BA127" s="13" t="s">
        <v>447</v>
      </c>
      <c r="BB127" s="109" t="s">
        <v>447</v>
      </c>
      <c r="BC127" s="1"/>
      <c r="BD127" s="1"/>
      <c r="BE127" s="1"/>
      <c r="BF127" s="1"/>
      <c r="BG127" s="1"/>
      <c r="BS127" s="29"/>
      <c r="BT127" s="44" t="str">
        <f t="shared" si="11"/>
        <v/>
      </c>
      <c r="BU127" s="45" t="str">
        <f t="shared" si="12"/>
        <v/>
      </c>
      <c r="BV127" s="45" t="str">
        <f t="shared" si="13"/>
        <v/>
      </c>
      <c r="BW127" s="44" t="str">
        <f t="shared" si="14"/>
        <v/>
      </c>
      <c r="BX127" s="45" t="str">
        <f t="shared" si="15"/>
        <v/>
      </c>
      <c r="BY127" s="44" t="e">
        <f>IF(AND(#REF!="",#REF!="",#REF!="",#REF!=""),"",SUM(#REF!,#REF!,#REF!,#REF!,#REF!))</f>
        <v>#REF!</v>
      </c>
      <c r="BZ127" s="45" t="str">
        <f t="shared" si="16"/>
        <v/>
      </c>
      <c r="CA127" s="44" t="str">
        <f t="shared" si="17"/>
        <v/>
      </c>
      <c r="CB127" s="45" t="str">
        <f t="shared" si="18"/>
        <v/>
      </c>
      <c r="CC127" s="44" t="str">
        <f t="shared" si="19"/>
        <v/>
      </c>
      <c r="CD127" s="45" t="str">
        <f t="shared" si="20"/>
        <v/>
      </c>
      <c r="CE127" s="44" t="e">
        <f>IF(AND(#REF!="",#REF!="",#REF!="",#REF!=""),"",SUM(#REF!,#REF!,#REF!,#REF!,#REF!))</f>
        <v>#REF!</v>
      </c>
      <c r="CF127" s="45" t="str">
        <f t="shared" si="21"/>
        <v/>
      </c>
      <c r="CG127" s="38" t="e">
        <f>IF(AND(#REF!="",#REF!="",#REF!="",#REF!=""),"",SUM(#REF!,#REF!,#REF!,#REF!))</f>
        <v>#REF!</v>
      </c>
      <c r="CH127" s="38" t="str">
        <f t="shared" ref="CH127:CH190" si="22">IFERROR(IF(CG127="","",IF($CG$5=100,ROUNDUP(CG127*20%,0),IF($CG$5=86,ROUNDUP((CG127/$CG$5)*$CH$5,0),IF($CG$5=66,ROUNDUP((CG127/$CG$5)*$CH$5,0),"")))),"")</f>
        <v/>
      </c>
    </row>
    <row r="128" spans="1:86" ht="24.75" customHeight="1">
      <c r="A128" s="358">
        <v>122</v>
      </c>
      <c r="B128" s="359"/>
      <c r="C128" s="360"/>
      <c r="D128" s="361"/>
      <c r="E128" s="362"/>
      <c r="F128" s="363"/>
      <c r="G128" s="363"/>
      <c r="H128" s="364"/>
      <c r="I128" s="365"/>
      <c r="J128" s="366"/>
      <c r="K128" s="367"/>
      <c r="L128" s="13"/>
      <c r="M128" s="8"/>
      <c r="N128" s="8"/>
      <c r="O128" s="8"/>
      <c r="P128" s="56"/>
      <c r="Q128" s="60"/>
      <c r="R128" s="8"/>
      <c r="S128" s="14"/>
      <c r="T128" s="19"/>
      <c r="U128" s="20"/>
      <c r="V128" s="20"/>
      <c r="W128" s="8"/>
      <c r="X128" s="62"/>
      <c r="Y128" s="60"/>
      <c r="Z128" s="8"/>
      <c r="AA128" s="14"/>
      <c r="AB128" s="13"/>
      <c r="AC128" s="8"/>
      <c r="AD128" s="8"/>
      <c r="AE128" s="8"/>
      <c r="AF128" s="56"/>
      <c r="AG128" s="60"/>
      <c r="AH128" s="8"/>
      <c r="AI128" s="14"/>
      <c r="AJ128" s="13"/>
      <c r="AK128" s="8"/>
      <c r="AL128" s="8"/>
      <c r="AM128" s="8"/>
      <c r="AN128" s="56"/>
      <c r="AO128" s="60"/>
      <c r="AP128" s="8"/>
      <c r="AQ128" s="14"/>
      <c r="AR128" s="13"/>
      <c r="AS128" s="8"/>
      <c r="AT128" s="14"/>
      <c r="AU128" s="13"/>
      <c r="AV128" s="8"/>
      <c r="AW128" s="14"/>
      <c r="AX128" s="13"/>
      <c r="AY128" s="8"/>
      <c r="AZ128" s="14"/>
      <c r="BA128" s="13" t="s">
        <v>447</v>
      </c>
      <c r="BB128" s="109" t="s">
        <v>447</v>
      </c>
      <c r="BC128" s="1"/>
      <c r="BD128" s="1"/>
      <c r="BE128" s="1"/>
      <c r="BF128" s="1"/>
      <c r="BG128" s="1"/>
      <c r="BS128" s="29"/>
      <c r="BT128" s="44" t="str">
        <f t="shared" si="11"/>
        <v/>
      </c>
      <c r="BU128" s="45" t="str">
        <f t="shared" si="12"/>
        <v/>
      </c>
      <c r="BV128" s="45" t="str">
        <f t="shared" si="13"/>
        <v/>
      </c>
      <c r="BW128" s="44" t="str">
        <f t="shared" si="14"/>
        <v/>
      </c>
      <c r="BX128" s="45" t="str">
        <f t="shared" si="15"/>
        <v/>
      </c>
      <c r="BY128" s="44" t="e">
        <f>IF(AND(#REF!="",#REF!="",#REF!="",#REF!=""),"",SUM(#REF!,#REF!,#REF!,#REF!,#REF!))</f>
        <v>#REF!</v>
      </c>
      <c r="BZ128" s="45" t="str">
        <f t="shared" si="16"/>
        <v/>
      </c>
      <c r="CA128" s="44" t="str">
        <f t="shared" si="17"/>
        <v/>
      </c>
      <c r="CB128" s="45" t="str">
        <f t="shared" si="18"/>
        <v/>
      </c>
      <c r="CC128" s="44" t="str">
        <f t="shared" si="19"/>
        <v/>
      </c>
      <c r="CD128" s="45" t="str">
        <f t="shared" si="20"/>
        <v/>
      </c>
      <c r="CE128" s="44" t="e">
        <f>IF(AND(#REF!="",#REF!="",#REF!="",#REF!=""),"",SUM(#REF!,#REF!,#REF!,#REF!,#REF!))</f>
        <v>#REF!</v>
      </c>
      <c r="CF128" s="45" t="str">
        <f t="shared" si="21"/>
        <v/>
      </c>
      <c r="CG128" s="38" t="e">
        <f>IF(AND(#REF!="",#REF!="",#REF!="",#REF!=""),"",SUM(#REF!,#REF!,#REF!,#REF!))</f>
        <v>#REF!</v>
      </c>
      <c r="CH128" s="38" t="str">
        <f t="shared" si="22"/>
        <v/>
      </c>
    </row>
    <row r="129" spans="1:86" ht="24.75" customHeight="1">
      <c r="A129" s="378">
        <v>123</v>
      </c>
      <c r="B129" s="359"/>
      <c r="C129" s="360"/>
      <c r="D129" s="361"/>
      <c r="E129" s="362"/>
      <c r="F129" s="363"/>
      <c r="G129" s="363"/>
      <c r="H129" s="364"/>
      <c r="I129" s="365"/>
      <c r="J129" s="366"/>
      <c r="K129" s="367"/>
      <c r="L129" s="13"/>
      <c r="M129" s="8"/>
      <c r="N129" s="8"/>
      <c r="O129" s="8"/>
      <c r="P129" s="56"/>
      <c r="Q129" s="60"/>
      <c r="R129" s="8"/>
      <c r="S129" s="14"/>
      <c r="T129" s="19"/>
      <c r="U129" s="20"/>
      <c r="V129" s="20"/>
      <c r="W129" s="8"/>
      <c r="X129" s="62"/>
      <c r="Y129" s="60"/>
      <c r="Z129" s="8"/>
      <c r="AA129" s="14"/>
      <c r="AB129" s="13"/>
      <c r="AC129" s="8"/>
      <c r="AD129" s="8"/>
      <c r="AE129" s="8"/>
      <c r="AF129" s="56"/>
      <c r="AG129" s="60"/>
      <c r="AH129" s="8"/>
      <c r="AI129" s="14"/>
      <c r="AJ129" s="13"/>
      <c r="AK129" s="8"/>
      <c r="AL129" s="8"/>
      <c r="AM129" s="8"/>
      <c r="AN129" s="56"/>
      <c r="AO129" s="60"/>
      <c r="AP129" s="8"/>
      <c r="AQ129" s="14"/>
      <c r="AR129" s="13"/>
      <c r="AS129" s="8"/>
      <c r="AT129" s="14"/>
      <c r="AU129" s="13"/>
      <c r="AV129" s="8"/>
      <c r="AW129" s="14"/>
      <c r="AX129" s="13"/>
      <c r="AY129" s="8"/>
      <c r="AZ129" s="14"/>
      <c r="BA129" s="13" t="s">
        <v>447</v>
      </c>
      <c r="BB129" s="109" t="s">
        <v>447</v>
      </c>
      <c r="BC129" s="1"/>
      <c r="BD129" s="1"/>
      <c r="BE129" s="1"/>
      <c r="BF129" s="1"/>
      <c r="BG129" s="1"/>
      <c r="BS129" s="29"/>
      <c r="BT129" s="44" t="str">
        <f t="shared" si="11"/>
        <v/>
      </c>
      <c r="BU129" s="45" t="str">
        <f t="shared" si="12"/>
        <v/>
      </c>
      <c r="BV129" s="45" t="str">
        <f t="shared" si="13"/>
        <v/>
      </c>
      <c r="BW129" s="44" t="str">
        <f t="shared" si="14"/>
        <v/>
      </c>
      <c r="BX129" s="45" t="str">
        <f t="shared" si="15"/>
        <v/>
      </c>
      <c r="BY129" s="44" t="e">
        <f>IF(AND(#REF!="",#REF!="",#REF!="",#REF!=""),"",SUM(#REF!,#REF!,#REF!,#REF!,#REF!))</f>
        <v>#REF!</v>
      </c>
      <c r="BZ129" s="45" t="str">
        <f t="shared" si="16"/>
        <v/>
      </c>
      <c r="CA129" s="44" t="str">
        <f t="shared" si="17"/>
        <v/>
      </c>
      <c r="CB129" s="45" t="str">
        <f t="shared" si="18"/>
        <v/>
      </c>
      <c r="CC129" s="44" t="str">
        <f t="shared" si="19"/>
        <v/>
      </c>
      <c r="CD129" s="45" t="str">
        <f t="shared" si="20"/>
        <v/>
      </c>
      <c r="CE129" s="44" t="e">
        <f>IF(AND(#REF!="",#REF!="",#REF!="",#REF!=""),"",SUM(#REF!,#REF!,#REF!,#REF!,#REF!))</f>
        <v>#REF!</v>
      </c>
      <c r="CF129" s="45" t="str">
        <f t="shared" si="21"/>
        <v/>
      </c>
      <c r="CG129" s="38" t="e">
        <f>IF(AND(#REF!="",#REF!="",#REF!="",#REF!=""),"",SUM(#REF!,#REF!,#REF!,#REF!))</f>
        <v>#REF!</v>
      </c>
      <c r="CH129" s="38" t="str">
        <f t="shared" si="22"/>
        <v/>
      </c>
    </row>
    <row r="130" spans="1:86" ht="24.75" customHeight="1">
      <c r="A130" s="378">
        <v>124</v>
      </c>
      <c r="B130" s="359"/>
      <c r="C130" s="360"/>
      <c r="D130" s="361"/>
      <c r="E130" s="362"/>
      <c r="F130" s="363"/>
      <c r="G130" s="363"/>
      <c r="H130" s="364"/>
      <c r="I130" s="365"/>
      <c r="J130" s="366"/>
      <c r="K130" s="367"/>
      <c r="L130" s="13"/>
      <c r="M130" s="8"/>
      <c r="N130" s="8"/>
      <c r="O130" s="8"/>
      <c r="P130" s="56"/>
      <c r="Q130" s="60"/>
      <c r="R130" s="8"/>
      <c r="S130" s="14"/>
      <c r="T130" s="19"/>
      <c r="U130" s="20"/>
      <c r="V130" s="20"/>
      <c r="W130" s="8"/>
      <c r="X130" s="62"/>
      <c r="Y130" s="60"/>
      <c r="Z130" s="8"/>
      <c r="AA130" s="14"/>
      <c r="AB130" s="13"/>
      <c r="AC130" s="8"/>
      <c r="AD130" s="8"/>
      <c r="AE130" s="8"/>
      <c r="AF130" s="56"/>
      <c r="AG130" s="60"/>
      <c r="AH130" s="8"/>
      <c r="AI130" s="14"/>
      <c r="AJ130" s="13"/>
      <c r="AK130" s="8"/>
      <c r="AL130" s="8"/>
      <c r="AM130" s="8"/>
      <c r="AN130" s="56"/>
      <c r="AO130" s="60"/>
      <c r="AP130" s="8"/>
      <c r="AQ130" s="14"/>
      <c r="AR130" s="13"/>
      <c r="AS130" s="8"/>
      <c r="AT130" s="14"/>
      <c r="AU130" s="13"/>
      <c r="AV130" s="8"/>
      <c r="AW130" s="14"/>
      <c r="AX130" s="13"/>
      <c r="AY130" s="8"/>
      <c r="AZ130" s="14"/>
      <c r="BA130" s="13" t="s">
        <v>447</v>
      </c>
      <c r="BB130" s="109" t="s">
        <v>447</v>
      </c>
      <c r="BC130" s="1"/>
      <c r="BD130" s="1"/>
      <c r="BE130" s="1"/>
      <c r="BF130" s="1"/>
      <c r="BG130" s="1"/>
      <c r="BS130" s="29"/>
      <c r="BT130" s="44" t="str">
        <f t="shared" si="11"/>
        <v/>
      </c>
      <c r="BU130" s="45" t="str">
        <f t="shared" si="12"/>
        <v/>
      </c>
      <c r="BV130" s="45" t="str">
        <f t="shared" si="13"/>
        <v/>
      </c>
      <c r="BW130" s="44" t="str">
        <f t="shared" si="14"/>
        <v/>
      </c>
      <c r="BX130" s="45" t="str">
        <f t="shared" si="15"/>
        <v/>
      </c>
      <c r="BY130" s="44" t="e">
        <f>IF(AND(#REF!="",#REF!="",#REF!="",#REF!=""),"",SUM(#REF!,#REF!,#REF!,#REF!,#REF!))</f>
        <v>#REF!</v>
      </c>
      <c r="BZ130" s="45" t="str">
        <f t="shared" si="16"/>
        <v/>
      </c>
      <c r="CA130" s="44" t="str">
        <f t="shared" si="17"/>
        <v/>
      </c>
      <c r="CB130" s="45" t="str">
        <f t="shared" si="18"/>
        <v/>
      </c>
      <c r="CC130" s="44" t="str">
        <f t="shared" si="19"/>
        <v/>
      </c>
      <c r="CD130" s="45" t="str">
        <f t="shared" si="20"/>
        <v/>
      </c>
      <c r="CE130" s="44" t="e">
        <f>IF(AND(#REF!="",#REF!="",#REF!="",#REF!=""),"",SUM(#REF!,#REF!,#REF!,#REF!,#REF!))</f>
        <v>#REF!</v>
      </c>
      <c r="CF130" s="45" t="str">
        <f t="shared" si="21"/>
        <v/>
      </c>
      <c r="CG130" s="38" t="e">
        <f>IF(AND(#REF!="",#REF!="",#REF!="",#REF!=""),"",SUM(#REF!,#REF!,#REF!,#REF!))</f>
        <v>#REF!</v>
      </c>
      <c r="CH130" s="38" t="str">
        <f t="shared" si="22"/>
        <v/>
      </c>
    </row>
    <row r="131" spans="1:86" ht="24.75" customHeight="1">
      <c r="A131" s="358">
        <v>125</v>
      </c>
      <c r="B131" s="359"/>
      <c r="C131" s="360"/>
      <c r="D131" s="361"/>
      <c r="E131" s="362"/>
      <c r="F131" s="363"/>
      <c r="G131" s="363"/>
      <c r="H131" s="364"/>
      <c r="I131" s="365"/>
      <c r="J131" s="366"/>
      <c r="K131" s="367"/>
      <c r="L131" s="13"/>
      <c r="M131" s="8"/>
      <c r="N131" s="8"/>
      <c r="O131" s="8"/>
      <c r="P131" s="56"/>
      <c r="Q131" s="60"/>
      <c r="R131" s="8"/>
      <c r="S131" s="14"/>
      <c r="T131" s="19"/>
      <c r="U131" s="20"/>
      <c r="V131" s="20"/>
      <c r="W131" s="8"/>
      <c r="X131" s="62"/>
      <c r="Y131" s="60"/>
      <c r="Z131" s="8"/>
      <c r="AA131" s="14"/>
      <c r="AB131" s="13"/>
      <c r="AC131" s="8"/>
      <c r="AD131" s="8"/>
      <c r="AE131" s="8"/>
      <c r="AF131" s="56"/>
      <c r="AG131" s="60"/>
      <c r="AH131" s="8"/>
      <c r="AI131" s="14"/>
      <c r="AJ131" s="13"/>
      <c r="AK131" s="8"/>
      <c r="AL131" s="8"/>
      <c r="AM131" s="8"/>
      <c r="AN131" s="56"/>
      <c r="AO131" s="60"/>
      <c r="AP131" s="8"/>
      <c r="AQ131" s="14"/>
      <c r="AR131" s="13"/>
      <c r="AS131" s="8"/>
      <c r="AT131" s="14"/>
      <c r="AU131" s="13"/>
      <c r="AV131" s="8"/>
      <c r="AW131" s="14"/>
      <c r="AX131" s="13"/>
      <c r="AY131" s="8"/>
      <c r="AZ131" s="14"/>
      <c r="BA131" s="13" t="s">
        <v>447</v>
      </c>
      <c r="BB131" s="109" t="s">
        <v>447</v>
      </c>
      <c r="BC131" s="1"/>
      <c r="BD131" s="1"/>
      <c r="BE131" s="1"/>
      <c r="BF131" s="1"/>
      <c r="BG131" s="1"/>
      <c r="BS131" s="29"/>
      <c r="BT131" s="44" t="str">
        <f t="shared" si="11"/>
        <v/>
      </c>
      <c r="BU131" s="45" t="str">
        <f t="shared" si="12"/>
        <v/>
      </c>
      <c r="BV131" s="45" t="str">
        <f t="shared" si="13"/>
        <v/>
      </c>
      <c r="BW131" s="44" t="str">
        <f t="shared" si="14"/>
        <v/>
      </c>
      <c r="BX131" s="45" t="str">
        <f t="shared" si="15"/>
        <v/>
      </c>
      <c r="BY131" s="44" t="e">
        <f>IF(AND(#REF!="",#REF!="",#REF!="",#REF!=""),"",SUM(#REF!,#REF!,#REF!,#REF!,#REF!))</f>
        <v>#REF!</v>
      </c>
      <c r="BZ131" s="45" t="str">
        <f t="shared" si="16"/>
        <v/>
      </c>
      <c r="CA131" s="44" t="str">
        <f t="shared" si="17"/>
        <v/>
      </c>
      <c r="CB131" s="45" t="str">
        <f t="shared" si="18"/>
        <v/>
      </c>
      <c r="CC131" s="44" t="str">
        <f t="shared" si="19"/>
        <v/>
      </c>
      <c r="CD131" s="45" t="str">
        <f t="shared" si="20"/>
        <v/>
      </c>
      <c r="CE131" s="44" t="e">
        <f>IF(AND(#REF!="",#REF!="",#REF!="",#REF!=""),"",SUM(#REF!,#REF!,#REF!,#REF!,#REF!))</f>
        <v>#REF!</v>
      </c>
      <c r="CF131" s="45" t="str">
        <f t="shared" si="21"/>
        <v/>
      </c>
      <c r="CG131" s="38" t="e">
        <f>IF(AND(#REF!="",#REF!="",#REF!="",#REF!=""),"",SUM(#REF!,#REF!,#REF!,#REF!))</f>
        <v>#REF!</v>
      </c>
      <c r="CH131" s="38" t="str">
        <f t="shared" si="22"/>
        <v/>
      </c>
    </row>
    <row r="132" spans="1:86" ht="24.75" customHeight="1">
      <c r="A132" s="378">
        <v>126</v>
      </c>
      <c r="B132" s="359"/>
      <c r="C132" s="360"/>
      <c r="D132" s="361"/>
      <c r="E132" s="362"/>
      <c r="F132" s="363"/>
      <c r="G132" s="363"/>
      <c r="H132" s="364"/>
      <c r="I132" s="365"/>
      <c r="J132" s="366"/>
      <c r="K132" s="367"/>
      <c r="L132" s="13"/>
      <c r="M132" s="8"/>
      <c r="N132" s="8"/>
      <c r="O132" s="8"/>
      <c r="P132" s="56"/>
      <c r="Q132" s="60"/>
      <c r="R132" s="8"/>
      <c r="S132" s="14"/>
      <c r="T132" s="19"/>
      <c r="U132" s="20"/>
      <c r="V132" s="20"/>
      <c r="W132" s="8"/>
      <c r="X132" s="62"/>
      <c r="Y132" s="60"/>
      <c r="Z132" s="8"/>
      <c r="AA132" s="14"/>
      <c r="AB132" s="13"/>
      <c r="AC132" s="8"/>
      <c r="AD132" s="8"/>
      <c r="AE132" s="8"/>
      <c r="AF132" s="56"/>
      <c r="AG132" s="60"/>
      <c r="AH132" s="8"/>
      <c r="AI132" s="14"/>
      <c r="AJ132" s="13"/>
      <c r="AK132" s="8"/>
      <c r="AL132" s="8"/>
      <c r="AM132" s="8"/>
      <c r="AN132" s="56"/>
      <c r="AO132" s="60"/>
      <c r="AP132" s="8"/>
      <c r="AQ132" s="14"/>
      <c r="AR132" s="13"/>
      <c r="AS132" s="8"/>
      <c r="AT132" s="14"/>
      <c r="AU132" s="13"/>
      <c r="AV132" s="8"/>
      <c r="AW132" s="14"/>
      <c r="AX132" s="13"/>
      <c r="AY132" s="8"/>
      <c r="AZ132" s="14"/>
      <c r="BA132" s="13" t="s">
        <v>447</v>
      </c>
      <c r="BB132" s="109" t="s">
        <v>447</v>
      </c>
      <c r="BC132" s="1"/>
      <c r="BD132" s="1"/>
      <c r="BE132" s="1"/>
      <c r="BF132" s="1"/>
      <c r="BG132" s="1"/>
      <c r="BS132" s="29"/>
      <c r="BT132" s="44" t="str">
        <f t="shared" si="11"/>
        <v/>
      </c>
      <c r="BU132" s="45" t="str">
        <f t="shared" si="12"/>
        <v/>
      </c>
      <c r="BV132" s="45" t="str">
        <f t="shared" si="13"/>
        <v/>
      </c>
      <c r="BW132" s="44" t="str">
        <f t="shared" si="14"/>
        <v/>
      </c>
      <c r="BX132" s="45" t="str">
        <f t="shared" si="15"/>
        <v/>
      </c>
      <c r="BY132" s="44" t="e">
        <f>IF(AND(#REF!="",#REF!="",#REF!="",#REF!=""),"",SUM(#REF!,#REF!,#REF!,#REF!,#REF!))</f>
        <v>#REF!</v>
      </c>
      <c r="BZ132" s="45" t="str">
        <f t="shared" si="16"/>
        <v/>
      </c>
      <c r="CA132" s="44" t="str">
        <f t="shared" si="17"/>
        <v/>
      </c>
      <c r="CB132" s="45" t="str">
        <f t="shared" si="18"/>
        <v/>
      </c>
      <c r="CC132" s="44" t="str">
        <f t="shared" si="19"/>
        <v/>
      </c>
      <c r="CD132" s="45" t="str">
        <f t="shared" si="20"/>
        <v/>
      </c>
      <c r="CE132" s="44" t="e">
        <f>IF(AND(#REF!="",#REF!="",#REF!="",#REF!=""),"",SUM(#REF!,#REF!,#REF!,#REF!,#REF!))</f>
        <v>#REF!</v>
      </c>
      <c r="CF132" s="45" t="str">
        <f t="shared" si="21"/>
        <v/>
      </c>
      <c r="CG132" s="38" t="e">
        <f>IF(AND(#REF!="",#REF!="",#REF!="",#REF!=""),"",SUM(#REF!,#REF!,#REF!,#REF!))</f>
        <v>#REF!</v>
      </c>
      <c r="CH132" s="38" t="str">
        <f t="shared" si="22"/>
        <v/>
      </c>
    </row>
    <row r="133" spans="1:86" ht="24.75" customHeight="1">
      <c r="A133" s="378">
        <v>127</v>
      </c>
      <c r="B133" s="359"/>
      <c r="C133" s="360"/>
      <c r="D133" s="361"/>
      <c r="E133" s="362"/>
      <c r="F133" s="363"/>
      <c r="G133" s="363"/>
      <c r="H133" s="364"/>
      <c r="I133" s="365"/>
      <c r="J133" s="366"/>
      <c r="K133" s="367"/>
      <c r="L133" s="13"/>
      <c r="M133" s="8"/>
      <c r="N133" s="8"/>
      <c r="O133" s="8"/>
      <c r="P133" s="56"/>
      <c r="Q133" s="60"/>
      <c r="R133" s="8"/>
      <c r="S133" s="14"/>
      <c r="T133" s="19"/>
      <c r="U133" s="20"/>
      <c r="V133" s="20"/>
      <c r="W133" s="8"/>
      <c r="X133" s="62"/>
      <c r="Y133" s="60"/>
      <c r="Z133" s="8"/>
      <c r="AA133" s="14"/>
      <c r="AB133" s="13"/>
      <c r="AC133" s="8"/>
      <c r="AD133" s="8"/>
      <c r="AE133" s="8"/>
      <c r="AF133" s="56"/>
      <c r="AG133" s="60"/>
      <c r="AH133" s="8"/>
      <c r="AI133" s="14"/>
      <c r="AJ133" s="13"/>
      <c r="AK133" s="8"/>
      <c r="AL133" s="8"/>
      <c r="AM133" s="8"/>
      <c r="AN133" s="56"/>
      <c r="AO133" s="60"/>
      <c r="AP133" s="8"/>
      <c r="AQ133" s="14"/>
      <c r="AR133" s="13"/>
      <c r="AS133" s="8"/>
      <c r="AT133" s="14"/>
      <c r="AU133" s="13"/>
      <c r="AV133" s="8"/>
      <c r="AW133" s="14"/>
      <c r="AX133" s="13"/>
      <c r="AY133" s="8"/>
      <c r="AZ133" s="14"/>
      <c r="BA133" s="13" t="s">
        <v>447</v>
      </c>
      <c r="BB133" s="109" t="s">
        <v>447</v>
      </c>
      <c r="BC133" s="1"/>
      <c r="BD133" s="1"/>
      <c r="BE133" s="1"/>
      <c r="BF133" s="1"/>
      <c r="BG133" s="1"/>
      <c r="BS133" s="29"/>
      <c r="BT133" s="44" t="str">
        <f t="shared" si="11"/>
        <v/>
      </c>
      <c r="BU133" s="45" t="str">
        <f t="shared" si="12"/>
        <v/>
      </c>
      <c r="BV133" s="45" t="str">
        <f t="shared" si="13"/>
        <v/>
      </c>
      <c r="BW133" s="44" t="str">
        <f t="shared" si="14"/>
        <v/>
      </c>
      <c r="BX133" s="45" t="str">
        <f t="shared" si="15"/>
        <v/>
      </c>
      <c r="BY133" s="44" t="e">
        <f>IF(AND(#REF!="",#REF!="",#REF!="",#REF!=""),"",SUM(#REF!,#REF!,#REF!,#REF!,#REF!))</f>
        <v>#REF!</v>
      </c>
      <c r="BZ133" s="45" t="str">
        <f t="shared" si="16"/>
        <v/>
      </c>
      <c r="CA133" s="44" t="str">
        <f t="shared" si="17"/>
        <v/>
      </c>
      <c r="CB133" s="45" t="str">
        <f t="shared" si="18"/>
        <v/>
      </c>
      <c r="CC133" s="44" t="str">
        <f t="shared" si="19"/>
        <v/>
      </c>
      <c r="CD133" s="45" t="str">
        <f t="shared" si="20"/>
        <v/>
      </c>
      <c r="CE133" s="44" t="e">
        <f>IF(AND(#REF!="",#REF!="",#REF!="",#REF!=""),"",SUM(#REF!,#REF!,#REF!,#REF!,#REF!))</f>
        <v>#REF!</v>
      </c>
      <c r="CF133" s="45" t="str">
        <f t="shared" si="21"/>
        <v/>
      </c>
      <c r="CG133" s="38" t="e">
        <f>IF(AND(#REF!="",#REF!="",#REF!="",#REF!=""),"",SUM(#REF!,#REF!,#REF!,#REF!))</f>
        <v>#REF!</v>
      </c>
      <c r="CH133" s="38" t="str">
        <f t="shared" si="22"/>
        <v/>
      </c>
    </row>
    <row r="134" spans="1:86" ht="24.75" customHeight="1">
      <c r="A134" s="358">
        <v>128</v>
      </c>
      <c r="B134" s="359"/>
      <c r="C134" s="360"/>
      <c r="D134" s="361"/>
      <c r="E134" s="362"/>
      <c r="F134" s="363"/>
      <c r="G134" s="363"/>
      <c r="H134" s="364"/>
      <c r="I134" s="365"/>
      <c r="J134" s="366"/>
      <c r="K134" s="367"/>
      <c r="L134" s="13"/>
      <c r="M134" s="8"/>
      <c r="N134" s="8"/>
      <c r="O134" s="8"/>
      <c r="P134" s="56"/>
      <c r="Q134" s="60"/>
      <c r="R134" s="8"/>
      <c r="S134" s="14"/>
      <c r="T134" s="19"/>
      <c r="U134" s="20"/>
      <c r="V134" s="20"/>
      <c r="W134" s="8"/>
      <c r="X134" s="62"/>
      <c r="Y134" s="60"/>
      <c r="Z134" s="8"/>
      <c r="AA134" s="14"/>
      <c r="AB134" s="13"/>
      <c r="AC134" s="8"/>
      <c r="AD134" s="8"/>
      <c r="AE134" s="8"/>
      <c r="AF134" s="56"/>
      <c r="AG134" s="60"/>
      <c r="AH134" s="8"/>
      <c r="AI134" s="14"/>
      <c r="AJ134" s="13"/>
      <c r="AK134" s="8"/>
      <c r="AL134" s="8"/>
      <c r="AM134" s="8"/>
      <c r="AN134" s="56"/>
      <c r="AO134" s="60"/>
      <c r="AP134" s="8"/>
      <c r="AQ134" s="14"/>
      <c r="AR134" s="13"/>
      <c r="AS134" s="8"/>
      <c r="AT134" s="14"/>
      <c r="AU134" s="13"/>
      <c r="AV134" s="8"/>
      <c r="AW134" s="14"/>
      <c r="AX134" s="13"/>
      <c r="AY134" s="8"/>
      <c r="AZ134" s="14"/>
      <c r="BA134" s="13" t="s">
        <v>447</v>
      </c>
      <c r="BB134" s="109" t="s">
        <v>447</v>
      </c>
      <c r="BC134" s="1"/>
      <c r="BD134" s="1"/>
      <c r="BE134" s="1"/>
      <c r="BF134" s="1"/>
      <c r="BG134" s="1"/>
      <c r="BS134" s="29"/>
      <c r="BT134" s="44" t="str">
        <f t="shared" si="11"/>
        <v/>
      </c>
      <c r="BU134" s="45" t="str">
        <f t="shared" si="12"/>
        <v/>
      </c>
      <c r="BV134" s="45" t="str">
        <f t="shared" si="13"/>
        <v/>
      </c>
      <c r="BW134" s="44" t="str">
        <f t="shared" si="14"/>
        <v/>
      </c>
      <c r="BX134" s="45" t="str">
        <f t="shared" si="15"/>
        <v/>
      </c>
      <c r="BY134" s="44" t="e">
        <f>IF(AND(#REF!="",#REF!="",#REF!="",#REF!=""),"",SUM(#REF!,#REF!,#REF!,#REF!,#REF!))</f>
        <v>#REF!</v>
      </c>
      <c r="BZ134" s="45" t="str">
        <f t="shared" si="16"/>
        <v/>
      </c>
      <c r="CA134" s="44" t="str">
        <f t="shared" si="17"/>
        <v/>
      </c>
      <c r="CB134" s="45" t="str">
        <f t="shared" si="18"/>
        <v/>
      </c>
      <c r="CC134" s="44" t="str">
        <f t="shared" si="19"/>
        <v/>
      </c>
      <c r="CD134" s="45" t="str">
        <f t="shared" si="20"/>
        <v/>
      </c>
      <c r="CE134" s="44" t="e">
        <f>IF(AND(#REF!="",#REF!="",#REF!="",#REF!=""),"",SUM(#REF!,#REF!,#REF!,#REF!,#REF!))</f>
        <v>#REF!</v>
      </c>
      <c r="CF134" s="45" t="str">
        <f t="shared" si="21"/>
        <v/>
      </c>
      <c r="CG134" s="38" t="e">
        <f>IF(AND(#REF!="",#REF!="",#REF!="",#REF!=""),"",SUM(#REF!,#REF!,#REF!,#REF!))</f>
        <v>#REF!</v>
      </c>
      <c r="CH134" s="38" t="str">
        <f t="shared" si="22"/>
        <v/>
      </c>
    </row>
    <row r="135" spans="1:86" ht="24.75" customHeight="1">
      <c r="A135" s="378">
        <v>129</v>
      </c>
      <c r="B135" s="359"/>
      <c r="C135" s="360"/>
      <c r="D135" s="361"/>
      <c r="E135" s="362"/>
      <c r="F135" s="363"/>
      <c r="G135" s="363"/>
      <c r="H135" s="364"/>
      <c r="I135" s="365"/>
      <c r="J135" s="366"/>
      <c r="K135" s="367"/>
      <c r="L135" s="13"/>
      <c r="M135" s="8"/>
      <c r="N135" s="8"/>
      <c r="O135" s="8"/>
      <c r="P135" s="56"/>
      <c r="Q135" s="60"/>
      <c r="R135" s="8"/>
      <c r="S135" s="14"/>
      <c r="T135" s="19"/>
      <c r="U135" s="20"/>
      <c r="V135" s="20"/>
      <c r="W135" s="8"/>
      <c r="X135" s="62"/>
      <c r="Y135" s="60"/>
      <c r="Z135" s="8"/>
      <c r="AA135" s="14"/>
      <c r="AB135" s="13"/>
      <c r="AC135" s="8"/>
      <c r="AD135" s="8"/>
      <c r="AE135" s="8"/>
      <c r="AF135" s="56"/>
      <c r="AG135" s="60"/>
      <c r="AH135" s="8"/>
      <c r="AI135" s="14"/>
      <c r="AJ135" s="13"/>
      <c r="AK135" s="8"/>
      <c r="AL135" s="8"/>
      <c r="AM135" s="8"/>
      <c r="AN135" s="56"/>
      <c r="AO135" s="60"/>
      <c r="AP135" s="8"/>
      <c r="AQ135" s="14"/>
      <c r="AR135" s="13"/>
      <c r="AS135" s="8"/>
      <c r="AT135" s="14"/>
      <c r="AU135" s="13"/>
      <c r="AV135" s="8"/>
      <c r="AW135" s="14"/>
      <c r="AX135" s="13"/>
      <c r="AY135" s="8"/>
      <c r="AZ135" s="14"/>
      <c r="BA135" s="13" t="s">
        <v>447</v>
      </c>
      <c r="BB135" s="109" t="s">
        <v>447</v>
      </c>
      <c r="BC135" s="1"/>
      <c r="BD135" s="1"/>
      <c r="BE135" s="1"/>
      <c r="BF135" s="1"/>
      <c r="BG135" s="1"/>
      <c r="BS135" s="29"/>
      <c r="BT135" s="44" t="str">
        <f t="shared" si="11"/>
        <v/>
      </c>
      <c r="BU135" s="45" t="str">
        <f t="shared" si="12"/>
        <v/>
      </c>
      <c r="BV135" s="45" t="str">
        <f t="shared" si="13"/>
        <v/>
      </c>
      <c r="BW135" s="44" t="str">
        <f t="shared" si="14"/>
        <v/>
      </c>
      <c r="BX135" s="45" t="str">
        <f t="shared" si="15"/>
        <v/>
      </c>
      <c r="BY135" s="44" t="e">
        <f>IF(AND(#REF!="",#REF!="",#REF!="",#REF!=""),"",SUM(#REF!,#REF!,#REF!,#REF!,#REF!))</f>
        <v>#REF!</v>
      </c>
      <c r="BZ135" s="45" t="str">
        <f t="shared" si="16"/>
        <v/>
      </c>
      <c r="CA135" s="44" t="str">
        <f t="shared" si="17"/>
        <v/>
      </c>
      <c r="CB135" s="45" t="str">
        <f t="shared" si="18"/>
        <v/>
      </c>
      <c r="CC135" s="44" t="str">
        <f t="shared" si="19"/>
        <v/>
      </c>
      <c r="CD135" s="45" t="str">
        <f t="shared" si="20"/>
        <v/>
      </c>
      <c r="CE135" s="44" t="e">
        <f>IF(AND(#REF!="",#REF!="",#REF!="",#REF!=""),"",SUM(#REF!,#REF!,#REF!,#REF!,#REF!))</f>
        <v>#REF!</v>
      </c>
      <c r="CF135" s="45" t="str">
        <f t="shared" si="21"/>
        <v/>
      </c>
      <c r="CG135" s="38" t="e">
        <f>IF(AND(#REF!="",#REF!="",#REF!="",#REF!=""),"",SUM(#REF!,#REF!,#REF!,#REF!))</f>
        <v>#REF!</v>
      </c>
      <c r="CH135" s="38" t="str">
        <f t="shared" si="22"/>
        <v/>
      </c>
    </row>
    <row r="136" spans="1:86" ht="24.75" customHeight="1">
      <c r="A136" s="378">
        <v>130</v>
      </c>
      <c r="B136" s="359"/>
      <c r="C136" s="360"/>
      <c r="D136" s="361"/>
      <c r="E136" s="362"/>
      <c r="F136" s="363"/>
      <c r="G136" s="363"/>
      <c r="H136" s="364"/>
      <c r="I136" s="365"/>
      <c r="J136" s="366"/>
      <c r="K136" s="367"/>
      <c r="L136" s="13"/>
      <c r="M136" s="8"/>
      <c r="N136" s="8"/>
      <c r="O136" s="8"/>
      <c r="P136" s="56"/>
      <c r="Q136" s="60"/>
      <c r="R136" s="8"/>
      <c r="S136" s="14"/>
      <c r="T136" s="19"/>
      <c r="U136" s="20"/>
      <c r="V136" s="20"/>
      <c r="W136" s="8"/>
      <c r="X136" s="62"/>
      <c r="Y136" s="60"/>
      <c r="Z136" s="8"/>
      <c r="AA136" s="14"/>
      <c r="AB136" s="13"/>
      <c r="AC136" s="8"/>
      <c r="AD136" s="8"/>
      <c r="AE136" s="8"/>
      <c r="AF136" s="56"/>
      <c r="AG136" s="60"/>
      <c r="AH136" s="8"/>
      <c r="AI136" s="14"/>
      <c r="AJ136" s="13"/>
      <c r="AK136" s="8"/>
      <c r="AL136" s="8"/>
      <c r="AM136" s="8"/>
      <c r="AN136" s="56"/>
      <c r="AO136" s="60"/>
      <c r="AP136" s="8"/>
      <c r="AQ136" s="14"/>
      <c r="AR136" s="13"/>
      <c r="AS136" s="8"/>
      <c r="AT136" s="14"/>
      <c r="AU136" s="13"/>
      <c r="AV136" s="8"/>
      <c r="AW136" s="14"/>
      <c r="AX136" s="13"/>
      <c r="AY136" s="8"/>
      <c r="AZ136" s="14"/>
      <c r="BA136" s="13" t="s">
        <v>447</v>
      </c>
      <c r="BB136" s="109" t="s">
        <v>447</v>
      </c>
      <c r="BC136" s="1"/>
      <c r="BD136" s="1"/>
      <c r="BE136" s="1"/>
      <c r="BF136" s="1"/>
      <c r="BG136" s="1"/>
      <c r="BS136" s="29"/>
      <c r="BT136" s="44" t="str">
        <f t="shared" ref="BT136:BT199" si="23">IF(I136="","",I136)</f>
        <v/>
      </c>
      <c r="BU136" s="45" t="str">
        <f t="shared" ref="BU136:BU199" si="24">IF(AND(L136="",M136="",N136="",P136=""),"",SUM(L136,M136,N136,O136,P136))</f>
        <v/>
      </c>
      <c r="BV136" s="45" t="str">
        <f t="shared" ref="BV136:BV199" si="25">IFERROR(IF(BU136="","",ROUNDUP(BU136*20%,0)),"")</f>
        <v/>
      </c>
      <c r="BW136" s="44" t="str">
        <f t="shared" ref="BW136:BW199" si="26">IF(AND(T136="",U136="",V136="",X136=""),"",SUM(T136,U136,V136,W136,X136))</f>
        <v/>
      </c>
      <c r="BX136" s="45" t="str">
        <f t="shared" ref="BX136:BX199" si="27">IFERROR(IF(BW136="","",ROUNDUP(BW136*20%,0)),"")</f>
        <v/>
      </c>
      <c r="BY136" s="44" t="e">
        <f>IF(AND(#REF!="",#REF!="",#REF!="",#REF!=""),"",SUM(#REF!,#REF!,#REF!,#REF!,#REF!))</f>
        <v>#REF!</v>
      </c>
      <c r="BZ136" s="45" t="str">
        <f t="shared" ref="BZ136:BZ199" si="28">IFERROR(IF(BY136="","",ROUNDUP(BY136*20%,0)),"")</f>
        <v/>
      </c>
      <c r="CA136" s="44" t="str">
        <f t="shared" ref="CA136:CA199" si="29">IF(AND(AB136="",AC136="",AD136="",AF136=""),"",SUM(AB136,AC136,AD136,AE136,AF136))</f>
        <v/>
      </c>
      <c r="CB136" s="45" t="str">
        <f t="shared" ref="CB136:CB199" si="30">IFERROR(IF(CA136="","",ROUNDUP(CA136*20%,0)),"")</f>
        <v/>
      </c>
      <c r="CC136" s="44" t="str">
        <f t="shared" ref="CC136:CC199" si="31">IF(AND(AJ136="",AK136="",AL136="",AN136=""),"",SUM(AJ136,AK136,AL136,AM136,AN136))</f>
        <v/>
      </c>
      <c r="CD136" s="45" t="str">
        <f t="shared" ref="CD136:CD199" si="32">IFERROR(IF(CC136="","",ROUNDUP(CC136*20%,0)),"")</f>
        <v/>
      </c>
      <c r="CE136" s="44" t="e">
        <f>IF(AND(#REF!="",#REF!="",#REF!="",#REF!=""),"",SUM(#REF!,#REF!,#REF!,#REF!,#REF!))</f>
        <v>#REF!</v>
      </c>
      <c r="CF136" s="45" t="str">
        <f t="shared" ref="CF136:CF199" si="33">IFERROR(IF(CE136="","",ROUNDUP(CE136*20%,0)),"")</f>
        <v/>
      </c>
      <c r="CG136" s="38" t="e">
        <f>IF(AND(#REF!="",#REF!="",#REF!="",#REF!=""),"",SUM(#REF!,#REF!,#REF!,#REF!))</f>
        <v>#REF!</v>
      </c>
      <c r="CH136" s="38" t="str">
        <f t="shared" si="22"/>
        <v/>
      </c>
    </row>
    <row r="137" spans="1:86" ht="24.75" customHeight="1">
      <c r="A137" s="358">
        <v>131</v>
      </c>
      <c r="B137" s="359"/>
      <c r="C137" s="360"/>
      <c r="D137" s="361"/>
      <c r="E137" s="362"/>
      <c r="F137" s="363"/>
      <c r="G137" s="363"/>
      <c r="H137" s="364"/>
      <c r="I137" s="365"/>
      <c r="J137" s="366"/>
      <c r="K137" s="367"/>
      <c r="L137" s="13"/>
      <c r="M137" s="8"/>
      <c r="N137" s="8"/>
      <c r="O137" s="8"/>
      <c r="P137" s="56"/>
      <c r="Q137" s="60"/>
      <c r="R137" s="8"/>
      <c r="S137" s="14"/>
      <c r="T137" s="19"/>
      <c r="U137" s="20"/>
      <c r="V137" s="20"/>
      <c r="W137" s="8"/>
      <c r="X137" s="62"/>
      <c r="Y137" s="60"/>
      <c r="Z137" s="8"/>
      <c r="AA137" s="14"/>
      <c r="AB137" s="13"/>
      <c r="AC137" s="8"/>
      <c r="AD137" s="8"/>
      <c r="AE137" s="8"/>
      <c r="AF137" s="56"/>
      <c r="AG137" s="60"/>
      <c r="AH137" s="8"/>
      <c r="AI137" s="14"/>
      <c r="AJ137" s="13"/>
      <c r="AK137" s="8"/>
      <c r="AL137" s="8"/>
      <c r="AM137" s="8"/>
      <c r="AN137" s="56"/>
      <c r="AO137" s="60"/>
      <c r="AP137" s="8"/>
      <c r="AQ137" s="14"/>
      <c r="AR137" s="13"/>
      <c r="AS137" s="8"/>
      <c r="AT137" s="14"/>
      <c r="AU137" s="13"/>
      <c r="AV137" s="8"/>
      <c r="AW137" s="14"/>
      <c r="AX137" s="13"/>
      <c r="AY137" s="8"/>
      <c r="AZ137" s="14"/>
      <c r="BA137" s="13" t="s">
        <v>447</v>
      </c>
      <c r="BB137" s="109" t="s">
        <v>447</v>
      </c>
      <c r="BC137" s="1"/>
      <c r="BD137" s="1"/>
      <c r="BE137" s="1"/>
      <c r="BF137" s="1"/>
      <c r="BG137" s="1"/>
      <c r="BS137" s="29"/>
      <c r="BT137" s="44" t="str">
        <f t="shared" si="23"/>
        <v/>
      </c>
      <c r="BU137" s="45" t="str">
        <f t="shared" si="24"/>
        <v/>
      </c>
      <c r="BV137" s="45" t="str">
        <f t="shared" si="25"/>
        <v/>
      </c>
      <c r="BW137" s="44" t="str">
        <f t="shared" si="26"/>
        <v/>
      </c>
      <c r="BX137" s="45" t="str">
        <f t="shared" si="27"/>
        <v/>
      </c>
      <c r="BY137" s="44" t="e">
        <f>IF(AND(#REF!="",#REF!="",#REF!="",#REF!=""),"",SUM(#REF!,#REF!,#REF!,#REF!,#REF!))</f>
        <v>#REF!</v>
      </c>
      <c r="BZ137" s="45" t="str">
        <f t="shared" si="28"/>
        <v/>
      </c>
      <c r="CA137" s="44" t="str">
        <f t="shared" si="29"/>
        <v/>
      </c>
      <c r="CB137" s="45" t="str">
        <f t="shared" si="30"/>
        <v/>
      </c>
      <c r="CC137" s="44" t="str">
        <f t="shared" si="31"/>
        <v/>
      </c>
      <c r="CD137" s="45" t="str">
        <f t="shared" si="32"/>
        <v/>
      </c>
      <c r="CE137" s="44" t="e">
        <f>IF(AND(#REF!="",#REF!="",#REF!="",#REF!=""),"",SUM(#REF!,#REF!,#REF!,#REF!,#REF!))</f>
        <v>#REF!</v>
      </c>
      <c r="CF137" s="45" t="str">
        <f t="shared" si="33"/>
        <v/>
      </c>
      <c r="CG137" s="38" t="e">
        <f>IF(AND(#REF!="",#REF!="",#REF!="",#REF!=""),"",SUM(#REF!,#REF!,#REF!,#REF!))</f>
        <v>#REF!</v>
      </c>
      <c r="CH137" s="38" t="str">
        <f t="shared" si="22"/>
        <v/>
      </c>
    </row>
    <row r="138" spans="1:86" ht="24.75" customHeight="1">
      <c r="A138" s="378">
        <v>132</v>
      </c>
      <c r="B138" s="359"/>
      <c r="C138" s="360"/>
      <c r="D138" s="361"/>
      <c r="E138" s="362"/>
      <c r="F138" s="363"/>
      <c r="G138" s="363"/>
      <c r="H138" s="364"/>
      <c r="I138" s="365"/>
      <c r="J138" s="366"/>
      <c r="K138" s="367"/>
      <c r="L138" s="13"/>
      <c r="M138" s="8"/>
      <c r="N138" s="8"/>
      <c r="O138" s="8"/>
      <c r="P138" s="56"/>
      <c r="Q138" s="60"/>
      <c r="R138" s="8"/>
      <c r="S138" s="14"/>
      <c r="T138" s="19"/>
      <c r="U138" s="20"/>
      <c r="V138" s="20"/>
      <c r="W138" s="8"/>
      <c r="X138" s="62"/>
      <c r="Y138" s="60"/>
      <c r="Z138" s="8"/>
      <c r="AA138" s="14"/>
      <c r="AB138" s="13"/>
      <c r="AC138" s="8"/>
      <c r="AD138" s="8"/>
      <c r="AE138" s="8"/>
      <c r="AF138" s="56"/>
      <c r="AG138" s="60"/>
      <c r="AH138" s="8"/>
      <c r="AI138" s="14"/>
      <c r="AJ138" s="13"/>
      <c r="AK138" s="8"/>
      <c r="AL138" s="8"/>
      <c r="AM138" s="8"/>
      <c r="AN138" s="56"/>
      <c r="AO138" s="60"/>
      <c r="AP138" s="8"/>
      <c r="AQ138" s="14"/>
      <c r="AR138" s="13"/>
      <c r="AS138" s="8"/>
      <c r="AT138" s="14"/>
      <c r="AU138" s="13"/>
      <c r="AV138" s="8"/>
      <c r="AW138" s="14"/>
      <c r="AX138" s="13"/>
      <c r="AY138" s="8"/>
      <c r="AZ138" s="14"/>
      <c r="BA138" s="13" t="s">
        <v>447</v>
      </c>
      <c r="BB138" s="109" t="s">
        <v>447</v>
      </c>
      <c r="BC138" s="1"/>
      <c r="BD138" s="1"/>
      <c r="BE138" s="1"/>
      <c r="BF138" s="1"/>
      <c r="BG138" s="1"/>
      <c r="BS138" s="29"/>
      <c r="BT138" s="44" t="str">
        <f t="shared" si="23"/>
        <v/>
      </c>
      <c r="BU138" s="45" t="str">
        <f t="shared" si="24"/>
        <v/>
      </c>
      <c r="BV138" s="45" t="str">
        <f t="shared" si="25"/>
        <v/>
      </c>
      <c r="BW138" s="44" t="str">
        <f t="shared" si="26"/>
        <v/>
      </c>
      <c r="BX138" s="45" t="str">
        <f t="shared" si="27"/>
        <v/>
      </c>
      <c r="BY138" s="44" t="e">
        <f>IF(AND(#REF!="",#REF!="",#REF!="",#REF!=""),"",SUM(#REF!,#REF!,#REF!,#REF!,#REF!))</f>
        <v>#REF!</v>
      </c>
      <c r="BZ138" s="45" t="str">
        <f t="shared" si="28"/>
        <v/>
      </c>
      <c r="CA138" s="44" t="str">
        <f t="shared" si="29"/>
        <v/>
      </c>
      <c r="CB138" s="45" t="str">
        <f t="shared" si="30"/>
        <v/>
      </c>
      <c r="CC138" s="44" t="str">
        <f t="shared" si="31"/>
        <v/>
      </c>
      <c r="CD138" s="45" t="str">
        <f t="shared" si="32"/>
        <v/>
      </c>
      <c r="CE138" s="44" t="e">
        <f>IF(AND(#REF!="",#REF!="",#REF!="",#REF!=""),"",SUM(#REF!,#REF!,#REF!,#REF!,#REF!))</f>
        <v>#REF!</v>
      </c>
      <c r="CF138" s="45" t="str">
        <f t="shared" si="33"/>
        <v/>
      </c>
      <c r="CG138" s="38" t="e">
        <f>IF(AND(#REF!="",#REF!="",#REF!="",#REF!=""),"",SUM(#REF!,#REF!,#REF!,#REF!))</f>
        <v>#REF!</v>
      </c>
      <c r="CH138" s="38" t="str">
        <f t="shared" si="22"/>
        <v/>
      </c>
    </row>
    <row r="139" spans="1:86" ht="24.75" customHeight="1">
      <c r="A139" s="378">
        <v>133</v>
      </c>
      <c r="B139" s="359"/>
      <c r="C139" s="360"/>
      <c r="D139" s="361"/>
      <c r="E139" s="362"/>
      <c r="F139" s="363"/>
      <c r="G139" s="363"/>
      <c r="H139" s="364"/>
      <c r="I139" s="365"/>
      <c r="J139" s="366"/>
      <c r="K139" s="367"/>
      <c r="L139" s="13"/>
      <c r="M139" s="8"/>
      <c r="N139" s="8"/>
      <c r="O139" s="8"/>
      <c r="P139" s="56"/>
      <c r="Q139" s="60"/>
      <c r="R139" s="8"/>
      <c r="S139" s="14"/>
      <c r="T139" s="19"/>
      <c r="U139" s="20"/>
      <c r="V139" s="20"/>
      <c r="W139" s="8"/>
      <c r="X139" s="62"/>
      <c r="Y139" s="60"/>
      <c r="Z139" s="8"/>
      <c r="AA139" s="14"/>
      <c r="AB139" s="13"/>
      <c r="AC139" s="8"/>
      <c r="AD139" s="8"/>
      <c r="AE139" s="8"/>
      <c r="AF139" s="56"/>
      <c r="AG139" s="60"/>
      <c r="AH139" s="8"/>
      <c r="AI139" s="14"/>
      <c r="AJ139" s="13"/>
      <c r="AK139" s="8"/>
      <c r="AL139" s="8"/>
      <c r="AM139" s="8"/>
      <c r="AN139" s="56"/>
      <c r="AO139" s="60"/>
      <c r="AP139" s="8"/>
      <c r="AQ139" s="14"/>
      <c r="AR139" s="13"/>
      <c r="AS139" s="8"/>
      <c r="AT139" s="14"/>
      <c r="AU139" s="13"/>
      <c r="AV139" s="8"/>
      <c r="AW139" s="14"/>
      <c r="AX139" s="13"/>
      <c r="AY139" s="8"/>
      <c r="AZ139" s="14"/>
      <c r="BA139" s="13" t="s">
        <v>447</v>
      </c>
      <c r="BB139" s="109" t="s">
        <v>447</v>
      </c>
      <c r="BC139" s="1"/>
      <c r="BD139" s="1"/>
      <c r="BE139" s="1"/>
      <c r="BF139" s="1"/>
      <c r="BG139" s="1"/>
      <c r="BS139" s="29"/>
      <c r="BT139" s="44" t="str">
        <f t="shared" si="23"/>
        <v/>
      </c>
      <c r="BU139" s="45" t="str">
        <f t="shared" si="24"/>
        <v/>
      </c>
      <c r="BV139" s="45" t="str">
        <f t="shared" si="25"/>
        <v/>
      </c>
      <c r="BW139" s="44" t="str">
        <f t="shared" si="26"/>
        <v/>
      </c>
      <c r="BX139" s="45" t="str">
        <f t="shared" si="27"/>
        <v/>
      </c>
      <c r="BY139" s="44" t="e">
        <f>IF(AND(#REF!="",#REF!="",#REF!="",#REF!=""),"",SUM(#REF!,#REF!,#REF!,#REF!,#REF!))</f>
        <v>#REF!</v>
      </c>
      <c r="BZ139" s="45" t="str">
        <f t="shared" si="28"/>
        <v/>
      </c>
      <c r="CA139" s="44" t="str">
        <f t="shared" si="29"/>
        <v/>
      </c>
      <c r="CB139" s="45" t="str">
        <f t="shared" si="30"/>
        <v/>
      </c>
      <c r="CC139" s="44" t="str">
        <f t="shared" si="31"/>
        <v/>
      </c>
      <c r="CD139" s="45" t="str">
        <f t="shared" si="32"/>
        <v/>
      </c>
      <c r="CE139" s="44" t="e">
        <f>IF(AND(#REF!="",#REF!="",#REF!="",#REF!=""),"",SUM(#REF!,#REF!,#REF!,#REF!,#REF!))</f>
        <v>#REF!</v>
      </c>
      <c r="CF139" s="45" t="str">
        <f t="shared" si="33"/>
        <v/>
      </c>
      <c r="CG139" s="38" t="e">
        <f>IF(AND(#REF!="",#REF!="",#REF!="",#REF!=""),"",SUM(#REF!,#REF!,#REF!,#REF!))</f>
        <v>#REF!</v>
      </c>
      <c r="CH139" s="38" t="str">
        <f t="shared" si="22"/>
        <v/>
      </c>
    </row>
    <row r="140" spans="1:86" ht="24.75" customHeight="1">
      <c r="A140" s="358">
        <v>134</v>
      </c>
      <c r="B140" s="359"/>
      <c r="C140" s="360"/>
      <c r="D140" s="361"/>
      <c r="E140" s="362"/>
      <c r="F140" s="363"/>
      <c r="G140" s="363"/>
      <c r="H140" s="364"/>
      <c r="I140" s="365"/>
      <c r="J140" s="366"/>
      <c r="K140" s="367"/>
      <c r="L140" s="13"/>
      <c r="M140" s="8"/>
      <c r="N140" s="8"/>
      <c r="O140" s="8"/>
      <c r="P140" s="56"/>
      <c r="Q140" s="60"/>
      <c r="R140" s="8"/>
      <c r="S140" s="14"/>
      <c r="T140" s="19"/>
      <c r="U140" s="20"/>
      <c r="V140" s="20"/>
      <c r="W140" s="8"/>
      <c r="X140" s="62"/>
      <c r="Y140" s="60"/>
      <c r="Z140" s="8"/>
      <c r="AA140" s="14"/>
      <c r="AB140" s="13"/>
      <c r="AC140" s="8"/>
      <c r="AD140" s="8"/>
      <c r="AE140" s="8"/>
      <c r="AF140" s="56"/>
      <c r="AG140" s="60"/>
      <c r="AH140" s="8"/>
      <c r="AI140" s="14"/>
      <c r="AJ140" s="13"/>
      <c r="AK140" s="8"/>
      <c r="AL140" s="8"/>
      <c r="AM140" s="8"/>
      <c r="AN140" s="56"/>
      <c r="AO140" s="60"/>
      <c r="AP140" s="8"/>
      <c r="AQ140" s="14"/>
      <c r="AR140" s="13"/>
      <c r="AS140" s="8"/>
      <c r="AT140" s="14"/>
      <c r="AU140" s="13"/>
      <c r="AV140" s="8"/>
      <c r="AW140" s="14"/>
      <c r="AX140" s="13"/>
      <c r="AY140" s="8"/>
      <c r="AZ140" s="14"/>
      <c r="BA140" s="13" t="s">
        <v>447</v>
      </c>
      <c r="BB140" s="109" t="s">
        <v>447</v>
      </c>
      <c r="BC140" s="1"/>
      <c r="BD140" s="1"/>
      <c r="BE140" s="1"/>
      <c r="BF140" s="1"/>
      <c r="BG140" s="1"/>
      <c r="BS140" s="29"/>
      <c r="BT140" s="44" t="str">
        <f t="shared" si="23"/>
        <v/>
      </c>
      <c r="BU140" s="45" t="str">
        <f t="shared" si="24"/>
        <v/>
      </c>
      <c r="BV140" s="45" t="str">
        <f t="shared" si="25"/>
        <v/>
      </c>
      <c r="BW140" s="44" t="str">
        <f t="shared" si="26"/>
        <v/>
      </c>
      <c r="BX140" s="45" t="str">
        <f t="shared" si="27"/>
        <v/>
      </c>
      <c r="BY140" s="44" t="e">
        <f>IF(AND(#REF!="",#REF!="",#REF!="",#REF!=""),"",SUM(#REF!,#REF!,#REF!,#REF!,#REF!))</f>
        <v>#REF!</v>
      </c>
      <c r="BZ140" s="45" t="str">
        <f t="shared" si="28"/>
        <v/>
      </c>
      <c r="CA140" s="44" t="str">
        <f t="shared" si="29"/>
        <v/>
      </c>
      <c r="CB140" s="45" t="str">
        <f t="shared" si="30"/>
        <v/>
      </c>
      <c r="CC140" s="44" t="str">
        <f t="shared" si="31"/>
        <v/>
      </c>
      <c r="CD140" s="45" t="str">
        <f t="shared" si="32"/>
        <v/>
      </c>
      <c r="CE140" s="44" t="e">
        <f>IF(AND(#REF!="",#REF!="",#REF!="",#REF!=""),"",SUM(#REF!,#REF!,#REF!,#REF!,#REF!))</f>
        <v>#REF!</v>
      </c>
      <c r="CF140" s="45" t="str">
        <f t="shared" si="33"/>
        <v/>
      </c>
      <c r="CG140" s="38" t="e">
        <f>IF(AND(#REF!="",#REF!="",#REF!="",#REF!=""),"",SUM(#REF!,#REF!,#REF!,#REF!))</f>
        <v>#REF!</v>
      </c>
      <c r="CH140" s="38" t="str">
        <f t="shared" si="22"/>
        <v/>
      </c>
    </row>
    <row r="141" spans="1:86" ht="24.75" customHeight="1">
      <c r="A141" s="378">
        <v>135</v>
      </c>
      <c r="B141" s="359"/>
      <c r="C141" s="360"/>
      <c r="D141" s="361"/>
      <c r="E141" s="362"/>
      <c r="F141" s="363"/>
      <c r="G141" s="363"/>
      <c r="H141" s="364"/>
      <c r="I141" s="365"/>
      <c r="J141" s="366"/>
      <c r="K141" s="367"/>
      <c r="L141" s="13"/>
      <c r="M141" s="8"/>
      <c r="N141" s="8"/>
      <c r="O141" s="8"/>
      <c r="P141" s="56"/>
      <c r="Q141" s="60"/>
      <c r="R141" s="8"/>
      <c r="S141" s="14"/>
      <c r="T141" s="19"/>
      <c r="U141" s="20"/>
      <c r="V141" s="20"/>
      <c r="W141" s="8"/>
      <c r="X141" s="62"/>
      <c r="Y141" s="60"/>
      <c r="Z141" s="8"/>
      <c r="AA141" s="14"/>
      <c r="AB141" s="13"/>
      <c r="AC141" s="8"/>
      <c r="AD141" s="8"/>
      <c r="AE141" s="8"/>
      <c r="AF141" s="56"/>
      <c r="AG141" s="60"/>
      <c r="AH141" s="8"/>
      <c r="AI141" s="14"/>
      <c r="AJ141" s="13"/>
      <c r="AK141" s="8"/>
      <c r="AL141" s="8"/>
      <c r="AM141" s="8"/>
      <c r="AN141" s="56"/>
      <c r="AO141" s="60"/>
      <c r="AP141" s="8"/>
      <c r="AQ141" s="14"/>
      <c r="AR141" s="13"/>
      <c r="AS141" s="8"/>
      <c r="AT141" s="14"/>
      <c r="AU141" s="13"/>
      <c r="AV141" s="8"/>
      <c r="AW141" s="14"/>
      <c r="AX141" s="13"/>
      <c r="AY141" s="8"/>
      <c r="AZ141" s="14"/>
      <c r="BA141" s="13" t="s">
        <v>447</v>
      </c>
      <c r="BB141" s="109" t="s">
        <v>447</v>
      </c>
      <c r="BC141" s="1"/>
      <c r="BD141" s="1"/>
      <c r="BE141" s="1"/>
      <c r="BF141" s="1"/>
      <c r="BG141" s="1"/>
      <c r="BS141" s="29"/>
      <c r="BT141" s="44" t="str">
        <f t="shared" si="23"/>
        <v/>
      </c>
      <c r="BU141" s="45" t="str">
        <f t="shared" si="24"/>
        <v/>
      </c>
      <c r="BV141" s="45" t="str">
        <f t="shared" si="25"/>
        <v/>
      </c>
      <c r="BW141" s="44" t="str">
        <f t="shared" si="26"/>
        <v/>
      </c>
      <c r="BX141" s="45" t="str">
        <f t="shared" si="27"/>
        <v/>
      </c>
      <c r="BY141" s="44" t="e">
        <f>IF(AND(#REF!="",#REF!="",#REF!="",#REF!=""),"",SUM(#REF!,#REF!,#REF!,#REF!,#REF!))</f>
        <v>#REF!</v>
      </c>
      <c r="BZ141" s="45" t="str">
        <f t="shared" si="28"/>
        <v/>
      </c>
      <c r="CA141" s="44" t="str">
        <f t="shared" si="29"/>
        <v/>
      </c>
      <c r="CB141" s="45" t="str">
        <f t="shared" si="30"/>
        <v/>
      </c>
      <c r="CC141" s="44" t="str">
        <f t="shared" si="31"/>
        <v/>
      </c>
      <c r="CD141" s="45" t="str">
        <f t="shared" si="32"/>
        <v/>
      </c>
      <c r="CE141" s="44" t="e">
        <f>IF(AND(#REF!="",#REF!="",#REF!="",#REF!=""),"",SUM(#REF!,#REF!,#REF!,#REF!,#REF!))</f>
        <v>#REF!</v>
      </c>
      <c r="CF141" s="45" t="str">
        <f t="shared" si="33"/>
        <v/>
      </c>
      <c r="CG141" s="38" t="e">
        <f>IF(AND(#REF!="",#REF!="",#REF!="",#REF!=""),"",SUM(#REF!,#REF!,#REF!,#REF!))</f>
        <v>#REF!</v>
      </c>
      <c r="CH141" s="38" t="str">
        <f t="shared" si="22"/>
        <v/>
      </c>
    </row>
    <row r="142" spans="1:86" ht="24.75" customHeight="1">
      <c r="A142" s="378">
        <v>136</v>
      </c>
      <c r="B142" s="359"/>
      <c r="C142" s="360"/>
      <c r="D142" s="361"/>
      <c r="E142" s="362"/>
      <c r="F142" s="363"/>
      <c r="G142" s="363"/>
      <c r="H142" s="364"/>
      <c r="I142" s="365"/>
      <c r="J142" s="366"/>
      <c r="K142" s="367"/>
      <c r="L142" s="13"/>
      <c r="M142" s="8"/>
      <c r="N142" s="8"/>
      <c r="O142" s="8"/>
      <c r="P142" s="56"/>
      <c r="Q142" s="60"/>
      <c r="R142" s="8"/>
      <c r="S142" s="14"/>
      <c r="T142" s="19"/>
      <c r="U142" s="20"/>
      <c r="V142" s="20"/>
      <c r="W142" s="8"/>
      <c r="X142" s="62"/>
      <c r="Y142" s="60"/>
      <c r="Z142" s="8"/>
      <c r="AA142" s="14"/>
      <c r="AB142" s="13"/>
      <c r="AC142" s="8"/>
      <c r="AD142" s="8"/>
      <c r="AE142" s="8"/>
      <c r="AF142" s="56"/>
      <c r="AG142" s="60"/>
      <c r="AH142" s="8"/>
      <c r="AI142" s="14"/>
      <c r="AJ142" s="13"/>
      <c r="AK142" s="8"/>
      <c r="AL142" s="8"/>
      <c r="AM142" s="8"/>
      <c r="AN142" s="56"/>
      <c r="AO142" s="60"/>
      <c r="AP142" s="8"/>
      <c r="AQ142" s="14"/>
      <c r="AR142" s="13"/>
      <c r="AS142" s="8"/>
      <c r="AT142" s="14"/>
      <c r="AU142" s="13"/>
      <c r="AV142" s="8"/>
      <c r="AW142" s="14"/>
      <c r="AX142" s="13"/>
      <c r="AY142" s="8"/>
      <c r="AZ142" s="14"/>
      <c r="BA142" s="13" t="s">
        <v>447</v>
      </c>
      <c r="BB142" s="109" t="s">
        <v>447</v>
      </c>
      <c r="BC142" s="1"/>
      <c r="BD142" s="1"/>
      <c r="BE142" s="1"/>
      <c r="BF142" s="1"/>
      <c r="BG142" s="1"/>
      <c r="BS142" s="29"/>
      <c r="BT142" s="44" t="str">
        <f t="shared" si="23"/>
        <v/>
      </c>
      <c r="BU142" s="45" t="str">
        <f t="shared" si="24"/>
        <v/>
      </c>
      <c r="BV142" s="45" t="str">
        <f t="shared" si="25"/>
        <v/>
      </c>
      <c r="BW142" s="44" t="str">
        <f t="shared" si="26"/>
        <v/>
      </c>
      <c r="BX142" s="45" t="str">
        <f t="shared" si="27"/>
        <v/>
      </c>
      <c r="BY142" s="44" t="e">
        <f>IF(AND(#REF!="",#REF!="",#REF!="",#REF!=""),"",SUM(#REF!,#REF!,#REF!,#REF!,#REF!))</f>
        <v>#REF!</v>
      </c>
      <c r="BZ142" s="45" t="str">
        <f t="shared" si="28"/>
        <v/>
      </c>
      <c r="CA142" s="44" t="str">
        <f t="shared" si="29"/>
        <v/>
      </c>
      <c r="CB142" s="45" t="str">
        <f t="shared" si="30"/>
        <v/>
      </c>
      <c r="CC142" s="44" t="str">
        <f t="shared" si="31"/>
        <v/>
      </c>
      <c r="CD142" s="45" t="str">
        <f t="shared" si="32"/>
        <v/>
      </c>
      <c r="CE142" s="44" t="e">
        <f>IF(AND(#REF!="",#REF!="",#REF!="",#REF!=""),"",SUM(#REF!,#REF!,#REF!,#REF!,#REF!))</f>
        <v>#REF!</v>
      </c>
      <c r="CF142" s="45" t="str">
        <f t="shared" si="33"/>
        <v/>
      </c>
      <c r="CG142" s="38" t="e">
        <f>IF(AND(#REF!="",#REF!="",#REF!="",#REF!=""),"",SUM(#REF!,#REF!,#REF!,#REF!))</f>
        <v>#REF!</v>
      </c>
      <c r="CH142" s="38" t="str">
        <f t="shared" si="22"/>
        <v/>
      </c>
    </row>
    <row r="143" spans="1:86" ht="24.75" customHeight="1">
      <c r="A143" s="358">
        <v>137</v>
      </c>
      <c r="B143" s="359"/>
      <c r="C143" s="360"/>
      <c r="D143" s="361"/>
      <c r="E143" s="362"/>
      <c r="F143" s="363"/>
      <c r="G143" s="363"/>
      <c r="H143" s="364"/>
      <c r="I143" s="365"/>
      <c r="J143" s="366"/>
      <c r="K143" s="367"/>
      <c r="L143" s="13"/>
      <c r="M143" s="8"/>
      <c r="N143" s="8"/>
      <c r="O143" s="8"/>
      <c r="P143" s="56"/>
      <c r="Q143" s="60"/>
      <c r="R143" s="8"/>
      <c r="S143" s="14"/>
      <c r="T143" s="19"/>
      <c r="U143" s="20"/>
      <c r="V143" s="20"/>
      <c r="W143" s="8"/>
      <c r="X143" s="62"/>
      <c r="Y143" s="60"/>
      <c r="Z143" s="8"/>
      <c r="AA143" s="14"/>
      <c r="AB143" s="13"/>
      <c r="AC143" s="8"/>
      <c r="AD143" s="8"/>
      <c r="AE143" s="8"/>
      <c r="AF143" s="56"/>
      <c r="AG143" s="60"/>
      <c r="AH143" s="8"/>
      <c r="AI143" s="14"/>
      <c r="AJ143" s="13"/>
      <c r="AK143" s="8"/>
      <c r="AL143" s="8"/>
      <c r="AM143" s="8"/>
      <c r="AN143" s="56"/>
      <c r="AO143" s="60"/>
      <c r="AP143" s="8"/>
      <c r="AQ143" s="14"/>
      <c r="AR143" s="13"/>
      <c r="AS143" s="8"/>
      <c r="AT143" s="14"/>
      <c r="AU143" s="13"/>
      <c r="AV143" s="8"/>
      <c r="AW143" s="14"/>
      <c r="AX143" s="13"/>
      <c r="AY143" s="8"/>
      <c r="AZ143" s="14"/>
      <c r="BA143" s="13" t="s">
        <v>447</v>
      </c>
      <c r="BB143" s="109" t="s">
        <v>447</v>
      </c>
      <c r="BC143" s="1"/>
      <c r="BD143" s="1"/>
      <c r="BE143" s="1"/>
      <c r="BF143" s="1"/>
      <c r="BG143" s="1"/>
      <c r="BS143" s="29"/>
      <c r="BT143" s="44" t="str">
        <f t="shared" si="23"/>
        <v/>
      </c>
      <c r="BU143" s="45" t="str">
        <f t="shared" si="24"/>
        <v/>
      </c>
      <c r="BV143" s="45" t="str">
        <f t="shared" si="25"/>
        <v/>
      </c>
      <c r="BW143" s="44" t="str">
        <f t="shared" si="26"/>
        <v/>
      </c>
      <c r="BX143" s="45" t="str">
        <f t="shared" si="27"/>
        <v/>
      </c>
      <c r="BY143" s="44" t="e">
        <f>IF(AND(#REF!="",#REF!="",#REF!="",#REF!=""),"",SUM(#REF!,#REF!,#REF!,#REF!,#REF!))</f>
        <v>#REF!</v>
      </c>
      <c r="BZ143" s="45" t="str">
        <f t="shared" si="28"/>
        <v/>
      </c>
      <c r="CA143" s="44" t="str">
        <f t="shared" si="29"/>
        <v/>
      </c>
      <c r="CB143" s="45" t="str">
        <f t="shared" si="30"/>
        <v/>
      </c>
      <c r="CC143" s="44" t="str">
        <f t="shared" si="31"/>
        <v/>
      </c>
      <c r="CD143" s="45" t="str">
        <f t="shared" si="32"/>
        <v/>
      </c>
      <c r="CE143" s="44" t="e">
        <f>IF(AND(#REF!="",#REF!="",#REF!="",#REF!=""),"",SUM(#REF!,#REF!,#REF!,#REF!,#REF!))</f>
        <v>#REF!</v>
      </c>
      <c r="CF143" s="45" t="str">
        <f t="shared" si="33"/>
        <v/>
      </c>
      <c r="CG143" s="38" t="e">
        <f>IF(AND(#REF!="",#REF!="",#REF!="",#REF!=""),"",SUM(#REF!,#REF!,#REF!,#REF!))</f>
        <v>#REF!</v>
      </c>
      <c r="CH143" s="38" t="str">
        <f t="shared" si="22"/>
        <v/>
      </c>
    </row>
    <row r="144" spans="1:86" ht="24.75" customHeight="1">
      <c r="A144" s="378">
        <v>138</v>
      </c>
      <c r="B144" s="359"/>
      <c r="C144" s="360"/>
      <c r="D144" s="361"/>
      <c r="E144" s="362"/>
      <c r="F144" s="363"/>
      <c r="G144" s="363"/>
      <c r="H144" s="364"/>
      <c r="I144" s="365"/>
      <c r="J144" s="366"/>
      <c r="K144" s="367"/>
      <c r="L144" s="13"/>
      <c r="M144" s="8"/>
      <c r="N144" s="8"/>
      <c r="O144" s="8"/>
      <c r="P144" s="56"/>
      <c r="Q144" s="60"/>
      <c r="R144" s="8"/>
      <c r="S144" s="14"/>
      <c r="T144" s="19"/>
      <c r="U144" s="20"/>
      <c r="V144" s="20"/>
      <c r="W144" s="8"/>
      <c r="X144" s="62"/>
      <c r="Y144" s="60"/>
      <c r="Z144" s="8"/>
      <c r="AA144" s="14"/>
      <c r="AB144" s="13"/>
      <c r="AC144" s="8"/>
      <c r="AD144" s="8"/>
      <c r="AE144" s="8"/>
      <c r="AF144" s="56"/>
      <c r="AG144" s="60"/>
      <c r="AH144" s="8"/>
      <c r="AI144" s="14"/>
      <c r="AJ144" s="13"/>
      <c r="AK144" s="8"/>
      <c r="AL144" s="8"/>
      <c r="AM144" s="8"/>
      <c r="AN144" s="56"/>
      <c r="AO144" s="60"/>
      <c r="AP144" s="8"/>
      <c r="AQ144" s="14"/>
      <c r="AR144" s="13"/>
      <c r="AS144" s="8"/>
      <c r="AT144" s="14"/>
      <c r="AU144" s="13"/>
      <c r="AV144" s="8"/>
      <c r="AW144" s="14"/>
      <c r="AX144" s="13"/>
      <c r="AY144" s="8"/>
      <c r="AZ144" s="14"/>
      <c r="BA144" s="13" t="s">
        <v>447</v>
      </c>
      <c r="BB144" s="109" t="s">
        <v>447</v>
      </c>
      <c r="BC144" s="1"/>
      <c r="BD144" s="1"/>
      <c r="BE144" s="1"/>
      <c r="BF144" s="1"/>
      <c r="BG144" s="1"/>
      <c r="BS144" s="29"/>
      <c r="BT144" s="44" t="str">
        <f t="shared" si="23"/>
        <v/>
      </c>
      <c r="BU144" s="45" t="str">
        <f t="shared" si="24"/>
        <v/>
      </c>
      <c r="BV144" s="45" t="str">
        <f t="shared" si="25"/>
        <v/>
      </c>
      <c r="BW144" s="44" t="str">
        <f t="shared" si="26"/>
        <v/>
      </c>
      <c r="BX144" s="45" t="str">
        <f t="shared" si="27"/>
        <v/>
      </c>
      <c r="BY144" s="44" t="e">
        <f>IF(AND(#REF!="",#REF!="",#REF!="",#REF!=""),"",SUM(#REF!,#REF!,#REF!,#REF!,#REF!))</f>
        <v>#REF!</v>
      </c>
      <c r="BZ144" s="45" t="str">
        <f t="shared" si="28"/>
        <v/>
      </c>
      <c r="CA144" s="44" t="str">
        <f t="shared" si="29"/>
        <v/>
      </c>
      <c r="CB144" s="45" t="str">
        <f t="shared" si="30"/>
        <v/>
      </c>
      <c r="CC144" s="44" t="str">
        <f t="shared" si="31"/>
        <v/>
      </c>
      <c r="CD144" s="45" t="str">
        <f t="shared" si="32"/>
        <v/>
      </c>
      <c r="CE144" s="44" t="e">
        <f>IF(AND(#REF!="",#REF!="",#REF!="",#REF!=""),"",SUM(#REF!,#REF!,#REF!,#REF!,#REF!))</f>
        <v>#REF!</v>
      </c>
      <c r="CF144" s="45" t="str">
        <f t="shared" si="33"/>
        <v/>
      </c>
      <c r="CG144" s="38" t="e">
        <f>IF(AND(#REF!="",#REF!="",#REF!="",#REF!=""),"",SUM(#REF!,#REF!,#REF!,#REF!))</f>
        <v>#REF!</v>
      </c>
      <c r="CH144" s="38" t="str">
        <f t="shared" si="22"/>
        <v/>
      </c>
    </row>
    <row r="145" spans="1:86" ht="24.75" customHeight="1">
      <c r="A145" s="378">
        <v>139</v>
      </c>
      <c r="B145" s="359"/>
      <c r="C145" s="360"/>
      <c r="D145" s="361"/>
      <c r="E145" s="362"/>
      <c r="F145" s="363"/>
      <c r="G145" s="363"/>
      <c r="H145" s="364"/>
      <c r="I145" s="365"/>
      <c r="J145" s="366"/>
      <c r="K145" s="367"/>
      <c r="L145" s="13"/>
      <c r="M145" s="8"/>
      <c r="N145" s="8"/>
      <c r="O145" s="8"/>
      <c r="P145" s="56"/>
      <c r="Q145" s="60"/>
      <c r="R145" s="8"/>
      <c r="S145" s="14"/>
      <c r="T145" s="19"/>
      <c r="U145" s="20"/>
      <c r="V145" s="20"/>
      <c r="W145" s="8"/>
      <c r="X145" s="62"/>
      <c r="Y145" s="60"/>
      <c r="Z145" s="8"/>
      <c r="AA145" s="14"/>
      <c r="AB145" s="13"/>
      <c r="AC145" s="8"/>
      <c r="AD145" s="8"/>
      <c r="AE145" s="8"/>
      <c r="AF145" s="56"/>
      <c r="AG145" s="60"/>
      <c r="AH145" s="8"/>
      <c r="AI145" s="14"/>
      <c r="AJ145" s="13"/>
      <c r="AK145" s="8"/>
      <c r="AL145" s="8"/>
      <c r="AM145" s="8"/>
      <c r="AN145" s="56"/>
      <c r="AO145" s="60"/>
      <c r="AP145" s="8"/>
      <c r="AQ145" s="14"/>
      <c r="AR145" s="13"/>
      <c r="AS145" s="8"/>
      <c r="AT145" s="14"/>
      <c r="AU145" s="13"/>
      <c r="AV145" s="8"/>
      <c r="AW145" s="14"/>
      <c r="AX145" s="13"/>
      <c r="AY145" s="8"/>
      <c r="AZ145" s="14"/>
      <c r="BA145" s="13" t="s">
        <v>447</v>
      </c>
      <c r="BB145" s="109" t="s">
        <v>447</v>
      </c>
      <c r="BC145" s="1"/>
      <c r="BD145" s="1"/>
      <c r="BE145" s="1"/>
      <c r="BF145" s="1"/>
      <c r="BG145" s="1"/>
      <c r="BS145" s="29"/>
      <c r="BT145" s="44" t="str">
        <f t="shared" si="23"/>
        <v/>
      </c>
      <c r="BU145" s="45" t="str">
        <f t="shared" si="24"/>
        <v/>
      </c>
      <c r="BV145" s="45" t="str">
        <f t="shared" si="25"/>
        <v/>
      </c>
      <c r="BW145" s="44" t="str">
        <f t="shared" si="26"/>
        <v/>
      </c>
      <c r="BX145" s="45" t="str">
        <f t="shared" si="27"/>
        <v/>
      </c>
      <c r="BY145" s="44" t="e">
        <f>IF(AND(#REF!="",#REF!="",#REF!="",#REF!=""),"",SUM(#REF!,#REF!,#REF!,#REF!,#REF!))</f>
        <v>#REF!</v>
      </c>
      <c r="BZ145" s="45" t="str">
        <f t="shared" si="28"/>
        <v/>
      </c>
      <c r="CA145" s="44" t="str">
        <f t="shared" si="29"/>
        <v/>
      </c>
      <c r="CB145" s="45" t="str">
        <f t="shared" si="30"/>
        <v/>
      </c>
      <c r="CC145" s="44" t="str">
        <f t="shared" si="31"/>
        <v/>
      </c>
      <c r="CD145" s="45" t="str">
        <f t="shared" si="32"/>
        <v/>
      </c>
      <c r="CE145" s="44" t="e">
        <f>IF(AND(#REF!="",#REF!="",#REF!="",#REF!=""),"",SUM(#REF!,#REF!,#REF!,#REF!,#REF!))</f>
        <v>#REF!</v>
      </c>
      <c r="CF145" s="45" t="str">
        <f t="shared" si="33"/>
        <v/>
      </c>
      <c r="CG145" s="38" t="e">
        <f>IF(AND(#REF!="",#REF!="",#REF!="",#REF!=""),"",SUM(#REF!,#REF!,#REF!,#REF!))</f>
        <v>#REF!</v>
      </c>
      <c r="CH145" s="38" t="str">
        <f t="shared" si="22"/>
        <v/>
      </c>
    </row>
    <row r="146" spans="1:86" ht="24.75" customHeight="1">
      <c r="A146" s="358">
        <v>140</v>
      </c>
      <c r="B146" s="359"/>
      <c r="C146" s="360"/>
      <c r="D146" s="361"/>
      <c r="E146" s="362"/>
      <c r="F146" s="363"/>
      <c r="G146" s="363"/>
      <c r="H146" s="364"/>
      <c r="I146" s="365"/>
      <c r="J146" s="366"/>
      <c r="K146" s="367"/>
      <c r="L146" s="13"/>
      <c r="M146" s="8"/>
      <c r="N146" s="8"/>
      <c r="O146" s="8"/>
      <c r="P146" s="56"/>
      <c r="Q146" s="60"/>
      <c r="R146" s="8"/>
      <c r="S146" s="14"/>
      <c r="T146" s="19"/>
      <c r="U146" s="20"/>
      <c r="V146" s="20"/>
      <c r="W146" s="8"/>
      <c r="X146" s="62"/>
      <c r="Y146" s="60"/>
      <c r="Z146" s="8"/>
      <c r="AA146" s="14"/>
      <c r="AB146" s="13"/>
      <c r="AC146" s="8"/>
      <c r="AD146" s="8"/>
      <c r="AE146" s="8"/>
      <c r="AF146" s="56"/>
      <c r="AG146" s="60"/>
      <c r="AH146" s="8"/>
      <c r="AI146" s="14"/>
      <c r="AJ146" s="13"/>
      <c r="AK146" s="8"/>
      <c r="AL146" s="8"/>
      <c r="AM146" s="8"/>
      <c r="AN146" s="56"/>
      <c r="AO146" s="60"/>
      <c r="AP146" s="8"/>
      <c r="AQ146" s="14"/>
      <c r="AR146" s="13"/>
      <c r="AS146" s="8"/>
      <c r="AT146" s="14"/>
      <c r="AU146" s="13"/>
      <c r="AV146" s="8"/>
      <c r="AW146" s="14"/>
      <c r="AX146" s="13"/>
      <c r="AY146" s="8"/>
      <c r="AZ146" s="14"/>
      <c r="BA146" s="13" t="s">
        <v>447</v>
      </c>
      <c r="BB146" s="109" t="s">
        <v>447</v>
      </c>
      <c r="BC146" s="1"/>
      <c r="BD146" s="1"/>
      <c r="BE146" s="1"/>
      <c r="BF146" s="1"/>
      <c r="BG146" s="1"/>
      <c r="BS146" s="29"/>
      <c r="BT146" s="44" t="str">
        <f t="shared" si="23"/>
        <v/>
      </c>
      <c r="BU146" s="45" t="str">
        <f t="shared" si="24"/>
        <v/>
      </c>
      <c r="BV146" s="45" t="str">
        <f t="shared" si="25"/>
        <v/>
      </c>
      <c r="BW146" s="44" t="str">
        <f t="shared" si="26"/>
        <v/>
      </c>
      <c r="BX146" s="45" t="str">
        <f t="shared" si="27"/>
        <v/>
      </c>
      <c r="BY146" s="44" t="e">
        <f>IF(AND(#REF!="",#REF!="",#REF!="",#REF!=""),"",SUM(#REF!,#REF!,#REF!,#REF!,#REF!))</f>
        <v>#REF!</v>
      </c>
      <c r="BZ146" s="45" t="str">
        <f t="shared" si="28"/>
        <v/>
      </c>
      <c r="CA146" s="44" t="str">
        <f t="shared" si="29"/>
        <v/>
      </c>
      <c r="CB146" s="45" t="str">
        <f t="shared" si="30"/>
        <v/>
      </c>
      <c r="CC146" s="44" t="str">
        <f t="shared" si="31"/>
        <v/>
      </c>
      <c r="CD146" s="45" t="str">
        <f t="shared" si="32"/>
        <v/>
      </c>
      <c r="CE146" s="44" t="e">
        <f>IF(AND(#REF!="",#REF!="",#REF!="",#REF!=""),"",SUM(#REF!,#REF!,#REF!,#REF!,#REF!))</f>
        <v>#REF!</v>
      </c>
      <c r="CF146" s="45" t="str">
        <f t="shared" si="33"/>
        <v/>
      </c>
      <c r="CG146" s="38" t="e">
        <f>IF(AND(#REF!="",#REF!="",#REF!="",#REF!=""),"",SUM(#REF!,#REF!,#REF!,#REF!))</f>
        <v>#REF!</v>
      </c>
      <c r="CH146" s="38" t="str">
        <f t="shared" si="22"/>
        <v/>
      </c>
    </row>
    <row r="147" spans="1:86" ht="24.75" customHeight="1">
      <c r="A147" s="378">
        <v>141</v>
      </c>
      <c r="B147" s="359"/>
      <c r="C147" s="360"/>
      <c r="D147" s="361"/>
      <c r="E147" s="362"/>
      <c r="F147" s="363"/>
      <c r="G147" s="363"/>
      <c r="H147" s="364"/>
      <c r="I147" s="365"/>
      <c r="J147" s="366"/>
      <c r="K147" s="367"/>
      <c r="L147" s="13"/>
      <c r="M147" s="8"/>
      <c r="N147" s="8"/>
      <c r="O147" s="8"/>
      <c r="P147" s="56"/>
      <c r="Q147" s="60"/>
      <c r="R147" s="8"/>
      <c r="S147" s="14"/>
      <c r="T147" s="19"/>
      <c r="U147" s="20"/>
      <c r="V147" s="20"/>
      <c r="W147" s="8"/>
      <c r="X147" s="62"/>
      <c r="Y147" s="60"/>
      <c r="Z147" s="8"/>
      <c r="AA147" s="14"/>
      <c r="AB147" s="13"/>
      <c r="AC147" s="8"/>
      <c r="AD147" s="8"/>
      <c r="AE147" s="8"/>
      <c r="AF147" s="56"/>
      <c r="AG147" s="60"/>
      <c r="AH147" s="8"/>
      <c r="AI147" s="14"/>
      <c r="AJ147" s="13"/>
      <c r="AK147" s="8"/>
      <c r="AL147" s="8"/>
      <c r="AM147" s="8"/>
      <c r="AN147" s="56"/>
      <c r="AO147" s="60"/>
      <c r="AP147" s="8"/>
      <c r="AQ147" s="14"/>
      <c r="AR147" s="13"/>
      <c r="AS147" s="8"/>
      <c r="AT147" s="14"/>
      <c r="AU147" s="13"/>
      <c r="AV147" s="8"/>
      <c r="AW147" s="14"/>
      <c r="AX147" s="13"/>
      <c r="AY147" s="8"/>
      <c r="AZ147" s="14"/>
      <c r="BA147" s="13" t="s">
        <v>447</v>
      </c>
      <c r="BB147" s="109" t="s">
        <v>447</v>
      </c>
      <c r="BC147" s="1"/>
      <c r="BD147" s="1"/>
      <c r="BE147" s="1"/>
      <c r="BF147" s="1"/>
      <c r="BG147" s="1"/>
      <c r="BS147" s="29"/>
      <c r="BT147" s="44" t="str">
        <f t="shared" si="23"/>
        <v/>
      </c>
      <c r="BU147" s="45" t="str">
        <f t="shared" si="24"/>
        <v/>
      </c>
      <c r="BV147" s="45" t="str">
        <f t="shared" si="25"/>
        <v/>
      </c>
      <c r="BW147" s="44" t="str">
        <f t="shared" si="26"/>
        <v/>
      </c>
      <c r="BX147" s="45" t="str">
        <f t="shared" si="27"/>
        <v/>
      </c>
      <c r="BY147" s="44" t="e">
        <f>IF(AND(#REF!="",#REF!="",#REF!="",#REF!=""),"",SUM(#REF!,#REF!,#REF!,#REF!,#REF!))</f>
        <v>#REF!</v>
      </c>
      <c r="BZ147" s="45" t="str">
        <f t="shared" si="28"/>
        <v/>
      </c>
      <c r="CA147" s="44" t="str">
        <f t="shared" si="29"/>
        <v/>
      </c>
      <c r="CB147" s="45" t="str">
        <f t="shared" si="30"/>
        <v/>
      </c>
      <c r="CC147" s="44" t="str">
        <f t="shared" si="31"/>
        <v/>
      </c>
      <c r="CD147" s="45" t="str">
        <f t="shared" si="32"/>
        <v/>
      </c>
      <c r="CE147" s="44" t="e">
        <f>IF(AND(#REF!="",#REF!="",#REF!="",#REF!=""),"",SUM(#REF!,#REF!,#REF!,#REF!,#REF!))</f>
        <v>#REF!</v>
      </c>
      <c r="CF147" s="45" t="str">
        <f t="shared" si="33"/>
        <v/>
      </c>
      <c r="CG147" s="38" t="e">
        <f>IF(AND(#REF!="",#REF!="",#REF!="",#REF!=""),"",SUM(#REF!,#REF!,#REF!,#REF!))</f>
        <v>#REF!</v>
      </c>
      <c r="CH147" s="38" t="str">
        <f t="shared" si="22"/>
        <v/>
      </c>
    </row>
    <row r="148" spans="1:86" ht="24.75" customHeight="1">
      <c r="A148" s="378">
        <v>142</v>
      </c>
      <c r="B148" s="359"/>
      <c r="C148" s="360"/>
      <c r="D148" s="361"/>
      <c r="E148" s="362"/>
      <c r="F148" s="363"/>
      <c r="G148" s="363"/>
      <c r="H148" s="364"/>
      <c r="I148" s="365"/>
      <c r="J148" s="366"/>
      <c r="K148" s="367"/>
      <c r="L148" s="13"/>
      <c r="M148" s="8"/>
      <c r="N148" s="8"/>
      <c r="O148" s="8"/>
      <c r="P148" s="56"/>
      <c r="Q148" s="60"/>
      <c r="R148" s="8"/>
      <c r="S148" s="14"/>
      <c r="T148" s="19"/>
      <c r="U148" s="20"/>
      <c r="V148" s="20"/>
      <c r="W148" s="8"/>
      <c r="X148" s="62"/>
      <c r="Y148" s="60"/>
      <c r="Z148" s="8"/>
      <c r="AA148" s="14"/>
      <c r="AB148" s="13"/>
      <c r="AC148" s="8"/>
      <c r="AD148" s="8"/>
      <c r="AE148" s="8"/>
      <c r="AF148" s="56"/>
      <c r="AG148" s="60"/>
      <c r="AH148" s="8"/>
      <c r="AI148" s="14"/>
      <c r="AJ148" s="13"/>
      <c r="AK148" s="8"/>
      <c r="AL148" s="8"/>
      <c r="AM148" s="8"/>
      <c r="AN148" s="56"/>
      <c r="AO148" s="60"/>
      <c r="AP148" s="8"/>
      <c r="AQ148" s="14"/>
      <c r="AR148" s="13"/>
      <c r="AS148" s="8"/>
      <c r="AT148" s="14"/>
      <c r="AU148" s="13"/>
      <c r="AV148" s="8"/>
      <c r="AW148" s="14"/>
      <c r="AX148" s="13"/>
      <c r="AY148" s="8"/>
      <c r="AZ148" s="14"/>
      <c r="BA148" s="13" t="s">
        <v>447</v>
      </c>
      <c r="BB148" s="109" t="s">
        <v>447</v>
      </c>
      <c r="BC148" s="1"/>
      <c r="BD148" s="1"/>
      <c r="BE148" s="1"/>
      <c r="BF148" s="1"/>
      <c r="BG148" s="1"/>
      <c r="BS148" s="29"/>
      <c r="BT148" s="44" t="str">
        <f t="shared" si="23"/>
        <v/>
      </c>
      <c r="BU148" s="45" t="str">
        <f t="shared" si="24"/>
        <v/>
      </c>
      <c r="BV148" s="45" t="str">
        <f t="shared" si="25"/>
        <v/>
      </c>
      <c r="BW148" s="44" t="str">
        <f t="shared" si="26"/>
        <v/>
      </c>
      <c r="BX148" s="45" t="str">
        <f t="shared" si="27"/>
        <v/>
      </c>
      <c r="BY148" s="44" t="e">
        <f>IF(AND(#REF!="",#REF!="",#REF!="",#REF!=""),"",SUM(#REF!,#REF!,#REF!,#REF!,#REF!))</f>
        <v>#REF!</v>
      </c>
      <c r="BZ148" s="45" t="str">
        <f t="shared" si="28"/>
        <v/>
      </c>
      <c r="CA148" s="44" t="str">
        <f t="shared" si="29"/>
        <v/>
      </c>
      <c r="CB148" s="45" t="str">
        <f t="shared" si="30"/>
        <v/>
      </c>
      <c r="CC148" s="44" t="str">
        <f t="shared" si="31"/>
        <v/>
      </c>
      <c r="CD148" s="45" t="str">
        <f t="shared" si="32"/>
        <v/>
      </c>
      <c r="CE148" s="44" t="e">
        <f>IF(AND(#REF!="",#REF!="",#REF!="",#REF!=""),"",SUM(#REF!,#REF!,#REF!,#REF!,#REF!))</f>
        <v>#REF!</v>
      </c>
      <c r="CF148" s="45" t="str">
        <f t="shared" si="33"/>
        <v/>
      </c>
      <c r="CG148" s="38" t="e">
        <f>IF(AND(#REF!="",#REF!="",#REF!="",#REF!=""),"",SUM(#REF!,#REF!,#REF!,#REF!))</f>
        <v>#REF!</v>
      </c>
      <c r="CH148" s="38" t="str">
        <f t="shared" si="22"/>
        <v/>
      </c>
    </row>
    <row r="149" spans="1:86" ht="24.75" customHeight="1">
      <c r="A149" s="358">
        <v>143</v>
      </c>
      <c r="B149" s="359"/>
      <c r="C149" s="360"/>
      <c r="D149" s="361"/>
      <c r="E149" s="362"/>
      <c r="F149" s="363"/>
      <c r="G149" s="363"/>
      <c r="H149" s="364"/>
      <c r="I149" s="365"/>
      <c r="J149" s="366"/>
      <c r="K149" s="367"/>
      <c r="L149" s="13"/>
      <c r="M149" s="8"/>
      <c r="N149" s="8"/>
      <c r="O149" s="8"/>
      <c r="P149" s="56"/>
      <c r="Q149" s="60"/>
      <c r="R149" s="8"/>
      <c r="S149" s="14"/>
      <c r="T149" s="19"/>
      <c r="U149" s="20"/>
      <c r="V149" s="20"/>
      <c r="W149" s="8"/>
      <c r="X149" s="62"/>
      <c r="Y149" s="60"/>
      <c r="Z149" s="8"/>
      <c r="AA149" s="14"/>
      <c r="AB149" s="13"/>
      <c r="AC149" s="8"/>
      <c r="AD149" s="8"/>
      <c r="AE149" s="8"/>
      <c r="AF149" s="56"/>
      <c r="AG149" s="60"/>
      <c r="AH149" s="8"/>
      <c r="AI149" s="14"/>
      <c r="AJ149" s="13"/>
      <c r="AK149" s="8"/>
      <c r="AL149" s="8"/>
      <c r="AM149" s="8"/>
      <c r="AN149" s="56"/>
      <c r="AO149" s="60"/>
      <c r="AP149" s="8"/>
      <c r="AQ149" s="14"/>
      <c r="AR149" s="13"/>
      <c r="AS149" s="8"/>
      <c r="AT149" s="14"/>
      <c r="AU149" s="13"/>
      <c r="AV149" s="8"/>
      <c r="AW149" s="14"/>
      <c r="AX149" s="13"/>
      <c r="AY149" s="8"/>
      <c r="AZ149" s="14"/>
      <c r="BA149" s="13" t="s">
        <v>447</v>
      </c>
      <c r="BB149" s="109" t="s">
        <v>447</v>
      </c>
      <c r="BC149" s="1"/>
      <c r="BD149" s="1"/>
      <c r="BE149" s="1"/>
      <c r="BF149" s="1"/>
      <c r="BG149" s="1"/>
      <c r="BS149" s="29"/>
      <c r="BT149" s="44" t="str">
        <f t="shared" si="23"/>
        <v/>
      </c>
      <c r="BU149" s="45" t="str">
        <f t="shared" si="24"/>
        <v/>
      </c>
      <c r="BV149" s="45" t="str">
        <f t="shared" si="25"/>
        <v/>
      </c>
      <c r="BW149" s="44" t="str">
        <f t="shared" si="26"/>
        <v/>
      </c>
      <c r="BX149" s="45" t="str">
        <f t="shared" si="27"/>
        <v/>
      </c>
      <c r="BY149" s="44" t="e">
        <f>IF(AND(#REF!="",#REF!="",#REF!="",#REF!=""),"",SUM(#REF!,#REF!,#REF!,#REF!,#REF!))</f>
        <v>#REF!</v>
      </c>
      <c r="BZ149" s="45" t="str">
        <f t="shared" si="28"/>
        <v/>
      </c>
      <c r="CA149" s="44" t="str">
        <f t="shared" si="29"/>
        <v/>
      </c>
      <c r="CB149" s="45" t="str">
        <f t="shared" si="30"/>
        <v/>
      </c>
      <c r="CC149" s="44" t="str">
        <f t="shared" si="31"/>
        <v/>
      </c>
      <c r="CD149" s="45" t="str">
        <f t="shared" si="32"/>
        <v/>
      </c>
      <c r="CE149" s="44" t="e">
        <f>IF(AND(#REF!="",#REF!="",#REF!="",#REF!=""),"",SUM(#REF!,#REF!,#REF!,#REF!,#REF!))</f>
        <v>#REF!</v>
      </c>
      <c r="CF149" s="45" t="str">
        <f t="shared" si="33"/>
        <v/>
      </c>
      <c r="CG149" s="38" t="e">
        <f>IF(AND(#REF!="",#REF!="",#REF!="",#REF!=""),"",SUM(#REF!,#REF!,#REF!,#REF!))</f>
        <v>#REF!</v>
      </c>
      <c r="CH149" s="38" t="str">
        <f t="shared" si="22"/>
        <v/>
      </c>
    </row>
    <row r="150" spans="1:86" ht="24.75" customHeight="1">
      <c r="A150" s="378">
        <v>144</v>
      </c>
      <c r="B150" s="359"/>
      <c r="C150" s="360"/>
      <c r="D150" s="361"/>
      <c r="E150" s="362"/>
      <c r="F150" s="363"/>
      <c r="G150" s="363"/>
      <c r="H150" s="364"/>
      <c r="I150" s="365"/>
      <c r="J150" s="366"/>
      <c r="K150" s="367"/>
      <c r="L150" s="13"/>
      <c r="M150" s="8"/>
      <c r="N150" s="8"/>
      <c r="O150" s="8"/>
      <c r="P150" s="56"/>
      <c r="Q150" s="60"/>
      <c r="R150" s="8"/>
      <c r="S150" s="14"/>
      <c r="T150" s="19"/>
      <c r="U150" s="20"/>
      <c r="V150" s="20"/>
      <c r="W150" s="8"/>
      <c r="X150" s="62"/>
      <c r="Y150" s="60"/>
      <c r="Z150" s="8"/>
      <c r="AA150" s="14"/>
      <c r="AB150" s="13"/>
      <c r="AC150" s="8"/>
      <c r="AD150" s="8"/>
      <c r="AE150" s="8"/>
      <c r="AF150" s="56"/>
      <c r="AG150" s="60"/>
      <c r="AH150" s="8"/>
      <c r="AI150" s="14"/>
      <c r="AJ150" s="13"/>
      <c r="AK150" s="8"/>
      <c r="AL150" s="8"/>
      <c r="AM150" s="8"/>
      <c r="AN150" s="56"/>
      <c r="AO150" s="60"/>
      <c r="AP150" s="8"/>
      <c r="AQ150" s="14"/>
      <c r="AR150" s="13"/>
      <c r="AS150" s="8"/>
      <c r="AT150" s="14"/>
      <c r="AU150" s="13"/>
      <c r="AV150" s="8"/>
      <c r="AW150" s="14"/>
      <c r="AX150" s="13"/>
      <c r="AY150" s="8"/>
      <c r="AZ150" s="14"/>
      <c r="BA150" s="13" t="s">
        <v>447</v>
      </c>
      <c r="BB150" s="109" t="s">
        <v>447</v>
      </c>
      <c r="BC150" s="1"/>
      <c r="BD150" s="1"/>
      <c r="BE150" s="1"/>
      <c r="BF150" s="1"/>
      <c r="BG150" s="1"/>
      <c r="BS150" s="29"/>
      <c r="BT150" s="44" t="str">
        <f t="shared" si="23"/>
        <v/>
      </c>
      <c r="BU150" s="45" t="str">
        <f t="shared" si="24"/>
        <v/>
      </c>
      <c r="BV150" s="45" t="str">
        <f t="shared" si="25"/>
        <v/>
      </c>
      <c r="BW150" s="44" t="str">
        <f t="shared" si="26"/>
        <v/>
      </c>
      <c r="BX150" s="45" t="str">
        <f t="shared" si="27"/>
        <v/>
      </c>
      <c r="BY150" s="44" t="e">
        <f>IF(AND(#REF!="",#REF!="",#REF!="",#REF!=""),"",SUM(#REF!,#REF!,#REF!,#REF!,#REF!))</f>
        <v>#REF!</v>
      </c>
      <c r="BZ150" s="45" t="str">
        <f t="shared" si="28"/>
        <v/>
      </c>
      <c r="CA150" s="44" t="str">
        <f t="shared" si="29"/>
        <v/>
      </c>
      <c r="CB150" s="45" t="str">
        <f t="shared" si="30"/>
        <v/>
      </c>
      <c r="CC150" s="44" t="str">
        <f t="shared" si="31"/>
        <v/>
      </c>
      <c r="CD150" s="45" t="str">
        <f t="shared" si="32"/>
        <v/>
      </c>
      <c r="CE150" s="44" t="e">
        <f>IF(AND(#REF!="",#REF!="",#REF!="",#REF!=""),"",SUM(#REF!,#REF!,#REF!,#REF!,#REF!))</f>
        <v>#REF!</v>
      </c>
      <c r="CF150" s="45" t="str">
        <f t="shared" si="33"/>
        <v/>
      </c>
      <c r="CG150" s="38" t="e">
        <f>IF(AND(#REF!="",#REF!="",#REF!="",#REF!=""),"",SUM(#REF!,#REF!,#REF!,#REF!))</f>
        <v>#REF!</v>
      </c>
      <c r="CH150" s="38" t="str">
        <f t="shared" si="22"/>
        <v/>
      </c>
    </row>
    <row r="151" spans="1:86" ht="24.75" customHeight="1">
      <c r="A151" s="378">
        <v>145</v>
      </c>
      <c r="B151" s="359"/>
      <c r="C151" s="360"/>
      <c r="D151" s="361"/>
      <c r="E151" s="362"/>
      <c r="F151" s="363"/>
      <c r="G151" s="363"/>
      <c r="H151" s="364"/>
      <c r="I151" s="365"/>
      <c r="J151" s="366"/>
      <c r="K151" s="367"/>
      <c r="L151" s="13"/>
      <c r="M151" s="8"/>
      <c r="N151" s="8"/>
      <c r="O151" s="8"/>
      <c r="P151" s="56"/>
      <c r="Q151" s="60"/>
      <c r="R151" s="8"/>
      <c r="S151" s="14"/>
      <c r="T151" s="19"/>
      <c r="U151" s="20"/>
      <c r="V151" s="20"/>
      <c r="W151" s="8"/>
      <c r="X151" s="62"/>
      <c r="Y151" s="60"/>
      <c r="Z151" s="8"/>
      <c r="AA151" s="14"/>
      <c r="AB151" s="13"/>
      <c r="AC151" s="8"/>
      <c r="AD151" s="8"/>
      <c r="AE151" s="8"/>
      <c r="AF151" s="56"/>
      <c r="AG151" s="60"/>
      <c r="AH151" s="8"/>
      <c r="AI151" s="14"/>
      <c r="AJ151" s="13"/>
      <c r="AK151" s="8"/>
      <c r="AL151" s="8"/>
      <c r="AM151" s="8"/>
      <c r="AN151" s="56"/>
      <c r="AO151" s="60"/>
      <c r="AP151" s="8"/>
      <c r="AQ151" s="14"/>
      <c r="AR151" s="13"/>
      <c r="AS151" s="8"/>
      <c r="AT151" s="14"/>
      <c r="AU151" s="13"/>
      <c r="AV151" s="8"/>
      <c r="AW151" s="14"/>
      <c r="AX151" s="13"/>
      <c r="AY151" s="8"/>
      <c r="AZ151" s="14"/>
      <c r="BA151" s="13" t="s">
        <v>447</v>
      </c>
      <c r="BB151" s="109" t="s">
        <v>447</v>
      </c>
      <c r="BC151" s="1"/>
      <c r="BD151" s="1"/>
      <c r="BE151" s="1"/>
      <c r="BF151" s="1"/>
      <c r="BG151" s="1"/>
      <c r="BS151" s="29"/>
      <c r="BT151" s="44" t="str">
        <f t="shared" si="23"/>
        <v/>
      </c>
      <c r="BU151" s="45" t="str">
        <f t="shared" si="24"/>
        <v/>
      </c>
      <c r="BV151" s="45" t="str">
        <f t="shared" si="25"/>
        <v/>
      </c>
      <c r="BW151" s="44" t="str">
        <f t="shared" si="26"/>
        <v/>
      </c>
      <c r="BX151" s="45" t="str">
        <f t="shared" si="27"/>
        <v/>
      </c>
      <c r="BY151" s="44" t="e">
        <f>IF(AND(#REF!="",#REF!="",#REF!="",#REF!=""),"",SUM(#REF!,#REF!,#REF!,#REF!,#REF!))</f>
        <v>#REF!</v>
      </c>
      <c r="BZ151" s="45" t="str">
        <f t="shared" si="28"/>
        <v/>
      </c>
      <c r="CA151" s="44" t="str">
        <f t="shared" si="29"/>
        <v/>
      </c>
      <c r="CB151" s="45" t="str">
        <f t="shared" si="30"/>
        <v/>
      </c>
      <c r="CC151" s="44" t="str">
        <f t="shared" si="31"/>
        <v/>
      </c>
      <c r="CD151" s="45" t="str">
        <f t="shared" si="32"/>
        <v/>
      </c>
      <c r="CE151" s="44" t="e">
        <f>IF(AND(#REF!="",#REF!="",#REF!="",#REF!=""),"",SUM(#REF!,#REF!,#REF!,#REF!,#REF!))</f>
        <v>#REF!</v>
      </c>
      <c r="CF151" s="45" t="str">
        <f t="shared" si="33"/>
        <v/>
      </c>
      <c r="CG151" s="38" t="e">
        <f>IF(AND(#REF!="",#REF!="",#REF!="",#REF!=""),"",SUM(#REF!,#REF!,#REF!,#REF!))</f>
        <v>#REF!</v>
      </c>
      <c r="CH151" s="38" t="str">
        <f t="shared" si="22"/>
        <v/>
      </c>
    </row>
    <row r="152" spans="1:86" ht="24.75" customHeight="1">
      <c r="A152" s="358">
        <v>146</v>
      </c>
      <c r="B152" s="359"/>
      <c r="C152" s="360"/>
      <c r="D152" s="361"/>
      <c r="E152" s="362"/>
      <c r="F152" s="363"/>
      <c r="G152" s="363"/>
      <c r="H152" s="364"/>
      <c r="I152" s="365"/>
      <c r="J152" s="366"/>
      <c r="K152" s="367"/>
      <c r="L152" s="13"/>
      <c r="M152" s="8"/>
      <c r="N152" s="8"/>
      <c r="O152" s="8"/>
      <c r="P152" s="56"/>
      <c r="Q152" s="60"/>
      <c r="R152" s="8"/>
      <c r="S152" s="14"/>
      <c r="T152" s="19"/>
      <c r="U152" s="20"/>
      <c r="V152" s="20"/>
      <c r="W152" s="8"/>
      <c r="X152" s="62"/>
      <c r="Y152" s="60"/>
      <c r="Z152" s="8"/>
      <c r="AA152" s="14"/>
      <c r="AB152" s="13"/>
      <c r="AC152" s="8"/>
      <c r="AD152" s="8"/>
      <c r="AE152" s="8"/>
      <c r="AF152" s="56"/>
      <c r="AG152" s="60"/>
      <c r="AH152" s="8"/>
      <c r="AI152" s="14"/>
      <c r="AJ152" s="13"/>
      <c r="AK152" s="8"/>
      <c r="AL152" s="8"/>
      <c r="AM152" s="8"/>
      <c r="AN152" s="56"/>
      <c r="AO152" s="60"/>
      <c r="AP152" s="8"/>
      <c r="AQ152" s="14"/>
      <c r="AR152" s="13"/>
      <c r="AS152" s="8"/>
      <c r="AT152" s="14"/>
      <c r="AU152" s="13"/>
      <c r="AV152" s="8"/>
      <c r="AW152" s="14"/>
      <c r="AX152" s="13"/>
      <c r="AY152" s="8"/>
      <c r="AZ152" s="14"/>
      <c r="BA152" s="13" t="s">
        <v>447</v>
      </c>
      <c r="BB152" s="109" t="s">
        <v>447</v>
      </c>
      <c r="BC152" s="1"/>
      <c r="BD152" s="1"/>
      <c r="BE152" s="1"/>
      <c r="BF152" s="1"/>
      <c r="BG152" s="1"/>
      <c r="BS152" s="29"/>
      <c r="BT152" s="44" t="str">
        <f t="shared" si="23"/>
        <v/>
      </c>
      <c r="BU152" s="45" t="str">
        <f t="shared" si="24"/>
        <v/>
      </c>
      <c r="BV152" s="45" t="str">
        <f t="shared" si="25"/>
        <v/>
      </c>
      <c r="BW152" s="44" t="str">
        <f t="shared" si="26"/>
        <v/>
      </c>
      <c r="BX152" s="45" t="str">
        <f t="shared" si="27"/>
        <v/>
      </c>
      <c r="BY152" s="44" t="e">
        <f>IF(AND(#REF!="",#REF!="",#REF!="",#REF!=""),"",SUM(#REF!,#REF!,#REF!,#REF!,#REF!))</f>
        <v>#REF!</v>
      </c>
      <c r="BZ152" s="45" t="str">
        <f t="shared" si="28"/>
        <v/>
      </c>
      <c r="CA152" s="44" t="str">
        <f t="shared" si="29"/>
        <v/>
      </c>
      <c r="CB152" s="45" t="str">
        <f t="shared" si="30"/>
        <v/>
      </c>
      <c r="CC152" s="44" t="str">
        <f t="shared" si="31"/>
        <v/>
      </c>
      <c r="CD152" s="45" t="str">
        <f t="shared" si="32"/>
        <v/>
      </c>
      <c r="CE152" s="44" t="e">
        <f>IF(AND(#REF!="",#REF!="",#REF!="",#REF!=""),"",SUM(#REF!,#REF!,#REF!,#REF!,#REF!))</f>
        <v>#REF!</v>
      </c>
      <c r="CF152" s="45" t="str">
        <f t="shared" si="33"/>
        <v/>
      </c>
      <c r="CG152" s="38" t="e">
        <f>IF(AND(#REF!="",#REF!="",#REF!="",#REF!=""),"",SUM(#REF!,#REF!,#REF!,#REF!))</f>
        <v>#REF!</v>
      </c>
      <c r="CH152" s="38" t="str">
        <f t="shared" si="22"/>
        <v/>
      </c>
    </row>
    <row r="153" spans="1:86" ht="24.75" customHeight="1">
      <c r="A153" s="378">
        <v>147</v>
      </c>
      <c r="B153" s="359"/>
      <c r="C153" s="360"/>
      <c r="D153" s="361"/>
      <c r="E153" s="362"/>
      <c r="F153" s="363"/>
      <c r="G153" s="363"/>
      <c r="H153" s="364"/>
      <c r="I153" s="365"/>
      <c r="J153" s="366"/>
      <c r="K153" s="367"/>
      <c r="L153" s="13"/>
      <c r="M153" s="8"/>
      <c r="N153" s="8"/>
      <c r="O153" s="8"/>
      <c r="P153" s="56"/>
      <c r="Q153" s="60"/>
      <c r="R153" s="8"/>
      <c r="S153" s="14"/>
      <c r="T153" s="19"/>
      <c r="U153" s="20"/>
      <c r="V153" s="20"/>
      <c r="W153" s="8"/>
      <c r="X153" s="62"/>
      <c r="Y153" s="60"/>
      <c r="Z153" s="8"/>
      <c r="AA153" s="14"/>
      <c r="AB153" s="13"/>
      <c r="AC153" s="8"/>
      <c r="AD153" s="8"/>
      <c r="AE153" s="8"/>
      <c r="AF153" s="56"/>
      <c r="AG153" s="60"/>
      <c r="AH153" s="8"/>
      <c r="AI153" s="14"/>
      <c r="AJ153" s="13"/>
      <c r="AK153" s="8"/>
      <c r="AL153" s="8"/>
      <c r="AM153" s="8"/>
      <c r="AN153" s="56"/>
      <c r="AO153" s="60"/>
      <c r="AP153" s="8"/>
      <c r="AQ153" s="14"/>
      <c r="AR153" s="13"/>
      <c r="AS153" s="8"/>
      <c r="AT153" s="14"/>
      <c r="AU153" s="13"/>
      <c r="AV153" s="8"/>
      <c r="AW153" s="14"/>
      <c r="AX153" s="13"/>
      <c r="AY153" s="8"/>
      <c r="AZ153" s="14"/>
      <c r="BA153" s="13" t="s">
        <v>447</v>
      </c>
      <c r="BB153" s="109" t="s">
        <v>447</v>
      </c>
      <c r="BC153" s="1"/>
      <c r="BD153" s="1"/>
      <c r="BE153" s="1"/>
      <c r="BF153" s="1"/>
      <c r="BG153" s="1"/>
      <c r="BS153" s="29"/>
      <c r="BT153" s="44" t="str">
        <f t="shared" si="23"/>
        <v/>
      </c>
      <c r="BU153" s="45" t="str">
        <f t="shared" si="24"/>
        <v/>
      </c>
      <c r="BV153" s="45" t="str">
        <f t="shared" si="25"/>
        <v/>
      </c>
      <c r="BW153" s="44" t="str">
        <f t="shared" si="26"/>
        <v/>
      </c>
      <c r="BX153" s="45" t="str">
        <f t="shared" si="27"/>
        <v/>
      </c>
      <c r="BY153" s="44" t="e">
        <f>IF(AND(#REF!="",#REF!="",#REF!="",#REF!=""),"",SUM(#REF!,#REF!,#REF!,#REF!,#REF!))</f>
        <v>#REF!</v>
      </c>
      <c r="BZ153" s="45" t="str">
        <f t="shared" si="28"/>
        <v/>
      </c>
      <c r="CA153" s="44" t="str">
        <f t="shared" si="29"/>
        <v/>
      </c>
      <c r="CB153" s="45" t="str">
        <f t="shared" si="30"/>
        <v/>
      </c>
      <c r="CC153" s="44" t="str">
        <f t="shared" si="31"/>
        <v/>
      </c>
      <c r="CD153" s="45" t="str">
        <f t="shared" si="32"/>
        <v/>
      </c>
      <c r="CE153" s="44" t="e">
        <f>IF(AND(#REF!="",#REF!="",#REF!="",#REF!=""),"",SUM(#REF!,#REF!,#REF!,#REF!,#REF!))</f>
        <v>#REF!</v>
      </c>
      <c r="CF153" s="45" t="str">
        <f t="shared" si="33"/>
        <v/>
      </c>
      <c r="CG153" s="38" t="e">
        <f>IF(AND(#REF!="",#REF!="",#REF!="",#REF!=""),"",SUM(#REF!,#REF!,#REF!,#REF!))</f>
        <v>#REF!</v>
      </c>
      <c r="CH153" s="38" t="str">
        <f t="shared" si="22"/>
        <v/>
      </c>
    </row>
    <row r="154" spans="1:86" ht="24.75" customHeight="1">
      <c r="A154" s="378">
        <v>148</v>
      </c>
      <c r="B154" s="359"/>
      <c r="C154" s="360"/>
      <c r="D154" s="361"/>
      <c r="E154" s="362"/>
      <c r="F154" s="363"/>
      <c r="G154" s="363"/>
      <c r="H154" s="364"/>
      <c r="I154" s="365"/>
      <c r="J154" s="366"/>
      <c r="K154" s="367"/>
      <c r="L154" s="13"/>
      <c r="M154" s="8"/>
      <c r="N154" s="8"/>
      <c r="O154" s="8"/>
      <c r="P154" s="56"/>
      <c r="Q154" s="60"/>
      <c r="R154" s="8"/>
      <c r="S154" s="14"/>
      <c r="T154" s="19"/>
      <c r="U154" s="20"/>
      <c r="V154" s="20"/>
      <c r="W154" s="8"/>
      <c r="X154" s="62"/>
      <c r="Y154" s="60"/>
      <c r="Z154" s="8"/>
      <c r="AA154" s="14"/>
      <c r="AB154" s="13"/>
      <c r="AC154" s="8"/>
      <c r="AD154" s="8"/>
      <c r="AE154" s="8"/>
      <c r="AF154" s="56"/>
      <c r="AG154" s="60"/>
      <c r="AH154" s="8"/>
      <c r="AI154" s="14"/>
      <c r="AJ154" s="13"/>
      <c r="AK154" s="8"/>
      <c r="AL154" s="8"/>
      <c r="AM154" s="8"/>
      <c r="AN154" s="56"/>
      <c r="AO154" s="60"/>
      <c r="AP154" s="8"/>
      <c r="AQ154" s="14"/>
      <c r="AR154" s="13"/>
      <c r="AS154" s="8"/>
      <c r="AT154" s="14"/>
      <c r="AU154" s="13"/>
      <c r="AV154" s="8"/>
      <c r="AW154" s="14"/>
      <c r="AX154" s="13"/>
      <c r="AY154" s="8"/>
      <c r="AZ154" s="14"/>
      <c r="BA154" s="13" t="s">
        <v>447</v>
      </c>
      <c r="BB154" s="109" t="s">
        <v>447</v>
      </c>
      <c r="BC154" s="1"/>
      <c r="BD154" s="1"/>
      <c r="BE154" s="1"/>
      <c r="BF154" s="1"/>
      <c r="BG154" s="1"/>
      <c r="BS154" s="29"/>
      <c r="BT154" s="44" t="str">
        <f t="shared" si="23"/>
        <v/>
      </c>
      <c r="BU154" s="45" t="str">
        <f t="shared" si="24"/>
        <v/>
      </c>
      <c r="BV154" s="45" t="str">
        <f t="shared" si="25"/>
        <v/>
      </c>
      <c r="BW154" s="44" t="str">
        <f t="shared" si="26"/>
        <v/>
      </c>
      <c r="BX154" s="45" t="str">
        <f t="shared" si="27"/>
        <v/>
      </c>
      <c r="BY154" s="44" t="e">
        <f>IF(AND(#REF!="",#REF!="",#REF!="",#REF!=""),"",SUM(#REF!,#REF!,#REF!,#REF!,#REF!))</f>
        <v>#REF!</v>
      </c>
      <c r="BZ154" s="45" t="str">
        <f t="shared" si="28"/>
        <v/>
      </c>
      <c r="CA154" s="44" t="str">
        <f t="shared" si="29"/>
        <v/>
      </c>
      <c r="CB154" s="45" t="str">
        <f t="shared" si="30"/>
        <v/>
      </c>
      <c r="CC154" s="44" t="str">
        <f t="shared" si="31"/>
        <v/>
      </c>
      <c r="CD154" s="45" t="str">
        <f t="shared" si="32"/>
        <v/>
      </c>
      <c r="CE154" s="44" t="e">
        <f>IF(AND(#REF!="",#REF!="",#REF!="",#REF!=""),"",SUM(#REF!,#REF!,#REF!,#REF!,#REF!))</f>
        <v>#REF!</v>
      </c>
      <c r="CF154" s="45" t="str">
        <f t="shared" si="33"/>
        <v/>
      </c>
      <c r="CG154" s="38" t="e">
        <f>IF(AND(#REF!="",#REF!="",#REF!="",#REF!=""),"",SUM(#REF!,#REF!,#REF!,#REF!))</f>
        <v>#REF!</v>
      </c>
      <c r="CH154" s="38" t="str">
        <f t="shared" si="22"/>
        <v/>
      </c>
    </row>
    <row r="155" spans="1:86" ht="24.75" customHeight="1">
      <c r="A155" s="358">
        <v>149</v>
      </c>
      <c r="B155" s="359"/>
      <c r="C155" s="360"/>
      <c r="D155" s="361"/>
      <c r="E155" s="362"/>
      <c r="F155" s="363"/>
      <c r="G155" s="363"/>
      <c r="H155" s="364"/>
      <c r="I155" s="365"/>
      <c r="J155" s="366"/>
      <c r="K155" s="367"/>
      <c r="L155" s="13"/>
      <c r="M155" s="8"/>
      <c r="N155" s="8"/>
      <c r="O155" s="8"/>
      <c r="P155" s="56"/>
      <c r="Q155" s="60"/>
      <c r="R155" s="8"/>
      <c r="S155" s="14"/>
      <c r="T155" s="19"/>
      <c r="U155" s="20"/>
      <c r="V155" s="20"/>
      <c r="W155" s="8"/>
      <c r="X155" s="62"/>
      <c r="Y155" s="60"/>
      <c r="Z155" s="8"/>
      <c r="AA155" s="14"/>
      <c r="AB155" s="13"/>
      <c r="AC155" s="8"/>
      <c r="AD155" s="8"/>
      <c r="AE155" s="8"/>
      <c r="AF155" s="56"/>
      <c r="AG155" s="60"/>
      <c r="AH155" s="8"/>
      <c r="AI155" s="14"/>
      <c r="AJ155" s="13"/>
      <c r="AK155" s="8"/>
      <c r="AL155" s="8"/>
      <c r="AM155" s="8"/>
      <c r="AN155" s="56"/>
      <c r="AO155" s="60"/>
      <c r="AP155" s="8"/>
      <c r="AQ155" s="14"/>
      <c r="AR155" s="13"/>
      <c r="AS155" s="8"/>
      <c r="AT155" s="14"/>
      <c r="AU155" s="13"/>
      <c r="AV155" s="8"/>
      <c r="AW155" s="14"/>
      <c r="AX155" s="13"/>
      <c r="AY155" s="8"/>
      <c r="AZ155" s="14"/>
      <c r="BA155" s="13" t="s">
        <v>447</v>
      </c>
      <c r="BB155" s="109" t="s">
        <v>447</v>
      </c>
      <c r="BC155" s="1"/>
      <c r="BD155" s="1"/>
      <c r="BE155" s="1"/>
      <c r="BF155" s="1"/>
      <c r="BG155" s="1"/>
      <c r="BS155" s="29"/>
      <c r="BT155" s="44" t="str">
        <f t="shared" si="23"/>
        <v/>
      </c>
      <c r="BU155" s="45" t="str">
        <f t="shared" si="24"/>
        <v/>
      </c>
      <c r="BV155" s="45" t="str">
        <f t="shared" si="25"/>
        <v/>
      </c>
      <c r="BW155" s="44" t="str">
        <f t="shared" si="26"/>
        <v/>
      </c>
      <c r="BX155" s="45" t="str">
        <f t="shared" si="27"/>
        <v/>
      </c>
      <c r="BY155" s="44" t="e">
        <f>IF(AND(#REF!="",#REF!="",#REF!="",#REF!=""),"",SUM(#REF!,#REF!,#REF!,#REF!,#REF!))</f>
        <v>#REF!</v>
      </c>
      <c r="BZ155" s="45" t="str">
        <f t="shared" si="28"/>
        <v/>
      </c>
      <c r="CA155" s="44" t="str">
        <f t="shared" si="29"/>
        <v/>
      </c>
      <c r="CB155" s="45" t="str">
        <f t="shared" si="30"/>
        <v/>
      </c>
      <c r="CC155" s="44" t="str">
        <f t="shared" si="31"/>
        <v/>
      </c>
      <c r="CD155" s="45" t="str">
        <f t="shared" si="32"/>
        <v/>
      </c>
      <c r="CE155" s="44" t="e">
        <f>IF(AND(#REF!="",#REF!="",#REF!="",#REF!=""),"",SUM(#REF!,#REF!,#REF!,#REF!,#REF!))</f>
        <v>#REF!</v>
      </c>
      <c r="CF155" s="45" t="str">
        <f t="shared" si="33"/>
        <v/>
      </c>
      <c r="CG155" s="38" t="e">
        <f>IF(AND(#REF!="",#REF!="",#REF!="",#REF!=""),"",SUM(#REF!,#REF!,#REF!,#REF!))</f>
        <v>#REF!</v>
      </c>
      <c r="CH155" s="38" t="str">
        <f t="shared" si="22"/>
        <v/>
      </c>
    </row>
    <row r="156" spans="1:86" ht="24.75" customHeight="1">
      <c r="A156" s="378">
        <v>150</v>
      </c>
      <c r="B156" s="359"/>
      <c r="C156" s="360"/>
      <c r="D156" s="361"/>
      <c r="E156" s="362"/>
      <c r="F156" s="363"/>
      <c r="G156" s="363"/>
      <c r="H156" s="364"/>
      <c r="I156" s="365"/>
      <c r="J156" s="366"/>
      <c r="K156" s="367"/>
      <c r="L156" s="13"/>
      <c r="M156" s="8"/>
      <c r="N156" s="8"/>
      <c r="O156" s="8"/>
      <c r="P156" s="56"/>
      <c r="Q156" s="60"/>
      <c r="R156" s="8"/>
      <c r="S156" s="14"/>
      <c r="T156" s="19"/>
      <c r="U156" s="20"/>
      <c r="V156" s="20"/>
      <c r="W156" s="8"/>
      <c r="X156" s="62"/>
      <c r="Y156" s="60"/>
      <c r="Z156" s="8"/>
      <c r="AA156" s="14"/>
      <c r="AB156" s="13"/>
      <c r="AC156" s="8"/>
      <c r="AD156" s="8"/>
      <c r="AE156" s="8"/>
      <c r="AF156" s="56"/>
      <c r="AG156" s="60"/>
      <c r="AH156" s="8"/>
      <c r="AI156" s="14"/>
      <c r="AJ156" s="13"/>
      <c r="AK156" s="8"/>
      <c r="AL156" s="8"/>
      <c r="AM156" s="8"/>
      <c r="AN156" s="56"/>
      <c r="AO156" s="60"/>
      <c r="AP156" s="8"/>
      <c r="AQ156" s="14"/>
      <c r="AR156" s="13"/>
      <c r="AS156" s="8"/>
      <c r="AT156" s="14"/>
      <c r="AU156" s="13"/>
      <c r="AV156" s="8"/>
      <c r="AW156" s="14"/>
      <c r="AX156" s="13"/>
      <c r="AY156" s="8"/>
      <c r="AZ156" s="14"/>
      <c r="BA156" s="13" t="s">
        <v>447</v>
      </c>
      <c r="BB156" s="109" t="s">
        <v>447</v>
      </c>
      <c r="BC156" s="1"/>
      <c r="BD156" s="1"/>
      <c r="BE156" s="1"/>
      <c r="BF156" s="1"/>
      <c r="BG156" s="1"/>
      <c r="BS156" s="29"/>
      <c r="BT156" s="44" t="str">
        <f t="shared" si="23"/>
        <v/>
      </c>
      <c r="BU156" s="45" t="str">
        <f t="shared" si="24"/>
        <v/>
      </c>
      <c r="BV156" s="45" t="str">
        <f t="shared" si="25"/>
        <v/>
      </c>
      <c r="BW156" s="44" t="str">
        <f t="shared" si="26"/>
        <v/>
      </c>
      <c r="BX156" s="45" t="str">
        <f t="shared" si="27"/>
        <v/>
      </c>
      <c r="BY156" s="44" t="e">
        <f>IF(AND(#REF!="",#REF!="",#REF!="",#REF!=""),"",SUM(#REF!,#REF!,#REF!,#REF!,#REF!))</f>
        <v>#REF!</v>
      </c>
      <c r="BZ156" s="45" t="str">
        <f t="shared" si="28"/>
        <v/>
      </c>
      <c r="CA156" s="44" t="str">
        <f t="shared" si="29"/>
        <v/>
      </c>
      <c r="CB156" s="45" t="str">
        <f t="shared" si="30"/>
        <v/>
      </c>
      <c r="CC156" s="44" t="str">
        <f t="shared" si="31"/>
        <v/>
      </c>
      <c r="CD156" s="45" t="str">
        <f t="shared" si="32"/>
        <v/>
      </c>
      <c r="CE156" s="44" t="e">
        <f>IF(AND(#REF!="",#REF!="",#REF!="",#REF!=""),"",SUM(#REF!,#REF!,#REF!,#REF!,#REF!))</f>
        <v>#REF!</v>
      </c>
      <c r="CF156" s="45" t="str">
        <f t="shared" si="33"/>
        <v/>
      </c>
      <c r="CG156" s="38" t="e">
        <f>IF(AND(#REF!="",#REF!="",#REF!="",#REF!=""),"",SUM(#REF!,#REF!,#REF!,#REF!))</f>
        <v>#REF!</v>
      </c>
      <c r="CH156" s="38" t="str">
        <f t="shared" si="22"/>
        <v/>
      </c>
    </row>
    <row r="157" spans="1:86" ht="24.75" customHeight="1">
      <c r="A157" s="378">
        <v>151</v>
      </c>
      <c r="B157" s="359"/>
      <c r="C157" s="360"/>
      <c r="D157" s="361"/>
      <c r="E157" s="362"/>
      <c r="F157" s="363"/>
      <c r="G157" s="363"/>
      <c r="H157" s="364"/>
      <c r="I157" s="365"/>
      <c r="J157" s="366"/>
      <c r="K157" s="367"/>
      <c r="L157" s="13"/>
      <c r="M157" s="8"/>
      <c r="N157" s="8"/>
      <c r="O157" s="8"/>
      <c r="P157" s="56"/>
      <c r="Q157" s="60"/>
      <c r="R157" s="8"/>
      <c r="S157" s="14"/>
      <c r="T157" s="19"/>
      <c r="U157" s="20"/>
      <c r="V157" s="20"/>
      <c r="W157" s="8"/>
      <c r="X157" s="62"/>
      <c r="Y157" s="60"/>
      <c r="Z157" s="8"/>
      <c r="AA157" s="14"/>
      <c r="AB157" s="13"/>
      <c r="AC157" s="8"/>
      <c r="AD157" s="8"/>
      <c r="AE157" s="8"/>
      <c r="AF157" s="56"/>
      <c r="AG157" s="60"/>
      <c r="AH157" s="8"/>
      <c r="AI157" s="14"/>
      <c r="AJ157" s="13"/>
      <c r="AK157" s="8"/>
      <c r="AL157" s="8"/>
      <c r="AM157" s="8"/>
      <c r="AN157" s="56"/>
      <c r="AO157" s="60"/>
      <c r="AP157" s="8"/>
      <c r="AQ157" s="14"/>
      <c r="AR157" s="13"/>
      <c r="AS157" s="8"/>
      <c r="AT157" s="14"/>
      <c r="AU157" s="13"/>
      <c r="AV157" s="8"/>
      <c r="AW157" s="14"/>
      <c r="AX157" s="13"/>
      <c r="AY157" s="8"/>
      <c r="AZ157" s="14"/>
      <c r="BA157" s="13" t="s">
        <v>447</v>
      </c>
      <c r="BB157" s="109" t="s">
        <v>447</v>
      </c>
      <c r="BC157" s="1"/>
      <c r="BD157" s="1"/>
      <c r="BE157" s="1"/>
      <c r="BF157" s="1"/>
      <c r="BG157" s="1"/>
      <c r="BS157" s="29"/>
      <c r="BT157" s="44" t="str">
        <f t="shared" si="23"/>
        <v/>
      </c>
      <c r="BU157" s="45" t="str">
        <f t="shared" si="24"/>
        <v/>
      </c>
      <c r="BV157" s="45" t="str">
        <f t="shared" si="25"/>
        <v/>
      </c>
      <c r="BW157" s="44" t="str">
        <f t="shared" si="26"/>
        <v/>
      </c>
      <c r="BX157" s="45" t="str">
        <f t="shared" si="27"/>
        <v/>
      </c>
      <c r="BY157" s="44" t="e">
        <f>IF(AND(#REF!="",#REF!="",#REF!="",#REF!=""),"",SUM(#REF!,#REF!,#REF!,#REF!,#REF!))</f>
        <v>#REF!</v>
      </c>
      <c r="BZ157" s="45" t="str">
        <f t="shared" si="28"/>
        <v/>
      </c>
      <c r="CA157" s="44" t="str">
        <f t="shared" si="29"/>
        <v/>
      </c>
      <c r="CB157" s="45" t="str">
        <f t="shared" si="30"/>
        <v/>
      </c>
      <c r="CC157" s="44" t="str">
        <f t="shared" si="31"/>
        <v/>
      </c>
      <c r="CD157" s="45" t="str">
        <f t="shared" si="32"/>
        <v/>
      </c>
      <c r="CE157" s="44" t="e">
        <f>IF(AND(#REF!="",#REF!="",#REF!="",#REF!=""),"",SUM(#REF!,#REF!,#REF!,#REF!,#REF!))</f>
        <v>#REF!</v>
      </c>
      <c r="CF157" s="45" t="str">
        <f t="shared" si="33"/>
        <v/>
      </c>
      <c r="CG157" s="38" t="e">
        <f>IF(AND(#REF!="",#REF!="",#REF!="",#REF!=""),"",SUM(#REF!,#REF!,#REF!,#REF!))</f>
        <v>#REF!</v>
      </c>
      <c r="CH157" s="38" t="str">
        <f t="shared" si="22"/>
        <v/>
      </c>
    </row>
    <row r="158" spans="1:86" ht="24.75" customHeight="1">
      <c r="A158" s="358">
        <v>152</v>
      </c>
      <c r="B158" s="359"/>
      <c r="C158" s="360"/>
      <c r="D158" s="361"/>
      <c r="E158" s="362"/>
      <c r="F158" s="363"/>
      <c r="G158" s="363"/>
      <c r="H158" s="364"/>
      <c r="I158" s="365"/>
      <c r="J158" s="366"/>
      <c r="K158" s="367"/>
      <c r="L158" s="13"/>
      <c r="M158" s="8"/>
      <c r="N158" s="8"/>
      <c r="O158" s="8"/>
      <c r="P158" s="56"/>
      <c r="Q158" s="60"/>
      <c r="R158" s="8"/>
      <c r="S158" s="14"/>
      <c r="T158" s="19"/>
      <c r="U158" s="20"/>
      <c r="V158" s="20"/>
      <c r="W158" s="8"/>
      <c r="X158" s="62"/>
      <c r="Y158" s="60"/>
      <c r="Z158" s="8"/>
      <c r="AA158" s="14"/>
      <c r="AB158" s="13"/>
      <c r="AC158" s="8"/>
      <c r="AD158" s="8"/>
      <c r="AE158" s="8"/>
      <c r="AF158" s="56"/>
      <c r="AG158" s="60"/>
      <c r="AH158" s="8"/>
      <c r="AI158" s="14"/>
      <c r="AJ158" s="13"/>
      <c r="AK158" s="8"/>
      <c r="AL158" s="8"/>
      <c r="AM158" s="8"/>
      <c r="AN158" s="56"/>
      <c r="AO158" s="60"/>
      <c r="AP158" s="8"/>
      <c r="AQ158" s="14"/>
      <c r="AR158" s="13"/>
      <c r="AS158" s="8"/>
      <c r="AT158" s="14"/>
      <c r="AU158" s="13"/>
      <c r="AV158" s="8"/>
      <c r="AW158" s="14"/>
      <c r="AX158" s="13"/>
      <c r="AY158" s="8"/>
      <c r="AZ158" s="14"/>
      <c r="BA158" s="13" t="s">
        <v>447</v>
      </c>
      <c r="BB158" s="109" t="s">
        <v>447</v>
      </c>
      <c r="BC158" s="1"/>
      <c r="BD158" s="1"/>
      <c r="BE158" s="1"/>
      <c r="BF158" s="1"/>
      <c r="BG158" s="1"/>
      <c r="BS158" s="29"/>
      <c r="BT158" s="44" t="str">
        <f t="shared" si="23"/>
        <v/>
      </c>
      <c r="BU158" s="45" t="str">
        <f t="shared" si="24"/>
        <v/>
      </c>
      <c r="BV158" s="45" t="str">
        <f t="shared" si="25"/>
        <v/>
      </c>
      <c r="BW158" s="44" t="str">
        <f t="shared" si="26"/>
        <v/>
      </c>
      <c r="BX158" s="45" t="str">
        <f t="shared" si="27"/>
        <v/>
      </c>
      <c r="BY158" s="44" t="e">
        <f>IF(AND(#REF!="",#REF!="",#REF!="",#REF!=""),"",SUM(#REF!,#REF!,#REF!,#REF!,#REF!))</f>
        <v>#REF!</v>
      </c>
      <c r="BZ158" s="45" t="str">
        <f t="shared" si="28"/>
        <v/>
      </c>
      <c r="CA158" s="44" t="str">
        <f t="shared" si="29"/>
        <v/>
      </c>
      <c r="CB158" s="45" t="str">
        <f t="shared" si="30"/>
        <v/>
      </c>
      <c r="CC158" s="44" t="str">
        <f t="shared" si="31"/>
        <v/>
      </c>
      <c r="CD158" s="45" t="str">
        <f t="shared" si="32"/>
        <v/>
      </c>
      <c r="CE158" s="44" t="e">
        <f>IF(AND(#REF!="",#REF!="",#REF!="",#REF!=""),"",SUM(#REF!,#REF!,#REF!,#REF!,#REF!))</f>
        <v>#REF!</v>
      </c>
      <c r="CF158" s="45" t="str">
        <f t="shared" si="33"/>
        <v/>
      </c>
      <c r="CG158" s="38" t="e">
        <f>IF(AND(#REF!="",#REF!="",#REF!="",#REF!=""),"",SUM(#REF!,#REF!,#REF!,#REF!))</f>
        <v>#REF!</v>
      </c>
      <c r="CH158" s="38" t="str">
        <f t="shared" si="22"/>
        <v/>
      </c>
    </row>
    <row r="159" spans="1:86" ht="24.75" customHeight="1">
      <c r="A159" s="378">
        <v>153</v>
      </c>
      <c r="B159" s="359"/>
      <c r="C159" s="360"/>
      <c r="D159" s="361"/>
      <c r="E159" s="362"/>
      <c r="F159" s="363"/>
      <c r="G159" s="363"/>
      <c r="H159" s="364"/>
      <c r="I159" s="365"/>
      <c r="J159" s="366"/>
      <c r="K159" s="367"/>
      <c r="L159" s="13"/>
      <c r="M159" s="8"/>
      <c r="N159" s="8"/>
      <c r="O159" s="8"/>
      <c r="P159" s="56"/>
      <c r="Q159" s="60"/>
      <c r="R159" s="8"/>
      <c r="S159" s="14"/>
      <c r="T159" s="19"/>
      <c r="U159" s="20"/>
      <c r="V159" s="20"/>
      <c r="W159" s="8"/>
      <c r="X159" s="62"/>
      <c r="Y159" s="60"/>
      <c r="Z159" s="8"/>
      <c r="AA159" s="14"/>
      <c r="AB159" s="13"/>
      <c r="AC159" s="8"/>
      <c r="AD159" s="8"/>
      <c r="AE159" s="8"/>
      <c r="AF159" s="56"/>
      <c r="AG159" s="60"/>
      <c r="AH159" s="8"/>
      <c r="AI159" s="14"/>
      <c r="AJ159" s="13"/>
      <c r="AK159" s="8"/>
      <c r="AL159" s="8"/>
      <c r="AM159" s="8"/>
      <c r="AN159" s="56"/>
      <c r="AO159" s="60"/>
      <c r="AP159" s="8"/>
      <c r="AQ159" s="14"/>
      <c r="AR159" s="13"/>
      <c r="AS159" s="8"/>
      <c r="AT159" s="14"/>
      <c r="AU159" s="13"/>
      <c r="AV159" s="8"/>
      <c r="AW159" s="14"/>
      <c r="AX159" s="13"/>
      <c r="AY159" s="8"/>
      <c r="AZ159" s="14"/>
      <c r="BA159" s="13" t="s">
        <v>447</v>
      </c>
      <c r="BB159" s="109" t="s">
        <v>447</v>
      </c>
      <c r="BC159" s="1"/>
      <c r="BD159" s="1"/>
      <c r="BE159" s="1"/>
      <c r="BF159" s="1"/>
      <c r="BG159" s="1"/>
      <c r="BS159" s="29"/>
      <c r="BT159" s="44" t="str">
        <f t="shared" si="23"/>
        <v/>
      </c>
      <c r="BU159" s="45" t="str">
        <f t="shared" si="24"/>
        <v/>
      </c>
      <c r="BV159" s="45" t="str">
        <f t="shared" si="25"/>
        <v/>
      </c>
      <c r="BW159" s="44" t="str">
        <f t="shared" si="26"/>
        <v/>
      </c>
      <c r="BX159" s="45" t="str">
        <f t="shared" si="27"/>
        <v/>
      </c>
      <c r="BY159" s="44" t="e">
        <f>IF(AND(#REF!="",#REF!="",#REF!="",#REF!=""),"",SUM(#REF!,#REF!,#REF!,#REF!,#REF!))</f>
        <v>#REF!</v>
      </c>
      <c r="BZ159" s="45" t="str">
        <f t="shared" si="28"/>
        <v/>
      </c>
      <c r="CA159" s="44" t="str">
        <f t="shared" si="29"/>
        <v/>
      </c>
      <c r="CB159" s="45" t="str">
        <f t="shared" si="30"/>
        <v/>
      </c>
      <c r="CC159" s="44" t="str">
        <f t="shared" si="31"/>
        <v/>
      </c>
      <c r="CD159" s="45" t="str">
        <f t="shared" si="32"/>
        <v/>
      </c>
      <c r="CE159" s="44" t="e">
        <f>IF(AND(#REF!="",#REF!="",#REF!="",#REF!=""),"",SUM(#REF!,#REF!,#REF!,#REF!,#REF!))</f>
        <v>#REF!</v>
      </c>
      <c r="CF159" s="45" t="str">
        <f t="shared" si="33"/>
        <v/>
      </c>
      <c r="CG159" s="38" t="e">
        <f>IF(AND(#REF!="",#REF!="",#REF!="",#REF!=""),"",SUM(#REF!,#REF!,#REF!,#REF!))</f>
        <v>#REF!</v>
      </c>
      <c r="CH159" s="38" t="str">
        <f t="shared" si="22"/>
        <v/>
      </c>
    </row>
    <row r="160" spans="1:86" ht="24.75" customHeight="1">
      <c r="A160" s="378">
        <v>154</v>
      </c>
      <c r="B160" s="359"/>
      <c r="C160" s="360"/>
      <c r="D160" s="361"/>
      <c r="E160" s="362"/>
      <c r="F160" s="363"/>
      <c r="G160" s="363"/>
      <c r="H160" s="364"/>
      <c r="I160" s="365"/>
      <c r="J160" s="366"/>
      <c r="K160" s="367"/>
      <c r="L160" s="13"/>
      <c r="M160" s="8"/>
      <c r="N160" s="8"/>
      <c r="O160" s="8"/>
      <c r="P160" s="56"/>
      <c r="Q160" s="60"/>
      <c r="R160" s="8"/>
      <c r="S160" s="14"/>
      <c r="T160" s="19"/>
      <c r="U160" s="20"/>
      <c r="V160" s="20"/>
      <c r="W160" s="8"/>
      <c r="X160" s="62"/>
      <c r="Y160" s="60"/>
      <c r="Z160" s="8"/>
      <c r="AA160" s="14"/>
      <c r="AB160" s="13"/>
      <c r="AC160" s="8"/>
      <c r="AD160" s="8"/>
      <c r="AE160" s="8"/>
      <c r="AF160" s="56"/>
      <c r="AG160" s="60"/>
      <c r="AH160" s="8"/>
      <c r="AI160" s="14"/>
      <c r="AJ160" s="13"/>
      <c r="AK160" s="8"/>
      <c r="AL160" s="8"/>
      <c r="AM160" s="8"/>
      <c r="AN160" s="56"/>
      <c r="AO160" s="60"/>
      <c r="AP160" s="8"/>
      <c r="AQ160" s="14"/>
      <c r="AR160" s="13"/>
      <c r="AS160" s="8"/>
      <c r="AT160" s="14"/>
      <c r="AU160" s="13"/>
      <c r="AV160" s="8"/>
      <c r="AW160" s="14"/>
      <c r="AX160" s="13"/>
      <c r="AY160" s="8"/>
      <c r="AZ160" s="14"/>
      <c r="BA160" s="13" t="s">
        <v>447</v>
      </c>
      <c r="BB160" s="109" t="s">
        <v>447</v>
      </c>
      <c r="BC160" s="1"/>
      <c r="BD160" s="1"/>
      <c r="BE160" s="1"/>
      <c r="BF160" s="1"/>
      <c r="BG160" s="1"/>
      <c r="BS160" s="29"/>
      <c r="BT160" s="44" t="str">
        <f t="shared" si="23"/>
        <v/>
      </c>
      <c r="BU160" s="45" t="str">
        <f t="shared" si="24"/>
        <v/>
      </c>
      <c r="BV160" s="45" t="str">
        <f t="shared" si="25"/>
        <v/>
      </c>
      <c r="BW160" s="44" t="str">
        <f t="shared" si="26"/>
        <v/>
      </c>
      <c r="BX160" s="45" t="str">
        <f t="shared" si="27"/>
        <v/>
      </c>
      <c r="BY160" s="44" t="e">
        <f>IF(AND(#REF!="",#REF!="",#REF!="",#REF!=""),"",SUM(#REF!,#REF!,#REF!,#REF!,#REF!))</f>
        <v>#REF!</v>
      </c>
      <c r="BZ160" s="45" t="str">
        <f t="shared" si="28"/>
        <v/>
      </c>
      <c r="CA160" s="44" t="str">
        <f t="shared" si="29"/>
        <v/>
      </c>
      <c r="CB160" s="45" t="str">
        <f t="shared" si="30"/>
        <v/>
      </c>
      <c r="CC160" s="44" t="str">
        <f t="shared" si="31"/>
        <v/>
      </c>
      <c r="CD160" s="45" t="str">
        <f t="shared" si="32"/>
        <v/>
      </c>
      <c r="CE160" s="44" t="e">
        <f>IF(AND(#REF!="",#REF!="",#REF!="",#REF!=""),"",SUM(#REF!,#REF!,#REF!,#REF!,#REF!))</f>
        <v>#REF!</v>
      </c>
      <c r="CF160" s="45" t="str">
        <f t="shared" si="33"/>
        <v/>
      </c>
      <c r="CG160" s="38" t="e">
        <f>IF(AND(#REF!="",#REF!="",#REF!="",#REF!=""),"",SUM(#REF!,#REF!,#REF!,#REF!))</f>
        <v>#REF!</v>
      </c>
      <c r="CH160" s="38" t="str">
        <f t="shared" si="22"/>
        <v/>
      </c>
    </row>
    <row r="161" spans="1:86" ht="24.75" customHeight="1">
      <c r="A161" s="358">
        <v>155</v>
      </c>
      <c r="B161" s="359"/>
      <c r="C161" s="360"/>
      <c r="D161" s="361"/>
      <c r="E161" s="362"/>
      <c r="F161" s="363"/>
      <c r="G161" s="363"/>
      <c r="H161" s="364"/>
      <c r="I161" s="365"/>
      <c r="J161" s="366"/>
      <c r="K161" s="367"/>
      <c r="L161" s="13"/>
      <c r="M161" s="8"/>
      <c r="N161" s="8"/>
      <c r="O161" s="8"/>
      <c r="P161" s="56"/>
      <c r="Q161" s="60"/>
      <c r="R161" s="8"/>
      <c r="S161" s="14"/>
      <c r="T161" s="19"/>
      <c r="U161" s="20"/>
      <c r="V161" s="20"/>
      <c r="W161" s="8"/>
      <c r="X161" s="62"/>
      <c r="Y161" s="60"/>
      <c r="Z161" s="8"/>
      <c r="AA161" s="14"/>
      <c r="AB161" s="13"/>
      <c r="AC161" s="8"/>
      <c r="AD161" s="8"/>
      <c r="AE161" s="8"/>
      <c r="AF161" s="56"/>
      <c r="AG161" s="60"/>
      <c r="AH161" s="8"/>
      <c r="AI161" s="14"/>
      <c r="AJ161" s="13"/>
      <c r="AK161" s="8"/>
      <c r="AL161" s="8"/>
      <c r="AM161" s="8"/>
      <c r="AN161" s="56"/>
      <c r="AO161" s="60"/>
      <c r="AP161" s="8"/>
      <c r="AQ161" s="14"/>
      <c r="AR161" s="13"/>
      <c r="AS161" s="8"/>
      <c r="AT161" s="14"/>
      <c r="AU161" s="13"/>
      <c r="AV161" s="8"/>
      <c r="AW161" s="14"/>
      <c r="AX161" s="13"/>
      <c r="AY161" s="8"/>
      <c r="AZ161" s="14"/>
      <c r="BA161" s="13" t="s">
        <v>447</v>
      </c>
      <c r="BB161" s="109" t="s">
        <v>447</v>
      </c>
      <c r="BC161" s="1"/>
      <c r="BD161" s="1"/>
      <c r="BE161" s="1"/>
      <c r="BF161" s="1"/>
      <c r="BG161" s="1"/>
      <c r="BS161" s="29"/>
      <c r="BT161" s="44" t="str">
        <f t="shared" si="23"/>
        <v/>
      </c>
      <c r="BU161" s="45" t="str">
        <f t="shared" si="24"/>
        <v/>
      </c>
      <c r="BV161" s="45" t="str">
        <f t="shared" si="25"/>
        <v/>
      </c>
      <c r="BW161" s="44" t="str">
        <f t="shared" si="26"/>
        <v/>
      </c>
      <c r="BX161" s="45" t="str">
        <f t="shared" si="27"/>
        <v/>
      </c>
      <c r="BY161" s="44" t="e">
        <f>IF(AND(#REF!="",#REF!="",#REF!="",#REF!=""),"",SUM(#REF!,#REF!,#REF!,#REF!,#REF!))</f>
        <v>#REF!</v>
      </c>
      <c r="BZ161" s="45" t="str">
        <f t="shared" si="28"/>
        <v/>
      </c>
      <c r="CA161" s="44" t="str">
        <f t="shared" si="29"/>
        <v/>
      </c>
      <c r="CB161" s="45" t="str">
        <f t="shared" si="30"/>
        <v/>
      </c>
      <c r="CC161" s="44" t="str">
        <f t="shared" si="31"/>
        <v/>
      </c>
      <c r="CD161" s="45" t="str">
        <f t="shared" si="32"/>
        <v/>
      </c>
      <c r="CE161" s="44" t="e">
        <f>IF(AND(#REF!="",#REF!="",#REF!="",#REF!=""),"",SUM(#REF!,#REF!,#REF!,#REF!,#REF!))</f>
        <v>#REF!</v>
      </c>
      <c r="CF161" s="45" t="str">
        <f t="shared" si="33"/>
        <v/>
      </c>
      <c r="CG161" s="38" t="e">
        <f>IF(AND(#REF!="",#REF!="",#REF!="",#REF!=""),"",SUM(#REF!,#REF!,#REF!,#REF!))</f>
        <v>#REF!</v>
      </c>
      <c r="CH161" s="38" t="str">
        <f t="shared" si="22"/>
        <v/>
      </c>
    </row>
    <row r="162" spans="1:86" ht="24.75" customHeight="1">
      <c r="A162" s="378">
        <v>156</v>
      </c>
      <c r="B162" s="359"/>
      <c r="C162" s="360"/>
      <c r="D162" s="361"/>
      <c r="E162" s="362"/>
      <c r="F162" s="363"/>
      <c r="G162" s="363"/>
      <c r="H162" s="364"/>
      <c r="I162" s="365"/>
      <c r="J162" s="366"/>
      <c r="K162" s="367"/>
      <c r="L162" s="13"/>
      <c r="M162" s="8"/>
      <c r="N162" s="8"/>
      <c r="O162" s="8"/>
      <c r="P162" s="56"/>
      <c r="Q162" s="60"/>
      <c r="R162" s="8"/>
      <c r="S162" s="14"/>
      <c r="T162" s="19"/>
      <c r="U162" s="20"/>
      <c r="V162" s="20"/>
      <c r="W162" s="8"/>
      <c r="X162" s="62"/>
      <c r="Y162" s="60"/>
      <c r="Z162" s="8"/>
      <c r="AA162" s="14"/>
      <c r="AB162" s="13"/>
      <c r="AC162" s="8"/>
      <c r="AD162" s="8"/>
      <c r="AE162" s="8"/>
      <c r="AF162" s="56"/>
      <c r="AG162" s="60"/>
      <c r="AH162" s="8"/>
      <c r="AI162" s="14"/>
      <c r="AJ162" s="13"/>
      <c r="AK162" s="8"/>
      <c r="AL162" s="8"/>
      <c r="AM162" s="8"/>
      <c r="AN162" s="56"/>
      <c r="AO162" s="60"/>
      <c r="AP162" s="8"/>
      <c r="AQ162" s="14"/>
      <c r="AR162" s="13"/>
      <c r="AS162" s="8"/>
      <c r="AT162" s="14"/>
      <c r="AU162" s="13"/>
      <c r="AV162" s="8"/>
      <c r="AW162" s="14"/>
      <c r="AX162" s="13"/>
      <c r="AY162" s="8"/>
      <c r="AZ162" s="14"/>
      <c r="BA162" s="13" t="s">
        <v>447</v>
      </c>
      <c r="BB162" s="109" t="s">
        <v>447</v>
      </c>
      <c r="BC162" s="1"/>
      <c r="BD162" s="1"/>
      <c r="BE162" s="1"/>
      <c r="BF162" s="1"/>
      <c r="BG162" s="1"/>
      <c r="BS162" s="29"/>
      <c r="BT162" s="44" t="str">
        <f t="shared" si="23"/>
        <v/>
      </c>
      <c r="BU162" s="45" t="str">
        <f t="shared" si="24"/>
        <v/>
      </c>
      <c r="BV162" s="45" t="str">
        <f t="shared" si="25"/>
        <v/>
      </c>
      <c r="BW162" s="44" t="str">
        <f t="shared" si="26"/>
        <v/>
      </c>
      <c r="BX162" s="45" t="str">
        <f t="shared" si="27"/>
        <v/>
      </c>
      <c r="BY162" s="44" t="e">
        <f>IF(AND(#REF!="",#REF!="",#REF!="",#REF!=""),"",SUM(#REF!,#REF!,#REF!,#REF!,#REF!))</f>
        <v>#REF!</v>
      </c>
      <c r="BZ162" s="45" t="str">
        <f t="shared" si="28"/>
        <v/>
      </c>
      <c r="CA162" s="44" t="str">
        <f t="shared" si="29"/>
        <v/>
      </c>
      <c r="CB162" s="45" t="str">
        <f t="shared" si="30"/>
        <v/>
      </c>
      <c r="CC162" s="44" t="str">
        <f t="shared" si="31"/>
        <v/>
      </c>
      <c r="CD162" s="45" t="str">
        <f t="shared" si="32"/>
        <v/>
      </c>
      <c r="CE162" s="44" t="e">
        <f>IF(AND(#REF!="",#REF!="",#REF!="",#REF!=""),"",SUM(#REF!,#REF!,#REF!,#REF!,#REF!))</f>
        <v>#REF!</v>
      </c>
      <c r="CF162" s="45" t="str">
        <f t="shared" si="33"/>
        <v/>
      </c>
      <c r="CG162" s="38" t="e">
        <f>IF(AND(#REF!="",#REF!="",#REF!="",#REF!=""),"",SUM(#REF!,#REF!,#REF!,#REF!))</f>
        <v>#REF!</v>
      </c>
      <c r="CH162" s="38" t="str">
        <f t="shared" si="22"/>
        <v/>
      </c>
    </row>
    <row r="163" spans="1:86" ht="24.75" customHeight="1">
      <c r="A163" s="378">
        <v>157</v>
      </c>
      <c r="B163" s="359"/>
      <c r="C163" s="360"/>
      <c r="D163" s="361"/>
      <c r="E163" s="362"/>
      <c r="F163" s="363"/>
      <c r="G163" s="363"/>
      <c r="H163" s="364"/>
      <c r="I163" s="365"/>
      <c r="J163" s="366"/>
      <c r="K163" s="367"/>
      <c r="L163" s="13"/>
      <c r="M163" s="8"/>
      <c r="N163" s="8"/>
      <c r="O163" s="8"/>
      <c r="P163" s="56"/>
      <c r="Q163" s="60"/>
      <c r="R163" s="8"/>
      <c r="S163" s="14"/>
      <c r="T163" s="19"/>
      <c r="U163" s="20"/>
      <c r="V163" s="20"/>
      <c r="W163" s="8"/>
      <c r="X163" s="62"/>
      <c r="Y163" s="60"/>
      <c r="Z163" s="8"/>
      <c r="AA163" s="14"/>
      <c r="AB163" s="13"/>
      <c r="AC163" s="8"/>
      <c r="AD163" s="8"/>
      <c r="AE163" s="8"/>
      <c r="AF163" s="56"/>
      <c r="AG163" s="60"/>
      <c r="AH163" s="8"/>
      <c r="AI163" s="14"/>
      <c r="AJ163" s="13"/>
      <c r="AK163" s="8"/>
      <c r="AL163" s="8"/>
      <c r="AM163" s="8"/>
      <c r="AN163" s="56"/>
      <c r="AO163" s="60"/>
      <c r="AP163" s="8"/>
      <c r="AQ163" s="14"/>
      <c r="AR163" s="13"/>
      <c r="AS163" s="8"/>
      <c r="AT163" s="14"/>
      <c r="AU163" s="13"/>
      <c r="AV163" s="8"/>
      <c r="AW163" s="14"/>
      <c r="AX163" s="13"/>
      <c r="AY163" s="8"/>
      <c r="AZ163" s="14"/>
      <c r="BA163" s="13" t="s">
        <v>447</v>
      </c>
      <c r="BB163" s="109" t="s">
        <v>447</v>
      </c>
      <c r="BC163" s="1"/>
      <c r="BD163" s="1"/>
      <c r="BE163" s="1"/>
      <c r="BF163" s="1"/>
      <c r="BG163" s="1"/>
      <c r="BS163" s="29"/>
      <c r="BT163" s="44" t="str">
        <f t="shared" si="23"/>
        <v/>
      </c>
      <c r="BU163" s="45" t="str">
        <f t="shared" si="24"/>
        <v/>
      </c>
      <c r="BV163" s="45" t="str">
        <f t="shared" si="25"/>
        <v/>
      </c>
      <c r="BW163" s="44" t="str">
        <f t="shared" si="26"/>
        <v/>
      </c>
      <c r="BX163" s="45" t="str">
        <f t="shared" si="27"/>
        <v/>
      </c>
      <c r="BY163" s="44" t="e">
        <f>IF(AND(#REF!="",#REF!="",#REF!="",#REF!=""),"",SUM(#REF!,#REF!,#REF!,#REF!,#REF!))</f>
        <v>#REF!</v>
      </c>
      <c r="BZ163" s="45" t="str">
        <f t="shared" si="28"/>
        <v/>
      </c>
      <c r="CA163" s="44" t="str">
        <f t="shared" si="29"/>
        <v/>
      </c>
      <c r="CB163" s="45" t="str">
        <f t="shared" si="30"/>
        <v/>
      </c>
      <c r="CC163" s="44" t="str">
        <f t="shared" si="31"/>
        <v/>
      </c>
      <c r="CD163" s="45" t="str">
        <f t="shared" si="32"/>
        <v/>
      </c>
      <c r="CE163" s="44" t="e">
        <f>IF(AND(#REF!="",#REF!="",#REF!="",#REF!=""),"",SUM(#REF!,#REF!,#REF!,#REF!,#REF!))</f>
        <v>#REF!</v>
      </c>
      <c r="CF163" s="45" t="str">
        <f t="shared" si="33"/>
        <v/>
      </c>
      <c r="CG163" s="38" t="e">
        <f>IF(AND(#REF!="",#REF!="",#REF!="",#REF!=""),"",SUM(#REF!,#REF!,#REF!,#REF!))</f>
        <v>#REF!</v>
      </c>
      <c r="CH163" s="38" t="str">
        <f t="shared" si="22"/>
        <v/>
      </c>
    </row>
    <row r="164" spans="1:86" ht="24.75" customHeight="1">
      <c r="A164" s="358">
        <v>158</v>
      </c>
      <c r="B164" s="359"/>
      <c r="C164" s="360"/>
      <c r="D164" s="361"/>
      <c r="E164" s="362"/>
      <c r="F164" s="363"/>
      <c r="G164" s="363"/>
      <c r="H164" s="364"/>
      <c r="I164" s="365"/>
      <c r="J164" s="366"/>
      <c r="K164" s="367"/>
      <c r="L164" s="13"/>
      <c r="M164" s="8"/>
      <c r="N164" s="8"/>
      <c r="O164" s="8"/>
      <c r="P164" s="56"/>
      <c r="Q164" s="60"/>
      <c r="R164" s="8"/>
      <c r="S164" s="14"/>
      <c r="T164" s="19"/>
      <c r="U164" s="20"/>
      <c r="V164" s="20"/>
      <c r="W164" s="8"/>
      <c r="X164" s="62"/>
      <c r="Y164" s="60"/>
      <c r="Z164" s="8"/>
      <c r="AA164" s="14"/>
      <c r="AB164" s="13"/>
      <c r="AC164" s="8"/>
      <c r="AD164" s="8"/>
      <c r="AE164" s="8"/>
      <c r="AF164" s="56"/>
      <c r="AG164" s="60"/>
      <c r="AH164" s="8"/>
      <c r="AI164" s="14"/>
      <c r="AJ164" s="13"/>
      <c r="AK164" s="8"/>
      <c r="AL164" s="8"/>
      <c r="AM164" s="8"/>
      <c r="AN164" s="56"/>
      <c r="AO164" s="60"/>
      <c r="AP164" s="8"/>
      <c r="AQ164" s="14"/>
      <c r="AR164" s="13"/>
      <c r="AS164" s="8"/>
      <c r="AT164" s="14"/>
      <c r="AU164" s="13"/>
      <c r="AV164" s="8"/>
      <c r="AW164" s="14"/>
      <c r="AX164" s="13"/>
      <c r="AY164" s="8"/>
      <c r="AZ164" s="14"/>
      <c r="BA164" s="13" t="s">
        <v>447</v>
      </c>
      <c r="BB164" s="109" t="s">
        <v>447</v>
      </c>
      <c r="BC164" s="1"/>
      <c r="BD164" s="1"/>
      <c r="BE164" s="1"/>
      <c r="BF164" s="1"/>
      <c r="BG164" s="1"/>
      <c r="BS164" s="29"/>
      <c r="BT164" s="44" t="str">
        <f t="shared" si="23"/>
        <v/>
      </c>
      <c r="BU164" s="45" t="str">
        <f t="shared" si="24"/>
        <v/>
      </c>
      <c r="BV164" s="45" t="str">
        <f t="shared" si="25"/>
        <v/>
      </c>
      <c r="BW164" s="44" t="str">
        <f t="shared" si="26"/>
        <v/>
      </c>
      <c r="BX164" s="45" t="str">
        <f t="shared" si="27"/>
        <v/>
      </c>
      <c r="BY164" s="44" t="e">
        <f>IF(AND(#REF!="",#REF!="",#REF!="",#REF!=""),"",SUM(#REF!,#REF!,#REF!,#REF!,#REF!))</f>
        <v>#REF!</v>
      </c>
      <c r="BZ164" s="45" t="str">
        <f t="shared" si="28"/>
        <v/>
      </c>
      <c r="CA164" s="44" t="str">
        <f t="shared" si="29"/>
        <v/>
      </c>
      <c r="CB164" s="45" t="str">
        <f t="shared" si="30"/>
        <v/>
      </c>
      <c r="CC164" s="44" t="str">
        <f t="shared" si="31"/>
        <v/>
      </c>
      <c r="CD164" s="45" t="str">
        <f t="shared" si="32"/>
        <v/>
      </c>
      <c r="CE164" s="44" t="e">
        <f>IF(AND(#REF!="",#REF!="",#REF!="",#REF!=""),"",SUM(#REF!,#REF!,#REF!,#REF!,#REF!))</f>
        <v>#REF!</v>
      </c>
      <c r="CF164" s="45" t="str">
        <f t="shared" si="33"/>
        <v/>
      </c>
      <c r="CG164" s="38" t="e">
        <f>IF(AND(#REF!="",#REF!="",#REF!="",#REF!=""),"",SUM(#REF!,#REF!,#REF!,#REF!))</f>
        <v>#REF!</v>
      </c>
      <c r="CH164" s="38" t="str">
        <f t="shared" si="22"/>
        <v/>
      </c>
    </row>
    <row r="165" spans="1:86" ht="24.75" customHeight="1">
      <c r="A165" s="378">
        <v>159</v>
      </c>
      <c r="B165" s="359"/>
      <c r="C165" s="360"/>
      <c r="D165" s="361"/>
      <c r="E165" s="362"/>
      <c r="F165" s="363"/>
      <c r="G165" s="363"/>
      <c r="H165" s="364"/>
      <c r="I165" s="365"/>
      <c r="J165" s="366"/>
      <c r="K165" s="367"/>
      <c r="L165" s="13"/>
      <c r="M165" s="8"/>
      <c r="N165" s="8"/>
      <c r="O165" s="8"/>
      <c r="P165" s="56"/>
      <c r="Q165" s="60"/>
      <c r="R165" s="8"/>
      <c r="S165" s="14"/>
      <c r="T165" s="19"/>
      <c r="U165" s="20"/>
      <c r="V165" s="20"/>
      <c r="W165" s="8"/>
      <c r="X165" s="62"/>
      <c r="Y165" s="60"/>
      <c r="Z165" s="8"/>
      <c r="AA165" s="14"/>
      <c r="AB165" s="13"/>
      <c r="AC165" s="8"/>
      <c r="AD165" s="8"/>
      <c r="AE165" s="8"/>
      <c r="AF165" s="56"/>
      <c r="AG165" s="60"/>
      <c r="AH165" s="8"/>
      <c r="AI165" s="14"/>
      <c r="AJ165" s="13"/>
      <c r="AK165" s="8"/>
      <c r="AL165" s="8"/>
      <c r="AM165" s="8"/>
      <c r="AN165" s="56"/>
      <c r="AO165" s="60"/>
      <c r="AP165" s="8"/>
      <c r="AQ165" s="14"/>
      <c r="AR165" s="13"/>
      <c r="AS165" s="8"/>
      <c r="AT165" s="14"/>
      <c r="AU165" s="13"/>
      <c r="AV165" s="8"/>
      <c r="AW165" s="14"/>
      <c r="AX165" s="13"/>
      <c r="AY165" s="8"/>
      <c r="AZ165" s="14"/>
      <c r="BA165" s="13" t="s">
        <v>447</v>
      </c>
      <c r="BB165" s="109" t="s">
        <v>447</v>
      </c>
      <c r="BC165" s="1"/>
      <c r="BD165" s="1"/>
      <c r="BE165" s="1"/>
      <c r="BF165" s="1"/>
      <c r="BG165" s="1"/>
      <c r="BS165" s="29"/>
      <c r="BT165" s="44" t="str">
        <f t="shared" si="23"/>
        <v/>
      </c>
      <c r="BU165" s="45" t="str">
        <f t="shared" si="24"/>
        <v/>
      </c>
      <c r="BV165" s="45" t="str">
        <f t="shared" si="25"/>
        <v/>
      </c>
      <c r="BW165" s="44" t="str">
        <f t="shared" si="26"/>
        <v/>
      </c>
      <c r="BX165" s="45" t="str">
        <f t="shared" si="27"/>
        <v/>
      </c>
      <c r="BY165" s="44" t="e">
        <f>IF(AND(#REF!="",#REF!="",#REF!="",#REF!=""),"",SUM(#REF!,#REF!,#REF!,#REF!,#REF!))</f>
        <v>#REF!</v>
      </c>
      <c r="BZ165" s="45" t="str">
        <f t="shared" si="28"/>
        <v/>
      </c>
      <c r="CA165" s="44" t="str">
        <f t="shared" si="29"/>
        <v/>
      </c>
      <c r="CB165" s="45" t="str">
        <f t="shared" si="30"/>
        <v/>
      </c>
      <c r="CC165" s="44" t="str">
        <f t="shared" si="31"/>
        <v/>
      </c>
      <c r="CD165" s="45" t="str">
        <f t="shared" si="32"/>
        <v/>
      </c>
      <c r="CE165" s="44" t="e">
        <f>IF(AND(#REF!="",#REF!="",#REF!="",#REF!=""),"",SUM(#REF!,#REF!,#REF!,#REF!,#REF!))</f>
        <v>#REF!</v>
      </c>
      <c r="CF165" s="45" t="str">
        <f t="shared" si="33"/>
        <v/>
      </c>
      <c r="CG165" s="38" t="e">
        <f>IF(AND(#REF!="",#REF!="",#REF!="",#REF!=""),"",SUM(#REF!,#REF!,#REF!,#REF!))</f>
        <v>#REF!</v>
      </c>
      <c r="CH165" s="38" t="str">
        <f t="shared" si="22"/>
        <v/>
      </c>
    </row>
    <row r="166" spans="1:86" ht="24.75" customHeight="1">
      <c r="A166" s="378">
        <v>160</v>
      </c>
      <c r="B166" s="359"/>
      <c r="C166" s="360"/>
      <c r="D166" s="361"/>
      <c r="E166" s="362"/>
      <c r="F166" s="363"/>
      <c r="G166" s="363"/>
      <c r="H166" s="364"/>
      <c r="I166" s="365"/>
      <c r="J166" s="366"/>
      <c r="K166" s="367"/>
      <c r="L166" s="13"/>
      <c r="M166" s="8"/>
      <c r="N166" s="8"/>
      <c r="O166" s="8"/>
      <c r="P166" s="56"/>
      <c r="Q166" s="60"/>
      <c r="R166" s="8"/>
      <c r="S166" s="14"/>
      <c r="T166" s="19"/>
      <c r="U166" s="20"/>
      <c r="V166" s="20"/>
      <c r="W166" s="8"/>
      <c r="X166" s="62"/>
      <c r="Y166" s="60"/>
      <c r="Z166" s="8"/>
      <c r="AA166" s="14"/>
      <c r="AB166" s="13"/>
      <c r="AC166" s="8"/>
      <c r="AD166" s="8"/>
      <c r="AE166" s="8"/>
      <c r="AF166" s="56"/>
      <c r="AG166" s="60"/>
      <c r="AH166" s="8"/>
      <c r="AI166" s="14"/>
      <c r="AJ166" s="13"/>
      <c r="AK166" s="8"/>
      <c r="AL166" s="8"/>
      <c r="AM166" s="8"/>
      <c r="AN166" s="56"/>
      <c r="AO166" s="60"/>
      <c r="AP166" s="8"/>
      <c r="AQ166" s="14"/>
      <c r="AR166" s="13"/>
      <c r="AS166" s="8"/>
      <c r="AT166" s="14"/>
      <c r="AU166" s="13"/>
      <c r="AV166" s="8"/>
      <c r="AW166" s="14"/>
      <c r="AX166" s="13"/>
      <c r="AY166" s="8"/>
      <c r="AZ166" s="14"/>
      <c r="BA166" s="13" t="s">
        <v>447</v>
      </c>
      <c r="BB166" s="109" t="s">
        <v>447</v>
      </c>
      <c r="BC166" s="1"/>
      <c r="BD166" s="1"/>
      <c r="BE166" s="1"/>
      <c r="BF166" s="1"/>
      <c r="BG166" s="1"/>
      <c r="BS166" s="29"/>
      <c r="BT166" s="44" t="str">
        <f t="shared" si="23"/>
        <v/>
      </c>
      <c r="BU166" s="45" t="str">
        <f t="shared" si="24"/>
        <v/>
      </c>
      <c r="BV166" s="45" t="str">
        <f t="shared" si="25"/>
        <v/>
      </c>
      <c r="BW166" s="44" t="str">
        <f t="shared" si="26"/>
        <v/>
      </c>
      <c r="BX166" s="45" t="str">
        <f t="shared" si="27"/>
        <v/>
      </c>
      <c r="BY166" s="44" t="e">
        <f>IF(AND(#REF!="",#REF!="",#REF!="",#REF!=""),"",SUM(#REF!,#REF!,#REF!,#REF!,#REF!))</f>
        <v>#REF!</v>
      </c>
      <c r="BZ166" s="45" t="str">
        <f t="shared" si="28"/>
        <v/>
      </c>
      <c r="CA166" s="44" t="str">
        <f t="shared" si="29"/>
        <v/>
      </c>
      <c r="CB166" s="45" t="str">
        <f t="shared" si="30"/>
        <v/>
      </c>
      <c r="CC166" s="44" t="str">
        <f t="shared" si="31"/>
        <v/>
      </c>
      <c r="CD166" s="45" t="str">
        <f t="shared" si="32"/>
        <v/>
      </c>
      <c r="CE166" s="44" t="e">
        <f>IF(AND(#REF!="",#REF!="",#REF!="",#REF!=""),"",SUM(#REF!,#REF!,#REF!,#REF!,#REF!))</f>
        <v>#REF!</v>
      </c>
      <c r="CF166" s="45" t="str">
        <f t="shared" si="33"/>
        <v/>
      </c>
      <c r="CG166" s="38" t="e">
        <f>IF(AND(#REF!="",#REF!="",#REF!="",#REF!=""),"",SUM(#REF!,#REF!,#REF!,#REF!))</f>
        <v>#REF!</v>
      </c>
      <c r="CH166" s="38" t="str">
        <f t="shared" si="22"/>
        <v/>
      </c>
    </row>
    <row r="167" spans="1:86" ht="24.75" customHeight="1">
      <c r="A167" s="358">
        <v>161</v>
      </c>
      <c r="B167" s="359"/>
      <c r="C167" s="360"/>
      <c r="D167" s="361"/>
      <c r="E167" s="362"/>
      <c r="F167" s="363"/>
      <c r="G167" s="363"/>
      <c r="H167" s="364"/>
      <c r="I167" s="365"/>
      <c r="J167" s="366"/>
      <c r="K167" s="367"/>
      <c r="L167" s="13"/>
      <c r="M167" s="8"/>
      <c r="N167" s="8"/>
      <c r="O167" s="8"/>
      <c r="P167" s="56"/>
      <c r="Q167" s="60"/>
      <c r="R167" s="8"/>
      <c r="S167" s="14"/>
      <c r="T167" s="19"/>
      <c r="U167" s="20"/>
      <c r="V167" s="20"/>
      <c r="W167" s="8"/>
      <c r="X167" s="62"/>
      <c r="Y167" s="60"/>
      <c r="Z167" s="8"/>
      <c r="AA167" s="14"/>
      <c r="AB167" s="13"/>
      <c r="AC167" s="8"/>
      <c r="AD167" s="8"/>
      <c r="AE167" s="8"/>
      <c r="AF167" s="56"/>
      <c r="AG167" s="60"/>
      <c r="AH167" s="8"/>
      <c r="AI167" s="14"/>
      <c r="AJ167" s="13"/>
      <c r="AK167" s="8"/>
      <c r="AL167" s="8"/>
      <c r="AM167" s="8"/>
      <c r="AN167" s="56"/>
      <c r="AO167" s="60"/>
      <c r="AP167" s="8"/>
      <c r="AQ167" s="14"/>
      <c r="AR167" s="13"/>
      <c r="AS167" s="8"/>
      <c r="AT167" s="14"/>
      <c r="AU167" s="13"/>
      <c r="AV167" s="8"/>
      <c r="AW167" s="14"/>
      <c r="AX167" s="13"/>
      <c r="AY167" s="8"/>
      <c r="AZ167" s="14"/>
      <c r="BA167" s="13" t="s">
        <v>447</v>
      </c>
      <c r="BB167" s="109" t="s">
        <v>447</v>
      </c>
      <c r="BC167" s="1"/>
      <c r="BD167" s="1"/>
      <c r="BE167" s="1"/>
      <c r="BF167" s="1"/>
      <c r="BG167" s="1"/>
      <c r="BS167" s="29"/>
      <c r="BT167" s="44" t="str">
        <f t="shared" si="23"/>
        <v/>
      </c>
      <c r="BU167" s="45" t="str">
        <f t="shared" si="24"/>
        <v/>
      </c>
      <c r="BV167" s="45" t="str">
        <f t="shared" si="25"/>
        <v/>
      </c>
      <c r="BW167" s="44" t="str">
        <f t="shared" si="26"/>
        <v/>
      </c>
      <c r="BX167" s="45" t="str">
        <f t="shared" si="27"/>
        <v/>
      </c>
      <c r="BY167" s="44" t="e">
        <f>IF(AND(#REF!="",#REF!="",#REF!="",#REF!=""),"",SUM(#REF!,#REF!,#REF!,#REF!,#REF!))</f>
        <v>#REF!</v>
      </c>
      <c r="BZ167" s="45" t="str">
        <f t="shared" si="28"/>
        <v/>
      </c>
      <c r="CA167" s="44" t="str">
        <f t="shared" si="29"/>
        <v/>
      </c>
      <c r="CB167" s="45" t="str">
        <f t="shared" si="30"/>
        <v/>
      </c>
      <c r="CC167" s="44" t="str">
        <f t="shared" si="31"/>
        <v/>
      </c>
      <c r="CD167" s="45" t="str">
        <f t="shared" si="32"/>
        <v/>
      </c>
      <c r="CE167" s="44" t="e">
        <f>IF(AND(#REF!="",#REF!="",#REF!="",#REF!=""),"",SUM(#REF!,#REF!,#REF!,#REF!,#REF!))</f>
        <v>#REF!</v>
      </c>
      <c r="CF167" s="45" t="str">
        <f t="shared" si="33"/>
        <v/>
      </c>
      <c r="CG167" s="38" t="e">
        <f>IF(AND(#REF!="",#REF!="",#REF!="",#REF!=""),"",SUM(#REF!,#REF!,#REF!,#REF!))</f>
        <v>#REF!</v>
      </c>
      <c r="CH167" s="38" t="str">
        <f t="shared" si="22"/>
        <v/>
      </c>
    </row>
    <row r="168" spans="1:86" ht="24.75" customHeight="1">
      <c r="A168" s="378">
        <v>162</v>
      </c>
      <c r="B168" s="359"/>
      <c r="C168" s="360"/>
      <c r="D168" s="361"/>
      <c r="E168" s="362"/>
      <c r="F168" s="363"/>
      <c r="G168" s="363"/>
      <c r="H168" s="364"/>
      <c r="I168" s="365"/>
      <c r="J168" s="366"/>
      <c r="K168" s="367"/>
      <c r="L168" s="13"/>
      <c r="M168" s="8"/>
      <c r="N168" s="8"/>
      <c r="O168" s="8"/>
      <c r="P168" s="56"/>
      <c r="Q168" s="60"/>
      <c r="R168" s="8"/>
      <c r="S168" s="14"/>
      <c r="T168" s="19"/>
      <c r="U168" s="20"/>
      <c r="V168" s="20"/>
      <c r="W168" s="8"/>
      <c r="X168" s="62"/>
      <c r="Y168" s="60"/>
      <c r="Z168" s="8"/>
      <c r="AA168" s="14"/>
      <c r="AB168" s="13"/>
      <c r="AC168" s="8"/>
      <c r="AD168" s="8"/>
      <c r="AE168" s="8"/>
      <c r="AF168" s="56"/>
      <c r="AG168" s="60"/>
      <c r="AH168" s="8"/>
      <c r="AI168" s="14"/>
      <c r="AJ168" s="13"/>
      <c r="AK168" s="8"/>
      <c r="AL168" s="8"/>
      <c r="AM168" s="8"/>
      <c r="AN168" s="56"/>
      <c r="AO168" s="60"/>
      <c r="AP168" s="8"/>
      <c r="AQ168" s="14"/>
      <c r="AR168" s="13"/>
      <c r="AS168" s="8"/>
      <c r="AT168" s="14"/>
      <c r="AU168" s="13"/>
      <c r="AV168" s="8"/>
      <c r="AW168" s="14"/>
      <c r="AX168" s="13"/>
      <c r="AY168" s="8"/>
      <c r="AZ168" s="14"/>
      <c r="BA168" s="13" t="s">
        <v>447</v>
      </c>
      <c r="BB168" s="109" t="s">
        <v>447</v>
      </c>
      <c r="BC168" s="1"/>
      <c r="BD168" s="1"/>
      <c r="BE168" s="1"/>
      <c r="BF168" s="1"/>
      <c r="BG168" s="1"/>
      <c r="BS168" s="29"/>
      <c r="BT168" s="44" t="str">
        <f t="shared" si="23"/>
        <v/>
      </c>
      <c r="BU168" s="45" t="str">
        <f t="shared" si="24"/>
        <v/>
      </c>
      <c r="BV168" s="45" t="str">
        <f t="shared" si="25"/>
        <v/>
      </c>
      <c r="BW168" s="44" t="str">
        <f t="shared" si="26"/>
        <v/>
      </c>
      <c r="BX168" s="45" t="str">
        <f t="shared" si="27"/>
        <v/>
      </c>
      <c r="BY168" s="44" t="e">
        <f>IF(AND(#REF!="",#REF!="",#REF!="",#REF!=""),"",SUM(#REF!,#REF!,#REF!,#REF!,#REF!))</f>
        <v>#REF!</v>
      </c>
      <c r="BZ168" s="45" t="str">
        <f t="shared" si="28"/>
        <v/>
      </c>
      <c r="CA168" s="44" t="str">
        <f t="shared" si="29"/>
        <v/>
      </c>
      <c r="CB168" s="45" t="str">
        <f t="shared" si="30"/>
        <v/>
      </c>
      <c r="CC168" s="44" t="str">
        <f t="shared" si="31"/>
        <v/>
      </c>
      <c r="CD168" s="45" t="str">
        <f t="shared" si="32"/>
        <v/>
      </c>
      <c r="CE168" s="44" t="e">
        <f>IF(AND(#REF!="",#REF!="",#REF!="",#REF!=""),"",SUM(#REF!,#REF!,#REF!,#REF!,#REF!))</f>
        <v>#REF!</v>
      </c>
      <c r="CF168" s="45" t="str">
        <f t="shared" si="33"/>
        <v/>
      </c>
      <c r="CG168" s="38" t="e">
        <f>IF(AND(#REF!="",#REF!="",#REF!="",#REF!=""),"",SUM(#REF!,#REF!,#REF!,#REF!))</f>
        <v>#REF!</v>
      </c>
      <c r="CH168" s="38" t="str">
        <f t="shared" si="22"/>
        <v/>
      </c>
    </row>
    <row r="169" spans="1:86" ht="24.75" customHeight="1">
      <c r="A169" s="378">
        <v>163</v>
      </c>
      <c r="B169" s="359"/>
      <c r="C169" s="360"/>
      <c r="D169" s="361"/>
      <c r="E169" s="362"/>
      <c r="F169" s="363"/>
      <c r="G169" s="363"/>
      <c r="H169" s="364"/>
      <c r="I169" s="365"/>
      <c r="J169" s="366"/>
      <c r="K169" s="367"/>
      <c r="L169" s="13"/>
      <c r="M169" s="8"/>
      <c r="N169" s="8"/>
      <c r="O169" s="8"/>
      <c r="P169" s="56"/>
      <c r="Q169" s="60"/>
      <c r="R169" s="8"/>
      <c r="S169" s="14"/>
      <c r="T169" s="19"/>
      <c r="U169" s="20"/>
      <c r="V169" s="20"/>
      <c r="W169" s="8"/>
      <c r="X169" s="62"/>
      <c r="Y169" s="60"/>
      <c r="Z169" s="8"/>
      <c r="AA169" s="14"/>
      <c r="AB169" s="13"/>
      <c r="AC169" s="8"/>
      <c r="AD169" s="8"/>
      <c r="AE169" s="8"/>
      <c r="AF169" s="56"/>
      <c r="AG169" s="60"/>
      <c r="AH169" s="8"/>
      <c r="AI169" s="14"/>
      <c r="AJ169" s="13"/>
      <c r="AK169" s="8"/>
      <c r="AL169" s="8"/>
      <c r="AM169" s="8"/>
      <c r="AN169" s="56"/>
      <c r="AO169" s="60"/>
      <c r="AP169" s="8"/>
      <c r="AQ169" s="14"/>
      <c r="AR169" s="13"/>
      <c r="AS169" s="8"/>
      <c r="AT169" s="14"/>
      <c r="AU169" s="13"/>
      <c r="AV169" s="8"/>
      <c r="AW169" s="14"/>
      <c r="AX169" s="13"/>
      <c r="AY169" s="8"/>
      <c r="AZ169" s="14"/>
      <c r="BA169" s="13" t="s">
        <v>447</v>
      </c>
      <c r="BB169" s="109" t="s">
        <v>447</v>
      </c>
      <c r="BC169" s="1"/>
      <c r="BD169" s="1"/>
      <c r="BE169" s="1"/>
      <c r="BF169" s="1"/>
      <c r="BG169" s="1"/>
      <c r="BS169" s="29"/>
      <c r="BT169" s="44" t="str">
        <f t="shared" si="23"/>
        <v/>
      </c>
      <c r="BU169" s="45" t="str">
        <f t="shared" si="24"/>
        <v/>
      </c>
      <c r="BV169" s="45" t="str">
        <f t="shared" si="25"/>
        <v/>
      </c>
      <c r="BW169" s="44" t="str">
        <f t="shared" si="26"/>
        <v/>
      </c>
      <c r="BX169" s="45" t="str">
        <f t="shared" si="27"/>
        <v/>
      </c>
      <c r="BY169" s="44" t="e">
        <f>IF(AND(#REF!="",#REF!="",#REF!="",#REF!=""),"",SUM(#REF!,#REF!,#REF!,#REF!,#REF!))</f>
        <v>#REF!</v>
      </c>
      <c r="BZ169" s="45" t="str">
        <f t="shared" si="28"/>
        <v/>
      </c>
      <c r="CA169" s="44" t="str">
        <f t="shared" si="29"/>
        <v/>
      </c>
      <c r="CB169" s="45" t="str">
        <f t="shared" si="30"/>
        <v/>
      </c>
      <c r="CC169" s="44" t="str">
        <f t="shared" si="31"/>
        <v/>
      </c>
      <c r="CD169" s="45" t="str">
        <f t="shared" si="32"/>
        <v/>
      </c>
      <c r="CE169" s="44" t="e">
        <f>IF(AND(#REF!="",#REF!="",#REF!="",#REF!=""),"",SUM(#REF!,#REF!,#REF!,#REF!,#REF!))</f>
        <v>#REF!</v>
      </c>
      <c r="CF169" s="45" t="str">
        <f t="shared" si="33"/>
        <v/>
      </c>
      <c r="CG169" s="38" t="e">
        <f>IF(AND(#REF!="",#REF!="",#REF!="",#REF!=""),"",SUM(#REF!,#REF!,#REF!,#REF!))</f>
        <v>#REF!</v>
      </c>
      <c r="CH169" s="38" t="str">
        <f t="shared" si="22"/>
        <v/>
      </c>
    </row>
    <row r="170" spans="1:86" ht="24.75" customHeight="1">
      <c r="A170" s="358">
        <v>164</v>
      </c>
      <c r="B170" s="359"/>
      <c r="C170" s="360"/>
      <c r="D170" s="361"/>
      <c r="E170" s="362"/>
      <c r="F170" s="363"/>
      <c r="G170" s="363"/>
      <c r="H170" s="364"/>
      <c r="I170" s="365"/>
      <c r="J170" s="366"/>
      <c r="K170" s="367"/>
      <c r="L170" s="13"/>
      <c r="M170" s="8"/>
      <c r="N170" s="8"/>
      <c r="O170" s="8"/>
      <c r="P170" s="56"/>
      <c r="Q170" s="60"/>
      <c r="R170" s="8"/>
      <c r="S170" s="14"/>
      <c r="T170" s="19"/>
      <c r="U170" s="20"/>
      <c r="V170" s="20"/>
      <c r="W170" s="8"/>
      <c r="X170" s="62"/>
      <c r="Y170" s="60"/>
      <c r="Z170" s="8"/>
      <c r="AA170" s="14"/>
      <c r="AB170" s="13"/>
      <c r="AC170" s="8"/>
      <c r="AD170" s="8"/>
      <c r="AE170" s="8"/>
      <c r="AF170" s="56"/>
      <c r="AG170" s="60"/>
      <c r="AH170" s="8"/>
      <c r="AI170" s="14"/>
      <c r="AJ170" s="13"/>
      <c r="AK170" s="8"/>
      <c r="AL170" s="8"/>
      <c r="AM170" s="8"/>
      <c r="AN170" s="56"/>
      <c r="AO170" s="60"/>
      <c r="AP170" s="8"/>
      <c r="AQ170" s="14"/>
      <c r="AR170" s="13"/>
      <c r="AS170" s="8"/>
      <c r="AT170" s="14"/>
      <c r="AU170" s="13"/>
      <c r="AV170" s="8"/>
      <c r="AW170" s="14"/>
      <c r="AX170" s="13"/>
      <c r="AY170" s="8"/>
      <c r="AZ170" s="14"/>
      <c r="BA170" s="13" t="s">
        <v>447</v>
      </c>
      <c r="BB170" s="109" t="s">
        <v>447</v>
      </c>
      <c r="BC170" s="1"/>
      <c r="BD170" s="1"/>
      <c r="BE170" s="1"/>
      <c r="BF170" s="1"/>
      <c r="BG170" s="1"/>
      <c r="BS170" s="29"/>
      <c r="BT170" s="44" t="str">
        <f t="shared" si="23"/>
        <v/>
      </c>
      <c r="BU170" s="45" t="str">
        <f t="shared" si="24"/>
        <v/>
      </c>
      <c r="BV170" s="45" t="str">
        <f t="shared" si="25"/>
        <v/>
      </c>
      <c r="BW170" s="44" t="str">
        <f t="shared" si="26"/>
        <v/>
      </c>
      <c r="BX170" s="45" t="str">
        <f t="shared" si="27"/>
        <v/>
      </c>
      <c r="BY170" s="44" t="e">
        <f>IF(AND(#REF!="",#REF!="",#REF!="",#REF!=""),"",SUM(#REF!,#REF!,#REF!,#REF!,#REF!))</f>
        <v>#REF!</v>
      </c>
      <c r="BZ170" s="45" t="str">
        <f t="shared" si="28"/>
        <v/>
      </c>
      <c r="CA170" s="44" t="str">
        <f t="shared" si="29"/>
        <v/>
      </c>
      <c r="CB170" s="45" t="str">
        <f t="shared" si="30"/>
        <v/>
      </c>
      <c r="CC170" s="44" t="str">
        <f t="shared" si="31"/>
        <v/>
      </c>
      <c r="CD170" s="45" t="str">
        <f t="shared" si="32"/>
        <v/>
      </c>
      <c r="CE170" s="44" t="e">
        <f>IF(AND(#REF!="",#REF!="",#REF!="",#REF!=""),"",SUM(#REF!,#REF!,#REF!,#REF!,#REF!))</f>
        <v>#REF!</v>
      </c>
      <c r="CF170" s="45" t="str">
        <f t="shared" si="33"/>
        <v/>
      </c>
      <c r="CG170" s="38" t="e">
        <f>IF(AND(#REF!="",#REF!="",#REF!="",#REF!=""),"",SUM(#REF!,#REF!,#REF!,#REF!))</f>
        <v>#REF!</v>
      </c>
      <c r="CH170" s="38" t="str">
        <f t="shared" si="22"/>
        <v/>
      </c>
    </row>
    <row r="171" spans="1:86" ht="24.75" customHeight="1">
      <c r="A171" s="378">
        <v>165</v>
      </c>
      <c r="B171" s="359"/>
      <c r="C171" s="360"/>
      <c r="D171" s="361"/>
      <c r="E171" s="362"/>
      <c r="F171" s="363"/>
      <c r="G171" s="363"/>
      <c r="H171" s="364"/>
      <c r="I171" s="365"/>
      <c r="J171" s="366"/>
      <c r="K171" s="367"/>
      <c r="L171" s="13"/>
      <c r="M171" s="8"/>
      <c r="N171" s="8"/>
      <c r="O171" s="8"/>
      <c r="P171" s="56"/>
      <c r="Q171" s="60"/>
      <c r="R171" s="8"/>
      <c r="S171" s="14"/>
      <c r="T171" s="19"/>
      <c r="U171" s="20"/>
      <c r="V171" s="20"/>
      <c r="W171" s="8"/>
      <c r="X171" s="62"/>
      <c r="Y171" s="60"/>
      <c r="Z171" s="8"/>
      <c r="AA171" s="14"/>
      <c r="AB171" s="13"/>
      <c r="AC171" s="8"/>
      <c r="AD171" s="8"/>
      <c r="AE171" s="8"/>
      <c r="AF171" s="56"/>
      <c r="AG171" s="60"/>
      <c r="AH171" s="8"/>
      <c r="AI171" s="14"/>
      <c r="AJ171" s="13"/>
      <c r="AK171" s="8"/>
      <c r="AL171" s="8"/>
      <c r="AM171" s="8"/>
      <c r="AN171" s="56"/>
      <c r="AO171" s="60"/>
      <c r="AP171" s="8"/>
      <c r="AQ171" s="14"/>
      <c r="AR171" s="13"/>
      <c r="AS171" s="8"/>
      <c r="AT171" s="14"/>
      <c r="AU171" s="13"/>
      <c r="AV171" s="8"/>
      <c r="AW171" s="14"/>
      <c r="AX171" s="13"/>
      <c r="AY171" s="8"/>
      <c r="AZ171" s="14"/>
      <c r="BA171" s="13" t="s">
        <v>447</v>
      </c>
      <c r="BB171" s="109" t="s">
        <v>447</v>
      </c>
      <c r="BC171" s="1"/>
      <c r="BD171" s="1"/>
      <c r="BE171" s="1"/>
      <c r="BF171" s="1"/>
      <c r="BG171" s="1"/>
      <c r="BS171" s="29"/>
      <c r="BT171" s="44" t="str">
        <f t="shared" si="23"/>
        <v/>
      </c>
      <c r="BU171" s="45" t="str">
        <f t="shared" si="24"/>
        <v/>
      </c>
      <c r="BV171" s="45" t="str">
        <f t="shared" si="25"/>
        <v/>
      </c>
      <c r="BW171" s="44" t="str">
        <f t="shared" si="26"/>
        <v/>
      </c>
      <c r="BX171" s="45" t="str">
        <f t="shared" si="27"/>
        <v/>
      </c>
      <c r="BY171" s="44" t="e">
        <f>IF(AND(#REF!="",#REF!="",#REF!="",#REF!=""),"",SUM(#REF!,#REF!,#REF!,#REF!,#REF!))</f>
        <v>#REF!</v>
      </c>
      <c r="BZ171" s="45" t="str">
        <f t="shared" si="28"/>
        <v/>
      </c>
      <c r="CA171" s="44" t="str">
        <f t="shared" si="29"/>
        <v/>
      </c>
      <c r="CB171" s="45" t="str">
        <f t="shared" si="30"/>
        <v/>
      </c>
      <c r="CC171" s="44" t="str">
        <f t="shared" si="31"/>
        <v/>
      </c>
      <c r="CD171" s="45" t="str">
        <f t="shared" si="32"/>
        <v/>
      </c>
      <c r="CE171" s="44" t="e">
        <f>IF(AND(#REF!="",#REF!="",#REF!="",#REF!=""),"",SUM(#REF!,#REF!,#REF!,#REF!,#REF!))</f>
        <v>#REF!</v>
      </c>
      <c r="CF171" s="45" t="str">
        <f t="shared" si="33"/>
        <v/>
      </c>
      <c r="CG171" s="38" t="e">
        <f>IF(AND(#REF!="",#REF!="",#REF!="",#REF!=""),"",SUM(#REF!,#REF!,#REF!,#REF!))</f>
        <v>#REF!</v>
      </c>
      <c r="CH171" s="38" t="str">
        <f t="shared" si="22"/>
        <v/>
      </c>
    </row>
    <row r="172" spans="1:86" ht="24.75" customHeight="1">
      <c r="A172" s="378">
        <v>166</v>
      </c>
      <c r="B172" s="359"/>
      <c r="C172" s="360"/>
      <c r="D172" s="361"/>
      <c r="E172" s="362"/>
      <c r="F172" s="363"/>
      <c r="G172" s="363"/>
      <c r="H172" s="364"/>
      <c r="I172" s="365"/>
      <c r="J172" s="366"/>
      <c r="K172" s="367"/>
      <c r="L172" s="13"/>
      <c r="M172" s="8"/>
      <c r="N172" s="8"/>
      <c r="O172" s="8"/>
      <c r="P172" s="56"/>
      <c r="Q172" s="60"/>
      <c r="R172" s="8"/>
      <c r="S172" s="14"/>
      <c r="T172" s="19"/>
      <c r="U172" s="20"/>
      <c r="V172" s="20"/>
      <c r="W172" s="8"/>
      <c r="X172" s="62"/>
      <c r="Y172" s="60"/>
      <c r="Z172" s="8"/>
      <c r="AA172" s="14"/>
      <c r="AB172" s="13"/>
      <c r="AC172" s="8"/>
      <c r="AD172" s="8"/>
      <c r="AE172" s="8"/>
      <c r="AF172" s="56"/>
      <c r="AG172" s="60"/>
      <c r="AH172" s="8"/>
      <c r="AI172" s="14"/>
      <c r="AJ172" s="13"/>
      <c r="AK172" s="8"/>
      <c r="AL172" s="8"/>
      <c r="AM172" s="8"/>
      <c r="AN172" s="56"/>
      <c r="AO172" s="60"/>
      <c r="AP172" s="8"/>
      <c r="AQ172" s="14"/>
      <c r="AR172" s="13"/>
      <c r="AS172" s="8"/>
      <c r="AT172" s="14"/>
      <c r="AU172" s="13"/>
      <c r="AV172" s="8"/>
      <c r="AW172" s="14"/>
      <c r="AX172" s="13"/>
      <c r="AY172" s="8"/>
      <c r="AZ172" s="14"/>
      <c r="BA172" s="13" t="s">
        <v>447</v>
      </c>
      <c r="BB172" s="109" t="s">
        <v>447</v>
      </c>
      <c r="BC172" s="1"/>
      <c r="BD172" s="1"/>
      <c r="BE172" s="1"/>
      <c r="BF172" s="1"/>
      <c r="BG172" s="1"/>
      <c r="BS172" s="29"/>
      <c r="BT172" s="44" t="str">
        <f t="shared" si="23"/>
        <v/>
      </c>
      <c r="BU172" s="45" t="str">
        <f t="shared" si="24"/>
        <v/>
      </c>
      <c r="BV172" s="45" t="str">
        <f t="shared" si="25"/>
        <v/>
      </c>
      <c r="BW172" s="44" t="str">
        <f t="shared" si="26"/>
        <v/>
      </c>
      <c r="BX172" s="45" t="str">
        <f t="shared" si="27"/>
        <v/>
      </c>
      <c r="BY172" s="44" t="e">
        <f>IF(AND(#REF!="",#REF!="",#REF!="",#REF!=""),"",SUM(#REF!,#REF!,#REF!,#REF!,#REF!))</f>
        <v>#REF!</v>
      </c>
      <c r="BZ172" s="45" t="str">
        <f t="shared" si="28"/>
        <v/>
      </c>
      <c r="CA172" s="44" t="str">
        <f t="shared" si="29"/>
        <v/>
      </c>
      <c r="CB172" s="45" t="str">
        <f t="shared" si="30"/>
        <v/>
      </c>
      <c r="CC172" s="44" t="str">
        <f t="shared" si="31"/>
        <v/>
      </c>
      <c r="CD172" s="45" t="str">
        <f t="shared" si="32"/>
        <v/>
      </c>
      <c r="CE172" s="44" t="e">
        <f>IF(AND(#REF!="",#REF!="",#REF!="",#REF!=""),"",SUM(#REF!,#REF!,#REF!,#REF!,#REF!))</f>
        <v>#REF!</v>
      </c>
      <c r="CF172" s="45" t="str">
        <f t="shared" si="33"/>
        <v/>
      </c>
      <c r="CG172" s="38" t="e">
        <f>IF(AND(#REF!="",#REF!="",#REF!="",#REF!=""),"",SUM(#REF!,#REF!,#REF!,#REF!))</f>
        <v>#REF!</v>
      </c>
      <c r="CH172" s="38" t="str">
        <f t="shared" si="22"/>
        <v/>
      </c>
    </row>
    <row r="173" spans="1:86" ht="24.75" customHeight="1">
      <c r="A173" s="358">
        <v>167</v>
      </c>
      <c r="B173" s="359"/>
      <c r="C173" s="360"/>
      <c r="D173" s="361"/>
      <c r="E173" s="362"/>
      <c r="F173" s="363"/>
      <c r="G173" s="363"/>
      <c r="H173" s="364"/>
      <c r="I173" s="365"/>
      <c r="J173" s="366"/>
      <c r="K173" s="367"/>
      <c r="L173" s="13"/>
      <c r="M173" s="8"/>
      <c r="N173" s="8"/>
      <c r="O173" s="8"/>
      <c r="P173" s="56"/>
      <c r="Q173" s="60"/>
      <c r="R173" s="8"/>
      <c r="S173" s="14"/>
      <c r="T173" s="19"/>
      <c r="U173" s="20"/>
      <c r="V173" s="20"/>
      <c r="W173" s="8"/>
      <c r="X173" s="62"/>
      <c r="Y173" s="60"/>
      <c r="Z173" s="8"/>
      <c r="AA173" s="14"/>
      <c r="AB173" s="13"/>
      <c r="AC173" s="8"/>
      <c r="AD173" s="8"/>
      <c r="AE173" s="8"/>
      <c r="AF173" s="56"/>
      <c r="AG173" s="60"/>
      <c r="AH173" s="8"/>
      <c r="AI173" s="14"/>
      <c r="AJ173" s="13"/>
      <c r="AK173" s="8"/>
      <c r="AL173" s="8"/>
      <c r="AM173" s="8"/>
      <c r="AN173" s="56"/>
      <c r="AO173" s="60"/>
      <c r="AP173" s="8"/>
      <c r="AQ173" s="14"/>
      <c r="AR173" s="13"/>
      <c r="AS173" s="8"/>
      <c r="AT173" s="14"/>
      <c r="AU173" s="13"/>
      <c r="AV173" s="8"/>
      <c r="AW173" s="14"/>
      <c r="AX173" s="13"/>
      <c r="AY173" s="8"/>
      <c r="AZ173" s="14"/>
      <c r="BA173" s="13" t="s">
        <v>447</v>
      </c>
      <c r="BB173" s="109" t="s">
        <v>447</v>
      </c>
      <c r="BC173" s="1"/>
      <c r="BD173" s="1"/>
      <c r="BE173" s="1"/>
      <c r="BF173" s="1"/>
      <c r="BG173" s="1"/>
      <c r="BS173" s="29"/>
      <c r="BT173" s="44" t="str">
        <f t="shared" si="23"/>
        <v/>
      </c>
      <c r="BU173" s="45" t="str">
        <f t="shared" si="24"/>
        <v/>
      </c>
      <c r="BV173" s="45" t="str">
        <f t="shared" si="25"/>
        <v/>
      </c>
      <c r="BW173" s="44" t="str">
        <f t="shared" si="26"/>
        <v/>
      </c>
      <c r="BX173" s="45" t="str">
        <f t="shared" si="27"/>
        <v/>
      </c>
      <c r="BY173" s="44" t="e">
        <f>IF(AND(#REF!="",#REF!="",#REF!="",#REF!=""),"",SUM(#REF!,#REF!,#REF!,#REF!,#REF!))</f>
        <v>#REF!</v>
      </c>
      <c r="BZ173" s="45" t="str">
        <f t="shared" si="28"/>
        <v/>
      </c>
      <c r="CA173" s="44" t="str">
        <f t="shared" si="29"/>
        <v/>
      </c>
      <c r="CB173" s="45" t="str">
        <f t="shared" si="30"/>
        <v/>
      </c>
      <c r="CC173" s="44" t="str">
        <f t="shared" si="31"/>
        <v/>
      </c>
      <c r="CD173" s="45" t="str">
        <f t="shared" si="32"/>
        <v/>
      </c>
      <c r="CE173" s="44" t="e">
        <f>IF(AND(#REF!="",#REF!="",#REF!="",#REF!=""),"",SUM(#REF!,#REF!,#REF!,#REF!,#REF!))</f>
        <v>#REF!</v>
      </c>
      <c r="CF173" s="45" t="str">
        <f t="shared" si="33"/>
        <v/>
      </c>
      <c r="CG173" s="38" t="e">
        <f>IF(AND(#REF!="",#REF!="",#REF!="",#REF!=""),"",SUM(#REF!,#REF!,#REF!,#REF!))</f>
        <v>#REF!</v>
      </c>
      <c r="CH173" s="38" t="str">
        <f t="shared" si="22"/>
        <v/>
      </c>
    </row>
    <row r="174" spans="1:86" ht="24.75" customHeight="1">
      <c r="A174" s="378">
        <v>168</v>
      </c>
      <c r="B174" s="359"/>
      <c r="C174" s="360"/>
      <c r="D174" s="361"/>
      <c r="E174" s="362"/>
      <c r="F174" s="363"/>
      <c r="G174" s="363"/>
      <c r="H174" s="364"/>
      <c r="I174" s="365"/>
      <c r="J174" s="366"/>
      <c r="K174" s="367"/>
      <c r="L174" s="13"/>
      <c r="M174" s="8"/>
      <c r="N174" s="8"/>
      <c r="O174" s="8"/>
      <c r="P174" s="56"/>
      <c r="Q174" s="60"/>
      <c r="R174" s="8"/>
      <c r="S174" s="14"/>
      <c r="T174" s="19"/>
      <c r="U174" s="20"/>
      <c r="V174" s="20"/>
      <c r="W174" s="8"/>
      <c r="X174" s="62"/>
      <c r="Y174" s="60"/>
      <c r="Z174" s="8"/>
      <c r="AA174" s="14"/>
      <c r="AB174" s="13"/>
      <c r="AC174" s="8"/>
      <c r="AD174" s="8"/>
      <c r="AE174" s="8"/>
      <c r="AF174" s="56"/>
      <c r="AG174" s="60"/>
      <c r="AH174" s="8"/>
      <c r="AI174" s="14"/>
      <c r="AJ174" s="13"/>
      <c r="AK174" s="8"/>
      <c r="AL174" s="8"/>
      <c r="AM174" s="8"/>
      <c r="AN174" s="56"/>
      <c r="AO174" s="60"/>
      <c r="AP174" s="8"/>
      <c r="AQ174" s="14"/>
      <c r="AR174" s="13"/>
      <c r="AS174" s="8"/>
      <c r="AT174" s="14"/>
      <c r="AU174" s="13"/>
      <c r="AV174" s="8"/>
      <c r="AW174" s="14"/>
      <c r="AX174" s="13"/>
      <c r="AY174" s="8"/>
      <c r="AZ174" s="14"/>
      <c r="BA174" s="13" t="s">
        <v>447</v>
      </c>
      <c r="BB174" s="109" t="s">
        <v>447</v>
      </c>
      <c r="BC174" s="1"/>
      <c r="BD174" s="1"/>
      <c r="BE174" s="1"/>
      <c r="BF174" s="1"/>
      <c r="BG174" s="1"/>
      <c r="BS174" s="29"/>
      <c r="BT174" s="44" t="str">
        <f t="shared" si="23"/>
        <v/>
      </c>
      <c r="BU174" s="45" t="str">
        <f t="shared" si="24"/>
        <v/>
      </c>
      <c r="BV174" s="45" t="str">
        <f t="shared" si="25"/>
        <v/>
      </c>
      <c r="BW174" s="44" t="str">
        <f t="shared" si="26"/>
        <v/>
      </c>
      <c r="BX174" s="45" t="str">
        <f t="shared" si="27"/>
        <v/>
      </c>
      <c r="BY174" s="44" t="e">
        <f>IF(AND(#REF!="",#REF!="",#REF!="",#REF!=""),"",SUM(#REF!,#REF!,#REF!,#REF!,#REF!))</f>
        <v>#REF!</v>
      </c>
      <c r="BZ174" s="45" t="str">
        <f t="shared" si="28"/>
        <v/>
      </c>
      <c r="CA174" s="44" t="str">
        <f t="shared" si="29"/>
        <v/>
      </c>
      <c r="CB174" s="45" t="str">
        <f t="shared" si="30"/>
        <v/>
      </c>
      <c r="CC174" s="44" t="str">
        <f t="shared" si="31"/>
        <v/>
      </c>
      <c r="CD174" s="45" t="str">
        <f t="shared" si="32"/>
        <v/>
      </c>
      <c r="CE174" s="44" t="e">
        <f>IF(AND(#REF!="",#REF!="",#REF!="",#REF!=""),"",SUM(#REF!,#REF!,#REF!,#REF!,#REF!))</f>
        <v>#REF!</v>
      </c>
      <c r="CF174" s="45" t="str">
        <f t="shared" si="33"/>
        <v/>
      </c>
      <c r="CG174" s="38" t="e">
        <f>IF(AND(#REF!="",#REF!="",#REF!="",#REF!=""),"",SUM(#REF!,#REF!,#REF!,#REF!))</f>
        <v>#REF!</v>
      </c>
      <c r="CH174" s="38" t="str">
        <f t="shared" si="22"/>
        <v/>
      </c>
    </row>
    <row r="175" spans="1:86" ht="24.75" customHeight="1">
      <c r="A175" s="378">
        <v>169</v>
      </c>
      <c r="B175" s="359"/>
      <c r="C175" s="360"/>
      <c r="D175" s="361"/>
      <c r="E175" s="362"/>
      <c r="F175" s="363"/>
      <c r="G175" s="363"/>
      <c r="H175" s="364"/>
      <c r="I175" s="365"/>
      <c r="J175" s="366"/>
      <c r="K175" s="367"/>
      <c r="L175" s="13"/>
      <c r="M175" s="8"/>
      <c r="N175" s="8"/>
      <c r="O175" s="8"/>
      <c r="P175" s="56"/>
      <c r="Q175" s="60"/>
      <c r="R175" s="8"/>
      <c r="S175" s="14"/>
      <c r="T175" s="19"/>
      <c r="U175" s="20"/>
      <c r="V175" s="20"/>
      <c r="W175" s="8"/>
      <c r="X175" s="62"/>
      <c r="Y175" s="60"/>
      <c r="Z175" s="8"/>
      <c r="AA175" s="14"/>
      <c r="AB175" s="13"/>
      <c r="AC175" s="8"/>
      <c r="AD175" s="8"/>
      <c r="AE175" s="8"/>
      <c r="AF175" s="56"/>
      <c r="AG175" s="60"/>
      <c r="AH175" s="8"/>
      <c r="AI175" s="14"/>
      <c r="AJ175" s="13"/>
      <c r="AK175" s="8"/>
      <c r="AL175" s="8"/>
      <c r="AM175" s="8"/>
      <c r="AN175" s="56"/>
      <c r="AO175" s="60"/>
      <c r="AP175" s="8"/>
      <c r="AQ175" s="14"/>
      <c r="AR175" s="13"/>
      <c r="AS175" s="8"/>
      <c r="AT175" s="14"/>
      <c r="AU175" s="13"/>
      <c r="AV175" s="8"/>
      <c r="AW175" s="14"/>
      <c r="AX175" s="13"/>
      <c r="AY175" s="8"/>
      <c r="AZ175" s="14"/>
      <c r="BA175" s="13" t="s">
        <v>447</v>
      </c>
      <c r="BB175" s="109" t="s">
        <v>447</v>
      </c>
      <c r="BC175" s="1"/>
      <c r="BD175" s="1"/>
      <c r="BE175" s="1"/>
      <c r="BF175" s="1"/>
      <c r="BG175" s="1"/>
      <c r="BS175" s="29"/>
      <c r="BT175" s="44" t="str">
        <f t="shared" si="23"/>
        <v/>
      </c>
      <c r="BU175" s="45" t="str">
        <f t="shared" si="24"/>
        <v/>
      </c>
      <c r="BV175" s="45" t="str">
        <f t="shared" si="25"/>
        <v/>
      </c>
      <c r="BW175" s="44" t="str">
        <f t="shared" si="26"/>
        <v/>
      </c>
      <c r="BX175" s="45" t="str">
        <f t="shared" si="27"/>
        <v/>
      </c>
      <c r="BY175" s="44" t="e">
        <f>IF(AND(#REF!="",#REF!="",#REF!="",#REF!=""),"",SUM(#REF!,#REF!,#REF!,#REF!,#REF!))</f>
        <v>#REF!</v>
      </c>
      <c r="BZ175" s="45" t="str">
        <f t="shared" si="28"/>
        <v/>
      </c>
      <c r="CA175" s="44" t="str">
        <f t="shared" si="29"/>
        <v/>
      </c>
      <c r="CB175" s="45" t="str">
        <f t="shared" si="30"/>
        <v/>
      </c>
      <c r="CC175" s="44" t="str">
        <f t="shared" si="31"/>
        <v/>
      </c>
      <c r="CD175" s="45" t="str">
        <f t="shared" si="32"/>
        <v/>
      </c>
      <c r="CE175" s="44" t="e">
        <f>IF(AND(#REF!="",#REF!="",#REF!="",#REF!=""),"",SUM(#REF!,#REF!,#REF!,#REF!,#REF!))</f>
        <v>#REF!</v>
      </c>
      <c r="CF175" s="45" t="str">
        <f t="shared" si="33"/>
        <v/>
      </c>
      <c r="CG175" s="38" t="e">
        <f>IF(AND(#REF!="",#REF!="",#REF!="",#REF!=""),"",SUM(#REF!,#REF!,#REF!,#REF!))</f>
        <v>#REF!</v>
      </c>
      <c r="CH175" s="38" t="str">
        <f t="shared" si="22"/>
        <v/>
      </c>
    </row>
    <row r="176" spans="1:86" ht="24.75" customHeight="1">
      <c r="A176" s="358">
        <v>170</v>
      </c>
      <c r="B176" s="359"/>
      <c r="C176" s="360"/>
      <c r="D176" s="361"/>
      <c r="E176" s="362"/>
      <c r="F176" s="363"/>
      <c r="G176" s="363"/>
      <c r="H176" s="364"/>
      <c r="I176" s="365"/>
      <c r="J176" s="366"/>
      <c r="K176" s="367"/>
      <c r="L176" s="13"/>
      <c r="M176" s="8"/>
      <c r="N176" s="8"/>
      <c r="O176" s="8"/>
      <c r="P176" s="56"/>
      <c r="Q176" s="60"/>
      <c r="R176" s="8"/>
      <c r="S176" s="14"/>
      <c r="T176" s="19"/>
      <c r="U176" s="20"/>
      <c r="V176" s="20"/>
      <c r="W176" s="8"/>
      <c r="X176" s="62"/>
      <c r="Y176" s="60"/>
      <c r="Z176" s="8"/>
      <c r="AA176" s="14"/>
      <c r="AB176" s="13"/>
      <c r="AC176" s="8"/>
      <c r="AD176" s="8"/>
      <c r="AE176" s="8"/>
      <c r="AF176" s="56"/>
      <c r="AG176" s="60"/>
      <c r="AH176" s="8"/>
      <c r="AI176" s="14"/>
      <c r="AJ176" s="13"/>
      <c r="AK176" s="8"/>
      <c r="AL176" s="8"/>
      <c r="AM176" s="8"/>
      <c r="AN176" s="56"/>
      <c r="AO176" s="60"/>
      <c r="AP176" s="8"/>
      <c r="AQ176" s="14"/>
      <c r="AR176" s="13"/>
      <c r="AS176" s="8"/>
      <c r="AT176" s="14"/>
      <c r="AU176" s="13"/>
      <c r="AV176" s="8"/>
      <c r="AW176" s="14"/>
      <c r="AX176" s="13"/>
      <c r="AY176" s="8"/>
      <c r="AZ176" s="14"/>
      <c r="BA176" s="13" t="s">
        <v>447</v>
      </c>
      <c r="BB176" s="109" t="s">
        <v>447</v>
      </c>
      <c r="BC176" s="1"/>
      <c r="BD176" s="1"/>
      <c r="BE176" s="1"/>
      <c r="BF176" s="1"/>
      <c r="BG176" s="1"/>
      <c r="BS176" s="29"/>
      <c r="BT176" s="44" t="str">
        <f t="shared" si="23"/>
        <v/>
      </c>
      <c r="BU176" s="45" t="str">
        <f t="shared" si="24"/>
        <v/>
      </c>
      <c r="BV176" s="45" t="str">
        <f t="shared" si="25"/>
        <v/>
      </c>
      <c r="BW176" s="44" t="str">
        <f t="shared" si="26"/>
        <v/>
      </c>
      <c r="BX176" s="45" t="str">
        <f t="shared" si="27"/>
        <v/>
      </c>
      <c r="BY176" s="44" t="e">
        <f>IF(AND(#REF!="",#REF!="",#REF!="",#REF!=""),"",SUM(#REF!,#REF!,#REF!,#REF!,#REF!))</f>
        <v>#REF!</v>
      </c>
      <c r="BZ176" s="45" t="str">
        <f t="shared" si="28"/>
        <v/>
      </c>
      <c r="CA176" s="44" t="str">
        <f t="shared" si="29"/>
        <v/>
      </c>
      <c r="CB176" s="45" t="str">
        <f t="shared" si="30"/>
        <v/>
      </c>
      <c r="CC176" s="44" t="str">
        <f t="shared" si="31"/>
        <v/>
      </c>
      <c r="CD176" s="45" t="str">
        <f t="shared" si="32"/>
        <v/>
      </c>
      <c r="CE176" s="44" t="e">
        <f>IF(AND(#REF!="",#REF!="",#REF!="",#REF!=""),"",SUM(#REF!,#REF!,#REF!,#REF!,#REF!))</f>
        <v>#REF!</v>
      </c>
      <c r="CF176" s="45" t="str">
        <f t="shared" si="33"/>
        <v/>
      </c>
      <c r="CG176" s="38" t="e">
        <f>IF(AND(#REF!="",#REF!="",#REF!="",#REF!=""),"",SUM(#REF!,#REF!,#REF!,#REF!))</f>
        <v>#REF!</v>
      </c>
      <c r="CH176" s="38" t="str">
        <f t="shared" si="22"/>
        <v/>
      </c>
    </row>
    <row r="177" spans="1:86" ht="24.75" customHeight="1">
      <c r="A177" s="378">
        <v>171</v>
      </c>
      <c r="B177" s="359"/>
      <c r="C177" s="360"/>
      <c r="D177" s="361"/>
      <c r="E177" s="362"/>
      <c r="F177" s="363"/>
      <c r="G177" s="363"/>
      <c r="H177" s="364"/>
      <c r="I177" s="365"/>
      <c r="J177" s="366"/>
      <c r="K177" s="367"/>
      <c r="L177" s="13"/>
      <c r="M177" s="8"/>
      <c r="N177" s="8"/>
      <c r="O177" s="8"/>
      <c r="P177" s="56"/>
      <c r="Q177" s="60"/>
      <c r="R177" s="8"/>
      <c r="S177" s="14"/>
      <c r="T177" s="19"/>
      <c r="U177" s="20"/>
      <c r="V177" s="20"/>
      <c r="W177" s="8"/>
      <c r="X177" s="62"/>
      <c r="Y177" s="60"/>
      <c r="Z177" s="8"/>
      <c r="AA177" s="14"/>
      <c r="AB177" s="13"/>
      <c r="AC177" s="8"/>
      <c r="AD177" s="8"/>
      <c r="AE177" s="8"/>
      <c r="AF177" s="56"/>
      <c r="AG177" s="60"/>
      <c r="AH177" s="8"/>
      <c r="AI177" s="14"/>
      <c r="AJ177" s="13"/>
      <c r="AK177" s="8"/>
      <c r="AL177" s="8"/>
      <c r="AM177" s="8"/>
      <c r="AN177" s="56"/>
      <c r="AO177" s="60"/>
      <c r="AP177" s="8"/>
      <c r="AQ177" s="14"/>
      <c r="AR177" s="13"/>
      <c r="AS177" s="8"/>
      <c r="AT177" s="14"/>
      <c r="AU177" s="13"/>
      <c r="AV177" s="8"/>
      <c r="AW177" s="14"/>
      <c r="AX177" s="13"/>
      <c r="AY177" s="8"/>
      <c r="AZ177" s="14"/>
      <c r="BA177" s="13" t="s">
        <v>447</v>
      </c>
      <c r="BB177" s="109" t="s">
        <v>447</v>
      </c>
      <c r="BC177" s="1"/>
      <c r="BD177" s="1"/>
      <c r="BE177" s="1"/>
      <c r="BF177" s="1"/>
      <c r="BG177" s="1"/>
      <c r="BS177" s="29"/>
      <c r="BT177" s="44" t="str">
        <f t="shared" si="23"/>
        <v/>
      </c>
      <c r="BU177" s="45" t="str">
        <f t="shared" si="24"/>
        <v/>
      </c>
      <c r="BV177" s="45" t="str">
        <f t="shared" si="25"/>
        <v/>
      </c>
      <c r="BW177" s="44" t="str">
        <f t="shared" si="26"/>
        <v/>
      </c>
      <c r="BX177" s="45" t="str">
        <f t="shared" si="27"/>
        <v/>
      </c>
      <c r="BY177" s="44" t="e">
        <f>IF(AND(#REF!="",#REF!="",#REF!="",#REF!=""),"",SUM(#REF!,#REF!,#REF!,#REF!,#REF!))</f>
        <v>#REF!</v>
      </c>
      <c r="BZ177" s="45" t="str">
        <f t="shared" si="28"/>
        <v/>
      </c>
      <c r="CA177" s="44" t="str">
        <f t="shared" si="29"/>
        <v/>
      </c>
      <c r="CB177" s="45" t="str">
        <f t="shared" si="30"/>
        <v/>
      </c>
      <c r="CC177" s="44" t="str">
        <f t="shared" si="31"/>
        <v/>
      </c>
      <c r="CD177" s="45" t="str">
        <f t="shared" si="32"/>
        <v/>
      </c>
      <c r="CE177" s="44" t="e">
        <f>IF(AND(#REF!="",#REF!="",#REF!="",#REF!=""),"",SUM(#REF!,#REF!,#REF!,#REF!,#REF!))</f>
        <v>#REF!</v>
      </c>
      <c r="CF177" s="45" t="str">
        <f t="shared" si="33"/>
        <v/>
      </c>
      <c r="CG177" s="38" t="e">
        <f>IF(AND(#REF!="",#REF!="",#REF!="",#REF!=""),"",SUM(#REF!,#REF!,#REF!,#REF!))</f>
        <v>#REF!</v>
      </c>
      <c r="CH177" s="38" t="str">
        <f t="shared" si="22"/>
        <v/>
      </c>
    </row>
    <row r="178" spans="1:86" ht="24.75" customHeight="1">
      <c r="A178" s="378">
        <v>172</v>
      </c>
      <c r="B178" s="359"/>
      <c r="C178" s="360"/>
      <c r="D178" s="361"/>
      <c r="E178" s="362"/>
      <c r="F178" s="363"/>
      <c r="G178" s="363"/>
      <c r="H178" s="364"/>
      <c r="I178" s="365"/>
      <c r="J178" s="366"/>
      <c r="K178" s="367"/>
      <c r="L178" s="13"/>
      <c r="M178" s="8"/>
      <c r="N178" s="8"/>
      <c r="O178" s="8"/>
      <c r="P178" s="56"/>
      <c r="Q178" s="60"/>
      <c r="R178" s="8"/>
      <c r="S178" s="14"/>
      <c r="T178" s="19"/>
      <c r="U178" s="20"/>
      <c r="V178" s="20"/>
      <c r="W178" s="8"/>
      <c r="X178" s="62"/>
      <c r="Y178" s="60"/>
      <c r="Z178" s="8"/>
      <c r="AA178" s="14"/>
      <c r="AB178" s="13"/>
      <c r="AC178" s="8"/>
      <c r="AD178" s="8"/>
      <c r="AE178" s="8"/>
      <c r="AF178" s="56"/>
      <c r="AG178" s="60"/>
      <c r="AH178" s="8"/>
      <c r="AI178" s="14"/>
      <c r="AJ178" s="13"/>
      <c r="AK178" s="8"/>
      <c r="AL178" s="8"/>
      <c r="AM178" s="8"/>
      <c r="AN178" s="56"/>
      <c r="AO178" s="60"/>
      <c r="AP178" s="8"/>
      <c r="AQ178" s="14"/>
      <c r="AR178" s="13"/>
      <c r="AS178" s="8"/>
      <c r="AT178" s="14"/>
      <c r="AU178" s="13"/>
      <c r="AV178" s="8"/>
      <c r="AW178" s="14"/>
      <c r="AX178" s="13"/>
      <c r="AY178" s="8"/>
      <c r="AZ178" s="14"/>
      <c r="BA178" s="13" t="s">
        <v>447</v>
      </c>
      <c r="BB178" s="109" t="s">
        <v>447</v>
      </c>
      <c r="BC178" s="1"/>
      <c r="BD178" s="1"/>
      <c r="BE178" s="1"/>
      <c r="BF178" s="1"/>
      <c r="BG178" s="1"/>
      <c r="BS178" s="29"/>
      <c r="BT178" s="44" t="str">
        <f t="shared" si="23"/>
        <v/>
      </c>
      <c r="BU178" s="45" t="str">
        <f t="shared" si="24"/>
        <v/>
      </c>
      <c r="BV178" s="45" t="str">
        <f t="shared" si="25"/>
        <v/>
      </c>
      <c r="BW178" s="44" t="str">
        <f t="shared" si="26"/>
        <v/>
      </c>
      <c r="BX178" s="45" t="str">
        <f t="shared" si="27"/>
        <v/>
      </c>
      <c r="BY178" s="44" t="e">
        <f>IF(AND(#REF!="",#REF!="",#REF!="",#REF!=""),"",SUM(#REF!,#REF!,#REF!,#REF!,#REF!))</f>
        <v>#REF!</v>
      </c>
      <c r="BZ178" s="45" t="str">
        <f t="shared" si="28"/>
        <v/>
      </c>
      <c r="CA178" s="44" t="str">
        <f t="shared" si="29"/>
        <v/>
      </c>
      <c r="CB178" s="45" t="str">
        <f t="shared" si="30"/>
        <v/>
      </c>
      <c r="CC178" s="44" t="str">
        <f t="shared" si="31"/>
        <v/>
      </c>
      <c r="CD178" s="45" t="str">
        <f t="shared" si="32"/>
        <v/>
      </c>
      <c r="CE178" s="44" t="e">
        <f>IF(AND(#REF!="",#REF!="",#REF!="",#REF!=""),"",SUM(#REF!,#REF!,#REF!,#REF!,#REF!))</f>
        <v>#REF!</v>
      </c>
      <c r="CF178" s="45" t="str">
        <f t="shared" si="33"/>
        <v/>
      </c>
      <c r="CG178" s="38" t="e">
        <f>IF(AND(#REF!="",#REF!="",#REF!="",#REF!=""),"",SUM(#REF!,#REF!,#REF!,#REF!))</f>
        <v>#REF!</v>
      </c>
      <c r="CH178" s="38" t="str">
        <f t="shared" si="22"/>
        <v/>
      </c>
    </row>
    <row r="179" spans="1:86" ht="24.75" customHeight="1">
      <c r="A179" s="358">
        <v>173</v>
      </c>
      <c r="B179" s="359"/>
      <c r="C179" s="360"/>
      <c r="D179" s="361"/>
      <c r="E179" s="362"/>
      <c r="F179" s="363"/>
      <c r="G179" s="363"/>
      <c r="H179" s="364"/>
      <c r="I179" s="365"/>
      <c r="J179" s="366"/>
      <c r="K179" s="367"/>
      <c r="L179" s="13"/>
      <c r="M179" s="8"/>
      <c r="N179" s="8"/>
      <c r="O179" s="8"/>
      <c r="P179" s="56"/>
      <c r="Q179" s="60"/>
      <c r="R179" s="8"/>
      <c r="S179" s="14"/>
      <c r="T179" s="19"/>
      <c r="U179" s="20"/>
      <c r="V179" s="20"/>
      <c r="W179" s="8"/>
      <c r="X179" s="62"/>
      <c r="Y179" s="60"/>
      <c r="Z179" s="8"/>
      <c r="AA179" s="14"/>
      <c r="AB179" s="13"/>
      <c r="AC179" s="8"/>
      <c r="AD179" s="8"/>
      <c r="AE179" s="8"/>
      <c r="AF179" s="56"/>
      <c r="AG179" s="60"/>
      <c r="AH179" s="8"/>
      <c r="AI179" s="14"/>
      <c r="AJ179" s="13"/>
      <c r="AK179" s="8"/>
      <c r="AL179" s="8"/>
      <c r="AM179" s="8"/>
      <c r="AN179" s="56"/>
      <c r="AO179" s="60"/>
      <c r="AP179" s="8"/>
      <c r="AQ179" s="14"/>
      <c r="AR179" s="13"/>
      <c r="AS179" s="8"/>
      <c r="AT179" s="14"/>
      <c r="AU179" s="13"/>
      <c r="AV179" s="8"/>
      <c r="AW179" s="14"/>
      <c r="AX179" s="13"/>
      <c r="AY179" s="8"/>
      <c r="AZ179" s="14"/>
      <c r="BA179" s="13" t="s">
        <v>447</v>
      </c>
      <c r="BB179" s="109" t="s">
        <v>447</v>
      </c>
      <c r="BC179" s="1"/>
      <c r="BD179" s="1"/>
      <c r="BE179" s="1"/>
      <c r="BF179" s="1"/>
      <c r="BG179" s="1"/>
      <c r="BS179" s="29"/>
      <c r="BT179" s="44" t="str">
        <f t="shared" si="23"/>
        <v/>
      </c>
      <c r="BU179" s="45" t="str">
        <f t="shared" si="24"/>
        <v/>
      </c>
      <c r="BV179" s="45" t="str">
        <f t="shared" si="25"/>
        <v/>
      </c>
      <c r="BW179" s="44" t="str">
        <f t="shared" si="26"/>
        <v/>
      </c>
      <c r="BX179" s="45" t="str">
        <f t="shared" si="27"/>
        <v/>
      </c>
      <c r="BY179" s="44" t="e">
        <f>IF(AND(#REF!="",#REF!="",#REF!="",#REF!=""),"",SUM(#REF!,#REF!,#REF!,#REF!,#REF!))</f>
        <v>#REF!</v>
      </c>
      <c r="BZ179" s="45" t="str">
        <f t="shared" si="28"/>
        <v/>
      </c>
      <c r="CA179" s="44" t="str">
        <f t="shared" si="29"/>
        <v/>
      </c>
      <c r="CB179" s="45" t="str">
        <f t="shared" si="30"/>
        <v/>
      </c>
      <c r="CC179" s="44" t="str">
        <f t="shared" si="31"/>
        <v/>
      </c>
      <c r="CD179" s="45" t="str">
        <f t="shared" si="32"/>
        <v/>
      </c>
      <c r="CE179" s="44" t="e">
        <f>IF(AND(#REF!="",#REF!="",#REF!="",#REF!=""),"",SUM(#REF!,#REF!,#REF!,#REF!,#REF!))</f>
        <v>#REF!</v>
      </c>
      <c r="CF179" s="45" t="str">
        <f t="shared" si="33"/>
        <v/>
      </c>
      <c r="CG179" s="38" t="e">
        <f>IF(AND(#REF!="",#REF!="",#REF!="",#REF!=""),"",SUM(#REF!,#REF!,#REF!,#REF!))</f>
        <v>#REF!</v>
      </c>
      <c r="CH179" s="38" t="str">
        <f t="shared" si="22"/>
        <v/>
      </c>
    </row>
    <row r="180" spans="1:86" ht="24.75" customHeight="1">
      <c r="A180" s="378">
        <v>174</v>
      </c>
      <c r="B180" s="359"/>
      <c r="C180" s="360"/>
      <c r="D180" s="361"/>
      <c r="E180" s="362"/>
      <c r="F180" s="363"/>
      <c r="G180" s="363"/>
      <c r="H180" s="364"/>
      <c r="I180" s="365"/>
      <c r="J180" s="366"/>
      <c r="K180" s="367"/>
      <c r="L180" s="13"/>
      <c r="M180" s="8"/>
      <c r="N180" s="8"/>
      <c r="O180" s="8"/>
      <c r="P180" s="56"/>
      <c r="Q180" s="60"/>
      <c r="R180" s="8"/>
      <c r="S180" s="14"/>
      <c r="T180" s="19"/>
      <c r="U180" s="20"/>
      <c r="V180" s="20"/>
      <c r="W180" s="8"/>
      <c r="X180" s="62"/>
      <c r="Y180" s="60"/>
      <c r="Z180" s="8"/>
      <c r="AA180" s="14"/>
      <c r="AB180" s="13"/>
      <c r="AC180" s="8"/>
      <c r="AD180" s="8"/>
      <c r="AE180" s="8"/>
      <c r="AF180" s="56"/>
      <c r="AG180" s="60"/>
      <c r="AH180" s="8"/>
      <c r="AI180" s="14"/>
      <c r="AJ180" s="13"/>
      <c r="AK180" s="8"/>
      <c r="AL180" s="8"/>
      <c r="AM180" s="8"/>
      <c r="AN180" s="56"/>
      <c r="AO180" s="60"/>
      <c r="AP180" s="8"/>
      <c r="AQ180" s="14"/>
      <c r="AR180" s="13"/>
      <c r="AS180" s="8"/>
      <c r="AT180" s="14"/>
      <c r="AU180" s="13"/>
      <c r="AV180" s="8"/>
      <c r="AW180" s="14"/>
      <c r="AX180" s="13"/>
      <c r="AY180" s="8"/>
      <c r="AZ180" s="14"/>
      <c r="BA180" s="13" t="s">
        <v>447</v>
      </c>
      <c r="BB180" s="109" t="s">
        <v>447</v>
      </c>
      <c r="BC180" s="1"/>
      <c r="BD180" s="1"/>
      <c r="BE180" s="1"/>
      <c r="BF180" s="1"/>
      <c r="BG180" s="1"/>
      <c r="BS180" s="29"/>
      <c r="BT180" s="44" t="str">
        <f t="shared" si="23"/>
        <v/>
      </c>
      <c r="BU180" s="45" t="str">
        <f t="shared" si="24"/>
        <v/>
      </c>
      <c r="BV180" s="45" t="str">
        <f t="shared" si="25"/>
        <v/>
      </c>
      <c r="BW180" s="44" t="str">
        <f t="shared" si="26"/>
        <v/>
      </c>
      <c r="BX180" s="45" t="str">
        <f t="shared" si="27"/>
        <v/>
      </c>
      <c r="BY180" s="44" t="e">
        <f>IF(AND(#REF!="",#REF!="",#REF!="",#REF!=""),"",SUM(#REF!,#REF!,#REF!,#REF!,#REF!))</f>
        <v>#REF!</v>
      </c>
      <c r="BZ180" s="45" t="str">
        <f t="shared" si="28"/>
        <v/>
      </c>
      <c r="CA180" s="44" t="str">
        <f t="shared" si="29"/>
        <v/>
      </c>
      <c r="CB180" s="45" t="str">
        <f t="shared" si="30"/>
        <v/>
      </c>
      <c r="CC180" s="44" t="str">
        <f t="shared" si="31"/>
        <v/>
      </c>
      <c r="CD180" s="45" t="str">
        <f t="shared" si="32"/>
        <v/>
      </c>
      <c r="CE180" s="44" t="e">
        <f>IF(AND(#REF!="",#REF!="",#REF!="",#REF!=""),"",SUM(#REF!,#REF!,#REF!,#REF!,#REF!))</f>
        <v>#REF!</v>
      </c>
      <c r="CF180" s="45" t="str">
        <f t="shared" si="33"/>
        <v/>
      </c>
      <c r="CG180" s="38" t="e">
        <f>IF(AND(#REF!="",#REF!="",#REF!="",#REF!=""),"",SUM(#REF!,#REF!,#REF!,#REF!))</f>
        <v>#REF!</v>
      </c>
      <c r="CH180" s="38" t="str">
        <f t="shared" si="22"/>
        <v/>
      </c>
    </row>
    <row r="181" spans="1:86" ht="24.75" customHeight="1">
      <c r="A181" s="378">
        <v>175</v>
      </c>
      <c r="B181" s="359"/>
      <c r="C181" s="360"/>
      <c r="D181" s="361"/>
      <c r="E181" s="362"/>
      <c r="F181" s="363"/>
      <c r="G181" s="363"/>
      <c r="H181" s="364"/>
      <c r="I181" s="365"/>
      <c r="J181" s="366"/>
      <c r="K181" s="367"/>
      <c r="L181" s="13"/>
      <c r="M181" s="8"/>
      <c r="N181" s="8"/>
      <c r="O181" s="8"/>
      <c r="P181" s="56"/>
      <c r="Q181" s="60"/>
      <c r="R181" s="8"/>
      <c r="S181" s="14"/>
      <c r="T181" s="19"/>
      <c r="U181" s="20"/>
      <c r="V181" s="20"/>
      <c r="W181" s="8"/>
      <c r="X181" s="62"/>
      <c r="Y181" s="60"/>
      <c r="Z181" s="8"/>
      <c r="AA181" s="14"/>
      <c r="AB181" s="13"/>
      <c r="AC181" s="8"/>
      <c r="AD181" s="8"/>
      <c r="AE181" s="8"/>
      <c r="AF181" s="56"/>
      <c r="AG181" s="60"/>
      <c r="AH181" s="8"/>
      <c r="AI181" s="14"/>
      <c r="AJ181" s="13"/>
      <c r="AK181" s="8"/>
      <c r="AL181" s="8"/>
      <c r="AM181" s="8"/>
      <c r="AN181" s="56"/>
      <c r="AO181" s="60"/>
      <c r="AP181" s="8"/>
      <c r="AQ181" s="14"/>
      <c r="AR181" s="13"/>
      <c r="AS181" s="8"/>
      <c r="AT181" s="14"/>
      <c r="AU181" s="13"/>
      <c r="AV181" s="8"/>
      <c r="AW181" s="14"/>
      <c r="AX181" s="13"/>
      <c r="AY181" s="8"/>
      <c r="AZ181" s="14"/>
      <c r="BA181" s="13" t="s">
        <v>447</v>
      </c>
      <c r="BB181" s="109" t="s">
        <v>447</v>
      </c>
      <c r="BC181" s="1"/>
      <c r="BD181" s="1"/>
      <c r="BE181" s="1"/>
      <c r="BF181" s="1"/>
      <c r="BG181" s="1"/>
      <c r="BS181" s="29"/>
      <c r="BT181" s="44" t="str">
        <f t="shared" si="23"/>
        <v/>
      </c>
      <c r="BU181" s="45" t="str">
        <f t="shared" si="24"/>
        <v/>
      </c>
      <c r="BV181" s="45" t="str">
        <f t="shared" si="25"/>
        <v/>
      </c>
      <c r="BW181" s="44" t="str">
        <f t="shared" si="26"/>
        <v/>
      </c>
      <c r="BX181" s="45" t="str">
        <f t="shared" si="27"/>
        <v/>
      </c>
      <c r="BY181" s="44" t="e">
        <f>IF(AND(#REF!="",#REF!="",#REF!="",#REF!=""),"",SUM(#REF!,#REF!,#REF!,#REF!,#REF!))</f>
        <v>#REF!</v>
      </c>
      <c r="BZ181" s="45" t="str">
        <f t="shared" si="28"/>
        <v/>
      </c>
      <c r="CA181" s="44" t="str">
        <f t="shared" si="29"/>
        <v/>
      </c>
      <c r="CB181" s="45" t="str">
        <f t="shared" si="30"/>
        <v/>
      </c>
      <c r="CC181" s="44" t="str">
        <f t="shared" si="31"/>
        <v/>
      </c>
      <c r="CD181" s="45" t="str">
        <f t="shared" si="32"/>
        <v/>
      </c>
      <c r="CE181" s="44" t="e">
        <f>IF(AND(#REF!="",#REF!="",#REF!="",#REF!=""),"",SUM(#REF!,#REF!,#REF!,#REF!,#REF!))</f>
        <v>#REF!</v>
      </c>
      <c r="CF181" s="45" t="str">
        <f t="shared" si="33"/>
        <v/>
      </c>
      <c r="CG181" s="38" t="e">
        <f>IF(AND(#REF!="",#REF!="",#REF!="",#REF!=""),"",SUM(#REF!,#REF!,#REF!,#REF!))</f>
        <v>#REF!</v>
      </c>
      <c r="CH181" s="38" t="str">
        <f t="shared" si="22"/>
        <v/>
      </c>
    </row>
    <row r="182" spans="1:86" ht="24.75" customHeight="1">
      <c r="A182" s="358">
        <v>176</v>
      </c>
      <c r="B182" s="359"/>
      <c r="C182" s="360"/>
      <c r="D182" s="361"/>
      <c r="E182" s="362"/>
      <c r="F182" s="363"/>
      <c r="G182" s="363"/>
      <c r="H182" s="364"/>
      <c r="I182" s="365"/>
      <c r="J182" s="366"/>
      <c r="K182" s="367"/>
      <c r="L182" s="13"/>
      <c r="M182" s="8"/>
      <c r="N182" s="8"/>
      <c r="O182" s="8"/>
      <c r="P182" s="56"/>
      <c r="Q182" s="60"/>
      <c r="R182" s="8"/>
      <c r="S182" s="14"/>
      <c r="T182" s="19"/>
      <c r="U182" s="20"/>
      <c r="V182" s="20"/>
      <c r="W182" s="8"/>
      <c r="X182" s="62"/>
      <c r="Y182" s="60"/>
      <c r="Z182" s="8"/>
      <c r="AA182" s="14"/>
      <c r="AB182" s="13"/>
      <c r="AC182" s="8"/>
      <c r="AD182" s="8"/>
      <c r="AE182" s="8"/>
      <c r="AF182" s="56"/>
      <c r="AG182" s="60"/>
      <c r="AH182" s="8"/>
      <c r="AI182" s="14"/>
      <c r="AJ182" s="13"/>
      <c r="AK182" s="8"/>
      <c r="AL182" s="8"/>
      <c r="AM182" s="8"/>
      <c r="AN182" s="56"/>
      <c r="AO182" s="60"/>
      <c r="AP182" s="8"/>
      <c r="AQ182" s="14"/>
      <c r="AR182" s="13"/>
      <c r="AS182" s="8"/>
      <c r="AT182" s="14"/>
      <c r="AU182" s="13"/>
      <c r="AV182" s="8"/>
      <c r="AW182" s="14"/>
      <c r="AX182" s="13"/>
      <c r="AY182" s="8"/>
      <c r="AZ182" s="14"/>
      <c r="BA182" s="13" t="s">
        <v>447</v>
      </c>
      <c r="BB182" s="109" t="s">
        <v>447</v>
      </c>
      <c r="BC182" s="1"/>
      <c r="BD182" s="1"/>
      <c r="BE182" s="1"/>
      <c r="BF182" s="1"/>
      <c r="BG182" s="1"/>
      <c r="BS182" s="29"/>
      <c r="BT182" s="44" t="str">
        <f t="shared" si="23"/>
        <v/>
      </c>
      <c r="BU182" s="45" t="str">
        <f t="shared" si="24"/>
        <v/>
      </c>
      <c r="BV182" s="45" t="str">
        <f t="shared" si="25"/>
        <v/>
      </c>
      <c r="BW182" s="44" t="str">
        <f t="shared" si="26"/>
        <v/>
      </c>
      <c r="BX182" s="45" t="str">
        <f t="shared" si="27"/>
        <v/>
      </c>
      <c r="BY182" s="44" t="e">
        <f>IF(AND(#REF!="",#REF!="",#REF!="",#REF!=""),"",SUM(#REF!,#REF!,#REF!,#REF!,#REF!))</f>
        <v>#REF!</v>
      </c>
      <c r="BZ182" s="45" t="str">
        <f t="shared" si="28"/>
        <v/>
      </c>
      <c r="CA182" s="44" t="str">
        <f t="shared" si="29"/>
        <v/>
      </c>
      <c r="CB182" s="45" t="str">
        <f t="shared" si="30"/>
        <v/>
      </c>
      <c r="CC182" s="44" t="str">
        <f t="shared" si="31"/>
        <v/>
      </c>
      <c r="CD182" s="45" t="str">
        <f t="shared" si="32"/>
        <v/>
      </c>
      <c r="CE182" s="44" t="e">
        <f>IF(AND(#REF!="",#REF!="",#REF!="",#REF!=""),"",SUM(#REF!,#REF!,#REF!,#REF!,#REF!))</f>
        <v>#REF!</v>
      </c>
      <c r="CF182" s="45" t="str">
        <f t="shared" si="33"/>
        <v/>
      </c>
      <c r="CG182" s="38" t="e">
        <f>IF(AND(#REF!="",#REF!="",#REF!="",#REF!=""),"",SUM(#REF!,#REF!,#REF!,#REF!))</f>
        <v>#REF!</v>
      </c>
      <c r="CH182" s="38" t="str">
        <f t="shared" si="22"/>
        <v/>
      </c>
    </row>
    <row r="183" spans="1:86" ht="24.75" customHeight="1">
      <c r="A183" s="378">
        <v>177</v>
      </c>
      <c r="B183" s="359"/>
      <c r="C183" s="360"/>
      <c r="D183" s="361"/>
      <c r="E183" s="362"/>
      <c r="F183" s="363"/>
      <c r="G183" s="363"/>
      <c r="H183" s="364"/>
      <c r="I183" s="365"/>
      <c r="J183" s="366"/>
      <c r="K183" s="367"/>
      <c r="L183" s="13"/>
      <c r="M183" s="8"/>
      <c r="N183" s="8"/>
      <c r="O183" s="8"/>
      <c r="P183" s="56"/>
      <c r="Q183" s="60"/>
      <c r="R183" s="8"/>
      <c r="S183" s="14"/>
      <c r="T183" s="19"/>
      <c r="U183" s="20"/>
      <c r="V183" s="20"/>
      <c r="W183" s="8"/>
      <c r="X183" s="62"/>
      <c r="Y183" s="60"/>
      <c r="Z183" s="8"/>
      <c r="AA183" s="14"/>
      <c r="AB183" s="13"/>
      <c r="AC183" s="8"/>
      <c r="AD183" s="8"/>
      <c r="AE183" s="8"/>
      <c r="AF183" s="56"/>
      <c r="AG183" s="60"/>
      <c r="AH183" s="8"/>
      <c r="AI183" s="14"/>
      <c r="AJ183" s="13"/>
      <c r="AK183" s="8"/>
      <c r="AL183" s="8"/>
      <c r="AM183" s="8"/>
      <c r="AN183" s="56"/>
      <c r="AO183" s="60"/>
      <c r="AP183" s="8"/>
      <c r="AQ183" s="14"/>
      <c r="AR183" s="13"/>
      <c r="AS183" s="8"/>
      <c r="AT183" s="14"/>
      <c r="AU183" s="13"/>
      <c r="AV183" s="8"/>
      <c r="AW183" s="14"/>
      <c r="AX183" s="13"/>
      <c r="AY183" s="8"/>
      <c r="AZ183" s="14"/>
      <c r="BA183" s="13" t="s">
        <v>447</v>
      </c>
      <c r="BB183" s="109" t="s">
        <v>447</v>
      </c>
      <c r="BC183" s="1"/>
      <c r="BD183" s="1"/>
      <c r="BE183" s="1"/>
      <c r="BF183" s="1"/>
      <c r="BG183" s="1"/>
      <c r="BS183" s="29"/>
      <c r="BT183" s="44" t="str">
        <f t="shared" si="23"/>
        <v/>
      </c>
      <c r="BU183" s="45" t="str">
        <f t="shared" si="24"/>
        <v/>
      </c>
      <c r="BV183" s="45" t="str">
        <f t="shared" si="25"/>
        <v/>
      </c>
      <c r="BW183" s="44" t="str">
        <f t="shared" si="26"/>
        <v/>
      </c>
      <c r="BX183" s="45" t="str">
        <f t="shared" si="27"/>
        <v/>
      </c>
      <c r="BY183" s="44" t="e">
        <f>IF(AND(#REF!="",#REF!="",#REF!="",#REF!=""),"",SUM(#REF!,#REF!,#REF!,#REF!,#REF!))</f>
        <v>#REF!</v>
      </c>
      <c r="BZ183" s="45" t="str">
        <f t="shared" si="28"/>
        <v/>
      </c>
      <c r="CA183" s="44" t="str">
        <f t="shared" si="29"/>
        <v/>
      </c>
      <c r="CB183" s="45" t="str">
        <f t="shared" si="30"/>
        <v/>
      </c>
      <c r="CC183" s="44" t="str">
        <f t="shared" si="31"/>
        <v/>
      </c>
      <c r="CD183" s="45" t="str">
        <f t="shared" si="32"/>
        <v/>
      </c>
      <c r="CE183" s="44" t="e">
        <f>IF(AND(#REF!="",#REF!="",#REF!="",#REF!=""),"",SUM(#REF!,#REF!,#REF!,#REF!,#REF!))</f>
        <v>#REF!</v>
      </c>
      <c r="CF183" s="45" t="str">
        <f t="shared" si="33"/>
        <v/>
      </c>
      <c r="CG183" s="38" t="e">
        <f>IF(AND(#REF!="",#REF!="",#REF!="",#REF!=""),"",SUM(#REF!,#REF!,#REF!,#REF!))</f>
        <v>#REF!</v>
      </c>
      <c r="CH183" s="38" t="str">
        <f t="shared" si="22"/>
        <v/>
      </c>
    </row>
    <row r="184" spans="1:86" ht="24.75" customHeight="1">
      <c r="A184" s="378">
        <v>178</v>
      </c>
      <c r="B184" s="359"/>
      <c r="C184" s="360"/>
      <c r="D184" s="361"/>
      <c r="E184" s="362"/>
      <c r="F184" s="363"/>
      <c r="G184" s="363"/>
      <c r="H184" s="364"/>
      <c r="I184" s="365"/>
      <c r="J184" s="366"/>
      <c r="K184" s="367"/>
      <c r="L184" s="13"/>
      <c r="M184" s="8"/>
      <c r="N184" s="8"/>
      <c r="O184" s="8"/>
      <c r="P184" s="56"/>
      <c r="Q184" s="60"/>
      <c r="R184" s="8"/>
      <c r="S184" s="14"/>
      <c r="T184" s="19"/>
      <c r="U184" s="20"/>
      <c r="V184" s="20"/>
      <c r="W184" s="8"/>
      <c r="X184" s="62"/>
      <c r="Y184" s="60"/>
      <c r="Z184" s="8"/>
      <c r="AA184" s="14"/>
      <c r="AB184" s="13"/>
      <c r="AC184" s="8"/>
      <c r="AD184" s="8"/>
      <c r="AE184" s="8"/>
      <c r="AF184" s="56"/>
      <c r="AG184" s="60"/>
      <c r="AH184" s="8"/>
      <c r="AI184" s="14"/>
      <c r="AJ184" s="13"/>
      <c r="AK184" s="8"/>
      <c r="AL184" s="8"/>
      <c r="AM184" s="8"/>
      <c r="AN184" s="56"/>
      <c r="AO184" s="60"/>
      <c r="AP184" s="8"/>
      <c r="AQ184" s="14"/>
      <c r="AR184" s="13"/>
      <c r="AS184" s="8"/>
      <c r="AT184" s="14"/>
      <c r="AU184" s="13"/>
      <c r="AV184" s="8"/>
      <c r="AW184" s="14"/>
      <c r="AX184" s="13"/>
      <c r="AY184" s="8"/>
      <c r="AZ184" s="14"/>
      <c r="BA184" s="13" t="s">
        <v>447</v>
      </c>
      <c r="BB184" s="109" t="s">
        <v>447</v>
      </c>
      <c r="BC184" s="1"/>
      <c r="BD184" s="1"/>
      <c r="BE184" s="1"/>
      <c r="BF184" s="1"/>
      <c r="BG184" s="1"/>
      <c r="BS184" s="29"/>
      <c r="BT184" s="44" t="str">
        <f t="shared" si="23"/>
        <v/>
      </c>
      <c r="BU184" s="45" t="str">
        <f t="shared" si="24"/>
        <v/>
      </c>
      <c r="BV184" s="45" t="str">
        <f t="shared" si="25"/>
        <v/>
      </c>
      <c r="BW184" s="44" t="str">
        <f t="shared" si="26"/>
        <v/>
      </c>
      <c r="BX184" s="45" t="str">
        <f t="shared" si="27"/>
        <v/>
      </c>
      <c r="BY184" s="44" t="e">
        <f>IF(AND(#REF!="",#REF!="",#REF!="",#REF!=""),"",SUM(#REF!,#REF!,#REF!,#REF!,#REF!))</f>
        <v>#REF!</v>
      </c>
      <c r="BZ184" s="45" t="str">
        <f t="shared" si="28"/>
        <v/>
      </c>
      <c r="CA184" s="44" t="str">
        <f t="shared" si="29"/>
        <v/>
      </c>
      <c r="CB184" s="45" t="str">
        <f t="shared" si="30"/>
        <v/>
      </c>
      <c r="CC184" s="44" t="str">
        <f t="shared" si="31"/>
        <v/>
      </c>
      <c r="CD184" s="45" t="str">
        <f t="shared" si="32"/>
        <v/>
      </c>
      <c r="CE184" s="44" t="e">
        <f>IF(AND(#REF!="",#REF!="",#REF!="",#REF!=""),"",SUM(#REF!,#REF!,#REF!,#REF!,#REF!))</f>
        <v>#REF!</v>
      </c>
      <c r="CF184" s="45" t="str">
        <f t="shared" si="33"/>
        <v/>
      </c>
      <c r="CG184" s="38" t="e">
        <f>IF(AND(#REF!="",#REF!="",#REF!="",#REF!=""),"",SUM(#REF!,#REF!,#REF!,#REF!))</f>
        <v>#REF!</v>
      </c>
      <c r="CH184" s="38" t="str">
        <f t="shared" si="22"/>
        <v/>
      </c>
    </row>
    <row r="185" spans="1:86" ht="24.75" customHeight="1">
      <c r="A185" s="358">
        <v>179</v>
      </c>
      <c r="B185" s="359"/>
      <c r="C185" s="360"/>
      <c r="D185" s="361"/>
      <c r="E185" s="362"/>
      <c r="F185" s="363"/>
      <c r="G185" s="363"/>
      <c r="H185" s="364"/>
      <c r="I185" s="365"/>
      <c r="J185" s="366"/>
      <c r="K185" s="367"/>
      <c r="L185" s="13"/>
      <c r="M185" s="8"/>
      <c r="N185" s="8"/>
      <c r="O185" s="8"/>
      <c r="P185" s="56"/>
      <c r="Q185" s="60"/>
      <c r="R185" s="8"/>
      <c r="S185" s="14"/>
      <c r="T185" s="19"/>
      <c r="U185" s="20"/>
      <c r="V185" s="20"/>
      <c r="W185" s="8"/>
      <c r="X185" s="62"/>
      <c r="Y185" s="60"/>
      <c r="Z185" s="8"/>
      <c r="AA185" s="14"/>
      <c r="AB185" s="13"/>
      <c r="AC185" s="8"/>
      <c r="AD185" s="8"/>
      <c r="AE185" s="8"/>
      <c r="AF185" s="56"/>
      <c r="AG185" s="60"/>
      <c r="AH185" s="8"/>
      <c r="AI185" s="14"/>
      <c r="AJ185" s="13"/>
      <c r="AK185" s="8"/>
      <c r="AL185" s="8"/>
      <c r="AM185" s="8"/>
      <c r="AN185" s="56"/>
      <c r="AO185" s="60"/>
      <c r="AP185" s="8"/>
      <c r="AQ185" s="14"/>
      <c r="AR185" s="13"/>
      <c r="AS185" s="8"/>
      <c r="AT185" s="14"/>
      <c r="AU185" s="13"/>
      <c r="AV185" s="8"/>
      <c r="AW185" s="14"/>
      <c r="AX185" s="13"/>
      <c r="AY185" s="8"/>
      <c r="AZ185" s="14"/>
      <c r="BA185" s="13" t="s">
        <v>447</v>
      </c>
      <c r="BB185" s="109" t="s">
        <v>447</v>
      </c>
      <c r="BC185" s="1"/>
      <c r="BD185" s="1"/>
      <c r="BE185" s="1"/>
      <c r="BF185" s="1"/>
      <c r="BG185" s="1"/>
      <c r="BS185" s="29"/>
      <c r="BT185" s="44" t="str">
        <f t="shared" si="23"/>
        <v/>
      </c>
      <c r="BU185" s="45" t="str">
        <f t="shared" si="24"/>
        <v/>
      </c>
      <c r="BV185" s="45" t="str">
        <f t="shared" si="25"/>
        <v/>
      </c>
      <c r="BW185" s="44" t="str">
        <f t="shared" si="26"/>
        <v/>
      </c>
      <c r="BX185" s="45" t="str">
        <f t="shared" si="27"/>
        <v/>
      </c>
      <c r="BY185" s="44" t="e">
        <f>IF(AND(#REF!="",#REF!="",#REF!="",#REF!=""),"",SUM(#REF!,#REF!,#REF!,#REF!,#REF!))</f>
        <v>#REF!</v>
      </c>
      <c r="BZ185" s="45" t="str">
        <f t="shared" si="28"/>
        <v/>
      </c>
      <c r="CA185" s="44" t="str">
        <f t="shared" si="29"/>
        <v/>
      </c>
      <c r="CB185" s="45" t="str">
        <f t="shared" si="30"/>
        <v/>
      </c>
      <c r="CC185" s="44" t="str">
        <f t="shared" si="31"/>
        <v/>
      </c>
      <c r="CD185" s="45" t="str">
        <f t="shared" si="32"/>
        <v/>
      </c>
      <c r="CE185" s="44" t="e">
        <f>IF(AND(#REF!="",#REF!="",#REF!="",#REF!=""),"",SUM(#REF!,#REF!,#REF!,#REF!,#REF!))</f>
        <v>#REF!</v>
      </c>
      <c r="CF185" s="45" t="str">
        <f t="shared" si="33"/>
        <v/>
      </c>
      <c r="CG185" s="38" t="e">
        <f>IF(AND(#REF!="",#REF!="",#REF!="",#REF!=""),"",SUM(#REF!,#REF!,#REF!,#REF!))</f>
        <v>#REF!</v>
      </c>
      <c r="CH185" s="38" t="str">
        <f t="shared" si="22"/>
        <v/>
      </c>
    </row>
    <row r="186" spans="1:86" ht="24.75" customHeight="1">
      <c r="A186" s="378">
        <v>180</v>
      </c>
      <c r="B186" s="359"/>
      <c r="C186" s="360"/>
      <c r="D186" s="361"/>
      <c r="E186" s="362"/>
      <c r="F186" s="363"/>
      <c r="G186" s="363"/>
      <c r="H186" s="364"/>
      <c r="I186" s="365"/>
      <c r="J186" s="366"/>
      <c r="K186" s="367"/>
      <c r="L186" s="13"/>
      <c r="M186" s="8"/>
      <c r="N186" s="8"/>
      <c r="O186" s="8"/>
      <c r="P186" s="56"/>
      <c r="Q186" s="60"/>
      <c r="R186" s="8"/>
      <c r="S186" s="14"/>
      <c r="T186" s="19"/>
      <c r="U186" s="20"/>
      <c r="V186" s="20"/>
      <c r="W186" s="8"/>
      <c r="X186" s="62"/>
      <c r="Y186" s="60"/>
      <c r="Z186" s="8"/>
      <c r="AA186" s="14"/>
      <c r="AB186" s="13"/>
      <c r="AC186" s="8"/>
      <c r="AD186" s="8"/>
      <c r="AE186" s="8"/>
      <c r="AF186" s="56"/>
      <c r="AG186" s="60"/>
      <c r="AH186" s="8"/>
      <c r="AI186" s="14"/>
      <c r="AJ186" s="13"/>
      <c r="AK186" s="8"/>
      <c r="AL186" s="8"/>
      <c r="AM186" s="8"/>
      <c r="AN186" s="56"/>
      <c r="AO186" s="60"/>
      <c r="AP186" s="8"/>
      <c r="AQ186" s="14"/>
      <c r="AR186" s="13"/>
      <c r="AS186" s="8"/>
      <c r="AT186" s="14"/>
      <c r="AU186" s="13"/>
      <c r="AV186" s="8"/>
      <c r="AW186" s="14"/>
      <c r="AX186" s="13"/>
      <c r="AY186" s="8"/>
      <c r="AZ186" s="14"/>
      <c r="BA186" s="13" t="s">
        <v>447</v>
      </c>
      <c r="BB186" s="109" t="s">
        <v>447</v>
      </c>
      <c r="BC186" s="1"/>
      <c r="BD186" s="1"/>
      <c r="BE186" s="1"/>
      <c r="BF186" s="1"/>
      <c r="BG186" s="1"/>
      <c r="BS186" s="29"/>
      <c r="BT186" s="44" t="str">
        <f t="shared" si="23"/>
        <v/>
      </c>
      <c r="BU186" s="45" t="str">
        <f t="shared" si="24"/>
        <v/>
      </c>
      <c r="BV186" s="45" t="str">
        <f t="shared" si="25"/>
        <v/>
      </c>
      <c r="BW186" s="44" t="str">
        <f t="shared" si="26"/>
        <v/>
      </c>
      <c r="BX186" s="45" t="str">
        <f t="shared" si="27"/>
        <v/>
      </c>
      <c r="BY186" s="44" t="e">
        <f>IF(AND(#REF!="",#REF!="",#REF!="",#REF!=""),"",SUM(#REF!,#REF!,#REF!,#REF!,#REF!))</f>
        <v>#REF!</v>
      </c>
      <c r="BZ186" s="45" t="str">
        <f t="shared" si="28"/>
        <v/>
      </c>
      <c r="CA186" s="44" t="str">
        <f t="shared" si="29"/>
        <v/>
      </c>
      <c r="CB186" s="45" t="str">
        <f t="shared" si="30"/>
        <v/>
      </c>
      <c r="CC186" s="44" t="str">
        <f t="shared" si="31"/>
        <v/>
      </c>
      <c r="CD186" s="45" t="str">
        <f t="shared" si="32"/>
        <v/>
      </c>
      <c r="CE186" s="44" t="e">
        <f>IF(AND(#REF!="",#REF!="",#REF!="",#REF!=""),"",SUM(#REF!,#REF!,#REF!,#REF!,#REF!))</f>
        <v>#REF!</v>
      </c>
      <c r="CF186" s="45" t="str">
        <f t="shared" si="33"/>
        <v/>
      </c>
      <c r="CG186" s="38" t="e">
        <f>IF(AND(#REF!="",#REF!="",#REF!="",#REF!=""),"",SUM(#REF!,#REF!,#REF!,#REF!))</f>
        <v>#REF!</v>
      </c>
      <c r="CH186" s="38" t="str">
        <f t="shared" si="22"/>
        <v/>
      </c>
    </row>
    <row r="187" spans="1:86" ht="24.75" customHeight="1">
      <c r="A187" s="378">
        <v>181</v>
      </c>
      <c r="B187" s="359"/>
      <c r="C187" s="360"/>
      <c r="D187" s="361"/>
      <c r="E187" s="362"/>
      <c r="F187" s="363"/>
      <c r="G187" s="363"/>
      <c r="H187" s="364"/>
      <c r="I187" s="365"/>
      <c r="J187" s="366"/>
      <c r="K187" s="367"/>
      <c r="L187" s="13"/>
      <c r="M187" s="8"/>
      <c r="N187" s="8"/>
      <c r="O187" s="8"/>
      <c r="P187" s="56"/>
      <c r="Q187" s="60"/>
      <c r="R187" s="8"/>
      <c r="S187" s="14"/>
      <c r="T187" s="19"/>
      <c r="U187" s="20"/>
      <c r="V187" s="20"/>
      <c r="W187" s="8"/>
      <c r="X187" s="62"/>
      <c r="Y187" s="60"/>
      <c r="Z187" s="8"/>
      <c r="AA187" s="14"/>
      <c r="AB187" s="13"/>
      <c r="AC187" s="8"/>
      <c r="AD187" s="8"/>
      <c r="AE187" s="8"/>
      <c r="AF187" s="56"/>
      <c r="AG187" s="60"/>
      <c r="AH187" s="8"/>
      <c r="AI187" s="14"/>
      <c r="AJ187" s="13"/>
      <c r="AK187" s="8"/>
      <c r="AL187" s="8"/>
      <c r="AM187" s="8"/>
      <c r="AN187" s="56"/>
      <c r="AO187" s="60"/>
      <c r="AP187" s="8"/>
      <c r="AQ187" s="14"/>
      <c r="AR187" s="13"/>
      <c r="AS187" s="8"/>
      <c r="AT187" s="14"/>
      <c r="AU187" s="13"/>
      <c r="AV187" s="8"/>
      <c r="AW187" s="14"/>
      <c r="AX187" s="13"/>
      <c r="AY187" s="8"/>
      <c r="AZ187" s="14"/>
      <c r="BA187" s="13" t="s">
        <v>447</v>
      </c>
      <c r="BB187" s="109" t="s">
        <v>447</v>
      </c>
      <c r="BC187" s="1"/>
      <c r="BD187" s="1"/>
      <c r="BE187" s="1"/>
      <c r="BF187" s="1"/>
      <c r="BG187" s="1"/>
      <c r="BS187" s="29"/>
      <c r="BT187" s="44" t="str">
        <f t="shared" si="23"/>
        <v/>
      </c>
      <c r="BU187" s="45" t="str">
        <f t="shared" si="24"/>
        <v/>
      </c>
      <c r="BV187" s="45" t="str">
        <f t="shared" si="25"/>
        <v/>
      </c>
      <c r="BW187" s="44" t="str">
        <f t="shared" si="26"/>
        <v/>
      </c>
      <c r="BX187" s="45" t="str">
        <f t="shared" si="27"/>
        <v/>
      </c>
      <c r="BY187" s="44" t="e">
        <f>IF(AND(#REF!="",#REF!="",#REF!="",#REF!=""),"",SUM(#REF!,#REF!,#REF!,#REF!,#REF!))</f>
        <v>#REF!</v>
      </c>
      <c r="BZ187" s="45" t="str">
        <f t="shared" si="28"/>
        <v/>
      </c>
      <c r="CA187" s="44" t="str">
        <f t="shared" si="29"/>
        <v/>
      </c>
      <c r="CB187" s="45" t="str">
        <f t="shared" si="30"/>
        <v/>
      </c>
      <c r="CC187" s="44" t="str">
        <f t="shared" si="31"/>
        <v/>
      </c>
      <c r="CD187" s="45" t="str">
        <f t="shared" si="32"/>
        <v/>
      </c>
      <c r="CE187" s="44" t="e">
        <f>IF(AND(#REF!="",#REF!="",#REF!="",#REF!=""),"",SUM(#REF!,#REF!,#REF!,#REF!,#REF!))</f>
        <v>#REF!</v>
      </c>
      <c r="CF187" s="45" t="str">
        <f t="shared" si="33"/>
        <v/>
      </c>
      <c r="CG187" s="38" t="e">
        <f>IF(AND(#REF!="",#REF!="",#REF!="",#REF!=""),"",SUM(#REF!,#REF!,#REF!,#REF!))</f>
        <v>#REF!</v>
      </c>
      <c r="CH187" s="38" t="str">
        <f t="shared" si="22"/>
        <v/>
      </c>
    </row>
    <row r="188" spans="1:86" ht="24.75" customHeight="1">
      <c r="A188" s="358">
        <v>182</v>
      </c>
      <c r="B188" s="359"/>
      <c r="C188" s="360"/>
      <c r="D188" s="361"/>
      <c r="E188" s="362"/>
      <c r="F188" s="363"/>
      <c r="G188" s="363"/>
      <c r="H188" s="364"/>
      <c r="I188" s="365"/>
      <c r="J188" s="366"/>
      <c r="K188" s="367"/>
      <c r="L188" s="13"/>
      <c r="M188" s="8"/>
      <c r="N188" s="8"/>
      <c r="O188" s="8"/>
      <c r="P188" s="56"/>
      <c r="Q188" s="60"/>
      <c r="R188" s="8"/>
      <c r="S188" s="14"/>
      <c r="T188" s="19"/>
      <c r="U188" s="20"/>
      <c r="V188" s="20"/>
      <c r="W188" s="8"/>
      <c r="X188" s="62"/>
      <c r="Y188" s="60"/>
      <c r="Z188" s="8"/>
      <c r="AA188" s="14"/>
      <c r="AB188" s="13"/>
      <c r="AC188" s="8"/>
      <c r="AD188" s="8"/>
      <c r="AE188" s="8"/>
      <c r="AF188" s="56"/>
      <c r="AG188" s="60"/>
      <c r="AH188" s="8"/>
      <c r="AI188" s="14"/>
      <c r="AJ188" s="13"/>
      <c r="AK188" s="8"/>
      <c r="AL188" s="8"/>
      <c r="AM188" s="8"/>
      <c r="AN188" s="56"/>
      <c r="AO188" s="60"/>
      <c r="AP188" s="8"/>
      <c r="AQ188" s="14"/>
      <c r="AR188" s="13"/>
      <c r="AS188" s="8"/>
      <c r="AT188" s="14"/>
      <c r="AU188" s="13"/>
      <c r="AV188" s="8"/>
      <c r="AW188" s="14"/>
      <c r="AX188" s="13"/>
      <c r="AY188" s="8"/>
      <c r="AZ188" s="14"/>
      <c r="BA188" s="13" t="s">
        <v>447</v>
      </c>
      <c r="BB188" s="109" t="s">
        <v>447</v>
      </c>
      <c r="BC188" s="1"/>
      <c r="BD188" s="1"/>
      <c r="BE188" s="1"/>
      <c r="BF188" s="1"/>
      <c r="BG188" s="1"/>
      <c r="BS188" s="29"/>
      <c r="BT188" s="44" t="str">
        <f t="shared" si="23"/>
        <v/>
      </c>
      <c r="BU188" s="45" t="str">
        <f t="shared" si="24"/>
        <v/>
      </c>
      <c r="BV188" s="45" t="str">
        <f t="shared" si="25"/>
        <v/>
      </c>
      <c r="BW188" s="44" t="str">
        <f t="shared" si="26"/>
        <v/>
      </c>
      <c r="BX188" s="45" t="str">
        <f t="shared" si="27"/>
        <v/>
      </c>
      <c r="BY188" s="44" t="e">
        <f>IF(AND(#REF!="",#REF!="",#REF!="",#REF!=""),"",SUM(#REF!,#REF!,#REF!,#REF!,#REF!))</f>
        <v>#REF!</v>
      </c>
      <c r="BZ188" s="45" t="str">
        <f t="shared" si="28"/>
        <v/>
      </c>
      <c r="CA188" s="44" t="str">
        <f t="shared" si="29"/>
        <v/>
      </c>
      <c r="CB188" s="45" t="str">
        <f t="shared" si="30"/>
        <v/>
      </c>
      <c r="CC188" s="44" t="str">
        <f t="shared" si="31"/>
        <v/>
      </c>
      <c r="CD188" s="45" t="str">
        <f t="shared" si="32"/>
        <v/>
      </c>
      <c r="CE188" s="44" t="e">
        <f>IF(AND(#REF!="",#REF!="",#REF!="",#REF!=""),"",SUM(#REF!,#REF!,#REF!,#REF!,#REF!))</f>
        <v>#REF!</v>
      </c>
      <c r="CF188" s="45" t="str">
        <f t="shared" si="33"/>
        <v/>
      </c>
      <c r="CG188" s="38" t="e">
        <f>IF(AND(#REF!="",#REF!="",#REF!="",#REF!=""),"",SUM(#REF!,#REF!,#REF!,#REF!))</f>
        <v>#REF!</v>
      </c>
      <c r="CH188" s="38" t="str">
        <f t="shared" si="22"/>
        <v/>
      </c>
    </row>
    <row r="189" spans="1:86" ht="24.75" customHeight="1">
      <c r="A189" s="378">
        <v>183</v>
      </c>
      <c r="B189" s="359"/>
      <c r="C189" s="360"/>
      <c r="D189" s="361"/>
      <c r="E189" s="362"/>
      <c r="F189" s="363"/>
      <c r="G189" s="363"/>
      <c r="H189" s="364"/>
      <c r="I189" s="365"/>
      <c r="J189" s="366"/>
      <c r="K189" s="367"/>
      <c r="L189" s="13"/>
      <c r="M189" s="8"/>
      <c r="N189" s="8"/>
      <c r="O189" s="8"/>
      <c r="P189" s="56"/>
      <c r="Q189" s="60"/>
      <c r="R189" s="8"/>
      <c r="S189" s="14"/>
      <c r="T189" s="19"/>
      <c r="U189" s="20"/>
      <c r="V189" s="20"/>
      <c r="W189" s="8"/>
      <c r="X189" s="62"/>
      <c r="Y189" s="60"/>
      <c r="Z189" s="8"/>
      <c r="AA189" s="14"/>
      <c r="AB189" s="13"/>
      <c r="AC189" s="8"/>
      <c r="AD189" s="8"/>
      <c r="AE189" s="8"/>
      <c r="AF189" s="56"/>
      <c r="AG189" s="60"/>
      <c r="AH189" s="8"/>
      <c r="AI189" s="14"/>
      <c r="AJ189" s="13"/>
      <c r="AK189" s="8"/>
      <c r="AL189" s="8"/>
      <c r="AM189" s="8"/>
      <c r="AN189" s="56"/>
      <c r="AO189" s="60"/>
      <c r="AP189" s="8"/>
      <c r="AQ189" s="14"/>
      <c r="AR189" s="13"/>
      <c r="AS189" s="8"/>
      <c r="AT189" s="14"/>
      <c r="AU189" s="13"/>
      <c r="AV189" s="8"/>
      <c r="AW189" s="14"/>
      <c r="AX189" s="13"/>
      <c r="AY189" s="8"/>
      <c r="AZ189" s="14"/>
      <c r="BA189" s="13" t="s">
        <v>447</v>
      </c>
      <c r="BB189" s="109" t="s">
        <v>447</v>
      </c>
      <c r="BC189" s="1"/>
      <c r="BD189" s="1"/>
      <c r="BE189" s="1"/>
      <c r="BF189" s="1"/>
      <c r="BG189" s="1"/>
      <c r="BS189" s="29"/>
      <c r="BT189" s="44" t="str">
        <f t="shared" si="23"/>
        <v/>
      </c>
      <c r="BU189" s="45" t="str">
        <f t="shared" si="24"/>
        <v/>
      </c>
      <c r="BV189" s="45" t="str">
        <f t="shared" si="25"/>
        <v/>
      </c>
      <c r="BW189" s="44" t="str">
        <f t="shared" si="26"/>
        <v/>
      </c>
      <c r="BX189" s="45" t="str">
        <f t="shared" si="27"/>
        <v/>
      </c>
      <c r="BY189" s="44" t="e">
        <f>IF(AND(#REF!="",#REF!="",#REF!="",#REF!=""),"",SUM(#REF!,#REF!,#REF!,#REF!,#REF!))</f>
        <v>#REF!</v>
      </c>
      <c r="BZ189" s="45" t="str">
        <f t="shared" si="28"/>
        <v/>
      </c>
      <c r="CA189" s="44" t="str">
        <f t="shared" si="29"/>
        <v/>
      </c>
      <c r="CB189" s="45" t="str">
        <f t="shared" si="30"/>
        <v/>
      </c>
      <c r="CC189" s="44" t="str">
        <f t="shared" si="31"/>
        <v/>
      </c>
      <c r="CD189" s="45" t="str">
        <f t="shared" si="32"/>
        <v/>
      </c>
      <c r="CE189" s="44" t="e">
        <f>IF(AND(#REF!="",#REF!="",#REF!="",#REF!=""),"",SUM(#REF!,#REF!,#REF!,#REF!,#REF!))</f>
        <v>#REF!</v>
      </c>
      <c r="CF189" s="45" t="str">
        <f t="shared" si="33"/>
        <v/>
      </c>
      <c r="CG189" s="38" t="e">
        <f>IF(AND(#REF!="",#REF!="",#REF!="",#REF!=""),"",SUM(#REF!,#REF!,#REF!,#REF!))</f>
        <v>#REF!</v>
      </c>
      <c r="CH189" s="38" t="str">
        <f t="shared" si="22"/>
        <v/>
      </c>
    </row>
    <row r="190" spans="1:86" ht="24.75" customHeight="1">
      <c r="A190" s="378">
        <v>184</v>
      </c>
      <c r="B190" s="359"/>
      <c r="C190" s="360"/>
      <c r="D190" s="361"/>
      <c r="E190" s="362"/>
      <c r="F190" s="363"/>
      <c r="G190" s="363"/>
      <c r="H190" s="364"/>
      <c r="I190" s="365"/>
      <c r="J190" s="366"/>
      <c r="K190" s="367"/>
      <c r="L190" s="13"/>
      <c r="M190" s="8"/>
      <c r="N190" s="8"/>
      <c r="O190" s="8"/>
      <c r="P190" s="56"/>
      <c r="Q190" s="60"/>
      <c r="R190" s="8"/>
      <c r="S190" s="14"/>
      <c r="T190" s="19"/>
      <c r="U190" s="20"/>
      <c r="V190" s="20"/>
      <c r="W190" s="8"/>
      <c r="X190" s="62"/>
      <c r="Y190" s="60"/>
      <c r="Z190" s="8"/>
      <c r="AA190" s="14"/>
      <c r="AB190" s="13"/>
      <c r="AC190" s="8"/>
      <c r="AD190" s="8"/>
      <c r="AE190" s="8"/>
      <c r="AF190" s="56"/>
      <c r="AG190" s="60"/>
      <c r="AH190" s="8"/>
      <c r="AI190" s="14"/>
      <c r="AJ190" s="13"/>
      <c r="AK190" s="8"/>
      <c r="AL190" s="8"/>
      <c r="AM190" s="8"/>
      <c r="AN190" s="56"/>
      <c r="AO190" s="60"/>
      <c r="AP190" s="8"/>
      <c r="AQ190" s="14"/>
      <c r="AR190" s="13"/>
      <c r="AS190" s="8"/>
      <c r="AT190" s="14"/>
      <c r="AU190" s="13"/>
      <c r="AV190" s="8"/>
      <c r="AW190" s="14"/>
      <c r="AX190" s="13"/>
      <c r="AY190" s="8"/>
      <c r="AZ190" s="14"/>
      <c r="BA190" s="13" t="s">
        <v>447</v>
      </c>
      <c r="BB190" s="109" t="s">
        <v>447</v>
      </c>
      <c r="BC190" s="1"/>
      <c r="BD190" s="1"/>
      <c r="BE190" s="1"/>
      <c r="BF190" s="1"/>
      <c r="BG190" s="1"/>
      <c r="BS190" s="29"/>
      <c r="BT190" s="44" t="str">
        <f t="shared" si="23"/>
        <v/>
      </c>
      <c r="BU190" s="45" t="str">
        <f t="shared" si="24"/>
        <v/>
      </c>
      <c r="BV190" s="45" t="str">
        <f t="shared" si="25"/>
        <v/>
      </c>
      <c r="BW190" s="44" t="str">
        <f t="shared" si="26"/>
        <v/>
      </c>
      <c r="BX190" s="45" t="str">
        <f t="shared" si="27"/>
        <v/>
      </c>
      <c r="BY190" s="44" t="e">
        <f>IF(AND(#REF!="",#REF!="",#REF!="",#REF!=""),"",SUM(#REF!,#REF!,#REF!,#REF!,#REF!))</f>
        <v>#REF!</v>
      </c>
      <c r="BZ190" s="45" t="str">
        <f t="shared" si="28"/>
        <v/>
      </c>
      <c r="CA190" s="44" t="str">
        <f t="shared" si="29"/>
        <v/>
      </c>
      <c r="CB190" s="45" t="str">
        <f t="shared" si="30"/>
        <v/>
      </c>
      <c r="CC190" s="44" t="str">
        <f t="shared" si="31"/>
        <v/>
      </c>
      <c r="CD190" s="45" t="str">
        <f t="shared" si="32"/>
        <v/>
      </c>
      <c r="CE190" s="44" t="e">
        <f>IF(AND(#REF!="",#REF!="",#REF!="",#REF!=""),"",SUM(#REF!,#REF!,#REF!,#REF!,#REF!))</f>
        <v>#REF!</v>
      </c>
      <c r="CF190" s="45" t="str">
        <f t="shared" si="33"/>
        <v/>
      </c>
      <c r="CG190" s="38" t="e">
        <f>IF(AND(#REF!="",#REF!="",#REF!="",#REF!=""),"",SUM(#REF!,#REF!,#REF!,#REF!))</f>
        <v>#REF!</v>
      </c>
      <c r="CH190" s="38" t="str">
        <f t="shared" si="22"/>
        <v/>
      </c>
    </row>
    <row r="191" spans="1:86" ht="24.75" customHeight="1">
      <c r="A191" s="358">
        <v>185</v>
      </c>
      <c r="B191" s="359"/>
      <c r="C191" s="360"/>
      <c r="D191" s="361"/>
      <c r="E191" s="362"/>
      <c r="F191" s="363"/>
      <c r="G191" s="363"/>
      <c r="H191" s="364"/>
      <c r="I191" s="365"/>
      <c r="J191" s="366"/>
      <c r="K191" s="367"/>
      <c r="L191" s="13"/>
      <c r="M191" s="8"/>
      <c r="N191" s="8"/>
      <c r="O191" s="8"/>
      <c r="P191" s="56"/>
      <c r="Q191" s="60"/>
      <c r="R191" s="8"/>
      <c r="S191" s="14"/>
      <c r="T191" s="19"/>
      <c r="U191" s="20"/>
      <c r="V191" s="20"/>
      <c r="W191" s="8"/>
      <c r="X191" s="62"/>
      <c r="Y191" s="60"/>
      <c r="Z191" s="8"/>
      <c r="AA191" s="14"/>
      <c r="AB191" s="13"/>
      <c r="AC191" s="8"/>
      <c r="AD191" s="8"/>
      <c r="AE191" s="8"/>
      <c r="AF191" s="56"/>
      <c r="AG191" s="60"/>
      <c r="AH191" s="8"/>
      <c r="AI191" s="14"/>
      <c r="AJ191" s="13"/>
      <c r="AK191" s="8"/>
      <c r="AL191" s="8"/>
      <c r="AM191" s="8"/>
      <c r="AN191" s="56"/>
      <c r="AO191" s="60"/>
      <c r="AP191" s="8"/>
      <c r="AQ191" s="14"/>
      <c r="AR191" s="13"/>
      <c r="AS191" s="8"/>
      <c r="AT191" s="14"/>
      <c r="AU191" s="13"/>
      <c r="AV191" s="8"/>
      <c r="AW191" s="14"/>
      <c r="AX191" s="13"/>
      <c r="AY191" s="8"/>
      <c r="AZ191" s="14"/>
      <c r="BA191" s="13" t="s">
        <v>447</v>
      </c>
      <c r="BB191" s="109" t="s">
        <v>447</v>
      </c>
      <c r="BC191" s="1"/>
      <c r="BD191" s="1"/>
      <c r="BE191" s="1"/>
      <c r="BF191" s="1"/>
      <c r="BG191" s="1"/>
      <c r="BS191" s="29"/>
      <c r="BT191" s="44" t="str">
        <f t="shared" si="23"/>
        <v/>
      </c>
      <c r="BU191" s="45" t="str">
        <f t="shared" si="24"/>
        <v/>
      </c>
      <c r="BV191" s="45" t="str">
        <f t="shared" si="25"/>
        <v/>
      </c>
      <c r="BW191" s="44" t="str">
        <f t="shared" si="26"/>
        <v/>
      </c>
      <c r="BX191" s="45" t="str">
        <f t="shared" si="27"/>
        <v/>
      </c>
      <c r="BY191" s="44" t="e">
        <f>IF(AND(#REF!="",#REF!="",#REF!="",#REF!=""),"",SUM(#REF!,#REF!,#REF!,#REF!,#REF!))</f>
        <v>#REF!</v>
      </c>
      <c r="BZ191" s="45" t="str">
        <f t="shared" si="28"/>
        <v/>
      </c>
      <c r="CA191" s="44" t="str">
        <f t="shared" si="29"/>
        <v/>
      </c>
      <c r="CB191" s="45" t="str">
        <f t="shared" si="30"/>
        <v/>
      </c>
      <c r="CC191" s="44" t="str">
        <f t="shared" si="31"/>
        <v/>
      </c>
      <c r="CD191" s="45" t="str">
        <f t="shared" si="32"/>
        <v/>
      </c>
      <c r="CE191" s="44" t="e">
        <f>IF(AND(#REF!="",#REF!="",#REF!="",#REF!=""),"",SUM(#REF!,#REF!,#REF!,#REF!,#REF!))</f>
        <v>#REF!</v>
      </c>
      <c r="CF191" s="45" t="str">
        <f t="shared" si="33"/>
        <v/>
      </c>
      <c r="CG191" s="38" t="e">
        <f>IF(AND(#REF!="",#REF!="",#REF!="",#REF!=""),"",SUM(#REF!,#REF!,#REF!,#REF!))</f>
        <v>#REF!</v>
      </c>
      <c r="CH191" s="38" t="str">
        <f t="shared" ref="CH191:CH254" si="34">IFERROR(IF(CG191="","",IF($CG$5=100,ROUNDUP(CG191*20%,0),IF($CG$5=86,ROUNDUP((CG191/$CG$5)*$CH$5,0),IF($CG$5=66,ROUNDUP((CG191/$CG$5)*$CH$5,0),"")))),"")</f>
        <v/>
      </c>
    </row>
    <row r="192" spans="1:86" ht="24.75" customHeight="1">
      <c r="A192" s="378">
        <v>186</v>
      </c>
      <c r="B192" s="359"/>
      <c r="C192" s="360"/>
      <c r="D192" s="361"/>
      <c r="E192" s="362"/>
      <c r="F192" s="363"/>
      <c r="G192" s="363"/>
      <c r="H192" s="364"/>
      <c r="I192" s="365"/>
      <c r="J192" s="366"/>
      <c r="K192" s="367"/>
      <c r="L192" s="13"/>
      <c r="M192" s="8"/>
      <c r="N192" s="8"/>
      <c r="O192" s="8"/>
      <c r="P192" s="56"/>
      <c r="Q192" s="60"/>
      <c r="R192" s="8"/>
      <c r="S192" s="14"/>
      <c r="T192" s="19"/>
      <c r="U192" s="20"/>
      <c r="V192" s="20"/>
      <c r="W192" s="8"/>
      <c r="X192" s="62"/>
      <c r="Y192" s="60"/>
      <c r="Z192" s="8"/>
      <c r="AA192" s="14"/>
      <c r="AB192" s="13"/>
      <c r="AC192" s="8"/>
      <c r="AD192" s="8"/>
      <c r="AE192" s="8"/>
      <c r="AF192" s="56"/>
      <c r="AG192" s="60"/>
      <c r="AH192" s="8"/>
      <c r="AI192" s="14"/>
      <c r="AJ192" s="13"/>
      <c r="AK192" s="8"/>
      <c r="AL192" s="8"/>
      <c r="AM192" s="8"/>
      <c r="AN192" s="56"/>
      <c r="AO192" s="60"/>
      <c r="AP192" s="8"/>
      <c r="AQ192" s="14"/>
      <c r="AR192" s="13"/>
      <c r="AS192" s="8"/>
      <c r="AT192" s="14"/>
      <c r="AU192" s="13"/>
      <c r="AV192" s="8"/>
      <c r="AW192" s="14"/>
      <c r="AX192" s="13"/>
      <c r="AY192" s="8"/>
      <c r="AZ192" s="14"/>
      <c r="BA192" s="13" t="s">
        <v>447</v>
      </c>
      <c r="BB192" s="109" t="s">
        <v>447</v>
      </c>
      <c r="BC192" s="1"/>
      <c r="BD192" s="1"/>
      <c r="BE192" s="1"/>
      <c r="BF192" s="1"/>
      <c r="BG192" s="1"/>
      <c r="BS192" s="29"/>
      <c r="BT192" s="44" t="str">
        <f t="shared" si="23"/>
        <v/>
      </c>
      <c r="BU192" s="45" t="str">
        <f t="shared" si="24"/>
        <v/>
      </c>
      <c r="BV192" s="45" t="str">
        <f t="shared" si="25"/>
        <v/>
      </c>
      <c r="BW192" s="44" t="str">
        <f t="shared" si="26"/>
        <v/>
      </c>
      <c r="BX192" s="45" t="str">
        <f t="shared" si="27"/>
        <v/>
      </c>
      <c r="BY192" s="44" t="e">
        <f>IF(AND(#REF!="",#REF!="",#REF!="",#REF!=""),"",SUM(#REF!,#REF!,#REF!,#REF!,#REF!))</f>
        <v>#REF!</v>
      </c>
      <c r="BZ192" s="45" t="str">
        <f t="shared" si="28"/>
        <v/>
      </c>
      <c r="CA192" s="44" t="str">
        <f t="shared" si="29"/>
        <v/>
      </c>
      <c r="CB192" s="45" t="str">
        <f t="shared" si="30"/>
        <v/>
      </c>
      <c r="CC192" s="44" t="str">
        <f t="shared" si="31"/>
        <v/>
      </c>
      <c r="CD192" s="45" t="str">
        <f t="shared" si="32"/>
        <v/>
      </c>
      <c r="CE192" s="44" t="e">
        <f>IF(AND(#REF!="",#REF!="",#REF!="",#REF!=""),"",SUM(#REF!,#REF!,#REF!,#REF!,#REF!))</f>
        <v>#REF!</v>
      </c>
      <c r="CF192" s="45" t="str">
        <f t="shared" si="33"/>
        <v/>
      </c>
      <c r="CG192" s="38" t="e">
        <f>IF(AND(#REF!="",#REF!="",#REF!="",#REF!=""),"",SUM(#REF!,#REF!,#REF!,#REF!))</f>
        <v>#REF!</v>
      </c>
      <c r="CH192" s="38" t="str">
        <f t="shared" si="34"/>
        <v/>
      </c>
    </row>
    <row r="193" spans="1:86" ht="24.75" customHeight="1">
      <c r="A193" s="378">
        <v>187</v>
      </c>
      <c r="B193" s="359"/>
      <c r="C193" s="360"/>
      <c r="D193" s="361"/>
      <c r="E193" s="362"/>
      <c r="F193" s="363"/>
      <c r="G193" s="363"/>
      <c r="H193" s="364"/>
      <c r="I193" s="365"/>
      <c r="J193" s="366"/>
      <c r="K193" s="367"/>
      <c r="L193" s="13"/>
      <c r="M193" s="8"/>
      <c r="N193" s="8"/>
      <c r="O193" s="8"/>
      <c r="P193" s="56"/>
      <c r="Q193" s="60"/>
      <c r="R193" s="8"/>
      <c r="S193" s="14"/>
      <c r="T193" s="19"/>
      <c r="U193" s="20"/>
      <c r="V193" s="20"/>
      <c r="W193" s="8"/>
      <c r="X193" s="62"/>
      <c r="Y193" s="60"/>
      <c r="Z193" s="8"/>
      <c r="AA193" s="14"/>
      <c r="AB193" s="13"/>
      <c r="AC193" s="8"/>
      <c r="AD193" s="8"/>
      <c r="AE193" s="8"/>
      <c r="AF193" s="56"/>
      <c r="AG193" s="60"/>
      <c r="AH193" s="8"/>
      <c r="AI193" s="14"/>
      <c r="AJ193" s="13"/>
      <c r="AK193" s="8"/>
      <c r="AL193" s="8"/>
      <c r="AM193" s="8"/>
      <c r="AN193" s="56"/>
      <c r="AO193" s="60"/>
      <c r="AP193" s="8"/>
      <c r="AQ193" s="14"/>
      <c r="AR193" s="13"/>
      <c r="AS193" s="8"/>
      <c r="AT193" s="14"/>
      <c r="AU193" s="13"/>
      <c r="AV193" s="8"/>
      <c r="AW193" s="14"/>
      <c r="AX193" s="13"/>
      <c r="AY193" s="8"/>
      <c r="AZ193" s="14"/>
      <c r="BA193" s="13" t="s">
        <v>447</v>
      </c>
      <c r="BB193" s="109" t="s">
        <v>447</v>
      </c>
      <c r="BC193" s="1"/>
      <c r="BD193" s="1"/>
      <c r="BE193" s="1"/>
      <c r="BF193" s="1"/>
      <c r="BG193" s="1"/>
      <c r="BS193" s="29"/>
      <c r="BT193" s="44" t="str">
        <f t="shared" si="23"/>
        <v/>
      </c>
      <c r="BU193" s="45" t="str">
        <f t="shared" si="24"/>
        <v/>
      </c>
      <c r="BV193" s="45" t="str">
        <f t="shared" si="25"/>
        <v/>
      </c>
      <c r="BW193" s="44" t="str">
        <f t="shared" si="26"/>
        <v/>
      </c>
      <c r="BX193" s="45" t="str">
        <f t="shared" si="27"/>
        <v/>
      </c>
      <c r="BY193" s="44" t="e">
        <f>IF(AND(#REF!="",#REF!="",#REF!="",#REF!=""),"",SUM(#REF!,#REF!,#REF!,#REF!,#REF!))</f>
        <v>#REF!</v>
      </c>
      <c r="BZ193" s="45" t="str">
        <f t="shared" si="28"/>
        <v/>
      </c>
      <c r="CA193" s="44" t="str">
        <f t="shared" si="29"/>
        <v/>
      </c>
      <c r="CB193" s="45" t="str">
        <f t="shared" si="30"/>
        <v/>
      </c>
      <c r="CC193" s="44" t="str">
        <f t="shared" si="31"/>
        <v/>
      </c>
      <c r="CD193" s="45" t="str">
        <f t="shared" si="32"/>
        <v/>
      </c>
      <c r="CE193" s="44" t="e">
        <f>IF(AND(#REF!="",#REF!="",#REF!="",#REF!=""),"",SUM(#REF!,#REF!,#REF!,#REF!,#REF!))</f>
        <v>#REF!</v>
      </c>
      <c r="CF193" s="45" t="str">
        <f t="shared" si="33"/>
        <v/>
      </c>
      <c r="CG193" s="38" t="e">
        <f>IF(AND(#REF!="",#REF!="",#REF!="",#REF!=""),"",SUM(#REF!,#REF!,#REF!,#REF!))</f>
        <v>#REF!</v>
      </c>
      <c r="CH193" s="38" t="str">
        <f t="shared" si="34"/>
        <v/>
      </c>
    </row>
    <row r="194" spans="1:86" ht="24.75" customHeight="1">
      <c r="A194" s="358">
        <v>188</v>
      </c>
      <c r="B194" s="359"/>
      <c r="C194" s="360"/>
      <c r="D194" s="361"/>
      <c r="E194" s="362"/>
      <c r="F194" s="363"/>
      <c r="G194" s="363"/>
      <c r="H194" s="364"/>
      <c r="I194" s="365"/>
      <c r="J194" s="366"/>
      <c r="K194" s="367"/>
      <c r="L194" s="13"/>
      <c r="M194" s="8"/>
      <c r="N194" s="8"/>
      <c r="O194" s="8"/>
      <c r="P194" s="56"/>
      <c r="Q194" s="60"/>
      <c r="R194" s="8"/>
      <c r="S194" s="14"/>
      <c r="T194" s="19"/>
      <c r="U194" s="20"/>
      <c r="V194" s="20"/>
      <c r="W194" s="8"/>
      <c r="X194" s="62"/>
      <c r="Y194" s="60"/>
      <c r="Z194" s="8"/>
      <c r="AA194" s="14"/>
      <c r="AB194" s="13"/>
      <c r="AC194" s="8"/>
      <c r="AD194" s="8"/>
      <c r="AE194" s="8"/>
      <c r="AF194" s="56"/>
      <c r="AG194" s="60"/>
      <c r="AH194" s="8"/>
      <c r="AI194" s="14"/>
      <c r="AJ194" s="13"/>
      <c r="AK194" s="8"/>
      <c r="AL194" s="8"/>
      <c r="AM194" s="8"/>
      <c r="AN194" s="56"/>
      <c r="AO194" s="60"/>
      <c r="AP194" s="8"/>
      <c r="AQ194" s="14"/>
      <c r="AR194" s="13"/>
      <c r="AS194" s="8"/>
      <c r="AT194" s="14"/>
      <c r="AU194" s="13"/>
      <c r="AV194" s="8"/>
      <c r="AW194" s="14"/>
      <c r="AX194" s="13"/>
      <c r="AY194" s="8"/>
      <c r="AZ194" s="14"/>
      <c r="BA194" s="13" t="s">
        <v>447</v>
      </c>
      <c r="BB194" s="109" t="s">
        <v>447</v>
      </c>
      <c r="BC194" s="1"/>
      <c r="BD194" s="1"/>
      <c r="BE194" s="1"/>
      <c r="BF194" s="1"/>
      <c r="BG194" s="1"/>
      <c r="BS194" s="29"/>
      <c r="BT194" s="44" t="str">
        <f t="shared" si="23"/>
        <v/>
      </c>
      <c r="BU194" s="45" t="str">
        <f t="shared" si="24"/>
        <v/>
      </c>
      <c r="BV194" s="45" t="str">
        <f t="shared" si="25"/>
        <v/>
      </c>
      <c r="BW194" s="44" t="str">
        <f t="shared" si="26"/>
        <v/>
      </c>
      <c r="BX194" s="45" t="str">
        <f t="shared" si="27"/>
        <v/>
      </c>
      <c r="BY194" s="44" t="e">
        <f>IF(AND(#REF!="",#REF!="",#REF!="",#REF!=""),"",SUM(#REF!,#REF!,#REF!,#REF!,#REF!))</f>
        <v>#REF!</v>
      </c>
      <c r="BZ194" s="45" t="str">
        <f t="shared" si="28"/>
        <v/>
      </c>
      <c r="CA194" s="44" t="str">
        <f t="shared" si="29"/>
        <v/>
      </c>
      <c r="CB194" s="45" t="str">
        <f t="shared" si="30"/>
        <v/>
      </c>
      <c r="CC194" s="44" t="str">
        <f t="shared" si="31"/>
        <v/>
      </c>
      <c r="CD194" s="45" t="str">
        <f t="shared" si="32"/>
        <v/>
      </c>
      <c r="CE194" s="44" t="e">
        <f>IF(AND(#REF!="",#REF!="",#REF!="",#REF!=""),"",SUM(#REF!,#REF!,#REF!,#REF!,#REF!))</f>
        <v>#REF!</v>
      </c>
      <c r="CF194" s="45" t="str">
        <f t="shared" si="33"/>
        <v/>
      </c>
      <c r="CG194" s="38" t="e">
        <f>IF(AND(#REF!="",#REF!="",#REF!="",#REF!=""),"",SUM(#REF!,#REF!,#REF!,#REF!))</f>
        <v>#REF!</v>
      </c>
      <c r="CH194" s="38" t="str">
        <f t="shared" si="34"/>
        <v/>
      </c>
    </row>
    <row r="195" spans="1:86" ht="24.75" customHeight="1">
      <c r="A195" s="378">
        <v>189</v>
      </c>
      <c r="B195" s="359"/>
      <c r="C195" s="360"/>
      <c r="D195" s="361"/>
      <c r="E195" s="362"/>
      <c r="F195" s="363"/>
      <c r="G195" s="363"/>
      <c r="H195" s="364"/>
      <c r="I195" s="365"/>
      <c r="J195" s="366"/>
      <c r="K195" s="367"/>
      <c r="L195" s="13"/>
      <c r="M195" s="8"/>
      <c r="N195" s="8"/>
      <c r="O195" s="8"/>
      <c r="P195" s="56"/>
      <c r="Q195" s="60"/>
      <c r="R195" s="8"/>
      <c r="S195" s="14"/>
      <c r="T195" s="19"/>
      <c r="U195" s="20"/>
      <c r="V195" s="20"/>
      <c r="W195" s="8"/>
      <c r="X195" s="62"/>
      <c r="Y195" s="60"/>
      <c r="Z195" s="8"/>
      <c r="AA195" s="14"/>
      <c r="AB195" s="13"/>
      <c r="AC195" s="8"/>
      <c r="AD195" s="8"/>
      <c r="AE195" s="8"/>
      <c r="AF195" s="56"/>
      <c r="AG195" s="60"/>
      <c r="AH195" s="8"/>
      <c r="AI195" s="14"/>
      <c r="AJ195" s="13"/>
      <c r="AK195" s="8"/>
      <c r="AL195" s="8"/>
      <c r="AM195" s="8"/>
      <c r="AN195" s="56"/>
      <c r="AO195" s="60"/>
      <c r="AP195" s="8"/>
      <c r="AQ195" s="14"/>
      <c r="AR195" s="13"/>
      <c r="AS195" s="8"/>
      <c r="AT195" s="14"/>
      <c r="AU195" s="13"/>
      <c r="AV195" s="8"/>
      <c r="AW195" s="14"/>
      <c r="AX195" s="13"/>
      <c r="AY195" s="8"/>
      <c r="AZ195" s="14"/>
      <c r="BA195" s="13" t="s">
        <v>447</v>
      </c>
      <c r="BB195" s="109" t="s">
        <v>447</v>
      </c>
      <c r="BC195" s="1"/>
      <c r="BD195" s="1"/>
      <c r="BE195" s="1"/>
      <c r="BF195" s="1"/>
      <c r="BG195" s="1"/>
      <c r="BS195" s="29"/>
      <c r="BT195" s="44" t="str">
        <f t="shared" si="23"/>
        <v/>
      </c>
      <c r="BU195" s="45" t="str">
        <f t="shared" si="24"/>
        <v/>
      </c>
      <c r="BV195" s="45" t="str">
        <f t="shared" si="25"/>
        <v/>
      </c>
      <c r="BW195" s="44" t="str">
        <f t="shared" si="26"/>
        <v/>
      </c>
      <c r="BX195" s="45" t="str">
        <f t="shared" si="27"/>
        <v/>
      </c>
      <c r="BY195" s="44" t="e">
        <f>IF(AND(#REF!="",#REF!="",#REF!="",#REF!=""),"",SUM(#REF!,#REF!,#REF!,#REF!,#REF!))</f>
        <v>#REF!</v>
      </c>
      <c r="BZ195" s="45" t="str">
        <f t="shared" si="28"/>
        <v/>
      </c>
      <c r="CA195" s="44" t="str">
        <f t="shared" si="29"/>
        <v/>
      </c>
      <c r="CB195" s="45" t="str">
        <f t="shared" si="30"/>
        <v/>
      </c>
      <c r="CC195" s="44" t="str">
        <f t="shared" si="31"/>
        <v/>
      </c>
      <c r="CD195" s="45" t="str">
        <f t="shared" si="32"/>
        <v/>
      </c>
      <c r="CE195" s="44" t="e">
        <f>IF(AND(#REF!="",#REF!="",#REF!="",#REF!=""),"",SUM(#REF!,#REF!,#REF!,#REF!,#REF!))</f>
        <v>#REF!</v>
      </c>
      <c r="CF195" s="45" t="str">
        <f t="shared" si="33"/>
        <v/>
      </c>
      <c r="CG195" s="38" t="e">
        <f>IF(AND(#REF!="",#REF!="",#REF!="",#REF!=""),"",SUM(#REF!,#REF!,#REF!,#REF!))</f>
        <v>#REF!</v>
      </c>
      <c r="CH195" s="38" t="str">
        <f t="shared" si="34"/>
        <v/>
      </c>
    </row>
    <row r="196" spans="1:86" ht="24.75" customHeight="1">
      <c r="A196" s="378">
        <v>190</v>
      </c>
      <c r="B196" s="359"/>
      <c r="C196" s="360"/>
      <c r="D196" s="361"/>
      <c r="E196" s="362"/>
      <c r="F196" s="363"/>
      <c r="G196" s="363"/>
      <c r="H196" s="364"/>
      <c r="I196" s="365"/>
      <c r="J196" s="366"/>
      <c r="K196" s="367"/>
      <c r="L196" s="13"/>
      <c r="M196" s="8"/>
      <c r="N196" s="8"/>
      <c r="O196" s="8"/>
      <c r="P196" s="56"/>
      <c r="Q196" s="60"/>
      <c r="R196" s="8"/>
      <c r="S196" s="14"/>
      <c r="T196" s="19"/>
      <c r="U196" s="20"/>
      <c r="V196" s="20"/>
      <c r="W196" s="8"/>
      <c r="X196" s="62"/>
      <c r="Y196" s="60"/>
      <c r="Z196" s="8"/>
      <c r="AA196" s="14"/>
      <c r="AB196" s="13"/>
      <c r="AC196" s="8"/>
      <c r="AD196" s="8"/>
      <c r="AE196" s="8"/>
      <c r="AF196" s="56"/>
      <c r="AG196" s="60"/>
      <c r="AH196" s="8"/>
      <c r="AI196" s="14"/>
      <c r="AJ196" s="13"/>
      <c r="AK196" s="8"/>
      <c r="AL196" s="8"/>
      <c r="AM196" s="8"/>
      <c r="AN196" s="56"/>
      <c r="AO196" s="60"/>
      <c r="AP196" s="8"/>
      <c r="AQ196" s="14"/>
      <c r="AR196" s="13"/>
      <c r="AS196" s="8"/>
      <c r="AT196" s="14"/>
      <c r="AU196" s="13"/>
      <c r="AV196" s="8"/>
      <c r="AW196" s="14"/>
      <c r="AX196" s="13"/>
      <c r="AY196" s="8"/>
      <c r="AZ196" s="14"/>
      <c r="BA196" s="13" t="s">
        <v>447</v>
      </c>
      <c r="BB196" s="109" t="s">
        <v>447</v>
      </c>
      <c r="BC196" s="1"/>
      <c r="BD196" s="1"/>
      <c r="BE196" s="1"/>
      <c r="BF196" s="1"/>
      <c r="BG196" s="1"/>
      <c r="BS196" s="29"/>
      <c r="BT196" s="44" t="str">
        <f t="shared" si="23"/>
        <v/>
      </c>
      <c r="BU196" s="45" t="str">
        <f t="shared" si="24"/>
        <v/>
      </c>
      <c r="BV196" s="45" t="str">
        <f t="shared" si="25"/>
        <v/>
      </c>
      <c r="BW196" s="44" t="str">
        <f t="shared" si="26"/>
        <v/>
      </c>
      <c r="BX196" s="45" t="str">
        <f t="shared" si="27"/>
        <v/>
      </c>
      <c r="BY196" s="44" t="e">
        <f>IF(AND(#REF!="",#REF!="",#REF!="",#REF!=""),"",SUM(#REF!,#REF!,#REF!,#REF!,#REF!))</f>
        <v>#REF!</v>
      </c>
      <c r="BZ196" s="45" t="str">
        <f t="shared" si="28"/>
        <v/>
      </c>
      <c r="CA196" s="44" t="str">
        <f t="shared" si="29"/>
        <v/>
      </c>
      <c r="CB196" s="45" t="str">
        <f t="shared" si="30"/>
        <v/>
      </c>
      <c r="CC196" s="44" t="str">
        <f t="shared" si="31"/>
        <v/>
      </c>
      <c r="CD196" s="45" t="str">
        <f t="shared" si="32"/>
        <v/>
      </c>
      <c r="CE196" s="44" t="e">
        <f>IF(AND(#REF!="",#REF!="",#REF!="",#REF!=""),"",SUM(#REF!,#REF!,#REF!,#REF!,#REF!))</f>
        <v>#REF!</v>
      </c>
      <c r="CF196" s="45" t="str">
        <f t="shared" si="33"/>
        <v/>
      </c>
      <c r="CG196" s="38" t="e">
        <f>IF(AND(#REF!="",#REF!="",#REF!="",#REF!=""),"",SUM(#REF!,#REF!,#REF!,#REF!))</f>
        <v>#REF!</v>
      </c>
      <c r="CH196" s="38" t="str">
        <f t="shared" si="34"/>
        <v/>
      </c>
    </row>
    <row r="197" spans="1:86" ht="24.75" customHeight="1">
      <c r="A197" s="358">
        <v>191</v>
      </c>
      <c r="B197" s="359"/>
      <c r="C197" s="360"/>
      <c r="D197" s="361"/>
      <c r="E197" s="362"/>
      <c r="F197" s="363"/>
      <c r="G197" s="363"/>
      <c r="H197" s="364"/>
      <c r="I197" s="365"/>
      <c r="J197" s="366"/>
      <c r="K197" s="367"/>
      <c r="L197" s="13"/>
      <c r="M197" s="8"/>
      <c r="N197" s="8"/>
      <c r="O197" s="8"/>
      <c r="P197" s="56"/>
      <c r="Q197" s="60"/>
      <c r="R197" s="8"/>
      <c r="S197" s="14"/>
      <c r="T197" s="19"/>
      <c r="U197" s="20"/>
      <c r="V197" s="20"/>
      <c r="W197" s="8"/>
      <c r="X197" s="62"/>
      <c r="Y197" s="60"/>
      <c r="Z197" s="8"/>
      <c r="AA197" s="14"/>
      <c r="AB197" s="13"/>
      <c r="AC197" s="8"/>
      <c r="AD197" s="8"/>
      <c r="AE197" s="8"/>
      <c r="AF197" s="56"/>
      <c r="AG197" s="60"/>
      <c r="AH197" s="8"/>
      <c r="AI197" s="14"/>
      <c r="AJ197" s="13"/>
      <c r="AK197" s="8"/>
      <c r="AL197" s="8"/>
      <c r="AM197" s="8"/>
      <c r="AN197" s="56"/>
      <c r="AO197" s="60"/>
      <c r="AP197" s="8"/>
      <c r="AQ197" s="14"/>
      <c r="AR197" s="13"/>
      <c r="AS197" s="8"/>
      <c r="AT197" s="14"/>
      <c r="AU197" s="13"/>
      <c r="AV197" s="8"/>
      <c r="AW197" s="14"/>
      <c r="AX197" s="13"/>
      <c r="AY197" s="8"/>
      <c r="AZ197" s="14"/>
      <c r="BA197" s="13" t="s">
        <v>447</v>
      </c>
      <c r="BB197" s="109" t="s">
        <v>447</v>
      </c>
      <c r="BC197" s="1"/>
      <c r="BD197" s="1"/>
      <c r="BE197" s="1"/>
      <c r="BF197" s="1"/>
      <c r="BG197" s="1"/>
      <c r="BS197" s="29"/>
      <c r="BT197" s="44" t="str">
        <f t="shared" si="23"/>
        <v/>
      </c>
      <c r="BU197" s="45" t="str">
        <f t="shared" si="24"/>
        <v/>
      </c>
      <c r="BV197" s="45" t="str">
        <f t="shared" si="25"/>
        <v/>
      </c>
      <c r="BW197" s="44" t="str">
        <f t="shared" si="26"/>
        <v/>
      </c>
      <c r="BX197" s="45" t="str">
        <f t="shared" si="27"/>
        <v/>
      </c>
      <c r="BY197" s="44" t="e">
        <f>IF(AND(#REF!="",#REF!="",#REF!="",#REF!=""),"",SUM(#REF!,#REF!,#REF!,#REF!,#REF!))</f>
        <v>#REF!</v>
      </c>
      <c r="BZ197" s="45" t="str">
        <f t="shared" si="28"/>
        <v/>
      </c>
      <c r="CA197" s="44" t="str">
        <f t="shared" si="29"/>
        <v/>
      </c>
      <c r="CB197" s="45" t="str">
        <f t="shared" si="30"/>
        <v/>
      </c>
      <c r="CC197" s="44" t="str">
        <f t="shared" si="31"/>
        <v/>
      </c>
      <c r="CD197" s="45" t="str">
        <f t="shared" si="32"/>
        <v/>
      </c>
      <c r="CE197" s="44" t="e">
        <f>IF(AND(#REF!="",#REF!="",#REF!="",#REF!=""),"",SUM(#REF!,#REF!,#REF!,#REF!,#REF!))</f>
        <v>#REF!</v>
      </c>
      <c r="CF197" s="45" t="str">
        <f t="shared" si="33"/>
        <v/>
      </c>
      <c r="CG197" s="38" t="e">
        <f>IF(AND(#REF!="",#REF!="",#REF!="",#REF!=""),"",SUM(#REF!,#REF!,#REF!,#REF!))</f>
        <v>#REF!</v>
      </c>
      <c r="CH197" s="38" t="str">
        <f t="shared" si="34"/>
        <v/>
      </c>
    </row>
    <row r="198" spans="1:86" ht="24.75" customHeight="1">
      <c r="A198" s="378">
        <v>192</v>
      </c>
      <c r="B198" s="359"/>
      <c r="C198" s="360"/>
      <c r="D198" s="361"/>
      <c r="E198" s="362"/>
      <c r="F198" s="363"/>
      <c r="G198" s="363"/>
      <c r="H198" s="364"/>
      <c r="I198" s="365"/>
      <c r="J198" s="366"/>
      <c r="K198" s="367"/>
      <c r="L198" s="13"/>
      <c r="M198" s="8"/>
      <c r="N198" s="8"/>
      <c r="O198" s="8"/>
      <c r="P198" s="56"/>
      <c r="Q198" s="60"/>
      <c r="R198" s="8"/>
      <c r="S198" s="14"/>
      <c r="T198" s="19"/>
      <c r="U198" s="20"/>
      <c r="V198" s="20"/>
      <c r="W198" s="8"/>
      <c r="X198" s="62"/>
      <c r="Y198" s="60"/>
      <c r="Z198" s="8"/>
      <c r="AA198" s="14"/>
      <c r="AB198" s="13"/>
      <c r="AC198" s="8"/>
      <c r="AD198" s="8"/>
      <c r="AE198" s="8"/>
      <c r="AF198" s="56"/>
      <c r="AG198" s="60"/>
      <c r="AH198" s="8"/>
      <c r="AI198" s="14"/>
      <c r="AJ198" s="13"/>
      <c r="AK198" s="8"/>
      <c r="AL198" s="8"/>
      <c r="AM198" s="8"/>
      <c r="AN198" s="56"/>
      <c r="AO198" s="60"/>
      <c r="AP198" s="8"/>
      <c r="AQ198" s="14"/>
      <c r="AR198" s="13"/>
      <c r="AS198" s="8"/>
      <c r="AT198" s="14"/>
      <c r="AU198" s="13"/>
      <c r="AV198" s="8"/>
      <c r="AW198" s="14"/>
      <c r="AX198" s="13"/>
      <c r="AY198" s="8"/>
      <c r="AZ198" s="14"/>
      <c r="BA198" s="13" t="s">
        <v>447</v>
      </c>
      <c r="BB198" s="109" t="s">
        <v>447</v>
      </c>
      <c r="BC198" s="1"/>
      <c r="BD198" s="1"/>
      <c r="BE198" s="1"/>
      <c r="BF198" s="1"/>
      <c r="BG198" s="1"/>
      <c r="BS198" s="29"/>
      <c r="BT198" s="44" t="str">
        <f t="shared" si="23"/>
        <v/>
      </c>
      <c r="BU198" s="45" t="str">
        <f t="shared" si="24"/>
        <v/>
      </c>
      <c r="BV198" s="45" t="str">
        <f t="shared" si="25"/>
        <v/>
      </c>
      <c r="BW198" s="44" t="str">
        <f t="shared" si="26"/>
        <v/>
      </c>
      <c r="BX198" s="45" t="str">
        <f t="shared" si="27"/>
        <v/>
      </c>
      <c r="BY198" s="44" t="e">
        <f>IF(AND(#REF!="",#REF!="",#REF!="",#REF!=""),"",SUM(#REF!,#REF!,#REF!,#REF!,#REF!))</f>
        <v>#REF!</v>
      </c>
      <c r="BZ198" s="45" t="str">
        <f t="shared" si="28"/>
        <v/>
      </c>
      <c r="CA198" s="44" t="str">
        <f t="shared" si="29"/>
        <v/>
      </c>
      <c r="CB198" s="45" t="str">
        <f t="shared" si="30"/>
        <v/>
      </c>
      <c r="CC198" s="44" t="str">
        <f t="shared" si="31"/>
        <v/>
      </c>
      <c r="CD198" s="45" t="str">
        <f t="shared" si="32"/>
        <v/>
      </c>
      <c r="CE198" s="44" t="e">
        <f>IF(AND(#REF!="",#REF!="",#REF!="",#REF!=""),"",SUM(#REF!,#REF!,#REF!,#REF!,#REF!))</f>
        <v>#REF!</v>
      </c>
      <c r="CF198" s="45" t="str">
        <f t="shared" si="33"/>
        <v/>
      </c>
      <c r="CG198" s="38" t="e">
        <f>IF(AND(#REF!="",#REF!="",#REF!="",#REF!=""),"",SUM(#REF!,#REF!,#REF!,#REF!))</f>
        <v>#REF!</v>
      </c>
      <c r="CH198" s="38" t="str">
        <f t="shared" si="34"/>
        <v/>
      </c>
    </row>
    <row r="199" spans="1:86" ht="24.75" customHeight="1">
      <c r="A199" s="378">
        <v>193</v>
      </c>
      <c r="B199" s="359"/>
      <c r="C199" s="360"/>
      <c r="D199" s="361"/>
      <c r="E199" s="362"/>
      <c r="F199" s="363"/>
      <c r="G199" s="363"/>
      <c r="H199" s="364"/>
      <c r="I199" s="365"/>
      <c r="J199" s="366"/>
      <c r="K199" s="367"/>
      <c r="L199" s="13"/>
      <c r="M199" s="8"/>
      <c r="N199" s="8"/>
      <c r="O199" s="8"/>
      <c r="P199" s="56"/>
      <c r="Q199" s="60"/>
      <c r="R199" s="8"/>
      <c r="S199" s="14"/>
      <c r="T199" s="19"/>
      <c r="U199" s="20"/>
      <c r="V199" s="20"/>
      <c r="W199" s="8"/>
      <c r="X199" s="62"/>
      <c r="Y199" s="60"/>
      <c r="Z199" s="8"/>
      <c r="AA199" s="14"/>
      <c r="AB199" s="13"/>
      <c r="AC199" s="8"/>
      <c r="AD199" s="8"/>
      <c r="AE199" s="8"/>
      <c r="AF199" s="56"/>
      <c r="AG199" s="60"/>
      <c r="AH199" s="8"/>
      <c r="AI199" s="14"/>
      <c r="AJ199" s="13"/>
      <c r="AK199" s="8"/>
      <c r="AL199" s="8"/>
      <c r="AM199" s="8"/>
      <c r="AN199" s="56"/>
      <c r="AO199" s="60"/>
      <c r="AP199" s="8"/>
      <c r="AQ199" s="14"/>
      <c r="AR199" s="13"/>
      <c r="AS199" s="8"/>
      <c r="AT199" s="14"/>
      <c r="AU199" s="13"/>
      <c r="AV199" s="8"/>
      <c r="AW199" s="14"/>
      <c r="AX199" s="13"/>
      <c r="AY199" s="8"/>
      <c r="AZ199" s="14"/>
      <c r="BA199" s="13" t="s">
        <v>447</v>
      </c>
      <c r="BB199" s="109" t="s">
        <v>447</v>
      </c>
      <c r="BC199" s="1"/>
      <c r="BD199" s="1"/>
      <c r="BE199" s="1"/>
      <c r="BF199" s="1"/>
      <c r="BG199" s="1"/>
      <c r="BS199" s="29"/>
      <c r="BT199" s="44" t="str">
        <f t="shared" si="23"/>
        <v/>
      </c>
      <c r="BU199" s="45" t="str">
        <f t="shared" si="24"/>
        <v/>
      </c>
      <c r="BV199" s="45" t="str">
        <f t="shared" si="25"/>
        <v/>
      </c>
      <c r="BW199" s="44" t="str">
        <f t="shared" si="26"/>
        <v/>
      </c>
      <c r="BX199" s="45" t="str">
        <f t="shared" si="27"/>
        <v/>
      </c>
      <c r="BY199" s="44" t="e">
        <f>IF(AND(#REF!="",#REF!="",#REF!="",#REF!=""),"",SUM(#REF!,#REF!,#REF!,#REF!,#REF!))</f>
        <v>#REF!</v>
      </c>
      <c r="BZ199" s="45" t="str">
        <f t="shared" si="28"/>
        <v/>
      </c>
      <c r="CA199" s="44" t="str">
        <f t="shared" si="29"/>
        <v/>
      </c>
      <c r="CB199" s="45" t="str">
        <f t="shared" si="30"/>
        <v/>
      </c>
      <c r="CC199" s="44" t="str">
        <f t="shared" si="31"/>
        <v/>
      </c>
      <c r="CD199" s="45" t="str">
        <f t="shared" si="32"/>
        <v/>
      </c>
      <c r="CE199" s="44" t="e">
        <f>IF(AND(#REF!="",#REF!="",#REF!="",#REF!=""),"",SUM(#REF!,#REF!,#REF!,#REF!,#REF!))</f>
        <v>#REF!</v>
      </c>
      <c r="CF199" s="45" t="str">
        <f t="shared" si="33"/>
        <v/>
      </c>
      <c r="CG199" s="38" t="e">
        <f>IF(AND(#REF!="",#REF!="",#REF!="",#REF!=""),"",SUM(#REF!,#REF!,#REF!,#REF!))</f>
        <v>#REF!</v>
      </c>
      <c r="CH199" s="38" t="str">
        <f t="shared" si="34"/>
        <v/>
      </c>
    </row>
    <row r="200" spans="1:86" ht="24.75" customHeight="1">
      <c r="A200" s="358">
        <v>194</v>
      </c>
      <c r="B200" s="359"/>
      <c r="C200" s="360"/>
      <c r="D200" s="361"/>
      <c r="E200" s="362"/>
      <c r="F200" s="363"/>
      <c r="G200" s="363"/>
      <c r="H200" s="364"/>
      <c r="I200" s="365"/>
      <c r="J200" s="366"/>
      <c r="K200" s="367"/>
      <c r="L200" s="13"/>
      <c r="M200" s="8"/>
      <c r="N200" s="8"/>
      <c r="O200" s="8"/>
      <c r="P200" s="56"/>
      <c r="Q200" s="60"/>
      <c r="R200" s="8"/>
      <c r="S200" s="14"/>
      <c r="T200" s="19"/>
      <c r="U200" s="20"/>
      <c r="V200" s="20"/>
      <c r="W200" s="8"/>
      <c r="X200" s="62"/>
      <c r="Y200" s="60"/>
      <c r="Z200" s="8"/>
      <c r="AA200" s="14"/>
      <c r="AB200" s="13"/>
      <c r="AC200" s="8"/>
      <c r="AD200" s="8"/>
      <c r="AE200" s="8"/>
      <c r="AF200" s="56"/>
      <c r="AG200" s="60"/>
      <c r="AH200" s="8"/>
      <c r="AI200" s="14"/>
      <c r="AJ200" s="13"/>
      <c r="AK200" s="8"/>
      <c r="AL200" s="8"/>
      <c r="AM200" s="8"/>
      <c r="AN200" s="56"/>
      <c r="AO200" s="60"/>
      <c r="AP200" s="8"/>
      <c r="AQ200" s="14"/>
      <c r="AR200" s="13"/>
      <c r="AS200" s="8"/>
      <c r="AT200" s="14"/>
      <c r="AU200" s="13"/>
      <c r="AV200" s="8"/>
      <c r="AW200" s="14"/>
      <c r="AX200" s="13"/>
      <c r="AY200" s="8"/>
      <c r="AZ200" s="14"/>
      <c r="BA200" s="13" t="s">
        <v>447</v>
      </c>
      <c r="BB200" s="109" t="s">
        <v>447</v>
      </c>
      <c r="BC200" s="1"/>
      <c r="BD200" s="1"/>
      <c r="BE200" s="1"/>
      <c r="BF200" s="1"/>
      <c r="BG200" s="1"/>
      <c r="BS200" s="29"/>
      <c r="BT200" s="44" t="str">
        <f t="shared" ref="BT200:BT263" si="35">IF(I200="","",I200)</f>
        <v/>
      </c>
      <c r="BU200" s="45" t="str">
        <f t="shared" ref="BU200:BU263" si="36">IF(AND(L200="",M200="",N200="",P200=""),"",SUM(L200,M200,N200,O200,P200))</f>
        <v/>
      </c>
      <c r="BV200" s="45" t="str">
        <f t="shared" ref="BV200:BV263" si="37">IFERROR(IF(BU200="","",ROUNDUP(BU200*20%,0)),"")</f>
        <v/>
      </c>
      <c r="BW200" s="44" t="str">
        <f t="shared" ref="BW200:BW263" si="38">IF(AND(T200="",U200="",V200="",X200=""),"",SUM(T200,U200,V200,W200,X200))</f>
        <v/>
      </c>
      <c r="BX200" s="45" t="str">
        <f t="shared" ref="BX200:BX263" si="39">IFERROR(IF(BW200="","",ROUNDUP(BW200*20%,0)),"")</f>
        <v/>
      </c>
      <c r="BY200" s="44" t="e">
        <f>IF(AND(#REF!="",#REF!="",#REF!="",#REF!=""),"",SUM(#REF!,#REF!,#REF!,#REF!,#REF!))</f>
        <v>#REF!</v>
      </c>
      <c r="BZ200" s="45" t="str">
        <f t="shared" ref="BZ200:BZ263" si="40">IFERROR(IF(BY200="","",ROUNDUP(BY200*20%,0)),"")</f>
        <v/>
      </c>
      <c r="CA200" s="44" t="str">
        <f t="shared" ref="CA200:CA263" si="41">IF(AND(AB200="",AC200="",AD200="",AF200=""),"",SUM(AB200,AC200,AD200,AE200,AF200))</f>
        <v/>
      </c>
      <c r="CB200" s="45" t="str">
        <f t="shared" ref="CB200:CB263" si="42">IFERROR(IF(CA200="","",ROUNDUP(CA200*20%,0)),"")</f>
        <v/>
      </c>
      <c r="CC200" s="44" t="str">
        <f t="shared" ref="CC200:CC263" si="43">IF(AND(AJ200="",AK200="",AL200="",AN200=""),"",SUM(AJ200,AK200,AL200,AM200,AN200))</f>
        <v/>
      </c>
      <c r="CD200" s="45" t="str">
        <f t="shared" ref="CD200:CD263" si="44">IFERROR(IF(CC200="","",ROUNDUP(CC200*20%,0)),"")</f>
        <v/>
      </c>
      <c r="CE200" s="44" t="e">
        <f>IF(AND(#REF!="",#REF!="",#REF!="",#REF!=""),"",SUM(#REF!,#REF!,#REF!,#REF!,#REF!))</f>
        <v>#REF!</v>
      </c>
      <c r="CF200" s="45" t="str">
        <f t="shared" ref="CF200:CF263" si="45">IFERROR(IF(CE200="","",ROUNDUP(CE200*20%,0)),"")</f>
        <v/>
      </c>
      <c r="CG200" s="38" t="e">
        <f>IF(AND(#REF!="",#REF!="",#REF!="",#REF!=""),"",SUM(#REF!,#REF!,#REF!,#REF!))</f>
        <v>#REF!</v>
      </c>
      <c r="CH200" s="38" t="str">
        <f t="shared" si="34"/>
        <v/>
      </c>
    </row>
    <row r="201" spans="1:86" ht="24.75" customHeight="1">
      <c r="A201" s="378">
        <v>195</v>
      </c>
      <c r="B201" s="359"/>
      <c r="C201" s="360"/>
      <c r="D201" s="361"/>
      <c r="E201" s="362"/>
      <c r="F201" s="363"/>
      <c r="G201" s="363"/>
      <c r="H201" s="364"/>
      <c r="I201" s="365"/>
      <c r="J201" s="366"/>
      <c r="K201" s="367"/>
      <c r="L201" s="13"/>
      <c r="M201" s="8"/>
      <c r="N201" s="8"/>
      <c r="O201" s="8"/>
      <c r="P201" s="56"/>
      <c r="Q201" s="60"/>
      <c r="R201" s="8"/>
      <c r="S201" s="14"/>
      <c r="T201" s="19"/>
      <c r="U201" s="20"/>
      <c r="V201" s="20"/>
      <c r="W201" s="8"/>
      <c r="X201" s="62"/>
      <c r="Y201" s="60"/>
      <c r="Z201" s="8"/>
      <c r="AA201" s="14"/>
      <c r="AB201" s="13"/>
      <c r="AC201" s="8"/>
      <c r="AD201" s="8"/>
      <c r="AE201" s="8"/>
      <c r="AF201" s="56"/>
      <c r="AG201" s="60"/>
      <c r="AH201" s="8"/>
      <c r="AI201" s="14"/>
      <c r="AJ201" s="13"/>
      <c r="AK201" s="8"/>
      <c r="AL201" s="8"/>
      <c r="AM201" s="8"/>
      <c r="AN201" s="56"/>
      <c r="AO201" s="60"/>
      <c r="AP201" s="8"/>
      <c r="AQ201" s="14"/>
      <c r="AR201" s="13"/>
      <c r="AS201" s="8"/>
      <c r="AT201" s="14"/>
      <c r="AU201" s="13"/>
      <c r="AV201" s="8"/>
      <c r="AW201" s="14"/>
      <c r="AX201" s="13"/>
      <c r="AY201" s="8"/>
      <c r="AZ201" s="14"/>
      <c r="BA201" s="13" t="s">
        <v>447</v>
      </c>
      <c r="BB201" s="109" t="s">
        <v>447</v>
      </c>
      <c r="BC201" s="1"/>
      <c r="BD201" s="1"/>
      <c r="BE201" s="1"/>
      <c r="BF201" s="1"/>
      <c r="BG201" s="1"/>
      <c r="BS201" s="29"/>
      <c r="BT201" s="44" t="str">
        <f t="shared" si="35"/>
        <v/>
      </c>
      <c r="BU201" s="45" t="str">
        <f t="shared" si="36"/>
        <v/>
      </c>
      <c r="BV201" s="45" t="str">
        <f t="shared" si="37"/>
        <v/>
      </c>
      <c r="BW201" s="44" t="str">
        <f t="shared" si="38"/>
        <v/>
      </c>
      <c r="BX201" s="45" t="str">
        <f t="shared" si="39"/>
        <v/>
      </c>
      <c r="BY201" s="44" t="e">
        <f>IF(AND(#REF!="",#REF!="",#REF!="",#REF!=""),"",SUM(#REF!,#REF!,#REF!,#REF!,#REF!))</f>
        <v>#REF!</v>
      </c>
      <c r="BZ201" s="45" t="str">
        <f t="shared" si="40"/>
        <v/>
      </c>
      <c r="CA201" s="44" t="str">
        <f t="shared" si="41"/>
        <v/>
      </c>
      <c r="CB201" s="45" t="str">
        <f t="shared" si="42"/>
        <v/>
      </c>
      <c r="CC201" s="44" t="str">
        <f t="shared" si="43"/>
        <v/>
      </c>
      <c r="CD201" s="45" t="str">
        <f t="shared" si="44"/>
        <v/>
      </c>
      <c r="CE201" s="44" t="e">
        <f>IF(AND(#REF!="",#REF!="",#REF!="",#REF!=""),"",SUM(#REF!,#REF!,#REF!,#REF!,#REF!))</f>
        <v>#REF!</v>
      </c>
      <c r="CF201" s="45" t="str">
        <f t="shared" si="45"/>
        <v/>
      </c>
      <c r="CG201" s="38" t="e">
        <f>IF(AND(#REF!="",#REF!="",#REF!="",#REF!=""),"",SUM(#REF!,#REF!,#REF!,#REF!))</f>
        <v>#REF!</v>
      </c>
      <c r="CH201" s="38" t="str">
        <f t="shared" si="34"/>
        <v/>
      </c>
    </row>
    <row r="202" spans="1:86" ht="24.75" customHeight="1">
      <c r="A202" s="378">
        <v>196</v>
      </c>
      <c r="B202" s="359"/>
      <c r="C202" s="360"/>
      <c r="D202" s="361"/>
      <c r="E202" s="362"/>
      <c r="F202" s="363"/>
      <c r="G202" s="363"/>
      <c r="H202" s="364"/>
      <c r="I202" s="365"/>
      <c r="J202" s="366"/>
      <c r="K202" s="367"/>
      <c r="L202" s="13"/>
      <c r="M202" s="8"/>
      <c r="N202" s="8"/>
      <c r="O202" s="8"/>
      <c r="P202" s="56"/>
      <c r="Q202" s="60"/>
      <c r="R202" s="8"/>
      <c r="S202" s="14"/>
      <c r="T202" s="19"/>
      <c r="U202" s="20"/>
      <c r="V202" s="20"/>
      <c r="W202" s="8"/>
      <c r="X202" s="62"/>
      <c r="Y202" s="60"/>
      <c r="Z202" s="8"/>
      <c r="AA202" s="14"/>
      <c r="AB202" s="13"/>
      <c r="AC202" s="8"/>
      <c r="AD202" s="8"/>
      <c r="AE202" s="8"/>
      <c r="AF202" s="56"/>
      <c r="AG202" s="60"/>
      <c r="AH202" s="8"/>
      <c r="AI202" s="14"/>
      <c r="AJ202" s="13"/>
      <c r="AK202" s="8"/>
      <c r="AL202" s="8"/>
      <c r="AM202" s="8"/>
      <c r="AN202" s="56"/>
      <c r="AO202" s="60"/>
      <c r="AP202" s="8"/>
      <c r="AQ202" s="14"/>
      <c r="AR202" s="13"/>
      <c r="AS202" s="8"/>
      <c r="AT202" s="14"/>
      <c r="AU202" s="13"/>
      <c r="AV202" s="8"/>
      <c r="AW202" s="14"/>
      <c r="AX202" s="13"/>
      <c r="AY202" s="8"/>
      <c r="AZ202" s="14"/>
      <c r="BA202" s="13" t="s">
        <v>447</v>
      </c>
      <c r="BB202" s="109" t="s">
        <v>447</v>
      </c>
      <c r="BC202" s="1"/>
      <c r="BD202" s="1"/>
      <c r="BE202" s="1"/>
      <c r="BF202" s="1"/>
      <c r="BG202" s="1"/>
      <c r="BS202" s="29"/>
      <c r="BT202" s="44" t="str">
        <f t="shared" si="35"/>
        <v/>
      </c>
      <c r="BU202" s="45" t="str">
        <f t="shared" si="36"/>
        <v/>
      </c>
      <c r="BV202" s="45" t="str">
        <f t="shared" si="37"/>
        <v/>
      </c>
      <c r="BW202" s="44" t="str">
        <f t="shared" si="38"/>
        <v/>
      </c>
      <c r="BX202" s="45" t="str">
        <f t="shared" si="39"/>
        <v/>
      </c>
      <c r="BY202" s="44" t="e">
        <f>IF(AND(#REF!="",#REF!="",#REF!="",#REF!=""),"",SUM(#REF!,#REF!,#REF!,#REF!,#REF!))</f>
        <v>#REF!</v>
      </c>
      <c r="BZ202" s="45" t="str">
        <f t="shared" si="40"/>
        <v/>
      </c>
      <c r="CA202" s="44" t="str">
        <f t="shared" si="41"/>
        <v/>
      </c>
      <c r="CB202" s="45" t="str">
        <f t="shared" si="42"/>
        <v/>
      </c>
      <c r="CC202" s="44" t="str">
        <f t="shared" si="43"/>
        <v/>
      </c>
      <c r="CD202" s="45" t="str">
        <f t="shared" si="44"/>
        <v/>
      </c>
      <c r="CE202" s="44" t="e">
        <f>IF(AND(#REF!="",#REF!="",#REF!="",#REF!=""),"",SUM(#REF!,#REF!,#REF!,#REF!,#REF!))</f>
        <v>#REF!</v>
      </c>
      <c r="CF202" s="45" t="str">
        <f t="shared" si="45"/>
        <v/>
      </c>
      <c r="CG202" s="38" t="e">
        <f>IF(AND(#REF!="",#REF!="",#REF!="",#REF!=""),"",SUM(#REF!,#REF!,#REF!,#REF!))</f>
        <v>#REF!</v>
      </c>
      <c r="CH202" s="38" t="str">
        <f t="shared" si="34"/>
        <v/>
      </c>
    </row>
    <row r="203" spans="1:86" ht="24.75" customHeight="1">
      <c r="A203" s="358">
        <v>197</v>
      </c>
      <c r="B203" s="359"/>
      <c r="C203" s="360"/>
      <c r="D203" s="361"/>
      <c r="E203" s="362"/>
      <c r="F203" s="363"/>
      <c r="G203" s="363"/>
      <c r="H203" s="364"/>
      <c r="I203" s="365"/>
      <c r="J203" s="366"/>
      <c r="K203" s="367"/>
      <c r="L203" s="13"/>
      <c r="M203" s="8"/>
      <c r="N203" s="8"/>
      <c r="O203" s="8"/>
      <c r="P203" s="56"/>
      <c r="Q203" s="60"/>
      <c r="R203" s="8"/>
      <c r="S203" s="14"/>
      <c r="T203" s="19"/>
      <c r="U203" s="20"/>
      <c r="V203" s="20"/>
      <c r="W203" s="8"/>
      <c r="X203" s="62"/>
      <c r="Y203" s="60"/>
      <c r="Z203" s="8"/>
      <c r="AA203" s="14"/>
      <c r="AB203" s="13"/>
      <c r="AC203" s="8"/>
      <c r="AD203" s="8"/>
      <c r="AE203" s="8"/>
      <c r="AF203" s="56"/>
      <c r="AG203" s="60"/>
      <c r="AH203" s="8"/>
      <c r="AI203" s="14"/>
      <c r="AJ203" s="13"/>
      <c r="AK203" s="8"/>
      <c r="AL203" s="8"/>
      <c r="AM203" s="8"/>
      <c r="AN203" s="56"/>
      <c r="AO203" s="60"/>
      <c r="AP203" s="8"/>
      <c r="AQ203" s="14"/>
      <c r="AR203" s="13"/>
      <c r="AS203" s="8"/>
      <c r="AT203" s="14"/>
      <c r="AU203" s="13"/>
      <c r="AV203" s="8"/>
      <c r="AW203" s="14"/>
      <c r="AX203" s="13"/>
      <c r="AY203" s="8"/>
      <c r="AZ203" s="14"/>
      <c r="BA203" s="13" t="s">
        <v>447</v>
      </c>
      <c r="BB203" s="109" t="s">
        <v>447</v>
      </c>
      <c r="BC203" s="1"/>
      <c r="BD203" s="1"/>
      <c r="BE203" s="1"/>
      <c r="BF203" s="1"/>
      <c r="BG203" s="1"/>
      <c r="BS203" s="29"/>
      <c r="BT203" s="44" t="str">
        <f t="shared" si="35"/>
        <v/>
      </c>
      <c r="BU203" s="45" t="str">
        <f t="shared" si="36"/>
        <v/>
      </c>
      <c r="BV203" s="45" t="str">
        <f t="shared" si="37"/>
        <v/>
      </c>
      <c r="BW203" s="44" t="str">
        <f t="shared" si="38"/>
        <v/>
      </c>
      <c r="BX203" s="45" t="str">
        <f t="shared" si="39"/>
        <v/>
      </c>
      <c r="BY203" s="44" t="e">
        <f>IF(AND(#REF!="",#REF!="",#REF!="",#REF!=""),"",SUM(#REF!,#REF!,#REF!,#REF!,#REF!))</f>
        <v>#REF!</v>
      </c>
      <c r="BZ203" s="45" t="str">
        <f t="shared" si="40"/>
        <v/>
      </c>
      <c r="CA203" s="44" t="str">
        <f t="shared" si="41"/>
        <v/>
      </c>
      <c r="CB203" s="45" t="str">
        <f t="shared" si="42"/>
        <v/>
      </c>
      <c r="CC203" s="44" t="str">
        <f t="shared" si="43"/>
        <v/>
      </c>
      <c r="CD203" s="45" t="str">
        <f t="shared" si="44"/>
        <v/>
      </c>
      <c r="CE203" s="44" t="e">
        <f>IF(AND(#REF!="",#REF!="",#REF!="",#REF!=""),"",SUM(#REF!,#REF!,#REF!,#REF!,#REF!))</f>
        <v>#REF!</v>
      </c>
      <c r="CF203" s="45" t="str">
        <f t="shared" si="45"/>
        <v/>
      </c>
      <c r="CG203" s="38" t="e">
        <f>IF(AND(#REF!="",#REF!="",#REF!="",#REF!=""),"",SUM(#REF!,#REF!,#REF!,#REF!))</f>
        <v>#REF!</v>
      </c>
      <c r="CH203" s="38" t="str">
        <f t="shared" si="34"/>
        <v/>
      </c>
    </row>
    <row r="204" spans="1:86" ht="24.75" customHeight="1">
      <c r="A204" s="378">
        <v>198</v>
      </c>
      <c r="B204" s="359"/>
      <c r="C204" s="360"/>
      <c r="D204" s="361"/>
      <c r="E204" s="362"/>
      <c r="F204" s="363"/>
      <c r="G204" s="363"/>
      <c r="H204" s="364"/>
      <c r="I204" s="365"/>
      <c r="J204" s="366"/>
      <c r="K204" s="367"/>
      <c r="L204" s="13"/>
      <c r="M204" s="8"/>
      <c r="N204" s="8"/>
      <c r="O204" s="8"/>
      <c r="P204" s="56"/>
      <c r="Q204" s="60"/>
      <c r="R204" s="8"/>
      <c r="S204" s="14"/>
      <c r="T204" s="19"/>
      <c r="U204" s="20"/>
      <c r="V204" s="20"/>
      <c r="W204" s="8"/>
      <c r="X204" s="62"/>
      <c r="Y204" s="60"/>
      <c r="Z204" s="8"/>
      <c r="AA204" s="14"/>
      <c r="AB204" s="13"/>
      <c r="AC204" s="8"/>
      <c r="AD204" s="8"/>
      <c r="AE204" s="8"/>
      <c r="AF204" s="56"/>
      <c r="AG204" s="60"/>
      <c r="AH204" s="8"/>
      <c r="AI204" s="14"/>
      <c r="AJ204" s="13"/>
      <c r="AK204" s="8"/>
      <c r="AL204" s="8"/>
      <c r="AM204" s="8"/>
      <c r="AN204" s="56"/>
      <c r="AO204" s="60"/>
      <c r="AP204" s="8"/>
      <c r="AQ204" s="14"/>
      <c r="AR204" s="13"/>
      <c r="AS204" s="8"/>
      <c r="AT204" s="14"/>
      <c r="AU204" s="13"/>
      <c r="AV204" s="8"/>
      <c r="AW204" s="14"/>
      <c r="AX204" s="13"/>
      <c r="AY204" s="8"/>
      <c r="AZ204" s="14"/>
      <c r="BA204" s="13" t="s">
        <v>447</v>
      </c>
      <c r="BB204" s="109" t="s">
        <v>447</v>
      </c>
      <c r="BC204" s="1"/>
      <c r="BD204" s="1"/>
      <c r="BE204" s="1"/>
      <c r="BF204" s="1"/>
      <c r="BG204" s="1"/>
      <c r="BS204" s="29"/>
      <c r="BT204" s="44" t="str">
        <f t="shared" si="35"/>
        <v/>
      </c>
      <c r="BU204" s="45" t="str">
        <f t="shared" si="36"/>
        <v/>
      </c>
      <c r="BV204" s="45" t="str">
        <f t="shared" si="37"/>
        <v/>
      </c>
      <c r="BW204" s="44" t="str">
        <f t="shared" si="38"/>
        <v/>
      </c>
      <c r="BX204" s="45" t="str">
        <f t="shared" si="39"/>
        <v/>
      </c>
      <c r="BY204" s="44" t="e">
        <f>IF(AND(#REF!="",#REF!="",#REF!="",#REF!=""),"",SUM(#REF!,#REF!,#REF!,#REF!,#REF!))</f>
        <v>#REF!</v>
      </c>
      <c r="BZ204" s="45" t="str">
        <f t="shared" si="40"/>
        <v/>
      </c>
      <c r="CA204" s="44" t="str">
        <f t="shared" si="41"/>
        <v/>
      </c>
      <c r="CB204" s="45" t="str">
        <f t="shared" si="42"/>
        <v/>
      </c>
      <c r="CC204" s="44" t="str">
        <f t="shared" si="43"/>
        <v/>
      </c>
      <c r="CD204" s="45" t="str">
        <f t="shared" si="44"/>
        <v/>
      </c>
      <c r="CE204" s="44" t="e">
        <f>IF(AND(#REF!="",#REF!="",#REF!="",#REF!=""),"",SUM(#REF!,#REF!,#REF!,#REF!,#REF!))</f>
        <v>#REF!</v>
      </c>
      <c r="CF204" s="45" t="str">
        <f t="shared" si="45"/>
        <v/>
      </c>
      <c r="CG204" s="38" t="e">
        <f>IF(AND(#REF!="",#REF!="",#REF!="",#REF!=""),"",SUM(#REF!,#REF!,#REF!,#REF!))</f>
        <v>#REF!</v>
      </c>
      <c r="CH204" s="38" t="str">
        <f t="shared" si="34"/>
        <v/>
      </c>
    </row>
    <row r="205" spans="1:86" ht="24.75" customHeight="1">
      <c r="A205" s="378">
        <v>199</v>
      </c>
      <c r="B205" s="359"/>
      <c r="C205" s="360"/>
      <c r="D205" s="361"/>
      <c r="E205" s="362"/>
      <c r="F205" s="363"/>
      <c r="G205" s="363"/>
      <c r="H205" s="364"/>
      <c r="I205" s="365"/>
      <c r="J205" s="366"/>
      <c r="K205" s="367"/>
      <c r="L205" s="13"/>
      <c r="M205" s="8"/>
      <c r="N205" s="8"/>
      <c r="O205" s="8"/>
      <c r="P205" s="56"/>
      <c r="Q205" s="60"/>
      <c r="R205" s="8"/>
      <c r="S205" s="14"/>
      <c r="T205" s="19"/>
      <c r="U205" s="20"/>
      <c r="V205" s="20"/>
      <c r="W205" s="8"/>
      <c r="X205" s="62"/>
      <c r="Y205" s="60"/>
      <c r="Z205" s="8"/>
      <c r="AA205" s="14"/>
      <c r="AB205" s="13"/>
      <c r="AC205" s="8"/>
      <c r="AD205" s="8"/>
      <c r="AE205" s="8"/>
      <c r="AF205" s="56"/>
      <c r="AG205" s="60"/>
      <c r="AH205" s="8"/>
      <c r="AI205" s="14"/>
      <c r="AJ205" s="13"/>
      <c r="AK205" s="8"/>
      <c r="AL205" s="8"/>
      <c r="AM205" s="8"/>
      <c r="AN205" s="56"/>
      <c r="AO205" s="60"/>
      <c r="AP205" s="8"/>
      <c r="AQ205" s="14"/>
      <c r="AR205" s="13"/>
      <c r="AS205" s="8"/>
      <c r="AT205" s="14"/>
      <c r="AU205" s="13"/>
      <c r="AV205" s="8"/>
      <c r="AW205" s="14"/>
      <c r="AX205" s="13"/>
      <c r="AY205" s="8"/>
      <c r="AZ205" s="14"/>
      <c r="BA205" s="13" t="s">
        <v>447</v>
      </c>
      <c r="BB205" s="109" t="s">
        <v>447</v>
      </c>
      <c r="BC205" s="1"/>
      <c r="BD205" s="1"/>
      <c r="BE205" s="1"/>
      <c r="BF205" s="1"/>
      <c r="BG205" s="1"/>
      <c r="BS205" s="29"/>
      <c r="BT205" s="44" t="str">
        <f t="shared" si="35"/>
        <v/>
      </c>
      <c r="BU205" s="45" t="str">
        <f t="shared" si="36"/>
        <v/>
      </c>
      <c r="BV205" s="45" t="str">
        <f t="shared" si="37"/>
        <v/>
      </c>
      <c r="BW205" s="44" t="str">
        <f t="shared" si="38"/>
        <v/>
      </c>
      <c r="BX205" s="45" t="str">
        <f t="shared" si="39"/>
        <v/>
      </c>
      <c r="BY205" s="44" t="e">
        <f>IF(AND(#REF!="",#REF!="",#REF!="",#REF!=""),"",SUM(#REF!,#REF!,#REF!,#REF!,#REF!))</f>
        <v>#REF!</v>
      </c>
      <c r="BZ205" s="45" t="str">
        <f t="shared" si="40"/>
        <v/>
      </c>
      <c r="CA205" s="44" t="str">
        <f t="shared" si="41"/>
        <v/>
      </c>
      <c r="CB205" s="45" t="str">
        <f t="shared" si="42"/>
        <v/>
      </c>
      <c r="CC205" s="44" t="str">
        <f t="shared" si="43"/>
        <v/>
      </c>
      <c r="CD205" s="45" t="str">
        <f t="shared" si="44"/>
        <v/>
      </c>
      <c r="CE205" s="44" t="e">
        <f>IF(AND(#REF!="",#REF!="",#REF!="",#REF!=""),"",SUM(#REF!,#REF!,#REF!,#REF!,#REF!))</f>
        <v>#REF!</v>
      </c>
      <c r="CF205" s="45" t="str">
        <f t="shared" si="45"/>
        <v/>
      </c>
      <c r="CG205" s="38" t="e">
        <f>IF(AND(#REF!="",#REF!="",#REF!="",#REF!=""),"",SUM(#REF!,#REF!,#REF!,#REF!))</f>
        <v>#REF!</v>
      </c>
      <c r="CH205" s="38" t="str">
        <f t="shared" si="34"/>
        <v/>
      </c>
    </row>
    <row r="206" spans="1:86" ht="24.75" customHeight="1">
      <c r="A206" s="358">
        <v>200</v>
      </c>
      <c r="B206" s="359"/>
      <c r="C206" s="360"/>
      <c r="D206" s="361"/>
      <c r="E206" s="362"/>
      <c r="F206" s="363"/>
      <c r="G206" s="363"/>
      <c r="H206" s="364"/>
      <c r="I206" s="365"/>
      <c r="J206" s="366"/>
      <c r="K206" s="367"/>
      <c r="L206" s="24"/>
      <c r="M206" s="25"/>
      <c r="N206" s="25"/>
      <c r="O206" s="8"/>
      <c r="P206" s="57"/>
      <c r="Q206" s="60"/>
      <c r="R206" s="8"/>
      <c r="S206" s="14"/>
      <c r="T206" s="26"/>
      <c r="U206" s="27"/>
      <c r="V206" s="27"/>
      <c r="W206" s="8"/>
      <c r="X206" s="63"/>
      <c r="Y206" s="60"/>
      <c r="Z206" s="8"/>
      <c r="AA206" s="14"/>
      <c r="AB206" s="24"/>
      <c r="AC206" s="25"/>
      <c r="AD206" s="25"/>
      <c r="AE206" s="8"/>
      <c r="AF206" s="57"/>
      <c r="AG206" s="60"/>
      <c r="AH206" s="8"/>
      <c r="AI206" s="14"/>
      <c r="AJ206" s="24"/>
      <c r="AK206" s="25"/>
      <c r="AL206" s="25"/>
      <c r="AM206" s="8"/>
      <c r="AN206" s="57"/>
      <c r="AO206" s="60"/>
      <c r="AP206" s="8"/>
      <c r="AQ206" s="14"/>
      <c r="AR206" s="24"/>
      <c r="AS206" s="25"/>
      <c r="AT206" s="97"/>
      <c r="AU206" s="24"/>
      <c r="AV206" s="25"/>
      <c r="AW206" s="97"/>
      <c r="AX206" s="24"/>
      <c r="AY206" s="25"/>
      <c r="AZ206" s="97"/>
      <c r="BA206" s="13" t="s">
        <v>447</v>
      </c>
      <c r="BB206" s="109" t="s">
        <v>447</v>
      </c>
      <c r="BC206" s="1"/>
      <c r="BD206" s="1"/>
      <c r="BE206" s="1"/>
      <c r="BF206" s="1"/>
      <c r="BG206" s="1"/>
      <c r="BS206" s="29"/>
      <c r="BT206" s="44" t="str">
        <f t="shared" si="35"/>
        <v/>
      </c>
      <c r="BU206" s="45" t="str">
        <f t="shared" si="36"/>
        <v/>
      </c>
      <c r="BV206" s="45" t="str">
        <f t="shared" si="37"/>
        <v/>
      </c>
      <c r="BW206" s="44" t="str">
        <f t="shared" si="38"/>
        <v/>
      </c>
      <c r="BX206" s="45" t="str">
        <f t="shared" si="39"/>
        <v/>
      </c>
      <c r="BY206" s="44" t="e">
        <f>IF(AND(#REF!="",#REF!="",#REF!="",#REF!=""),"",SUM(#REF!,#REF!,#REF!,#REF!,#REF!))</f>
        <v>#REF!</v>
      </c>
      <c r="BZ206" s="45" t="str">
        <f t="shared" si="40"/>
        <v/>
      </c>
      <c r="CA206" s="44" t="str">
        <f t="shared" si="41"/>
        <v/>
      </c>
      <c r="CB206" s="45" t="str">
        <f t="shared" si="42"/>
        <v/>
      </c>
      <c r="CC206" s="44" t="str">
        <f t="shared" si="43"/>
        <v/>
      </c>
      <c r="CD206" s="45" t="str">
        <f t="shared" si="44"/>
        <v/>
      </c>
      <c r="CE206" s="44" t="e">
        <f>IF(AND(#REF!="",#REF!="",#REF!="",#REF!=""),"",SUM(#REF!,#REF!,#REF!,#REF!,#REF!))</f>
        <v>#REF!</v>
      </c>
      <c r="CF206" s="45" t="str">
        <f t="shared" si="45"/>
        <v/>
      </c>
      <c r="CG206" s="38" t="e">
        <f>IF(AND(#REF!="",#REF!="",#REF!="",#REF!=""),"",SUM(#REF!,#REF!,#REF!,#REF!))</f>
        <v>#REF!</v>
      </c>
      <c r="CH206" s="38" t="str">
        <f t="shared" si="34"/>
        <v/>
      </c>
    </row>
    <row r="207" spans="1:86" ht="24.75" customHeight="1">
      <c r="A207" s="378">
        <v>201</v>
      </c>
      <c r="B207" s="359"/>
      <c r="C207" s="360"/>
      <c r="D207" s="361"/>
      <c r="E207" s="362"/>
      <c r="F207" s="363"/>
      <c r="G207" s="363"/>
      <c r="H207" s="364"/>
      <c r="I207" s="365"/>
      <c r="J207" s="366"/>
      <c r="K207" s="367"/>
      <c r="L207" s="24"/>
      <c r="M207" s="25"/>
      <c r="N207" s="25"/>
      <c r="O207" s="8"/>
      <c r="P207" s="57"/>
      <c r="Q207" s="60"/>
      <c r="R207" s="8"/>
      <c r="S207" s="14"/>
      <c r="T207" s="26"/>
      <c r="U207" s="27"/>
      <c r="V207" s="27"/>
      <c r="W207" s="8"/>
      <c r="X207" s="63"/>
      <c r="Y207" s="60"/>
      <c r="Z207" s="8"/>
      <c r="AA207" s="14"/>
      <c r="AB207" s="24"/>
      <c r="AC207" s="25"/>
      <c r="AD207" s="25"/>
      <c r="AE207" s="8"/>
      <c r="AF207" s="57"/>
      <c r="AG207" s="60"/>
      <c r="AH207" s="8"/>
      <c r="AI207" s="14"/>
      <c r="AJ207" s="24"/>
      <c r="AK207" s="25"/>
      <c r="AL207" s="25"/>
      <c r="AM207" s="8"/>
      <c r="AN207" s="57"/>
      <c r="AO207" s="60"/>
      <c r="AP207" s="8"/>
      <c r="AQ207" s="14"/>
      <c r="AR207" s="24"/>
      <c r="AS207" s="25"/>
      <c r="AT207" s="97"/>
      <c r="AU207" s="24"/>
      <c r="AV207" s="25"/>
      <c r="AW207" s="97"/>
      <c r="AX207" s="24"/>
      <c r="AY207" s="25"/>
      <c r="AZ207" s="97"/>
      <c r="BA207" s="13" t="s">
        <v>447</v>
      </c>
      <c r="BB207" s="109" t="s">
        <v>447</v>
      </c>
      <c r="BC207" s="1"/>
      <c r="BD207" s="1"/>
      <c r="BE207" s="1"/>
      <c r="BF207" s="1"/>
      <c r="BG207" s="1"/>
      <c r="BS207" s="29"/>
      <c r="BT207" s="44" t="str">
        <f t="shared" si="35"/>
        <v/>
      </c>
      <c r="BU207" s="45" t="str">
        <f t="shared" si="36"/>
        <v/>
      </c>
      <c r="BV207" s="45" t="str">
        <f t="shared" si="37"/>
        <v/>
      </c>
      <c r="BW207" s="44" t="str">
        <f t="shared" si="38"/>
        <v/>
      </c>
      <c r="BX207" s="45" t="str">
        <f t="shared" si="39"/>
        <v/>
      </c>
      <c r="BY207" s="44" t="e">
        <f>IF(AND(#REF!="",#REF!="",#REF!="",#REF!=""),"",SUM(#REF!,#REF!,#REF!,#REF!,#REF!))</f>
        <v>#REF!</v>
      </c>
      <c r="BZ207" s="45" t="str">
        <f t="shared" si="40"/>
        <v/>
      </c>
      <c r="CA207" s="44" t="str">
        <f t="shared" si="41"/>
        <v/>
      </c>
      <c r="CB207" s="45" t="str">
        <f t="shared" si="42"/>
        <v/>
      </c>
      <c r="CC207" s="44" t="str">
        <f t="shared" si="43"/>
        <v/>
      </c>
      <c r="CD207" s="45" t="str">
        <f t="shared" si="44"/>
        <v/>
      </c>
      <c r="CE207" s="44" t="e">
        <f>IF(AND(#REF!="",#REF!="",#REF!="",#REF!=""),"",SUM(#REF!,#REF!,#REF!,#REF!,#REF!))</f>
        <v>#REF!</v>
      </c>
      <c r="CF207" s="45" t="str">
        <f t="shared" si="45"/>
        <v/>
      </c>
      <c r="CG207" s="38" t="e">
        <f>IF(AND(#REF!="",#REF!="",#REF!="",#REF!=""),"",SUM(#REF!,#REF!,#REF!,#REF!))</f>
        <v>#REF!</v>
      </c>
      <c r="CH207" s="38" t="str">
        <f t="shared" si="34"/>
        <v/>
      </c>
    </row>
    <row r="208" spans="1:86" ht="24.75" customHeight="1">
      <c r="A208" s="378">
        <v>202</v>
      </c>
      <c r="B208" s="359"/>
      <c r="C208" s="360"/>
      <c r="D208" s="361"/>
      <c r="E208" s="362"/>
      <c r="F208" s="363"/>
      <c r="G208" s="363"/>
      <c r="H208" s="364"/>
      <c r="I208" s="365"/>
      <c r="J208" s="366"/>
      <c r="K208" s="367"/>
      <c r="L208" s="24"/>
      <c r="M208" s="25"/>
      <c r="N208" s="25"/>
      <c r="O208" s="8"/>
      <c r="P208" s="57"/>
      <c r="Q208" s="60"/>
      <c r="R208" s="8"/>
      <c r="S208" s="14"/>
      <c r="T208" s="26"/>
      <c r="U208" s="27"/>
      <c r="V208" s="27"/>
      <c r="W208" s="8"/>
      <c r="X208" s="63"/>
      <c r="Y208" s="60"/>
      <c r="Z208" s="8"/>
      <c r="AA208" s="14"/>
      <c r="AB208" s="24"/>
      <c r="AC208" s="25"/>
      <c r="AD208" s="25"/>
      <c r="AE208" s="8"/>
      <c r="AF208" s="57"/>
      <c r="AG208" s="60"/>
      <c r="AH208" s="8"/>
      <c r="AI208" s="14"/>
      <c r="AJ208" s="24"/>
      <c r="AK208" s="25"/>
      <c r="AL208" s="25"/>
      <c r="AM208" s="8"/>
      <c r="AN208" s="57"/>
      <c r="AO208" s="60"/>
      <c r="AP208" s="8"/>
      <c r="AQ208" s="14"/>
      <c r="AR208" s="24"/>
      <c r="AS208" s="25"/>
      <c r="AT208" s="97"/>
      <c r="AU208" s="24"/>
      <c r="AV208" s="25"/>
      <c r="AW208" s="97"/>
      <c r="AX208" s="24"/>
      <c r="AY208" s="25"/>
      <c r="AZ208" s="97"/>
      <c r="BA208" s="13" t="s">
        <v>447</v>
      </c>
      <c r="BB208" s="109" t="s">
        <v>447</v>
      </c>
      <c r="BC208" s="1"/>
      <c r="BD208" s="1"/>
      <c r="BE208" s="1"/>
      <c r="BF208" s="1"/>
      <c r="BG208" s="1"/>
      <c r="BS208" s="29"/>
      <c r="BT208" s="44" t="str">
        <f t="shared" si="35"/>
        <v/>
      </c>
      <c r="BU208" s="45" t="str">
        <f t="shared" si="36"/>
        <v/>
      </c>
      <c r="BV208" s="45" t="str">
        <f t="shared" si="37"/>
        <v/>
      </c>
      <c r="BW208" s="44" t="str">
        <f t="shared" si="38"/>
        <v/>
      </c>
      <c r="BX208" s="45" t="str">
        <f t="shared" si="39"/>
        <v/>
      </c>
      <c r="BY208" s="44" t="e">
        <f>IF(AND(#REF!="",#REF!="",#REF!="",#REF!=""),"",SUM(#REF!,#REF!,#REF!,#REF!,#REF!))</f>
        <v>#REF!</v>
      </c>
      <c r="BZ208" s="45" t="str">
        <f t="shared" si="40"/>
        <v/>
      </c>
      <c r="CA208" s="44" t="str">
        <f t="shared" si="41"/>
        <v/>
      </c>
      <c r="CB208" s="45" t="str">
        <f t="shared" si="42"/>
        <v/>
      </c>
      <c r="CC208" s="44" t="str">
        <f t="shared" si="43"/>
        <v/>
      </c>
      <c r="CD208" s="45" t="str">
        <f t="shared" si="44"/>
        <v/>
      </c>
      <c r="CE208" s="44" t="e">
        <f>IF(AND(#REF!="",#REF!="",#REF!="",#REF!=""),"",SUM(#REF!,#REF!,#REF!,#REF!,#REF!))</f>
        <v>#REF!</v>
      </c>
      <c r="CF208" s="45" t="str">
        <f t="shared" si="45"/>
        <v/>
      </c>
      <c r="CG208" s="38" t="e">
        <f>IF(AND(#REF!="",#REF!="",#REF!="",#REF!=""),"",SUM(#REF!,#REF!,#REF!,#REF!))</f>
        <v>#REF!</v>
      </c>
      <c r="CH208" s="38" t="str">
        <f t="shared" si="34"/>
        <v/>
      </c>
    </row>
    <row r="209" spans="1:86" ht="24.75" customHeight="1">
      <c r="A209" s="358">
        <v>203</v>
      </c>
      <c r="B209" s="359"/>
      <c r="C209" s="360"/>
      <c r="D209" s="361"/>
      <c r="E209" s="362"/>
      <c r="F209" s="363"/>
      <c r="G209" s="363"/>
      <c r="H209" s="364"/>
      <c r="I209" s="365"/>
      <c r="J209" s="366"/>
      <c r="K209" s="367"/>
      <c r="L209" s="24"/>
      <c r="M209" s="25"/>
      <c r="N209" s="25"/>
      <c r="O209" s="8"/>
      <c r="P209" s="57"/>
      <c r="Q209" s="60"/>
      <c r="R209" s="8"/>
      <c r="S209" s="14"/>
      <c r="T209" s="26"/>
      <c r="U209" s="27"/>
      <c r="V209" s="27"/>
      <c r="W209" s="8"/>
      <c r="X209" s="63"/>
      <c r="Y209" s="60"/>
      <c r="Z209" s="8"/>
      <c r="AA209" s="14"/>
      <c r="AB209" s="24"/>
      <c r="AC209" s="25"/>
      <c r="AD209" s="25"/>
      <c r="AE209" s="8"/>
      <c r="AF209" s="57"/>
      <c r="AG209" s="60"/>
      <c r="AH209" s="8"/>
      <c r="AI209" s="14"/>
      <c r="AJ209" s="24"/>
      <c r="AK209" s="25"/>
      <c r="AL209" s="25"/>
      <c r="AM209" s="8"/>
      <c r="AN209" s="57"/>
      <c r="AO209" s="60"/>
      <c r="AP209" s="8"/>
      <c r="AQ209" s="14"/>
      <c r="AR209" s="24"/>
      <c r="AS209" s="25"/>
      <c r="AT209" s="97"/>
      <c r="AU209" s="24"/>
      <c r="AV209" s="25"/>
      <c r="AW209" s="97"/>
      <c r="AX209" s="24"/>
      <c r="AY209" s="25"/>
      <c r="AZ209" s="97"/>
      <c r="BA209" s="13" t="s">
        <v>447</v>
      </c>
      <c r="BB209" s="109" t="s">
        <v>447</v>
      </c>
      <c r="BC209" s="1"/>
      <c r="BD209" s="1"/>
      <c r="BE209" s="1"/>
      <c r="BF209" s="1"/>
      <c r="BG209" s="1"/>
      <c r="BS209" s="29"/>
      <c r="BT209" s="44" t="str">
        <f t="shared" si="35"/>
        <v/>
      </c>
      <c r="BU209" s="45" t="str">
        <f t="shared" si="36"/>
        <v/>
      </c>
      <c r="BV209" s="45" t="str">
        <f t="shared" si="37"/>
        <v/>
      </c>
      <c r="BW209" s="44" t="str">
        <f t="shared" si="38"/>
        <v/>
      </c>
      <c r="BX209" s="45" t="str">
        <f t="shared" si="39"/>
        <v/>
      </c>
      <c r="BY209" s="44" t="e">
        <f>IF(AND(#REF!="",#REF!="",#REF!="",#REF!=""),"",SUM(#REF!,#REF!,#REF!,#REF!,#REF!))</f>
        <v>#REF!</v>
      </c>
      <c r="BZ209" s="45" t="str">
        <f t="shared" si="40"/>
        <v/>
      </c>
      <c r="CA209" s="44" t="str">
        <f t="shared" si="41"/>
        <v/>
      </c>
      <c r="CB209" s="45" t="str">
        <f t="shared" si="42"/>
        <v/>
      </c>
      <c r="CC209" s="44" t="str">
        <f t="shared" si="43"/>
        <v/>
      </c>
      <c r="CD209" s="45" t="str">
        <f t="shared" si="44"/>
        <v/>
      </c>
      <c r="CE209" s="44" t="e">
        <f>IF(AND(#REF!="",#REF!="",#REF!="",#REF!=""),"",SUM(#REF!,#REF!,#REF!,#REF!,#REF!))</f>
        <v>#REF!</v>
      </c>
      <c r="CF209" s="45" t="str">
        <f t="shared" si="45"/>
        <v/>
      </c>
      <c r="CG209" s="38" t="e">
        <f>IF(AND(#REF!="",#REF!="",#REF!="",#REF!=""),"",SUM(#REF!,#REF!,#REF!,#REF!))</f>
        <v>#REF!</v>
      </c>
      <c r="CH209" s="38" t="str">
        <f t="shared" si="34"/>
        <v/>
      </c>
    </row>
    <row r="210" spans="1:86" ht="24.75" customHeight="1">
      <c r="A210" s="378">
        <v>204</v>
      </c>
      <c r="B210" s="359"/>
      <c r="C210" s="360"/>
      <c r="D210" s="361"/>
      <c r="E210" s="362"/>
      <c r="F210" s="363"/>
      <c r="G210" s="363"/>
      <c r="H210" s="364"/>
      <c r="I210" s="365"/>
      <c r="J210" s="366"/>
      <c r="K210" s="367"/>
      <c r="L210" s="24"/>
      <c r="M210" s="25"/>
      <c r="N210" s="25"/>
      <c r="O210" s="8"/>
      <c r="P210" s="57"/>
      <c r="Q210" s="60"/>
      <c r="R210" s="8"/>
      <c r="S210" s="14"/>
      <c r="T210" s="26"/>
      <c r="U210" s="27"/>
      <c r="V210" s="27"/>
      <c r="W210" s="8"/>
      <c r="X210" s="63"/>
      <c r="Y210" s="60"/>
      <c r="Z210" s="8"/>
      <c r="AA210" s="14"/>
      <c r="AB210" s="24"/>
      <c r="AC210" s="25"/>
      <c r="AD210" s="25"/>
      <c r="AE210" s="8"/>
      <c r="AF210" s="57"/>
      <c r="AG210" s="60"/>
      <c r="AH210" s="8"/>
      <c r="AI210" s="14"/>
      <c r="AJ210" s="24"/>
      <c r="AK210" s="25"/>
      <c r="AL210" s="25"/>
      <c r="AM210" s="8"/>
      <c r="AN210" s="57"/>
      <c r="AO210" s="60"/>
      <c r="AP210" s="8"/>
      <c r="AQ210" s="14"/>
      <c r="AR210" s="24"/>
      <c r="AS210" s="25"/>
      <c r="AT210" s="97"/>
      <c r="AU210" s="24"/>
      <c r="AV210" s="25"/>
      <c r="AW210" s="97"/>
      <c r="AX210" s="24"/>
      <c r="AY210" s="25"/>
      <c r="AZ210" s="97"/>
      <c r="BA210" s="13" t="s">
        <v>447</v>
      </c>
      <c r="BB210" s="109" t="s">
        <v>447</v>
      </c>
      <c r="BC210" s="1"/>
      <c r="BD210" s="1"/>
      <c r="BE210" s="1"/>
      <c r="BF210" s="1"/>
      <c r="BG210" s="1"/>
      <c r="BS210" s="29"/>
      <c r="BT210" s="44" t="str">
        <f t="shared" si="35"/>
        <v/>
      </c>
      <c r="BU210" s="45" t="str">
        <f t="shared" si="36"/>
        <v/>
      </c>
      <c r="BV210" s="45" t="str">
        <f t="shared" si="37"/>
        <v/>
      </c>
      <c r="BW210" s="44" t="str">
        <f t="shared" si="38"/>
        <v/>
      </c>
      <c r="BX210" s="45" t="str">
        <f t="shared" si="39"/>
        <v/>
      </c>
      <c r="BY210" s="44" t="e">
        <f>IF(AND(#REF!="",#REF!="",#REF!="",#REF!=""),"",SUM(#REF!,#REF!,#REF!,#REF!,#REF!))</f>
        <v>#REF!</v>
      </c>
      <c r="BZ210" s="45" t="str">
        <f t="shared" si="40"/>
        <v/>
      </c>
      <c r="CA210" s="44" t="str">
        <f t="shared" si="41"/>
        <v/>
      </c>
      <c r="CB210" s="45" t="str">
        <f t="shared" si="42"/>
        <v/>
      </c>
      <c r="CC210" s="44" t="str">
        <f t="shared" si="43"/>
        <v/>
      </c>
      <c r="CD210" s="45" t="str">
        <f t="shared" si="44"/>
        <v/>
      </c>
      <c r="CE210" s="44" t="e">
        <f>IF(AND(#REF!="",#REF!="",#REF!="",#REF!=""),"",SUM(#REF!,#REF!,#REF!,#REF!,#REF!))</f>
        <v>#REF!</v>
      </c>
      <c r="CF210" s="45" t="str">
        <f t="shared" si="45"/>
        <v/>
      </c>
      <c r="CG210" s="38" t="e">
        <f>IF(AND(#REF!="",#REF!="",#REF!="",#REF!=""),"",SUM(#REF!,#REF!,#REF!,#REF!))</f>
        <v>#REF!</v>
      </c>
      <c r="CH210" s="38" t="str">
        <f t="shared" si="34"/>
        <v/>
      </c>
    </row>
    <row r="211" spans="1:86" ht="24.75" customHeight="1">
      <c r="A211" s="378">
        <v>205</v>
      </c>
      <c r="B211" s="359"/>
      <c r="C211" s="360"/>
      <c r="D211" s="361"/>
      <c r="E211" s="362"/>
      <c r="F211" s="363"/>
      <c r="G211" s="363"/>
      <c r="H211" s="364"/>
      <c r="I211" s="365"/>
      <c r="J211" s="366"/>
      <c r="K211" s="367"/>
      <c r="L211" s="24"/>
      <c r="M211" s="25"/>
      <c r="N211" s="25"/>
      <c r="O211" s="8"/>
      <c r="P211" s="57"/>
      <c r="Q211" s="60"/>
      <c r="R211" s="8"/>
      <c r="S211" s="14"/>
      <c r="T211" s="26"/>
      <c r="U211" s="27"/>
      <c r="V211" s="27"/>
      <c r="W211" s="8"/>
      <c r="X211" s="63"/>
      <c r="Y211" s="60"/>
      <c r="Z211" s="8"/>
      <c r="AA211" s="14"/>
      <c r="AB211" s="24"/>
      <c r="AC211" s="25"/>
      <c r="AD211" s="25"/>
      <c r="AE211" s="8"/>
      <c r="AF211" s="57"/>
      <c r="AG211" s="60"/>
      <c r="AH211" s="8"/>
      <c r="AI211" s="14"/>
      <c r="AJ211" s="24"/>
      <c r="AK211" s="25"/>
      <c r="AL211" s="25"/>
      <c r="AM211" s="8"/>
      <c r="AN211" s="57"/>
      <c r="AO211" s="60"/>
      <c r="AP211" s="8"/>
      <c r="AQ211" s="14"/>
      <c r="AR211" s="24"/>
      <c r="AS211" s="25"/>
      <c r="AT211" s="97"/>
      <c r="AU211" s="24"/>
      <c r="AV211" s="25"/>
      <c r="AW211" s="97"/>
      <c r="AX211" s="24"/>
      <c r="AY211" s="25"/>
      <c r="AZ211" s="97"/>
      <c r="BA211" s="13" t="s">
        <v>447</v>
      </c>
      <c r="BB211" s="109" t="s">
        <v>447</v>
      </c>
      <c r="BC211" s="1"/>
      <c r="BD211" s="1"/>
      <c r="BE211" s="1"/>
      <c r="BF211" s="1"/>
      <c r="BG211" s="1"/>
      <c r="BS211" s="29"/>
      <c r="BT211" s="44" t="str">
        <f t="shared" si="35"/>
        <v/>
      </c>
      <c r="BU211" s="45" t="str">
        <f t="shared" si="36"/>
        <v/>
      </c>
      <c r="BV211" s="45" t="str">
        <f t="shared" si="37"/>
        <v/>
      </c>
      <c r="BW211" s="44" t="str">
        <f t="shared" si="38"/>
        <v/>
      </c>
      <c r="BX211" s="45" t="str">
        <f t="shared" si="39"/>
        <v/>
      </c>
      <c r="BY211" s="44" t="e">
        <f>IF(AND(#REF!="",#REF!="",#REF!="",#REF!=""),"",SUM(#REF!,#REF!,#REF!,#REF!,#REF!))</f>
        <v>#REF!</v>
      </c>
      <c r="BZ211" s="45" t="str">
        <f t="shared" si="40"/>
        <v/>
      </c>
      <c r="CA211" s="44" t="str">
        <f t="shared" si="41"/>
        <v/>
      </c>
      <c r="CB211" s="45" t="str">
        <f t="shared" si="42"/>
        <v/>
      </c>
      <c r="CC211" s="44" t="str">
        <f t="shared" si="43"/>
        <v/>
      </c>
      <c r="CD211" s="45" t="str">
        <f t="shared" si="44"/>
        <v/>
      </c>
      <c r="CE211" s="44" t="e">
        <f>IF(AND(#REF!="",#REF!="",#REF!="",#REF!=""),"",SUM(#REF!,#REF!,#REF!,#REF!,#REF!))</f>
        <v>#REF!</v>
      </c>
      <c r="CF211" s="45" t="str">
        <f t="shared" si="45"/>
        <v/>
      </c>
      <c r="CG211" s="38" t="e">
        <f>IF(AND(#REF!="",#REF!="",#REF!="",#REF!=""),"",SUM(#REF!,#REF!,#REF!,#REF!))</f>
        <v>#REF!</v>
      </c>
      <c r="CH211" s="38" t="str">
        <f t="shared" si="34"/>
        <v/>
      </c>
    </row>
    <row r="212" spans="1:86" ht="24.75" customHeight="1">
      <c r="A212" s="358">
        <v>206</v>
      </c>
      <c r="B212" s="359"/>
      <c r="C212" s="360"/>
      <c r="D212" s="361"/>
      <c r="E212" s="362"/>
      <c r="F212" s="363"/>
      <c r="G212" s="363"/>
      <c r="H212" s="364"/>
      <c r="I212" s="365"/>
      <c r="J212" s="366"/>
      <c r="K212" s="367"/>
      <c r="L212" s="24"/>
      <c r="M212" s="25"/>
      <c r="N212" s="25"/>
      <c r="O212" s="8"/>
      <c r="P212" s="57"/>
      <c r="Q212" s="60"/>
      <c r="R212" s="8"/>
      <c r="S212" s="14"/>
      <c r="T212" s="26"/>
      <c r="U212" s="27"/>
      <c r="V212" s="27"/>
      <c r="W212" s="8"/>
      <c r="X212" s="63"/>
      <c r="Y212" s="60"/>
      <c r="Z212" s="8"/>
      <c r="AA212" s="14"/>
      <c r="AB212" s="24"/>
      <c r="AC212" s="25"/>
      <c r="AD212" s="25"/>
      <c r="AE212" s="8"/>
      <c r="AF212" s="57"/>
      <c r="AG212" s="60"/>
      <c r="AH212" s="8"/>
      <c r="AI212" s="14"/>
      <c r="AJ212" s="24"/>
      <c r="AK212" s="25"/>
      <c r="AL212" s="25"/>
      <c r="AM212" s="8"/>
      <c r="AN212" s="57"/>
      <c r="AO212" s="60"/>
      <c r="AP212" s="8"/>
      <c r="AQ212" s="14"/>
      <c r="AR212" s="24"/>
      <c r="AS212" s="25"/>
      <c r="AT212" s="97"/>
      <c r="AU212" s="24"/>
      <c r="AV212" s="25"/>
      <c r="AW212" s="97"/>
      <c r="AX212" s="24"/>
      <c r="AY212" s="25"/>
      <c r="AZ212" s="97"/>
      <c r="BA212" s="13" t="s">
        <v>447</v>
      </c>
      <c r="BB212" s="109" t="s">
        <v>447</v>
      </c>
      <c r="BC212" s="1"/>
      <c r="BD212" s="1"/>
      <c r="BE212" s="1"/>
      <c r="BF212" s="1"/>
      <c r="BG212" s="1"/>
      <c r="BS212" s="29"/>
      <c r="BT212" s="44" t="str">
        <f t="shared" si="35"/>
        <v/>
      </c>
      <c r="BU212" s="45" t="str">
        <f t="shared" si="36"/>
        <v/>
      </c>
      <c r="BV212" s="45" t="str">
        <f t="shared" si="37"/>
        <v/>
      </c>
      <c r="BW212" s="44" t="str">
        <f t="shared" si="38"/>
        <v/>
      </c>
      <c r="BX212" s="45" t="str">
        <f t="shared" si="39"/>
        <v/>
      </c>
      <c r="BY212" s="44" t="e">
        <f>IF(AND(#REF!="",#REF!="",#REF!="",#REF!=""),"",SUM(#REF!,#REF!,#REF!,#REF!,#REF!))</f>
        <v>#REF!</v>
      </c>
      <c r="BZ212" s="45" t="str">
        <f t="shared" si="40"/>
        <v/>
      </c>
      <c r="CA212" s="44" t="str">
        <f t="shared" si="41"/>
        <v/>
      </c>
      <c r="CB212" s="45" t="str">
        <f t="shared" si="42"/>
        <v/>
      </c>
      <c r="CC212" s="44" t="str">
        <f t="shared" si="43"/>
        <v/>
      </c>
      <c r="CD212" s="45" t="str">
        <f t="shared" si="44"/>
        <v/>
      </c>
      <c r="CE212" s="44" t="e">
        <f>IF(AND(#REF!="",#REF!="",#REF!="",#REF!=""),"",SUM(#REF!,#REF!,#REF!,#REF!,#REF!))</f>
        <v>#REF!</v>
      </c>
      <c r="CF212" s="45" t="str">
        <f t="shared" si="45"/>
        <v/>
      </c>
      <c r="CG212" s="38" t="e">
        <f>IF(AND(#REF!="",#REF!="",#REF!="",#REF!=""),"",SUM(#REF!,#REF!,#REF!,#REF!))</f>
        <v>#REF!</v>
      </c>
      <c r="CH212" s="38" t="str">
        <f t="shared" si="34"/>
        <v/>
      </c>
    </row>
    <row r="213" spans="1:86" ht="24.75" customHeight="1">
      <c r="A213" s="378">
        <v>207</v>
      </c>
      <c r="B213" s="359"/>
      <c r="C213" s="360"/>
      <c r="D213" s="361"/>
      <c r="E213" s="362"/>
      <c r="F213" s="363"/>
      <c r="G213" s="363"/>
      <c r="H213" s="364"/>
      <c r="I213" s="365"/>
      <c r="J213" s="366"/>
      <c r="K213" s="367"/>
      <c r="L213" s="24"/>
      <c r="M213" s="25"/>
      <c r="N213" s="25"/>
      <c r="O213" s="8"/>
      <c r="P213" s="57"/>
      <c r="Q213" s="60"/>
      <c r="R213" s="8"/>
      <c r="S213" s="14"/>
      <c r="T213" s="26"/>
      <c r="U213" s="27"/>
      <c r="V213" s="27"/>
      <c r="W213" s="8"/>
      <c r="X213" s="63"/>
      <c r="Y213" s="60"/>
      <c r="Z213" s="8"/>
      <c r="AA213" s="14"/>
      <c r="AB213" s="24"/>
      <c r="AC213" s="25"/>
      <c r="AD213" s="25"/>
      <c r="AE213" s="8"/>
      <c r="AF213" s="57"/>
      <c r="AG213" s="60"/>
      <c r="AH213" s="8"/>
      <c r="AI213" s="14"/>
      <c r="AJ213" s="24"/>
      <c r="AK213" s="25"/>
      <c r="AL213" s="25"/>
      <c r="AM213" s="8"/>
      <c r="AN213" s="57"/>
      <c r="AO213" s="60"/>
      <c r="AP213" s="8"/>
      <c r="AQ213" s="14"/>
      <c r="AR213" s="24"/>
      <c r="AS213" s="25"/>
      <c r="AT213" s="97"/>
      <c r="AU213" s="24"/>
      <c r="AV213" s="25"/>
      <c r="AW213" s="97"/>
      <c r="AX213" s="24"/>
      <c r="AY213" s="25"/>
      <c r="AZ213" s="97"/>
      <c r="BA213" s="13" t="s">
        <v>447</v>
      </c>
      <c r="BB213" s="109" t="s">
        <v>447</v>
      </c>
      <c r="BC213" s="1"/>
      <c r="BD213" s="1"/>
      <c r="BE213" s="1"/>
      <c r="BF213" s="1"/>
      <c r="BG213" s="1"/>
      <c r="BS213" s="29"/>
      <c r="BT213" s="44" t="str">
        <f t="shared" si="35"/>
        <v/>
      </c>
      <c r="BU213" s="45" t="str">
        <f t="shared" si="36"/>
        <v/>
      </c>
      <c r="BV213" s="45" t="str">
        <f t="shared" si="37"/>
        <v/>
      </c>
      <c r="BW213" s="44" t="str">
        <f t="shared" si="38"/>
        <v/>
      </c>
      <c r="BX213" s="45" t="str">
        <f t="shared" si="39"/>
        <v/>
      </c>
      <c r="BY213" s="44" t="e">
        <f>IF(AND(#REF!="",#REF!="",#REF!="",#REF!=""),"",SUM(#REF!,#REF!,#REF!,#REF!,#REF!))</f>
        <v>#REF!</v>
      </c>
      <c r="BZ213" s="45" t="str">
        <f t="shared" si="40"/>
        <v/>
      </c>
      <c r="CA213" s="44" t="str">
        <f t="shared" si="41"/>
        <v/>
      </c>
      <c r="CB213" s="45" t="str">
        <f t="shared" si="42"/>
        <v/>
      </c>
      <c r="CC213" s="44" t="str">
        <f t="shared" si="43"/>
        <v/>
      </c>
      <c r="CD213" s="45" t="str">
        <f t="shared" si="44"/>
        <v/>
      </c>
      <c r="CE213" s="44" t="e">
        <f>IF(AND(#REF!="",#REF!="",#REF!="",#REF!=""),"",SUM(#REF!,#REF!,#REF!,#REF!,#REF!))</f>
        <v>#REF!</v>
      </c>
      <c r="CF213" s="45" t="str">
        <f t="shared" si="45"/>
        <v/>
      </c>
      <c r="CG213" s="38" t="e">
        <f>IF(AND(#REF!="",#REF!="",#REF!="",#REF!=""),"",SUM(#REF!,#REF!,#REF!,#REF!))</f>
        <v>#REF!</v>
      </c>
      <c r="CH213" s="38" t="str">
        <f t="shared" si="34"/>
        <v/>
      </c>
    </row>
    <row r="214" spans="1:86" ht="24.75" customHeight="1">
      <c r="A214" s="378">
        <v>208</v>
      </c>
      <c r="B214" s="359"/>
      <c r="C214" s="360"/>
      <c r="D214" s="361"/>
      <c r="E214" s="362"/>
      <c r="F214" s="363"/>
      <c r="G214" s="363"/>
      <c r="H214" s="364"/>
      <c r="I214" s="365"/>
      <c r="J214" s="366"/>
      <c r="K214" s="367"/>
      <c r="L214" s="24"/>
      <c r="M214" s="25"/>
      <c r="N214" s="25"/>
      <c r="O214" s="8"/>
      <c r="P214" s="57"/>
      <c r="Q214" s="60"/>
      <c r="R214" s="8"/>
      <c r="S214" s="14"/>
      <c r="T214" s="26"/>
      <c r="U214" s="27"/>
      <c r="V214" s="27"/>
      <c r="W214" s="8"/>
      <c r="X214" s="63"/>
      <c r="Y214" s="60"/>
      <c r="Z214" s="8"/>
      <c r="AA214" s="14"/>
      <c r="AB214" s="24"/>
      <c r="AC214" s="25"/>
      <c r="AD214" s="25"/>
      <c r="AE214" s="8"/>
      <c r="AF214" s="57"/>
      <c r="AG214" s="60"/>
      <c r="AH214" s="8"/>
      <c r="AI214" s="14"/>
      <c r="AJ214" s="24"/>
      <c r="AK214" s="25"/>
      <c r="AL214" s="25"/>
      <c r="AM214" s="8"/>
      <c r="AN214" s="57"/>
      <c r="AO214" s="60"/>
      <c r="AP214" s="8"/>
      <c r="AQ214" s="14"/>
      <c r="AR214" s="24"/>
      <c r="AS214" s="25"/>
      <c r="AT214" s="97"/>
      <c r="AU214" s="24"/>
      <c r="AV214" s="25"/>
      <c r="AW214" s="97"/>
      <c r="AX214" s="24"/>
      <c r="AY214" s="25"/>
      <c r="AZ214" s="97"/>
      <c r="BA214" s="13" t="s">
        <v>447</v>
      </c>
      <c r="BB214" s="109" t="s">
        <v>447</v>
      </c>
      <c r="BC214" s="1"/>
      <c r="BD214" s="1"/>
      <c r="BE214" s="1"/>
      <c r="BF214" s="1"/>
      <c r="BG214" s="1"/>
      <c r="BS214" s="29"/>
      <c r="BT214" s="44" t="str">
        <f t="shared" si="35"/>
        <v/>
      </c>
      <c r="BU214" s="45" t="str">
        <f t="shared" si="36"/>
        <v/>
      </c>
      <c r="BV214" s="45" t="str">
        <f t="shared" si="37"/>
        <v/>
      </c>
      <c r="BW214" s="44" t="str">
        <f t="shared" si="38"/>
        <v/>
      </c>
      <c r="BX214" s="45" t="str">
        <f t="shared" si="39"/>
        <v/>
      </c>
      <c r="BY214" s="44" t="e">
        <f>IF(AND(#REF!="",#REF!="",#REF!="",#REF!=""),"",SUM(#REF!,#REF!,#REF!,#REF!,#REF!))</f>
        <v>#REF!</v>
      </c>
      <c r="BZ214" s="45" t="str">
        <f t="shared" si="40"/>
        <v/>
      </c>
      <c r="CA214" s="44" t="str">
        <f t="shared" si="41"/>
        <v/>
      </c>
      <c r="CB214" s="45" t="str">
        <f t="shared" si="42"/>
        <v/>
      </c>
      <c r="CC214" s="44" t="str">
        <f t="shared" si="43"/>
        <v/>
      </c>
      <c r="CD214" s="45" t="str">
        <f t="shared" si="44"/>
        <v/>
      </c>
      <c r="CE214" s="44" t="e">
        <f>IF(AND(#REF!="",#REF!="",#REF!="",#REF!=""),"",SUM(#REF!,#REF!,#REF!,#REF!,#REF!))</f>
        <v>#REF!</v>
      </c>
      <c r="CF214" s="45" t="str">
        <f t="shared" si="45"/>
        <v/>
      </c>
      <c r="CG214" s="38" t="e">
        <f>IF(AND(#REF!="",#REF!="",#REF!="",#REF!=""),"",SUM(#REF!,#REF!,#REF!,#REF!))</f>
        <v>#REF!</v>
      </c>
      <c r="CH214" s="38" t="str">
        <f t="shared" si="34"/>
        <v/>
      </c>
    </row>
    <row r="215" spans="1:86" ht="24.75" customHeight="1">
      <c r="A215" s="358">
        <v>209</v>
      </c>
      <c r="B215" s="359"/>
      <c r="C215" s="360"/>
      <c r="D215" s="361"/>
      <c r="E215" s="362"/>
      <c r="F215" s="363"/>
      <c r="G215" s="363"/>
      <c r="H215" s="364"/>
      <c r="I215" s="365"/>
      <c r="J215" s="366"/>
      <c r="K215" s="367"/>
      <c r="L215" s="24"/>
      <c r="M215" s="25"/>
      <c r="N215" s="25"/>
      <c r="O215" s="8"/>
      <c r="P215" s="57"/>
      <c r="Q215" s="60"/>
      <c r="R215" s="8"/>
      <c r="S215" s="14"/>
      <c r="T215" s="26"/>
      <c r="U215" s="27"/>
      <c r="V215" s="27"/>
      <c r="W215" s="8"/>
      <c r="X215" s="63"/>
      <c r="Y215" s="60"/>
      <c r="Z215" s="8"/>
      <c r="AA215" s="14"/>
      <c r="AB215" s="24"/>
      <c r="AC215" s="25"/>
      <c r="AD215" s="25"/>
      <c r="AE215" s="8"/>
      <c r="AF215" s="57"/>
      <c r="AG215" s="60"/>
      <c r="AH215" s="8"/>
      <c r="AI215" s="14"/>
      <c r="AJ215" s="24"/>
      <c r="AK215" s="25"/>
      <c r="AL215" s="25"/>
      <c r="AM215" s="8"/>
      <c r="AN215" s="57"/>
      <c r="AO215" s="60"/>
      <c r="AP215" s="8"/>
      <c r="AQ215" s="14"/>
      <c r="AR215" s="24"/>
      <c r="AS215" s="25"/>
      <c r="AT215" s="97"/>
      <c r="AU215" s="24"/>
      <c r="AV215" s="25"/>
      <c r="AW215" s="97"/>
      <c r="AX215" s="24"/>
      <c r="AY215" s="25"/>
      <c r="AZ215" s="97"/>
      <c r="BA215" s="13" t="s">
        <v>447</v>
      </c>
      <c r="BB215" s="109" t="s">
        <v>447</v>
      </c>
      <c r="BC215" s="1"/>
      <c r="BD215" s="1"/>
      <c r="BE215" s="1"/>
      <c r="BF215" s="1"/>
      <c r="BG215" s="1"/>
      <c r="BS215" s="29"/>
      <c r="BT215" s="44" t="str">
        <f t="shared" si="35"/>
        <v/>
      </c>
      <c r="BU215" s="45" t="str">
        <f t="shared" si="36"/>
        <v/>
      </c>
      <c r="BV215" s="45" t="str">
        <f t="shared" si="37"/>
        <v/>
      </c>
      <c r="BW215" s="44" t="str">
        <f t="shared" si="38"/>
        <v/>
      </c>
      <c r="BX215" s="45" t="str">
        <f t="shared" si="39"/>
        <v/>
      </c>
      <c r="BY215" s="44" t="e">
        <f>IF(AND(#REF!="",#REF!="",#REF!="",#REF!=""),"",SUM(#REF!,#REF!,#REF!,#REF!,#REF!))</f>
        <v>#REF!</v>
      </c>
      <c r="BZ215" s="45" t="str">
        <f t="shared" si="40"/>
        <v/>
      </c>
      <c r="CA215" s="44" t="str">
        <f t="shared" si="41"/>
        <v/>
      </c>
      <c r="CB215" s="45" t="str">
        <f t="shared" si="42"/>
        <v/>
      </c>
      <c r="CC215" s="44" t="str">
        <f t="shared" si="43"/>
        <v/>
      </c>
      <c r="CD215" s="45" t="str">
        <f t="shared" si="44"/>
        <v/>
      </c>
      <c r="CE215" s="44" t="e">
        <f>IF(AND(#REF!="",#REF!="",#REF!="",#REF!=""),"",SUM(#REF!,#REF!,#REF!,#REF!,#REF!))</f>
        <v>#REF!</v>
      </c>
      <c r="CF215" s="45" t="str">
        <f t="shared" si="45"/>
        <v/>
      </c>
      <c r="CG215" s="38" t="e">
        <f>IF(AND(#REF!="",#REF!="",#REF!="",#REF!=""),"",SUM(#REF!,#REF!,#REF!,#REF!))</f>
        <v>#REF!</v>
      </c>
      <c r="CH215" s="38" t="str">
        <f t="shared" si="34"/>
        <v/>
      </c>
    </row>
    <row r="216" spans="1:86" ht="24.75" customHeight="1">
      <c r="A216" s="378">
        <v>210</v>
      </c>
      <c r="B216" s="359"/>
      <c r="C216" s="360"/>
      <c r="D216" s="361"/>
      <c r="E216" s="362"/>
      <c r="F216" s="363"/>
      <c r="G216" s="363"/>
      <c r="H216" s="364"/>
      <c r="I216" s="365"/>
      <c r="J216" s="366"/>
      <c r="K216" s="367"/>
      <c r="L216" s="24"/>
      <c r="M216" s="25"/>
      <c r="N216" s="25"/>
      <c r="O216" s="8"/>
      <c r="P216" s="57"/>
      <c r="Q216" s="60"/>
      <c r="R216" s="8"/>
      <c r="S216" s="14"/>
      <c r="T216" s="26"/>
      <c r="U216" s="27"/>
      <c r="V216" s="27"/>
      <c r="W216" s="8"/>
      <c r="X216" s="63"/>
      <c r="Y216" s="60"/>
      <c r="Z216" s="8"/>
      <c r="AA216" s="14"/>
      <c r="AB216" s="24"/>
      <c r="AC216" s="25"/>
      <c r="AD216" s="25"/>
      <c r="AE216" s="8"/>
      <c r="AF216" s="57"/>
      <c r="AG216" s="60"/>
      <c r="AH216" s="8"/>
      <c r="AI216" s="14"/>
      <c r="AJ216" s="24"/>
      <c r="AK216" s="25"/>
      <c r="AL216" s="25"/>
      <c r="AM216" s="8"/>
      <c r="AN216" s="57"/>
      <c r="AO216" s="60"/>
      <c r="AP216" s="8"/>
      <c r="AQ216" s="14"/>
      <c r="AR216" s="24"/>
      <c r="AS216" s="25"/>
      <c r="AT216" s="97"/>
      <c r="AU216" s="24"/>
      <c r="AV216" s="25"/>
      <c r="AW216" s="97"/>
      <c r="AX216" s="24"/>
      <c r="AY216" s="25"/>
      <c r="AZ216" s="97"/>
      <c r="BA216" s="13" t="s">
        <v>447</v>
      </c>
      <c r="BB216" s="109" t="s">
        <v>447</v>
      </c>
      <c r="BC216" s="1"/>
      <c r="BD216" s="1"/>
      <c r="BE216" s="1"/>
      <c r="BF216" s="1"/>
      <c r="BG216" s="1"/>
      <c r="BS216" s="29"/>
      <c r="BT216" s="44" t="str">
        <f t="shared" si="35"/>
        <v/>
      </c>
      <c r="BU216" s="45" t="str">
        <f t="shared" si="36"/>
        <v/>
      </c>
      <c r="BV216" s="45" t="str">
        <f t="shared" si="37"/>
        <v/>
      </c>
      <c r="BW216" s="44" t="str">
        <f t="shared" si="38"/>
        <v/>
      </c>
      <c r="BX216" s="45" t="str">
        <f t="shared" si="39"/>
        <v/>
      </c>
      <c r="BY216" s="44" t="e">
        <f>IF(AND(#REF!="",#REF!="",#REF!="",#REF!=""),"",SUM(#REF!,#REF!,#REF!,#REF!,#REF!))</f>
        <v>#REF!</v>
      </c>
      <c r="BZ216" s="45" t="str">
        <f t="shared" si="40"/>
        <v/>
      </c>
      <c r="CA216" s="44" t="str">
        <f t="shared" si="41"/>
        <v/>
      </c>
      <c r="CB216" s="45" t="str">
        <f t="shared" si="42"/>
        <v/>
      </c>
      <c r="CC216" s="44" t="str">
        <f t="shared" si="43"/>
        <v/>
      </c>
      <c r="CD216" s="45" t="str">
        <f t="shared" si="44"/>
        <v/>
      </c>
      <c r="CE216" s="44" t="e">
        <f>IF(AND(#REF!="",#REF!="",#REF!="",#REF!=""),"",SUM(#REF!,#REF!,#REF!,#REF!,#REF!))</f>
        <v>#REF!</v>
      </c>
      <c r="CF216" s="45" t="str">
        <f t="shared" si="45"/>
        <v/>
      </c>
      <c r="CG216" s="38" t="e">
        <f>IF(AND(#REF!="",#REF!="",#REF!="",#REF!=""),"",SUM(#REF!,#REF!,#REF!,#REF!))</f>
        <v>#REF!</v>
      </c>
      <c r="CH216" s="38" t="str">
        <f t="shared" si="34"/>
        <v/>
      </c>
    </row>
    <row r="217" spans="1:86" ht="24.75" customHeight="1">
      <c r="A217" s="378">
        <v>211</v>
      </c>
      <c r="B217" s="359"/>
      <c r="C217" s="360"/>
      <c r="D217" s="361"/>
      <c r="E217" s="362"/>
      <c r="F217" s="363"/>
      <c r="G217" s="363"/>
      <c r="H217" s="364"/>
      <c r="I217" s="365"/>
      <c r="J217" s="366"/>
      <c r="K217" s="367"/>
      <c r="L217" s="24"/>
      <c r="M217" s="25"/>
      <c r="N217" s="25"/>
      <c r="O217" s="8"/>
      <c r="P217" s="57"/>
      <c r="Q217" s="60"/>
      <c r="R217" s="8"/>
      <c r="S217" s="14"/>
      <c r="T217" s="26"/>
      <c r="U217" s="27"/>
      <c r="V217" s="27"/>
      <c r="W217" s="8"/>
      <c r="X217" s="63"/>
      <c r="Y217" s="60"/>
      <c r="Z217" s="8"/>
      <c r="AA217" s="14"/>
      <c r="AB217" s="24"/>
      <c r="AC217" s="25"/>
      <c r="AD217" s="25"/>
      <c r="AE217" s="8"/>
      <c r="AF217" s="57"/>
      <c r="AG217" s="60"/>
      <c r="AH217" s="8"/>
      <c r="AI217" s="14"/>
      <c r="AJ217" s="24"/>
      <c r="AK217" s="25"/>
      <c r="AL217" s="25"/>
      <c r="AM217" s="8"/>
      <c r="AN217" s="57"/>
      <c r="AO217" s="60"/>
      <c r="AP217" s="8"/>
      <c r="AQ217" s="14"/>
      <c r="AR217" s="24"/>
      <c r="AS217" s="25"/>
      <c r="AT217" s="97"/>
      <c r="AU217" s="24"/>
      <c r="AV217" s="25"/>
      <c r="AW217" s="97"/>
      <c r="AX217" s="24"/>
      <c r="AY217" s="25"/>
      <c r="AZ217" s="97"/>
      <c r="BA217" s="13" t="s">
        <v>447</v>
      </c>
      <c r="BB217" s="109" t="s">
        <v>447</v>
      </c>
      <c r="BC217" s="1"/>
      <c r="BD217" s="1"/>
      <c r="BE217" s="1"/>
      <c r="BF217" s="1"/>
      <c r="BG217" s="1"/>
      <c r="BS217" s="29"/>
      <c r="BT217" s="44" t="str">
        <f t="shared" si="35"/>
        <v/>
      </c>
      <c r="BU217" s="45" t="str">
        <f t="shared" si="36"/>
        <v/>
      </c>
      <c r="BV217" s="45" t="str">
        <f t="shared" si="37"/>
        <v/>
      </c>
      <c r="BW217" s="44" t="str">
        <f t="shared" si="38"/>
        <v/>
      </c>
      <c r="BX217" s="45" t="str">
        <f t="shared" si="39"/>
        <v/>
      </c>
      <c r="BY217" s="44" t="e">
        <f>IF(AND(#REF!="",#REF!="",#REF!="",#REF!=""),"",SUM(#REF!,#REF!,#REF!,#REF!,#REF!))</f>
        <v>#REF!</v>
      </c>
      <c r="BZ217" s="45" t="str">
        <f t="shared" si="40"/>
        <v/>
      </c>
      <c r="CA217" s="44" t="str">
        <f t="shared" si="41"/>
        <v/>
      </c>
      <c r="CB217" s="45" t="str">
        <f t="shared" si="42"/>
        <v/>
      </c>
      <c r="CC217" s="44" t="str">
        <f t="shared" si="43"/>
        <v/>
      </c>
      <c r="CD217" s="45" t="str">
        <f t="shared" si="44"/>
        <v/>
      </c>
      <c r="CE217" s="44" t="e">
        <f>IF(AND(#REF!="",#REF!="",#REF!="",#REF!=""),"",SUM(#REF!,#REF!,#REF!,#REF!,#REF!))</f>
        <v>#REF!</v>
      </c>
      <c r="CF217" s="45" t="str">
        <f t="shared" si="45"/>
        <v/>
      </c>
      <c r="CG217" s="38" t="e">
        <f>IF(AND(#REF!="",#REF!="",#REF!="",#REF!=""),"",SUM(#REF!,#REF!,#REF!,#REF!))</f>
        <v>#REF!</v>
      </c>
      <c r="CH217" s="38" t="str">
        <f t="shared" si="34"/>
        <v/>
      </c>
    </row>
    <row r="218" spans="1:86" ht="24.75" customHeight="1">
      <c r="A218" s="358">
        <v>212</v>
      </c>
      <c r="B218" s="359"/>
      <c r="C218" s="360"/>
      <c r="D218" s="361"/>
      <c r="E218" s="362"/>
      <c r="F218" s="363"/>
      <c r="G218" s="363"/>
      <c r="H218" s="364"/>
      <c r="I218" s="365"/>
      <c r="J218" s="366"/>
      <c r="K218" s="367"/>
      <c r="L218" s="24"/>
      <c r="M218" s="25"/>
      <c r="N218" s="25"/>
      <c r="O218" s="8"/>
      <c r="P218" s="57"/>
      <c r="Q218" s="60"/>
      <c r="R218" s="8"/>
      <c r="S218" s="14"/>
      <c r="T218" s="26"/>
      <c r="U218" s="27"/>
      <c r="V218" s="27"/>
      <c r="W218" s="8"/>
      <c r="X218" s="63"/>
      <c r="Y218" s="60"/>
      <c r="Z218" s="8"/>
      <c r="AA218" s="14"/>
      <c r="AB218" s="24"/>
      <c r="AC218" s="25"/>
      <c r="AD218" s="25"/>
      <c r="AE218" s="8"/>
      <c r="AF218" s="57"/>
      <c r="AG218" s="60"/>
      <c r="AH218" s="8"/>
      <c r="AI218" s="14"/>
      <c r="AJ218" s="24"/>
      <c r="AK218" s="25"/>
      <c r="AL218" s="25"/>
      <c r="AM218" s="8"/>
      <c r="AN218" s="57"/>
      <c r="AO218" s="60"/>
      <c r="AP218" s="8"/>
      <c r="AQ218" s="14"/>
      <c r="AR218" s="24"/>
      <c r="AS218" s="25"/>
      <c r="AT218" s="97"/>
      <c r="AU218" s="24"/>
      <c r="AV218" s="25"/>
      <c r="AW218" s="97"/>
      <c r="AX218" s="24"/>
      <c r="AY218" s="25"/>
      <c r="AZ218" s="97"/>
      <c r="BA218" s="13" t="s">
        <v>447</v>
      </c>
      <c r="BB218" s="109" t="s">
        <v>447</v>
      </c>
      <c r="BC218" s="1"/>
      <c r="BD218" s="1"/>
      <c r="BE218" s="1"/>
      <c r="BF218" s="1"/>
      <c r="BG218" s="1"/>
      <c r="BS218" s="29"/>
      <c r="BT218" s="44" t="str">
        <f t="shared" si="35"/>
        <v/>
      </c>
      <c r="BU218" s="45" t="str">
        <f t="shared" si="36"/>
        <v/>
      </c>
      <c r="BV218" s="45" t="str">
        <f t="shared" si="37"/>
        <v/>
      </c>
      <c r="BW218" s="44" t="str">
        <f t="shared" si="38"/>
        <v/>
      </c>
      <c r="BX218" s="45" t="str">
        <f t="shared" si="39"/>
        <v/>
      </c>
      <c r="BY218" s="44" t="e">
        <f>IF(AND(#REF!="",#REF!="",#REF!="",#REF!=""),"",SUM(#REF!,#REF!,#REF!,#REF!,#REF!))</f>
        <v>#REF!</v>
      </c>
      <c r="BZ218" s="45" t="str">
        <f t="shared" si="40"/>
        <v/>
      </c>
      <c r="CA218" s="44" t="str">
        <f t="shared" si="41"/>
        <v/>
      </c>
      <c r="CB218" s="45" t="str">
        <f t="shared" si="42"/>
        <v/>
      </c>
      <c r="CC218" s="44" t="str">
        <f t="shared" si="43"/>
        <v/>
      </c>
      <c r="CD218" s="45" t="str">
        <f t="shared" si="44"/>
        <v/>
      </c>
      <c r="CE218" s="44" t="e">
        <f>IF(AND(#REF!="",#REF!="",#REF!="",#REF!=""),"",SUM(#REF!,#REF!,#REF!,#REF!,#REF!))</f>
        <v>#REF!</v>
      </c>
      <c r="CF218" s="45" t="str">
        <f t="shared" si="45"/>
        <v/>
      </c>
      <c r="CG218" s="38" t="e">
        <f>IF(AND(#REF!="",#REF!="",#REF!="",#REF!=""),"",SUM(#REF!,#REF!,#REF!,#REF!))</f>
        <v>#REF!</v>
      </c>
      <c r="CH218" s="38" t="str">
        <f t="shared" si="34"/>
        <v/>
      </c>
    </row>
    <row r="219" spans="1:86" ht="24.75" customHeight="1">
      <c r="A219" s="378">
        <v>213</v>
      </c>
      <c r="B219" s="359"/>
      <c r="C219" s="360"/>
      <c r="D219" s="361"/>
      <c r="E219" s="362"/>
      <c r="F219" s="363"/>
      <c r="G219" s="363"/>
      <c r="H219" s="364"/>
      <c r="I219" s="365"/>
      <c r="J219" s="366"/>
      <c r="K219" s="367"/>
      <c r="L219" s="24"/>
      <c r="M219" s="25"/>
      <c r="N219" s="25"/>
      <c r="O219" s="8"/>
      <c r="P219" s="57"/>
      <c r="Q219" s="60"/>
      <c r="R219" s="8"/>
      <c r="S219" s="14"/>
      <c r="T219" s="26"/>
      <c r="U219" s="27"/>
      <c r="V219" s="27"/>
      <c r="W219" s="8"/>
      <c r="X219" s="63"/>
      <c r="Y219" s="60"/>
      <c r="Z219" s="8"/>
      <c r="AA219" s="14"/>
      <c r="AB219" s="24"/>
      <c r="AC219" s="25"/>
      <c r="AD219" s="25"/>
      <c r="AE219" s="8"/>
      <c r="AF219" s="57"/>
      <c r="AG219" s="60"/>
      <c r="AH219" s="8"/>
      <c r="AI219" s="14"/>
      <c r="AJ219" s="24"/>
      <c r="AK219" s="25"/>
      <c r="AL219" s="25"/>
      <c r="AM219" s="8"/>
      <c r="AN219" s="57"/>
      <c r="AO219" s="60"/>
      <c r="AP219" s="8"/>
      <c r="AQ219" s="14"/>
      <c r="AR219" s="24"/>
      <c r="AS219" s="25"/>
      <c r="AT219" s="97"/>
      <c r="AU219" s="24"/>
      <c r="AV219" s="25"/>
      <c r="AW219" s="97"/>
      <c r="AX219" s="24"/>
      <c r="AY219" s="25"/>
      <c r="AZ219" s="97"/>
      <c r="BA219" s="13" t="s">
        <v>447</v>
      </c>
      <c r="BB219" s="109" t="s">
        <v>447</v>
      </c>
      <c r="BC219" s="1"/>
      <c r="BD219" s="1"/>
      <c r="BE219" s="1"/>
      <c r="BF219" s="1"/>
      <c r="BG219" s="1"/>
      <c r="BS219" s="29"/>
      <c r="BT219" s="44" t="str">
        <f t="shared" si="35"/>
        <v/>
      </c>
      <c r="BU219" s="45" t="str">
        <f t="shared" si="36"/>
        <v/>
      </c>
      <c r="BV219" s="45" t="str">
        <f t="shared" si="37"/>
        <v/>
      </c>
      <c r="BW219" s="44" t="str">
        <f t="shared" si="38"/>
        <v/>
      </c>
      <c r="BX219" s="45" t="str">
        <f t="shared" si="39"/>
        <v/>
      </c>
      <c r="BY219" s="44" t="e">
        <f>IF(AND(#REF!="",#REF!="",#REF!="",#REF!=""),"",SUM(#REF!,#REF!,#REF!,#REF!,#REF!))</f>
        <v>#REF!</v>
      </c>
      <c r="BZ219" s="45" t="str">
        <f t="shared" si="40"/>
        <v/>
      </c>
      <c r="CA219" s="44" t="str">
        <f t="shared" si="41"/>
        <v/>
      </c>
      <c r="CB219" s="45" t="str">
        <f t="shared" si="42"/>
        <v/>
      </c>
      <c r="CC219" s="44" t="str">
        <f t="shared" si="43"/>
        <v/>
      </c>
      <c r="CD219" s="45" t="str">
        <f t="shared" si="44"/>
        <v/>
      </c>
      <c r="CE219" s="44" t="e">
        <f>IF(AND(#REF!="",#REF!="",#REF!="",#REF!=""),"",SUM(#REF!,#REF!,#REF!,#REF!,#REF!))</f>
        <v>#REF!</v>
      </c>
      <c r="CF219" s="45" t="str">
        <f t="shared" si="45"/>
        <v/>
      </c>
      <c r="CG219" s="38" t="e">
        <f>IF(AND(#REF!="",#REF!="",#REF!="",#REF!=""),"",SUM(#REF!,#REF!,#REF!,#REF!))</f>
        <v>#REF!</v>
      </c>
      <c r="CH219" s="38" t="str">
        <f t="shared" si="34"/>
        <v/>
      </c>
    </row>
    <row r="220" spans="1:86" ht="24.75" customHeight="1">
      <c r="A220" s="378">
        <v>214</v>
      </c>
      <c r="B220" s="359"/>
      <c r="C220" s="360"/>
      <c r="D220" s="361"/>
      <c r="E220" s="362"/>
      <c r="F220" s="363"/>
      <c r="G220" s="363"/>
      <c r="H220" s="364"/>
      <c r="I220" s="365"/>
      <c r="J220" s="366"/>
      <c r="K220" s="367"/>
      <c r="L220" s="24"/>
      <c r="M220" s="25"/>
      <c r="N220" s="25"/>
      <c r="O220" s="8"/>
      <c r="P220" s="57"/>
      <c r="Q220" s="60"/>
      <c r="R220" s="8"/>
      <c r="S220" s="14"/>
      <c r="T220" s="26"/>
      <c r="U220" s="27"/>
      <c r="V220" s="27"/>
      <c r="W220" s="8"/>
      <c r="X220" s="63"/>
      <c r="Y220" s="60"/>
      <c r="Z220" s="8"/>
      <c r="AA220" s="14"/>
      <c r="AB220" s="24"/>
      <c r="AC220" s="25"/>
      <c r="AD220" s="25"/>
      <c r="AE220" s="8"/>
      <c r="AF220" s="57"/>
      <c r="AG220" s="60"/>
      <c r="AH220" s="8"/>
      <c r="AI220" s="14"/>
      <c r="AJ220" s="24"/>
      <c r="AK220" s="25"/>
      <c r="AL220" s="25"/>
      <c r="AM220" s="8"/>
      <c r="AN220" s="57"/>
      <c r="AO220" s="60"/>
      <c r="AP220" s="8"/>
      <c r="AQ220" s="14"/>
      <c r="AR220" s="24"/>
      <c r="AS220" s="25"/>
      <c r="AT220" s="97"/>
      <c r="AU220" s="24"/>
      <c r="AV220" s="25"/>
      <c r="AW220" s="97"/>
      <c r="AX220" s="24"/>
      <c r="AY220" s="25"/>
      <c r="AZ220" s="97"/>
      <c r="BA220" s="13" t="s">
        <v>447</v>
      </c>
      <c r="BB220" s="109" t="s">
        <v>447</v>
      </c>
      <c r="BC220" s="1"/>
      <c r="BD220" s="1"/>
      <c r="BE220" s="1"/>
      <c r="BF220" s="1"/>
      <c r="BG220" s="1"/>
      <c r="BS220" s="29"/>
      <c r="BT220" s="44" t="str">
        <f t="shared" si="35"/>
        <v/>
      </c>
      <c r="BU220" s="45" t="str">
        <f t="shared" si="36"/>
        <v/>
      </c>
      <c r="BV220" s="45" t="str">
        <f t="shared" si="37"/>
        <v/>
      </c>
      <c r="BW220" s="44" t="str">
        <f t="shared" si="38"/>
        <v/>
      </c>
      <c r="BX220" s="45" t="str">
        <f t="shared" si="39"/>
        <v/>
      </c>
      <c r="BY220" s="44" t="e">
        <f>IF(AND(#REF!="",#REF!="",#REF!="",#REF!=""),"",SUM(#REF!,#REF!,#REF!,#REF!,#REF!))</f>
        <v>#REF!</v>
      </c>
      <c r="BZ220" s="45" t="str">
        <f t="shared" si="40"/>
        <v/>
      </c>
      <c r="CA220" s="44" t="str">
        <f t="shared" si="41"/>
        <v/>
      </c>
      <c r="CB220" s="45" t="str">
        <f t="shared" si="42"/>
        <v/>
      </c>
      <c r="CC220" s="44" t="str">
        <f t="shared" si="43"/>
        <v/>
      </c>
      <c r="CD220" s="45" t="str">
        <f t="shared" si="44"/>
        <v/>
      </c>
      <c r="CE220" s="44" t="e">
        <f>IF(AND(#REF!="",#REF!="",#REF!="",#REF!=""),"",SUM(#REF!,#REF!,#REF!,#REF!,#REF!))</f>
        <v>#REF!</v>
      </c>
      <c r="CF220" s="45" t="str">
        <f t="shared" si="45"/>
        <v/>
      </c>
      <c r="CG220" s="38" t="e">
        <f>IF(AND(#REF!="",#REF!="",#REF!="",#REF!=""),"",SUM(#REF!,#REF!,#REF!,#REF!))</f>
        <v>#REF!</v>
      </c>
      <c r="CH220" s="38" t="str">
        <f t="shared" si="34"/>
        <v/>
      </c>
    </row>
    <row r="221" spans="1:86" ht="24.75" customHeight="1">
      <c r="A221" s="358">
        <v>215</v>
      </c>
      <c r="B221" s="359"/>
      <c r="C221" s="360"/>
      <c r="D221" s="361"/>
      <c r="E221" s="362"/>
      <c r="F221" s="363"/>
      <c r="G221" s="363"/>
      <c r="H221" s="364"/>
      <c r="I221" s="365"/>
      <c r="J221" s="366"/>
      <c r="K221" s="367"/>
      <c r="L221" s="24"/>
      <c r="M221" s="25"/>
      <c r="N221" s="25"/>
      <c r="O221" s="8"/>
      <c r="P221" s="57"/>
      <c r="Q221" s="60"/>
      <c r="R221" s="8"/>
      <c r="S221" s="14"/>
      <c r="T221" s="26"/>
      <c r="U221" s="27"/>
      <c r="V221" s="27"/>
      <c r="W221" s="8"/>
      <c r="X221" s="63"/>
      <c r="Y221" s="60"/>
      <c r="Z221" s="8"/>
      <c r="AA221" s="14"/>
      <c r="AB221" s="24"/>
      <c r="AC221" s="25"/>
      <c r="AD221" s="25"/>
      <c r="AE221" s="8"/>
      <c r="AF221" s="57"/>
      <c r="AG221" s="60"/>
      <c r="AH221" s="8"/>
      <c r="AI221" s="14"/>
      <c r="AJ221" s="24"/>
      <c r="AK221" s="25"/>
      <c r="AL221" s="25"/>
      <c r="AM221" s="8"/>
      <c r="AN221" s="57"/>
      <c r="AO221" s="60"/>
      <c r="AP221" s="8"/>
      <c r="AQ221" s="14"/>
      <c r="AR221" s="24"/>
      <c r="AS221" s="25"/>
      <c r="AT221" s="97"/>
      <c r="AU221" s="24"/>
      <c r="AV221" s="25"/>
      <c r="AW221" s="97"/>
      <c r="AX221" s="24"/>
      <c r="AY221" s="25"/>
      <c r="AZ221" s="97"/>
      <c r="BA221" s="13" t="s">
        <v>447</v>
      </c>
      <c r="BB221" s="109" t="s">
        <v>447</v>
      </c>
      <c r="BC221" s="1"/>
      <c r="BD221" s="1"/>
      <c r="BE221" s="1"/>
      <c r="BF221" s="1"/>
      <c r="BG221" s="1"/>
      <c r="BS221" s="29"/>
      <c r="BT221" s="44" t="str">
        <f t="shared" si="35"/>
        <v/>
      </c>
      <c r="BU221" s="45" t="str">
        <f t="shared" si="36"/>
        <v/>
      </c>
      <c r="BV221" s="45" t="str">
        <f t="shared" si="37"/>
        <v/>
      </c>
      <c r="BW221" s="44" t="str">
        <f t="shared" si="38"/>
        <v/>
      </c>
      <c r="BX221" s="45" t="str">
        <f t="shared" si="39"/>
        <v/>
      </c>
      <c r="BY221" s="44" t="e">
        <f>IF(AND(#REF!="",#REF!="",#REF!="",#REF!=""),"",SUM(#REF!,#REF!,#REF!,#REF!,#REF!))</f>
        <v>#REF!</v>
      </c>
      <c r="BZ221" s="45" t="str">
        <f t="shared" si="40"/>
        <v/>
      </c>
      <c r="CA221" s="44" t="str">
        <f t="shared" si="41"/>
        <v/>
      </c>
      <c r="CB221" s="45" t="str">
        <f t="shared" si="42"/>
        <v/>
      </c>
      <c r="CC221" s="44" t="str">
        <f t="shared" si="43"/>
        <v/>
      </c>
      <c r="CD221" s="45" t="str">
        <f t="shared" si="44"/>
        <v/>
      </c>
      <c r="CE221" s="44" t="e">
        <f>IF(AND(#REF!="",#REF!="",#REF!="",#REF!=""),"",SUM(#REF!,#REF!,#REF!,#REF!,#REF!))</f>
        <v>#REF!</v>
      </c>
      <c r="CF221" s="45" t="str">
        <f t="shared" si="45"/>
        <v/>
      </c>
      <c r="CG221" s="38" t="e">
        <f>IF(AND(#REF!="",#REF!="",#REF!="",#REF!=""),"",SUM(#REF!,#REF!,#REF!,#REF!))</f>
        <v>#REF!</v>
      </c>
      <c r="CH221" s="38" t="str">
        <f t="shared" si="34"/>
        <v/>
      </c>
    </row>
    <row r="222" spans="1:86" ht="24.75" customHeight="1">
      <c r="A222" s="378">
        <v>216</v>
      </c>
      <c r="B222" s="359"/>
      <c r="C222" s="360"/>
      <c r="D222" s="361"/>
      <c r="E222" s="362"/>
      <c r="F222" s="363"/>
      <c r="G222" s="363"/>
      <c r="H222" s="364"/>
      <c r="I222" s="365"/>
      <c r="J222" s="366"/>
      <c r="K222" s="367"/>
      <c r="L222" s="24"/>
      <c r="M222" s="25"/>
      <c r="N222" s="25"/>
      <c r="O222" s="8"/>
      <c r="P222" s="57"/>
      <c r="Q222" s="60"/>
      <c r="R222" s="8"/>
      <c r="S222" s="14"/>
      <c r="T222" s="26"/>
      <c r="U222" s="27"/>
      <c r="V222" s="27"/>
      <c r="W222" s="8"/>
      <c r="X222" s="63"/>
      <c r="Y222" s="60"/>
      <c r="Z222" s="8"/>
      <c r="AA222" s="14"/>
      <c r="AB222" s="24"/>
      <c r="AC222" s="25"/>
      <c r="AD222" s="25"/>
      <c r="AE222" s="8"/>
      <c r="AF222" s="57"/>
      <c r="AG222" s="60"/>
      <c r="AH222" s="8"/>
      <c r="AI222" s="14"/>
      <c r="AJ222" s="24"/>
      <c r="AK222" s="25"/>
      <c r="AL222" s="25"/>
      <c r="AM222" s="8"/>
      <c r="AN222" s="57"/>
      <c r="AO222" s="60"/>
      <c r="AP222" s="8"/>
      <c r="AQ222" s="14"/>
      <c r="AR222" s="24"/>
      <c r="AS222" s="25"/>
      <c r="AT222" s="97"/>
      <c r="AU222" s="24"/>
      <c r="AV222" s="25"/>
      <c r="AW222" s="97"/>
      <c r="AX222" s="24"/>
      <c r="AY222" s="25"/>
      <c r="AZ222" s="97"/>
      <c r="BA222" s="13" t="s">
        <v>447</v>
      </c>
      <c r="BB222" s="109" t="s">
        <v>447</v>
      </c>
      <c r="BC222" s="1"/>
      <c r="BD222" s="1"/>
      <c r="BE222" s="1"/>
      <c r="BF222" s="1"/>
      <c r="BG222" s="1"/>
      <c r="BS222" s="29"/>
      <c r="BT222" s="44" t="str">
        <f t="shared" si="35"/>
        <v/>
      </c>
      <c r="BU222" s="45" t="str">
        <f t="shared" si="36"/>
        <v/>
      </c>
      <c r="BV222" s="45" t="str">
        <f t="shared" si="37"/>
        <v/>
      </c>
      <c r="BW222" s="44" t="str">
        <f t="shared" si="38"/>
        <v/>
      </c>
      <c r="BX222" s="45" t="str">
        <f t="shared" si="39"/>
        <v/>
      </c>
      <c r="BY222" s="44" t="e">
        <f>IF(AND(#REF!="",#REF!="",#REF!="",#REF!=""),"",SUM(#REF!,#REF!,#REF!,#REF!,#REF!))</f>
        <v>#REF!</v>
      </c>
      <c r="BZ222" s="45" t="str">
        <f t="shared" si="40"/>
        <v/>
      </c>
      <c r="CA222" s="44" t="str">
        <f t="shared" si="41"/>
        <v/>
      </c>
      <c r="CB222" s="45" t="str">
        <f t="shared" si="42"/>
        <v/>
      </c>
      <c r="CC222" s="44" t="str">
        <f t="shared" si="43"/>
        <v/>
      </c>
      <c r="CD222" s="45" t="str">
        <f t="shared" si="44"/>
        <v/>
      </c>
      <c r="CE222" s="44" t="e">
        <f>IF(AND(#REF!="",#REF!="",#REF!="",#REF!=""),"",SUM(#REF!,#REF!,#REF!,#REF!,#REF!))</f>
        <v>#REF!</v>
      </c>
      <c r="CF222" s="45" t="str">
        <f t="shared" si="45"/>
        <v/>
      </c>
      <c r="CG222" s="38" t="e">
        <f>IF(AND(#REF!="",#REF!="",#REF!="",#REF!=""),"",SUM(#REF!,#REF!,#REF!,#REF!))</f>
        <v>#REF!</v>
      </c>
      <c r="CH222" s="38" t="str">
        <f t="shared" si="34"/>
        <v/>
      </c>
    </row>
    <row r="223" spans="1:86" ht="24.75" customHeight="1">
      <c r="A223" s="378">
        <v>217</v>
      </c>
      <c r="B223" s="359"/>
      <c r="C223" s="360"/>
      <c r="D223" s="361"/>
      <c r="E223" s="362"/>
      <c r="F223" s="363"/>
      <c r="G223" s="363"/>
      <c r="H223" s="364"/>
      <c r="I223" s="365"/>
      <c r="J223" s="366"/>
      <c r="K223" s="367"/>
      <c r="L223" s="24"/>
      <c r="M223" s="25"/>
      <c r="N223" s="25"/>
      <c r="O223" s="8"/>
      <c r="P223" s="57"/>
      <c r="Q223" s="60"/>
      <c r="R223" s="8"/>
      <c r="S223" s="14"/>
      <c r="T223" s="26"/>
      <c r="U223" s="27"/>
      <c r="V223" s="27"/>
      <c r="W223" s="8"/>
      <c r="X223" s="63"/>
      <c r="Y223" s="60"/>
      <c r="Z223" s="8"/>
      <c r="AA223" s="14"/>
      <c r="AB223" s="24"/>
      <c r="AC223" s="25"/>
      <c r="AD223" s="25"/>
      <c r="AE223" s="8"/>
      <c r="AF223" s="57"/>
      <c r="AG223" s="60"/>
      <c r="AH223" s="8"/>
      <c r="AI223" s="14"/>
      <c r="AJ223" s="24"/>
      <c r="AK223" s="25"/>
      <c r="AL223" s="25"/>
      <c r="AM223" s="8"/>
      <c r="AN223" s="57"/>
      <c r="AO223" s="60"/>
      <c r="AP223" s="8"/>
      <c r="AQ223" s="14"/>
      <c r="AR223" s="24"/>
      <c r="AS223" s="25"/>
      <c r="AT223" s="97"/>
      <c r="AU223" s="24"/>
      <c r="AV223" s="25"/>
      <c r="AW223" s="97"/>
      <c r="AX223" s="24"/>
      <c r="AY223" s="25"/>
      <c r="AZ223" s="97"/>
      <c r="BA223" s="13" t="s">
        <v>447</v>
      </c>
      <c r="BB223" s="109" t="s">
        <v>447</v>
      </c>
      <c r="BC223" s="1"/>
      <c r="BD223" s="1"/>
      <c r="BE223" s="1"/>
      <c r="BF223" s="1"/>
      <c r="BG223" s="1"/>
      <c r="BS223" s="29"/>
      <c r="BT223" s="44" t="str">
        <f t="shared" si="35"/>
        <v/>
      </c>
      <c r="BU223" s="45" t="str">
        <f t="shared" si="36"/>
        <v/>
      </c>
      <c r="BV223" s="45" t="str">
        <f t="shared" si="37"/>
        <v/>
      </c>
      <c r="BW223" s="44" t="str">
        <f t="shared" si="38"/>
        <v/>
      </c>
      <c r="BX223" s="45" t="str">
        <f t="shared" si="39"/>
        <v/>
      </c>
      <c r="BY223" s="44" t="e">
        <f>IF(AND(#REF!="",#REF!="",#REF!="",#REF!=""),"",SUM(#REF!,#REF!,#REF!,#REF!,#REF!))</f>
        <v>#REF!</v>
      </c>
      <c r="BZ223" s="45" t="str">
        <f t="shared" si="40"/>
        <v/>
      </c>
      <c r="CA223" s="44" t="str">
        <f t="shared" si="41"/>
        <v/>
      </c>
      <c r="CB223" s="45" t="str">
        <f t="shared" si="42"/>
        <v/>
      </c>
      <c r="CC223" s="44" t="str">
        <f t="shared" si="43"/>
        <v/>
      </c>
      <c r="CD223" s="45" t="str">
        <f t="shared" si="44"/>
        <v/>
      </c>
      <c r="CE223" s="44" t="e">
        <f>IF(AND(#REF!="",#REF!="",#REF!="",#REF!=""),"",SUM(#REF!,#REF!,#REF!,#REF!,#REF!))</f>
        <v>#REF!</v>
      </c>
      <c r="CF223" s="45" t="str">
        <f t="shared" si="45"/>
        <v/>
      </c>
      <c r="CG223" s="38" t="e">
        <f>IF(AND(#REF!="",#REF!="",#REF!="",#REF!=""),"",SUM(#REF!,#REF!,#REF!,#REF!))</f>
        <v>#REF!</v>
      </c>
      <c r="CH223" s="38" t="str">
        <f t="shared" si="34"/>
        <v/>
      </c>
    </row>
    <row r="224" spans="1:86" ht="24.75" customHeight="1">
      <c r="A224" s="358">
        <v>218</v>
      </c>
      <c r="B224" s="359"/>
      <c r="C224" s="360"/>
      <c r="D224" s="361"/>
      <c r="E224" s="362"/>
      <c r="F224" s="363"/>
      <c r="G224" s="363"/>
      <c r="H224" s="364"/>
      <c r="I224" s="365"/>
      <c r="J224" s="366"/>
      <c r="K224" s="367"/>
      <c r="L224" s="24"/>
      <c r="M224" s="25"/>
      <c r="N224" s="25"/>
      <c r="O224" s="8"/>
      <c r="P224" s="57"/>
      <c r="Q224" s="60"/>
      <c r="R224" s="8"/>
      <c r="S224" s="14"/>
      <c r="T224" s="26"/>
      <c r="U224" s="27"/>
      <c r="V224" s="27"/>
      <c r="W224" s="8"/>
      <c r="X224" s="63"/>
      <c r="Y224" s="60"/>
      <c r="Z224" s="8"/>
      <c r="AA224" s="14"/>
      <c r="AB224" s="24"/>
      <c r="AC224" s="25"/>
      <c r="AD224" s="25"/>
      <c r="AE224" s="8"/>
      <c r="AF224" s="57"/>
      <c r="AG224" s="60"/>
      <c r="AH224" s="8"/>
      <c r="AI224" s="14"/>
      <c r="AJ224" s="24"/>
      <c r="AK224" s="25"/>
      <c r="AL224" s="25"/>
      <c r="AM224" s="8"/>
      <c r="AN224" s="57"/>
      <c r="AO224" s="60"/>
      <c r="AP224" s="8"/>
      <c r="AQ224" s="14"/>
      <c r="AR224" s="24"/>
      <c r="AS224" s="25"/>
      <c r="AT224" s="97"/>
      <c r="AU224" s="24"/>
      <c r="AV224" s="25"/>
      <c r="AW224" s="97"/>
      <c r="AX224" s="24"/>
      <c r="AY224" s="25"/>
      <c r="AZ224" s="97"/>
      <c r="BA224" s="13" t="s">
        <v>447</v>
      </c>
      <c r="BB224" s="109" t="s">
        <v>447</v>
      </c>
      <c r="BC224" s="1"/>
      <c r="BD224" s="1"/>
      <c r="BE224" s="1"/>
      <c r="BF224" s="1"/>
      <c r="BG224" s="1"/>
      <c r="BS224" s="29"/>
      <c r="BT224" s="44" t="str">
        <f t="shared" si="35"/>
        <v/>
      </c>
      <c r="BU224" s="45" t="str">
        <f t="shared" si="36"/>
        <v/>
      </c>
      <c r="BV224" s="45" t="str">
        <f t="shared" si="37"/>
        <v/>
      </c>
      <c r="BW224" s="44" t="str">
        <f t="shared" si="38"/>
        <v/>
      </c>
      <c r="BX224" s="45" t="str">
        <f t="shared" si="39"/>
        <v/>
      </c>
      <c r="BY224" s="44" t="e">
        <f>IF(AND(#REF!="",#REF!="",#REF!="",#REF!=""),"",SUM(#REF!,#REF!,#REF!,#REF!,#REF!))</f>
        <v>#REF!</v>
      </c>
      <c r="BZ224" s="45" t="str">
        <f t="shared" si="40"/>
        <v/>
      </c>
      <c r="CA224" s="44" t="str">
        <f t="shared" si="41"/>
        <v/>
      </c>
      <c r="CB224" s="45" t="str">
        <f t="shared" si="42"/>
        <v/>
      </c>
      <c r="CC224" s="44" t="str">
        <f t="shared" si="43"/>
        <v/>
      </c>
      <c r="CD224" s="45" t="str">
        <f t="shared" si="44"/>
        <v/>
      </c>
      <c r="CE224" s="44" t="e">
        <f>IF(AND(#REF!="",#REF!="",#REF!="",#REF!=""),"",SUM(#REF!,#REF!,#REF!,#REF!,#REF!))</f>
        <v>#REF!</v>
      </c>
      <c r="CF224" s="45" t="str">
        <f t="shared" si="45"/>
        <v/>
      </c>
      <c r="CG224" s="38" t="e">
        <f>IF(AND(#REF!="",#REF!="",#REF!="",#REF!=""),"",SUM(#REF!,#REF!,#REF!,#REF!))</f>
        <v>#REF!</v>
      </c>
      <c r="CH224" s="38" t="str">
        <f t="shared" si="34"/>
        <v/>
      </c>
    </row>
    <row r="225" spans="1:86" ht="24.75" customHeight="1">
      <c r="A225" s="378">
        <v>219</v>
      </c>
      <c r="B225" s="359"/>
      <c r="C225" s="360"/>
      <c r="D225" s="361"/>
      <c r="E225" s="362"/>
      <c r="F225" s="363"/>
      <c r="G225" s="363"/>
      <c r="H225" s="364"/>
      <c r="I225" s="365"/>
      <c r="J225" s="366"/>
      <c r="K225" s="367"/>
      <c r="L225" s="24"/>
      <c r="M225" s="25"/>
      <c r="N225" s="25"/>
      <c r="O225" s="8"/>
      <c r="P225" s="57"/>
      <c r="Q225" s="60"/>
      <c r="R225" s="8"/>
      <c r="S225" s="14"/>
      <c r="T225" s="26"/>
      <c r="U225" s="27"/>
      <c r="V225" s="27"/>
      <c r="W225" s="8"/>
      <c r="X225" s="63"/>
      <c r="Y225" s="60"/>
      <c r="Z225" s="8"/>
      <c r="AA225" s="14"/>
      <c r="AB225" s="24"/>
      <c r="AC225" s="25"/>
      <c r="AD225" s="25"/>
      <c r="AE225" s="8"/>
      <c r="AF225" s="57"/>
      <c r="AG225" s="60"/>
      <c r="AH225" s="8"/>
      <c r="AI225" s="14"/>
      <c r="AJ225" s="24"/>
      <c r="AK225" s="25"/>
      <c r="AL225" s="25"/>
      <c r="AM225" s="8"/>
      <c r="AN225" s="57"/>
      <c r="AO225" s="60"/>
      <c r="AP225" s="8"/>
      <c r="AQ225" s="14"/>
      <c r="AR225" s="24"/>
      <c r="AS225" s="25"/>
      <c r="AT225" s="97"/>
      <c r="AU225" s="24"/>
      <c r="AV225" s="25"/>
      <c r="AW225" s="97"/>
      <c r="AX225" s="24"/>
      <c r="AY225" s="25"/>
      <c r="AZ225" s="97"/>
      <c r="BA225" s="13" t="s">
        <v>447</v>
      </c>
      <c r="BB225" s="109" t="s">
        <v>447</v>
      </c>
      <c r="BC225" s="1"/>
      <c r="BD225" s="1"/>
      <c r="BE225" s="1"/>
      <c r="BF225" s="1"/>
      <c r="BG225" s="1"/>
      <c r="BS225" s="29"/>
      <c r="BT225" s="44" t="str">
        <f t="shared" si="35"/>
        <v/>
      </c>
      <c r="BU225" s="45" t="str">
        <f t="shared" si="36"/>
        <v/>
      </c>
      <c r="BV225" s="45" t="str">
        <f t="shared" si="37"/>
        <v/>
      </c>
      <c r="BW225" s="44" t="str">
        <f t="shared" si="38"/>
        <v/>
      </c>
      <c r="BX225" s="45" t="str">
        <f t="shared" si="39"/>
        <v/>
      </c>
      <c r="BY225" s="44" t="e">
        <f>IF(AND(#REF!="",#REF!="",#REF!="",#REF!=""),"",SUM(#REF!,#REF!,#REF!,#REF!,#REF!))</f>
        <v>#REF!</v>
      </c>
      <c r="BZ225" s="45" t="str">
        <f t="shared" si="40"/>
        <v/>
      </c>
      <c r="CA225" s="44" t="str">
        <f t="shared" si="41"/>
        <v/>
      </c>
      <c r="CB225" s="45" t="str">
        <f t="shared" si="42"/>
        <v/>
      </c>
      <c r="CC225" s="44" t="str">
        <f t="shared" si="43"/>
        <v/>
      </c>
      <c r="CD225" s="45" t="str">
        <f t="shared" si="44"/>
        <v/>
      </c>
      <c r="CE225" s="44" t="e">
        <f>IF(AND(#REF!="",#REF!="",#REF!="",#REF!=""),"",SUM(#REF!,#REF!,#REF!,#REF!,#REF!))</f>
        <v>#REF!</v>
      </c>
      <c r="CF225" s="45" t="str">
        <f t="shared" si="45"/>
        <v/>
      </c>
      <c r="CG225" s="38" t="e">
        <f>IF(AND(#REF!="",#REF!="",#REF!="",#REF!=""),"",SUM(#REF!,#REF!,#REF!,#REF!))</f>
        <v>#REF!</v>
      </c>
      <c r="CH225" s="38" t="str">
        <f t="shared" si="34"/>
        <v/>
      </c>
    </row>
    <row r="226" spans="1:86" ht="24.75" customHeight="1">
      <c r="A226" s="378">
        <v>220</v>
      </c>
      <c r="B226" s="359"/>
      <c r="C226" s="360"/>
      <c r="D226" s="361"/>
      <c r="E226" s="362"/>
      <c r="F226" s="363"/>
      <c r="G226" s="363"/>
      <c r="H226" s="364"/>
      <c r="I226" s="365"/>
      <c r="J226" s="366"/>
      <c r="K226" s="367"/>
      <c r="L226" s="24"/>
      <c r="M226" s="25"/>
      <c r="N226" s="25"/>
      <c r="O226" s="8"/>
      <c r="P226" s="57"/>
      <c r="Q226" s="60"/>
      <c r="R226" s="8"/>
      <c r="S226" s="14"/>
      <c r="T226" s="26"/>
      <c r="U226" s="27"/>
      <c r="V226" s="27"/>
      <c r="W226" s="8"/>
      <c r="X226" s="63"/>
      <c r="Y226" s="60"/>
      <c r="Z226" s="8"/>
      <c r="AA226" s="14"/>
      <c r="AB226" s="24"/>
      <c r="AC226" s="25"/>
      <c r="AD226" s="25"/>
      <c r="AE226" s="8"/>
      <c r="AF226" s="57"/>
      <c r="AG226" s="60"/>
      <c r="AH226" s="8"/>
      <c r="AI226" s="14"/>
      <c r="AJ226" s="24"/>
      <c r="AK226" s="25"/>
      <c r="AL226" s="25"/>
      <c r="AM226" s="8"/>
      <c r="AN226" s="57"/>
      <c r="AO226" s="60"/>
      <c r="AP226" s="8"/>
      <c r="AQ226" s="14"/>
      <c r="AR226" s="24"/>
      <c r="AS226" s="25"/>
      <c r="AT226" s="97"/>
      <c r="AU226" s="24"/>
      <c r="AV226" s="25"/>
      <c r="AW226" s="97"/>
      <c r="AX226" s="24"/>
      <c r="AY226" s="25"/>
      <c r="AZ226" s="97"/>
      <c r="BA226" s="13" t="s">
        <v>447</v>
      </c>
      <c r="BB226" s="109" t="s">
        <v>447</v>
      </c>
      <c r="BC226" s="1"/>
      <c r="BD226" s="1"/>
      <c r="BE226" s="1"/>
      <c r="BF226" s="1"/>
      <c r="BG226" s="1"/>
      <c r="BS226" s="29"/>
      <c r="BT226" s="44" t="str">
        <f t="shared" si="35"/>
        <v/>
      </c>
      <c r="BU226" s="45" t="str">
        <f t="shared" si="36"/>
        <v/>
      </c>
      <c r="BV226" s="45" t="str">
        <f t="shared" si="37"/>
        <v/>
      </c>
      <c r="BW226" s="44" t="str">
        <f t="shared" si="38"/>
        <v/>
      </c>
      <c r="BX226" s="45" t="str">
        <f t="shared" si="39"/>
        <v/>
      </c>
      <c r="BY226" s="44" t="e">
        <f>IF(AND(#REF!="",#REF!="",#REF!="",#REF!=""),"",SUM(#REF!,#REF!,#REF!,#REF!,#REF!))</f>
        <v>#REF!</v>
      </c>
      <c r="BZ226" s="45" t="str">
        <f t="shared" si="40"/>
        <v/>
      </c>
      <c r="CA226" s="44" t="str">
        <f t="shared" si="41"/>
        <v/>
      </c>
      <c r="CB226" s="45" t="str">
        <f t="shared" si="42"/>
        <v/>
      </c>
      <c r="CC226" s="44" t="str">
        <f t="shared" si="43"/>
        <v/>
      </c>
      <c r="CD226" s="45" t="str">
        <f t="shared" si="44"/>
        <v/>
      </c>
      <c r="CE226" s="44" t="e">
        <f>IF(AND(#REF!="",#REF!="",#REF!="",#REF!=""),"",SUM(#REF!,#REF!,#REF!,#REF!,#REF!))</f>
        <v>#REF!</v>
      </c>
      <c r="CF226" s="45" t="str">
        <f t="shared" si="45"/>
        <v/>
      </c>
      <c r="CG226" s="38" t="e">
        <f>IF(AND(#REF!="",#REF!="",#REF!="",#REF!=""),"",SUM(#REF!,#REF!,#REF!,#REF!))</f>
        <v>#REF!</v>
      </c>
      <c r="CH226" s="38" t="str">
        <f t="shared" si="34"/>
        <v/>
      </c>
    </row>
    <row r="227" spans="1:86" ht="24.75" customHeight="1">
      <c r="A227" s="358">
        <v>221</v>
      </c>
      <c r="B227" s="359"/>
      <c r="C227" s="360"/>
      <c r="D227" s="361"/>
      <c r="E227" s="362"/>
      <c r="F227" s="363"/>
      <c r="G227" s="363"/>
      <c r="H227" s="364"/>
      <c r="I227" s="365"/>
      <c r="J227" s="366"/>
      <c r="K227" s="367"/>
      <c r="L227" s="24"/>
      <c r="M227" s="25"/>
      <c r="N227" s="25"/>
      <c r="O227" s="8"/>
      <c r="P227" s="57"/>
      <c r="Q227" s="60"/>
      <c r="R227" s="8"/>
      <c r="S227" s="14"/>
      <c r="T227" s="26"/>
      <c r="U227" s="27"/>
      <c r="V227" s="27"/>
      <c r="W227" s="8"/>
      <c r="X227" s="63"/>
      <c r="Y227" s="60"/>
      <c r="Z227" s="8"/>
      <c r="AA227" s="14"/>
      <c r="AB227" s="24"/>
      <c r="AC227" s="25"/>
      <c r="AD227" s="25"/>
      <c r="AE227" s="8"/>
      <c r="AF227" s="57"/>
      <c r="AG227" s="60"/>
      <c r="AH227" s="8"/>
      <c r="AI227" s="14"/>
      <c r="AJ227" s="24"/>
      <c r="AK227" s="25"/>
      <c r="AL227" s="25"/>
      <c r="AM227" s="8"/>
      <c r="AN227" s="57"/>
      <c r="AO227" s="60"/>
      <c r="AP227" s="8"/>
      <c r="AQ227" s="14"/>
      <c r="AR227" s="24"/>
      <c r="AS227" s="25"/>
      <c r="AT227" s="97"/>
      <c r="AU227" s="24"/>
      <c r="AV227" s="25"/>
      <c r="AW227" s="97"/>
      <c r="AX227" s="24"/>
      <c r="AY227" s="25"/>
      <c r="AZ227" s="97"/>
      <c r="BA227" s="13" t="s">
        <v>447</v>
      </c>
      <c r="BB227" s="109" t="s">
        <v>447</v>
      </c>
      <c r="BC227" s="1"/>
      <c r="BD227" s="1"/>
      <c r="BE227" s="1"/>
      <c r="BF227" s="1"/>
      <c r="BG227" s="1"/>
      <c r="BS227" s="29"/>
      <c r="BT227" s="44" t="str">
        <f t="shared" si="35"/>
        <v/>
      </c>
      <c r="BU227" s="45" t="str">
        <f t="shared" si="36"/>
        <v/>
      </c>
      <c r="BV227" s="45" t="str">
        <f t="shared" si="37"/>
        <v/>
      </c>
      <c r="BW227" s="44" t="str">
        <f t="shared" si="38"/>
        <v/>
      </c>
      <c r="BX227" s="45" t="str">
        <f t="shared" si="39"/>
        <v/>
      </c>
      <c r="BY227" s="44" t="e">
        <f>IF(AND(#REF!="",#REF!="",#REF!="",#REF!=""),"",SUM(#REF!,#REF!,#REF!,#REF!,#REF!))</f>
        <v>#REF!</v>
      </c>
      <c r="BZ227" s="45" t="str">
        <f t="shared" si="40"/>
        <v/>
      </c>
      <c r="CA227" s="44" t="str">
        <f t="shared" si="41"/>
        <v/>
      </c>
      <c r="CB227" s="45" t="str">
        <f t="shared" si="42"/>
        <v/>
      </c>
      <c r="CC227" s="44" t="str">
        <f t="shared" si="43"/>
        <v/>
      </c>
      <c r="CD227" s="45" t="str">
        <f t="shared" si="44"/>
        <v/>
      </c>
      <c r="CE227" s="44" t="e">
        <f>IF(AND(#REF!="",#REF!="",#REF!="",#REF!=""),"",SUM(#REF!,#REF!,#REF!,#REF!,#REF!))</f>
        <v>#REF!</v>
      </c>
      <c r="CF227" s="45" t="str">
        <f t="shared" si="45"/>
        <v/>
      </c>
      <c r="CG227" s="38" t="e">
        <f>IF(AND(#REF!="",#REF!="",#REF!="",#REF!=""),"",SUM(#REF!,#REF!,#REF!,#REF!))</f>
        <v>#REF!</v>
      </c>
      <c r="CH227" s="38" t="str">
        <f t="shared" si="34"/>
        <v/>
      </c>
    </row>
    <row r="228" spans="1:86" ht="24.75" customHeight="1">
      <c r="A228" s="378">
        <v>222</v>
      </c>
      <c r="B228" s="359"/>
      <c r="C228" s="360"/>
      <c r="D228" s="361"/>
      <c r="E228" s="362"/>
      <c r="F228" s="363"/>
      <c r="G228" s="363"/>
      <c r="H228" s="364"/>
      <c r="I228" s="365"/>
      <c r="J228" s="366"/>
      <c r="K228" s="367"/>
      <c r="L228" s="24"/>
      <c r="M228" s="25"/>
      <c r="N228" s="25"/>
      <c r="O228" s="8"/>
      <c r="P228" s="57"/>
      <c r="Q228" s="60"/>
      <c r="R228" s="8"/>
      <c r="S228" s="14"/>
      <c r="T228" s="26"/>
      <c r="U228" s="27"/>
      <c r="V228" s="27"/>
      <c r="W228" s="8"/>
      <c r="X228" s="63"/>
      <c r="Y228" s="60"/>
      <c r="Z228" s="8"/>
      <c r="AA228" s="14"/>
      <c r="AB228" s="24"/>
      <c r="AC228" s="25"/>
      <c r="AD228" s="25"/>
      <c r="AE228" s="8"/>
      <c r="AF228" s="57"/>
      <c r="AG228" s="60"/>
      <c r="AH228" s="8"/>
      <c r="AI228" s="14"/>
      <c r="AJ228" s="24"/>
      <c r="AK228" s="25"/>
      <c r="AL228" s="25"/>
      <c r="AM228" s="8"/>
      <c r="AN228" s="57"/>
      <c r="AO228" s="60"/>
      <c r="AP228" s="8"/>
      <c r="AQ228" s="14"/>
      <c r="AR228" s="24"/>
      <c r="AS228" s="25"/>
      <c r="AT228" s="97"/>
      <c r="AU228" s="24"/>
      <c r="AV228" s="25"/>
      <c r="AW228" s="97"/>
      <c r="AX228" s="24"/>
      <c r="AY228" s="25"/>
      <c r="AZ228" s="97"/>
      <c r="BA228" s="13" t="s">
        <v>447</v>
      </c>
      <c r="BB228" s="109" t="s">
        <v>447</v>
      </c>
      <c r="BC228" s="1"/>
      <c r="BD228" s="1"/>
      <c r="BE228" s="1"/>
      <c r="BF228" s="1"/>
      <c r="BG228" s="1"/>
      <c r="BS228" s="29"/>
      <c r="BT228" s="44" t="str">
        <f t="shared" si="35"/>
        <v/>
      </c>
      <c r="BU228" s="45" t="str">
        <f t="shared" si="36"/>
        <v/>
      </c>
      <c r="BV228" s="45" t="str">
        <f t="shared" si="37"/>
        <v/>
      </c>
      <c r="BW228" s="44" t="str">
        <f t="shared" si="38"/>
        <v/>
      </c>
      <c r="BX228" s="45" t="str">
        <f t="shared" si="39"/>
        <v/>
      </c>
      <c r="BY228" s="44" t="e">
        <f>IF(AND(#REF!="",#REF!="",#REF!="",#REF!=""),"",SUM(#REF!,#REF!,#REF!,#REF!,#REF!))</f>
        <v>#REF!</v>
      </c>
      <c r="BZ228" s="45" t="str">
        <f t="shared" si="40"/>
        <v/>
      </c>
      <c r="CA228" s="44" t="str">
        <f t="shared" si="41"/>
        <v/>
      </c>
      <c r="CB228" s="45" t="str">
        <f t="shared" si="42"/>
        <v/>
      </c>
      <c r="CC228" s="44" t="str">
        <f t="shared" si="43"/>
        <v/>
      </c>
      <c r="CD228" s="45" t="str">
        <f t="shared" si="44"/>
        <v/>
      </c>
      <c r="CE228" s="44" t="e">
        <f>IF(AND(#REF!="",#REF!="",#REF!="",#REF!=""),"",SUM(#REF!,#REF!,#REF!,#REF!,#REF!))</f>
        <v>#REF!</v>
      </c>
      <c r="CF228" s="45" t="str">
        <f t="shared" si="45"/>
        <v/>
      </c>
      <c r="CG228" s="38" t="e">
        <f>IF(AND(#REF!="",#REF!="",#REF!="",#REF!=""),"",SUM(#REF!,#REF!,#REF!,#REF!))</f>
        <v>#REF!</v>
      </c>
      <c r="CH228" s="38" t="str">
        <f t="shared" si="34"/>
        <v/>
      </c>
    </row>
    <row r="229" spans="1:86" ht="24.75" customHeight="1">
      <c r="A229" s="378">
        <v>223</v>
      </c>
      <c r="B229" s="359"/>
      <c r="C229" s="360"/>
      <c r="D229" s="361"/>
      <c r="E229" s="362"/>
      <c r="F229" s="363"/>
      <c r="G229" s="363"/>
      <c r="H229" s="364"/>
      <c r="I229" s="365"/>
      <c r="J229" s="366"/>
      <c r="K229" s="367"/>
      <c r="L229" s="24"/>
      <c r="M229" s="25"/>
      <c r="N229" s="25"/>
      <c r="O229" s="8"/>
      <c r="P229" s="57"/>
      <c r="Q229" s="60"/>
      <c r="R229" s="8"/>
      <c r="S229" s="14"/>
      <c r="T229" s="26"/>
      <c r="U229" s="27"/>
      <c r="V229" s="27"/>
      <c r="W229" s="8"/>
      <c r="X229" s="63"/>
      <c r="Y229" s="60"/>
      <c r="Z229" s="8"/>
      <c r="AA229" s="14"/>
      <c r="AB229" s="24"/>
      <c r="AC229" s="25"/>
      <c r="AD229" s="25"/>
      <c r="AE229" s="8"/>
      <c r="AF229" s="57"/>
      <c r="AG229" s="60"/>
      <c r="AH229" s="8"/>
      <c r="AI229" s="14"/>
      <c r="AJ229" s="24"/>
      <c r="AK229" s="25"/>
      <c r="AL229" s="25"/>
      <c r="AM229" s="8"/>
      <c r="AN229" s="57"/>
      <c r="AO229" s="60"/>
      <c r="AP229" s="8"/>
      <c r="AQ229" s="14"/>
      <c r="AR229" s="24"/>
      <c r="AS229" s="25"/>
      <c r="AT229" s="97"/>
      <c r="AU229" s="24"/>
      <c r="AV229" s="25"/>
      <c r="AW229" s="97"/>
      <c r="AX229" s="24"/>
      <c r="AY229" s="25"/>
      <c r="AZ229" s="97"/>
      <c r="BA229" s="13" t="s">
        <v>447</v>
      </c>
      <c r="BB229" s="109" t="s">
        <v>447</v>
      </c>
      <c r="BC229" s="1"/>
      <c r="BD229" s="1"/>
      <c r="BE229" s="1"/>
      <c r="BF229" s="1"/>
      <c r="BG229" s="1"/>
      <c r="BS229" s="29"/>
      <c r="BT229" s="44" t="str">
        <f t="shared" si="35"/>
        <v/>
      </c>
      <c r="BU229" s="45" t="str">
        <f t="shared" si="36"/>
        <v/>
      </c>
      <c r="BV229" s="45" t="str">
        <f t="shared" si="37"/>
        <v/>
      </c>
      <c r="BW229" s="44" t="str">
        <f t="shared" si="38"/>
        <v/>
      </c>
      <c r="BX229" s="45" t="str">
        <f t="shared" si="39"/>
        <v/>
      </c>
      <c r="BY229" s="44" t="e">
        <f>IF(AND(#REF!="",#REF!="",#REF!="",#REF!=""),"",SUM(#REF!,#REF!,#REF!,#REF!,#REF!))</f>
        <v>#REF!</v>
      </c>
      <c r="BZ229" s="45" t="str">
        <f t="shared" si="40"/>
        <v/>
      </c>
      <c r="CA229" s="44" t="str">
        <f t="shared" si="41"/>
        <v/>
      </c>
      <c r="CB229" s="45" t="str">
        <f t="shared" si="42"/>
        <v/>
      </c>
      <c r="CC229" s="44" t="str">
        <f t="shared" si="43"/>
        <v/>
      </c>
      <c r="CD229" s="45" t="str">
        <f t="shared" si="44"/>
        <v/>
      </c>
      <c r="CE229" s="44" t="e">
        <f>IF(AND(#REF!="",#REF!="",#REF!="",#REF!=""),"",SUM(#REF!,#REF!,#REF!,#REF!,#REF!))</f>
        <v>#REF!</v>
      </c>
      <c r="CF229" s="45" t="str">
        <f t="shared" si="45"/>
        <v/>
      </c>
      <c r="CG229" s="38" t="e">
        <f>IF(AND(#REF!="",#REF!="",#REF!="",#REF!=""),"",SUM(#REF!,#REF!,#REF!,#REF!))</f>
        <v>#REF!</v>
      </c>
      <c r="CH229" s="38" t="str">
        <f t="shared" si="34"/>
        <v/>
      </c>
    </row>
    <row r="230" spans="1:86" ht="24.75" customHeight="1">
      <c r="A230" s="358">
        <v>224</v>
      </c>
      <c r="B230" s="359"/>
      <c r="C230" s="360"/>
      <c r="D230" s="361"/>
      <c r="E230" s="362"/>
      <c r="F230" s="363"/>
      <c r="G230" s="363"/>
      <c r="H230" s="364"/>
      <c r="I230" s="365"/>
      <c r="J230" s="366"/>
      <c r="K230" s="367"/>
      <c r="L230" s="24"/>
      <c r="M230" s="25"/>
      <c r="N230" s="25"/>
      <c r="O230" s="8"/>
      <c r="P230" s="57"/>
      <c r="Q230" s="60"/>
      <c r="R230" s="8"/>
      <c r="S230" s="14"/>
      <c r="T230" s="26"/>
      <c r="U230" s="27"/>
      <c r="V230" s="27"/>
      <c r="W230" s="8"/>
      <c r="X230" s="63"/>
      <c r="Y230" s="60"/>
      <c r="Z230" s="8"/>
      <c r="AA230" s="14"/>
      <c r="AB230" s="24"/>
      <c r="AC230" s="25"/>
      <c r="AD230" s="25"/>
      <c r="AE230" s="8"/>
      <c r="AF230" s="57"/>
      <c r="AG230" s="60"/>
      <c r="AH230" s="8"/>
      <c r="AI230" s="14"/>
      <c r="AJ230" s="24"/>
      <c r="AK230" s="25"/>
      <c r="AL230" s="25"/>
      <c r="AM230" s="8"/>
      <c r="AN230" s="57"/>
      <c r="AO230" s="60"/>
      <c r="AP230" s="8"/>
      <c r="AQ230" s="14"/>
      <c r="AR230" s="24"/>
      <c r="AS230" s="25"/>
      <c r="AT230" s="97"/>
      <c r="AU230" s="24"/>
      <c r="AV230" s="25"/>
      <c r="AW230" s="97"/>
      <c r="AX230" s="24"/>
      <c r="AY230" s="25"/>
      <c r="AZ230" s="97"/>
      <c r="BA230" s="13" t="s">
        <v>447</v>
      </c>
      <c r="BB230" s="109" t="s">
        <v>447</v>
      </c>
      <c r="BC230" s="1"/>
      <c r="BD230" s="1"/>
      <c r="BE230" s="1"/>
      <c r="BF230" s="1"/>
      <c r="BG230" s="1"/>
      <c r="BS230" s="29"/>
      <c r="BT230" s="44" t="str">
        <f t="shared" si="35"/>
        <v/>
      </c>
      <c r="BU230" s="45" t="str">
        <f t="shared" si="36"/>
        <v/>
      </c>
      <c r="BV230" s="45" t="str">
        <f t="shared" si="37"/>
        <v/>
      </c>
      <c r="BW230" s="44" t="str">
        <f t="shared" si="38"/>
        <v/>
      </c>
      <c r="BX230" s="45" t="str">
        <f t="shared" si="39"/>
        <v/>
      </c>
      <c r="BY230" s="44" t="e">
        <f>IF(AND(#REF!="",#REF!="",#REF!="",#REF!=""),"",SUM(#REF!,#REF!,#REF!,#REF!,#REF!))</f>
        <v>#REF!</v>
      </c>
      <c r="BZ230" s="45" t="str">
        <f t="shared" si="40"/>
        <v/>
      </c>
      <c r="CA230" s="44" t="str">
        <f t="shared" si="41"/>
        <v/>
      </c>
      <c r="CB230" s="45" t="str">
        <f t="shared" si="42"/>
        <v/>
      </c>
      <c r="CC230" s="44" t="str">
        <f t="shared" si="43"/>
        <v/>
      </c>
      <c r="CD230" s="45" t="str">
        <f t="shared" si="44"/>
        <v/>
      </c>
      <c r="CE230" s="44" t="e">
        <f>IF(AND(#REF!="",#REF!="",#REF!="",#REF!=""),"",SUM(#REF!,#REF!,#REF!,#REF!,#REF!))</f>
        <v>#REF!</v>
      </c>
      <c r="CF230" s="45" t="str">
        <f t="shared" si="45"/>
        <v/>
      </c>
      <c r="CG230" s="38" t="e">
        <f>IF(AND(#REF!="",#REF!="",#REF!="",#REF!=""),"",SUM(#REF!,#REF!,#REF!,#REF!))</f>
        <v>#REF!</v>
      </c>
      <c r="CH230" s="38" t="str">
        <f t="shared" si="34"/>
        <v/>
      </c>
    </row>
    <row r="231" spans="1:86" ht="24.75" customHeight="1">
      <c r="A231" s="378">
        <v>225</v>
      </c>
      <c r="B231" s="359"/>
      <c r="C231" s="360"/>
      <c r="D231" s="361"/>
      <c r="E231" s="362"/>
      <c r="F231" s="363"/>
      <c r="G231" s="363"/>
      <c r="H231" s="364"/>
      <c r="I231" s="365"/>
      <c r="J231" s="366"/>
      <c r="K231" s="367"/>
      <c r="L231" s="24"/>
      <c r="M231" s="25"/>
      <c r="N231" s="25"/>
      <c r="O231" s="8"/>
      <c r="P231" s="57"/>
      <c r="Q231" s="60"/>
      <c r="R231" s="8"/>
      <c r="S231" s="14"/>
      <c r="T231" s="26"/>
      <c r="U231" s="27"/>
      <c r="V231" s="27"/>
      <c r="W231" s="8"/>
      <c r="X231" s="63"/>
      <c r="Y231" s="60"/>
      <c r="Z231" s="8"/>
      <c r="AA231" s="14"/>
      <c r="AB231" s="24"/>
      <c r="AC231" s="25"/>
      <c r="AD231" s="25"/>
      <c r="AE231" s="8"/>
      <c r="AF231" s="57"/>
      <c r="AG231" s="60"/>
      <c r="AH231" s="8"/>
      <c r="AI231" s="14"/>
      <c r="AJ231" s="24"/>
      <c r="AK231" s="25"/>
      <c r="AL231" s="25"/>
      <c r="AM231" s="8"/>
      <c r="AN231" s="57"/>
      <c r="AO231" s="60"/>
      <c r="AP231" s="8"/>
      <c r="AQ231" s="14"/>
      <c r="AR231" s="24"/>
      <c r="AS231" s="25"/>
      <c r="AT231" s="97"/>
      <c r="AU231" s="24"/>
      <c r="AV231" s="25"/>
      <c r="AW231" s="97"/>
      <c r="AX231" s="24"/>
      <c r="AY231" s="25"/>
      <c r="AZ231" s="97"/>
      <c r="BA231" s="13" t="s">
        <v>447</v>
      </c>
      <c r="BB231" s="109" t="s">
        <v>447</v>
      </c>
      <c r="BC231" s="1"/>
      <c r="BD231" s="1"/>
      <c r="BE231" s="1"/>
      <c r="BF231" s="1"/>
      <c r="BG231" s="1"/>
      <c r="BS231" s="29"/>
      <c r="BT231" s="44" t="str">
        <f t="shared" si="35"/>
        <v/>
      </c>
      <c r="BU231" s="45" t="str">
        <f t="shared" si="36"/>
        <v/>
      </c>
      <c r="BV231" s="45" t="str">
        <f t="shared" si="37"/>
        <v/>
      </c>
      <c r="BW231" s="44" t="str">
        <f t="shared" si="38"/>
        <v/>
      </c>
      <c r="BX231" s="45" t="str">
        <f t="shared" si="39"/>
        <v/>
      </c>
      <c r="BY231" s="44" t="e">
        <f>IF(AND(#REF!="",#REF!="",#REF!="",#REF!=""),"",SUM(#REF!,#REF!,#REF!,#REF!,#REF!))</f>
        <v>#REF!</v>
      </c>
      <c r="BZ231" s="45" t="str">
        <f t="shared" si="40"/>
        <v/>
      </c>
      <c r="CA231" s="44" t="str">
        <f t="shared" si="41"/>
        <v/>
      </c>
      <c r="CB231" s="45" t="str">
        <f t="shared" si="42"/>
        <v/>
      </c>
      <c r="CC231" s="44" t="str">
        <f t="shared" si="43"/>
        <v/>
      </c>
      <c r="CD231" s="45" t="str">
        <f t="shared" si="44"/>
        <v/>
      </c>
      <c r="CE231" s="44" t="e">
        <f>IF(AND(#REF!="",#REF!="",#REF!="",#REF!=""),"",SUM(#REF!,#REF!,#REF!,#REF!,#REF!))</f>
        <v>#REF!</v>
      </c>
      <c r="CF231" s="45" t="str">
        <f t="shared" si="45"/>
        <v/>
      </c>
      <c r="CG231" s="38" t="e">
        <f>IF(AND(#REF!="",#REF!="",#REF!="",#REF!=""),"",SUM(#REF!,#REF!,#REF!,#REF!))</f>
        <v>#REF!</v>
      </c>
      <c r="CH231" s="38" t="str">
        <f t="shared" si="34"/>
        <v/>
      </c>
    </row>
    <row r="232" spans="1:86" ht="24.75" customHeight="1">
      <c r="A232" s="378">
        <v>226</v>
      </c>
      <c r="B232" s="359"/>
      <c r="C232" s="360"/>
      <c r="D232" s="361"/>
      <c r="E232" s="362"/>
      <c r="F232" s="363"/>
      <c r="G232" s="363"/>
      <c r="H232" s="364"/>
      <c r="I232" s="365"/>
      <c r="J232" s="366"/>
      <c r="K232" s="367"/>
      <c r="L232" s="24"/>
      <c r="M232" s="25"/>
      <c r="N232" s="25"/>
      <c r="O232" s="8"/>
      <c r="P232" s="57"/>
      <c r="Q232" s="60"/>
      <c r="R232" s="8"/>
      <c r="S232" s="14"/>
      <c r="T232" s="26"/>
      <c r="U232" s="27"/>
      <c r="V232" s="27"/>
      <c r="W232" s="8"/>
      <c r="X232" s="63"/>
      <c r="Y232" s="60"/>
      <c r="Z232" s="8"/>
      <c r="AA232" s="14"/>
      <c r="AB232" s="24"/>
      <c r="AC232" s="25"/>
      <c r="AD232" s="25"/>
      <c r="AE232" s="8"/>
      <c r="AF232" s="57"/>
      <c r="AG232" s="60"/>
      <c r="AH232" s="8"/>
      <c r="AI232" s="14"/>
      <c r="AJ232" s="24"/>
      <c r="AK232" s="25"/>
      <c r="AL232" s="25"/>
      <c r="AM232" s="8"/>
      <c r="AN232" s="57"/>
      <c r="AO232" s="60"/>
      <c r="AP232" s="8"/>
      <c r="AQ232" s="14"/>
      <c r="AR232" s="24"/>
      <c r="AS232" s="25"/>
      <c r="AT232" s="97"/>
      <c r="AU232" s="24"/>
      <c r="AV232" s="25"/>
      <c r="AW232" s="97"/>
      <c r="AX232" s="24"/>
      <c r="AY232" s="25"/>
      <c r="AZ232" s="97"/>
      <c r="BA232" s="13" t="s">
        <v>447</v>
      </c>
      <c r="BB232" s="109" t="s">
        <v>447</v>
      </c>
      <c r="BC232" s="1"/>
      <c r="BD232" s="1"/>
      <c r="BE232" s="1"/>
      <c r="BF232" s="1"/>
      <c r="BG232" s="1"/>
      <c r="BS232" s="29"/>
      <c r="BT232" s="44" t="str">
        <f t="shared" si="35"/>
        <v/>
      </c>
      <c r="BU232" s="45" t="str">
        <f t="shared" si="36"/>
        <v/>
      </c>
      <c r="BV232" s="45" t="str">
        <f t="shared" si="37"/>
        <v/>
      </c>
      <c r="BW232" s="44" t="str">
        <f t="shared" si="38"/>
        <v/>
      </c>
      <c r="BX232" s="45" t="str">
        <f t="shared" si="39"/>
        <v/>
      </c>
      <c r="BY232" s="44" t="e">
        <f>IF(AND(#REF!="",#REF!="",#REF!="",#REF!=""),"",SUM(#REF!,#REF!,#REF!,#REF!,#REF!))</f>
        <v>#REF!</v>
      </c>
      <c r="BZ232" s="45" t="str">
        <f t="shared" si="40"/>
        <v/>
      </c>
      <c r="CA232" s="44" t="str">
        <f t="shared" si="41"/>
        <v/>
      </c>
      <c r="CB232" s="45" t="str">
        <f t="shared" si="42"/>
        <v/>
      </c>
      <c r="CC232" s="44" t="str">
        <f t="shared" si="43"/>
        <v/>
      </c>
      <c r="CD232" s="45" t="str">
        <f t="shared" si="44"/>
        <v/>
      </c>
      <c r="CE232" s="44" t="e">
        <f>IF(AND(#REF!="",#REF!="",#REF!="",#REF!=""),"",SUM(#REF!,#REF!,#REF!,#REF!,#REF!))</f>
        <v>#REF!</v>
      </c>
      <c r="CF232" s="45" t="str">
        <f t="shared" si="45"/>
        <v/>
      </c>
      <c r="CG232" s="38" t="e">
        <f>IF(AND(#REF!="",#REF!="",#REF!="",#REF!=""),"",SUM(#REF!,#REF!,#REF!,#REF!))</f>
        <v>#REF!</v>
      </c>
      <c r="CH232" s="38" t="str">
        <f t="shared" si="34"/>
        <v/>
      </c>
    </row>
    <row r="233" spans="1:86" ht="24.75" customHeight="1">
      <c r="A233" s="358">
        <v>227</v>
      </c>
      <c r="B233" s="359"/>
      <c r="C233" s="360"/>
      <c r="D233" s="361"/>
      <c r="E233" s="362"/>
      <c r="F233" s="363"/>
      <c r="G233" s="363"/>
      <c r="H233" s="364"/>
      <c r="I233" s="365"/>
      <c r="J233" s="366"/>
      <c r="K233" s="367"/>
      <c r="L233" s="24"/>
      <c r="M233" s="25"/>
      <c r="N233" s="25"/>
      <c r="O233" s="8"/>
      <c r="P233" s="57"/>
      <c r="Q233" s="60"/>
      <c r="R233" s="8"/>
      <c r="S233" s="14"/>
      <c r="T233" s="26"/>
      <c r="U233" s="27"/>
      <c r="V233" s="27"/>
      <c r="W233" s="8"/>
      <c r="X233" s="63"/>
      <c r="Y233" s="60"/>
      <c r="Z233" s="8"/>
      <c r="AA233" s="14"/>
      <c r="AB233" s="24"/>
      <c r="AC233" s="25"/>
      <c r="AD233" s="25"/>
      <c r="AE233" s="8"/>
      <c r="AF233" s="57"/>
      <c r="AG233" s="60"/>
      <c r="AH233" s="8"/>
      <c r="AI233" s="14"/>
      <c r="AJ233" s="24"/>
      <c r="AK233" s="25"/>
      <c r="AL233" s="25"/>
      <c r="AM233" s="8"/>
      <c r="AN233" s="57"/>
      <c r="AO233" s="60"/>
      <c r="AP233" s="8"/>
      <c r="AQ233" s="14"/>
      <c r="AR233" s="24"/>
      <c r="AS233" s="25"/>
      <c r="AT233" s="97"/>
      <c r="AU233" s="24"/>
      <c r="AV233" s="25"/>
      <c r="AW233" s="97"/>
      <c r="AX233" s="24"/>
      <c r="AY233" s="25"/>
      <c r="AZ233" s="97"/>
      <c r="BA233" s="13" t="s">
        <v>447</v>
      </c>
      <c r="BB233" s="109" t="s">
        <v>447</v>
      </c>
      <c r="BC233" s="1"/>
      <c r="BD233" s="1"/>
      <c r="BE233" s="1"/>
      <c r="BF233" s="1"/>
      <c r="BG233" s="1"/>
      <c r="BS233" s="29"/>
      <c r="BT233" s="44" t="str">
        <f t="shared" si="35"/>
        <v/>
      </c>
      <c r="BU233" s="45" t="str">
        <f t="shared" si="36"/>
        <v/>
      </c>
      <c r="BV233" s="45" t="str">
        <f t="shared" si="37"/>
        <v/>
      </c>
      <c r="BW233" s="44" t="str">
        <f t="shared" si="38"/>
        <v/>
      </c>
      <c r="BX233" s="45" t="str">
        <f t="shared" si="39"/>
        <v/>
      </c>
      <c r="BY233" s="44" t="e">
        <f>IF(AND(#REF!="",#REF!="",#REF!="",#REF!=""),"",SUM(#REF!,#REF!,#REF!,#REF!,#REF!))</f>
        <v>#REF!</v>
      </c>
      <c r="BZ233" s="45" t="str">
        <f t="shared" si="40"/>
        <v/>
      </c>
      <c r="CA233" s="44" t="str">
        <f t="shared" si="41"/>
        <v/>
      </c>
      <c r="CB233" s="45" t="str">
        <f t="shared" si="42"/>
        <v/>
      </c>
      <c r="CC233" s="44" t="str">
        <f t="shared" si="43"/>
        <v/>
      </c>
      <c r="CD233" s="45" t="str">
        <f t="shared" si="44"/>
        <v/>
      </c>
      <c r="CE233" s="44" t="e">
        <f>IF(AND(#REF!="",#REF!="",#REF!="",#REF!=""),"",SUM(#REF!,#REF!,#REF!,#REF!,#REF!))</f>
        <v>#REF!</v>
      </c>
      <c r="CF233" s="45" t="str">
        <f t="shared" si="45"/>
        <v/>
      </c>
      <c r="CG233" s="38" t="e">
        <f>IF(AND(#REF!="",#REF!="",#REF!="",#REF!=""),"",SUM(#REF!,#REF!,#REF!,#REF!))</f>
        <v>#REF!</v>
      </c>
      <c r="CH233" s="38" t="str">
        <f t="shared" si="34"/>
        <v/>
      </c>
    </row>
    <row r="234" spans="1:86" ht="24.75" customHeight="1">
      <c r="A234" s="378">
        <v>228</v>
      </c>
      <c r="B234" s="359"/>
      <c r="C234" s="360"/>
      <c r="D234" s="361"/>
      <c r="E234" s="362"/>
      <c r="F234" s="363"/>
      <c r="G234" s="363"/>
      <c r="H234" s="364"/>
      <c r="I234" s="365"/>
      <c r="J234" s="366"/>
      <c r="K234" s="367"/>
      <c r="L234" s="24"/>
      <c r="M234" s="25"/>
      <c r="N234" s="25"/>
      <c r="O234" s="8"/>
      <c r="P234" s="57"/>
      <c r="Q234" s="60"/>
      <c r="R234" s="8"/>
      <c r="S234" s="14"/>
      <c r="T234" s="26"/>
      <c r="U234" s="27"/>
      <c r="V234" s="27"/>
      <c r="W234" s="8"/>
      <c r="X234" s="63"/>
      <c r="Y234" s="60"/>
      <c r="Z234" s="8"/>
      <c r="AA234" s="14"/>
      <c r="AB234" s="24"/>
      <c r="AC234" s="25"/>
      <c r="AD234" s="25"/>
      <c r="AE234" s="8"/>
      <c r="AF234" s="57"/>
      <c r="AG234" s="60"/>
      <c r="AH234" s="8"/>
      <c r="AI234" s="14"/>
      <c r="AJ234" s="24"/>
      <c r="AK234" s="25"/>
      <c r="AL234" s="25"/>
      <c r="AM234" s="8"/>
      <c r="AN234" s="57"/>
      <c r="AO234" s="60"/>
      <c r="AP234" s="8"/>
      <c r="AQ234" s="14"/>
      <c r="AR234" s="24"/>
      <c r="AS234" s="25"/>
      <c r="AT234" s="97"/>
      <c r="AU234" s="24"/>
      <c r="AV234" s="25"/>
      <c r="AW234" s="97"/>
      <c r="AX234" s="24"/>
      <c r="AY234" s="25"/>
      <c r="AZ234" s="97"/>
      <c r="BA234" s="13" t="s">
        <v>447</v>
      </c>
      <c r="BB234" s="109" t="s">
        <v>447</v>
      </c>
      <c r="BC234" s="1"/>
      <c r="BD234" s="1"/>
      <c r="BE234" s="1"/>
      <c r="BF234" s="1"/>
      <c r="BG234" s="1"/>
      <c r="BS234" s="29"/>
      <c r="BT234" s="44" t="str">
        <f t="shared" si="35"/>
        <v/>
      </c>
      <c r="BU234" s="45" t="str">
        <f t="shared" si="36"/>
        <v/>
      </c>
      <c r="BV234" s="45" t="str">
        <f t="shared" si="37"/>
        <v/>
      </c>
      <c r="BW234" s="44" t="str">
        <f t="shared" si="38"/>
        <v/>
      </c>
      <c r="BX234" s="45" t="str">
        <f t="shared" si="39"/>
        <v/>
      </c>
      <c r="BY234" s="44" t="e">
        <f>IF(AND(#REF!="",#REF!="",#REF!="",#REF!=""),"",SUM(#REF!,#REF!,#REF!,#REF!,#REF!))</f>
        <v>#REF!</v>
      </c>
      <c r="BZ234" s="45" t="str">
        <f t="shared" si="40"/>
        <v/>
      </c>
      <c r="CA234" s="44" t="str">
        <f t="shared" si="41"/>
        <v/>
      </c>
      <c r="CB234" s="45" t="str">
        <f t="shared" si="42"/>
        <v/>
      </c>
      <c r="CC234" s="44" t="str">
        <f t="shared" si="43"/>
        <v/>
      </c>
      <c r="CD234" s="45" t="str">
        <f t="shared" si="44"/>
        <v/>
      </c>
      <c r="CE234" s="44" t="e">
        <f>IF(AND(#REF!="",#REF!="",#REF!="",#REF!=""),"",SUM(#REF!,#REF!,#REF!,#REF!,#REF!))</f>
        <v>#REF!</v>
      </c>
      <c r="CF234" s="45" t="str">
        <f t="shared" si="45"/>
        <v/>
      </c>
      <c r="CG234" s="38" t="e">
        <f>IF(AND(#REF!="",#REF!="",#REF!="",#REF!=""),"",SUM(#REF!,#REF!,#REF!,#REF!))</f>
        <v>#REF!</v>
      </c>
      <c r="CH234" s="38" t="str">
        <f t="shared" si="34"/>
        <v/>
      </c>
    </row>
    <row r="235" spans="1:86" ht="24.75" customHeight="1">
      <c r="A235" s="378">
        <v>229</v>
      </c>
      <c r="B235" s="359"/>
      <c r="C235" s="360"/>
      <c r="D235" s="361"/>
      <c r="E235" s="362"/>
      <c r="F235" s="363"/>
      <c r="G235" s="363"/>
      <c r="H235" s="364"/>
      <c r="I235" s="365"/>
      <c r="J235" s="366"/>
      <c r="K235" s="367"/>
      <c r="L235" s="24"/>
      <c r="M235" s="25"/>
      <c r="N235" s="25"/>
      <c r="O235" s="8"/>
      <c r="P235" s="57"/>
      <c r="Q235" s="60"/>
      <c r="R235" s="8"/>
      <c r="S235" s="14"/>
      <c r="T235" s="26"/>
      <c r="U235" s="27"/>
      <c r="V235" s="27"/>
      <c r="W235" s="8"/>
      <c r="X235" s="63"/>
      <c r="Y235" s="60"/>
      <c r="Z235" s="8"/>
      <c r="AA235" s="14"/>
      <c r="AB235" s="24"/>
      <c r="AC235" s="25"/>
      <c r="AD235" s="25"/>
      <c r="AE235" s="8"/>
      <c r="AF235" s="57"/>
      <c r="AG235" s="60"/>
      <c r="AH235" s="8"/>
      <c r="AI235" s="14"/>
      <c r="AJ235" s="24"/>
      <c r="AK235" s="25"/>
      <c r="AL235" s="25"/>
      <c r="AM235" s="8"/>
      <c r="AN235" s="57"/>
      <c r="AO235" s="60"/>
      <c r="AP235" s="8"/>
      <c r="AQ235" s="14"/>
      <c r="AR235" s="24"/>
      <c r="AS235" s="25"/>
      <c r="AT235" s="97"/>
      <c r="AU235" s="24"/>
      <c r="AV235" s="25"/>
      <c r="AW235" s="97"/>
      <c r="AX235" s="24"/>
      <c r="AY235" s="25"/>
      <c r="AZ235" s="97"/>
      <c r="BA235" s="13" t="s">
        <v>447</v>
      </c>
      <c r="BB235" s="109" t="s">
        <v>447</v>
      </c>
      <c r="BC235" s="1"/>
      <c r="BD235" s="1"/>
      <c r="BE235" s="1"/>
      <c r="BF235" s="1"/>
      <c r="BG235" s="1"/>
      <c r="BS235" s="29"/>
      <c r="BT235" s="44" t="str">
        <f t="shared" si="35"/>
        <v/>
      </c>
      <c r="BU235" s="45" t="str">
        <f t="shared" si="36"/>
        <v/>
      </c>
      <c r="BV235" s="45" t="str">
        <f t="shared" si="37"/>
        <v/>
      </c>
      <c r="BW235" s="44" t="str">
        <f t="shared" si="38"/>
        <v/>
      </c>
      <c r="BX235" s="45" t="str">
        <f t="shared" si="39"/>
        <v/>
      </c>
      <c r="BY235" s="44" t="e">
        <f>IF(AND(#REF!="",#REF!="",#REF!="",#REF!=""),"",SUM(#REF!,#REF!,#REF!,#REF!,#REF!))</f>
        <v>#REF!</v>
      </c>
      <c r="BZ235" s="45" t="str">
        <f t="shared" si="40"/>
        <v/>
      </c>
      <c r="CA235" s="44" t="str">
        <f t="shared" si="41"/>
        <v/>
      </c>
      <c r="CB235" s="45" t="str">
        <f t="shared" si="42"/>
        <v/>
      </c>
      <c r="CC235" s="44" t="str">
        <f t="shared" si="43"/>
        <v/>
      </c>
      <c r="CD235" s="45" t="str">
        <f t="shared" si="44"/>
        <v/>
      </c>
      <c r="CE235" s="44" t="e">
        <f>IF(AND(#REF!="",#REF!="",#REF!="",#REF!=""),"",SUM(#REF!,#REF!,#REF!,#REF!,#REF!))</f>
        <v>#REF!</v>
      </c>
      <c r="CF235" s="45" t="str">
        <f t="shared" si="45"/>
        <v/>
      </c>
      <c r="CG235" s="38" t="e">
        <f>IF(AND(#REF!="",#REF!="",#REF!="",#REF!=""),"",SUM(#REF!,#REF!,#REF!,#REF!))</f>
        <v>#REF!</v>
      </c>
      <c r="CH235" s="38" t="str">
        <f t="shared" si="34"/>
        <v/>
      </c>
    </row>
    <row r="236" spans="1:86" ht="24.75" customHeight="1">
      <c r="A236" s="358">
        <v>230</v>
      </c>
      <c r="B236" s="359"/>
      <c r="C236" s="360"/>
      <c r="D236" s="361"/>
      <c r="E236" s="362"/>
      <c r="F236" s="363"/>
      <c r="G236" s="363"/>
      <c r="H236" s="364"/>
      <c r="I236" s="365"/>
      <c r="J236" s="366"/>
      <c r="K236" s="367"/>
      <c r="L236" s="24"/>
      <c r="M236" s="25"/>
      <c r="N236" s="25"/>
      <c r="O236" s="8"/>
      <c r="P236" s="57"/>
      <c r="Q236" s="60"/>
      <c r="R236" s="8"/>
      <c r="S236" s="14"/>
      <c r="T236" s="26"/>
      <c r="U236" s="27"/>
      <c r="V236" s="27"/>
      <c r="W236" s="8"/>
      <c r="X236" s="63"/>
      <c r="Y236" s="60"/>
      <c r="Z236" s="8"/>
      <c r="AA236" s="14"/>
      <c r="AB236" s="24"/>
      <c r="AC236" s="25"/>
      <c r="AD236" s="25"/>
      <c r="AE236" s="8"/>
      <c r="AF236" s="57"/>
      <c r="AG236" s="60"/>
      <c r="AH236" s="8"/>
      <c r="AI236" s="14"/>
      <c r="AJ236" s="24"/>
      <c r="AK236" s="25"/>
      <c r="AL236" s="25"/>
      <c r="AM236" s="8"/>
      <c r="AN236" s="57"/>
      <c r="AO236" s="60"/>
      <c r="AP236" s="8"/>
      <c r="AQ236" s="14"/>
      <c r="AR236" s="24"/>
      <c r="AS236" s="25"/>
      <c r="AT236" s="97"/>
      <c r="AU236" s="24"/>
      <c r="AV236" s="25"/>
      <c r="AW236" s="97"/>
      <c r="AX236" s="24"/>
      <c r="AY236" s="25"/>
      <c r="AZ236" s="97"/>
      <c r="BA236" s="13" t="s">
        <v>447</v>
      </c>
      <c r="BB236" s="109" t="s">
        <v>447</v>
      </c>
      <c r="BC236" s="1"/>
      <c r="BD236" s="1"/>
      <c r="BE236" s="1"/>
      <c r="BF236" s="1"/>
      <c r="BG236" s="1"/>
      <c r="BS236" s="29"/>
      <c r="BT236" s="44" t="str">
        <f t="shared" si="35"/>
        <v/>
      </c>
      <c r="BU236" s="45" t="str">
        <f t="shared" si="36"/>
        <v/>
      </c>
      <c r="BV236" s="45" t="str">
        <f t="shared" si="37"/>
        <v/>
      </c>
      <c r="BW236" s="44" t="str">
        <f t="shared" si="38"/>
        <v/>
      </c>
      <c r="BX236" s="45" t="str">
        <f t="shared" si="39"/>
        <v/>
      </c>
      <c r="BY236" s="44" t="e">
        <f>IF(AND(#REF!="",#REF!="",#REF!="",#REF!=""),"",SUM(#REF!,#REF!,#REF!,#REF!,#REF!))</f>
        <v>#REF!</v>
      </c>
      <c r="BZ236" s="45" t="str">
        <f t="shared" si="40"/>
        <v/>
      </c>
      <c r="CA236" s="44" t="str">
        <f t="shared" si="41"/>
        <v/>
      </c>
      <c r="CB236" s="45" t="str">
        <f t="shared" si="42"/>
        <v/>
      </c>
      <c r="CC236" s="44" t="str">
        <f t="shared" si="43"/>
        <v/>
      </c>
      <c r="CD236" s="45" t="str">
        <f t="shared" si="44"/>
        <v/>
      </c>
      <c r="CE236" s="44" t="e">
        <f>IF(AND(#REF!="",#REF!="",#REF!="",#REF!=""),"",SUM(#REF!,#REF!,#REF!,#REF!,#REF!))</f>
        <v>#REF!</v>
      </c>
      <c r="CF236" s="45" t="str">
        <f t="shared" si="45"/>
        <v/>
      </c>
      <c r="CG236" s="38" t="e">
        <f>IF(AND(#REF!="",#REF!="",#REF!="",#REF!=""),"",SUM(#REF!,#REF!,#REF!,#REF!))</f>
        <v>#REF!</v>
      </c>
      <c r="CH236" s="38" t="str">
        <f t="shared" si="34"/>
        <v/>
      </c>
    </row>
    <row r="237" spans="1:86" ht="24.75" customHeight="1">
      <c r="A237" s="378">
        <v>231</v>
      </c>
      <c r="B237" s="359"/>
      <c r="C237" s="360"/>
      <c r="D237" s="361"/>
      <c r="E237" s="362"/>
      <c r="F237" s="363"/>
      <c r="G237" s="363"/>
      <c r="H237" s="364"/>
      <c r="I237" s="365"/>
      <c r="J237" s="366"/>
      <c r="K237" s="367"/>
      <c r="L237" s="24"/>
      <c r="M237" s="25"/>
      <c r="N237" s="25"/>
      <c r="O237" s="8"/>
      <c r="P237" s="57"/>
      <c r="Q237" s="60"/>
      <c r="R237" s="8"/>
      <c r="S237" s="14"/>
      <c r="T237" s="26"/>
      <c r="U237" s="27"/>
      <c r="V237" s="27"/>
      <c r="W237" s="8"/>
      <c r="X237" s="63"/>
      <c r="Y237" s="60"/>
      <c r="Z237" s="8"/>
      <c r="AA237" s="14"/>
      <c r="AB237" s="24"/>
      <c r="AC237" s="25"/>
      <c r="AD237" s="25"/>
      <c r="AE237" s="8"/>
      <c r="AF237" s="57"/>
      <c r="AG237" s="60"/>
      <c r="AH237" s="8"/>
      <c r="AI237" s="14"/>
      <c r="AJ237" s="24"/>
      <c r="AK237" s="25"/>
      <c r="AL237" s="25"/>
      <c r="AM237" s="8"/>
      <c r="AN237" s="57"/>
      <c r="AO237" s="60"/>
      <c r="AP237" s="8"/>
      <c r="AQ237" s="14"/>
      <c r="AR237" s="24"/>
      <c r="AS237" s="25"/>
      <c r="AT237" s="97"/>
      <c r="AU237" s="24"/>
      <c r="AV237" s="25"/>
      <c r="AW237" s="97"/>
      <c r="AX237" s="24"/>
      <c r="AY237" s="25"/>
      <c r="AZ237" s="97"/>
      <c r="BA237" s="13" t="s">
        <v>447</v>
      </c>
      <c r="BB237" s="109" t="s">
        <v>447</v>
      </c>
      <c r="BC237" s="1"/>
      <c r="BD237" s="1"/>
      <c r="BE237" s="1"/>
      <c r="BF237" s="1"/>
      <c r="BG237" s="1"/>
      <c r="BS237" s="29"/>
      <c r="BT237" s="44" t="str">
        <f t="shared" si="35"/>
        <v/>
      </c>
      <c r="BU237" s="45" t="str">
        <f t="shared" si="36"/>
        <v/>
      </c>
      <c r="BV237" s="45" t="str">
        <f t="shared" si="37"/>
        <v/>
      </c>
      <c r="BW237" s="44" t="str">
        <f t="shared" si="38"/>
        <v/>
      </c>
      <c r="BX237" s="45" t="str">
        <f t="shared" si="39"/>
        <v/>
      </c>
      <c r="BY237" s="44" t="e">
        <f>IF(AND(#REF!="",#REF!="",#REF!="",#REF!=""),"",SUM(#REF!,#REF!,#REF!,#REF!,#REF!))</f>
        <v>#REF!</v>
      </c>
      <c r="BZ237" s="45" t="str">
        <f t="shared" si="40"/>
        <v/>
      </c>
      <c r="CA237" s="44" t="str">
        <f t="shared" si="41"/>
        <v/>
      </c>
      <c r="CB237" s="45" t="str">
        <f t="shared" si="42"/>
        <v/>
      </c>
      <c r="CC237" s="44" t="str">
        <f t="shared" si="43"/>
        <v/>
      </c>
      <c r="CD237" s="45" t="str">
        <f t="shared" si="44"/>
        <v/>
      </c>
      <c r="CE237" s="44" t="e">
        <f>IF(AND(#REF!="",#REF!="",#REF!="",#REF!=""),"",SUM(#REF!,#REF!,#REF!,#REF!,#REF!))</f>
        <v>#REF!</v>
      </c>
      <c r="CF237" s="45" t="str">
        <f t="shared" si="45"/>
        <v/>
      </c>
      <c r="CG237" s="38" t="e">
        <f>IF(AND(#REF!="",#REF!="",#REF!="",#REF!=""),"",SUM(#REF!,#REF!,#REF!,#REF!))</f>
        <v>#REF!</v>
      </c>
      <c r="CH237" s="38" t="str">
        <f t="shared" si="34"/>
        <v/>
      </c>
    </row>
    <row r="238" spans="1:86" ht="24.75" customHeight="1">
      <c r="A238" s="378">
        <v>232</v>
      </c>
      <c r="B238" s="359"/>
      <c r="C238" s="360"/>
      <c r="D238" s="361"/>
      <c r="E238" s="362"/>
      <c r="F238" s="363"/>
      <c r="G238" s="363"/>
      <c r="H238" s="364"/>
      <c r="I238" s="365"/>
      <c r="J238" s="366"/>
      <c r="K238" s="367"/>
      <c r="L238" s="24"/>
      <c r="M238" s="25"/>
      <c r="N238" s="25"/>
      <c r="O238" s="8"/>
      <c r="P238" s="57"/>
      <c r="Q238" s="60"/>
      <c r="R238" s="8"/>
      <c r="S238" s="14"/>
      <c r="T238" s="26"/>
      <c r="U238" s="27"/>
      <c r="V238" s="27"/>
      <c r="W238" s="8"/>
      <c r="X238" s="63"/>
      <c r="Y238" s="60"/>
      <c r="Z238" s="8"/>
      <c r="AA238" s="14"/>
      <c r="AB238" s="24"/>
      <c r="AC238" s="25"/>
      <c r="AD238" s="25"/>
      <c r="AE238" s="8"/>
      <c r="AF238" s="57"/>
      <c r="AG238" s="60"/>
      <c r="AH238" s="8"/>
      <c r="AI238" s="14"/>
      <c r="AJ238" s="24"/>
      <c r="AK238" s="25"/>
      <c r="AL238" s="25"/>
      <c r="AM238" s="8"/>
      <c r="AN238" s="57"/>
      <c r="AO238" s="60"/>
      <c r="AP238" s="8"/>
      <c r="AQ238" s="14"/>
      <c r="AR238" s="24"/>
      <c r="AS238" s="25"/>
      <c r="AT238" s="97"/>
      <c r="AU238" s="24"/>
      <c r="AV238" s="25"/>
      <c r="AW238" s="97"/>
      <c r="AX238" s="24"/>
      <c r="AY238" s="25"/>
      <c r="AZ238" s="97"/>
      <c r="BA238" s="13" t="s">
        <v>447</v>
      </c>
      <c r="BB238" s="109" t="s">
        <v>447</v>
      </c>
      <c r="BC238" s="1"/>
      <c r="BD238" s="1"/>
      <c r="BE238" s="1"/>
      <c r="BF238" s="1"/>
      <c r="BG238" s="1"/>
      <c r="BS238" s="29"/>
      <c r="BT238" s="44" t="str">
        <f t="shared" si="35"/>
        <v/>
      </c>
      <c r="BU238" s="45" t="str">
        <f t="shared" si="36"/>
        <v/>
      </c>
      <c r="BV238" s="45" t="str">
        <f t="shared" si="37"/>
        <v/>
      </c>
      <c r="BW238" s="44" t="str">
        <f t="shared" si="38"/>
        <v/>
      </c>
      <c r="BX238" s="45" t="str">
        <f t="shared" si="39"/>
        <v/>
      </c>
      <c r="BY238" s="44" t="e">
        <f>IF(AND(#REF!="",#REF!="",#REF!="",#REF!=""),"",SUM(#REF!,#REF!,#REF!,#REF!,#REF!))</f>
        <v>#REF!</v>
      </c>
      <c r="BZ238" s="45" t="str">
        <f t="shared" si="40"/>
        <v/>
      </c>
      <c r="CA238" s="44" t="str">
        <f t="shared" si="41"/>
        <v/>
      </c>
      <c r="CB238" s="45" t="str">
        <f t="shared" si="42"/>
        <v/>
      </c>
      <c r="CC238" s="44" t="str">
        <f t="shared" si="43"/>
        <v/>
      </c>
      <c r="CD238" s="45" t="str">
        <f t="shared" si="44"/>
        <v/>
      </c>
      <c r="CE238" s="44" t="e">
        <f>IF(AND(#REF!="",#REF!="",#REF!="",#REF!=""),"",SUM(#REF!,#REF!,#REF!,#REF!,#REF!))</f>
        <v>#REF!</v>
      </c>
      <c r="CF238" s="45" t="str">
        <f t="shared" si="45"/>
        <v/>
      </c>
      <c r="CG238" s="38" t="e">
        <f>IF(AND(#REF!="",#REF!="",#REF!="",#REF!=""),"",SUM(#REF!,#REF!,#REF!,#REF!))</f>
        <v>#REF!</v>
      </c>
      <c r="CH238" s="38" t="str">
        <f t="shared" si="34"/>
        <v/>
      </c>
    </row>
    <row r="239" spans="1:86" ht="24.75" customHeight="1">
      <c r="A239" s="358">
        <v>233</v>
      </c>
      <c r="B239" s="359"/>
      <c r="C239" s="360"/>
      <c r="D239" s="361"/>
      <c r="E239" s="362"/>
      <c r="F239" s="363"/>
      <c r="G239" s="363"/>
      <c r="H239" s="364"/>
      <c r="I239" s="365"/>
      <c r="J239" s="366"/>
      <c r="K239" s="367"/>
      <c r="L239" s="24"/>
      <c r="M239" s="25"/>
      <c r="N239" s="25"/>
      <c r="O239" s="8"/>
      <c r="P239" s="57"/>
      <c r="Q239" s="60"/>
      <c r="R239" s="8"/>
      <c r="S239" s="14"/>
      <c r="T239" s="26"/>
      <c r="U239" s="27"/>
      <c r="V239" s="27"/>
      <c r="W239" s="8"/>
      <c r="X239" s="63"/>
      <c r="Y239" s="60"/>
      <c r="Z239" s="8"/>
      <c r="AA239" s="14"/>
      <c r="AB239" s="24"/>
      <c r="AC239" s="25"/>
      <c r="AD239" s="25"/>
      <c r="AE239" s="8"/>
      <c r="AF239" s="57"/>
      <c r="AG239" s="60"/>
      <c r="AH239" s="8"/>
      <c r="AI239" s="14"/>
      <c r="AJ239" s="24"/>
      <c r="AK239" s="25"/>
      <c r="AL239" s="25"/>
      <c r="AM239" s="8"/>
      <c r="AN239" s="57"/>
      <c r="AO239" s="60"/>
      <c r="AP239" s="8"/>
      <c r="AQ239" s="14"/>
      <c r="AR239" s="24"/>
      <c r="AS239" s="25"/>
      <c r="AT239" s="97"/>
      <c r="AU239" s="24"/>
      <c r="AV239" s="25"/>
      <c r="AW239" s="97"/>
      <c r="AX239" s="24"/>
      <c r="AY239" s="25"/>
      <c r="AZ239" s="97"/>
      <c r="BA239" s="13" t="s">
        <v>447</v>
      </c>
      <c r="BB239" s="109" t="s">
        <v>447</v>
      </c>
      <c r="BC239" s="1"/>
      <c r="BD239" s="1"/>
      <c r="BE239" s="1"/>
      <c r="BF239" s="1"/>
      <c r="BG239" s="1"/>
      <c r="BS239" s="29"/>
      <c r="BT239" s="44" t="str">
        <f t="shared" si="35"/>
        <v/>
      </c>
      <c r="BU239" s="45" t="str">
        <f t="shared" si="36"/>
        <v/>
      </c>
      <c r="BV239" s="45" t="str">
        <f t="shared" si="37"/>
        <v/>
      </c>
      <c r="BW239" s="44" t="str">
        <f t="shared" si="38"/>
        <v/>
      </c>
      <c r="BX239" s="45" t="str">
        <f t="shared" si="39"/>
        <v/>
      </c>
      <c r="BY239" s="44" t="e">
        <f>IF(AND(#REF!="",#REF!="",#REF!="",#REF!=""),"",SUM(#REF!,#REF!,#REF!,#REF!,#REF!))</f>
        <v>#REF!</v>
      </c>
      <c r="BZ239" s="45" t="str">
        <f t="shared" si="40"/>
        <v/>
      </c>
      <c r="CA239" s="44" t="str">
        <f t="shared" si="41"/>
        <v/>
      </c>
      <c r="CB239" s="45" t="str">
        <f t="shared" si="42"/>
        <v/>
      </c>
      <c r="CC239" s="44" t="str">
        <f t="shared" si="43"/>
        <v/>
      </c>
      <c r="CD239" s="45" t="str">
        <f t="shared" si="44"/>
        <v/>
      </c>
      <c r="CE239" s="44" t="e">
        <f>IF(AND(#REF!="",#REF!="",#REF!="",#REF!=""),"",SUM(#REF!,#REF!,#REF!,#REF!,#REF!))</f>
        <v>#REF!</v>
      </c>
      <c r="CF239" s="45" t="str">
        <f t="shared" si="45"/>
        <v/>
      </c>
      <c r="CG239" s="38" t="e">
        <f>IF(AND(#REF!="",#REF!="",#REF!="",#REF!=""),"",SUM(#REF!,#REF!,#REF!,#REF!))</f>
        <v>#REF!</v>
      </c>
      <c r="CH239" s="38" t="str">
        <f t="shared" si="34"/>
        <v/>
      </c>
    </row>
    <row r="240" spans="1:86" ht="24.75" customHeight="1">
      <c r="A240" s="378">
        <v>234</v>
      </c>
      <c r="B240" s="359"/>
      <c r="C240" s="360"/>
      <c r="D240" s="361"/>
      <c r="E240" s="362"/>
      <c r="F240" s="363"/>
      <c r="G240" s="363"/>
      <c r="H240" s="364"/>
      <c r="I240" s="365"/>
      <c r="J240" s="366"/>
      <c r="K240" s="367"/>
      <c r="L240" s="24"/>
      <c r="M240" s="25"/>
      <c r="N240" s="25"/>
      <c r="O240" s="8"/>
      <c r="P240" s="57"/>
      <c r="Q240" s="60"/>
      <c r="R240" s="8"/>
      <c r="S240" s="14"/>
      <c r="T240" s="26"/>
      <c r="U240" s="27"/>
      <c r="V240" s="27"/>
      <c r="W240" s="8"/>
      <c r="X240" s="63"/>
      <c r="Y240" s="60"/>
      <c r="Z240" s="8"/>
      <c r="AA240" s="14"/>
      <c r="AB240" s="24"/>
      <c r="AC240" s="25"/>
      <c r="AD240" s="25"/>
      <c r="AE240" s="8"/>
      <c r="AF240" s="57"/>
      <c r="AG240" s="60"/>
      <c r="AH240" s="8"/>
      <c r="AI240" s="14"/>
      <c r="AJ240" s="24"/>
      <c r="AK240" s="25"/>
      <c r="AL240" s="25"/>
      <c r="AM240" s="8"/>
      <c r="AN240" s="57"/>
      <c r="AO240" s="60"/>
      <c r="AP240" s="8"/>
      <c r="AQ240" s="14"/>
      <c r="AR240" s="24"/>
      <c r="AS240" s="25"/>
      <c r="AT240" s="97"/>
      <c r="AU240" s="24"/>
      <c r="AV240" s="25"/>
      <c r="AW240" s="97"/>
      <c r="AX240" s="24"/>
      <c r="AY240" s="25"/>
      <c r="AZ240" s="97"/>
      <c r="BA240" s="13" t="s">
        <v>447</v>
      </c>
      <c r="BB240" s="109" t="s">
        <v>447</v>
      </c>
      <c r="BC240" s="1"/>
      <c r="BD240" s="1"/>
      <c r="BE240" s="1"/>
      <c r="BF240" s="1"/>
      <c r="BG240" s="1"/>
      <c r="BS240" s="29"/>
      <c r="BT240" s="44" t="str">
        <f t="shared" si="35"/>
        <v/>
      </c>
      <c r="BU240" s="45" t="str">
        <f t="shared" si="36"/>
        <v/>
      </c>
      <c r="BV240" s="45" t="str">
        <f t="shared" si="37"/>
        <v/>
      </c>
      <c r="BW240" s="44" t="str">
        <f t="shared" si="38"/>
        <v/>
      </c>
      <c r="BX240" s="45" t="str">
        <f t="shared" si="39"/>
        <v/>
      </c>
      <c r="BY240" s="44" t="e">
        <f>IF(AND(#REF!="",#REF!="",#REF!="",#REF!=""),"",SUM(#REF!,#REF!,#REF!,#REF!,#REF!))</f>
        <v>#REF!</v>
      </c>
      <c r="BZ240" s="45" t="str">
        <f t="shared" si="40"/>
        <v/>
      </c>
      <c r="CA240" s="44" t="str">
        <f t="shared" si="41"/>
        <v/>
      </c>
      <c r="CB240" s="45" t="str">
        <f t="shared" si="42"/>
        <v/>
      </c>
      <c r="CC240" s="44" t="str">
        <f t="shared" si="43"/>
        <v/>
      </c>
      <c r="CD240" s="45" t="str">
        <f t="shared" si="44"/>
        <v/>
      </c>
      <c r="CE240" s="44" t="e">
        <f>IF(AND(#REF!="",#REF!="",#REF!="",#REF!=""),"",SUM(#REF!,#REF!,#REF!,#REF!,#REF!))</f>
        <v>#REF!</v>
      </c>
      <c r="CF240" s="45" t="str">
        <f t="shared" si="45"/>
        <v/>
      </c>
      <c r="CG240" s="38" t="e">
        <f>IF(AND(#REF!="",#REF!="",#REF!="",#REF!=""),"",SUM(#REF!,#REF!,#REF!,#REF!))</f>
        <v>#REF!</v>
      </c>
      <c r="CH240" s="38" t="str">
        <f t="shared" si="34"/>
        <v/>
      </c>
    </row>
    <row r="241" spans="1:86" ht="24.75" customHeight="1">
      <c r="A241" s="378">
        <v>235</v>
      </c>
      <c r="B241" s="359"/>
      <c r="C241" s="360"/>
      <c r="D241" s="361"/>
      <c r="E241" s="362"/>
      <c r="F241" s="363"/>
      <c r="G241" s="363"/>
      <c r="H241" s="364"/>
      <c r="I241" s="365"/>
      <c r="J241" s="366"/>
      <c r="K241" s="367"/>
      <c r="L241" s="24"/>
      <c r="M241" s="25"/>
      <c r="N241" s="25"/>
      <c r="O241" s="8"/>
      <c r="P241" s="57"/>
      <c r="Q241" s="60"/>
      <c r="R241" s="8"/>
      <c r="S241" s="14"/>
      <c r="T241" s="26"/>
      <c r="U241" s="27"/>
      <c r="V241" s="27"/>
      <c r="W241" s="8"/>
      <c r="X241" s="63"/>
      <c r="Y241" s="60"/>
      <c r="Z241" s="8"/>
      <c r="AA241" s="14"/>
      <c r="AB241" s="24"/>
      <c r="AC241" s="25"/>
      <c r="AD241" s="25"/>
      <c r="AE241" s="8"/>
      <c r="AF241" s="57"/>
      <c r="AG241" s="60"/>
      <c r="AH241" s="8"/>
      <c r="AI241" s="14"/>
      <c r="AJ241" s="24"/>
      <c r="AK241" s="25"/>
      <c r="AL241" s="25"/>
      <c r="AM241" s="8"/>
      <c r="AN241" s="57"/>
      <c r="AO241" s="60"/>
      <c r="AP241" s="8"/>
      <c r="AQ241" s="14"/>
      <c r="AR241" s="24"/>
      <c r="AS241" s="25"/>
      <c r="AT241" s="97"/>
      <c r="AU241" s="24"/>
      <c r="AV241" s="25"/>
      <c r="AW241" s="97"/>
      <c r="AX241" s="24"/>
      <c r="AY241" s="25"/>
      <c r="AZ241" s="97"/>
      <c r="BA241" s="13" t="s">
        <v>447</v>
      </c>
      <c r="BB241" s="109" t="s">
        <v>447</v>
      </c>
      <c r="BC241" s="1"/>
      <c r="BD241" s="1"/>
      <c r="BE241" s="1"/>
      <c r="BF241" s="1"/>
      <c r="BG241" s="1"/>
      <c r="BS241" s="29"/>
      <c r="BT241" s="44" t="str">
        <f t="shared" si="35"/>
        <v/>
      </c>
      <c r="BU241" s="45" t="str">
        <f t="shared" si="36"/>
        <v/>
      </c>
      <c r="BV241" s="45" t="str">
        <f t="shared" si="37"/>
        <v/>
      </c>
      <c r="BW241" s="44" t="str">
        <f t="shared" si="38"/>
        <v/>
      </c>
      <c r="BX241" s="45" t="str">
        <f t="shared" si="39"/>
        <v/>
      </c>
      <c r="BY241" s="44" t="e">
        <f>IF(AND(#REF!="",#REF!="",#REF!="",#REF!=""),"",SUM(#REF!,#REF!,#REF!,#REF!,#REF!))</f>
        <v>#REF!</v>
      </c>
      <c r="BZ241" s="45" t="str">
        <f t="shared" si="40"/>
        <v/>
      </c>
      <c r="CA241" s="44" t="str">
        <f t="shared" si="41"/>
        <v/>
      </c>
      <c r="CB241" s="45" t="str">
        <f t="shared" si="42"/>
        <v/>
      </c>
      <c r="CC241" s="44" t="str">
        <f t="shared" si="43"/>
        <v/>
      </c>
      <c r="CD241" s="45" t="str">
        <f t="shared" si="44"/>
        <v/>
      </c>
      <c r="CE241" s="44" t="e">
        <f>IF(AND(#REF!="",#REF!="",#REF!="",#REF!=""),"",SUM(#REF!,#REF!,#REF!,#REF!,#REF!))</f>
        <v>#REF!</v>
      </c>
      <c r="CF241" s="45" t="str">
        <f t="shared" si="45"/>
        <v/>
      </c>
      <c r="CG241" s="38" t="e">
        <f>IF(AND(#REF!="",#REF!="",#REF!="",#REF!=""),"",SUM(#REF!,#REF!,#REF!,#REF!))</f>
        <v>#REF!</v>
      </c>
      <c r="CH241" s="38" t="str">
        <f t="shared" si="34"/>
        <v/>
      </c>
    </row>
    <row r="242" spans="1:86" ht="24.75" customHeight="1">
      <c r="A242" s="358">
        <v>236</v>
      </c>
      <c r="B242" s="359"/>
      <c r="C242" s="360"/>
      <c r="D242" s="361"/>
      <c r="E242" s="362"/>
      <c r="F242" s="363"/>
      <c r="G242" s="363"/>
      <c r="H242" s="364"/>
      <c r="I242" s="365"/>
      <c r="J242" s="366"/>
      <c r="K242" s="367"/>
      <c r="L242" s="24"/>
      <c r="M242" s="25"/>
      <c r="N242" s="25"/>
      <c r="O242" s="8"/>
      <c r="P242" s="57"/>
      <c r="Q242" s="60"/>
      <c r="R242" s="8"/>
      <c r="S242" s="14"/>
      <c r="T242" s="26"/>
      <c r="U242" s="27"/>
      <c r="V242" s="27"/>
      <c r="W242" s="8"/>
      <c r="X242" s="63"/>
      <c r="Y242" s="60"/>
      <c r="Z242" s="8"/>
      <c r="AA242" s="14"/>
      <c r="AB242" s="24"/>
      <c r="AC242" s="25"/>
      <c r="AD242" s="25"/>
      <c r="AE242" s="8"/>
      <c r="AF242" s="57"/>
      <c r="AG242" s="60"/>
      <c r="AH242" s="8"/>
      <c r="AI242" s="14"/>
      <c r="AJ242" s="24"/>
      <c r="AK242" s="25"/>
      <c r="AL242" s="25"/>
      <c r="AM242" s="8"/>
      <c r="AN242" s="57"/>
      <c r="AO242" s="60"/>
      <c r="AP242" s="8"/>
      <c r="AQ242" s="14"/>
      <c r="AR242" s="24"/>
      <c r="AS242" s="25"/>
      <c r="AT242" s="97"/>
      <c r="AU242" s="24"/>
      <c r="AV242" s="25"/>
      <c r="AW242" s="97"/>
      <c r="AX242" s="24"/>
      <c r="AY242" s="25"/>
      <c r="AZ242" s="97"/>
      <c r="BA242" s="13" t="s">
        <v>447</v>
      </c>
      <c r="BB242" s="109" t="s">
        <v>447</v>
      </c>
      <c r="BC242" s="1"/>
      <c r="BD242" s="1"/>
      <c r="BE242" s="1"/>
      <c r="BF242" s="1"/>
      <c r="BG242" s="1"/>
      <c r="BS242" s="29"/>
      <c r="BT242" s="44" t="str">
        <f t="shared" si="35"/>
        <v/>
      </c>
      <c r="BU242" s="45" t="str">
        <f t="shared" si="36"/>
        <v/>
      </c>
      <c r="BV242" s="45" t="str">
        <f t="shared" si="37"/>
        <v/>
      </c>
      <c r="BW242" s="44" t="str">
        <f t="shared" si="38"/>
        <v/>
      </c>
      <c r="BX242" s="45" t="str">
        <f t="shared" si="39"/>
        <v/>
      </c>
      <c r="BY242" s="44" t="e">
        <f>IF(AND(#REF!="",#REF!="",#REF!="",#REF!=""),"",SUM(#REF!,#REF!,#REF!,#REF!,#REF!))</f>
        <v>#REF!</v>
      </c>
      <c r="BZ242" s="45" t="str">
        <f t="shared" si="40"/>
        <v/>
      </c>
      <c r="CA242" s="44" t="str">
        <f t="shared" si="41"/>
        <v/>
      </c>
      <c r="CB242" s="45" t="str">
        <f t="shared" si="42"/>
        <v/>
      </c>
      <c r="CC242" s="44" t="str">
        <f t="shared" si="43"/>
        <v/>
      </c>
      <c r="CD242" s="45" t="str">
        <f t="shared" si="44"/>
        <v/>
      </c>
      <c r="CE242" s="44" t="e">
        <f>IF(AND(#REF!="",#REF!="",#REF!="",#REF!=""),"",SUM(#REF!,#REF!,#REF!,#REF!,#REF!))</f>
        <v>#REF!</v>
      </c>
      <c r="CF242" s="45" t="str">
        <f t="shared" si="45"/>
        <v/>
      </c>
      <c r="CG242" s="38" t="e">
        <f>IF(AND(#REF!="",#REF!="",#REF!="",#REF!=""),"",SUM(#REF!,#REF!,#REF!,#REF!))</f>
        <v>#REF!</v>
      </c>
      <c r="CH242" s="38" t="str">
        <f t="shared" si="34"/>
        <v/>
      </c>
    </row>
    <row r="243" spans="1:86" ht="24.75" customHeight="1">
      <c r="A243" s="378">
        <v>237</v>
      </c>
      <c r="B243" s="359"/>
      <c r="C243" s="360"/>
      <c r="D243" s="361"/>
      <c r="E243" s="362"/>
      <c r="F243" s="363"/>
      <c r="G243" s="363"/>
      <c r="H243" s="364"/>
      <c r="I243" s="365"/>
      <c r="J243" s="366"/>
      <c r="K243" s="367"/>
      <c r="L243" s="24"/>
      <c r="M243" s="25"/>
      <c r="N243" s="25"/>
      <c r="O243" s="8"/>
      <c r="P243" s="57"/>
      <c r="Q243" s="60"/>
      <c r="R243" s="8"/>
      <c r="S243" s="14"/>
      <c r="T243" s="26"/>
      <c r="U243" s="27"/>
      <c r="V243" s="27"/>
      <c r="W243" s="8"/>
      <c r="X243" s="63"/>
      <c r="Y243" s="60"/>
      <c r="Z243" s="8"/>
      <c r="AA243" s="14"/>
      <c r="AB243" s="24"/>
      <c r="AC243" s="25"/>
      <c r="AD243" s="25"/>
      <c r="AE243" s="8"/>
      <c r="AF243" s="57"/>
      <c r="AG243" s="60"/>
      <c r="AH243" s="8"/>
      <c r="AI243" s="14"/>
      <c r="AJ243" s="24"/>
      <c r="AK243" s="25"/>
      <c r="AL243" s="25"/>
      <c r="AM243" s="8"/>
      <c r="AN243" s="57"/>
      <c r="AO243" s="60"/>
      <c r="AP243" s="8"/>
      <c r="AQ243" s="14"/>
      <c r="AR243" s="24"/>
      <c r="AS243" s="25"/>
      <c r="AT243" s="97"/>
      <c r="AU243" s="24"/>
      <c r="AV243" s="25"/>
      <c r="AW243" s="97"/>
      <c r="AX243" s="24"/>
      <c r="AY243" s="25"/>
      <c r="AZ243" s="97"/>
      <c r="BA243" s="13" t="s">
        <v>447</v>
      </c>
      <c r="BB243" s="109" t="s">
        <v>447</v>
      </c>
      <c r="BC243" s="1"/>
      <c r="BD243" s="1"/>
      <c r="BE243" s="1"/>
      <c r="BF243" s="1"/>
      <c r="BG243" s="1"/>
      <c r="BS243" s="29"/>
      <c r="BT243" s="44" t="str">
        <f t="shared" si="35"/>
        <v/>
      </c>
      <c r="BU243" s="45" t="str">
        <f t="shared" si="36"/>
        <v/>
      </c>
      <c r="BV243" s="45" t="str">
        <f t="shared" si="37"/>
        <v/>
      </c>
      <c r="BW243" s="44" t="str">
        <f t="shared" si="38"/>
        <v/>
      </c>
      <c r="BX243" s="45" t="str">
        <f t="shared" si="39"/>
        <v/>
      </c>
      <c r="BY243" s="44" t="e">
        <f>IF(AND(#REF!="",#REF!="",#REF!="",#REF!=""),"",SUM(#REF!,#REF!,#REF!,#REF!,#REF!))</f>
        <v>#REF!</v>
      </c>
      <c r="BZ243" s="45" t="str">
        <f t="shared" si="40"/>
        <v/>
      </c>
      <c r="CA243" s="44" t="str">
        <f t="shared" si="41"/>
        <v/>
      </c>
      <c r="CB243" s="45" t="str">
        <f t="shared" si="42"/>
        <v/>
      </c>
      <c r="CC243" s="44" t="str">
        <f t="shared" si="43"/>
        <v/>
      </c>
      <c r="CD243" s="45" t="str">
        <f t="shared" si="44"/>
        <v/>
      </c>
      <c r="CE243" s="44" t="e">
        <f>IF(AND(#REF!="",#REF!="",#REF!="",#REF!=""),"",SUM(#REF!,#REF!,#REF!,#REF!,#REF!))</f>
        <v>#REF!</v>
      </c>
      <c r="CF243" s="45" t="str">
        <f t="shared" si="45"/>
        <v/>
      </c>
      <c r="CG243" s="38" t="e">
        <f>IF(AND(#REF!="",#REF!="",#REF!="",#REF!=""),"",SUM(#REF!,#REF!,#REF!,#REF!))</f>
        <v>#REF!</v>
      </c>
      <c r="CH243" s="38" t="str">
        <f t="shared" si="34"/>
        <v/>
      </c>
    </row>
    <row r="244" spans="1:86" ht="24.75" customHeight="1">
      <c r="A244" s="378">
        <v>238</v>
      </c>
      <c r="B244" s="359"/>
      <c r="C244" s="360"/>
      <c r="D244" s="361"/>
      <c r="E244" s="362"/>
      <c r="F244" s="363"/>
      <c r="G244" s="363"/>
      <c r="H244" s="364"/>
      <c r="I244" s="365"/>
      <c r="J244" s="366"/>
      <c r="K244" s="367"/>
      <c r="L244" s="24"/>
      <c r="M244" s="25"/>
      <c r="N244" s="25"/>
      <c r="O244" s="8"/>
      <c r="P244" s="57"/>
      <c r="Q244" s="60"/>
      <c r="R244" s="8"/>
      <c r="S244" s="14"/>
      <c r="T244" s="26"/>
      <c r="U244" s="27"/>
      <c r="V244" s="27"/>
      <c r="W244" s="8"/>
      <c r="X244" s="63"/>
      <c r="Y244" s="60"/>
      <c r="Z244" s="8"/>
      <c r="AA244" s="14"/>
      <c r="AB244" s="24"/>
      <c r="AC244" s="25"/>
      <c r="AD244" s="25"/>
      <c r="AE244" s="8"/>
      <c r="AF244" s="57"/>
      <c r="AG244" s="60"/>
      <c r="AH244" s="8"/>
      <c r="AI244" s="14"/>
      <c r="AJ244" s="24"/>
      <c r="AK244" s="25"/>
      <c r="AL244" s="25"/>
      <c r="AM244" s="8"/>
      <c r="AN244" s="57"/>
      <c r="AO244" s="60"/>
      <c r="AP244" s="8"/>
      <c r="AQ244" s="14"/>
      <c r="AR244" s="24"/>
      <c r="AS244" s="25"/>
      <c r="AT244" s="97"/>
      <c r="AU244" s="24"/>
      <c r="AV244" s="25"/>
      <c r="AW244" s="97"/>
      <c r="AX244" s="24"/>
      <c r="AY244" s="25"/>
      <c r="AZ244" s="97"/>
      <c r="BA244" s="13" t="s">
        <v>447</v>
      </c>
      <c r="BB244" s="109" t="s">
        <v>447</v>
      </c>
      <c r="BC244" s="1"/>
      <c r="BD244" s="1"/>
      <c r="BE244" s="1"/>
      <c r="BF244" s="1"/>
      <c r="BG244" s="1"/>
      <c r="BS244" s="29"/>
      <c r="BT244" s="44" t="str">
        <f t="shared" si="35"/>
        <v/>
      </c>
      <c r="BU244" s="45" t="str">
        <f t="shared" si="36"/>
        <v/>
      </c>
      <c r="BV244" s="45" t="str">
        <f t="shared" si="37"/>
        <v/>
      </c>
      <c r="BW244" s="44" t="str">
        <f t="shared" si="38"/>
        <v/>
      </c>
      <c r="BX244" s="45" t="str">
        <f t="shared" si="39"/>
        <v/>
      </c>
      <c r="BY244" s="44" t="e">
        <f>IF(AND(#REF!="",#REF!="",#REF!="",#REF!=""),"",SUM(#REF!,#REF!,#REF!,#REF!,#REF!))</f>
        <v>#REF!</v>
      </c>
      <c r="BZ244" s="45" t="str">
        <f t="shared" si="40"/>
        <v/>
      </c>
      <c r="CA244" s="44" t="str">
        <f t="shared" si="41"/>
        <v/>
      </c>
      <c r="CB244" s="45" t="str">
        <f t="shared" si="42"/>
        <v/>
      </c>
      <c r="CC244" s="44" t="str">
        <f t="shared" si="43"/>
        <v/>
      </c>
      <c r="CD244" s="45" t="str">
        <f t="shared" si="44"/>
        <v/>
      </c>
      <c r="CE244" s="44" t="e">
        <f>IF(AND(#REF!="",#REF!="",#REF!="",#REF!=""),"",SUM(#REF!,#REF!,#REF!,#REF!,#REF!))</f>
        <v>#REF!</v>
      </c>
      <c r="CF244" s="45" t="str">
        <f t="shared" si="45"/>
        <v/>
      </c>
      <c r="CG244" s="38" t="e">
        <f>IF(AND(#REF!="",#REF!="",#REF!="",#REF!=""),"",SUM(#REF!,#REF!,#REF!,#REF!))</f>
        <v>#REF!</v>
      </c>
      <c r="CH244" s="38" t="str">
        <f t="shared" si="34"/>
        <v/>
      </c>
    </row>
    <row r="245" spans="1:86" ht="24.75" customHeight="1">
      <c r="A245" s="358">
        <v>239</v>
      </c>
      <c r="B245" s="359"/>
      <c r="C245" s="360"/>
      <c r="D245" s="361"/>
      <c r="E245" s="362"/>
      <c r="F245" s="363"/>
      <c r="G245" s="363"/>
      <c r="H245" s="364"/>
      <c r="I245" s="365"/>
      <c r="J245" s="366"/>
      <c r="K245" s="367"/>
      <c r="L245" s="24"/>
      <c r="M245" s="25"/>
      <c r="N245" s="25"/>
      <c r="O245" s="8"/>
      <c r="P245" s="57"/>
      <c r="Q245" s="60"/>
      <c r="R245" s="8"/>
      <c r="S245" s="14"/>
      <c r="T245" s="26"/>
      <c r="U245" s="27"/>
      <c r="V245" s="27"/>
      <c r="W245" s="8"/>
      <c r="X245" s="63"/>
      <c r="Y245" s="60"/>
      <c r="Z245" s="8"/>
      <c r="AA245" s="14"/>
      <c r="AB245" s="24"/>
      <c r="AC245" s="25"/>
      <c r="AD245" s="25"/>
      <c r="AE245" s="8"/>
      <c r="AF245" s="57"/>
      <c r="AG245" s="60"/>
      <c r="AH245" s="8"/>
      <c r="AI245" s="14"/>
      <c r="AJ245" s="24"/>
      <c r="AK245" s="25"/>
      <c r="AL245" s="25"/>
      <c r="AM245" s="8"/>
      <c r="AN245" s="57"/>
      <c r="AO245" s="60"/>
      <c r="AP245" s="8"/>
      <c r="AQ245" s="14"/>
      <c r="AR245" s="24"/>
      <c r="AS245" s="25"/>
      <c r="AT245" s="97"/>
      <c r="AU245" s="24"/>
      <c r="AV245" s="25"/>
      <c r="AW245" s="97"/>
      <c r="AX245" s="24"/>
      <c r="AY245" s="25"/>
      <c r="AZ245" s="97"/>
      <c r="BA245" s="13" t="s">
        <v>447</v>
      </c>
      <c r="BB245" s="109" t="s">
        <v>447</v>
      </c>
      <c r="BC245" s="1"/>
      <c r="BD245" s="1"/>
      <c r="BE245" s="1"/>
      <c r="BF245" s="1"/>
      <c r="BG245" s="1"/>
      <c r="BS245" s="29"/>
      <c r="BT245" s="44" t="str">
        <f t="shared" si="35"/>
        <v/>
      </c>
      <c r="BU245" s="45" t="str">
        <f t="shared" si="36"/>
        <v/>
      </c>
      <c r="BV245" s="45" t="str">
        <f t="shared" si="37"/>
        <v/>
      </c>
      <c r="BW245" s="44" t="str">
        <f t="shared" si="38"/>
        <v/>
      </c>
      <c r="BX245" s="45" t="str">
        <f t="shared" si="39"/>
        <v/>
      </c>
      <c r="BY245" s="44" t="e">
        <f>IF(AND(#REF!="",#REF!="",#REF!="",#REF!=""),"",SUM(#REF!,#REF!,#REF!,#REF!,#REF!))</f>
        <v>#REF!</v>
      </c>
      <c r="BZ245" s="45" t="str">
        <f t="shared" si="40"/>
        <v/>
      </c>
      <c r="CA245" s="44" t="str">
        <f t="shared" si="41"/>
        <v/>
      </c>
      <c r="CB245" s="45" t="str">
        <f t="shared" si="42"/>
        <v/>
      </c>
      <c r="CC245" s="44" t="str">
        <f t="shared" si="43"/>
        <v/>
      </c>
      <c r="CD245" s="45" t="str">
        <f t="shared" si="44"/>
        <v/>
      </c>
      <c r="CE245" s="44" t="e">
        <f>IF(AND(#REF!="",#REF!="",#REF!="",#REF!=""),"",SUM(#REF!,#REF!,#REF!,#REF!,#REF!))</f>
        <v>#REF!</v>
      </c>
      <c r="CF245" s="45" t="str">
        <f t="shared" si="45"/>
        <v/>
      </c>
      <c r="CG245" s="38" t="e">
        <f>IF(AND(#REF!="",#REF!="",#REF!="",#REF!=""),"",SUM(#REF!,#REF!,#REF!,#REF!))</f>
        <v>#REF!</v>
      </c>
      <c r="CH245" s="38" t="str">
        <f t="shared" si="34"/>
        <v/>
      </c>
    </row>
    <row r="246" spans="1:86" ht="24.75" customHeight="1">
      <c r="A246" s="378">
        <v>240</v>
      </c>
      <c r="B246" s="359"/>
      <c r="C246" s="360"/>
      <c r="D246" s="361"/>
      <c r="E246" s="362"/>
      <c r="F246" s="363"/>
      <c r="G246" s="363"/>
      <c r="H246" s="364"/>
      <c r="I246" s="365"/>
      <c r="J246" s="366"/>
      <c r="K246" s="367"/>
      <c r="L246" s="24"/>
      <c r="M246" s="25"/>
      <c r="N246" s="25"/>
      <c r="O246" s="8"/>
      <c r="P246" s="57"/>
      <c r="Q246" s="60"/>
      <c r="R246" s="8"/>
      <c r="S246" s="14"/>
      <c r="T246" s="26"/>
      <c r="U246" s="27"/>
      <c r="V246" s="27"/>
      <c r="W246" s="8"/>
      <c r="X246" s="63"/>
      <c r="Y246" s="60"/>
      <c r="Z246" s="8"/>
      <c r="AA246" s="14"/>
      <c r="AB246" s="24"/>
      <c r="AC246" s="25"/>
      <c r="AD246" s="25"/>
      <c r="AE246" s="8"/>
      <c r="AF246" s="57"/>
      <c r="AG246" s="60"/>
      <c r="AH246" s="8"/>
      <c r="AI246" s="14"/>
      <c r="AJ246" s="24"/>
      <c r="AK246" s="25"/>
      <c r="AL246" s="25"/>
      <c r="AM246" s="8"/>
      <c r="AN246" s="57"/>
      <c r="AO246" s="60"/>
      <c r="AP246" s="8"/>
      <c r="AQ246" s="14"/>
      <c r="AR246" s="24"/>
      <c r="AS246" s="25"/>
      <c r="AT246" s="97"/>
      <c r="AU246" s="24"/>
      <c r="AV246" s="25"/>
      <c r="AW246" s="97"/>
      <c r="AX246" s="24"/>
      <c r="AY246" s="25"/>
      <c r="AZ246" s="97"/>
      <c r="BA246" s="13" t="s">
        <v>447</v>
      </c>
      <c r="BB246" s="109" t="s">
        <v>447</v>
      </c>
      <c r="BC246" s="1"/>
      <c r="BD246" s="1"/>
      <c r="BE246" s="1"/>
      <c r="BF246" s="1"/>
      <c r="BG246" s="1"/>
      <c r="BS246" s="29"/>
      <c r="BT246" s="44" t="str">
        <f t="shared" si="35"/>
        <v/>
      </c>
      <c r="BU246" s="45" t="str">
        <f t="shared" si="36"/>
        <v/>
      </c>
      <c r="BV246" s="45" t="str">
        <f t="shared" si="37"/>
        <v/>
      </c>
      <c r="BW246" s="44" t="str">
        <f t="shared" si="38"/>
        <v/>
      </c>
      <c r="BX246" s="45" t="str">
        <f t="shared" si="39"/>
        <v/>
      </c>
      <c r="BY246" s="44" t="e">
        <f>IF(AND(#REF!="",#REF!="",#REF!="",#REF!=""),"",SUM(#REF!,#REF!,#REF!,#REF!,#REF!))</f>
        <v>#REF!</v>
      </c>
      <c r="BZ246" s="45" t="str">
        <f t="shared" si="40"/>
        <v/>
      </c>
      <c r="CA246" s="44" t="str">
        <f t="shared" si="41"/>
        <v/>
      </c>
      <c r="CB246" s="45" t="str">
        <f t="shared" si="42"/>
        <v/>
      </c>
      <c r="CC246" s="44" t="str">
        <f t="shared" si="43"/>
        <v/>
      </c>
      <c r="CD246" s="45" t="str">
        <f t="shared" si="44"/>
        <v/>
      </c>
      <c r="CE246" s="44" t="e">
        <f>IF(AND(#REF!="",#REF!="",#REF!="",#REF!=""),"",SUM(#REF!,#REF!,#REF!,#REF!,#REF!))</f>
        <v>#REF!</v>
      </c>
      <c r="CF246" s="45" t="str">
        <f t="shared" si="45"/>
        <v/>
      </c>
      <c r="CG246" s="38" t="e">
        <f>IF(AND(#REF!="",#REF!="",#REF!="",#REF!=""),"",SUM(#REF!,#REF!,#REF!,#REF!))</f>
        <v>#REF!</v>
      </c>
      <c r="CH246" s="38" t="str">
        <f t="shared" si="34"/>
        <v/>
      </c>
    </row>
    <row r="247" spans="1:86" ht="24.75" customHeight="1">
      <c r="A247" s="378">
        <v>241</v>
      </c>
      <c r="B247" s="359"/>
      <c r="C247" s="360"/>
      <c r="D247" s="361"/>
      <c r="E247" s="362"/>
      <c r="F247" s="363"/>
      <c r="G247" s="363"/>
      <c r="H247" s="364"/>
      <c r="I247" s="365"/>
      <c r="J247" s="366"/>
      <c r="K247" s="367"/>
      <c r="L247" s="24"/>
      <c r="M247" s="25"/>
      <c r="N247" s="25"/>
      <c r="O247" s="8"/>
      <c r="P247" s="57"/>
      <c r="Q247" s="60"/>
      <c r="R247" s="8"/>
      <c r="S247" s="14"/>
      <c r="T247" s="26"/>
      <c r="U247" s="27"/>
      <c r="V247" s="27"/>
      <c r="W247" s="8"/>
      <c r="X247" s="63"/>
      <c r="Y247" s="60"/>
      <c r="Z247" s="8"/>
      <c r="AA247" s="14"/>
      <c r="AB247" s="24"/>
      <c r="AC247" s="25"/>
      <c r="AD247" s="25"/>
      <c r="AE247" s="8"/>
      <c r="AF247" s="57"/>
      <c r="AG247" s="60"/>
      <c r="AH247" s="8"/>
      <c r="AI247" s="14"/>
      <c r="AJ247" s="24"/>
      <c r="AK247" s="25"/>
      <c r="AL247" s="25"/>
      <c r="AM247" s="8"/>
      <c r="AN247" s="57"/>
      <c r="AO247" s="60"/>
      <c r="AP247" s="8"/>
      <c r="AQ247" s="14"/>
      <c r="AR247" s="24"/>
      <c r="AS247" s="25"/>
      <c r="AT247" s="97"/>
      <c r="AU247" s="24"/>
      <c r="AV247" s="25"/>
      <c r="AW247" s="97"/>
      <c r="AX247" s="24"/>
      <c r="AY247" s="25"/>
      <c r="AZ247" s="97"/>
      <c r="BA247" s="13" t="s">
        <v>447</v>
      </c>
      <c r="BB247" s="109" t="s">
        <v>447</v>
      </c>
      <c r="BC247" s="1"/>
      <c r="BD247" s="1"/>
      <c r="BE247" s="1"/>
      <c r="BF247" s="1"/>
      <c r="BG247" s="1"/>
      <c r="BS247" s="29"/>
      <c r="BT247" s="44" t="str">
        <f t="shared" si="35"/>
        <v/>
      </c>
      <c r="BU247" s="45" t="str">
        <f t="shared" si="36"/>
        <v/>
      </c>
      <c r="BV247" s="45" t="str">
        <f t="shared" si="37"/>
        <v/>
      </c>
      <c r="BW247" s="44" t="str">
        <f t="shared" si="38"/>
        <v/>
      </c>
      <c r="BX247" s="45" t="str">
        <f t="shared" si="39"/>
        <v/>
      </c>
      <c r="BY247" s="44" t="e">
        <f>IF(AND(#REF!="",#REF!="",#REF!="",#REF!=""),"",SUM(#REF!,#REF!,#REF!,#REF!,#REF!))</f>
        <v>#REF!</v>
      </c>
      <c r="BZ247" s="45" t="str">
        <f t="shared" si="40"/>
        <v/>
      </c>
      <c r="CA247" s="44" t="str">
        <f t="shared" si="41"/>
        <v/>
      </c>
      <c r="CB247" s="45" t="str">
        <f t="shared" si="42"/>
        <v/>
      </c>
      <c r="CC247" s="44" t="str">
        <f t="shared" si="43"/>
        <v/>
      </c>
      <c r="CD247" s="45" t="str">
        <f t="shared" si="44"/>
        <v/>
      </c>
      <c r="CE247" s="44" t="e">
        <f>IF(AND(#REF!="",#REF!="",#REF!="",#REF!=""),"",SUM(#REF!,#REF!,#REF!,#REF!,#REF!))</f>
        <v>#REF!</v>
      </c>
      <c r="CF247" s="45" t="str">
        <f t="shared" si="45"/>
        <v/>
      </c>
      <c r="CG247" s="38" t="e">
        <f>IF(AND(#REF!="",#REF!="",#REF!="",#REF!=""),"",SUM(#REF!,#REF!,#REF!,#REF!))</f>
        <v>#REF!</v>
      </c>
      <c r="CH247" s="38" t="str">
        <f t="shared" si="34"/>
        <v/>
      </c>
    </row>
    <row r="248" spans="1:86" ht="24.75" customHeight="1">
      <c r="A248" s="358">
        <v>242</v>
      </c>
      <c r="B248" s="359"/>
      <c r="C248" s="360"/>
      <c r="D248" s="361"/>
      <c r="E248" s="362"/>
      <c r="F248" s="363"/>
      <c r="G248" s="363"/>
      <c r="H248" s="364"/>
      <c r="I248" s="365"/>
      <c r="J248" s="366"/>
      <c r="K248" s="367"/>
      <c r="L248" s="24"/>
      <c r="M248" s="25"/>
      <c r="N248" s="25"/>
      <c r="O248" s="8"/>
      <c r="P248" s="57"/>
      <c r="Q248" s="60"/>
      <c r="R248" s="8"/>
      <c r="S248" s="14"/>
      <c r="T248" s="26"/>
      <c r="U248" s="27"/>
      <c r="V248" s="27"/>
      <c r="W248" s="8"/>
      <c r="X248" s="63"/>
      <c r="Y248" s="60"/>
      <c r="Z248" s="8"/>
      <c r="AA248" s="14"/>
      <c r="AB248" s="24"/>
      <c r="AC248" s="25"/>
      <c r="AD248" s="25"/>
      <c r="AE248" s="8"/>
      <c r="AF248" s="57"/>
      <c r="AG248" s="60"/>
      <c r="AH248" s="8"/>
      <c r="AI248" s="14"/>
      <c r="AJ248" s="24"/>
      <c r="AK248" s="25"/>
      <c r="AL248" s="25"/>
      <c r="AM248" s="8"/>
      <c r="AN248" s="57"/>
      <c r="AO248" s="60"/>
      <c r="AP248" s="8"/>
      <c r="AQ248" s="14"/>
      <c r="AR248" s="24"/>
      <c r="AS248" s="25"/>
      <c r="AT248" s="97"/>
      <c r="AU248" s="24"/>
      <c r="AV248" s="25"/>
      <c r="AW248" s="97"/>
      <c r="AX248" s="24"/>
      <c r="AY248" s="25"/>
      <c r="AZ248" s="97"/>
      <c r="BA248" s="13" t="s">
        <v>447</v>
      </c>
      <c r="BB248" s="109" t="s">
        <v>447</v>
      </c>
      <c r="BC248" s="1"/>
      <c r="BD248" s="1"/>
      <c r="BE248" s="1"/>
      <c r="BF248" s="1"/>
      <c r="BG248" s="1"/>
      <c r="BS248" s="29"/>
      <c r="BT248" s="44" t="str">
        <f t="shared" si="35"/>
        <v/>
      </c>
      <c r="BU248" s="45" t="str">
        <f t="shared" si="36"/>
        <v/>
      </c>
      <c r="BV248" s="45" t="str">
        <f t="shared" si="37"/>
        <v/>
      </c>
      <c r="BW248" s="44" t="str">
        <f t="shared" si="38"/>
        <v/>
      </c>
      <c r="BX248" s="45" t="str">
        <f t="shared" si="39"/>
        <v/>
      </c>
      <c r="BY248" s="44" t="e">
        <f>IF(AND(#REF!="",#REF!="",#REF!="",#REF!=""),"",SUM(#REF!,#REF!,#REF!,#REF!,#REF!))</f>
        <v>#REF!</v>
      </c>
      <c r="BZ248" s="45" t="str">
        <f t="shared" si="40"/>
        <v/>
      </c>
      <c r="CA248" s="44" t="str">
        <f t="shared" si="41"/>
        <v/>
      </c>
      <c r="CB248" s="45" t="str">
        <f t="shared" si="42"/>
        <v/>
      </c>
      <c r="CC248" s="44" t="str">
        <f t="shared" si="43"/>
        <v/>
      </c>
      <c r="CD248" s="45" t="str">
        <f t="shared" si="44"/>
        <v/>
      </c>
      <c r="CE248" s="44" t="e">
        <f>IF(AND(#REF!="",#REF!="",#REF!="",#REF!=""),"",SUM(#REF!,#REF!,#REF!,#REF!,#REF!))</f>
        <v>#REF!</v>
      </c>
      <c r="CF248" s="45" t="str">
        <f t="shared" si="45"/>
        <v/>
      </c>
      <c r="CG248" s="38" t="e">
        <f>IF(AND(#REF!="",#REF!="",#REF!="",#REF!=""),"",SUM(#REF!,#REF!,#REF!,#REF!))</f>
        <v>#REF!</v>
      </c>
      <c r="CH248" s="38" t="str">
        <f t="shared" si="34"/>
        <v/>
      </c>
    </row>
    <row r="249" spans="1:86" ht="24.75" customHeight="1">
      <c r="A249" s="378">
        <v>243</v>
      </c>
      <c r="B249" s="359"/>
      <c r="C249" s="360"/>
      <c r="D249" s="361"/>
      <c r="E249" s="362"/>
      <c r="F249" s="363"/>
      <c r="G249" s="363"/>
      <c r="H249" s="364"/>
      <c r="I249" s="365"/>
      <c r="J249" s="366"/>
      <c r="K249" s="367"/>
      <c r="L249" s="24"/>
      <c r="M249" s="25"/>
      <c r="N249" s="25"/>
      <c r="O249" s="8"/>
      <c r="P249" s="57"/>
      <c r="Q249" s="60"/>
      <c r="R249" s="8"/>
      <c r="S249" s="14"/>
      <c r="T249" s="26"/>
      <c r="U249" s="27"/>
      <c r="V249" s="27"/>
      <c r="W249" s="8"/>
      <c r="X249" s="63"/>
      <c r="Y249" s="60"/>
      <c r="Z249" s="8"/>
      <c r="AA249" s="14"/>
      <c r="AB249" s="24"/>
      <c r="AC249" s="25"/>
      <c r="AD249" s="25"/>
      <c r="AE249" s="8"/>
      <c r="AF249" s="57"/>
      <c r="AG249" s="60"/>
      <c r="AH249" s="8"/>
      <c r="AI249" s="14"/>
      <c r="AJ249" s="24"/>
      <c r="AK249" s="25"/>
      <c r="AL249" s="25"/>
      <c r="AM249" s="8"/>
      <c r="AN249" s="57"/>
      <c r="AO249" s="60"/>
      <c r="AP249" s="8"/>
      <c r="AQ249" s="14"/>
      <c r="AR249" s="24"/>
      <c r="AS249" s="25"/>
      <c r="AT249" s="97"/>
      <c r="AU249" s="24"/>
      <c r="AV249" s="25"/>
      <c r="AW249" s="97"/>
      <c r="AX249" s="24"/>
      <c r="AY249" s="25"/>
      <c r="AZ249" s="97"/>
      <c r="BA249" s="13" t="s">
        <v>447</v>
      </c>
      <c r="BB249" s="109" t="s">
        <v>447</v>
      </c>
      <c r="BC249" s="1"/>
      <c r="BD249" s="1"/>
      <c r="BE249" s="1"/>
      <c r="BF249" s="1"/>
      <c r="BG249" s="1"/>
      <c r="BS249" s="29"/>
      <c r="BT249" s="44" t="str">
        <f t="shared" si="35"/>
        <v/>
      </c>
      <c r="BU249" s="45" t="str">
        <f t="shared" si="36"/>
        <v/>
      </c>
      <c r="BV249" s="45" t="str">
        <f t="shared" si="37"/>
        <v/>
      </c>
      <c r="BW249" s="44" t="str">
        <f t="shared" si="38"/>
        <v/>
      </c>
      <c r="BX249" s="45" t="str">
        <f t="shared" si="39"/>
        <v/>
      </c>
      <c r="BY249" s="44" t="e">
        <f>IF(AND(#REF!="",#REF!="",#REF!="",#REF!=""),"",SUM(#REF!,#REF!,#REF!,#REF!,#REF!))</f>
        <v>#REF!</v>
      </c>
      <c r="BZ249" s="45" t="str">
        <f t="shared" si="40"/>
        <v/>
      </c>
      <c r="CA249" s="44" t="str">
        <f t="shared" si="41"/>
        <v/>
      </c>
      <c r="CB249" s="45" t="str">
        <f t="shared" si="42"/>
        <v/>
      </c>
      <c r="CC249" s="44" t="str">
        <f t="shared" si="43"/>
        <v/>
      </c>
      <c r="CD249" s="45" t="str">
        <f t="shared" si="44"/>
        <v/>
      </c>
      <c r="CE249" s="44" t="e">
        <f>IF(AND(#REF!="",#REF!="",#REF!="",#REF!=""),"",SUM(#REF!,#REF!,#REF!,#REF!,#REF!))</f>
        <v>#REF!</v>
      </c>
      <c r="CF249" s="45" t="str">
        <f t="shared" si="45"/>
        <v/>
      </c>
      <c r="CG249" s="38" t="e">
        <f>IF(AND(#REF!="",#REF!="",#REF!="",#REF!=""),"",SUM(#REF!,#REF!,#REF!,#REF!))</f>
        <v>#REF!</v>
      </c>
      <c r="CH249" s="38" t="str">
        <f t="shared" si="34"/>
        <v/>
      </c>
    </row>
    <row r="250" spans="1:86" ht="24.75" customHeight="1">
      <c r="A250" s="378">
        <v>244</v>
      </c>
      <c r="B250" s="359"/>
      <c r="C250" s="360"/>
      <c r="D250" s="361"/>
      <c r="E250" s="362"/>
      <c r="F250" s="363"/>
      <c r="G250" s="363"/>
      <c r="H250" s="364"/>
      <c r="I250" s="365"/>
      <c r="J250" s="366"/>
      <c r="K250" s="367"/>
      <c r="L250" s="24"/>
      <c r="M250" s="25"/>
      <c r="N250" s="25"/>
      <c r="O250" s="8"/>
      <c r="P250" s="57"/>
      <c r="Q250" s="60"/>
      <c r="R250" s="8"/>
      <c r="S250" s="14"/>
      <c r="T250" s="26"/>
      <c r="U250" s="27"/>
      <c r="V250" s="27"/>
      <c r="W250" s="8"/>
      <c r="X250" s="63"/>
      <c r="Y250" s="60"/>
      <c r="Z250" s="8"/>
      <c r="AA250" s="14"/>
      <c r="AB250" s="24"/>
      <c r="AC250" s="25"/>
      <c r="AD250" s="25"/>
      <c r="AE250" s="8"/>
      <c r="AF250" s="57"/>
      <c r="AG250" s="60"/>
      <c r="AH250" s="8"/>
      <c r="AI250" s="14"/>
      <c r="AJ250" s="24"/>
      <c r="AK250" s="25"/>
      <c r="AL250" s="25"/>
      <c r="AM250" s="8"/>
      <c r="AN250" s="57"/>
      <c r="AO250" s="60"/>
      <c r="AP250" s="8"/>
      <c r="AQ250" s="14"/>
      <c r="AR250" s="24"/>
      <c r="AS250" s="25"/>
      <c r="AT250" s="97"/>
      <c r="AU250" s="24"/>
      <c r="AV250" s="25"/>
      <c r="AW250" s="97"/>
      <c r="AX250" s="24"/>
      <c r="AY250" s="25"/>
      <c r="AZ250" s="97"/>
      <c r="BA250" s="13" t="s">
        <v>447</v>
      </c>
      <c r="BB250" s="109" t="s">
        <v>447</v>
      </c>
      <c r="BC250" s="1"/>
      <c r="BD250" s="1"/>
      <c r="BE250" s="1"/>
      <c r="BF250" s="1"/>
      <c r="BG250" s="1"/>
      <c r="BS250" s="29"/>
      <c r="BT250" s="44" t="str">
        <f t="shared" si="35"/>
        <v/>
      </c>
      <c r="BU250" s="45" t="str">
        <f t="shared" si="36"/>
        <v/>
      </c>
      <c r="BV250" s="45" t="str">
        <f t="shared" si="37"/>
        <v/>
      </c>
      <c r="BW250" s="44" t="str">
        <f t="shared" si="38"/>
        <v/>
      </c>
      <c r="BX250" s="45" t="str">
        <f t="shared" si="39"/>
        <v/>
      </c>
      <c r="BY250" s="44" t="e">
        <f>IF(AND(#REF!="",#REF!="",#REF!="",#REF!=""),"",SUM(#REF!,#REF!,#REF!,#REF!,#REF!))</f>
        <v>#REF!</v>
      </c>
      <c r="BZ250" s="45" t="str">
        <f t="shared" si="40"/>
        <v/>
      </c>
      <c r="CA250" s="44" t="str">
        <f t="shared" si="41"/>
        <v/>
      </c>
      <c r="CB250" s="45" t="str">
        <f t="shared" si="42"/>
        <v/>
      </c>
      <c r="CC250" s="44" t="str">
        <f t="shared" si="43"/>
        <v/>
      </c>
      <c r="CD250" s="45" t="str">
        <f t="shared" si="44"/>
        <v/>
      </c>
      <c r="CE250" s="44" t="e">
        <f>IF(AND(#REF!="",#REF!="",#REF!="",#REF!=""),"",SUM(#REF!,#REF!,#REF!,#REF!,#REF!))</f>
        <v>#REF!</v>
      </c>
      <c r="CF250" s="45" t="str">
        <f t="shared" si="45"/>
        <v/>
      </c>
      <c r="CG250" s="38" t="e">
        <f>IF(AND(#REF!="",#REF!="",#REF!="",#REF!=""),"",SUM(#REF!,#REF!,#REF!,#REF!))</f>
        <v>#REF!</v>
      </c>
      <c r="CH250" s="38" t="str">
        <f t="shared" si="34"/>
        <v/>
      </c>
    </row>
    <row r="251" spans="1:86" ht="24.75" customHeight="1">
      <c r="A251" s="358">
        <v>245</v>
      </c>
      <c r="B251" s="359"/>
      <c r="C251" s="360"/>
      <c r="D251" s="361"/>
      <c r="E251" s="362"/>
      <c r="F251" s="363"/>
      <c r="G251" s="363"/>
      <c r="H251" s="364"/>
      <c r="I251" s="365"/>
      <c r="J251" s="366"/>
      <c r="K251" s="367"/>
      <c r="L251" s="24"/>
      <c r="M251" s="25"/>
      <c r="N251" s="25"/>
      <c r="O251" s="8"/>
      <c r="P251" s="57"/>
      <c r="Q251" s="60"/>
      <c r="R251" s="8"/>
      <c r="S251" s="14"/>
      <c r="T251" s="26"/>
      <c r="U251" s="27"/>
      <c r="V251" s="27"/>
      <c r="W251" s="8"/>
      <c r="X251" s="63"/>
      <c r="Y251" s="60"/>
      <c r="Z251" s="8"/>
      <c r="AA251" s="14"/>
      <c r="AB251" s="24"/>
      <c r="AC251" s="25"/>
      <c r="AD251" s="25"/>
      <c r="AE251" s="8"/>
      <c r="AF251" s="57"/>
      <c r="AG251" s="60"/>
      <c r="AH251" s="8"/>
      <c r="AI251" s="14"/>
      <c r="AJ251" s="24"/>
      <c r="AK251" s="25"/>
      <c r="AL251" s="25"/>
      <c r="AM251" s="8"/>
      <c r="AN251" s="57"/>
      <c r="AO251" s="60"/>
      <c r="AP251" s="8"/>
      <c r="AQ251" s="14"/>
      <c r="AR251" s="24"/>
      <c r="AS251" s="25"/>
      <c r="AT251" s="97"/>
      <c r="AU251" s="24"/>
      <c r="AV251" s="25"/>
      <c r="AW251" s="97"/>
      <c r="AX251" s="24"/>
      <c r="AY251" s="25"/>
      <c r="AZ251" s="97"/>
      <c r="BA251" s="13" t="s">
        <v>447</v>
      </c>
      <c r="BB251" s="109" t="s">
        <v>447</v>
      </c>
      <c r="BC251" s="1"/>
      <c r="BD251" s="1"/>
      <c r="BE251" s="1"/>
      <c r="BF251" s="1"/>
      <c r="BG251" s="1"/>
      <c r="BS251" s="29"/>
      <c r="BT251" s="44" t="str">
        <f t="shared" si="35"/>
        <v/>
      </c>
      <c r="BU251" s="45" t="str">
        <f t="shared" si="36"/>
        <v/>
      </c>
      <c r="BV251" s="45" t="str">
        <f t="shared" si="37"/>
        <v/>
      </c>
      <c r="BW251" s="44" t="str">
        <f t="shared" si="38"/>
        <v/>
      </c>
      <c r="BX251" s="45" t="str">
        <f t="shared" si="39"/>
        <v/>
      </c>
      <c r="BY251" s="44" t="e">
        <f>IF(AND(#REF!="",#REF!="",#REF!="",#REF!=""),"",SUM(#REF!,#REF!,#REF!,#REF!,#REF!))</f>
        <v>#REF!</v>
      </c>
      <c r="BZ251" s="45" t="str">
        <f t="shared" si="40"/>
        <v/>
      </c>
      <c r="CA251" s="44" t="str">
        <f t="shared" si="41"/>
        <v/>
      </c>
      <c r="CB251" s="45" t="str">
        <f t="shared" si="42"/>
        <v/>
      </c>
      <c r="CC251" s="44" t="str">
        <f t="shared" si="43"/>
        <v/>
      </c>
      <c r="CD251" s="45" t="str">
        <f t="shared" si="44"/>
        <v/>
      </c>
      <c r="CE251" s="44" t="e">
        <f>IF(AND(#REF!="",#REF!="",#REF!="",#REF!=""),"",SUM(#REF!,#REF!,#REF!,#REF!,#REF!))</f>
        <v>#REF!</v>
      </c>
      <c r="CF251" s="45" t="str">
        <f t="shared" si="45"/>
        <v/>
      </c>
      <c r="CG251" s="38" t="e">
        <f>IF(AND(#REF!="",#REF!="",#REF!="",#REF!=""),"",SUM(#REF!,#REF!,#REF!,#REF!))</f>
        <v>#REF!</v>
      </c>
      <c r="CH251" s="38" t="str">
        <f t="shared" si="34"/>
        <v/>
      </c>
    </row>
    <row r="252" spans="1:86" ht="24.75" customHeight="1">
      <c r="A252" s="378">
        <v>246</v>
      </c>
      <c r="B252" s="359"/>
      <c r="C252" s="360"/>
      <c r="D252" s="361"/>
      <c r="E252" s="362"/>
      <c r="F252" s="363"/>
      <c r="G252" s="363"/>
      <c r="H252" s="364"/>
      <c r="I252" s="365"/>
      <c r="J252" s="366"/>
      <c r="K252" s="367"/>
      <c r="L252" s="24"/>
      <c r="M252" s="25"/>
      <c r="N252" s="25"/>
      <c r="O252" s="8"/>
      <c r="P252" s="57"/>
      <c r="Q252" s="60"/>
      <c r="R252" s="8"/>
      <c r="S252" s="14"/>
      <c r="T252" s="26"/>
      <c r="U252" s="27"/>
      <c r="V252" s="27"/>
      <c r="W252" s="8"/>
      <c r="X252" s="63"/>
      <c r="Y252" s="60"/>
      <c r="Z252" s="8"/>
      <c r="AA252" s="14"/>
      <c r="AB252" s="24"/>
      <c r="AC252" s="25"/>
      <c r="AD252" s="25"/>
      <c r="AE252" s="8"/>
      <c r="AF252" s="57"/>
      <c r="AG252" s="60"/>
      <c r="AH252" s="8"/>
      <c r="AI252" s="14"/>
      <c r="AJ252" s="24"/>
      <c r="AK252" s="25"/>
      <c r="AL252" s="25"/>
      <c r="AM252" s="8"/>
      <c r="AN252" s="57"/>
      <c r="AO252" s="60"/>
      <c r="AP252" s="8"/>
      <c r="AQ252" s="14"/>
      <c r="AR252" s="24"/>
      <c r="AS252" s="25"/>
      <c r="AT252" s="97"/>
      <c r="AU252" s="24"/>
      <c r="AV252" s="25"/>
      <c r="AW252" s="97"/>
      <c r="AX252" s="24"/>
      <c r="AY252" s="25"/>
      <c r="AZ252" s="97"/>
      <c r="BA252" s="13" t="s">
        <v>447</v>
      </c>
      <c r="BB252" s="109" t="s">
        <v>447</v>
      </c>
      <c r="BC252" s="1"/>
      <c r="BD252" s="1"/>
      <c r="BE252" s="1"/>
      <c r="BF252" s="1"/>
      <c r="BG252" s="1"/>
      <c r="BS252" s="29"/>
      <c r="BT252" s="44" t="str">
        <f t="shared" si="35"/>
        <v/>
      </c>
      <c r="BU252" s="45" t="str">
        <f t="shared" si="36"/>
        <v/>
      </c>
      <c r="BV252" s="45" t="str">
        <f t="shared" si="37"/>
        <v/>
      </c>
      <c r="BW252" s="44" t="str">
        <f t="shared" si="38"/>
        <v/>
      </c>
      <c r="BX252" s="45" t="str">
        <f t="shared" si="39"/>
        <v/>
      </c>
      <c r="BY252" s="44" t="e">
        <f>IF(AND(#REF!="",#REF!="",#REF!="",#REF!=""),"",SUM(#REF!,#REF!,#REF!,#REF!,#REF!))</f>
        <v>#REF!</v>
      </c>
      <c r="BZ252" s="45" t="str">
        <f t="shared" si="40"/>
        <v/>
      </c>
      <c r="CA252" s="44" t="str">
        <f t="shared" si="41"/>
        <v/>
      </c>
      <c r="CB252" s="45" t="str">
        <f t="shared" si="42"/>
        <v/>
      </c>
      <c r="CC252" s="44" t="str">
        <f t="shared" si="43"/>
        <v/>
      </c>
      <c r="CD252" s="45" t="str">
        <f t="shared" si="44"/>
        <v/>
      </c>
      <c r="CE252" s="44" t="e">
        <f>IF(AND(#REF!="",#REF!="",#REF!="",#REF!=""),"",SUM(#REF!,#REF!,#REF!,#REF!,#REF!))</f>
        <v>#REF!</v>
      </c>
      <c r="CF252" s="45" t="str">
        <f t="shared" si="45"/>
        <v/>
      </c>
      <c r="CG252" s="38" t="e">
        <f>IF(AND(#REF!="",#REF!="",#REF!="",#REF!=""),"",SUM(#REF!,#REF!,#REF!,#REF!))</f>
        <v>#REF!</v>
      </c>
      <c r="CH252" s="38" t="str">
        <f t="shared" si="34"/>
        <v/>
      </c>
    </row>
    <row r="253" spans="1:86" ht="24.75" customHeight="1">
      <c r="A253" s="378">
        <v>247</v>
      </c>
      <c r="B253" s="359"/>
      <c r="C253" s="360"/>
      <c r="D253" s="361"/>
      <c r="E253" s="362"/>
      <c r="F253" s="363"/>
      <c r="G253" s="363"/>
      <c r="H253" s="364"/>
      <c r="I253" s="365"/>
      <c r="J253" s="366"/>
      <c r="K253" s="367"/>
      <c r="L253" s="24"/>
      <c r="M253" s="25"/>
      <c r="N253" s="25"/>
      <c r="O253" s="8"/>
      <c r="P253" s="57"/>
      <c r="Q253" s="60"/>
      <c r="R253" s="8"/>
      <c r="S253" s="14"/>
      <c r="T253" s="26"/>
      <c r="U253" s="27"/>
      <c r="V253" s="27"/>
      <c r="W253" s="8"/>
      <c r="X253" s="63"/>
      <c r="Y253" s="60"/>
      <c r="Z253" s="8"/>
      <c r="AA253" s="14"/>
      <c r="AB253" s="24"/>
      <c r="AC253" s="25"/>
      <c r="AD253" s="25"/>
      <c r="AE253" s="8"/>
      <c r="AF253" s="57"/>
      <c r="AG253" s="60"/>
      <c r="AH253" s="8"/>
      <c r="AI253" s="14"/>
      <c r="AJ253" s="24"/>
      <c r="AK253" s="25"/>
      <c r="AL253" s="25"/>
      <c r="AM253" s="8"/>
      <c r="AN253" s="57"/>
      <c r="AO253" s="60"/>
      <c r="AP253" s="8"/>
      <c r="AQ253" s="14"/>
      <c r="AR253" s="24"/>
      <c r="AS253" s="25"/>
      <c r="AT253" s="97"/>
      <c r="AU253" s="24"/>
      <c r="AV253" s="25"/>
      <c r="AW253" s="97"/>
      <c r="AX253" s="24"/>
      <c r="AY253" s="25"/>
      <c r="AZ253" s="97"/>
      <c r="BA253" s="13" t="s">
        <v>447</v>
      </c>
      <c r="BB253" s="109" t="s">
        <v>447</v>
      </c>
      <c r="BC253" s="1"/>
      <c r="BD253" s="1"/>
      <c r="BE253" s="1"/>
      <c r="BF253" s="1"/>
      <c r="BG253" s="1"/>
      <c r="BS253" s="29"/>
      <c r="BT253" s="44" t="str">
        <f t="shared" si="35"/>
        <v/>
      </c>
      <c r="BU253" s="45" t="str">
        <f t="shared" si="36"/>
        <v/>
      </c>
      <c r="BV253" s="45" t="str">
        <f t="shared" si="37"/>
        <v/>
      </c>
      <c r="BW253" s="44" t="str">
        <f t="shared" si="38"/>
        <v/>
      </c>
      <c r="BX253" s="45" t="str">
        <f t="shared" si="39"/>
        <v/>
      </c>
      <c r="BY253" s="44" t="e">
        <f>IF(AND(#REF!="",#REF!="",#REF!="",#REF!=""),"",SUM(#REF!,#REF!,#REF!,#REF!,#REF!))</f>
        <v>#REF!</v>
      </c>
      <c r="BZ253" s="45" t="str">
        <f t="shared" si="40"/>
        <v/>
      </c>
      <c r="CA253" s="44" t="str">
        <f t="shared" si="41"/>
        <v/>
      </c>
      <c r="CB253" s="45" t="str">
        <f t="shared" si="42"/>
        <v/>
      </c>
      <c r="CC253" s="44" t="str">
        <f t="shared" si="43"/>
        <v/>
      </c>
      <c r="CD253" s="45" t="str">
        <f t="shared" si="44"/>
        <v/>
      </c>
      <c r="CE253" s="44" t="e">
        <f>IF(AND(#REF!="",#REF!="",#REF!="",#REF!=""),"",SUM(#REF!,#REF!,#REF!,#REF!,#REF!))</f>
        <v>#REF!</v>
      </c>
      <c r="CF253" s="45" t="str">
        <f t="shared" si="45"/>
        <v/>
      </c>
      <c r="CG253" s="38" t="e">
        <f>IF(AND(#REF!="",#REF!="",#REF!="",#REF!=""),"",SUM(#REF!,#REF!,#REF!,#REF!))</f>
        <v>#REF!</v>
      </c>
      <c r="CH253" s="38" t="str">
        <f t="shared" si="34"/>
        <v/>
      </c>
    </row>
    <row r="254" spans="1:86" ht="24.75" customHeight="1">
      <c r="A254" s="358">
        <v>248</v>
      </c>
      <c r="B254" s="359"/>
      <c r="C254" s="360"/>
      <c r="D254" s="361"/>
      <c r="E254" s="362"/>
      <c r="F254" s="363"/>
      <c r="G254" s="363"/>
      <c r="H254" s="364"/>
      <c r="I254" s="365"/>
      <c r="J254" s="366"/>
      <c r="K254" s="367"/>
      <c r="L254" s="24"/>
      <c r="M254" s="25"/>
      <c r="N254" s="25"/>
      <c r="O254" s="8"/>
      <c r="P254" s="57"/>
      <c r="Q254" s="60"/>
      <c r="R254" s="8"/>
      <c r="S254" s="14"/>
      <c r="T254" s="26"/>
      <c r="U254" s="27"/>
      <c r="V254" s="27"/>
      <c r="W254" s="8"/>
      <c r="X254" s="63"/>
      <c r="Y254" s="60"/>
      <c r="Z254" s="8"/>
      <c r="AA254" s="14"/>
      <c r="AB254" s="24"/>
      <c r="AC254" s="25"/>
      <c r="AD254" s="25"/>
      <c r="AE254" s="8"/>
      <c r="AF254" s="57"/>
      <c r="AG254" s="60"/>
      <c r="AH254" s="8"/>
      <c r="AI254" s="14"/>
      <c r="AJ254" s="24"/>
      <c r="AK254" s="25"/>
      <c r="AL254" s="25"/>
      <c r="AM254" s="8"/>
      <c r="AN254" s="57"/>
      <c r="AO254" s="60"/>
      <c r="AP254" s="8"/>
      <c r="AQ254" s="14"/>
      <c r="AR254" s="24"/>
      <c r="AS254" s="25"/>
      <c r="AT254" s="97"/>
      <c r="AU254" s="24"/>
      <c r="AV254" s="25"/>
      <c r="AW254" s="97"/>
      <c r="AX254" s="24"/>
      <c r="AY254" s="25"/>
      <c r="AZ254" s="97"/>
      <c r="BA254" s="13" t="s">
        <v>447</v>
      </c>
      <c r="BB254" s="109" t="s">
        <v>447</v>
      </c>
      <c r="BC254" s="1"/>
      <c r="BD254" s="1"/>
      <c r="BE254" s="1"/>
      <c r="BF254" s="1"/>
      <c r="BG254" s="1"/>
      <c r="BS254" s="29"/>
      <c r="BT254" s="44" t="str">
        <f t="shared" si="35"/>
        <v/>
      </c>
      <c r="BU254" s="45" t="str">
        <f t="shared" si="36"/>
        <v/>
      </c>
      <c r="BV254" s="45" t="str">
        <f t="shared" si="37"/>
        <v/>
      </c>
      <c r="BW254" s="44" t="str">
        <f t="shared" si="38"/>
        <v/>
      </c>
      <c r="BX254" s="45" t="str">
        <f t="shared" si="39"/>
        <v/>
      </c>
      <c r="BY254" s="44" t="e">
        <f>IF(AND(#REF!="",#REF!="",#REF!="",#REF!=""),"",SUM(#REF!,#REF!,#REF!,#REF!,#REF!))</f>
        <v>#REF!</v>
      </c>
      <c r="BZ254" s="45" t="str">
        <f t="shared" si="40"/>
        <v/>
      </c>
      <c r="CA254" s="44" t="str">
        <f t="shared" si="41"/>
        <v/>
      </c>
      <c r="CB254" s="45" t="str">
        <f t="shared" si="42"/>
        <v/>
      </c>
      <c r="CC254" s="44" t="str">
        <f t="shared" si="43"/>
        <v/>
      </c>
      <c r="CD254" s="45" t="str">
        <f t="shared" si="44"/>
        <v/>
      </c>
      <c r="CE254" s="44" t="e">
        <f>IF(AND(#REF!="",#REF!="",#REF!="",#REF!=""),"",SUM(#REF!,#REF!,#REF!,#REF!,#REF!))</f>
        <v>#REF!</v>
      </c>
      <c r="CF254" s="45" t="str">
        <f t="shared" si="45"/>
        <v/>
      </c>
      <c r="CG254" s="38" t="e">
        <f>IF(AND(#REF!="",#REF!="",#REF!="",#REF!=""),"",SUM(#REF!,#REF!,#REF!,#REF!))</f>
        <v>#REF!</v>
      </c>
      <c r="CH254" s="38" t="str">
        <f t="shared" si="34"/>
        <v/>
      </c>
    </row>
    <row r="255" spans="1:86" ht="24.75" customHeight="1">
      <c r="A255" s="378">
        <v>249</v>
      </c>
      <c r="B255" s="359"/>
      <c r="C255" s="360"/>
      <c r="D255" s="361"/>
      <c r="E255" s="362"/>
      <c r="F255" s="363"/>
      <c r="G255" s="363"/>
      <c r="H255" s="364"/>
      <c r="I255" s="365"/>
      <c r="J255" s="366"/>
      <c r="K255" s="367"/>
      <c r="L255" s="24"/>
      <c r="M255" s="25"/>
      <c r="N255" s="25"/>
      <c r="O255" s="8"/>
      <c r="P255" s="57"/>
      <c r="Q255" s="60"/>
      <c r="R255" s="8"/>
      <c r="S255" s="14"/>
      <c r="T255" s="26"/>
      <c r="U255" s="27"/>
      <c r="V255" s="27"/>
      <c r="W255" s="8"/>
      <c r="X255" s="63"/>
      <c r="Y255" s="60"/>
      <c r="Z255" s="8"/>
      <c r="AA255" s="14"/>
      <c r="AB255" s="24"/>
      <c r="AC255" s="25"/>
      <c r="AD255" s="25"/>
      <c r="AE255" s="8"/>
      <c r="AF255" s="57"/>
      <c r="AG255" s="60"/>
      <c r="AH255" s="8"/>
      <c r="AI255" s="14"/>
      <c r="AJ255" s="24"/>
      <c r="AK255" s="25"/>
      <c r="AL255" s="25"/>
      <c r="AM255" s="8"/>
      <c r="AN255" s="57"/>
      <c r="AO255" s="60"/>
      <c r="AP255" s="8"/>
      <c r="AQ255" s="14"/>
      <c r="AR255" s="24"/>
      <c r="AS255" s="25"/>
      <c r="AT255" s="97"/>
      <c r="AU255" s="24"/>
      <c r="AV255" s="25"/>
      <c r="AW255" s="97"/>
      <c r="AX255" s="24"/>
      <c r="AY255" s="25"/>
      <c r="AZ255" s="97"/>
      <c r="BA255" s="13" t="s">
        <v>447</v>
      </c>
      <c r="BB255" s="109" t="s">
        <v>447</v>
      </c>
      <c r="BC255" s="1"/>
      <c r="BD255" s="1"/>
      <c r="BE255" s="1"/>
      <c r="BF255" s="1"/>
      <c r="BG255" s="1"/>
      <c r="BS255" s="29"/>
      <c r="BT255" s="44" t="str">
        <f t="shared" si="35"/>
        <v/>
      </c>
      <c r="BU255" s="45" t="str">
        <f t="shared" si="36"/>
        <v/>
      </c>
      <c r="BV255" s="45" t="str">
        <f t="shared" si="37"/>
        <v/>
      </c>
      <c r="BW255" s="44" t="str">
        <f t="shared" si="38"/>
        <v/>
      </c>
      <c r="BX255" s="45" t="str">
        <f t="shared" si="39"/>
        <v/>
      </c>
      <c r="BY255" s="44" t="e">
        <f>IF(AND(#REF!="",#REF!="",#REF!="",#REF!=""),"",SUM(#REF!,#REF!,#REF!,#REF!,#REF!))</f>
        <v>#REF!</v>
      </c>
      <c r="BZ255" s="45" t="str">
        <f t="shared" si="40"/>
        <v/>
      </c>
      <c r="CA255" s="44" t="str">
        <f t="shared" si="41"/>
        <v/>
      </c>
      <c r="CB255" s="45" t="str">
        <f t="shared" si="42"/>
        <v/>
      </c>
      <c r="CC255" s="44" t="str">
        <f t="shared" si="43"/>
        <v/>
      </c>
      <c r="CD255" s="45" t="str">
        <f t="shared" si="44"/>
        <v/>
      </c>
      <c r="CE255" s="44" t="e">
        <f>IF(AND(#REF!="",#REF!="",#REF!="",#REF!=""),"",SUM(#REF!,#REF!,#REF!,#REF!,#REF!))</f>
        <v>#REF!</v>
      </c>
      <c r="CF255" s="45" t="str">
        <f t="shared" si="45"/>
        <v/>
      </c>
      <c r="CG255" s="38" t="e">
        <f>IF(AND(#REF!="",#REF!="",#REF!="",#REF!=""),"",SUM(#REF!,#REF!,#REF!,#REF!))</f>
        <v>#REF!</v>
      </c>
      <c r="CH255" s="38" t="str">
        <f t="shared" ref="CH255:CH318" si="46">IFERROR(IF(CG255="","",IF($CG$5=100,ROUNDUP(CG255*20%,0),IF($CG$5=86,ROUNDUP((CG255/$CG$5)*$CH$5,0),IF($CG$5=66,ROUNDUP((CG255/$CG$5)*$CH$5,0),"")))),"")</f>
        <v/>
      </c>
    </row>
    <row r="256" spans="1:86" ht="24.75" customHeight="1">
      <c r="A256" s="378">
        <v>250</v>
      </c>
      <c r="B256" s="359"/>
      <c r="C256" s="360"/>
      <c r="D256" s="361"/>
      <c r="E256" s="362"/>
      <c r="F256" s="363"/>
      <c r="G256" s="363"/>
      <c r="H256" s="364"/>
      <c r="I256" s="365"/>
      <c r="J256" s="366"/>
      <c r="K256" s="367"/>
      <c r="L256" s="24"/>
      <c r="M256" s="25"/>
      <c r="N256" s="25"/>
      <c r="O256" s="8"/>
      <c r="P256" s="57"/>
      <c r="Q256" s="60"/>
      <c r="R256" s="8"/>
      <c r="S256" s="14"/>
      <c r="T256" s="26"/>
      <c r="U256" s="27"/>
      <c r="V256" s="27"/>
      <c r="W256" s="8"/>
      <c r="X256" s="63"/>
      <c r="Y256" s="60"/>
      <c r="Z256" s="8"/>
      <c r="AA256" s="14"/>
      <c r="AB256" s="24"/>
      <c r="AC256" s="25"/>
      <c r="AD256" s="25"/>
      <c r="AE256" s="8"/>
      <c r="AF256" s="57"/>
      <c r="AG256" s="60"/>
      <c r="AH256" s="8"/>
      <c r="AI256" s="14"/>
      <c r="AJ256" s="24"/>
      <c r="AK256" s="25"/>
      <c r="AL256" s="25"/>
      <c r="AM256" s="8"/>
      <c r="AN256" s="57"/>
      <c r="AO256" s="60"/>
      <c r="AP256" s="8"/>
      <c r="AQ256" s="14"/>
      <c r="AR256" s="24"/>
      <c r="AS256" s="25"/>
      <c r="AT256" s="97"/>
      <c r="AU256" s="24"/>
      <c r="AV256" s="25"/>
      <c r="AW256" s="97"/>
      <c r="AX256" s="24"/>
      <c r="AY256" s="25"/>
      <c r="AZ256" s="97"/>
      <c r="BA256" s="13" t="s">
        <v>447</v>
      </c>
      <c r="BB256" s="109" t="s">
        <v>447</v>
      </c>
      <c r="BC256" s="1"/>
      <c r="BD256" s="1"/>
      <c r="BE256" s="1"/>
      <c r="BF256" s="1"/>
      <c r="BG256" s="1"/>
      <c r="BS256" s="29"/>
      <c r="BT256" s="44" t="str">
        <f t="shared" si="35"/>
        <v/>
      </c>
      <c r="BU256" s="45" t="str">
        <f t="shared" si="36"/>
        <v/>
      </c>
      <c r="BV256" s="45" t="str">
        <f t="shared" si="37"/>
        <v/>
      </c>
      <c r="BW256" s="44" t="str">
        <f t="shared" si="38"/>
        <v/>
      </c>
      <c r="BX256" s="45" t="str">
        <f t="shared" si="39"/>
        <v/>
      </c>
      <c r="BY256" s="44" t="e">
        <f>IF(AND(#REF!="",#REF!="",#REF!="",#REF!=""),"",SUM(#REF!,#REF!,#REF!,#REF!,#REF!))</f>
        <v>#REF!</v>
      </c>
      <c r="BZ256" s="45" t="str">
        <f t="shared" si="40"/>
        <v/>
      </c>
      <c r="CA256" s="44" t="str">
        <f t="shared" si="41"/>
        <v/>
      </c>
      <c r="CB256" s="45" t="str">
        <f t="shared" si="42"/>
        <v/>
      </c>
      <c r="CC256" s="44" t="str">
        <f t="shared" si="43"/>
        <v/>
      </c>
      <c r="CD256" s="45" t="str">
        <f t="shared" si="44"/>
        <v/>
      </c>
      <c r="CE256" s="44" t="e">
        <f>IF(AND(#REF!="",#REF!="",#REF!="",#REF!=""),"",SUM(#REF!,#REF!,#REF!,#REF!,#REF!))</f>
        <v>#REF!</v>
      </c>
      <c r="CF256" s="45" t="str">
        <f t="shared" si="45"/>
        <v/>
      </c>
      <c r="CG256" s="38" t="e">
        <f>IF(AND(#REF!="",#REF!="",#REF!="",#REF!=""),"",SUM(#REF!,#REF!,#REF!,#REF!))</f>
        <v>#REF!</v>
      </c>
      <c r="CH256" s="38" t="str">
        <f t="shared" si="46"/>
        <v/>
      </c>
    </row>
    <row r="257" spans="1:86" ht="24.75" customHeight="1">
      <c r="A257" s="358">
        <v>251</v>
      </c>
      <c r="B257" s="359"/>
      <c r="C257" s="360"/>
      <c r="D257" s="361"/>
      <c r="E257" s="362"/>
      <c r="F257" s="363"/>
      <c r="G257" s="363"/>
      <c r="H257" s="364"/>
      <c r="I257" s="365"/>
      <c r="J257" s="366"/>
      <c r="K257" s="367"/>
      <c r="L257" s="24"/>
      <c r="M257" s="25"/>
      <c r="N257" s="25"/>
      <c r="O257" s="8"/>
      <c r="P257" s="57"/>
      <c r="Q257" s="60"/>
      <c r="R257" s="8"/>
      <c r="S257" s="14"/>
      <c r="T257" s="26"/>
      <c r="U257" s="27"/>
      <c r="V257" s="27"/>
      <c r="W257" s="8"/>
      <c r="X257" s="63"/>
      <c r="Y257" s="60"/>
      <c r="Z257" s="8"/>
      <c r="AA257" s="14"/>
      <c r="AB257" s="24"/>
      <c r="AC257" s="25"/>
      <c r="AD257" s="25"/>
      <c r="AE257" s="8"/>
      <c r="AF257" s="57"/>
      <c r="AG257" s="60"/>
      <c r="AH257" s="8"/>
      <c r="AI257" s="14"/>
      <c r="AJ257" s="24"/>
      <c r="AK257" s="25"/>
      <c r="AL257" s="25"/>
      <c r="AM257" s="8"/>
      <c r="AN257" s="57"/>
      <c r="AO257" s="60"/>
      <c r="AP257" s="8"/>
      <c r="AQ257" s="14"/>
      <c r="AR257" s="24"/>
      <c r="AS257" s="25"/>
      <c r="AT257" s="97"/>
      <c r="AU257" s="24"/>
      <c r="AV257" s="25"/>
      <c r="AW257" s="97"/>
      <c r="AX257" s="24"/>
      <c r="AY257" s="25"/>
      <c r="AZ257" s="97"/>
      <c r="BA257" s="13" t="s">
        <v>447</v>
      </c>
      <c r="BB257" s="109" t="s">
        <v>447</v>
      </c>
      <c r="BC257" s="1"/>
      <c r="BD257" s="1"/>
      <c r="BE257" s="1"/>
      <c r="BF257" s="1"/>
      <c r="BG257" s="1"/>
      <c r="BS257" s="29"/>
      <c r="BT257" s="44" t="str">
        <f t="shared" si="35"/>
        <v/>
      </c>
      <c r="BU257" s="45" t="str">
        <f t="shared" si="36"/>
        <v/>
      </c>
      <c r="BV257" s="45" t="str">
        <f t="shared" si="37"/>
        <v/>
      </c>
      <c r="BW257" s="44" t="str">
        <f t="shared" si="38"/>
        <v/>
      </c>
      <c r="BX257" s="45" t="str">
        <f t="shared" si="39"/>
        <v/>
      </c>
      <c r="BY257" s="44" t="e">
        <f>IF(AND(#REF!="",#REF!="",#REF!="",#REF!=""),"",SUM(#REF!,#REF!,#REF!,#REF!,#REF!))</f>
        <v>#REF!</v>
      </c>
      <c r="BZ257" s="45" t="str">
        <f t="shared" si="40"/>
        <v/>
      </c>
      <c r="CA257" s="44" t="str">
        <f t="shared" si="41"/>
        <v/>
      </c>
      <c r="CB257" s="45" t="str">
        <f t="shared" si="42"/>
        <v/>
      </c>
      <c r="CC257" s="44" t="str">
        <f t="shared" si="43"/>
        <v/>
      </c>
      <c r="CD257" s="45" t="str">
        <f t="shared" si="44"/>
        <v/>
      </c>
      <c r="CE257" s="44" t="e">
        <f>IF(AND(#REF!="",#REF!="",#REF!="",#REF!=""),"",SUM(#REF!,#REF!,#REF!,#REF!,#REF!))</f>
        <v>#REF!</v>
      </c>
      <c r="CF257" s="45" t="str">
        <f t="shared" si="45"/>
        <v/>
      </c>
      <c r="CG257" s="38" t="e">
        <f>IF(AND(#REF!="",#REF!="",#REF!="",#REF!=""),"",SUM(#REF!,#REF!,#REF!,#REF!))</f>
        <v>#REF!</v>
      </c>
      <c r="CH257" s="38" t="str">
        <f t="shared" si="46"/>
        <v/>
      </c>
    </row>
    <row r="258" spans="1:86" ht="24.75" customHeight="1">
      <c r="A258" s="378">
        <v>252</v>
      </c>
      <c r="B258" s="359"/>
      <c r="C258" s="360"/>
      <c r="D258" s="361"/>
      <c r="E258" s="362"/>
      <c r="F258" s="363"/>
      <c r="G258" s="363"/>
      <c r="H258" s="364"/>
      <c r="I258" s="365"/>
      <c r="J258" s="366"/>
      <c r="K258" s="367"/>
      <c r="L258" s="24"/>
      <c r="M258" s="25"/>
      <c r="N258" s="25"/>
      <c r="O258" s="8"/>
      <c r="P258" s="57"/>
      <c r="Q258" s="60"/>
      <c r="R258" s="8"/>
      <c r="S258" s="14"/>
      <c r="T258" s="26"/>
      <c r="U258" s="27"/>
      <c r="V258" s="27"/>
      <c r="W258" s="8"/>
      <c r="X258" s="63"/>
      <c r="Y258" s="60"/>
      <c r="Z258" s="8"/>
      <c r="AA258" s="14"/>
      <c r="AB258" s="24"/>
      <c r="AC258" s="25"/>
      <c r="AD258" s="25"/>
      <c r="AE258" s="8"/>
      <c r="AF258" s="57"/>
      <c r="AG258" s="60"/>
      <c r="AH258" s="8"/>
      <c r="AI258" s="14"/>
      <c r="AJ258" s="24"/>
      <c r="AK258" s="25"/>
      <c r="AL258" s="25"/>
      <c r="AM258" s="8"/>
      <c r="AN258" s="57"/>
      <c r="AO258" s="60"/>
      <c r="AP258" s="8"/>
      <c r="AQ258" s="14"/>
      <c r="AR258" s="24"/>
      <c r="AS258" s="25"/>
      <c r="AT258" s="97"/>
      <c r="AU258" s="24"/>
      <c r="AV258" s="25"/>
      <c r="AW258" s="97"/>
      <c r="AX258" s="24"/>
      <c r="AY258" s="25"/>
      <c r="AZ258" s="97"/>
      <c r="BA258" s="13" t="s">
        <v>447</v>
      </c>
      <c r="BB258" s="109" t="s">
        <v>447</v>
      </c>
      <c r="BC258" s="1"/>
      <c r="BD258" s="1"/>
      <c r="BE258" s="1"/>
      <c r="BF258" s="1"/>
      <c r="BG258" s="1"/>
      <c r="BS258" s="29"/>
      <c r="BT258" s="44" t="str">
        <f t="shared" si="35"/>
        <v/>
      </c>
      <c r="BU258" s="45" t="str">
        <f t="shared" si="36"/>
        <v/>
      </c>
      <c r="BV258" s="45" t="str">
        <f t="shared" si="37"/>
        <v/>
      </c>
      <c r="BW258" s="44" t="str">
        <f t="shared" si="38"/>
        <v/>
      </c>
      <c r="BX258" s="45" t="str">
        <f t="shared" si="39"/>
        <v/>
      </c>
      <c r="BY258" s="44" t="e">
        <f>IF(AND(#REF!="",#REF!="",#REF!="",#REF!=""),"",SUM(#REF!,#REF!,#REF!,#REF!,#REF!))</f>
        <v>#REF!</v>
      </c>
      <c r="BZ258" s="45" t="str">
        <f t="shared" si="40"/>
        <v/>
      </c>
      <c r="CA258" s="44" t="str">
        <f t="shared" si="41"/>
        <v/>
      </c>
      <c r="CB258" s="45" t="str">
        <f t="shared" si="42"/>
        <v/>
      </c>
      <c r="CC258" s="44" t="str">
        <f t="shared" si="43"/>
        <v/>
      </c>
      <c r="CD258" s="45" t="str">
        <f t="shared" si="44"/>
        <v/>
      </c>
      <c r="CE258" s="44" t="e">
        <f>IF(AND(#REF!="",#REF!="",#REF!="",#REF!=""),"",SUM(#REF!,#REF!,#REF!,#REF!,#REF!))</f>
        <v>#REF!</v>
      </c>
      <c r="CF258" s="45" t="str">
        <f t="shared" si="45"/>
        <v/>
      </c>
      <c r="CG258" s="38" t="e">
        <f>IF(AND(#REF!="",#REF!="",#REF!="",#REF!=""),"",SUM(#REF!,#REF!,#REF!,#REF!))</f>
        <v>#REF!</v>
      </c>
      <c r="CH258" s="38" t="str">
        <f t="shared" si="46"/>
        <v/>
      </c>
    </row>
    <row r="259" spans="1:86" ht="24.75" customHeight="1">
      <c r="A259" s="378">
        <v>253</v>
      </c>
      <c r="B259" s="359"/>
      <c r="C259" s="360"/>
      <c r="D259" s="361"/>
      <c r="E259" s="362"/>
      <c r="F259" s="363"/>
      <c r="G259" s="363"/>
      <c r="H259" s="364"/>
      <c r="I259" s="365"/>
      <c r="J259" s="366"/>
      <c r="K259" s="367"/>
      <c r="L259" s="24"/>
      <c r="M259" s="25"/>
      <c r="N259" s="25"/>
      <c r="O259" s="8"/>
      <c r="P259" s="57"/>
      <c r="Q259" s="60"/>
      <c r="R259" s="8"/>
      <c r="S259" s="14"/>
      <c r="T259" s="26"/>
      <c r="U259" s="27"/>
      <c r="V259" s="27"/>
      <c r="W259" s="8"/>
      <c r="X259" s="63"/>
      <c r="Y259" s="60"/>
      <c r="Z259" s="8"/>
      <c r="AA259" s="14"/>
      <c r="AB259" s="24"/>
      <c r="AC259" s="25"/>
      <c r="AD259" s="25"/>
      <c r="AE259" s="8"/>
      <c r="AF259" s="57"/>
      <c r="AG259" s="60"/>
      <c r="AH259" s="8"/>
      <c r="AI259" s="14"/>
      <c r="AJ259" s="24"/>
      <c r="AK259" s="25"/>
      <c r="AL259" s="25"/>
      <c r="AM259" s="8"/>
      <c r="AN259" s="57"/>
      <c r="AO259" s="60"/>
      <c r="AP259" s="8"/>
      <c r="AQ259" s="14"/>
      <c r="AR259" s="24"/>
      <c r="AS259" s="25"/>
      <c r="AT259" s="97"/>
      <c r="AU259" s="24"/>
      <c r="AV259" s="25"/>
      <c r="AW259" s="97"/>
      <c r="AX259" s="24"/>
      <c r="AY259" s="25"/>
      <c r="AZ259" s="97"/>
      <c r="BA259" s="13" t="s">
        <v>447</v>
      </c>
      <c r="BB259" s="109" t="s">
        <v>447</v>
      </c>
      <c r="BC259" s="1"/>
      <c r="BD259" s="1"/>
      <c r="BE259" s="1"/>
      <c r="BF259" s="1"/>
      <c r="BG259" s="1"/>
      <c r="BS259" s="29"/>
      <c r="BT259" s="44" t="str">
        <f t="shared" si="35"/>
        <v/>
      </c>
      <c r="BU259" s="45" t="str">
        <f t="shared" si="36"/>
        <v/>
      </c>
      <c r="BV259" s="45" t="str">
        <f t="shared" si="37"/>
        <v/>
      </c>
      <c r="BW259" s="44" t="str">
        <f t="shared" si="38"/>
        <v/>
      </c>
      <c r="BX259" s="45" t="str">
        <f t="shared" si="39"/>
        <v/>
      </c>
      <c r="BY259" s="44" t="e">
        <f>IF(AND(#REF!="",#REF!="",#REF!="",#REF!=""),"",SUM(#REF!,#REF!,#REF!,#REF!,#REF!))</f>
        <v>#REF!</v>
      </c>
      <c r="BZ259" s="45" t="str">
        <f t="shared" si="40"/>
        <v/>
      </c>
      <c r="CA259" s="44" t="str">
        <f t="shared" si="41"/>
        <v/>
      </c>
      <c r="CB259" s="45" t="str">
        <f t="shared" si="42"/>
        <v/>
      </c>
      <c r="CC259" s="44" t="str">
        <f t="shared" si="43"/>
        <v/>
      </c>
      <c r="CD259" s="45" t="str">
        <f t="shared" si="44"/>
        <v/>
      </c>
      <c r="CE259" s="44" t="e">
        <f>IF(AND(#REF!="",#REF!="",#REF!="",#REF!=""),"",SUM(#REF!,#REF!,#REF!,#REF!,#REF!))</f>
        <v>#REF!</v>
      </c>
      <c r="CF259" s="45" t="str">
        <f t="shared" si="45"/>
        <v/>
      </c>
      <c r="CG259" s="38" t="e">
        <f>IF(AND(#REF!="",#REF!="",#REF!="",#REF!=""),"",SUM(#REF!,#REF!,#REF!,#REF!))</f>
        <v>#REF!</v>
      </c>
      <c r="CH259" s="38" t="str">
        <f t="shared" si="46"/>
        <v/>
      </c>
    </row>
    <row r="260" spans="1:86" ht="24.75" customHeight="1">
      <c r="A260" s="358">
        <v>254</v>
      </c>
      <c r="B260" s="359"/>
      <c r="C260" s="360"/>
      <c r="D260" s="361"/>
      <c r="E260" s="362"/>
      <c r="F260" s="363"/>
      <c r="G260" s="363"/>
      <c r="H260" s="364"/>
      <c r="I260" s="365"/>
      <c r="J260" s="366"/>
      <c r="K260" s="367"/>
      <c r="L260" s="24"/>
      <c r="M260" s="25"/>
      <c r="N260" s="25"/>
      <c r="O260" s="8"/>
      <c r="P260" s="57"/>
      <c r="Q260" s="60"/>
      <c r="R260" s="8"/>
      <c r="S260" s="14"/>
      <c r="T260" s="26"/>
      <c r="U260" s="27"/>
      <c r="V260" s="27"/>
      <c r="W260" s="8"/>
      <c r="X260" s="63"/>
      <c r="Y260" s="60"/>
      <c r="Z260" s="8"/>
      <c r="AA260" s="14"/>
      <c r="AB260" s="24"/>
      <c r="AC260" s="25"/>
      <c r="AD260" s="25"/>
      <c r="AE260" s="8"/>
      <c r="AF260" s="57"/>
      <c r="AG260" s="60"/>
      <c r="AH260" s="8"/>
      <c r="AI260" s="14"/>
      <c r="AJ260" s="24"/>
      <c r="AK260" s="25"/>
      <c r="AL260" s="25"/>
      <c r="AM260" s="8"/>
      <c r="AN260" s="57"/>
      <c r="AO260" s="60"/>
      <c r="AP260" s="8"/>
      <c r="AQ260" s="14"/>
      <c r="AR260" s="24"/>
      <c r="AS260" s="25"/>
      <c r="AT260" s="97"/>
      <c r="AU260" s="24"/>
      <c r="AV260" s="25"/>
      <c r="AW260" s="97"/>
      <c r="AX260" s="24"/>
      <c r="AY260" s="25"/>
      <c r="AZ260" s="97"/>
      <c r="BA260" s="13" t="s">
        <v>447</v>
      </c>
      <c r="BB260" s="109" t="s">
        <v>447</v>
      </c>
      <c r="BC260" s="1"/>
      <c r="BD260" s="1"/>
      <c r="BE260" s="1"/>
      <c r="BF260" s="1"/>
      <c r="BG260" s="1"/>
      <c r="BS260" s="29"/>
      <c r="BT260" s="44" t="str">
        <f t="shared" si="35"/>
        <v/>
      </c>
      <c r="BU260" s="45" t="str">
        <f t="shared" si="36"/>
        <v/>
      </c>
      <c r="BV260" s="45" t="str">
        <f t="shared" si="37"/>
        <v/>
      </c>
      <c r="BW260" s="44" t="str">
        <f t="shared" si="38"/>
        <v/>
      </c>
      <c r="BX260" s="45" t="str">
        <f t="shared" si="39"/>
        <v/>
      </c>
      <c r="BY260" s="44" t="e">
        <f>IF(AND(#REF!="",#REF!="",#REF!="",#REF!=""),"",SUM(#REF!,#REF!,#REF!,#REF!,#REF!))</f>
        <v>#REF!</v>
      </c>
      <c r="BZ260" s="45" t="str">
        <f t="shared" si="40"/>
        <v/>
      </c>
      <c r="CA260" s="44" t="str">
        <f t="shared" si="41"/>
        <v/>
      </c>
      <c r="CB260" s="45" t="str">
        <f t="shared" si="42"/>
        <v/>
      </c>
      <c r="CC260" s="44" t="str">
        <f t="shared" si="43"/>
        <v/>
      </c>
      <c r="CD260" s="45" t="str">
        <f t="shared" si="44"/>
        <v/>
      </c>
      <c r="CE260" s="44" t="e">
        <f>IF(AND(#REF!="",#REF!="",#REF!="",#REF!=""),"",SUM(#REF!,#REF!,#REF!,#REF!,#REF!))</f>
        <v>#REF!</v>
      </c>
      <c r="CF260" s="45" t="str">
        <f t="shared" si="45"/>
        <v/>
      </c>
      <c r="CG260" s="38" t="e">
        <f>IF(AND(#REF!="",#REF!="",#REF!="",#REF!=""),"",SUM(#REF!,#REF!,#REF!,#REF!))</f>
        <v>#REF!</v>
      </c>
      <c r="CH260" s="38" t="str">
        <f t="shared" si="46"/>
        <v/>
      </c>
    </row>
    <row r="261" spans="1:86" ht="24.75" customHeight="1">
      <c r="A261" s="378">
        <v>255</v>
      </c>
      <c r="B261" s="359"/>
      <c r="C261" s="360"/>
      <c r="D261" s="361"/>
      <c r="E261" s="362"/>
      <c r="F261" s="363"/>
      <c r="G261" s="363"/>
      <c r="H261" s="364"/>
      <c r="I261" s="365"/>
      <c r="J261" s="366"/>
      <c r="K261" s="367"/>
      <c r="L261" s="24"/>
      <c r="M261" s="25"/>
      <c r="N261" s="25"/>
      <c r="O261" s="8"/>
      <c r="P261" s="57"/>
      <c r="Q261" s="60"/>
      <c r="R261" s="8"/>
      <c r="S261" s="14"/>
      <c r="T261" s="26"/>
      <c r="U261" s="27"/>
      <c r="V261" s="27"/>
      <c r="W261" s="8"/>
      <c r="X261" s="63"/>
      <c r="Y261" s="60"/>
      <c r="Z261" s="8"/>
      <c r="AA261" s="14"/>
      <c r="AB261" s="24"/>
      <c r="AC261" s="25"/>
      <c r="AD261" s="25"/>
      <c r="AE261" s="8"/>
      <c r="AF261" s="57"/>
      <c r="AG261" s="60"/>
      <c r="AH261" s="8"/>
      <c r="AI261" s="14"/>
      <c r="AJ261" s="24"/>
      <c r="AK261" s="25"/>
      <c r="AL261" s="25"/>
      <c r="AM261" s="8"/>
      <c r="AN261" s="57"/>
      <c r="AO261" s="60"/>
      <c r="AP261" s="8"/>
      <c r="AQ261" s="14"/>
      <c r="AR261" s="24"/>
      <c r="AS261" s="25"/>
      <c r="AT261" s="97"/>
      <c r="AU261" s="24"/>
      <c r="AV261" s="25"/>
      <c r="AW261" s="97"/>
      <c r="AX261" s="24"/>
      <c r="AY261" s="25"/>
      <c r="AZ261" s="97"/>
      <c r="BA261" s="13" t="s">
        <v>447</v>
      </c>
      <c r="BB261" s="109" t="s">
        <v>447</v>
      </c>
      <c r="BC261" s="1"/>
      <c r="BD261" s="1"/>
      <c r="BE261" s="1"/>
      <c r="BF261" s="1"/>
      <c r="BG261" s="1"/>
      <c r="BS261" s="29"/>
      <c r="BT261" s="44" t="str">
        <f t="shared" si="35"/>
        <v/>
      </c>
      <c r="BU261" s="45" t="str">
        <f t="shared" si="36"/>
        <v/>
      </c>
      <c r="BV261" s="45" t="str">
        <f t="shared" si="37"/>
        <v/>
      </c>
      <c r="BW261" s="44" t="str">
        <f t="shared" si="38"/>
        <v/>
      </c>
      <c r="BX261" s="45" t="str">
        <f t="shared" si="39"/>
        <v/>
      </c>
      <c r="BY261" s="44" t="e">
        <f>IF(AND(#REF!="",#REF!="",#REF!="",#REF!=""),"",SUM(#REF!,#REF!,#REF!,#REF!,#REF!))</f>
        <v>#REF!</v>
      </c>
      <c r="BZ261" s="45" t="str">
        <f t="shared" si="40"/>
        <v/>
      </c>
      <c r="CA261" s="44" t="str">
        <f t="shared" si="41"/>
        <v/>
      </c>
      <c r="CB261" s="45" t="str">
        <f t="shared" si="42"/>
        <v/>
      </c>
      <c r="CC261" s="44" t="str">
        <f t="shared" si="43"/>
        <v/>
      </c>
      <c r="CD261" s="45" t="str">
        <f t="shared" si="44"/>
        <v/>
      </c>
      <c r="CE261" s="44" t="e">
        <f>IF(AND(#REF!="",#REF!="",#REF!="",#REF!=""),"",SUM(#REF!,#REF!,#REF!,#REF!,#REF!))</f>
        <v>#REF!</v>
      </c>
      <c r="CF261" s="45" t="str">
        <f t="shared" si="45"/>
        <v/>
      </c>
      <c r="CG261" s="38" t="e">
        <f>IF(AND(#REF!="",#REF!="",#REF!="",#REF!=""),"",SUM(#REF!,#REF!,#REF!,#REF!))</f>
        <v>#REF!</v>
      </c>
      <c r="CH261" s="38" t="str">
        <f t="shared" si="46"/>
        <v/>
      </c>
    </row>
    <row r="262" spans="1:86" ht="24.75" customHeight="1">
      <c r="A262" s="378">
        <v>256</v>
      </c>
      <c r="B262" s="359"/>
      <c r="C262" s="360"/>
      <c r="D262" s="361"/>
      <c r="E262" s="362"/>
      <c r="F262" s="363"/>
      <c r="G262" s="363"/>
      <c r="H262" s="364"/>
      <c r="I262" s="365"/>
      <c r="J262" s="366"/>
      <c r="K262" s="367"/>
      <c r="L262" s="24"/>
      <c r="M262" s="25"/>
      <c r="N262" s="25"/>
      <c r="O262" s="8"/>
      <c r="P262" s="57"/>
      <c r="Q262" s="60"/>
      <c r="R262" s="8"/>
      <c r="S262" s="14"/>
      <c r="T262" s="26"/>
      <c r="U262" s="27"/>
      <c r="V262" s="27"/>
      <c r="W262" s="8"/>
      <c r="X262" s="63"/>
      <c r="Y262" s="60"/>
      <c r="Z262" s="8"/>
      <c r="AA262" s="14"/>
      <c r="AB262" s="24"/>
      <c r="AC262" s="25"/>
      <c r="AD262" s="25"/>
      <c r="AE262" s="8"/>
      <c r="AF262" s="57"/>
      <c r="AG262" s="60"/>
      <c r="AH262" s="8"/>
      <c r="AI262" s="14"/>
      <c r="AJ262" s="24"/>
      <c r="AK262" s="25"/>
      <c r="AL262" s="25"/>
      <c r="AM262" s="8"/>
      <c r="AN262" s="57"/>
      <c r="AO262" s="60"/>
      <c r="AP262" s="8"/>
      <c r="AQ262" s="14"/>
      <c r="AR262" s="24"/>
      <c r="AS262" s="25"/>
      <c r="AT262" s="97"/>
      <c r="AU262" s="24"/>
      <c r="AV262" s="25"/>
      <c r="AW262" s="97"/>
      <c r="AX262" s="24"/>
      <c r="AY262" s="25"/>
      <c r="AZ262" s="97"/>
      <c r="BA262" s="13" t="s">
        <v>447</v>
      </c>
      <c r="BB262" s="109" t="s">
        <v>447</v>
      </c>
      <c r="BC262" s="1"/>
      <c r="BD262" s="1"/>
      <c r="BE262" s="1"/>
      <c r="BF262" s="1"/>
      <c r="BG262" s="1"/>
      <c r="BS262" s="29"/>
      <c r="BT262" s="44" t="str">
        <f t="shared" si="35"/>
        <v/>
      </c>
      <c r="BU262" s="45" t="str">
        <f t="shared" si="36"/>
        <v/>
      </c>
      <c r="BV262" s="45" t="str">
        <f t="shared" si="37"/>
        <v/>
      </c>
      <c r="BW262" s="44" t="str">
        <f t="shared" si="38"/>
        <v/>
      </c>
      <c r="BX262" s="45" t="str">
        <f t="shared" si="39"/>
        <v/>
      </c>
      <c r="BY262" s="44" t="e">
        <f>IF(AND(#REF!="",#REF!="",#REF!="",#REF!=""),"",SUM(#REF!,#REF!,#REF!,#REF!,#REF!))</f>
        <v>#REF!</v>
      </c>
      <c r="BZ262" s="45" t="str">
        <f t="shared" si="40"/>
        <v/>
      </c>
      <c r="CA262" s="44" t="str">
        <f t="shared" si="41"/>
        <v/>
      </c>
      <c r="CB262" s="45" t="str">
        <f t="shared" si="42"/>
        <v/>
      </c>
      <c r="CC262" s="44" t="str">
        <f t="shared" si="43"/>
        <v/>
      </c>
      <c r="CD262" s="45" t="str">
        <f t="shared" si="44"/>
        <v/>
      </c>
      <c r="CE262" s="44" t="e">
        <f>IF(AND(#REF!="",#REF!="",#REF!="",#REF!=""),"",SUM(#REF!,#REF!,#REF!,#REF!,#REF!))</f>
        <v>#REF!</v>
      </c>
      <c r="CF262" s="45" t="str">
        <f t="shared" si="45"/>
        <v/>
      </c>
      <c r="CG262" s="38" t="e">
        <f>IF(AND(#REF!="",#REF!="",#REF!="",#REF!=""),"",SUM(#REF!,#REF!,#REF!,#REF!))</f>
        <v>#REF!</v>
      </c>
      <c r="CH262" s="38" t="str">
        <f t="shared" si="46"/>
        <v/>
      </c>
    </row>
    <row r="263" spans="1:86" ht="24.75" customHeight="1">
      <c r="A263" s="358">
        <v>257</v>
      </c>
      <c r="B263" s="359"/>
      <c r="C263" s="360"/>
      <c r="D263" s="361"/>
      <c r="E263" s="362"/>
      <c r="F263" s="363"/>
      <c r="G263" s="363"/>
      <c r="H263" s="364"/>
      <c r="I263" s="365"/>
      <c r="J263" s="366"/>
      <c r="K263" s="367"/>
      <c r="L263" s="24"/>
      <c r="M263" s="25"/>
      <c r="N263" s="25"/>
      <c r="O263" s="8"/>
      <c r="P263" s="57"/>
      <c r="Q263" s="60"/>
      <c r="R263" s="8"/>
      <c r="S263" s="14"/>
      <c r="T263" s="26"/>
      <c r="U263" s="27"/>
      <c r="V263" s="27"/>
      <c r="W263" s="8"/>
      <c r="X263" s="63"/>
      <c r="Y263" s="60"/>
      <c r="Z263" s="8"/>
      <c r="AA263" s="14"/>
      <c r="AB263" s="24"/>
      <c r="AC263" s="25"/>
      <c r="AD263" s="25"/>
      <c r="AE263" s="8"/>
      <c r="AF263" s="57"/>
      <c r="AG263" s="60"/>
      <c r="AH263" s="8"/>
      <c r="AI263" s="14"/>
      <c r="AJ263" s="24"/>
      <c r="AK263" s="25"/>
      <c r="AL263" s="25"/>
      <c r="AM263" s="8"/>
      <c r="AN263" s="57"/>
      <c r="AO263" s="60"/>
      <c r="AP263" s="8"/>
      <c r="AQ263" s="14"/>
      <c r="AR263" s="24"/>
      <c r="AS263" s="25"/>
      <c r="AT263" s="97"/>
      <c r="AU263" s="24"/>
      <c r="AV263" s="25"/>
      <c r="AW263" s="97"/>
      <c r="AX263" s="24"/>
      <c r="AY263" s="25"/>
      <c r="AZ263" s="97"/>
      <c r="BA263" s="13" t="s">
        <v>447</v>
      </c>
      <c r="BB263" s="109" t="s">
        <v>447</v>
      </c>
      <c r="BC263" s="1"/>
      <c r="BD263" s="1"/>
      <c r="BE263" s="1"/>
      <c r="BF263" s="1"/>
      <c r="BG263" s="1"/>
      <c r="BS263" s="29"/>
      <c r="BT263" s="44" t="str">
        <f t="shared" si="35"/>
        <v/>
      </c>
      <c r="BU263" s="45" t="str">
        <f t="shared" si="36"/>
        <v/>
      </c>
      <c r="BV263" s="45" t="str">
        <f t="shared" si="37"/>
        <v/>
      </c>
      <c r="BW263" s="44" t="str">
        <f t="shared" si="38"/>
        <v/>
      </c>
      <c r="BX263" s="45" t="str">
        <f t="shared" si="39"/>
        <v/>
      </c>
      <c r="BY263" s="44" t="e">
        <f>IF(AND(#REF!="",#REF!="",#REF!="",#REF!=""),"",SUM(#REF!,#REF!,#REF!,#REF!,#REF!))</f>
        <v>#REF!</v>
      </c>
      <c r="BZ263" s="45" t="str">
        <f t="shared" si="40"/>
        <v/>
      </c>
      <c r="CA263" s="44" t="str">
        <f t="shared" si="41"/>
        <v/>
      </c>
      <c r="CB263" s="45" t="str">
        <f t="shared" si="42"/>
        <v/>
      </c>
      <c r="CC263" s="44" t="str">
        <f t="shared" si="43"/>
        <v/>
      </c>
      <c r="CD263" s="45" t="str">
        <f t="shared" si="44"/>
        <v/>
      </c>
      <c r="CE263" s="44" t="e">
        <f>IF(AND(#REF!="",#REF!="",#REF!="",#REF!=""),"",SUM(#REF!,#REF!,#REF!,#REF!,#REF!))</f>
        <v>#REF!</v>
      </c>
      <c r="CF263" s="45" t="str">
        <f t="shared" si="45"/>
        <v/>
      </c>
      <c r="CG263" s="38" t="e">
        <f>IF(AND(#REF!="",#REF!="",#REF!="",#REF!=""),"",SUM(#REF!,#REF!,#REF!,#REF!))</f>
        <v>#REF!</v>
      </c>
      <c r="CH263" s="38" t="str">
        <f t="shared" si="46"/>
        <v/>
      </c>
    </row>
    <row r="264" spans="1:86" ht="24.75" customHeight="1">
      <c r="A264" s="378">
        <v>258</v>
      </c>
      <c r="B264" s="359"/>
      <c r="C264" s="360"/>
      <c r="D264" s="361"/>
      <c r="E264" s="362"/>
      <c r="F264" s="363"/>
      <c r="G264" s="363"/>
      <c r="H264" s="364"/>
      <c r="I264" s="365"/>
      <c r="J264" s="366"/>
      <c r="K264" s="367"/>
      <c r="L264" s="24"/>
      <c r="M264" s="25"/>
      <c r="N264" s="25"/>
      <c r="O264" s="8"/>
      <c r="P264" s="57"/>
      <c r="Q264" s="60"/>
      <c r="R264" s="8"/>
      <c r="S264" s="14"/>
      <c r="T264" s="26"/>
      <c r="U264" s="27"/>
      <c r="V264" s="27"/>
      <c r="W264" s="8"/>
      <c r="X264" s="63"/>
      <c r="Y264" s="60"/>
      <c r="Z264" s="8"/>
      <c r="AA264" s="14"/>
      <c r="AB264" s="24"/>
      <c r="AC264" s="25"/>
      <c r="AD264" s="25"/>
      <c r="AE264" s="8"/>
      <c r="AF264" s="57"/>
      <c r="AG264" s="60"/>
      <c r="AH264" s="8"/>
      <c r="AI264" s="14"/>
      <c r="AJ264" s="24"/>
      <c r="AK264" s="25"/>
      <c r="AL264" s="25"/>
      <c r="AM264" s="8"/>
      <c r="AN264" s="57"/>
      <c r="AO264" s="60"/>
      <c r="AP264" s="8"/>
      <c r="AQ264" s="14"/>
      <c r="AR264" s="24"/>
      <c r="AS264" s="25"/>
      <c r="AT264" s="97"/>
      <c r="AU264" s="24"/>
      <c r="AV264" s="25"/>
      <c r="AW264" s="97"/>
      <c r="AX264" s="24"/>
      <c r="AY264" s="25"/>
      <c r="AZ264" s="97"/>
      <c r="BA264" s="13" t="s">
        <v>447</v>
      </c>
      <c r="BB264" s="109" t="s">
        <v>447</v>
      </c>
      <c r="BC264" s="1"/>
      <c r="BD264" s="1"/>
      <c r="BE264" s="1"/>
      <c r="BF264" s="1"/>
      <c r="BG264" s="1"/>
      <c r="BS264" s="29"/>
      <c r="BT264" s="44" t="str">
        <f t="shared" ref="BT264:BT327" si="47">IF(I264="","",I264)</f>
        <v/>
      </c>
      <c r="BU264" s="45" t="str">
        <f t="shared" ref="BU264:BU327" si="48">IF(AND(L264="",M264="",N264="",P264=""),"",SUM(L264,M264,N264,O264,P264))</f>
        <v/>
      </c>
      <c r="BV264" s="45" t="str">
        <f t="shared" ref="BV264:BV327" si="49">IFERROR(IF(BU264="","",ROUNDUP(BU264*20%,0)),"")</f>
        <v/>
      </c>
      <c r="BW264" s="44" t="str">
        <f t="shared" ref="BW264:BW327" si="50">IF(AND(T264="",U264="",V264="",X264=""),"",SUM(T264,U264,V264,W264,X264))</f>
        <v/>
      </c>
      <c r="BX264" s="45" t="str">
        <f t="shared" ref="BX264:BX327" si="51">IFERROR(IF(BW264="","",ROUNDUP(BW264*20%,0)),"")</f>
        <v/>
      </c>
      <c r="BY264" s="44" t="e">
        <f>IF(AND(#REF!="",#REF!="",#REF!="",#REF!=""),"",SUM(#REF!,#REF!,#REF!,#REF!,#REF!))</f>
        <v>#REF!</v>
      </c>
      <c r="BZ264" s="45" t="str">
        <f t="shared" ref="BZ264:BZ327" si="52">IFERROR(IF(BY264="","",ROUNDUP(BY264*20%,0)),"")</f>
        <v/>
      </c>
      <c r="CA264" s="44" t="str">
        <f t="shared" ref="CA264:CA327" si="53">IF(AND(AB264="",AC264="",AD264="",AF264=""),"",SUM(AB264,AC264,AD264,AE264,AF264))</f>
        <v/>
      </c>
      <c r="CB264" s="45" t="str">
        <f t="shared" ref="CB264:CB327" si="54">IFERROR(IF(CA264="","",ROUNDUP(CA264*20%,0)),"")</f>
        <v/>
      </c>
      <c r="CC264" s="44" t="str">
        <f t="shared" ref="CC264:CC327" si="55">IF(AND(AJ264="",AK264="",AL264="",AN264=""),"",SUM(AJ264,AK264,AL264,AM264,AN264))</f>
        <v/>
      </c>
      <c r="CD264" s="45" t="str">
        <f t="shared" ref="CD264:CD327" si="56">IFERROR(IF(CC264="","",ROUNDUP(CC264*20%,0)),"")</f>
        <v/>
      </c>
      <c r="CE264" s="44" t="e">
        <f>IF(AND(#REF!="",#REF!="",#REF!="",#REF!=""),"",SUM(#REF!,#REF!,#REF!,#REF!,#REF!))</f>
        <v>#REF!</v>
      </c>
      <c r="CF264" s="45" t="str">
        <f t="shared" ref="CF264:CF327" si="57">IFERROR(IF(CE264="","",ROUNDUP(CE264*20%,0)),"")</f>
        <v/>
      </c>
      <c r="CG264" s="38" t="e">
        <f>IF(AND(#REF!="",#REF!="",#REF!="",#REF!=""),"",SUM(#REF!,#REF!,#REF!,#REF!))</f>
        <v>#REF!</v>
      </c>
      <c r="CH264" s="38" t="str">
        <f t="shared" si="46"/>
        <v/>
      </c>
    </row>
    <row r="265" spans="1:86" ht="24.75" customHeight="1">
      <c r="A265" s="378">
        <v>259</v>
      </c>
      <c r="B265" s="359"/>
      <c r="C265" s="360"/>
      <c r="D265" s="361"/>
      <c r="E265" s="362"/>
      <c r="F265" s="363"/>
      <c r="G265" s="363"/>
      <c r="H265" s="364"/>
      <c r="I265" s="365"/>
      <c r="J265" s="366"/>
      <c r="K265" s="367"/>
      <c r="L265" s="24"/>
      <c r="M265" s="25"/>
      <c r="N265" s="25"/>
      <c r="O265" s="8"/>
      <c r="P265" s="57"/>
      <c r="Q265" s="60"/>
      <c r="R265" s="8"/>
      <c r="S265" s="14"/>
      <c r="T265" s="26"/>
      <c r="U265" s="27"/>
      <c r="V265" s="27"/>
      <c r="W265" s="8"/>
      <c r="X265" s="63"/>
      <c r="Y265" s="60"/>
      <c r="Z265" s="8"/>
      <c r="AA265" s="14"/>
      <c r="AB265" s="24"/>
      <c r="AC265" s="25"/>
      <c r="AD265" s="25"/>
      <c r="AE265" s="8"/>
      <c r="AF265" s="57"/>
      <c r="AG265" s="60"/>
      <c r="AH265" s="8"/>
      <c r="AI265" s="14"/>
      <c r="AJ265" s="24"/>
      <c r="AK265" s="25"/>
      <c r="AL265" s="25"/>
      <c r="AM265" s="8"/>
      <c r="AN265" s="57"/>
      <c r="AO265" s="60"/>
      <c r="AP265" s="8"/>
      <c r="AQ265" s="14"/>
      <c r="AR265" s="24"/>
      <c r="AS265" s="25"/>
      <c r="AT265" s="97"/>
      <c r="AU265" s="24"/>
      <c r="AV265" s="25"/>
      <c r="AW265" s="97"/>
      <c r="AX265" s="24"/>
      <c r="AY265" s="25"/>
      <c r="AZ265" s="97"/>
      <c r="BA265" s="13" t="s">
        <v>447</v>
      </c>
      <c r="BB265" s="109" t="s">
        <v>447</v>
      </c>
      <c r="BC265" s="1"/>
      <c r="BD265" s="1"/>
      <c r="BE265" s="1"/>
      <c r="BF265" s="1"/>
      <c r="BG265" s="1"/>
      <c r="BS265" s="29"/>
      <c r="BT265" s="44" t="str">
        <f t="shared" si="47"/>
        <v/>
      </c>
      <c r="BU265" s="45" t="str">
        <f t="shared" si="48"/>
        <v/>
      </c>
      <c r="BV265" s="45" t="str">
        <f t="shared" si="49"/>
        <v/>
      </c>
      <c r="BW265" s="44" t="str">
        <f t="shared" si="50"/>
        <v/>
      </c>
      <c r="BX265" s="45" t="str">
        <f t="shared" si="51"/>
        <v/>
      </c>
      <c r="BY265" s="44" t="e">
        <f>IF(AND(#REF!="",#REF!="",#REF!="",#REF!=""),"",SUM(#REF!,#REF!,#REF!,#REF!,#REF!))</f>
        <v>#REF!</v>
      </c>
      <c r="BZ265" s="45" t="str">
        <f t="shared" si="52"/>
        <v/>
      </c>
      <c r="CA265" s="44" t="str">
        <f t="shared" si="53"/>
        <v/>
      </c>
      <c r="CB265" s="45" t="str">
        <f t="shared" si="54"/>
        <v/>
      </c>
      <c r="CC265" s="44" t="str">
        <f t="shared" si="55"/>
        <v/>
      </c>
      <c r="CD265" s="45" t="str">
        <f t="shared" si="56"/>
        <v/>
      </c>
      <c r="CE265" s="44" t="e">
        <f>IF(AND(#REF!="",#REF!="",#REF!="",#REF!=""),"",SUM(#REF!,#REF!,#REF!,#REF!,#REF!))</f>
        <v>#REF!</v>
      </c>
      <c r="CF265" s="45" t="str">
        <f t="shared" si="57"/>
        <v/>
      </c>
      <c r="CG265" s="38" t="e">
        <f>IF(AND(#REF!="",#REF!="",#REF!="",#REF!=""),"",SUM(#REF!,#REF!,#REF!,#REF!))</f>
        <v>#REF!</v>
      </c>
      <c r="CH265" s="38" t="str">
        <f t="shared" si="46"/>
        <v/>
      </c>
    </row>
    <row r="266" spans="1:86" ht="24.75" customHeight="1">
      <c r="A266" s="358">
        <v>260</v>
      </c>
      <c r="B266" s="359"/>
      <c r="C266" s="360"/>
      <c r="D266" s="361"/>
      <c r="E266" s="362"/>
      <c r="F266" s="363"/>
      <c r="G266" s="363"/>
      <c r="H266" s="364"/>
      <c r="I266" s="365"/>
      <c r="J266" s="366"/>
      <c r="K266" s="367"/>
      <c r="L266" s="24"/>
      <c r="M266" s="25"/>
      <c r="N266" s="25"/>
      <c r="O266" s="8"/>
      <c r="P266" s="57"/>
      <c r="Q266" s="60"/>
      <c r="R266" s="8"/>
      <c r="S266" s="14"/>
      <c r="T266" s="26"/>
      <c r="U266" s="27"/>
      <c r="V266" s="27"/>
      <c r="W266" s="8"/>
      <c r="X266" s="63"/>
      <c r="Y266" s="60"/>
      <c r="Z266" s="8"/>
      <c r="AA266" s="14"/>
      <c r="AB266" s="24"/>
      <c r="AC266" s="25"/>
      <c r="AD266" s="25"/>
      <c r="AE266" s="8"/>
      <c r="AF266" s="57"/>
      <c r="AG266" s="60"/>
      <c r="AH266" s="8"/>
      <c r="AI266" s="14"/>
      <c r="AJ266" s="24"/>
      <c r="AK266" s="25"/>
      <c r="AL266" s="25"/>
      <c r="AM266" s="8"/>
      <c r="AN266" s="57"/>
      <c r="AO266" s="60"/>
      <c r="AP266" s="8"/>
      <c r="AQ266" s="14"/>
      <c r="AR266" s="24"/>
      <c r="AS266" s="25"/>
      <c r="AT266" s="97"/>
      <c r="AU266" s="24"/>
      <c r="AV266" s="25"/>
      <c r="AW266" s="97"/>
      <c r="AX266" s="24"/>
      <c r="AY266" s="25"/>
      <c r="AZ266" s="97"/>
      <c r="BA266" s="13" t="s">
        <v>447</v>
      </c>
      <c r="BB266" s="109" t="s">
        <v>447</v>
      </c>
      <c r="BC266" s="1"/>
      <c r="BD266" s="1"/>
      <c r="BE266" s="1"/>
      <c r="BF266" s="1"/>
      <c r="BG266" s="1"/>
      <c r="BS266" s="29"/>
      <c r="BT266" s="44" t="str">
        <f t="shared" si="47"/>
        <v/>
      </c>
      <c r="BU266" s="45" t="str">
        <f t="shared" si="48"/>
        <v/>
      </c>
      <c r="BV266" s="45" t="str">
        <f t="shared" si="49"/>
        <v/>
      </c>
      <c r="BW266" s="44" t="str">
        <f t="shared" si="50"/>
        <v/>
      </c>
      <c r="BX266" s="45" t="str">
        <f t="shared" si="51"/>
        <v/>
      </c>
      <c r="BY266" s="44" t="e">
        <f>IF(AND(#REF!="",#REF!="",#REF!="",#REF!=""),"",SUM(#REF!,#REF!,#REF!,#REF!,#REF!))</f>
        <v>#REF!</v>
      </c>
      <c r="BZ266" s="45" t="str">
        <f t="shared" si="52"/>
        <v/>
      </c>
      <c r="CA266" s="44" t="str">
        <f t="shared" si="53"/>
        <v/>
      </c>
      <c r="CB266" s="45" t="str">
        <f t="shared" si="54"/>
        <v/>
      </c>
      <c r="CC266" s="44" t="str">
        <f t="shared" si="55"/>
        <v/>
      </c>
      <c r="CD266" s="45" t="str">
        <f t="shared" si="56"/>
        <v/>
      </c>
      <c r="CE266" s="44" t="e">
        <f>IF(AND(#REF!="",#REF!="",#REF!="",#REF!=""),"",SUM(#REF!,#REF!,#REF!,#REF!,#REF!))</f>
        <v>#REF!</v>
      </c>
      <c r="CF266" s="45" t="str">
        <f t="shared" si="57"/>
        <v/>
      </c>
      <c r="CG266" s="38" t="e">
        <f>IF(AND(#REF!="",#REF!="",#REF!="",#REF!=""),"",SUM(#REF!,#REF!,#REF!,#REF!))</f>
        <v>#REF!</v>
      </c>
      <c r="CH266" s="38" t="str">
        <f t="shared" si="46"/>
        <v/>
      </c>
    </row>
    <row r="267" spans="1:86" ht="24.75" customHeight="1">
      <c r="A267" s="378">
        <v>261</v>
      </c>
      <c r="B267" s="359"/>
      <c r="C267" s="360"/>
      <c r="D267" s="361"/>
      <c r="E267" s="362"/>
      <c r="F267" s="363"/>
      <c r="G267" s="363"/>
      <c r="H267" s="364"/>
      <c r="I267" s="365"/>
      <c r="J267" s="366"/>
      <c r="K267" s="367"/>
      <c r="L267" s="24"/>
      <c r="M267" s="25"/>
      <c r="N267" s="25"/>
      <c r="O267" s="8"/>
      <c r="P267" s="57"/>
      <c r="Q267" s="60"/>
      <c r="R267" s="8"/>
      <c r="S267" s="14"/>
      <c r="T267" s="26"/>
      <c r="U267" s="27"/>
      <c r="V267" s="27"/>
      <c r="W267" s="8"/>
      <c r="X267" s="63"/>
      <c r="Y267" s="60"/>
      <c r="Z267" s="8"/>
      <c r="AA267" s="14"/>
      <c r="AB267" s="24"/>
      <c r="AC267" s="25"/>
      <c r="AD267" s="25"/>
      <c r="AE267" s="8"/>
      <c r="AF267" s="57"/>
      <c r="AG267" s="60"/>
      <c r="AH267" s="8"/>
      <c r="AI267" s="14"/>
      <c r="AJ267" s="24"/>
      <c r="AK267" s="25"/>
      <c r="AL267" s="25"/>
      <c r="AM267" s="8"/>
      <c r="AN267" s="57"/>
      <c r="AO267" s="60"/>
      <c r="AP267" s="8"/>
      <c r="AQ267" s="14"/>
      <c r="AR267" s="24"/>
      <c r="AS267" s="25"/>
      <c r="AT267" s="97"/>
      <c r="AU267" s="24"/>
      <c r="AV267" s="25"/>
      <c r="AW267" s="97"/>
      <c r="AX267" s="24"/>
      <c r="AY267" s="25"/>
      <c r="AZ267" s="97"/>
      <c r="BA267" s="13" t="s">
        <v>447</v>
      </c>
      <c r="BB267" s="109" t="s">
        <v>447</v>
      </c>
      <c r="BC267" s="1"/>
      <c r="BD267" s="1"/>
      <c r="BE267" s="1"/>
      <c r="BF267" s="1"/>
      <c r="BG267" s="1"/>
      <c r="BS267" s="29"/>
      <c r="BT267" s="44" t="str">
        <f t="shared" si="47"/>
        <v/>
      </c>
      <c r="BU267" s="45" t="str">
        <f t="shared" si="48"/>
        <v/>
      </c>
      <c r="BV267" s="45" t="str">
        <f t="shared" si="49"/>
        <v/>
      </c>
      <c r="BW267" s="44" t="str">
        <f t="shared" si="50"/>
        <v/>
      </c>
      <c r="BX267" s="45" t="str">
        <f t="shared" si="51"/>
        <v/>
      </c>
      <c r="BY267" s="44" t="e">
        <f>IF(AND(#REF!="",#REF!="",#REF!="",#REF!=""),"",SUM(#REF!,#REF!,#REF!,#REF!,#REF!))</f>
        <v>#REF!</v>
      </c>
      <c r="BZ267" s="45" t="str">
        <f t="shared" si="52"/>
        <v/>
      </c>
      <c r="CA267" s="44" t="str">
        <f t="shared" si="53"/>
        <v/>
      </c>
      <c r="CB267" s="45" t="str">
        <f t="shared" si="54"/>
        <v/>
      </c>
      <c r="CC267" s="44" t="str">
        <f t="shared" si="55"/>
        <v/>
      </c>
      <c r="CD267" s="45" t="str">
        <f t="shared" si="56"/>
        <v/>
      </c>
      <c r="CE267" s="44" t="e">
        <f>IF(AND(#REF!="",#REF!="",#REF!="",#REF!=""),"",SUM(#REF!,#REF!,#REF!,#REF!,#REF!))</f>
        <v>#REF!</v>
      </c>
      <c r="CF267" s="45" t="str">
        <f t="shared" si="57"/>
        <v/>
      </c>
      <c r="CG267" s="38" t="e">
        <f>IF(AND(#REF!="",#REF!="",#REF!="",#REF!=""),"",SUM(#REF!,#REF!,#REF!,#REF!))</f>
        <v>#REF!</v>
      </c>
      <c r="CH267" s="38" t="str">
        <f t="shared" si="46"/>
        <v/>
      </c>
    </row>
    <row r="268" spans="1:86" ht="24.75" customHeight="1">
      <c r="A268" s="378">
        <v>262</v>
      </c>
      <c r="B268" s="359"/>
      <c r="C268" s="360"/>
      <c r="D268" s="361"/>
      <c r="E268" s="362"/>
      <c r="F268" s="363"/>
      <c r="G268" s="363"/>
      <c r="H268" s="364"/>
      <c r="I268" s="365"/>
      <c r="J268" s="366"/>
      <c r="K268" s="367"/>
      <c r="L268" s="24"/>
      <c r="M268" s="25"/>
      <c r="N268" s="25"/>
      <c r="O268" s="8"/>
      <c r="P268" s="57"/>
      <c r="Q268" s="60"/>
      <c r="R268" s="8"/>
      <c r="S268" s="14"/>
      <c r="T268" s="26"/>
      <c r="U268" s="27"/>
      <c r="V268" s="27"/>
      <c r="W268" s="8"/>
      <c r="X268" s="63"/>
      <c r="Y268" s="60"/>
      <c r="Z268" s="8"/>
      <c r="AA268" s="14"/>
      <c r="AB268" s="24"/>
      <c r="AC268" s="25"/>
      <c r="AD268" s="25"/>
      <c r="AE268" s="8"/>
      <c r="AF268" s="57"/>
      <c r="AG268" s="60"/>
      <c r="AH268" s="8"/>
      <c r="AI268" s="14"/>
      <c r="AJ268" s="24"/>
      <c r="AK268" s="25"/>
      <c r="AL268" s="25"/>
      <c r="AM268" s="8"/>
      <c r="AN268" s="57"/>
      <c r="AO268" s="60"/>
      <c r="AP268" s="8"/>
      <c r="AQ268" s="14"/>
      <c r="AR268" s="24"/>
      <c r="AS268" s="25"/>
      <c r="AT268" s="97"/>
      <c r="AU268" s="24"/>
      <c r="AV268" s="25"/>
      <c r="AW268" s="97"/>
      <c r="AX268" s="24"/>
      <c r="AY268" s="25"/>
      <c r="AZ268" s="97"/>
      <c r="BA268" s="13" t="s">
        <v>447</v>
      </c>
      <c r="BB268" s="109" t="s">
        <v>447</v>
      </c>
      <c r="BC268" s="1"/>
      <c r="BD268" s="1"/>
      <c r="BE268" s="1"/>
      <c r="BF268" s="1"/>
      <c r="BG268" s="1"/>
      <c r="BS268" s="29"/>
      <c r="BT268" s="44" t="str">
        <f t="shared" si="47"/>
        <v/>
      </c>
      <c r="BU268" s="45" t="str">
        <f t="shared" si="48"/>
        <v/>
      </c>
      <c r="BV268" s="45" t="str">
        <f t="shared" si="49"/>
        <v/>
      </c>
      <c r="BW268" s="44" t="str">
        <f t="shared" si="50"/>
        <v/>
      </c>
      <c r="BX268" s="45" t="str">
        <f t="shared" si="51"/>
        <v/>
      </c>
      <c r="BY268" s="44" t="e">
        <f>IF(AND(#REF!="",#REF!="",#REF!="",#REF!=""),"",SUM(#REF!,#REF!,#REF!,#REF!,#REF!))</f>
        <v>#REF!</v>
      </c>
      <c r="BZ268" s="45" t="str">
        <f t="shared" si="52"/>
        <v/>
      </c>
      <c r="CA268" s="44" t="str">
        <f t="shared" si="53"/>
        <v/>
      </c>
      <c r="CB268" s="45" t="str">
        <f t="shared" si="54"/>
        <v/>
      </c>
      <c r="CC268" s="44" t="str">
        <f t="shared" si="55"/>
        <v/>
      </c>
      <c r="CD268" s="45" t="str">
        <f t="shared" si="56"/>
        <v/>
      </c>
      <c r="CE268" s="44" t="e">
        <f>IF(AND(#REF!="",#REF!="",#REF!="",#REF!=""),"",SUM(#REF!,#REF!,#REF!,#REF!,#REF!))</f>
        <v>#REF!</v>
      </c>
      <c r="CF268" s="45" t="str">
        <f t="shared" si="57"/>
        <v/>
      </c>
      <c r="CG268" s="38" t="e">
        <f>IF(AND(#REF!="",#REF!="",#REF!="",#REF!=""),"",SUM(#REF!,#REF!,#REF!,#REF!))</f>
        <v>#REF!</v>
      </c>
      <c r="CH268" s="38" t="str">
        <f t="shared" si="46"/>
        <v/>
      </c>
    </row>
    <row r="269" spans="1:86" ht="24.75" customHeight="1">
      <c r="A269" s="358">
        <v>263</v>
      </c>
      <c r="B269" s="359"/>
      <c r="C269" s="360"/>
      <c r="D269" s="361"/>
      <c r="E269" s="362"/>
      <c r="F269" s="363"/>
      <c r="G269" s="363"/>
      <c r="H269" s="364"/>
      <c r="I269" s="365"/>
      <c r="J269" s="366"/>
      <c r="K269" s="367"/>
      <c r="L269" s="24"/>
      <c r="M269" s="25"/>
      <c r="N269" s="25"/>
      <c r="O269" s="8"/>
      <c r="P269" s="57"/>
      <c r="Q269" s="60"/>
      <c r="R269" s="8"/>
      <c r="S269" s="14"/>
      <c r="T269" s="26"/>
      <c r="U269" s="27"/>
      <c r="V269" s="27"/>
      <c r="W269" s="8"/>
      <c r="X269" s="63"/>
      <c r="Y269" s="60"/>
      <c r="Z269" s="8"/>
      <c r="AA269" s="14"/>
      <c r="AB269" s="24"/>
      <c r="AC269" s="25"/>
      <c r="AD269" s="25"/>
      <c r="AE269" s="8"/>
      <c r="AF269" s="57"/>
      <c r="AG269" s="60"/>
      <c r="AH269" s="8"/>
      <c r="AI269" s="14"/>
      <c r="AJ269" s="24"/>
      <c r="AK269" s="25"/>
      <c r="AL269" s="25"/>
      <c r="AM269" s="8"/>
      <c r="AN269" s="57"/>
      <c r="AO269" s="60"/>
      <c r="AP269" s="8"/>
      <c r="AQ269" s="14"/>
      <c r="AR269" s="24"/>
      <c r="AS269" s="25"/>
      <c r="AT269" s="97"/>
      <c r="AU269" s="24"/>
      <c r="AV269" s="25"/>
      <c r="AW269" s="97"/>
      <c r="AX269" s="24"/>
      <c r="AY269" s="25"/>
      <c r="AZ269" s="97"/>
      <c r="BA269" s="13" t="s">
        <v>447</v>
      </c>
      <c r="BB269" s="109" t="s">
        <v>447</v>
      </c>
      <c r="BC269" s="1"/>
      <c r="BD269" s="1"/>
      <c r="BE269" s="1"/>
      <c r="BF269" s="1"/>
      <c r="BG269" s="1"/>
      <c r="BS269" s="29"/>
      <c r="BT269" s="44" t="str">
        <f t="shared" si="47"/>
        <v/>
      </c>
      <c r="BU269" s="45" t="str">
        <f t="shared" si="48"/>
        <v/>
      </c>
      <c r="BV269" s="45" t="str">
        <f t="shared" si="49"/>
        <v/>
      </c>
      <c r="BW269" s="44" t="str">
        <f t="shared" si="50"/>
        <v/>
      </c>
      <c r="BX269" s="45" t="str">
        <f t="shared" si="51"/>
        <v/>
      </c>
      <c r="BY269" s="44" t="e">
        <f>IF(AND(#REF!="",#REF!="",#REF!="",#REF!=""),"",SUM(#REF!,#REF!,#REF!,#REF!,#REF!))</f>
        <v>#REF!</v>
      </c>
      <c r="BZ269" s="45" t="str">
        <f t="shared" si="52"/>
        <v/>
      </c>
      <c r="CA269" s="44" t="str">
        <f t="shared" si="53"/>
        <v/>
      </c>
      <c r="CB269" s="45" t="str">
        <f t="shared" si="54"/>
        <v/>
      </c>
      <c r="CC269" s="44" t="str">
        <f t="shared" si="55"/>
        <v/>
      </c>
      <c r="CD269" s="45" t="str">
        <f t="shared" si="56"/>
        <v/>
      </c>
      <c r="CE269" s="44" t="e">
        <f>IF(AND(#REF!="",#REF!="",#REF!="",#REF!=""),"",SUM(#REF!,#REF!,#REF!,#REF!,#REF!))</f>
        <v>#REF!</v>
      </c>
      <c r="CF269" s="45" t="str">
        <f t="shared" si="57"/>
        <v/>
      </c>
      <c r="CG269" s="38" t="e">
        <f>IF(AND(#REF!="",#REF!="",#REF!="",#REF!=""),"",SUM(#REF!,#REF!,#REF!,#REF!))</f>
        <v>#REF!</v>
      </c>
      <c r="CH269" s="38" t="str">
        <f t="shared" si="46"/>
        <v/>
      </c>
    </row>
    <row r="270" spans="1:86" ht="24.75" customHeight="1">
      <c r="A270" s="378">
        <v>264</v>
      </c>
      <c r="B270" s="359"/>
      <c r="C270" s="360"/>
      <c r="D270" s="361"/>
      <c r="E270" s="362"/>
      <c r="F270" s="363"/>
      <c r="G270" s="363"/>
      <c r="H270" s="364"/>
      <c r="I270" s="365"/>
      <c r="J270" s="366"/>
      <c r="K270" s="367"/>
      <c r="L270" s="24"/>
      <c r="M270" s="25"/>
      <c r="N270" s="25"/>
      <c r="O270" s="8"/>
      <c r="P270" s="57"/>
      <c r="Q270" s="60"/>
      <c r="R270" s="8"/>
      <c r="S270" s="14"/>
      <c r="T270" s="26"/>
      <c r="U270" s="27"/>
      <c r="V270" s="27"/>
      <c r="W270" s="8"/>
      <c r="X270" s="63"/>
      <c r="Y270" s="60"/>
      <c r="Z270" s="8"/>
      <c r="AA270" s="14"/>
      <c r="AB270" s="24"/>
      <c r="AC270" s="25"/>
      <c r="AD270" s="25"/>
      <c r="AE270" s="8"/>
      <c r="AF270" s="57"/>
      <c r="AG270" s="60"/>
      <c r="AH270" s="8"/>
      <c r="AI270" s="14"/>
      <c r="AJ270" s="24"/>
      <c r="AK270" s="25"/>
      <c r="AL270" s="25"/>
      <c r="AM270" s="8"/>
      <c r="AN270" s="57"/>
      <c r="AO270" s="60"/>
      <c r="AP270" s="8"/>
      <c r="AQ270" s="14"/>
      <c r="AR270" s="24"/>
      <c r="AS270" s="25"/>
      <c r="AT270" s="97"/>
      <c r="AU270" s="24"/>
      <c r="AV270" s="25"/>
      <c r="AW270" s="97"/>
      <c r="AX270" s="24"/>
      <c r="AY270" s="25"/>
      <c r="AZ270" s="97"/>
      <c r="BA270" s="13" t="s">
        <v>447</v>
      </c>
      <c r="BB270" s="109" t="s">
        <v>447</v>
      </c>
      <c r="BC270" s="1"/>
      <c r="BD270" s="1"/>
      <c r="BE270" s="1"/>
      <c r="BF270" s="1"/>
      <c r="BG270" s="1"/>
      <c r="BS270" s="29"/>
      <c r="BT270" s="44" t="str">
        <f t="shared" si="47"/>
        <v/>
      </c>
      <c r="BU270" s="45" t="str">
        <f t="shared" si="48"/>
        <v/>
      </c>
      <c r="BV270" s="45" t="str">
        <f t="shared" si="49"/>
        <v/>
      </c>
      <c r="BW270" s="44" t="str">
        <f t="shared" si="50"/>
        <v/>
      </c>
      <c r="BX270" s="45" t="str">
        <f t="shared" si="51"/>
        <v/>
      </c>
      <c r="BY270" s="44" t="e">
        <f>IF(AND(#REF!="",#REF!="",#REF!="",#REF!=""),"",SUM(#REF!,#REF!,#REF!,#REF!,#REF!))</f>
        <v>#REF!</v>
      </c>
      <c r="BZ270" s="45" t="str">
        <f t="shared" si="52"/>
        <v/>
      </c>
      <c r="CA270" s="44" t="str">
        <f t="shared" si="53"/>
        <v/>
      </c>
      <c r="CB270" s="45" t="str">
        <f t="shared" si="54"/>
        <v/>
      </c>
      <c r="CC270" s="44" t="str">
        <f t="shared" si="55"/>
        <v/>
      </c>
      <c r="CD270" s="45" t="str">
        <f t="shared" si="56"/>
        <v/>
      </c>
      <c r="CE270" s="44" t="e">
        <f>IF(AND(#REF!="",#REF!="",#REF!="",#REF!=""),"",SUM(#REF!,#REF!,#REF!,#REF!,#REF!))</f>
        <v>#REF!</v>
      </c>
      <c r="CF270" s="45" t="str">
        <f t="shared" si="57"/>
        <v/>
      </c>
      <c r="CG270" s="38" t="e">
        <f>IF(AND(#REF!="",#REF!="",#REF!="",#REF!=""),"",SUM(#REF!,#REF!,#REF!,#REF!))</f>
        <v>#REF!</v>
      </c>
      <c r="CH270" s="38" t="str">
        <f t="shared" si="46"/>
        <v/>
      </c>
    </row>
    <row r="271" spans="1:86" ht="24.75" customHeight="1">
      <c r="A271" s="378">
        <v>265</v>
      </c>
      <c r="B271" s="359"/>
      <c r="C271" s="360"/>
      <c r="D271" s="361"/>
      <c r="E271" s="362"/>
      <c r="F271" s="363"/>
      <c r="G271" s="363"/>
      <c r="H271" s="364"/>
      <c r="I271" s="365"/>
      <c r="J271" s="366"/>
      <c r="K271" s="367"/>
      <c r="L271" s="24"/>
      <c r="M271" s="25"/>
      <c r="N271" s="25"/>
      <c r="O271" s="8"/>
      <c r="P271" s="57"/>
      <c r="Q271" s="60"/>
      <c r="R271" s="8"/>
      <c r="S271" s="14"/>
      <c r="T271" s="26"/>
      <c r="U271" s="27"/>
      <c r="V271" s="27"/>
      <c r="W271" s="8"/>
      <c r="X271" s="63"/>
      <c r="Y271" s="60"/>
      <c r="Z271" s="8"/>
      <c r="AA271" s="14"/>
      <c r="AB271" s="24"/>
      <c r="AC271" s="25"/>
      <c r="AD271" s="25"/>
      <c r="AE271" s="8"/>
      <c r="AF271" s="57"/>
      <c r="AG271" s="60"/>
      <c r="AH271" s="8"/>
      <c r="AI271" s="14"/>
      <c r="AJ271" s="24"/>
      <c r="AK271" s="25"/>
      <c r="AL271" s="25"/>
      <c r="AM271" s="8"/>
      <c r="AN271" s="57"/>
      <c r="AO271" s="60"/>
      <c r="AP271" s="8"/>
      <c r="AQ271" s="14"/>
      <c r="AR271" s="24"/>
      <c r="AS271" s="25"/>
      <c r="AT271" s="97"/>
      <c r="AU271" s="24"/>
      <c r="AV271" s="25"/>
      <c r="AW271" s="97"/>
      <c r="AX271" s="24"/>
      <c r="AY271" s="25"/>
      <c r="AZ271" s="97"/>
      <c r="BA271" s="13" t="s">
        <v>447</v>
      </c>
      <c r="BB271" s="109" t="s">
        <v>447</v>
      </c>
      <c r="BC271" s="1"/>
      <c r="BD271" s="1"/>
      <c r="BE271" s="1"/>
      <c r="BF271" s="1"/>
      <c r="BG271" s="1"/>
      <c r="BS271" s="29"/>
      <c r="BT271" s="44" t="str">
        <f t="shared" si="47"/>
        <v/>
      </c>
      <c r="BU271" s="45" t="str">
        <f t="shared" si="48"/>
        <v/>
      </c>
      <c r="BV271" s="45" t="str">
        <f t="shared" si="49"/>
        <v/>
      </c>
      <c r="BW271" s="44" t="str">
        <f t="shared" si="50"/>
        <v/>
      </c>
      <c r="BX271" s="45" t="str">
        <f t="shared" si="51"/>
        <v/>
      </c>
      <c r="BY271" s="44" t="e">
        <f>IF(AND(#REF!="",#REF!="",#REF!="",#REF!=""),"",SUM(#REF!,#REF!,#REF!,#REF!,#REF!))</f>
        <v>#REF!</v>
      </c>
      <c r="BZ271" s="45" t="str">
        <f t="shared" si="52"/>
        <v/>
      </c>
      <c r="CA271" s="44" t="str">
        <f t="shared" si="53"/>
        <v/>
      </c>
      <c r="CB271" s="45" t="str">
        <f t="shared" si="54"/>
        <v/>
      </c>
      <c r="CC271" s="44" t="str">
        <f t="shared" si="55"/>
        <v/>
      </c>
      <c r="CD271" s="45" t="str">
        <f t="shared" si="56"/>
        <v/>
      </c>
      <c r="CE271" s="44" t="e">
        <f>IF(AND(#REF!="",#REF!="",#REF!="",#REF!=""),"",SUM(#REF!,#REF!,#REF!,#REF!,#REF!))</f>
        <v>#REF!</v>
      </c>
      <c r="CF271" s="45" t="str">
        <f t="shared" si="57"/>
        <v/>
      </c>
      <c r="CG271" s="38" t="e">
        <f>IF(AND(#REF!="",#REF!="",#REF!="",#REF!=""),"",SUM(#REF!,#REF!,#REF!,#REF!))</f>
        <v>#REF!</v>
      </c>
      <c r="CH271" s="38" t="str">
        <f t="shared" si="46"/>
        <v/>
      </c>
    </row>
    <row r="272" spans="1:86" ht="24.75" customHeight="1">
      <c r="A272" s="358">
        <v>266</v>
      </c>
      <c r="B272" s="359"/>
      <c r="C272" s="360"/>
      <c r="D272" s="361"/>
      <c r="E272" s="362"/>
      <c r="F272" s="363"/>
      <c r="G272" s="363"/>
      <c r="H272" s="364"/>
      <c r="I272" s="365"/>
      <c r="J272" s="366"/>
      <c r="K272" s="367"/>
      <c r="L272" s="24"/>
      <c r="M272" s="25"/>
      <c r="N272" s="25"/>
      <c r="O272" s="8"/>
      <c r="P272" s="57"/>
      <c r="Q272" s="60"/>
      <c r="R272" s="8"/>
      <c r="S272" s="14"/>
      <c r="T272" s="26"/>
      <c r="U272" s="27"/>
      <c r="V272" s="27"/>
      <c r="W272" s="8"/>
      <c r="X272" s="63"/>
      <c r="Y272" s="60"/>
      <c r="Z272" s="8"/>
      <c r="AA272" s="14"/>
      <c r="AB272" s="24"/>
      <c r="AC272" s="25"/>
      <c r="AD272" s="25"/>
      <c r="AE272" s="8"/>
      <c r="AF272" s="57"/>
      <c r="AG272" s="60"/>
      <c r="AH272" s="8"/>
      <c r="AI272" s="14"/>
      <c r="AJ272" s="24"/>
      <c r="AK272" s="25"/>
      <c r="AL272" s="25"/>
      <c r="AM272" s="8"/>
      <c r="AN272" s="57"/>
      <c r="AO272" s="60"/>
      <c r="AP272" s="8"/>
      <c r="AQ272" s="14"/>
      <c r="AR272" s="24"/>
      <c r="AS272" s="25"/>
      <c r="AT272" s="97"/>
      <c r="AU272" s="24"/>
      <c r="AV272" s="25"/>
      <c r="AW272" s="97"/>
      <c r="AX272" s="24"/>
      <c r="AY272" s="25"/>
      <c r="AZ272" s="97"/>
      <c r="BA272" s="13" t="s">
        <v>447</v>
      </c>
      <c r="BB272" s="109" t="s">
        <v>447</v>
      </c>
      <c r="BC272" s="1"/>
      <c r="BD272" s="1"/>
      <c r="BE272" s="1"/>
      <c r="BF272" s="1"/>
      <c r="BG272" s="1"/>
      <c r="BS272" s="29"/>
      <c r="BT272" s="44" t="str">
        <f t="shared" si="47"/>
        <v/>
      </c>
      <c r="BU272" s="45" t="str">
        <f t="shared" si="48"/>
        <v/>
      </c>
      <c r="BV272" s="45" t="str">
        <f t="shared" si="49"/>
        <v/>
      </c>
      <c r="BW272" s="44" t="str">
        <f t="shared" si="50"/>
        <v/>
      </c>
      <c r="BX272" s="45" t="str">
        <f t="shared" si="51"/>
        <v/>
      </c>
      <c r="BY272" s="44" t="e">
        <f>IF(AND(#REF!="",#REF!="",#REF!="",#REF!=""),"",SUM(#REF!,#REF!,#REF!,#REF!,#REF!))</f>
        <v>#REF!</v>
      </c>
      <c r="BZ272" s="45" t="str">
        <f t="shared" si="52"/>
        <v/>
      </c>
      <c r="CA272" s="44" t="str">
        <f t="shared" si="53"/>
        <v/>
      </c>
      <c r="CB272" s="45" t="str">
        <f t="shared" si="54"/>
        <v/>
      </c>
      <c r="CC272" s="44" t="str">
        <f t="shared" si="55"/>
        <v/>
      </c>
      <c r="CD272" s="45" t="str">
        <f t="shared" si="56"/>
        <v/>
      </c>
      <c r="CE272" s="44" t="e">
        <f>IF(AND(#REF!="",#REF!="",#REF!="",#REF!=""),"",SUM(#REF!,#REF!,#REF!,#REF!,#REF!))</f>
        <v>#REF!</v>
      </c>
      <c r="CF272" s="45" t="str">
        <f t="shared" si="57"/>
        <v/>
      </c>
      <c r="CG272" s="38" t="e">
        <f>IF(AND(#REF!="",#REF!="",#REF!="",#REF!=""),"",SUM(#REF!,#REF!,#REF!,#REF!))</f>
        <v>#REF!</v>
      </c>
      <c r="CH272" s="38" t="str">
        <f t="shared" si="46"/>
        <v/>
      </c>
    </row>
    <row r="273" spans="1:86" ht="24.75" customHeight="1">
      <c r="A273" s="378">
        <v>267</v>
      </c>
      <c r="B273" s="359"/>
      <c r="C273" s="360"/>
      <c r="D273" s="361"/>
      <c r="E273" s="362"/>
      <c r="F273" s="363"/>
      <c r="G273" s="363"/>
      <c r="H273" s="364"/>
      <c r="I273" s="365"/>
      <c r="J273" s="366"/>
      <c r="K273" s="367"/>
      <c r="L273" s="24"/>
      <c r="M273" s="25"/>
      <c r="N273" s="25"/>
      <c r="O273" s="8"/>
      <c r="P273" s="57"/>
      <c r="Q273" s="60"/>
      <c r="R273" s="8"/>
      <c r="S273" s="14"/>
      <c r="T273" s="26"/>
      <c r="U273" s="27"/>
      <c r="V273" s="27"/>
      <c r="W273" s="8"/>
      <c r="X273" s="63"/>
      <c r="Y273" s="60"/>
      <c r="Z273" s="8"/>
      <c r="AA273" s="14"/>
      <c r="AB273" s="24"/>
      <c r="AC273" s="25"/>
      <c r="AD273" s="25"/>
      <c r="AE273" s="8"/>
      <c r="AF273" s="57"/>
      <c r="AG273" s="60"/>
      <c r="AH273" s="8"/>
      <c r="AI273" s="14"/>
      <c r="AJ273" s="24"/>
      <c r="AK273" s="25"/>
      <c r="AL273" s="25"/>
      <c r="AM273" s="8"/>
      <c r="AN273" s="57"/>
      <c r="AO273" s="60"/>
      <c r="AP273" s="8"/>
      <c r="AQ273" s="14"/>
      <c r="AR273" s="24"/>
      <c r="AS273" s="25"/>
      <c r="AT273" s="97"/>
      <c r="AU273" s="24"/>
      <c r="AV273" s="25"/>
      <c r="AW273" s="97"/>
      <c r="AX273" s="24"/>
      <c r="AY273" s="25"/>
      <c r="AZ273" s="97"/>
      <c r="BA273" s="13" t="s">
        <v>447</v>
      </c>
      <c r="BB273" s="109" t="s">
        <v>447</v>
      </c>
      <c r="BC273" s="1"/>
      <c r="BD273" s="1"/>
      <c r="BE273" s="1"/>
      <c r="BF273" s="1"/>
      <c r="BG273" s="1"/>
      <c r="BS273" s="29"/>
      <c r="BT273" s="44" t="str">
        <f t="shared" si="47"/>
        <v/>
      </c>
      <c r="BU273" s="45" t="str">
        <f t="shared" si="48"/>
        <v/>
      </c>
      <c r="BV273" s="45" t="str">
        <f t="shared" si="49"/>
        <v/>
      </c>
      <c r="BW273" s="44" t="str">
        <f t="shared" si="50"/>
        <v/>
      </c>
      <c r="BX273" s="45" t="str">
        <f t="shared" si="51"/>
        <v/>
      </c>
      <c r="BY273" s="44" t="e">
        <f>IF(AND(#REF!="",#REF!="",#REF!="",#REF!=""),"",SUM(#REF!,#REF!,#REF!,#REF!,#REF!))</f>
        <v>#REF!</v>
      </c>
      <c r="BZ273" s="45" t="str">
        <f t="shared" si="52"/>
        <v/>
      </c>
      <c r="CA273" s="44" t="str">
        <f t="shared" si="53"/>
        <v/>
      </c>
      <c r="CB273" s="45" t="str">
        <f t="shared" si="54"/>
        <v/>
      </c>
      <c r="CC273" s="44" t="str">
        <f t="shared" si="55"/>
        <v/>
      </c>
      <c r="CD273" s="45" t="str">
        <f t="shared" si="56"/>
        <v/>
      </c>
      <c r="CE273" s="44" t="e">
        <f>IF(AND(#REF!="",#REF!="",#REF!="",#REF!=""),"",SUM(#REF!,#REF!,#REF!,#REF!,#REF!))</f>
        <v>#REF!</v>
      </c>
      <c r="CF273" s="45" t="str">
        <f t="shared" si="57"/>
        <v/>
      </c>
      <c r="CG273" s="38" t="e">
        <f>IF(AND(#REF!="",#REF!="",#REF!="",#REF!=""),"",SUM(#REF!,#REF!,#REF!,#REF!))</f>
        <v>#REF!</v>
      </c>
      <c r="CH273" s="38" t="str">
        <f t="shared" si="46"/>
        <v/>
      </c>
    </row>
    <row r="274" spans="1:86" ht="24.75" customHeight="1">
      <c r="A274" s="378">
        <v>268</v>
      </c>
      <c r="B274" s="359"/>
      <c r="C274" s="360"/>
      <c r="D274" s="361"/>
      <c r="E274" s="362"/>
      <c r="F274" s="363"/>
      <c r="G274" s="363"/>
      <c r="H274" s="364"/>
      <c r="I274" s="365"/>
      <c r="J274" s="366"/>
      <c r="K274" s="367"/>
      <c r="L274" s="24"/>
      <c r="M274" s="25"/>
      <c r="N274" s="25"/>
      <c r="O274" s="8"/>
      <c r="P274" s="57"/>
      <c r="Q274" s="60"/>
      <c r="R274" s="8"/>
      <c r="S274" s="14"/>
      <c r="T274" s="26"/>
      <c r="U274" s="27"/>
      <c r="V274" s="27"/>
      <c r="W274" s="8"/>
      <c r="X274" s="63"/>
      <c r="Y274" s="60"/>
      <c r="Z274" s="8"/>
      <c r="AA274" s="14"/>
      <c r="AB274" s="24"/>
      <c r="AC274" s="25"/>
      <c r="AD274" s="25"/>
      <c r="AE274" s="8"/>
      <c r="AF274" s="57"/>
      <c r="AG274" s="60"/>
      <c r="AH274" s="8"/>
      <c r="AI274" s="14"/>
      <c r="AJ274" s="24"/>
      <c r="AK274" s="25"/>
      <c r="AL274" s="25"/>
      <c r="AM274" s="8"/>
      <c r="AN274" s="57"/>
      <c r="AO274" s="60"/>
      <c r="AP274" s="8"/>
      <c r="AQ274" s="14"/>
      <c r="AR274" s="24"/>
      <c r="AS274" s="25"/>
      <c r="AT274" s="97"/>
      <c r="AU274" s="24"/>
      <c r="AV274" s="25"/>
      <c r="AW274" s="97"/>
      <c r="AX274" s="24"/>
      <c r="AY274" s="25"/>
      <c r="AZ274" s="97"/>
      <c r="BA274" s="13" t="s">
        <v>447</v>
      </c>
      <c r="BB274" s="109" t="s">
        <v>447</v>
      </c>
      <c r="BC274" s="1"/>
      <c r="BD274" s="1"/>
      <c r="BE274" s="1"/>
      <c r="BF274" s="1"/>
      <c r="BG274" s="1"/>
      <c r="BS274" s="29"/>
      <c r="BT274" s="44" t="str">
        <f t="shared" si="47"/>
        <v/>
      </c>
      <c r="BU274" s="45" t="str">
        <f t="shared" si="48"/>
        <v/>
      </c>
      <c r="BV274" s="45" t="str">
        <f t="shared" si="49"/>
        <v/>
      </c>
      <c r="BW274" s="44" t="str">
        <f t="shared" si="50"/>
        <v/>
      </c>
      <c r="BX274" s="45" t="str">
        <f t="shared" si="51"/>
        <v/>
      </c>
      <c r="BY274" s="44" t="e">
        <f>IF(AND(#REF!="",#REF!="",#REF!="",#REF!=""),"",SUM(#REF!,#REF!,#REF!,#REF!,#REF!))</f>
        <v>#REF!</v>
      </c>
      <c r="BZ274" s="45" t="str">
        <f t="shared" si="52"/>
        <v/>
      </c>
      <c r="CA274" s="44" t="str">
        <f t="shared" si="53"/>
        <v/>
      </c>
      <c r="CB274" s="45" t="str">
        <f t="shared" si="54"/>
        <v/>
      </c>
      <c r="CC274" s="44" t="str">
        <f t="shared" si="55"/>
        <v/>
      </c>
      <c r="CD274" s="45" t="str">
        <f t="shared" si="56"/>
        <v/>
      </c>
      <c r="CE274" s="44" t="e">
        <f>IF(AND(#REF!="",#REF!="",#REF!="",#REF!=""),"",SUM(#REF!,#REF!,#REF!,#REF!,#REF!))</f>
        <v>#REF!</v>
      </c>
      <c r="CF274" s="45" t="str">
        <f t="shared" si="57"/>
        <v/>
      </c>
      <c r="CG274" s="38" t="e">
        <f>IF(AND(#REF!="",#REF!="",#REF!="",#REF!=""),"",SUM(#REF!,#REF!,#REF!,#REF!))</f>
        <v>#REF!</v>
      </c>
      <c r="CH274" s="38" t="str">
        <f t="shared" si="46"/>
        <v/>
      </c>
    </row>
    <row r="275" spans="1:86" ht="24.75" customHeight="1">
      <c r="A275" s="358">
        <v>269</v>
      </c>
      <c r="B275" s="359"/>
      <c r="C275" s="360"/>
      <c r="D275" s="361"/>
      <c r="E275" s="362"/>
      <c r="F275" s="363"/>
      <c r="G275" s="363"/>
      <c r="H275" s="364"/>
      <c r="I275" s="365"/>
      <c r="J275" s="366"/>
      <c r="K275" s="367"/>
      <c r="L275" s="24"/>
      <c r="M275" s="25"/>
      <c r="N275" s="25"/>
      <c r="O275" s="8"/>
      <c r="P275" s="57"/>
      <c r="Q275" s="60"/>
      <c r="R275" s="8"/>
      <c r="S275" s="14"/>
      <c r="T275" s="26"/>
      <c r="U275" s="27"/>
      <c r="V275" s="27"/>
      <c r="W275" s="8"/>
      <c r="X275" s="63"/>
      <c r="Y275" s="60"/>
      <c r="Z275" s="8"/>
      <c r="AA275" s="14"/>
      <c r="AB275" s="24"/>
      <c r="AC275" s="25"/>
      <c r="AD275" s="25"/>
      <c r="AE275" s="8"/>
      <c r="AF275" s="57"/>
      <c r="AG275" s="60"/>
      <c r="AH275" s="8"/>
      <c r="AI275" s="14"/>
      <c r="AJ275" s="24"/>
      <c r="AK275" s="25"/>
      <c r="AL275" s="25"/>
      <c r="AM275" s="8"/>
      <c r="AN275" s="57"/>
      <c r="AO275" s="60"/>
      <c r="AP275" s="8"/>
      <c r="AQ275" s="14"/>
      <c r="AR275" s="24"/>
      <c r="AS275" s="25"/>
      <c r="AT275" s="97"/>
      <c r="AU275" s="24"/>
      <c r="AV275" s="25"/>
      <c r="AW275" s="97"/>
      <c r="AX275" s="24"/>
      <c r="AY275" s="25"/>
      <c r="AZ275" s="97"/>
      <c r="BA275" s="13" t="s">
        <v>447</v>
      </c>
      <c r="BB275" s="109" t="s">
        <v>447</v>
      </c>
      <c r="BC275" s="1"/>
      <c r="BD275" s="1"/>
      <c r="BE275" s="1"/>
      <c r="BF275" s="1"/>
      <c r="BG275" s="1"/>
      <c r="BS275" s="29"/>
      <c r="BT275" s="44" t="str">
        <f t="shared" si="47"/>
        <v/>
      </c>
      <c r="BU275" s="45" t="str">
        <f t="shared" si="48"/>
        <v/>
      </c>
      <c r="BV275" s="45" t="str">
        <f t="shared" si="49"/>
        <v/>
      </c>
      <c r="BW275" s="44" t="str">
        <f t="shared" si="50"/>
        <v/>
      </c>
      <c r="BX275" s="45" t="str">
        <f t="shared" si="51"/>
        <v/>
      </c>
      <c r="BY275" s="44" t="e">
        <f>IF(AND(#REF!="",#REF!="",#REF!="",#REF!=""),"",SUM(#REF!,#REF!,#REF!,#REF!,#REF!))</f>
        <v>#REF!</v>
      </c>
      <c r="BZ275" s="45" t="str">
        <f t="shared" si="52"/>
        <v/>
      </c>
      <c r="CA275" s="44" t="str">
        <f t="shared" si="53"/>
        <v/>
      </c>
      <c r="CB275" s="45" t="str">
        <f t="shared" si="54"/>
        <v/>
      </c>
      <c r="CC275" s="44" t="str">
        <f t="shared" si="55"/>
        <v/>
      </c>
      <c r="CD275" s="45" t="str">
        <f t="shared" si="56"/>
        <v/>
      </c>
      <c r="CE275" s="44" t="e">
        <f>IF(AND(#REF!="",#REF!="",#REF!="",#REF!=""),"",SUM(#REF!,#REF!,#REF!,#REF!,#REF!))</f>
        <v>#REF!</v>
      </c>
      <c r="CF275" s="45" t="str">
        <f t="shared" si="57"/>
        <v/>
      </c>
      <c r="CG275" s="38" t="e">
        <f>IF(AND(#REF!="",#REF!="",#REF!="",#REF!=""),"",SUM(#REF!,#REF!,#REF!,#REF!))</f>
        <v>#REF!</v>
      </c>
      <c r="CH275" s="38" t="str">
        <f t="shared" si="46"/>
        <v/>
      </c>
    </row>
    <row r="276" spans="1:86" ht="24.75" customHeight="1">
      <c r="A276" s="378">
        <v>270</v>
      </c>
      <c r="B276" s="359"/>
      <c r="C276" s="360"/>
      <c r="D276" s="361"/>
      <c r="E276" s="362"/>
      <c r="F276" s="363"/>
      <c r="G276" s="363"/>
      <c r="H276" s="364"/>
      <c r="I276" s="365"/>
      <c r="J276" s="366"/>
      <c r="K276" s="367"/>
      <c r="L276" s="24"/>
      <c r="M276" s="25"/>
      <c r="N276" s="25"/>
      <c r="O276" s="8"/>
      <c r="P276" s="57"/>
      <c r="Q276" s="60"/>
      <c r="R276" s="8"/>
      <c r="S276" s="14"/>
      <c r="T276" s="26"/>
      <c r="U276" s="27"/>
      <c r="V276" s="27"/>
      <c r="W276" s="8"/>
      <c r="X276" s="63"/>
      <c r="Y276" s="60"/>
      <c r="Z276" s="8"/>
      <c r="AA276" s="14"/>
      <c r="AB276" s="24"/>
      <c r="AC276" s="25"/>
      <c r="AD276" s="25"/>
      <c r="AE276" s="8"/>
      <c r="AF276" s="57"/>
      <c r="AG276" s="60"/>
      <c r="AH276" s="8"/>
      <c r="AI276" s="14"/>
      <c r="AJ276" s="24"/>
      <c r="AK276" s="25"/>
      <c r="AL276" s="25"/>
      <c r="AM276" s="8"/>
      <c r="AN276" s="57"/>
      <c r="AO276" s="60"/>
      <c r="AP276" s="8"/>
      <c r="AQ276" s="14"/>
      <c r="AR276" s="24"/>
      <c r="AS276" s="25"/>
      <c r="AT276" s="97"/>
      <c r="AU276" s="24"/>
      <c r="AV276" s="25"/>
      <c r="AW276" s="97"/>
      <c r="AX276" s="24"/>
      <c r="AY276" s="25"/>
      <c r="AZ276" s="97"/>
      <c r="BA276" s="13" t="s">
        <v>447</v>
      </c>
      <c r="BB276" s="109" t="s">
        <v>447</v>
      </c>
      <c r="BC276" s="1"/>
      <c r="BD276" s="1"/>
      <c r="BE276" s="1"/>
      <c r="BF276" s="1"/>
      <c r="BG276" s="1"/>
      <c r="BS276" s="29"/>
      <c r="BT276" s="44" t="str">
        <f t="shared" si="47"/>
        <v/>
      </c>
      <c r="BU276" s="45" t="str">
        <f t="shared" si="48"/>
        <v/>
      </c>
      <c r="BV276" s="45" t="str">
        <f t="shared" si="49"/>
        <v/>
      </c>
      <c r="BW276" s="44" t="str">
        <f t="shared" si="50"/>
        <v/>
      </c>
      <c r="BX276" s="45" t="str">
        <f t="shared" si="51"/>
        <v/>
      </c>
      <c r="BY276" s="44" t="e">
        <f>IF(AND(#REF!="",#REF!="",#REF!="",#REF!=""),"",SUM(#REF!,#REF!,#REF!,#REF!,#REF!))</f>
        <v>#REF!</v>
      </c>
      <c r="BZ276" s="45" t="str">
        <f t="shared" si="52"/>
        <v/>
      </c>
      <c r="CA276" s="44" t="str">
        <f t="shared" si="53"/>
        <v/>
      </c>
      <c r="CB276" s="45" t="str">
        <f t="shared" si="54"/>
        <v/>
      </c>
      <c r="CC276" s="44" t="str">
        <f t="shared" si="55"/>
        <v/>
      </c>
      <c r="CD276" s="45" t="str">
        <f t="shared" si="56"/>
        <v/>
      </c>
      <c r="CE276" s="44" t="e">
        <f>IF(AND(#REF!="",#REF!="",#REF!="",#REF!=""),"",SUM(#REF!,#REF!,#REF!,#REF!,#REF!))</f>
        <v>#REF!</v>
      </c>
      <c r="CF276" s="45" t="str">
        <f t="shared" si="57"/>
        <v/>
      </c>
      <c r="CG276" s="38" t="e">
        <f>IF(AND(#REF!="",#REF!="",#REF!="",#REF!=""),"",SUM(#REF!,#REF!,#REF!,#REF!))</f>
        <v>#REF!</v>
      </c>
      <c r="CH276" s="38" t="str">
        <f t="shared" si="46"/>
        <v/>
      </c>
    </row>
    <row r="277" spans="1:86" ht="24.75" customHeight="1">
      <c r="A277" s="378">
        <v>271</v>
      </c>
      <c r="B277" s="359"/>
      <c r="C277" s="360"/>
      <c r="D277" s="361"/>
      <c r="E277" s="362"/>
      <c r="F277" s="363"/>
      <c r="G277" s="363"/>
      <c r="H277" s="364"/>
      <c r="I277" s="365"/>
      <c r="J277" s="366"/>
      <c r="K277" s="367"/>
      <c r="L277" s="24"/>
      <c r="M277" s="25"/>
      <c r="N277" s="25"/>
      <c r="O277" s="8"/>
      <c r="P277" s="57"/>
      <c r="Q277" s="60"/>
      <c r="R277" s="8"/>
      <c r="S277" s="14"/>
      <c r="T277" s="26"/>
      <c r="U277" s="27"/>
      <c r="V277" s="27"/>
      <c r="W277" s="8"/>
      <c r="X277" s="63"/>
      <c r="Y277" s="60"/>
      <c r="Z277" s="8"/>
      <c r="AA277" s="14"/>
      <c r="AB277" s="24"/>
      <c r="AC277" s="25"/>
      <c r="AD277" s="25"/>
      <c r="AE277" s="8"/>
      <c r="AF277" s="57"/>
      <c r="AG277" s="60"/>
      <c r="AH277" s="8"/>
      <c r="AI277" s="14"/>
      <c r="AJ277" s="24"/>
      <c r="AK277" s="25"/>
      <c r="AL277" s="25"/>
      <c r="AM277" s="8"/>
      <c r="AN277" s="57"/>
      <c r="AO277" s="60"/>
      <c r="AP277" s="8"/>
      <c r="AQ277" s="14"/>
      <c r="AR277" s="24"/>
      <c r="AS277" s="25"/>
      <c r="AT277" s="97"/>
      <c r="AU277" s="24"/>
      <c r="AV277" s="25"/>
      <c r="AW277" s="97"/>
      <c r="AX277" s="24"/>
      <c r="AY277" s="25"/>
      <c r="AZ277" s="97"/>
      <c r="BA277" s="13" t="s">
        <v>447</v>
      </c>
      <c r="BB277" s="109" t="s">
        <v>447</v>
      </c>
      <c r="BC277" s="1"/>
      <c r="BD277" s="1"/>
      <c r="BE277" s="1"/>
      <c r="BF277" s="1"/>
      <c r="BG277" s="1"/>
      <c r="BS277" s="29"/>
      <c r="BT277" s="44" t="str">
        <f t="shared" si="47"/>
        <v/>
      </c>
      <c r="BU277" s="45" t="str">
        <f t="shared" si="48"/>
        <v/>
      </c>
      <c r="BV277" s="45" t="str">
        <f t="shared" si="49"/>
        <v/>
      </c>
      <c r="BW277" s="44" t="str">
        <f t="shared" si="50"/>
        <v/>
      </c>
      <c r="BX277" s="45" t="str">
        <f t="shared" si="51"/>
        <v/>
      </c>
      <c r="BY277" s="44" t="e">
        <f>IF(AND(#REF!="",#REF!="",#REF!="",#REF!=""),"",SUM(#REF!,#REF!,#REF!,#REF!,#REF!))</f>
        <v>#REF!</v>
      </c>
      <c r="BZ277" s="45" t="str">
        <f t="shared" si="52"/>
        <v/>
      </c>
      <c r="CA277" s="44" t="str">
        <f t="shared" si="53"/>
        <v/>
      </c>
      <c r="CB277" s="45" t="str">
        <f t="shared" si="54"/>
        <v/>
      </c>
      <c r="CC277" s="44" t="str">
        <f t="shared" si="55"/>
        <v/>
      </c>
      <c r="CD277" s="45" t="str">
        <f t="shared" si="56"/>
        <v/>
      </c>
      <c r="CE277" s="44" t="e">
        <f>IF(AND(#REF!="",#REF!="",#REF!="",#REF!=""),"",SUM(#REF!,#REF!,#REF!,#REF!,#REF!))</f>
        <v>#REF!</v>
      </c>
      <c r="CF277" s="45" t="str">
        <f t="shared" si="57"/>
        <v/>
      </c>
      <c r="CG277" s="38" t="e">
        <f>IF(AND(#REF!="",#REF!="",#REF!="",#REF!=""),"",SUM(#REF!,#REF!,#REF!,#REF!))</f>
        <v>#REF!</v>
      </c>
      <c r="CH277" s="38" t="str">
        <f t="shared" si="46"/>
        <v/>
      </c>
    </row>
    <row r="278" spans="1:86" ht="24.75" customHeight="1">
      <c r="A278" s="358">
        <v>272</v>
      </c>
      <c r="B278" s="359"/>
      <c r="C278" s="360"/>
      <c r="D278" s="361"/>
      <c r="E278" s="362"/>
      <c r="F278" s="363"/>
      <c r="G278" s="363"/>
      <c r="H278" s="364"/>
      <c r="I278" s="365"/>
      <c r="J278" s="366"/>
      <c r="K278" s="367"/>
      <c r="L278" s="24"/>
      <c r="M278" s="25"/>
      <c r="N278" s="25"/>
      <c r="O278" s="8"/>
      <c r="P278" s="57"/>
      <c r="Q278" s="60"/>
      <c r="R278" s="8"/>
      <c r="S278" s="14"/>
      <c r="T278" s="26"/>
      <c r="U278" s="27"/>
      <c r="V278" s="27"/>
      <c r="W278" s="8"/>
      <c r="X278" s="63"/>
      <c r="Y278" s="60"/>
      <c r="Z278" s="8"/>
      <c r="AA278" s="14"/>
      <c r="AB278" s="24"/>
      <c r="AC278" s="25"/>
      <c r="AD278" s="25"/>
      <c r="AE278" s="8"/>
      <c r="AF278" s="57"/>
      <c r="AG278" s="60"/>
      <c r="AH278" s="8"/>
      <c r="AI278" s="14"/>
      <c r="AJ278" s="24"/>
      <c r="AK278" s="25"/>
      <c r="AL278" s="25"/>
      <c r="AM278" s="8"/>
      <c r="AN278" s="57"/>
      <c r="AO278" s="60"/>
      <c r="AP278" s="8"/>
      <c r="AQ278" s="14"/>
      <c r="AR278" s="24"/>
      <c r="AS278" s="25"/>
      <c r="AT278" s="97"/>
      <c r="AU278" s="24"/>
      <c r="AV278" s="25"/>
      <c r="AW278" s="97"/>
      <c r="AX278" s="24"/>
      <c r="AY278" s="25"/>
      <c r="AZ278" s="97"/>
      <c r="BA278" s="13" t="s">
        <v>447</v>
      </c>
      <c r="BB278" s="109" t="s">
        <v>447</v>
      </c>
      <c r="BC278" s="1"/>
      <c r="BD278" s="1"/>
      <c r="BE278" s="1"/>
      <c r="BF278" s="1"/>
      <c r="BG278" s="1"/>
      <c r="BS278" s="29"/>
      <c r="BT278" s="44" t="str">
        <f t="shared" si="47"/>
        <v/>
      </c>
      <c r="BU278" s="45" t="str">
        <f t="shared" si="48"/>
        <v/>
      </c>
      <c r="BV278" s="45" t="str">
        <f t="shared" si="49"/>
        <v/>
      </c>
      <c r="BW278" s="44" t="str">
        <f t="shared" si="50"/>
        <v/>
      </c>
      <c r="BX278" s="45" t="str">
        <f t="shared" si="51"/>
        <v/>
      </c>
      <c r="BY278" s="44" t="e">
        <f>IF(AND(#REF!="",#REF!="",#REF!="",#REF!=""),"",SUM(#REF!,#REF!,#REF!,#REF!,#REF!))</f>
        <v>#REF!</v>
      </c>
      <c r="BZ278" s="45" t="str">
        <f t="shared" si="52"/>
        <v/>
      </c>
      <c r="CA278" s="44" t="str">
        <f t="shared" si="53"/>
        <v/>
      </c>
      <c r="CB278" s="45" t="str">
        <f t="shared" si="54"/>
        <v/>
      </c>
      <c r="CC278" s="44" t="str">
        <f t="shared" si="55"/>
        <v/>
      </c>
      <c r="CD278" s="45" t="str">
        <f t="shared" si="56"/>
        <v/>
      </c>
      <c r="CE278" s="44" t="e">
        <f>IF(AND(#REF!="",#REF!="",#REF!="",#REF!=""),"",SUM(#REF!,#REF!,#REF!,#REF!,#REF!))</f>
        <v>#REF!</v>
      </c>
      <c r="CF278" s="45" t="str">
        <f t="shared" si="57"/>
        <v/>
      </c>
      <c r="CG278" s="38" t="e">
        <f>IF(AND(#REF!="",#REF!="",#REF!="",#REF!=""),"",SUM(#REF!,#REF!,#REF!,#REF!))</f>
        <v>#REF!</v>
      </c>
      <c r="CH278" s="38" t="str">
        <f t="shared" si="46"/>
        <v/>
      </c>
    </row>
    <row r="279" spans="1:86" ht="24.75" customHeight="1">
      <c r="A279" s="378">
        <v>273</v>
      </c>
      <c r="B279" s="359"/>
      <c r="C279" s="360"/>
      <c r="D279" s="361"/>
      <c r="E279" s="362"/>
      <c r="F279" s="363"/>
      <c r="G279" s="363"/>
      <c r="H279" s="364"/>
      <c r="I279" s="365"/>
      <c r="J279" s="366"/>
      <c r="K279" s="367"/>
      <c r="L279" s="24"/>
      <c r="M279" s="25"/>
      <c r="N279" s="25"/>
      <c r="O279" s="8"/>
      <c r="P279" s="57"/>
      <c r="Q279" s="60"/>
      <c r="R279" s="8"/>
      <c r="S279" s="14"/>
      <c r="T279" s="26"/>
      <c r="U279" s="27"/>
      <c r="V279" s="27"/>
      <c r="W279" s="8"/>
      <c r="X279" s="63"/>
      <c r="Y279" s="60"/>
      <c r="Z279" s="8"/>
      <c r="AA279" s="14"/>
      <c r="AB279" s="24"/>
      <c r="AC279" s="25"/>
      <c r="AD279" s="25"/>
      <c r="AE279" s="8"/>
      <c r="AF279" s="57"/>
      <c r="AG279" s="60"/>
      <c r="AH279" s="8"/>
      <c r="AI279" s="14"/>
      <c r="AJ279" s="24"/>
      <c r="AK279" s="25"/>
      <c r="AL279" s="25"/>
      <c r="AM279" s="8"/>
      <c r="AN279" s="57"/>
      <c r="AO279" s="60"/>
      <c r="AP279" s="8"/>
      <c r="AQ279" s="14"/>
      <c r="AR279" s="24"/>
      <c r="AS279" s="25"/>
      <c r="AT279" s="97"/>
      <c r="AU279" s="24"/>
      <c r="AV279" s="25"/>
      <c r="AW279" s="97"/>
      <c r="AX279" s="24"/>
      <c r="AY279" s="25"/>
      <c r="AZ279" s="97"/>
      <c r="BA279" s="13" t="s">
        <v>447</v>
      </c>
      <c r="BB279" s="109" t="s">
        <v>447</v>
      </c>
      <c r="BC279" s="1"/>
      <c r="BD279" s="1"/>
      <c r="BE279" s="1"/>
      <c r="BF279" s="1"/>
      <c r="BG279" s="1"/>
      <c r="BS279" s="29"/>
      <c r="BT279" s="44" t="str">
        <f t="shared" si="47"/>
        <v/>
      </c>
      <c r="BU279" s="45" t="str">
        <f t="shared" si="48"/>
        <v/>
      </c>
      <c r="BV279" s="45" t="str">
        <f t="shared" si="49"/>
        <v/>
      </c>
      <c r="BW279" s="44" t="str">
        <f t="shared" si="50"/>
        <v/>
      </c>
      <c r="BX279" s="45" t="str">
        <f t="shared" si="51"/>
        <v/>
      </c>
      <c r="BY279" s="44" t="e">
        <f>IF(AND(#REF!="",#REF!="",#REF!="",#REF!=""),"",SUM(#REF!,#REF!,#REF!,#REF!,#REF!))</f>
        <v>#REF!</v>
      </c>
      <c r="BZ279" s="45" t="str">
        <f t="shared" si="52"/>
        <v/>
      </c>
      <c r="CA279" s="44" t="str">
        <f t="shared" si="53"/>
        <v/>
      </c>
      <c r="CB279" s="45" t="str">
        <f t="shared" si="54"/>
        <v/>
      </c>
      <c r="CC279" s="44" t="str">
        <f t="shared" si="55"/>
        <v/>
      </c>
      <c r="CD279" s="45" t="str">
        <f t="shared" si="56"/>
        <v/>
      </c>
      <c r="CE279" s="44" t="e">
        <f>IF(AND(#REF!="",#REF!="",#REF!="",#REF!=""),"",SUM(#REF!,#REF!,#REF!,#REF!,#REF!))</f>
        <v>#REF!</v>
      </c>
      <c r="CF279" s="45" t="str">
        <f t="shared" si="57"/>
        <v/>
      </c>
      <c r="CG279" s="38" t="e">
        <f>IF(AND(#REF!="",#REF!="",#REF!="",#REF!=""),"",SUM(#REF!,#REF!,#REF!,#REF!))</f>
        <v>#REF!</v>
      </c>
      <c r="CH279" s="38" t="str">
        <f t="shared" si="46"/>
        <v/>
      </c>
    </row>
    <row r="280" spans="1:86" ht="24.75" customHeight="1">
      <c r="A280" s="378">
        <v>274</v>
      </c>
      <c r="B280" s="359"/>
      <c r="C280" s="360"/>
      <c r="D280" s="361"/>
      <c r="E280" s="362"/>
      <c r="F280" s="363"/>
      <c r="G280" s="363"/>
      <c r="H280" s="364"/>
      <c r="I280" s="365"/>
      <c r="J280" s="366"/>
      <c r="K280" s="367"/>
      <c r="L280" s="24"/>
      <c r="M280" s="25"/>
      <c r="N280" s="25"/>
      <c r="O280" s="8"/>
      <c r="P280" s="57"/>
      <c r="Q280" s="60"/>
      <c r="R280" s="8"/>
      <c r="S280" s="14"/>
      <c r="T280" s="26"/>
      <c r="U280" s="27"/>
      <c r="V280" s="27"/>
      <c r="W280" s="8"/>
      <c r="X280" s="63"/>
      <c r="Y280" s="60"/>
      <c r="Z280" s="8"/>
      <c r="AA280" s="14"/>
      <c r="AB280" s="24"/>
      <c r="AC280" s="25"/>
      <c r="AD280" s="25"/>
      <c r="AE280" s="8"/>
      <c r="AF280" s="57"/>
      <c r="AG280" s="60"/>
      <c r="AH280" s="8"/>
      <c r="AI280" s="14"/>
      <c r="AJ280" s="24"/>
      <c r="AK280" s="25"/>
      <c r="AL280" s="25"/>
      <c r="AM280" s="8"/>
      <c r="AN280" s="57"/>
      <c r="AO280" s="60"/>
      <c r="AP280" s="8"/>
      <c r="AQ280" s="14"/>
      <c r="AR280" s="24"/>
      <c r="AS280" s="25"/>
      <c r="AT280" s="97"/>
      <c r="AU280" s="24"/>
      <c r="AV280" s="25"/>
      <c r="AW280" s="97"/>
      <c r="AX280" s="24"/>
      <c r="AY280" s="25"/>
      <c r="AZ280" s="97"/>
      <c r="BA280" s="13" t="s">
        <v>447</v>
      </c>
      <c r="BB280" s="109" t="s">
        <v>447</v>
      </c>
      <c r="BC280" s="1"/>
      <c r="BD280" s="1"/>
      <c r="BE280" s="1"/>
      <c r="BF280" s="1"/>
      <c r="BG280" s="1"/>
      <c r="BS280" s="29"/>
      <c r="BT280" s="44" t="str">
        <f t="shared" si="47"/>
        <v/>
      </c>
      <c r="BU280" s="45" t="str">
        <f t="shared" si="48"/>
        <v/>
      </c>
      <c r="BV280" s="45" t="str">
        <f t="shared" si="49"/>
        <v/>
      </c>
      <c r="BW280" s="44" t="str">
        <f t="shared" si="50"/>
        <v/>
      </c>
      <c r="BX280" s="45" t="str">
        <f t="shared" si="51"/>
        <v/>
      </c>
      <c r="BY280" s="44" t="e">
        <f>IF(AND(#REF!="",#REF!="",#REF!="",#REF!=""),"",SUM(#REF!,#REF!,#REF!,#REF!,#REF!))</f>
        <v>#REF!</v>
      </c>
      <c r="BZ280" s="45" t="str">
        <f t="shared" si="52"/>
        <v/>
      </c>
      <c r="CA280" s="44" t="str">
        <f t="shared" si="53"/>
        <v/>
      </c>
      <c r="CB280" s="45" t="str">
        <f t="shared" si="54"/>
        <v/>
      </c>
      <c r="CC280" s="44" t="str">
        <f t="shared" si="55"/>
        <v/>
      </c>
      <c r="CD280" s="45" t="str">
        <f t="shared" si="56"/>
        <v/>
      </c>
      <c r="CE280" s="44" t="e">
        <f>IF(AND(#REF!="",#REF!="",#REF!="",#REF!=""),"",SUM(#REF!,#REF!,#REF!,#REF!,#REF!))</f>
        <v>#REF!</v>
      </c>
      <c r="CF280" s="45" t="str">
        <f t="shared" si="57"/>
        <v/>
      </c>
      <c r="CG280" s="38" t="e">
        <f>IF(AND(#REF!="",#REF!="",#REF!="",#REF!=""),"",SUM(#REF!,#REF!,#REF!,#REF!))</f>
        <v>#REF!</v>
      </c>
      <c r="CH280" s="38" t="str">
        <f t="shared" si="46"/>
        <v/>
      </c>
    </row>
    <row r="281" spans="1:86" ht="24.75" customHeight="1">
      <c r="A281" s="358">
        <v>275</v>
      </c>
      <c r="B281" s="359"/>
      <c r="C281" s="360"/>
      <c r="D281" s="361"/>
      <c r="E281" s="362"/>
      <c r="F281" s="363"/>
      <c r="G281" s="363"/>
      <c r="H281" s="364"/>
      <c r="I281" s="365"/>
      <c r="J281" s="366"/>
      <c r="K281" s="367"/>
      <c r="L281" s="24"/>
      <c r="M281" s="25"/>
      <c r="N281" s="25"/>
      <c r="O281" s="8"/>
      <c r="P281" s="57"/>
      <c r="Q281" s="60"/>
      <c r="R281" s="8"/>
      <c r="S281" s="14"/>
      <c r="T281" s="26"/>
      <c r="U281" s="27"/>
      <c r="V281" s="27"/>
      <c r="W281" s="8"/>
      <c r="X281" s="63"/>
      <c r="Y281" s="60"/>
      <c r="Z281" s="8"/>
      <c r="AA281" s="14"/>
      <c r="AB281" s="24"/>
      <c r="AC281" s="25"/>
      <c r="AD281" s="25"/>
      <c r="AE281" s="8"/>
      <c r="AF281" s="57"/>
      <c r="AG281" s="60"/>
      <c r="AH281" s="8"/>
      <c r="AI281" s="14"/>
      <c r="AJ281" s="24"/>
      <c r="AK281" s="25"/>
      <c r="AL281" s="25"/>
      <c r="AM281" s="8"/>
      <c r="AN281" s="57"/>
      <c r="AO281" s="60"/>
      <c r="AP281" s="8"/>
      <c r="AQ281" s="14"/>
      <c r="AR281" s="24"/>
      <c r="AS281" s="25"/>
      <c r="AT281" s="97"/>
      <c r="AU281" s="24"/>
      <c r="AV281" s="25"/>
      <c r="AW281" s="97"/>
      <c r="AX281" s="24"/>
      <c r="AY281" s="25"/>
      <c r="AZ281" s="97"/>
      <c r="BA281" s="13" t="s">
        <v>447</v>
      </c>
      <c r="BB281" s="109" t="s">
        <v>447</v>
      </c>
      <c r="BC281" s="1"/>
      <c r="BD281" s="1"/>
      <c r="BE281" s="1"/>
      <c r="BF281" s="1"/>
      <c r="BG281" s="1"/>
      <c r="BS281" s="29"/>
      <c r="BT281" s="44" t="str">
        <f t="shared" si="47"/>
        <v/>
      </c>
      <c r="BU281" s="45" t="str">
        <f t="shared" si="48"/>
        <v/>
      </c>
      <c r="BV281" s="45" t="str">
        <f t="shared" si="49"/>
        <v/>
      </c>
      <c r="BW281" s="44" t="str">
        <f t="shared" si="50"/>
        <v/>
      </c>
      <c r="BX281" s="45" t="str">
        <f t="shared" si="51"/>
        <v/>
      </c>
      <c r="BY281" s="44" t="e">
        <f>IF(AND(#REF!="",#REF!="",#REF!="",#REF!=""),"",SUM(#REF!,#REF!,#REF!,#REF!,#REF!))</f>
        <v>#REF!</v>
      </c>
      <c r="BZ281" s="45" t="str">
        <f t="shared" si="52"/>
        <v/>
      </c>
      <c r="CA281" s="44" t="str">
        <f t="shared" si="53"/>
        <v/>
      </c>
      <c r="CB281" s="45" t="str">
        <f t="shared" si="54"/>
        <v/>
      </c>
      <c r="CC281" s="44" t="str">
        <f t="shared" si="55"/>
        <v/>
      </c>
      <c r="CD281" s="45" t="str">
        <f t="shared" si="56"/>
        <v/>
      </c>
      <c r="CE281" s="44" t="e">
        <f>IF(AND(#REF!="",#REF!="",#REF!="",#REF!=""),"",SUM(#REF!,#REF!,#REF!,#REF!,#REF!))</f>
        <v>#REF!</v>
      </c>
      <c r="CF281" s="45" t="str">
        <f t="shared" si="57"/>
        <v/>
      </c>
      <c r="CG281" s="38" t="e">
        <f>IF(AND(#REF!="",#REF!="",#REF!="",#REF!=""),"",SUM(#REF!,#REF!,#REF!,#REF!))</f>
        <v>#REF!</v>
      </c>
      <c r="CH281" s="38" t="str">
        <f t="shared" si="46"/>
        <v/>
      </c>
    </row>
    <row r="282" spans="1:86" ht="24.75" customHeight="1">
      <c r="A282" s="378">
        <v>276</v>
      </c>
      <c r="B282" s="359"/>
      <c r="C282" s="360"/>
      <c r="D282" s="361"/>
      <c r="E282" s="362"/>
      <c r="F282" s="363"/>
      <c r="G282" s="363"/>
      <c r="H282" s="364"/>
      <c r="I282" s="365"/>
      <c r="J282" s="366"/>
      <c r="K282" s="367"/>
      <c r="L282" s="24"/>
      <c r="M282" s="25"/>
      <c r="N282" s="25"/>
      <c r="O282" s="8"/>
      <c r="P282" s="57"/>
      <c r="Q282" s="60"/>
      <c r="R282" s="8"/>
      <c r="S282" s="14"/>
      <c r="T282" s="26"/>
      <c r="U282" s="27"/>
      <c r="V282" s="27"/>
      <c r="W282" s="8"/>
      <c r="X282" s="63"/>
      <c r="Y282" s="60"/>
      <c r="Z282" s="8"/>
      <c r="AA282" s="14"/>
      <c r="AB282" s="24"/>
      <c r="AC282" s="25"/>
      <c r="AD282" s="25"/>
      <c r="AE282" s="8"/>
      <c r="AF282" s="57"/>
      <c r="AG282" s="60"/>
      <c r="AH282" s="8"/>
      <c r="AI282" s="14"/>
      <c r="AJ282" s="24"/>
      <c r="AK282" s="25"/>
      <c r="AL282" s="25"/>
      <c r="AM282" s="8"/>
      <c r="AN282" s="57"/>
      <c r="AO282" s="60"/>
      <c r="AP282" s="8"/>
      <c r="AQ282" s="14"/>
      <c r="AR282" s="24"/>
      <c r="AS282" s="25"/>
      <c r="AT282" s="97"/>
      <c r="AU282" s="24"/>
      <c r="AV282" s="25"/>
      <c r="AW282" s="97"/>
      <c r="AX282" s="24"/>
      <c r="AY282" s="25"/>
      <c r="AZ282" s="97"/>
      <c r="BA282" s="13" t="s">
        <v>447</v>
      </c>
      <c r="BB282" s="109" t="s">
        <v>447</v>
      </c>
      <c r="BC282" s="1"/>
      <c r="BD282" s="1"/>
      <c r="BE282" s="1"/>
      <c r="BF282" s="1"/>
      <c r="BG282" s="1"/>
      <c r="BS282" s="29"/>
      <c r="BT282" s="44" t="str">
        <f t="shared" si="47"/>
        <v/>
      </c>
      <c r="BU282" s="45" t="str">
        <f t="shared" si="48"/>
        <v/>
      </c>
      <c r="BV282" s="45" t="str">
        <f t="shared" si="49"/>
        <v/>
      </c>
      <c r="BW282" s="44" t="str">
        <f t="shared" si="50"/>
        <v/>
      </c>
      <c r="BX282" s="45" t="str">
        <f t="shared" si="51"/>
        <v/>
      </c>
      <c r="BY282" s="44" t="e">
        <f>IF(AND(#REF!="",#REF!="",#REF!="",#REF!=""),"",SUM(#REF!,#REF!,#REF!,#REF!,#REF!))</f>
        <v>#REF!</v>
      </c>
      <c r="BZ282" s="45" t="str">
        <f t="shared" si="52"/>
        <v/>
      </c>
      <c r="CA282" s="44" t="str">
        <f t="shared" si="53"/>
        <v/>
      </c>
      <c r="CB282" s="45" t="str">
        <f t="shared" si="54"/>
        <v/>
      </c>
      <c r="CC282" s="44" t="str">
        <f t="shared" si="55"/>
        <v/>
      </c>
      <c r="CD282" s="45" t="str">
        <f t="shared" si="56"/>
        <v/>
      </c>
      <c r="CE282" s="44" t="e">
        <f>IF(AND(#REF!="",#REF!="",#REF!="",#REF!=""),"",SUM(#REF!,#REF!,#REF!,#REF!,#REF!))</f>
        <v>#REF!</v>
      </c>
      <c r="CF282" s="45" t="str">
        <f t="shared" si="57"/>
        <v/>
      </c>
      <c r="CG282" s="38" t="e">
        <f>IF(AND(#REF!="",#REF!="",#REF!="",#REF!=""),"",SUM(#REF!,#REF!,#REF!,#REF!))</f>
        <v>#REF!</v>
      </c>
      <c r="CH282" s="38" t="str">
        <f t="shared" si="46"/>
        <v/>
      </c>
    </row>
    <row r="283" spans="1:86" ht="24.75" customHeight="1">
      <c r="A283" s="378">
        <v>277</v>
      </c>
      <c r="B283" s="359"/>
      <c r="C283" s="360"/>
      <c r="D283" s="361"/>
      <c r="E283" s="362"/>
      <c r="F283" s="363"/>
      <c r="G283" s="363"/>
      <c r="H283" s="364"/>
      <c r="I283" s="365"/>
      <c r="J283" s="366"/>
      <c r="K283" s="367"/>
      <c r="L283" s="24"/>
      <c r="M283" s="25"/>
      <c r="N283" s="25"/>
      <c r="O283" s="8"/>
      <c r="P283" s="57"/>
      <c r="Q283" s="60"/>
      <c r="R283" s="8"/>
      <c r="S283" s="14"/>
      <c r="T283" s="26"/>
      <c r="U283" s="27"/>
      <c r="V283" s="27"/>
      <c r="W283" s="8"/>
      <c r="X283" s="63"/>
      <c r="Y283" s="60"/>
      <c r="Z283" s="8"/>
      <c r="AA283" s="14"/>
      <c r="AB283" s="24"/>
      <c r="AC283" s="25"/>
      <c r="AD283" s="25"/>
      <c r="AE283" s="8"/>
      <c r="AF283" s="57"/>
      <c r="AG283" s="60"/>
      <c r="AH283" s="8"/>
      <c r="AI283" s="14"/>
      <c r="AJ283" s="24"/>
      <c r="AK283" s="25"/>
      <c r="AL283" s="25"/>
      <c r="AM283" s="8"/>
      <c r="AN283" s="57"/>
      <c r="AO283" s="60"/>
      <c r="AP283" s="8"/>
      <c r="AQ283" s="14"/>
      <c r="AR283" s="24"/>
      <c r="AS283" s="25"/>
      <c r="AT283" s="97"/>
      <c r="AU283" s="24"/>
      <c r="AV283" s="25"/>
      <c r="AW283" s="97"/>
      <c r="AX283" s="24"/>
      <c r="AY283" s="25"/>
      <c r="AZ283" s="97"/>
      <c r="BA283" s="13" t="s">
        <v>447</v>
      </c>
      <c r="BB283" s="109" t="s">
        <v>447</v>
      </c>
      <c r="BC283" s="1"/>
      <c r="BD283" s="1"/>
      <c r="BE283" s="1"/>
      <c r="BF283" s="1"/>
      <c r="BG283" s="1"/>
      <c r="BS283" s="29"/>
      <c r="BT283" s="44" t="str">
        <f t="shared" si="47"/>
        <v/>
      </c>
      <c r="BU283" s="45" t="str">
        <f t="shared" si="48"/>
        <v/>
      </c>
      <c r="BV283" s="45" t="str">
        <f t="shared" si="49"/>
        <v/>
      </c>
      <c r="BW283" s="44" t="str">
        <f t="shared" si="50"/>
        <v/>
      </c>
      <c r="BX283" s="45" t="str">
        <f t="shared" si="51"/>
        <v/>
      </c>
      <c r="BY283" s="44" t="e">
        <f>IF(AND(#REF!="",#REF!="",#REF!="",#REF!=""),"",SUM(#REF!,#REF!,#REF!,#REF!,#REF!))</f>
        <v>#REF!</v>
      </c>
      <c r="BZ283" s="45" t="str">
        <f t="shared" si="52"/>
        <v/>
      </c>
      <c r="CA283" s="44" t="str">
        <f t="shared" si="53"/>
        <v/>
      </c>
      <c r="CB283" s="45" t="str">
        <f t="shared" si="54"/>
        <v/>
      </c>
      <c r="CC283" s="44" t="str">
        <f t="shared" si="55"/>
        <v/>
      </c>
      <c r="CD283" s="45" t="str">
        <f t="shared" si="56"/>
        <v/>
      </c>
      <c r="CE283" s="44" t="e">
        <f>IF(AND(#REF!="",#REF!="",#REF!="",#REF!=""),"",SUM(#REF!,#REF!,#REF!,#REF!,#REF!))</f>
        <v>#REF!</v>
      </c>
      <c r="CF283" s="45" t="str">
        <f t="shared" si="57"/>
        <v/>
      </c>
      <c r="CG283" s="38" t="e">
        <f>IF(AND(#REF!="",#REF!="",#REF!="",#REF!=""),"",SUM(#REF!,#REF!,#REF!,#REF!))</f>
        <v>#REF!</v>
      </c>
      <c r="CH283" s="38" t="str">
        <f t="shared" si="46"/>
        <v/>
      </c>
    </row>
    <row r="284" spans="1:86" ht="24.75" customHeight="1">
      <c r="A284" s="358">
        <v>278</v>
      </c>
      <c r="B284" s="359"/>
      <c r="C284" s="360"/>
      <c r="D284" s="361"/>
      <c r="E284" s="362"/>
      <c r="F284" s="363"/>
      <c r="G284" s="363"/>
      <c r="H284" s="364"/>
      <c r="I284" s="365"/>
      <c r="J284" s="366"/>
      <c r="K284" s="367"/>
      <c r="L284" s="24"/>
      <c r="M284" s="25"/>
      <c r="N284" s="25"/>
      <c r="O284" s="8"/>
      <c r="P284" s="57"/>
      <c r="Q284" s="60"/>
      <c r="R284" s="8"/>
      <c r="S284" s="14"/>
      <c r="T284" s="26"/>
      <c r="U284" s="27"/>
      <c r="V284" s="27"/>
      <c r="W284" s="8"/>
      <c r="X284" s="63"/>
      <c r="Y284" s="60"/>
      <c r="Z284" s="8"/>
      <c r="AA284" s="14"/>
      <c r="AB284" s="24"/>
      <c r="AC284" s="25"/>
      <c r="AD284" s="25"/>
      <c r="AE284" s="8"/>
      <c r="AF284" s="57"/>
      <c r="AG284" s="60"/>
      <c r="AH284" s="8"/>
      <c r="AI284" s="14"/>
      <c r="AJ284" s="24"/>
      <c r="AK284" s="25"/>
      <c r="AL284" s="25"/>
      <c r="AM284" s="8"/>
      <c r="AN284" s="57"/>
      <c r="AO284" s="60"/>
      <c r="AP284" s="8"/>
      <c r="AQ284" s="14"/>
      <c r="AR284" s="24"/>
      <c r="AS284" s="25"/>
      <c r="AT284" s="97"/>
      <c r="AU284" s="24"/>
      <c r="AV284" s="25"/>
      <c r="AW284" s="97"/>
      <c r="AX284" s="24"/>
      <c r="AY284" s="25"/>
      <c r="AZ284" s="97"/>
      <c r="BA284" s="13" t="s">
        <v>447</v>
      </c>
      <c r="BB284" s="109" t="s">
        <v>447</v>
      </c>
      <c r="BC284" s="1"/>
      <c r="BD284" s="1"/>
      <c r="BE284" s="1"/>
      <c r="BF284" s="1"/>
      <c r="BG284" s="1"/>
      <c r="BS284" s="29"/>
      <c r="BT284" s="44" t="str">
        <f t="shared" si="47"/>
        <v/>
      </c>
      <c r="BU284" s="45" t="str">
        <f t="shared" si="48"/>
        <v/>
      </c>
      <c r="BV284" s="45" t="str">
        <f t="shared" si="49"/>
        <v/>
      </c>
      <c r="BW284" s="44" t="str">
        <f t="shared" si="50"/>
        <v/>
      </c>
      <c r="BX284" s="45" t="str">
        <f t="shared" si="51"/>
        <v/>
      </c>
      <c r="BY284" s="44" t="e">
        <f>IF(AND(#REF!="",#REF!="",#REF!="",#REF!=""),"",SUM(#REF!,#REF!,#REF!,#REF!,#REF!))</f>
        <v>#REF!</v>
      </c>
      <c r="BZ284" s="45" t="str">
        <f t="shared" si="52"/>
        <v/>
      </c>
      <c r="CA284" s="44" t="str">
        <f t="shared" si="53"/>
        <v/>
      </c>
      <c r="CB284" s="45" t="str">
        <f t="shared" si="54"/>
        <v/>
      </c>
      <c r="CC284" s="44" t="str">
        <f t="shared" si="55"/>
        <v/>
      </c>
      <c r="CD284" s="45" t="str">
        <f t="shared" si="56"/>
        <v/>
      </c>
      <c r="CE284" s="44" t="e">
        <f>IF(AND(#REF!="",#REF!="",#REF!="",#REF!=""),"",SUM(#REF!,#REF!,#REF!,#REF!,#REF!))</f>
        <v>#REF!</v>
      </c>
      <c r="CF284" s="45" t="str">
        <f t="shared" si="57"/>
        <v/>
      </c>
      <c r="CG284" s="38" t="e">
        <f>IF(AND(#REF!="",#REF!="",#REF!="",#REF!=""),"",SUM(#REF!,#REF!,#REF!,#REF!))</f>
        <v>#REF!</v>
      </c>
      <c r="CH284" s="38" t="str">
        <f t="shared" si="46"/>
        <v/>
      </c>
    </row>
    <row r="285" spans="1:86" ht="24.75" customHeight="1">
      <c r="A285" s="378">
        <v>279</v>
      </c>
      <c r="B285" s="359"/>
      <c r="C285" s="360"/>
      <c r="D285" s="361"/>
      <c r="E285" s="362"/>
      <c r="F285" s="363"/>
      <c r="G285" s="363"/>
      <c r="H285" s="364"/>
      <c r="I285" s="365"/>
      <c r="J285" s="366"/>
      <c r="K285" s="367"/>
      <c r="L285" s="24"/>
      <c r="M285" s="25"/>
      <c r="N285" s="25"/>
      <c r="O285" s="8"/>
      <c r="P285" s="57"/>
      <c r="Q285" s="60"/>
      <c r="R285" s="8"/>
      <c r="S285" s="14"/>
      <c r="T285" s="26"/>
      <c r="U285" s="27"/>
      <c r="V285" s="27"/>
      <c r="W285" s="8"/>
      <c r="X285" s="63"/>
      <c r="Y285" s="60"/>
      <c r="Z285" s="8"/>
      <c r="AA285" s="14"/>
      <c r="AB285" s="24"/>
      <c r="AC285" s="25"/>
      <c r="AD285" s="25"/>
      <c r="AE285" s="8"/>
      <c r="AF285" s="57"/>
      <c r="AG285" s="60"/>
      <c r="AH285" s="8"/>
      <c r="AI285" s="14"/>
      <c r="AJ285" s="24"/>
      <c r="AK285" s="25"/>
      <c r="AL285" s="25"/>
      <c r="AM285" s="8"/>
      <c r="AN285" s="57"/>
      <c r="AO285" s="60"/>
      <c r="AP285" s="8"/>
      <c r="AQ285" s="14"/>
      <c r="AR285" s="24"/>
      <c r="AS285" s="25"/>
      <c r="AT285" s="97"/>
      <c r="AU285" s="24"/>
      <c r="AV285" s="25"/>
      <c r="AW285" s="97"/>
      <c r="AX285" s="24"/>
      <c r="AY285" s="25"/>
      <c r="AZ285" s="97"/>
      <c r="BA285" s="13" t="s">
        <v>447</v>
      </c>
      <c r="BB285" s="109" t="s">
        <v>447</v>
      </c>
      <c r="BC285" s="1"/>
      <c r="BD285" s="1"/>
      <c r="BE285" s="1"/>
      <c r="BF285" s="1"/>
      <c r="BG285" s="1"/>
      <c r="BS285" s="29"/>
      <c r="BT285" s="44" t="str">
        <f t="shared" si="47"/>
        <v/>
      </c>
      <c r="BU285" s="45" t="str">
        <f t="shared" si="48"/>
        <v/>
      </c>
      <c r="BV285" s="45" t="str">
        <f t="shared" si="49"/>
        <v/>
      </c>
      <c r="BW285" s="44" t="str">
        <f t="shared" si="50"/>
        <v/>
      </c>
      <c r="BX285" s="45" t="str">
        <f t="shared" si="51"/>
        <v/>
      </c>
      <c r="BY285" s="44" t="e">
        <f>IF(AND(#REF!="",#REF!="",#REF!="",#REF!=""),"",SUM(#REF!,#REF!,#REF!,#REF!,#REF!))</f>
        <v>#REF!</v>
      </c>
      <c r="BZ285" s="45" t="str">
        <f t="shared" si="52"/>
        <v/>
      </c>
      <c r="CA285" s="44" t="str">
        <f t="shared" si="53"/>
        <v/>
      </c>
      <c r="CB285" s="45" t="str">
        <f t="shared" si="54"/>
        <v/>
      </c>
      <c r="CC285" s="44" t="str">
        <f t="shared" si="55"/>
        <v/>
      </c>
      <c r="CD285" s="45" t="str">
        <f t="shared" si="56"/>
        <v/>
      </c>
      <c r="CE285" s="44" t="e">
        <f>IF(AND(#REF!="",#REF!="",#REF!="",#REF!=""),"",SUM(#REF!,#REF!,#REF!,#REF!,#REF!))</f>
        <v>#REF!</v>
      </c>
      <c r="CF285" s="45" t="str">
        <f t="shared" si="57"/>
        <v/>
      </c>
      <c r="CG285" s="38" t="e">
        <f>IF(AND(#REF!="",#REF!="",#REF!="",#REF!=""),"",SUM(#REF!,#REF!,#REF!,#REF!))</f>
        <v>#REF!</v>
      </c>
      <c r="CH285" s="38" t="str">
        <f t="shared" si="46"/>
        <v/>
      </c>
    </row>
    <row r="286" spans="1:86" ht="24.75" customHeight="1">
      <c r="A286" s="378">
        <v>280</v>
      </c>
      <c r="B286" s="359"/>
      <c r="C286" s="360"/>
      <c r="D286" s="361"/>
      <c r="E286" s="362"/>
      <c r="F286" s="363"/>
      <c r="G286" s="363"/>
      <c r="H286" s="364"/>
      <c r="I286" s="365"/>
      <c r="J286" s="366"/>
      <c r="K286" s="367"/>
      <c r="L286" s="24"/>
      <c r="M286" s="25"/>
      <c r="N286" s="25"/>
      <c r="O286" s="8"/>
      <c r="P286" s="57"/>
      <c r="Q286" s="60"/>
      <c r="R286" s="8"/>
      <c r="S286" s="14"/>
      <c r="T286" s="26"/>
      <c r="U286" s="27"/>
      <c r="V286" s="27"/>
      <c r="W286" s="8"/>
      <c r="X286" s="63"/>
      <c r="Y286" s="60"/>
      <c r="Z286" s="8"/>
      <c r="AA286" s="14"/>
      <c r="AB286" s="24"/>
      <c r="AC286" s="25"/>
      <c r="AD286" s="25"/>
      <c r="AE286" s="8"/>
      <c r="AF286" s="57"/>
      <c r="AG286" s="60"/>
      <c r="AH286" s="8"/>
      <c r="AI286" s="14"/>
      <c r="AJ286" s="24"/>
      <c r="AK286" s="25"/>
      <c r="AL286" s="25"/>
      <c r="AM286" s="8"/>
      <c r="AN286" s="57"/>
      <c r="AO286" s="60"/>
      <c r="AP286" s="8"/>
      <c r="AQ286" s="14"/>
      <c r="AR286" s="24"/>
      <c r="AS286" s="25"/>
      <c r="AT286" s="97"/>
      <c r="AU286" s="24"/>
      <c r="AV286" s="25"/>
      <c r="AW286" s="97"/>
      <c r="AX286" s="24"/>
      <c r="AY286" s="25"/>
      <c r="AZ286" s="97"/>
      <c r="BA286" s="13" t="s">
        <v>447</v>
      </c>
      <c r="BB286" s="109" t="s">
        <v>447</v>
      </c>
      <c r="BC286" s="1"/>
      <c r="BD286" s="1"/>
      <c r="BE286" s="1"/>
      <c r="BF286" s="1"/>
      <c r="BG286" s="1"/>
      <c r="BS286" s="29"/>
      <c r="BT286" s="44" t="str">
        <f t="shared" si="47"/>
        <v/>
      </c>
      <c r="BU286" s="45" t="str">
        <f t="shared" si="48"/>
        <v/>
      </c>
      <c r="BV286" s="45" t="str">
        <f t="shared" si="49"/>
        <v/>
      </c>
      <c r="BW286" s="44" t="str">
        <f t="shared" si="50"/>
        <v/>
      </c>
      <c r="BX286" s="45" t="str">
        <f t="shared" si="51"/>
        <v/>
      </c>
      <c r="BY286" s="44" t="e">
        <f>IF(AND(#REF!="",#REF!="",#REF!="",#REF!=""),"",SUM(#REF!,#REF!,#REF!,#REF!,#REF!))</f>
        <v>#REF!</v>
      </c>
      <c r="BZ286" s="45" t="str">
        <f t="shared" si="52"/>
        <v/>
      </c>
      <c r="CA286" s="44" t="str">
        <f t="shared" si="53"/>
        <v/>
      </c>
      <c r="CB286" s="45" t="str">
        <f t="shared" si="54"/>
        <v/>
      </c>
      <c r="CC286" s="44" t="str">
        <f t="shared" si="55"/>
        <v/>
      </c>
      <c r="CD286" s="45" t="str">
        <f t="shared" si="56"/>
        <v/>
      </c>
      <c r="CE286" s="44" t="e">
        <f>IF(AND(#REF!="",#REF!="",#REF!="",#REF!=""),"",SUM(#REF!,#REF!,#REF!,#REF!,#REF!))</f>
        <v>#REF!</v>
      </c>
      <c r="CF286" s="45" t="str">
        <f t="shared" si="57"/>
        <v/>
      </c>
      <c r="CG286" s="38" t="e">
        <f>IF(AND(#REF!="",#REF!="",#REF!="",#REF!=""),"",SUM(#REF!,#REF!,#REF!,#REF!))</f>
        <v>#REF!</v>
      </c>
      <c r="CH286" s="38" t="str">
        <f t="shared" si="46"/>
        <v/>
      </c>
    </row>
    <row r="287" spans="1:86" ht="24.75" customHeight="1">
      <c r="A287" s="358">
        <v>281</v>
      </c>
      <c r="B287" s="359"/>
      <c r="C287" s="360"/>
      <c r="D287" s="361"/>
      <c r="E287" s="362"/>
      <c r="F287" s="363"/>
      <c r="G287" s="363"/>
      <c r="H287" s="364"/>
      <c r="I287" s="365"/>
      <c r="J287" s="366"/>
      <c r="K287" s="367"/>
      <c r="L287" s="24"/>
      <c r="M287" s="25"/>
      <c r="N287" s="25"/>
      <c r="O287" s="8"/>
      <c r="P287" s="57"/>
      <c r="Q287" s="60"/>
      <c r="R287" s="8"/>
      <c r="S287" s="14"/>
      <c r="T287" s="26"/>
      <c r="U287" s="27"/>
      <c r="V287" s="27"/>
      <c r="W287" s="8"/>
      <c r="X287" s="63"/>
      <c r="Y287" s="60"/>
      <c r="Z287" s="8"/>
      <c r="AA287" s="14"/>
      <c r="AB287" s="24"/>
      <c r="AC287" s="25"/>
      <c r="AD287" s="25"/>
      <c r="AE287" s="8"/>
      <c r="AF287" s="57"/>
      <c r="AG287" s="60"/>
      <c r="AH287" s="8"/>
      <c r="AI287" s="14"/>
      <c r="AJ287" s="24"/>
      <c r="AK287" s="25"/>
      <c r="AL287" s="25"/>
      <c r="AM287" s="8"/>
      <c r="AN287" s="57"/>
      <c r="AO287" s="60"/>
      <c r="AP287" s="8"/>
      <c r="AQ287" s="14"/>
      <c r="AR287" s="24"/>
      <c r="AS287" s="25"/>
      <c r="AT287" s="97"/>
      <c r="AU287" s="24"/>
      <c r="AV287" s="25"/>
      <c r="AW287" s="97"/>
      <c r="AX287" s="24"/>
      <c r="AY287" s="25"/>
      <c r="AZ287" s="97"/>
      <c r="BA287" s="13" t="s">
        <v>447</v>
      </c>
      <c r="BB287" s="109" t="s">
        <v>447</v>
      </c>
      <c r="BC287" s="1"/>
      <c r="BD287" s="1"/>
      <c r="BE287" s="1"/>
      <c r="BF287" s="1"/>
      <c r="BG287" s="1"/>
      <c r="BS287" s="29"/>
      <c r="BT287" s="44" t="str">
        <f t="shared" si="47"/>
        <v/>
      </c>
      <c r="BU287" s="45" t="str">
        <f t="shared" si="48"/>
        <v/>
      </c>
      <c r="BV287" s="45" t="str">
        <f t="shared" si="49"/>
        <v/>
      </c>
      <c r="BW287" s="44" t="str">
        <f t="shared" si="50"/>
        <v/>
      </c>
      <c r="BX287" s="45" t="str">
        <f t="shared" si="51"/>
        <v/>
      </c>
      <c r="BY287" s="44" t="e">
        <f>IF(AND(#REF!="",#REF!="",#REF!="",#REF!=""),"",SUM(#REF!,#REF!,#REF!,#REF!,#REF!))</f>
        <v>#REF!</v>
      </c>
      <c r="BZ287" s="45" t="str">
        <f t="shared" si="52"/>
        <v/>
      </c>
      <c r="CA287" s="44" t="str">
        <f t="shared" si="53"/>
        <v/>
      </c>
      <c r="CB287" s="45" t="str">
        <f t="shared" si="54"/>
        <v/>
      </c>
      <c r="CC287" s="44" t="str">
        <f t="shared" si="55"/>
        <v/>
      </c>
      <c r="CD287" s="45" t="str">
        <f t="shared" si="56"/>
        <v/>
      </c>
      <c r="CE287" s="44" t="e">
        <f>IF(AND(#REF!="",#REF!="",#REF!="",#REF!=""),"",SUM(#REF!,#REF!,#REF!,#REF!,#REF!))</f>
        <v>#REF!</v>
      </c>
      <c r="CF287" s="45" t="str">
        <f t="shared" si="57"/>
        <v/>
      </c>
      <c r="CG287" s="38" t="e">
        <f>IF(AND(#REF!="",#REF!="",#REF!="",#REF!=""),"",SUM(#REF!,#REF!,#REF!,#REF!))</f>
        <v>#REF!</v>
      </c>
      <c r="CH287" s="38" t="str">
        <f t="shared" si="46"/>
        <v/>
      </c>
    </row>
    <row r="288" spans="1:86" ht="24.75" customHeight="1">
      <c r="A288" s="378">
        <v>282</v>
      </c>
      <c r="B288" s="359"/>
      <c r="C288" s="360"/>
      <c r="D288" s="361"/>
      <c r="E288" s="362"/>
      <c r="F288" s="363"/>
      <c r="G288" s="363"/>
      <c r="H288" s="364"/>
      <c r="I288" s="365"/>
      <c r="J288" s="366"/>
      <c r="K288" s="367"/>
      <c r="L288" s="24"/>
      <c r="M288" s="25"/>
      <c r="N288" s="25"/>
      <c r="O288" s="8"/>
      <c r="P288" s="57"/>
      <c r="Q288" s="60"/>
      <c r="R288" s="8"/>
      <c r="S288" s="14"/>
      <c r="T288" s="26"/>
      <c r="U288" s="27"/>
      <c r="V288" s="27"/>
      <c r="W288" s="8"/>
      <c r="X288" s="63"/>
      <c r="Y288" s="60"/>
      <c r="Z288" s="8"/>
      <c r="AA288" s="14"/>
      <c r="AB288" s="24"/>
      <c r="AC288" s="25"/>
      <c r="AD288" s="25"/>
      <c r="AE288" s="8"/>
      <c r="AF288" s="57"/>
      <c r="AG288" s="60"/>
      <c r="AH288" s="8"/>
      <c r="AI288" s="14"/>
      <c r="AJ288" s="24"/>
      <c r="AK288" s="25"/>
      <c r="AL288" s="25"/>
      <c r="AM288" s="8"/>
      <c r="AN288" s="57"/>
      <c r="AO288" s="60"/>
      <c r="AP288" s="8"/>
      <c r="AQ288" s="14"/>
      <c r="AR288" s="24"/>
      <c r="AS288" s="25"/>
      <c r="AT288" s="97"/>
      <c r="AU288" s="24"/>
      <c r="AV288" s="25"/>
      <c r="AW288" s="97"/>
      <c r="AX288" s="24"/>
      <c r="AY288" s="25"/>
      <c r="AZ288" s="97"/>
      <c r="BA288" s="13" t="s">
        <v>447</v>
      </c>
      <c r="BB288" s="109" t="s">
        <v>447</v>
      </c>
      <c r="BC288" s="1"/>
      <c r="BD288" s="1"/>
      <c r="BE288" s="1"/>
      <c r="BF288" s="1"/>
      <c r="BG288" s="1"/>
      <c r="BS288" s="29"/>
      <c r="BT288" s="44" t="str">
        <f t="shared" si="47"/>
        <v/>
      </c>
      <c r="BU288" s="45" t="str">
        <f t="shared" si="48"/>
        <v/>
      </c>
      <c r="BV288" s="45" t="str">
        <f t="shared" si="49"/>
        <v/>
      </c>
      <c r="BW288" s="44" t="str">
        <f t="shared" si="50"/>
        <v/>
      </c>
      <c r="BX288" s="45" t="str">
        <f t="shared" si="51"/>
        <v/>
      </c>
      <c r="BY288" s="44" t="e">
        <f>IF(AND(#REF!="",#REF!="",#REF!="",#REF!=""),"",SUM(#REF!,#REF!,#REF!,#REF!,#REF!))</f>
        <v>#REF!</v>
      </c>
      <c r="BZ288" s="45" t="str">
        <f t="shared" si="52"/>
        <v/>
      </c>
      <c r="CA288" s="44" t="str">
        <f t="shared" si="53"/>
        <v/>
      </c>
      <c r="CB288" s="45" t="str">
        <f t="shared" si="54"/>
        <v/>
      </c>
      <c r="CC288" s="44" t="str">
        <f t="shared" si="55"/>
        <v/>
      </c>
      <c r="CD288" s="45" t="str">
        <f t="shared" si="56"/>
        <v/>
      </c>
      <c r="CE288" s="44" t="e">
        <f>IF(AND(#REF!="",#REF!="",#REF!="",#REF!=""),"",SUM(#REF!,#REF!,#REF!,#REF!,#REF!))</f>
        <v>#REF!</v>
      </c>
      <c r="CF288" s="45" t="str">
        <f t="shared" si="57"/>
        <v/>
      </c>
      <c r="CG288" s="38" t="e">
        <f>IF(AND(#REF!="",#REF!="",#REF!="",#REF!=""),"",SUM(#REF!,#REF!,#REF!,#REF!))</f>
        <v>#REF!</v>
      </c>
      <c r="CH288" s="38" t="str">
        <f t="shared" si="46"/>
        <v/>
      </c>
    </row>
    <row r="289" spans="1:86" ht="24.75" customHeight="1">
      <c r="A289" s="378">
        <v>283</v>
      </c>
      <c r="B289" s="359"/>
      <c r="C289" s="360"/>
      <c r="D289" s="361"/>
      <c r="E289" s="362"/>
      <c r="F289" s="363"/>
      <c r="G289" s="363"/>
      <c r="H289" s="364"/>
      <c r="I289" s="365"/>
      <c r="J289" s="366"/>
      <c r="K289" s="367"/>
      <c r="L289" s="24"/>
      <c r="M289" s="25"/>
      <c r="N289" s="25"/>
      <c r="O289" s="8"/>
      <c r="P289" s="57"/>
      <c r="Q289" s="60"/>
      <c r="R289" s="8"/>
      <c r="S289" s="14"/>
      <c r="T289" s="26"/>
      <c r="U289" s="27"/>
      <c r="V289" s="27"/>
      <c r="W289" s="8"/>
      <c r="X289" s="63"/>
      <c r="Y289" s="60"/>
      <c r="Z289" s="8"/>
      <c r="AA289" s="14"/>
      <c r="AB289" s="24"/>
      <c r="AC289" s="25"/>
      <c r="AD289" s="25"/>
      <c r="AE289" s="8"/>
      <c r="AF289" s="57"/>
      <c r="AG289" s="60"/>
      <c r="AH289" s="8"/>
      <c r="AI289" s="14"/>
      <c r="AJ289" s="24"/>
      <c r="AK289" s="25"/>
      <c r="AL289" s="25"/>
      <c r="AM289" s="8"/>
      <c r="AN289" s="57"/>
      <c r="AO289" s="60"/>
      <c r="AP289" s="8"/>
      <c r="AQ289" s="14"/>
      <c r="AR289" s="24"/>
      <c r="AS289" s="25"/>
      <c r="AT289" s="97"/>
      <c r="AU289" s="24"/>
      <c r="AV289" s="25"/>
      <c r="AW289" s="97"/>
      <c r="AX289" s="24"/>
      <c r="AY289" s="25"/>
      <c r="AZ289" s="97"/>
      <c r="BA289" s="13" t="s">
        <v>447</v>
      </c>
      <c r="BB289" s="109" t="s">
        <v>447</v>
      </c>
      <c r="BC289" s="1"/>
      <c r="BD289" s="1"/>
      <c r="BE289" s="1"/>
      <c r="BF289" s="1"/>
      <c r="BG289" s="1"/>
      <c r="BS289" s="29"/>
      <c r="BT289" s="44" t="str">
        <f t="shared" si="47"/>
        <v/>
      </c>
      <c r="BU289" s="45" t="str">
        <f t="shared" si="48"/>
        <v/>
      </c>
      <c r="BV289" s="45" t="str">
        <f t="shared" si="49"/>
        <v/>
      </c>
      <c r="BW289" s="44" t="str">
        <f t="shared" si="50"/>
        <v/>
      </c>
      <c r="BX289" s="45" t="str">
        <f t="shared" si="51"/>
        <v/>
      </c>
      <c r="BY289" s="44" t="e">
        <f>IF(AND(#REF!="",#REF!="",#REF!="",#REF!=""),"",SUM(#REF!,#REF!,#REF!,#REF!,#REF!))</f>
        <v>#REF!</v>
      </c>
      <c r="BZ289" s="45" t="str">
        <f t="shared" si="52"/>
        <v/>
      </c>
      <c r="CA289" s="44" t="str">
        <f t="shared" si="53"/>
        <v/>
      </c>
      <c r="CB289" s="45" t="str">
        <f t="shared" si="54"/>
        <v/>
      </c>
      <c r="CC289" s="44" t="str">
        <f t="shared" si="55"/>
        <v/>
      </c>
      <c r="CD289" s="45" t="str">
        <f t="shared" si="56"/>
        <v/>
      </c>
      <c r="CE289" s="44" t="e">
        <f>IF(AND(#REF!="",#REF!="",#REF!="",#REF!=""),"",SUM(#REF!,#REF!,#REF!,#REF!,#REF!))</f>
        <v>#REF!</v>
      </c>
      <c r="CF289" s="45" t="str">
        <f t="shared" si="57"/>
        <v/>
      </c>
      <c r="CG289" s="38" t="e">
        <f>IF(AND(#REF!="",#REF!="",#REF!="",#REF!=""),"",SUM(#REF!,#REF!,#REF!,#REF!))</f>
        <v>#REF!</v>
      </c>
      <c r="CH289" s="38" t="str">
        <f t="shared" si="46"/>
        <v/>
      </c>
    </row>
    <row r="290" spans="1:86" ht="24.75" customHeight="1">
      <c r="A290" s="358">
        <v>284</v>
      </c>
      <c r="B290" s="359"/>
      <c r="C290" s="360"/>
      <c r="D290" s="361"/>
      <c r="E290" s="362"/>
      <c r="F290" s="363"/>
      <c r="G290" s="363"/>
      <c r="H290" s="364"/>
      <c r="I290" s="365"/>
      <c r="J290" s="366"/>
      <c r="K290" s="367"/>
      <c r="L290" s="24"/>
      <c r="M290" s="25"/>
      <c r="N290" s="25"/>
      <c r="O290" s="8"/>
      <c r="P290" s="57"/>
      <c r="Q290" s="60"/>
      <c r="R290" s="8"/>
      <c r="S290" s="14"/>
      <c r="T290" s="26"/>
      <c r="U290" s="27"/>
      <c r="V290" s="27"/>
      <c r="W290" s="8"/>
      <c r="X290" s="63"/>
      <c r="Y290" s="60"/>
      <c r="Z290" s="8"/>
      <c r="AA290" s="14"/>
      <c r="AB290" s="24"/>
      <c r="AC290" s="25"/>
      <c r="AD290" s="25"/>
      <c r="AE290" s="8"/>
      <c r="AF290" s="57"/>
      <c r="AG290" s="60"/>
      <c r="AH290" s="8"/>
      <c r="AI290" s="14"/>
      <c r="AJ290" s="24"/>
      <c r="AK290" s="25"/>
      <c r="AL290" s="25"/>
      <c r="AM290" s="8"/>
      <c r="AN290" s="57"/>
      <c r="AO290" s="60"/>
      <c r="AP290" s="8"/>
      <c r="AQ290" s="14"/>
      <c r="AR290" s="24"/>
      <c r="AS290" s="25"/>
      <c r="AT290" s="97"/>
      <c r="AU290" s="24"/>
      <c r="AV290" s="25"/>
      <c r="AW290" s="97"/>
      <c r="AX290" s="24"/>
      <c r="AY290" s="25"/>
      <c r="AZ290" s="97"/>
      <c r="BA290" s="13" t="s">
        <v>447</v>
      </c>
      <c r="BB290" s="109" t="s">
        <v>447</v>
      </c>
      <c r="BC290" s="1"/>
      <c r="BD290" s="1"/>
      <c r="BE290" s="1"/>
      <c r="BF290" s="1"/>
      <c r="BG290" s="1"/>
      <c r="BS290" s="29"/>
      <c r="BT290" s="44" t="str">
        <f t="shared" si="47"/>
        <v/>
      </c>
      <c r="BU290" s="45" t="str">
        <f t="shared" si="48"/>
        <v/>
      </c>
      <c r="BV290" s="45" t="str">
        <f t="shared" si="49"/>
        <v/>
      </c>
      <c r="BW290" s="44" t="str">
        <f t="shared" si="50"/>
        <v/>
      </c>
      <c r="BX290" s="45" t="str">
        <f t="shared" si="51"/>
        <v/>
      </c>
      <c r="BY290" s="44" t="e">
        <f>IF(AND(#REF!="",#REF!="",#REF!="",#REF!=""),"",SUM(#REF!,#REF!,#REF!,#REF!,#REF!))</f>
        <v>#REF!</v>
      </c>
      <c r="BZ290" s="45" t="str">
        <f t="shared" si="52"/>
        <v/>
      </c>
      <c r="CA290" s="44" t="str">
        <f t="shared" si="53"/>
        <v/>
      </c>
      <c r="CB290" s="45" t="str">
        <f t="shared" si="54"/>
        <v/>
      </c>
      <c r="CC290" s="44" t="str">
        <f t="shared" si="55"/>
        <v/>
      </c>
      <c r="CD290" s="45" t="str">
        <f t="shared" si="56"/>
        <v/>
      </c>
      <c r="CE290" s="44" t="e">
        <f>IF(AND(#REF!="",#REF!="",#REF!="",#REF!=""),"",SUM(#REF!,#REF!,#REF!,#REF!,#REF!))</f>
        <v>#REF!</v>
      </c>
      <c r="CF290" s="45" t="str">
        <f t="shared" si="57"/>
        <v/>
      </c>
      <c r="CG290" s="38" t="e">
        <f>IF(AND(#REF!="",#REF!="",#REF!="",#REF!=""),"",SUM(#REF!,#REF!,#REF!,#REF!))</f>
        <v>#REF!</v>
      </c>
      <c r="CH290" s="38" t="str">
        <f t="shared" si="46"/>
        <v/>
      </c>
    </row>
    <row r="291" spans="1:86" ht="24.75" customHeight="1">
      <c r="A291" s="378">
        <v>285</v>
      </c>
      <c r="B291" s="359"/>
      <c r="C291" s="360"/>
      <c r="D291" s="361"/>
      <c r="E291" s="362"/>
      <c r="F291" s="363"/>
      <c r="G291" s="363"/>
      <c r="H291" s="364"/>
      <c r="I291" s="365"/>
      <c r="J291" s="366"/>
      <c r="K291" s="367"/>
      <c r="L291" s="24"/>
      <c r="M291" s="25"/>
      <c r="N291" s="25"/>
      <c r="O291" s="8"/>
      <c r="P291" s="57"/>
      <c r="Q291" s="60"/>
      <c r="R291" s="8"/>
      <c r="S291" s="14"/>
      <c r="T291" s="26"/>
      <c r="U291" s="27"/>
      <c r="V291" s="27"/>
      <c r="W291" s="8"/>
      <c r="X291" s="63"/>
      <c r="Y291" s="60"/>
      <c r="Z291" s="8"/>
      <c r="AA291" s="14"/>
      <c r="AB291" s="24"/>
      <c r="AC291" s="25"/>
      <c r="AD291" s="25"/>
      <c r="AE291" s="8"/>
      <c r="AF291" s="57"/>
      <c r="AG291" s="60"/>
      <c r="AH291" s="8"/>
      <c r="AI291" s="14"/>
      <c r="AJ291" s="24"/>
      <c r="AK291" s="25"/>
      <c r="AL291" s="25"/>
      <c r="AM291" s="8"/>
      <c r="AN291" s="57"/>
      <c r="AO291" s="60"/>
      <c r="AP291" s="8"/>
      <c r="AQ291" s="14"/>
      <c r="AR291" s="24"/>
      <c r="AS291" s="25"/>
      <c r="AT291" s="97"/>
      <c r="AU291" s="24"/>
      <c r="AV291" s="25"/>
      <c r="AW291" s="97"/>
      <c r="AX291" s="24"/>
      <c r="AY291" s="25"/>
      <c r="AZ291" s="97"/>
      <c r="BA291" s="13" t="s">
        <v>447</v>
      </c>
      <c r="BB291" s="109" t="s">
        <v>447</v>
      </c>
      <c r="BC291" s="1"/>
      <c r="BD291" s="1"/>
      <c r="BE291" s="1"/>
      <c r="BF291" s="1"/>
      <c r="BG291" s="1"/>
      <c r="BS291" s="29"/>
      <c r="BT291" s="44" t="str">
        <f t="shared" si="47"/>
        <v/>
      </c>
      <c r="BU291" s="45" t="str">
        <f t="shared" si="48"/>
        <v/>
      </c>
      <c r="BV291" s="45" t="str">
        <f t="shared" si="49"/>
        <v/>
      </c>
      <c r="BW291" s="44" t="str">
        <f t="shared" si="50"/>
        <v/>
      </c>
      <c r="BX291" s="45" t="str">
        <f t="shared" si="51"/>
        <v/>
      </c>
      <c r="BY291" s="44" t="e">
        <f>IF(AND(#REF!="",#REF!="",#REF!="",#REF!=""),"",SUM(#REF!,#REF!,#REF!,#REF!,#REF!))</f>
        <v>#REF!</v>
      </c>
      <c r="BZ291" s="45" t="str">
        <f t="shared" si="52"/>
        <v/>
      </c>
      <c r="CA291" s="44" t="str">
        <f t="shared" si="53"/>
        <v/>
      </c>
      <c r="CB291" s="45" t="str">
        <f t="shared" si="54"/>
        <v/>
      </c>
      <c r="CC291" s="44" t="str">
        <f t="shared" si="55"/>
        <v/>
      </c>
      <c r="CD291" s="45" t="str">
        <f t="shared" si="56"/>
        <v/>
      </c>
      <c r="CE291" s="44" t="e">
        <f>IF(AND(#REF!="",#REF!="",#REF!="",#REF!=""),"",SUM(#REF!,#REF!,#REF!,#REF!,#REF!))</f>
        <v>#REF!</v>
      </c>
      <c r="CF291" s="45" t="str">
        <f t="shared" si="57"/>
        <v/>
      </c>
      <c r="CG291" s="38" t="e">
        <f>IF(AND(#REF!="",#REF!="",#REF!="",#REF!=""),"",SUM(#REF!,#REF!,#REF!,#REF!))</f>
        <v>#REF!</v>
      </c>
      <c r="CH291" s="38" t="str">
        <f t="shared" si="46"/>
        <v/>
      </c>
    </row>
    <row r="292" spans="1:86" ht="24.75" customHeight="1">
      <c r="A292" s="378">
        <v>286</v>
      </c>
      <c r="B292" s="359"/>
      <c r="C292" s="360"/>
      <c r="D292" s="361"/>
      <c r="E292" s="362"/>
      <c r="F292" s="363"/>
      <c r="G292" s="363"/>
      <c r="H292" s="364"/>
      <c r="I292" s="365"/>
      <c r="J292" s="366"/>
      <c r="K292" s="367"/>
      <c r="L292" s="24"/>
      <c r="M292" s="25"/>
      <c r="N292" s="25"/>
      <c r="O292" s="8"/>
      <c r="P292" s="57"/>
      <c r="Q292" s="60"/>
      <c r="R292" s="8"/>
      <c r="S292" s="14"/>
      <c r="T292" s="26"/>
      <c r="U292" s="27"/>
      <c r="V292" s="27"/>
      <c r="W292" s="8"/>
      <c r="X292" s="63"/>
      <c r="Y292" s="60"/>
      <c r="Z292" s="8"/>
      <c r="AA292" s="14"/>
      <c r="AB292" s="24"/>
      <c r="AC292" s="25"/>
      <c r="AD292" s="25"/>
      <c r="AE292" s="8"/>
      <c r="AF292" s="57"/>
      <c r="AG292" s="60"/>
      <c r="AH292" s="8"/>
      <c r="AI292" s="14"/>
      <c r="AJ292" s="24"/>
      <c r="AK292" s="25"/>
      <c r="AL292" s="25"/>
      <c r="AM292" s="8"/>
      <c r="AN292" s="57"/>
      <c r="AO292" s="60"/>
      <c r="AP292" s="8"/>
      <c r="AQ292" s="14"/>
      <c r="AR292" s="24"/>
      <c r="AS292" s="25"/>
      <c r="AT292" s="97"/>
      <c r="AU292" s="24"/>
      <c r="AV292" s="25"/>
      <c r="AW292" s="97"/>
      <c r="AX292" s="24"/>
      <c r="AY292" s="25"/>
      <c r="AZ292" s="97"/>
      <c r="BA292" s="13" t="s">
        <v>447</v>
      </c>
      <c r="BB292" s="109" t="s">
        <v>447</v>
      </c>
      <c r="BC292" s="1"/>
      <c r="BD292" s="1"/>
      <c r="BE292" s="1"/>
      <c r="BF292" s="1"/>
      <c r="BG292" s="1"/>
      <c r="BS292" s="29"/>
      <c r="BT292" s="44" t="str">
        <f t="shared" si="47"/>
        <v/>
      </c>
      <c r="BU292" s="45" t="str">
        <f t="shared" si="48"/>
        <v/>
      </c>
      <c r="BV292" s="45" t="str">
        <f t="shared" si="49"/>
        <v/>
      </c>
      <c r="BW292" s="44" t="str">
        <f t="shared" si="50"/>
        <v/>
      </c>
      <c r="BX292" s="45" t="str">
        <f t="shared" si="51"/>
        <v/>
      </c>
      <c r="BY292" s="44" t="e">
        <f>IF(AND(#REF!="",#REF!="",#REF!="",#REF!=""),"",SUM(#REF!,#REF!,#REF!,#REF!,#REF!))</f>
        <v>#REF!</v>
      </c>
      <c r="BZ292" s="45" t="str">
        <f t="shared" si="52"/>
        <v/>
      </c>
      <c r="CA292" s="44" t="str">
        <f t="shared" si="53"/>
        <v/>
      </c>
      <c r="CB292" s="45" t="str">
        <f t="shared" si="54"/>
        <v/>
      </c>
      <c r="CC292" s="44" t="str">
        <f t="shared" si="55"/>
        <v/>
      </c>
      <c r="CD292" s="45" t="str">
        <f t="shared" si="56"/>
        <v/>
      </c>
      <c r="CE292" s="44" t="e">
        <f>IF(AND(#REF!="",#REF!="",#REF!="",#REF!=""),"",SUM(#REF!,#REF!,#REF!,#REF!,#REF!))</f>
        <v>#REF!</v>
      </c>
      <c r="CF292" s="45" t="str">
        <f t="shared" si="57"/>
        <v/>
      </c>
      <c r="CG292" s="38" t="e">
        <f>IF(AND(#REF!="",#REF!="",#REF!="",#REF!=""),"",SUM(#REF!,#REF!,#REF!,#REF!))</f>
        <v>#REF!</v>
      </c>
      <c r="CH292" s="38" t="str">
        <f t="shared" si="46"/>
        <v/>
      </c>
    </row>
    <row r="293" spans="1:86" ht="24.75" customHeight="1">
      <c r="A293" s="358">
        <v>287</v>
      </c>
      <c r="B293" s="359"/>
      <c r="C293" s="360"/>
      <c r="D293" s="361"/>
      <c r="E293" s="362"/>
      <c r="F293" s="363"/>
      <c r="G293" s="363"/>
      <c r="H293" s="364"/>
      <c r="I293" s="365"/>
      <c r="J293" s="366"/>
      <c r="K293" s="367"/>
      <c r="L293" s="24"/>
      <c r="M293" s="25"/>
      <c r="N293" s="25"/>
      <c r="O293" s="8"/>
      <c r="P293" s="57"/>
      <c r="Q293" s="60"/>
      <c r="R293" s="8"/>
      <c r="S293" s="14"/>
      <c r="T293" s="26"/>
      <c r="U293" s="27"/>
      <c r="V293" s="27"/>
      <c r="W293" s="8"/>
      <c r="X293" s="63"/>
      <c r="Y293" s="60"/>
      <c r="Z293" s="8"/>
      <c r="AA293" s="14"/>
      <c r="AB293" s="24"/>
      <c r="AC293" s="25"/>
      <c r="AD293" s="25"/>
      <c r="AE293" s="8"/>
      <c r="AF293" s="57"/>
      <c r="AG293" s="60"/>
      <c r="AH293" s="8"/>
      <c r="AI293" s="14"/>
      <c r="AJ293" s="24"/>
      <c r="AK293" s="25"/>
      <c r="AL293" s="25"/>
      <c r="AM293" s="8"/>
      <c r="AN293" s="57"/>
      <c r="AO293" s="60"/>
      <c r="AP293" s="8"/>
      <c r="AQ293" s="14"/>
      <c r="AR293" s="24"/>
      <c r="AS293" s="25"/>
      <c r="AT293" s="97"/>
      <c r="AU293" s="24"/>
      <c r="AV293" s="25"/>
      <c r="AW293" s="97"/>
      <c r="AX293" s="24"/>
      <c r="AY293" s="25"/>
      <c r="AZ293" s="97"/>
      <c r="BA293" s="13" t="s">
        <v>447</v>
      </c>
      <c r="BB293" s="109" t="s">
        <v>447</v>
      </c>
      <c r="BC293" s="1"/>
      <c r="BD293" s="1"/>
      <c r="BE293" s="1"/>
      <c r="BF293" s="1"/>
      <c r="BG293" s="1"/>
      <c r="BS293" s="29"/>
      <c r="BT293" s="44" t="str">
        <f t="shared" si="47"/>
        <v/>
      </c>
      <c r="BU293" s="45" t="str">
        <f t="shared" si="48"/>
        <v/>
      </c>
      <c r="BV293" s="45" t="str">
        <f t="shared" si="49"/>
        <v/>
      </c>
      <c r="BW293" s="44" t="str">
        <f t="shared" si="50"/>
        <v/>
      </c>
      <c r="BX293" s="45" t="str">
        <f t="shared" si="51"/>
        <v/>
      </c>
      <c r="BY293" s="44" t="e">
        <f>IF(AND(#REF!="",#REF!="",#REF!="",#REF!=""),"",SUM(#REF!,#REF!,#REF!,#REF!,#REF!))</f>
        <v>#REF!</v>
      </c>
      <c r="BZ293" s="45" t="str">
        <f t="shared" si="52"/>
        <v/>
      </c>
      <c r="CA293" s="44" t="str">
        <f t="shared" si="53"/>
        <v/>
      </c>
      <c r="CB293" s="45" t="str">
        <f t="shared" si="54"/>
        <v/>
      </c>
      <c r="CC293" s="44" t="str">
        <f t="shared" si="55"/>
        <v/>
      </c>
      <c r="CD293" s="45" t="str">
        <f t="shared" si="56"/>
        <v/>
      </c>
      <c r="CE293" s="44" t="e">
        <f>IF(AND(#REF!="",#REF!="",#REF!="",#REF!=""),"",SUM(#REF!,#REF!,#REF!,#REF!,#REF!))</f>
        <v>#REF!</v>
      </c>
      <c r="CF293" s="45" t="str">
        <f t="shared" si="57"/>
        <v/>
      </c>
      <c r="CG293" s="38" t="e">
        <f>IF(AND(#REF!="",#REF!="",#REF!="",#REF!=""),"",SUM(#REF!,#REF!,#REF!,#REF!))</f>
        <v>#REF!</v>
      </c>
      <c r="CH293" s="38" t="str">
        <f t="shared" si="46"/>
        <v/>
      </c>
    </row>
    <row r="294" spans="1:86" ht="24.75" customHeight="1">
      <c r="A294" s="378">
        <v>288</v>
      </c>
      <c r="B294" s="359"/>
      <c r="C294" s="360"/>
      <c r="D294" s="361"/>
      <c r="E294" s="362"/>
      <c r="F294" s="363"/>
      <c r="G294" s="363"/>
      <c r="H294" s="364"/>
      <c r="I294" s="365"/>
      <c r="J294" s="366"/>
      <c r="K294" s="367"/>
      <c r="L294" s="24"/>
      <c r="M294" s="25"/>
      <c r="N294" s="25"/>
      <c r="O294" s="8"/>
      <c r="P294" s="57"/>
      <c r="Q294" s="60"/>
      <c r="R294" s="8"/>
      <c r="S294" s="14"/>
      <c r="T294" s="26"/>
      <c r="U294" s="27"/>
      <c r="V294" s="27"/>
      <c r="W294" s="8"/>
      <c r="X294" s="63"/>
      <c r="Y294" s="60"/>
      <c r="Z294" s="8"/>
      <c r="AA294" s="14"/>
      <c r="AB294" s="24"/>
      <c r="AC294" s="25"/>
      <c r="AD294" s="25"/>
      <c r="AE294" s="8"/>
      <c r="AF294" s="57"/>
      <c r="AG294" s="60"/>
      <c r="AH294" s="8"/>
      <c r="AI294" s="14"/>
      <c r="AJ294" s="24"/>
      <c r="AK294" s="25"/>
      <c r="AL294" s="25"/>
      <c r="AM294" s="8"/>
      <c r="AN294" s="57"/>
      <c r="AO294" s="60"/>
      <c r="AP294" s="8"/>
      <c r="AQ294" s="14"/>
      <c r="AR294" s="24"/>
      <c r="AS294" s="25"/>
      <c r="AT294" s="97"/>
      <c r="AU294" s="24"/>
      <c r="AV294" s="25"/>
      <c r="AW294" s="97"/>
      <c r="AX294" s="24"/>
      <c r="AY294" s="25"/>
      <c r="AZ294" s="97"/>
      <c r="BA294" s="13" t="s">
        <v>447</v>
      </c>
      <c r="BB294" s="109" t="s">
        <v>447</v>
      </c>
      <c r="BC294" s="1"/>
      <c r="BD294" s="1"/>
      <c r="BE294" s="1"/>
      <c r="BF294" s="1"/>
      <c r="BG294" s="1"/>
      <c r="BS294" s="29"/>
      <c r="BT294" s="44" t="str">
        <f t="shared" si="47"/>
        <v/>
      </c>
      <c r="BU294" s="45" t="str">
        <f t="shared" si="48"/>
        <v/>
      </c>
      <c r="BV294" s="45" t="str">
        <f t="shared" si="49"/>
        <v/>
      </c>
      <c r="BW294" s="44" t="str">
        <f t="shared" si="50"/>
        <v/>
      </c>
      <c r="BX294" s="45" t="str">
        <f t="shared" si="51"/>
        <v/>
      </c>
      <c r="BY294" s="44" t="e">
        <f>IF(AND(#REF!="",#REF!="",#REF!="",#REF!=""),"",SUM(#REF!,#REF!,#REF!,#REF!,#REF!))</f>
        <v>#REF!</v>
      </c>
      <c r="BZ294" s="45" t="str">
        <f t="shared" si="52"/>
        <v/>
      </c>
      <c r="CA294" s="44" t="str">
        <f t="shared" si="53"/>
        <v/>
      </c>
      <c r="CB294" s="45" t="str">
        <f t="shared" si="54"/>
        <v/>
      </c>
      <c r="CC294" s="44" t="str">
        <f t="shared" si="55"/>
        <v/>
      </c>
      <c r="CD294" s="45" t="str">
        <f t="shared" si="56"/>
        <v/>
      </c>
      <c r="CE294" s="44" t="e">
        <f>IF(AND(#REF!="",#REF!="",#REF!="",#REF!=""),"",SUM(#REF!,#REF!,#REF!,#REF!,#REF!))</f>
        <v>#REF!</v>
      </c>
      <c r="CF294" s="45" t="str">
        <f t="shared" si="57"/>
        <v/>
      </c>
      <c r="CG294" s="38" t="e">
        <f>IF(AND(#REF!="",#REF!="",#REF!="",#REF!=""),"",SUM(#REF!,#REF!,#REF!,#REF!))</f>
        <v>#REF!</v>
      </c>
      <c r="CH294" s="38" t="str">
        <f t="shared" si="46"/>
        <v/>
      </c>
    </row>
    <row r="295" spans="1:86" ht="24.75" customHeight="1">
      <c r="A295" s="378">
        <v>289</v>
      </c>
      <c r="B295" s="359"/>
      <c r="C295" s="360"/>
      <c r="D295" s="361"/>
      <c r="E295" s="362"/>
      <c r="F295" s="363"/>
      <c r="G295" s="363"/>
      <c r="H295" s="364"/>
      <c r="I295" s="365"/>
      <c r="J295" s="366"/>
      <c r="K295" s="367"/>
      <c r="L295" s="24"/>
      <c r="M295" s="25"/>
      <c r="N295" s="25"/>
      <c r="O295" s="8"/>
      <c r="P295" s="57"/>
      <c r="Q295" s="60"/>
      <c r="R295" s="8"/>
      <c r="S295" s="14"/>
      <c r="T295" s="26"/>
      <c r="U295" s="27"/>
      <c r="V295" s="27"/>
      <c r="W295" s="8"/>
      <c r="X295" s="63"/>
      <c r="Y295" s="60"/>
      <c r="Z295" s="8"/>
      <c r="AA295" s="14"/>
      <c r="AB295" s="24"/>
      <c r="AC295" s="25"/>
      <c r="AD295" s="25"/>
      <c r="AE295" s="8"/>
      <c r="AF295" s="57"/>
      <c r="AG295" s="60"/>
      <c r="AH295" s="8"/>
      <c r="AI295" s="14"/>
      <c r="AJ295" s="24"/>
      <c r="AK295" s="25"/>
      <c r="AL295" s="25"/>
      <c r="AM295" s="8"/>
      <c r="AN295" s="57"/>
      <c r="AO295" s="60"/>
      <c r="AP295" s="8"/>
      <c r="AQ295" s="14"/>
      <c r="AR295" s="24"/>
      <c r="AS295" s="25"/>
      <c r="AT295" s="97"/>
      <c r="AU295" s="24"/>
      <c r="AV295" s="25"/>
      <c r="AW295" s="97"/>
      <c r="AX295" s="24"/>
      <c r="AY295" s="25"/>
      <c r="AZ295" s="97"/>
      <c r="BA295" s="13" t="s">
        <v>447</v>
      </c>
      <c r="BB295" s="109" t="s">
        <v>447</v>
      </c>
      <c r="BC295" s="1"/>
      <c r="BD295" s="1"/>
      <c r="BE295" s="1"/>
      <c r="BF295" s="1"/>
      <c r="BG295" s="1"/>
      <c r="BS295" s="29"/>
      <c r="BT295" s="44" t="str">
        <f t="shared" si="47"/>
        <v/>
      </c>
      <c r="BU295" s="45" t="str">
        <f t="shared" si="48"/>
        <v/>
      </c>
      <c r="BV295" s="45" t="str">
        <f t="shared" si="49"/>
        <v/>
      </c>
      <c r="BW295" s="44" t="str">
        <f t="shared" si="50"/>
        <v/>
      </c>
      <c r="BX295" s="45" t="str">
        <f t="shared" si="51"/>
        <v/>
      </c>
      <c r="BY295" s="44" t="e">
        <f>IF(AND(#REF!="",#REF!="",#REF!="",#REF!=""),"",SUM(#REF!,#REF!,#REF!,#REF!,#REF!))</f>
        <v>#REF!</v>
      </c>
      <c r="BZ295" s="45" t="str">
        <f t="shared" si="52"/>
        <v/>
      </c>
      <c r="CA295" s="44" t="str">
        <f t="shared" si="53"/>
        <v/>
      </c>
      <c r="CB295" s="45" t="str">
        <f t="shared" si="54"/>
        <v/>
      </c>
      <c r="CC295" s="44" t="str">
        <f t="shared" si="55"/>
        <v/>
      </c>
      <c r="CD295" s="45" t="str">
        <f t="shared" si="56"/>
        <v/>
      </c>
      <c r="CE295" s="44" t="e">
        <f>IF(AND(#REF!="",#REF!="",#REF!="",#REF!=""),"",SUM(#REF!,#REF!,#REF!,#REF!,#REF!))</f>
        <v>#REF!</v>
      </c>
      <c r="CF295" s="45" t="str">
        <f t="shared" si="57"/>
        <v/>
      </c>
      <c r="CG295" s="38" t="e">
        <f>IF(AND(#REF!="",#REF!="",#REF!="",#REF!=""),"",SUM(#REF!,#REF!,#REF!,#REF!))</f>
        <v>#REF!</v>
      </c>
      <c r="CH295" s="38" t="str">
        <f t="shared" si="46"/>
        <v/>
      </c>
    </row>
    <row r="296" spans="1:86" ht="24.75" customHeight="1">
      <c r="A296" s="358">
        <v>290</v>
      </c>
      <c r="B296" s="359"/>
      <c r="C296" s="360"/>
      <c r="D296" s="361"/>
      <c r="E296" s="362"/>
      <c r="F296" s="363"/>
      <c r="G296" s="363"/>
      <c r="H296" s="364"/>
      <c r="I296" s="365"/>
      <c r="J296" s="366"/>
      <c r="K296" s="367"/>
      <c r="L296" s="24"/>
      <c r="M296" s="25"/>
      <c r="N296" s="25"/>
      <c r="O296" s="8"/>
      <c r="P296" s="57"/>
      <c r="Q296" s="60"/>
      <c r="R296" s="8"/>
      <c r="S296" s="14"/>
      <c r="T296" s="26"/>
      <c r="U296" s="27"/>
      <c r="V296" s="27"/>
      <c r="W296" s="8"/>
      <c r="X296" s="63"/>
      <c r="Y296" s="60"/>
      <c r="Z296" s="8"/>
      <c r="AA296" s="14"/>
      <c r="AB296" s="24"/>
      <c r="AC296" s="25"/>
      <c r="AD296" s="25"/>
      <c r="AE296" s="8"/>
      <c r="AF296" s="57"/>
      <c r="AG296" s="60"/>
      <c r="AH296" s="8"/>
      <c r="AI296" s="14"/>
      <c r="AJ296" s="24"/>
      <c r="AK296" s="25"/>
      <c r="AL296" s="25"/>
      <c r="AM296" s="8"/>
      <c r="AN296" s="57"/>
      <c r="AO296" s="60"/>
      <c r="AP296" s="8"/>
      <c r="AQ296" s="14"/>
      <c r="AR296" s="24"/>
      <c r="AS296" s="25"/>
      <c r="AT296" s="97"/>
      <c r="AU296" s="24"/>
      <c r="AV296" s="25"/>
      <c r="AW296" s="97"/>
      <c r="AX296" s="24"/>
      <c r="AY296" s="25"/>
      <c r="AZ296" s="97"/>
      <c r="BA296" s="13" t="s">
        <v>447</v>
      </c>
      <c r="BB296" s="109" t="s">
        <v>447</v>
      </c>
      <c r="BC296" s="1"/>
      <c r="BD296" s="1"/>
      <c r="BE296" s="1"/>
      <c r="BF296" s="1"/>
      <c r="BG296" s="1"/>
      <c r="BS296" s="29"/>
      <c r="BT296" s="44" t="str">
        <f t="shared" si="47"/>
        <v/>
      </c>
      <c r="BU296" s="45" t="str">
        <f t="shared" si="48"/>
        <v/>
      </c>
      <c r="BV296" s="45" t="str">
        <f t="shared" si="49"/>
        <v/>
      </c>
      <c r="BW296" s="44" t="str">
        <f t="shared" si="50"/>
        <v/>
      </c>
      <c r="BX296" s="45" t="str">
        <f t="shared" si="51"/>
        <v/>
      </c>
      <c r="BY296" s="44" t="e">
        <f>IF(AND(#REF!="",#REF!="",#REF!="",#REF!=""),"",SUM(#REF!,#REF!,#REF!,#REF!,#REF!))</f>
        <v>#REF!</v>
      </c>
      <c r="BZ296" s="45" t="str">
        <f t="shared" si="52"/>
        <v/>
      </c>
      <c r="CA296" s="44" t="str">
        <f t="shared" si="53"/>
        <v/>
      </c>
      <c r="CB296" s="45" t="str">
        <f t="shared" si="54"/>
        <v/>
      </c>
      <c r="CC296" s="44" t="str">
        <f t="shared" si="55"/>
        <v/>
      </c>
      <c r="CD296" s="45" t="str">
        <f t="shared" si="56"/>
        <v/>
      </c>
      <c r="CE296" s="44" t="e">
        <f>IF(AND(#REF!="",#REF!="",#REF!="",#REF!=""),"",SUM(#REF!,#REF!,#REF!,#REF!,#REF!))</f>
        <v>#REF!</v>
      </c>
      <c r="CF296" s="45" t="str">
        <f t="shared" si="57"/>
        <v/>
      </c>
      <c r="CG296" s="38" t="e">
        <f>IF(AND(#REF!="",#REF!="",#REF!="",#REF!=""),"",SUM(#REF!,#REF!,#REF!,#REF!))</f>
        <v>#REF!</v>
      </c>
      <c r="CH296" s="38" t="str">
        <f t="shared" si="46"/>
        <v/>
      </c>
    </row>
    <row r="297" spans="1:86" ht="24.75" customHeight="1">
      <c r="A297" s="378">
        <v>291</v>
      </c>
      <c r="B297" s="359"/>
      <c r="C297" s="360"/>
      <c r="D297" s="361"/>
      <c r="E297" s="362"/>
      <c r="F297" s="363"/>
      <c r="G297" s="363"/>
      <c r="H297" s="364"/>
      <c r="I297" s="365"/>
      <c r="J297" s="366"/>
      <c r="K297" s="367"/>
      <c r="L297" s="24"/>
      <c r="M297" s="25"/>
      <c r="N297" s="25"/>
      <c r="O297" s="8"/>
      <c r="P297" s="57"/>
      <c r="Q297" s="60"/>
      <c r="R297" s="8"/>
      <c r="S297" s="14"/>
      <c r="T297" s="26"/>
      <c r="U297" s="27"/>
      <c r="V297" s="27"/>
      <c r="W297" s="8"/>
      <c r="X297" s="63"/>
      <c r="Y297" s="60"/>
      <c r="Z297" s="8"/>
      <c r="AA297" s="14"/>
      <c r="AB297" s="24"/>
      <c r="AC297" s="25"/>
      <c r="AD297" s="25"/>
      <c r="AE297" s="8"/>
      <c r="AF297" s="57"/>
      <c r="AG297" s="60"/>
      <c r="AH297" s="8"/>
      <c r="AI297" s="14"/>
      <c r="AJ297" s="24"/>
      <c r="AK297" s="25"/>
      <c r="AL297" s="25"/>
      <c r="AM297" s="8"/>
      <c r="AN297" s="57"/>
      <c r="AO297" s="60"/>
      <c r="AP297" s="8"/>
      <c r="AQ297" s="14"/>
      <c r="AR297" s="24"/>
      <c r="AS297" s="25"/>
      <c r="AT297" s="97"/>
      <c r="AU297" s="24"/>
      <c r="AV297" s="25"/>
      <c r="AW297" s="97"/>
      <c r="AX297" s="24"/>
      <c r="AY297" s="25"/>
      <c r="AZ297" s="97"/>
      <c r="BA297" s="13" t="s">
        <v>447</v>
      </c>
      <c r="BB297" s="109" t="s">
        <v>447</v>
      </c>
      <c r="BC297" s="1"/>
      <c r="BD297" s="1"/>
      <c r="BE297" s="1"/>
      <c r="BF297" s="1"/>
      <c r="BG297" s="1"/>
      <c r="BS297" s="29"/>
      <c r="BT297" s="44" t="str">
        <f t="shared" si="47"/>
        <v/>
      </c>
      <c r="BU297" s="45" t="str">
        <f t="shared" si="48"/>
        <v/>
      </c>
      <c r="BV297" s="45" t="str">
        <f t="shared" si="49"/>
        <v/>
      </c>
      <c r="BW297" s="44" t="str">
        <f t="shared" si="50"/>
        <v/>
      </c>
      <c r="BX297" s="45" t="str">
        <f t="shared" si="51"/>
        <v/>
      </c>
      <c r="BY297" s="44" t="e">
        <f>IF(AND(#REF!="",#REF!="",#REF!="",#REF!=""),"",SUM(#REF!,#REF!,#REF!,#REF!,#REF!))</f>
        <v>#REF!</v>
      </c>
      <c r="BZ297" s="45" t="str">
        <f t="shared" si="52"/>
        <v/>
      </c>
      <c r="CA297" s="44" t="str">
        <f t="shared" si="53"/>
        <v/>
      </c>
      <c r="CB297" s="45" t="str">
        <f t="shared" si="54"/>
        <v/>
      </c>
      <c r="CC297" s="44" t="str">
        <f t="shared" si="55"/>
        <v/>
      </c>
      <c r="CD297" s="45" t="str">
        <f t="shared" si="56"/>
        <v/>
      </c>
      <c r="CE297" s="44" t="e">
        <f>IF(AND(#REF!="",#REF!="",#REF!="",#REF!=""),"",SUM(#REF!,#REF!,#REF!,#REF!,#REF!))</f>
        <v>#REF!</v>
      </c>
      <c r="CF297" s="45" t="str">
        <f t="shared" si="57"/>
        <v/>
      </c>
      <c r="CG297" s="38" t="e">
        <f>IF(AND(#REF!="",#REF!="",#REF!="",#REF!=""),"",SUM(#REF!,#REF!,#REF!,#REF!))</f>
        <v>#REF!</v>
      </c>
      <c r="CH297" s="38" t="str">
        <f t="shared" si="46"/>
        <v/>
      </c>
    </row>
    <row r="298" spans="1:86" ht="24.75" customHeight="1">
      <c r="A298" s="378">
        <v>292</v>
      </c>
      <c r="B298" s="359"/>
      <c r="C298" s="360"/>
      <c r="D298" s="361"/>
      <c r="E298" s="362"/>
      <c r="F298" s="363"/>
      <c r="G298" s="363"/>
      <c r="H298" s="364"/>
      <c r="I298" s="365"/>
      <c r="J298" s="366"/>
      <c r="K298" s="367"/>
      <c r="L298" s="24"/>
      <c r="M298" s="25"/>
      <c r="N298" s="25"/>
      <c r="O298" s="8"/>
      <c r="P298" s="57"/>
      <c r="Q298" s="60"/>
      <c r="R298" s="8"/>
      <c r="S298" s="14"/>
      <c r="T298" s="26"/>
      <c r="U298" s="27"/>
      <c r="V298" s="27"/>
      <c r="W298" s="8"/>
      <c r="X298" s="63"/>
      <c r="Y298" s="60"/>
      <c r="Z298" s="8"/>
      <c r="AA298" s="14"/>
      <c r="AB298" s="24"/>
      <c r="AC298" s="25"/>
      <c r="AD298" s="25"/>
      <c r="AE298" s="8"/>
      <c r="AF298" s="57"/>
      <c r="AG298" s="60"/>
      <c r="AH298" s="8"/>
      <c r="AI298" s="14"/>
      <c r="AJ298" s="24"/>
      <c r="AK298" s="25"/>
      <c r="AL298" s="25"/>
      <c r="AM298" s="8"/>
      <c r="AN298" s="57"/>
      <c r="AO298" s="60"/>
      <c r="AP298" s="8"/>
      <c r="AQ298" s="14"/>
      <c r="AR298" s="24"/>
      <c r="AS298" s="25"/>
      <c r="AT298" s="97"/>
      <c r="AU298" s="24"/>
      <c r="AV298" s="25"/>
      <c r="AW298" s="97"/>
      <c r="AX298" s="24"/>
      <c r="AY298" s="25"/>
      <c r="AZ298" s="97"/>
      <c r="BA298" s="13" t="s">
        <v>447</v>
      </c>
      <c r="BB298" s="109" t="s">
        <v>447</v>
      </c>
      <c r="BC298" s="1"/>
      <c r="BD298" s="1"/>
      <c r="BE298" s="1"/>
      <c r="BF298" s="1"/>
      <c r="BG298" s="1"/>
      <c r="BS298" s="29"/>
      <c r="BT298" s="44" t="str">
        <f t="shared" si="47"/>
        <v/>
      </c>
      <c r="BU298" s="45" t="str">
        <f t="shared" si="48"/>
        <v/>
      </c>
      <c r="BV298" s="45" t="str">
        <f t="shared" si="49"/>
        <v/>
      </c>
      <c r="BW298" s="44" t="str">
        <f t="shared" si="50"/>
        <v/>
      </c>
      <c r="BX298" s="45" t="str">
        <f t="shared" si="51"/>
        <v/>
      </c>
      <c r="BY298" s="44" t="e">
        <f>IF(AND(#REF!="",#REF!="",#REF!="",#REF!=""),"",SUM(#REF!,#REF!,#REF!,#REF!,#REF!))</f>
        <v>#REF!</v>
      </c>
      <c r="BZ298" s="45" t="str">
        <f t="shared" si="52"/>
        <v/>
      </c>
      <c r="CA298" s="44" t="str">
        <f t="shared" si="53"/>
        <v/>
      </c>
      <c r="CB298" s="45" t="str">
        <f t="shared" si="54"/>
        <v/>
      </c>
      <c r="CC298" s="44" t="str">
        <f t="shared" si="55"/>
        <v/>
      </c>
      <c r="CD298" s="45" t="str">
        <f t="shared" si="56"/>
        <v/>
      </c>
      <c r="CE298" s="44" t="e">
        <f>IF(AND(#REF!="",#REF!="",#REF!="",#REF!=""),"",SUM(#REF!,#REF!,#REF!,#REF!,#REF!))</f>
        <v>#REF!</v>
      </c>
      <c r="CF298" s="45" t="str">
        <f t="shared" si="57"/>
        <v/>
      </c>
      <c r="CG298" s="38" t="e">
        <f>IF(AND(#REF!="",#REF!="",#REF!="",#REF!=""),"",SUM(#REF!,#REF!,#REF!,#REF!))</f>
        <v>#REF!</v>
      </c>
      <c r="CH298" s="38" t="str">
        <f t="shared" si="46"/>
        <v/>
      </c>
    </row>
    <row r="299" spans="1:86" ht="24.75" customHeight="1">
      <c r="A299" s="358">
        <v>293</v>
      </c>
      <c r="B299" s="359"/>
      <c r="C299" s="360"/>
      <c r="D299" s="361"/>
      <c r="E299" s="362"/>
      <c r="F299" s="363"/>
      <c r="G299" s="363"/>
      <c r="H299" s="364"/>
      <c r="I299" s="365"/>
      <c r="J299" s="366"/>
      <c r="K299" s="367"/>
      <c r="L299" s="24"/>
      <c r="M299" s="25"/>
      <c r="N299" s="25"/>
      <c r="O299" s="8"/>
      <c r="P299" s="57"/>
      <c r="Q299" s="60"/>
      <c r="R299" s="8"/>
      <c r="S299" s="14"/>
      <c r="T299" s="26"/>
      <c r="U299" s="27"/>
      <c r="V299" s="27"/>
      <c r="W299" s="8"/>
      <c r="X299" s="63"/>
      <c r="Y299" s="60"/>
      <c r="Z299" s="8"/>
      <c r="AA299" s="14"/>
      <c r="AB299" s="24"/>
      <c r="AC299" s="25"/>
      <c r="AD299" s="25"/>
      <c r="AE299" s="8"/>
      <c r="AF299" s="57"/>
      <c r="AG299" s="60"/>
      <c r="AH299" s="8"/>
      <c r="AI299" s="14"/>
      <c r="AJ299" s="24"/>
      <c r="AK299" s="25"/>
      <c r="AL299" s="25"/>
      <c r="AM299" s="8"/>
      <c r="AN299" s="57"/>
      <c r="AO299" s="60"/>
      <c r="AP299" s="8"/>
      <c r="AQ299" s="14"/>
      <c r="AR299" s="24"/>
      <c r="AS299" s="25"/>
      <c r="AT299" s="97"/>
      <c r="AU299" s="24"/>
      <c r="AV299" s="25"/>
      <c r="AW299" s="97"/>
      <c r="AX299" s="24"/>
      <c r="AY299" s="25"/>
      <c r="AZ299" s="97"/>
      <c r="BA299" s="13" t="s">
        <v>447</v>
      </c>
      <c r="BB299" s="109" t="s">
        <v>447</v>
      </c>
      <c r="BC299" s="1"/>
      <c r="BD299" s="1"/>
      <c r="BE299" s="1"/>
      <c r="BF299" s="1"/>
      <c r="BG299" s="1"/>
      <c r="BS299" s="29"/>
      <c r="BT299" s="44" t="str">
        <f t="shared" si="47"/>
        <v/>
      </c>
      <c r="BU299" s="45" t="str">
        <f t="shared" si="48"/>
        <v/>
      </c>
      <c r="BV299" s="45" t="str">
        <f t="shared" si="49"/>
        <v/>
      </c>
      <c r="BW299" s="44" t="str">
        <f t="shared" si="50"/>
        <v/>
      </c>
      <c r="BX299" s="45" t="str">
        <f t="shared" si="51"/>
        <v/>
      </c>
      <c r="BY299" s="44" t="e">
        <f>IF(AND(#REF!="",#REF!="",#REF!="",#REF!=""),"",SUM(#REF!,#REF!,#REF!,#REF!,#REF!))</f>
        <v>#REF!</v>
      </c>
      <c r="BZ299" s="45" t="str">
        <f t="shared" si="52"/>
        <v/>
      </c>
      <c r="CA299" s="44" t="str">
        <f t="shared" si="53"/>
        <v/>
      </c>
      <c r="CB299" s="45" t="str">
        <f t="shared" si="54"/>
        <v/>
      </c>
      <c r="CC299" s="44" t="str">
        <f t="shared" si="55"/>
        <v/>
      </c>
      <c r="CD299" s="45" t="str">
        <f t="shared" si="56"/>
        <v/>
      </c>
      <c r="CE299" s="44" t="e">
        <f>IF(AND(#REF!="",#REF!="",#REF!="",#REF!=""),"",SUM(#REF!,#REF!,#REF!,#REF!,#REF!))</f>
        <v>#REF!</v>
      </c>
      <c r="CF299" s="45" t="str">
        <f t="shared" si="57"/>
        <v/>
      </c>
      <c r="CG299" s="38" t="e">
        <f>IF(AND(#REF!="",#REF!="",#REF!="",#REF!=""),"",SUM(#REF!,#REF!,#REF!,#REF!))</f>
        <v>#REF!</v>
      </c>
      <c r="CH299" s="38" t="str">
        <f t="shared" si="46"/>
        <v/>
      </c>
    </row>
    <row r="300" spans="1:86" ht="24.75" customHeight="1">
      <c r="A300" s="378">
        <v>294</v>
      </c>
      <c r="B300" s="359"/>
      <c r="C300" s="360"/>
      <c r="D300" s="361"/>
      <c r="E300" s="362"/>
      <c r="F300" s="363"/>
      <c r="G300" s="363"/>
      <c r="H300" s="364"/>
      <c r="I300" s="365"/>
      <c r="J300" s="366"/>
      <c r="K300" s="367"/>
      <c r="L300" s="24"/>
      <c r="M300" s="25"/>
      <c r="N300" s="25"/>
      <c r="O300" s="8"/>
      <c r="P300" s="57"/>
      <c r="Q300" s="60"/>
      <c r="R300" s="8"/>
      <c r="S300" s="14"/>
      <c r="T300" s="26"/>
      <c r="U300" s="27"/>
      <c r="V300" s="27"/>
      <c r="W300" s="8"/>
      <c r="X300" s="63"/>
      <c r="Y300" s="60"/>
      <c r="Z300" s="8"/>
      <c r="AA300" s="14"/>
      <c r="AB300" s="24"/>
      <c r="AC300" s="25"/>
      <c r="AD300" s="25"/>
      <c r="AE300" s="8"/>
      <c r="AF300" s="57"/>
      <c r="AG300" s="60"/>
      <c r="AH300" s="8"/>
      <c r="AI300" s="14"/>
      <c r="AJ300" s="24"/>
      <c r="AK300" s="25"/>
      <c r="AL300" s="25"/>
      <c r="AM300" s="8"/>
      <c r="AN300" s="57"/>
      <c r="AO300" s="60"/>
      <c r="AP300" s="8"/>
      <c r="AQ300" s="14"/>
      <c r="AR300" s="24"/>
      <c r="AS300" s="25"/>
      <c r="AT300" s="97"/>
      <c r="AU300" s="24"/>
      <c r="AV300" s="25"/>
      <c r="AW300" s="97"/>
      <c r="AX300" s="24"/>
      <c r="AY300" s="25"/>
      <c r="AZ300" s="97"/>
      <c r="BA300" s="13" t="s">
        <v>447</v>
      </c>
      <c r="BB300" s="109" t="s">
        <v>447</v>
      </c>
      <c r="BC300" s="1"/>
      <c r="BD300" s="1"/>
      <c r="BE300" s="1"/>
      <c r="BF300" s="1"/>
      <c r="BG300" s="1"/>
      <c r="BS300" s="29"/>
      <c r="BT300" s="44" t="str">
        <f t="shared" si="47"/>
        <v/>
      </c>
      <c r="BU300" s="45" t="str">
        <f t="shared" si="48"/>
        <v/>
      </c>
      <c r="BV300" s="45" t="str">
        <f t="shared" si="49"/>
        <v/>
      </c>
      <c r="BW300" s="44" t="str">
        <f t="shared" si="50"/>
        <v/>
      </c>
      <c r="BX300" s="45" t="str">
        <f t="shared" si="51"/>
        <v/>
      </c>
      <c r="BY300" s="44" t="e">
        <f>IF(AND(#REF!="",#REF!="",#REF!="",#REF!=""),"",SUM(#REF!,#REF!,#REF!,#REF!,#REF!))</f>
        <v>#REF!</v>
      </c>
      <c r="BZ300" s="45" t="str">
        <f t="shared" si="52"/>
        <v/>
      </c>
      <c r="CA300" s="44" t="str">
        <f t="shared" si="53"/>
        <v/>
      </c>
      <c r="CB300" s="45" t="str">
        <f t="shared" si="54"/>
        <v/>
      </c>
      <c r="CC300" s="44" t="str">
        <f t="shared" si="55"/>
        <v/>
      </c>
      <c r="CD300" s="45" t="str">
        <f t="shared" si="56"/>
        <v/>
      </c>
      <c r="CE300" s="44" t="e">
        <f>IF(AND(#REF!="",#REF!="",#REF!="",#REF!=""),"",SUM(#REF!,#REF!,#REF!,#REF!,#REF!))</f>
        <v>#REF!</v>
      </c>
      <c r="CF300" s="45" t="str">
        <f t="shared" si="57"/>
        <v/>
      </c>
      <c r="CG300" s="38" t="e">
        <f>IF(AND(#REF!="",#REF!="",#REF!="",#REF!=""),"",SUM(#REF!,#REF!,#REF!,#REF!))</f>
        <v>#REF!</v>
      </c>
      <c r="CH300" s="38" t="str">
        <f t="shared" si="46"/>
        <v/>
      </c>
    </row>
    <row r="301" spans="1:86" ht="24.75" customHeight="1">
      <c r="A301" s="378">
        <v>295</v>
      </c>
      <c r="B301" s="359"/>
      <c r="C301" s="360"/>
      <c r="D301" s="361"/>
      <c r="E301" s="362"/>
      <c r="F301" s="363"/>
      <c r="G301" s="363"/>
      <c r="H301" s="364"/>
      <c r="I301" s="365"/>
      <c r="J301" s="366"/>
      <c r="K301" s="367"/>
      <c r="L301" s="24"/>
      <c r="M301" s="25"/>
      <c r="N301" s="25"/>
      <c r="O301" s="8"/>
      <c r="P301" s="57"/>
      <c r="Q301" s="60"/>
      <c r="R301" s="8"/>
      <c r="S301" s="14"/>
      <c r="T301" s="26"/>
      <c r="U301" s="27"/>
      <c r="V301" s="27"/>
      <c r="W301" s="8"/>
      <c r="X301" s="63"/>
      <c r="Y301" s="60"/>
      <c r="Z301" s="8"/>
      <c r="AA301" s="14"/>
      <c r="AB301" s="24"/>
      <c r="AC301" s="25"/>
      <c r="AD301" s="25"/>
      <c r="AE301" s="8"/>
      <c r="AF301" s="57"/>
      <c r="AG301" s="60"/>
      <c r="AH301" s="8"/>
      <c r="AI301" s="14"/>
      <c r="AJ301" s="24"/>
      <c r="AK301" s="25"/>
      <c r="AL301" s="25"/>
      <c r="AM301" s="8"/>
      <c r="AN301" s="57"/>
      <c r="AO301" s="60"/>
      <c r="AP301" s="8"/>
      <c r="AQ301" s="14"/>
      <c r="AR301" s="24"/>
      <c r="AS301" s="25"/>
      <c r="AT301" s="97"/>
      <c r="AU301" s="24"/>
      <c r="AV301" s="25"/>
      <c r="AW301" s="97"/>
      <c r="AX301" s="24"/>
      <c r="AY301" s="25"/>
      <c r="AZ301" s="97"/>
      <c r="BA301" s="13" t="s">
        <v>447</v>
      </c>
      <c r="BB301" s="109" t="s">
        <v>447</v>
      </c>
      <c r="BC301" s="1"/>
      <c r="BD301" s="1"/>
      <c r="BE301" s="1"/>
      <c r="BF301" s="1"/>
      <c r="BG301" s="1"/>
      <c r="BS301" s="29"/>
      <c r="BT301" s="44" t="str">
        <f t="shared" si="47"/>
        <v/>
      </c>
      <c r="BU301" s="45" t="str">
        <f t="shared" si="48"/>
        <v/>
      </c>
      <c r="BV301" s="45" t="str">
        <f t="shared" si="49"/>
        <v/>
      </c>
      <c r="BW301" s="44" t="str">
        <f t="shared" si="50"/>
        <v/>
      </c>
      <c r="BX301" s="45" t="str">
        <f t="shared" si="51"/>
        <v/>
      </c>
      <c r="BY301" s="44" t="e">
        <f>IF(AND(#REF!="",#REF!="",#REF!="",#REF!=""),"",SUM(#REF!,#REF!,#REF!,#REF!,#REF!))</f>
        <v>#REF!</v>
      </c>
      <c r="BZ301" s="45" t="str">
        <f t="shared" si="52"/>
        <v/>
      </c>
      <c r="CA301" s="44" t="str">
        <f t="shared" si="53"/>
        <v/>
      </c>
      <c r="CB301" s="45" t="str">
        <f t="shared" si="54"/>
        <v/>
      </c>
      <c r="CC301" s="44" t="str">
        <f t="shared" si="55"/>
        <v/>
      </c>
      <c r="CD301" s="45" t="str">
        <f t="shared" si="56"/>
        <v/>
      </c>
      <c r="CE301" s="44" t="e">
        <f>IF(AND(#REF!="",#REF!="",#REF!="",#REF!=""),"",SUM(#REF!,#REF!,#REF!,#REF!,#REF!))</f>
        <v>#REF!</v>
      </c>
      <c r="CF301" s="45" t="str">
        <f t="shared" si="57"/>
        <v/>
      </c>
      <c r="CG301" s="38" t="e">
        <f>IF(AND(#REF!="",#REF!="",#REF!="",#REF!=""),"",SUM(#REF!,#REF!,#REF!,#REF!))</f>
        <v>#REF!</v>
      </c>
      <c r="CH301" s="38" t="str">
        <f t="shared" si="46"/>
        <v/>
      </c>
    </row>
    <row r="302" spans="1:86" ht="24.75" customHeight="1">
      <c r="A302" s="358">
        <v>296</v>
      </c>
      <c r="B302" s="359"/>
      <c r="C302" s="360"/>
      <c r="D302" s="361"/>
      <c r="E302" s="362"/>
      <c r="F302" s="363"/>
      <c r="G302" s="363"/>
      <c r="H302" s="364"/>
      <c r="I302" s="365"/>
      <c r="J302" s="366"/>
      <c r="K302" s="367"/>
      <c r="L302" s="24"/>
      <c r="M302" s="25"/>
      <c r="N302" s="25"/>
      <c r="O302" s="8"/>
      <c r="P302" s="57"/>
      <c r="Q302" s="60"/>
      <c r="R302" s="8"/>
      <c r="S302" s="14"/>
      <c r="T302" s="26"/>
      <c r="U302" s="27"/>
      <c r="V302" s="27"/>
      <c r="W302" s="8"/>
      <c r="X302" s="63"/>
      <c r="Y302" s="60"/>
      <c r="Z302" s="8"/>
      <c r="AA302" s="14"/>
      <c r="AB302" s="24"/>
      <c r="AC302" s="25"/>
      <c r="AD302" s="25"/>
      <c r="AE302" s="8"/>
      <c r="AF302" s="57"/>
      <c r="AG302" s="60"/>
      <c r="AH302" s="8"/>
      <c r="AI302" s="14"/>
      <c r="AJ302" s="24"/>
      <c r="AK302" s="25"/>
      <c r="AL302" s="25"/>
      <c r="AM302" s="8"/>
      <c r="AN302" s="57"/>
      <c r="AO302" s="60"/>
      <c r="AP302" s="8"/>
      <c r="AQ302" s="14"/>
      <c r="AR302" s="24"/>
      <c r="AS302" s="25"/>
      <c r="AT302" s="97"/>
      <c r="AU302" s="24"/>
      <c r="AV302" s="25"/>
      <c r="AW302" s="97"/>
      <c r="AX302" s="24"/>
      <c r="AY302" s="25"/>
      <c r="AZ302" s="97"/>
      <c r="BA302" s="13" t="s">
        <v>447</v>
      </c>
      <c r="BB302" s="109" t="s">
        <v>447</v>
      </c>
      <c r="BC302" s="1"/>
      <c r="BD302" s="1"/>
      <c r="BE302" s="1"/>
      <c r="BF302" s="1"/>
      <c r="BG302" s="1"/>
      <c r="BS302" s="29"/>
      <c r="BT302" s="44" t="str">
        <f t="shared" si="47"/>
        <v/>
      </c>
      <c r="BU302" s="45" t="str">
        <f t="shared" si="48"/>
        <v/>
      </c>
      <c r="BV302" s="45" t="str">
        <f t="shared" si="49"/>
        <v/>
      </c>
      <c r="BW302" s="44" t="str">
        <f t="shared" si="50"/>
        <v/>
      </c>
      <c r="BX302" s="45" t="str">
        <f t="shared" si="51"/>
        <v/>
      </c>
      <c r="BY302" s="44" t="e">
        <f>IF(AND(#REF!="",#REF!="",#REF!="",#REF!=""),"",SUM(#REF!,#REF!,#REF!,#REF!,#REF!))</f>
        <v>#REF!</v>
      </c>
      <c r="BZ302" s="45" t="str">
        <f t="shared" si="52"/>
        <v/>
      </c>
      <c r="CA302" s="44" t="str">
        <f t="shared" si="53"/>
        <v/>
      </c>
      <c r="CB302" s="45" t="str">
        <f t="shared" si="54"/>
        <v/>
      </c>
      <c r="CC302" s="44" t="str">
        <f t="shared" si="55"/>
        <v/>
      </c>
      <c r="CD302" s="45" t="str">
        <f t="shared" si="56"/>
        <v/>
      </c>
      <c r="CE302" s="44" t="e">
        <f>IF(AND(#REF!="",#REF!="",#REF!="",#REF!=""),"",SUM(#REF!,#REF!,#REF!,#REF!,#REF!))</f>
        <v>#REF!</v>
      </c>
      <c r="CF302" s="45" t="str">
        <f t="shared" si="57"/>
        <v/>
      </c>
      <c r="CG302" s="38" t="e">
        <f>IF(AND(#REF!="",#REF!="",#REF!="",#REF!=""),"",SUM(#REF!,#REF!,#REF!,#REF!))</f>
        <v>#REF!</v>
      </c>
      <c r="CH302" s="38" t="str">
        <f t="shared" si="46"/>
        <v/>
      </c>
    </row>
    <row r="303" spans="1:86" ht="24.75" customHeight="1">
      <c r="A303" s="378">
        <v>297</v>
      </c>
      <c r="B303" s="359"/>
      <c r="C303" s="360"/>
      <c r="D303" s="361"/>
      <c r="E303" s="362"/>
      <c r="F303" s="363"/>
      <c r="G303" s="363"/>
      <c r="H303" s="364"/>
      <c r="I303" s="365"/>
      <c r="J303" s="366"/>
      <c r="K303" s="367"/>
      <c r="L303" s="24"/>
      <c r="M303" s="25"/>
      <c r="N303" s="25"/>
      <c r="O303" s="8"/>
      <c r="P303" s="57"/>
      <c r="Q303" s="60"/>
      <c r="R303" s="8"/>
      <c r="S303" s="14"/>
      <c r="T303" s="26"/>
      <c r="U303" s="27"/>
      <c r="V303" s="27"/>
      <c r="W303" s="8"/>
      <c r="X303" s="63"/>
      <c r="Y303" s="60"/>
      <c r="Z303" s="8"/>
      <c r="AA303" s="14"/>
      <c r="AB303" s="24"/>
      <c r="AC303" s="25"/>
      <c r="AD303" s="25"/>
      <c r="AE303" s="8"/>
      <c r="AF303" s="57"/>
      <c r="AG303" s="60"/>
      <c r="AH303" s="8"/>
      <c r="AI303" s="14"/>
      <c r="AJ303" s="24"/>
      <c r="AK303" s="25"/>
      <c r="AL303" s="25"/>
      <c r="AM303" s="8"/>
      <c r="AN303" s="57"/>
      <c r="AO303" s="60"/>
      <c r="AP303" s="8"/>
      <c r="AQ303" s="14"/>
      <c r="AR303" s="24"/>
      <c r="AS303" s="25"/>
      <c r="AT303" s="97"/>
      <c r="AU303" s="24"/>
      <c r="AV303" s="25"/>
      <c r="AW303" s="97"/>
      <c r="AX303" s="24"/>
      <c r="AY303" s="25"/>
      <c r="AZ303" s="97"/>
      <c r="BA303" s="13" t="s">
        <v>447</v>
      </c>
      <c r="BB303" s="109" t="s">
        <v>447</v>
      </c>
      <c r="BC303" s="1"/>
      <c r="BD303" s="1"/>
      <c r="BE303" s="1"/>
      <c r="BF303" s="1"/>
      <c r="BG303" s="1"/>
      <c r="BS303" s="29"/>
      <c r="BT303" s="44" t="str">
        <f t="shared" si="47"/>
        <v/>
      </c>
      <c r="BU303" s="45" t="str">
        <f t="shared" si="48"/>
        <v/>
      </c>
      <c r="BV303" s="45" t="str">
        <f t="shared" si="49"/>
        <v/>
      </c>
      <c r="BW303" s="44" t="str">
        <f t="shared" si="50"/>
        <v/>
      </c>
      <c r="BX303" s="45" t="str">
        <f t="shared" si="51"/>
        <v/>
      </c>
      <c r="BY303" s="44" t="e">
        <f>IF(AND(#REF!="",#REF!="",#REF!="",#REF!=""),"",SUM(#REF!,#REF!,#REF!,#REF!,#REF!))</f>
        <v>#REF!</v>
      </c>
      <c r="BZ303" s="45" t="str">
        <f t="shared" si="52"/>
        <v/>
      </c>
      <c r="CA303" s="44" t="str">
        <f t="shared" si="53"/>
        <v/>
      </c>
      <c r="CB303" s="45" t="str">
        <f t="shared" si="54"/>
        <v/>
      </c>
      <c r="CC303" s="44" t="str">
        <f t="shared" si="55"/>
        <v/>
      </c>
      <c r="CD303" s="45" t="str">
        <f t="shared" si="56"/>
        <v/>
      </c>
      <c r="CE303" s="44" t="e">
        <f>IF(AND(#REF!="",#REF!="",#REF!="",#REF!=""),"",SUM(#REF!,#REF!,#REF!,#REF!,#REF!))</f>
        <v>#REF!</v>
      </c>
      <c r="CF303" s="45" t="str">
        <f t="shared" si="57"/>
        <v/>
      </c>
      <c r="CG303" s="38" t="e">
        <f>IF(AND(#REF!="",#REF!="",#REF!="",#REF!=""),"",SUM(#REF!,#REF!,#REF!,#REF!))</f>
        <v>#REF!</v>
      </c>
      <c r="CH303" s="38" t="str">
        <f t="shared" si="46"/>
        <v/>
      </c>
    </row>
    <row r="304" spans="1:86" ht="24.75" customHeight="1">
      <c r="A304" s="378">
        <v>298</v>
      </c>
      <c r="B304" s="359"/>
      <c r="C304" s="360"/>
      <c r="D304" s="361"/>
      <c r="E304" s="362"/>
      <c r="F304" s="363"/>
      <c r="G304" s="363"/>
      <c r="H304" s="364"/>
      <c r="I304" s="365"/>
      <c r="J304" s="366"/>
      <c r="K304" s="367"/>
      <c r="L304" s="24"/>
      <c r="M304" s="25"/>
      <c r="N304" s="25"/>
      <c r="O304" s="8"/>
      <c r="P304" s="57"/>
      <c r="Q304" s="60"/>
      <c r="R304" s="8"/>
      <c r="S304" s="14"/>
      <c r="T304" s="26"/>
      <c r="U304" s="27"/>
      <c r="V304" s="27"/>
      <c r="W304" s="8"/>
      <c r="X304" s="63"/>
      <c r="Y304" s="60"/>
      <c r="Z304" s="8"/>
      <c r="AA304" s="14"/>
      <c r="AB304" s="24"/>
      <c r="AC304" s="25"/>
      <c r="AD304" s="25"/>
      <c r="AE304" s="8"/>
      <c r="AF304" s="57"/>
      <c r="AG304" s="60"/>
      <c r="AH304" s="8"/>
      <c r="AI304" s="14"/>
      <c r="AJ304" s="24"/>
      <c r="AK304" s="25"/>
      <c r="AL304" s="25"/>
      <c r="AM304" s="8"/>
      <c r="AN304" s="57"/>
      <c r="AO304" s="60"/>
      <c r="AP304" s="8"/>
      <c r="AQ304" s="14"/>
      <c r="AR304" s="24"/>
      <c r="AS304" s="25"/>
      <c r="AT304" s="97"/>
      <c r="AU304" s="24"/>
      <c r="AV304" s="25"/>
      <c r="AW304" s="97"/>
      <c r="AX304" s="24"/>
      <c r="AY304" s="25"/>
      <c r="AZ304" s="97"/>
      <c r="BA304" s="13" t="s">
        <v>447</v>
      </c>
      <c r="BB304" s="109" t="s">
        <v>447</v>
      </c>
      <c r="BC304" s="1"/>
      <c r="BD304" s="1"/>
      <c r="BE304" s="1"/>
      <c r="BF304" s="1"/>
      <c r="BG304" s="1"/>
      <c r="BS304" s="29"/>
      <c r="BT304" s="44" t="str">
        <f t="shared" si="47"/>
        <v/>
      </c>
      <c r="BU304" s="45" t="str">
        <f t="shared" si="48"/>
        <v/>
      </c>
      <c r="BV304" s="45" t="str">
        <f t="shared" si="49"/>
        <v/>
      </c>
      <c r="BW304" s="44" t="str">
        <f t="shared" si="50"/>
        <v/>
      </c>
      <c r="BX304" s="45" t="str">
        <f t="shared" si="51"/>
        <v/>
      </c>
      <c r="BY304" s="44" t="e">
        <f>IF(AND(#REF!="",#REF!="",#REF!="",#REF!=""),"",SUM(#REF!,#REF!,#REF!,#REF!,#REF!))</f>
        <v>#REF!</v>
      </c>
      <c r="BZ304" s="45" t="str">
        <f t="shared" si="52"/>
        <v/>
      </c>
      <c r="CA304" s="44" t="str">
        <f t="shared" si="53"/>
        <v/>
      </c>
      <c r="CB304" s="45" t="str">
        <f t="shared" si="54"/>
        <v/>
      </c>
      <c r="CC304" s="44" t="str">
        <f t="shared" si="55"/>
        <v/>
      </c>
      <c r="CD304" s="45" t="str">
        <f t="shared" si="56"/>
        <v/>
      </c>
      <c r="CE304" s="44" t="e">
        <f>IF(AND(#REF!="",#REF!="",#REF!="",#REF!=""),"",SUM(#REF!,#REF!,#REF!,#REF!,#REF!))</f>
        <v>#REF!</v>
      </c>
      <c r="CF304" s="45" t="str">
        <f t="shared" si="57"/>
        <v/>
      </c>
      <c r="CG304" s="38" t="e">
        <f>IF(AND(#REF!="",#REF!="",#REF!="",#REF!=""),"",SUM(#REF!,#REF!,#REF!,#REF!))</f>
        <v>#REF!</v>
      </c>
      <c r="CH304" s="38" t="str">
        <f t="shared" si="46"/>
        <v/>
      </c>
    </row>
    <row r="305" spans="1:86" ht="24.75" customHeight="1">
      <c r="A305" s="358">
        <v>299</v>
      </c>
      <c r="B305" s="359"/>
      <c r="C305" s="360"/>
      <c r="D305" s="361"/>
      <c r="E305" s="362"/>
      <c r="F305" s="363"/>
      <c r="G305" s="363"/>
      <c r="H305" s="364"/>
      <c r="I305" s="365"/>
      <c r="J305" s="366"/>
      <c r="K305" s="367"/>
      <c r="L305" s="24"/>
      <c r="M305" s="25"/>
      <c r="N305" s="25"/>
      <c r="O305" s="8"/>
      <c r="P305" s="57"/>
      <c r="Q305" s="60"/>
      <c r="R305" s="8"/>
      <c r="S305" s="14"/>
      <c r="T305" s="26"/>
      <c r="U305" s="27"/>
      <c r="V305" s="27"/>
      <c r="W305" s="8"/>
      <c r="X305" s="63"/>
      <c r="Y305" s="60"/>
      <c r="Z305" s="8"/>
      <c r="AA305" s="14"/>
      <c r="AB305" s="24"/>
      <c r="AC305" s="25"/>
      <c r="AD305" s="25"/>
      <c r="AE305" s="8"/>
      <c r="AF305" s="57"/>
      <c r="AG305" s="60"/>
      <c r="AH305" s="8"/>
      <c r="AI305" s="14"/>
      <c r="AJ305" s="24"/>
      <c r="AK305" s="25"/>
      <c r="AL305" s="25"/>
      <c r="AM305" s="8"/>
      <c r="AN305" s="57"/>
      <c r="AO305" s="60"/>
      <c r="AP305" s="8"/>
      <c r="AQ305" s="14"/>
      <c r="AR305" s="24"/>
      <c r="AS305" s="25"/>
      <c r="AT305" s="97"/>
      <c r="AU305" s="24"/>
      <c r="AV305" s="25"/>
      <c r="AW305" s="97"/>
      <c r="AX305" s="24"/>
      <c r="AY305" s="25"/>
      <c r="AZ305" s="97"/>
      <c r="BA305" s="13" t="s">
        <v>447</v>
      </c>
      <c r="BB305" s="109" t="s">
        <v>447</v>
      </c>
      <c r="BC305" s="1"/>
      <c r="BD305" s="1"/>
      <c r="BE305" s="1"/>
      <c r="BF305" s="1"/>
      <c r="BG305" s="1"/>
      <c r="BS305" s="29"/>
      <c r="BT305" s="44" t="str">
        <f t="shared" si="47"/>
        <v/>
      </c>
      <c r="BU305" s="45" t="str">
        <f t="shared" si="48"/>
        <v/>
      </c>
      <c r="BV305" s="45" t="str">
        <f t="shared" si="49"/>
        <v/>
      </c>
      <c r="BW305" s="44" t="str">
        <f t="shared" si="50"/>
        <v/>
      </c>
      <c r="BX305" s="45" t="str">
        <f t="shared" si="51"/>
        <v/>
      </c>
      <c r="BY305" s="44" t="e">
        <f>IF(AND(#REF!="",#REF!="",#REF!="",#REF!=""),"",SUM(#REF!,#REF!,#REF!,#REF!,#REF!))</f>
        <v>#REF!</v>
      </c>
      <c r="BZ305" s="45" t="str">
        <f t="shared" si="52"/>
        <v/>
      </c>
      <c r="CA305" s="44" t="str">
        <f t="shared" si="53"/>
        <v/>
      </c>
      <c r="CB305" s="45" t="str">
        <f t="shared" si="54"/>
        <v/>
      </c>
      <c r="CC305" s="44" t="str">
        <f t="shared" si="55"/>
        <v/>
      </c>
      <c r="CD305" s="45" t="str">
        <f t="shared" si="56"/>
        <v/>
      </c>
      <c r="CE305" s="44" t="e">
        <f>IF(AND(#REF!="",#REF!="",#REF!="",#REF!=""),"",SUM(#REF!,#REF!,#REF!,#REF!,#REF!))</f>
        <v>#REF!</v>
      </c>
      <c r="CF305" s="45" t="str">
        <f t="shared" si="57"/>
        <v/>
      </c>
      <c r="CG305" s="38" t="e">
        <f>IF(AND(#REF!="",#REF!="",#REF!="",#REF!=""),"",SUM(#REF!,#REF!,#REF!,#REF!))</f>
        <v>#REF!</v>
      </c>
      <c r="CH305" s="38" t="str">
        <f t="shared" si="46"/>
        <v/>
      </c>
    </row>
    <row r="306" spans="1:86" ht="24.75" customHeight="1">
      <c r="A306" s="378">
        <v>300</v>
      </c>
      <c r="B306" s="359"/>
      <c r="C306" s="360"/>
      <c r="D306" s="361"/>
      <c r="E306" s="362"/>
      <c r="F306" s="363"/>
      <c r="G306" s="363"/>
      <c r="H306" s="364"/>
      <c r="I306" s="365"/>
      <c r="J306" s="366"/>
      <c r="K306" s="367"/>
      <c r="L306" s="24"/>
      <c r="M306" s="25"/>
      <c r="N306" s="25"/>
      <c r="O306" s="8"/>
      <c r="P306" s="57"/>
      <c r="Q306" s="60"/>
      <c r="R306" s="8"/>
      <c r="S306" s="14"/>
      <c r="T306" s="26"/>
      <c r="U306" s="27"/>
      <c r="V306" s="27"/>
      <c r="W306" s="8"/>
      <c r="X306" s="63"/>
      <c r="Y306" s="60"/>
      <c r="Z306" s="8"/>
      <c r="AA306" s="14"/>
      <c r="AB306" s="24"/>
      <c r="AC306" s="25"/>
      <c r="AD306" s="25"/>
      <c r="AE306" s="8"/>
      <c r="AF306" s="57"/>
      <c r="AG306" s="60"/>
      <c r="AH306" s="8"/>
      <c r="AI306" s="14"/>
      <c r="AJ306" s="24"/>
      <c r="AK306" s="25"/>
      <c r="AL306" s="25"/>
      <c r="AM306" s="8"/>
      <c r="AN306" s="57"/>
      <c r="AO306" s="60"/>
      <c r="AP306" s="8"/>
      <c r="AQ306" s="14"/>
      <c r="AR306" s="24"/>
      <c r="AS306" s="25"/>
      <c r="AT306" s="97"/>
      <c r="AU306" s="24"/>
      <c r="AV306" s="25"/>
      <c r="AW306" s="97"/>
      <c r="AX306" s="24"/>
      <c r="AY306" s="25"/>
      <c r="AZ306" s="97"/>
      <c r="BA306" s="13" t="s">
        <v>447</v>
      </c>
      <c r="BB306" s="109" t="s">
        <v>447</v>
      </c>
      <c r="BC306" s="1"/>
      <c r="BD306" s="1"/>
      <c r="BE306" s="1"/>
      <c r="BF306" s="1"/>
      <c r="BG306" s="1"/>
      <c r="BS306" s="29"/>
      <c r="BT306" s="44" t="str">
        <f t="shared" si="47"/>
        <v/>
      </c>
      <c r="BU306" s="45" t="str">
        <f t="shared" si="48"/>
        <v/>
      </c>
      <c r="BV306" s="45" t="str">
        <f t="shared" si="49"/>
        <v/>
      </c>
      <c r="BW306" s="44" t="str">
        <f t="shared" si="50"/>
        <v/>
      </c>
      <c r="BX306" s="45" t="str">
        <f t="shared" si="51"/>
        <v/>
      </c>
      <c r="BY306" s="44" t="e">
        <f>IF(AND(#REF!="",#REF!="",#REF!="",#REF!=""),"",SUM(#REF!,#REF!,#REF!,#REF!,#REF!))</f>
        <v>#REF!</v>
      </c>
      <c r="BZ306" s="45" t="str">
        <f t="shared" si="52"/>
        <v/>
      </c>
      <c r="CA306" s="44" t="str">
        <f t="shared" si="53"/>
        <v/>
      </c>
      <c r="CB306" s="45" t="str">
        <f t="shared" si="54"/>
        <v/>
      </c>
      <c r="CC306" s="44" t="str">
        <f t="shared" si="55"/>
        <v/>
      </c>
      <c r="CD306" s="45" t="str">
        <f t="shared" si="56"/>
        <v/>
      </c>
      <c r="CE306" s="44" t="e">
        <f>IF(AND(#REF!="",#REF!="",#REF!="",#REF!=""),"",SUM(#REF!,#REF!,#REF!,#REF!,#REF!))</f>
        <v>#REF!</v>
      </c>
      <c r="CF306" s="45" t="str">
        <f t="shared" si="57"/>
        <v/>
      </c>
      <c r="CG306" s="38" t="e">
        <f>IF(AND(#REF!="",#REF!="",#REF!="",#REF!=""),"",SUM(#REF!,#REF!,#REF!,#REF!))</f>
        <v>#REF!</v>
      </c>
      <c r="CH306" s="38" t="str">
        <f t="shared" si="46"/>
        <v/>
      </c>
    </row>
    <row r="307" spans="1:86" ht="24.75" customHeight="1">
      <c r="A307" s="378">
        <v>301</v>
      </c>
      <c r="B307" s="359"/>
      <c r="C307" s="360"/>
      <c r="D307" s="361"/>
      <c r="E307" s="362"/>
      <c r="F307" s="363"/>
      <c r="G307" s="363"/>
      <c r="H307" s="364"/>
      <c r="I307" s="365"/>
      <c r="J307" s="366"/>
      <c r="K307" s="367"/>
      <c r="L307" s="24"/>
      <c r="M307" s="25"/>
      <c r="N307" s="25"/>
      <c r="O307" s="8"/>
      <c r="P307" s="57"/>
      <c r="Q307" s="60"/>
      <c r="R307" s="8"/>
      <c r="S307" s="14"/>
      <c r="T307" s="26"/>
      <c r="U307" s="27"/>
      <c r="V307" s="27"/>
      <c r="W307" s="8"/>
      <c r="X307" s="63"/>
      <c r="Y307" s="60"/>
      <c r="Z307" s="8"/>
      <c r="AA307" s="14"/>
      <c r="AB307" s="24"/>
      <c r="AC307" s="25"/>
      <c r="AD307" s="25"/>
      <c r="AE307" s="8"/>
      <c r="AF307" s="57"/>
      <c r="AG307" s="60"/>
      <c r="AH307" s="8"/>
      <c r="AI307" s="14"/>
      <c r="AJ307" s="24"/>
      <c r="AK307" s="25"/>
      <c r="AL307" s="25"/>
      <c r="AM307" s="8"/>
      <c r="AN307" s="57"/>
      <c r="AO307" s="60"/>
      <c r="AP307" s="8"/>
      <c r="AQ307" s="14"/>
      <c r="AR307" s="24"/>
      <c r="AS307" s="25"/>
      <c r="AT307" s="97"/>
      <c r="AU307" s="24"/>
      <c r="AV307" s="25"/>
      <c r="AW307" s="97"/>
      <c r="AX307" s="24"/>
      <c r="AY307" s="25"/>
      <c r="AZ307" s="97"/>
      <c r="BA307" s="13" t="s">
        <v>447</v>
      </c>
      <c r="BB307" s="109" t="s">
        <v>447</v>
      </c>
      <c r="BC307" s="1"/>
      <c r="BD307" s="1"/>
      <c r="BE307" s="1"/>
      <c r="BF307" s="1"/>
      <c r="BG307" s="1"/>
      <c r="BS307" s="29"/>
      <c r="BT307" s="44" t="str">
        <f t="shared" si="47"/>
        <v/>
      </c>
      <c r="BU307" s="45" t="str">
        <f t="shared" si="48"/>
        <v/>
      </c>
      <c r="BV307" s="45" t="str">
        <f t="shared" si="49"/>
        <v/>
      </c>
      <c r="BW307" s="44" t="str">
        <f t="shared" si="50"/>
        <v/>
      </c>
      <c r="BX307" s="45" t="str">
        <f t="shared" si="51"/>
        <v/>
      </c>
      <c r="BY307" s="44" t="e">
        <f>IF(AND(#REF!="",#REF!="",#REF!="",#REF!=""),"",SUM(#REF!,#REF!,#REF!,#REF!,#REF!))</f>
        <v>#REF!</v>
      </c>
      <c r="BZ307" s="45" t="str">
        <f t="shared" si="52"/>
        <v/>
      </c>
      <c r="CA307" s="44" t="str">
        <f t="shared" si="53"/>
        <v/>
      </c>
      <c r="CB307" s="45" t="str">
        <f t="shared" si="54"/>
        <v/>
      </c>
      <c r="CC307" s="44" t="str">
        <f t="shared" si="55"/>
        <v/>
      </c>
      <c r="CD307" s="45" t="str">
        <f t="shared" si="56"/>
        <v/>
      </c>
      <c r="CE307" s="44" t="e">
        <f>IF(AND(#REF!="",#REF!="",#REF!="",#REF!=""),"",SUM(#REF!,#REF!,#REF!,#REF!,#REF!))</f>
        <v>#REF!</v>
      </c>
      <c r="CF307" s="45" t="str">
        <f t="shared" si="57"/>
        <v/>
      </c>
      <c r="CG307" s="38" t="e">
        <f>IF(AND(#REF!="",#REF!="",#REF!="",#REF!=""),"",SUM(#REF!,#REF!,#REF!,#REF!))</f>
        <v>#REF!</v>
      </c>
      <c r="CH307" s="38" t="str">
        <f t="shared" si="46"/>
        <v/>
      </c>
    </row>
    <row r="308" spans="1:86" ht="24.75" customHeight="1">
      <c r="A308" s="358">
        <v>302</v>
      </c>
      <c r="B308" s="359"/>
      <c r="C308" s="360"/>
      <c r="D308" s="361"/>
      <c r="E308" s="362"/>
      <c r="F308" s="363"/>
      <c r="G308" s="363"/>
      <c r="H308" s="364"/>
      <c r="I308" s="365"/>
      <c r="J308" s="366"/>
      <c r="K308" s="367"/>
      <c r="L308" s="24"/>
      <c r="M308" s="25"/>
      <c r="N308" s="25"/>
      <c r="O308" s="8"/>
      <c r="P308" s="57"/>
      <c r="Q308" s="60"/>
      <c r="R308" s="8"/>
      <c r="S308" s="14"/>
      <c r="T308" s="26"/>
      <c r="U308" s="27"/>
      <c r="V308" s="27"/>
      <c r="W308" s="8"/>
      <c r="X308" s="63"/>
      <c r="Y308" s="60"/>
      <c r="Z308" s="8"/>
      <c r="AA308" s="14"/>
      <c r="AB308" s="24"/>
      <c r="AC308" s="25"/>
      <c r="AD308" s="25"/>
      <c r="AE308" s="8"/>
      <c r="AF308" s="57"/>
      <c r="AG308" s="60"/>
      <c r="AH308" s="8"/>
      <c r="AI308" s="14"/>
      <c r="AJ308" s="24"/>
      <c r="AK308" s="25"/>
      <c r="AL308" s="25"/>
      <c r="AM308" s="8"/>
      <c r="AN308" s="57"/>
      <c r="AO308" s="60"/>
      <c r="AP308" s="8"/>
      <c r="AQ308" s="14"/>
      <c r="AR308" s="24"/>
      <c r="AS308" s="25"/>
      <c r="AT308" s="97"/>
      <c r="AU308" s="24"/>
      <c r="AV308" s="25"/>
      <c r="AW308" s="97"/>
      <c r="AX308" s="24"/>
      <c r="AY308" s="25"/>
      <c r="AZ308" s="97"/>
      <c r="BA308" s="13" t="s">
        <v>447</v>
      </c>
      <c r="BB308" s="109" t="s">
        <v>447</v>
      </c>
      <c r="BC308" s="1"/>
      <c r="BD308" s="1"/>
      <c r="BE308" s="1"/>
      <c r="BF308" s="1"/>
      <c r="BG308" s="1"/>
      <c r="BS308" s="29"/>
      <c r="BT308" s="44" t="str">
        <f t="shared" si="47"/>
        <v/>
      </c>
      <c r="BU308" s="45" t="str">
        <f t="shared" si="48"/>
        <v/>
      </c>
      <c r="BV308" s="45" t="str">
        <f t="shared" si="49"/>
        <v/>
      </c>
      <c r="BW308" s="44" t="str">
        <f t="shared" si="50"/>
        <v/>
      </c>
      <c r="BX308" s="45" t="str">
        <f t="shared" si="51"/>
        <v/>
      </c>
      <c r="BY308" s="44" t="e">
        <f>IF(AND(#REF!="",#REF!="",#REF!="",#REF!=""),"",SUM(#REF!,#REF!,#REF!,#REF!,#REF!))</f>
        <v>#REF!</v>
      </c>
      <c r="BZ308" s="45" t="str">
        <f t="shared" si="52"/>
        <v/>
      </c>
      <c r="CA308" s="44" t="str">
        <f t="shared" si="53"/>
        <v/>
      </c>
      <c r="CB308" s="45" t="str">
        <f t="shared" si="54"/>
        <v/>
      </c>
      <c r="CC308" s="44" t="str">
        <f t="shared" si="55"/>
        <v/>
      </c>
      <c r="CD308" s="45" t="str">
        <f t="shared" si="56"/>
        <v/>
      </c>
      <c r="CE308" s="44" t="e">
        <f>IF(AND(#REF!="",#REF!="",#REF!="",#REF!=""),"",SUM(#REF!,#REF!,#REF!,#REF!,#REF!))</f>
        <v>#REF!</v>
      </c>
      <c r="CF308" s="45" t="str">
        <f t="shared" si="57"/>
        <v/>
      </c>
      <c r="CG308" s="38" t="e">
        <f>IF(AND(#REF!="",#REF!="",#REF!="",#REF!=""),"",SUM(#REF!,#REF!,#REF!,#REF!))</f>
        <v>#REF!</v>
      </c>
      <c r="CH308" s="38" t="str">
        <f t="shared" si="46"/>
        <v/>
      </c>
    </row>
    <row r="309" spans="1:86" ht="24.75" customHeight="1">
      <c r="A309" s="378">
        <v>303</v>
      </c>
      <c r="B309" s="359"/>
      <c r="C309" s="360"/>
      <c r="D309" s="361"/>
      <c r="E309" s="362"/>
      <c r="F309" s="363"/>
      <c r="G309" s="363"/>
      <c r="H309" s="364"/>
      <c r="I309" s="365"/>
      <c r="J309" s="366"/>
      <c r="K309" s="367"/>
      <c r="L309" s="24"/>
      <c r="M309" s="25"/>
      <c r="N309" s="25"/>
      <c r="O309" s="8"/>
      <c r="P309" s="57"/>
      <c r="Q309" s="60"/>
      <c r="R309" s="8"/>
      <c r="S309" s="14"/>
      <c r="T309" s="26"/>
      <c r="U309" s="27"/>
      <c r="V309" s="27"/>
      <c r="W309" s="8"/>
      <c r="X309" s="63"/>
      <c r="Y309" s="60"/>
      <c r="Z309" s="8"/>
      <c r="AA309" s="14"/>
      <c r="AB309" s="24"/>
      <c r="AC309" s="25"/>
      <c r="AD309" s="25"/>
      <c r="AE309" s="8"/>
      <c r="AF309" s="57"/>
      <c r="AG309" s="60"/>
      <c r="AH309" s="8"/>
      <c r="AI309" s="14"/>
      <c r="AJ309" s="24"/>
      <c r="AK309" s="25"/>
      <c r="AL309" s="25"/>
      <c r="AM309" s="8"/>
      <c r="AN309" s="57"/>
      <c r="AO309" s="60"/>
      <c r="AP309" s="8"/>
      <c r="AQ309" s="14"/>
      <c r="AR309" s="24"/>
      <c r="AS309" s="25"/>
      <c r="AT309" s="97"/>
      <c r="AU309" s="24"/>
      <c r="AV309" s="25"/>
      <c r="AW309" s="97"/>
      <c r="AX309" s="24"/>
      <c r="AY309" s="25"/>
      <c r="AZ309" s="97"/>
      <c r="BA309" s="13" t="s">
        <v>447</v>
      </c>
      <c r="BB309" s="109" t="s">
        <v>447</v>
      </c>
      <c r="BC309" s="1"/>
      <c r="BD309" s="1"/>
      <c r="BE309" s="1"/>
      <c r="BF309" s="1"/>
      <c r="BG309" s="1"/>
      <c r="BS309" s="29"/>
      <c r="BT309" s="44" t="str">
        <f t="shared" si="47"/>
        <v/>
      </c>
      <c r="BU309" s="45" t="str">
        <f t="shared" si="48"/>
        <v/>
      </c>
      <c r="BV309" s="45" t="str">
        <f t="shared" si="49"/>
        <v/>
      </c>
      <c r="BW309" s="44" t="str">
        <f t="shared" si="50"/>
        <v/>
      </c>
      <c r="BX309" s="45" t="str">
        <f t="shared" si="51"/>
        <v/>
      </c>
      <c r="BY309" s="44" t="e">
        <f>IF(AND(#REF!="",#REF!="",#REF!="",#REF!=""),"",SUM(#REF!,#REF!,#REF!,#REF!,#REF!))</f>
        <v>#REF!</v>
      </c>
      <c r="BZ309" s="45" t="str">
        <f t="shared" si="52"/>
        <v/>
      </c>
      <c r="CA309" s="44" t="str">
        <f t="shared" si="53"/>
        <v/>
      </c>
      <c r="CB309" s="45" t="str">
        <f t="shared" si="54"/>
        <v/>
      </c>
      <c r="CC309" s="44" t="str">
        <f t="shared" si="55"/>
        <v/>
      </c>
      <c r="CD309" s="45" t="str">
        <f t="shared" si="56"/>
        <v/>
      </c>
      <c r="CE309" s="44" t="e">
        <f>IF(AND(#REF!="",#REF!="",#REF!="",#REF!=""),"",SUM(#REF!,#REF!,#REF!,#REF!,#REF!))</f>
        <v>#REF!</v>
      </c>
      <c r="CF309" s="45" t="str">
        <f t="shared" si="57"/>
        <v/>
      </c>
      <c r="CG309" s="38" t="e">
        <f>IF(AND(#REF!="",#REF!="",#REF!="",#REF!=""),"",SUM(#REF!,#REF!,#REF!,#REF!))</f>
        <v>#REF!</v>
      </c>
      <c r="CH309" s="38" t="str">
        <f t="shared" si="46"/>
        <v/>
      </c>
    </row>
    <row r="310" spans="1:86" ht="24.75" customHeight="1">
      <c r="A310" s="378">
        <v>304</v>
      </c>
      <c r="B310" s="359"/>
      <c r="C310" s="360"/>
      <c r="D310" s="361"/>
      <c r="E310" s="362"/>
      <c r="F310" s="363"/>
      <c r="G310" s="363"/>
      <c r="H310" s="364"/>
      <c r="I310" s="365"/>
      <c r="J310" s="366"/>
      <c r="K310" s="367"/>
      <c r="L310" s="24"/>
      <c r="M310" s="25"/>
      <c r="N310" s="25"/>
      <c r="O310" s="8"/>
      <c r="P310" s="57"/>
      <c r="Q310" s="60"/>
      <c r="R310" s="8"/>
      <c r="S310" s="14"/>
      <c r="T310" s="26"/>
      <c r="U310" s="27"/>
      <c r="V310" s="27"/>
      <c r="W310" s="8"/>
      <c r="X310" s="63"/>
      <c r="Y310" s="60"/>
      <c r="Z310" s="8"/>
      <c r="AA310" s="14"/>
      <c r="AB310" s="24"/>
      <c r="AC310" s="25"/>
      <c r="AD310" s="25"/>
      <c r="AE310" s="8"/>
      <c r="AF310" s="57"/>
      <c r="AG310" s="60"/>
      <c r="AH310" s="8"/>
      <c r="AI310" s="14"/>
      <c r="AJ310" s="24"/>
      <c r="AK310" s="25"/>
      <c r="AL310" s="25"/>
      <c r="AM310" s="8"/>
      <c r="AN310" s="57"/>
      <c r="AO310" s="60"/>
      <c r="AP310" s="8"/>
      <c r="AQ310" s="14"/>
      <c r="AR310" s="24"/>
      <c r="AS310" s="25"/>
      <c r="AT310" s="97"/>
      <c r="AU310" s="24"/>
      <c r="AV310" s="25"/>
      <c r="AW310" s="97"/>
      <c r="AX310" s="24"/>
      <c r="AY310" s="25"/>
      <c r="AZ310" s="97"/>
      <c r="BA310" s="13" t="s">
        <v>447</v>
      </c>
      <c r="BB310" s="109" t="s">
        <v>447</v>
      </c>
      <c r="BC310" s="1"/>
      <c r="BD310" s="1"/>
      <c r="BE310" s="1"/>
      <c r="BF310" s="1"/>
      <c r="BG310" s="1"/>
      <c r="BS310" s="29"/>
      <c r="BT310" s="44" t="str">
        <f t="shared" si="47"/>
        <v/>
      </c>
      <c r="BU310" s="45" t="str">
        <f t="shared" si="48"/>
        <v/>
      </c>
      <c r="BV310" s="45" t="str">
        <f t="shared" si="49"/>
        <v/>
      </c>
      <c r="BW310" s="44" t="str">
        <f t="shared" si="50"/>
        <v/>
      </c>
      <c r="BX310" s="45" t="str">
        <f t="shared" si="51"/>
        <v/>
      </c>
      <c r="BY310" s="44" t="e">
        <f>IF(AND(#REF!="",#REF!="",#REF!="",#REF!=""),"",SUM(#REF!,#REF!,#REF!,#REF!,#REF!))</f>
        <v>#REF!</v>
      </c>
      <c r="BZ310" s="45" t="str">
        <f t="shared" si="52"/>
        <v/>
      </c>
      <c r="CA310" s="44" t="str">
        <f t="shared" si="53"/>
        <v/>
      </c>
      <c r="CB310" s="45" t="str">
        <f t="shared" si="54"/>
        <v/>
      </c>
      <c r="CC310" s="44" t="str">
        <f t="shared" si="55"/>
        <v/>
      </c>
      <c r="CD310" s="45" t="str">
        <f t="shared" si="56"/>
        <v/>
      </c>
      <c r="CE310" s="44" t="e">
        <f>IF(AND(#REF!="",#REF!="",#REF!="",#REF!=""),"",SUM(#REF!,#REF!,#REF!,#REF!,#REF!))</f>
        <v>#REF!</v>
      </c>
      <c r="CF310" s="45" t="str">
        <f t="shared" si="57"/>
        <v/>
      </c>
      <c r="CG310" s="38" t="e">
        <f>IF(AND(#REF!="",#REF!="",#REF!="",#REF!=""),"",SUM(#REF!,#REF!,#REF!,#REF!))</f>
        <v>#REF!</v>
      </c>
      <c r="CH310" s="38" t="str">
        <f t="shared" si="46"/>
        <v/>
      </c>
    </row>
    <row r="311" spans="1:86" ht="24.75" customHeight="1">
      <c r="A311" s="358">
        <v>305</v>
      </c>
      <c r="B311" s="359"/>
      <c r="C311" s="360"/>
      <c r="D311" s="361"/>
      <c r="E311" s="362"/>
      <c r="F311" s="363"/>
      <c r="G311" s="363"/>
      <c r="H311" s="364"/>
      <c r="I311" s="365"/>
      <c r="J311" s="366"/>
      <c r="K311" s="367"/>
      <c r="L311" s="24"/>
      <c r="M311" s="25"/>
      <c r="N311" s="25"/>
      <c r="O311" s="8"/>
      <c r="P311" s="57"/>
      <c r="Q311" s="60"/>
      <c r="R311" s="8"/>
      <c r="S311" s="14"/>
      <c r="T311" s="26"/>
      <c r="U311" s="27"/>
      <c r="V311" s="27"/>
      <c r="W311" s="8"/>
      <c r="X311" s="63"/>
      <c r="Y311" s="60"/>
      <c r="Z311" s="8"/>
      <c r="AA311" s="14"/>
      <c r="AB311" s="24"/>
      <c r="AC311" s="25"/>
      <c r="AD311" s="25"/>
      <c r="AE311" s="8"/>
      <c r="AF311" s="57"/>
      <c r="AG311" s="60"/>
      <c r="AH311" s="8"/>
      <c r="AI311" s="14"/>
      <c r="AJ311" s="24"/>
      <c r="AK311" s="25"/>
      <c r="AL311" s="25"/>
      <c r="AM311" s="8"/>
      <c r="AN311" s="57"/>
      <c r="AO311" s="60"/>
      <c r="AP311" s="8"/>
      <c r="AQ311" s="14"/>
      <c r="AR311" s="24"/>
      <c r="AS311" s="25"/>
      <c r="AT311" s="97"/>
      <c r="AU311" s="24"/>
      <c r="AV311" s="25"/>
      <c r="AW311" s="97"/>
      <c r="AX311" s="24"/>
      <c r="AY311" s="25"/>
      <c r="AZ311" s="97"/>
      <c r="BA311" s="13" t="s">
        <v>447</v>
      </c>
      <c r="BB311" s="109" t="s">
        <v>447</v>
      </c>
      <c r="BC311" s="1"/>
      <c r="BD311" s="1"/>
      <c r="BE311" s="1"/>
      <c r="BF311" s="1"/>
      <c r="BG311" s="1"/>
      <c r="BS311" s="29"/>
      <c r="BT311" s="44" t="str">
        <f t="shared" si="47"/>
        <v/>
      </c>
      <c r="BU311" s="45" t="str">
        <f t="shared" si="48"/>
        <v/>
      </c>
      <c r="BV311" s="45" t="str">
        <f t="shared" si="49"/>
        <v/>
      </c>
      <c r="BW311" s="44" t="str">
        <f t="shared" si="50"/>
        <v/>
      </c>
      <c r="BX311" s="45" t="str">
        <f t="shared" si="51"/>
        <v/>
      </c>
      <c r="BY311" s="44" t="e">
        <f>IF(AND(#REF!="",#REF!="",#REF!="",#REF!=""),"",SUM(#REF!,#REF!,#REF!,#REF!,#REF!))</f>
        <v>#REF!</v>
      </c>
      <c r="BZ311" s="45" t="str">
        <f t="shared" si="52"/>
        <v/>
      </c>
      <c r="CA311" s="44" t="str">
        <f t="shared" si="53"/>
        <v/>
      </c>
      <c r="CB311" s="45" t="str">
        <f t="shared" si="54"/>
        <v/>
      </c>
      <c r="CC311" s="44" t="str">
        <f t="shared" si="55"/>
        <v/>
      </c>
      <c r="CD311" s="45" t="str">
        <f t="shared" si="56"/>
        <v/>
      </c>
      <c r="CE311" s="44" t="e">
        <f>IF(AND(#REF!="",#REF!="",#REF!="",#REF!=""),"",SUM(#REF!,#REF!,#REF!,#REF!,#REF!))</f>
        <v>#REF!</v>
      </c>
      <c r="CF311" s="45" t="str">
        <f t="shared" si="57"/>
        <v/>
      </c>
      <c r="CG311" s="38" t="e">
        <f>IF(AND(#REF!="",#REF!="",#REF!="",#REF!=""),"",SUM(#REF!,#REF!,#REF!,#REF!))</f>
        <v>#REF!</v>
      </c>
      <c r="CH311" s="38" t="str">
        <f t="shared" si="46"/>
        <v/>
      </c>
    </row>
    <row r="312" spans="1:86" ht="24.75" customHeight="1">
      <c r="A312" s="378">
        <v>306</v>
      </c>
      <c r="B312" s="359"/>
      <c r="C312" s="360"/>
      <c r="D312" s="361"/>
      <c r="E312" s="362"/>
      <c r="F312" s="363"/>
      <c r="G312" s="363"/>
      <c r="H312" s="364"/>
      <c r="I312" s="365"/>
      <c r="J312" s="366"/>
      <c r="K312" s="367"/>
      <c r="L312" s="24"/>
      <c r="M312" s="25"/>
      <c r="N312" s="25"/>
      <c r="O312" s="8"/>
      <c r="P312" s="57"/>
      <c r="Q312" s="60"/>
      <c r="R312" s="8"/>
      <c r="S312" s="14"/>
      <c r="T312" s="26"/>
      <c r="U312" s="27"/>
      <c r="V312" s="27"/>
      <c r="W312" s="8"/>
      <c r="X312" s="63"/>
      <c r="Y312" s="60"/>
      <c r="Z312" s="8"/>
      <c r="AA312" s="14"/>
      <c r="AB312" s="24"/>
      <c r="AC312" s="25"/>
      <c r="AD312" s="25"/>
      <c r="AE312" s="8"/>
      <c r="AF312" s="57"/>
      <c r="AG312" s="60"/>
      <c r="AH312" s="8"/>
      <c r="AI312" s="14"/>
      <c r="AJ312" s="24"/>
      <c r="AK312" s="25"/>
      <c r="AL312" s="25"/>
      <c r="AM312" s="8"/>
      <c r="AN312" s="57"/>
      <c r="AO312" s="60"/>
      <c r="AP312" s="8"/>
      <c r="AQ312" s="14"/>
      <c r="AR312" s="24"/>
      <c r="AS312" s="25"/>
      <c r="AT312" s="97"/>
      <c r="AU312" s="24"/>
      <c r="AV312" s="25"/>
      <c r="AW312" s="97"/>
      <c r="AX312" s="24"/>
      <c r="AY312" s="25"/>
      <c r="AZ312" s="97"/>
      <c r="BA312" s="13" t="s">
        <v>447</v>
      </c>
      <c r="BB312" s="109" t="s">
        <v>447</v>
      </c>
      <c r="BC312" s="1"/>
      <c r="BD312" s="1"/>
      <c r="BE312" s="1"/>
      <c r="BF312" s="1"/>
      <c r="BG312" s="1"/>
      <c r="BS312" s="29"/>
      <c r="BT312" s="44" t="str">
        <f t="shared" si="47"/>
        <v/>
      </c>
      <c r="BU312" s="45" t="str">
        <f t="shared" si="48"/>
        <v/>
      </c>
      <c r="BV312" s="45" t="str">
        <f t="shared" si="49"/>
        <v/>
      </c>
      <c r="BW312" s="44" t="str">
        <f t="shared" si="50"/>
        <v/>
      </c>
      <c r="BX312" s="45" t="str">
        <f t="shared" si="51"/>
        <v/>
      </c>
      <c r="BY312" s="44" t="e">
        <f>IF(AND(#REF!="",#REF!="",#REF!="",#REF!=""),"",SUM(#REF!,#REF!,#REF!,#REF!,#REF!))</f>
        <v>#REF!</v>
      </c>
      <c r="BZ312" s="45" t="str">
        <f t="shared" si="52"/>
        <v/>
      </c>
      <c r="CA312" s="44" t="str">
        <f t="shared" si="53"/>
        <v/>
      </c>
      <c r="CB312" s="45" t="str">
        <f t="shared" si="54"/>
        <v/>
      </c>
      <c r="CC312" s="44" t="str">
        <f t="shared" si="55"/>
        <v/>
      </c>
      <c r="CD312" s="45" t="str">
        <f t="shared" si="56"/>
        <v/>
      </c>
      <c r="CE312" s="44" t="e">
        <f>IF(AND(#REF!="",#REF!="",#REF!="",#REF!=""),"",SUM(#REF!,#REF!,#REF!,#REF!,#REF!))</f>
        <v>#REF!</v>
      </c>
      <c r="CF312" s="45" t="str">
        <f t="shared" si="57"/>
        <v/>
      </c>
      <c r="CG312" s="38" t="e">
        <f>IF(AND(#REF!="",#REF!="",#REF!="",#REF!=""),"",SUM(#REF!,#REF!,#REF!,#REF!))</f>
        <v>#REF!</v>
      </c>
      <c r="CH312" s="38" t="str">
        <f t="shared" si="46"/>
        <v/>
      </c>
    </row>
    <row r="313" spans="1:86" ht="24.75" customHeight="1">
      <c r="A313" s="378">
        <v>307</v>
      </c>
      <c r="B313" s="359"/>
      <c r="C313" s="360"/>
      <c r="D313" s="361"/>
      <c r="E313" s="362"/>
      <c r="F313" s="363"/>
      <c r="G313" s="363"/>
      <c r="H313" s="364"/>
      <c r="I313" s="365"/>
      <c r="J313" s="366"/>
      <c r="K313" s="367"/>
      <c r="L313" s="24"/>
      <c r="M313" s="25"/>
      <c r="N313" s="25"/>
      <c r="O313" s="8"/>
      <c r="P313" s="57"/>
      <c r="Q313" s="60"/>
      <c r="R313" s="8"/>
      <c r="S313" s="14"/>
      <c r="T313" s="26"/>
      <c r="U313" s="27"/>
      <c r="V313" s="27"/>
      <c r="W313" s="8"/>
      <c r="X313" s="63"/>
      <c r="Y313" s="60"/>
      <c r="Z313" s="8"/>
      <c r="AA313" s="14"/>
      <c r="AB313" s="24"/>
      <c r="AC313" s="25"/>
      <c r="AD313" s="25"/>
      <c r="AE313" s="8"/>
      <c r="AF313" s="57"/>
      <c r="AG313" s="60"/>
      <c r="AH313" s="8"/>
      <c r="AI313" s="14"/>
      <c r="AJ313" s="24"/>
      <c r="AK313" s="25"/>
      <c r="AL313" s="25"/>
      <c r="AM313" s="8"/>
      <c r="AN313" s="57"/>
      <c r="AO313" s="60"/>
      <c r="AP313" s="8"/>
      <c r="AQ313" s="14"/>
      <c r="AR313" s="24"/>
      <c r="AS313" s="25"/>
      <c r="AT313" s="97"/>
      <c r="AU313" s="24"/>
      <c r="AV313" s="25"/>
      <c r="AW313" s="97"/>
      <c r="AX313" s="24"/>
      <c r="AY313" s="25"/>
      <c r="AZ313" s="97"/>
      <c r="BA313" s="13" t="s">
        <v>447</v>
      </c>
      <c r="BB313" s="109" t="s">
        <v>447</v>
      </c>
      <c r="BC313" s="1"/>
      <c r="BD313" s="1"/>
      <c r="BE313" s="1"/>
      <c r="BF313" s="1"/>
      <c r="BG313" s="1"/>
      <c r="BS313" s="29"/>
      <c r="BT313" s="44" t="str">
        <f t="shared" si="47"/>
        <v/>
      </c>
      <c r="BU313" s="45" t="str">
        <f t="shared" si="48"/>
        <v/>
      </c>
      <c r="BV313" s="45" t="str">
        <f t="shared" si="49"/>
        <v/>
      </c>
      <c r="BW313" s="44" t="str">
        <f t="shared" si="50"/>
        <v/>
      </c>
      <c r="BX313" s="45" t="str">
        <f t="shared" si="51"/>
        <v/>
      </c>
      <c r="BY313" s="44" t="e">
        <f>IF(AND(#REF!="",#REF!="",#REF!="",#REF!=""),"",SUM(#REF!,#REF!,#REF!,#REF!,#REF!))</f>
        <v>#REF!</v>
      </c>
      <c r="BZ313" s="45" t="str">
        <f t="shared" si="52"/>
        <v/>
      </c>
      <c r="CA313" s="44" t="str">
        <f t="shared" si="53"/>
        <v/>
      </c>
      <c r="CB313" s="45" t="str">
        <f t="shared" si="54"/>
        <v/>
      </c>
      <c r="CC313" s="44" t="str">
        <f t="shared" si="55"/>
        <v/>
      </c>
      <c r="CD313" s="45" t="str">
        <f t="shared" si="56"/>
        <v/>
      </c>
      <c r="CE313" s="44" t="e">
        <f>IF(AND(#REF!="",#REF!="",#REF!="",#REF!=""),"",SUM(#REF!,#REF!,#REF!,#REF!,#REF!))</f>
        <v>#REF!</v>
      </c>
      <c r="CF313" s="45" t="str">
        <f t="shared" si="57"/>
        <v/>
      </c>
      <c r="CG313" s="38" t="e">
        <f>IF(AND(#REF!="",#REF!="",#REF!="",#REF!=""),"",SUM(#REF!,#REF!,#REF!,#REF!))</f>
        <v>#REF!</v>
      </c>
      <c r="CH313" s="38" t="str">
        <f t="shared" si="46"/>
        <v/>
      </c>
    </row>
    <row r="314" spans="1:86" ht="24.75" customHeight="1">
      <c r="A314" s="358">
        <v>308</v>
      </c>
      <c r="B314" s="359"/>
      <c r="C314" s="360"/>
      <c r="D314" s="361"/>
      <c r="E314" s="362"/>
      <c r="F314" s="363"/>
      <c r="G314" s="363"/>
      <c r="H314" s="364"/>
      <c r="I314" s="365"/>
      <c r="J314" s="366"/>
      <c r="K314" s="367"/>
      <c r="L314" s="24"/>
      <c r="M314" s="25"/>
      <c r="N314" s="25"/>
      <c r="O314" s="8"/>
      <c r="P314" s="57"/>
      <c r="Q314" s="60"/>
      <c r="R314" s="8"/>
      <c r="S314" s="14"/>
      <c r="T314" s="26"/>
      <c r="U314" s="27"/>
      <c r="V314" s="27"/>
      <c r="W314" s="8"/>
      <c r="X314" s="63"/>
      <c r="Y314" s="60"/>
      <c r="Z314" s="8"/>
      <c r="AA314" s="14"/>
      <c r="AB314" s="24"/>
      <c r="AC314" s="25"/>
      <c r="AD314" s="25"/>
      <c r="AE314" s="8"/>
      <c r="AF314" s="57"/>
      <c r="AG314" s="60"/>
      <c r="AH314" s="8"/>
      <c r="AI314" s="14"/>
      <c r="AJ314" s="24"/>
      <c r="AK314" s="25"/>
      <c r="AL314" s="25"/>
      <c r="AM314" s="8"/>
      <c r="AN314" s="57"/>
      <c r="AO314" s="60"/>
      <c r="AP314" s="8"/>
      <c r="AQ314" s="14"/>
      <c r="AR314" s="24"/>
      <c r="AS314" s="25"/>
      <c r="AT314" s="97"/>
      <c r="AU314" s="24"/>
      <c r="AV314" s="25"/>
      <c r="AW314" s="97"/>
      <c r="AX314" s="24"/>
      <c r="AY314" s="25"/>
      <c r="AZ314" s="97"/>
      <c r="BA314" s="13" t="s">
        <v>447</v>
      </c>
      <c r="BB314" s="109" t="s">
        <v>447</v>
      </c>
      <c r="BC314" s="1"/>
      <c r="BD314" s="1"/>
      <c r="BE314" s="1"/>
      <c r="BF314" s="1"/>
      <c r="BG314" s="1"/>
      <c r="BS314" s="29"/>
      <c r="BT314" s="44" t="str">
        <f t="shared" si="47"/>
        <v/>
      </c>
      <c r="BU314" s="45" t="str">
        <f t="shared" si="48"/>
        <v/>
      </c>
      <c r="BV314" s="45" t="str">
        <f t="shared" si="49"/>
        <v/>
      </c>
      <c r="BW314" s="44" t="str">
        <f t="shared" si="50"/>
        <v/>
      </c>
      <c r="BX314" s="45" t="str">
        <f t="shared" si="51"/>
        <v/>
      </c>
      <c r="BY314" s="44" t="e">
        <f>IF(AND(#REF!="",#REF!="",#REF!="",#REF!=""),"",SUM(#REF!,#REF!,#REF!,#REF!,#REF!))</f>
        <v>#REF!</v>
      </c>
      <c r="BZ314" s="45" t="str">
        <f t="shared" si="52"/>
        <v/>
      </c>
      <c r="CA314" s="44" t="str">
        <f t="shared" si="53"/>
        <v/>
      </c>
      <c r="CB314" s="45" t="str">
        <f t="shared" si="54"/>
        <v/>
      </c>
      <c r="CC314" s="44" t="str">
        <f t="shared" si="55"/>
        <v/>
      </c>
      <c r="CD314" s="45" t="str">
        <f t="shared" si="56"/>
        <v/>
      </c>
      <c r="CE314" s="44" t="e">
        <f>IF(AND(#REF!="",#REF!="",#REF!="",#REF!=""),"",SUM(#REF!,#REF!,#REF!,#REF!,#REF!))</f>
        <v>#REF!</v>
      </c>
      <c r="CF314" s="45" t="str">
        <f t="shared" si="57"/>
        <v/>
      </c>
      <c r="CG314" s="38" t="e">
        <f>IF(AND(#REF!="",#REF!="",#REF!="",#REF!=""),"",SUM(#REF!,#REF!,#REF!,#REF!))</f>
        <v>#REF!</v>
      </c>
      <c r="CH314" s="38" t="str">
        <f t="shared" si="46"/>
        <v/>
      </c>
    </row>
    <row r="315" spans="1:86" ht="24.75" customHeight="1">
      <c r="A315" s="378">
        <v>309</v>
      </c>
      <c r="B315" s="359"/>
      <c r="C315" s="360"/>
      <c r="D315" s="361"/>
      <c r="E315" s="362"/>
      <c r="F315" s="363"/>
      <c r="G315" s="363"/>
      <c r="H315" s="364"/>
      <c r="I315" s="365"/>
      <c r="J315" s="366"/>
      <c r="K315" s="367"/>
      <c r="L315" s="24"/>
      <c r="M315" s="25"/>
      <c r="N315" s="25"/>
      <c r="O315" s="8"/>
      <c r="P315" s="57"/>
      <c r="Q315" s="60"/>
      <c r="R315" s="8"/>
      <c r="S315" s="14"/>
      <c r="T315" s="26"/>
      <c r="U315" s="27"/>
      <c r="V315" s="27"/>
      <c r="W315" s="8"/>
      <c r="X315" s="63"/>
      <c r="Y315" s="60"/>
      <c r="Z315" s="8"/>
      <c r="AA315" s="14"/>
      <c r="AB315" s="24"/>
      <c r="AC315" s="25"/>
      <c r="AD315" s="25"/>
      <c r="AE315" s="8"/>
      <c r="AF315" s="57"/>
      <c r="AG315" s="60"/>
      <c r="AH315" s="8"/>
      <c r="AI315" s="14"/>
      <c r="AJ315" s="24"/>
      <c r="AK315" s="25"/>
      <c r="AL315" s="25"/>
      <c r="AM315" s="8"/>
      <c r="AN315" s="57"/>
      <c r="AO315" s="60"/>
      <c r="AP315" s="8"/>
      <c r="AQ315" s="14"/>
      <c r="AR315" s="24"/>
      <c r="AS315" s="25"/>
      <c r="AT315" s="97"/>
      <c r="AU315" s="24"/>
      <c r="AV315" s="25"/>
      <c r="AW315" s="97"/>
      <c r="AX315" s="24"/>
      <c r="AY315" s="25"/>
      <c r="AZ315" s="97"/>
      <c r="BA315" s="13" t="s">
        <v>447</v>
      </c>
      <c r="BB315" s="109" t="s">
        <v>447</v>
      </c>
      <c r="BC315" s="1"/>
      <c r="BD315" s="1"/>
      <c r="BE315" s="1"/>
      <c r="BF315" s="1"/>
      <c r="BG315" s="1"/>
      <c r="BS315" s="29"/>
      <c r="BT315" s="44" t="str">
        <f t="shared" si="47"/>
        <v/>
      </c>
      <c r="BU315" s="45" t="str">
        <f t="shared" si="48"/>
        <v/>
      </c>
      <c r="BV315" s="45" t="str">
        <f t="shared" si="49"/>
        <v/>
      </c>
      <c r="BW315" s="44" t="str">
        <f t="shared" si="50"/>
        <v/>
      </c>
      <c r="BX315" s="45" t="str">
        <f t="shared" si="51"/>
        <v/>
      </c>
      <c r="BY315" s="44" t="e">
        <f>IF(AND(#REF!="",#REF!="",#REF!="",#REF!=""),"",SUM(#REF!,#REF!,#REF!,#REF!,#REF!))</f>
        <v>#REF!</v>
      </c>
      <c r="BZ315" s="45" t="str">
        <f t="shared" si="52"/>
        <v/>
      </c>
      <c r="CA315" s="44" t="str">
        <f t="shared" si="53"/>
        <v/>
      </c>
      <c r="CB315" s="45" t="str">
        <f t="shared" si="54"/>
        <v/>
      </c>
      <c r="CC315" s="44" t="str">
        <f t="shared" si="55"/>
        <v/>
      </c>
      <c r="CD315" s="45" t="str">
        <f t="shared" si="56"/>
        <v/>
      </c>
      <c r="CE315" s="44" t="e">
        <f>IF(AND(#REF!="",#REF!="",#REF!="",#REF!=""),"",SUM(#REF!,#REF!,#REF!,#REF!,#REF!))</f>
        <v>#REF!</v>
      </c>
      <c r="CF315" s="45" t="str">
        <f t="shared" si="57"/>
        <v/>
      </c>
      <c r="CG315" s="38" t="e">
        <f>IF(AND(#REF!="",#REF!="",#REF!="",#REF!=""),"",SUM(#REF!,#REF!,#REF!,#REF!))</f>
        <v>#REF!</v>
      </c>
      <c r="CH315" s="38" t="str">
        <f t="shared" si="46"/>
        <v/>
      </c>
    </row>
    <row r="316" spans="1:86" ht="24.75" customHeight="1">
      <c r="A316" s="378">
        <v>310</v>
      </c>
      <c r="B316" s="359"/>
      <c r="C316" s="360"/>
      <c r="D316" s="361"/>
      <c r="E316" s="362"/>
      <c r="F316" s="363"/>
      <c r="G316" s="363"/>
      <c r="H316" s="364"/>
      <c r="I316" s="365"/>
      <c r="J316" s="366"/>
      <c r="K316" s="367"/>
      <c r="L316" s="24"/>
      <c r="M316" s="25"/>
      <c r="N316" s="25"/>
      <c r="O316" s="8"/>
      <c r="P316" s="57"/>
      <c r="Q316" s="60"/>
      <c r="R316" s="8"/>
      <c r="S316" s="14"/>
      <c r="T316" s="26"/>
      <c r="U316" s="27"/>
      <c r="V316" s="27"/>
      <c r="W316" s="8"/>
      <c r="X316" s="63"/>
      <c r="Y316" s="60"/>
      <c r="Z316" s="8"/>
      <c r="AA316" s="14"/>
      <c r="AB316" s="24"/>
      <c r="AC316" s="25"/>
      <c r="AD316" s="25"/>
      <c r="AE316" s="8"/>
      <c r="AF316" s="57"/>
      <c r="AG316" s="60"/>
      <c r="AH316" s="8"/>
      <c r="AI316" s="14"/>
      <c r="AJ316" s="24"/>
      <c r="AK316" s="25"/>
      <c r="AL316" s="25"/>
      <c r="AM316" s="8"/>
      <c r="AN316" s="57"/>
      <c r="AO316" s="60"/>
      <c r="AP316" s="8"/>
      <c r="AQ316" s="14"/>
      <c r="AR316" s="24"/>
      <c r="AS316" s="25"/>
      <c r="AT316" s="97"/>
      <c r="AU316" s="24"/>
      <c r="AV316" s="25"/>
      <c r="AW316" s="97"/>
      <c r="AX316" s="24"/>
      <c r="AY316" s="25"/>
      <c r="AZ316" s="97"/>
      <c r="BA316" s="13" t="s">
        <v>447</v>
      </c>
      <c r="BB316" s="109" t="s">
        <v>447</v>
      </c>
      <c r="BC316" s="1"/>
      <c r="BD316" s="1"/>
      <c r="BE316" s="1"/>
      <c r="BF316" s="1"/>
      <c r="BG316" s="1"/>
      <c r="BS316" s="29"/>
      <c r="BT316" s="44" t="str">
        <f t="shared" si="47"/>
        <v/>
      </c>
      <c r="BU316" s="45" t="str">
        <f t="shared" si="48"/>
        <v/>
      </c>
      <c r="BV316" s="45" t="str">
        <f t="shared" si="49"/>
        <v/>
      </c>
      <c r="BW316" s="44" t="str">
        <f t="shared" si="50"/>
        <v/>
      </c>
      <c r="BX316" s="45" t="str">
        <f t="shared" si="51"/>
        <v/>
      </c>
      <c r="BY316" s="44" t="e">
        <f>IF(AND(#REF!="",#REF!="",#REF!="",#REF!=""),"",SUM(#REF!,#REF!,#REF!,#REF!,#REF!))</f>
        <v>#REF!</v>
      </c>
      <c r="BZ316" s="45" t="str">
        <f t="shared" si="52"/>
        <v/>
      </c>
      <c r="CA316" s="44" t="str">
        <f t="shared" si="53"/>
        <v/>
      </c>
      <c r="CB316" s="45" t="str">
        <f t="shared" si="54"/>
        <v/>
      </c>
      <c r="CC316" s="44" t="str">
        <f t="shared" si="55"/>
        <v/>
      </c>
      <c r="CD316" s="45" t="str">
        <f t="shared" si="56"/>
        <v/>
      </c>
      <c r="CE316" s="44" t="e">
        <f>IF(AND(#REF!="",#REF!="",#REF!="",#REF!=""),"",SUM(#REF!,#REF!,#REF!,#REF!,#REF!))</f>
        <v>#REF!</v>
      </c>
      <c r="CF316" s="45" t="str">
        <f t="shared" si="57"/>
        <v/>
      </c>
      <c r="CG316" s="38" t="e">
        <f>IF(AND(#REF!="",#REF!="",#REF!="",#REF!=""),"",SUM(#REF!,#REF!,#REF!,#REF!))</f>
        <v>#REF!</v>
      </c>
      <c r="CH316" s="38" t="str">
        <f t="shared" si="46"/>
        <v/>
      </c>
    </row>
    <row r="317" spans="1:86" ht="24.75" customHeight="1">
      <c r="A317" s="358">
        <v>311</v>
      </c>
      <c r="B317" s="359"/>
      <c r="C317" s="360"/>
      <c r="D317" s="361"/>
      <c r="E317" s="362"/>
      <c r="F317" s="363"/>
      <c r="G317" s="363"/>
      <c r="H317" s="364"/>
      <c r="I317" s="365"/>
      <c r="J317" s="366"/>
      <c r="K317" s="367"/>
      <c r="L317" s="24"/>
      <c r="M317" s="25"/>
      <c r="N317" s="25"/>
      <c r="O317" s="8"/>
      <c r="P317" s="57"/>
      <c r="Q317" s="60"/>
      <c r="R317" s="8"/>
      <c r="S317" s="14"/>
      <c r="T317" s="26"/>
      <c r="U317" s="27"/>
      <c r="V317" s="27"/>
      <c r="W317" s="8"/>
      <c r="X317" s="63"/>
      <c r="Y317" s="60"/>
      <c r="Z317" s="8"/>
      <c r="AA317" s="14"/>
      <c r="AB317" s="24"/>
      <c r="AC317" s="25"/>
      <c r="AD317" s="25"/>
      <c r="AE317" s="8"/>
      <c r="AF317" s="57"/>
      <c r="AG317" s="60"/>
      <c r="AH317" s="8"/>
      <c r="AI317" s="14"/>
      <c r="AJ317" s="24"/>
      <c r="AK317" s="25"/>
      <c r="AL317" s="25"/>
      <c r="AM317" s="8"/>
      <c r="AN317" s="57"/>
      <c r="AO317" s="60"/>
      <c r="AP317" s="8"/>
      <c r="AQ317" s="14"/>
      <c r="AR317" s="24"/>
      <c r="AS317" s="25"/>
      <c r="AT317" s="97"/>
      <c r="AU317" s="24"/>
      <c r="AV317" s="25"/>
      <c r="AW317" s="97"/>
      <c r="AX317" s="24"/>
      <c r="AY317" s="25"/>
      <c r="AZ317" s="97"/>
      <c r="BA317" s="13" t="s">
        <v>447</v>
      </c>
      <c r="BB317" s="109" t="s">
        <v>447</v>
      </c>
      <c r="BC317" s="1"/>
      <c r="BD317" s="1"/>
      <c r="BE317" s="1"/>
      <c r="BF317" s="1"/>
      <c r="BG317" s="1"/>
      <c r="BS317" s="29"/>
      <c r="BT317" s="44" t="str">
        <f t="shared" si="47"/>
        <v/>
      </c>
      <c r="BU317" s="45" t="str">
        <f t="shared" si="48"/>
        <v/>
      </c>
      <c r="BV317" s="45" t="str">
        <f t="shared" si="49"/>
        <v/>
      </c>
      <c r="BW317" s="44" t="str">
        <f t="shared" si="50"/>
        <v/>
      </c>
      <c r="BX317" s="45" t="str">
        <f t="shared" si="51"/>
        <v/>
      </c>
      <c r="BY317" s="44" t="e">
        <f>IF(AND(#REF!="",#REF!="",#REF!="",#REF!=""),"",SUM(#REF!,#REF!,#REF!,#REF!,#REF!))</f>
        <v>#REF!</v>
      </c>
      <c r="BZ317" s="45" t="str">
        <f t="shared" si="52"/>
        <v/>
      </c>
      <c r="CA317" s="44" t="str">
        <f t="shared" si="53"/>
        <v/>
      </c>
      <c r="CB317" s="45" t="str">
        <f t="shared" si="54"/>
        <v/>
      </c>
      <c r="CC317" s="44" t="str">
        <f t="shared" si="55"/>
        <v/>
      </c>
      <c r="CD317" s="45" t="str">
        <f t="shared" si="56"/>
        <v/>
      </c>
      <c r="CE317" s="44" t="e">
        <f>IF(AND(#REF!="",#REF!="",#REF!="",#REF!=""),"",SUM(#REF!,#REF!,#REF!,#REF!,#REF!))</f>
        <v>#REF!</v>
      </c>
      <c r="CF317" s="45" t="str">
        <f t="shared" si="57"/>
        <v/>
      </c>
      <c r="CG317" s="38" t="e">
        <f>IF(AND(#REF!="",#REF!="",#REF!="",#REF!=""),"",SUM(#REF!,#REF!,#REF!,#REF!))</f>
        <v>#REF!</v>
      </c>
      <c r="CH317" s="38" t="str">
        <f t="shared" si="46"/>
        <v/>
      </c>
    </row>
    <row r="318" spans="1:86" ht="24.75" customHeight="1">
      <c r="A318" s="378">
        <v>312</v>
      </c>
      <c r="B318" s="359"/>
      <c r="C318" s="360"/>
      <c r="D318" s="361"/>
      <c r="E318" s="362"/>
      <c r="F318" s="363"/>
      <c r="G318" s="363"/>
      <c r="H318" s="364"/>
      <c r="I318" s="365"/>
      <c r="J318" s="366"/>
      <c r="K318" s="367"/>
      <c r="L318" s="24"/>
      <c r="M318" s="25"/>
      <c r="N318" s="25"/>
      <c r="O318" s="8"/>
      <c r="P318" s="57"/>
      <c r="Q318" s="60"/>
      <c r="R318" s="8"/>
      <c r="S318" s="14"/>
      <c r="T318" s="26"/>
      <c r="U318" s="27"/>
      <c r="V318" s="27"/>
      <c r="W318" s="8"/>
      <c r="X318" s="63"/>
      <c r="Y318" s="60"/>
      <c r="Z318" s="8"/>
      <c r="AA318" s="14"/>
      <c r="AB318" s="24"/>
      <c r="AC318" s="25"/>
      <c r="AD318" s="25"/>
      <c r="AE318" s="8"/>
      <c r="AF318" s="57"/>
      <c r="AG318" s="60"/>
      <c r="AH318" s="8"/>
      <c r="AI318" s="14"/>
      <c r="AJ318" s="24"/>
      <c r="AK318" s="25"/>
      <c r="AL318" s="25"/>
      <c r="AM318" s="8"/>
      <c r="AN318" s="57"/>
      <c r="AO318" s="60"/>
      <c r="AP318" s="8"/>
      <c r="AQ318" s="14"/>
      <c r="AR318" s="24"/>
      <c r="AS318" s="25"/>
      <c r="AT318" s="97"/>
      <c r="AU318" s="24"/>
      <c r="AV318" s="25"/>
      <c r="AW318" s="97"/>
      <c r="AX318" s="24"/>
      <c r="AY318" s="25"/>
      <c r="AZ318" s="97"/>
      <c r="BA318" s="13" t="s">
        <v>447</v>
      </c>
      <c r="BB318" s="109" t="s">
        <v>447</v>
      </c>
      <c r="BC318" s="1"/>
      <c r="BD318" s="1"/>
      <c r="BE318" s="1"/>
      <c r="BF318" s="1"/>
      <c r="BG318" s="1"/>
      <c r="BS318" s="29"/>
      <c r="BT318" s="44" t="str">
        <f t="shared" si="47"/>
        <v/>
      </c>
      <c r="BU318" s="45" t="str">
        <f t="shared" si="48"/>
        <v/>
      </c>
      <c r="BV318" s="45" t="str">
        <f t="shared" si="49"/>
        <v/>
      </c>
      <c r="BW318" s="44" t="str">
        <f t="shared" si="50"/>
        <v/>
      </c>
      <c r="BX318" s="45" t="str">
        <f t="shared" si="51"/>
        <v/>
      </c>
      <c r="BY318" s="44" t="e">
        <f>IF(AND(#REF!="",#REF!="",#REF!="",#REF!=""),"",SUM(#REF!,#REF!,#REF!,#REF!,#REF!))</f>
        <v>#REF!</v>
      </c>
      <c r="BZ318" s="45" t="str">
        <f t="shared" si="52"/>
        <v/>
      </c>
      <c r="CA318" s="44" t="str">
        <f t="shared" si="53"/>
        <v/>
      </c>
      <c r="CB318" s="45" t="str">
        <f t="shared" si="54"/>
        <v/>
      </c>
      <c r="CC318" s="44" t="str">
        <f t="shared" si="55"/>
        <v/>
      </c>
      <c r="CD318" s="45" t="str">
        <f t="shared" si="56"/>
        <v/>
      </c>
      <c r="CE318" s="44" t="e">
        <f>IF(AND(#REF!="",#REF!="",#REF!="",#REF!=""),"",SUM(#REF!,#REF!,#REF!,#REF!,#REF!))</f>
        <v>#REF!</v>
      </c>
      <c r="CF318" s="45" t="str">
        <f t="shared" si="57"/>
        <v/>
      </c>
      <c r="CG318" s="38" t="e">
        <f>IF(AND(#REF!="",#REF!="",#REF!="",#REF!=""),"",SUM(#REF!,#REF!,#REF!,#REF!))</f>
        <v>#REF!</v>
      </c>
      <c r="CH318" s="38" t="str">
        <f t="shared" si="46"/>
        <v/>
      </c>
    </row>
    <row r="319" spans="1:86" ht="24.75" customHeight="1">
      <c r="A319" s="378">
        <v>313</v>
      </c>
      <c r="B319" s="359"/>
      <c r="C319" s="360"/>
      <c r="D319" s="361"/>
      <c r="E319" s="362"/>
      <c r="F319" s="363"/>
      <c r="G319" s="363"/>
      <c r="H319" s="364"/>
      <c r="I319" s="365"/>
      <c r="J319" s="366"/>
      <c r="K319" s="367"/>
      <c r="L319" s="24"/>
      <c r="M319" s="25"/>
      <c r="N319" s="25"/>
      <c r="O319" s="8"/>
      <c r="P319" s="57"/>
      <c r="Q319" s="60"/>
      <c r="R319" s="8"/>
      <c r="S319" s="14"/>
      <c r="T319" s="26"/>
      <c r="U319" s="27"/>
      <c r="V319" s="27"/>
      <c r="W319" s="8"/>
      <c r="X319" s="63"/>
      <c r="Y319" s="60"/>
      <c r="Z319" s="8"/>
      <c r="AA319" s="14"/>
      <c r="AB319" s="24"/>
      <c r="AC319" s="25"/>
      <c r="AD319" s="25"/>
      <c r="AE319" s="8"/>
      <c r="AF319" s="57"/>
      <c r="AG319" s="60"/>
      <c r="AH319" s="8"/>
      <c r="AI319" s="14"/>
      <c r="AJ319" s="24"/>
      <c r="AK319" s="25"/>
      <c r="AL319" s="25"/>
      <c r="AM319" s="8"/>
      <c r="AN319" s="57"/>
      <c r="AO319" s="60"/>
      <c r="AP319" s="8"/>
      <c r="AQ319" s="14"/>
      <c r="AR319" s="24"/>
      <c r="AS319" s="25"/>
      <c r="AT319" s="97"/>
      <c r="AU319" s="24"/>
      <c r="AV319" s="25"/>
      <c r="AW319" s="97"/>
      <c r="AX319" s="24"/>
      <c r="AY319" s="25"/>
      <c r="AZ319" s="97"/>
      <c r="BA319" s="13" t="s">
        <v>447</v>
      </c>
      <c r="BB319" s="109" t="s">
        <v>447</v>
      </c>
      <c r="BC319" s="1"/>
      <c r="BD319" s="1"/>
      <c r="BE319" s="1"/>
      <c r="BF319" s="1"/>
      <c r="BG319" s="1"/>
      <c r="BS319" s="29"/>
      <c r="BT319" s="44" t="str">
        <f t="shared" si="47"/>
        <v/>
      </c>
      <c r="BU319" s="45" t="str">
        <f t="shared" si="48"/>
        <v/>
      </c>
      <c r="BV319" s="45" t="str">
        <f t="shared" si="49"/>
        <v/>
      </c>
      <c r="BW319" s="44" t="str">
        <f t="shared" si="50"/>
        <v/>
      </c>
      <c r="BX319" s="45" t="str">
        <f t="shared" si="51"/>
        <v/>
      </c>
      <c r="BY319" s="44" t="e">
        <f>IF(AND(#REF!="",#REF!="",#REF!="",#REF!=""),"",SUM(#REF!,#REF!,#REF!,#REF!,#REF!))</f>
        <v>#REF!</v>
      </c>
      <c r="BZ319" s="45" t="str">
        <f t="shared" si="52"/>
        <v/>
      </c>
      <c r="CA319" s="44" t="str">
        <f t="shared" si="53"/>
        <v/>
      </c>
      <c r="CB319" s="45" t="str">
        <f t="shared" si="54"/>
        <v/>
      </c>
      <c r="CC319" s="44" t="str">
        <f t="shared" si="55"/>
        <v/>
      </c>
      <c r="CD319" s="45" t="str">
        <f t="shared" si="56"/>
        <v/>
      </c>
      <c r="CE319" s="44" t="e">
        <f>IF(AND(#REF!="",#REF!="",#REF!="",#REF!=""),"",SUM(#REF!,#REF!,#REF!,#REF!,#REF!))</f>
        <v>#REF!</v>
      </c>
      <c r="CF319" s="45" t="str">
        <f t="shared" si="57"/>
        <v/>
      </c>
      <c r="CG319" s="38" t="e">
        <f>IF(AND(#REF!="",#REF!="",#REF!="",#REF!=""),"",SUM(#REF!,#REF!,#REF!,#REF!))</f>
        <v>#REF!</v>
      </c>
      <c r="CH319" s="38" t="str">
        <f t="shared" ref="CH319:CH382" si="58">IFERROR(IF(CG319="","",IF($CG$5=100,ROUNDUP(CG319*20%,0),IF($CG$5=86,ROUNDUP((CG319/$CG$5)*$CH$5,0),IF($CG$5=66,ROUNDUP((CG319/$CG$5)*$CH$5,0),"")))),"")</f>
        <v/>
      </c>
    </row>
    <row r="320" spans="1:86" ht="24.75" customHeight="1">
      <c r="A320" s="358">
        <v>314</v>
      </c>
      <c r="B320" s="359"/>
      <c r="C320" s="360"/>
      <c r="D320" s="361"/>
      <c r="E320" s="362"/>
      <c r="F320" s="363"/>
      <c r="G320" s="363"/>
      <c r="H320" s="364"/>
      <c r="I320" s="365"/>
      <c r="J320" s="366"/>
      <c r="K320" s="367"/>
      <c r="L320" s="24"/>
      <c r="M320" s="25"/>
      <c r="N320" s="25"/>
      <c r="O320" s="8"/>
      <c r="P320" s="57"/>
      <c r="Q320" s="60"/>
      <c r="R320" s="8"/>
      <c r="S320" s="14"/>
      <c r="T320" s="26"/>
      <c r="U320" s="27"/>
      <c r="V320" s="27"/>
      <c r="W320" s="8"/>
      <c r="X320" s="63"/>
      <c r="Y320" s="60"/>
      <c r="Z320" s="8"/>
      <c r="AA320" s="14"/>
      <c r="AB320" s="24"/>
      <c r="AC320" s="25"/>
      <c r="AD320" s="25"/>
      <c r="AE320" s="8"/>
      <c r="AF320" s="57"/>
      <c r="AG320" s="60"/>
      <c r="AH320" s="8"/>
      <c r="AI320" s="14"/>
      <c r="AJ320" s="24"/>
      <c r="AK320" s="25"/>
      <c r="AL320" s="25"/>
      <c r="AM320" s="8"/>
      <c r="AN320" s="57"/>
      <c r="AO320" s="60"/>
      <c r="AP320" s="8"/>
      <c r="AQ320" s="14"/>
      <c r="AR320" s="24"/>
      <c r="AS320" s="25"/>
      <c r="AT320" s="97"/>
      <c r="AU320" s="24"/>
      <c r="AV320" s="25"/>
      <c r="AW320" s="97"/>
      <c r="AX320" s="24"/>
      <c r="AY320" s="25"/>
      <c r="AZ320" s="97"/>
      <c r="BA320" s="13" t="s">
        <v>447</v>
      </c>
      <c r="BB320" s="109" t="s">
        <v>447</v>
      </c>
      <c r="BC320" s="1"/>
      <c r="BD320" s="1"/>
      <c r="BE320" s="1"/>
      <c r="BF320" s="1"/>
      <c r="BG320" s="1"/>
      <c r="BS320" s="29"/>
      <c r="BT320" s="44" t="str">
        <f t="shared" si="47"/>
        <v/>
      </c>
      <c r="BU320" s="45" t="str">
        <f t="shared" si="48"/>
        <v/>
      </c>
      <c r="BV320" s="45" t="str">
        <f t="shared" si="49"/>
        <v/>
      </c>
      <c r="BW320" s="44" t="str">
        <f t="shared" si="50"/>
        <v/>
      </c>
      <c r="BX320" s="45" t="str">
        <f t="shared" si="51"/>
        <v/>
      </c>
      <c r="BY320" s="44" t="e">
        <f>IF(AND(#REF!="",#REF!="",#REF!="",#REF!=""),"",SUM(#REF!,#REF!,#REF!,#REF!,#REF!))</f>
        <v>#REF!</v>
      </c>
      <c r="BZ320" s="45" t="str">
        <f t="shared" si="52"/>
        <v/>
      </c>
      <c r="CA320" s="44" t="str">
        <f t="shared" si="53"/>
        <v/>
      </c>
      <c r="CB320" s="45" t="str">
        <f t="shared" si="54"/>
        <v/>
      </c>
      <c r="CC320" s="44" t="str">
        <f t="shared" si="55"/>
        <v/>
      </c>
      <c r="CD320" s="45" t="str">
        <f t="shared" si="56"/>
        <v/>
      </c>
      <c r="CE320" s="44" t="e">
        <f>IF(AND(#REF!="",#REF!="",#REF!="",#REF!=""),"",SUM(#REF!,#REF!,#REF!,#REF!,#REF!))</f>
        <v>#REF!</v>
      </c>
      <c r="CF320" s="45" t="str">
        <f t="shared" si="57"/>
        <v/>
      </c>
      <c r="CG320" s="38" t="e">
        <f>IF(AND(#REF!="",#REF!="",#REF!="",#REF!=""),"",SUM(#REF!,#REF!,#REF!,#REF!))</f>
        <v>#REF!</v>
      </c>
      <c r="CH320" s="38" t="str">
        <f t="shared" si="58"/>
        <v/>
      </c>
    </row>
    <row r="321" spans="1:86" ht="24.75" customHeight="1">
      <c r="A321" s="378">
        <v>315</v>
      </c>
      <c r="B321" s="359"/>
      <c r="C321" s="360"/>
      <c r="D321" s="361"/>
      <c r="E321" s="362"/>
      <c r="F321" s="363"/>
      <c r="G321" s="363"/>
      <c r="H321" s="364"/>
      <c r="I321" s="365"/>
      <c r="J321" s="366"/>
      <c r="K321" s="367"/>
      <c r="L321" s="24"/>
      <c r="M321" s="25"/>
      <c r="N321" s="25"/>
      <c r="O321" s="8"/>
      <c r="P321" s="57"/>
      <c r="Q321" s="60"/>
      <c r="R321" s="8"/>
      <c r="S321" s="14"/>
      <c r="T321" s="26"/>
      <c r="U321" s="27"/>
      <c r="V321" s="27"/>
      <c r="W321" s="8"/>
      <c r="X321" s="63"/>
      <c r="Y321" s="60"/>
      <c r="Z321" s="8"/>
      <c r="AA321" s="14"/>
      <c r="AB321" s="24"/>
      <c r="AC321" s="25"/>
      <c r="AD321" s="25"/>
      <c r="AE321" s="8"/>
      <c r="AF321" s="57"/>
      <c r="AG321" s="60"/>
      <c r="AH321" s="8"/>
      <c r="AI321" s="14"/>
      <c r="AJ321" s="24"/>
      <c r="AK321" s="25"/>
      <c r="AL321" s="25"/>
      <c r="AM321" s="8"/>
      <c r="AN321" s="57"/>
      <c r="AO321" s="60"/>
      <c r="AP321" s="8"/>
      <c r="AQ321" s="14"/>
      <c r="AR321" s="24"/>
      <c r="AS321" s="25"/>
      <c r="AT321" s="97"/>
      <c r="AU321" s="24"/>
      <c r="AV321" s="25"/>
      <c r="AW321" s="97"/>
      <c r="AX321" s="24"/>
      <c r="AY321" s="25"/>
      <c r="AZ321" s="97"/>
      <c r="BA321" s="13" t="s">
        <v>447</v>
      </c>
      <c r="BB321" s="109" t="s">
        <v>447</v>
      </c>
      <c r="BC321" s="1"/>
      <c r="BD321" s="1"/>
      <c r="BE321" s="1"/>
      <c r="BF321" s="1"/>
      <c r="BG321" s="1"/>
      <c r="BS321" s="29"/>
      <c r="BT321" s="44" t="str">
        <f t="shared" si="47"/>
        <v/>
      </c>
      <c r="BU321" s="45" t="str">
        <f t="shared" si="48"/>
        <v/>
      </c>
      <c r="BV321" s="45" t="str">
        <f t="shared" si="49"/>
        <v/>
      </c>
      <c r="BW321" s="44" t="str">
        <f t="shared" si="50"/>
        <v/>
      </c>
      <c r="BX321" s="45" t="str">
        <f t="shared" si="51"/>
        <v/>
      </c>
      <c r="BY321" s="44" t="e">
        <f>IF(AND(#REF!="",#REF!="",#REF!="",#REF!=""),"",SUM(#REF!,#REF!,#REF!,#REF!,#REF!))</f>
        <v>#REF!</v>
      </c>
      <c r="BZ321" s="45" t="str">
        <f t="shared" si="52"/>
        <v/>
      </c>
      <c r="CA321" s="44" t="str">
        <f t="shared" si="53"/>
        <v/>
      </c>
      <c r="CB321" s="45" t="str">
        <f t="shared" si="54"/>
        <v/>
      </c>
      <c r="CC321" s="44" t="str">
        <f t="shared" si="55"/>
        <v/>
      </c>
      <c r="CD321" s="45" t="str">
        <f t="shared" si="56"/>
        <v/>
      </c>
      <c r="CE321" s="44" t="e">
        <f>IF(AND(#REF!="",#REF!="",#REF!="",#REF!=""),"",SUM(#REF!,#REF!,#REF!,#REF!,#REF!))</f>
        <v>#REF!</v>
      </c>
      <c r="CF321" s="45" t="str">
        <f t="shared" si="57"/>
        <v/>
      </c>
      <c r="CG321" s="38" t="e">
        <f>IF(AND(#REF!="",#REF!="",#REF!="",#REF!=""),"",SUM(#REF!,#REF!,#REF!,#REF!))</f>
        <v>#REF!</v>
      </c>
      <c r="CH321" s="38" t="str">
        <f t="shared" si="58"/>
        <v/>
      </c>
    </row>
    <row r="322" spans="1:86" ht="24.75" customHeight="1">
      <c r="A322" s="378">
        <v>316</v>
      </c>
      <c r="B322" s="359"/>
      <c r="C322" s="360"/>
      <c r="D322" s="361"/>
      <c r="E322" s="362"/>
      <c r="F322" s="363"/>
      <c r="G322" s="363"/>
      <c r="H322" s="364"/>
      <c r="I322" s="365"/>
      <c r="J322" s="366"/>
      <c r="K322" s="367"/>
      <c r="L322" s="24"/>
      <c r="M322" s="25"/>
      <c r="N322" s="25"/>
      <c r="O322" s="8"/>
      <c r="P322" s="57"/>
      <c r="Q322" s="60"/>
      <c r="R322" s="8"/>
      <c r="S322" s="14"/>
      <c r="T322" s="26"/>
      <c r="U322" s="27"/>
      <c r="V322" s="27"/>
      <c r="W322" s="8"/>
      <c r="X322" s="63"/>
      <c r="Y322" s="60"/>
      <c r="Z322" s="8"/>
      <c r="AA322" s="14"/>
      <c r="AB322" s="24"/>
      <c r="AC322" s="25"/>
      <c r="AD322" s="25"/>
      <c r="AE322" s="8"/>
      <c r="AF322" s="57"/>
      <c r="AG322" s="60"/>
      <c r="AH322" s="8"/>
      <c r="AI322" s="14"/>
      <c r="AJ322" s="24"/>
      <c r="AK322" s="25"/>
      <c r="AL322" s="25"/>
      <c r="AM322" s="8"/>
      <c r="AN322" s="57"/>
      <c r="AO322" s="60"/>
      <c r="AP322" s="8"/>
      <c r="AQ322" s="14"/>
      <c r="AR322" s="24"/>
      <c r="AS322" s="25"/>
      <c r="AT322" s="97"/>
      <c r="AU322" s="24"/>
      <c r="AV322" s="25"/>
      <c r="AW322" s="97"/>
      <c r="AX322" s="24"/>
      <c r="AY322" s="25"/>
      <c r="AZ322" s="97"/>
      <c r="BA322" s="13" t="s">
        <v>447</v>
      </c>
      <c r="BB322" s="109" t="s">
        <v>447</v>
      </c>
      <c r="BC322" s="1"/>
      <c r="BD322" s="1"/>
      <c r="BE322" s="1"/>
      <c r="BF322" s="1"/>
      <c r="BG322" s="1"/>
      <c r="BS322" s="29"/>
      <c r="BT322" s="44" t="str">
        <f t="shared" si="47"/>
        <v/>
      </c>
      <c r="BU322" s="45" t="str">
        <f t="shared" si="48"/>
        <v/>
      </c>
      <c r="BV322" s="45" t="str">
        <f t="shared" si="49"/>
        <v/>
      </c>
      <c r="BW322" s="44" t="str">
        <f t="shared" si="50"/>
        <v/>
      </c>
      <c r="BX322" s="45" t="str">
        <f t="shared" si="51"/>
        <v/>
      </c>
      <c r="BY322" s="44" t="e">
        <f>IF(AND(#REF!="",#REF!="",#REF!="",#REF!=""),"",SUM(#REF!,#REF!,#REF!,#REF!,#REF!))</f>
        <v>#REF!</v>
      </c>
      <c r="BZ322" s="45" t="str">
        <f t="shared" si="52"/>
        <v/>
      </c>
      <c r="CA322" s="44" t="str">
        <f t="shared" si="53"/>
        <v/>
      </c>
      <c r="CB322" s="45" t="str">
        <f t="shared" si="54"/>
        <v/>
      </c>
      <c r="CC322" s="44" t="str">
        <f t="shared" si="55"/>
        <v/>
      </c>
      <c r="CD322" s="45" t="str">
        <f t="shared" si="56"/>
        <v/>
      </c>
      <c r="CE322" s="44" t="e">
        <f>IF(AND(#REF!="",#REF!="",#REF!="",#REF!=""),"",SUM(#REF!,#REF!,#REF!,#REF!,#REF!))</f>
        <v>#REF!</v>
      </c>
      <c r="CF322" s="45" t="str">
        <f t="shared" si="57"/>
        <v/>
      </c>
      <c r="CG322" s="38" t="e">
        <f>IF(AND(#REF!="",#REF!="",#REF!="",#REF!=""),"",SUM(#REF!,#REF!,#REF!,#REF!))</f>
        <v>#REF!</v>
      </c>
      <c r="CH322" s="38" t="str">
        <f t="shared" si="58"/>
        <v/>
      </c>
    </row>
    <row r="323" spans="1:86" ht="24.75" customHeight="1">
      <c r="A323" s="358">
        <v>317</v>
      </c>
      <c r="B323" s="359"/>
      <c r="C323" s="360"/>
      <c r="D323" s="361"/>
      <c r="E323" s="362"/>
      <c r="F323" s="363"/>
      <c r="G323" s="363"/>
      <c r="H323" s="364"/>
      <c r="I323" s="365"/>
      <c r="J323" s="366"/>
      <c r="K323" s="367"/>
      <c r="L323" s="24"/>
      <c r="M323" s="25"/>
      <c r="N323" s="25"/>
      <c r="O323" s="8"/>
      <c r="P323" s="57"/>
      <c r="Q323" s="60"/>
      <c r="R323" s="8"/>
      <c r="S323" s="14"/>
      <c r="T323" s="26"/>
      <c r="U323" s="27"/>
      <c r="V323" s="27"/>
      <c r="W323" s="8"/>
      <c r="X323" s="63"/>
      <c r="Y323" s="60"/>
      <c r="Z323" s="8"/>
      <c r="AA323" s="14"/>
      <c r="AB323" s="24"/>
      <c r="AC323" s="25"/>
      <c r="AD323" s="25"/>
      <c r="AE323" s="8"/>
      <c r="AF323" s="57"/>
      <c r="AG323" s="60"/>
      <c r="AH323" s="8"/>
      <c r="AI323" s="14"/>
      <c r="AJ323" s="24"/>
      <c r="AK323" s="25"/>
      <c r="AL323" s="25"/>
      <c r="AM323" s="8"/>
      <c r="AN323" s="57"/>
      <c r="AO323" s="60"/>
      <c r="AP323" s="8"/>
      <c r="AQ323" s="14"/>
      <c r="AR323" s="24"/>
      <c r="AS323" s="25"/>
      <c r="AT323" s="97"/>
      <c r="AU323" s="24"/>
      <c r="AV323" s="25"/>
      <c r="AW323" s="97"/>
      <c r="AX323" s="24"/>
      <c r="AY323" s="25"/>
      <c r="AZ323" s="97"/>
      <c r="BA323" s="13" t="s">
        <v>447</v>
      </c>
      <c r="BB323" s="109" t="s">
        <v>447</v>
      </c>
      <c r="BC323" s="1"/>
      <c r="BD323" s="1"/>
      <c r="BE323" s="1"/>
      <c r="BF323" s="1"/>
      <c r="BG323" s="1"/>
      <c r="BS323" s="29"/>
      <c r="BT323" s="44" t="str">
        <f t="shared" si="47"/>
        <v/>
      </c>
      <c r="BU323" s="45" t="str">
        <f t="shared" si="48"/>
        <v/>
      </c>
      <c r="BV323" s="45" t="str">
        <f t="shared" si="49"/>
        <v/>
      </c>
      <c r="BW323" s="44" t="str">
        <f t="shared" si="50"/>
        <v/>
      </c>
      <c r="BX323" s="45" t="str">
        <f t="shared" si="51"/>
        <v/>
      </c>
      <c r="BY323" s="44" t="e">
        <f>IF(AND(#REF!="",#REF!="",#REF!="",#REF!=""),"",SUM(#REF!,#REF!,#REF!,#REF!,#REF!))</f>
        <v>#REF!</v>
      </c>
      <c r="BZ323" s="45" t="str">
        <f t="shared" si="52"/>
        <v/>
      </c>
      <c r="CA323" s="44" t="str">
        <f t="shared" si="53"/>
        <v/>
      </c>
      <c r="CB323" s="45" t="str">
        <f t="shared" si="54"/>
        <v/>
      </c>
      <c r="CC323" s="44" t="str">
        <f t="shared" si="55"/>
        <v/>
      </c>
      <c r="CD323" s="45" t="str">
        <f t="shared" si="56"/>
        <v/>
      </c>
      <c r="CE323" s="44" t="e">
        <f>IF(AND(#REF!="",#REF!="",#REF!="",#REF!=""),"",SUM(#REF!,#REF!,#REF!,#REF!,#REF!))</f>
        <v>#REF!</v>
      </c>
      <c r="CF323" s="45" t="str">
        <f t="shared" si="57"/>
        <v/>
      </c>
      <c r="CG323" s="38" t="e">
        <f>IF(AND(#REF!="",#REF!="",#REF!="",#REF!=""),"",SUM(#REF!,#REF!,#REF!,#REF!))</f>
        <v>#REF!</v>
      </c>
      <c r="CH323" s="38" t="str">
        <f t="shared" si="58"/>
        <v/>
      </c>
    </row>
    <row r="324" spans="1:86" ht="24.75" customHeight="1">
      <c r="A324" s="378">
        <v>318</v>
      </c>
      <c r="B324" s="359"/>
      <c r="C324" s="360"/>
      <c r="D324" s="361"/>
      <c r="E324" s="362"/>
      <c r="F324" s="363"/>
      <c r="G324" s="363"/>
      <c r="H324" s="364"/>
      <c r="I324" s="365"/>
      <c r="J324" s="366"/>
      <c r="K324" s="367"/>
      <c r="L324" s="24"/>
      <c r="M324" s="25"/>
      <c r="N324" s="25"/>
      <c r="O324" s="8"/>
      <c r="P324" s="57"/>
      <c r="Q324" s="60"/>
      <c r="R324" s="8"/>
      <c r="S324" s="14"/>
      <c r="T324" s="26"/>
      <c r="U324" s="27"/>
      <c r="V324" s="27"/>
      <c r="W324" s="8"/>
      <c r="X324" s="63"/>
      <c r="Y324" s="60"/>
      <c r="Z324" s="8"/>
      <c r="AA324" s="14"/>
      <c r="AB324" s="24"/>
      <c r="AC324" s="25"/>
      <c r="AD324" s="25"/>
      <c r="AE324" s="8"/>
      <c r="AF324" s="57"/>
      <c r="AG324" s="60"/>
      <c r="AH324" s="8"/>
      <c r="AI324" s="14"/>
      <c r="AJ324" s="24"/>
      <c r="AK324" s="25"/>
      <c r="AL324" s="25"/>
      <c r="AM324" s="8"/>
      <c r="AN324" s="57"/>
      <c r="AO324" s="60"/>
      <c r="AP324" s="8"/>
      <c r="AQ324" s="14"/>
      <c r="AR324" s="24"/>
      <c r="AS324" s="25"/>
      <c r="AT324" s="97"/>
      <c r="AU324" s="24"/>
      <c r="AV324" s="25"/>
      <c r="AW324" s="97"/>
      <c r="AX324" s="24"/>
      <c r="AY324" s="25"/>
      <c r="AZ324" s="97"/>
      <c r="BA324" s="13" t="s">
        <v>447</v>
      </c>
      <c r="BB324" s="109" t="s">
        <v>447</v>
      </c>
      <c r="BC324" s="1"/>
      <c r="BD324" s="1"/>
      <c r="BE324" s="1"/>
      <c r="BF324" s="1"/>
      <c r="BG324" s="1"/>
      <c r="BS324" s="29"/>
      <c r="BT324" s="44" t="str">
        <f t="shared" si="47"/>
        <v/>
      </c>
      <c r="BU324" s="45" t="str">
        <f t="shared" si="48"/>
        <v/>
      </c>
      <c r="BV324" s="45" t="str">
        <f t="shared" si="49"/>
        <v/>
      </c>
      <c r="BW324" s="44" t="str">
        <f t="shared" si="50"/>
        <v/>
      </c>
      <c r="BX324" s="45" t="str">
        <f t="shared" si="51"/>
        <v/>
      </c>
      <c r="BY324" s="44" t="e">
        <f>IF(AND(#REF!="",#REF!="",#REF!="",#REF!=""),"",SUM(#REF!,#REF!,#REF!,#REF!,#REF!))</f>
        <v>#REF!</v>
      </c>
      <c r="BZ324" s="45" t="str">
        <f t="shared" si="52"/>
        <v/>
      </c>
      <c r="CA324" s="44" t="str">
        <f t="shared" si="53"/>
        <v/>
      </c>
      <c r="CB324" s="45" t="str">
        <f t="shared" si="54"/>
        <v/>
      </c>
      <c r="CC324" s="44" t="str">
        <f t="shared" si="55"/>
        <v/>
      </c>
      <c r="CD324" s="45" t="str">
        <f t="shared" si="56"/>
        <v/>
      </c>
      <c r="CE324" s="44" t="e">
        <f>IF(AND(#REF!="",#REF!="",#REF!="",#REF!=""),"",SUM(#REF!,#REF!,#REF!,#REF!,#REF!))</f>
        <v>#REF!</v>
      </c>
      <c r="CF324" s="45" t="str">
        <f t="shared" si="57"/>
        <v/>
      </c>
      <c r="CG324" s="38" t="e">
        <f>IF(AND(#REF!="",#REF!="",#REF!="",#REF!=""),"",SUM(#REF!,#REF!,#REF!,#REF!))</f>
        <v>#REF!</v>
      </c>
      <c r="CH324" s="38" t="str">
        <f t="shared" si="58"/>
        <v/>
      </c>
    </row>
    <row r="325" spans="1:86" ht="24.75" customHeight="1">
      <c r="A325" s="378">
        <v>319</v>
      </c>
      <c r="B325" s="359"/>
      <c r="C325" s="360"/>
      <c r="D325" s="361"/>
      <c r="E325" s="362"/>
      <c r="F325" s="363"/>
      <c r="G325" s="363"/>
      <c r="H325" s="364"/>
      <c r="I325" s="365"/>
      <c r="J325" s="366"/>
      <c r="K325" s="367"/>
      <c r="L325" s="24"/>
      <c r="M325" s="25"/>
      <c r="N325" s="25"/>
      <c r="O325" s="8"/>
      <c r="P325" s="57"/>
      <c r="Q325" s="60"/>
      <c r="R325" s="8"/>
      <c r="S325" s="14"/>
      <c r="T325" s="26"/>
      <c r="U325" s="27"/>
      <c r="V325" s="27"/>
      <c r="W325" s="8"/>
      <c r="X325" s="63"/>
      <c r="Y325" s="60"/>
      <c r="Z325" s="8"/>
      <c r="AA325" s="14"/>
      <c r="AB325" s="24"/>
      <c r="AC325" s="25"/>
      <c r="AD325" s="25"/>
      <c r="AE325" s="8"/>
      <c r="AF325" s="57"/>
      <c r="AG325" s="60"/>
      <c r="AH325" s="8"/>
      <c r="AI325" s="14"/>
      <c r="AJ325" s="24"/>
      <c r="AK325" s="25"/>
      <c r="AL325" s="25"/>
      <c r="AM325" s="8"/>
      <c r="AN325" s="57"/>
      <c r="AO325" s="60"/>
      <c r="AP325" s="8"/>
      <c r="AQ325" s="14"/>
      <c r="AR325" s="24"/>
      <c r="AS325" s="25"/>
      <c r="AT325" s="97"/>
      <c r="AU325" s="24"/>
      <c r="AV325" s="25"/>
      <c r="AW325" s="97"/>
      <c r="AX325" s="24"/>
      <c r="AY325" s="25"/>
      <c r="AZ325" s="97"/>
      <c r="BA325" s="13" t="s">
        <v>447</v>
      </c>
      <c r="BB325" s="109" t="s">
        <v>447</v>
      </c>
      <c r="BC325" s="1"/>
      <c r="BD325" s="1"/>
      <c r="BE325" s="1"/>
      <c r="BF325" s="1"/>
      <c r="BG325" s="1"/>
      <c r="BS325" s="29"/>
      <c r="BT325" s="44" t="str">
        <f t="shared" si="47"/>
        <v/>
      </c>
      <c r="BU325" s="45" t="str">
        <f t="shared" si="48"/>
        <v/>
      </c>
      <c r="BV325" s="45" t="str">
        <f t="shared" si="49"/>
        <v/>
      </c>
      <c r="BW325" s="44" t="str">
        <f t="shared" si="50"/>
        <v/>
      </c>
      <c r="BX325" s="45" t="str">
        <f t="shared" si="51"/>
        <v/>
      </c>
      <c r="BY325" s="44" t="e">
        <f>IF(AND(#REF!="",#REF!="",#REF!="",#REF!=""),"",SUM(#REF!,#REF!,#REF!,#REF!,#REF!))</f>
        <v>#REF!</v>
      </c>
      <c r="BZ325" s="45" t="str">
        <f t="shared" si="52"/>
        <v/>
      </c>
      <c r="CA325" s="44" t="str">
        <f t="shared" si="53"/>
        <v/>
      </c>
      <c r="CB325" s="45" t="str">
        <f t="shared" si="54"/>
        <v/>
      </c>
      <c r="CC325" s="44" t="str">
        <f t="shared" si="55"/>
        <v/>
      </c>
      <c r="CD325" s="45" t="str">
        <f t="shared" si="56"/>
        <v/>
      </c>
      <c r="CE325" s="44" t="e">
        <f>IF(AND(#REF!="",#REF!="",#REF!="",#REF!=""),"",SUM(#REF!,#REF!,#REF!,#REF!,#REF!))</f>
        <v>#REF!</v>
      </c>
      <c r="CF325" s="45" t="str">
        <f t="shared" si="57"/>
        <v/>
      </c>
      <c r="CG325" s="38" t="e">
        <f>IF(AND(#REF!="",#REF!="",#REF!="",#REF!=""),"",SUM(#REF!,#REF!,#REF!,#REF!))</f>
        <v>#REF!</v>
      </c>
      <c r="CH325" s="38" t="str">
        <f t="shared" si="58"/>
        <v/>
      </c>
    </row>
    <row r="326" spans="1:86" ht="24.75" customHeight="1">
      <c r="A326" s="358">
        <v>320</v>
      </c>
      <c r="B326" s="359"/>
      <c r="C326" s="360"/>
      <c r="D326" s="361"/>
      <c r="E326" s="362"/>
      <c r="F326" s="363"/>
      <c r="G326" s="363"/>
      <c r="H326" s="364"/>
      <c r="I326" s="365"/>
      <c r="J326" s="366"/>
      <c r="K326" s="367"/>
      <c r="L326" s="24"/>
      <c r="M326" s="25"/>
      <c r="N326" s="25"/>
      <c r="O326" s="8"/>
      <c r="P326" s="57"/>
      <c r="Q326" s="60"/>
      <c r="R326" s="8"/>
      <c r="S326" s="14"/>
      <c r="T326" s="26"/>
      <c r="U326" s="27"/>
      <c r="V326" s="27"/>
      <c r="W326" s="8"/>
      <c r="X326" s="63"/>
      <c r="Y326" s="60"/>
      <c r="Z326" s="8"/>
      <c r="AA326" s="14"/>
      <c r="AB326" s="24"/>
      <c r="AC326" s="25"/>
      <c r="AD326" s="25"/>
      <c r="AE326" s="8"/>
      <c r="AF326" s="57"/>
      <c r="AG326" s="60"/>
      <c r="AH326" s="8"/>
      <c r="AI326" s="14"/>
      <c r="AJ326" s="24"/>
      <c r="AK326" s="25"/>
      <c r="AL326" s="25"/>
      <c r="AM326" s="8"/>
      <c r="AN326" s="57"/>
      <c r="AO326" s="60"/>
      <c r="AP326" s="8"/>
      <c r="AQ326" s="14"/>
      <c r="AR326" s="24"/>
      <c r="AS326" s="25"/>
      <c r="AT326" s="97"/>
      <c r="AU326" s="24"/>
      <c r="AV326" s="25"/>
      <c r="AW326" s="97"/>
      <c r="AX326" s="24"/>
      <c r="AY326" s="25"/>
      <c r="AZ326" s="97"/>
      <c r="BA326" s="13" t="s">
        <v>447</v>
      </c>
      <c r="BB326" s="109" t="s">
        <v>447</v>
      </c>
      <c r="BC326" s="1"/>
      <c r="BD326" s="1"/>
      <c r="BE326" s="1"/>
      <c r="BF326" s="1"/>
      <c r="BG326" s="1"/>
      <c r="BS326" s="29"/>
      <c r="BT326" s="44" t="str">
        <f t="shared" si="47"/>
        <v/>
      </c>
      <c r="BU326" s="45" t="str">
        <f t="shared" si="48"/>
        <v/>
      </c>
      <c r="BV326" s="45" t="str">
        <f t="shared" si="49"/>
        <v/>
      </c>
      <c r="BW326" s="44" t="str">
        <f t="shared" si="50"/>
        <v/>
      </c>
      <c r="BX326" s="45" t="str">
        <f t="shared" si="51"/>
        <v/>
      </c>
      <c r="BY326" s="44" t="e">
        <f>IF(AND(#REF!="",#REF!="",#REF!="",#REF!=""),"",SUM(#REF!,#REF!,#REF!,#REF!,#REF!))</f>
        <v>#REF!</v>
      </c>
      <c r="BZ326" s="45" t="str">
        <f t="shared" si="52"/>
        <v/>
      </c>
      <c r="CA326" s="44" t="str">
        <f t="shared" si="53"/>
        <v/>
      </c>
      <c r="CB326" s="45" t="str">
        <f t="shared" si="54"/>
        <v/>
      </c>
      <c r="CC326" s="44" t="str">
        <f t="shared" si="55"/>
        <v/>
      </c>
      <c r="CD326" s="45" t="str">
        <f t="shared" si="56"/>
        <v/>
      </c>
      <c r="CE326" s="44" t="e">
        <f>IF(AND(#REF!="",#REF!="",#REF!="",#REF!=""),"",SUM(#REF!,#REF!,#REF!,#REF!,#REF!))</f>
        <v>#REF!</v>
      </c>
      <c r="CF326" s="45" t="str">
        <f t="shared" si="57"/>
        <v/>
      </c>
      <c r="CG326" s="38" t="e">
        <f>IF(AND(#REF!="",#REF!="",#REF!="",#REF!=""),"",SUM(#REF!,#REF!,#REF!,#REF!))</f>
        <v>#REF!</v>
      </c>
      <c r="CH326" s="38" t="str">
        <f t="shared" si="58"/>
        <v/>
      </c>
    </row>
    <row r="327" spans="1:86" ht="24.75" customHeight="1">
      <c r="A327" s="378">
        <v>321</v>
      </c>
      <c r="B327" s="359"/>
      <c r="C327" s="360"/>
      <c r="D327" s="361"/>
      <c r="E327" s="362"/>
      <c r="F327" s="363"/>
      <c r="G327" s="363"/>
      <c r="H327" s="364"/>
      <c r="I327" s="365"/>
      <c r="J327" s="366"/>
      <c r="K327" s="367"/>
      <c r="L327" s="24"/>
      <c r="M327" s="25"/>
      <c r="N327" s="25"/>
      <c r="O327" s="8"/>
      <c r="P327" s="57"/>
      <c r="Q327" s="60"/>
      <c r="R327" s="8"/>
      <c r="S327" s="14"/>
      <c r="T327" s="26"/>
      <c r="U327" s="27"/>
      <c r="V327" s="27"/>
      <c r="W327" s="8"/>
      <c r="X327" s="63"/>
      <c r="Y327" s="60"/>
      <c r="Z327" s="8"/>
      <c r="AA327" s="14"/>
      <c r="AB327" s="24"/>
      <c r="AC327" s="25"/>
      <c r="AD327" s="25"/>
      <c r="AE327" s="8"/>
      <c r="AF327" s="57"/>
      <c r="AG327" s="60"/>
      <c r="AH327" s="8"/>
      <c r="AI327" s="14"/>
      <c r="AJ327" s="24"/>
      <c r="AK327" s="25"/>
      <c r="AL327" s="25"/>
      <c r="AM327" s="8"/>
      <c r="AN327" s="57"/>
      <c r="AO327" s="60"/>
      <c r="AP327" s="8"/>
      <c r="AQ327" s="14"/>
      <c r="AR327" s="24"/>
      <c r="AS327" s="25"/>
      <c r="AT327" s="97"/>
      <c r="AU327" s="24"/>
      <c r="AV327" s="25"/>
      <c r="AW327" s="97"/>
      <c r="AX327" s="24"/>
      <c r="AY327" s="25"/>
      <c r="AZ327" s="97"/>
      <c r="BA327" s="13" t="s">
        <v>447</v>
      </c>
      <c r="BB327" s="109" t="s">
        <v>447</v>
      </c>
      <c r="BC327" s="1"/>
      <c r="BD327" s="1"/>
      <c r="BE327" s="1"/>
      <c r="BF327" s="1"/>
      <c r="BG327" s="1"/>
      <c r="BS327" s="29"/>
      <c r="BT327" s="44" t="str">
        <f t="shared" si="47"/>
        <v/>
      </c>
      <c r="BU327" s="45" t="str">
        <f t="shared" si="48"/>
        <v/>
      </c>
      <c r="BV327" s="45" t="str">
        <f t="shared" si="49"/>
        <v/>
      </c>
      <c r="BW327" s="44" t="str">
        <f t="shared" si="50"/>
        <v/>
      </c>
      <c r="BX327" s="45" t="str">
        <f t="shared" si="51"/>
        <v/>
      </c>
      <c r="BY327" s="44" t="e">
        <f>IF(AND(#REF!="",#REF!="",#REF!="",#REF!=""),"",SUM(#REF!,#REF!,#REF!,#REF!,#REF!))</f>
        <v>#REF!</v>
      </c>
      <c r="BZ327" s="45" t="str">
        <f t="shared" si="52"/>
        <v/>
      </c>
      <c r="CA327" s="44" t="str">
        <f t="shared" si="53"/>
        <v/>
      </c>
      <c r="CB327" s="45" t="str">
        <f t="shared" si="54"/>
        <v/>
      </c>
      <c r="CC327" s="44" t="str">
        <f t="shared" si="55"/>
        <v/>
      </c>
      <c r="CD327" s="45" t="str">
        <f t="shared" si="56"/>
        <v/>
      </c>
      <c r="CE327" s="44" t="e">
        <f>IF(AND(#REF!="",#REF!="",#REF!="",#REF!=""),"",SUM(#REF!,#REF!,#REF!,#REF!,#REF!))</f>
        <v>#REF!</v>
      </c>
      <c r="CF327" s="45" t="str">
        <f t="shared" si="57"/>
        <v/>
      </c>
      <c r="CG327" s="38" t="e">
        <f>IF(AND(#REF!="",#REF!="",#REF!="",#REF!=""),"",SUM(#REF!,#REF!,#REF!,#REF!))</f>
        <v>#REF!</v>
      </c>
      <c r="CH327" s="38" t="str">
        <f t="shared" si="58"/>
        <v/>
      </c>
    </row>
    <row r="328" spans="1:86" ht="24.75" customHeight="1">
      <c r="A328" s="378">
        <v>322</v>
      </c>
      <c r="B328" s="359"/>
      <c r="C328" s="360"/>
      <c r="D328" s="361"/>
      <c r="E328" s="362"/>
      <c r="F328" s="363"/>
      <c r="G328" s="363"/>
      <c r="H328" s="364"/>
      <c r="I328" s="365"/>
      <c r="J328" s="366"/>
      <c r="K328" s="367"/>
      <c r="L328" s="24"/>
      <c r="M328" s="25"/>
      <c r="N328" s="25"/>
      <c r="O328" s="8"/>
      <c r="P328" s="57"/>
      <c r="Q328" s="60"/>
      <c r="R328" s="8"/>
      <c r="S328" s="14"/>
      <c r="T328" s="26"/>
      <c r="U328" s="27"/>
      <c r="V328" s="27"/>
      <c r="W328" s="8"/>
      <c r="X328" s="63"/>
      <c r="Y328" s="60"/>
      <c r="Z328" s="8"/>
      <c r="AA328" s="14"/>
      <c r="AB328" s="24"/>
      <c r="AC328" s="25"/>
      <c r="AD328" s="25"/>
      <c r="AE328" s="8"/>
      <c r="AF328" s="57"/>
      <c r="AG328" s="60"/>
      <c r="AH328" s="8"/>
      <c r="AI328" s="14"/>
      <c r="AJ328" s="24"/>
      <c r="AK328" s="25"/>
      <c r="AL328" s="25"/>
      <c r="AM328" s="8"/>
      <c r="AN328" s="57"/>
      <c r="AO328" s="60"/>
      <c r="AP328" s="8"/>
      <c r="AQ328" s="14"/>
      <c r="AR328" s="24"/>
      <c r="AS328" s="25"/>
      <c r="AT328" s="97"/>
      <c r="AU328" s="24"/>
      <c r="AV328" s="25"/>
      <c r="AW328" s="97"/>
      <c r="AX328" s="24"/>
      <c r="AY328" s="25"/>
      <c r="AZ328" s="97"/>
      <c r="BA328" s="13" t="s">
        <v>447</v>
      </c>
      <c r="BB328" s="109" t="s">
        <v>447</v>
      </c>
      <c r="BC328" s="1"/>
      <c r="BD328" s="1"/>
      <c r="BE328" s="1"/>
      <c r="BF328" s="1"/>
      <c r="BG328" s="1"/>
      <c r="BS328" s="29"/>
      <c r="BT328" s="44" t="str">
        <f t="shared" ref="BT328:BT391" si="59">IF(I328="","",I328)</f>
        <v/>
      </c>
      <c r="BU328" s="45" t="str">
        <f t="shared" ref="BU328:BU391" si="60">IF(AND(L328="",M328="",N328="",P328=""),"",SUM(L328,M328,N328,O328,P328))</f>
        <v/>
      </c>
      <c r="BV328" s="45" t="str">
        <f t="shared" ref="BV328:BV391" si="61">IFERROR(IF(BU328="","",ROUNDUP(BU328*20%,0)),"")</f>
        <v/>
      </c>
      <c r="BW328" s="44" t="str">
        <f t="shared" ref="BW328:BW391" si="62">IF(AND(T328="",U328="",V328="",X328=""),"",SUM(T328,U328,V328,W328,X328))</f>
        <v/>
      </c>
      <c r="BX328" s="45" t="str">
        <f t="shared" ref="BX328:BX391" si="63">IFERROR(IF(BW328="","",ROUNDUP(BW328*20%,0)),"")</f>
        <v/>
      </c>
      <c r="BY328" s="44" t="e">
        <f>IF(AND(#REF!="",#REF!="",#REF!="",#REF!=""),"",SUM(#REF!,#REF!,#REF!,#REF!,#REF!))</f>
        <v>#REF!</v>
      </c>
      <c r="BZ328" s="45" t="str">
        <f t="shared" ref="BZ328:BZ391" si="64">IFERROR(IF(BY328="","",ROUNDUP(BY328*20%,0)),"")</f>
        <v/>
      </c>
      <c r="CA328" s="44" t="str">
        <f t="shared" ref="CA328:CA391" si="65">IF(AND(AB328="",AC328="",AD328="",AF328=""),"",SUM(AB328,AC328,AD328,AE328,AF328))</f>
        <v/>
      </c>
      <c r="CB328" s="45" t="str">
        <f t="shared" ref="CB328:CB391" si="66">IFERROR(IF(CA328="","",ROUNDUP(CA328*20%,0)),"")</f>
        <v/>
      </c>
      <c r="CC328" s="44" t="str">
        <f t="shared" ref="CC328:CC391" si="67">IF(AND(AJ328="",AK328="",AL328="",AN328=""),"",SUM(AJ328,AK328,AL328,AM328,AN328))</f>
        <v/>
      </c>
      <c r="CD328" s="45" t="str">
        <f t="shared" ref="CD328:CD391" si="68">IFERROR(IF(CC328="","",ROUNDUP(CC328*20%,0)),"")</f>
        <v/>
      </c>
      <c r="CE328" s="44" t="e">
        <f>IF(AND(#REF!="",#REF!="",#REF!="",#REF!=""),"",SUM(#REF!,#REF!,#REF!,#REF!,#REF!))</f>
        <v>#REF!</v>
      </c>
      <c r="CF328" s="45" t="str">
        <f t="shared" ref="CF328:CF391" si="69">IFERROR(IF(CE328="","",ROUNDUP(CE328*20%,0)),"")</f>
        <v/>
      </c>
      <c r="CG328" s="38" t="e">
        <f>IF(AND(#REF!="",#REF!="",#REF!="",#REF!=""),"",SUM(#REF!,#REF!,#REF!,#REF!))</f>
        <v>#REF!</v>
      </c>
      <c r="CH328" s="38" t="str">
        <f t="shared" si="58"/>
        <v/>
      </c>
    </row>
    <row r="329" spans="1:86" ht="24.75" customHeight="1">
      <c r="A329" s="358">
        <v>323</v>
      </c>
      <c r="B329" s="359"/>
      <c r="C329" s="360"/>
      <c r="D329" s="361"/>
      <c r="E329" s="362"/>
      <c r="F329" s="363"/>
      <c r="G329" s="363"/>
      <c r="H329" s="364"/>
      <c r="I329" s="365"/>
      <c r="J329" s="366"/>
      <c r="K329" s="367"/>
      <c r="L329" s="24"/>
      <c r="M329" s="25"/>
      <c r="N329" s="25"/>
      <c r="O329" s="8"/>
      <c r="P329" s="57"/>
      <c r="Q329" s="60"/>
      <c r="R329" s="8"/>
      <c r="S329" s="14"/>
      <c r="T329" s="26"/>
      <c r="U329" s="27"/>
      <c r="V329" s="27"/>
      <c r="W329" s="8"/>
      <c r="X329" s="63"/>
      <c r="Y329" s="60"/>
      <c r="Z329" s="8"/>
      <c r="AA329" s="14"/>
      <c r="AB329" s="24"/>
      <c r="AC329" s="25"/>
      <c r="AD329" s="25"/>
      <c r="AE329" s="8"/>
      <c r="AF329" s="57"/>
      <c r="AG329" s="60"/>
      <c r="AH329" s="8"/>
      <c r="AI329" s="14"/>
      <c r="AJ329" s="24"/>
      <c r="AK329" s="25"/>
      <c r="AL329" s="25"/>
      <c r="AM329" s="8"/>
      <c r="AN329" s="57"/>
      <c r="AO329" s="60"/>
      <c r="AP329" s="8"/>
      <c r="AQ329" s="14"/>
      <c r="AR329" s="24"/>
      <c r="AS329" s="25"/>
      <c r="AT329" s="97"/>
      <c r="AU329" s="24"/>
      <c r="AV329" s="25"/>
      <c r="AW329" s="97"/>
      <c r="AX329" s="24"/>
      <c r="AY329" s="25"/>
      <c r="AZ329" s="97"/>
      <c r="BA329" s="13" t="s">
        <v>447</v>
      </c>
      <c r="BB329" s="109" t="s">
        <v>447</v>
      </c>
      <c r="BC329" s="1"/>
      <c r="BD329" s="1"/>
      <c r="BE329" s="1"/>
      <c r="BF329" s="1"/>
      <c r="BG329" s="1"/>
      <c r="BS329" s="29"/>
      <c r="BT329" s="44" t="str">
        <f t="shared" si="59"/>
        <v/>
      </c>
      <c r="BU329" s="45" t="str">
        <f t="shared" si="60"/>
        <v/>
      </c>
      <c r="BV329" s="45" t="str">
        <f t="shared" si="61"/>
        <v/>
      </c>
      <c r="BW329" s="44" t="str">
        <f t="shared" si="62"/>
        <v/>
      </c>
      <c r="BX329" s="45" t="str">
        <f t="shared" si="63"/>
        <v/>
      </c>
      <c r="BY329" s="44" t="e">
        <f>IF(AND(#REF!="",#REF!="",#REF!="",#REF!=""),"",SUM(#REF!,#REF!,#REF!,#REF!,#REF!))</f>
        <v>#REF!</v>
      </c>
      <c r="BZ329" s="45" t="str">
        <f t="shared" si="64"/>
        <v/>
      </c>
      <c r="CA329" s="44" t="str">
        <f t="shared" si="65"/>
        <v/>
      </c>
      <c r="CB329" s="45" t="str">
        <f t="shared" si="66"/>
        <v/>
      </c>
      <c r="CC329" s="44" t="str">
        <f t="shared" si="67"/>
        <v/>
      </c>
      <c r="CD329" s="45" t="str">
        <f t="shared" si="68"/>
        <v/>
      </c>
      <c r="CE329" s="44" t="e">
        <f>IF(AND(#REF!="",#REF!="",#REF!="",#REF!=""),"",SUM(#REF!,#REF!,#REF!,#REF!,#REF!))</f>
        <v>#REF!</v>
      </c>
      <c r="CF329" s="45" t="str">
        <f t="shared" si="69"/>
        <v/>
      </c>
      <c r="CG329" s="38" t="e">
        <f>IF(AND(#REF!="",#REF!="",#REF!="",#REF!=""),"",SUM(#REF!,#REF!,#REF!,#REF!))</f>
        <v>#REF!</v>
      </c>
      <c r="CH329" s="38" t="str">
        <f t="shared" si="58"/>
        <v/>
      </c>
    </row>
    <row r="330" spans="1:86" ht="24.75" customHeight="1">
      <c r="A330" s="378">
        <v>324</v>
      </c>
      <c r="B330" s="359"/>
      <c r="C330" s="360"/>
      <c r="D330" s="361"/>
      <c r="E330" s="362"/>
      <c r="F330" s="363"/>
      <c r="G330" s="363"/>
      <c r="H330" s="364"/>
      <c r="I330" s="365"/>
      <c r="J330" s="366"/>
      <c r="K330" s="367"/>
      <c r="L330" s="24"/>
      <c r="M330" s="25"/>
      <c r="N330" s="25"/>
      <c r="O330" s="8"/>
      <c r="P330" s="57"/>
      <c r="Q330" s="60"/>
      <c r="R330" s="8"/>
      <c r="S330" s="14"/>
      <c r="T330" s="26"/>
      <c r="U330" s="27"/>
      <c r="V330" s="27"/>
      <c r="W330" s="8"/>
      <c r="X330" s="63"/>
      <c r="Y330" s="60"/>
      <c r="Z330" s="8"/>
      <c r="AA330" s="14"/>
      <c r="AB330" s="24"/>
      <c r="AC330" s="25"/>
      <c r="AD330" s="25"/>
      <c r="AE330" s="8"/>
      <c r="AF330" s="57"/>
      <c r="AG330" s="60"/>
      <c r="AH330" s="8"/>
      <c r="AI330" s="14"/>
      <c r="AJ330" s="24"/>
      <c r="AK330" s="25"/>
      <c r="AL330" s="25"/>
      <c r="AM330" s="8"/>
      <c r="AN330" s="57"/>
      <c r="AO330" s="60"/>
      <c r="AP330" s="8"/>
      <c r="AQ330" s="14"/>
      <c r="AR330" s="24"/>
      <c r="AS330" s="25"/>
      <c r="AT330" s="97"/>
      <c r="AU330" s="24"/>
      <c r="AV330" s="25"/>
      <c r="AW330" s="97"/>
      <c r="AX330" s="24"/>
      <c r="AY330" s="25"/>
      <c r="AZ330" s="97"/>
      <c r="BA330" s="13" t="s">
        <v>447</v>
      </c>
      <c r="BB330" s="109" t="s">
        <v>447</v>
      </c>
      <c r="BC330" s="1"/>
      <c r="BD330" s="1"/>
      <c r="BE330" s="1"/>
      <c r="BF330" s="1"/>
      <c r="BG330" s="1"/>
      <c r="BS330" s="29"/>
      <c r="BT330" s="44" t="str">
        <f t="shared" si="59"/>
        <v/>
      </c>
      <c r="BU330" s="45" t="str">
        <f t="shared" si="60"/>
        <v/>
      </c>
      <c r="BV330" s="45" t="str">
        <f t="shared" si="61"/>
        <v/>
      </c>
      <c r="BW330" s="44" t="str">
        <f t="shared" si="62"/>
        <v/>
      </c>
      <c r="BX330" s="45" t="str">
        <f t="shared" si="63"/>
        <v/>
      </c>
      <c r="BY330" s="44" t="e">
        <f>IF(AND(#REF!="",#REF!="",#REF!="",#REF!=""),"",SUM(#REF!,#REF!,#REF!,#REF!,#REF!))</f>
        <v>#REF!</v>
      </c>
      <c r="BZ330" s="45" t="str">
        <f t="shared" si="64"/>
        <v/>
      </c>
      <c r="CA330" s="44" t="str">
        <f t="shared" si="65"/>
        <v/>
      </c>
      <c r="CB330" s="45" t="str">
        <f t="shared" si="66"/>
        <v/>
      </c>
      <c r="CC330" s="44" t="str">
        <f t="shared" si="67"/>
        <v/>
      </c>
      <c r="CD330" s="45" t="str">
        <f t="shared" si="68"/>
        <v/>
      </c>
      <c r="CE330" s="44" t="e">
        <f>IF(AND(#REF!="",#REF!="",#REF!="",#REF!=""),"",SUM(#REF!,#REF!,#REF!,#REF!,#REF!))</f>
        <v>#REF!</v>
      </c>
      <c r="CF330" s="45" t="str">
        <f t="shared" si="69"/>
        <v/>
      </c>
      <c r="CG330" s="38" t="e">
        <f>IF(AND(#REF!="",#REF!="",#REF!="",#REF!=""),"",SUM(#REF!,#REF!,#REF!,#REF!))</f>
        <v>#REF!</v>
      </c>
      <c r="CH330" s="38" t="str">
        <f t="shared" si="58"/>
        <v/>
      </c>
    </row>
    <row r="331" spans="1:86" ht="24.75" customHeight="1">
      <c r="A331" s="378">
        <v>325</v>
      </c>
      <c r="B331" s="359"/>
      <c r="C331" s="360"/>
      <c r="D331" s="361"/>
      <c r="E331" s="362"/>
      <c r="F331" s="363"/>
      <c r="G331" s="363"/>
      <c r="H331" s="364"/>
      <c r="I331" s="365"/>
      <c r="J331" s="366"/>
      <c r="K331" s="367"/>
      <c r="L331" s="24"/>
      <c r="M331" s="25"/>
      <c r="N331" s="25"/>
      <c r="O331" s="8"/>
      <c r="P331" s="57"/>
      <c r="Q331" s="60"/>
      <c r="R331" s="8"/>
      <c r="S331" s="14"/>
      <c r="T331" s="26"/>
      <c r="U331" s="27"/>
      <c r="V331" s="27"/>
      <c r="W331" s="8"/>
      <c r="X331" s="63"/>
      <c r="Y331" s="60"/>
      <c r="Z331" s="8"/>
      <c r="AA331" s="14"/>
      <c r="AB331" s="24"/>
      <c r="AC331" s="25"/>
      <c r="AD331" s="25"/>
      <c r="AE331" s="8"/>
      <c r="AF331" s="57"/>
      <c r="AG331" s="60"/>
      <c r="AH331" s="8"/>
      <c r="AI331" s="14"/>
      <c r="AJ331" s="24"/>
      <c r="AK331" s="25"/>
      <c r="AL331" s="25"/>
      <c r="AM331" s="8"/>
      <c r="AN331" s="57"/>
      <c r="AO331" s="60"/>
      <c r="AP331" s="8"/>
      <c r="AQ331" s="14"/>
      <c r="AR331" s="24"/>
      <c r="AS331" s="25"/>
      <c r="AT331" s="97"/>
      <c r="AU331" s="24"/>
      <c r="AV331" s="25"/>
      <c r="AW331" s="97"/>
      <c r="AX331" s="24"/>
      <c r="AY331" s="25"/>
      <c r="AZ331" s="97"/>
      <c r="BA331" s="13" t="s">
        <v>447</v>
      </c>
      <c r="BB331" s="109" t="s">
        <v>447</v>
      </c>
      <c r="BC331" s="1"/>
      <c r="BD331" s="1"/>
      <c r="BE331" s="1"/>
      <c r="BF331" s="1"/>
      <c r="BG331" s="1"/>
      <c r="BS331" s="29"/>
      <c r="BT331" s="44" t="str">
        <f t="shared" si="59"/>
        <v/>
      </c>
      <c r="BU331" s="45" t="str">
        <f t="shared" si="60"/>
        <v/>
      </c>
      <c r="BV331" s="45" t="str">
        <f t="shared" si="61"/>
        <v/>
      </c>
      <c r="BW331" s="44" t="str">
        <f t="shared" si="62"/>
        <v/>
      </c>
      <c r="BX331" s="45" t="str">
        <f t="shared" si="63"/>
        <v/>
      </c>
      <c r="BY331" s="44" t="e">
        <f>IF(AND(#REF!="",#REF!="",#REF!="",#REF!=""),"",SUM(#REF!,#REF!,#REF!,#REF!,#REF!))</f>
        <v>#REF!</v>
      </c>
      <c r="BZ331" s="45" t="str">
        <f t="shared" si="64"/>
        <v/>
      </c>
      <c r="CA331" s="44" t="str">
        <f t="shared" si="65"/>
        <v/>
      </c>
      <c r="CB331" s="45" t="str">
        <f t="shared" si="66"/>
        <v/>
      </c>
      <c r="CC331" s="44" t="str">
        <f t="shared" si="67"/>
        <v/>
      </c>
      <c r="CD331" s="45" t="str">
        <f t="shared" si="68"/>
        <v/>
      </c>
      <c r="CE331" s="44" t="e">
        <f>IF(AND(#REF!="",#REF!="",#REF!="",#REF!=""),"",SUM(#REF!,#REF!,#REF!,#REF!,#REF!))</f>
        <v>#REF!</v>
      </c>
      <c r="CF331" s="45" t="str">
        <f t="shared" si="69"/>
        <v/>
      </c>
      <c r="CG331" s="38" t="e">
        <f>IF(AND(#REF!="",#REF!="",#REF!="",#REF!=""),"",SUM(#REF!,#REF!,#REF!,#REF!))</f>
        <v>#REF!</v>
      </c>
      <c r="CH331" s="38" t="str">
        <f t="shared" si="58"/>
        <v/>
      </c>
    </row>
    <row r="332" spans="1:86" ht="24.75" customHeight="1">
      <c r="A332" s="358">
        <v>326</v>
      </c>
      <c r="B332" s="359"/>
      <c r="C332" s="360"/>
      <c r="D332" s="361"/>
      <c r="E332" s="362"/>
      <c r="F332" s="363"/>
      <c r="G332" s="363"/>
      <c r="H332" s="364"/>
      <c r="I332" s="365"/>
      <c r="J332" s="366"/>
      <c r="K332" s="367"/>
      <c r="L332" s="24"/>
      <c r="M332" s="25"/>
      <c r="N332" s="25"/>
      <c r="O332" s="8"/>
      <c r="P332" s="57"/>
      <c r="Q332" s="60"/>
      <c r="R332" s="8"/>
      <c r="S332" s="14"/>
      <c r="T332" s="26"/>
      <c r="U332" s="27"/>
      <c r="V332" s="27"/>
      <c r="W332" s="8"/>
      <c r="X332" s="63"/>
      <c r="Y332" s="60"/>
      <c r="Z332" s="8"/>
      <c r="AA332" s="14"/>
      <c r="AB332" s="24"/>
      <c r="AC332" s="25"/>
      <c r="AD332" s="25"/>
      <c r="AE332" s="8"/>
      <c r="AF332" s="57"/>
      <c r="AG332" s="60"/>
      <c r="AH332" s="8"/>
      <c r="AI332" s="14"/>
      <c r="AJ332" s="24"/>
      <c r="AK332" s="25"/>
      <c r="AL332" s="25"/>
      <c r="AM332" s="8"/>
      <c r="AN332" s="57"/>
      <c r="AO332" s="60"/>
      <c r="AP332" s="8"/>
      <c r="AQ332" s="14"/>
      <c r="AR332" s="24"/>
      <c r="AS332" s="25"/>
      <c r="AT332" s="97"/>
      <c r="AU332" s="24"/>
      <c r="AV332" s="25"/>
      <c r="AW332" s="97"/>
      <c r="AX332" s="24"/>
      <c r="AY332" s="25"/>
      <c r="AZ332" s="97"/>
      <c r="BA332" s="13" t="s">
        <v>447</v>
      </c>
      <c r="BB332" s="109" t="s">
        <v>447</v>
      </c>
      <c r="BC332" s="1"/>
      <c r="BD332" s="1"/>
      <c r="BE332" s="1"/>
      <c r="BF332" s="1"/>
      <c r="BG332" s="1"/>
      <c r="BS332" s="29"/>
      <c r="BT332" s="44" t="str">
        <f t="shared" si="59"/>
        <v/>
      </c>
      <c r="BU332" s="45" t="str">
        <f t="shared" si="60"/>
        <v/>
      </c>
      <c r="BV332" s="45" t="str">
        <f t="shared" si="61"/>
        <v/>
      </c>
      <c r="BW332" s="44" t="str">
        <f t="shared" si="62"/>
        <v/>
      </c>
      <c r="BX332" s="45" t="str">
        <f t="shared" si="63"/>
        <v/>
      </c>
      <c r="BY332" s="44" t="e">
        <f>IF(AND(#REF!="",#REF!="",#REF!="",#REF!=""),"",SUM(#REF!,#REF!,#REF!,#REF!,#REF!))</f>
        <v>#REF!</v>
      </c>
      <c r="BZ332" s="45" t="str">
        <f t="shared" si="64"/>
        <v/>
      </c>
      <c r="CA332" s="44" t="str">
        <f t="shared" si="65"/>
        <v/>
      </c>
      <c r="CB332" s="45" t="str">
        <f t="shared" si="66"/>
        <v/>
      </c>
      <c r="CC332" s="44" t="str">
        <f t="shared" si="67"/>
        <v/>
      </c>
      <c r="CD332" s="45" t="str">
        <f t="shared" si="68"/>
        <v/>
      </c>
      <c r="CE332" s="44" t="e">
        <f>IF(AND(#REF!="",#REF!="",#REF!="",#REF!=""),"",SUM(#REF!,#REF!,#REF!,#REF!,#REF!))</f>
        <v>#REF!</v>
      </c>
      <c r="CF332" s="45" t="str">
        <f t="shared" si="69"/>
        <v/>
      </c>
      <c r="CG332" s="38" t="e">
        <f>IF(AND(#REF!="",#REF!="",#REF!="",#REF!=""),"",SUM(#REF!,#REF!,#REF!,#REF!))</f>
        <v>#REF!</v>
      </c>
      <c r="CH332" s="38" t="str">
        <f t="shared" si="58"/>
        <v/>
      </c>
    </row>
    <row r="333" spans="1:86" ht="24.75" customHeight="1">
      <c r="A333" s="378">
        <v>327</v>
      </c>
      <c r="B333" s="359"/>
      <c r="C333" s="360"/>
      <c r="D333" s="361"/>
      <c r="E333" s="362"/>
      <c r="F333" s="363"/>
      <c r="G333" s="363"/>
      <c r="H333" s="364"/>
      <c r="I333" s="365"/>
      <c r="J333" s="366"/>
      <c r="K333" s="367"/>
      <c r="L333" s="24"/>
      <c r="M333" s="25"/>
      <c r="N333" s="25"/>
      <c r="O333" s="8"/>
      <c r="P333" s="57"/>
      <c r="Q333" s="60"/>
      <c r="R333" s="8"/>
      <c r="S333" s="14"/>
      <c r="T333" s="26"/>
      <c r="U333" s="27"/>
      <c r="V333" s="27"/>
      <c r="W333" s="8"/>
      <c r="X333" s="63"/>
      <c r="Y333" s="60"/>
      <c r="Z333" s="8"/>
      <c r="AA333" s="14"/>
      <c r="AB333" s="24"/>
      <c r="AC333" s="25"/>
      <c r="AD333" s="25"/>
      <c r="AE333" s="8"/>
      <c r="AF333" s="57"/>
      <c r="AG333" s="60"/>
      <c r="AH333" s="8"/>
      <c r="AI333" s="14"/>
      <c r="AJ333" s="24"/>
      <c r="AK333" s="25"/>
      <c r="AL333" s="25"/>
      <c r="AM333" s="8"/>
      <c r="AN333" s="57"/>
      <c r="AO333" s="60"/>
      <c r="AP333" s="8"/>
      <c r="AQ333" s="14"/>
      <c r="AR333" s="24"/>
      <c r="AS333" s="25"/>
      <c r="AT333" s="97"/>
      <c r="AU333" s="24"/>
      <c r="AV333" s="25"/>
      <c r="AW333" s="97"/>
      <c r="AX333" s="24"/>
      <c r="AY333" s="25"/>
      <c r="AZ333" s="97"/>
      <c r="BA333" s="13" t="s">
        <v>447</v>
      </c>
      <c r="BB333" s="109" t="s">
        <v>447</v>
      </c>
      <c r="BC333" s="1"/>
      <c r="BD333" s="1"/>
      <c r="BE333" s="1"/>
      <c r="BF333" s="1"/>
      <c r="BG333" s="1"/>
      <c r="BS333" s="29"/>
      <c r="BT333" s="44" t="str">
        <f t="shared" si="59"/>
        <v/>
      </c>
      <c r="BU333" s="45" t="str">
        <f t="shared" si="60"/>
        <v/>
      </c>
      <c r="BV333" s="45" t="str">
        <f t="shared" si="61"/>
        <v/>
      </c>
      <c r="BW333" s="44" t="str">
        <f t="shared" si="62"/>
        <v/>
      </c>
      <c r="BX333" s="45" t="str">
        <f t="shared" si="63"/>
        <v/>
      </c>
      <c r="BY333" s="44" t="e">
        <f>IF(AND(#REF!="",#REF!="",#REF!="",#REF!=""),"",SUM(#REF!,#REF!,#REF!,#REF!,#REF!))</f>
        <v>#REF!</v>
      </c>
      <c r="BZ333" s="45" t="str">
        <f t="shared" si="64"/>
        <v/>
      </c>
      <c r="CA333" s="44" t="str">
        <f t="shared" si="65"/>
        <v/>
      </c>
      <c r="CB333" s="45" t="str">
        <f t="shared" si="66"/>
        <v/>
      </c>
      <c r="CC333" s="44" t="str">
        <f t="shared" si="67"/>
        <v/>
      </c>
      <c r="CD333" s="45" t="str">
        <f t="shared" si="68"/>
        <v/>
      </c>
      <c r="CE333" s="44" t="e">
        <f>IF(AND(#REF!="",#REF!="",#REF!="",#REF!=""),"",SUM(#REF!,#REF!,#REF!,#REF!,#REF!))</f>
        <v>#REF!</v>
      </c>
      <c r="CF333" s="45" t="str">
        <f t="shared" si="69"/>
        <v/>
      </c>
      <c r="CG333" s="38" t="e">
        <f>IF(AND(#REF!="",#REF!="",#REF!="",#REF!=""),"",SUM(#REF!,#REF!,#REF!,#REF!))</f>
        <v>#REF!</v>
      </c>
      <c r="CH333" s="38" t="str">
        <f t="shared" si="58"/>
        <v/>
      </c>
    </row>
    <row r="334" spans="1:86" ht="24.75" customHeight="1">
      <c r="A334" s="378">
        <v>328</v>
      </c>
      <c r="B334" s="359"/>
      <c r="C334" s="360"/>
      <c r="D334" s="361"/>
      <c r="E334" s="362"/>
      <c r="F334" s="363"/>
      <c r="G334" s="363"/>
      <c r="H334" s="364"/>
      <c r="I334" s="365"/>
      <c r="J334" s="366"/>
      <c r="K334" s="367"/>
      <c r="L334" s="24"/>
      <c r="M334" s="25"/>
      <c r="N334" s="25"/>
      <c r="O334" s="8"/>
      <c r="P334" s="57"/>
      <c r="Q334" s="60"/>
      <c r="R334" s="8"/>
      <c r="S334" s="14"/>
      <c r="T334" s="26"/>
      <c r="U334" s="27"/>
      <c r="V334" s="27"/>
      <c r="W334" s="8"/>
      <c r="X334" s="63"/>
      <c r="Y334" s="60"/>
      <c r="Z334" s="8"/>
      <c r="AA334" s="14"/>
      <c r="AB334" s="24"/>
      <c r="AC334" s="25"/>
      <c r="AD334" s="25"/>
      <c r="AE334" s="8"/>
      <c r="AF334" s="57"/>
      <c r="AG334" s="60"/>
      <c r="AH334" s="8"/>
      <c r="AI334" s="14"/>
      <c r="AJ334" s="24"/>
      <c r="AK334" s="25"/>
      <c r="AL334" s="25"/>
      <c r="AM334" s="8"/>
      <c r="AN334" s="57"/>
      <c r="AO334" s="60"/>
      <c r="AP334" s="8"/>
      <c r="AQ334" s="14"/>
      <c r="AR334" s="24"/>
      <c r="AS334" s="25"/>
      <c r="AT334" s="97"/>
      <c r="AU334" s="24"/>
      <c r="AV334" s="25"/>
      <c r="AW334" s="97"/>
      <c r="AX334" s="24"/>
      <c r="AY334" s="25"/>
      <c r="AZ334" s="97"/>
      <c r="BA334" s="13" t="s">
        <v>447</v>
      </c>
      <c r="BB334" s="109" t="s">
        <v>447</v>
      </c>
      <c r="BC334" s="1"/>
      <c r="BD334" s="1"/>
      <c r="BE334" s="1"/>
      <c r="BF334" s="1"/>
      <c r="BG334" s="1"/>
      <c r="BS334" s="29"/>
      <c r="BT334" s="44" t="str">
        <f t="shared" si="59"/>
        <v/>
      </c>
      <c r="BU334" s="45" t="str">
        <f t="shared" si="60"/>
        <v/>
      </c>
      <c r="BV334" s="45" t="str">
        <f t="shared" si="61"/>
        <v/>
      </c>
      <c r="BW334" s="44" t="str">
        <f t="shared" si="62"/>
        <v/>
      </c>
      <c r="BX334" s="45" t="str">
        <f t="shared" si="63"/>
        <v/>
      </c>
      <c r="BY334" s="44" t="e">
        <f>IF(AND(#REF!="",#REF!="",#REF!="",#REF!=""),"",SUM(#REF!,#REF!,#REF!,#REF!,#REF!))</f>
        <v>#REF!</v>
      </c>
      <c r="BZ334" s="45" t="str">
        <f t="shared" si="64"/>
        <v/>
      </c>
      <c r="CA334" s="44" t="str">
        <f t="shared" si="65"/>
        <v/>
      </c>
      <c r="CB334" s="45" t="str">
        <f t="shared" si="66"/>
        <v/>
      </c>
      <c r="CC334" s="44" t="str">
        <f t="shared" si="67"/>
        <v/>
      </c>
      <c r="CD334" s="45" t="str">
        <f t="shared" si="68"/>
        <v/>
      </c>
      <c r="CE334" s="44" t="e">
        <f>IF(AND(#REF!="",#REF!="",#REF!="",#REF!=""),"",SUM(#REF!,#REF!,#REF!,#REF!,#REF!))</f>
        <v>#REF!</v>
      </c>
      <c r="CF334" s="45" t="str">
        <f t="shared" si="69"/>
        <v/>
      </c>
      <c r="CG334" s="38" t="e">
        <f>IF(AND(#REF!="",#REF!="",#REF!="",#REF!=""),"",SUM(#REF!,#REF!,#REF!,#REF!))</f>
        <v>#REF!</v>
      </c>
      <c r="CH334" s="38" t="str">
        <f t="shared" si="58"/>
        <v/>
      </c>
    </row>
    <row r="335" spans="1:86" ht="24.75" customHeight="1">
      <c r="A335" s="358">
        <v>329</v>
      </c>
      <c r="B335" s="359"/>
      <c r="C335" s="360"/>
      <c r="D335" s="361"/>
      <c r="E335" s="362"/>
      <c r="F335" s="363"/>
      <c r="G335" s="363"/>
      <c r="H335" s="364"/>
      <c r="I335" s="365"/>
      <c r="J335" s="366"/>
      <c r="K335" s="367"/>
      <c r="L335" s="24"/>
      <c r="M335" s="25"/>
      <c r="N335" s="25"/>
      <c r="O335" s="8"/>
      <c r="P335" s="57"/>
      <c r="Q335" s="60"/>
      <c r="R335" s="8"/>
      <c r="S335" s="14"/>
      <c r="T335" s="26"/>
      <c r="U335" s="27"/>
      <c r="V335" s="27"/>
      <c r="W335" s="8"/>
      <c r="X335" s="63"/>
      <c r="Y335" s="60"/>
      <c r="Z335" s="8"/>
      <c r="AA335" s="14"/>
      <c r="AB335" s="24"/>
      <c r="AC335" s="25"/>
      <c r="AD335" s="25"/>
      <c r="AE335" s="8"/>
      <c r="AF335" s="57"/>
      <c r="AG335" s="60"/>
      <c r="AH335" s="8"/>
      <c r="AI335" s="14"/>
      <c r="AJ335" s="24"/>
      <c r="AK335" s="25"/>
      <c r="AL335" s="25"/>
      <c r="AM335" s="8"/>
      <c r="AN335" s="57"/>
      <c r="AO335" s="60"/>
      <c r="AP335" s="8"/>
      <c r="AQ335" s="14"/>
      <c r="AR335" s="24"/>
      <c r="AS335" s="25"/>
      <c r="AT335" s="97"/>
      <c r="AU335" s="24"/>
      <c r="AV335" s="25"/>
      <c r="AW335" s="97"/>
      <c r="AX335" s="24"/>
      <c r="AY335" s="25"/>
      <c r="AZ335" s="97"/>
      <c r="BA335" s="13" t="s">
        <v>447</v>
      </c>
      <c r="BB335" s="109" t="s">
        <v>447</v>
      </c>
      <c r="BC335" s="1"/>
      <c r="BD335" s="1"/>
      <c r="BE335" s="1"/>
      <c r="BF335" s="1"/>
      <c r="BG335" s="1"/>
      <c r="BS335" s="29"/>
      <c r="BT335" s="44" t="str">
        <f t="shared" si="59"/>
        <v/>
      </c>
      <c r="BU335" s="45" t="str">
        <f t="shared" si="60"/>
        <v/>
      </c>
      <c r="BV335" s="45" t="str">
        <f t="shared" si="61"/>
        <v/>
      </c>
      <c r="BW335" s="44" t="str">
        <f t="shared" si="62"/>
        <v/>
      </c>
      <c r="BX335" s="45" t="str">
        <f t="shared" si="63"/>
        <v/>
      </c>
      <c r="BY335" s="44" t="e">
        <f>IF(AND(#REF!="",#REF!="",#REF!="",#REF!=""),"",SUM(#REF!,#REF!,#REF!,#REF!,#REF!))</f>
        <v>#REF!</v>
      </c>
      <c r="BZ335" s="45" t="str">
        <f t="shared" si="64"/>
        <v/>
      </c>
      <c r="CA335" s="44" t="str">
        <f t="shared" si="65"/>
        <v/>
      </c>
      <c r="CB335" s="45" t="str">
        <f t="shared" si="66"/>
        <v/>
      </c>
      <c r="CC335" s="44" t="str">
        <f t="shared" si="67"/>
        <v/>
      </c>
      <c r="CD335" s="45" t="str">
        <f t="shared" si="68"/>
        <v/>
      </c>
      <c r="CE335" s="44" t="e">
        <f>IF(AND(#REF!="",#REF!="",#REF!="",#REF!=""),"",SUM(#REF!,#REF!,#REF!,#REF!,#REF!))</f>
        <v>#REF!</v>
      </c>
      <c r="CF335" s="45" t="str">
        <f t="shared" si="69"/>
        <v/>
      </c>
      <c r="CG335" s="38" t="e">
        <f>IF(AND(#REF!="",#REF!="",#REF!="",#REF!=""),"",SUM(#REF!,#REF!,#REF!,#REF!))</f>
        <v>#REF!</v>
      </c>
      <c r="CH335" s="38" t="str">
        <f t="shared" si="58"/>
        <v/>
      </c>
    </row>
    <row r="336" spans="1:86" ht="24.75" customHeight="1">
      <c r="A336" s="378">
        <v>330</v>
      </c>
      <c r="B336" s="359"/>
      <c r="C336" s="360"/>
      <c r="D336" s="361"/>
      <c r="E336" s="362"/>
      <c r="F336" s="363"/>
      <c r="G336" s="363"/>
      <c r="H336" s="364"/>
      <c r="I336" s="365"/>
      <c r="J336" s="366"/>
      <c r="K336" s="367"/>
      <c r="L336" s="24"/>
      <c r="M336" s="25"/>
      <c r="N336" s="25"/>
      <c r="O336" s="8"/>
      <c r="P336" s="57"/>
      <c r="Q336" s="60"/>
      <c r="R336" s="8"/>
      <c r="S336" s="14"/>
      <c r="T336" s="26"/>
      <c r="U336" s="27"/>
      <c r="V336" s="27"/>
      <c r="W336" s="8"/>
      <c r="X336" s="63"/>
      <c r="Y336" s="60"/>
      <c r="Z336" s="8"/>
      <c r="AA336" s="14"/>
      <c r="AB336" s="24"/>
      <c r="AC336" s="25"/>
      <c r="AD336" s="25"/>
      <c r="AE336" s="8"/>
      <c r="AF336" s="57"/>
      <c r="AG336" s="60"/>
      <c r="AH336" s="8"/>
      <c r="AI336" s="14"/>
      <c r="AJ336" s="24"/>
      <c r="AK336" s="25"/>
      <c r="AL336" s="25"/>
      <c r="AM336" s="8"/>
      <c r="AN336" s="57"/>
      <c r="AO336" s="60"/>
      <c r="AP336" s="8"/>
      <c r="AQ336" s="14"/>
      <c r="AR336" s="24"/>
      <c r="AS336" s="25"/>
      <c r="AT336" s="97"/>
      <c r="AU336" s="24"/>
      <c r="AV336" s="25"/>
      <c r="AW336" s="97"/>
      <c r="AX336" s="24"/>
      <c r="AY336" s="25"/>
      <c r="AZ336" s="97"/>
      <c r="BA336" s="13" t="s">
        <v>447</v>
      </c>
      <c r="BB336" s="109" t="s">
        <v>447</v>
      </c>
      <c r="BC336" s="1"/>
      <c r="BD336" s="1"/>
      <c r="BE336" s="1"/>
      <c r="BF336" s="1"/>
      <c r="BG336" s="1"/>
      <c r="BS336" s="29"/>
      <c r="BT336" s="44" t="str">
        <f t="shared" si="59"/>
        <v/>
      </c>
      <c r="BU336" s="45" t="str">
        <f t="shared" si="60"/>
        <v/>
      </c>
      <c r="BV336" s="45" t="str">
        <f t="shared" si="61"/>
        <v/>
      </c>
      <c r="BW336" s="44" t="str">
        <f t="shared" si="62"/>
        <v/>
      </c>
      <c r="BX336" s="45" t="str">
        <f t="shared" si="63"/>
        <v/>
      </c>
      <c r="BY336" s="44" t="e">
        <f>IF(AND(#REF!="",#REF!="",#REF!="",#REF!=""),"",SUM(#REF!,#REF!,#REF!,#REF!,#REF!))</f>
        <v>#REF!</v>
      </c>
      <c r="BZ336" s="45" t="str">
        <f t="shared" si="64"/>
        <v/>
      </c>
      <c r="CA336" s="44" t="str">
        <f t="shared" si="65"/>
        <v/>
      </c>
      <c r="CB336" s="45" t="str">
        <f t="shared" si="66"/>
        <v/>
      </c>
      <c r="CC336" s="44" t="str">
        <f t="shared" si="67"/>
        <v/>
      </c>
      <c r="CD336" s="45" t="str">
        <f t="shared" si="68"/>
        <v/>
      </c>
      <c r="CE336" s="44" t="e">
        <f>IF(AND(#REF!="",#REF!="",#REF!="",#REF!=""),"",SUM(#REF!,#REF!,#REF!,#REF!,#REF!))</f>
        <v>#REF!</v>
      </c>
      <c r="CF336" s="45" t="str">
        <f t="shared" si="69"/>
        <v/>
      </c>
      <c r="CG336" s="38" t="e">
        <f>IF(AND(#REF!="",#REF!="",#REF!="",#REF!=""),"",SUM(#REF!,#REF!,#REF!,#REF!))</f>
        <v>#REF!</v>
      </c>
      <c r="CH336" s="38" t="str">
        <f t="shared" si="58"/>
        <v/>
      </c>
    </row>
    <row r="337" spans="1:86" ht="24.75" customHeight="1">
      <c r="A337" s="378">
        <v>331</v>
      </c>
      <c r="B337" s="359"/>
      <c r="C337" s="360"/>
      <c r="D337" s="361"/>
      <c r="E337" s="362"/>
      <c r="F337" s="363"/>
      <c r="G337" s="363"/>
      <c r="H337" s="364"/>
      <c r="I337" s="365"/>
      <c r="J337" s="366"/>
      <c r="K337" s="367"/>
      <c r="L337" s="24"/>
      <c r="M337" s="25"/>
      <c r="N337" s="25"/>
      <c r="O337" s="8"/>
      <c r="P337" s="57"/>
      <c r="Q337" s="60"/>
      <c r="R337" s="8"/>
      <c r="S337" s="14"/>
      <c r="T337" s="26"/>
      <c r="U337" s="27"/>
      <c r="V337" s="27"/>
      <c r="W337" s="8"/>
      <c r="X337" s="63"/>
      <c r="Y337" s="60"/>
      <c r="Z337" s="8"/>
      <c r="AA337" s="14"/>
      <c r="AB337" s="24"/>
      <c r="AC337" s="25"/>
      <c r="AD337" s="25"/>
      <c r="AE337" s="8"/>
      <c r="AF337" s="57"/>
      <c r="AG337" s="60"/>
      <c r="AH337" s="8"/>
      <c r="AI337" s="14"/>
      <c r="AJ337" s="24"/>
      <c r="AK337" s="25"/>
      <c r="AL337" s="25"/>
      <c r="AM337" s="8"/>
      <c r="AN337" s="57"/>
      <c r="AO337" s="60"/>
      <c r="AP337" s="8"/>
      <c r="AQ337" s="14"/>
      <c r="AR337" s="24"/>
      <c r="AS337" s="25"/>
      <c r="AT337" s="97"/>
      <c r="AU337" s="24"/>
      <c r="AV337" s="25"/>
      <c r="AW337" s="97"/>
      <c r="AX337" s="24"/>
      <c r="AY337" s="25"/>
      <c r="AZ337" s="97"/>
      <c r="BA337" s="13" t="s">
        <v>447</v>
      </c>
      <c r="BB337" s="109" t="s">
        <v>447</v>
      </c>
      <c r="BC337" s="1"/>
      <c r="BD337" s="1"/>
      <c r="BE337" s="1"/>
      <c r="BF337" s="1"/>
      <c r="BG337" s="1"/>
      <c r="BS337" s="29"/>
      <c r="BT337" s="44" t="str">
        <f t="shared" si="59"/>
        <v/>
      </c>
      <c r="BU337" s="45" t="str">
        <f t="shared" si="60"/>
        <v/>
      </c>
      <c r="BV337" s="45" t="str">
        <f t="shared" si="61"/>
        <v/>
      </c>
      <c r="BW337" s="44" t="str">
        <f t="shared" si="62"/>
        <v/>
      </c>
      <c r="BX337" s="45" t="str">
        <f t="shared" si="63"/>
        <v/>
      </c>
      <c r="BY337" s="44" t="e">
        <f>IF(AND(#REF!="",#REF!="",#REF!="",#REF!=""),"",SUM(#REF!,#REF!,#REF!,#REF!,#REF!))</f>
        <v>#REF!</v>
      </c>
      <c r="BZ337" s="45" t="str">
        <f t="shared" si="64"/>
        <v/>
      </c>
      <c r="CA337" s="44" t="str">
        <f t="shared" si="65"/>
        <v/>
      </c>
      <c r="CB337" s="45" t="str">
        <f t="shared" si="66"/>
        <v/>
      </c>
      <c r="CC337" s="44" t="str">
        <f t="shared" si="67"/>
        <v/>
      </c>
      <c r="CD337" s="45" t="str">
        <f t="shared" si="68"/>
        <v/>
      </c>
      <c r="CE337" s="44" t="e">
        <f>IF(AND(#REF!="",#REF!="",#REF!="",#REF!=""),"",SUM(#REF!,#REF!,#REF!,#REF!,#REF!))</f>
        <v>#REF!</v>
      </c>
      <c r="CF337" s="45" t="str">
        <f t="shared" si="69"/>
        <v/>
      </c>
      <c r="CG337" s="38" t="e">
        <f>IF(AND(#REF!="",#REF!="",#REF!="",#REF!=""),"",SUM(#REF!,#REF!,#REF!,#REF!))</f>
        <v>#REF!</v>
      </c>
      <c r="CH337" s="38" t="str">
        <f t="shared" si="58"/>
        <v/>
      </c>
    </row>
    <row r="338" spans="1:86" ht="24.75" customHeight="1">
      <c r="A338" s="358">
        <v>332</v>
      </c>
      <c r="B338" s="359"/>
      <c r="C338" s="360"/>
      <c r="D338" s="361"/>
      <c r="E338" s="362"/>
      <c r="F338" s="363"/>
      <c r="G338" s="363"/>
      <c r="H338" s="364"/>
      <c r="I338" s="365"/>
      <c r="J338" s="366"/>
      <c r="K338" s="367"/>
      <c r="L338" s="24"/>
      <c r="M338" s="25"/>
      <c r="N338" s="25"/>
      <c r="O338" s="8"/>
      <c r="P338" s="57"/>
      <c r="Q338" s="60"/>
      <c r="R338" s="8"/>
      <c r="S338" s="14"/>
      <c r="T338" s="26"/>
      <c r="U338" s="27"/>
      <c r="V338" s="27"/>
      <c r="W338" s="8"/>
      <c r="X338" s="63"/>
      <c r="Y338" s="60"/>
      <c r="Z338" s="8"/>
      <c r="AA338" s="14"/>
      <c r="AB338" s="24"/>
      <c r="AC338" s="25"/>
      <c r="AD338" s="25"/>
      <c r="AE338" s="8"/>
      <c r="AF338" s="57"/>
      <c r="AG338" s="60"/>
      <c r="AH338" s="8"/>
      <c r="AI338" s="14"/>
      <c r="AJ338" s="24"/>
      <c r="AK338" s="25"/>
      <c r="AL338" s="25"/>
      <c r="AM338" s="8"/>
      <c r="AN338" s="57"/>
      <c r="AO338" s="60"/>
      <c r="AP338" s="8"/>
      <c r="AQ338" s="14"/>
      <c r="AR338" s="24"/>
      <c r="AS338" s="25"/>
      <c r="AT338" s="97"/>
      <c r="AU338" s="24"/>
      <c r="AV338" s="25"/>
      <c r="AW338" s="97"/>
      <c r="AX338" s="24"/>
      <c r="AY338" s="25"/>
      <c r="AZ338" s="97"/>
      <c r="BA338" s="13" t="s">
        <v>447</v>
      </c>
      <c r="BB338" s="109" t="s">
        <v>447</v>
      </c>
      <c r="BC338" s="1"/>
      <c r="BD338" s="1"/>
      <c r="BE338" s="1"/>
      <c r="BF338" s="1"/>
      <c r="BG338" s="1"/>
      <c r="BS338" s="29"/>
      <c r="BT338" s="44" t="str">
        <f t="shared" si="59"/>
        <v/>
      </c>
      <c r="BU338" s="45" t="str">
        <f t="shared" si="60"/>
        <v/>
      </c>
      <c r="BV338" s="45" t="str">
        <f t="shared" si="61"/>
        <v/>
      </c>
      <c r="BW338" s="44" t="str">
        <f t="shared" si="62"/>
        <v/>
      </c>
      <c r="BX338" s="45" t="str">
        <f t="shared" si="63"/>
        <v/>
      </c>
      <c r="BY338" s="44" t="e">
        <f>IF(AND(#REF!="",#REF!="",#REF!="",#REF!=""),"",SUM(#REF!,#REF!,#REF!,#REF!,#REF!))</f>
        <v>#REF!</v>
      </c>
      <c r="BZ338" s="45" t="str">
        <f t="shared" si="64"/>
        <v/>
      </c>
      <c r="CA338" s="44" t="str">
        <f t="shared" si="65"/>
        <v/>
      </c>
      <c r="CB338" s="45" t="str">
        <f t="shared" si="66"/>
        <v/>
      </c>
      <c r="CC338" s="44" t="str">
        <f t="shared" si="67"/>
        <v/>
      </c>
      <c r="CD338" s="45" t="str">
        <f t="shared" si="68"/>
        <v/>
      </c>
      <c r="CE338" s="44" t="e">
        <f>IF(AND(#REF!="",#REF!="",#REF!="",#REF!=""),"",SUM(#REF!,#REF!,#REF!,#REF!,#REF!))</f>
        <v>#REF!</v>
      </c>
      <c r="CF338" s="45" t="str">
        <f t="shared" si="69"/>
        <v/>
      </c>
      <c r="CG338" s="38" t="e">
        <f>IF(AND(#REF!="",#REF!="",#REF!="",#REF!=""),"",SUM(#REF!,#REF!,#REF!,#REF!))</f>
        <v>#REF!</v>
      </c>
      <c r="CH338" s="38" t="str">
        <f t="shared" si="58"/>
        <v/>
      </c>
    </row>
    <row r="339" spans="1:86" ht="24.75" customHeight="1">
      <c r="A339" s="378">
        <v>333</v>
      </c>
      <c r="B339" s="359"/>
      <c r="C339" s="360"/>
      <c r="D339" s="361"/>
      <c r="E339" s="362"/>
      <c r="F339" s="363"/>
      <c r="G339" s="363"/>
      <c r="H339" s="364"/>
      <c r="I339" s="365"/>
      <c r="J339" s="366"/>
      <c r="K339" s="367"/>
      <c r="L339" s="24"/>
      <c r="M339" s="25"/>
      <c r="N339" s="25"/>
      <c r="O339" s="8"/>
      <c r="P339" s="57"/>
      <c r="Q339" s="60"/>
      <c r="R339" s="8"/>
      <c r="S339" s="14"/>
      <c r="T339" s="26"/>
      <c r="U339" s="27"/>
      <c r="V339" s="27"/>
      <c r="W339" s="8"/>
      <c r="X339" s="63"/>
      <c r="Y339" s="60"/>
      <c r="Z339" s="8"/>
      <c r="AA339" s="14"/>
      <c r="AB339" s="24"/>
      <c r="AC339" s="25"/>
      <c r="AD339" s="25"/>
      <c r="AE339" s="8"/>
      <c r="AF339" s="57"/>
      <c r="AG339" s="60"/>
      <c r="AH339" s="8"/>
      <c r="AI339" s="14"/>
      <c r="AJ339" s="24"/>
      <c r="AK339" s="25"/>
      <c r="AL339" s="25"/>
      <c r="AM339" s="8"/>
      <c r="AN339" s="57"/>
      <c r="AO339" s="60"/>
      <c r="AP339" s="8"/>
      <c r="AQ339" s="14"/>
      <c r="AR339" s="24"/>
      <c r="AS339" s="25"/>
      <c r="AT339" s="97"/>
      <c r="AU339" s="24"/>
      <c r="AV339" s="25"/>
      <c r="AW339" s="97"/>
      <c r="AX339" s="24"/>
      <c r="AY339" s="25"/>
      <c r="AZ339" s="97"/>
      <c r="BA339" s="13" t="s">
        <v>447</v>
      </c>
      <c r="BB339" s="109" t="s">
        <v>447</v>
      </c>
      <c r="BC339" s="1"/>
      <c r="BD339" s="1"/>
      <c r="BE339" s="1"/>
      <c r="BF339" s="1"/>
      <c r="BG339" s="1"/>
      <c r="BS339" s="29"/>
      <c r="BT339" s="44" t="str">
        <f t="shared" si="59"/>
        <v/>
      </c>
      <c r="BU339" s="45" t="str">
        <f t="shared" si="60"/>
        <v/>
      </c>
      <c r="BV339" s="45" t="str">
        <f t="shared" si="61"/>
        <v/>
      </c>
      <c r="BW339" s="44" t="str">
        <f t="shared" si="62"/>
        <v/>
      </c>
      <c r="BX339" s="45" t="str">
        <f t="shared" si="63"/>
        <v/>
      </c>
      <c r="BY339" s="44" t="e">
        <f>IF(AND(#REF!="",#REF!="",#REF!="",#REF!=""),"",SUM(#REF!,#REF!,#REF!,#REF!,#REF!))</f>
        <v>#REF!</v>
      </c>
      <c r="BZ339" s="45" t="str">
        <f t="shared" si="64"/>
        <v/>
      </c>
      <c r="CA339" s="44" t="str">
        <f t="shared" si="65"/>
        <v/>
      </c>
      <c r="CB339" s="45" t="str">
        <f t="shared" si="66"/>
        <v/>
      </c>
      <c r="CC339" s="44" t="str">
        <f t="shared" si="67"/>
        <v/>
      </c>
      <c r="CD339" s="45" t="str">
        <f t="shared" si="68"/>
        <v/>
      </c>
      <c r="CE339" s="44" t="e">
        <f>IF(AND(#REF!="",#REF!="",#REF!="",#REF!=""),"",SUM(#REF!,#REF!,#REF!,#REF!,#REF!))</f>
        <v>#REF!</v>
      </c>
      <c r="CF339" s="45" t="str">
        <f t="shared" si="69"/>
        <v/>
      </c>
      <c r="CG339" s="38" t="e">
        <f>IF(AND(#REF!="",#REF!="",#REF!="",#REF!=""),"",SUM(#REF!,#REF!,#REF!,#REF!))</f>
        <v>#REF!</v>
      </c>
      <c r="CH339" s="38" t="str">
        <f t="shared" si="58"/>
        <v/>
      </c>
    </row>
    <row r="340" spans="1:86" ht="24.75" customHeight="1">
      <c r="A340" s="378">
        <v>334</v>
      </c>
      <c r="B340" s="359"/>
      <c r="C340" s="360"/>
      <c r="D340" s="361"/>
      <c r="E340" s="362"/>
      <c r="F340" s="363"/>
      <c r="G340" s="363"/>
      <c r="H340" s="364"/>
      <c r="I340" s="365"/>
      <c r="J340" s="366"/>
      <c r="K340" s="367"/>
      <c r="L340" s="24"/>
      <c r="M340" s="25"/>
      <c r="N340" s="25"/>
      <c r="O340" s="8"/>
      <c r="P340" s="57"/>
      <c r="Q340" s="60"/>
      <c r="R340" s="8"/>
      <c r="S340" s="14"/>
      <c r="T340" s="26"/>
      <c r="U340" s="27"/>
      <c r="V340" s="27"/>
      <c r="W340" s="8"/>
      <c r="X340" s="63"/>
      <c r="Y340" s="60"/>
      <c r="Z340" s="8"/>
      <c r="AA340" s="14"/>
      <c r="AB340" s="24"/>
      <c r="AC340" s="25"/>
      <c r="AD340" s="25"/>
      <c r="AE340" s="8"/>
      <c r="AF340" s="57"/>
      <c r="AG340" s="60"/>
      <c r="AH340" s="8"/>
      <c r="AI340" s="14"/>
      <c r="AJ340" s="24"/>
      <c r="AK340" s="25"/>
      <c r="AL340" s="25"/>
      <c r="AM340" s="8"/>
      <c r="AN340" s="57"/>
      <c r="AO340" s="60"/>
      <c r="AP340" s="8"/>
      <c r="AQ340" s="14"/>
      <c r="AR340" s="24"/>
      <c r="AS340" s="25"/>
      <c r="AT340" s="97"/>
      <c r="AU340" s="24"/>
      <c r="AV340" s="25"/>
      <c r="AW340" s="97"/>
      <c r="AX340" s="24"/>
      <c r="AY340" s="25"/>
      <c r="AZ340" s="97"/>
      <c r="BA340" s="13" t="s">
        <v>447</v>
      </c>
      <c r="BB340" s="109" t="s">
        <v>447</v>
      </c>
      <c r="BC340" s="1"/>
      <c r="BD340" s="1"/>
      <c r="BE340" s="1"/>
      <c r="BF340" s="1"/>
      <c r="BG340" s="1"/>
      <c r="BS340" s="29"/>
      <c r="BT340" s="44" t="str">
        <f t="shared" si="59"/>
        <v/>
      </c>
      <c r="BU340" s="45" t="str">
        <f t="shared" si="60"/>
        <v/>
      </c>
      <c r="BV340" s="45" t="str">
        <f t="shared" si="61"/>
        <v/>
      </c>
      <c r="BW340" s="44" t="str">
        <f t="shared" si="62"/>
        <v/>
      </c>
      <c r="BX340" s="45" t="str">
        <f t="shared" si="63"/>
        <v/>
      </c>
      <c r="BY340" s="44" t="e">
        <f>IF(AND(#REF!="",#REF!="",#REF!="",#REF!=""),"",SUM(#REF!,#REF!,#REF!,#REF!,#REF!))</f>
        <v>#REF!</v>
      </c>
      <c r="BZ340" s="45" t="str">
        <f t="shared" si="64"/>
        <v/>
      </c>
      <c r="CA340" s="44" t="str">
        <f t="shared" si="65"/>
        <v/>
      </c>
      <c r="CB340" s="45" t="str">
        <f t="shared" si="66"/>
        <v/>
      </c>
      <c r="CC340" s="44" t="str">
        <f t="shared" si="67"/>
        <v/>
      </c>
      <c r="CD340" s="45" t="str">
        <f t="shared" si="68"/>
        <v/>
      </c>
      <c r="CE340" s="44" t="e">
        <f>IF(AND(#REF!="",#REF!="",#REF!="",#REF!=""),"",SUM(#REF!,#REF!,#REF!,#REF!,#REF!))</f>
        <v>#REF!</v>
      </c>
      <c r="CF340" s="45" t="str">
        <f t="shared" si="69"/>
        <v/>
      </c>
      <c r="CG340" s="38" t="e">
        <f>IF(AND(#REF!="",#REF!="",#REF!="",#REF!=""),"",SUM(#REF!,#REF!,#REF!,#REF!))</f>
        <v>#REF!</v>
      </c>
      <c r="CH340" s="38" t="str">
        <f t="shared" si="58"/>
        <v/>
      </c>
    </row>
    <row r="341" spans="1:86" ht="24.75" customHeight="1">
      <c r="A341" s="358">
        <v>335</v>
      </c>
      <c r="B341" s="359"/>
      <c r="C341" s="360"/>
      <c r="D341" s="361"/>
      <c r="E341" s="362"/>
      <c r="F341" s="363"/>
      <c r="G341" s="363"/>
      <c r="H341" s="364"/>
      <c r="I341" s="365"/>
      <c r="J341" s="366"/>
      <c r="K341" s="367"/>
      <c r="L341" s="24"/>
      <c r="M341" s="25"/>
      <c r="N341" s="25"/>
      <c r="O341" s="8"/>
      <c r="P341" s="57"/>
      <c r="Q341" s="60"/>
      <c r="R341" s="8"/>
      <c r="S341" s="14"/>
      <c r="T341" s="26"/>
      <c r="U341" s="27"/>
      <c r="V341" s="27"/>
      <c r="W341" s="8"/>
      <c r="X341" s="63"/>
      <c r="Y341" s="60"/>
      <c r="Z341" s="8"/>
      <c r="AA341" s="14"/>
      <c r="AB341" s="24"/>
      <c r="AC341" s="25"/>
      <c r="AD341" s="25"/>
      <c r="AE341" s="8"/>
      <c r="AF341" s="57"/>
      <c r="AG341" s="60"/>
      <c r="AH341" s="8"/>
      <c r="AI341" s="14"/>
      <c r="AJ341" s="24"/>
      <c r="AK341" s="25"/>
      <c r="AL341" s="25"/>
      <c r="AM341" s="8"/>
      <c r="AN341" s="57"/>
      <c r="AO341" s="60"/>
      <c r="AP341" s="8"/>
      <c r="AQ341" s="14"/>
      <c r="AR341" s="24"/>
      <c r="AS341" s="25"/>
      <c r="AT341" s="97"/>
      <c r="AU341" s="24"/>
      <c r="AV341" s="25"/>
      <c r="AW341" s="97"/>
      <c r="AX341" s="24"/>
      <c r="AY341" s="25"/>
      <c r="AZ341" s="97"/>
      <c r="BA341" s="13" t="s">
        <v>447</v>
      </c>
      <c r="BB341" s="109" t="s">
        <v>447</v>
      </c>
      <c r="BC341" s="1"/>
      <c r="BD341" s="1"/>
      <c r="BE341" s="1"/>
      <c r="BF341" s="1"/>
      <c r="BG341" s="1"/>
      <c r="BS341" s="29"/>
      <c r="BT341" s="44" t="str">
        <f t="shared" si="59"/>
        <v/>
      </c>
      <c r="BU341" s="45" t="str">
        <f t="shared" si="60"/>
        <v/>
      </c>
      <c r="BV341" s="45" t="str">
        <f t="shared" si="61"/>
        <v/>
      </c>
      <c r="BW341" s="44" t="str">
        <f t="shared" si="62"/>
        <v/>
      </c>
      <c r="BX341" s="45" t="str">
        <f t="shared" si="63"/>
        <v/>
      </c>
      <c r="BY341" s="44" t="e">
        <f>IF(AND(#REF!="",#REF!="",#REF!="",#REF!=""),"",SUM(#REF!,#REF!,#REF!,#REF!,#REF!))</f>
        <v>#REF!</v>
      </c>
      <c r="BZ341" s="45" t="str">
        <f t="shared" si="64"/>
        <v/>
      </c>
      <c r="CA341" s="44" t="str">
        <f t="shared" si="65"/>
        <v/>
      </c>
      <c r="CB341" s="45" t="str">
        <f t="shared" si="66"/>
        <v/>
      </c>
      <c r="CC341" s="44" t="str">
        <f t="shared" si="67"/>
        <v/>
      </c>
      <c r="CD341" s="45" t="str">
        <f t="shared" si="68"/>
        <v/>
      </c>
      <c r="CE341" s="44" t="e">
        <f>IF(AND(#REF!="",#REF!="",#REF!="",#REF!=""),"",SUM(#REF!,#REF!,#REF!,#REF!,#REF!))</f>
        <v>#REF!</v>
      </c>
      <c r="CF341" s="45" t="str">
        <f t="shared" si="69"/>
        <v/>
      </c>
      <c r="CG341" s="38" t="e">
        <f>IF(AND(#REF!="",#REF!="",#REF!="",#REF!=""),"",SUM(#REF!,#REF!,#REF!,#REF!))</f>
        <v>#REF!</v>
      </c>
      <c r="CH341" s="38" t="str">
        <f t="shared" si="58"/>
        <v/>
      </c>
    </row>
    <row r="342" spans="1:86" ht="24.75" customHeight="1">
      <c r="A342" s="378">
        <v>336</v>
      </c>
      <c r="B342" s="359"/>
      <c r="C342" s="360"/>
      <c r="D342" s="361"/>
      <c r="E342" s="362"/>
      <c r="F342" s="363"/>
      <c r="G342" s="363"/>
      <c r="H342" s="364"/>
      <c r="I342" s="365"/>
      <c r="J342" s="366"/>
      <c r="K342" s="367"/>
      <c r="L342" s="24"/>
      <c r="M342" s="25"/>
      <c r="N342" s="25"/>
      <c r="O342" s="8"/>
      <c r="P342" s="57"/>
      <c r="Q342" s="60"/>
      <c r="R342" s="8"/>
      <c r="S342" s="14"/>
      <c r="T342" s="26"/>
      <c r="U342" s="27"/>
      <c r="V342" s="27"/>
      <c r="W342" s="8"/>
      <c r="X342" s="63"/>
      <c r="Y342" s="60"/>
      <c r="Z342" s="8"/>
      <c r="AA342" s="14"/>
      <c r="AB342" s="24"/>
      <c r="AC342" s="25"/>
      <c r="AD342" s="25"/>
      <c r="AE342" s="8"/>
      <c r="AF342" s="57"/>
      <c r="AG342" s="60"/>
      <c r="AH342" s="8"/>
      <c r="AI342" s="14"/>
      <c r="AJ342" s="24"/>
      <c r="AK342" s="25"/>
      <c r="AL342" s="25"/>
      <c r="AM342" s="8"/>
      <c r="AN342" s="57"/>
      <c r="AO342" s="60"/>
      <c r="AP342" s="8"/>
      <c r="AQ342" s="14"/>
      <c r="AR342" s="24"/>
      <c r="AS342" s="25"/>
      <c r="AT342" s="97"/>
      <c r="AU342" s="24"/>
      <c r="AV342" s="25"/>
      <c r="AW342" s="97"/>
      <c r="AX342" s="24"/>
      <c r="AY342" s="25"/>
      <c r="AZ342" s="97"/>
      <c r="BA342" s="13" t="s">
        <v>447</v>
      </c>
      <c r="BB342" s="109" t="s">
        <v>447</v>
      </c>
      <c r="BC342" s="1"/>
      <c r="BD342" s="1"/>
      <c r="BE342" s="1"/>
      <c r="BF342" s="1"/>
      <c r="BG342" s="1"/>
      <c r="BS342" s="29"/>
      <c r="BT342" s="44" t="str">
        <f t="shared" si="59"/>
        <v/>
      </c>
      <c r="BU342" s="45" t="str">
        <f t="shared" si="60"/>
        <v/>
      </c>
      <c r="BV342" s="45" t="str">
        <f t="shared" si="61"/>
        <v/>
      </c>
      <c r="BW342" s="44" t="str">
        <f t="shared" si="62"/>
        <v/>
      </c>
      <c r="BX342" s="45" t="str">
        <f t="shared" si="63"/>
        <v/>
      </c>
      <c r="BY342" s="44" t="e">
        <f>IF(AND(#REF!="",#REF!="",#REF!="",#REF!=""),"",SUM(#REF!,#REF!,#REF!,#REF!,#REF!))</f>
        <v>#REF!</v>
      </c>
      <c r="BZ342" s="45" t="str">
        <f t="shared" si="64"/>
        <v/>
      </c>
      <c r="CA342" s="44" t="str">
        <f t="shared" si="65"/>
        <v/>
      </c>
      <c r="CB342" s="45" t="str">
        <f t="shared" si="66"/>
        <v/>
      </c>
      <c r="CC342" s="44" t="str">
        <f t="shared" si="67"/>
        <v/>
      </c>
      <c r="CD342" s="45" t="str">
        <f t="shared" si="68"/>
        <v/>
      </c>
      <c r="CE342" s="44" t="e">
        <f>IF(AND(#REF!="",#REF!="",#REF!="",#REF!=""),"",SUM(#REF!,#REF!,#REF!,#REF!,#REF!))</f>
        <v>#REF!</v>
      </c>
      <c r="CF342" s="45" t="str">
        <f t="shared" si="69"/>
        <v/>
      </c>
      <c r="CG342" s="38" t="e">
        <f>IF(AND(#REF!="",#REF!="",#REF!="",#REF!=""),"",SUM(#REF!,#REF!,#REF!,#REF!))</f>
        <v>#REF!</v>
      </c>
      <c r="CH342" s="38" t="str">
        <f t="shared" si="58"/>
        <v/>
      </c>
    </row>
    <row r="343" spans="1:86" ht="24.75" customHeight="1">
      <c r="A343" s="378">
        <v>337</v>
      </c>
      <c r="B343" s="359"/>
      <c r="C343" s="360"/>
      <c r="D343" s="361"/>
      <c r="E343" s="362"/>
      <c r="F343" s="363"/>
      <c r="G343" s="363"/>
      <c r="H343" s="364"/>
      <c r="I343" s="365"/>
      <c r="J343" s="366"/>
      <c r="K343" s="367"/>
      <c r="L343" s="24"/>
      <c r="M343" s="25"/>
      <c r="N343" s="25"/>
      <c r="O343" s="8"/>
      <c r="P343" s="57"/>
      <c r="Q343" s="60"/>
      <c r="R343" s="8"/>
      <c r="S343" s="14"/>
      <c r="T343" s="26"/>
      <c r="U343" s="27"/>
      <c r="V343" s="27"/>
      <c r="W343" s="8"/>
      <c r="X343" s="63"/>
      <c r="Y343" s="60"/>
      <c r="Z343" s="8"/>
      <c r="AA343" s="14"/>
      <c r="AB343" s="24"/>
      <c r="AC343" s="25"/>
      <c r="AD343" s="25"/>
      <c r="AE343" s="8"/>
      <c r="AF343" s="57"/>
      <c r="AG343" s="60"/>
      <c r="AH343" s="8"/>
      <c r="AI343" s="14"/>
      <c r="AJ343" s="24"/>
      <c r="AK343" s="25"/>
      <c r="AL343" s="25"/>
      <c r="AM343" s="8"/>
      <c r="AN343" s="57"/>
      <c r="AO343" s="60"/>
      <c r="AP343" s="8"/>
      <c r="AQ343" s="14"/>
      <c r="AR343" s="24"/>
      <c r="AS343" s="25"/>
      <c r="AT343" s="97"/>
      <c r="AU343" s="24"/>
      <c r="AV343" s="25"/>
      <c r="AW343" s="97"/>
      <c r="AX343" s="24"/>
      <c r="AY343" s="25"/>
      <c r="AZ343" s="97"/>
      <c r="BA343" s="13" t="s">
        <v>447</v>
      </c>
      <c r="BB343" s="109" t="s">
        <v>447</v>
      </c>
      <c r="BC343" s="1"/>
      <c r="BD343" s="1"/>
      <c r="BE343" s="1"/>
      <c r="BF343" s="1"/>
      <c r="BG343" s="1"/>
      <c r="BS343" s="29"/>
      <c r="BT343" s="44" t="str">
        <f t="shared" si="59"/>
        <v/>
      </c>
      <c r="BU343" s="45" t="str">
        <f t="shared" si="60"/>
        <v/>
      </c>
      <c r="BV343" s="45" t="str">
        <f t="shared" si="61"/>
        <v/>
      </c>
      <c r="BW343" s="44" t="str">
        <f t="shared" si="62"/>
        <v/>
      </c>
      <c r="BX343" s="45" t="str">
        <f t="shared" si="63"/>
        <v/>
      </c>
      <c r="BY343" s="44" t="e">
        <f>IF(AND(#REF!="",#REF!="",#REF!="",#REF!=""),"",SUM(#REF!,#REF!,#REF!,#REF!,#REF!))</f>
        <v>#REF!</v>
      </c>
      <c r="BZ343" s="45" t="str">
        <f t="shared" si="64"/>
        <v/>
      </c>
      <c r="CA343" s="44" t="str">
        <f t="shared" si="65"/>
        <v/>
      </c>
      <c r="CB343" s="45" t="str">
        <f t="shared" si="66"/>
        <v/>
      </c>
      <c r="CC343" s="44" t="str">
        <f t="shared" si="67"/>
        <v/>
      </c>
      <c r="CD343" s="45" t="str">
        <f t="shared" si="68"/>
        <v/>
      </c>
      <c r="CE343" s="44" t="e">
        <f>IF(AND(#REF!="",#REF!="",#REF!="",#REF!=""),"",SUM(#REF!,#REF!,#REF!,#REF!,#REF!))</f>
        <v>#REF!</v>
      </c>
      <c r="CF343" s="45" t="str">
        <f t="shared" si="69"/>
        <v/>
      </c>
      <c r="CG343" s="38" t="e">
        <f>IF(AND(#REF!="",#REF!="",#REF!="",#REF!=""),"",SUM(#REF!,#REF!,#REF!,#REF!))</f>
        <v>#REF!</v>
      </c>
      <c r="CH343" s="38" t="str">
        <f t="shared" si="58"/>
        <v/>
      </c>
    </row>
    <row r="344" spans="1:86" ht="24.75" customHeight="1">
      <c r="A344" s="358">
        <v>338</v>
      </c>
      <c r="B344" s="359"/>
      <c r="C344" s="360"/>
      <c r="D344" s="361"/>
      <c r="E344" s="362"/>
      <c r="F344" s="363"/>
      <c r="G344" s="363"/>
      <c r="H344" s="364"/>
      <c r="I344" s="365"/>
      <c r="J344" s="366"/>
      <c r="K344" s="367"/>
      <c r="L344" s="24"/>
      <c r="M344" s="25"/>
      <c r="N344" s="25"/>
      <c r="O344" s="8"/>
      <c r="P344" s="57"/>
      <c r="Q344" s="60"/>
      <c r="R344" s="8"/>
      <c r="S344" s="14"/>
      <c r="T344" s="26"/>
      <c r="U344" s="27"/>
      <c r="V344" s="27"/>
      <c r="W344" s="8"/>
      <c r="X344" s="63"/>
      <c r="Y344" s="60"/>
      <c r="Z344" s="8"/>
      <c r="AA344" s="14"/>
      <c r="AB344" s="24"/>
      <c r="AC344" s="25"/>
      <c r="AD344" s="25"/>
      <c r="AE344" s="8"/>
      <c r="AF344" s="57"/>
      <c r="AG344" s="60"/>
      <c r="AH344" s="8"/>
      <c r="AI344" s="14"/>
      <c r="AJ344" s="24"/>
      <c r="AK344" s="25"/>
      <c r="AL344" s="25"/>
      <c r="AM344" s="8"/>
      <c r="AN344" s="57"/>
      <c r="AO344" s="60"/>
      <c r="AP344" s="8"/>
      <c r="AQ344" s="14"/>
      <c r="AR344" s="24"/>
      <c r="AS344" s="25"/>
      <c r="AT344" s="97"/>
      <c r="AU344" s="24"/>
      <c r="AV344" s="25"/>
      <c r="AW344" s="97"/>
      <c r="AX344" s="24"/>
      <c r="AY344" s="25"/>
      <c r="AZ344" s="97"/>
      <c r="BA344" s="13" t="s">
        <v>447</v>
      </c>
      <c r="BB344" s="109" t="s">
        <v>447</v>
      </c>
      <c r="BC344" s="1"/>
      <c r="BD344" s="1"/>
      <c r="BE344" s="1"/>
      <c r="BF344" s="1"/>
      <c r="BG344" s="1"/>
      <c r="BS344" s="29"/>
      <c r="BT344" s="44" t="str">
        <f t="shared" si="59"/>
        <v/>
      </c>
      <c r="BU344" s="45" t="str">
        <f t="shared" si="60"/>
        <v/>
      </c>
      <c r="BV344" s="45" t="str">
        <f t="shared" si="61"/>
        <v/>
      </c>
      <c r="BW344" s="44" t="str">
        <f t="shared" si="62"/>
        <v/>
      </c>
      <c r="BX344" s="45" t="str">
        <f t="shared" si="63"/>
        <v/>
      </c>
      <c r="BY344" s="44" t="e">
        <f>IF(AND(#REF!="",#REF!="",#REF!="",#REF!=""),"",SUM(#REF!,#REF!,#REF!,#REF!,#REF!))</f>
        <v>#REF!</v>
      </c>
      <c r="BZ344" s="45" t="str">
        <f t="shared" si="64"/>
        <v/>
      </c>
      <c r="CA344" s="44" t="str">
        <f t="shared" si="65"/>
        <v/>
      </c>
      <c r="CB344" s="45" t="str">
        <f t="shared" si="66"/>
        <v/>
      </c>
      <c r="CC344" s="44" t="str">
        <f t="shared" si="67"/>
        <v/>
      </c>
      <c r="CD344" s="45" t="str">
        <f t="shared" si="68"/>
        <v/>
      </c>
      <c r="CE344" s="44" t="e">
        <f>IF(AND(#REF!="",#REF!="",#REF!="",#REF!=""),"",SUM(#REF!,#REF!,#REF!,#REF!,#REF!))</f>
        <v>#REF!</v>
      </c>
      <c r="CF344" s="45" t="str">
        <f t="shared" si="69"/>
        <v/>
      </c>
      <c r="CG344" s="38" t="e">
        <f>IF(AND(#REF!="",#REF!="",#REF!="",#REF!=""),"",SUM(#REF!,#REF!,#REF!,#REF!))</f>
        <v>#REF!</v>
      </c>
      <c r="CH344" s="38" t="str">
        <f t="shared" si="58"/>
        <v/>
      </c>
    </row>
    <row r="345" spans="1:86" ht="24.75" customHeight="1">
      <c r="A345" s="378">
        <v>339</v>
      </c>
      <c r="B345" s="359"/>
      <c r="C345" s="360"/>
      <c r="D345" s="361"/>
      <c r="E345" s="362"/>
      <c r="F345" s="363"/>
      <c r="G345" s="363"/>
      <c r="H345" s="364"/>
      <c r="I345" s="365"/>
      <c r="J345" s="366"/>
      <c r="K345" s="367"/>
      <c r="L345" s="24"/>
      <c r="M345" s="25"/>
      <c r="N345" s="25"/>
      <c r="O345" s="8"/>
      <c r="P345" s="57"/>
      <c r="Q345" s="60"/>
      <c r="R345" s="8"/>
      <c r="S345" s="14"/>
      <c r="T345" s="26"/>
      <c r="U345" s="27"/>
      <c r="V345" s="27"/>
      <c r="W345" s="8"/>
      <c r="X345" s="63"/>
      <c r="Y345" s="60"/>
      <c r="Z345" s="8"/>
      <c r="AA345" s="14"/>
      <c r="AB345" s="24"/>
      <c r="AC345" s="25"/>
      <c r="AD345" s="25"/>
      <c r="AE345" s="8"/>
      <c r="AF345" s="57"/>
      <c r="AG345" s="60"/>
      <c r="AH345" s="8"/>
      <c r="AI345" s="14"/>
      <c r="AJ345" s="24"/>
      <c r="AK345" s="25"/>
      <c r="AL345" s="25"/>
      <c r="AM345" s="8"/>
      <c r="AN345" s="57"/>
      <c r="AO345" s="60"/>
      <c r="AP345" s="8"/>
      <c r="AQ345" s="14"/>
      <c r="AR345" s="24"/>
      <c r="AS345" s="25"/>
      <c r="AT345" s="97"/>
      <c r="AU345" s="24"/>
      <c r="AV345" s="25"/>
      <c r="AW345" s="97"/>
      <c r="AX345" s="24"/>
      <c r="AY345" s="25"/>
      <c r="AZ345" s="97"/>
      <c r="BA345" s="13" t="s">
        <v>447</v>
      </c>
      <c r="BB345" s="109" t="s">
        <v>447</v>
      </c>
      <c r="BC345" s="1"/>
      <c r="BD345" s="1"/>
      <c r="BE345" s="1"/>
      <c r="BF345" s="1"/>
      <c r="BG345" s="1"/>
      <c r="BS345" s="29"/>
      <c r="BT345" s="44" t="str">
        <f t="shared" si="59"/>
        <v/>
      </c>
      <c r="BU345" s="45" t="str">
        <f t="shared" si="60"/>
        <v/>
      </c>
      <c r="BV345" s="45" t="str">
        <f t="shared" si="61"/>
        <v/>
      </c>
      <c r="BW345" s="44" t="str">
        <f t="shared" si="62"/>
        <v/>
      </c>
      <c r="BX345" s="45" t="str">
        <f t="shared" si="63"/>
        <v/>
      </c>
      <c r="BY345" s="44" t="e">
        <f>IF(AND(#REF!="",#REF!="",#REF!="",#REF!=""),"",SUM(#REF!,#REF!,#REF!,#REF!,#REF!))</f>
        <v>#REF!</v>
      </c>
      <c r="BZ345" s="45" t="str">
        <f t="shared" si="64"/>
        <v/>
      </c>
      <c r="CA345" s="44" t="str">
        <f t="shared" si="65"/>
        <v/>
      </c>
      <c r="CB345" s="45" t="str">
        <f t="shared" si="66"/>
        <v/>
      </c>
      <c r="CC345" s="44" t="str">
        <f t="shared" si="67"/>
        <v/>
      </c>
      <c r="CD345" s="45" t="str">
        <f t="shared" si="68"/>
        <v/>
      </c>
      <c r="CE345" s="44" t="e">
        <f>IF(AND(#REF!="",#REF!="",#REF!="",#REF!=""),"",SUM(#REF!,#REF!,#REF!,#REF!,#REF!))</f>
        <v>#REF!</v>
      </c>
      <c r="CF345" s="45" t="str">
        <f t="shared" si="69"/>
        <v/>
      </c>
      <c r="CG345" s="38" t="e">
        <f>IF(AND(#REF!="",#REF!="",#REF!="",#REF!=""),"",SUM(#REF!,#REF!,#REF!,#REF!))</f>
        <v>#REF!</v>
      </c>
      <c r="CH345" s="38" t="str">
        <f t="shared" si="58"/>
        <v/>
      </c>
    </row>
    <row r="346" spans="1:86" ht="24.75" customHeight="1">
      <c r="A346" s="378">
        <v>340</v>
      </c>
      <c r="B346" s="359"/>
      <c r="C346" s="360"/>
      <c r="D346" s="361"/>
      <c r="E346" s="362"/>
      <c r="F346" s="363"/>
      <c r="G346" s="363"/>
      <c r="H346" s="364"/>
      <c r="I346" s="365"/>
      <c r="J346" s="366"/>
      <c r="K346" s="367"/>
      <c r="L346" s="24"/>
      <c r="M346" s="25"/>
      <c r="N346" s="25"/>
      <c r="O346" s="8"/>
      <c r="P346" s="57"/>
      <c r="Q346" s="60"/>
      <c r="R346" s="8"/>
      <c r="S346" s="14"/>
      <c r="T346" s="26"/>
      <c r="U346" s="27"/>
      <c r="V346" s="27"/>
      <c r="W346" s="8"/>
      <c r="X346" s="63"/>
      <c r="Y346" s="60"/>
      <c r="Z346" s="8"/>
      <c r="AA346" s="14"/>
      <c r="AB346" s="24"/>
      <c r="AC346" s="25"/>
      <c r="AD346" s="25"/>
      <c r="AE346" s="8"/>
      <c r="AF346" s="57"/>
      <c r="AG346" s="60"/>
      <c r="AH346" s="8"/>
      <c r="AI346" s="14"/>
      <c r="AJ346" s="24"/>
      <c r="AK346" s="25"/>
      <c r="AL346" s="25"/>
      <c r="AM346" s="8"/>
      <c r="AN346" s="57"/>
      <c r="AO346" s="60"/>
      <c r="AP346" s="8"/>
      <c r="AQ346" s="14"/>
      <c r="AR346" s="24"/>
      <c r="AS346" s="25"/>
      <c r="AT346" s="97"/>
      <c r="AU346" s="24"/>
      <c r="AV346" s="25"/>
      <c r="AW346" s="97"/>
      <c r="AX346" s="24"/>
      <c r="AY346" s="25"/>
      <c r="AZ346" s="97"/>
      <c r="BA346" s="13" t="s">
        <v>447</v>
      </c>
      <c r="BB346" s="109" t="s">
        <v>447</v>
      </c>
      <c r="BC346" s="1"/>
      <c r="BD346" s="1"/>
      <c r="BE346" s="1"/>
      <c r="BF346" s="1"/>
      <c r="BG346" s="1"/>
      <c r="BS346" s="29"/>
      <c r="BT346" s="44" t="str">
        <f t="shared" si="59"/>
        <v/>
      </c>
      <c r="BU346" s="45" t="str">
        <f t="shared" si="60"/>
        <v/>
      </c>
      <c r="BV346" s="45" t="str">
        <f t="shared" si="61"/>
        <v/>
      </c>
      <c r="BW346" s="44" t="str">
        <f t="shared" si="62"/>
        <v/>
      </c>
      <c r="BX346" s="45" t="str">
        <f t="shared" si="63"/>
        <v/>
      </c>
      <c r="BY346" s="44" t="e">
        <f>IF(AND(#REF!="",#REF!="",#REF!="",#REF!=""),"",SUM(#REF!,#REF!,#REF!,#REF!,#REF!))</f>
        <v>#REF!</v>
      </c>
      <c r="BZ346" s="45" t="str">
        <f t="shared" si="64"/>
        <v/>
      </c>
      <c r="CA346" s="44" t="str">
        <f t="shared" si="65"/>
        <v/>
      </c>
      <c r="CB346" s="45" t="str">
        <f t="shared" si="66"/>
        <v/>
      </c>
      <c r="CC346" s="44" t="str">
        <f t="shared" si="67"/>
        <v/>
      </c>
      <c r="CD346" s="45" t="str">
        <f t="shared" si="68"/>
        <v/>
      </c>
      <c r="CE346" s="44" t="e">
        <f>IF(AND(#REF!="",#REF!="",#REF!="",#REF!=""),"",SUM(#REF!,#REF!,#REF!,#REF!,#REF!))</f>
        <v>#REF!</v>
      </c>
      <c r="CF346" s="45" t="str">
        <f t="shared" si="69"/>
        <v/>
      </c>
      <c r="CG346" s="38" t="e">
        <f>IF(AND(#REF!="",#REF!="",#REF!="",#REF!=""),"",SUM(#REF!,#REF!,#REF!,#REF!))</f>
        <v>#REF!</v>
      </c>
      <c r="CH346" s="38" t="str">
        <f t="shared" si="58"/>
        <v/>
      </c>
    </row>
    <row r="347" spans="1:86" ht="24.75" customHeight="1">
      <c r="A347" s="358">
        <v>341</v>
      </c>
      <c r="B347" s="359"/>
      <c r="C347" s="360"/>
      <c r="D347" s="361"/>
      <c r="E347" s="362"/>
      <c r="F347" s="363"/>
      <c r="G347" s="363"/>
      <c r="H347" s="364"/>
      <c r="I347" s="365"/>
      <c r="J347" s="366"/>
      <c r="K347" s="367"/>
      <c r="L347" s="24"/>
      <c r="M347" s="25"/>
      <c r="N347" s="25"/>
      <c r="O347" s="8"/>
      <c r="P347" s="57"/>
      <c r="Q347" s="60"/>
      <c r="R347" s="8"/>
      <c r="S347" s="14"/>
      <c r="T347" s="26"/>
      <c r="U347" s="27"/>
      <c r="V347" s="27"/>
      <c r="W347" s="8"/>
      <c r="X347" s="63"/>
      <c r="Y347" s="60"/>
      <c r="Z347" s="8"/>
      <c r="AA347" s="14"/>
      <c r="AB347" s="24"/>
      <c r="AC347" s="25"/>
      <c r="AD347" s="25"/>
      <c r="AE347" s="8"/>
      <c r="AF347" s="57"/>
      <c r="AG347" s="60"/>
      <c r="AH347" s="8"/>
      <c r="AI347" s="14"/>
      <c r="AJ347" s="24"/>
      <c r="AK347" s="25"/>
      <c r="AL347" s="25"/>
      <c r="AM347" s="8"/>
      <c r="AN347" s="57"/>
      <c r="AO347" s="60"/>
      <c r="AP347" s="8"/>
      <c r="AQ347" s="14"/>
      <c r="AR347" s="24"/>
      <c r="AS347" s="25"/>
      <c r="AT347" s="97"/>
      <c r="AU347" s="24"/>
      <c r="AV347" s="25"/>
      <c r="AW347" s="97"/>
      <c r="AX347" s="24"/>
      <c r="AY347" s="25"/>
      <c r="AZ347" s="97"/>
      <c r="BA347" s="13" t="s">
        <v>447</v>
      </c>
      <c r="BB347" s="109" t="s">
        <v>447</v>
      </c>
      <c r="BC347" s="1"/>
      <c r="BD347" s="1"/>
      <c r="BE347" s="1"/>
      <c r="BF347" s="1"/>
      <c r="BG347" s="1"/>
      <c r="BS347" s="29"/>
      <c r="BT347" s="44" t="str">
        <f t="shared" si="59"/>
        <v/>
      </c>
      <c r="BU347" s="45" t="str">
        <f t="shared" si="60"/>
        <v/>
      </c>
      <c r="BV347" s="45" t="str">
        <f t="shared" si="61"/>
        <v/>
      </c>
      <c r="BW347" s="44" t="str">
        <f t="shared" si="62"/>
        <v/>
      </c>
      <c r="BX347" s="45" t="str">
        <f t="shared" si="63"/>
        <v/>
      </c>
      <c r="BY347" s="44" t="e">
        <f>IF(AND(#REF!="",#REF!="",#REF!="",#REF!=""),"",SUM(#REF!,#REF!,#REF!,#REF!,#REF!))</f>
        <v>#REF!</v>
      </c>
      <c r="BZ347" s="45" t="str">
        <f t="shared" si="64"/>
        <v/>
      </c>
      <c r="CA347" s="44" t="str">
        <f t="shared" si="65"/>
        <v/>
      </c>
      <c r="CB347" s="45" t="str">
        <f t="shared" si="66"/>
        <v/>
      </c>
      <c r="CC347" s="44" t="str">
        <f t="shared" si="67"/>
        <v/>
      </c>
      <c r="CD347" s="45" t="str">
        <f t="shared" si="68"/>
        <v/>
      </c>
      <c r="CE347" s="44" t="e">
        <f>IF(AND(#REF!="",#REF!="",#REF!="",#REF!=""),"",SUM(#REF!,#REF!,#REF!,#REF!,#REF!))</f>
        <v>#REF!</v>
      </c>
      <c r="CF347" s="45" t="str">
        <f t="shared" si="69"/>
        <v/>
      </c>
      <c r="CG347" s="38" t="e">
        <f>IF(AND(#REF!="",#REF!="",#REF!="",#REF!=""),"",SUM(#REF!,#REF!,#REF!,#REF!))</f>
        <v>#REF!</v>
      </c>
      <c r="CH347" s="38" t="str">
        <f t="shared" si="58"/>
        <v/>
      </c>
    </row>
    <row r="348" spans="1:86" ht="24.75" customHeight="1">
      <c r="A348" s="378">
        <v>342</v>
      </c>
      <c r="B348" s="359"/>
      <c r="C348" s="360"/>
      <c r="D348" s="361"/>
      <c r="E348" s="362"/>
      <c r="F348" s="363"/>
      <c r="G348" s="363"/>
      <c r="H348" s="364"/>
      <c r="I348" s="365"/>
      <c r="J348" s="366"/>
      <c r="K348" s="367"/>
      <c r="L348" s="24"/>
      <c r="M348" s="25"/>
      <c r="N348" s="25"/>
      <c r="O348" s="8"/>
      <c r="P348" s="57"/>
      <c r="Q348" s="60"/>
      <c r="R348" s="8"/>
      <c r="S348" s="14"/>
      <c r="T348" s="26"/>
      <c r="U348" s="27"/>
      <c r="V348" s="27"/>
      <c r="W348" s="8"/>
      <c r="X348" s="63"/>
      <c r="Y348" s="60"/>
      <c r="Z348" s="8"/>
      <c r="AA348" s="14"/>
      <c r="AB348" s="24"/>
      <c r="AC348" s="25"/>
      <c r="AD348" s="25"/>
      <c r="AE348" s="8"/>
      <c r="AF348" s="57"/>
      <c r="AG348" s="60"/>
      <c r="AH348" s="8"/>
      <c r="AI348" s="14"/>
      <c r="AJ348" s="24"/>
      <c r="AK348" s="25"/>
      <c r="AL348" s="25"/>
      <c r="AM348" s="8"/>
      <c r="AN348" s="57"/>
      <c r="AO348" s="60"/>
      <c r="AP348" s="8"/>
      <c r="AQ348" s="14"/>
      <c r="AR348" s="24"/>
      <c r="AS348" s="25"/>
      <c r="AT348" s="97"/>
      <c r="AU348" s="24"/>
      <c r="AV348" s="25"/>
      <c r="AW348" s="97"/>
      <c r="AX348" s="24"/>
      <c r="AY348" s="25"/>
      <c r="AZ348" s="97"/>
      <c r="BA348" s="13" t="s">
        <v>447</v>
      </c>
      <c r="BB348" s="109" t="s">
        <v>447</v>
      </c>
      <c r="BC348" s="1"/>
      <c r="BD348" s="1"/>
      <c r="BE348" s="1"/>
      <c r="BF348" s="1"/>
      <c r="BG348" s="1"/>
      <c r="BS348" s="29"/>
      <c r="BT348" s="44" t="str">
        <f t="shared" si="59"/>
        <v/>
      </c>
      <c r="BU348" s="45" t="str">
        <f t="shared" si="60"/>
        <v/>
      </c>
      <c r="BV348" s="45" t="str">
        <f t="shared" si="61"/>
        <v/>
      </c>
      <c r="BW348" s="44" t="str">
        <f t="shared" si="62"/>
        <v/>
      </c>
      <c r="BX348" s="45" t="str">
        <f t="shared" si="63"/>
        <v/>
      </c>
      <c r="BY348" s="44" t="e">
        <f>IF(AND(#REF!="",#REF!="",#REF!="",#REF!=""),"",SUM(#REF!,#REF!,#REF!,#REF!,#REF!))</f>
        <v>#REF!</v>
      </c>
      <c r="BZ348" s="45" t="str">
        <f t="shared" si="64"/>
        <v/>
      </c>
      <c r="CA348" s="44" t="str">
        <f t="shared" si="65"/>
        <v/>
      </c>
      <c r="CB348" s="45" t="str">
        <f t="shared" si="66"/>
        <v/>
      </c>
      <c r="CC348" s="44" t="str">
        <f t="shared" si="67"/>
        <v/>
      </c>
      <c r="CD348" s="45" t="str">
        <f t="shared" si="68"/>
        <v/>
      </c>
      <c r="CE348" s="44" t="e">
        <f>IF(AND(#REF!="",#REF!="",#REF!="",#REF!=""),"",SUM(#REF!,#REF!,#REF!,#REF!,#REF!))</f>
        <v>#REF!</v>
      </c>
      <c r="CF348" s="45" t="str">
        <f t="shared" si="69"/>
        <v/>
      </c>
      <c r="CG348" s="38" t="e">
        <f>IF(AND(#REF!="",#REF!="",#REF!="",#REF!=""),"",SUM(#REF!,#REF!,#REF!,#REF!))</f>
        <v>#REF!</v>
      </c>
      <c r="CH348" s="38" t="str">
        <f t="shared" si="58"/>
        <v/>
      </c>
    </row>
    <row r="349" spans="1:86" ht="24.75" customHeight="1">
      <c r="A349" s="378">
        <v>343</v>
      </c>
      <c r="B349" s="359"/>
      <c r="C349" s="360"/>
      <c r="D349" s="361"/>
      <c r="E349" s="362"/>
      <c r="F349" s="363"/>
      <c r="G349" s="363"/>
      <c r="H349" s="364"/>
      <c r="I349" s="365"/>
      <c r="J349" s="366"/>
      <c r="K349" s="367"/>
      <c r="L349" s="24"/>
      <c r="M349" s="25"/>
      <c r="N349" s="25"/>
      <c r="O349" s="8"/>
      <c r="P349" s="57"/>
      <c r="Q349" s="60"/>
      <c r="R349" s="8"/>
      <c r="S349" s="14"/>
      <c r="T349" s="26"/>
      <c r="U349" s="27"/>
      <c r="V349" s="27"/>
      <c r="W349" s="8"/>
      <c r="X349" s="63"/>
      <c r="Y349" s="60"/>
      <c r="Z349" s="8"/>
      <c r="AA349" s="14"/>
      <c r="AB349" s="24"/>
      <c r="AC349" s="25"/>
      <c r="AD349" s="25"/>
      <c r="AE349" s="8"/>
      <c r="AF349" s="57"/>
      <c r="AG349" s="60"/>
      <c r="AH349" s="8"/>
      <c r="AI349" s="14"/>
      <c r="AJ349" s="24"/>
      <c r="AK349" s="25"/>
      <c r="AL349" s="25"/>
      <c r="AM349" s="8"/>
      <c r="AN349" s="57"/>
      <c r="AO349" s="60"/>
      <c r="AP349" s="8"/>
      <c r="AQ349" s="14"/>
      <c r="AR349" s="24"/>
      <c r="AS349" s="25"/>
      <c r="AT349" s="97"/>
      <c r="AU349" s="24"/>
      <c r="AV349" s="25"/>
      <c r="AW349" s="97"/>
      <c r="AX349" s="24"/>
      <c r="AY349" s="25"/>
      <c r="AZ349" s="97"/>
      <c r="BA349" s="13" t="s">
        <v>447</v>
      </c>
      <c r="BB349" s="109" t="s">
        <v>447</v>
      </c>
      <c r="BC349" s="1"/>
      <c r="BD349" s="1"/>
      <c r="BE349" s="1"/>
      <c r="BF349" s="1"/>
      <c r="BG349" s="1"/>
      <c r="BS349" s="29"/>
      <c r="BT349" s="44" t="str">
        <f t="shared" si="59"/>
        <v/>
      </c>
      <c r="BU349" s="45" t="str">
        <f t="shared" si="60"/>
        <v/>
      </c>
      <c r="BV349" s="45" t="str">
        <f t="shared" si="61"/>
        <v/>
      </c>
      <c r="BW349" s="44" t="str">
        <f t="shared" si="62"/>
        <v/>
      </c>
      <c r="BX349" s="45" t="str">
        <f t="shared" si="63"/>
        <v/>
      </c>
      <c r="BY349" s="44" t="e">
        <f>IF(AND(#REF!="",#REF!="",#REF!="",#REF!=""),"",SUM(#REF!,#REF!,#REF!,#REF!,#REF!))</f>
        <v>#REF!</v>
      </c>
      <c r="BZ349" s="45" t="str">
        <f t="shared" si="64"/>
        <v/>
      </c>
      <c r="CA349" s="44" t="str">
        <f t="shared" si="65"/>
        <v/>
      </c>
      <c r="CB349" s="45" t="str">
        <f t="shared" si="66"/>
        <v/>
      </c>
      <c r="CC349" s="44" t="str">
        <f t="shared" si="67"/>
        <v/>
      </c>
      <c r="CD349" s="45" t="str">
        <f t="shared" si="68"/>
        <v/>
      </c>
      <c r="CE349" s="44" t="e">
        <f>IF(AND(#REF!="",#REF!="",#REF!="",#REF!=""),"",SUM(#REF!,#REF!,#REF!,#REF!,#REF!))</f>
        <v>#REF!</v>
      </c>
      <c r="CF349" s="45" t="str">
        <f t="shared" si="69"/>
        <v/>
      </c>
      <c r="CG349" s="38" t="e">
        <f>IF(AND(#REF!="",#REF!="",#REF!="",#REF!=""),"",SUM(#REF!,#REF!,#REF!,#REF!))</f>
        <v>#REF!</v>
      </c>
      <c r="CH349" s="38" t="str">
        <f t="shared" si="58"/>
        <v/>
      </c>
    </row>
    <row r="350" spans="1:86" ht="24.75" customHeight="1">
      <c r="A350" s="358">
        <v>344</v>
      </c>
      <c r="B350" s="359"/>
      <c r="C350" s="360"/>
      <c r="D350" s="361"/>
      <c r="E350" s="362"/>
      <c r="F350" s="363"/>
      <c r="G350" s="363"/>
      <c r="H350" s="364"/>
      <c r="I350" s="365"/>
      <c r="J350" s="366"/>
      <c r="K350" s="367"/>
      <c r="L350" s="24"/>
      <c r="M350" s="25"/>
      <c r="N350" s="25"/>
      <c r="O350" s="8"/>
      <c r="P350" s="57"/>
      <c r="Q350" s="60"/>
      <c r="R350" s="8"/>
      <c r="S350" s="14"/>
      <c r="T350" s="26"/>
      <c r="U350" s="27"/>
      <c r="V350" s="27"/>
      <c r="W350" s="8"/>
      <c r="X350" s="63"/>
      <c r="Y350" s="60"/>
      <c r="Z350" s="8"/>
      <c r="AA350" s="14"/>
      <c r="AB350" s="24"/>
      <c r="AC350" s="25"/>
      <c r="AD350" s="25"/>
      <c r="AE350" s="8"/>
      <c r="AF350" s="57"/>
      <c r="AG350" s="60"/>
      <c r="AH350" s="8"/>
      <c r="AI350" s="14"/>
      <c r="AJ350" s="24"/>
      <c r="AK350" s="25"/>
      <c r="AL350" s="25"/>
      <c r="AM350" s="8"/>
      <c r="AN350" s="57"/>
      <c r="AO350" s="60"/>
      <c r="AP350" s="8"/>
      <c r="AQ350" s="14"/>
      <c r="AR350" s="24"/>
      <c r="AS350" s="25"/>
      <c r="AT350" s="97"/>
      <c r="AU350" s="24"/>
      <c r="AV350" s="25"/>
      <c r="AW350" s="97"/>
      <c r="AX350" s="24"/>
      <c r="AY350" s="25"/>
      <c r="AZ350" s="97"/>
      <c r="BA350" s="13" t="s">
        <v>447</v>
      </c>
      <c r="BB350" s="109" t="s">
        <v>447</v>
      </c>
      <c r="BC350" s="1"/>
      <c r="BD350" s="1"/>
      <c r="BE350" s="1"/>
      <c r="BF350" s="1"/>
      <c r="BG350" s="1"/>
      <c r="BS350" s="29"/>
      <c r="BT350" s="44" t="str">
        <f t="shared" si="59"/>
        <v/>
      </c>
      <c r="BU350" s="45" t="str">
        <f t="shared" si="60"/>
        <v/>
      </c>
      <c r="BV350" s="45" t="str">
        <f t="shared" si="61"/>
        <v/>
      </c>
      <c r="BW350" s="44" t="str">
        <f t="shared" si="62"/>
        <v/>
      </c>
      <c r="BX350" s="45" t="str">
        <f t="shared" si="63"/>
        <v/>
      </c>
      <c r="BY350" s="44" t="e">
        <f>IF(AND(#REF!="",#REF!="",#REF!="",#REF!=""),"",SUM(#REF!,#REF!,#REF!,#REF!,#REF!))</f>
        <v>#REF!</v>
      </c>
      <c r="BZ350" s="45" t="str">
        <f t="shared" si="64"/>
        <v/>
      </c>
      <c r="CA350" s="44" t="str">
        <f t="shared" si="65"/>
        <v/>
      </c>
      <c r="CB350" s="45" t="str">
        <f t="shared" si="66"/>
        <v/>
      </c>
      <c r="CC350" s="44" t="str">
        <f t="shared" si="67"/>
        <v/>
      </c>
      <c r="CD350" s="45" t="str">
        <f t="shared" si="68"/>
        <v/>
      </c>
      <c r="CE350" s="44" t="e">
        <f>IF(AND(#REF!="",#REF!="",#REF!="",#REF!=""),"",SUM(#REF!,#REF!,#REF!,#REF!,#REF!))</f>
        <v>#REF!</v>
      </c>
      <c r="CF350" s="45" t="str">
        <f t="shared" si="69"/>
        <v/>
      </c>
      <c r="CG350" s="38" t="e">
        <f>IF(AND(#REF!="",#REF!="",#REF!="",#REF!=""),"",SUM(#REF!,#REF!,#REF!,#REF!))</f>
        <v>#REF!</v>
      </c>
      <c r="CH350" s="38" t="str">
        <f t="shared" si="58"/>
        <v/>
      </c>
    </row>
    <row r="351" spans="1:86" ht="24.75" customHeight="1">
      <c r="A351" s="378">
        <v>345</v>
      </c>
      <c r="B351" s="359"/>
      <c r="C351" s="360"/>
      <c r="D351" s="361"/>
      <c r="E351" s="362"/>
      <c r="F351" s="363"/>
      <c r="G351" s="363"/>
      <c r="H351" s="364"/>
      <c r="I351" s="365"/>
      <c r="J351" s="366"/>
      <c r="K351" s="367"/>
      <c r="L351" s="24"/>
      <c r="M351" s="25"/>
      <c r="N351" s="25"/>
      <c r="O351" s="8"/>
      <c r="P351" s="57"/>
      <c r="Q351" s="60"/>
      <c r="R351" s="8"/>
      <c r="S351" s="14"/>
      <c r="T351" s="26"/>
      <c r="U351" s="27"/>
      <c r="V351" s="27"/>
      <c r="W351" s="8"/>
      <c r="X351" s="63"/>
      <c r="Y351" s="60"/>
      <c r="Z351" s="8"/>
      <c r="AA351" s="14"/>
      <c r="AB351" s="24"/>
      <c r="AC351" s="25"/>
      <c r="AD351" s="25"/>
      <c r="AE351" s="8"/>
      <c r="AF351" s="57"/>
      <c r="AG351" s="60"/>
      <c r="AH351" s="8"/>
      <c r="AI351" s="14"/>
      <c r="AJ351" s="24"/>
      <c r="AK351" s="25"/>
      <c r="AL351" s="25"/>
      <c r="AM351" s="8"/>
      <c r="AN351" s="57"/>
      <c r="AO351" s="60"/>
      <c r="AP351" s="8"/>
      <c r="AQ351" s="14"/>
      <c r="AR351" s="24"/>
      <c r="AS351" s="25"/>
      <c r="AT351" s="97"/>
      <c r="AU351" s="24"/>
      <c r="AV351" s="25"/>
      <c r="AW351" s="97"/>
      <c r="AX351" s="24"/>
      <c r="AY351" s="25"/>
      <c r="AZ351" s="97"/>
      <c r="BA351" s="13" t="s">
        <v>447</v>
      </c>
      <c r="BB351" s="109" t="s">
        <v>447</v>
      </c>
      <c r="BC351" s="1"/>
      <c r="BD351" s="1"/>
      <c r="BE351" s="1"/>
      <c r="BF351" s="1"/>
      <c r="BG351" s="1"/>
      <c r="BS351" s="29"/>
      <c r="BT351" s="44" t="str">
        <f t="shared" si="59"/>
        <v/>
      </c>
      <c r="BU351" s="45" t="str">
        <f t="shared" si="60"/>
        <v/>
      </c>
      <c r="BV351" s="45" t="str">
        <f t="shared" si="61"/>
        <v/>
      </c>
      <c r="BW351" s="44" t="str">
        <f t="shared" si="62"/>
        <v/>
      </c>
      <c r="BX351" s="45" t="str">
        <f t="shared" si="63"/>
        <v/>
      </c>
      <c r="BY351" s="44" t="e">
        <f>IF(AND(#REF!="",#REF!="",#REF!="",#REF!=""),"",SUM(#REF!,#REF!,#REF!,#REF!,#REF!))</f>
        <v>#REF!</v>
      </c>
      <c r="BZ351" s="45" t="str">
        <f t="shared" si="64"/>
        <v/>
      </c>
      <c r="CA351" s="44" t="str">
        <f t="shared" si="65"/>
        <v/>
      </c>
      <c r="CB351" s="45" t="str">
        <f t="shared" si="66"/>
        <v/>
      </c>
      <c r="CC351" s="44" t="str">
        <f t="shared" si="67"/>
        <v/>
      </c>
      <c r="CD351" s="45" t="str">
        <f t="shared" si="68"/>
        <v/>
      </c>
      <c r="CE351" s="44" t="e">
        <f>IF(AND(#REF!="",#REF!="",#REF!="",#REF!=""),"",SUM(#REF!,#REF!,#REF!,#REF!,#REF!))</f>
        <v>#REF!</v>
      </c>
      <c r="CF351" s="45" t="str">
        <f t="shared" si="69"/>
        <v/>
      </c>
      <c r="CG351" s="38" t="e">
        <f>IF(AND(#REF!="",#REF!="",#REF!="",#REF!=""),"",SUM(#REF!,#REF!,#REF!,#REF!))</f>
        <v>#REF!</v>
      </c>
      <c r="CH351" s="38" t="str">
        <f t="shared" si="58"/>
        <v/>
      </c>
    </row>
    <row r="352" spans="1:86" ht="24.75" customHeight="1">
      <c r="A352" s="378">
        <v>346</v>
      </c>
      <c r="B352" s="359"/>
      <c r="C352" s="360"/>
      <c r="D352" s="361"/>
      <c r="E352" s="362"/>
      <c r="F352" s="363"/>
      <c r="G352" s="363"/>
      <c r="H352" s="364"/>
      <c r="I352" s="365"/>
      <c r="J352" s="366"/>
      <c r="K352" s="367"/>
      <c r="L352" s="24"/>
      <c r="M352" s="25"/>
      <c r="N352" s="25"/>
      <c r="O352" s="8"/>
      <c r="P352" s="57"/>
      <c r="Q352" s="60"/>
      <c r="R352" s="8"/>
      <c r="S352" s="14"/>
      <c r="T352" s="26"/>
      <c r="U352" s="27"/>
      <c r="V352" s="27"/>
      <c r="W352" s="8"/>
      <c r="X352" s="63"/>
      <c r="Y352" s="60"/>
      <c r="Z352" s="8"/>
      <c r="AA352" s="14"/>
      <c r="AB352" s="24"/>
      <c r="AC352" s="25"/>
      <c r="AD352" s="25"/>
      <c r="AE352" s="8"/>
      <c r="AF352" s="57"/>
      <c r="AG352" s="60"/>
      <c r="AH352" s="8"/>
      <c r="AI352" s="14"/>
      <c r="AJ352" s="24"/>
      <c r="AK352" s="25"/>
      <c r="AL352" s="25"/>
      <c r="AM352" s="8"/>
      <c r="AN352" s="57"/>
      <c r="AO352" s="60"/>
      <c r="AP352" s="8"/>
      <c r="AQ352" s="14"/>
      <c r="AR352" s="24"/>
      <c r="AS352" s="25"/>
      <c r="AT352" s="97"/>
      <c r="AU352" s="24"/>
      <c r="AV352" s="25"/>
      <c r="AW352" s="97"/>
      <c r="AX352" s="24"/>
      <c r="AY352" s="25"/>
      <c r="AZ352" s="97"/>
      <c r="BA352" s="13" t="s">
        <v>447</v>
      </c>
      <c r="BB352" s="109" t="s">
        <v>447</v>
      </c>
      <c r="BC352" s="1"/>
      <c r="BD352" s="1"/>
      <c r="BE352" s="1"/>
      <c r="BF352" s="1"/>
      <c r="BG352" s="1"/>
      <c r="BS352" s="29"/>
      <c r="BT352" s="44" t="str">
        <f t="shared" si="59"/>
        <v/>
      </c>
      <c r="BU352" s="45" t="str">
        <f t="shared" si="60"/>
        <v/>
      </c>
      <c r="BV352" s="45" t="str">
        <f t="shared" si="61"/>
        <v/>
      </c>
      <c r="BW352" s="44" t="str">
        <f t="shared" si="62"/>
        <v/>
      </c>
      <c r="BX352" s="45" t="str">
        <f t="shared" si="63"/>
        <v/>
      </c>
      <c r="BY352" s="44" t="e">
        <f>IF(AND(#REF!="",#REF!="",#REF!="",#REF!=""),"",SUM(#REF!,#REF!,#REF!,#REF!,#REF!))</f>
        <v>#REF!</v>
      </c>
      <c r="BZ352" s="45" t="str">
        <f t="shared" si="64"/>
        <v/>
      </c>
      <c r="CA352" s="44" t="str">
        <f t="shared" si="65"/>
        <v/>
      </c>
      <c r="CB352" s="45" t="str">
        <f t="shared" si="66"/>
        <v/>
      </c>
      <c r="CC352" s="44" t="str">
        <f t="shared" si="67"/>
        <v/>
      </c>
      <c r="CD352" s="45" t="str">
        <f t="shared" si="68"/>
        <v/>
      </c>
      <c r="CE352" s="44" t="e">
        <f>IF(AND(#REF!="",#REF!="",#REF!="",#REF!=""),"",SUM(#REF!,#REF!,#REF!,#REF!,#REF!))</f>
        <v>#REF!</v>
      </c>
      <c r="CF352" s="45" t="str">
        <f t="shared" si="69"/>
        <v/>
      </c>
      <c r="CG352" s="38" t="e">
        <f>IF(AND(#REF!="",#REF!="",#REF!="",#REF!=""),"",SUM(#REF!,#REF!,#REF!,#REF!))</f>
        <v>#REF!</v>
      </c>
      <c r="CH352" s="38" t="str">
        <f t="shared" si="58"/>
        <v/>
      </c>
    </row>
    <row r="353" spans="1:86" ht="24.75" customHeight="1">
      <c r="A353" s="358">
        <v>347</v>
      </c>
      <c r="B353" s="359"/>
      <c r="C353" s="360"/>
      <c r="D353" s="361"/>
      <c r="E353" s="362"/>
      <c r="F353" s="363"/>
      <c r="G353" s="363"/>
      <c r="H353" s="364"/>
      <c r="I353" s="365"/>
      <c r="J353" s="366"/>
      <c r="K353" s="367"/>
      <c r="L353" s="24"/>
      <c r="M353" s="25"/>
      <c r="N353" s="25"/>
      <c r="O353" s="8"/>
      <c r="P353" s="57"/>
      <c r="Q353" s="60"/>
      <c r="R353" s="8"/>
      <c r="S353" s="14"/>
      <c r="T353" s="26"/>
      <c r="U353" s="27"/>
      <c r="V353" s="27"/>
      <c r="W353" s="8"/>
      <c r="X353" s="63"/>
      <c r="Y353" s="60"/>
      <c r="Z353" s="8"/>
      <c r="AA353" s="14"/>
      <c r="AB353" s="24"/>
      <c r="AC353" s="25"/>
      <c r="AD353" s="25"/>
      <c r="AE353" s="8"/>
      <c r="AF353" s="57"/>
      <c r="AG353" s="60"/>
      <c r="AH353" s="8"/>
      <c r="AI353" s="14"/>
      <c r="AJ353" s="24"/>
      <c r="AK353" s="25"/>
      <c r="AL353" s="25"/>
      <c r="AM353" s="8"/>
      <c r="AN353" s="57"/>
      <c r="AO353" s="60"/>
      <c r="AP353" s="8"/>
      <c r="AQ353" s="14"/>
      <c r="AR353" s="24"/>
      <c r="AS353" s="25"/>
      <c r="AT353" s="97"/>
      <c r="AU353" s="24"/>
      <c r="AV353" s="25"/>
      <c r="AW353" s="97"/>
      <c r="AX353" s="24"/>
      <c r="AY353" s="25"/>
      <c r="AZ353" s="97"/>
      <c r="BA353" s="13" t="s">
        <v>447</v>
      </c>
      <c r="BB353" s="109" t="s">
        <v>447</v>
      </c>
      <c r="BC353" s="1"/>
      <c r="BD353" s="1"/>
      <c r="BE353" s="1"/>
      <c r="BF353" s="1"/>
      <c r="BG353" s="1"/>
      <c r="BS353" s="29"/>
      <c r="BT353" s="44" t="str">
        <f t="shared" si="59"/>
        <v/>
      </c>
      <c r="BU353" s="45" t="str">
        <f t="shared" si="60"/>
        <v/>
      </c>
      <c r="BV353" s="45" t="str">
        <f t="shared" si="61"/>
        <v/>
      </c>
      <c r="BW353" s="44" t="str">
        <f t="shared" si="62"/>
        <v/>
      </c>
      <c r="BX353" s="45" t="str">
        <f t="shared" si="63"/>
        <v/>
      </c>
      <c r="BY353" s="44" t="e">
        <f>IF(AND(#REF!="",#REF!="",#REF!="",#REF!=""),"",SUM(#REF!,#REF!,#REF!,#REF!,#REF!))</f>
        <v>#REF!</v>
      </c>
      <c r="BZ353" s="45" t="str">
        <f t="shared" si="64"/>
        <v/>
      </c>
      <c r="CA353" s="44" t="str">
        <f t="shared" si="65"/>
        <v/>
      </c>
      <c r="CB353" s="45" t="str">
        <f t="shared" si="66"/>
        <v/>
      </c>
      <c r="CC353" s="44" t="str">
        <f t="shared" si="67"/>
        <v/>
      </c>
      <c r="CD353" s="45" t="str">
        <f t="shared" si="68"/>
        <v/>
      </c>
      <c r="CE353" s="44" t="e">
        <f>IF(AND(#REF!="",#REF!="",#REF!="",#REF!=""),"",SUM(#REF!,#REF!,#REF!,#REF!,#REF!))</f>
        <v>#REF!</v>
      </c>
      <c r="CF353" s="45" t="str">
        <f t="shared" si="69"/>
        <v/>
      </c>
      <c r="CG353" s="38" t="e">
        <f>IF(AND(#REF!="",#REF!="",#REF!="",#REF!=""),"",SUM(#REF!,#REF!,#REF!,#REF!))</f>
        <v>#REF!</v>
      </c>
      <c r="CH353" s="38" t="str">
        <f t="shared" si="58"/>
        <v/>
      </c>
    </row>
    <row r="354" spans="1:86" ht="24.75" customHeight="1">
      <c r="A354" s="378">
        <v>348</v>
      </c>
      <c r="B354" s="359"/>
      <c r="C354" s="360"/>
      <c r="D354" s="361"/>
      <c r="E354" s="362"/>
      <c r="F354" s="363"/>
      <c r="G354" s="363"/>
      <c r="H354" s="364"/>
      <c r="I354" s="365"/>
      <c r="J354" s="366"/>
      <c r="K354" s="367"/>
      <c r="L354" s="24"/>
      <c r="M354" s="25"/>
      <c r="N354" s="25"/>
      <c r="O354" s="8"/>
      <c r="P354" s="57"/>
      <c r="Q354" s="60"/>
      <c r="R354" s="8"/>
      <c r="S354" s="14"/>
      <c r="T354" s="26"/>
      <c r="U354" s="27"/>
      <c r="V354" s="27"/>
      <c r="W354" s="8"/>
      <c r="X354" s="63"/>
      <c r="Y354" s="60"/>
      <c r="Z354" s="8"/>
      <c r="AA354" s="14"/>
      <c r="AB354" s="24"/>
      <c r="AC354" s="25"/>
      <c r="AD354" s="25"/>
      <c r="AE354" s="8"/>
      <c r="AF354" s="57"/>
      <c r="AG354" s="60"/>
      <c r="AH354" s="8"/>
      <c r="AI354" s="14"/>
      <c r="AJ354" s="24"/>
      <c r="AK354" s="25"/>
      <c r="AL354" s="25"/>
      <c r="AM354" s="8"/>
      <c r="AN354" s="57"/>
      <c r="AO354" s="60"/>
      <c r="AP354" s="8"/>
      <c r="AQ354" s="14"/>
      <c r="AR354" s="24"/>
      <c r="AS354" s="25"/>
      <c r="AT354" s="97"/>
      <c r="AU354" s="24"/>
      <c r="AV354" s="25"/>
      <c r="AW354" s="97"/>
      <c r="AX354" s="24"/>
      <c r="AY354" s="25"/>
      <c r="AZ354" s="97"/>
      <c r="BA354" s="13" t="s">
        <v>447</v>
      </c>
      <c r="BB354" s="109" t="s">
        <v>447</v>
      </c>
      <c r="BC354" s="1"/>
      <c r="BD354" s="1"/>
      <c r="BE354" s="1"/>
      <c r="BF354" s="1"/>
      <c r="BG354" s="1"/>
      <c r="BS354" s="29"/>
      <c r="BT354" s="44" t="str">
        <f t="shared" si="59"/>
        <v/>
      </c>
      <c r="BU354" s="45" t="str">
        <f t="shared" si="60"/>
        <v/>
      </c>
      <c r="BV354" s="45" t="str">
        <f t="shared" si="61"/>
        <v/>
      </c>
      <c r="BW354" s="44" t="str">
        <f t="shared" si="62"/>
        <v/>
      </c>
      <c r="BX354" s="45" t="str">
        <f t="shared" si="63"/>
        <v/>
      </c>
      <c r="BY354" s="44" t="e">
        <f>IF(AND(#REF!="",#REF!="",#REF!="",#REF!=""),"",SUM(#REF!,#REF!,#REF!,#REF!,#REF!))</f>
        <v>#REF!</v>
      </c>
      <c r="BZ354" s="45" t="str">
        <f t="shared" si="64"/>
        <v/>
      </c>
      <c r="CA354" s="44" t="str">
        <f t="shared" si="65"/>
        <v/>
      </c>
      <c r="CB354" s="45" t="str">
        <f t="shared" si="66"/>
        <v/>
      </c>
      <c r="CC354" s="44" t="str">
        <f t="shared" si="67"/>
        <v/>
      </c>
      <c r="CD354" s="45" t="str">
        <f t="shared" si="68"/>
        <v/>
      </c>
      <c r="CE354" s="44" t="e">
        <f>IF(AND(#REF!="",#REF!="",#REF!="",#REF!=""),"",SUM(#REF!,#REF!,#REF!,#REF!,#REF!))</f>
        <v>#REF!</v>
      </c>
      <c r="CF354" s="45" t="str">
        <f t="shared" si="69"/>
        <v/>
      </c>
      <c r="CG354" s="38" t="e">
        <f>IF(AND(#REF!="",#REF!="",#REF!="",#REF!=""),"",SUM(#REF!,#REF!,#REF!,#REF!))</f>
        <v>#REF!</v>
      </c>
      <c r="CH354" s="38" t="str">
        <f t="shared" si="58"/>
        <v/>
      </c>
    </row>
    <row r="355" spans="1:86" ht="24.75" customHeight="1">
      <c r="A355" s="378">
        <v>349</v>
      </c>
      <c r="B355" s="359"/>
      <c r="C355" s="360"/>
      <c r="D355" s="361"/>
      <c r="E355" s="362"/>
      <c r="F355" s="363"/>
      <c r="G355" s="363"/>
      <c r="H355" s="364"/>
      <c r="I355" s="365"/>
      <c r="J355" s="366"/>
      <c r="K355" s="367"/>
      <c r="L355" s="24"/>
      <c r="M355" s="25"/>
      <c r="N355" s="25"/>
      <c r="O355" s="8"/>
      <c r="P355" s="57"/>
      <c r="Q355" s="60"/>
      <c r="R355" s="8"/>
      <c r="S355" s="14"/>
      <c r="T355" s="26"/>
      <c r="U355" s="27"/>
      <c r="V355" s="27"/>
      <c r="W355" s="8"/>
      <c r="X355" s="63"/>
      <c r="Y355" s="60"/>
      <c r="Z355" s="8"/>
      <c r="AA355" s="14"/>
      <c r="AB355" s="24"/>
      <c r="AC355" s="25"/>
      <c r="AD355" s="25"/>
      <c r="AE355" s="8"/>
      <c r="AF355" s="57"/>
      <c r="AG355" s="60"/>
      <c r="AH355" s="8"/>
      <c r="AI355" s="14"/>
      <c r="AJ355" s="24"/>
      <c r="AK355" s="25"/>
      <c r="AL355" s="25"/>
      <c r="AM355" s="8"/>
      <c r="AN355" s="57"/>
      <c r="AO355" s="60"/>
      <c r="AP355" s="8"/>
      <c r="AQ355" s="14"/>
      <c r="AR355" s="24"/>
      <c r="AS355" s="25"/>
      <c r="AT355" s="97"/>
      <c r="AU355" s="24"/>
      <c r="AV355" s="25"/>
      <c r="AW355" s="97"/>
      <c r="AX355" s="24"/>
      <c r="AY355" s="25"/>
      <c r="AZ355" s="97"/>
      <c r="BA355" s="13" t="s">
        <v>447</v>
      </c>
      <c r="BB355" s="109" t="s">
        <v>447</v>
      </c>
      <c r="BC355" s="1"/>
      <c r="BD355" s="1"/>
      <c r="BE355" s="1"/>
      <c r="BF355" s="1"/>
      <c r="BG355" s="1"/>
      <c r="BS355" s="29"/>
      <c r="BT355" s="44" t="str">
        <f t="shared" si="59"/>
        <v/>
      </c>
      <c r="BU355" s="45" t="str">
        <f t="shared" si="60"/>
        <v/>
      </c>
      <c r="BV355" s="45" t="str">
        <f t="shared" si="61"/>
        <v/>
      </c>
      <c r="BW355" s="44" t="str">
        <f t="shared" si="62"/>
        <v/>
      </c>
      <c r="BX355" s="45" t="str">
        <f t="shared" si="63"/>
        <v/>
      </c>
      <c r="BY355" s="44" t="e">
        <f>IF(AND(#REF!="",#REF!="",#REF!="",#REF!=""),"",SUM(#REF!,#REF!,#REF!,#REF!,#REF!))</f>
        <v>#REF!</v>
      </c>
      <c r="BZ355" s="45" t="str">
        <f t="shared" si="64"/>
        <v/>
      </c>
      <c r="CA355" s="44" t="str">
        <f t="shared" si="65"/>
        <v/>
      </c>
      <c r="CB355" s="45" t="str">
        <f t="shared" si="66"/>
        <v/>
      </c>
      <c r="CC355" s="44" t="str">
        <f t="shared" si="67"/>
        <v/>
      </c>
      <c r="CD355" s="45" t="str">
        <f t="shared" si="68"/>
        <v/>
      </c>
      <c r="CE355" s="44" t="e">
        <f>IF(AND(#REF!="",#REF!="",#REF!="",#REF!=""),"",SUM(#REF!,#REF!,#REF!,#REF!,#REF!))</f>
        <v>#REF!</v>
      </c>
      <c r="CF355" s="45" t="str">
        <f t="shared" si="69"/>
        <v/>
      </c>
      <c r="CG355" s="38" t="e">
        <f>IF(AND(#REF!="",#REF!="",#REF!="",#REF!=""),"",SUM(#REF!,#REF!,#REF!,#REF!))</f>
        <v>#REF!</v>
      </c>
      <c r="CH355" s="38" t="str">
        <f t="shared" si="58"/>
        <v/>
      </c>
    </row>
    <row r="356" spans="1:86" ht="24.75" customHeight="1">
      <c r="A356" s="358">
        <v>350</v>
      </c>
      <c r="B356" s="359"/>
      <c r="C356" s="360"/>
      <c r="D356" s="361"/>
      <c r="E356" s="362"/>
      <c r="F356" s="363"/>
      <c r="G356" s="363"/>
      <c r="H356" s="364"/>
      <c r="I356" s="365"/>
      <c r="J356" s="366"/>
      <c r="K356" s="367"/>
      <c r="L356" s="24"/>
      <c r="M356" s="25"/>
      <c r="N356" s="25"/>
      <c r="O356" s="8"/>
      <c r="P356" s="57"/>
      <c r="Q356" s="60"/>
      <c r="R356" s="8"/>
      <c r="S356" s="14"/>
      <c r="T356" s="26"/>
      <c r="U356" s="27"/>
      <c r="V356" s="27"/>
      <c r="W356" s="8"/>
      <c r="X356" s="63"/>
      <c r="Y356" s="60"/>
      <c r="Z356" s="8"/>
      <c r="AA356" s="14"/>
      <c r="AB356" s="24"/>
      <c r="AC356" s="25"/>
      <c r="AD356" s="25"/>
      <c r="AE356" s="8"/>
      <c r="AF356" s="57"/>
      <c r="AG356" s="60"/>
      <c r="AH356" s="8"/>
      <c r="AI356" s="14"/>
      <c r="AJ356" s="24"/>
      <c r="AK356" s="25"/>
      <c r="AL356" s="25"/>
      <c r="AM356" s="8"/>
      <c r="AN356" s="57"/>
      <c r="AO356" s="60"/>
      <c r="AP356" s="8"/>
      <c r="AQ356" s="14"/>
      <c r="AR356" s="24"/>
      <c r="AS356" s="25"/>
      <c r="AT356" s="97"/>
      <c r="AU356" s="24"/>
      <c r="AV356" s="25"/>
      <c r="AW356" s="97"/>
      <c r="AX356" s="24"/>
      <c r="AY356" s="25"/>
      <c r="AZ356" s="97"/>
      <c r="BA356" s="13" t="s">
        <v>447</v>
      </c>
      <c r="BB356" s="109" t="s">
        <v>447</v>
      </c>
      <c r="BC356" s="1"/>
      <c r="BD356" s="1"/>
      <c r="BE356" s="1"/>
      <c r="BF356" s="1"/>
      <c r="BG356" s="1"/>
      <c r="BS356" s="29"/>
      <c r="BT356" s="44" t="str">
        <f t="shared" si="59"/>
        <v/>
      </c>
      <c r="BU356" s="45" t="str">
        <f t="shared" si="60"/>
        <v/>
      </c>
      <c r="BV356" s="45" t="str">
        <f t="shared" si="61"/>
        <v/>
      </c>
      <c r="BW356" s="44" t="str">
        <f t="shared" si="62"/>
        <v/>
      </c>
      <c r="BX356" s="45" t="str">
        <f t="shared" si="63"/>
        <v/>
      </c>
      <c r="BY356" s="44" t="e">
        <f>IF(AND(#REF!="",#REF!="",#REF!="",#REF!=""),"",SUM(#REF!,#REF!,#REF!,#REF!,#REF!))</f>
        <v>#REF!</v>
      </c>
      <c r="BZ356" s="45" t="str">
        <f t="shared" si="64"/>
        <v/>
      </c>
      <c r="CA356" s="44" t="str">
        <f t="shared" si="65"/>
        <v/>
      </c>
      <c r="CB356" s="45" t="str">
        <f t="shared" si="66"/>
        <v/>
      </c>
      <c r="CC356" s="44" t="str">
        <f t="shared" si="67"/>
        <v/>
      </c>
      <c r="CD356" s="45" t="str">
        <f t="shared" si="68"/>
        <v/>
      </c>
      <c r="CE356" s="44" t="e">
        <f>IF(AND(#REF!="",#REF!="",#REF!="",#REF!=""),"",SUM(#REF!,#REF!,#REF!,#REF!,#REF!))</f>
        <v>#REF!</v>
      </c>
      <c r="CF356" s="45" t="str">
        <f t="shared" si="69"/>
        <v/>
      </c>
      <c r="CG356" s="38" t="e">
        <f>IF(AND(#REF!="",#REF!="",#REF!="",#REF!=""),"",SUM(#REF!,#REF!,#REF!,#REF!))</f>
        <v>#REF!</v>
      </c>
      <c r="CH356" s="38" t="str">
        <f t="shared" si="58"/>
        <v/>
      </c>
    </row>
    <row r="357" spans="1:86" ht="24.75" customHeight="1">
      <c r="A357" s="378">
        <v>351</v>
      </c>
      <c r="B357" s="359"/>
      <c r="C357" s="360"/>
      <c r="D357" s="361"/>
      <c r="E357" s="362"/>
      <c r="F357" s="363"/>
      <c r="G357" s="363"/>
      <c r="H357" s="364"/>
      <c r="I357" s="365"/>
      <c r="J357" s="366"/>
      <c r="K357" s="367"/>
      <c r="L357" s="24"/>
      <c r="M357" s="25"/>
      <c r="N357" s="25"/>
      <c r="O357" s="8"/>
      <c r="P357" s="57"/>
      <c r="Q357" s="60"/>
      <c r="R357" s="8"/>
      <c r="S357" s="14"/>
      <c r="T357" s="26"/>
      <c r="U357" s="27"/>
      <c r="V357" s="27"/>
      <c r="W357" s="8"/>
      <c r="X357" s="63"/>
      <c r="Y357" s="60"/>
      <c r="Z357" s="8"/>
      <c r="AA357" s="14"/>
      <c r="AB357" s="24"/>
      <c r="AC357" s="25"/>
      <c r="AD357" s="25"/>
      <c r="AE357" s="8"/>
      <c r="AF357" s="57"/>
      <c r="AG357" s="60"/>
      <c r="AH357" s="8"/>
      <c r="AI357" s="14"/>
      <c r="AJ357" s="24"/>
      <c r="AK357" s="25"/>
      <c r="AL357" s="25"/>
      <c r="AM357" s="8"/>
      <c r="AN357" s="57"/>
      <c r="AO357" s="60"/>
      <c r="AP357" s="8"/>
      <c r="AQ357" s="14"/>
      <c r="AR357" s="24"/>
      <c r="AS357" s="25"/>
      <c r="AT357" s="97"/>
      <c r="AU357" s="24"/>
      <c r="AV357" s="25"/>
      <c r="AW357" s="97"/>
      <c r="AX357" s="24"/>
      <c r="AY357" s="25"/>
      <c r="AZ357" s="97"/>
      <c r="BA357" s="13" t="s">
        <v>447</v>
      </c>
      <c r="BB357" s="109" t="s">
        <v>447</v>
      </c>
      <c r="BC357" s="1"/>
      <c r="BD357" s="1"/>
      <c r="BE357" s="1"/>
      <c r="BF357" s="1"/>
      <c r="BG357" s="1"/>
      <c r="BS357" s="29"/>
      <c r="BT357" s="44" t="str">
        <f t="shared" si="59"/>
        <v/>
      </c>
      <c r="BU357" s="45" t="str">
        <f t="shared" si="60"/>
        <v/>
      </c>
      <c r="BV357" s="45" t="str">
        <f t="shared" si="61"/>
        <v/>
      </c>
      <c r="BW357" s="44" t="str">
        <f t="shared" si="62"/>
        <v/>
      </c>
      <c r="BX357" s="45" t="str">
        <f t="shared" si="63"/>
        <v/>
      </c>
      <c r="BY357" s="44" t="e">
        <f>IF(AND(#REF!="",#REF!="",#REF!="",#REF!=""),"",SUM(#REF!,#REF!,#REF!,#REF!,#REF!))</f>
        <v>#REF!</v>
      </c>
      <c r="BZ357" s="45" t="str">
        <f t="shared" si="64"/>
        <v/>
      </c>
      <c r="CA357" s="44" t="str">
        <f t="shared" si="65"/>
        <v/>
      </c>
      <c r="CB357" s="45" t="str">
        <f t="shared" si="66"/>
        <v/>
      </c>
      <c r="CC357" s="44" t="str">
        <f t="shared" si="67"/>
        <v/>
      </c>
      <c r="CD357" s="45" t="str">
        <f t="shared" si="68"/>
        <v/>
      </c>
      <c r="CE357" s="44" t="e">
        <f>IF(AND(#REF!="",#REF!="",#REF!="",#REF!=""),"",SUM(#REF!,#REF!,#REF!,#REF!,#REF!))</f>
        <v>#REF!</v>
      </c>
      <c r="CF357" s="45" t="str">
        <f t="shared" si="69"/>
        <v/>
      </c>
      <c r="CG357" s="38" t="e">
        <f>IF(AND(#REF!="",#REF!="",#REF!="",#REF!=""),"",SUM(#REF!,#REF!,#REF!,#REF!))</f>
        <v>#REF!</v>
      </c>
      <c r="CH357" s="38" t="str">
        <f t="shared" si="58"/>
        <v/>
      </c>
    </row>
    <row r="358" spans="1:86" ht="24.75" customHeight="1">
      <c r="A358" s="378">
        <v>352</v>
      </c>
      <c r="B358" s="359"/>
      <c r="C358" s="360"/>
      <c r="D358" s="361"/>
      <c r="E358" s="362"/>
      <c r="F358" s="363"/>
      <c r="G358" s="363"/>
      <c r="H358" s="364"/>
      <c r="I358" s="365"/>
      <c r="J358" s="366"/>
      <c r="K358" s="367"/>
      <c r="L358" s="24"/>
      <c r="M358" s="25"/>
      <c r="N358" s="25"/>
      <c r="O358" s="8"/>
      <c r="P358" s="57"/>
      <c r="Q358" s="60"/>
      <c r="R358" s="8"/>
      <c r="S358" s="14"/>
      <c r="T358" s="26"/>
      <c r="U358" s="27"/>
      <c r="V358" s="27"/>
      <c r="W358" s="8"/>
      <c r="X358" s="63"/>
      <c r="Y358" s="60"/>
      <c r="Z358" s="8"/>
      <c r="AA358" s="14"/>
      <c r="AB358" s="24"/>
      <c r="AC358" s="25"/>
      <c r="AD358" s="25"/>
      <c r="AE358" s="8"/>
      <c r="AF358" s="57"/>
      <c r="AG358" s="60"/>
      <c r="AH358" s="8"/>
      <c r="AI358" s="14"/>
      <c r="AJ358" s="24"/>
      <c r="AK358" s="25"/>
      <c r="AL358" s="25"/>
      <c r="AM358" s="8"/>
      <c r="AN358" s="57"/>
      <c r="AO358" s="60"/>
      <c r="AP358" s="8"/>
      <c r="AQ358" s="14"/>
      <c r="AR358" s="24"/>
      <c r="AS358" s="25"/>
      <c r="AT358" s="97"/>
      <c r="AU358" s="24"/>
      <c r="AV358" s="25"/>
      <c r="AW358" s="97"/>
      <c r="AX358" s="24"/>
      <c r="AY358" s="25"/>
      <c r="AZ358" s="97"/>
      <c r="BA358" s="13" t="s">
        <v>447</v>
      </c>
      <c r="BB358" s="109" t="s">
        <v>447</v>
      </c>
      <c r="BC358" s="1"/>
      <c r="BD358" s="1"/>
      <c r="BE358" s="1"/>
      <c r="BF358" s="1"/>
      <c r="BG358" s="1"/>
      <c r="BS358" s="29"/>
      <c r="BT358" s="44" t="str">
        <f t="shared" si="59"/>
        <v/>
      </c>
      <c r="BU358" s="45" t="str">
        <f t="shared" si="60"/>
        <v/>
      </c>
      <c r="BV358" s="45" t="str">
        <f t="shared" si="61"/>
        <v/>
      </c>
      <c r="BW358" s="44" t="str">
        <f t="shared" si="62"/>
        <v/>
      </c>
      <c r="BX358" s="45" t="str">
        <f t="shared" si="63"/>
        <v/>
      </c>
      <c r="BY358" s="44" t="e">
        <f>IF(AND(#REF!="",#REF!="",#REF!="",#REF!=""),"",SUM(#REF!,#REF!,#REF!,#REF!,#REF!))</f>
        <v>#REF!</v>
      </c>
      <c r="BZ358" s="45" t="str">
        <f t="shared" si="64"/>
        <v/>
      </c>
      <c r="CA358" s="44" t="str">
        <f t="shared" si="65"/>
        <v/>
      </c>
      <c r="CB358" s="45" t="str">
        <f t="shared" si="66"/>
        <v/>
      </c>
      <c r="CC358" s="44" t="str">
        <f t="shared" si="67"/>
        <v/>
      </c>
      <c r="CD358" s="45" t="str">
        <f t="shared" si="68"/>
        <v/>
      </c>
      <c r="CE358" s="44" t="e">
        <f>IF(AND(#REF!="",#REF!="",#REF!="",#REF!=""),"",SUM(#REF!,#REF!,#REF!,#REF!,#REF!))</f>
        <v>#REF!</v>
      </c>
      <c r="CF358" s="45" t="str">
        <f t="shared" si="69"/>
        <v/>
      </c>
      <c r="CG358" s="38" t="e">
        <f>IF(AND(#REF!="",#REF!="",#REF!="",#REF!=""),"",SUM(#REF!,#REF!,#REF!,#REF!))</f>
        <v>#REF!</v>
      </c>
      <c r="CH358" s="38" t="str">
        <f t="shared" si="58"/>
        <v/>
      </c>
    </row>
    <row r="359" spans="1:86" ht="24.75" customHeight="1">
      <c r="A359" s="358">
        <v>353</v>
      </c>
      <c r="B359" s="359"/>
      <c r="C359" s="360"/>
      <c r="D359" s="361"/>
      <c r="E359" s="362"/>
      <c r="F359" s="363"/>
      <c r="G359" s="363"/>
      <c r="H359" s="364"/>
      <c r="I359" s="365"/>
      <c r="J359" s="366"/>
      <c r="K359" s="367"/>
      <c r="L359" s="24"/>
      <c r="M359" s="25"/>
      <c r="N359" s="25"/>
      <c r="O359" s="8"/>
      <c r="P359" s="57"/>
      <c r="Q359" s="60"/>
      <c r="R359" s="8"/>
      <c r="S359" s="14"/>
      <c r="T359" s="26"/>
      <c r="U359" s="27"/>
      <c r="V359" s="27"/>
      <c r="W359" s="8"/>
      <c r="X359" s="63"/>
      <c r="Y359" s="60"/>
      <c r="Z359" s="8"/>
      <c r="AA359" s="14"/>
      <c r="AB359" s="24"/>
      <c r="AC359" s="25"/>
      <c r="AD359" s="25"/>
      <c r="AE359" s="8"/>
      <c r="AF359" s="57"/>
      <c r="AG359" s="60"/>
      <c r="AH359" s="8"/>
      <c r="AI359" s="14"/>
      <c r="AJ359" s="24"/>
      <c r="AK359" s="25"/>
      <c r="AL359" s="25"/>
      <c r="AM359" s="8"/>
      <c r="AN359" s="57"/>
      <c r="AO359" s="60"/>
      <c r="AP359" s="8"/>
      <c r="AQ359" s="14"/>
      <c r="AR359" s="24"/>
      <c r="AS359" s="25"/>
      <c r="AT359" s="97"/>
      <c r="AU359" s="24"/>
      <c r="AV359" s="25"/>
      <c r="AW359" s="97"/>
      <c r="AX359" s="24"/>
      <c r="AY359" s="25"/>
      <c r="AZ359" s="97"/>
      <c r="BA359" s="13" t="s">
        <v>447</v>
      </c>
      <c r="BB359" s="109" t="s">
        <v>447</v>
      </c>
      <c r="BC359" s="1"/>
      <c r="BD359" s="1"/>
      <c r="BE359" s="1"/>
      <c r="BF359" s="1"/>
      <c r="BG359" s="1"/>
      <c r="BS359" s="29"/>
      <c r="BT359" s="44" t="str">
        <f t="shared" si="59"/>
        <v/>
      </c>
      <c r="BU359" s="45" t="str">
        <f t="shared" si="60"/>
        <v/>
      </c>
      <c r="BV359" s="45" t="str">
        <f t="shared" si="61"/>
        <v/>
      </c>
      <c r="BW359" s="44" t="str">
        <f t="shared" si="62"/>
        <v/>
      </c>
      <c r="BX359" s="45" t="str">
        <f t="shared" si="63"/>
        <v/>
      </c>
      <c r="BY359" s="44" t="e">
        <f>IF(AND(#REF!="",#REF!="",#REF!="",#REF!=""),"",SUM(#REF!,#REF!,#REF!,#REF!,#REF!))</f>
        <v>#REF!</v>
      </c>
      <c r="BZ359" s="45" t="str">
        <f t="shared" si="64"/>
        <v/>
      </c>
      <c r="CA359" s="44" t="str">
        <f t="shared" si="65"/>
        <v/>
      </c>
      <c r="CB359" s="45" t="str">
        <f t="shared" si="66"/>
        <v/>
      </c>
      <c r="CC359" s="44" t="str">
        <f t="shared" si="67"/>
        <v/>
      </c>
      <c r="CD359" s="45" t="str">
        <f t="shared" si="68"/>
        <v/>
      </c>
      <c r="CE359" s="44" t="e">
        <f>IF(AND(#REF!="",#REF!="",#REF!="",#REF!=""),"",SUM(#REF!,#REF!,#REF!,#REF!,#REF!))</f>
        <v>#REF!</v>
      </c>
      <c r="CF359" s="45" t="str">
        <f t="shared" si="69"/>
        <v/>
      </c>
      <c r="CG359" s="38" t="e">
        <f>IF(AND(#REF!="",#REF!="",#REF!="",#REF!=""),"",SUM(#REF!,#REF!,#REF!,#REF!))</f>
        <v>#REF!</v>
      </c>
      <c r="CH359" s="38" t="str">
        <f t="shared" si="58"/>
        <v/>
      </c>
    </row>
    <row r="360" spans="1:86" ht="24.75" customHeight="1">
      <c r="A360" s="378">
        <v>354</v>
      </c>
      <c r="B360" s="359"/>
      <c r="C360" s="360"/>
      <c r="D360" s="361"/>
      <c r="E360" s="362"/>
      <c r="F360" s="363"/>
      <c r="G360" s="363"/>
      <c r="H360" s="364"/>
      <c r="I360" s="365"/>
      <c r="J360" s="366"/>
      <c r="K360" s="367"/>
      <c r="L360" s="24"/>
      <c r="M360" s="25"/>
      <c r="N360" s="25"/>
      <c r="O360" s="8"/>
      <c r="P360" s="57"/>
      <c r="Q360" s="60"/>
      <c r="R360" s="8"/>
      <c r="S360" s="14"/>
      <c r="T360" s="26"/>
      <c r="U360" s="27"/>
      <c r="V360" s="27"/>
      <c r="W360" s="8"/>
      <c r="X360" s="63"/>
      <c r="Y360" s="60"/>
      <c r="Z360" s="8"/>
      <c r="AA360" s="14"/>
      <c r="AB360" s="24"/>
      <c r="AC360" s="25"/>
      <c r="AD360" s="25"/>
      <c r="AE360" s="8"/>
      <c r="AF360" s="57"/>
      <c r="AG360" s="60"/>
      <c r="AH360" s="8"/>
      <c r="AI360" s="14"/>
      <c r="AJ360" s="24"/>
      <c r="AK360" s="25"/>
      <c r="AL360" s="25"/>
      <c r="AM360" s="8"/>
      <c r="AN360" s="57"/>
      <c r="AO360" s="60"/>
      <c r="AP360" s="8"/>
      <c r="AQ360" s="14"/>
      <c r="AR360" s="24"/>
      <c r="AS360" s="25"/>
      <c r="AT360" s="97"/>
      <c r="AU360" s="24"/>
      <c r="AV360" s="25"/>
      <c r="AW360" s="97"/>
      <c r="AX360" s="24"/>
      <c r="AY360" s="25"/>
      <c r="AZ360" s="97"/>
      <c r="BA360" s="13" t="s">
        <v>447</v>
      </c>
      <c r="BB360" s="109" t="s">
        <v>447</v>
      </c>
      <c r="BC360" s="1"/>
      <c r="BD360" s="1"/>
      <c r="BE360" s="1"/>
      <c r="BF360" s="1"/>
      <c r="BG360" s="1"/>
      <c r="BS360" s="29"/>
      <c r="BT360" s="44" t="str">
        <f t="shared" si="59"/>
        <v/>
      </c>
      <c r="BU360" s="45" t="str">
        <f t="shared" si="60"/>
        <v/>
      </c>
      <c r="BV360" s="45" t="str">
        <f t="shared" si="61"/>
        <v/>
      </c>
      <c r="BW360" s="44" t="str">
        <f t="shared" si="62"/>
        <v/>
      </c>
      <c r="BX360" s="45" t="str">
        <f t="shared" si="63"/>
        <v/>
      </c>
      <c r="BY360" s="44" t="e">
        <f>IF(AND(#REF!="",#REF!="",#REF!="",#REF!=""),"",SUM(#REF!,#REF!,#REF!,#REF!,#REF!))</f>
        <v>#REF!</v>
      </c>
      <c r="BZ360" s="45" t="str">
        <f t="shared" si="64"/>
        <v/>
      </c>
      <c r="CA360" s="44" t="str">
        <f t="shared" si="65"/>
        <v/>
      </c>
      <c r="CB360" s="45" t="str">
        <f t="shared" si="66"/>
        <v/>
      </c>
      <c r="CC360" s="44" t="str">
        <f t="shared" si="67"/>
        <v/>
      </c>
      <c r="CD360" s="45" t="str">
        <f t="shared" si="68"/>
        <v/>
      </c>
      <c r="CE360" s="44" t="e">
        <f>IF(AND(#REF!="",#REF!="",#REF!="",#REF!=""),"",SUM(#REF!,#REF!,#REF!,#REF!,#REF!))</f>
        <v>#REF!</v>
      </c>
      <c r="CF360" s="45" t="str">
        <f t="shared" si="69"/>
        <v/>
      </c>
      <c r="CG360" s="38" t="e">
        <f>IF(AND(#REF!="",#REF!="",#REF!="",#REF!=""),"",SUM(#REF!,#REF!,#REF!,#REF!))</f>
        <v>#REF!</v>
      </c>
      <c r="CH360" s="38" t="str">
        <f t="shared" si="58"/>
        <v/>
      </c>
    </row>
    <row r="361" spans="1:86" ht="24.75" customHeight="1">
      <c r="A361" s="378">
        <v>355</v>
      </c>
      <c r="B361" s="359"/>
      <c r="C361" s="360"/>
      <c r="D361" s="361"/>
      <c r="E361" s="362"/>
      <c r="F361" s="363"/>
      <c r="G361" s="363"/>
      <c r="H361" s="364"/>
      <c r="I361" s="365"/>
      <c r="J361" s="366"/>
      <c r="K361" s="367"/>
      <c r="L361" s="24"/>
      <c r="M361" s="25"/>
      <c r="N361" s="25"/>
      <c r="O361" s="8"/>
      <c r="P361" s="57"/>
      <c r="Q361" s="60"/>
      <c r="R361" s="8"/>
      <c r="S361" s="14"/>
      <c r="T361" s="26"/>
      <c r="U361" s="27"/>
      <c r="V361" s="27"/>
      <c r="W361" s="8"/>
      <c r="X361" s="63"/>
      <c r="Y361" s="60"/>
      <c r="Z361" s="8"/>
      <c r="AA361" s="14"/>
      <c r="AB361" s="24"/>
      <c r="AC361" s="25"/>
      <c r="AD361" s="25"/>
      <c r="AE361" s="8"/>
      <c r="AF361" s="57"/>
      <c r="AG361" s="60"/>
      <c r="AH361" s="8"/>
      <c r="AI361" s="14"/>
      <c r="AJ361" s="24"/>
      <c r="AK361" s="25"/>
      <c r="AL361" s="25"/>
      <c r="AM361" s="8"/>
      <c r="AN361" s="57"/>
      <c r="AO361" s="60"/>
      <c r="AP361" s="8"/>
      <c r="AQ361" s="14"/>
      <c r="AR361" s="24"/>
      <c r="AS361" s="25"/>
      <c r="AT361" s="97"/>
      <c r="AU361" s="24"/>
      <c r="AV361" s="25"/>
      <c r="AW361" s="97"/>
      <c r="AX361" s="24"/>
      <c r="AY361" s="25"/>
      <c r="AZ361" s="97"/>
      <c r="BA361" s="13" t="s">
        <v>447</v>
      </c>
      <c r="BB361" s="109" t="s">
        <v>447</v>
      </c>
      <c r="BC361" s="1"/>
      <c r="BD361" s="1"/>
      <c r="BE361" s="1"/>
      <c r="BF361" s="1"/>
      <c r="BG361" s="1"/>
      <c r="BS361" s="29"/>
      <c r="BT361" s="44" t="str">
        <f t="shared" si="59"/>
        <v/>
      </c>
      <c r="BU361" s="45" t="str">
        <f t="shared" si="60"/>
        <v/>
      </c>
      <c r="BV361" s="45" t="str">
        <f t="shared" si="61"/>
        <v/>
      </c>
      <c r="BW361" s="44" t="str">
        <f t="shared" si="62"/>
        <v/>
      </c>
      <c r="BX361" s="45" t="str">
        <f t="shared" si="63"/>
        <v/>
      </c>
      <c r="BY361" s="44" t="e">
        <f>IF(AND(#REF!="",#REF!="",#REF!="",#REF!=""),"",SUM(#REF!,#REF!,#REF!,#REF!,#REF!))</f>
        <v>#REF!</v>
      </c>
      <c r="BZ361" s="45" t="str">
        <f t="shared" si="64"/>
        <v/>
      </c>
      <c r="CA361" s="44" t="str">
        <f t="shared" si="65"/>
        <v/>
      </c>
      <c r="CB361" s="45" t="str">
        <f t="shared" si="66"/>
        <v/>
      </c>
      <c r="CC361" s="44" t="str">
        <f t="shared" si="67"/>
        <v/>
      </c>
      <c r="CD361" s="45" t="str">
        <f t="shared" si="68"/>
        <v/>
      </c>
      <c r="CE361" s="44" t="e">
        <f>IF(AND(#REF!="",#REF!="",#REF!="",#REF!=""),"",SUM(#REF!,#REF!,#REF!,#REF!,#REF!))</f>
        <v>#REF!</v>
      </c>
      <c r="CF361" s="45" t="str">
        <f t="shared" si="69"/>
        <v/>
      </c>
      <c r="CG361" s="38" t="e">
        <f>IF(AND(#REF!="",#REF!="",#REF!="",#REF!=""),"",SUM(#REF!,#REF!,#REF!,#REF!))</f>
        <v>#REF!</v>
      </c>
      <c r="CH361" s="38" t="str">
        <f t="shared" si="58"/>
        <v/>
      </c>
    </row>
    <row r="362" spans="1:86" ht="24.75" customHeight="1">
      <c r="A362" s="358">
        <v>356</v>
      </c>
      <c r="B362" s="359"/>
      <c r="C362" s="360"/>
      <c r="D362" s="361"/>
      <c r="E362" s="362"/>
      <c r="F362" s="363"/>
      <c r="G362" s="363"/>
      <c r="H362" s="364"/>
      <c r="I362" s="365"/>
      <c r="J362" s="366"/>
      <c r="K362" s="367"/>
      <c r="L362" s="24"/>
      <c r="M362" s="25"/>
      <c r="N362" s="25"/>
      <c r="O362" s="8"/>
      <c r="P362" s="57"/>
      <c r="Q362" s="60"/>
      <c r="R362" s="8"/>
      <c r="S362" s="14"/>
      <c r="T362" s="26"/>
      <c r="U362" s="27"/>
      <c r="V362" s="27"/>
      <c r="W362" s="8"/>
      <c r="X362" s="63"/>
      <c r="Y362" s="60"/>
      <c r="Z362" s="8"/>
      <c r="AA362" s="14"/>
      <c r="AB362" s="24"/>
      <c r="AC362" s="25"/>
      <c r="AD362" s="25"/>
      <c r="AE362" s="8"/>
      <c r="AF362" s="57"/>
      <c r="AG362" s="60"/>
      <c r="AH362" s="8"/>
      <c r="AI362" s="14"/>
      <c r="AJ362" s="24"/>
      <c r="AK362" s="25"/>
      <c r="AL362" s="25"/>
      <c r="AM362" s="8"/>
      <c r="AN362" s="57"/>
      <c r="AO362" s="60"/>
      <c r="AP362" s="8"/>
      <c r="AQ362" s="14"/>
      <c r="AR362" s="24"/>
      <c r="AS362" s="25"/>
      <c r="AT362" s="97"/>
      <c r="AU362" s="24"/>
      <c r="AV362" s="25"/>
      <c r="AW362" s="97"/>
      <c r="AX362" s="24"/>
      <c r="AY362" s="25"/>
      <c r="AZ362" s="97"/>
      <c r="BA362" s="13" t="s">
        <v>447</v>
      </c>
      <c r="BB362" s="109" t="s">
        <v>447</v>
      </c>
      <c r="BC362" s="1"/>
      <c r="BD362" s="1"/>
      <c r="BE362" s="1"/>
      <c r="BF362" s="1"/>
      <c r="BG362" s="1"/>
      <c r="BS362" s="29"/>
      <c r="BT362" s="44" t="str">
        <f t="shared" si="59"/>
        <v/>
      </c>
      <c r="BU362" s="45" t="str">
        <f t="shared" si="60"/>
        <v/>
      </c>
      <c r="BV362" s="45" t="str">
        <f t="shared" si="61"/>
        <v/>
      </c>
      <c r="BW362" s="44" t="str">
        <f t="shared" si="62"/>
        <v/>
      </c>
      <c r="BX362" s="45" t="str">
        <f t="shared" si="63"/>
        <v/>
      </c>
      <c r="BY362" s="44" t="e">
        <f>IF(AND(#REF!="",#REF!="",#REF!="",#REF!=""),"",SUM(#REF!,#REF!,#REF!,#REF!,#REF!))</f>
        <v>#REF!</v>
      </c>
      <c r="BZ362" s="45" t="str">
        <f t="shared" si="64"/>
        <v/>
      </c>
      <c r="CA362" s="44" t="str">
        <f t="shared" si="65"/>
        <v/>
      </c>
      <c r="CB362" s="45" t="str">
        <f t="shared" si="66"/>
        <v/>
      </c>
      <c r="CC362" s="44" t="str">
        <f t="shared" si="67"/>
        <v/>
      </c>
      <c r="CD362" s="45" t="str">
        <f t="shared" si="68"/>
        <v/>
      </c>
      <c r="CE362" s="44" t="e">
        <f>IF(AND(#REF!="",#REF!="",#REF!="",#REF!=""),"",SUM(#REF!,#REF!,#REF!,#REF!,#REF!))</f>
        <v>#REF!</v>
      </c>
      <c r="CF362" s="45" t="str">
        <f t="shared" si="69"/>
        <v/>
      </c>
      <c r="CG362" s="38" t="e">
        <f>IF(AND(#REF!="",#REF!="",#REF!="",#REF!=""),"",SUM(#REF!,#REF!,#REF!,#REF!))</f>
        <v>#REF!</v>
      </c>
      <c r="CH362" s="38" t="str">
        <f t="shared" si="58"/>
        <v/>
      </c>
    </row>
    <row r="363" spans="1:86" ht="24.75" customHeight="1">
      <c r="A363" s="378">
        <v>357</v>
      </c>
      <c r="B363" s="359"/>
      <c r="C363" s="360"/>
      <c r="D363" s="361"/>
      <c r="E363" s="362"/>
      <c r="F363" s="363"/>
      <c r="G363" s="363"/>
      <c r="H363" s="364"/>
      <c r="I363" s="365"/>
      <c r="J363" s="366"/>
      <c r="K363" s="367"/>
      <c r="L363" s="24"/>
      <c r="M363" s="25"/>
      <c r="N363" s="25"/>
      <c r="O363" s="8"/>
      <c r="P363" s="57"/>
      <c r="Q363" s="60"/>
      <c r="R363" s="8"/>
      <c r="S363" s="14"/>
      <c r="T363" s="26"/>
      <c r="U363" s="27"/>
      <c r="V363" s="27"/>
      <c r="W363" s="8"/>
      <c r="X363" s="63"/>
      <c r="Y363" s="60"/>
      <c r="Z363" s="8"/>
      <c r="AA363" s="14"/>
      <c r="AB363" s="24"/>
      <c r="AC363" s="25"/>
      <c r="AD363" s="25"/>
      <c r="AE363" s="8"/>
      <c r="AF363" s="57"/>
      <c r="AG363" s="60"/>
      <c r="AH363" s="8"/>
      <c r="AI363" s="14"/>
      <c r="AJ363" s="24"/>
      <c r="AK363" s="25"/>
      <c r="AL363" s="25"/>
      <c r="AM363" s="8"/>
      <c r="AN363" s="57"/>
      <c r="AO363" s="60"/>
      <c r="AP363" s="8"/>
      <c r="AQ363" s="14"/>
      <c r="AR363" s="24"/>
      <c r="AS363" s="25"/>
      <c r="AT363" s="97"/>
      <c r="AU363" s="24"/>
      <c r="AV363" s="25"/>
      <c r="AW363" s="97"/>
      <c r="AX363" s="24"/>
      <c r="AY363" s="25"/>
      <c r="AZ363" s="97"/>
      <c r="BA363" s="13" t="s">
        <v>447</v>
      </c>
      <c r="BB363" s="109" t="s">
        <v>447</v>
      </c>
      <c r="BC363" s="1"/>
      <c r="BD363" s="1"/>
      <c r="BE363" s="1"/>
      <c r="BF363" s="1"/>
      <c r="BG363" s="1"/>
      <c r="BS363" s="29"/>
      <c r="BT363" s="44" t="str">
        <f t="shared" si="59"/>
        <v/>
      </c>
      <c r="BU363" s="45" t="str">
        <f t="shared" si="60"/>
        <v/>
      </c>
      <c r="BV363" s="45" t="str">
        <f t="shared" si="61"/>
        <v/>
      </c>
      <c r="BW363" s="44" t="str">
        <f t="shared" si="62"/>
        <v/>
      </c>
      <c r="BX363" s="45" t="str">
        <f t="shared" si="63"/>
        <v/>
      </c>
      <c r="BY363" s="44" t="e">
        <f>IF(AND(#REF!="",#REF!="",#REF!="",#REF!=""),"",SUM(#REF!,#REF!,#REF!,#REF!,#REF!))</f>
        <v>#REF!</v>
      </c>
      <c r="BZ363" s="45" t="str">
        <f t="shared" si="64"/>
        <v/>
      </c>
      <c r="CA363" s="44" t="str">
        <f t="shared" si="65"/>
        <v/>
      </c>
      <c r="CB363" s="45" t="str">
        <f t="shared" si="66"/>
        <v/>
      </c>
      <c r="CC363" s="44" t="str">
        <f t="shared" si="67"/>
        <v/>
      </c>
      <c r="CD363" s="45" t="str">
        <f t="shared" si="68"/>
        <v/>
      </c>
      <c r="CE363" s="44" t="e">
        <f>IF(AND(#REF!="",#REF!="",#REF!="",#REF!=""),"",SUM(#REF!,#REF!,#REF!,#REF!,#REF!))</f>
        <v>#REF!</v>
      </c>
      <c r="CF363" s="45" t="str">
        <f t="shared" si="69"/>
        <v/>
      </c>
      <c r="CG363" s="38" t="e">
        <f>IF(AND(#REF!="",#REF!="",#REF!="",#REF!=""),"",SUM(#REF!,#REF!,#REF!,#REF!))</f>
        <v>#REF!</v>
      </c>
      <c r="CH363" s="38" t="str">
        <f t="shared" si="58"/>
        <v/>
      </c>
    </row>
    <row r="364" spans="1:86" ht="24.75" customHeight="1">
      <c r="A364" s="378">
        <v>358</v>
      </c>
      <c r="B364" s="359"/>
      <c r="C364" s="360"/>
      <c r="D364" s="361"/>
      <c r="E364" s="362"/>
      <c r="F364" s="363"/>
      <c r="G364" s="363"/>
      <c r="H364" s="364"/>
      <c r="I364" s="365"/>
      <c r="J364" s="366"/>
      <c r="K364" s="367"/>
      <c r="L364" s="24"/>
      <c r="M364" s="25"/>
      <c r="N364" s="25"/>
      <c r="O364" s="8"/>
      <c r="P364" s="57"/>
      <c r="Q364" s="60"/>
      <c r="R364" s="8"/>
      <c r="S364" s="14"/>
      <c r="T364" s="26"/>
      <c r="U364" s="27"/>
      <c r="V364" s="27"/>
      <c r="W364" s="8"/>
      <c r="X364" s="63"/>
      <c r="Y364" s="60"/>
      <c r="Z364" s="8"/>
      <c r="AA364" s="14"/>
      <c r="AB364" s="24"/>
      <c r="AC364" s="25"/>
      <c r="AD364" s="25"/>
      <c r="AE364" s="8"/>
      <c r="AF364" s="57"/>
      <c r="AG364" s="60"/>
      <c r="AH364" s="8"/>
      <c r="AI364" s="14"/>
      <c r="AJ364" s="24"/>
      <c r="AK364" s="25"/>
      <c r="AL364" s="25"/>
      <c r="AM364" s="8"/>
      <c r="AN364" s="57"/>
      <c r="AO364" s="60"/>
      <c r="AP364" s="8"/>
      <c r="AQ364" s="14"/>
      <c r="AR364" s="24"/>
      <c r="AS364" s="25"/>
      <c r="AT364" s="97"/>
      <c r="AU364" s="24"/>
      <c r="AV364" s="25"/>
      <c r="AW364" s="97"/>
      <c r="AX364" s="24"/>
      <c r="AY364" s="25"/>
      <c r="AZ364" s="97"/>
      <c r="BA364" s="13" t="s">
        <v>447</v>
      </c>
      <c r="BB364" s="109" t="s">
        <v>447</v>
      </c>
      <c r="BC364" s="1"/>
      <c r="BD364" s="1"/>
      <c r="BE364" s="1"/>
      <c r="BF364" s="1"/>
      <c r="BG364" s="1"/>
      <c r="BS364" s="29"/>
      <c r="BT364" s="44" t="str">
        <f t="shared" si="59"/>
        <v/>
      </c>
      <c r="BU364" s="45" t="str">
        <f t="shared" si="60"/>
        <v/>
      </c>
      <c r="BV364" s="45" t="str">
        <f t="shared" si="61"/>
        <v/>
      </c>
      <c r="BW364" s="44" t="str">
        <f t="shared" si="62"/>
        <v/>
      </c>
      <c r="BX364" s="45" t="str">
        <f t="shared" si="63"/>
        <v/>
      </c>
      <c r="BY364" s="44" t="e">
        <f>IF(AND(#REF!="",#REF!="",#REF!="",#REF!=""),"",SUM(#REF!,#REF!,#REF!,#REF!,#REF!))</f>
        <v>#REF!</v>
      </c>
      <c r="BZ364" s="45" t="str">
        <f t="shared" si="64"/>
        <v/>
      </c>
      <c r="CA364" s="44" t="str">
        <f t="shared" si="65"/>
        <v/>
      </c>
      <c r="CB364" s="45" t="str">
        <f t="shared" si="66"/>
        <v/>
      </c>
      <c r="CC364" s="44" t="str">
        <f t="shared" si="67"/>
        <v/>
      </c>
      <c r="CD364" s="45" t="str">
        <f t="shared" si="68"/>
        <v/>
      </c>
      <c r="CE364" s="44" t="e">
        <f>IF(AND(#REF!="",#REF!="",#REF!="",#REF!=""),"",SUM(#REF!,#REF!,#REF!,#REF!,#REF!))</f>
        <v>#REF!</v>
      </c>
      <c r="CF364" s="45" t="str">
        <f t="shared" si="69"/>
        <v/>
      </c>
      <c r="CG364" s="38" t="e">
        <f>IF(AND(#REF!="",#REF!="",#REF!="",#REF!=""),"",SUM(#REF!,#REF!,#REF!,#REF!))</f>
        <v>#REF!</v>
      </c>
      <c r="CH364" s="38" t="str">
        <f t="shared" si="58"/>
        <v/>
      </c>
    </row>
    <row r="365" spans="1:86" ht="24.75" customHeight="1">
      <c r="A365" s="358">
        <v>359</v>
      </c>
      <c r="B365" s="359"/>
      <c r="C365" s="360"/>
      <c r="D365" s="361"/>
      <c r="E365" s="362"/>
      <c r="F365" s="363"/>
      <c r="G365" s="363"/>
      <c r="H365" s="364"/>
      <c r="I365" s="365"/>
      <c r="J365" s="366"/>
      <c r="K365" s="367"/>
      <c r="L365" s="24"/>
      <c r="M365" s="25"/>
      <c r="N365" s="25"/>
      <c r="O365" s="8"/>
      <c r="P365" s="57"/>
      <c r="Q365" s="60"/>
      <c r="R365" s="8"/>
      <c r="S365" s="14"/>
      <c r="T365" s="26"/>
      <c r="U365" s="27"/>
      <c r="V365" s="27"/>
      <c r="W365" s="8"/>
      <c r="X365" s="63"/>
      <c r="Y365" s="60"/>
      <c r="Z365" s="8"/>
      <c r="AA365" s="14"/>
      <c r="AB365" s="24"/>
      <c r="AC365" s="25"/>
      <c r="AD365" s="25"/>
      <c r="AE365" s="8"/>
      <c r="AF365" s="57"/>
      <c r="AG365" s="60"/>
      <c r="AH365" s="8"/>
      <c r="AI365" s="14"/>
      <c r="AJ365" s="24"/>
      <c r="AK365" s="25"/>
      <c r="AL365" s="25"/>
      <c r="AM365" s="8"/>
      <c r="AN365" s="57"/>
      <c r="AO365" s="60"/>
      <c r="AP365" s="8"/>
      <c r="AQ365" s="14"/>
      <c r="AR365" s="24"/>
      <c r="AS365" s="25"/>
      <c r="AT365" s="97"/>
      <c r="AU365" s="24"/>
      <c r="AV365" s="25"/>
      <c r="AW365" s="97"/>
      <c r="AX365" s="24"/>
      <c r="AY365" s="25"/>
      <c r="AZ365" s="97"/>
      <c r="BA365" s="13" t="s">
        <v>447</v>
      </c>
      <c r="BB365" s="109" t="s">
        <v>447</v>
      </c>
      <c r="BC365" s="1"/>
      <c r="BD365" s="1"/>
      <c r="BE365" s="1"/>
      <c r="BF365" s="1"/>
      <c r="BG365" s="1"/>
      <c r="BS365" s="29"/>
      <c r="BT365" s="44" t="str">
        <f t="shared" si="59"/>
        <v/>
      </c>
      <c r="BU365" s="45" t="str">
        <f t="shared" si="60"/>
        <v/>
      </c>
      <c r="BV365" s="45" t="str">
        <f t="shared" si="61"/>
        <v/>
      </c>
      <c r="BW365" s="44" t="str">
        <f t="shared" si="62"/>
        <v/>
      </c>
      <c r="BX365" s="45" t="str">
        <f t="shared" si="63"/>
        <v/>
      </c>
      <c r="BY365" s="44" t="e">
        <f>IF(AND(#REF!="",#REF!="",#REF!="",#REF!=""),"",SUM(#REF!,#REF!,#REF!,#REF!,#REF!))</f>
        <v>#REF!</v>
      </c>
      <c r="BZ365" s="45" t="str">
        <f t="shared" si="64"/>
        <v/>
      </c>
      <c r="CA365" s="44" t="str">
        <f t="shared" si="65"/>
        <v/>
      </c>
      <c r="CB365" s="45" t="str">
        <f t="shared" si="66"/>
        <v/>
      </c>
      <c r="CC365" s="44" t="str">
        <f t="shared" si="67"/>
        <v/>
      </c>
      <c r="CD365" s="45" t="str">
        <f t="shared" si="68"/>
        <v/>
      </c>
      <c r="CE365" s="44" t="e">
        <f>IF(AND(#REF!="",#REF!="",#REF!="",#REF!=""),"",SUM(#REF!,#REF!,#REF!,#REF!,#REF!))</f>
        <v>#REF!</v>
      </c>
      <c r="CF365" s="45" t="str">
        <f t="shared" si="69"/>
        <v/>
      </c>
      <c r="CG365" s="38" t="e">
        <f>IF(AND(#REF!="",#REF!="",#REF!="",#REF!=""),"",SUM(#REF!,#REF!,#REF!,#REF!))</f>
        <v>#REF!</v>
      </c>
      <c r="CH365" s="38" t="str">
        <f t="shared" si="58"/>
        <v/>
      </c>
    </row>
    <row r="366" spans="1:86" ht="24.75" customHeight="1">
      <c r="A366" s="378">
        <v>360</v>
      </c>
      <c r="B366" s="359"/>
      <c r="C366" s="360"/>
      <c r="D366" s="361"/>
      <c r="E366" s="362"/>
      <c r="F366" s="363"/>
      <c r="G366" s="363"/>
      <c r="H366" s="364"/>
      <c r="I366" s="365"/>
      <c r="J366" s="366"/>
      <c r="K366" s="367"/>
      <c r="L366" s="24"/>
      <c r="M366" s="25"/>
      <c r="N366" s="25"/>
      <c r="O366" s="8"/>
      <c r="P366" s="57"/>
      <c r="Q366" s="60"/>
      <c r="R366" s="8"/>
      <c r="S366" s="14"/>
      <c r="T366" s="26"/>
      <c r="U366" s="27"/>
      <c r="V366" s="27"/>
      <c r="W366" s="8"/>
      <c r="X366" s="63"/>
      <c r="Y366" s="60"/>
      <c r="Z366" s="8"/>
      <c r="AA366" s="14"/>
      <c r="AB366" s="24"/>
      <c r="AC366" s="25"/>
      <c r="AD366" s="25"/>
      <c r="AE366" s="8"/>
      <c r="AF366" s="57"/>
      <c r="AG366" s="60"/>
      <c r="AH366" s="8"/>
      <c r="AI366" s="14"/>
      <c r="AJ366" s="24"/>
      <c r="AK366" s="25"/>
      <c r="AL366" s="25"/>
      <c r="AM366" s="8"/>
      <c r="AN366" s="57"/>
      <c r="AO366" s="60"/>
      <c r="AP366" s="8"/>
      <c r="AQ366" s="14"/>
      <c r="AR366" s="24"/>
      <c r="AS366" s="25"/>
      <c r="AT366" s="97"/>
      <c r="AU366" s="24"/>
      <c r="AV366" s="25"/>
      <c r="AW366" s="97"/>
      <c r="AX366" s="24"/>
      <c r="AY366" s="25"/>
      <c r="AZ366" s="97"/>
      <c r="BA366" s="13" t="s">
        <v>447</v>
      </c>
      <c r="BB366" s="109" t="s">
        <v>447</v>
      </c>
      <c r="BC366" s="1"/>
      <c r="BD366" s="1"/>
      <c r="BE366" s="1"/>
      <c r="BF366" s="1"/>
      <c r="BG366" s="1"/>
      <c r="BS366" s="29"/>
      <c r="BT366" s="44" t="str">
        <f t="shared" si="59"/>
        <v/>
      </c>
      <c r="BU366" s="45" t="str">
        <f t="shared" si="60"/>
        <v/>
      </c>
      <c r="BV366" s="45" t="str">
        <f t="shared" si="61"/>
        <v/>
      </c>
      <c r="BW366" s="44" t="str">
        <f t="shared" si="62"/>
        <v/>
      </c>
      <c r="BX366" s="45" t="str">
        <f t="shared" si="63"/>
        <v/>
      </c>
      <c r="BY366" s="44" t="e">
        <f>IF(AND(#REF!="",#REF!="",#REF!="",#REF!=""),"",SUM(#REF!,#REF!,#REF!,#REF!,#REF!))</f>
        <v>#REF!</v>
      </c>
      <c r="BZ366" s="45" t="str">
        <f t="shared" si="64"/>
        <v/>
      </c>
      <c r="CA366" s="44" t="str">
        <f t="shared" si="65"/>
        <v/>
      </c>
      <c r="CB366" s="45" t="str">
        <f t="shared" si="66"/>
        <v/>
      </c>
      <c r="CC366" s="44" t="str">
        <f t="shared" si="67"/>
        <v/>
      </c>
      <c r="CD366" s="45" t="str">
        <f t="shared" si="68"/>
        <v/>
      </c>
      <c r="CE366" s="44" t="e">
        <f>IF(AND(#REF!="",#REF!="",#REF!="",#REF!=""),"",SUM(#REF!,#REF!,#REF!,#REF!,#REF!))</f>
        <v>#REF!</v>
      </c>
      <c r="CF366" s="45" t="str">
        <f t="shared" si="69"/>
        <v/>
      </c>
      <c r="CG366" s="38" t="e">
        <f>IF(AND(#REF!="",#REF!="",#REF!="",#REF!=""),"",SUM(#REF!,#REF!,#REF!,#REF!))</f>
        <v>#REF!</v>
      </c>
      <c r="CH366" s="38" t="str">
        <f t="shared" si="58"/>
        <v/>
      </c>
    </row>
    <row r="367" spans="1:86" ht="24.75" customHeight="1">
      <c r="A367" s="378">
        <v>361</v>
      </c>
      <c r="B367" s="359"/>
      <c r="C367" s="360"/>
      <c r="D367" s="361"/>
      <c r="E367" s="362"/>
      <c r="F367" s="363"/>
      <c r="G367" s="363"/>
      <c r="H367" s="364"/>
      <c r="I367" s="365"/>
      <c r="J367" s="366"/>
      <c r="K367" s="367"/>
      <c r="L367" s="24"/>
      <c r="M367" s="25"/>
      <c r="N367" s="25"/>
      <c r="O367" s="8"/>
      <c r="P367" s="57"/>
      <c r="Q367" s="60"/>
      <c r="R367" s="8"/>
      <c r="S367" s="14"/>
      <c r="T367" s="26"/>
      <c r="U367" s="27"/>
      <c r="V367" s="27"/>
      <c r="W367" s="8"/>
      <c r="X367" s="63"/>
      <c r="Y367" s="60"/>
      <c r="Z367" s="8"/>
      <c r="AA367" s="14"/>
      <c r="AB367" s="24"/>
      <c r="AC367" s="25"/>
      <c r="AD367" s="25"/>
      <c r="AE367" s="8"/>
      <c r="AF367" s="57"/>
      <c r="AG367" s="60"/>
      <c r="AH367" s="8"/>
      <c r="AI367" s="14"/>
      <c r="AJ367" s="24"/>
      <c r="AK367" s="25"/>
      <c r="AL367" s="25"/>
      <c r="AM367" s="8"/>
      <c r="AN367" s="57"/>
      <c r="AO367" s="60"/>
      <c r="AP367" s="8"/>
      <c r="AQ367" s="14"/>
      <c r="AR367" s="24"/>
      <c r="AS367" s="25"/>
      <c r="AT367" s="97"/>
      <c r="AU367" s="24"/>
      <c r="AV367" s="25"/>
      <c r="AW367" s="97"/>
      <c r="AX367" s="24"/>
      <c r="AY367" s="25"/>
      <c r="AZ367" s="97"/>
      <c r="BA367" s="13" t="s">
        <v>447</v>
      </c>
      <c r="BB367" s="109" t="s">
        <v>447</v>
      </c>
      <c r="BC367" s="1"/>
      <c r="BD367" s="1"/>
      <c r="BE367" s="1"/>
      <c r="BF367" s="1"/>
      <c r="BG367" s="1"/>
      <c r="BS367" s="29"/>
      <c r="BT367" s="44" t="str">
        <f t="shared" si="59"/>
        <v/>
      </c>
      <c r="BU367" s="45" t="str">
        <f t="shared" si="60"/>
        <v/>
      </c>
      <c r="BV367" s="45" t="str">
        <f t="shared" si="61"/>
        <v/>
      </c>
      <c r="BW367" s="44" t="str">
        <f t="shared" si="62"/>
        <v/>
      </c>
      <c r="BX367" s="45" t="str">
        <f t="shared" si="63"/>
        <v/>
      </c>
      <c r="BY367" s="44" t="e">
        <f>IF(AND(#REF!="",#REF!="",#REF!="",#REF!=""),"",SUM(#REF!,#REF!,#REF!,#REF!,#REF!))</f>
        <v>#REF!</v>
      </c>
      <c r="BZ367" s="45" t="str">
        <f t="shared" si="64"/>
        <v/>
      </c>
      <c r="CA367" s="44" t="str">
        <f t="shared" si="65"/>
        <v/>
      </c>
      <c r="CB367" s="45" t="str">
        <f t="shared" si="66"/>
        <v/>
      </c>
      <c r="CC367" s="44" t="str">
        <f t="shared" si="67"/>
        <v/>
      </c>
      <c r="CD367" s="45" t="str">
        <f t="shared" si="68"/>
        <v/>
      </c>
      <c r="CE367" s="44" t="e">
        <f>IF(AND(#REF!="",#REF!="",#REF!="",#REF!=""),"",SUM(#REF!,#REF!,#REF!,#REF!,#REF!))</f>
        <v>#REF!</v>
      </c>
      <c r="CF367" s="45" t="str">
        <f t="shared" si="69"/>
        <v/>
      </c>
      <c r="CG367" s="38" t="e">
        <f>IF(AND(#REF!="",#REF!="",#REF!="",#REF!=""),"",SUM(#REF!,#REF!,#REF!,#REF!))</f>
        <v>#REF!</v>
      </c>
      <c r="CH367" s="38" t="str">
        <f t="shared" si="58"/>
        <v/>
      </c>
    </row>
    <row r="368" spans="1:86" ht="24.75" customHeight="1">
      <c r="A368" s="358">
        <v>362</v>
      </c>
      <c r="B368" s="359"/>
      <c r="C368" s="360"/>
      <c r="D368" s="361"/>
      <c r="E368" s="362"/>
      <c r="F368" s="363"/>
      <c r="G368" s="363"/>
      <c r="H368" s="364"/>
      <c r="I368" s="365"/>
      <c r="J368" s="366"/>
      <c r="K368" s="367"/>
      <c r="L368" s="24"/>
      <c r="M368" s="25"/>
      <c r="N368" s="25"/>
      <c r="O368" s="8"/>
      <c r="P368" s="57"/>
      <c r="Q368" s="60"/>
      <c r="R368" s="8"/>
      <c r="S368" s="14"/>
      <c r="T368" s="26"/>
      <c r="U368" s="27"/>
      <c r="V368" s="27"/>
      <c r="W368" s="8"/>
      <c r="X368" s="63"/>
      <c r="Y368" s="60"/>
      <c r="Z368" s="8"/>
      <c r="AA368" s="14"/>
      <c r="AB368" s="24"/>
      <c r="AC368" s="25"/>
      <c r="AD368" s="25"/>
      <c r="AE368" s="8"/>
      <c r="AF368" s="57"/>
      <c r="AG368" s="60"/>
      <c r="AH368" s="8"/>
      <c r="AI368" s="14"/>
      <c r="AJ368" s="24"/>
      <c r="AK368" s="25"/>
      <c r="AL368" s="25"/>
      <c r="AM368" s="8"/>
      <c r="AN368" s="57"/>
      <c r="AO368" s="60"/>
      <c r="AP368" s="8"/>
      <c r="AQ368" s="14"/>
      <c r="AR368" s="24"/>
      <c r="AS368" s="25"/>
      <c r="AT368" s="97"/>
      <c r="AU368" s="24"/>
      <c r="AV368" s="25"/>
      <c r="AW368" s="97"/>
      <c r="AX368" s="24"/>
      <c r="AY368" s="25"/>
      <c r="AZ368" s="97"/>
      <c r="BA368" s="13" t="s">
        <v>447</v>
      </c>
      <c r="BB368" s="109" t="s">
        <v>447</v>
      </c>
      <c r="BC368" s="1"/>
      <c r="BD368" s="1"/>
      <c r="BE368" s="1"/>
      <c r="BF368" s="1"/>
      <c r="BG368" s="1"/>
      <c r="BS368" s="29"/>
      <c r="BT368" s="44" t="str">
        <f t="shared" si="59"/>
        <v/>
      </c>
      <c r="BU368" s="45" t="str">
        <f t="shared" si="60"/>
        <v/>
      </c>
      <c r="BV368" s="45" t="str">
        <f t="shared" si="61"/>
        <v/>
      </c>
      <c r="BW368" s="44" t="str">
        <f t="shared" si="62"/>
        <v/>
      </c>
      <c r="BX368" s="45" t="str">
        <f t="shared" si="63"/>
        <v/>
      </c>
      <c r="BY368" s="44" t="e">
        <f>IF(AND(#REF!="",#REF!="",#REF!="",#REF!=""),"",SUM(#REF!,#REF!,#REF!,#REF!,#REF!))</f>
        <v>#REF!</v>
      </c>
      <c r="BZ368" s="45" t="str">
        <f t="shared" si="64"/>
        <v/>
      </c>
      <c r="CA368" s="44" t="str">
        <f t="shared" si="65"/>
        <v/>
      </c>
      <c r="CB368" s="45" t="str">
        <f t="shared" si="66"/>
        <v/>
      </c>
      <c r="CC368" s="44" t="str">
        <f t="shared" si="67"/>
        <v/>
      </c>
      <c r="CD368" s="45" t="str">
        <f t="shared" si="68"/>
        <v/>
      </c>
      <c r="CE368" s="44" t="e">
        <f>IF(AND(#REF!="",#REF!="",#REF!="",#REF!=""),"",SUM(#REF!,#REF!,#REF!,#REF!,#REF!))</f>
        <v>#REF!</v>
      </c>
      <c r="CF368" s="45" t="str">
        <f t="shared" si="69"/>
        <v/>
      </c>
      <c r="CG368" s="38" t="e">
        <f>IF(AND(#REF!="",#REF!="",#REF!="",#REF!=""),"",SUM(#REF!,#REF!,#REF!,#REF!))</f>
        <v>#REF!</v>
      </c>
      <c r="CH368" s="38" t="str">
        <f t="shared" si="58"/>
        <v/>
      </c>
    </row>
    <row r="369" spans="1:86" ht="24.75" customHeight="1">
      <c r="A369" s="378">
        <v>363</v>
      </c>
      <c r="B369" s="359"/>
      <c r="C369" s="360"/>
      <c r="D369" s="361"/>
      <c r="E369" s="362"/>
      <c r="F369" s="363"/>
      <c r="G369" s="363"/>
      <c r="H369" s="364"/>
      <c r="I369" s="365"/>
      <c r="J369" s="366"/>
      <c r="K369" s="367"/>
      <c r="L369" s="24"/>
      <c r="M369" s="25"/>
      <c r="N369" s="25"/>
      <c r="O369" s="8"/>
      <c r="P369" s="57"/>
      <c r="Q369" s="60"/>
      <c r="R369" s="8"/>
      <c r="S369" s="14"/>
      <c r="T369" s="26"/>
      <c r="U369" s="27"/>
      <c r="V369" s="27"/>
      <c r="W369" s="8"/>
      <c r="X369" s="63"/>
      <c r="Y369" s="60"/>
      <c r="Z369" s="8"/>
      <c r="AA369" s="14"/>
      <c r="AB369" s="24"/>
      <c r="AC369" s="25"/>
      <c r="AD369" s="25"/>
      <c r="AE369" s="8"/>
      <c r="AF369" s="57"/>
      <c r="AG369" s="60"/>
      <c r="AH369" s="8"/>
      <c r="AI369" s="14"/>
      <c r="AJ369" s="24"/>
      <c r="AK369" s="25"/>
      <c r="AL369" s="25"/>
      <c r="AM369" s="8"/>
      <c r="AN369" s="57"/>
      <c r="AO369" s="60"/>
      <c r="AP369" s="8"/>
      <c r="AQ369" s="14"/>
      <c r="AR369" s="24"/>
      <c r="AS369" s="25"/>
      <c r="AT369" s="97"/>
      <c r="AU369" s="24"/>
      <c r="AV369" s="25"/>
      <c r="AW369" s="97"/>
      <c r="AX369" s="24"/>
      <c r="AY369" s="25"/>
      <c r="AZ369" s="97"/>
      <c r="BA369" s="13" t="s">
        <v>447</v>
      </c>
      <c r="BB369" s="109" t="s">
        <v>447</v>
      </c>
      <c r="BC369" s="1"/>
      <c r="BD369" s="1"/>
      <c r="BE369" s="1"/>
      <c r="BF369" s="1"/>
      <c r="BG369" s="1"/>
      <c r="BS369" s="29"/>
      <c r="BT369" s="44" t="str">
        <f t="shared" si="59"/>
        <v/>
      </c>
      <c r="BU369" s="45" t="str">
        <f t="shared" si="60"/>
        <v/>
      </c>
      <c r="BV369" s="45" t="str">
        <f t="shared" si="61"/>
        <v/>
      </c>
      <c r="BW369" s="44" t="str">
        <f t="shared" si="62"/>
        <v/>
      </c>
      <c r="BX369" s="45" t="str">
        <f t="shared" si="63"/>
        <v/>
      </c>
      <c r="BY369" s="44" t="e">
        <f>IF(AND(#REF!="",#REF!="",#REF!="",#REF!=""),"",SUM(#REF!,#REF!,#REF!,#REF!,#REF!))</f>
        <v>#REF!</v>
      </c>
      <c r="BZ369" s="45" t="str">
        <f t="shared" si="64"/>
        <v/>
      </c>
      <c r="CA369" s="44" t="str">
        <f t="shared" si="65"/>
        <v/>
      </c>
      <c r="CB369" s="45" t="str">
        <f t="shared" si="66"/>
        <v/>
      </c>
      <c r="CC369" s="44" t="str">
        <f t="shared" si="67"/>
        <v/>
      </c>
      <c r="CD369" s="45" t="str">
        <f t="shared" si="68"/>
        <v/>
      </c>
      <c r="CE369" s="44" t="e">
        <f>IF(AND(#REF!="",#REF!="",#REF!="",#REF!=""),"",SUM(#REF!,#REF!,#REF!,#REF!,#REF!))</f>
        <v>#REF!</v>
      </c>
      <c r="CF369" s="45" t="str">
        <f t="shared" si="69"/>
        <v/>
      </c>
      <c r="CG369" s="38" t="e">
        <f>IF(AND(#REF!="",#REF!="",#REF!="",#REF!=""),"",SUM(#REF!,#REF!,#REF!,#REF!))</f>
        <v>#REF!</v>
      </c>
      <c r="CH369" s="38" t="str">
        <f t="shared" si="58"/>
        <v/>
      </c>
    </row>
    <row r="370" spans="1:86" ht="24.75" customHeight="1">
      <c r="A370" s="378">
        <v>364</v>
      </c>
      <c r="B370" s="359"/>
      <c r="C370" s="360"/>
      <c r="D370" s="361"/>
      <c r="E370" s="362"/>
      <c r="F370" s="363"/>
      <c r="G370" s="363"/>
      <c r="H370" s="364"/>
      <c r="I370" s="365"/>
      <c r="J370" s="366"/>
      <c r="K370" s="367"/>
      <c r="L370" s="24"/>
      <c r="M370" s="25"/>
      <c r="N370" s="25"/>
      <c r="O370" s="8"/>
      <c r="P370" s="57"/>
      <c r="Q370" s="60"/>
      <c r="R370" s="8"/>
      <c r="S370" s="14"/>
      <c r="T370" s="26"/>
      <c r="U370" s="27"/>
      <c r="V370" s="27"/>
      <c r="W370" s="8"/>
      <c r="X370" s="63"/>
      <c r="Y370" s="60"/>
      <c r="Z370" s="8"/>
      <c r="AA370" s="14"/>
      <c r="AB370" s="24"/>
      <c r="AC370" s="25"/>
      <c r="AD370" s="25"/>
      <c r="AE370" s="8"/>
      <c r="AF370" s="57"/>
      <c r="AG370" s="60"/>
      <c r="AH370" s="8"/>
      <c r="AI370" s="14"/>
      <c r="AJ370" s="24"/>
      <c r="AK370" s="25"/>
      <c r="AL370" s="25"/>
      <c r="AM370" s="8"/>
      <c r="AN370" s="57"/>
      <c r="AO370" s="60"/>
      <c r="AP370" s="8"/>
      <c r="AQ370" s="14"/>
      <c r="AR370" s="24"/>
      <c r="AS370" s="25"/>
      <c r="AT370" s="97"/>
      <c r="AU370" s="24"/>
      <c r="AV370" s="25"/>
      <c r="AW370" s="97"/>
      <c r="AX370" s="24"/>
      <c r="AY370" s="25"/>
      <c r="AZ370" s="97"/>
      <c r="BA370" s="13" t="s">
        <v>447</v>
      </c>
      <c r="BB370" s="109" t="s">
        <v>447</v>
      </c>
      <c r="BC370" s="1"/>
      <c r="BD370" s="1"/>
      <c r="BE370" s="1"/>
      <c r="BF370" s="1"/>
      <c r="BG370" s="1"/>
      <c r="BS370" s="29"/>
      <c r="BT370" s="44" t="str">
        <f t="shared" si="59"/>
        <v/>
      </c>
      <c r="BU370" s="45" t="str">
        <f t="shared" si="60"/>
        <v/>
      </c>
      <c r="BV370" s="45" t="str">
        <f t="shared" si="61"/>
        <v/>
      </c>
      <c r="BW370" s="44" t="str">
        <f t="shared" si="62"/>
        <v/>
      </c>
      <c r="BX370" s="45" t="str">
        <f t="shared" si="63"/>
        <v/>
      </c>
      <c r="BY370" s="44" t="e">
        <f>IF(AND(#REF!="",#REF!="",#REF!="",#REF!=""),"",SUM(#REF!,#REF!,#REF!,#REF!,#REF!))</f>
        <v>#REF!</v>
      </c>
      <c r="BZ370" s="45" t="str">
        <f t="shared" si="64"/>
        <v/>
      </c>
      <c r="CA370" s="44" t="str">
        <f t="shared" si="65"/>
        <v/>
      </c>
      <c r="CB370" s="45" t="str">
        <f t="shared" si="66"/>
        <v/>
      </c>
      <c r="CC370" s="44" t="str">
        <f t="shared" si="67"/>
        <v/>
      </c>
      <c r="CD370" s="45" t="str">
        <f t="shared" si="68"/>
        <v/>
      </c>
      <c r="CE370" s="44" t="e">
        <f>IF(AND(#REF!="",#REF!="",#REF!="",#REF!=""),"",SUM(#REF!,#REF!,#REF!,#REF!,#REF!))</f>
        <v>#REF!</v>
      </c>
      <c r="CF370" s="45" t="str">
        <f t="shared" si="69"/>
        <v/>
      </c>
      <c r="CG370" s="38" t="e">
        <f>IF(AND(#REF!="",#REF!="",#REF!="",#REF!=""),"",SUM(#REF!,#REF!,#REF!,#REF!))</f>
        <v>#REF!</v>
      </c>
      <c r="CH370" s="38" t="str">
        <f t="shared" si="58"/>
        <v/>
      </c>
    </row>
    <row r="371" spans="1:86" ht="24.75" customHeight="1">
      <c r="A371" s="358">
        <v>365</v>
      </c>
      <c r="B371" s="359"/>
      <c r="C371" s="360"/>
      <c r="D371" s="361"/>
      <c r="E371" s="362"/>
      <c r="F371" s="363"/>
      <c r="G371" s="363"/>
      <c r="H371" s="364"/>
      <c r="I371" s="365"/>
      <c r="J371" s="366"/>
      <c r="K371" s="367"/>
      <c r="L371" s="24"/>
      <c r="M371" s="25"/>
      <c r="N371" s="25"/>
      <c r="O371" s="8"/>
      <c r="P371" s="57"/>
      <c r="Q371" s="60"/>
      <c r="R371" s="8"/>
      <c r="S371" s="14"/>
      <c r="T371" s="26"/>
      <c r="U371" s="27"/>
      <c r="V371" s="27"/>
      <c r="W371" s="8"/>
      <c r="X371" s="63"/>
      <c r="Y371" s="60"/>
      <c r="Z371" s="8"/>
      <c r="AA371" s="14"/>
      <c r="AB371" s="24"/>
      <c r="AC371" s="25"/>
      <c r="AD371" s="25"/>
      <c r="AE371" s="8"/>
      <c r="AF371" s="57"/>
      <c r="AG371" s="60"/>
      <c r="AH371" s="8"/>
      <c r="AI371" s="14"/>
      <c r="AJ371" s="24"/>
      <c r="AK371" s="25"/>
      <c r="AL371" s="25"/>
      <c r="AM371" s="8"/>
      <c r="AN371" s="57"/>
      <c r="AO371" s="60"/>
      <c r="AP371" s="8"/>
      <c r="AQ371" s="14"/>
      <c r="AR371" s="24"/>
      <c r="AS371" s="25"/>
      <c r="AT371" s="97"/>
      <c r="AU371" s="24"/>
      <c r="AV371" s="25"/>
      <c r="AW371" s="97"/>
      <c r="AX371" s="24"/>
      <c r="AY371" s="25"/>
      <c r="AZ371" s="97"/>
      <c r="BA371" s="13" t="s">
        <v>447</v>
      </c>
      <c r="BB371" s="109" t="s">
        <v>447</v>
      </c>
      <c r="BC371" s="1"/>
      <c r="BD371" s="1"/>
      <c r="BE371" s="1"/>
      <c r="BF371" s="1"/>
      <c r="BG371" s="1"/>
      <c r="BS371" s="29"/>
      <c r="BT371" s="44" t="str">
        <f t="shared" si="59"/>
        <v/>
      </c>
      <c r="BU371" s="45" t="str">
        <f t="shared" si="60"/>
        <v/>
      </c>
      <c r="BV371" s="45" t="str">
        <f t="shared" si="61"/>
        <v/>
      </c>
      <c r="BW371" s="44" t="str">
        <f t="shared" si="62"/>
        <v/>
      </c>
      <c r="BX371" s="45" t="str">
        <f t="shared" si="63"/>
        <v/>
      </c>
      <c r="BY371" s="44" t="e">
        <f>IF(AND(#REF!="",#REF!="",#REF!="",#REF!=""),"",SUM(#REF!,#REF!,#REF!,#REF!,#REF!))</f>
        <v>#REF!</v>
      </c>
      <c r="BZ371" s="45" t="str">
        <f t="shared" si="64"/>
        <v/>
      </c>
      <c r="CA371" s="44" t="str">
        <f t="shared" si="65"/>
        <v/>
      </c>
      <c r="CB371" s="45" t="str">
        <f t="shared" si="66"/>
        <v/>
      </c>
      <c r="CC371" s="44" t="str">
        <f t="shared" si="67"/>
        <v/>
      </c>
      <c r="CD371" s="45" t="str">
        <f t="shared" si="68"/>
        <v/>
      </c>
      <c r="CE371" s="44" t="e">
        <f>IF(AND(#REF!="",#REF!="",#REF!="",#REF!=""),"",SUM(#REF!,#REF!,#REF!,#REF!,#REF!))</f>
        <v>#REF!</v>
      </c>
      <c r="CF371" s="45" t="str">
        <f t="shared" si="69"/>
        <v/>
      </c>
      <c r="CG371" s="38" t="e">
        <f>IF(AND(#REF!="",#REF!="",#REF!="",#REF!=""),"",SUM(#REF!,#REF!,#REF!,#REF!))</f>
        <v>#REF!</v>
      </c>
      <c r="CH371" s="38" t="str">
        <f t="shared" si="58"/>
        <v/>
      </c>
    </row>
    <row r="372" spans="1:86" ht="24.75" customHeight="1">
      <c r="A372" s="378">
        <v>366</v>
      </c>
      <c r="B372" s="359"/>
      <c r="C372" s="360"/>
      <c r="D372" s="361"/>
      <c r="E372" s="362"/>
      <c r="F372" s="363"/>
      <c r="G372" s="363"/>
      <c r="H372" s="364"/>
      <c r="I372" s="365"/>
      <c r="J372" s="366"/>
      <c r="K372" s="367"/>
      <c r="L372" s="24"/>
      <c r="M372" s="25"/>
      <c r="N372" s="25"/>
      <c r="O372" s="8"/>
      <c r="P372" s="57"/>
      <c r="Q372" s="60"/>
      <c r="R372" s="8"/>
      <c r="S372" s="14"/>
      <c r="T372" s="26"/>
      <c r="U372" s="27"/>
      <c r="V372" s="27"/>
      <c r="W372" s="8"/>
      <c r="X372" s="63"/>
      <c r="Y372" s="60"/>
      <c r="Z372" s="8"/>
      <c r="AA372" s="14"/>
      <c r="AB372" s="24"/>
      <c r="AC372" s="25"/>
      <c r="AD372" s="25"/>
      <c r="AE372" s="8"/>
      <c r="AF372" s="57"/>
      <c r="AG372" s="60"/>
      <c r="AH372" s="8"/>
      <c r="AI372" s="14"/>
      <c r="AJ372" s="24"/>
      <c r="AK372" s="25"/>
      <c r="AL372" s="25"/>
      <c r="AM372" s="8"/>
      <c r="AN372" s="57"/>
      <c r="AO372" s="60"/>
      <c r="AP372" s="8"/>
      <c r="AQ372" s="14"/>
      <c r="AR372" s="24"/>
      <c r="AS372" s="25"/>
      <c r="AT372" s="97"/>
      <c r="AU372" s="24"/>
      <c r="AV372" s="25"/>
      <c r="AW372" s="97"/>
      <c r="AX372" s="24"/>
      <c r="AY372" s="25"/>
      <c r="AZ372" s="97"/>
      <c r="BA372" s="13" t="s">
        <v>447</v>
      </c>
      <c r="BB372" s="109" t="s">
        <v>447</v>
      </c>
      <c r="BC372" s="1"/>
      <c r="BD372" s="1"/>
      <c r="BE372" s="1"/>
      <c r="BF372" s="1"/>
      <c r="BG372" s="1"/>
      <c r="BS372" s="29"/>
      <c r="BT372" s="44" t="str">
        <f t="shared" si="59"/>
        <v/>
      </c>
      <c r="BU372" s="45" t="str">
        <f t="shared" si="60"/>
        <v/>
      </c>
      <c r="BV372" s="45" t="str">
        <f t="shared" si="61"/>
        <v/>
      </c>
      <c r="BW372" s="44" t="str">
        <f t="shared" si="62"/>
        <v/>
      </c>
      <c r="BX372" s="45" t="str">
        <f t="shared" si="63"/>
        <v/>
      </c>
      <c r="BY372" s="44" t="e">
        <f>IF(AND(#REF!="",#REF!="",#REF!="",#REF!=""),"",SUM(#REF!,#REF!,#REF!,#REF!,#REF!))</f>
        <v>#REF!</v>
      </c>
      <c r="BZ372" s="45" t="str">
        <f t="shared" si="64"/>
        <v/>
      </c>
      <c r="CA372" s="44" t="str">
        <f t="shared" si="65"/>
        <v/>
      </c>
      <c r="CB372" s="45" t="str">
        <f t="shared" si="66"/>
        <v/>
      </c>
      <c r="CC372" s="44" t="str">
        <f t="shared" si="67"/>
        <v/>
      </c>
      <c r="CD372" s="45" t="str">
        <f t="shared" si="68"/>
        <v/>
      </c>
      <c r="CE372" s="44" t="e">
        <f>IF(AND(#REF!="",#REF!="",#REF!="",#REF!=""),"",SUM(#REF!,#REF!,#REF!,#REF!,#REF!))</f>
        <v>#REF!</v>
      </c>
      <c r="CF372" s="45" t="str">
        <f t="shared" si="69"/>
        <v/>
      </c>
      <c r="CG372" s="38" t="e">
        <f>IF(AND(#REF!="",#REF!="",#REF!="",#REF!=""),"",SUM(#REF!,#REF!,#REF!,#REF!))</f>
        <v>#REF!</v>
      </c>
      <c r="CH372" s="38" t="str">
        <f t="shared" si="58"/>
        <v/>
      </c>
    </row>
    <row r="373" spans="1:86" ht="24.75" customHeight="1">
      <c r="A373" s="378">
        <v>367</v>
      </c>
      <c r="B373" s="359"/>
      <c r="C373" s="360"/>
      <c r="D373" s="361"/>
      <c r="E373" s="362"/>
      <c r="F373" s="363"/>
      <c r="G373" s="363"/>
      <c r="H373" s="364"/>
      <c r="I373" s="365"/>
      <c r="J373" s="366"/>
      <c r="K373" s="367"/>
      <c r="L373" s="24"/>
      <c r="M373" s="25"/>
      <c r="N373" s="25"/>
      <c r="O373" s="8"/>
      <c r="P373" s="57"/>
      <c r="Q373" s="60"/>
      <c r="R373" s="8"/>
      <c r="S373" s="14"/>
      <c r="T373" s="26"/>
      <c r="U373" s="27"/>
      <c r="V373" s="27"/>
      <c r="W373" s="8"/>
      <c r="X373" s="63"/>
      <c r="Y373" s="60"/>
      <c r="Z373" s="8"/>
      <c r="AA373" s="14"/>
      <c r="AB373" s="24"/>
      <c r="AC373" s="25"/>
      <c r="AD373" s="25"/>
      <c r="AE373" s="8"/>
      <c r="AF373" s="57"/>
      <c r="AG373" s="60"/>
      <c r="AH373" s="8"/>
      <c r="AI373" s="14"/>
      <c r="AJ373" s="24"/>
      <c r="AK373" s="25"/>
      <c r="AL373" s="25"/>
      <c r="AM373" s="8"/>
      <c r="AN373" s="57"/>
      <c r="AO373" s="60"/>
      <c r="AP373" s="8"/>
      <c r="AQ373" s="14"/>
      <c r="AR373" s="24"/>
      <c r="AS373" s="25"/>
      <c r="AT373" s="97"/>
      <c r="AU373" s="24"/>
      <c r="AV373" s="25"/>
      <c r="AW373" s="97"/>
      <c r="AX373" s="24"/>
      <c r="AY373" s="25"/>
      <c r="AZ373" s="97"/>
      <c r="BA373" s="13" t="s">
        <v>447</v>
      </c>
      <c r="BB373" s="109" t="s">
        <v>447</v>
      </c>
      <c r="BC373" s="1"/>
      <c r="BD373" s="1"/>
      <c r="BE373" s="1"/>
      <c r="BF373" s="1"/>
      <c r="BG373" s="1"/>
      <c r="BS373" s="29"/>
      <c r="BT373" s="44" t="str">
        <f t="shared" si="59"/>
        <v/>
      </c>
      <c r="BU373" s="45" t="str">
        <f t="shared" si="60"/>
        <v/>
      </c>
      <c r="BV373" s="45" t="str">
        <f t="shared" si="61"/>
        <v/>
      </c>
      <c r="BW373" s="44" t="str">
        <f t="shared" si="62"/>
        <v/>
      </c>
      <c r="BX373" s="45" t="str">
        <f t="shared" si="63"/>
        <v/>
      </c>
      <c r="BY373" s="44" t="e">
        <f>IF(AND(#REF!="",#REF!="",#REF!="",#REF!=""),"",SUM(#REF!,#REF!,#REF!,#REF!,#REF!))</f>
        <v>#REF!</v>
      </c>
      <c r="BZ373" s="45" t="str">
        <f t="shared" si="64"/>
        <v/>
      </c>
      <c r="CA373" s="44" t="str">
        <f t="shared" si="65"/>
        <v/>
      </c>
      <c r="CB373" s="45" t="str">
        <f t="shared" si="66"/>
        <v/>
      </c>
      <c r="CC373" s="44" t="str">
        <f t="shared" si="67"/>
        <v/>
      </c>
      <c r="CD373" s="45" t="str">
        <f t="shared" si="68"/>
        <v/>
      </c>
      <c r="CE373" s="44" t="e">
        <f>IF(AND(#REF!="",#REF!="",#REF!="",#REF!=""),"",SUM(#REF!,#REF!,#REF!,#REF!,#REF!))</f>
        <v>#REF!</v>
      </c>
      <c r="CF373" s="45" t="str">
        <f t="shared" si="69"/>
        <v/>
      </c>
      <c r="CG373" s="38" t="e">
        <f>IF(AND(#REF!="",#REF!="",#REF!="",#REF!=""),"",SUM(#REF!,#REF!,#REF!,#REF!))</f>
        <v>#REF!</v>
      </c>
      <c r="CH373" s="38" t="str">
        <f t="shared" si="58"/>
        <v/>
      </c>
    </row>
    <row r="374" spans="1:86" ht="24.75" customHeight="1">
      <c r="A374" s="358">
        <v>368</v>
      </c>
      <c r="B374" s="359"/>
      <c r="C374" s="360"/>
      <c r="D374" s="361"/>
      <c r="E374" s="362"/>
      <c r="F374" s="363"/>
      <c r="G374" s="363"/>
      <c r="H374" s="364"/>
      <c r="I374" s="365"/>
      <c r="J374" s="366"/>
      <c r="K374" s="367"/>
      <c r="L374" s="24"/>
      <c r="M374" s="25"/>
      <c r="N374" s="25"/>
      <c r="O374" s="8"/>
      <c r="P374" s="57"/>
      <c r="Q374" s="60"/>
      <c r="R374" s="8"/>
      <c r="S374" s="14"/>
      <c r="T374" s="26"/>
      <c r="U374" s="27"/>
      <c r="V374" s="27"/>
      <c r="W374" s="8"/>
      <c r="X374" s="63"/>
      <c r="Y374" s="60"/>
      <c r="Z374" s="8"/>
      <c r="AA374" s="14"/>
      <c r="AB374" s="24"/>
      <c r="AC374" s="25"/>
      <c r="AD374" s="25"/>
      <c r="AE374" s="8"/>
      <c r="AF374" s="57"/>
      <c r="AG374" s="60"/>
      <c r="AH374" s="8"/>
      <c r="AI374" s="14"/>
      <c r="AJ374" s="24"/>
      <c r="AK374" s="25"/>
      <c r="AL374" s="25"/>
      <c r="AM374" s="8"/>
      <c r="AN374" s="57"/>
      <c r="AO374" s="60"/>
      <c r="AP374" s="8"/>
      <c r="AQ374" s="14"/>
      <c r="AR374" s="24"/>
      <c r="AS374" s="25"/>
      <c r="AT374" s="97"/>
      <c r="AU374" s="24"/>
      <c r="AV374" s="25"/>
      <c r="AW374" s="97"/>
      <c r="AX374" s="24"/>
      <c r="AY374" s="25"/>
      <c r="AZ374" s="97"/>
      <c r="BA374" s="13" t="s">
        <v>447</v>
      </c>
      <c r="BB374" s="109" t="s">
        <v>447</v>
      </c>
      <c r="BC374" s="1"/>
      <c r="BD374" s="1"/>
      <c r="BE374" s="1"/>
      <c r="BF374" s="1"/>
      <c r="BG374" s="1"/>
      <c r="BS374" s="29"/>
      <c r="BT374" s="44" t="str">
        <f t="shared" si="59"/>
        <v/>
      </c>
      <c r="BU374" s="45" t="str">
        <f t="shared" si="60"/>
        <v/>
      </c>
      <c r="BV374" s="45" t="str">
        <f t="shared" si="61"/>
        <v/>
      </c>
      <c r="BW374" s="44" t="str">
        <f t="shared" si="62"/>
        <v/>
      </c>
      <c r="BX374" s="45" t="str">
        <f t="shared" si="63"/>
        <v/>
      </c>
      <c r="BY374" s="44" t="e">
        <f>IF(AND(#REF!="",#REF!="",#REF!="",#REF!=""),"",SUM(#REF!,#REF!,#REF!,#REF!,#REF!))</f>
        <v>#REF!</v>
      </c>
      <c r="BZ374" s="45" t="str">
        <f t="shared" si="64"/>
        <v/>
      </c>
      <c r="CA374" s="44" t="str">
        <f t="shared" si="65"/>
        <v/>
      </c>
      <c r="CB374" s="45" t="str">
        <f t="shared" si="66"/>
        <v/>
      </c>
      <c r="CC374" s="44" t="str">
        <f t="shared" si="67"/>
        <v/>
      </c>
      <c r="CD374" s="45" t="str">
        <f t="shared" si="68"/>
        <v/>
      </c>
      <c r="CE374" s="44" t="e">
        <f>IF(AND(#REF!="",#REF!="",#REF!="",#REF!=""),"",SUM(#REF!,#REF!,#REF!,#REF!,#REF!))</f>
        <v>#REF!</v>
      </c>
      <c r="CF374" s="45" t="str">
        <f t="shared" si="69"/>
        <v/>
      </c>
      <c r="CG374" s="38" t="e">
        <f>IF(AND(#REF!="",#REF!="",#REF!="",#REF!=""),"",SUM(#REF!,#REF!,#REF!,#REF!))</f>
        <v>#REF!</v>
      </c>
      <c r="CH374" s="38" t="str">
        <f t="shared" si="58"/>
        <v/>
      </c>
    </row>
    <row r="375" spans="1:86" ht="24.75" customHeight="1">
      <c r="A375" s="378">
        <v>369</v>
      </c>
      <c r="B375" s="359"/>
      <c r="C375" s="360"/>
      <c r="D375" s="361"/>
      <c r="E375" s="362"/>
      <c r="F375" s="363"/>
      <c r="G375" s="363"/>
      <c r="H375" s="364"/>
      <c r="I375" s="365"/>
      <c r="J375" s="366"/>
      <c r="K375" s="367"/>
      <c r="L375" s="24"/>
      <c r="M375" s="25"/>
      <c r="N375" s="25"/>
      <c r="O375" s="8"/>
      <c r="P375" s="57"/>
      <c r="Q375" s="60"/>
      <c r="R375" s="8"/>
      <c r="S375" s="14"/>
      <c r="T375" s="26"/>
      <c r="U375" s="27"/>
      <c r="V375" s="27"/>
      <c r="W375" s="8"/>
      <c r="X375" s="63"/>
      <c r="Y375" s="60"/>
      <c r="Z375" s="8"/>
      <c r="AA375" s="14"/>
      <c r="AB375" s="24"/>
      <c r="AC375" s="25"/>
      <c r="AD375" s="25"/>
      <c r="AE375" s="8"/>
      <c r="AF375" s="57"/>
      <c r="AG375" s="60"/>
      <c r="AH375" s="8"/>
      <c r="AI375" s="14"/>
      <c r="AJ375" s="24"/>
      <c r="AK375" s="25"/>
      <c r="AL375" s="25"/>
      <c r="AM375" s="8"/>
      <c r="AN375" s="57"/>
      <c r="AO375" s="60"/>
      <c r="AP375" s="8"/>
      <c r="AQ375" s="14"/>
      <c r="AR375" s="24"/>
      <c r="AS375" s="25"/>
      <c r="AT375" s="97"/>
      <c r="AU375" s="24"/>
      <c r="AV375" s="25"/>
      <c r="AW375" s="97"/>
      <c r="AX375" s="24"/>
      <c r="AY375" s="25"/>
      <c r="AZ375" s="97"/>
      <c r="BA375" s="13" t="s">
        <v>447</v>
      </c>
      <c r="BB375" s="109" t="s">
        <v>447</v>
      </c>
      <c r="BC375" s="1"/>
      <c r="BD375" s="1"/>
      <c r="BE375" s="1"/>
      <c r="BF375" s="1"/>
      <c r="BG375" s="1"/>
      <c r="BS375" s="29"/>
      <c r="BT375" s="44" t="str">
        <f t="shared" si="59"/>
        <v/>
      </c>
      <c r="BU375" s="45" t="str">
        <f t="shared" si="60"/>
        <v/>
      </c>
      <c r="BV375" s="45" t="str">
        <f t="shared" si="61"/>
        <v/>
      </c>
      <c r="BW375" s="44" t="str">
        <f t="shared" si="62"/>
        <v/>
      </c>
      <c r="BX375" s="45" t="str">
        <f t="shared" si="63"/>
        <v/>
      </c>
      <c r="BY375" s="44" t="e">
        <f>IF(AND(#REF!="",#REF!="",#REF!="",#REF!=""),"",SUM(#REF!,#REF!,#REF!,#REF!,#REF!))</f>
        <v>#REF!</v>
      </c>
      <c r="BZ375" s="45" t="str">
        <f t="shared" si="64"/>
        <v/>
      </c>
      <c r="CA375" s="44" t="str">
        <f t="shared" si="65"/>
        <v/>
      </c>
      <c r="CB375" s="45" t="str">
        <f t="shared" si="66"/>
        <v/>
      </c>
      <c r="CC375" s="44" t="str">
        <f t="shared" si="67"/>
        <v/>
      </c>
      <c r="CD375" s="45" t="str">
        <f t="shared" si="68"/>
        <v/>
      </c>
      <c r="CE375" s="44" t="e">
        <f>IF(AND(#REF!="",#REF!="",#REF!="",#REF!=""),"",SUM(#REF!,#REF!,#REF!,#REF!,#REF!))</f>
        <v>#REF!</v>
      </c>
      <c r="CF375" s="45" t="str">
        <f t="shared" si="69"/>
        <v/>
      </c>
      <c r="CG375" s="38" t="e">
        <f>IF(AND(#REF!="",#REF!="",#REF!="",#REF!=""),"",SUM(#REF!,#REF!,#REF!,#REF!))</f>
        <v>#REF!</v>
      </c>
      <c r="CH375" s="38" t="str">
        <f t="shared" si="58"/>
        <v/>
      </c>
    </row>
    <row r="376" spans="1:86" ht="24.75" customHeight="1">
      <c r="A376" s="378">
        <v>370</v>
      </c>
      <c r="B376" s="359"/>
      <c r="C376" s="360"/>
      <c r="D376" s="361"/>
      <c r="E376" s="362"/>
      <c r="F376" s="363"/>
      <c r="G376" s="363"/>
      <c r="H376" s="364"/>
      <c r="I376" s="365"/>
      <c r="J376" s="366"/>
      <c r="K376" s="367"/>
      <c r="L376" s="24"/>
      <c r="M376" s="25"/>
      <c r="N376" s="25"/>
      <c r="O376" s="8"/>
      <c r="P376" s="57"/>
      <c r="Q376" s="60"/>
      <c r="R376" s="8"/>
      <c r="S376" s="14"/>
      <c r="T376" s="26"/>
      <c r="U376" s="27"/>
      <c r="V376" s="27"/>
      <c r="W376" s="8"/>
      <c r="X376" s="63"/>
      <c r="Y376" s="60"/>
      <c r="Z376" s="8"/>
      <c r="AA376" s="14"/>
      <c r="AB376" s="24"/>
      <c r="AC376" s="25"/>
      <c r="AD376" s="25"/>
      <c r="AE376" s="8"/>
      <c r="AF376" s="57"/>
      <c r="AG376" s="60"/>
      <c r="AH376" s="8"/>
      <c r="AI376" s="14"/>
      <c r="AJ376" s="24"/>
      <c r="AK376" s="25"/>
      <c r="AL376" s="25"/>
      <c r="AM376" s="8"/>
      <c r="AN376" s="57"/>
      <c r="AO376" s="60"/>
      <c r="AP376" s="8"/>
      <c r="AQ376" s="14"/>
      <c r="AR376" s="24"/>
      <c r="AS376" s="25"/>
      <c r="AT376" s="97"/>
      <c r="AU376" s="24"/>
      <c r="AV376" s="25"/>
      <c r="AW376" s="97"/>
      <c r="AX376" s="24"/>
      <c r="AY376" s="25"/>
      <c r="AZ376" s="97"/>
      <c r="BA376" s="13" t="s">
        <v>447</v>
      </c>
      <c r="BB376" s="109" t="s">
        <v>447</v>
      </c>
      <c r="BC376" s="1"/>
      <c r="BD376" s="1"/>
      <c r="BE376" s="1"/>
      <c r="BF376" s="1"/>
      <c r="BG376" s="1"/>
      <c r="BS376" s="29"/>
      <c r="BT376" s="44" t="str">
        <f t="shared" si="59"/>
        <v/>
      </c>
      <c r="BU376" s="45" t="str">
        <f t="shared" si="60"/>
        <v/>
      </c>
      <c r="BV376" s="45" t="str">
        <f t="shared" si="61"/>
        <v/>
      </c>
      <c r="BW376" s="44" t="str">
        <f t="shared" si="62"/>
        <v/>
      </c>
      <c r="BX376" s="45" t="str">
        <f t="shared" si="63"/>
        <v/>
      </c>
      <c r="BY376" s="44" t="e">
        <f>IF(AND(#REF!="",#REF!="",#REF!="",#REF!=""),"",SUM(#REF!,#REF!,#REF!,#REF!,#REF!))</f>
        <v>#REF!</v>
      </c>
      <c r="BZ376" s="45" t="str">
        <f t="shared" si="64"/>
        <v/>
      </c>
      <c r="CA376" s="44" t="str">
        <f t="shared" si="65"/>
        <v/>
      </c>
      <c r="CB376" s="45" t="str">
        <f t="shared" si="66"/>
        <v/>
      </c>
      <c r="CC376" s="44" t="str">
        <f t="shared" si="67"/>
        <v/>
      </c>
      <c r="CD376" s="45" t="str">
        <f t="shared" si="68"/>
        <v/>
      </c>
      <c r="CE376" s="44" t="e">
        <f>IF(AND(#REF!="",#REF!="",#REF!="",#REF!=""),"",SUM(#REF!,#REF!,#REF!,#REF!,#REF!))</f>
        <v>#REF!</v>
      </c>
      <c r="CF376" s="45" t="str">
        <f t="shared" si="69"/>
        <v/>
      </c>
      <c r="CG376" s="38" t="e">
        <f>IF(AND(#REF!="",#REF!="",#REF!="",#REF!=""),"",SUM(#REF!,#REF!,#REF!,#REF!))</f>
        <v>#REF!</v>
      </c>
      <c r="CH376" s="38" t="str">
        <f t="shared" si="58"/>
        <v/>
      </c>
    </row>
    <row r="377" spans="1:86" ht="24.75" customHeight="1">
      <c r="A377" s="358">
        <v>371</v>
      </c>
      <c r="B377" s="359"/>
      <c r="C377" s="360"/>
      <c r="D377" s="361"/>
      <c r="E377" s="362"/>
      <c r="F377" s="363"/>
      <c r="G377" s="363"/>
      <c r="H377" s="364"/>
      <c r="I377" s="365"/>
      <c r="J377" s="366"/>
      <c r="K377" s="367"/>
      <c r="L377" s="24"/>
      <c r="M377" s="25"/>
      <c r="N377" s="25"/>
      <c r="O377" s="8"/>
      <c r="P377" s="57"/>
      <c r="Q377" s="60"/>
      <c r="R377" s="8"/>
      <c r="S377" s="14"/>
      <c r="T377" s="26"/>
      <c r="U377" s="27"/>
      <c r="V377" s="27"/>
      <c r="W377" s="8"/>
      <c r="X377" s="63"/>
      <c r="Y377" s="60"/>
      <c r="Z377" s="8"/>
      <c r="AA377" s="14"/>
      <c r="AB377" s="24"/>
      <c r="AC377" s="25"/>
      <c r="AD377" s="25"/>
      <c r="AE377" s="8"/>
      <c r="AF377" s="57"/>
      <c r="AG377" s="60"/>
      <c r="AH377" s="8"/>
      <c r="AI377" s="14"/>
      <c r="AJ377" s="24"/>
      <c r="AK377" s="25"/>
      <c r="AL377" s="25"/>
      <c r="AM377" s="8"/>
      <c r="AN377" s="57"/>
      <c r="AO377" s="60"/>
      <c r="AP377" s="8"/>
      <c r="AQ377" s="14"/>
      <c r="AR377" s="24"/>
      <c r="AS377" s="25"/>
      <c r="AT377" s="97"/>
      <c r="AU377" s="24"/>
      <c r="AV377" s="25"/>
      <c r="AW377" s="97"/>
      <c r="AX377" s="24"/>
      <c r="AY377" s="25"/>
      <c r="AZ377" s="97"/>
      <c r="BA377" s="13" t="s">
        <v>447</v>
      </c>
      <c r="BB377" s="109" t="s">
        <v>447</v>
      </c>
      <c r="BC377" s="1"/>
      <c r="BD377" s="1"/>
      <c r="BE377" s="1"/>
      <c r="BF377" s="1"/>
      <c r="BG377" s="1"/>
      <c r="BS377" s="29"/>
      <c r="BT377" s="44" t="str">
        <f t="shared" si="59"/>
        <v/>
      </c>
      <c r="BU377" s="45" t="str">
        <f t="shared" si="60"/>
        <v/>
      </c>
      <c r="BV377" s="45" t="str">
        <f t="shared" si="61"/>
        <v/>
      </c>
      <c r="BW377" s="44" t="str">
        <f t="shared" si="62"/>
        <v/>
      </c>
      <c r="BX377" s="45" t="str">
        <f t="shared" si="63"/>
        <v/>
      </c>
      <c r="BY377" s="44" t="e">
        <f>IF(AND(#REF!="",#REF!="",#REF!="",#REF!=""),"",SUM(#REF!,#REF!,#REF!,#REF!,#REF!))</f>
        <v>#REF!</v>
      </c>
      <c r="BZ377" s="45" t="str">
        <f t="shared" si="64"/>
        <v/>
      </c>
      <c r="CA377" s="44" t="str">
        <f t="shared" si="65"/>
        <v/>
      </c>
      <c r="CB377" s="45" t="str">
        <f t="shared" si="66"/>
        <v/>
      </c>
      <c r="CC377" s="44" t="str">
        <f t="shared" si="67"/>
        <v/>
      </c>
      <c r="CD377" s="45" t="str">
        <f t="shared" si="68"/>
        <v/>
      </c>
      <c r="CE377" s="44" t="e">
        <f>IF(AND(#REF!="",#REF!="",#REF!="",#REF!=""),"",SUM(#REF!,#REF!,#REF!,#REF!,#REF!))</f>
        <v>#REF!</v>
      </c>
      <c r="CF377" s="45" t="str">
        <f t="shared" si="69"/>
        <v/>
      </c>
      <c r="CG377" s="38" t="e">
        <f>IF(AND(#REF!="",#REF!="",#REF!="",#REF!=""),"",SUM(#REF!,#REF!,#REF!,#REF!))</f>
        <v>#REF!</v>
      </c>
      <c r="CH377" s="38" t="str">
        <f t="shared" si="58"/>
        <v/>
      </c>
    </row>
    <row r="378" spans="1:86" ht="24.75" customHeight="1">
      <c r="A378" s="378">
        <v>372</v>
      </c>
      <c r="B378" s="359"/>
      <c r="C378" s="360"/>
      <c r="D378" s="361"/>
      <c r="E378" s="362"/>
      <c r="F378" s="363"/>
      <c r="G378" s="363"/>
      <c r="H378" s="364"/>
      <c r="I378" s="365"/>
      <c r="J378" s="366"/>
      <c r="K378" s="367"/>
      <c r="L378" s="24"/>
      <c r="M378" s="25"/>
      <c r="N378" s="25"/>
      <c r="O378" s="8"/>
      <c r="P378" s="57"/>
      <c r="Q378" s="60"/>
      <c r="R378" s="8"/>
      <c r="S378" s="14"/>
      <c r="T378" s="26"/>
      <c r="U378" s="27"/>
      <c r="V378" s="27"/>
      <c r="W378" s="8"/>
      <c r="X378" s="63"/>
      <c r="Y378" s="60"/>
      <c r="Z378" s="8"/>
      <c r="AA378" s="14"/>
      <c r="AB378" s="24"/>
      <c r="AC378" s="25"/>
      <c r="AD378" s="25"/>
      <c r="AE378" s="8"/>
      <c r="AF378" s="57"/>
      <c r="AG378" s="60"/>
      <c r="AH378" s="8"/>
      <c r="AI378" s="14"/>
      <c r="AJ378" s="24"/>
      <c r="AK378" s="25"/>
      <c r="AL378" s="25"/>
      <c r="AM378" s="8"/>
      <c r="AN378" s="57"/>
      <c r="AO378" s="60"/>
      <c r="AP378" s="8"/>
      <c r="AQ378" s="14"/>
      <c r="AR378" s="24"/>
      <c r="AS378" s="25"/>
      <c r="AT378" s="97"/>
      <c r="AU378" s="24"/>
      <c r="AV378" s="25"/>
      <c r="AW378" s="97"/>
      <c r="AX378" s="24"/>
      <c r="AY378" s="25"/>
      <c r="AZ378" s="97"/>
      <c r="BA378" s="13" t="s">
        <v>447</v>
      </c>
      <c r="BB378" s="109" t="s">
        <v>447</v>
      </c>
      <c r="BC378" s="1"/>
      <c r="BD378" s="1"/>
      <c r="BE378" s="1"/>
      <c r="BF378" s="1"/>
      <c r="BG378" s="1"/>
      <c r="BS378" s="29"/>
      <c r="BT378" s="44" t="str">
        <f t="shared" si="59"/>
        <v/>
      </c>
      <c r="BU378" s="45" t="str">
        <f t="shared" si="60"/>
        <v/>
      </c>
      <c r="BV378" s="45" t="str">
        <f t="shared" si="61"/>
        <v/>
      </c>
      <c r="BW378" s="44" t="str">
        <f t="shared" si="62"/>
        <v/>
      </c>
      <c r="BX378" s="45" t="str">
        <f t="shared" si="63"/>
        <v/>
      </c>
      <c r="BY378" s="44" t="e">
        <f>IF(AND(#REF!="",#REF!="",#REF!="",#REF!=""),"",SUM(#REF!,#REF!,#REF!,#REF!,#REF!))</f>
        <v>#REF!</v>
      </c>
      <c r="BZ378" s="45" t="str">
        <f t="shared" si="64"/>
        <v/>
      </c>
      <c r="CA378" s="44" t="str">
        <f t="shared" si="65"/>
        <v/>
      </c>
      <c r="CB378" s="45" t="str">
        <f t="shared" si="66"/>
        <v/>
      </c>
      <c r="CC378" s="44" t="str">
        <f t="shared" si="67"/>
        <v/>
      </c>
      <c r="CD378" s="45" t="str">
        <f t="shared" si="68"/>
        <v/>
      </c>
      <c r="CE378" s="44" t="e">
        <f>IF(AND(#REF!="",#REF!="",#REF!="",#REF!=""),"",SUM(#REF!,#REF!,#REF!,#REF!,#REF!))</f>
        <v>#REF!</v>
      </c>
      <c r="CF378" s="45" t="str">
        <f t="shared" si="69"/>
        <v/>
      </c>
      <c r="CG378" s="38" t="e">
        <f>IF(AND(#REF!="",#REF!="",#REF!="",#REF!=""),"",SUM(#REF!,#REF!,#REF!,#REF!))</f>
        <v>#REF!</v>
      </c>
      <c r="CH378" s="38" t="str">
        <f t="shared" si="58"/>
        <v/>
      </c>
    </row>
    <row r="379" spans="1:86" ht="24.75" customHeight="1">
      <c r="A379" s="378">
        <v>373</v>
      </c>
      <c r="B379" s="359"/>
      <c r="C379" s="360"/>
      <c r="D379" s="361"/>
      <c r="E379" s="362"/>
      <c r="F379" s="363"/>
      <c r="G379" s="363"/>
      <c r="H379" s="364"/>
      <c r="I379" s="365"/>
      <c r="J379" s="366"/>
      <c r="K379" s="367"/>
      <c r="L379" s="24"/>
      <c r="M379" s="25"/>
      <c r="N379" s="25"/>
      <c r="O379" s="8"/>
      <c r="P379" s="57"/>
      <c r="Q379" s="60"/>
      <c r="R379" s="8"/>
      <c r="S379" s="14"/>
      <c r="T379" s="26"/>
      <c r="U379" s="27"/>
      <c r="V379" s="27"/>
      <c r="W379" s="8"/>
      <c r="X379" s="63"/>
      <c r="Y379" s="60"/>
      <c r="Z379" s="8"/>
      <c r="AA379" s="14"/>
      <c r="AB379" s="24"/>
      <c r="AC379" s="25"/>
      <c r="AD379" s="25"/>
      <c r="AE379" s="8"/>
      <c r="AF379" s="57"/>
      <c r="AG379" s="60"/>
      <c r="AH379" s="8"/>
      <c r="AI379" s="14"/>
      <c r="AJ379" s="24"/>
      <c r="AK379" s="25"/>
      <c r="AL379" s="25"/>
      <c r="AM379" s="8"/>
      <c r="AN379" s="57"/>
      <c r="AO379" s="60"/>
      <c r="AP379" s="8"/>
      <c r="AQ379" s="14"/>
      <c r="AR379" s="24"/>
      <c r="AS379" s="25"/>
      <c r="AT379" s="97"/>
      <c r="AU379" s="24"/>
      <c r="AV379" s="25"/>
      <c r="AW379" s="97"/>
      <c r="AX379" s="24"/>
      <c r="AY379" s="25"/>
      <c r="AZ379" s="97"/>
      <c r="BA379" s="13" t="s">
        <v>447</v>
      </c>
      <c r="BB379" s="109" t="s">
        <v>447</v>
      </c>
      <c r="BC379" s="1"/>
      <c r="BD379" s="1"/>
      <c r="BE379" s="1"/>
      <c r="BF379" s="1"/>
      <c r="BG379" s="1"/>
      <c r="BS379" s="29"/>
      <c r="BT379" s="44" t="str">
        <f t="shared" si="59"/>
        <v/>
      </c>
      <c r="BU379" s="45" t="str">
        <f t="shared" si="60"/>
        <v/>
      </c>
      <c r="BV379" s="45" t="str">
        <f t="shared" si="61"/>
        <v/>
      </c>
      <c r="BW379" s="44" t="str">
        <f t="shared" si="62"/>
        <v/>
      </c>
      <c r="BX379" s="45" t="str">
        <f t="shared" si="63"/>
        <v/>
      </c>
      <c r="BY379" s="44" t="e">
        <f>IF(AND(#REF!="",#REF!="",#REF!="",#REF!=""),"",SUM(#REF!,#REF!,#REF!,#REF!,#REF!))</f>
        <v>#REF!</v>
      </c>
      <c r="BZ379" s="45" t="str">
        <f t="shared" si="64"/>
        <v/>
      </c>
      <c r="CA379" s="44" t="str">
        <f t="shared" si="65"/>
        <v/>
      </c>
      <c r="CB379" s="45" t="str">
        <f t="shared" si="66"/>
        <v/>
      </c>
      <c r="CC379" s="44" t="str">
        <f t="shared" si="67"/>
        <v/>
      </c>
      <c r="CD379" s="45" t="str">
        <f t="shared" si="68"/>
        <v/>
      </c>
      <c r="CE379" s="44" t="e">
        <f>IF(AND(#REF!="",#REF!="",#REF!="",#REF!=""),"",SUM(#REF!,#REF!,#REF!,#REF!,#REF!))</f>
        <v>#REF!</v>
      </c>
      <c r="CF379" s="45" t="str">
        <f t="shared" si="69"/>
        <v/>
      </c>
      <c r="CG379" s="38" t="e">
        <f>IF(AND(#REF!="",#REF!="",#REF!="",#REF!=""),"",SUM(#REF!,#REF!,#REF!,#REF!))</f>
        <v>#REF!</v>
      </c>
      <c r="CH379" s="38" t="str">
        <f t="shared" si="58"/>
        <v/>
      </c>
    </row>
    <row r="380" spans="1:86" ht="24.75" customHeight="1">
      <c r="A380" s="358">
        <v>374</v>
      </c>
      <c r="B380" s="359"/>
      <c r="C380" s="360"/>
      <c r="D380" s="361"/>
      <c r="E380" s="362"/>
      <c r="F380" s="363"/>
      <c r="G380" s="363"/>
      <c r="H380" s="364"/>
      <c r="I380" s="365"/>
      <c r="J380" s="366"/>
      <c r="K380" s="367"/>
      <c r="L380" s="24"/>
      <c r="M380" s="25"/>
      <c r="N380" s="25"/>
      <c r="O380" s="8"/>
      <c r="P380" s="57"/>
      <c r="Q380" s="60"/>
      <c r="R380" s="8"/>
      <c r="S380" s="14"/>
      <c r="T380" s="26"/>
      <c r="U380" s="27"/>
      <c r="V380" s="27"/>
      <c r="W380" s="8"/>
      <c r="X380" s="63"/>
      <c r="Y380" s="60"/>
      <c r="Z380" s="8"/>
      <c r="AA380" s="14"/>
      <c r="AB380" s="24"/>
      <c r="AC380" s="25"/>
      <c r="AD380" s="25"/>
      <c r="AE380" s="8"/>
      <c r="AF380" s="57"/>
      <c r="AG380" s="60"/>
      <c r="AH380" s="8"/>
      <c r="AI380" s="14"/>
      <c r="AJ380" s="24"/>
      <c r="AK380" s="25"/>
      <c r="AL380" s="25"/>
      <c r="AM380" s="8"/>
      <c r="AN380" s="57"/>
      <c r="AO380" s="60"/>
      <c r="AP380" s="8"/>
      <c r="AQ380" s="14"/>
      <c r="AR380" s="24"/>
      <c r="AS380" s="25"/>
      <c r="AT380" s="97"/>
      <c r="AU380" s="24"/>
      <c r="AV380" s="25"/>
      <c r="AW380" s="97"/>
      <c r="AX380" s="24"/>
      <c r="AY380" s="25"/>
      <c r="AZ380" s="97"/>
      <c r="BA380" s="13" t="s">
        <v>447</v>
      </c>
      <c r="BB380" s="109" t="s">
        <v>447</v>
      </c>
      <c r="BC380" s="1"/>
      <c r="BD380" s="1"/>
      <c r="BE380" s="1"/>
      <c r="BF380" s="1"/>
      <c r="BG380" s="1"/>
      <c r="BS380" s="29"/>
      <c r="BT380" s="44" t="str">
        <f t="shared" si="59"/>
        <v/>
      </c>
      <c r="BU380" s="45" t="str">
        <f t="shared" si="60"/>
        <v/>
      </c>
      <c r="BV380" s="45" t="str">
        <f t="shared" si="61"/>
        <v/>
      </c>
      <c r="BW380" s="44" t="str">
        <f t="shared" si="62"/>
        <v/>
      </c>
      <c r="BX380" s="45" t="str">
        <f t="shared" si="63"/>
        <v/>
      </c>
      <c r="BY380" s="44" t="e">
        <f>IF(AND(#REF!="",#REF!="",#REF!="",#REF!=""),"",SUM(#REF!,#REF!,#REF!,#REF!,#REF!))</f>
        <v>#REF!</v>
      </c>
      <c r="BZ380" s="45" t="str">
        <f t="shared" si="64"/>
        <v/>
      </c>
      <c r="CA380" s="44" t="str">
        <f t="shared" si="65"/>
        <v/>
      </c>
      <c r="CB380" s="45" t="str">
        <f t="shared" si="66"/>
        <v/>
      </c>
      <c r="CC380" s="44" t="str">
        <f t="shared" si="67"/>
        <v/>
      </c>
      <c r="CD380" s="45" t="str">
        <f t="shared" si="68"/>
        <v/>
      </c>
      <c r="CE380" s="44" t="e">
        <f>IF(AND(#REF!="",#REF!="",#REF!="",#REF!=""),"",SUM(#REF!,#REF!,#REF!,#REF!,#REF!))</f>
        <v>#REF!</v>
      </c>
      <c r="CF380" s="45" t="str">
        <f t="shared" si="69"/>
        <v/>
      </c>
      <c r="CG380" s="38" t="e">
        <f>IF(AND(#REF!="",#REF!="",#REF!="",#REF!=""),"",SUM(#REF!,#REF!,#REF!,#REF!))</f>
        <v>#REF!</v>
      </c>
      <c r="CH380" s="38" t="str">
        <f t="shared" si="58"/>
        <v/>
      </c>
    </row>
    <row r="381" spans="1:86" ht="24.75" customHeight="1">
      <c r="A381" s="378">
        <v>375</v>
      </c>
      <c r="B381" s="359"/>
      <c r="C381" s="360"/>
      <c r="D381" s="361"/>
      <c r="E381" s="362"/>
      <c r="F381" s="363"/>
      <c r="G381" s="363"/>
      <c r="H381" s="364"/>
      <c r="I381" s="365"/>
      <c r="J381" s="366"/>
      <c r="K381" s="367"/>
      <c r="L381" s="24"/>
      <c r="M381" s="25"/>
      <c r="N381" s="25"/>
      <c r="O381" s="8"/>
      <c r="P381" s="57"/>
      <c r="Q381" s="60"/>
      <c r="R381" s="8"/>
      <c r="S381" s="14"/>
      <c r="T381" s="26"/>
      <c r="U381" s="27"/>
      <c r="V381" s="27"/>
      <c r="W381" s="8"/>
      <c r="X381" s="63"/>
      <c r="Y381" s="60"/>
      <c r="Z381" s="8"/>
      <c r="AA381" s="14"/>
      <c r="AB381" s="24"/>
      <c r="AC381" s="25"/>
      <c r="AD381" s="25"/>
      <c r="AE381" s="8"/>
      <c r="AF381" s="57"/>
      <c r="AG381" s="60"/>
      <c r="AH381" s="8"/>
      <c r="AI381" s="14"/>
      <c r="AJ381" s="24"/>
      <c r="AK381" s="25"/>
      <c r="AL381" s="25"/>
      <c r="AM381" s="8"/>
      <c r="AN381" s="57"/>
      <c r="AO381" s="60"/>
      <c r="AP381" s="8"/>
      <c r="AQ381" s="14"/>
      <c r="AR381" s="24"/>
      <c r="AS381" s="25"/>
      <c r="AT381" s="97"/>
      <c r="AU381" s="24"/>
      <c r="AV381" s="25"/>
      <c r="AW381" s="97"/>
      <c r="AX381" s="24"/>
      <c r="AY381" s="25"/>
      <c r="AZ381" s="97"/>
      <c r="BA381" s="13" t="s">
        <v>447</v>
      </c>
      <c r="BB381" s="109" t="s">
        <v>447</v>
      </c>
      <c r="BC381" s="1"/>
      <c r="BD381" s="1"/>
      <c r="BE381" s="1"/>
      <c r="BF381" s="1"/>
      <c r="BG381" s="1"/>
      <c r="BS381" s="29"/>
      <c r="BT381" s="44" t="str">
        <f t="shared" si="59"/>
        <v/>
      </c>
      <c r="BU381" s="45" t="str">
        <f t="shared" si="60"/>
        <v/>
      </c>
      <c r="BV381" s="45" t="str">
        <f t="shared" si="61"/>
        <v/>
      </c>
      <c r="BW381" s="44" t="str">
        <f t="shared" si="62"/>
        <v/>
      </c>
      <c r="BX381" s="45" t="str">
        <f t="shared" si="63"/>
        <v/>
      </c>
      <c r="BY381" s="44" t="e">
        <f>IF(AND(#REF!="",#REF!="",#REF!="",#REF!=""),"",SUM(#REF!,#REF!,#REF!,#REF!,#REF!))</f>
        <v>#REF!</v>
      </c>
      <c r="BZ381" s="45" t="str">
        <f t="shared" si="64"/>
        <v/>
      </c>
      <c r="CA381" s="44" t="str">
        <f t="shared" si="65"/>
        <v/>
      </c>
      <c r="CB381" s="45" t="str">
        <f t="shared" si="66"/>
        <v/>
      </c>
      <c r="CC381" s="44" t="str">
        <f t="shared" si="67"/>
        <v/>
      </c>
      <c r="CD381" s="45" t="str">
        <f t="shared" si="68"/>
        <v/>
      </c>
      <c r="CE381" s="44" t="e">
        <f>IF(AND(#REF!="",#REF!="",#REF!="",#REF!=""),"",SUM(#REF!,#REF!,#REF!,#REF!,#REF!))</f>
        <v>#REF!</v>
      </c>
      <c r="CF381" s="45" t="str">
        <f t="shared" si="69"/>
        <v/>
      </c>
      <c r="CG381" s="38" t="e">
        <f>IF(AND(#REF!="",#REF!="",#REF!="",#REF!=""),"",SUM(#REF!,#REF!,#REF!,#REF!))</f>
        <v>#REF!</v>
      </c>
      <c r="CH381" s="38" t="str">
        <f t="shared" si="58"/>
        <v/>
      </c>
    </row>
    <row r="382" spans="1:86" ht="24.75" customHeight="1">
      <c r="A382" s="378">
        <v>376</v>
      </c>
      <c r="B382" s="359"/>
      <c r="C382" s="360"/>
      <c r="D382" s="361"/>
      <c r="E382" s="362"/>
      <c r="F382" s="363"/>
      <c r="G382" s="363"/>
      <c r="H382" s="364"/>
      <c r="I382" s="365"/>
      <c r="J382" s="366"/>
      <c r="K382" s="367"/>
      <c r="L382" s="24"/>
      <c r="M382" s="25"/>
      <c r="N382" s="25"/>
      <c r="O382" s="8"/>
      <c r="P382" s="57"/>
      <c r="Q382" s="60"/>
      <c r="R382" s="8"/>
      <c r="S382" s="14"/>
      <c r="T382" s="26"/>
      <c r="U382" s="27"/>
      <c r="V382" s="27"/>
      <c r="W382" s="8"/>
      <c r="X382" s="63"/>
      <c r="Y382" s="60"/>
      <c r="Z382" s="8"/>
      <c r="AA382" s="14"/>
      <c r="AB382" s="24"/>
      <c r="AC382" s="25"/>
      <c r="AD382" s="25"/>
      <c r="AE382" s="8"/>
      <c r="AF382" s="57"/>
      <c r="AG382" s="60"/>
      <c r="AH382" s="8"/>
      <c r="AI382" s="14"/>
      <c r="AJ382" s="24"/>
      <c r="AK382" s="25"/>
      <c r="AL382" s="25"/>
      <c r="AM382" s="8"/>
      <c r="AN382" s="57"/>
      <c r="AO382" s="60"/>
      <c r="AP382" s="8"/>
      <c r="AQ382" s="14"/>
      <c r="AR382" s="24"/>
      <c r="AS382" s="25"/>
      <c r="AT382" s="97"/>
      <c r="AU382" s="24"/>
      <c r="AV382" s="25"/>
      <c r="AW382" s="97"/>
      <c r="AX382" s="24"/>
      <c r="AY382" s="25"/>
      <c r="AZ382" s="97"/>
      <c r="BA382" s="13" t="s">
        <v>447</v>
      </c>
      <c r="BB382" s="109" t="s">
        <v>447</v>
      </c>
      <c r="BC382" s="1"/>
      <c r="BD382" s="1"/>
      <c r="BE382" s="1"/>
      <c r="BF382" s="1"/>
      <c r="BG382" s="1"/>
      <c r="BS382" s="29"/>
      <c r="BT382" s="44" t="str">
        <f t="shared" si="59"/>
        <v/>
      </c>
      <c r="BU382" s="45" t="str">
        <f t="shared" si="60"/>
        <v/>
      </c>
      <c r="BV382" s="45" t="str">
        <f t="shared" si="61"/>
        <v/>
      </c>
      <c r="BW382" s="44" t="str">
        <f t="shared" si="62"/>
        <v/>
      </c>
      <c r="BX382" s="45" t="str">
        <f t="shared" si="63"/>
        <v/>
      </c>
      <c r="BY382" s="44" t="e">
        <f>IF(AND(#REF!="",#REF!="",#REF!="",#REF!=""),"",SUM(#REF!,#REF!,#REF!,#REF!,#REF!))</f>
        <v>#REF!</v>
      </c>
      <c r="BZ382" s="45" t="str">
        <f t="shared" si="64"/>
        <v/>
      </c>
      <c r="CA382" s="44" t="str">
        <f t="shared" si="65"/>
        <v/>
      </c>
      <c r="CB382" s="45" t="str">
        <f t="shared" si="66"/>
        <v/>
      </c>
      <c r="CC382" s="44" t="str">
        <f t="shared" si="67"/>
        <v/>
      </c>
      <c r="CD382" s="45" t="str">
        <f t="shared" si="68"/>
        <v/>
      </c>
      <c r="CE382" s="44" t="e">
        <f>IF(AND(#REF!="",#REF!="",#REF!="",#REF!=""),"",SUM(#REF!,#REF!,#REF!,#REF!,#REF!))</f>
        <v>#REF!</v>
      </c>
      <c r="CF382" s="45" t="str">
        <f t="shared" si="69"/>
        <v/>
      </c>
      <c r="CG382" s="38" t="e">
        <f>IF(AND(#REF!="",#REF!="",#REF!="",#REF!=""),"",SUM(#REF!,#REF!,#REF!,#REF!))</f>
        <v>#REF!</v>
      </c>
      <c r="CH382" s="38" t="str">
        <f t="shared" si="58"/>
        <v/>
      </c>
    </row>
    <row r="383" spans="1:86" ht="24.75" customHeight="1">
      <c r="A383" s="358">
        <v>377</v>
      </c>
      <c r="B383" s="359"/>
      <c r="C383" s="360"/>
      <c r="D383" s="361"/>
      <c r="E383" s="362"/>
      <c r="F383" s="363"/>
      <c r="G383" s="363"/>
      <c r="H383" s="364"/>
      <c r="I383" s="365"/>
      <c r="J383" s="366"/>
      <c r="K383" s="367"/>
      <c r="L383" s="24"/>
      <c r="M383" s="25"/>
      <c r="N383" s="25"/>
      <c r="O383" s="8"/>
      <c r="P383" s="57"/>
      <c r="Q383" s="60"/>
      <c r="R383" s="8"/>
      <c r="S383" s="14"/>
      <c r="T383" s="26"/>
      <c r="U383" s="27"/>
      <c r="V383" s="27"/>
      <c r="W383" s="8"/>
      <c r="X383" s="63"/>
      <c r="Y383" s="60"/>
      <c r="Z383" s="8"/>
      <c r="AA383" s="14"/>
      <c r="AB383" s="24"/>
      <c r="AC383" s="25"/>
      <c r="AD383" s="25"/>
      <c r="AE383" s="8"/>
      <c r="AF383" s="57"/>
      <c r="AG383" s="60"/>
      <c r="AH383" s="8"/>
      <c r="AI383" s="14"/>
      <c r="AJ383" s="24"/>
      <c r="AK383" s="25"/>
      <c r="AL383" s="25"/>
      <c r="AM383" s="8"/>
      <c r="AN383" s="57"/>
      <c r="AO383" s="60"/>
      <c r="AP383" s="8"/>
      <c r="AQ383" s="14"/>
      <c r="AR383" s="24"/>
      <c r="AS383" s="25"/>
      <c r="AT383" s="97"/>
      <c r="AU383" s="24"/>
      <c r="AV383" s="25"/>
      <c r="AW383" s="97"/>
      <c r="AX383" s="24"/>
      <c r="AY383" s="25"/>
      <c r="AZ383" s="97"/>
      <c r="BA383" s="13" t="s">
        <v>447</v>
      </c>
      <c r="BB383" s="109" t="s">
        <v>447</v>
      </c>
      <c r="BC383" s="1"/>
      <c r="BD383" s="1"/>
      <c r="BE383" s="1"/>
      <c r="BF383" s="1"/>
      <c r="BG383" s="1"/>
      <c r="BS383" s="29"/>
      <c r="BT383" s="44" t="str">
        <f t="shared" si="59"/>
        <v/>
      </c>
      <c r="BU383" s="45" t="str">
        <f t="shared" si="60"/>
        <v/>
      </c>
      <c r="BV383" s="45" t="str">
        <f t="shared" si="61"/>
        <v/>
      </c>
      <c r="BW383" s="44" t="str">
        <f t="shared" si="62"/>
        <v/>
      </c>
      <c r="BX383" s="45" t="str">
        <f t="shared" si="63"/>
        <v/>
      </c>
      <c r="BY383" s="44" t="e">
        <f>IF(AND(#REF!="",#REF!="",#REF!="",#REF!=""),"",SUM(#REF!,#REF!,#REF!,#REF!,#REF!))</f>
        <v>#REF!</v>
      </c>
      <c r="BZ383" s="45" t="str">
        <f t="shared" si="64"/>
        <v/>
      </c>
      <c r="CA383" s="44" t="str">
        <f t="shared" si="65"/>
        <v/>
      </c>
      <c r="CB383" s="45" t="str">
        <f t="shared" si="66"/>
        <v/>
      </c>
      <c r="CC383" s="44" t="str">
        <f t="shared" si="67"/>
        <v/>
      </c>
      <c r="CD383" s="45" t="str">
        <f t="shared" si="68"/>
        <v/>
      </c>
      <c r="CE383" s="44" t="e">
        <f>IF(AND(#REF!="",#REF!="",#REF!="",#REF!=""),"",SUM(#REF!,#REF!,#REF!,#REF!,#REF!))</f>
        <v>#REF!</v>
      </c>
      <c r="CF383" s="45" t="str">
        <f t="shared" si="69"/>
        <v/>
      </c>
      <c r="CG383" s="38" t="e">
        <f>IF(AND(#REF!="",#REF!="",#REF!="",#REF!=""),"",SUM(#REF!,#REF!,#REF!,#REF!))</f>
        <v>#REF!</v>
      </c>
      <c r="CH383" s="38" t="str">
        <f t="shared" ref="CH383:CH407" si="70">IFERROR(IF(CG383="","",IF($CG$5=100,ROUNDUP(CG383*20%,0),IF($CG$5=86,ROUNDUP((CG383/$CG$5)*$CH$5,0),IF($CG$5=66,ROUNDUP((CG383/$CG$5)*$CH$5,0),"")))),"")</f>
        <v/>
      </c>
    </row>
    <row r="384" spans="1:86" ht="24.75" customHeight="1">
      <c r="A384" s="378">
        <v>378</v>
      </c>
      <c r="B384" s="359"/>
      <c r="C384" s="360"/>
      <c r="D384" s="361"/>
      <c r="E384" s="362"/>
      <c r="F384" s="363"/>
      <c r="G384" s="363"/>
      <c r="H384" s="364"/>
      <c r="I384" s="365"/>
      <c r="J384" s="366"/>
      <c r="K384" s="367"/>
      <c r="L384" s="24"/>
      <c r="M384" s="25"/>
      <c r="N384" s="25"/>
      <c r="O384" s="8"/>
      <c r="P384" s="57"/>
      <c r="Q384" s="60"/>
      <c r="R384" s="8"/>
      <c r="S384" s="14"/>
      <c r="T384" s="26"/>
      <c r="U384" s="27"/>
      <c r="V384" s="27"/>
      <c r="W384" s="8"/>
      <c r="X384" s="63"/>
      <c r="Y384" s="60"/>
      <c r="Z384" s="8"/>
      <c r="AA384" s="14"/>
      <c r="AB384" s="24"/>
      <c r="AC384" s="25"/>
      <c r="AD384" s="25"/>
      <c r="AE384" s="8"/>
      <c r="AF384" s="57"/>
      <c r="AG384" s="60"/>
      <c r="AH384" s="8"/>
      <c r="AI384" s="14"/>
      <c r="AJ384" s="24"/>
      <c r="AK384" s="25"/>
      <c r="AL384" s="25"/>
      <c r="AM384" s="8"/>
      <c r="AN384" s="57"/>
      <c r="AO384" s="60"/>
      <c r="AP384" s="8"/>
      <c r="AQ384" s="14"/>
      <c r="AR384" s="24"/>
      <c r="AS384" s="25"/>
      <c r="AT384" s="97"/>
      <c r="AU384" s="24"/>
      <c r="AV384" s="25"/>
      <c r="AW384" s="97"/>
      <c r="AX384" s="24"/>
      <c r="AY384" s="25"/>
      <c r="AZ384" s="97"/>
      <c r="BA384" s="13" t="s">
        <v>447</v>
      </c>
      <c r="BB384" s="109" t="s">
        <v>447</v>
      </c>
      <c r="BC384" s="1"/>
      <c r="BD384" s="1"/>
      <c r="BE384" s="1"/>
      <c r="BF384" s="1"/>
      <c r="BG384" s="1"/>
      <c r="BS384" s="29"/>
      <c r="BT384" s="44" t="str">
        <f t="shared" si="59"/>
        <v/>
      </c>
      <c r="BU384" s="45" t="str">
        <f t="shared" si="60"/>
        <v/>
      </c>
      <c r="BV384" s="45" t="str">
        <f t="shared" si="61"/>
        <v/>
      </c>
      <c r="BW384" s="44" t="str">
        <f t="shared" si="62"/>
        <v/>
      </c>
      <c r="BX384" s="45" t="str">
        <f t="shared" si="63"/>
        <v/>
      </c>
      <c r="BY384" s="44" t="e">
        <f>IF(AND(#REF!="",#REF!="",#REF!="",#REF!=""),"",SUM(#REF!,#REF!,#REF!,#REF!,#REF!))</f>
        <v>#REF!</v>
      </c>
      <c r="BZ384" s="45" t="str">
        <f t="shared" si="64"/>
        <v/>
      </c>
      <c r="CA384" s="44" t="str">
        <f t="shared" si="65"/>
        <v/>
      </c>
      <c r="CB384" s="45" t="str">
        <f t="shared" si="66"/>
        <v/>
      </c>
      <c r="CC384" s="44" t="str">
        <f t="shared" si="67"/>
        <v/>
      </c>
      <c r="CD384" s="45" t="str">
        <f t="shared" si="68"/>
        <v/>
      </c>
      <c r="CE384" s="44" t="e">
        <f>IF(AND(#REF!="",#REF!="",#REF!="",#REF!=""),"",SUM(#REF!,#REF!,#REF!,#REF!,#REF!))</f>
        <v>#REF!</v>
      </c>
      <c r="CF384" s="45" t="str">
        <f t="shared" si="69"/>
        <v/>
      </c>
      <c r="CG384" s="38" t="e">
        <f>IF(AND(#REF!="",#REF!="",#REF!="",#REF!=""),"",SUM(#REF!,#REF!,#REF!,#REF!))</f>
        <v>#REF!</v>
      </c>
      <c r="CH384" s="38" t="str">
        <f t="shared" si="70"/>
        <v/>
      </c>
    </row>
    <row r="385" spans="1:86" ht="24.75" customHeight="1">
      <c r="A385" s="378">
        <v>379</v>
      </c>
      <c r="B385" s="359"/>
      <c r="C385" s="360"/>
      <c r="D385" s="361"/>
      <c r="E385" s="362"/>
      <c r="F385" s="363"/>
      <c r="G385" s="363"/>
      <c r="H385" s="364"/>
      <c r="I385" s="365"/>
      <c r="J385" s="366"/>
      <c r="K385" s="367"/>
      <c r="L385" s="24"/>
      <c r="M385" s="25"/>
      <c r="N385" s="25"/>
      <c r="O385" s="8"/>
      <c r="P385" s="57"/>
      <c r="Q385" s="60"/>
      <c r="R385" s="8"/>
      <c r="S385" s="14"/>
      <c r="T385" s="26"/>
      <c r="U385" s="27"/>
      <c r="V385" s="27"/>
      <c r="W385" s="8"/>
      <c r="X385" s="63"/>
      <c r="Y385" s="60"/>
      <c r="Z385" s="8"/>
      <c r="AA385" s="14"/>
      <c r="AB385" s="24"/>
      <c r="AC385" s="25"/>
      <c r="AD385" s="25"/>
      <c r="AE385" s="8"/>
      <c r="AF385" s="57"/>
      <c r="AG385" s="60"/>
      <c r="AH385" s="8"/>
      <c r="AI385" s="14"/>
      <c r="AJ385" s="24"/>
      <c r="AK385" s="25"/>
      <c r="AL385" s="25"/>
      <c r="AM385" s="8"/>
      <c r="AN385" s="57"/>
      <c r="AO385" s="60"/>
      <c r="AP385" s="8"/>
      <c r="AQ385" s="14"/>
      <c r="AR385" s="24"/>
      <c r="AS385" s="25"/>
      <c r="AT385" s="97"/>
      <c r="AU385" s="24"/>
      <c r="AV385" s="25"/>
      <c r="AW385" s="97"/>
      <c r="AX385" s="24"/>
      <c r="AY385" s="25"/>
      <c r="AZ385" s="97"/>
      <c r="BA385" s="13" t="s">
        <v>447</v>
      </c>
      <c r="BB385" s="109" t="s">
        <v>447</v>
      </c>
      <c r="BC385" s="1"/>
      <c r="BD385" s="1"/>
      <c r="BE385" s="1"/>
      <c r="BF385" s="1"/>
      <c r="BG385" s="1"/>
      <c r="BS385" s="29"/>
      <c r="BT385" s="44" t="str">
        <f t="shared" si="59"/>
        <v/>
      </c>
      <c r="BU385" s="45" t="str">
        <f t="shared" si="60"/>
        <v/>
      </c>
      <c r="BV385" s="45" t="str">
        <f t="shared" si="61"/>
        <v/>
      </c>
      <c r="BW385" s="44" t="str">
        <f t="shared" si="62"/>
        <v/>
      </c>
      <c r="BX385" s="45" t="str">
        <f t="shared" si="63"/>
        <v/>
      </c>
      <c r="BY385" s="44" t="e">
        <f>IF(AND(#REF!="",#REF!="",#REF!="",#REF!=""),"",SUM(#REF!,#REF!,#REF!,#REF!,#REF!))</f>
        <v>#REF!</v>
      </c>
      <c r="BZ385" s="45" t="str">
        <f t="shared" si="64"/>
        <v/>
      </c>
      <c r="CA385" s="44" t="str">
        <f t="shared" si="65"/>
        <v/>
      </c>
      <c r="CB385" s="45" t="str">
        <f t="shared" si="66"/>
        <v/>
      </c>
      <c r="CC385" s="44" t="str">
        <f t="shared" si="67"/>
        <v/>
      </c>
      <c r="CD385" s="45" t="str">
        <f t="shared" si="68"/>
        <v/>
      </c>
      <c r="CE385" s="44" t="e">
        <f>IF(AND(#REF!="",#REF!="",#REF!="",#REF!=""),"",SUM(#REF!,#REF!,#REF!,#REF!,#REF!))</f>
        <v>#REF!</v>
      </c>
      <c r="CF385" s="45" t="str">
        <f t="shared" si="69"/>
        <v/>
      </c>
      <c r="CG385" s="38" t="e">
        <f>IF(AND(#REF!="",#REF!="",#REF!="",#REF!=""),"",SUM(#REF!,#REF!,#REF!,#REF!))</f>
        <v>#REF!</v>
      </c>
      <c r="CH385" s="38" t="str">
        <f t="shared" si="70"/>
        <v/>
      </c>
    </row>
    <row r="386" spans="1:86" ht="24.75" customHeight="1">
      <c r="A386" s="358">
        <v>380</v>
      </c>
      <c r="B386" s="359"/>
      <c r="C386" s="360"/>
      <c r="D386" s="361"/>
      <c r="E386" s="362"/>
      <c r="F386" s="363"/>
      <c r="G386" s="363"/>
      <c r="H386" s="364"/>
      <c r="I386" s="365"/>
      <c r="J386" s="366"/>
      <c r="K386" s="367"/>
      <c r="L386" s="24"/>
      <c r="M386" s="25"/>
      <c r="N386" s="25"/>
      <c r="O386" s="8"/>
      <c r="P386" s="57"/>
      <c r="Q386" s="60"/>
      <c r="R386" s="8"/>
      <c r="S386" s="14"/>
      <c r="T386" s="26"/>
      <c r="U386" s="27"/>
      <c r="V386" s="27"/>
      <c r="W386" s="8"/>
      <c r="X386" s="63"/>
      <c r="Y386" s="60"/>
      <c r="Z386" s="8"/>
      <c r="AA386" s="14"/>
      <c r="AB386" s="24"/>
      <c r="AC386" s="25"/>
      <c r="AD386" s="25"/>
      <c r="AE386" s="8"/>
      <c r="AF386" s="57"/>
      <c r="AG386" s="60"/>
      <c r="AH386" s="8"/>
      <c r="AI386" s="14"/>
      <c r="AJ386" s="24"/>
      <c r="AK386" s="25"/>
      <c r="AL386" s="25"/>
      <c r="AM386" s="8"/>
      <c r="AN386" s="57"/>
      <c r="AO386" s="60"/>
      <c r="AP386" s="8"/>
      <c r="AQ386" s="14"/>
      <c r="AR386" s="24"/>
      <c r="AS386" s="25"/>
      <c r="AT386" s="97"/>
      <c r="AU386" s="24"/>
      <c r="AV386" s="25"/>
      <c r="AW386" s="97"/>
      <c r="AX386" s="24"/>
      <c r="AY386" s="25"/>
      <c r="AZ386" s="97"/>
      <c r="BA386" s="13" t="s">
        <v>447</v>
      </c>
      <c r="BB386" s="109" t="s">
        <v>447</v>
      </c>
      <c r="BC386" s="1"/>
      <c r="BD386" s="1"/>
      <c r="BE386" s="1"/>
      <c r="BF386" s="1"/>
      <c r="BG386" s="1"/>
      <c r="BS386" s="29"/>
      <c r="BT386" s="44" t="str">
        <f t="shared" si="59"/>
        <v/>
      </c>
      <c r="BU386" s="45" t="str">
        <f t="shared" si="60"/>
        <v/>
      </c>
      <c r="BV386" s="45" t="str">
        <f t="shared" si="61"/>
        <v/>
      </c>
      <c r="BW386" s="44" t="str">
        <f t="shared" si="62"/>
        <v/>
      </c>
      <c r="BX386" s="45" t="str">
        <f t="shared" si="63"/>
        <v/>
      </c>
      <c r="BY386" s="44" t="e">
        <f>IF(AND(#REF!="",#REF!="",#REF!="",#REF!=""),"",SUM(#REF!,#REF!,#REF!,#REF!,#REF!))</f>
        <v>#REF!</v>
      </c>
      <c r="BZ386" s="45" t="str">
        <f t="shared" si="64"/>
        <v/>
      </c>
      <c r="CA386" s="44" t="str">
        <f t="shared" si="65"/>
        <v/>
      </c>
      <c r="CB386" s="45" t="str">
        <f t="shared" si="66"/>
        <v/>
      </c>
      <c r="CC386" s="44" t="str">
        <f t="shared" si="67"/>
        <v/>
      </c>
      <c r="CD386" s="45" t="str">
        <f t="shared" si="68"/>
        <v/>
      </c>
      <c r="CE386" s="44" t="e">
        <f>IF(AND(#REF!="",#REF!="",#REF!="",#REF!=""),"",SUM(#REF!,#REF!,#REF!,#REF!,#REF!))</f>
        <v>#REF!</v>
      </c>
      <c r="CF386" s="45" t="str">
        <f t="shared" si="69"/>
        <v/>
      </c>
      <c r="CG386" s="38" t="e">
        <f>IF(AND(#REF!="",#REF!="",#REF!="",#REF!=""),"",SUM(#REF!,#REF!,#REF!,#REF!))</f>
        <v>#REF!</v>
      </c>
      <c r="CH386" s="38" t="str">
        <f t="shared" si="70"/>
        <v/>
      </c>
    </row>
    <row r="387" spans="1:86" ht="24.75" customHeight="1">
      <c r="A387" s="378">
        <v>381</v>
      </c>
      <c r="B387" s="359"/>
      <c r="C387" s="360"/>
      <c r="D387" s="361"/>
      <c r="E387" s="362"/>
      <c r="F387" s="363"/>
      <c r="G387" s="363"/>
      <c r="H387" s="364"/>
      <c r="I387" s="365"/>
      <c r="J387" s="366"/>
      <c r="K387" s="367"/>
      <c r="L387" s="24"/>
      <c r="M387" s="25"/>
      <c r="N387" s="25"/>
      <c r="O387" s="8"/>
      <c r="P387" s="57"/>
      <c r="Q387" s="60"/>
      <c r="R387" s="8"/>
      <c r="S387" s="14"/>
      <c r="T387" s="26"/>
      <c r="U387" s="27"/>
      <c r="V387" s="27"/>
      <c r="W387" s="8"/>
      <c r="X387" s="63"/>
      <c r="Y387" s="60"/>
      <c r="Z387" s="8"/>
      <c r="AA387" s="14"/>
      <c r="AB387" s="24"/>
      <c r="AC387" s="25"/>
      <c r="AD387" s="25"/>
      <c r="AE387" s="8"/>
      <c r="AF387" s="57"/>
      <c r="AG387" s="60"/>
      <c r="AH387" s="8"/>
      <c r="AI387" s="14"/>
      <c r="AJ387" s="24"/>
      <c r="AK387" s="25"/>
      <c r="AL387" s="25"/>
      <c r="AM387" s="8"/>
      <c r="AN387" s="57"/>
      <c r="AO387" s="60"/>
      <c r="AP387" s="8"/>
      <c r="AQ387" s="14"/>
      <c r="AR387" s="24"/>
      <c r="AS387" s="25"/>
      <c r="AT387" s="97"/>
      <c r="AU387" s="24"/>
      <c r="AV387" s="25"/>
      <c r="AW387" s="97"/>
      <c r="AX387" s="24"/>
      <c r="AY387" s="25"/>
      <c r="AZ387" s="97"/>
      <c r="BA387" s="13" t="s">
        <v>447</v>
      </c>
      <c r="BB387" s="109" t="s">
        <v>447</v>
      </c>
      <c r="BC387" s="1"/>
      <c r="BD387" s="1"/>
      <c r="BE387" s="1"/>
      <c r="BF387" s="1"/>
      <c r="BG387" s="1"/>
      <c r="BS387" s="29"/>
      <c r="BT387" s="44" t="str">
        <f t="shared" si="59"/>
        <v/>
      </c>
      <c r="BU387" s="45" t="str">
        <f t="shared" si="60"/>
        <v/>
      </c>
      <c r="BV387" s="45" t="str">
        <f t="shared" si="61"/>
        <v/>
      </c>
      <c r="BW387" s="44" t="str">
        <f t="shared" si="62"/>
        <v/>
      </c>
      <c r="BX387" s="45" t="str">
        <f t="shared" si="63"/>
        <v/>
      </c>
      <c r="BY387" s="44" t="e">
        <f>IF(AND(#REF!="",#REF!="",#REF!="",#REF!=""),"",SUM(#REF!,#REF!,#REF!,#REF!,#REF!))</f>
        <v>#REF!</v>
      </c>
      <c r="BZ387" s="45" t="str">
        <f t="shared" si="64"/>
        <v/>
      </c>
      <c r="CA387" s="44" t="str">
        <f t="shared" si="65"/>
        <v/>
      </c>
      <c r="CB387" s="45" t="str">
        <f t="shared" si="66"/>
        <v/>
      </c>
      <c r="CC387" s="44" t="str">
        <f t="shared" si="67"/>
        <v/>
      </c>
      <c r="CD387" s="45" t="str">
        <f t="shared" si="68"/>
        <v/>
      </c>
      <c r="CE387" s="44" t="e">
        <f>IF(AND(#REF!="",#REF!="",#REF!="",#REF!=""),"",SUM(#REF!,#REF!,#REF!,#REF!,#REF!))</f>
        <v>#REF!</v>
      </c>
      <c r="CF387" s="45" t="str">
        <f t="shared" si="69"/>
        <v/>
      </c>
      <c r="CG387" s="38" t="e">
        <f>IF(AND(#REF!="",#REF!="",#REF!="",#REF!=""),"",SUM(#REF!,#REF!,#REF!,#REF!))</f>
        <v>#REF!</v>
      </c>
      <c r="CH387" s="38" t="str">
        <f t="shared" si="70"/>
        <v/>
      </c>
    </row>
    <row r="388" spans="1:86" ht="24.75" customHeight="1">
      <c r="A388" s="378">
        <v>382</v>
      </c>
      <c r="B388" s="359"/>
      <c r="C388" s="360"/>
      <c r="D388" s="361"/>
      <c r="E388" s="362"/>
      <c r="F388" s="363"/>
      <c r="G388" s="363"/>
      <c r="H388" s="364"/>
      <c r="I388" s="365"/>
      <c r="J388" s="366"/>
      <c r="K388" s="367"/>
      <c r="L388" s="24"/>
      <c r="M388" s="25"/>
      <c r="N388" s="25"/>
      <c r="O388" s="8"/>
      <c r="P388" s="57"/>
      <c r="Q388" s="60"/>
      <c r="R388" s="8"/>
      <c r="S388" s="14"/>
      <c r="T388" s="26"/>
      <c r="U388" s="27"/>
      <c r="V388" s="27"/>
      <c r="W388" s="8"/>
      <c r="X388" s="63"/>
      <c r="Y388" s="60"/>
      <c r="Z388" s="8"/>
      <c r="AA388" s="14"/>
      <c r="AB388" s="24"/>
      <c r="AC388" s="25"/>
      <c r="AD388" s="25"/>
      <c r="AE388" s="8"/>
      <c r="AF388" s="57"/>
      <c r="AG388" s="60"/>
      <c r="AH388" s="8"/>
      <c r="AI388" s="14"/>
      <c r="AJ388" s="24"/>
      <c r="AK388" s="25"/>
      <c r="AL388" s="25"/>
      <c r="AM388" s="8"/>
      <c r="AN388" s="57"/>
      <c r="AO388" s="60"/>
      <c r="AP388" s="8"/>
      <c r="AQ388" s="14"/>
      <c r="AR388" s="24"/>
      <c r="AS388" s="25"/>
      <c r="AT388" s="97"/>
      <c r="AU388" s="24"/>
      <c r="AV388" s="25"/>
      <c r="AW388" s="97"/>
      <c r="AX388" s="24"/>
      <c r="AY388" s="25"/>
      <c r="AZ388" s="97"/>
      <c r="BA388" s="13" t="s">
        <v>447</v>
      </c>
      <c r="BB388" s="109" t="s">
        <v>447</v>
      </c>
      <c r="BC388" s="1"/>
      <c r="BD388" s="1"/>
      <c r="BE388" s="1"/>
      <c r="BF388" s="1"/>
      <c r="BG388" s="1"/>
      <c r="BS388" s="29"/>
      <c r="BT388" s="44" t="str">
        <f t="shared" si="59"/>
        <v/>
      </c>
      <c r="BU388" s="45" t="str">
        <f t="shared" si="60"/>
        <v/>
      </c>
      <c r="BV388" s="45" t="str">
        <f t="shared" si="61"/>
        <v/>
      </c>
      <c r="BW388" s="44" t="str">
        <f t="shared" si="62"/>
        <v/>
      </c>
      <c r="BX388" s="45" t="str">
        <f t="shared" si="63"/>
        <v/>
      </c>
      <c r="BY388" s="44" t="e">
        <f>IF(AND(#REF!="",#REF!="",#REF!="",#REF!=""),"",SUM(#REF!,#REF!,#REF!,#REF!,#REF!))</f>
        <v>#REF!</v>
      </c>
      <c r="BZ388" s="45" t="str">
        <f t="shared" si="64"/>
        <v/>
      </c>
      <c r="CA388" s="44" t="str">
        <f t="shared" si="65"/>
        <v/>
      </c>
      <c r="CB388" s="45" t="str">
        <f t="shared" si="66"/>
        <v/>
      </c>
      <c r="CC388" s="44" t="str">
        <f t="shared" si="67"/>
        <v/>
      </c>
      <c r="CD388" s="45" t="str">
        <f t="shared" si="68"/>
        <v/>
      </c>
      <c r="CE388" s="44" t="e">
        <f>IF(AND(#REF!="",#REF!="",#REF!="",#REF!=""),"",SUM(#REF!,#REF!,#REF!,#REF!,#REF!))</f>
        <v>#REF!</v>
      </c>
      <c r="CF388" s="45" t="str">
        <f t="shared" si="69"/>
        <v/>
      </c>
      <c r="CG388" s="38" t="e">
        <f>IF(AND(#REF!="",#REF!="",#REF!="",#REF!=""),"",SUM(#REF!,#REF!,#REF!,#REF!))</f>
        <v>#REF!</v>
      </c>
      <c r="CH388" s="38" t="str">
        <f t="shared" si="70"/>
        <v/>
      </c>
    </row>
    <row r="389" spans="1:86" ht="24.75" customHeight="1">
      <c r="A389" s="358">
        <v>383</v>
      </c>
      <c r="B389" s="359"/>
      <c r="C389" s="360"/>
      <c r="D389" s="361"/>
      <c r="E389" s="362"/>
      <c r="F389" s="363"/>
      <c r="G389" s="363"/>
      <c r="H389" s="364"/>
      <c r="I389" s="365"/>
      <c r="J389" s="366"/>
      <c r="K389" s="367"/>
      <c r="L389" s="24"/>
      <c r="M389" s="25"/>
      <c r="N389" s="25"/>
      <c r="O389" s="8"/>
      <c r="P389" s="57"/>
      <c r="Q389" s="60"/>
      <c r="R389" s="8"/>
      <c r="S389" s="14"/>
      <c r="T389" s="26"/>
      <c r="U389" s="27"/>
      <c r="V389" s="27"/>
      <c r="W389" s="8"/>
      <c r="X389" s="63"/>
      <c r="Y389" s="60"/>
      <c r="Z389" s="8"/>
      <c r="AA389" s="14"/>
      <c r="AB389" s="24"/>
      <c r="AC389" s="25"/>
      <c r="AD389" s="25"/>
      <c r="AE389" s="8"/>
      <c r="AF389" s="57"/>
      <c r="AG389" s="60"/>
      <c r="AH389" s="8"/>
      <c r="AI389" s="14"/>
      <c r="AJ389" s="24"/>
      <c r="AK389" s="25"/>
      <c r="AL389" s="25"/>
      <c r="AM389" s="8"/>
      <c r="AN389" s="57"/>
      <c r="AO389" s="60"/>
      <c r="AP389" s="8"/>
      <c r="AQ389" s="14"/>
      <c r="AR389" s="24"/>
      <c r="AS389" s="25"/>
      <c r="AT389" s="97"/>
      <c r="AU389" s="24"/>
      <c r="AV389" s="25"/>
      <c r="AW389" s="97"/>
      <c r="AX389" s="24"/>
      <c r="AY389" s="25"/>
      <c r="AZ389" s="97"/>
      <c r="BA389" s="13" t="s">
        <v>447</v>
      </c>
      <c r="BB389" s="109" t="s">
        <v>447</v>
      </c>
      <c r="BC389" s="1"/>
      <c r="BD389" s="1"/>
      <c r="BE389" s="1"/>
      <c r="BF389" s="1"/>
      <c r="BG389" s="1"/>
      <c r="BS389" s="29"/>
      <c r="BT389" s="44" t="str">
        <f t="shared" si="59"/>
        <v/>
      </c>
      <c r="BU389" s="45" t="str">
        <f t="shared" si="60"/>
        <v/>
      </c>
      <c r="BV389" s="45" t="str">
        <f t="shared" si="61"/>
        <v/>
      </c>
      <c r="BW389" s="44" t="str">
        <f t="shared" si="62"/>
        <v/>
      </c>
      <c r="BX389" s="45" t="str">
        <f t="shared" si="63"/>
        <v/>
      </c>
      <c r="BY389" s="44" t="e">
        <f>IF(AND(#REF!="",#REF!="",#REF!="",#REF!=""),"",SUM(#REF!,#REF!,#REF!,#REF!,#REF!))</f>
        <v>#REF!</v>
      </c>
      <c r="BZ389" s="45" t="str">
        <f t="shared" si="64"/>
        <v/>
      </c>
      <c r="CA389" s="44" t="str">
        <f t="shared" si="65"/>
        <v/>
      </c>
      <c r="CB389" s="45" t="str">
        <f t="shared" si="66"/>
        <v/>
      </c>
      <c r="CC389" s="44" t="str">
        <f t="shared" si="67"/>
        <v/>
      </c>
      <c r="CD389" s="45" t="str">
        <f t="shared" si="68"/>
        <v/>
      </c>
      <c r="CE389" s="44" t="e">
        <f>IF(AND(#REF!="",#REF!="",#REF!="",#REF!=""),"",SUM(#REF!,#REF!,#REF!,#REF!,#REF!))</f>
        <v>#REF!</v>
      </c>
      <c r="CF389" s="45" t="str">
        <f t="shared" si="69"/>
        <v/>
      </c>
      <c r="CG389" s="38" t="e">
        <f>IF(AND(#REF!="",#REF!="",#REF!="",#REF!=""),"",SUM(#REF!,#REF!,#REF!,#REF!))</f>
        <v>#REF!</v>
      </c>
      <c r="CH389" s="38" t="str">
        <f t="shared" si="70"/>
        <v/>
      </c>
    </row>
    <row r="390" spans="1:86" ht="24.75" customHeight="1">
      <c r="A390" s="378">
        <v>384</v>
      </c>
      <c r="B390" s="359"/>
      <c r="C390" s="360"/>
      <c r="D390" s="361"/>
      <c r="E390" s="362"/>
      <c r="F390" s="363"/>
      <c r="G390" s="363"/>
      <c r="H390" s="364"/>
      <c r="I390" s="365"/>
      <c r="J390" s="366"/>
      <c r="K390" s="367"/>
      <c r="L390" s="24"/>
      <c r="M390" s="25"/>
      <c r="N390" s="25"/>
      <c r="O390" s="8"/>
      <c r="P390" s="57"/>
      <c r="Q390" s="60"/>
      <c r="R390" s="8"/>
      <c r="S390" s="14"/>
      <c r="T390" s="26"/>
      <c r="U390" s="27"/>
      <c r="V390" s="27"/>
      <c r="W390" s="8"/>
      <c r="X390" s="63"/>
      <c r="Y390" s="60"/>
      <c r="Z390" s="8"/>
      <c r="AA390" s="14"/>
      <c r="AB390" s="24"/>
      <c r="AC390" s="25"/>
      <c r="AD390" s="25"/>
      <c r="AE390" s="8"/>
      <c r="AF390" s="57"/>
      <c r="AG390" s="60"/>
      <c r="AH390" s="8"/>
      <c r="AI390" s="14"/>
      <c r="AJ390" s="24"/>
      <c r="AK390" s="25"/>
      <c r="AL390" s="25"/>
      <c r="AM390" s="8"/>
      <c r="AN390" s="57"/>
      <c r="AO390" s="60"/>
      <c r="AP390" s="8"/>
      <c r="AQ390" s="14"/>
      <c r="AR390" s="24"/>
      <c r="AS390" s="25"/>
      <c r="AT390" s="97"/>
      <c r="AU390" s="24"/>
      <c r="AV390" s="25"/>
      <c r="AW390" s="97"/>
      <c r="AX390" s="24"/>
      <c r="AY390" s="25"/>
      <c r="AZ390" s="97"/>
      <c r="BA390" s="13" t="s">
        <v>447</v>
      </c>
      <c r="BB390" s="109" t="s">
        <v>447</v>
      </c>
      <c r="BC390" s="1"/>
      <c r="BD390" s="1"/>
      <c r="BE390" s="1"/>
      <c r="BF390" s="1"/>
      <c r="BG390" s="1"/>
      <c r="BS390" s="29"/>
      <c r="BT390" s="44" t="str">
        <f t="shared" si="59"/>
        <v/>
      </c>
      <c r="BU390" s="45" t="str">
        <f t="shared" si="60"/>
        <v/>
      </c>
      <c r="BV390" s="45" t="str">
        <f t="shared" si="61"/>
        <v/>
      </c>
      <c r="BW390" s="44" t="str">
        <f t="shared" si="62"/>
        <v/>
      </c>
      <c r="BX390" s="45" t="str">
        <f t="shared" si="63"/>
        <v/>
      </c>
      <c r="BY390" s="44" t="e">
        <f>IF(AND(#REF!="",#REF!="",#REF!="",#REF!=""),"",SUM(#REF!,#REF!,#REF!,#REF!,#REF!))</f>
        <v>#REF!</v>
      </c>
      <c r="BZ390" s="45" t="str">
        <f t="shared" si="64"/>
        <v/>
      </c>
      <c r="CA390" s="44" t="str">
        <f t="shared" si="65"/>
        <v/>
      </c>
      <c r="CB390" s="45" t="str">
        <f t="shared" si="66"/>
        <v/>
      </c>
      <c r="CC390" s="44" t="str">
        <f t="shared" si="67"/>
        <v/>
      </c>
      <c r="CD390" s="45" t="str">
        <f t="shared" si="68"/>
        <v/>
      </c>
      <c r="CE390" s="44" t="e">
        <f>IF(AND(#REF!="",#REF!="",#REF!="",#REF!=""),"",SUM(#REF!,#REF!,#REF!,#REF!,#REF!))</f>
        <v>#REF!</v>
      </c>
      <c r="CF390" s="45" t="str">
        <f t="shared" si="69"/>
        <v/>
      </c>
      <c r="CG390" s="38" t="e">
        <f>IF(AND(#REF!="",#REF!="",#REF!="",#REF!=""),"",SUM(#REF!,#REF!,#REF!,#REF!))</f>
        <v>#REF!</v>
      </c>
      <c r="CH390" s="38" t="str">
        <f t="shared" si="70"/>
        <v/>
      </c>
    </row>
    <row r="391" spans="1:86" ht="24.75" customHeight="1">
      <c r="A391" s="378">
        <v>385</v>
      </c>
      <c r="B391" s="359"/>
      <c r="C391" s="360"/>
      <c r="D391" s="361"/>
      <c r="E391" s="362"/>
      <c r="F391" s="363"/>
      <c r="G391" s="363"/>
      <c r="H391" s="364"/>
      <c r="I391" s="365"/>
      <c r="J391" s="366"/>
      <c r="K391" s="367"/>
      <c r="L391" s="24"/>
      <c r="M391" s="25"/>
      <c r="N391" s="25"/>
      <c r="O391" s="8"/>
      <c r="P391" s="57"/>
      <c r="Q391" s="60"/>
      <c r="R391" s="8"/>
      <c r="S391" s="14"/>
      <c r="T391" s="26"/>
      <c r="U391" s="27"/>
      <c r="V391" s="27"/>
      <c r="W391" s="8"/>
      <c r="X391" s="63"/>
      <c r="Y391" s="60"/>
      <c r="Z391" s="8"/>
      <c r="AA391" s="14"/>
      <c r="AB391" s="24"/>
      <c r="AC391" s="25"/>
      <c r="AD391" s="25"/>
      <c r="AE391" s="8"/>
      <c r="AF391" s="57"/>
      <c r="AG391" s="60"/>
      <c r="AH391" s="8"/>
      <c r="AI391" s="14"/>
      <c r="AJ391" s="24"/>
      <c r="AK391" s="25"/>
      <c r="AL391" s="25"/>
      <c r="AM391" s="8"/>
      <c r="AN391" s="57"/>
      <c r="AO391" s="60"/>
      <c r="AP391" s="8"/>
      <c r="AQ391" s="14"/>
      <c r="AR391" s="24"/>
      <c r="AS391" s="25"/>
      <c r="AT391" s="97"/>
      <c r="AU391" s="24"/>
      <c r="AV391" s="25"/>
      <c r="AW391" s="97"/>
      <c r="AX391" s="24"/>
      <c r="AY391" s="25"/>
      <c r="AZ391" s="97"/>
      <c r="BA391" s="13" t="s">
        <v>447</v>
      </c>
      <c r="BB391" s="109" t="s">
        <v>447</v>
      </c>
      <c r="BC391" s="1"/>
      <c r="BD391" s="1"/>
      <c r="BE391" s="1"/>
      <c r="BF391" s="1"/>
      <c r="BG391" s="1"/>
      <c r="BS391" s="29"/>
      <c r="BT391" s="44" t="str">
        <f t="shared" si="59"/>
        <v/>
      </c>
      <c r="BU391" s="45" t="str">
        <f t="shared" si="60"/>
        <v/>
      </c>
      <c r="BV391" s="45" t="str">
        <f t="shared" si="61"/>
        <v/>
      </c>
      <c r="BW391" s="44" t="str">
        <f t="shared" si="62"/>
        <v/>
      </c>
      <c r="BX391" s="45" t="str">
        <f t="shared" si="63"/>
        <v/>
      </c>
      <c r="BY391" s="44" t="e">
        <f>IF(AND(#REF!="",#REF!="",#REF!="",#REF!=""),"",SUM(#REF!,#REF!,#REF!,#REF!,#REF!))</f>
        <v>#REF!</v>
      </c>
      <c r="BZ391" s="45" t="str">
        <f t="shared" si="64"/>
        <v/>
      </c>
      <c r="CA391" s="44" t="str">
        <f t="shared" si="65"/>
        <v/>
      </c>
      <c r="CB391" s="45" t="str">
        <f t="shared" si="66"/>
        <v/>
      </c>
      <c r="CC391" s="44" t="str">
        <f t="shared" si="67"/>
        <v/>
      </c>
      <c r="CD391" s="45" t="str">
        <f t="shared" si="68"/>
        <v/>
      </c>
      <c r="CE391" s="44" t="e">
        <f>IF(AND(#REF!="",#REF!="",#REF!="",#REF!=""),"",SUM(#REF!,#REF!,#REF!,#REF!,#REF!))</f>
        <v>#REF!</v>
      </c>
      <c r="CF391" s="45" t="str">
        <f t="shared" si="69"/>
        <v/>
      </c>
      <c r="CG391" s="38" t="e">
        <f>IF(AND(#REF!="",#REF!="",#REF!="",#REF!=""),"",SUM(#REF!,#REF!,#REF!,#REF!))</f>
        <v>#REF!</v>
      </c>
      <c r="CH391" s="38" t="str">
        <f t="shared" si="70"/>
        <v/>
      </c>
    </row>
    <row r="392" spans="1:86" ht="24.75" customHeight="1">
      <c r="A392" s="358">
        <v>386</v>
      </c>
      <c r="B392" s="359"/>
      <c r="C392" s="360"/>
      <c r="D392" s="361"/>
      <c r="E392" s="362"/>
      <c r="F392" s="363"/>
      <c r="G392" s="363"/>
      <c r="H392" s="364"/>
      <c r="I392" s="365"/>
      <c r="J392" s="366"/>
      <c r="K392" s="367"/>
      <c r="L392" s="24"/>
      <c r="M392" s="25"/>
      <c r="N392" s="25"/>
      <c r="O392" s="8"/>
      <c r="P392" s="57"/>
      <c r="Q392" s="60"/>
      <c r="R392" s="8"/>
      <c r="S392" s="14"/>
      <c r="T392" s="26"/>
      <c r="U392" s="27"/>
      <c r="V392" s="27"/>
      <c r="W392" s="8"/>
      <c r="X392" s="63"/>
      <c r="Y392" s="60"/>
      <c r="Z392" s="8"/>
      <c r="AA392" s="14"/>
      <c r="AB392" s="24"/>
      <c r="AC392" s="25"/>
      <c r="AD392" s="25"/>
      <c r="AE392" s="8"/>
      <c r="AF392" s="57"/>
      <c r="AG392" s="60"/>
      <c r="AH392" s="8"/>
      <c r="AI392" s="14"/>
      <c r="AJ392" s="24"/>
      <c r="AK392" s="25"/>
      <c r="AL392" s="25"/>
      <c r="AM392" s="8"/>
      <c r="AN392" s="57"/>
      <c r="AO392" s="60"/>
      <c r="AP392" s="8"/>
      <c r="AQ392" s="14"/>
      <c r="AR392" s="24"/>
      <c r="AS392" s="25"/>
      <c r="AT392" s="97"/>
      <c r="AU392" s="24"/>
      <c r="AV392" s="25"/>
      <c r="AW392" s="97"/>
      <c r="AX392" s="24"/>
      <c r="AY392" s="25"/>
      <c r="AZ392" s="97"/>
      <c r="BA392" s="13" t="s">
        <v>447</v>
      </c>
      <c r="BB392" s="109" t="s">
        <v>447</v>
      </c>
      <c r="BC392" s="1"/>
      <c r="BD392" s="1"/>
      <c r="BE392" s="1"/>
      <c r="BF392" s="1"/>
      <c r="BG392" s="1"/>
      <c r="BS392" s="29"/>
      <c r="BT392" s="44" t="str">
        <f t="shared" ref="BT392:BT407" si="71">IF(I392="","",I392)</f>
        <v/>
      </c>
      <c r="BU392" s="45" t="str">
        <f t="shared" ref="BU392:BU407" si="72">IF(AND(L392="",M392="",N392="",P392=""),"",SUM(L392,M392,N392,O392,P392))</f>
        <v/>
      </c>
      <c r="BV392" s="45" t="str">
        <f t="shared" ref="BV392:BV407" si="73">IFERROR(IF(BU392="","",ROUNDUP(BU392*20%,0)),"")</f>
        <v/>
      </c>
      <c r="BW392" s="44" t="str">
        <f t="shared" ref="BW392:BW407" si="74">IF(AND(T392="",U392="",V392="",X392=""),"",SUM(T392,U392,V392,W392,X392))</f>
        <v/>
      </c>
      <c r="BX392" s="45" t="str">
        <f t="shared" ref="BX392:BX407" si="75">IFERROR(IF(BW392="","",ROUNDUP(BW392*20%,0)),"")</f>
        <v/>
      </c>
      <c r="BY392" s="44" t="e">
        <f>IF(AND(#REF!="",#REF!="",#REF!="",#REF!=""),"",SUM(#REF!,#REF!,#REF!,#REF!,#REF!))</f>
        <v>#REF!</v>
      </c>
      <c r="BZ392" s="45" t="str">
        <f t="shared" ref="BZ392:BZ407" si="76">IFERROR(IF(BY392="","",ROUNDUP(BY392*20%,0)),"")</f>
        <v/>
      </c>
      <c r="CA392" s="44" t="str">
        <f t="shared" ref="CA392:CA407" si="77">IF(AND(AB392="",AC392="",AD392="",AF392=""),"",SUM(AB392,AC392,AD392,AE392,AF392))</f>
        <v/>
      </c>
      <c r="CB392" s="45" t="str">
        <f t="shared" ref="CB392:CB407" si="78">IFERROR(IF(CA392="","",ROUNDUP(CA392*20%,0)),"")</f>
        <v/>
      </c>
      <c r="CC392" s="44" t="str">
        <f t="shared" ref="CC392:CC407" si="79">IF(AND(AJ392="",AK392="",AL392="",AN392=""),"",SUM(AJ392,AK392,AL392,AM392,AN392))</f>
        <v/>
      </c>
      <c r="CD392" s="45" t="str">
        <f t="shared" ref="CD392:CD407" si="80">IFERROR(IF(CC392="","",ROUNDUP(CC392*20%,0)),"")</f>
        <v/>
      </c>
      <c r="CE392" s="44" t="e">
        <f>IF(AND(#REF!="",#REF!="",#REF!="",#REF!=""),"",SUM(#REF!,#REF!,#REF!,#REF!,#REF!))</f>
        <v>#REF!</v>
      </c>
      <c r="CF392" s="45" t="str">
        <f t="shared" ref="CF392:CF407" si="81">IFERROR(IF(CE392="","",ROUNDUP(CE392*20%,0)),"")</f>
        <v/>
      </c>
      <c r="CG392" s="38" t="e">
        <f>IF(AND(#REF!="",#REF!="",#REF!="",#REF!=""),"",SUM(#REF!,#REF!,#REF!,#REF!))</f>
        <v>#REF!</v>
      </c>
      <c r="CH392" s="38" t="str">
        <f t="shared" si="70"/>
        <v/>
      </c>
    </row>
    <row r="393" spans="1:86" ht="24.75" customHeight="1">
      <c r="A393" s="378">
        <v>387</v>
      </c>
      <c r="B393" s="359"/>
      <c r="C393" s="360"/>
      <c r="D393" s="361"/>
      <c r="E393" s="362"/>
      <c r="F393" s="363"/>
      <c r="G393" s="363"/>
      <c r="H393" s="364"/>
      <c r="I393" s="365"/>
      <c r="J393" s="366"/>
      <c r="K393" s="367"/>
      <c r="L393" s="24"/>
      <c r="M393" s="25"/>
      <c r="N393" s="25"/>
      <c r="O393" s="8"/>
      <c r="P393" s="57"/>
      <c r="Q393" s="60"/>
      <c r="R393" s="8"/>
      <c r="S393" s="14"/>
      <c r="T393" s="26"/>
      <c r="U393" s="27"/>
      <c r="V393" s="27"/>
      <c r="W393" s="8"/>
      <c r="X393" s="63"/>
      <c r="Y393" s="60"/>
      <c r="Z393" s="8"/>
      <c r="AA393" s="14"/>
      <c r="AB393" s="24"/>
      <c r="AC393" s="25"/>
      <c r="AD393" s="25"/>
      <c r="AE393" s="8"/>
      <c r="AF393" s="57"/>
      <c r="AG393" s="60"/>
      <c r="AH393" s="8"/>
      <c r="AI393" s="14"/>
      <c r="AJ393" s="24"/>
      <c r="AK393" s="25"/>
      <c r="AL393" s="25"/>
      <c r="AM393" s="8"/>
      <c r="AN393" s="57"/>
      <c r="AO393" s="60"/>
      <c r="AP393" s="8"/>
      <c r="AQ393" s="14"/>
      <c r="AR393" s="24"/>
      <c r="AS393" s="25"/>
      <c r="AT393" s="97"/>
      <c r="AU393" s="24"/>
      <c r="AV393" s="25"/>
      <c r="AW393" s="97"/>
      <c r="AX393" s="24"/>
      <c r="AY393" s="25"/>
      <c r="AZ393" s="97"/>
      <c r="BA393" s="13" t="s">
        <v>447</v>
      </c>
      <c r="BB393" s="109" t="s">
        <v>447</v>
      </c>
      <c r="BC393" s="1"/>
      <c r="BD393" s="1"/>
      <c r="BE393" s="1"/>
      <c r="BF393" s="1"/>
      <c r="BG393" s="1"/>
      <c r="BS393" s="29"/>
      <c r="BT393" s="44" t="str">
        <f t="shared" si="71"/>
        <v/>
      </c>
      <c r="BU393" s="45" t="str">
        <f t="shared" si="72"/>
        <v/>
      </c>
      <c r="BV393" s="45" t="str">
        <f t="shared" si="73"/>
        <v/>
      </c>
      <c r="BW393" s="44" t="str">
        <f t="shared" si="74"/>
        <v/>
      </c>
      <c r="BX393" s="45" t="str">
        <f t="shared" si="75"/>
        <v/>
      </c>
      <c r="BY393" s="44" t="e">
        <f>IF(AND(#REF!="",#REF!="",#REF!="",#REF!=""),"",SUM(#REF!,#REF!,#REF!,#REF!,#REF!))</f>
        <v>#REF!</v>
      </c>
      <c r="BZ393" s="45" t="str">
        <f t="shared" si="76"/>
        <v/>
      </c>
      <c r="CA393" s="44" t="str">
        <f t="shared" si="77"/>
        <v/>
      </c>
      <c r="CB393" s="45" t="str">
        <f t="shared" si="78"/>
        <v/>
      </c>
      <c r="CC393" s="44" t="str">
        <f t="shared" si="79"/>
        <v/>
      </c>
      <c r="CD393" s="45" t="str">
        <f t="shared" si="80"/>
        <v/>
      </c>
      <c r="CE393" s="44" t="e">
        <f>IF(AND(#REF!="",#REF!="",#REF!="",#REF!=""),"",SUM(#REF!,#REF!,#REF!,#REF!,#REF!))</f>
        <v>#REF!</v>
      </c>
      <c r="CF393" s="45" t="str">
        <f t="shared" si="81"/>
        <v/>
      </c>
      <c r="CG393" s="38" t="e">
        <f>IF(AND(#REF!="",#REF!="",#REF!="",#REF!=""),"",SUM(#REF!,#REF!,#REF!,#REF!))</f>
        <v>#REF!</v>
      </c>
      <c r="CH393" s="38" t="str">
        <f t="shared" si="70"/>
        <v/>
      </c>
    </row>
    <row r="394" spans="1:86" ht="24.75" customHeight="1">
      <c r="A394" s="378">
        <v>388</v>
      </c>
      <c r="B394" s="359"/>
      <c r="C394" s="360"/>
      <c r="D394" s="361"/>
      <c r="E394" s="362"/>
      <c r="F394" s="363"/>
      <c r="G394" s="363"/>
      <c r="H394" s="364"/>
      <c r="I394" s="365"/>
      <c r="J394" s="366"/>
      <c r="K394" s="367"/>
      <c r="L394" s="24"/>
      <c r="M394" s="25"/>
      <c r="N394" s="25"/>
      <c r="O394" s="8"/>
      <c r="P394" s="57"/>
      <c r="Q394" s="60"/>
      <c r="R394" s="8"/>
      <c r="S394" s="14"/>
      <c r="T394" s="26"/>
      <c r="U394" s="27"/>
      <c r="V394" s="27"/>
      <c r="W394" s="8"/>
      <c r="X394" s="63"/>
      <c r="Y394" s="60"/>
      <c r="Z394" s="8"/>
      <c r="AA394" s="14"/>
      <c r="AB394" s="24"/>
      <c r="AC394" s="25"/>
      <c r="AD394" s="25"/>
      <c r="AE394" s="8"/>
      <c r="AF394" s="57"/>
      <c r="AG394" s="60"/>
      <c r="AH394" s="8"/>
      <c r="AI394" s="14"/>
      <c r="AJ394" s="24"/>
      <c r="AK394" s="25"/>
      <c r="AL394" s="25"/>
      <c r="AM394" s="8"/>
      <c r="AN394" s="57"/>
      <c r="AO394" s="60"/>
      <c r="AP394" s="8"/>
      <c r="AQ394" s="14"/>
      <c r="AR394" s="24"/>
      <c r="AS394" s="25"/>
      <c r="AT394" s="97"/>
      <c r="AU394" s="24"/>
      <c r="AV394" s="25"/>
      <c r="AW394" s="97"/>
      <c r="AX394" s="24"/>
      <c r="AY394" s="25"/>
      <c r="AZ394" s="97"/>
      <c r="BA394" s="13" t="s">
        <v>447</v>
      </c>
      <c r="BB394" s="109" t="s">
        <v>447</v>
      </c>
      <c r="BC394" s="1"/>
      <c r="BD394" s="1"/>
      <c r="BE394" s="1"/>
      <c r="BF394" s="1"/>
      <c r="BG394" s="1"/>
      <c r="BS394" s="29"/>
      <c r="BT394" s="44" t="str">
        <f t="shared" si="71"/>
        <v/>
      </c>
      <c r="BU394" s="45" t="str">
        <f t="shared" si="72"/>
        <v/>
      </c>
      <c r="BV394" s="45" t="str">
        <f t="shared" si="73"/>
        <v/>
      </c>
      <c r="BW394" s="44" t="str">
        <f t="shared" si="74"/>
        <v/>
      </c>
      <c r="BX394" s="45" t="str">
        <f t="shared" si="75"/>
        <v/>
      </c>
      <c r="BY394" s="44" t="e">
        <f>IF(AND(#REF!="",#REF!="",#REF!="",#REF!=""),"",SUM(#REF!,#REF!,#REF!,#REF!,#REF!))</f>
        <v>#REF!</v>
      </c>
      <c r="BZ394" s="45" t="str">
        <f t="shared" si="76"/>
        <v/>
      </c>
      <c r="CA394" s="44" t="str">
        <f t="shared" si="77"/>
        <v/>
      </c>
      <c r="CB394" s="45" t="str">
        <f t="shared" si="78"/>
        <v/>
      </c>
      <c r="CC394" s="44" t="str">
        <f t="shared" si="79"/>
        <v/>
      </c>
      <c r="CD394" s="45" t="str">
        <f t="shared" si="80"/>
        <v/>
      </c>
      <c r="CE394" s="44" t="e">
        <f>IF(AND(#REF!="",#REF!="",#REF!="",#REF!=""),"",SUM(#REF!,#REF!,#REF!,#REF!,#REF!))</f>
        <v>#REF!</v>
      </c>
      <c r="CF394" s="45" t="str">
        <f t="shared" si="81"/>
        <v/>
      </c>
      <c r="CG394" s="38" t="e">
        <f>IF(AND(#REF!="",#REF!="",#REF!="",#REF!=""),"",SUM(#REF!,#REF!,#REF!,#REF!))</f>
        <v>#REF!</v>
      </c>
      <c r="CH394" s="38" t="str">
        <f t="shared" si="70"/>
        <v/>
      </c>
    </row>
    <row r="395" spans="1:86" ht="24.75" customHeight="1">
      <c r="A395" s="358">
        <v>389</v>
      </c>
      <c r="B395" s="359"/>
      <c r="C395" s="360"/>
      <c r="D395" s="361"/>
      <c r="E395" s="362"/>
      <c r="F395" s="363"/>
      <c r="G395" s="363"/>
      <c r="H395" s="364"/>
      <c r="I395" s="365"/>
      <c r="J395" s="366"/>
      <c r="K395" s="367"/>
      <c r="L395" s="24"/>
      <c r="M395" s="25"/>
      <c r="N395" s="25"/>
      <c r="O395" s="8"/>
      <c r="P395" s="57"/>
      <c r="Q395" s="60"/>
      <c r="R395" s="8"/>
      <c r="S395" s="14"/>
      <c r="T395" s="26"/>
      <c r="U395" s="27"/>
      <c r="V395" s="27"/>
      <c r="W395" s="8"/>
      <c r="X395" s="63"/>
      <c r="Y395" s="60"/>
      <c r="Z395" s="8"/>
      <c r="AA395" s="14"/>
      <c r="AB395" s="24"/>
      <c r="AC395" s="25"/>
      <c r="AD395" s="25"/>
      <c r="AE395" s="8"/>
      <c r="AF395" s="57"/>
      <c r="AG395" s="60"/>
      <c r="AH395" s="8"/>
      <c r="AI395" s="14"/>
      <c r="AJ395" s="24"/>
      <c r="AK395" s="25"/>
      <c r="AL395" s="25"/>
      <c r="AM395" s="8"/>
      <c r="AN395" s="57"/>
      <c r="AO395" s="60"/>
      <c r="AP395" s="8"/>
      <c r="AQ395" s="14"/>
      <c r="AR395" s="24"/>
      <c r="AS395" s="25"/>
      <c r="AT395" s="97"/>
      <c r="AU395" s="24"/>
      <c r="AV395" s="25"/>
      <c r="AW395" s="97"/>
      <c r="AX395" s="24"/>
      <c r="AY395" s="25"/>
      <c r="AZ395" s="97"/>
      <c r="BA395" s="13" t="s">
        <v>447</v>
      </c>
      <c r="BB395" s="109" t="s">
        <v>447</v>
      </c>
      <c r="BC395" s="1"/>
      <c r="BD395" s="1"/>
      <c r="BE395" s="1"/>
      <c r="BF395" s="1"/>
      <c r="BG395" s="1"/>
      <c r="BS395" s="29"/>
      <c r="BT395" s="44" t="str">
        <f t="shared" si="71"/>
        <v/>
      </c>
      <c r="BU395" s="45" t="str">
        <f t="shared" si="72"/>
        <v/>
      </c>
      <c r="BV395" s="45" t="str">
        <f t="shared" si="73"/>
        <v/>
      </c>
      <c r="BW395" s="44" t="str">
        <f t="shared" si="74"/>
        <v/>
      </c>
      <c r="BX395" s="45" t="str">
        <f t="shared" si="75"/>
        <v/>
      </c>
      <c r="BY395" s="44" t="e">
        <f>IF(AND(#REF!="",#REF!="",#REF!="",#REF!=""),"",SUM(#REF!,#REF!,#REF!,#REF!,#REF!))</f>
        <v>#REF!</v>
      </c>
      <c r="BZ395" s="45" t="str">
        <f t="shared" si="76"/>
        <v/>
      </c>
      <c r="CA395" s="44" t="str">
        <f t="shared" si="77"/>
        <v/>
      </c>
      <c r="CB395" s="45" t="str">
        <f t="shared" si="78"/>
        <v/>
      </c>
      <c r="CC395" s="44" t="str">
        <f t="shared" si="79"/>
        <v/>
      </c>
      <c r="CD395" s="45" t="str">
        <f t="shared" si="80"/>
        <v/>
      </c>
      <c r="CE395" s="44" t="e">
        <f>IF(AND(#REF!="",#REF!="",#REF!="",#REF!=""),"",SUM(#REF!,#REF!,#REF!,#REF!,#REF!))</f>
        <v>#REF!</v>
      </c>
      <c r="CF395" s="45" t="str">
        <f t="shared" si="81"/>
        <v/>
      </c>
      <c r="CG395" s="38" t="e">
        <f>IF(AND(#REF!="",#REF!="",#REF!="",#REF!=""),"",SUM(#REF!,#REF!,#REF!,#REF!))</f>
        <v>#REF!</v>
      </c>
      <c r="CH395" s="38" t="str">
        <f t="shared" si="70"/>
        <v/>
      </c>
    </row>
    <row r="396" spans="1:86" ht="24.75" customHeight="1">
      <c r="A396" s="378">
        <v>390</v>
      </c>
      <c r="B396" s="359"/>
      <c r="C396" s="360"/>
      <c r="D396" s="361"/>
      <c r="E396" s="362"/>
      <c r="F396" s="363"/>
      <c r="G396" s="363"/>
      <c r="H396" s="364"/>
      <c r="I396" s="365"/>
      <c r="J396" s="366"/>
      <c r="K396" s="367"/>
      <c r="L396" s="24"/>
      <c r="M396" s="25"/>
      <c r="N396" s="25"/>
      <c r="O396" s="8"/>
      <c r="P396" s="57"/>
      <c r="Q396" s="60"/>
      <c r="R396" s="8"/>
      <c r="S396" s="14"/>
      <c r="T396" s="26"/>
      <c r="U396" s="27"/>
      <c r="V396" s="27"/>
      <c r="W396" s="8"/>
      <c r="X396" s="63"/>
      <c r="Y396" s="60"/>
      <c r="Z396" s="8"/>
      <c r="AA396" s="14"/>
      <c r="AB396" s="24"/>
      <c r="AC396" s="25"/>
      <c r="AD396" s="25"/>
      <c r="AE396" s="8"/>
      <c r="AF396" s="57"/>
      <c r="AG396" s="60"/>
      <c r="AH396" s="8"/>
      <c r="AI396" s="14"/>
      <c r="AJ396" s="24"/>
      <c r="AK396" s="25"/>
      <c r="AL396" s="25"/>
      <c r="AM396" s="8"/>
      <c r="AN396" s="57"/>
      <c r="AO396" s="60"/>
      <c r="AP396" s="8"/>
      <c r="AQ396" s="14"/>
      <c r="AR396" s="24"/>
      <c r="AS396" s="25"/>
      <c r="AT396" s="97"/>
      <c r="AU396" s="24"/>
      <c r="AV396" s="25"/>
      <c r="AW396" s="97"/>
      <c r="AX396" s="24"/>
      <c r="AY396" s="25"/>
      <c r="AZ396" s="97"/>
      <c r="BA396" s="13" t="s">
        <v>447</v>
      </c>
      <c r="BB396" s="109" t="s">
        <v>447</v>
      </c>
      <c r="BC396" s="1"/>
      <c r="BD396" s="1"/>
      <c r="BE396" s="1"/>
      <c r="BF396" s="1"/>
      <c r="BG396" s="1"/>
      <c r="BS396" s="29"/>
      <c r="BT396" s="44" t="str">
        <f t="shared" si="71"/>
        <v/>
      </c>
      <c r="BU396" s="45" t="str">
        <f t="shared" si="72"/>
        <v/>
      </c>
      <c r="BV396" s="45" t="str">
        <f t="shared" si="73"/>
        <v/>
      </c>
      <c r="BW396" s="44" t="str">
        <f t="shared" si="74"/>
        <v/>
      </c>
      <c r="BX396" s="45" t="str">
        <f t="shared" si="75"/>
        <v/>
      </c>
      <c r="BY396" s="44" t="e">
        <f>IF(AND(#REF!="",#REF!="",#REF!="",#REF!=""),"",SUM(#REF!,#REF!,#REF!,#REF!,#REF!))</f>
        <v>#REF!</v>
      </c>
      <c r="BZ396" s="45" t="str">
        <f t="shared" si="76"/>
        <v/>
      </c>
      <c r="CA396" s="44" t="str">
        <f t="shared" si="77"/>
        <v/>
      </c>
      <c r="CB396" s="45" t="str">
        <f t="shared" si="78"/>
        <v/>
      </c>
      <c r="CC396" s="44" t="str">
        <f t="shared" si="79"/>
        <v/>
      </c>
      <c r="CD396" s="45" t="str">
        <f t="shared" si="80"/>
        <v/>
      </c>
      <c r="CE396" s="44" t="e">
        <f>IF(AND(#REF!="",#REF!="",#REF!="",#REF!=""),"",SUM(#REF!,#REF!,#REF!,#REF!,#REF!))</f>
        <v>#REF!</v>
      </c>
      <c r="CF396" s="45" t="str">
        <f t="shared" si="81"/>
        <v/>
      </c>
      <c r="CG396" s="38" t="e">
        <f>IF(AND(#REF!="",#REF!="",#REF!="",#REF!=""),"",SUM(#REF!,#REF!,#REF!,#REF!))</f>
        <v>#REF!</v>
      </c>
      <c r="CH396" s="38" t="str">
        <f t="shared" si="70"/>
        <v/>
      </c>
    </row>
    <row r="397" spans="1:86" ht="24.75" customHeight="1">
      <c r="A397" s="378">
        <v>391</v>
      </c>
      <c r="B397" s="359"/>
      <c r="C397" s="360"/>
      <c r="D397" s="361"/>
      <c r="E397" s="362"/>
      <c r="F397" s="363"/>
      <c r="G397" s="363"/>
      <c r="H397" s="364"/>
      <c r="I397" s="365"/>
      <c r="J397" s="366"/>
      <c r="K397" s="367"/>
      <c r="L397" s="24"/>
      <c r="M397" s="25"/>
      <c r="N397" s="25"/>
      <c r="O397" s="8"/>
      <c r="P397" s="57"/>
      <c r="Q397" s="60"/>
      <c r="R397" s="8"/>
      <c r="S397" s="14"/>
      <c r="T397" s="26"/>
      <c r="U397" s="27"/>
      <c r="V397" s="27"/>
      <c r="W397" s="8"/>
      <c r="X397" s="63"/>
      <c r="Y397" s="60"/>
      <c r="Z397" s="8"/>
      <c r="AA397" s="14"/>
      <c r="AB397" s="24"/>
      <c r="AC397" s="25"/>
      <c r="AD397" s="25"/>
      <c r="AE397" s="8"/>
      <c r="AF397" s="57"/>
      <c r="AG397" s="60"/>
      <c r="AH397" s="8"/>
      <c r="AI397" s="14"/>
      <c r="AJ397" s="24"/>
      <c r="AK397" s="25"/>
      <c r="AL397" s="25"/>
      <c r="AM397" s="8"/>
      <c r="AN397" s="57"/>
      <c r="AO397" s="60"/>
      <c r="AP397" s="8"/>
      <c r="AQ397" s="14"/>
      <c r="AR397" s="24"/>
      <c r="AS397" s="25"/>
      <c r="AT397" s="97"/>
      <c r="AU397" s="24"/>
      <c r="AV397" s="25"/>
      <c r="AW397" s="97"/>
      <c r="AX397" s="24"/>
      <c r="AY397" s="25"/>
      <c r="AZ397" s="97"/>
      <c r="BA397" s="13" t="s">
        <v>447</v>
      </c>
      <c r="BB397" s="109" t="s">
        <v>447</v>
      </c>
      <c r="BC397" s="1"/>
      <c r="BD397" s="1"/>
      <c r="BE397" s="1"/>
      <c r="BF397" s="1"/>
      <c r="BG397" s="1"/>
      <c r="BS397" s="29"/>
      <c r="BT397" s="44" t="str">
        <f t="shared" si="71"/>
        <v/>
      </c>
      <c r="BU397" s="45" t="str">
        <f t="shared" si="72"/>
        <v/>
      </c>
      <c r="BV397" s="45" t="str">
        <f t="shared" si="73"/>
        <v/>
      </c>
      <c r="BW397" s="44" t="str">
        <f t="shared" si="74"/>
        <v/>
      </c>
      <c r="BX397" s="45" t="str">
        <f t="shared" si="75"/>
        <v/>
      </c>
      <c r="BY397" s="44" t="e">
        <f>IF(AND(#REF!="",#REF!="",#REF!="",#REF!=""),"",SUM(#REF!,#REF!,#REF!,#REF!,#REF!))</f>
        <v>#REF!</v>
      </c>
      <c r="BZ397" s="45" t="str">
        <f t="shared" si="76"/>
        <v/>
      </c>
      <c r="CA397" s="44" t="str">
        <f t="shared" si="77"/>
        <v/>
      </c>
      <c r="CB397" s="45" t="str">
        <f t="shared" si="78"/>
        <v/>
      </c>
      <c r="CC397" s="44" t="str">
        <f t="shared" si="79"/>
        <v/>
      </c>
      <c r="CD397" s="45" t="str">
        <f t="shared" si="80"/>
        <v/>
      </c>
      <c r="CE397" s="44" t="e">
        <f>IF(AND(#REF!="",#REF!="",#REF!="",#REF!=""),"",SUM(#REF!,#REF!,#REF!,#REF!,#REF!))</f>
        <v>#REF!</v>
      </c>
      <c r="CF397" s="45" t="str">
        <f t="shared" si="81"/>
        <v/>
      </c>
      <c r="CG397" s="38" t="e">
        <f>IF(AND(#REF!="",#REF!="",#REF!="",#REF!=""),"",SUM(#REF!,#REF!,#REF!,#REF!))</f>
        <v>#REF!</v>
      </c>
      <c r="CH397" s="38" t="str">
        <f t="shared" si="70"/>
        <v/>
      </c>
    </row>
    <row r="398" spans="1:86" ht="24.75" customHeight="1">
      <c r="A398" s="358">
        <v>392</v>
      </c>
      <c r="B398" s="359"/>
      <c r="C398" s="360"/>
      <c r="D398" s="361"/>
      <c r="E398" s="362"/>
      <c r="F398" s="363"/>
      <c r="G398" s="363"/>
      <c r="H398" s="364"/>
      <c r="I398" s="365"/>
      <c r="J398" s="366"/>
      <c r="K398" s="367"/>
      <c r="L398" s="24"/>
      <c r="M398" s="25"/>
      <c r="N398" s="25"/>
      <c r="O398" s="8"/>
      <c r="P398" s="57"/>
      <c r="Q398" s="60"/>
      <c r="R398" s="8"/>
      <c r="S398" s="14"/>
      <c r="T398" s="26"/>
      <c r="U398" s="27"/>
      <c r="V398" s="27"/>
      <c r="W398" s="8"/>
      <c r="X398" s="63"/>
      <c r="Y398" s="60"/>
      <c r="Z398" s="8"/>
      <c r="AA398" s="14"/>
      <c r="AB398" s="24"/>
      <c r="AC398" s="25"/>
      <c r="AD398" s="25"/>
      <c r="AE398" s="8"/>
      <c r="AF398" s="57"/>
      <c r="AG398" s="60"/>
      <c r="AH398" s="8"/>
      <c r="AI398" s="14"/>
      <c r="AJ398" s="24"/>
      <c r="AK398" s="25"/>
      <c r="AL398" s="25"/>
      <c r="AM398" s="8"/>
      <c r="AN398" s="57"/>
      <c r="AO398" s="60"/>
      <c r="AP398" s="8"/>
      <c r="AQ398" s="14"/>
      <c r="AR398" s="24"/>
      <c r="AS398" s="25"/>
      <c r="AT398" s="97"/>
      <c r="AU398" s="24"/>
      <c r="AV398" s="25"/>
      <c r="AW398" s="97"/>
      <c r="AX398" s="24"/>
      <c r="AY398" s="25"/>
      <c r="AZ398" s="97"/>
      <c r="BA398" s="13" t="s">
        <v>447</v>
      </c>
      <c r="BB398" s="109" t="s">
        <v>447</v>
      </c>
      <c r="BC398" s="1"/>
      <c r="BD398" s="1"/>
      <c r="BE398" s="1"/>
      <c r="BF398" s="1"/>
      <c r="BG398" s="1"/>
      <c r="BS398" s="29"/>
      <c r="BT398" s="44" t="str">
        <f t="shared" si="71"/>
        <v/>
      </c>
      <c r="BU398" s="45" t="str">
        <f t="shared" si="72"/>
        <v/>
      </c>
      <c r="BV398" s="45" t="str">
        <f t="shared" si="73"/>
        <v/>
      </c>
      <c r="BW398" s="44" t="str">
        <f t="shared" si="74"/>
        <v/>
      </c>
      <c r="BX398" s="45" t="str">
        <f t="shared" si="75"/>
        <v/>
      </c>
      <c r="BY398" s="44" t="e">
        <f>IF(AND(#REF!="",#REF!="",#REF!="",#REF!=""),"",SUM(#REF!,#REF!,#REF!,#REF!,#REF!))</f>
        <v>#REF!</v>
      </c>
      <c r="BZ398" s="45" t="str">
        <f t="shared" si="76"/>
        <v/>
      </c>
      <c r="CA398" s="44" t="str">
        <f t="shared" si="77"/>
        <v/>
      </c>
      <c r="CB398" s="45" t="str">
        <f t="shared" si="78"/>
        <v/>
      </c>
      <c r="CC398" s="44" t="str">
        <f t="shared" si="79"/>
        <v/>
      </c>
      <c r="CD398" s="45" t="str">
        <f t="shared" si="80"/>
        <v/>
      </c>
      <c r="CE398" s="44" t="e">
        <f>IF(AND(#REF!="",#REF!="",#REF!="",#REF!=""),"",SUM(#REF!,#REF!,#REF!,#REF!,#REF!))</f>
        <v>#REF!</v>
      </c>
      <c r="CF398" s="45" t="str">
        <f t="shared" si="81"/>
        <v/>
      </c>
      <c r="CG398" s="38" t="e">
        <f>IF(AND(#REF!="",#REF!="",#REF!="",#REF!=""),"",SUM(#REF!,#REF!,#REF!,#REF!))</f>
        <v>#REF!</v>
      </c>
      <c r="CH398" s="38" t="str">
        <f t="shared" si="70"/>
        <v/>
      </c>
    </row>
    <row r="399" spans="1:86" ht="24.75" customHeight="1">
      <c r="A399" s="378">
        <v>393</v>
      </c>
      <c r="B399" s="359"/>
      <c r="C399" s="360"/>
      <c r="D399" s="361"/>
      <c r="E399" s="362"/>
      <c r="F399" s="363"/>
      <c r="G399" s="363"/>
      <c r="H399" s="364"/>
      <c r="I399" s="365"/>
      <c r="J399" s="366"/>
      <c r="K399" s="367"/>
      <c r="L399" s="24"/>
      <c r="M399" s="25"/>
      <c r="N399" s="25"/>
      <c r="O399" s="8"/>
      <c r="P399" s="57"/>
      <c r="Q399" s="60"/>
      <c r="R399" s="8"/>
      <c r="S399" s="14"/>
      <c r="T399" s="26"/>
      <c r="U399" s="27"/>
      <c r="V399" s="27"/>
      <c r="W399" s="8"/>
      <c r="X399" s="63"/>
      <c r="Y399" s="60"/>
      <c r="Z399" s="8"/>
      <c r="AA399" s="14"/>
      <c r="AB399" s="24"/>
      <c r="AC399" s="25"/>
      <c r="AD399" s="25"/>
      <c r="AE399" s="8"/>
      <c r="AF399" s="57"/>
      <c r="AG399" s="60"/>
      <c r="AH399" s="8"/>
      <c r="AI399" s="14"/>
      <c r="AJ399" s="24"/>
      <c r="AK399" s="25"/>
      <c r="AL399" s="25"/>
      <c r="AM399" s="8"/>
      <c r="AN399" s="57"/>
      <c r="AO399" s="60"/>
      <c r="AP399" s="8"/>
      <c r="AQ399" s="14"/>
      <c r="AR399" s="24"/>
      <c r="AS399" s="25"/>
      <c r="AT399" s="97"/>
      <c r="AU399" s="24"/>
      <c r="AV399" s="25"/>
      <c r="AW399" s="97"/>
      <c r="AX399" s="24"/>
      <c r="AY399" s="25"/>
      <c r="AZ399" s="97"/>
      <c r="BA399" s="13" t="s">
        <v>447</v>
      </c>
      <c r="BB399" s="109" t="s">
        <v>447</v>
      </c>
      <c r="BC399" s="1"/>
      <c r="BD399" s="1"/>
      <c r="BE399" s="1"/>
      <c r="BF399" s="1"/>
      <c r="BG399" s="1"/>
      <c r="BS399" s="29"/>
      <c r="BT399" s="44" t="str">
        <f t="shared" si="71"/>
        <v/>
      </c>
      <c r="BU399" s="45" t="str">
        <f t="shared" si="72"/>
        <v/>
      </c>
      <c r="BV399" s="45" t="str">
        <f t="shared" si="73"/>
        <v/>
      </c>
      <c r="BW399" s="44" t="str">
        <f t="shared" si="74"/>
        <v/>
      </c>
      <c r="BX399" s="45" t="str">
        <f t="shared" si="75"/>
        <v/>
      </c>
      <c r="BY399" s="44" t="e">
        <f>IF(AND(#REF!="",#REF!="",#REF!="",#REF!=""),"",SUM(#REF!,#REF!,#REF!,#REF!,#REF!))</f>
        <v>#REF!</v>
      </c>
      <c r="BZ399" s="45" t="str">
        <f t="shared" si="76"/>
        <v/>
      </c>
      <c r="CA399" s="44" t="str">
        <f t="shared" si="77"/>
        <v/>
      </c>
      <c r="CB399" s="45" t="str">
        <f t="shared" si="78"/>
        <v/>
      </c>
      <c r="CC399" s="44" t="str">
        <f t="shared" si="79"/>
        <v/>
      </c>
      <c r="CD399" s="45" t="str">
        <f t="shared" si="80"/>
        <v/>
      </c>
      <c r="CE399" s="44" t="e">
        <f>IF(AND(#REF!="",#REF!="",#REF!="",#REF!=""),"",SUM(#REF!,#REF!,#REF!,#REF!,#REF!))</f>
        <v>#REF!</v>
      </c>
      <c r="CF399" s="45" t="str">
        <f t="shared" si="81"/>
        <v/>
      </c>
      <c r="CG399" s="38" t="e">
        <f>IF(AND(#REF!="",#REF!="",#REF!="",#REF!=""),"",SUM(#REF!,#REF!,#REF!,#REF!))</f>
        <v>#REF!</v>
      </c>
      <c r="CH399" s="38" t="str">
        <f t="shared" si="70"/>
        <v/>
      </c>
    </row>
    <row r="400" spans="1:86" ht="24.75" customHeight="1">
      <c r="A400" s="378">
        <v>394</v>
      </c>
      <c r="B400" s="359"/>
      <c r="C400" s="360"/>
      <c r="D400" s="361"/>
      <c r="E400" s="362"/>
      <c r="F400" s="363"/>
      <c r="G400" s="363"/>
      <c r="H400" s="364"/>
      <c r="I400" s="365"/>
      <c r="J400" s="366"/>
      <c r="K400" s="367"/>
      <c r="L400" s="24"/>
      <c r="M400" s="25"/>
      <c r="N400" s="25"/>
      <c r="O400" s="8"/>
      <c r="P400" s="57"/>
      <c r="Q400" s="60"/>
      <c r="R400" s="8"/>
      <c r="S400" s="14"/>
      <c r="T400" s="26"/>
      <c r="U400" s="27"/>
      <c r="V400" s="27"/>
      <c r="W400" s="8"/>
      <c r="X400" s="63"/>
      <c r="Y400" s="60"/>
      <c r="Z400" s="8"/>
      <c r="AA400" s="14"/>
      <c r="AB400" s="24"/>
      <c r="AC400" s="25"/>
      <c r="AD400" s="25"/>
      <c r="AE400" s="8"/>
      <c r="AF400" s="57"/>
      <c r="AG400" s="60"/>
      <c r="AH400" s="8"/>
      <c r="AI400" s="14"/>
      <c r="AJ400" s="24"/>
      <c r="AK400" s="25"/>
      <c r="AL400" s="25"/>
      <c r="AM400" s="8"/>
      <c r="AN400" s="57"/>
      <c r="AO400" s="60"/>
      <c r="AP400" s="8"/>
      <c r="AQ400" s="14"/>
      <c r="AR400" s="24"/>
      <c r="AS400" s="25"/>
      <c r="AT400" s="97"/>
      <c r="AU400" s="24"/>
      <c r="AV400" s="25"/>
      <c r="AW400" s="97"/>
      <c r="AX400" s="24"/>
      <c r="AY400" s="25"/>
      <c r="AZ400" s="97"/>
      <c r="BA400" s="13" t="s">
        <v>447</v>
      </c>
      <c r="BB400" s="109" t="s">
        <v>447</v>
      </c>
      <c r="BC400" s="1"/>
      <c r="BD400" s="1"/>
      <c r="BE400" s="1"/>
      <c r="BF400" s="1"/>
      <c r="BG400" s="1"/>
      <c r="BS400" s="29"/>
      <c r="BT400" s="44" t="str">
        <f t="shared" si="71"/>
        <v/>
      </c>
      <c r="BU400" s="45" t="str">
        <f t="shared" si="72"/>
        <v/>
      </c>
      <c r="BV400" s="45" t="str">
        <f t="shared" si="73"/>
        <v/>
      </c>
      <c r="BW400" s="44" t="str">
        <f t="shared" si="74"/>
        <v/>
      </c>
      <c r="BX400" s="45" t="str">
        <f t="shared" si="75"/>
        <v/>
      </c>
      <c r="BY400" s="44" t="e">
        <f>IF(AND(#REF!="",#REF!="",#REF!="",#REF!=""),"",SUM(#REF!,#REF!,#REF!,#REF!,#REF!))</f>
        <v>#REF!</v>
      </c>
      <c r="BZ400" s="45" t="str">
        <f t="shared" si="76"/>
        <v/>
      </c>
      <c r="CA400" s="44" t="str">
        <f t="shared" si="77"/>
        <v/>
      </c>
      <c r="CB400" s="45" t="str">
        <f t="shared" si="78"/>
        <v/>
      </c>
      <c r="CC400" s="44" t="str">
        <f t="shared" si="79"/>
        <v/>
      </c>
      <c r="CD400" s="45" t="str">
        <f t="shared" si="80"/>
        <v/>
      </c>
      <c r="CE400" s="44" t="e">
        <f>IF(AND(#REF!="",#REF!="",#REF!="",#REF!=""),"",SUM(#REF!,#REF!,#REF!,#REF!,#REF!))</f>
        <v>#REF!</v>
      </c>
      <c r="CF400" s="45" t="str">
        <f t="shared" si="81"/>
        <v/>
      </c>
      <c r="CG400" s="38" t="e">
        <f>IF(AND(#REF!="",#REF!="",#REF!="",#REF!=""),"",SUM(#REF!,#REF!,#REF!,#REF!))</f>
        <v>#REF!</v>
      </c>
      <c r="CH400" s="38" t="str">
        <f t="shared" si="70"/>
        <v/>
      </c>
    </row>
    <row r="401" spans="1:86" ht="24.75" customHeight="1">
      <c r="A401" s="358">
        <v>395</v>
      </c>
      <c r="B401" s="359"/>
      <c r="C401" s="360"/>
      <c r="D401" s="361"/>
      <c r="E401" s="362"/>
      <c r="F401" s="363"/>
      <c r="G401" s="363"/>
      <c r="H401" s="364"/>
      <c r="I401" s="365"/>
      <c r="J401" s="366"/>
      <c r="K401" s="367"/>
      <c r="L401" s="24"/>
      <c r="M401" s="25"/>
      <c r="N401" s="25"/>
      <c r="O401" s="8"/>
      <c r="P401" s="57"/>
      <c r="Q401" s="60"/>
      <c r="R401" s="8"/>
      <c r="S401" s="14"/>
      <c r="T401" s="26"/>
      <c r="U401" s="27"/>
      <c r="V401" s="27"/>
      <c r="W401" s="8"/>
      <c r="X401" s="63"/>
      <c r="Y401" s="60"/>
      <c r="Z401" s="8"/>
      <c r="AA401" s="14"/>
      <c r="AB401" s="24"/>
      <c r="AC401" s="25"/>
      <c r="AD401" s="25"/>
      <c r="AE401" s="8"/>
      <c r="AF401" s="57"/>
      <c r="AG401" s="60"/>
      <c r="AH401" s="8"/>
      <c r="AI401" s="14"/>
      <c r="AJ401" s="24"/>
      <c r="AK401" s="25"/>
      <c r="AL401" s="25"/>
      <c r="AM401" s="8"/>
      <c r="AN401" s="57"/>
      <c r="AO401" s="60"/>
      <c r="AP401" s="8"/>
      <c r="AQ401" s="14"/>
      <c r="AR401" s="24"/>
      <c r="AS401" s="25"/>
      <c r="AT401" s="97"/>
      <c r="AU401" s="24"/>
      <c r="AV401" s="25"/>
      <c r="AW401" s="97"/>
      <c r="AX401" s="24"/>
      <c r="AY401" s="25"/>
      <c r="AZ401" s="97"/>
      <c r="BA401" s="13" t="s">
        <v>447</v>
      </c>
      <c r="BB401" s="109" t="s">
        <v>447</v>
      </c>
      <c r="BC401" s="1"/>
      <c r="BD401" s="1"/>
      <c r="BE401" s="1"/>
      <c r="BF401" s="1"/>
      <c r="BG401" s="1"/>
      <c r="BS401" s="29"/>
      <c r="BT401" s="44" t="str">
        <f t="shared" si="71"/>
        <v/>
      </c>
      <c r="BU401" s="45" t="str">
        <f t="shared" si="72"/>
        <v/>
      </c>
      <c r="BV401" s="45" t="str">
        <f t="shared" si="73"/>
        <v/>
      </c>
      <c r="BW401" s="44" t="str">
        <f t="shared" si="74"/>
        <v/>
      </c>
      <c r="BX401" s="45" t="str">
        <f t="shared" si="75"/>
        <v/>
      </c>
      <c r="BY401" s="44" t="e">
        <f>IF(AND(#REF!="",#REF!="",#REF!="",#REF!=""),"",SUM(#REF!,#REF!,#REF!,#REF!,#REF!))</f>
        <v>#REF!</v>
      </c>
      <c r="BZ401" s="45" t="str">
        <f t="shared" si="76"/>
        <v/>
      </c>
      <c r="CA401" s="44" t="str">
        <f t="shared" si="77"/>
        <v/>
      </c>
      <c r="CB401" s="45" t="str">
        <f t="shared" si="78"/>
        <v/>
      </c>
      <c r="CC401" s="44" t="str">
        <f t="shared" si="79"/>
        <v/>
      </c>
      <c r="CD401" s="45" t="str">
        <f t="shared" si="80"/>
        <v/>
      </c>
      <c r="CE401" s="44" t="e">
        <f>IF(AND(#REF!="",#REF!="",#REF!="",#REF!=""),"",SUM(#REF!,#REF!,#REF!,#REF!,#REF!))</f>
        <v>#REF!</v>
      </c>
      <c r="CF401" s="45" t="str">
        <f t="shared" si="81"/>
        <v/>
      </c>
      <c r="CG401" s="38" t="e">
        <f>IF(AND(#REF!="",#REF!="",#REF!="",#REF!=""),"",SUM(#REF!,#REF!,#REF!,#REF!))</f>
        <v>#REF!</v>
      </c>
      <c r="CH401" s="38" t="str">
        <f t="shared" si="70"/>
        <v/>
      </c>
    </row>
    <row r="402" spans="1:86" ht="24.75" customHeight="1">
      <c r="A402" s="378">
        <v>396</v>
      </c>
      <c r="B402" s="359"/>
      <c r="C402" s="360"/>
      <c r="D402" s="361"/>
      <c r="E402" s="362"/>
      <c r="F402" s="363"/>
      <c r="G402" s="363"/>
      <c r="H402" s="364"/>
      <c r="I402" s="365"/>
      <c r="J402" s="366"/>
      <c r="K402" s="367"/>
      <c r="L402" s="24"/>
      <c r="M402" s="25"/>
      <c r="N402" s="25"/>
      <c r="O402" s="8"/>
      <c r="P402" s="57"/>
      <c r="Q402" s="60"/>
      <c r="R402" s="8"/>
      <c r="S402" s="14"/>
      <c r="T402" s="26"/>
      <c r="U402" s="27"/>
      <c r="V402" s="27"/>
      <c r="W402" s="8"/>
      <c r="X402" s="63"/>
      <c r="Y402" s="60"/>
      <c r="Z402" s="8"/>
      <c r="AA402" s="14"/>
      <c r="AB402" s="24"/>
      <c r="AC402" s="25"/>
      <c r="AD402" s="25"/>
      <c r="AE402" s="8"/>
      <c r="AF402" s="57"/>
      <c r="AG402" s="60"/>
      <c r="AH402" s="8"/>
      <c r="AI402" s="14"/>
      <c r="AJ402" s="24"/>
      <c r="AK402" s="25"/>
      <c r="AL402" s="25"/>
      <c r="AM402" s="8"/>
      <c r="AN402" s="57"/>
      <c r="AO402" s="60"/>
      <c r="AP402" s="8"/>
      <c r="AQ402" s="14"/>
      <c r="AR402" s="24"/>
      <c r="AS402" s="25"/>
      <c r="AT402" s="97"/>
      <c r="AU402" s="24"/>
      <c r="AV402" s="25"/>
      <c r="AW402" s="97"/>
      <c r="AX402" s="24"/>
      <c r="AY402" s="25"/>
      <c r="AZ402" s="97"/>
      <c r="BA402" s="13" t="s">
        <v>447</v>
      </c>
      <c r="BB402" s="109" t="s">
        <v>447</v>
      </c>
      <c r="BC402" s="1"/>
      <c r="BD402" s="1"/>
      <c r="BE402" s="1"/>
      <c r="BF402" s="1"/>
      <c r="BG402" s="1"/>
      <c r="BS402" s="29"/>
      <c r="BT402" s="44" t="str">
        <f t="shared" si="71"/>
        <v/>
      </c>
      <c r="BU402" s="45" t="str">
        <f t="shared" si="72"/>
        <v/>
      </c>
      <c r="BV402" s="45" t="str">
        <f t="shared" si="73"/>
        <v/>
      </c>
      <c r="BW402" s="44" t="str">
        <f t="shared" si="74"/>
        <v/>
      </c>
      <c r="BX402" s="45" t="str">
        <f t="shared" si="75"/>
        <v/>
      </c>
      <c r="BY402" s="44" t="e">
        <f>IF(AND(#REF!="",#REF!="",#REF!="",#REF!=""),"",SUM(#REF!,#REF!,#REF!,#REF!,#REF!))</f>
        <v>#REF!</v>
      </c>
      <c r="BZ402" s="45" t="str">
        <f t="shared" si="76"/>
        <v/>
      </c>
      <c r="CA402" s="44" t="str">
        <f t="shared" si="77"/>
        <v/>
      </c>
      <c r="CB402" s="45" t="str">
        <f t="shared" si="78"/>
        <v/>
      </c>
      <c r="CC402" s="44" t="str">
        <f t="shared" si="79"/>
        <v/>
      </c>
      <c r="CD402" s="45" t="str">
        <f t="shared" si="80"/>
        <v/>
      </c>
      <c r="CE402" s="44" t="e">
        <f>IF(AND(#REF!="",#REF!="",#REF!="",#REF!=""),"",SUM(#REF!,#REF!,#REF!,#REF!,#REF!))</f>
        <v>#REF!</v>
      </c>
      <c r="CF402" s="45" t="str">
        <f t="shared" si="81"/>
        <v/>
      </c>
      <c r="CG402" s="38" t="e">
        <f>IF(AND(#REF!="",#REF!="",#REF!="",#REF!=""),"",SUM(#REF!,#REF!,#REF!,#REF!))</f>
        <v>#REF!</v>
      </c>
      <c r="CH402" s="38" t="str">
        <f t="shared" si="70"/>
        <v/>
      </c>
    </row>
    <row r="403" spans="1:86" ht="24.75" customHeight="1">
      <c r="A403" s="378">
        <v>397</v>
      </c>
      <c r="B403" s="359"/>
      <c r="C403" s="360"/>
      <c r="D403" s="361"/>
      <c r="E403" s="362"/>
      <c r="F403" s="363"/>
      <c r="G403" s="363"/>
      <c r="H403" s="364"/>
      <c r="I403" s="365"/>
      <c r="J403" s="366"/>
      <c r="K403" s="367"/>
      <c r="L403" s="24"/>
      <c r="M403" s="25"/>
      <c r="N403" s="25"/>
      <c r="O403" s="8"/>
      <c r="P403" s="57"/>
      <c r="Q403" s="60"/>
      <c r="R403" s="8"/>
      <c r="S403" s="14"/>
      <c r="T403" s="26"/>
      <c r="U403" s="27"/>
      <c r="V403" s="27"/>
      <c r="W403" s="8"/>
      <c r="X403" s="63"/>
      <c r="Y403" s="60"/>
      <c r="Z403" s="8"/>
      <c r="AA403" s="14"/>
      <c r="AB403" s="24"/>
      <c r="AC403" s="25"/>
      <c r="AD403" s="25"/>
      <c r="AE403" s="8"/>
      <c r="AF403" s="57"/>
      <c r="AG403" s="60"/>
      <c r="AH403" s="8"/>
      <c r="AI403" s="14"/>
      <c r="AJ403" s="24"/>
      <c r="AK403" s="25"/>
      <c r="AL403" s="25"/>
      <c r="AM403" s="8"/>
      <c r="AN403" s="57"/>
      <c r="AO403" s="60"/>
      <c r="AP403" s="8"/>
      <c r="AQ403" s="14"/>
      <c r="AR403" s="24"/>
      <c r="AS403" s="25"/>
      <c r="AT403" s="97"/>
      <c r="AU403" s="24"/>
      <c r="AV403" s="25"/>
      <c r="AW403" s="97"/>
      <c r="AX403" s="24"/>
      <c r="AY403" s="25"/>
      <c r="AZ403" s="97"/>
      <c r="BA403" s="13" t="s">
        <v>447</v>
      </c>
      <c r="BB403" s="109" t="s">
        <v>447</v>
      </c>
      <c r="BC403" s="1"/>
      <c r="BD403" s="1"/>
      <c r="BE403" s="1"/>
      <c r="BF403" s="1"/>
      <c r="BG403" s="1"/>
      <c r="BS403" s="29"/>
      <c r="BT403" s="44" t="str">
        <f t="shared" si="71"/>
        <v/>
      </c>
      <c r="BU403" s="45" t="str">
        <f t="shared" si="72"/>
        <v/>
      </c>
      <c r="BV403" s="45" t="str">
        <f t="shared" si="73"/>
        <v/>
      </c>
      <c r="BW403" s="44" t="str">
        <f t="shared" si="74"/>
        <v/>
      </c>
      <c r="BX403" s="45" t="str">
        <f t="shared" si="75"/>
        <v/>
      </c>
      <c r="BY403" s="44" t="e">
        <f>IF(AND(#REF!="",#REF!="",#REF!="",#REF!=""),"",SUM(#REF!,#REF!,#REF!,#REF!,#REF!))</f>
        <v>#REF!</v>
      </c>
      <c r="BZ403" s="45" t="str">
        <f t="shared" si="76"/>
        <v/>
      </c>
      <c r="CA403" s="44" t="str">
        <f t="shared" si="77"/>
        <v/>
      </c>
      <c r="CB403" s="45" t="str">
        <f t="shared" si="78"/>
        <v/>
      </c>
      <c r="CC403" s="44" t="str">
        <f t="shared" si="79"/>
        <v/>
      </c>
      <c r="CD403" s="45" t="str">
        <f t="shared" si="80"/>
        <v/>
      </c>
      <c r="CE403" s="44" t="e">
        <f>IF(AND(#REF!="",#REF!="",#REF!="",#REF!=""),"",SUM(#REF!,#REF!,#REF!,#REF!,#REF!))</f>
        <v>#REF!</v>
      </c>
      <c r="CF403" s="45" t="str">
        <f t="shared" si="81"/>
        <v/>
      </c>
      <c r="CG403" s="38" t="e">
        <f>IF(AND(#REF!="",#REF!="",#REF!="",#REF!=""),"",SUM(#REF!,#REF!,#REF!,#REF!))</f>
        <v>#REF!</v>
      </c>
      <c r="CH403" s="38" t="str">
        <f t="shared" si="70"/>
        <v/>
      </c>
    </row>
    <row r="404" spans="1:86" ht="24.75" customHeight="1">
      <c r="A404" s="358">
        <v>398</v>
      </c>
      <c r="B404" s="359"/>
      <c r="C404" s="360"/>
      <c r="D404" s="361"/>
      <c r="E404" s="362"/>
      <c r="F404" s="363"/>
      <c r="G404" s="363"/>
      <c r="H404" s="364"/>
      <c r="I404" s="365"/>
      <c r="J404" s="366"/>
      <c r="K404" s="367"/>
      <c r="L404" s="24"/>
      <c r="M404" s="25"/>
      <c r="N404" s="25"/>
      <c r="O404" s="8"/>
      <c r="P404" s="57"/>
      <c r="Q404" s="60"/>
      <c r="R404" s="8"/>
      <c r="S404" s="14"/>
      <c r="T404" s="26"/>
      <c r="U404" s="27"/>
      <c r="V404" s="27"/>
      <c r="W404" s="8"/>
      <c r="X404" s="63"/>
      <c r="Y404" s="60"/>
      <c r="Z404" s="8"/>
      <c r="AA404" s="14"/>
      <c r="AB404" s="24"/>
      <c r="AC404" s="25"/>
      <c r="AD404" s="25"/>
      <c r="AE404" s="8"/>
      <c r="AF404" s="57"/>
      <c r="AG404" s="60"/>
      <c r="AH404" s="8"/>
      <c r="AI404" s="14"/>
      <c r="AJ404" s="24"/>
      <c r="AK404" s="25"/>
      <c r="AL404" s="25"/>
      <c r="AM404" s="8"/>
      <c r="AN404" s="57"/>
      <c r="AO404" s="60"/>
      <c r="AP404" s="8"/>
      <c r="AQ404" s="14"/>
      <c r="AR404" s="24"/>
      <c r="AS404" s="25"/>
      <c r="AT404" s="97"/>
      <c r="AU404" s="24"/>
      <c r="AV404" s="25"/>
      <c r="AW404" s="97"/>
      <c r="AX404" s="24"/>
      <c r="AY404" s="25"/>
      <c r="AZ404" s="97"/>
      <c r="BA404" s="13" t="s">
        <v>447</v>
      </c>
      <c r="BB404" s="109" t="s">
        <v>447</v>
      </c>
      <c r="BC404" s="1"/>
      <c r="BD404" s="1"/>
      <c r="BE404" s="1"/>
      <c r="BF404" s="1"/>
      <c r="BG404" s="1"/>
      <c r="BS404" s="29"/>
      <c r="BT404" s="44" t="str">
        <f t="shared" si="71"/>
        <v/>
      </c>
      <c r="BU404" s="45" t="str">
        <f t="shared" si="72"/>
        <v/>
      </c>
      <c r="BV404" s="45" t="str">
        <f t="shared" si="73"/>
        <v/>
      </c>
      <c r="BW404" s="44" t="str">
        <f t="shared" si="74"/>
        <v/>
      </c>
      <c r="BX404" s="45" t="str">
        <f t="shared" si="75"/>
        <v/>
      </c>
      <c r="BY404" s="44" t="e">
        <f>IF(AND(#REF!="",#REF!="",#REF!="",#REF!=""),"",SUM(#REF!,#REF!,#REF!,#REF!,#REF!))</f>
        <v>#REF!</v>
      </c>
      <c r="BZ404" s="45" t="str">
        <f t="shared" si="76"/>
        <v/>
      </c>
      <c r="CA404" s="44" t="str">
        <f t="shared" si="77"/>
        <v/>
      </c>
      <c r="CB404" s="45" t="str">
        <f t="shared" si="78"/>
        <v/>
      </c>
      <c r="CC404" s="44" t="str">
        <f t="shared" si="79"/>
        <v/>
      </c>
      <c r="CD404" s="45" t="str">
        <f t="shared" si="80"/>
        <v/>
      </c>
      <c r="CE404" s="44" t="e">
        <f>IF(AND(#REF!="",#REF!="",#REF!="",#REF!=""),"",SUM(#REF!,#REF!,#REF!,#REF!,#REF!))</f>
        <v>#REF!</v>
      </c>
      <c r="CF404" s="45" t="str">
        <f t="shared" si="81"/>
        <v/>
      </c>
      <c r="CG404" s="38" t="e">
        <f>IF(AND(#REF!="",#REF!="",#REF!="",#REF!=""),"",SUM(#REF!,#REF!,#REF!,#REF!))</f>
        <v>#REF!</v>
      </c>
      <c r="CH404" s="38" t="str">
        <f t="shared" si="70"/>
        <v/>
      </c>
    </row>
    <row r="405" spans="1:86" ht="24.75" customHeight="1">
      <c r="A405" s="378">
        <v>399</v>
      </c>
      <c r="B405" s="359"/>
      <c r="C405" s="360"/>
      <c r="D405" s="361"/>
      <c r="E405" s="362"/>
      <c r="F405" s="363"/>
      <c r="G405" s="363"/>
      <c r="H405" s="364"/>
      <c r="I405" s="365"/>
      <c r="J405" s="366"/>
      <c r="K405" s="367"/>
      <c r="L405" s="24"/>
      <c r="M405" s="25"/>
      <c r="N405" s="25"/>
      <c r="O405" s="8"/>
      <c r="P405" s="57"/>
      <c r="Q405" s="60"/>
      <c r="R405" s="8"/>
      <c r="S405" s="14"/>
      <c r="T405" s="26"/>
      <c r="U405" s="27"/>
      <c r="V405" s="27"/>
      <c r="W405" s="8"/>
      <c r="X405" s="63"/>
      <c r="Y405" s="60"/>
      <c r="Z405" s="8"/>
      <c r="AA405" s="14"/>
      <c r="AB405" s="24"/>
      <c r="AC405" s="25"/>
      <c r="AD405" s="25"/>
      <c r="AE405" s="8"/>
      <c r="AF405" s="57"/>
      <c r="AG405" s="60"/>
      <c r="AH405" s="8"/>
      <c r="AI405" s="14"/>
      <c r="AJ405" s="24"/>
      <c r="AK405" s="25"/>
      <c r="AL405" s="25"/>
      <c r="AM405" s="8"/>
      <c r="AN405" s="57"/>
      <c r="AO405" s="60"/>
      <c r="AP405" s="8"/>
      <c r="AQ405" s="14"/>
      <c r="AR405" s="24"/>
      <c r="AS405" s="25"/>
      <c r="AT405" s="97"/>
      <c r="AU405" s="24"/>
      <c r="AV405" s="25"/>
      <c r="AW405" s="97"/>
      <c r="AX405" s="24"/>
      <c r="AY405" s="25"/>
      <c r="AZ405" s="97"/>
      <c r="BA405" s="13" t="s">
        <v>447</v>
      </c>
      <c r="BB405" s="109" t="s">
        <v>447</v>
      </c>
      <c r="BC405" s="1"/>
      <c r="BD405" s="1"/>
      <c r="BE405" s="1"/>
      <c r="BF405" s="1"/>
      <c r="BG405" s="1"/>
      <c r="BS405" s="29"/>
      <c r="BT405" s="44" t="str">
        <f t="shared" si="71"/>
        <v/>
      </c>
      <c r="BU405" s="45" t="str">
        <f t="shared" si="72"/>
        <v/>
      </c>
      <c r="BV405" s="45" t="str">
        <f t="shared" si="73"/>
        <v/>
      </c>
      <c r="BW405" s="44" t="str">
        <f t="shared" si="74"/>
        <v/>
      </c>
      <c r="BX405" s="45" t="str">
        <f t="shared" si="75"/>
        <v/>
      </c>
      <c r="BY405" s="44" t="e">
        <f>IF(AND(#REF!="",#REF!="",#REF!="",#REF!=""),"",SUM(#REF!,#REF!,#REF!,#REF!,#REF!))</f>
        <v>#REF!</v>
      </c>
      <c r="BZ405" s="45" t="str">
        <f t="shared" si="76"/>
        <v/>
      </c>
      <c r="CA405" s="44" t="str">
        <f t="shared" si="77"/>
        <v/>
      </c>
      <c r="CB405" s="45" t="str">
        <f t="shared" si="78"/>
        <v/>
      </c>
      <c r="CC405" s="44" t="str">
        <f t="shared" si="79"/>
        <v/>
      </c>
      <c r="CD405" s="45" t="str">
        <f t="shared" si="80"/>
        <v/>
      </c>
      <c r="CE405" s="44" t="e">
        <f>IF(AND(#REF!="",#REF!="",#REF!="",#REF!=""),"",SUM(#REF!,#REF!,#REF!,#REF!,#REF!))</f>
        <v>#REF!</v>
      </c>
      <c r="CF405" s="45" t="str">
        <f t="shared" si="81"/>
        <v/>
      </c>
      <c r="CG405" s="38" t="e">
        <f>IF(AND(#REF!="",#REF!="",#REF!="",#REF!=""),"",SUM(#REF!,#REF!,#REF!,#REF!))</f>
        <v>#REF!</v>
      </c>
      <c r="CH405" s="38" t="str">
        <f t="shared" si="70"/>
        <v/>
      </c>
    </row>
    <row r="406" spans="1:86" ht="24.75" customHeight="1">
      <c r="A406" s="378">
        <v>400</v>
      </c>
      <c r="B406" s="359"/>
      <c r="C406" s="360"/>
      <c r="D406" s="361"/>
      <c r="E406" s="362"/>
      <c r="F406" s="363"/>
      <c r="G406" s="363"/>
      <c r="H406" s="364"/>
      <c r="I406" s="365"/>
      <c r="J406" s="366"/>
      <c r="K406" s="367"/>
      <c r="L406" s="24"/>
      <c r="M406" s="25"/>
      <c r="N406" s="25"/>
      <c r="O406" s="8"/>
      <c r="P406" s="57"/>
      <c r="Q406" s="60"/>
      <c r="R406" s="8"/>
      <c r="S406" s="14"/>
      <c r="T406" s="26"/>
      <c r="U406" s="27"/>
      <c r="V406" s="27"/>
      <c r="W406" s="8"/>
      <c r="X406" s="63"/>
      <c r="Y406" s="60"/>
      <c r="Z406" s="8"/>
      <c r="AA406" s="14"/>
      <c r="AB406" s="24"/>
      <c r="AC406" s="25"/>
      <c r="AD406" s="25"/>
      <c r="AE406" s="8"/>
      <c r="AF406" s="57"/>
      <c r="AG406" s="60"/>
      <c r="AH406" s="8"/>
      <c r="AI406" s="14"/>
      <c r="AJ406" s="24"/>
      <c r="AK406" s="25"/>
      <c r="AL406" s="25"/>
      <c r="AM406" s="8"/>
      <c r="AN406" s="57"/>
      <c r="AO406" s="60"/>
      <c r="AP406" s="8"/>
      <c r="AQ406" s="14"/>
      <c r="AR406" s="24"/>
      <c r="AS406" s="25"/>
      <c r="AT406" s="97"/>
      <c r="AU406" s="24"/>
      <c r="AV406" s="25"/>
      <c r="AW406" s="97"/>
      <c r="AX406" s="24"/>
      <c r="AY406" s="25"/>
      <c r="AZ406" s="97"/>
      <c r="BA406" s="13" t="s">
        <v>447</v>
      </c>
      <c r="BB406" s="109" t="s">
        <v>447</v>
      </c>
      <c r="BC406" s="1"/>
      <c r="BD406" s="1"/>
      <c r="BE406" s="1"/>
      <c r="BF406" s="1"/>
      <c r="BG406" s="1"/>
      <c r="BS406" s="29"/>
      <c r="BT406" s="44" t="str">
        <f t="shared" si="71"/>
        <v/>
      </c>
      <c r="BU406" s="45" t="str">
        <f t="shared" si="72"/>
        <v/>
      </c>
      <c r="BV406" s="45" t="str">
        <f t="shared" si="73"/>
        <v/>
      </c>
      <c r="BW406" s="44" t="str">
        <f t="shared" si="74"/>
        <v/>
      </c>
      <c r="BX406" s="45" t="str">
        <f t="shared" si="75"/>
        <v/>
      </c>
      <c r="BY406" s="44" t="e">
        <f>IF(AND(#REF!="",#REF!="",#REF!="",#REF!=""),"",SUM(#REF!,#REF!,#REF!,#REF!,#REF!))</f>
        <v>#REF!</v>
      </c>
      <c r="BZ406" s="45" t="str">
        <f t="shared" si="76"/>
        <v/>
      </c>
      <c r="CA406" s="44" t="str">
        <f t="shared" si="77"/>
        <v/>
      </c>
      <c r="CB406" s="45" t="str">
        <f t="shared" si="78"/>
        <v/>
      </c>
      <c r="CC406" s="44" t="str">
        <f t="shared" si="79"/>
        <v/>
      </c>
      <c r="CD406" s="45" t="str">
        <f t="shared" si="80"/>
        <v/>
      </c>
      <c r="CE406" s="44" t="e">
        <f>IF(AND(#REF!="",#REF!="",#REF!="",#REF!=""),"",SUM(#REF!,#REF!,#REF!,#REF!,#REF!))</f>
        <v>#REF!</v>
      </c>
      <c r="CF406" s="45" t="str">
        <f t="shared" si="81"/>
        <v/>
      </c>
      <c r="CG406" s="38" t="e">
        <f>IF(AND(#REF!="",#REF!="",#REF!="",#REF!=""),"",SUM(#REF!,#REF!,#REF!,#REF!))</f>
        <v>#REF!</v>
      </c>
      <c r="CH406" s="38" t="str">
        <f t="shared" si="70"/>
        <v/>
      </c>
    </row>
    <row r="407" spans="1:86" ht="24.75" customHeight="1" thickBot="1">
      <c r="A407" s="368">
        <v>401</v>
      </c>
      <c r="B407" s="369"/>
      <c r="C407" s="370"/>
      <c r="D407" s="371"/>
      <c r="E407" s="372"/>
      <c r="F407" s="373"/>
      <c r="G407" s="373"/>
      <c r="H407" s="374"/>
      <c r="I407" s="375"/>
      <c r="J407" s="376"/>
      <c r="K407" s="377"/>
      <c r="L407" s="15"/>
      <c r="M407" s="16"/>
      <c r="N407" s="16"/>
      <c r="O407" s="16"/>
      <c r="P407" s="58"/>
      <c r="Q407" s="60"/>
      <c r="R407" s="8"/>
      <c r="S407" s="14"/>
      <c r="T407" s="21"/>
      <c r="U407" s="22"/>
      <c r="V407" s="22"/>
      <c r="W407" s="22"/>
      <c r="X407" s="64"/>
      <c r="Y407" s="60"/>
      <c r="Z407" s="8"/>
      <c r="AA407" s="14"/>
      <c r="AB407" s="15"/>
      <c r="AC407" s="16"/>
      <c r="AD407" s="16"/>
      <c r="AE407" s="16"/>
      <c r="AF407" s="58"/>
      <c r="AG407" s="60"/>
      <c r="AH407" s="8"/>
      <c r="AI407" s="14"/>
      <c r="AJ407" s="15"/>
      <c r="AK407" s="16"/>
      <c r="AL407" s="16"/>
      <c r="AM407" s="16"/>
      <c r="AN407" s="58"/>
      <c r="AO407" s="60"/>
      <c r="AP407" s="8"/>
      <c r="AQ407" s="14"/>
      <c r="AR407" s="15"/>
      <c r="AS407" s="16"/>
      <c r="AT407" s="98"/>
      <c r="AU407" s="15"/>
      <c r="AV407" s="16"/>
      <c r="AW407" s="98"/>
      <c r="AX407" s="15"/>
      <c r="AY407" s="16"/>
      <c r="AZ407" s="98"/>
      <c r="BA407" s="15" t="s">
        <v>447</v>
      </c>
      <c r="BB407" s="110" t="s">
        <v>447</v>
      </c>
      <c r="BC407" s="1"/>
      <c r="BD407" s="1"/>
      <c r="BE407" s="1"/>
      <c r="BF407" s="1"/>
      <c r="BG407" s="1"/>
      <c r="BS407" s="29"/>
      <c r="BT407" s="44" t="str">
        <f t="shared" si="71"/>
        <v/>
      </c>
      <c r="BU407" s="45" t="str">
        <f t="shared" si="72"/>
        <v/>
      </c>
      <c r="BV407" s="45" t="str">
        <f t="shared" si="73"/>
        <v/>
      </c>
      <c r="BW407" s="44" t="str">
        <f t="shared" si="74"/>
        <v/>
      </c>
      <c r="BX407" s="45" t="str">
        <f t="shared" si="75"/>
        <v/>
      </c>
      <c r="BY407" s="44" t="e">
        <f>IF(AND(#REF!="",#REF!="",#REF!="",#REF!=""),"",SUM(#REF!,#REF!,#REF!,#REF!,#REF!))</f>
        <v>#REF!</v>
      </c>
      <c r="BZ407" s="45" t="str">
        <f t="shared" si="76"/>
        <v/>
      </c>
      <c r="CA407" s="44" t="str">
        <f t="shared" si="77"/>
        <v/>
      </c>
      <c r="CB407" s="45" t="str">
        <f t="shared" si="78"/>
        <v/>
      </c>
      <c r="CC407" s="44" t="str">
        <f t="shared" si="79"/>
        <v/>
      </c>
      <c r="CD407" s="45" t="str">
        <f t="shared" si="80"/>
        <v/>
      </c>
      <c r="CE407" s="44" t="e">
        <f>IF(AND(#REF!="",#REF!="",#REF!="",#REF!=""),"",SUM(#REF!,#REF!,#REF!,#REF!,#REF!))</f>
        <v>#REF!</v>
      </c>
      <c r="CF407" s="45" t="str">
        <f t="shared" si="81"/>
        <v/>
      </c>
      <c r="CG407" s="38" t="e">
        <f>IF(AND(#REF!="",#REF!="",#REF!="",#REF!=""),"",SUM(#REF!,#REF!,#REF!,#REF!))</f>
        <v>#REF!</v>
      </c>
      <c r="CH407" s="38" t="str">
        <f t="shared" si="70"/>
        <v/>
      </c>
    </row>
    <row r="408" spans="1:86" ht="24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S408" s="29"/>
    </row>
    <row r="409" spans="1:86" ht="24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S409" s="29"/>
    </row>
    <row r="410" spans="1:86" ht="24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S410" s="29"/>
    </row>
    <row r="411" spans="1:86" ht="24.75" customHeight="1">
      <c r="BS411" s="29"/>
    </row>
  </sheetData>
  <sheetProtection formatColumns="0" formatRows="0"/>
  <mergeCells count="58">
    <mergeCell ref="BA1:BB2"/>
    <mergeCell ref="BA3:BB3"/>
    <mergeCell ref="A1:O1"/>
    <mergeCell ref="P1:AA2"/>
    <mergeCell ref="AB1:AQ2"/>
    <mergeCell ref="AR1:AZ2"/>
    <mergeCell ref="A2:G2"/>
    <mergeCell ref="I2:K2"/>
    <mergeCell ref="A3:G3"/>
    <mergeCell ref="L3:M3"/>
    <mergeCell ref="AR3:AT3"/>
    <mergeCell ref="AU3:AW3"/>
    <mergeCell ref="AX3:AZ3"/>
    <mergeCell ref="AD3:AI3"/>
    <mergeCell ref="AJ3:AK3"/>
    <mergeCell ref="N3:S3"/>
    <mergeCell ref="B4:B6"/>
    <mergeCell ref="A4:A6"/>
    <mergeCell ref="C4:C6"/>
    <mergeCell ref="D4:D6"/>
    <mergeCell ref="E4:E6"/>
    <mergeCell ref="F4:F6"/>
    <mergeCell ref="N4:P4"/>
    <mergeCell ref="I4:I6"/>
    <mergeCell ref="J4:J6"/>
    <mergeCell ref="K4:K6"/>
    <mergeCell ref="L4:L5"/>
    <mergeCell ref="M4:M5"/>
    <mergeCell ref="G4:G6"/>
    <mergeCell ref="H4:H6"/>
    <mergeCell ref="AL3:AQ3"/>
    <mergeCell ref="AD4:AF4"/>
    <mergeCell ref="Q4:S4"/>
    <mergeCell ref="T4:T5"/>
    <mergeCell ref="U4:U5"/>
    <mergeCell ref="V4:X4"/>
    <mergeCell ref="Y4:AA4"/>
    <mergeCell ref="AB4:AB5"/>
    <mergeCell ref="AC4:AC5"/>
    <mergeCell ref="AB3:AC3"/>
    <mergeCell ref="T3:U3"/>
    <mergeCell ref="V3:AA3"/>
    <mergeCell ref="AG4:AI4"/>
    <mergeCell ref="AJ4:AJ5"/>
    <mergeCell ref="AK4:AK5"/>
    <mergeCell ref="AL4:AN4"/>
    <mergeCell ref="AO4:AQ4"/>
    <mergeCell ref="AR4:AT4"/>
    <mergeCell ref="BD16:BF17"/>
    <mergeCell ref="BD6:BF6"/>
    <mergeCell ref="BD8:BF8"/>
    <mergeCell ref="BD10:BF11"/>
    <mergeCell ref="BD12:BF13"/>
    <mergeCell ref="BD14:BF15"/>
    <mergeCell ref="BA4:BA5"/>
    <mergeCell ref="BB4:BB5"/>
    <mergeCell ref="AU4:AW4"/>
    <mergeCell ref="AX4:AZ4"/>
  </mergeCells>
  <dataValidations count="5">
    <dataValidation type="list" allowBlank="1" showInputMessage="1" showErrorMessage="1" sqref="J3">
      <formula1>"2"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F7:H407">
      <formula1>20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AZ407">
      <formula1>OR(L7&lt;=L$6,L7="ML",L7="NA",L7="ab")</formula1>
    </dataValidation>
    <dataValidation type="list" allowBlank="1" showInputMessage="1" showErrorMessage="1" sqref="J7:J407">
      <formula1>"F, M"</formula1>
    </dataValidation>
    <dataValidation type="list" allowBlank="1" showInputMessage="1" showErrorMessage="1" sqref="K7:K407">
      <formula1>"GEN, OBC, SC, ST, MIN, SBC"</formula1>
    </dataValidation>
  </dataValidations>
  <hyperlinks>
    <hyperlink ref="BD8" r:id="rId1"/>
  </hyperlinks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D413"/>
  <sheetViews>
    <sheetView workbookViewId="0">
      <selection activeCell="BA7" sqref="BA7:BB407"/>
    </sheetView>
  </sheetViews>
  <sheetFormatPr defaultColWidth="0" defaultRowHeight="18.75" customHeight="1" zeroHeight="1"/>
  <cols>
    <col min="1" max="1" width="4.77734375" style="4" customWidth="1"/>
    <col min="2" max="2" width="4.44140625" style="4" customWidth="1"/>
    <col min="3" max="3" width="4.21875" style="4" customWidth="1"/>
    <col min="4" max="4" width="7.88671875" style="4" customWidth="1"/>
    <col min="5" max="5" width="14.21875" style="4" customWidth="1"/>
    <col min="6" max="6" width="19.109375" style="2" customWidth="1"/>
    <col min="7" max="8" width="19.6640625" style="2" customWidth="1"/>
    <col min="9" max="9" width="9.77734375" style="2" customWidth="1"/>
    <col min="10" max="10" width="6.21875" style="2" customWidth="1"/>
    <col min="11" max="11" width="5.88671875" style="2" customWidth="1"/>
    <col min="12" max="43" width="5.77734375" style="2" customWidth="1"/>
    <col min="44" max="52" width="6.109375" style="2" customWidth="1"/>
    <col min="53" max="53" width="8.77734375" style="2" customWidth="1"/>
    <col min="54" max="54" width="9.21875" style="2" customWidth="1"/>
    <col min="55" max="55" width="8.21875" style="2" customWidth="1"/>
    <col min="56" max="56" width="8.44140625" style="2" customWidth="1"/>
    <col min="57" max="57" width="30" style="2" customWidth="1"/>
    <col min="58" max="58" width="8.44140625" style="2" customWidth="1"/>
    <col min="59" max="59" width="8.77734375" style="2" customWidth="1"/>
    <col min="60" max="60" width="9.109375" style="2" customWidth="1"/>
    <col min="61" max="61" width="9.109375" style="2" hidden="1" customWidth="1"/>
    <col min="62" max="71" width="6.77734375" style="2" hidden="1" customWidth="1"/>
    <col min="72" max="91" width="6.77734375" style="29" hidden="1" customWidth="1"/>
    <col min="92" max="134" width="6.77734375" style="2" hidden="1" customWidth="1"/>
    <col min="135" max="16384" width="5.77734375" style="2" hidden="1"/>
  </cols>
  <sheetData>
    <row r="1" spans="1:91" ht="28.5" customHeight="1">
      <c r="A1" s="496" t="str">
        <f>'Master sheet'!C8</f>
        <v xml:space="preserve">महात्मा गाँधी राजकीय विद्यालय (अंग्रेजी माध्यम) बर, पाली 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8"/>
      <c r="P1" s="509" t="s">
        <v>332</v>
      </c>
      <c r="Q1" s="509"/>
      <c r="R1" s="509"/>
      <c r="S1" s="509"/>
      <c r="T1" s="509"/>
      <c r="U1" s="509"/>
      <c r="V1" s="509"/>
      <c r="W1" s="509"/>
      <c r="X1" s="509"/>
      <c r="Y1" s="509"/>
      <c r="Z1" s="509"/>
      <c r="AA1" s="509"/>
      <c r="AB1" s="511"/>
      <c r="AC1" s="511"/>
      <c r="AD1" s="511"/>
      <c r="AE1" s="511"/>
      <c r="AF1" s="511"/>
      <c r="AG1" s="511"/>
      <c r="AH1" s="511"/>
      <c r="AI1" s="511"/>
      <c r="AJ1" s="511"/>
      <c r="AK1" s="511"/>
      <c r="AL1" s="511"/>
      <c r="AM1" s="511"/>
      <c r="AN1" s="511"/>
      <c r="AO1" s="511"/>
      <c r="AP1" s="511"/>
      <c r="AQ1" s="511"/>
      <c r="AR1" s="486" t="s">
        <v>113</v>
      </c>
      <c r="AS1" s="486"/>
      <c r="AT1" s="486"/>
      <c r="AU1" s="486"/>
      <c r="AV1" s="486"/>
      <c r="AW1" s="486"/>
      <c r="AX1" s="486"/>
      <c r="AY1" s="486"/>
      <c r="AZ1" s="486"/>
      <c r="BA1" s="486"/>
      <c r="BB1" s="486"/>
      <c r="BC1" s="1"/>
      <c r="BD1" s="1"/>
      <c r="BE1" s="1"/>
      <c r="BF1" s="1"/>
      <c r="BG1" s="1"/>
      <c r="CJ1" s="29" t="str">
        <f>L3</f>
        <v xml:space="preserve">हिन्दी </v>
      </c>
      <c r="CM1" s="29" t="str">
        <f>AR3</f>
        <v xml:space="preserve">समाजोपयोगी उत्पादन कार्य एवं समाज सेवा 	  </v>
      </c>
    </row>
    <row r="2" spans="1:91" ht="28.5" customHeight="1" thickBot="1">
      <c r="A2" s="494" t="s">
        <v>171</v>
      </c>
      <c r="B2" s="494"/>
      <c r="C2" s="494"/>
      <c r="D2" s="494"/>
      <c r="E2" s="494"/>
      <c r="F2" s="494"/>
      <c r="G2" s="494"/>
      <c r="H2" s="89"/>
      <c r="I2" s="495" t="s">
        <v>172</v>
      </c>
      <c r="J2" s="495"/>
      <c r="K2" s="495"/>
      <c r="L2" s="81"/>
      <c r="M2" s="81"/>
      <c r="N2" s="81"/>
      <c r="O2" s="81"/>
      <c r="P2" s="510"/>
      <c r="Q2" s="510"/>
      <c r="R2" s="510"/>
      <c r="S2" s="510"/>
      <c r="T2" s="510"/>
      <c r="U2" s="510"/>
      <c r="V2" s="510"/>
      <c r="W2" s="510"/>
      <c r="X2" s="510"/>
      <c r="Y2" s="510"/>
      <c r="Z2" s="510"/>
      <c r="AA2" s="510"/>
      <c r="AB2" s="511"/>
      <c r="AC2" s="511"/>
      <c r="AD2" s="511"/>
      <c r="AE2" s="511"/>
      <c r="AF2" s="511"/>
      <c r="AG2" s="511"/>
      <c r="AH2" s="511"/>
      <c r="AI2" s="511"/>
      <c r="AJ2" s="511"/>
      <c r="AK2" s="511"/>
      <c r="AL2" s="511"/>
      <c r="AM2" s="511"/>
      <c r="AN2" s="511"/>
      <c r="AO2" s="511"/>
      <c r="AP2" s="511"/>
      <c r="AQ2" s="511"/>
      <c r="AR2" s="487"/>
      <c r="AS2" s="487"/>
      <c r="AT2" s="487"/>
      <c r="AU2" s="487"/>
      <c r="AV2" s="487"/>
      <c r="AW2" s="487"/>
      <c r="AX2" s="487"/>
      <c r="AY2" s="487"/>
      <c r="AZ2" s="487"/>
      <c r="BA2" s="487"/>
      <c r="BB2" s="487"/>
      <c r="BC2" s="1"/>
      <c r="BD2" s="1"/>
      <c r="BE2" s="1"/>
      <c r="BF2" s="1"/>
      <c r="BG2" s="1"/>
      <c r="CJ2" s="29" t="str">
        <f>T3</f>
        <v>अंग्रेजी</v>
      </c>
      <c r="CM2" s="29" t="str">
        <f>AU3</f>
        <v xml:space="preserve">शारीरिक एवं स्वास्थ्य शिक्षा  </v>
      </c>
    </row>
    <row r="3" spans="1:91" s="7" customFormat="1" ht="28.5" customHeight="1" thickTop="1" thickBot="1">
      <c r="A3" s="519" t="s">
        <v>79</v>
      </c>
      <c r="B3" s="520"/>
      <c r="C3" s="520"/>
      <c r="D3" s="520"/>
      <c r="E3" s="520"/>
      <c r="F3" s="520"/>
      <c r="G3" s="520"/>
      <c r="H3" s="520"/>
      <c r="I3" s="52" t="s">
        <v>75</v>
      </c>
      <c r="J3" s="53">
        <v>3</v>
      </c>
      <c r="K3" s="5"/>
      <c r="L3" s="456" t="s">
        <v>106</v>
      </c>
      <c r="M3" s="457"/>
      <c r="N3" s="459" t="str">
        <f>UPPER('Master sheet'!J6)</f>
        <v>MANOJ KUMAR PACHORI</v>
      </c>
      <c r="O3" s="460"/>
      <c r="P3" s="460"/>
      <c r="Q3" s="460"/>
      <c r="R3" s="460"/>
      <c r="S3" s="461"/>
      <c r="T3" s="517" t="s">
        <v>95</v>
      </c>
      <c r="U3" s="518"/>
      <c r="V3" s="491" t="str">
        <f>UPPER('Master sheet'!J7)</f>
        <v>SAMPAT RAJ</v>
      </c>
      <c r="W3" s="492"/>
      <c r="X3" s="492"/>
      <c r="Y3" s="492"/>
      <c r="Z3" s="492"/>
      <c r="AA3" s="493"/>
      <c r="AB3" s="512" t="s">
        <v>107</v>
      </c>
      <c r="AC3" s="513"/>
      <c r="AD3" s="514" t="str">
        <f>UPPER('Master sheet'!J8)</f>
        <v>PRADIP SINGH</v>
      </c>
      <c r="AE3" s="515"/>
      <c r="AF3" s="515"/>
      <c r="AG3" s="515"/>
      <c r="AH3" s="515"/>
      <c r="AI3" s="516"/>
      <c r="AJ3" s="475" t="s">
        <v>334</v>
      </c>
      <c r="AK3" s="477"/>
      <c r="AL3" s="506" t="str">
        <f>UPPER('Master sheet'!J9)</f>
        <v>PUSHPENDRA JAWRA</v>
      </c>
      <c r="AM3" s="507"/>
      <c r="AN3" s="507"/>
      <c r="AO3" s="507"/>
      <c r="AP3" s="507"/>
      <c r="AQ3" s="508"/>
      <c r="AR3" s="502" t="s">
        <v>110</v>
      </c>
      <c r="AS3" s="503"/>
      <c r="AT3" s="503"/>
      <c r="AU3" s="502" t="s">
        <v>109</v>
      </c>
      <c r="AV3" s="503"/>
      <c r="AW3" s="503"/>
      <c r="AX3" s="499" t="s">
        <v>112</v>
      </c>
      <c r="AY3" s="500"/>
      <c r="AZ3" s="501"/>
      <c r="BA3" s="504" t="s">
        <v>199</v>
      </c>
      <c r="BB3" s="505"/>
      <c r="BC3" s="1"/>
      <c r="BD3" s="3"/>
      <c r="BE3" s="3"/>
      <c r="BF3" s="3"/>
      <c r="BG3" s="3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 t="e">
        <f>#REF!</f>
        <v>#REF!</v>
      </c>
      <c r="CK3" s="30"/>
      <c r="CL3" s="30"/>
      <c r="CM3" s="30" t="str">
        <f>AX3</f>
        <v xml:space="preserve">कला शिक्षा   </v>
      </c>
    </row>
    <row r="4" spans="1:91" ht="37.200000000000003" thickTop="1" thickBot="1">
      <c r="A4" s="447" t="s">
        <v>9</v>
      </c>
      <c r="B4" s="450" t="s">
        <v>188</v>
      </c>
      <c r="C4" s="450" t="s">
        <v>78</v>
      </c>
      <c r="D4" s="450" t="s">
        <v>5</v>
      </c>
      <c r="E4" s="450" t="s">
        <v>76</v>
      </c>
      <c r="F4" s="447" t="s">
        <v>6</v>
      </c>
      <c r="G4" s="447" t="s">
        <v>8</v>
      </c>
      <c r="H4" s="447" t="s">
        <v>187</v>
      </c>
      <c r="I4" s="450" t="s">
        <v>7</v>
      </c>
      <c r="J4" s="451" t="s">
        <v>165</v>
      </c>
      <c r="K4" s="451" t="s">
        <v>166</v>
      </c>
      <c r="L4" s="458" t="s">
        <v>11</v>
      </c>
      <c r="M4" s="458" t="s">
        <v>12</v>
      </c>
      <c r="N4" s="453" t="s">
        <v>13</v>
      </c>
      <c r="O4" s="454"/>
      <c r="P4" s="455"/>
      <c r="Q4" s="453" t="s">
        <v>167</v>
      </c>
      <c r="R4" s="454"/>
      <c r="S4" s="455"/>
      <c r="T4" s="474" t="s">
        <v>11</v>
      </c>
      <c r="U4" s="474" t="s">
        <v>12</v>
      </c>
      <c r="V4" s="483" t="s">
        <v>13</v>
      </c>
      <c r="W4" s="484"/>
      <c r="X4" s="485"/>
      <c r="Y4" s="483" t="s">
        <v>167</v>
      </c>
      <c r="Z4" s="484"/>
      <c r="AA4" s="485"/>
      <c r="AB4" s="478" t="s">
        <v>11</v>
      </c>
      <c r="AC4" s="478" t="s">
        <v>12</v>
      </c>
      <c r="AD4" s="480" t="s">
        <v>13</v>
      </c>
      <c r="AE4" s="481"/>
      <c r="AF4" s="482"/>
      <c r="AG4" s="480" t="s">
        <v>167</v>
      </c>
      <c r="AH4" s="481"/>
      <c r="AI4" s="482"/>
      <c r="AJ4" s="479" t="s">
        <v>11</v>
      </c>
      <c r="AK4" s="479" t="s">
        <v>12</v>
      </c>
      <c r="AL4" s="475" t="s">
        <v>13</v>
      </c>
      <c r="AM4" s="476"/>
      <c r="AN4" s="477"/>
      <c r="AO4" s="475" t="s">
        <v>167</v>
      </c>
      <c r="AP4" s="476"/>
      <c r="AQ4" s="477"/>
      <c r="AR4" s="488" t="s">
        <v>338</v>
      </c>
      <c r="AS4" s="489"/>
      <c r="AT4" s="490"/>
      <c r="AU4" s="488" t="s">
        <v>339</v>
      </c>
      <c r="AV4" s="489"/>
      <c r="AW4" s="490"/>
      <c r="AX4" s="488" t="s">
        <v>340</v>
      </c>
      <c r="AY4" s="489"/>
      <c r="AZ4" s="490"/>
      <c r="BA4" s="471" t="s">
        <v>200</v>
      </c>
      <c r="BB4" s="471" t="s">
        <v>201</v>
      </c>
      <c r="BC4" s="1"/>
      <c r="BD4" s="1"/>
      <c r="BE4" s="1"/>
      <c r="BF4" s="1"/>
      <c r="BG4" s="1"/>
      <c r="BS4" s="29"/>
      <c r="CJ4" s="29" t="str">
        <f>AB3</f>
        <v xml:space="preserve">गणित </v>
      </c>
    </row>
    <row r="5" spans="1:91" ht="84.6" thickTop="1" thickBot="1">
      <c r="A5" s="448"/>
      <c r="B5" s="451"/>
      <c r="C5" s="451"/>
      <c r="D5" s="451"/>
      <c r="E5" s="451"/>
      <c r="F5" s="448"/>
      <c r="G5" s="448"/>
      <c r="H5" s="448"/>
      <c r="I5" s="451"/>
      <c r="J5" s="451"/>
      <c r="K5" s="451"/>
      <c r="L5" s="458"/>
      <c r="M5" s="458"/>
      <c r="N5" s="335" t="s">
        <v>156</v>
      </c>
      <c r="O5" s="335" t="s">
        <v>157</v>
      </c>
      <c r="P5" s="54" t="s">
        <v>10</v>
      </c>
      <c r="Q5" s="335" t="s">
        <v>156</v>
      </c>
      <c r="R5" s="335" t="s">
        <v>157</v>
      </c>
      <c r="S5" s="54" t="s">
        <v>10</v>
      </c>
      <c r="T5" s="474"/>
      <c r="U5" s="474"/>
      <c r="V5" s="336" t="s">
        <v>156</v>
      </c>
      <c r="W5" s="336" t="s">
        <v>157</v>
      </c>
      <c r="X5" s="65" t="s">
        <v>10</v>
      </c>
      <c r="Y5" s="336" t="s">
        <v>156</v>
      </c>
      <c r="Z5" s="336" t="s">
        <v>157</v>
      </c>
      <c r="AA5" s="65" t="s">
        <v>10</v>
      </c>
      <c r="AB5" s="478"/>
      <c r="AC5" s="478"/>
      <c r="AD5" s="337" t="s">
        <v>156</v>
      </c>
      <c r="AE5" s="337" t="s">
        <v>157</v>
      </c>
      <c r="AF5" s="66" t="s">
        <v>10</v>
      </c>
      <c r="AG5" s="337" t="s">
        <v>156</v>
      </c>
      <c r="AH5" s="337" t="s">
        <v>157</v>
      </c>
      <c r="AI5" s="66" t="s">
        <v>10</v>
      </c>
      <c r="AJ5" s="479"/>
      <c r="AK5" s="479"/>
      <c r="AL5" s="338" t="s">
        <v>156</v>
      </c>
      <c r="AM5" s="338" t="s">
        <v>157</v>
      </c>
      <c r="AN5" s="67" t="s">
        <v>10</v>
      </c>
      <c r="AO5" s="338" t="s">
        <v>156</v>
      </c>
      <c r="AP5" s="338" t="s">
        <v>157</v>
      </c>
      <c r="AQ5" s="67" t="s">
        <v>10</v>
      </c>
      <c r="AR5" s="320" t="s">
        <v>13</v>
      </c>
      <c r="AS5" s="320" t="s">
        <v>167</v>
      </c>
      <c r="AT5" s="320" t="s">
        <v>179</v>
      </c>
      <c r="AU5" s="320" t="s">
        <v>13</v>
      </c>
      <c r="AV5" s="320" t="s">
        <v>167</v>
      </c>
      <c r="AW5" s="320" t="s">
        <v>179</v>
      </c>
      <c r="AX5" s="320" t="s">
        <v>13</v>
      </c>
      <c r="AY5" s="320" t="s">
        <v>167</v>
      </c>
      <c r="AZ5" s="320" t="s">
        <v>179</v>
      </c>
      <c r="BA5" s="471"/>
      <c r="BB5" s="471"/>
      <c r="BC5" s="1"/>
      <c r="BD5" s="1"/>
      <c r="BE5" s="1"/>
      <c r="BF5" s="1"/>
      <c r="BG5" s="1"/>
      <c r="BS5" s="29"/>
      <c r="BU5" s="29">
        <f>IF(AND(L6="",M6="",N6="",P6=""),"",SUM(L6,M6,N6,O6,P6))</f>
        <v>100</v>
      </c>
      <c r="BV5" s="29">
        <v>20</v>
      </c>
      <c r="BW5" s="29">
        <f>IF(AND(T6="",U6="",V6="",X6=""),"",SUM(T6,U6,V6,W6,X6))</f>
        <v>100</v>
      </c>
      <c r="BX5" s="29">
        <v>20</v>
      </c>
      <c r="BY5" s="29" t="e">
        <f>IF(AND(#REF!="",#REF!="",#REF!="",#REF!=""),"",SUM(#REF!,#REF!,#REF!,#REF!,#REF!))</f>
        <v>#REF!</v>
      </c>
      <c r="BZ5" s="29">
        <v>20</v>
      </c>
      <c r="CA5" s="29">
        <f>IF(AND(AB6="",AC6="",AD6="",AF6=""),"",SUM(AB6,AC6,AD6,AE6,AF6))</f>
        <v>100</v>
      </c>
      <c r="CB5" s="29">
        <v>20</v>
      </c>
      <c r="CC5" s="29">
        <f>IF(AND(AJ6="",AK6="",AL6="",AN6=""),"",SUM(AJ6,AK6,AL6,AM6,AN6))</f>
        <v>100</v>
      </c>
      <c r="CD5" s="29">
        <v>20</v>
      </c>
      <c r="CE5" s="29" t="e">
        <f>IF(AND(#REF!="",#REF!="",#REF!="",#REF!=""),"",SUM(#REF!,#REF!,#REF!,#REF!,#REF!))</f>
        <v>#REF!</v>
      </c>
      <c r="CF5" s="29">
        <v>20</v>
      </c>
      <c r="CJ5" s="29" t="str">
        <f>AJ3</f>
        <v xml:space="preserve">पर्यावरण अध्ययन </v>
      </c>
    </row>
    <row r="6" spans="1:91" ht="24" customHeight="1" thickTop="1" thickBot="1">
      <c r="A6" s="449"/>
      <c r="B6" s="452"/>
      <c r="C6" s="452"/>
      <c r="D6" s="452"/>
      <c r="E6" s="452"/>
      <c r="F6" s="449"/>
      <c r="G6" s="449"/>
      <c r="H6" s="449"/>
      <c r="I6" s="452"/>
      <c r="J6" s="452"/>
      <c r="K6" s="452"/>
      <c r="L6" s="9">
        <v>20</v>
      </c>
      <c r="M6" s="9">
        <v>20</v>
      </c>
      <c r="N6" s="9">
        <v>30</v>
      </c>
      <c r="O6" s="9">
        <v>18</v>
      </c>
      <c r="P6" s="9">
        <v>12</v>
      </c>
      <c r="Q6" s="9">
        <v>50</v>
      </c>
      <c r="R6" s="9">
        <v>30</v>
      </c>
      <c r="S6" s="9">
        <v>20</v>
      </c>
      <c r="T6" s="9">
        <v>20</v>
      </c>
      <c r="U6" s="9">
        <v>20</v>
      </c>
      <c r="V6" s="9">
        <v>30</v>
      </c>
      <c r="W6" s="9">
        <v>18</v>
      </c>
      <c r="X6" s="9">
        <v>12</v>
      </c>
      <c r="Y6" s="9">
        <v>50</v>
      </c>
      <c r="Z6" s="9">
        <v>30</v>
      </c>
      <c r="AA6" s="9">
        <v>20</v>
      </c>
      <c r="AB6" s="9">
        <v>20</v>
      </c>
      <c r="AC6" s="9">
        <v>20</v>
      </c>
      <c r="AD6" s="9">
        <v>30</v>
      </c>
      <c r="AE6" s="9">
        <v>18</v>
      </c>
      <c r="AF6" s="9">
        <v>12</v>
      </c>
      <c r="AG6" s="9">
        <v>50</v>
      </c>
      <c r="AH6" s="9">
        <v>30</v>
      </c>
      <c r="AI6" s="9">
        <v>20</v>
      </c>
      <c r="AJ6" s="9">
        <v>20</v>
      </c>
      <c r="AK6" s="9">
        <v>20</v>
      </c>
      <c r="AL6" s="9">
        <v>30</v>
      </c>
      <c r="AM6" s="9">
        <v>18</v>
      </c>
      <c r="AN6" s="9">
        <v>12</v>
      </c>
      <c r="AO6" s="9">
        <v>50</v>
      </c>
      <c r="AP6" s="9">
        <v>30</v>
      </c>
      <c r="AQ6" s="9">
        <v>20</v>
      </c>
      <c r="AR6" s="9">
        <v>25</v>
      </c>
      <c r="AS6" s="9">
        <v>35</v>
      </c>
      <c r="AT6" s="9">
        <v>40</v>
      </c>
      <c r="AU6" s="9">
        <v>25</v>
      </c>
      <c r="AV6" s="9">
        <v>35</v>
      </c>
      <c r="AW6" s="9">
        <v>40</v>
      </c>
      <c r="AX6" s="9">
        <v>25</v>
      </c>
      <c r="AY6" s="9">
        <v>35</v>
      </c>
      <c r="AZ6" s="9">
        <v>40</v>
      </c>
      <c r="BA6" s="107"/>
      <c r="BB6" s="9"/>
      <c r="BC6" s="1"/>
      <c r="BD6" s="464" t="s">
        <v>82</v>
      </c>
      <c r="BE6" s="465"/>
      <c r="BF6" s="465"/>
      <c r="BG6" s="1"/>
      <c r="BS6" s="29"/>
      <c r="BU6" s="29">
        <v>1</v>
      </c>
      <c r="BV6" s="29">
        <v>1</v>
      </c>
      <c r="BW6" s="29">
        <v>2</v>
      </c>
      <c r="BX6" s="29">
        <v>2</v>
      </c>
      <c r="BY6" s="29">
        <v>3</v>
      </c>
      <c r="BZ6" s="29">
        <v>3</v>
      </c>
      <c r="CA6" s="29">
        <v>4</v>
      </c>
      <c r="CB6" s="29">
        <v>4</v>
      </c>
      <c r="CC6" s="29">
        <v>5</v>
      </c>
      <c r="CD6" s="29">
        <v>5</v>
      </c>
      <c r="CE6" s="29">
        <v>6</v>
      </c>
      <c r="CF6" s="29">
        <v>6</v>
      </c>
      <c r="CJ6" s="29" t="e">
        <f>#REF!</f>
        <v>#REF!</v>
      </c>
    </row>
    <row r="7" spans="1:91" ht="24" customHeight="1">
      <c r="A7" s="348">
        <v>1</v>
      </c>
      <c r="B7" s="349">
        <v>3</v>
      </c>
      <c r="C7" s="350" t="s">
        <v>17</v>
      </c>
      <c r="D7" s="351">
        <v>936</v>
      </c>
      <c r="E7" s="352" t="s">
        <v>115</v>
      </c>
      <c r="F7" s="353" t="s">
        <v>376</v>
      </c>
      <c r="G7" s="353" t="s">
        <v>377</v>
      </c>
      <c r="H7" s="354" t="s">
        <v>378</v>
      </c>
      <c r="I7" s="355">
        <v>301</v>
      </c>
      <c r="J7" s="356" t="s">
        <v>18</v>
      </c>
      <c r="K7" s="357" t="s">
        <v>19</v>
      </c>
      <c r="L7" s="10">
        <v>9</v>
      </c>
      <c r="M7" s="11">
        <v>9</v>
      </c>
      <c r="N7" s="11">
        <v>18</v>
      </c>
      <c r="O7" s="11">
        <v>5</v>
      </c>
      <c r="P7" s="55">
        <v>10</v>
      </c>
      <c r="Q7" s="59">
        <v>39</v>
      </c>
      <c r="R7" s="11">
        <v>5</v>
      </c>
      <c r="S7" s="12">
        <v>10</v>
      </c>
      <c r="T7" s="17">
        <v>1</v>
      </c>
      <c r="U7" s="18">
        <v>9</v>
      </c>
      <c r="V7" s="11">
        <v>29</v>
      </c>
      <c r="W7" s="11">
        <v>5</v>
      </c>
      <c r="X7" s="61">
        <v>11</v>
      </c>
      <c r="Y7" s="59">
        <v>50</v>
      </c>
      <c r="Z7" s="11">
        <v>5</v>
      </c>
      <c r="AA7" s="12">
        <v>10</v>
      </c>
      <c r="AB7" s="10">
        <v>9</v>
      </c>
      <c r="AC7" s="11">
        <v>6</v>
      </c>
      <c r="AD7" s="11">
        <v>22</v>
      </c>
      <c r="AE7" s="11">
        <v>6</v>
      </c>
      <c r="AF7" s="55">
        <v>10</v>
      </c>
      <c r="AG7" s="59">
        <v>31</v>
      </c>
      <c r="AH7" s="11">
        <v>6</v>
      </c>
      <c r="AI7" s="12">
        <v>4</v>
      </c>
      <c r="AJ7" s="10">
        <v>9</v>
      </c>
      <c r="AK7" s="11">
        <v>7</v>
      </c>
      <c r="AL7" s="11">
        <v>22</v>
      </c>
      <c r="AM7" s="11">
        <v>6</v>
      </c>
      <c r="AN7" s="55">
        <v>8</v>
      </c>
      <c r="AO7" s="59">
        <v>45</v>
      </c>
      <c r="AP7" s="11">
        <v>6</v>
      </c>
      <c r="AQ7" s="12">
        <v>4</v>
      </c>
      <c r="AR7" s="10">
        <v>25</v>
      </c>
      <c r="AS7" s="11">
        <v>31</v>
      </c>
      <c r="AT7" s="55">
        <v>30</v>
      </c>
      <c r="AU7" s="10">
        <v>11</v>
      </c>
      <c r="AV7" s="11">
        <v>30</v>
      </c>
      <c r="AW7" s="12">
        <v>30</v>
      </c>
      <c r="AX7" s="10">
        <v>21</v>
      </c>
      <c r="AY7" s="11">
        <v>21</v>
      </c>
      <c r="AZ7" s="55">
        <v>31</v>
      </c>
      <c r="BA7" s="10">
        <v>220</v>
      </c>
      <c r="BB7" s="108">
        <v>28</v>
      </c>
      <c r="BC7" s="1"/>
      <c r="BD7" s="1"/>
      <c r="BE7" s="1"/>
      <c r="BF7" s="1"/>
      <c r="BG7" s="3"/>
      <c r="BS7" s="29"/>
      <c r="BT7" s="29">
        <f>IF(I7="","",I7)</f>
        <v>301</v>
      </c>
      <c r="BU7" s="38">
        <f>IF(AND(L7="",M7="",N7="",P7=""),"",SUM(L7,M7,N7,O7,P7))</f>
        <v>51</v>
      </c>
      <c r="BV7" s="38">
        <f>IFERROR(IF(BU7="","",ROUNDUP(BU7*20%,0)),"")</f>
        <v>11</v>
      </c>
      <c r="BW7" s="29">
        <f>IF(AND(T7="",U7="",V7="",X7=""),"",SUM(T7,U7,V7,W7,X7))</f>
        <v>55</v>
      </c>
      <c r="BX7" s="38">
        <f>IFERROR(IF(BW7="","",ROUNDUP(BW7*20%,0)),"")</f>
        <v>11</v>
      </c>
      <c r="BY7" s="29" t="e">
        <f>IF(AND(#REF!="",#REF!="",#REF!="",#REF!=""),"",SUM(#REF!,#REF!,#REF!,#REF!,#REF!))</f>
        <v>#REF!</v>
      </c>
      <c r="BZ7" s="38" t="str">
        <f>IFERROR(IF(BY7="","",ROUNDUP(BY7*20%,0)),"")</f>
        <v/>
      </c>
      <c r="CA7" s="29">
        <f>IF(AND(AB7="",AC7="",AD7="",AF7=""),"",SUM(AB7,AC7,AD7,AE7,AF7))</f>
        <v>53</v>
      </c>
      <c r="CB7" s="38">
        <f>IFERROR(IF(CA7="","",ROUNDUP(CA7*20%,0)),"")</f>
        <v>11</v>
      </c>
      <c r="CC7" s="29">
        <f>IF(AND(AJ7="",AK7="",AL7="",AN7=""),"",SUM(AJ7,AK7,AL7,AM7,AN7))</f>
        <v>52</v>
      </c>
      <c r="CD7" s="38">
        <f>IFERROR(IF(CC7="","",ROUNDUP(CC7*20%,0)),"")</f>
        <v>11</v>
      </c>
      <c r="CE7" s="29" t="e">
        <f>IF(AND(#REF!="",#REF!="",#REF!="",#REF!=""),"",SUM(#REF!,#REF!,#REF!,#REF!,#REF!))</f>
        <v>#REF!</v>
      </c>
      <c r="CF7" s="38" t="str">
        <f>IFERROR(IF(CE7="","",ROUNDUP(CE7*20%,0)),"")</f>
        <v/>
      </c>
      <c r="CG7" s="38"/>
      <c r="CH7" s="38"/>
    </row>
    <row r="8" spans="1:91" ht="24" customHeight="1">
      <c r="A8" s="358">
        <v>2</v>
      </c>
      <c r="B8" s="359">
        <v>3</v>
      </c>
      <c r="C8" s="360" t="s">
        <v>17</v>
      </c>
      <c r="D8" s="361">
        <v>944</v>
      </c>
      <c r="E8" s="362">
        <v>42005</v>
      </c>
      <c r="F8" s="363" t="s">
        <v>379</v>
      </c>
      <c r="G8" s="363" t="s">
        <v>380</v>
      </c>
      <c r="H8" s="364" t="s">
        <v>33</v>
      </c>
      <c r="I8" s="365">
        <v>302</v>
      </c>
      <c r="J8" s="366" t="s">
        <v>20</v>
      </c>
      <c r="K8" s="367" t="s">
        <v>19</v>
      </c>
      <c r="L8" s="13">
        <v>9</v>
      </c>
      <c r="M8" s="8">
        <v>9</v>
      </c>
      <c r="N8" s="8">
        <v>27</v>
      </c>
      <c r="O8" s="8">
        <v>4</v>
      </c>
      <c r="P8" s="56">
        <v>11</v>
      </c>
      <c r="Q8" s="60">
        <v>37</v>
      </c>
      <c r="R8" s="8">
        <v>4</v>
      </c>
      <c r="S8" s="14">
        <v>11</v>
      </c>
      <c r="T8" s="19">
        <v>2</v>
      </c>
      <c r="U8" s="20">
        <v>9</v>
      </c>
      <c r="V8" s="8">
        <v>24</v>
      </c>
      <c r="W8" s="8">
        <v>4</v>
      </c>
      <c r="X8" s="62">
        <v>12</v>
      </c>
      <c r="Y8" s="60">
        <v>37</v>
      </c>
      <c r="Z8" s="8">
        <v>4</v>
      </c>
      <c r="AA8" s="14">
        <v>9</v>
      </c>
      <c r="AB8" s="13">
        <v>9</v>
      </c>
      <c r="AC8" s="8">
        <v>6</v>
      </c>
      <c r="AD8" s="8">
        <v>23</v>
      </c>
      <c r="AE8" s="8">
        <v>3</v>
      </c>
      <c r="AF8" s="56">
        <v>11</v>
      </c>
      <c r="AG8" s="60">
        <v>31</v>
      </c>
      <c r="AH8" s="8">
        <v>3</v>
      </c>
      <c r="AI8" s="14">
        <v>4</v>
      </c>
      <c r="AJ8" s="13">
        <v>9</v>
      </c>
      <c r="AK8" s="8">
        <v>7</v>
      </c>
      <c r="AL8" s="8">
        <v>14</v>
      </c>
      <c r="AM8" s="8">
        <v>4</v>
      </c>
      <c r="AN8" s="56">
        <v>9</v>
      </c>
      <c r="AO8" s="60">
        <v>14</v>
      </c>
      <c r="AP8" s="8">
        <v>4</v>
      </c>
      <c r="AQ8" s="14">
        <v>4</v>
      </c>
      <c r="AR8" s="13">
        <v>24</v>
      </c>
      <c r="AS8" s="8">
        <v>32</v>
      </c>
      <c r="AT8" s="56">
        <v>36</v>
      </c>
      <c r="AU8" s="13">
        <v>11</v>
      </c>
      <c r="AV8" s="8">
        <v>32</v>
      </c>
      <c r="AW8" s="14">
        <v>25</v>
      </c>
      <c r="AX8" s="13">
        <v>21</v>
      </c>
      <c r="AY8" s="8">
        <v>21</v>
      </c>
      <c r="AZ8" s="56">
        <v>32</v>
      </c>
      <c r="BA8" s="13">
        <v>220</v>
      </c>
      <c r="BB8" s="109">
        <v>24</v>
      </c>
      <c r="BC8" s="1"/>
      <c r="BD8" s="466" t="s">
        <v>89</v>
      </c>
      <c r="BE8" s="466"/>
      <c r="BF8" s="466"/>
      <c r="BG8" s="1"/>
      <c r="BS8" s="29"/>
      <c r="BT8" s="29">
        <f t="shared" ref="BT8:BT71" si="0">IF(I8="","",I8)</f>
        <v>302</v>
      </c>
      <c r="BU8" s="38">
        <f t="shared" ref="BU8:BU71" si="1">IF(AND(L8="",M8="",N8="",P8=""),"",SUM(L8,M8,N8,O8,P8))</f>
        <v>60</v>
      </c>
      <c r="BV8" s="38">
        <f t="shared" ref="BV8:BV71" si="2">IFERROR(IF(BU8="","",ROUNDUP(BU8*20%,0)),"")</f>
        <v>12</v>
      </c>
      <c r="BW8" s="29">
        <f t="shared" ref="BW8:BW71" si="3">IF(AND(T8="",U8="",V8="",X8=""),"",SUM(T8,U8,V8,W8,X8))</f>
        <v>51</v>
      </c>
      <c r="BX8" s="38">
        <f t="shared" ref="BX8:BX71" si="4">IFERROR(IF(BW8="","",ROUNDUP(BW8*20%,0)),"")</f>
        <v>11</v>
      </c>
      <c r="BY8" s="29" t="e">
        <f>IF(AND(#REF!="",#REF!="",#REF!="",#REF!=""),"",SUM(#REF!,#REF!,#REF!,#REF!,#REF!))</f>
        <v>#REF!</v>
      </c>
      <c r="BZ8" s="38" t="str">
        <f t="shared" ref="BZ8:BZ71" si="5">IFERROR(IF(BY8="","",ROUNDUP(BY8*20%,0)),"")</f>
        <v/>
      </c>
      <c r="CA8" s="29">
        <f t="shared" ref="CA8:CA71" si="6">IF(AND(AB8="",AC8="",AD8="",AF8=""),"",SUM(AB8,AC8,AD8,AE8,AF8))</f>
        <v>52</v>
      </c>
      <c r="CB8" s="38">
        <f t="shared" ref="CB8:CB71" si="7">IFERROR(IF(CA8="","",ROUNDUP(CA8*20%,0)),"")</f>
        <v>11</v>
      </c>
      <c r="CC8" s="29">
        <f t="shared" ref="CC8:CC71" si="8">IF(AND(AJ8="",AK8="",AL8="",AN8=""),"",SUM(AJ8,AK8,AL8,AM8,AN8))</f>
        <v>43</v>
      </c>
      <c r="CD8" s="38">
        <f t="shared" ref="CD8:CD71" si="9">IFERROR(IF(CC8="","",ROUNDUP(CC8*20%,0)),"")</f>
        <v>9</v>
      </c>
      <c r="CE8" s="29" t="e">
        <f>IF(AND(#REF!="",#REF!="",#REF!="",#REF!=""),"",SUM(#REF!,#REF!,#REF!,#REF!,#REF!))</f>
        <v>#REF!</v>
      </c>
      <c r="CF8" s="38" t="str">
        <f t="shared" ref="CF8:CF71" si="10">IFERROR(IF(CE8="","",ROUNDUP(CE8*20%,0)),"")</f>
        <v/>
      </c>
      <c r="CG8" s="38"/>
      <c r="CH8" s="38"/>
    </row>
    <row r="9" spans="1:91" ht="24" customHeight="1">
      <c r="A9" s="358">
        <v>3</v>
      </c>
      <c r="B9" s="359">
        <v>3</v>
      </c>
      <c r="C9" s="360" t="s">
        <v>17</v>
      </c>
      <c r="D9" s="361">
        <v>934</v>
      </c>
      <c r="E9" s="362">
        <v>42348</v>
      </c>
      <c r="F9" s="363" t="s">
        <v>381</v>
      </c>
      <c r="G9" s="363" t="s">
        <v>382</v>
      </c>
      <c r="H9" s="364" t="s">
        <v>383</v>
      </c>
      <c r="I9" s="365">
        <v>303</v>
      </c>
      <c r="J9" s="366" t="s">
        <v>20</v>
      </c>
      <c r="K9" s="367" t="s">
        <v>19</v>
      </c>
      <c r="L9" s="13">
        <v>9</v>
      </c>
      <c r="M9" s="8">
        <v>9</v>
      </c>
      <c r="N9" s="8">
        <v>25</v>
      </c>
      <c r="O9" s="8">
        <v>3</v>
      </c>
      <c r="P9" s="56">
        <v>12</v>
      </c>
      <c r="Q9" s="60">
        <v>37</v>
      </c>
      <c r="R9" s="8">
        <v>4</v>
      </c>
      <c r="S9" s="14">
        <v>11</v>
      </c>
      <c r="T9" s="19">
        <v>3</v>
      </c>
      <c r="U9" s="20">
        <v>9</v>
      </c>
      <c r="V9" s="20">
        <v>25</v>
      </c>
      <c r="W9" s="8">
        <v>4</v>
      </c>
      <c r="X9" s="62">
        <v>11</v>
      </c>
      <c r="Y9" s="60">
        <v>37</v>
      </c>
      <c r="Z9" s="8">
        <v>4</v>
      </c>
      <c r="AA9" s="14">
        <v>8</v>
      </c>
      <c r="AB9" s="13">
        <v>9</v>
      </c>
      <c r="AC9" s="8">
        <v>6</v>
      </c>
      <c r="AD9" s="8">
        <v>25</v>
      </c>
      <c r="AE9" s="8">
        <v>4</v>
      </c>
      <c r="AF9" s="56">
        <v>12</v>
      </c>
      <c r="AG9" s="60">
        <v>44</v>
      </c>
      <c r="AH9" s="8">
        <v>15</v>
      </c>
      <c r="AI9" s="14">
        <v>8</v>
      </c>
      <c r="AJ9" s="13">
        <v>9</v>
      </c>
      <c r="AK9" s="8">
        <v>7</v>
      </c>
      <c r="AL9" s="8">
        <v>23</v>
      </c>
      <c r="AM9" s="8">
        <v>5</v>
      </c>
      <c r="AN9" s="56">
        <v>10</v>
      </c>
      <c r="AO9" s="60">
        <v>45</v>
      </c>
      <c r="AP9" s="8">
        <v>16</v>
      </c>
      <c r="AQ9" s="14">
        <v>8</v>
      </c>
      <c r="AR9" s="13">
        <v>21</v>
      </c>
      <c r="AS9" s="8">
        <v>32</v>
      </c>
      <c r="AT9" s="56">
        <v>38</v>
      </c>
      <c r="AU9" s="13">
        <v>11</v>
      </c>
      <c r="AV9" s="8">
        <v>31</v>
      </c>
      <c r="AW9" s="14">
        <v>25</v>
      </c>
      <c r="AX9" s="13">
        <v>21</v>
      </c>
      <c r="AY9" s="8">
        <v>21</v>
      </c>
      <c r="AZ9" s="56">
        <v>32</v>
      </c>
      <c r="BA9" s="13">
        <v>220</v>
      </c>
      <c r="BB9" s="109">
        <v>36</v>
      </c>
      <c r="BC9" s="1"/>
      <c r="BD9" s="1"/>
      <c r="BE9" s="1"/>
      <c r="BF9" s="1"/>
      <c r="BG9" s="1"/>
      <c r="BS9" s="29"/>
      <c r="BT9" s="29">
        <f t="shared" si="0"/>
        <v>303</v>
      </c>
      <c r="BU9" s="38">
        <f t="shared" si="1"/>
        <v>58</v>
      </c>
      <c r="BV9" s="38">
        <f t="shared" si="2"/>
        <v>12</v>
      </c>
      <c r="BW9" s="29">
        <f t="shared" si="3"/>
        <v>52</v>
      </c>
      <c r="BX9" s="38">
        <f t="shared" si="4"/>
        <v>11</v>
      </c>
      <c r="BY9" s="29" t="e">
        <f>IF(AND(#REF!="",#REF!="",#REF!="",#REF!=""),"",SUM(#REF!,#REF!,#REF!,#REF!,#REF!))</f>
        <v>#REF!</v>
      </c>
      <c r="BZ9" s="38" t="str">
        <f t="shared" si="5"/>
        <v/>
      </c>
      <c r="CA9" s="29">
        <f t="shared" si="6"/>
        <v>56</v>
      </c>
      <c r="CB9" s="38">
        <f t="shared" si="7"/>
        <v>12</v>
      </c>
      <c r="CC9" s="29">
        <f t="shared" si="8"/>
        <v>54</v>
      </c>
      <c r="CD9" s="38">
        <f t="shared" si="9"/>
        <v>11</v>
      </c>
      <c r="CE9" s="29" t="e">
        <f>IF(AND(#REF!="",#REF!="",#REF!="",#REF!=""),"",SUM(#REF!,#REF!,#REF!,#REF!,#REF!))</f>
        <v>#REF!</v>
      </c>
      <c r="CF9" s="38" t="str">
        <f t="shared" si="10"/>
        <v/>
      </c>
      <c r="CG9" s="38"/>
      <c r="CH9" s="38"/>
    </row>
    <row r="10" spans="1:91" ht="24" customHeight="1">
      <c r="A10" s="358">
        <v>4</v>
      </c>
      <c r="B10" s="359">
        <v>3</v>
      </c>
      <c r="C10" s="360" t="s">
        <v>17</v>
      </c>
      <c r="D10" s="361">
        <v>926</v>
      </c>
      <c r="E10" s="362">
        <v>42491</v>
      </c>
      <c r="F10" s="363" t="s">
        <v>384</v>
      </c>
      <c r="G10" s="363" t="s">
        <v>385</v>
      </c>
      <c r="H10" s="364" t="s">
        <v>46</v>
      </c>
      <c r="I10" s="365">
        <v>304</v>
      </c>
      <c r="J10" s="366" t="s">
        <v>20</v>
      </c>
      <c r="K10" s="367" t="s">
        <v>19</v>
      </c>
      <c r="L10" s="13">
        <v>9</v>
      </c>
      <c r="M10" s="8">
        <v>3</v>
      </c>
      <c r="N10" s="8">
        <v>24</v>
      </c>
      <c r="O10" s="8">
        <v>5</v>
      </c>
      <c r="P10" s="56">
        <v>11</v>
      </c>
      <c r="Q10" s="60">
        <v>37</v>
      </c>
      <c r="R10" s="8">
        <v>4</v>
      </c>
      <c r="S10" s="14">
        <v>11</v>
      </c>
      <c r="T10" s="19">
        <v>4</v>
      </c>
      <c r="U10" s="20" t="s">
        <v>4</v>
      </c>
      <c r="V10" s="20">
        <v>26</v>
      </c>
      <c r="W10" s="8">
        <v>4</v>
      </c>
      <c r="X10" s="62">
        <v>10</v>
      </c>
      <c r="Y10" s="60">
        <v>37</v>
      </c>
      <c r="Z10" s="8">
        <v>4</v>
      </c>
      <c r="AA10" s="14">
        <v>7</v>
      </c>
      <c r="AB10" s="13">
        <v>9</v>
      </c>
      <c r="AC10" s="8">
        <v>6</v>
      </c>
      <c r="AD10" s="8">
        <v>26</v>
      </c>
      <c r="AE10" s="8">
        <v>5</v>
      </c>
      <c r="AF10" s="56">
        <v>10</v>
      </c>
      <c r="AG10" s="60">
        <v>48</v>
      </c>
      <c r="AH10" s="8">
        <v>15</v>
      </c>
      <c r="AI10" s="14">
        <v>8</v>
      </c>
      <c r="AJ10" s="13">
        <v>9</v>
      </c>
      <c r="AK10" s="8">
        <v>7</v>
      </c>
      <c r="AL10" s="8">
        <v>25</v>
      </c>
      <c r="AM10" s="8">
        <v>4</v>
      </c>
      <c r="AN10" s="56">
        <v>11</v>
      </c>
      <c r="AO10" s="60">
        <v>48</v>
      </c>
      <c r="AP10" s="8">
        <v>16</v>
      </c>
      <c r="AQ10" s="14">
        <v>8</v>
      </c>
      <c r="AR10" s="13">
        <v>20</v>
      </c>
      <c r="AS10" s="8">
        <v>32</v>
      </c>
      <c r="AT10" s="56">
        <v>32</v>
      </c>
      <c r="AU10" s="13">
        <v>11</v>
      </c>
      <c r="AV10" s="8">
        <v>32</v>
      </c>
      <c r="AW10" s="14">
        <v>26</v>
      </c>
      <c r="AX10" s="13">
        <v>21</v>
      </c>
      <c r="AY10" s="8">
        <v>21</v>
      </c>
      <c r="AZ10" s="56">
        <v>32</v>
      </c>
      <c r="BA10" s="13">
        <v>220</v>
      </c>
      <c r="BB10" s="109">
        <v>36</v>
      </c>
      <c r="BC10" s="1"/>
      <c r="BD10" s="472" t="s">
        <v>0</v>
      </c>
      <c r="BE10" s="473"/>
      <c r="BF10" s="473"/>
      <c r="BG10" s="1"/>
      <c r="BS10" s="29"/>
      <c r="BT10" s="29">
        <f t="shared" si="0"/>
        <v>304</v>
      </c>
      <c r="BU10" s="38">
        <f t="shared" si="1"/>
        <v>52</v>
      </c>
      <c r="BV10" s="38">
        <f t="shared" si="2"/>
        <v>11</v>
      </c>
      <c r="BW10" s="29">
        <f t="shared" si="3"/>
        <v>44</v>
      </c>
      <c r="BX10" s="38">
        <f t="shared" si="4"/>
        <v>9</v>
      </c>
      <c r="BY10" s="29" t="e">
        <f>IF(AND(#REF!="",#REF!="",#REF!="",#REF!=""),"",SUM(#REF!,#REF!,#REF!,#REF!,#REF!))</f>
        <v>#REF!</v>
      </c>
      <c r="BZ10" s="38" t="str">
        <f t="shared" si="5"/>
        <v/>
      </c>
      <c r="CA10" s="29">
        <f t="shared" si="6"/>
        <v>56</v>
      </c>
      <c r="CB10" s="38">
        <f t="shared" si="7"/>
        <v>12</v>
      </c>
      <c r="CC10" s="29">
        <f t="shared" si="8"/>
        <v>56</v>
      </c>
      <c r="CD10" s="38">
        <f t="shared" si="9"/>
        <v>12</v>
      </c>
      <c r="CE10" s="29" t="e">
        <f>IF(AND(#REF!="",#REF!="",#REF!="",#REF!=""),"",SUM(#REF!,#REF!,#REF!,#REF!,#REF!))</f>
        <v>#REF!</v>
      </c>
      <c r="CF10" s="38" t="str">
        <f t="shared" si="10"/>
        <v/>
      </c>
      <c r="CG10" s="38"/>
      <c r="CH10" s="38"/>
    </row>
    <row r="11" spans="1:91" ht="24" customHeight="1">
      <c r="A11" s="358">
        <v>5</v>
      </c>
      <c r="B11" s="359">
        <v>3</v>
      </c>
      <c r="C11" s="360" t="s">
        <v>17</v>
      </c>
      <c r="D11" s="361">
        <v>951</v>
      </c>
      <c r="E11" s="362" t="s">
        <v>116</v>
      </c>
      <c r="F11" s="363" t="s">
        <v>386</v>
      </c>
      <c r="G11" s="363" t="s">
        <v>73</v>
      </c>
      <c r="H11" s="364" t="s">
        <v>54</v>
      </c>
      <c r="I11" s="365">
        <v>305</v>
      </c>
      <c r="J11" s="366" t="s">
        <v>20</v>
      </c>
      <c r="K11" s="367" t="s">
        <v>19</v>
      </c>
      <c r="L11" s="13">
        <v>9</v>
      </c>
      <c r="M11" s="8">
        <v>4</v>
      </c>
      <c r="N11" s="8" t="s">
        <v>3</v>
      </c>
      <c r="O11" s="8">
        <v>6</v>
      </c>
      <c r="P11" s="56">
        <v>11</v>
      </c>
      <c r="Q11" s="60">
        <v>37</v>
      </c>
      <c r="R11" s="8">
        <v>4</v>
      </c>
      <c r="S11" s="14">
        <v>11</v>
      </c>
      <c r="T11" s="19">
        <v>5</v>
      </c>
      <c r="U11" s="20">
        <v>9</v>
      </c>
      <c r="V11" s="20">
        <v>21</v>
      </c>
      <c r="W11" s="8">
        <v>4</v>
      </c>
      <c r="X11" s="62">
        <v>10</v>
      </c>
      <c r="Y11" s="60">
        <v>37</v>
      </c>
      <c r="Z11" s="8">
        <v>4</v>
      </c>
      <c r="AA11" s="14">
        <v>6</v>
      </c>
      <c r="AB11" s="13">
        <v>9</v>
      </c>
      <c r="AC11" s="8">
        <v>6</v>
      </c>
      <c r="AD11" s="8">
        <v>24</v>
      </c>
      <c r="AE11" s="8">
        <v>6</v>
      </c>
      <c r="AF11" s="56">
        <v>8</v>
      </c>
      <c r="AG11" s="60">
        <v>47</v>
      </c>
      <c r="AH11" s="8">
        <v>15</v>
      </c>
      <c r="AI11" s="14">
        <v>8</v>
      </c>
      <c r="AJ11" s="13">
        <v>9</v>
      </c>
      <c r="AK11" s="8">
        <v>7</v>
      </c>
      <c r="AL11" s="8">
        <v>26</v>
      </c>
      <c r="AM11" s="8">
        <v>3</v>
      </c>
      <c r="AN11" s="56">
        <v>11</v>
      </c>
      <c r="AO11" s="60">
        <v>48</v>
      </c>
      <c r="AP11" s="8">
        <v>16</v>
      </c>
      <c r="AQ11" s="14">
        <v>8</v>
      </c>
      <c r="AR11" s="13">
        <v>22</v>
      </c>
      <c r="AS11" s="8">
        <v>34</v>
      </c>
      <c r="AT11" s="56">
        <v>31</v>
      </c>
      <c r="AU11" s="13">
        <v>11</v>
      </c>
      <c r="AV11" s="8">
        <v>32</v>
      </c>
      <c r="AW11" s="14">
        <v>24</v>
      </c>
      <c r="AX11" s="13">
        <v>22</v>
      </c>
      <c r="AY11" s="8">
        <v>21</v>
      </c>
      <c r="AZ11" s="56">
        <v>32</v>
      </c>
      <c r="BA11" s="13">
        <v>220</v>
      </c>
      <c r="BB11" s="109">
        <v>0</v>
      </c>
      <c r="BC11" s="1"/>
      <c r="BD11" s="472"/>
      <c r="BE11" s="473"/>
      <c r="BF11" s="473"/>
      <c r="BG11" s="1"/>
      <c r="BS11" s="29"/>
      <c r="BT11" s="29">
        <f t="shared" si="0"/>
        <v>305</v>
      </c>
      <c r="BU11" s="38">
        <f t="shared" si="1"/>
        <v>30</v>
      </c>
      <c r="BV11" s="38">
        <f t="shared" si="2"/>
        <v>6</v>
      </c>
      <c r="BW11" s="29">
        <f t="shared" si="3"/>
        <v>49</v>
      </c>
      <c r="BX11" s="38">
        <f t="shared" si="4"/>
        <v>10</v>
      </c>
      <c r="BY11" s="29" t="e">
        <f>IF(AND(#REF!="",#REF!="",#REF!="",#REF!=""),"",SUM(#REF!,#REF!,#REF!,#REF!,#REF!))</f>
        <v>#REF!</v>
      </c>
      <c r="BZ11" s="38" t="str">
        <f t="shared" si="5"/>
        <v/>
      </c>
      <c r="CA11" s="29">
        <f t="shared" si="6"/>
        <v>53</v>
      </c>
      <c r="CB11" s="38">
        <f t="shared" si="7"/>
        <v>11</v>
      </c>
      <c r="CC11" s="29">
        <f t="shared" si="8"/>
        <v>56</v>
      </c>
      <c r="CD11" s="38">
        <f t="shared" si="9"/>
        <v>12</v>
      </c>
      <c r="CE11" s="29" t="e">
        <f>IF(AND(#REF!="",#REF!="",#REF!="",#REF!=""),"",SUM(#REF!,#REF!,#REF!,#REF!,#REF!))</f>
        <v>#REF!</v>
      </c>
      <c r="CF11" s="38" t="str">
        <f t="shared" si="10"/>
        <v/>
      </c>
      <c r="CG11" s="38"/>
      <c r="CH11" s="38"/>
    </row>
    <row r="12" spans="1:91" ht="24" customHeight="1">
      <c r="A12" s="358">
        <v>6</v>
      </c>
      <c r="B12" s="359">
        <v>3</v>
      </c>
      <c r="C12" s="360" t="s">
        <v>17</v>
      </c>
      <c r="D12" s="361">
        <v>939</v>
      </c>
      <c r="E12" s="362" t="s">
        <v>117</v>
      </c>
      <c r="F12" s="363" t="s">
        <v>387</v>
      </c>
      <c r="G12" s="363" t="s">
        <v>388</v>
      </c>
      <c r="H12" s="364" t="s">
        <v>389</v>
      </c>
      <c r="I12" s="365">
        <v>306</v>
      </c>
      <c r="J12" s="366" t="s">
        <v>18</v>
      </c>
      <c r="K12" s="367" t="s">
        <v>19</v>
      </c>
      <c r="L12" s="13">
        <v>9</v>
      </c>
      <c r="M12" s="8">
        <v>5</v>
      </c>
      <c r="N12" s="8">
        <v>25</v>
      </c>
      <c r="O12" s="8">
        <v>6</v>
      </c>
      <c r="P12" s="56">
        <v>11</v>
      </c>
      <c r="Q12" s="60">
        <v>37</v>
      </c>
      <c r="R12" s="8">
        <v>4</v>
      </c>
      <c r="S12" s="14">
        <v>11</v>
      </c>
      <c r="T12" s="19">
        <v>6</v>
      </c>
      <c r="U12" s="20">
        <v>7</v>
      </c>
      <c r="V12" s="20">
        <v>23</v>
      </c>
      <c r="W12" s="8">
        <v>5</v>
      </c>
      <c r="X12" s="62">
        <v>11</v>
      </c>
      <c r="Y12" s="60">
        <v>37</v>
      </c>
      <c r="Z12" s="8">
        <v>4</v>
      </c>
      <c r="AA12" s="14">
        <v>9</v>
      </c>
      <c r="AB12" s="13">
        <v>9</v>
      </c>
      <c r="AC12" s="8">
        <v>6</v>
      </c>
      <c r="AD12" s="8">
        <v>21</v>
      </c>
      <c r="AE12" s="8">
        <v>4</v>
      </c>
      <c r="AF12" s="56">
        <v>9</v>
      </c>
      <c r="AG12" s="60">
        <v>48</v>
      </c>
      <c r="AH12" s="8">
        <v>15</v>
      </c>
      <c r="AI12" s="14">
        <v>8</v>
      </c>
      <c r="AJ12" s="13">
        <v>9</v>
      </c>
      <c r="AK12" s="8">
        <v>7</v>
      </c>
      <c r="AL12" s="8">
        <v>28</v>
      </c>
      <c r="AM12" s="8">
        <v>4</v>
      </c>
      <c r="AN12" s="56">
        <v>11</v>
      </c>
      <c r="AO12" s="60">
        <v>47</v>
      </c>
      <c r="AP12" s="8">
        <v>16</v>
      </c>
      <c r="AQ12" s="14">
        <v>8</v>
      </c>
      <c r="AR12" s="13">
        <v>21</v>
      </c>
      <c r="AS12" s="8">
        <v>32</v>
      </c>
      <c r="AT12" s="56">
        <v>36</v>
      </c>
      <c r="AU12" s="13">
        <v>12</v>
      </c>
      <c r="AV12" s="8">
        <v>31</v>
      </c>
      <c r="AW12" s="14">
        <v>25</v>
      </c>
      <c r="AX12" s="13">
        <v>22</v>
      </c>
      <c r="AY12" s="8">
        <v>21</v>
      </c>
      <c r="AZ12" s="56">
        <v>32</v>
      </c>
      <c r="BA12" s="13">
        <v>220</v>
      </c>
      <c r="BB12" s="109">
        <v>26</v>
      </c>
      <c r="BC12" s="1"/>
      <c r="BD12" s="469" t="s">
        <v>1</v>
      </c>
      <c r="BE12" s="470"/>
      <c r="BF12" s="470"/>
      <c r="BG12" s="1"/>
      <c r="BS12" s="29"/>
      <c r="BT12" s="29">
        <f t="shared" si="0"/>
        <v>306</v>
      </c>
      <c r="BU12" s="38">
        <f t="shared" si="1"/>
        <v>56</v>
      </c>
      <c r="BV12" s="38">
        <f t="shared" si="2"/>
        <v>12</v>
      </c>
      <c r="BW12" s="29">
        <f t="shared" si="3"/>
        <v>52</v>
      </c>
      <c r="BX12" s="38">
        <f t="shared" si="4"/>
        <v>11</v>
      </c>
      <c r="BY12" s="29" t="e">
        <f>IF(AND(#REF!="",#REF!="",#REF!="",#REF!=""),"",SUM(#REF!,#REF!,#REF!,#REF!,#REF!))</f>
        <v>#REF!</v>
      </c>
      <c r="BZ12" s="38" t="str">
        <f t="shared" si="5"/>
        <v/>
      </c>
      <c r="CA12" s="29">
        <f t="shared" si="6"/>
        <v>49</v>
      </c>
      <c r="CB12" s="38">
        <f t="shared" si="7"/>
        <v>10</v>
      </c>
      <c r="CC12" s="29">
        <f t="shared" si="8"/>
        <v>59</v>
      </c>
      <c r="CD12" s="38">
        <f t="shared" si="9"/>
        <v>12</v>
      </c>
      <c r="CE12" s="29" t="e">
        <f>IF(AND(#REF!="",#REF!="",#REF!="",#REF!=""),"",SUM(#REF!,#REF!,#REF!,#REF!,#REF!))</f>
        <v>#REF!</v>
      </c>
      <c r="CF12" s="38" t="str">
        <f t="shared" si="10"/>
        <v/>
      </c>
      <c r="CG12" s="38"/>
      <c r="CH12" s="38"/>
    </row>
    <row r="13" spans="1:91" ht="24" customHeight="1">
      <c r="A13" s="358">
        <v>7</v>
      </c>
      <c r="B13" s="359">
        <v>3</v>
      </c>
      <c r="C13" s="360" t="s">
        <v>17</v>
      </c>
      <c r="D13" s="361">
        <v>942</v>
      </c>
      <c r="E13" s="362" t="s">
        <v>118</v>
      </c>
      <c r="F13" s="363" t="s">
        <v>390</v>
      </c>
      <c r="G13" s="363" t="s">
        <v>45</v>
      </c>
      <c r="H13" s="364" t="s">
        <v>391</v>
      </c>
      <c r="I13" s="365">
        <v>307</v>
      </c>
      <c r="J13" s="366" t="s">
        <v>20</v>
      </c>
      <c r="K13" s="367" t="s">
        <v>19</v>
      </c>
      <c r="L13" s="13">
        <v>9</v>
      </c>
      <c r="M13" s="8">
        <v>6</v>
      </c>
      <c r="N13" s="8">
        <v>29</v>
      </c>
      <c r="O13" s="8">
        <v>6</v>
      </c>
      <c r="P13" s="56">
        <v>11</v>
      </c>
      <c r="Q13" s="60">
        <v>37</v>
      </c>
      <c r="R13" s="8">
        <v>4</v>
      </c>
      <c r="S13" s="14">
        <v>11</v>
      </c>
      <c r="T13" s="19">
        <v>7</v>
      </c>
      <c r="U13" s="20">
        <v>9</v>
      </c>
      <c r="V13" s="20">
        <v>25</v>
      </c>
      <c r="W13" s="8">
        <v>6</v>
      </c>
      <c r="X13" s="62">
        <v>12</v>
      </c>
      <c r="Y13" s="60">
        <v>37</v>
      </c>
      <c r="Z13" s="8">
        <v>4</v>
      </c>
      <c r="AA13" s="14">
        <v>8</v>
      </c>
      <c r="AB13" s="13">
        <v>9</v>
      </c>
      <c r="AC13" s="8">
        <v>6</v>
      </c>
      <c r="AD13" s="8">
        <v>26</v>
      </c>
      <c r="AE13" s="8">
        <v>5</v>
      </c>
      <c r="AF13" s="56">
        <v>10</v>
      </c>
      <c r="AG13" s="60">
        <v>47</v>
      </c>
      <c r="AH13" s="8">
        <v>15</v>
      </c>
      <c r="AI13" s="14">
        <v>8</v>
      </c>
      <c r="AJ13" s="13">
        <v>9</v>
      </c>
      <c r="AK13" s="8">
        <v>7</v>
      </c>
      <c r="AL13" s="8">
        <v>27</v>
      </c>
      <c r="AM13" s="8">
        <v>5</v>
      </c>
      <c r="AN13" s="56">
        <v>11</v>
      </c>
      <c r="AO13" s="60">
        <v>48</v>
      </c>
      <c r="AP13" s="8">
        <v>16</v>
      </c>
      <c r="AQ13" s="14">
        <v>8</v>
      </c>
      <c r="AR13" s="13">
        <v>22</v>
      </c>
      <c r="AS13" s="8">
        <v>32</v>
      </c>
      <c r="AT13" s="56">
        <v>35</v>
      </c>
      <c r="AU13" s="13">
        <v>13</v>
      </c>
      <c r="AV13" s="8">
        <v>31</v>
      </c>
      <c r="AW13" s="14">
        <v>26</v>
      </c>
      <c r="AX13" s="13">
        <v>23</v>
      </c>
      <c r="AY13" s="8">
        <v>21</v>
      </c>
      <c r="AZ13" s="56">
        <v>32</v>
      </c>
      <c r="BA13" s="13">
        <v>220</v>
      </c>
      <c r="BB13" s="109">
        <v>36</v>
      </c>
      <c r="BC13" s="1"/>
      <c r="BD13" s="469"/>
      <c r="BE13" s="470"/>
      <c r="BF13" s="470"/>
      <c r="BG13" s="1"/>
      <c r="BS13" s="29"/>
      <c r="BT13" s="29">
        <f t="shared" si="0"/>
        <v>307</v>
      </c>
      <c r="BU13" s="38">
        <f t="shared" si="1"/>
        <v>61</v>
      </c>
      <c r="BV13" s="38">
        <f t="shared" si="2"/>
        <v>13</v>
      </c>
      <c r="BW13" s="29">
        <f t="shared" si="3"/>
        <v>59</v>
      </c>
      <c r="BX13" s="38">
        <f t="shared" si="4"/>
        <v>12</v>
      </c>
      <c r="BY13" s="29" t="e">
        <f>IF(AND(#REF!="",#REF!="",#REF!="",#REF!=""),"",SUM(#REF!,#REF!,#REF!,#REF!,#REF!))</f>
        <v>#REF!</v>
      </c>
      <c r="BZ13" s="38" t="str">
        <f t="shared" si="5"/>
        <v/>
      </c>
      <c r="CA13" s="29">
        <f t="shared" si="6"/>
        <v>56</v>
      </c>
      <c r="CB13" s="38">
        <f t="shared" si="7"/>
        <v>12</v>
      </c>
      <c r="CC13" s="29">
        <f t="shared" si="8"/>
        <v>59</v>
      </c>
      <c r="CD13" s="38">
        <f t="shared" si="9"/>
        <v>12</v>
      </c>
      <c r="CE13" s="29" t="e">
        <f>IF(AND(#REF!="",#REF!="",#REF!="",#REF!=""),"",SUM(#REF!,#REF!,#REF!,#REF!,#REF!))</f>
        <v>#REF!</v>
      </c>
      <c r="CF13" s="38" t="str">
        <f t="shared" si="10"/>
        <v/>
      </c>
      <c r="CG13" s="38"/>
      <c r="CH13" s="38"/>
    </row>
    <row r="14" spans="1:91" ht="24" customHeight="1">
      <c r="A14" s="358">
        <v>8</v>
      </c>
      <c r="B14" s="359">
        <v>3</v>
      </c>
      <c r="C14" s="360" t="s">
        <v>17</v>
      </c>
      <c r="D14" s="361">
        <v>925</v>
      </c>
      <c r="E14" s="362" t="s">
        <v>119</v>
      </c>
      <c r="F14" s="363" t="s">
        <v>392</v>
      </c>
      <c r="G14" s="363" t="s">
        <v>393</v>
      </c>
      <c r="H14" s="364" t="s">
        <v>71</v>
      </c>
      <c r="I14" s="365">
        <v>308</v>
      </c>
      <c r="J14" s="366" t="s">
        <v>18</v>
      </c>
      <c r="K14" s="367" t="s">
        <v>19</v>
      </c>
      <c r="L14" s="13">
        <v>9</v>
      </c>
      <c r="M14" s="8">
        <v>7</v>
      </c>
      <c r="N14" s="8">
        <v>27</v>
      </c>
      <c r="O14" s="8">
        <v>6</v>
      </c>
      <c r="P14" s="56">
        <v>11</v>
      </c>
      <c r="Q14" s="60">
        <v>37</v>
      </c>
      <c r="R14" s="8">
        <v>4</v>
      </c>
      <c r="S14" s="14">
        <v>11</v>
      </c>
      <c r="T14" s="19">
        <v>8</v>
      </c>
      <c r="U14" s="20">
        <v>9</v>
      </c>
      <c r="V14" s="20">
        <v>26</v>
      </c>
      <c r="W14" s="8">
        <v>5</v>
      </c>
      <c r="X14" s="62">
        <v>10</v>
      </c>
      <c r="Y14" s="60">
        <v>37</v>
      </c>
      <c r="Z14" s="8">
        <v>4</v>
      </c>
      <c r="AA14" s="14">
        <v>7</v>
      </c>
      <c r="AB14" s="13">
        <v>9</v>
      </c>
      <c r="AC14" s="8">
        <v>6</v>
      </c>
      <c r="AD14" s="8">
        <v>25</v>
      </c>
      <c r="AE14" s="8">
        <v>4</v>
      </c>
      <c r="AF14" s="56">
        <v>11</v>
      </c>
      <c r="AG14" s="60">
        <v>46</v>
      </c>
      <c r="AH14" s="8">
        <v>15</v>
      </c>
      <c r="AI14" s="14">
        <v>8</v>
      </c>
      <c r="AJ14" s="13">
        <v>9</v>
      </c>
      <c r="AK14" s="8">
        <v>7</v>
      </c>
      <c r="AL14" s="8">
        <v>29</v>
      </c>
      <c r="AM14" s="8">
        <v>6</v>
      </c>
      <c r="AN14" s="56">
        <v>11</v>
      </c>
      <c r="AO14" s="60">
        <v>49</v>
      </c>
      <c r="AP14" s="8">
        <v>16</v>
      </c>
      <c r="AQ14" s="14">
        <v>8</v>
      </c>
      <c r="AR14" s="13">
        <v>23</v>
      </c>
      <c r="AS14" s="8">
        <v>32</v>
      </c>
      <c r="AT14" s="56">
        <v>34</v>
      </c>
      <c r="AU14" s="13">
        <v>13</v>
      </c>
      <c r="AV14" s="8">
        <v>31</v>
      </c>
      <c r="AW14" s="14">
        <v>24</v>
      </c>
      <c r="AX14" s="13">
        <v>23</v>
      </c>
      <c r="AY14" s="8">
        <v>21</v>
      </c>
      <c r="AZ14" s="56">
        <v>30</v>
      </c>
      <c r="BA14" s="13">
        <v>220</v>
      </c>
      <c r="BB14" s="109">
        <v>28</v>
      </c>
      <c r="BC14" s="1"/>
      <c r="BD14" s="467" t="s">
        <v>14</v>
      </c>
      <c r="BE14" s="468"/>
      <c r="BF14" s="468"/>
      <c r="BG14" s="1"/>
      <c r="BS14" s="29"/>
      <c r="BT14" s="29">
        <f t="shared" si="0"/>
        <v>308</v>
      </c>
      <c r="BU14" s="38">
        <f t="shared" si="1"/>
        <v>60</v>
      </c>
      <c r="BV14" s="38">
        <f t="shared" si="2"/>
        <v>12</v>
      </c>
      <c r="BW14" s="29">
        <f t="shared" si="3"/>
        <v>58</v>
      </c>
      <c r="BX14" s="38">
        <f t="shared" si="4"/>
        <v>12</v>
      </c>
      <c r="BY14" s="29" t="e">
        <f>IF(AND(#REF!="",#REF!="",#REF!="",#REF!=""),"",SUM(#REF!,#REF!,#REF!,#REF!,#REF!))</f>
        <v>#REF!</v>
      </c>
      <c r="BZ14" s="38" t="str">
        <f t="shared" si="5"/>
        <v/>
      </c>
      <c r="CA14" s="29">
        <f t="shared" si="6"/>
        <v>55</v>
      </c>
      <c r="CB14" s="38">
        <f t="shared" si="7"/>
        <v>11</v>
      </c>
      <c r="CC14" s="29">
        <f t="shared" si="8"/>
        <v>62</v>
      </c>
      <c r="CD14" s="38">
        <f t="shared" si="9"/>
        <v>13</v>
      </c>
      <c r="CE14" s="29" t="e">
        <f>IF(AND(#REF!="",#REF!="",#REF!="",#REF!=""),"",SUM(#REF!,#REF!,#REF!,#REF!,#REF!))</f>
        <v>#REF!</v>
      </c>
      <c r="CF14" s="38" t="str">
        <f t="shared" si="10"/>
        <v/>
      </c>
      <c r="CG14" s="38"/>
      <c r="CH14" s="38"/>
    </row>
    <row r="15" spans="1:91" ht="24" customHeight="1">
      <c r="A15" s="358">
        <v>9</v>
      </c>
      <c r="B15" s="359">
        <v>3</v>
      </c>
      <c r="C15" s="360" t="s">
        <v>17</v>
      </c>
      <c r="D15" s="361">
        <v>952</v>
      </c>
      <c r="E15" s="362">
        <v>42047</v>
      </c>
      <c r="F15" s="363" t="s">
        <v>394</v>
      </c>
      <c r="G15" s="363" t="s">
        <v>395</v>
      </c>
      <c r="H15" s="364" t="s">
        <v>396</v>
      </c>
      <c r="I15" s="365">
        <v>309</v>
      </c>
      <c r="J15" s="366" t="s">
        <v>20</v>
      </c>
      <c r="K15" s="367" t="s">
        <v>21</v>
      </c>
      <c r="L15" s="13">
        <v>9</v>
      </c>
      <c r="M15" s="8">
        <v>8</v>
      </c>
      <c r="N15" s="8">
        <v>25</v>
      </c>
      <c r="O15" s="8">
        <v>6</v>
      </c>
      <c r="P15" s="56">
        <v>11</v>
      </c>
      <c r="Q15" s="60">
        <v>37</v>
      </c>
      <c r="R15" s="8">
        <v>4</v>
      </c>
      <c r="S15" s="14">
        <v>11</v>
      </c>
      <c r="T15" s="19">
        <v>9</v>
      </c>
      <c r="U15" s="20">
        <v>9</v>
      </c>
      <c r="V15" s="20">
        <v>24</v>
      </c>
      <c r="W15" s="8">
        <v>6</v>
      </c>
      <c r="X15" s="62">
        <v>9</v>
      </c>
      <c r="Y15" s="60">
        <v>37</v>
      </c>
      <c r="Z15" s="8">
        <v>4</v>
      </c>
      <c r="AA15" s="14">
        <v>9</v>
      </c>
      <c r="AB15" s="13">
        <v>9</v>
      </c>
      <c r="AC15" s="8">
        <v>6</v>
      </c>
      <c r="AD15" s="8">
        <v>26</v>
      </c>
      <c r="AE15" s="8">
        <v>5</v>
      </c>
      <c r="AF15" s="56">
        <v>9</v>
      </c>
      <c r="AG15" s="60">
        <v>45</v>
      </c>
      <c r="AH15" s="8">
        <v>15</v>
      </c>
      <c r="AI15" s="14">
        <v>8</v>
      </c>
      <c r="AJ15" s="13">
        <v>9</v>
      </c>
      <c r="AK15" s="8">
        <v>7</v>
      </c>
      <c r="AL15" s="8">
        <v>30</v>
      </c>
      <c r="AM15" s="8">
        <v>4</v>
      </c>
      <c r="AN15" s="56">
        <v>11</v>
      </c>
      <c r="AO15" s="60">
        <v>47</v>
      </c>
      <c r="AP15" s="8">
        <v>16</v>
      </c>
      <c r="AQ15" s="14">
        <v>8</v>
      </c>
      <c r="AR15" s="13">
        <v>21</v>
      </c>
      <c r="AS15" s="8">
        <v>32</v>
      </c>
      <c r="AT15" s="56">
        <v>36</v>
      </c>
      <c r="AU15" s="13">
        <v>14</v>
      </c>
      <c r="AV15" s="8">
        <v>31</v>
      </c>
      <c r="AW15" s="14">
        <v>25</v>
      </c>
      <c r="AX15" s="13">
        <v>23</v>
      </c>
      <c r="AY15" s="8">
        <v>23</v>
      </c>
      <c r="AZ15" s="56">
        <v>30</v>
      </c>
      <c r="BA15" s="13">
        <v>220</v>
      </c>
      <c r="BB15" s="109">
        <v>18</v>
      </c>
      <c r="BC15" s="1"/>
      <c r="BD15" s="467"/>
      <c r="BE15" s="468"/>
      <c r="BF15" s="468"/>
      <c r="BG15" s="1"/>
      <c r="BS15" s="29"/>
      <c r="BT15" s="29">
        <f t="shared" si="0"/>
        <v>309</v>
      </c>
      <c r="BU15" s="38">
        <f t="shared" si="1"/>
        <v>59</v>
      </c>
      <c r="BV15" s="38">
        <f t="shared" si="2"/>
        <v>12</v>
      </c>
      <c r="BW15" s="29">
        <f t="shared" si="3"/>
        <v>57</v>
      </c>
      <c r="BX15" s="38">
        <f t="shared" si="4"/>
        <v>12</v>
      </c>
      <c r="BY15" s="29" t="e">
        <f>IF(AND(#REF!="",#REF!="",#REF!="",#REF!=""),"",SUM(#REF!,#REF!,#REF!,#REF!,#REF!))</f>
        <v>#REF!</v>
      </c>
      <c r="BZ15" s="38" t="str">
        <f t="shared" si="5"/>
        <v/>
      </c>
      <c r="CA15" s="29">
        <f t="shared" si="6"/>
        <v>55</v>
      </c>
      <c r="CB15" s="38">
        <f t="shared" si="7"/>
        <v>11</v>
      </c>
      <c r="CC15" s="29">
        <f t="shared" si="8"/>
        <v>61</v>
      </c>
      <c r="CD15" s="38">
        <f t="shared" si="9"/>
        <v>13</v>
      </c>
      <c r="CE15" s="29" t="e">
        <f>IF(AND(#REF!="",#REF!="",#REF!="",#REF!=""),"",SUM(#REF!,#REF!,#REF!,#REF!,#REF!))</f>
        <v>#REF!</v>
      </c>
      <c r="CF15" s="38" t="str">
        <f t="shared" si="10"/>
        <v/>
      </c>
      <c r="CG15" s="38"/>
      <c r="CH15" s="38"/>
    </row>
    <row r="16" spans="1:91" ht="24" customHeight="1">
      <c r="A16" s="358">
        <v>10</v>
      </c>
      <c r="B16" s="359">
        <v>3</v>
      </c>
      <c r="C16" s="360" t="s">
        <v>17</v>
      </c>
      <c r="D16" s="361">
        <v>931</v>
      </c>
      <c r="E16" s="362" t="s">
        <v>120</v>
      </c>
      <c r="F16" s="363" t="s">
        <v>397</v>
      </c>
      <c r="G16" s="363" t="s">
        <v>398</v>
      </c>
      <c r="H16" s="364" t="s">
        <v>53</v>
      </c>
      <c r="I16" s="365">
        <v>310</v>
      </c>
      <c r="J16" s="366" t="s">
        <v>20</v>
      </c>
      <c r="K16" s="367" t="s">
        <v>19</v>
      </c>
      <c r="L16" s="13" t="s">
        <v>4</v>
      </c>
      <c r="M16" s="8">
        <v>3</v>
      </c>
      <c r="N16" s="8">
        <v>26</v>
      </c>
      <c r="O16" s="8">
        <v>6</v>
      </c>
      <c r="P16" s="56">
        <v>11</v>
      </c>
      <c r="Q16" s="60">
        <v>37</v>
      </c>
      <c r="R16" s="8">
        <v>4</v>
      </c>
      <c r="S16" s="14">
        <v>11</v>
      </c>
      <c r="T16" s="19">
        <v>10</v>
      </c>
      <c r="U16" s="20">
        <v>9</v>
      </c>
      <c r="V16" s="20">
        <v>25</v>
      </c>
      <c r="W16" s="8">
        <v>5</v>
      </c>
      <c r="X16" s="62">
        <v>8</v>
      </c>
      <c r="Y16" s="60">
        <v>45</v>
      </c>
      <c r="Z16" s="8">
        <v>4</v>
      </c>
      <c r="AA16" s="14">
        <v>8</v>
      </c>
      <c r="AB16" s="13">
        <v>9</v>
      </c>
      <c r="AC16" s="8">
        <v>6</v>
      </c>
      <c r="AD16" s="8">
        <v>24</v>
      </c>
      <c r="AE16" s="8">
        <v>4</v>
      </c>
      <c r="AF16" s="56">
        <v>9</v>
      </c>
      <c r="AG16" s="60">
        <v>43</v>
      </c>
      <c r="AH16" s="8">
        <v>15</v>
      </c>
      <c r="AI16" s="14">
        <v>8</v>
      </c>
      <c r="AJ16" s="13">
        <v>9</v>
      </c>
      <c r="AK16" s="8">
        <v>7</v>
      </c>
      <c r="AL16" s="8">
        <v>32</v>
      </c>
      <c r="AM16" s="8">
        <v>6</v>
      </c>
      <c r="AN16" s="56">
        <v>11</v>
      </c>
      <c r="AO16" s="60">
        <v>48</v>
      </c>
      <c r="AP16" s="8">
        <v>16</v>
      </c>
      <c r="AQ16" s="14">
        <v>8</v>
      </c>
      <c r="AR16" s="13">
        <v>21</v>
      </c>
      <c r="AS16" s="8">
        <v>31</v>
      </c>
      <c r="AT16" s="56">
        <v>35</v>
      </c>
      <c r="AU16" s="13">
        <v>15</v>
      </c>
      <c r="AV16" s="8">
        <v>32</v>
      </c>
      <c r="AW16" s="14">
        <v>26</v>
      </c>
      <c r="AX16" s="13">
        <v>23</v>
      </c>
      <c r="AY16" s="8">
        <v>23</v>
      </c>
      <c r="AZ16" s="56">
        <v>30</v>
      </c>
      <c r="BA16" s="13">
        <v>220</v>
      </c>
      <c r="BB16" s="109">
        <v>36</v>
      </c>
      <c r="BC16" s="1"/>
      <c r="BD16" s="462" t="s">
        <v>2</v>
      </c>
      <c r="BE16" s="463"/>
      <c r="BF16" s="463"/>
      <c r="BG16" s="1"/>
      <c r="BS16" s="29"/>
      <c r="BT16" s="29">
        <f t="shared" si="0"/>
        <v>310</v>
      </c>
      <c r="BU16" s="38">
        <f t="shared" si="1"/>
        <v>46</v>
      </c>
      <c r="BV16" s="38">
        <f t="shared" si="2"/>
        <v>10</v>
      </c>
      <c r="BW16" s="29">
        <f t="shared" si="3"/>
        <v>57</v>
      </c>
      <c r="BX16" s="38">
        <f t="shared" si="4"/>
        <v>12</v>
      </c>
      <c r="BY16" s="29" t="e">
        <f>IF(AND(#REF!="",#REF!="",#REF!="",#REF!=""),"",SUM(#REF!,#REF!,#REF!,#REF!,#REF!))</f>
        <v>#REF!</v>
      </c>
      <c r="BZ16" s="38" t="str">
        <f t="shared" si="5"/>
        <v/>
      </c>
      <c r="CA16" s="29">
        <f t="shared" si="6"/>
        <v>52</v>
      </c>
      <c r="CB16" s="38">
        <f t="shared" si="7"/>
        <v>11</v>
      </c>
      <c r="CC16" s="29">
        <f t="shared" si="8"/>
        <v>65</v>
      </c>
      <c r="CD16" s="38">
        <f t="shared" si="9"/>
        <v>13</v>
      </c>
      <c r="CE16" s="29" t="e">
        <f>IF(AND(#REF!="",#REF!="",#REF!="",#REF!=""),"",SUM(#REF!,#REF!,#REF!,#REF!,#REF!))</f>
        <v>#REF!</v>
      </c>
      <c r="CF16" s="38" t="str">
        <f t="shared" si="10"/>
        <v/>
      </c>
      <c r="CG16" s="38"/>
      <c r="CH16" s="38"/>
    </row>
    <row r="17" spans="1:86" ht="24" customHeight="1">
      <c r="A17" s="358">
        <v>11</v>
      </c>
      <c r="B17" s="359">
        <v>3</v>
      </c>
      <c r="C17" s="360" t="s">
        <v>17</v>
      </c>
      <c r="D17" s="361">
        <v>923</v>
      </c>
      <c r="E17" s="362" t="s">
        <v>120</v>
      </c>
      <c r="F17" s="363" t="s">
        <v>399</v>
      </c>
      <c r="G17" s="363" t="s">
        <v>400</v>
      </c>
      <c r="H17" s="364" t="s">
        <v>401</v>
      </c>
      <c r="I17" s="365">
        <v>311</v>
      </c>
      <c r="J17" s="366" t="s">
        <v>18</v>
      </c>
      <c r="K17" s="367" t="s">
        <v>19</v>
      </c>
      <c r="L17" s="13">
        <v>9</v>
      </c>
      <c r="M17" s="8">
        <v>9</v>
      </c>
      <c r="N17" s="8">
        <v>29</v>
      </c>
      <c r="O17" s="8">
        <v>6</v>
      </c>
      <c r="P17" s="56">
        <v>11</v>
      </c>
      <c r="Q17" s="60">
        <v>37</v>
      </c>
      <c r="R17" s="8">
        <v>4</v>
      </c>
      <c r="S17" s="14">
        <v>11</v>
      </c>
      <c r="T17" s="19">
        <v>9</v>
      </c>
      <c r="U17" s="20">
        <v>9</v>
      </c>
      <c r="V17" s="20">
        <v>26</v>
      </c>
      <c r="W17" s="8">
        <v>6</v>
      </c>
      <c r="X17" s="62">
        <v>9</v>
      </c>
      <c r="Y17" s="60">
        <v>46</v>
      </c>
      <c r="Z17" s="8">
        <v>4</v>
      </c>
      <c r="AA17" s="14">
        <v>7</v>
      </c>
      <c r="AB17" s="13">
        <v>9</v>
      </c>
      <c r="AC17" s="8">
        <v>6</v>
      </c>
      <c r="AD17" s="8">
        <v>25</v>
      </c>
      <c r="AE17" s="8">
        <v>5</v>
      </c>
      <c r="AF17" s="56">
        <v>9</v>
      </c>
      <c r="AG17" s="60">
        <v>42</v>
      </c>
      <c r="AH17" s="8">
        <v>15</v>
      </c>
      <c r="AI17" s="14">
        <v>8</v>
      </c>
      <c r="AJ17" s="13">
        <v>9</v>
      </c>
      <c r="AK17" s="8">
        <v>7</v>
      </c>
      <c r="AL17" s="8">
        <v>25</v>
      </c>
      <c r="AM17" s="8">
        <v>4</v>
      </c>
      <c r="AN17" s="56">
        <v>11</v>
      </c>
      <c r="AO17" s="60">
        <v>45</v>
      </c>
      <c r="AP17" s="8">
        <v>16</v>
      </c>
      <c r="AQ17" s="14">
        <v>8</v>
      </c>
      <c r="AR17" s="13">
        <v>23</v>
      </c>
      <c r="AS17" s="8">
        <v>31</v>
      </c>
      <c r="AT17" s="56">
        <v>35</v>
      </c>
      <c r="AU17" s="13">
        <v>15</v>
      </c>
      <c r="AV17" s="8">
        <v>32</v>
      </c>
      <c r="AW17" s="14">
        <v>28</v>
      </c>
      <c r="AX17" s="13">
        <v>23</v>
      </c>
      <c r="AY17" s="8">
        <v>23</v>
      </c>
      <c r="AZ17" s="56">
        <v>30</v>
      </c>
      <c r="BA17" s="13">
        <v>220</v>
      </c>
      <c r="BB17" s="109">
        <v>28</v>
      </c>
      <c r="BC17" s="1"/>
      <c r="BD17" s="462"/>
      <c r="BE17" s="463"/>
      <c r="BF17" s="463"/>
      <c r="BG17" s="1"/>
      <c r="BS17" s="29"/>
      <c r="BT17" s="29">
        <f t="shared" si="0"/>
        <v>311</v>
      </c>
      <c r="BU17" s="38">
        <f t="shared" si="1"/>
        <v>64</v>
      </c>
      <c r="BV17" s="38">
        <f t="shared" si="2"/>
        <v>13</v>
      </c>
      <c r="BW17" s="29">
        <f t="shared" si="3"/>
        <v>59</v>
      </c>
      <c r="BX17" s="38">
        <f t="shared" si="4"/>
        <v>12</v>
      </c>
      <c r="BY17" s="29" t="e">
        <f>IF(AND(#REF!="",#REF!="",#REF!="",#REF!=""),"",SUM(#REF!,#REF!,#REF!,#REF!,#REF!))</f>
        <v>#REF!</v>
      </c>
      <c r="BZ17" s="38" t="str">
        <f t="shared" si="5"/>
        <v/>
      </c>
      <c r="CA17" s="29">
        <f t="shared" si="6"/>
        <v>54</v>
      </c>
      <c r="CB17" s="38">
        <f t="shared" si="7"/>
        <v>11</v>
      </c>
      <c r="CC17" s="29">
        <f t="shared" si="8"/>
        <v>56</v>
      </c>
      <c r="CD17" s="38">
        <f t="shared" si="9"/>
        <v>12</v>
      </c>
      <c r="CE17" s="29" t="e">
        <f>IF(AND(#REF!="",#REF!="",#REF!="",#REF!=""),"",SUM(#REF!,#REF!,#REF!,#REF!,#REF!))</f>
        <v>#REF!</v>
      </c>
      <c r="CF17" s="38" t="str">
        <f t="shared" si="10"/>
        <v/>
      </c>
      <c r="CG17" s="38"/>
      <c r="CH17" s="38"/>
    </row>
    <row r="18" spans="1:86" ht="24" customHeight="1">
      <c r="A18" s="358">
        <v>12</v>
      </c>
      <c r="B18" s="359">
        <v>3</v>
      </c>
      <c r="C18" s="360" t="s">
        <v>17</v>
      </c>
      <c r="D18" s="361">
        <v>949</v>
      </c>
      <c r="E18" s="362" t="s">
        <v>121</v>
      </c>
      <c r="F18" s="363" t="s">
        <v>402</v>
      </c>
      <c r="G18" s="363" t="s">
        <v>403</v>
      </c>
      <c r="H18" s="364" t="s">
        <v>404</v>
      </c>
      <c r="I18" s="365">
        <v>312</v>
      </c>
      <c r="J18" s="366" t="s">
        <v>20</v>
      </c>
      <c r="K18" s="367" t="s">
        <v>19</v>
      </c>
      <c r="L18" s="13">
        <v>9</v>
      </c>
      <c r="M18" s="8">
        <v>9</v>
      </c>
      <c r="N18" s="8">
        <v>20</v>
      </c>
      <c r="O18" s="8">
        <v>6</v>
      </c>
      <c r="P18" s="56">
        <v>11</v>
      </c>
      <c r="Q18" s="60">
        <v>37</v>
      </c>
      <c r="R18" s="8">
        <v>4</v>
      </c>
      <c r="S18" s="14">
        <v>11</v>
      </c>
      <c r="T18" s="19">
        <v>9</v>
      </c>
      <c r="U18" s="20">
        <v>9</v>
      </c>
      <c r="V18" s="20">
        <v>21</v>
      </c>
      <c r="W18" s="8">
        <v>5</v>
      </c>
      <c r="X18" s="62">
        <v>10</v>
      </c>
      <c r="Y18" s="60">
        <v>47</v>
      </c>
      <c r="Z18" s="8">
        <v>4</v>
      </c>
      <c r="AA18" s="14">
        <v>10</v>
      </c>
      <c r="AB18" s="13" t="s">
        <v>80</v>
      </c>
      <c r="AC18" s="8">
        <v>6</v>
      </c>
      <c r="AD18" s="8">
        <v>26</v>
      </c>
      <c r="AE18" s="8">
        <v>6</v>
      </c>
      <c r="AF18" s="56">
        <v>9</v>
      </c>
      <c r="AG18" s="60">
        <v>41</v>
      </c>
      <c r="AH18" s="8">
        <v>15</v>
      </c>
      <c r="AI18" s="14">
        <v>8</v>
      </c>
      <c r="AJ18" s="13">
        <v>9</v>
      </c>
      <c r="AK18" s="8">
        <v>7</v>
      </c>
      <c r="AL18" s="8">
        <v>29</v>
      </c>
      <c r="AM18" s="8">
        <v>4</v>
      </c>
      <c r="AN18" s="56">
        <v>11</v>
      </c>
      <c r="AO18" s="60">
        <v>49</v>
      </c>
      <c r="AP18" s="8">
        <v>16</v>
      </c>
      <c r="AQ18" s="14">
        <v>8</v>
      </c>
      <c r="AR18" s="13">
        <v>21</v>
      </c>
      <c r="AS18" s="8">
        <v>31</v>
      </c>
      <c r="AT18" s="56">
        <v>36</v>
      </c>
      <c r="AU18" s="13">
        <v>15</v>
      </c>
      <c r="AV18" s="8">
        <v>32</v>
      </c>
      <c r="AW18" s="14">
        <v>29</v>
      </c>
      <c r="AX18" s="13">
        <v>25</v>
      </c>
      <c r="AY18" s="8">
        <v>23</v>
      </c>
      <c r="AZ18" s="56">
        <v>30</v>
      </c>
      <c r="BA18" s="13">
        <v>220</v>
      </c>
      <c r="BB18" s="109">
        <v>12</v>
      </c>
      <c r="BC18" s="1"/>
      <c r="BD18" s="1"/>
      <c r="BE18" s="1"/>
      <c r="BF18" s="1"/>
      <c r="BG18" s="1"/>
      <c r="BS18" s="29"/>
      <c r="BT18" s="29">
        <f t="shared" si="0"/>
        <v>312</v>
      </c>
      <c r="BU18" s="38">
        <f t="shared" si="1"/>
        <v>55</v>
      </c>
      <c r="BV18" s="38">
        <f t="shared" si="2"/>
        <v>11</v>
      </c>
      <c r="BW18" s="29">
        <f t="shared" si="3"/>
        <v>54</v>
      </c>
      <c r="BX18" s="38">
        <f t="shared" si="4"/>
        <v>11</v>
      </c>
      <c r="BY18" s="29" t="e">
        <f>IF(AND(#REF!="",#REF!="",#REF!="",#REF!=""),"",SUM(#REF!,#REF!,#REF!,#REF!,#REF!))</f>
        <v>#REF!</v>
      </c>
      <c r="BZ18" s="38" t="str">
        <f t="shared" si="5"/>
        <v/>
      </c>
      <c r="CA18" s="29">
        <f t="shared" si="6"/>
        <v>47</v>
      </c>
      <c r="CB18" s="38">
        <f t="shared" si="7"/>
        <v>10</v>
      </c>
      <c r="CC18" s="29">
        <f t="shared" si="8"/>
        <v>60</v>
      </c>
      <c r="CD18" s="38">
        <f t="shared" si="9"/>
        <v>12</v>
      </c>
      <c r="CE18" s="29" t="e">
        <f>IF(AND(#REF!="",#REF!="",#REF!="",#REF!=""),"",SUM(#REF!,#REF!,#REF!,#REF!,#REF!))</f>
        <v>#REF!</v>
      </c>
      <c r="CF18" s="38" t="str">
        <f t="shared" si="10"/>
        <v/>
      </c>
      <c r="CG18" s="38"/>
      <c r="CH18" s="38"/>
    </row>
    <row r="19" spans="1:86" ht="24" customHeight="1">
      <c r="A19" s="358">
        <v>13</v>
      </c>
      <c r="B19" s="359">
        <v>3</v>
      </c>
      <c r="C19" s="360" t="s">
        <v>17</v>
      </c>
      <c r="D19" s="361">
        <v>933</v>
      </c>
      <c r="E19" s="362" t="s">
        <v>122</v>
      </c>
      <c r="F19" s="363" t="s">
        <v>405</v>
      </c>
      <c r="G19" s="363" t="s">
        <v>406</v>
      </c>
      <c r="H19" s="364" t="s">
        <v>62</v>
      </c>
      <c r="I19" s="365">
        <v>313</v>
      </c>
      <c r="J19" s="366" t="s">
        <v>18</v>
      </c>
      <c r="K19" s="367" t="s">
        <v>19</v>
      </c>
      <c r="L19" s="13">
        <v>5</v>
      </c>
      <c r="M19" s="8">
        <v>6</v>
      </c>
      <c r="N19" s="8">
        <v>21</v>
      </c>
      <c r="O19" s="8">
        <v>6</v>
      </c>
      <c r="P19" s="56">
        <v>4</v>
      </c>
      <c r="Q19" s="60">
        <v>37</v>
      </c>
      <c r="R19" s="8">
        <v>4</v>
      </c>
      <c r="S19" s="14">
        <v>11</v>
      </c>
      <c r="T19" s="19">
        <v>9</v>
      </c>
      <c r="U19" s="20">
        <v>9</v>
      </c>
      <c r="V19" s="20">
        <v>25</v>
      </c>
      <c r="W19" s="8">
        <v>6</v>
      </c>
      <c r="X19" s="62">
        <v>9</v>
      </c>
      <c r="Y19" s="60">
        <v>48</v>
      </c>
      <c r="Z19" s="8">
        <v>4</v>
      </c>
      <c r="AA19" s="14">
        <v>9</v>
      </c>
      <c r="AB19" s="13">
        <v>9</v>
      </c>
      <c r="AC19" s="8">
        <v>6</v>
      </c>
      <c r="AD19" s="8">
        <v>21</v>
      </c>
      <c r="AE19" s="8">
        <v>5</v>
      </c>
      <c r="AF19" s="56">
        <v>9</v>
      </c>
      <c r="AG19" s="60">
        <v>41</v>
      </c>
      <c r="AH19" s="8">
        <v>15</v>
      </c>
      <c r="AI19" s="14">
        <v>8</v>
      </c>
      <c r="AJ19" s="13">
        <v>9</v>
      </c>
      <c r="AK19" s="8">
        <v>7</v>
      </c>
      <c r="AL19" s="8">
        <v>28</v>
      </c>
      <c r="AM19" s="8">
        <v>4</v>
      </c>
      <c r="AN19" s="56">
        <v>11</v>
      </c>
      <c r="AO19" s="60">
        <v>47</v>
      </c>
      <c r="AP19" s="8">
        <v>16</v>
      </c>
      <c r="AQ19" s="14">
        <v>8</v>
      </c>
      <c r="AR19" s="13">
        <v>23</v>
      </c>
      <c r="AS19" s="8">
        <v>32</v>
      </c>
      <c r="AT19" s="56">
        <v>32</v>
      </c>
      <c r="AU19" s="13">
        <v>15</v>
      </c>
      <c r="AV19" s="8">
        <v>32</v>
      </c>
      <c r="AW19" s="14">
        <v>29</v>
      </c>
      <c r="AX19" s="13">
        <v>21</v>
      </c>
      <c r="AY19" s="8">
        <v>23</v>
      </c>
      <c r="AZ19" s="56">
        <v>30</v>
      </c>
      <c r="BA19" s="13">
        <v>220</v>
      </c>
      <c r="BB19" s="109">
        <v>22</v>
      </c>
      <c r="BC19" s="1"/>
      <c r="BD19" s="1"/>
      <c r="BE19" s="1"/>
      <c r="BF19" s="1"/>
      <c r="BG19" s="1"/>
      <c r="BS19" s="29"/>
      <c r="BT19" s="29">
        <f t="shared" si="0"/>
        <v>313</v>
      </c>
      <c r="BU19" s="38">
        <f t="shared" si="1"/>
        <v>42</v>
      </c>
      <c r="BV19" s="38">
        <f t="shared" si="2"/>
        <v>9</v>
      </c>
      <c r="BW19" s="29">
        <f t="shared" si="3"/>
        <v>58</v>
      </c>
      <c r="BX19" s="38">
        <f t="shared" si="4"/>
        <v>12</v>
      </c>
      <c r="BY19" s="29" t="e">
        <f>IF(AND(#REF!="",#REF!="",#REF!="",#REF!=""),"",SUM(#REF!,#REF!,#REF!,#REF!,#REF!))</f>
        <v>#REF!</v>
      </c>
      <c r="BZ19" s="38" t="str">
        <f t="shared" si="5"/>
        <v/>
      </c>
      <c r="CA19" s="29">
        <f t="shared" si="6"/>
        <v>50</v>
      </c>
      <c r="CB19" s="38">
        <f t="shared" si="7"/>
        <v>10</v>
      </c>
      <c r="CC19" s="29">
        <f t="shared" si="8"/>
        <v>59</v>
      </c>
      <c r="CD19" s="38">
        <f t="shared" si="9"/>
        <v>12</v>
      </c>
      <c r="CE19" s="29" t="e">
        <f>IF(AND(#REF!="",#REF!="",#REF!="",#REF!=""),"",SUM(#REF!,#REF!,#REF!,#REF!,#REF!))</f>
        <v>#REF!</v>
      </c>
      <c r="CF19" s="38" t="str">
        <f t="shared" si="10"/>
        <v/>
      </c>
      <c r="CG19" s="38"/>
      <c r="CH19" s="38"/>
    </row>
    <row r="20" spans="1:86" ht="24" customHeight="1">
      <c r="A20" s="358">
        <v>14</v>
      </c>
      <c r="B20" s="359">
        <v>3</v>
      </c>
      <c r="C20" s="360" t="s">
        <v>17</v>
      </c>
      <c r="D20" s="361">
        <v>946</v>
      </c>
      <c r="E20" s="362" t="s">
        <v>123</v>
      </c>
      <c r="F20" s="363" t="s">
        <v>405</v>
      </c>
      <c r="G20" s="363" t="s">
        <v>407</v>
      </c>
      <c r="H20" s="364" t="s">
        <v>408</v>
      </c>
      <c r="I20" s="365">
        <v>314</v>
      </c>
      <c r="J20" s="366" t="s">
        <v>18</v>
      </c>
      <c r="K20" s="367" t="s">
        <v>19</v>
      </c>
      <c r="L20" s="13">
        <v>9</v>
      </c>
      <c r="M20" s="8">
        <v>9</v>
      </c>
      <c r="N20" s="8">
        <v>26</v>
      </c>
      <c r="O20" s="8">
        <v>6</v>
      </c>
      <c r="P20" s="56"/>
      <c r="Q20" s="60">
        <v>37</v>
      </c>
      <c r="R20" s="8">
        <v>4</v>
      </c>
      <c r="S20" s="14">
        <v>11</v>
      </c>
      <c r="T20" s="19">
        <v>9</v>
      </c>
      <c r="U20" s="20">
        <v>9</v>
      </c>
      <c r="V20" s="20">
        <v>24</v>
      </c>
      <c r="W20" s="8">
        <v>5</v>
      </c>
      <c r="X20" s="62">
        <v>8</v>
      </c>
      <c r="Y20" s="60">
        <v>49</v>
      </c>
      <c r="Z20" s="8">
        <v>4</v>
      </c>
      <c r="AA20" s="14">
        <v>8</v>
      </c>
      <c r="AB20" s="13">
        <v>9</v>
      </c>
      <c r="AC20" s="8">
        <v>6</v>
      </c>
      <c r="AD20" s="8">
        <v>23</v>
      </c>
      <c r="AE20" s="8">
        <v>5</v>
      </c>
      <c r="AF20" s="56">
        <v>9</v>
      </c>
      <c r="AG20" s="60">
        <v>41</v>
      </c>
      <c r="AH20" s="8">
        <v>15</v>
      </c>
      <c r="AI20" s="14">
        <v>8</v>
      </c>
      <c r="AJ20" s="13">
        <v>9</v>
      </c>
      <c r="AK20" s="8">
        <v>7</v>
      </c>
      <c r="AL20" s="8">
        <v>27</v>
      </c>
      <c r="AM20" s="8">
        <v>4</v>
      </c>
      <c r="AN20" s="56">
        <v>12</v>
      </c>
      <c r="AO20" s="60">
        <v>48</v>
      </c>
      <c r="AP20" s="8">
        <v>16</v>
      </c>
      <c r="AQ20" s="14">
        <v>8</v>
      </c>
      <c r="AR20" s="13"/>
      <c r="AS20" s="8"/>
      <c r="AT20" s="56"/>
      <c r="AU20" s="13"/>
      <c r="AV20" s="8"/>
      <c r="AW20" s="14"/>
      <c r="AX20" s="13"/>
      <c r="AY20" s="8"/>
      <c r="AZ20" s="56"/>
      <c r="BA20" s="13">
        <v>220</v>
      </c>
      <c r="BB20" s="109">
        <v>40</v>
      </c>
      <c r="BC20" s="1"/>
      <c r="BD20" s="1"/>
      <c r="BE20" s="46"/>
      <c r="BF20" s="1"/>
      <c r="BG20" s="1"/>
      <c r="BS20" s="29"/>
      <c r="BT20" s="29">
        <f t="shared" si="0"/>
        <v>314</v>
      </c>
      <c r="BU20" s="38">
        <f t="shared" si="1"/>
        <v>50</v>
      </c>
      <c r="BV20" s="38">
        <f t="shared" si="2"/>
        <v>10</v>
      </c>
      <c r="BW20" s="29">
        <f t="shared" si="3"/>
        <v>55</v>
      </c>
      <c r="BX20" s="38">
        <f t="shared" si="4"/>
        <v>11</v>
      </c>
      <c r="BY20" s="29" t="e">
        <f>IF(AND(#REF!="",#REF!="",#REF!="",#REF!=""),"",SUM(#REF!,#REF!,#REF!,#REF!,#REF!))</f>
        <v>#REF!</v>
      </c>
      <c r="BZ20" s="38" t="str">
        <f t="shared" si="5"/>
        <v/>
      </c>
      <c r="CA20" s="29">
        <f t="shared" si="6"/>
        <v>52</v>
      </c>
      <c r="CB20" s="38">
        <f t="shared" si="7"/>
        <v>11</v>
      </c>
      <c r="CC20" s="29">
        <f t="shared" si="8"/>
        <v>59</v>
      </c>
      <c r="CD20" s="38">
        <f t="shared" si="9"/>
        <v>12</v>
      </c>
      <c r="CE20" s="29" t="e">
        <f>IF(AND(#REF!="",#REF!="",#REF!="",#REF!=""),"",SUM(#REF!,#REF!,#REF!,#REF!,#REF!))</f>
        <v>#REF!</v>
      </c>
      <c r="CF20" s="38" t="str">
        <f t="shared" si="10"/>
        <v/>
      </c>
      <c r="CG20" s="38"/>
      <c r="CH20" s="38"/>
    </row>
    <row r="21" spans="1:86" ht="24" customHeight="1">
      <c r="A21" s="358">
        <v>15</v>
      </c>
      <c r="B21" s="359">
        <v>3</v>
      </c>
      <c r="C21" s="360" t="s">
        <v>17</v>
      </c>
      <c r="D21" s="361">
        <v>935</v>
      </c>
      <c r="E21" s="362" t="s">
        <v>124</v>
      </c>
      <c r="F21" s="363" t="s">
        <v>409</v>
      </c>
      <c r="G21" s="363" t="s">
        <v>410</v>
      </c>
      <c r="H21" s="364" t="s">
        <v>32</v>
      </c>
      <c r="I21" s="365">
        <v>315</v>
      </c>
      <c r="J21" s="366" t="s">
        <v>20</v>
      </c>
      <c r="K21" s="367" t="s">
        <v>21</v>
      </c>
      <c r="L21" s="13">
        <v>9</v>
      </c>
      <c r="M21" s="8">
        <v>9</v>
      </c>
      <c r="N21" s="8">
        <v>29</v>
      </c>
      <c r="O21" s="8">
        <v>6</v>
      </c>
      <c r="P21" s="56"/>
      <c r="Q21" s="60">
        <v>37</v>
      </c>
      <c r="R21" s="8">
        <v>4</v>
      </c>
      <c r="S21" s="14">
        <v>11</v>
      </c>
      <c r="T21" s="19">
        <v>9</v>
      </c>
      <c r="U21" s="20">
        <v>9</v>
      </c>
      <c r="V21" s="20">
        <v>26</v>
      </c>
      <c r="W21" s="8">
        <v>6</v>
      </c>
      <c r="X21" s="62">
        <v>9</v>
      </c>
      <c r="Y21" s="60">
        <v>44</v>
      </c>
      <c r="Z21" s="8">
        <v>4</v>
      </c>
      <c r="AA21" s="14">
        <v>9</v>
      </c>
      <c r="AB21" s="13">
        <v>9</v>
      </c>
      <c r="AC21" s="8">
        <v>6</v>
      </c>
      <c r="AD21" s="8">
        <v>26</v>
      </c>
      <c r="AE21" s="8">
        <v>5</v>
      </c>
      <c r="AF21" s="56">
        <v>9</v>
      </c>
      <c r="AG21" s="60">
        <v>44</v>
      </c>
      <c r="AH21" s="8">
        <v>15</v>
      </c>
      <c r="AI21" s="14">
        <v>8</v>
      </c>
      <c r="AJ21" s="13">
        <v>9</v>
      </c>
      <c r="AK21" s="8">
        <v>7</v>
      </c>
      <c r="AL21" s="8">
        <v>24</v>
      </c>
      <c r="AM21" s="8">
        <v>4</v>
      </c>
      <c r="AN21" s="56">
        <v>12</v>
      </c>
      <c r="AO21" s="60">
        <v>49</v>
      </c>
      <c r="AP21" s="8">
        <v>16</v>
      </c>
      <c r="AQ21" s="14">
        <v>8</v>
      </c>
      <c r="AR21" s="13"/>
      <c r="AS21" s="8"/>
      <c r="AT21" s="56"/>
      <c r="AU21" s="13"/>
      <c r="AV21" s="8"/>
      <c r="AW21" s="14"/>
      <c r="AX21" s="13"/>
      <c r="AY21" s="8"/>
      <c r="AZ21" s="56"/>
      <c r="BA21" s="13">
        <v>220</v>
      </c>
      <c r="BB21" s="109">
        <v>4</v>
      </c>
      <c r="BC21" s="1"/>
      <c r="BD21" s="1"/>
      <c r="BE21" s="47"/>
      <c r="BF21" s="1"/>
      <c r="BG21" s="1"/>
      <c r="BS21" s="29"/>
      <c r="BT21" s="29">
        <f t="shared" si="0"/>
        <v>315</v>
      </c>
      <c r="BU21" s="38">
        <f t="shared" si="1"/>
        <v>53</v>
      </c>
      <c r="BV21" s="38">
        <f t="shared" si="2"/>
        <v>11</v>
      </c>
      <c r="BW21" s="29">
        <f t="shared" si="3"/>
        <v>59</v>
      </c>
      <c r="BX21" s="38">
        <f t="shared" si="4"/>
        <v>12</v>
      </c>
      <c r="BY21" s="29" t="e">
        <f>IF(AND(#REF!="",#REF!="",#REF!="",#REF!=""),"",SUM(#REF!,#REF!,#REF!,#REF!,#REF!))</f>
        <v>#REF!</v>
      </c>
      <c r="BZ21" s="38" t="str">
        <f t="shared" si="5"/>
        <v/>
      </c>
      <c r="CA21" s="29">
        <f t="shared" si="6"/>
        <v>55</v>
      </c>
      <c r="CB21" s="38">
        <f t="shared" si="7"/>
        <v>11</v>
      </c>
      <c r="CC21" s="29">
        <f t="shared" si="8"/>
        <v>56</v>
      </c>
      <c r="CD21" s="38">
        <f t="shared" si="9"/>
        <v>12</v>
      </c>
      <c r="CE21" s="29" t="e">
        <f>IF(AND(#REF!="",#REF!="",#REF!="",#REF!=""),"",SUM(#REF!,#REF!,#REF!,#REF!,#REF!))</f>
        <v>#REF!</v>
      </c>
      <c r="CF21" s="38" t="str">
        <f t="shared" si="10"/>
        <v/>
      </c>
      <c r="CG21" s="38"/>
      <c r="CH21" s="38"/>
    </row>
    <row r="22" spans="1:86" ht="24" customHeight="1">
      <c r="A22" s="358">
        <v>16</v>
      </c>
      <c r="B22" s="359">
        <v>3</v>
      </c>
      <c r="C22" s="360" t="s">
        <v>17</v>
      </c>
      <c r="D22" s="361">
        <v>940</v>
      </c>
      <c r="E22" s="362" t="s">
        <v>125</v>
      </c>
      <c r="F22" s="363" t="s">
        <v>411</v>
      </c>
      <c r="G22" s="363" t="s">
        <v>412</v>
      </c>
      <c r="H22" s="364" t="s">
        <v>53</v>
      </c>
      <c r="I22" s="365">
        <v>316</v>
      </c>
      <c r="J22" s="366" t="s">
        <v>18</v>
      </c>
      <c r="K22" s="367" t="s">
        <v>19</v>
      </c>
      <c r="L22" s="13">
        <v>9</v>
      </c>
      <c r="M22" s="8">
        <v>9</v>
      </c>
      <c r="N22" s="8">
        <v>27</v>
      </c>
      <c r="O22" s="8">
        <v>6</v>
      </c>
      <c r="P22" s="56"/>
      <c r="Q22" s="60">
        <v>37</v>
      </c>
      <c r="R22" s="8">
        <v>4</v>
      </c>
      <c r="S22" s="14">
        <v>11</v>
      </c>
      <c r="T22" s="19">
        <v>9</v>
      </c>
      <c r="U22" s="20">
        <v>9</v>
      </c>
      <c r="V22" s="20">
        <v>28</v>
      </c>
      <c r="W22" s="8">
        <v>4</v>
      </c>
      <c r="X22" s="62">
        <v>9</v>
      </c>
      <c r="Y22" s="60">
        <v>45</v>
      </c>
      <c r="Z22" s="8">
        <v>4</v>
      </c>
      <c r="AA22" s="14">
        <v>8</v>
      </c>
      <c r="AB22" s="13">
        <v>9</v>
      </c>
      <c r="AC22" s="8">
        <v>6</v>
      </c>
      <c r="AD22" s="8">
        <v>25</v>
      </c>
      <c r="AE22" s="8">
        <v>5</v>
      </c>
      <c r="AF22" s="56">
        <v>9</v>
      </c>
      <c r="AG22" s="60">
        <v>48</v>
      </c>
      <c r="AH22" s="8">
        <v>15</v>
      </c>
      <c r="AI22" s="14">
        <v>8</v>
      </c>
      <c r="AJ22" s="13">
        <v>9</v>
      </c>
      <c r="AK22" s="8">
        <v>7</v>
      </c>
      <c r="AL22" s="8">
        <v>21</v>
      </c>
      <c r="AM22" s="8">
        <v>4</v>
      </c>
      <c r="AN22" s="56">
        <v>12</v>
      </c>
      <c r="AO22" s="60">
        <v>48</v>
      </c>
      <c r="AP22" s="8">
        <v>16</v>
      </c>
      <c r="AQ22" s="14">
        <v>8</v>
      </c>
      <c r="AR22" s="13"/>
      <c r="AS22" s="8"/>
      <c r="AT22" s="56"/>
      <c r="AU22" s="13"/>
      <c r="AV22" s="8"/>
      <c r="AW22" s="14"/>
      <c r="AX22" s="13"/>
      <c r="AY22" s="8"/>
      <c r="AZ22" s="56"/>
      <c r="BA22" s="13">
        <v>220</v>
      </c>
      <c r="BB22" s="109">
        <v>26</v>
      </c>
      <c r="BC22" s="1"/>
      <c r="BD22" s="1"/>
      <c r="BE22" s="43"/>
      <c r="BF22" s="1"/>
      <c r="BG22" s="1"/>
      <c r="BS22" s="29"/>
      <c r="BT22" s="29">
        <f t="shared" si="0"/>
        <v>316</v>
      </c>
      <c r="BU22" s="38">
        <f t="shared" si="1"/>
        <v>51</v>
      </c>
      <c r="BV22" s="38">
        <f t="shared" si="2"/>
        <v>11</v>
      </c>
      <c r="BW22" s="29">
        <f t="shared" si="3"/>
        <v>59</v>
      </c>
      <c r="BX22" s="38">
        <f t="shared" si="4"/>
        <v>12</v>
      </c>
      <c r="BY22" s="29" t="e">
        <f>IF(AND(#REF!="",#REF!="",#REF!="",#REF!=""),"",SUM(#REF!,#REF!,#REF!,#REF!,#REF!))</f>
        <v>#REF!</v>
      </c>
      <c r="BZ22" s="38" t="str">
        <f t="shared" si="5"/>
        <v/>
      </c>
      <c r="CA22" s="29">
        <f t="shared" si="6"/>
        <v>54</v>
      </c>
      <c r="CB22" s="38">
        <f t="shared" si="7"/>
        <v>11</v>
      </c>
      <c r="CC22" s="29">
        <f t="shared" si="8"/>
        <v>53</v>
      </c>
      <c r="CD22" s="38">
        <f t="shared" si="9"/>
        <v>11</v>
      </c>
      <c r="CE22" s="29" t="e">
        <f>IF(AND(#REF!="",#REF!="",#REF!="",#REF!=""),"",SUM(#REF!,#REF!,#REF!,#REF!,#REF!))</f>
        <v>#REF!</v>
      </c>
      <c r="CF22" s="38" t="str">
        <f t="shared" si="10"/>
        <v/>
      </c>
      <c r="CG22" s="38"/>
      <c r="CH22" s="38"/>
    </row>
    <row r="23" spans="1:86" ht="24" customHeight="1">
      <c r="A23" s="358">
        <v>17</v>
      </c>
      <c r="B23" s="359">
        <v>3</v>
      </c>
      <c r="C23" s="360" t="s">
        <v>17</v>
      </c>
      <c r="D23" s="361">
        <v>924</v>
      </c>
      <c r="E23" s="362" t="s">
        <v>126</v>
      </c>
      <c r="F23" s="363" t="s">
        <v>413</v>
      </c>
      <c r="G23" s="363" t="s">
        <v>414</v>
      </c>
      <c r="H23" s="364" t="s">
        <v>415</v>
      </c>
      <c r="I23" s="365">
        <v>317</v>
      </c>
      <c r="J23" s="366" t="s">
        <v>20</v>
      </c>
      <c r="K23" s="367" t="s">
        <v>19</v>
      </c>
      <c r="L23" s="13">
        <v>9</v>
      </c>
      <c r="M23" s="8">
        <v>9</v>
      </c>
      <c r="N23" s="8">
        <v>28</v>
      </c>
      <c r="O23" s="8">
        <v>6</v>
      </c>
      <c r="P23" s="56"/>
      <c r="Q23" s="60">
        <v>37</v>
      </c>
      <c r="R23" s="8">
        <v>4</v>
      </c>
      <c r="S23" s="14">
        <v>11</v>
      </c>
      <c r="T23" s="19">
        <v>9</v>
      </c>
      <c r="U23" s="20">
        <v>9</v>
      </c>
      <c r="V23" s="20">
        <v>29</v>
      </c>
      <c r="W23" s="8">
        <v>4</v>
      </c>
      <c r="X23" s="62">
        <v>9</v>
      </c>
      <c r="Y23" s="60">
        <v>46</v>
      </c>
      <c r="Z23" s="8">
        <v>4</v>
      </c>
      <c r="AA23" s="14">
        <v>9</v>
      </c>
      <c r="AB23" s="13">
        <v>9</v>
      </c>
      <c r="AC23" s="8">
        <v>6</v>
      </c>
      <c r="AD23" s="8">
        <v>24</v>
      </c>
      <c r="AE23" s="8">
        <v>5</v>
      </c>
      <c r="AF23" s="56">
        <v>9</v>
      </c>
      <c r="AG23" s="60">
        <v>47</v>
      </c>
      <c r="AH23" s="8">
        <v>15</v>
      </c>
      <c r="AI23" s="14">
        <v>8</v>
      </c>
      <c r="AJ23" s="13">
        <v>9</v>
      </c>
      <c r="AK23" s="8">
        <v>7</v>
      </c>
      <c r="AL23" s="8">
        <v>32</v>
      </c>
      <c r="AM23" s="8">
        <v>4</v>
      </c>
      <c r="AN23" s="56">
        <v>12</v>
      </c>
      <c r="AO23" s="60">
        <v>47</v>
      </c>
      <c r="AP23" s="8">
        <v>16</v>
      </c>
      <c r="AQ23" s="14">
        <v>8</v>
      </c>
      <c r="AR23" s="13"/>
      <c r="AS23" s="8"/>
      <c r="AT23" s="56"/>
      <c r="AU23" s="13"/>
      <c r="AV23" s="8"/>
      <c r="AW23" s="14"/>
      <c r="AX23" s="13"/>
      <c r="AY23" s="8"/>
      <c r="AZ23" s="56"/>
      <c r="BA23" s="13">
        <v>220</v>
      </c>
      <c r="BB23" s="109">
        <v>38</v>
      </c>
      <c r="BC23" s="1"/>
      <c r="BD23" s="1"/>
      <c r="BE23" s="43"/>
      <c r="BF23" s="1"/>
      <c r="BG23" s="1"/>
      <c r="BS23" s="29"/>
      <c r="BT23" s="29">
        <f t="shared" si="0"/>
        <v>317</v>
      </c>
      <c r="BU23" s="38">
        <f t="shared" si="1"/>
        <v>52</v>
      </c>
      <c r="BV23" s="38">
        <f t="shared" si="2"/>
        <v>11</v>
      </c>
      <c r="BW23" s="29">
        <f t="shared" si="3"/>
        <v>60</v>
      </c>
      <c r="BX23" s="38">
        <f t="shared" si="4"/>
        <v>12</v>
      </c>
      <c r="BY23" s="29" t="e">
        <f>IF(AND(#REF!="",#REF!="",#REF!="",#REF!=""),"",SUM(#REF!,#REF!,#REF!,#REF!,#REF!))</f>
        <v>#REF!</v>
      </c>
      <c r="BZ23" s="38" t="str">
        <f t="shared" si="5"/>
        <v/>
      </c>
      <c r="CA23" s="29">
        <f t="shared" si="6"/>
        <v>53</v>
      </c>
      <c r="CB23" s="38">
        <f t="shared" si="7"/>
        <v>11</v>
      </c>
      <c r="CC23" s="29">
        <f t="shared" si="8"/>
        <v>64</v>
      </c>
      <c r="CD23" s="38">
        <f t="shared" si="9"/>
        <v>13</v>
      </c>
      <c r="CE23" s="29" t="e">
        <f>IF(AND(#REF!="",#REF!="",#REF!="",#REF!=""),"",SUM(#REF!,#REF!,#REF!,#REF!,#REF!))</f>
        <v>#REF!</v>
      </c>
      <c r="CF23" s="38" t="str">
        <f t="shared" si="10"/>
        <v/>
      </c>
      <c r="CG23" s="38"/>
      <c r="CH23" s="38"/>
    </row>
    <row r="24" spans="1:86" ht="24" customHeight="1">
      <c r="A24" s="358">
        <v>18</v>
      </c>
      <c r="B24" s="359">
        <v>3</v>
      </c>
      <c r="C24" s="360" t="s">
        <v>17</v>
      </c>
      <c r="D24" s="361">
        <v>921</v>
      </c>
      <c r="E24" s="362">
        <v>42008</v>
      </c>
      <c r="F24" s="363" t="s">
        <v>416</v>
      </c>
      <c r="G24" s="363" t="s">
        <v>417</v>
      </c>
      <c r="H24" s="364" t="s">
        <v>418</v>
      </c>
      <c r="I24" s="365">
        <v>318</v>
      </c>
      <c r="J24" s="366" t="s">
        <v>20</v>
      </c>
      <c r="K24" s="367" t="s">
        <v>22</v>
      </c>
      <c r="L24" s="13">
        <v>9</v>
      </c>
      <c r="M24" s="8">
        <v>9</v>
      </c>
      <c r="N24" s="8">
        <v>26</v>
      </c>
      <c r="O24" s="8">
        <v>6</v>
      </c>
      <c r="P24" s="56"/>
      <c r="Q24" s="60">
        <v>37</v>
      </c>
      <c r="R24" s="8">
        <v>4</v>
      </c>
      <c r="S24" s="14">
        <v>11</v>
      </c>
      <c r="T24" s="19">
        <v>9</v>
      </c>
      <c r="U24" s="20">
        <v>9</v>
      </c>
      <c r="V24" s="20">
        <v>27</v>
      </c>
      <c r="W24" s="8">
        <v>4</v>
      </c>
      <c r="X24" s="62">
        <v>9</v>
      </c>
      <c r="Y24" s="60">
        <v>47</v>
      </c>
      <c r="Z24" s="8">
        <v>4</v>
      </c>
      <c r="AA24" s="14">
        <v>8</v>
      </c>
      <c r="AB24" s="13">
        <v>9</v>
      </c>
      <c r="AC24" s="8">
        <v>6</v>
      </c>
      <c r="AD24" s="8">
        <v>28</v>
      </c>
      <c r="AE24" s="8">
        <v>5</v>
      </c>
      <c r="AF24" s="56">
        <v>8</v>
      </c>
      <c r="AG24" s="60">
        <v>45</v>
      </c>
      <c r="AH24" s="8">
        <v>15</v>
      </c>
      <c r="AI24" s="14">
        <v>8</v>
      </c>
      <c r="AJ24" s="13">
        <v>9</v>
      </c>
      <c r="AK24" s="8">
        <v>7</v>
      </c>
      <c r="AL24" s="8">
        <v>30</v>
      </c>
      <c r="AM24" s="8">
        <v>4</v>
      </c>
      <c r="AN24" s="56">
        <v>12</v>
      </c>
      <c r="AO24" s="60">
        <v>49</v>
      </c>
      <c r="AP24" s="8">
        <v>16</v>
      </c>
      <c r="AQ24" s="14">
        <v>8</v>
      </c>
      <c r="AR24" s="13"/>
      <c r="AS24" s="8"/>
      <c r="AT24" s="56"/>
      <c r="AU24" s="13"/>
      <c r="AV24" s="8"/>
      <c r="AW24" s="14"/>
      <c r="AX24" s="13"/>
      <c r="AY24" s="8"/>
      <c r="AZ24" s="56"/>
      <c r="BA24" s="13">
        <v>220</v>
      </c>
      <c r="BB24" s="109">
        <v>22</v>
      </c>
      <c r="BC24" s="1"/>
      <c r="BD24" s="1"/>
      <c r="BE24" s="43"/>
      <c r="BF24" s="1"/>
      <c r="BG24" s="1"/>
      <c r="BS24" s="29"/>
      <c r="BT24" s="29">
        <f t="shared" si="0"/>
        <v>318</v>
      </c>
      <c r="BU24" s="38">
        <f t="shared" si="1"/>
        <v>50</v>
      </c>
      <c r="BV24" s="38">
        <f t="shared" si="2"/>
        <v>10</v>
      </c>
      <c r="BW24" s="29">
        <f t="shared" si="3"/>
        <v>58</v>
      </c>
      <c r="BX24" s="38">
        <f t="shared" si="4"/>
        <v>12</v>
      </c>
      <c r="BY24" s="29" t="e">
        <f>IF(AND(#REF!="",#REF!="",#REF!="",#REF!=""),"",SUM(#REF!,#REF!,#REF!,#REF!,#REF!))</f>
        <v>#REF!</v>
      </c>
      <c r="BZ24" s="38" t="str">
        <f t="shared" si="5"/>
        <v/>
      </c>
      <c r="CA24" s="29">
        <f t="shared" si="6"/>
        <v>56</v>
      </c>
      <c r="CB24" s="38">
        <f t="shared" si="7"/>
        <v>12</v>
      </c>
      <c r="CC24" s="29">
        <f t="shared" si="8"/>
        <v>62</v>
      </c>
      <c r="CD24" s="38">
        <f t="shared" si="9"/>
        <v>13</v>
      </c>
      <c r="CE24" s="29" t="e">
        <f>IF(AND(#REF!="",#REF!="",#REF!="",#REF!=""),"",SUM(#REF!,#REF!,#REF!,#REF!,#REF!))</f>
        <v>#REF!</v>
      </c>
      <c r="CF24" s="38" t="str">
        <f t="shared" si="10"/>
        <v/>
      </c>
      <c r="CG24" s="38"/>
      <c r="CH24" s="38"/>
    </row>
    <row r="25" spans="1:86" ht="24" customHeight="1">
      <c r="A25" s="358">
        <v>19</v>
      </c>
      <c r="B25" s="359">
        <v>3</v>
      </c>
      <c r="C25" s="360" t="s">
        <v>17</v>
      </c>
      <c r="D25" s="361">
        <v>948</v>
      </c>
      <c r="E25" s="362">
        <v>42257</v>
      </c>
      <c r="F25" s="363" t="s">
        <v>419</v>
      </c>
      <c r="G25" s="363" t="s">
        <v>420</v>
      </c>
      <c r="H25" s="364" t="s">
        <v>421</v>
      </c>
      <c r="I25" s="365">
        <v>319</v>
      </c>
      <c r="J25" s="366" t="s">
        <v>20</v>
      </c>
      <c r="K25" s="367" t="s">
        <v>23</v>
      </c>
      <c r="L25" s="13">
        <v>9</v>
      </c>
      <c r="M25" s="8">
        <v>9</v>
      </c>
      <c r="N25" s="8">
        <v>23</v>
      </c>
      <c r="O25" s="8">
        <v>6</v>
      </c>
      <c r="P25" s="56"/>
      <c r="Q25" s="60">
        <v>37</v>
      </c>
      <c r="R25" s="8">
        <v>4</v>
      </c>
      <c r="S25" s="14">
        <v>11</v>
      </c>
      <c r="T25" s="19">
        <v>9</v>
      </c>
      <c r="U25" s="20">
        <v>9</v>
      </c>
      <c r="V25" s="20">
        <v>23</v>
      </c>
      <c r="W25" s="8">
        <v>4</v>
      </c>
      <c r="X25" s="62">
        <v>9</v>
      </c>
      <c r="Y25" s="60">
        <v>48</v>
      </c>
      <c r="Z25" s="8">
        <v>4</v>
      </c>
      <c r="AA25" s="14">
        <v>9</v>
      </c>
      <c r="AB25" s="13">
        <v>9</v>
      </c>
      <c r="AC25" s="8">
        <v>6</v>
      </c>
      <c r="AD25" s="8">
        <v>27</v>
      </c>
      <c r="AE25" s="8">
        <v>5</v>
      </c>
      <c r="AF25" s="56">
        <v>9</v>
      </c>
      <c r="AG25" s="60">
        <v>45</v>
      </c>
      <c r="AH25" s="8">
        <v>15</v>
      </c>
      <c r="AI25" s="14">
        <v>8</v>
      </c>
      <c r="AJ25" s="13">
        <v>9</v>
      </c>
      <c r="AK25" s="8">
        <v>7</v>
      </c>
      <c r="AL25" s="8">
        <v>31</v>
      </c>
      <c r="AM25" s="8">
        <v>4</v>
      </c>
      <c r="AN25" s="56">
        <v>10</v>
      </c>
      <c r="AO25" s="60">
        <v>41</v>
      </c>
      <c r="AP25" s="8">
        <v>16</v>
      </c>
      <c r="AQ25" s="14">
        <v>8</v>
      </c>
      <c r="AR25" s="13"/>
      <c r="AS25" s="8"/>
      <c r="AT25" s="56"/>
      <c r="AU25" s="13"/>
      <c r="AV25" s="8"/>
      <c r="AW25" s="14"/>
      <c r="AX25" s="13"/>
      <c r="AY25" s="8"/>
      <c r="AZ25" s="56"/>
      <c r="BA25" s="13">
        <v>220</v>
      </c>
      <c r="BB25" s="109">
        <v>24</v>
      </c>
      <c r="BC25" s="1"/>
      <c r="BD25" s="1"/>
      <c r="BE25" s="43"/>
      <c r="BF25" s="1"/>
      <c r="BG25" s="1"/>
      <c r="BS25" s="29"/>
      <c r="BT25" s="29">
        <f t="shared" si="0"/>
        <v>319</v>
      </c>
      <c r="BU25" s="38">
        <f t="shared" si="1"/>
        <v>47</v>
      </c>
      <c r="BV25" s="38">
        <f t="shared" si="2"/>
        <v>10</v>
      </c>
      <c r="BW25" s="29">
        <f t="shared" si="3"/>
        <v>54</v>
      </c>
      <c r="BX25" s="38">
        <f t="shared" si="4"/>
        <v>11</v>
      </c>
      <c r="BY25" s="29" t="e">
        <f>IF(AND(#REF!="",#REF!="",#REF!="",#REF!=""),"",SUM(#REF!,#REF!,#REF!,#REF!,#REF!))</f>
        <v>#REF!</v>
      </c>
      <c r="BZ25" s="38" t="str">
        <f t="shared" si="5"/>
        <v/>
      </c>
      <c r="CA25" s="29">
        <f t="shared" si="6"/>
        <v>56</v>
      </c>
      <c r="CB25" s="38">
        <f t="shared" si="7"/>
        <v>12</v>
      </c>
      <c r="CC25" s="29">
        <f t="shared" si="8"/>
        <v>61</v>
      </c>
      <c r="CD25" s="38">
        <f t="shared" si="9"/>
        <v>13</v>
      </c>
      <c r="CE25" s="29" t="e">
        <f>IF(AND(#REF!="",#REF!="",#REF!="",#REF!=""),"",SUM(#REF!,#REF!,#REF!,#REF!,#REF!))</f>
        <v>#REF!</v>
      </c>
      <c r="CF25" s="38" t="str">
        <f t="shared" si="10"/>
        <v/>
      </c>
      <c r="CG25" s="38"/>
      <c r="CH25" s="38"/>
    </row>
    <row r="26" spans="1:86" ht="24" customHeight="1">
      <c r="A26" s="358">
        <v>20</v>
      </c>
      <c r="B26" s="359">
        <v>3</v>
      </c>
      <c r="C26" s="360" t="s">
        <v>17</v>
      </c>
      <c r="D26" s="361">
        <v>943</v>
      </c>
      <c r="E26" s="362" t="s">
        <v>127</v>
      </c>
      <c r="F26" s="363" t="s">
        <v>422</v>
      </c>
      <c r="G26" s="363" t="s">
        <v>66</v>
      </c>
      <c r="H26" s="364" t="s">
        <v>39</v>
      </c>
      <c r="I26" s="365">
        <v>320</v>
      </c>
      <c r="J26" s="366" t="s">
        <v>18</v>
      </c>
      <c r="K26" s="367" t="s">
        <v>21</v>
      </c>
      <c r="L26" s="13">
        <v>9</v>
      </c>
      <c r="M26" s="8">
        <v>9</v>
      </c>
      <c r="N26" s="8">
        <v>25</v>
      </c>
      <c r="O26" s="8">
        <v>6</v>
      </c>
      <c r="P26" s="56"/>
      <c r="Q26" s="60">
        <v>37</v>
      </c>
      <c r="R26" s="8">
        <v>4</v>
      </c>
      <c r="S26" s="14">
        <v>11</v>
      </c>
      <c r="T26" s="19">
        <v>9</v>
      </c>
      <c r="U26" s="20">
        <v>9</v>
      </c>
      <c r="V26" s="20">
        <v>26</v>
      </c>
      <c r="W26" s="8">
        <v>5</v>
      </c>
      <c r="X26" s="62">
        <v>9</v>
      </c>
      <c r="Y26" s="60">
        <v>41</v>
      </c>
      <c r="Z26" s="8">
        <v>4</v>
      </c>
      <c r="AA26" s="14">
        <v>9</v>
      </c>
      <c r="AB26" s="13">
        <v>9</v>
      </c>
      <c r="AC26" s="8">
        <v>6</v>
      </c>
      <c r="AD26" s="8">
        <v>28</v>
      </c>
      <c r="AE26" s="8">
        <v>5</v>
      </c>
      <c r="AF26" s="56">
        <v>8</v>
      </c>
      <c r="AG26" s="60">
        <v>44</v>
      </c>
      <c r="AH26" s="8">
        <v>15</v>
      </c>
      <c r="AI26" s="14">
        <v>8</v>
      </c>
      <c r="AJ26" s="13">
        <v>9</v>
      </c>
      <c r="AK26" s="8">
        <v>7</v>
      </c>
      <c r="AL26" s="8">
        <v>32</v>
      </c>
      <c r="AM26" s="8">
        <v>4</v>
      </c>
      <c r="AN26" s="56">
        <v>10</v>
      </c>
      <c r="AO26" s="60">
        <v>44</v>
      </c>
      <c r="AP26" s="8">
        <v>16</v>
      </c>
      <c r="AQ26" s="14">
        <v>8</v>
      </c>
      <c r="AR26" s="13"/>
      <c r="AS26" s="8"/>
      <c r="AT26" s="56"/>
      <c r="AU26" s="13"/>
      <c r="AV26" s="8"/>
      <c r="AW26" s="14"/>
      <c r="AX26" s="13"/>
      <c r="AY26" s="8"/>
      <c r="AZ26" s="56"/>
      <c r="BA26" s="13">
        <v>220</v>
      </c>
      <c r="BB26" s="109">
        <v>16</v>
      </c>
      <c r="BC26" s="1"/>
      <c r="BD26" s="1"/>
      <c r="BE26" s="43"/>
      <c r="BF26" s="1"/>
      <c r="BG26" s="1"/>
      <c r="BS26" s="29"/>
      <c r="BT26" s="29">
        <f t="shared" si="0"/>
        <v>320</v>
      </c>
      <c r="BU26" s="38">
        <f t="shared" si="1"/>
        <v>49</v>
      </c>
      <c r="BV26" s="38">
        <f t="shared" si="2"/>
        <v>10</v>
      </c>
      <c r="BW26" s="29">
        <f t="shared" si="3"/>
        <v>58</v>
      </c>
      <c r="BX26" s="38">
        <f t="shared" si="4"/>
        <v>12</v>
      </c>
      <c r="BY26" s="29" t="e">
        <f>IF(AND(#REF!="",#REF!="",#REF!="",#REF!=""),"",SUM(#REF!,#REF!,#REF!,#REF!,#REF!))</f>
        <v>#REF!</v>
      </c>
      <c r="BZ26" s="38" t="str">
        <f t="shared" si="5"/>
        <v/>
      </c>
      <c r="CA26" s="29">
        <f t="shared" si="6"/>
        <v>56</v>
      </c>
      <c r="CB26" s="38">
        <f t="shared" si="7"/>
        <v>12</v>
      </c>
      <c r="CC26" s="29">
        <f t="shared" si="8"/>
        <v>62</v>
      </c>
      <c r="CD26" s="38">
        <f t="shared" si="9"/>
        <v>13</v>
      </c>
      <c r="CE26" s="29" t="e">
        <f>IF(AND(#REF!="",#REF!="",#REF!="",#REF!=""),"",SUM(#REF!,#REF!,#REF!,#REF!,#REF!))</f>
        <v>#REF!</v>
      </c>
      <c r="CF26" s="38" t="str">
        <f t="shared" si="10"/>
        <v/>
      </c>
      <c r="CG26" s="38"/>
      <c r="CH26" s="38"/>
    </row>
    <row r="27" spans="1:86" ht="24" customHeight="1">
      <c r="A27" s="358">
        <v>21</v>
      </c>
      <c r="B27" s="359">
        <v>3</v>
      </c>
      <c r="C27" s="360" t="s">
        <v>17</v>
      </c>
      <c r="D27" s="361">
        <v>929</v>
      </c>
      <c r="E27" s="362" t="s">
        <v>128</v>
      </c>
      <c r="F27" s="363" t="s">
        <v>423</v>
      </c>
      <c r="G27" s="363" t="s">
        <v>424</v>
      </c>
      <c r="H27" s="364" t="s">
        <v>425</v>
      </c>
      <c r="I27" s="365">
        <v>321</v>
      </c>
      <c r="J27" s="366" t="s">
        <v>20</v>
      </c>
      <c r="K27" s="367" t="s">
        <v>19</v>
      </c>
      <c r="L27" s="13">
        <v>9</v>
      </c>
      <c r="M27" s="8">
        <v>9</v>
      </c>
      <c r="N27" s="8">
        <v>26</v>
      </c>
      <c r="O27" s="8">
        <v>6</v>
      </c>
      <c r="P27" s="56"/>
      <c r="Q27" s="60">
        <v>37</v>
      </c>
      <c r="R27" s="8">
        <v>4</v>
      </c>
      <c r="S27" s="14">
        <v>11</v>
      </c>
      <c r="T27" s="19">
        <v>9</v>
      </c>
      <c r="U27" s="20">
        <v>9</v>
      </c>
      <c r="V27" s="20">
        <v>25</v>
      </c>
      <c r="W27" s="8">
        <v>6</v>
      </c>
      <c r="X27" s="62">
        <v>9</v>
      </c>
      <c r="Y27" s="60">
        <v>42</v>
      </c>
      <c r="Z27" s="8">
        <v>4</v>
      </c>
      <c r="AA27" s="14">
        <v>9</v>
      </c>
      <c r="AB27" s="13">
        <v>9</v>
      </c>
      <c r="AC27" s="8">
        <v>6</v>
      </c>
      <c r="AD27" s="8">
        <v>29</v>
      </c>
      <c r="AE27" s="8">
        <v>5</v>
      </c>
      <c r="AF27" s="56">
        <v>9</v>
      </c>
      <c r="AG27" s="60">
        <v>49</v>
      </c>
      <c r="AH27" s="8">
        <v>15</v>
      </c>
      <c r="AI27" s="14">
        <v>8</v>
      </c>
      <c r="AJ27" s="13">
        <v>9</v>
      </c>
      <c r="AK27" s="8">
        <v>7</v>
      </c>
      <c r="AL27" s="8">
        <v>15</v>
      </c>
      <c r="AM27" s="8">
        <v>6</v>
      </c>
      <c r="AN27" s="56">
        <v>10</v>
      </c>
      <c r="AO27" s="60">
        <v>42</v>
      </c>
      <c r="AP27" s="8">
        <v>16</v>
      </c>
      <c r="AQ27" s="14">
        <v>8</v>
      </c>
      <c r="AR27" s="13"/>
      <c r="AS27" s="8"/>
      <c r="AT27" s="56"/>
      <c r="AU27" s="13"/>
      <c r="AV27" s="8"/>
      <c r="AW27" s="14"/>
      <c r="AX27" s="13"/>
      <c r="AY27" s="8"/>
      <c r="AZ27" s="56"/>
      <c r="BA27" s="13">
        <v>220</v>
      </c>
      <c r="BB27" s="109">
        <v>34</v>
      </c>
      <c r="BC27" s="1"/>
      <c r="BD27" s="1"/>
      <c r="BE27" s="43"/>
      <c r="BF27" s="1"/>
      <c r="BG27" s="1"/>
      <c r="BS27" s="29"/>
      <c r="BT27" s="29">
        <f t="shared" si="0"/>
        <v>321</v>
      </c>
      <c r="BU27" s="38">
        <f t="shared" si="1"/>
        <v>50</v>
      </c>
      <c r="BV27" s="38">
        <f t="shared" si="2"/>
        <v>10</v>
      </c>
      <c r="BW27" s="29">
        <f t="shared" si="3"/>
        <v>58</v>
      </c>
      <c r="BX27" s="38">
        <f t="shared" si="4"/>
        <v>12</v>
      </c>
      <c r="BY27" s="29" t="e">
        <f>IF(AND(#REF!="",#REF!="",#REF!="",#REF!=""),"",SUM(#REF!,#REF!,#REF!,#REF!,#REF!))</f>
        <v>#REF!</v>
      </c>
      <c r="BZ27" s="38" t="str">
        <f t="shared" si="5"/>
        <v/>
      </c>
      <c r="CA27" s="29">
        <f t="shared" si="6"/>
        <v>58</v>
      </c>
      <c r="CB27" s="38">
        <f t="shared" si="7"/>
        <v>12</v>
      </c>
      <c r="CC27" s="29">
        <f t="shared" si="8"/>
        <v>47</v>
      </c>
      <c r="CD27" s="38">
        <f t="shared" si="9"/>
        <v>10</v>
      </c>
      <c r="CE27" s="29" t="e">
        <f>IF(AND(#REF!="",#REF!="",#REF!="",#REF!=""),"",SUM(#REF!,#REF!,#REF!,#REF!,#REF!))</f>
        <v>#REF!</v>
      </c>
      <c r="CF27" s="38" t="str">
        <f t="shared" si="10"/>
        <v/>
      </c>
      <c r="CG27" s="38"/>
      <c r="CH27" s="38"/>
    </row>
    <row r="28" spans="1:86" ht="24" customHeight="1">
      <c r="A28" s="358">
        <v>22</v>
      </c>
      <c r="B28" s="359">
        <v>3</v>
      </c>
      <c r="C28" s="360" t="s">
        <v>17</v>
      </c>
      <c r="D28" s="361">
        <v>932</v>
      </c>
      <c r="E28" s="362" t="s">
        <v>129</v>
      </c>
      <c r="F28" s="363" t="s">
        <v>426</v>
      </c>
      <c r="G28" s="363" t="s">
        <v>24</v>
      </c>
      <c r="H28" s="364" t="s">
        <v>60</v>
      </c>
      <c r="I28" s="365">
        <v>322</v>
      </c>
      <c r="J28" s="366" t="s">
        <v>18</v>
      </c>
      <c r="K28" s="367" t="s">
        <v>19</v>
      </c>
      <c r="L28" s="13">
        <v>9</v>
      </c>
      <c r="M28" s="8">
        <v>9</v>
      </c>
      <c r="N28" s="8">
        <v>26</v>
      </c>
      <c r="O28" s="8">
        <v>6</v>
      </c>
      <c r="P28" s="56"/>
      <c r="Q28" s="60">
        <v>37</v>
      </c>
      <c r="R28" s="8">
        <v>4</v>
      </c>
      <c r="S28" s="14">
        <v>11</v>
      </c>
      <c r="T28" s="19">
        <v>9</v>
      </c>
      <c r="U28" s="20">
        <v>9</v>
      </c>
      <c r="V28" s="20">
        <v>26</v>
      </c>
      <c r="W28" s="8">
        <v>6</v>
      </c>
      <c r="X28" s="62">
        <v>8</v>
      </c>
      <c r="Y28" s="60">
        <v>43</v>
      </c>
      <c r="Z28" s="8">
        <v>4</v>
      </c>
      <c r="AA28" s="14">
        <v>9</v>
      </c>
      <c r="AB28" s="13">
        <v>9</v>
      </c>
      <c r="AC28" s="8">
        <v>6</v>
      </c>
      <c r="AD28" s="8">
        <v>24</v>
      </c>
      <c r="AE28" s="8">
        <v>5</v>
      </c>
      <c r="AF28" s="56">
        <v>8</v>
      </c>
      <c r="AG28" s="60">
        <v>48</v>
      </c>
      <c r="AH28" s="8">
        <v>15</v>
      </c>
      <c r="AI28" s="14">
        <v>8</v>
      </c>
      <c r="AJ28" s="13">
        <v>9</v>
      </c>
      <c r="AK28" s="8">
        <v>7</v>
      </c>
      <c r="AL28" s="8">
        <v>16</v>
      </c>
      <c r="AM28" s="8">
        <v>6</v>
      </c>
      <c r="AN28" s="56">
        <v>10</v>
      </c>
      <c r="AO28" s="60">
        <v>45</v>
      </c>
      <c r="AP28" s="8">
        <v>16</v>
      </c>
      <c r="AQ28" s="14">
        <v>8</v>
      </c>
      <c r="AR28" s="13"/>
      <c r="AS28" s="8"/>
      <c r="AT28" s="56"/>
      <c r="AU28" s="13"/>
      <c r="AV28" s="8"/>
      <c r="AW28" s="14"/>
      <c r="AX28" s="13"/>
      <c r="AY28" s="8"/>
      <c r="AZ28" s="56"/>
      <c r="BA28" s="13">
        <v>220</v>
      </c>
      <c r="BB28" s="109">
        <v>22</v>
      </c>
      <c r="BC28" s="1"/>
      <c r="BD28" s="1"/>
      <c r="BE28" s="43"/>
      <c r="BF28" s="1"/>
      <c r="BG28" s="1"/>
      <c r="BS28" s="29"/>
      <c r="BT28" s="29">
        <f t="shared" si="0"/>
        <v>322</v>
      </c>
      <c r="BU28" s="38">
        <f t="shared" si="1"/>
        <v>50</v>
      </c>
      <c r="BV28" s="38">
        <f t="shared" si="2"/>
        <v>10</v>
      </c>
      <c r="BW28" s="29">
        <f t="shared" si="3"/>
        <v>58</v>
      </c>
      <c r="BX28" s="38">
        <f t="shared" si="4"/>
        <v>12</v>
      </c>
      <c r="BY28" s="29" t="e">
        <f>IF(AND(#REF!="",#REF!="",#REF!="",#REF!=""),"",SUM(#REF!,#REF!,#REF!,#REF!,#REF!))</f>
        <v>#REF!</v>
      </c>
      <c r="BZ28" s="38" t="str">
        <f t="shared" si="5"/>
        <v/>
      </c>
      <c r="CA28" s="29">
        <f t="shared" si="6"/>
        <v>52</v>
      </c>
      <c r="CB28" s="38">
        <f t="shared" si="7"/>
        <v>11</v>
      </c>
      <c r="CC28" s="29">
        <f t="shared" si="8"/>
        <v>48</v>
      </c>
      <c r="CD28" s="38">
        <f t="shared" si="9"/>
        <v>10</v>
      </c>
      <c r="CE28" s="29" t="e">
        <f>IF(AND(#REF!="",#REF!="",#REF!="",#REF!=""),"",SUM(#REF!,#REF!,#REF!,#REF!,#REF!))</f>
        <v>#REF!</v>
      </c>
      <c r="CF28" s="38" t="str">
        <f t="shared" si="10"/>
        <v/>
      </c>
      <c r="CG28" s="38"/>
      <c r="CH28" s="38"/>
    </row>
    <row r="29" spans="1:86" ht="24" customHeight="1">
      <c r="A29" s="358">
        <v>23</v>
      </c>
      <c r="B29" s="359">
        <v>3</v>
      </c>
      <c r="C29" s="360" t="s">
        <v>17</v>
      </c>
      <c r="D29" s="361">
        <v>927</v>
      </c>
      <c r="E29" s="362" t="s">
        <v>130</v>
      </c>
      <c r="F29" s="363" t="s">
        <v>427</v>
      </c>
      <c r="G29" s="363" t="s">
        <v>428</v>
      </c>
      <c r="H29" s="364" t="s">
        <v>40</v>
      </c>
      <c r="I29" s="365">
        <v>323</v>
      </c>
      <c r="J29" s="366" t="s">
        <v>20</v>
      </c>
      <c r="K29" s="367" t="s">
        <v>19</v>
      </c>
      <c r="L29" s="13">
        <v>9</v>
      </c>
      <c r="M29" s="8">
        <v>9</v>
      </c>
      <c r="N29" s="8">
        <v>29</v>
      </c>
      <c r="O29" s="8">
        <v>6</v>
      </c>
      <c r="P29" s="56"/>
      <c r="Q29" s="60">
        <v>37</v>
      </c>
      <c r="R29" s="8">
        <v>4</v>
      </c>
      <c r="S29" s="14">
        <v>11</v>
      </c>
      <c r="T29" s="19">
        <v>9</v>
      </c>
      <c r="U29" s="20">
        <v>9</v>
      </c>
      <c r="V29" s="20">
        <v>24</v>
      </c>
      <c r="W29" s="8">
        <v>5</v>
      </c>
      <c r="X29" s="62">
        <v>9</v>
      </c>
      <c r="Y29" s="60">
        <v>41</v>
      </c>
      <c r="Z29" s="8">
        <v>4</v>
      </c>
      <c r="AA29" s="14">
        <v>9</v>
      </c>
      <c r="AB29" s="13">
        <v>9</v>
      </c>
      <c r="AC29" s="8">
        <v>6</v>
      </c>
      <c r="AD29" s="8">
        <v>21</v>
      </c>
      <c r="AE29" s="8">
        <v>5</v>
      </c>
      <c r="AF29" s="56">
        <v>9</v>
      </c>
      <c r="AG29" s="60">
        <v>47</v>
      </c>
      <c r="AH29" s="8">
        <v>15</v>
      </c>
      <c r="AI29" s="14">
        <v>8</v>
      </c>
      <c r="AJ29" s="13">
        <v>9</v>
      </c>
      <c r="AK29" s="8">
        <v>7</v>
      </c>
      <c r="AL29" s="8">
        <v>25</v>
      </c>
      <c r="AM29" s="8">
        <v>6</v>
      </c>
      <c r="AN29" s="56">
        <v>9</v>
      </c>
      <c r="AO29" s="60">
        <v>46</v>
      </c>
      <c r="AP29" s="8">
        <v>16</v>
      </c>
      <c r="AQ29" s="14">
        <v>8</v>
      </c>
      <c r="AR29" s="13"/>
      <c r="AS29" s="8"/>
      <c r="AT29" s="56"/>
      <c r="AU29" s="13"/>
      <c r="AV29" s="8"/>
      <c r="AW29" s="14"/>
      <c r="AX29" s="13"/>
      <c r="AY29" s="8"/>
      <c r="AZ29" s="56"/>
      <c r="BA29" s="13">
        <v>220</v>
      </c>
      <c r="BB29" s="109">
        <v>32</v>
      </c>
      <c r="BC29" s="1"/>
      <c r="BD29" s="1"/>
      <c r="BE29" s="43"/>
      <c r="BF29" s="1"/>
      <c r="BG29" s="1"/>
      <c r="BS29" s="29"/>
      <c r="BT29" s="29">
        <f t="shared" si="0"/>
        <v>323</v>
      </c>
      <c r="BU29" s="38">
        <f t="shared" si="1"/>
        <v>53</v>
      </c>
      <c r="BV29" s="38">
        <f t="shared" si="2"/>
        <v>11</v>
      </c>
      <c r="BW29" s="29">
        <f t="shared" si="3"/>
        <v>56</v>
      </c>
      <c r="BX29" s="38">
        <f t="shared" si="4"/>
        <v>12</v>
      </c>
      <c r="BY29" s="29" t="e">
        <f>IF(AND(#REF!="",#REF!="",#REF!="",#REF!=""),"",SUM(#REF!,#REF!,#REF!,#REF!,#REF!))</f>
        <v>#REF!</v>
      </c>
      <c r="BZ29" s="38" t="str">
        <f t="shared" si="5"/>
        <v/>
      </c>
      <c r="CA29" s="29">
        <f t="shared" si="6"/>
        <v>50</v>
      </c>
      <c r="CB29" s="38">
        <f t="shared" si="7"/>
        <v>10</v>
      </c>
      <c r="CC29" s="29">
        <f t="shared" si="8"/>
        <v>56</v>
      </c>
      <c r="CD29" s="38">
        <f t="shared" si="9"/>
        <v>12</v>
      </c>
      <c r="CE29" s="29" t="e">
        <f>IF(AND(#REF!="",#REF!="",#REF!="",#REF!=""),"",SUM(#REF!,#REF!,#REF!,#REF!,#REF!))</f>
        <v>#REF!</v>
      </c>
      <c r="CF29" s="38" t="str">
        <f t="shared" si="10"/>
        <v/>
      </c>
      <c r="CG29" s="38"/>
      <c r="CH29" s="38"/>
    </row>
    <row r="30" spans="1:86" ht="24" customHeight="1">
      <c r="A30" s="358">
        <v>24</v>
      </c>
      <c r="B30" s="359">
        <v>3</v>
      </c>
      <c r="C30" s="360" t="s">
        <v>17</v>
      </c>
      <c r="D30" s="361">
        <v>938</v>
      </c>
      <c r="E30" s="362" t="s">
        <v>131</v>
      </c>
      <c r="F30" s="363" t="s">
        <v>429</v>
      </c>
      <c r="G30" s="363" t="s">
        <v>430</v>
      </c>
      <c r="H30" s="364" t="s">
        <v>43</v>
      </c>
      <c r="I30" s="365">
        <v>324</v>
      </c>
      <c r="J30" s="366" t="s">
        <v>20</v>
      </c>
      <c r="K30" s="367" t="s">
        <v>23</v>
      </c>
      <c r="L30" s="13">
        <v>9</v>
      </c>
      <c r="M30" s="8">
        <v>9</v>
      </c>
      <c r="N30" s="8">
        <v>28</v>
      </c>
      <c r="O30" s="8">
        <v>6</v>
      </c>
      <c r="P30" s="56"/>
      <c r="Q30" s="60">
        <v>37</v>
      </c>
      <c r="R30" s="8">
        <v>4</v>
      </c>
      <c r="S30" s="14">
        <v>11</v>
      </c>
      <c r="T30" s="19">
        <v>9</v>
      </c>
      <c r="U30" s="20">
        <v>9</v>
      </c>
      <c r="V30" s="20">
        <v>21</v>
      </c>
      <c r="W30" s="8">
        <v>4</v>
      </c>
      <c r="X30" s="62">
        <v>8</v>
      </c>
      <c r="Y30" s="60">
        <v>45</v>
      </c>
      <c r="Z30" s="8">
        <v>4</v>
      </c>
      <c r="AA30" s="14">
        <v>9</v>
      </c>
      <c r="AB30" s="13">
        <v>9</v>
      </c>
      <c r="AC30" s="8">
        <v>6</v>
      </c>
      <c r="AD30" s="8">
        <v>25</v>
      </c>
      <c r="AE30" s="8">
        <v>5</v>
      </c>
      <c r="AF30" s="56">
        <v>8</v>
      </c>
      <c r="AG30" s="60">
        <v>49</v>
      </c>
      <c r="AH30" s="8">
        <v>15</v>
      </c>
      <c r="AI30" s="14">
        <v>8</v>
      </c>
      <c r="AJ30" s="13">
        <v>9</v>
      </c>
      <c r="AK30" s="8">
        <v>7</v>
      </c>
      <c r="AL30" s="8">
        <v>32</v>
      </c>
      <c r="AM30" s="8">
        <v>6</v>
      </c>
      <c r="AN30" s="56">
        <v>9</v>
      </c>
      <c r="AO30" s="60">
        <v>48</v>
      </c>
      <c r="AP30" s="8">
        <v>16</v>
      </c>
      <c r="AQ30" s="14">
        <v>8</v>
      </c>
      <c r="AR30" s="13"/>
      <c r="AS30" s="8"/>
      <c r="AT30" s="56"/>
      <c r="AU30" s="13"/>
      <c r="AV30" s="8"/>
      <c r="AW30" s="14"/>
      <c r="AX30" s="13"/>
      <c r="AY30" s="8"/>
      <c r="AZ30" s="56"/>
      <c r="BA30" s="13">
        <v>220</v>
      </c>
      <c r="BB30" s="109">
        <v>20</v>
      </c>
      <c r="BC30" s="1"/>
      <c r="BD30" s="1"/>
      <c r="BE30" s="43"/>
      <c r="BF30" s="1"/>
      <c r="BG30" s="1"/>
      <c r="BS30" s="29"/>
      <c r="BT30" s="29">
        <f t="shared" si="0"/>
        <v>324</v>
      </c>
      <c r="BU30" s="38">
        <f t="shared" si="1"/>
        <v>52</v>
      </c>
      <c r="BV30" s="38">
        <f t="shared" si="2"/>
        <v>11</v>
      </c>
      <c r="BW30" s="29">
        <f t="shared" si="3"/>
        <v>51</v>
      </c>
      <c r="BX30" s="38">
        <f t="shared" si="4"/>
        <v>11</v>
      </c>
      <c r="BY30" s="29" t="e">
        <f>IF(AND(#REF!="",#REF!="",#REF!="",#REF!=""),"",SUM(#REF!,#REF!,#REF!,#REF!,#REF!))</f>
        <v>#REF!</v>
      </c>
      <c r="BZ30" s="38" t="str">
        <f t="shared" si="5"/>
        <v/>
      </c>
      <c r="CA30" s="29">
        <f t="shared" si="6"/>
        <v>53</v>
      </c>
      <c r="CB30" s="38">
        <f t="shared" si="7"/>
        <v>11</v>
      </c>
      <c r="CC30" s="29">
        <f t="shared" si="8"/>
        <v>63</v>
      </c>
      <c r="CD30" s="38">
        <f t="shared" si="9"/>
        <v>13</v>
      </c>
      <c r="CE30" s="29" t="e">
        <f>IF(AND(#REF!="",#REF!="",#REF!="",#REF!=""),"",SUM(#REF!,#REF!,#REF!,#REF!,#REF!))</f>
        <v>#REF!</v>
      </c>
      <c r="CF30" s="38" t="str">
        <f t="shared" si="10"/>
        <v/>
      </c>
      <c r="CG30" s="38"/>
      <c r="CH30" s="38"/>
    </row>
    <row r="31" spans="1:86" ht="24" customHeight="1">
      <c r="A31" s="358">
        <v>25</v>
      </c>
      <c r="B31" s="359">
        <v>3</v>
      </c>
      <c r="C31" s="360" t="s">
        <v>17</v>
      </c>
      <c r="D31" s="361">
        <v>950</v>
      </c>
      <c r="E31" s="362" t="s">
        <v>132</v>
      </c>
      <c r="F31" s="363" t="s">
        <v>431</v>
      </c>
      <c r="G31" s="363" t="s">
        <v>432</v>
      </c>
      <c r="H31" s="364" t="s">
        <v>433</v>
      </c>
      <c r="I31" s="365">
        <v>325</v>
      </c>
      <c r="J31" s="366" t="s">
        <v>20</v>
      </c>
      <c r="K31" s="367" t="s">
        <v>19</v>
      </c>
      <c r="L31" s="13">
        <v>9</v>
      </c>
      <c r="M31" s="8">
        <v>9</v>
      </c>
      <c r="N31" s="8">
        <v>27</v>
      </c>
      <c r="O31" s="8">
        <v>6</v>
      </c>
      <c r="P31" s="56"/>
      <c r="Q31" s="60">
        <v>37</v>
      </c>
      <c r="R31" s="8">
        <v>4</v>
      </c>
      <c r="S31" s="14">
        <v>11</v>
      </c>
      <c r="T31" s="19">
        <v>9</v>
      </c>
      <c r="U31" s="20">
        <v>9</v>
      </c>
      <c r="V31" s="20">
        <v>23</v>
      </c>
      <c r="W31" s="8">
        <v>6</v>
      </c>
      <c r="X31" s="62">
        <v>9</v>
      </c>
      <c r="Y31" s="60">
        <v>47</v>
      </c>
      <c r="Z31" s="8">
        <v>4</v>
      </c>
      <c r="AA31" s="14">
        <v>9</v>
      </c>
      <c r="AB31" s="13">
        <v>9</v>
      </c>
      <c r="AC31" s="8">
        <v>6</v>
      </c>
      <c r="AD31" s="8">
        <v>26</v>
      </c>
      <c r="AE31" s="8">
        <v>5</v>
      </c>
      <c r="AF31" s="56">
        <v>9</v>
      </c>
      <c r="AG31" s="60">
        <v>48</v>
      </c>
      <c r="AH31" s="8">
        <v>15</v>
      </c>
      <c r="AI31" s="14">
        <v>8</v>
      </c>
      <c r="AJ31" s="13">
        <v>9</v>
      </c>
      <c r="AK31" s="8">
        <v>7</v>
      </c>
      <c r="AL31" s="8">
        <v>28</v>
      </c>
      <c r="AM31" s="8">
        <v>6</v>
      </c>
      <c r="AN31" s="56">
        <v>9</v>
      </c>
      <c r="AO31" s="60">
        <v>48</v>
      </c>
      <c r="AP31" s="8">
        <v>16</v>
      </c>
      <c r="AQ31" s="14">
        <v>8</v>
      </c>
      <c r="AR31" s="13"/>
      <c r="AS31" s="8"/>
      <c r="AT31" s="56"/>
      <c r="AU31" s="13"/>
      <c r="AV31" s="8"/>
      <c r="AW31" s="14"/>
      <c r="AX31" s="13"/>
      <c r="AY31" s="8"/>
      <c r="AZ31" s="56"/>
      <c r="BA31" s="13">
        <v>220</v>
      </c>
      <c r="BB31" s="109">
        <v>12</v>
      </c>
      <c r="BC31" s="1"/>
      <c r="BD31" s="1"/>
      <c r="BE31" s="43"/>
      <c r="BF31" s="1"/>
      <c r="BG31" s="1"/>
      <c r="BS31" s="29"/>
      <c r="BT31" s="29">
        <f t="shared" si="0"/>
        <v>325</v>
      </c>
      <c r="BU31" s="38">
        <f t="shared" si="1"/>
        <v>51</v>
      </c>
      <c r="BV31" s="38">
        <f t="shared" si="2"/>
        <v>11</v>
      </c>
      <c r="BW31" s="29">
        <f t="shared" si="3"/>
        <v>56</v>
      </c>
      <c r="BX31" s="38">
        <f t="shared" si="4"/>
        <v>12</v>
      </c>
      <c r="BY31" s="29" t="e">
        <f>IF(AND(#REF!="",#REF!="",#REF!="",#REF!=""),"",SUM(#REF!,#REF!,#REF!,#REF!,#REF!))</f>
        <v>#REF!</v>
      </c>
      <c r="BZ31" s="38" t="str">
        <f t="shared" si="5"/>
        <v/>
      </c>
      <c r="CA31" s="29">
        <f t="shared" si="6"/>
        <v>55</v>
      </c>
      <c r="CB31" s="38">
        <f t="shared" si="7"/>
        <v>11</v>
      </c>
      <c r="CC31" s="29">
        <f t="shared" si="8"/>
        <v>59</v>
      </c>
      <c r="CD31" s="38">
        <f t="shared" si="9"/>
        <v>12</v>
      </c>
      <c r="CE31" s="29" t="e">
        <f>IF(AND(#REF!="",#REF!="",#REF!="",#REF!=""),"",SUM(#REF!,#REF!,#REF!,#REF!,#REF!))</f>
        <v>#REF!</v>
      </c>
      <c r="CF31" s="38" t="str">
        <f t="shared" si="10"/>
        <v/>
      </c>
      <c r="CG31" s="38"/>
      <c r="CH31" s="38"/>
    </row>
    <row r="32" spans="1:86" ht="24" customHeight="1">
      <c r="A32" s="358">
        <v>26</v>
      </c>
      <c r="B32" s="359">
        <v>3</v>
      </c>
      <c r="C32" s="360" t="s">
        <v>17</v>
      </c>
      <c r="D32" s="361">
        <v>945</v>
      </c>
      <c r="E32" s="362" t="s">
        <v>133</v>
      </c>
      <c r="F32" s="363" t="s">
        <v>434</v>
      </c>
      <c r="G32" s="363" t="s">
        <v>435</v>
      </c>
      <c r="H32" s="364" t="s">
        <v>436</v>
      </c>
      <c r="I32" s="365">
        <v>326</v>
      </c>
      <c r="J32" s="366" t="s">
        <v>20</v>
      </c>
      <c r="K32" s="367" t="s">
        <v>19</v>
      </c>
      <c r="L32" s="13">
        <v>9</v>
      </c>
      <c r="M32" s="8">
        <v>9</v>
      </c>
      <c r="N32" s="8">
        <v>21</v>
      </c>
      <c r="O32" s="8">
        <v>6</v>
      </c>
      <c r="P32" s="56"/>
      <c r="Q32" s="60">
        <v>37</v>
      </c>
      <c r="R32" s="8">
        <v>4</v>
      </c>
      <c r="S32" s="14">
        <v>11</v>
      </c>
      <c r="T32" s="19">
        <v>9</v>
      </c>
      <c r="U32" s="20">
        <v>9</v>
      </c>
      <c r="V32" s="20">
        <v>25</v>
      </c>
      <c r="W32" s="8">
        <v>5</v>
      </c>
      <c r="X32" s="62">
        <v>8</v>
      </c>
      <c r="Y32" s="60">
        <v>48</v>
      </c>
      <c r="Z32" s="8">
        <v>4</v>
      </c>
      <c r="AA32" s="14">
        <v>9</v>
      </c>
      <c r="AB32" s="13">
        <v>9</v>
      </c>
      <c r="AC32" s="8">
        <v>6</v>
      </c>
      <c r="AD32" s="8">
        <v>21</v>
      </c>
      <c r="AE32" s="8">
        <v>5</v>
      </c>
      <c r="AF32" s="56">
        <v>8</v>
      </c>
      <c r="AG32" s="60">
        <v>47</v>
      </c>
      <c r="AH32" s="8">
        <v>15</v>
      </c>
      <c r="AI32" s="14">
        <v>8</v>
      </c>
      <c r="AJ32" s="13">
        <v>9</v>
      </c>
      <c r="AK32" s="8">
        <v>7</v>
      </c>
      <c r="AL32" s="8">
        <v>29</v>
      </c>
      <c r="AM32" s="8">
        <v>6</v>
      </c>
      <c r="AN32" s="56">
        <v>9</v>
      </c>
      <c r="AO32" s="60">
        <v>47</v>
      </c>
      <c r="AP32" s="8">
        <v>16</v>
      </c>
      <c r="AQ32" s="14">
        <v>8</v>
      </c>
      <c r="AR32" s="13"/>
      <c r="AS32" s="8"/>
      <c r="AT32" s="56"/>
      <c r="AU32" s="13"/>
      <c r="AV32" s="8"/>
      <c r="AW32" s="14"/>
      <c r="AX32" s="13"/>
      <c r="AY32" s="8"/>
      <c r="AZ32" s="56"/>
      <c r="BA32" s="13">
        <v>220</v>
      </c>
      <c r="BB32" s="109">
        <v>22</v>
      </c>
      <c r="BC32" s="1"/>
      <c r="BD32" s="1"/>
      <c r="BE32" s="43"/>
      <c r="BF32" s="1"/>
      <c r="BG32" s="1"/>
      <c r="BS32" s="29"/>
      <c r="BT32" s="29">
        <f t="shared" si="0"/>
        <v>326</v>
      </c>
      <c r="BU32" s="38">
        <f t="shared" si="1"/>
        <v>45</v>
      </c>
      <c r="BV32" s="38">
        <f t="shared" si="2"/>
        <v>9</v>
      </c>
      <c r="BW32" s="29">
        <f t="shared" si="3"/>
        <v>56</v>
      </c>
      <c r="BX32" s="38">
        <f t="shared" si="4"/>
        <v>12</v>
      </c>
      <c r="BY32" s="29" t="e">
        <f>IF(AND(#REF!="",#REF!="",#REF!="",#REF!=""),"",SUM(#REF!,#REF!,#REF!,#REF!,#REF!))</f>
        <v>#REF!</v>
      </c>
      <c r="BZ32" s="38" t="str">
        <f t="shared" si="5"/>
        <v/>
      </c>
      <c r="CA32" s="29">
        <f t="shared" si="6"/>
        <v>49</v>
      </c>
      <c r="CB32" s="38">
        <f t="shared" si="7"/>
        <v>10</v>
      </c>
      <c r="CC32" s="29">
        <f t="shared" si="8"/>
        <v>60</v>
      </c>
      <c r="CD32" s="38">
        <f t="shared" si="9"/>
        <v>12</v>
      </c>
      <c r="CE32" s="29" t="e">
        <f>IF(AND(#REF!="",#REF!="",#REF!="",#REF!=""),"",SUM(#REF!,#REF!,#REF!,#REF!,#REF!))</f>
        <v>#REF!</v>
      </c>
      <c r="CF32" s="38" t="str">
        <f t="shared" si="10"/>
        <v/>
      </c>
      <c r="CG32" s="38"/>
      <c r="CH32" s="38"/>
    </row>
    <row r="33" spans="1:86" ht="24" customHeight="1">
      <c r="A33" s="358">
        <v>27</v>
      </c>
      <c r="B33" s="359">
        <v>3</v>
      </c>
      <c r="C33" s="360" t="s">
        <v>17</v>
      </c>
      <c r="D33" s="361">
        <v>928</v>
      </c>
      <c r="E33" s="362">
        <v>42676</v>
      </c>
      <c r="F33" s="363" t="s">
        <v>437</v>
      </c>
      <c r="G33" s="363" t="s">
        <v>438</v>
      </c>
      <c r="H33" s="364" t="s">
        <v>64</v>
      </c>
      <c r="I33" s="365">
        <v>327</v>
      </c>
      <c r="J33" s="366" t="s">
        <v>20</v>
      </c>
      <c r="K33" s="367" t="s">
        <v>19</v>
      </c>
      <c r="L33" s="13">
        <v>9</v>
      </c>
      <c r="M33" s="8">
        <v>9</v>
      </c>
      <c r="N33" s="8">
        <v>22</v>
      </c>
      <c r="O33" s="8">
        <v>6</v>
      </c>
      <c r="P33" s="56"/>
      <c r="Q33" s="60">
        <v>37</v>
      </c>
      <c r="R33" s="8">
        <v>4</v>
      </c>
      <c r="S33" s="14">
        <v>11</v>
      </c>
      <c r="T33" s="19">
        <v>9</v>
      </c>
      <c r="U33" s="20">
        <v>9</v>
      </c>
      <c r="V33" s="20">
        <v>26</v>
      </c>
      <c r="W33" s="8">
        <v>5</v>
      </c>
      <c r="X33" s="62">
        <v>9</v>
      </c>
      <c r="Y33" s="60">
        <v>47</v>
      </c>
      <c r="Z33" s="8">
        <v>4</v>
      </c>
      <c r="AA33" s="14">
        <v>9</v>
      </c>
      <c r="AB33" s="13">
        <v>9</v>
      </c>
      <c r="AC33" s="8">
        <v>6</v>
      </c>
      <c r="AD33" s="8">
        <v>22</v>
      </c>
      <c r="AE33" s="8">
        <v>5</v>
      </c>
      <c r="AF33" s="56">
        <v>9</v>
      </c>
      <c r="AG33" s="60">
        <v>49</v>
      </c>
      <c r="AH33" s="8">
        <v>15</v>
      </c>
      <c r="AI33" s="14">
        <v>8</v>
      </c>
      <c r="AJ33" s="13">
        <v>9</v>
      </c>
      <c r="AK33" s="8">
        <v>7</v>
      </c>
      <c r="AL33" s="8">
        <v>24</v>
      </c>
      <c r="AM33" s="8">
        <v>6</v>
      </c>
      <c r="AN33" s="56">
        <v>9</v>
      </c>
      <c r="AO33" s="60">
        <v>49</v>
      </c>
      <c r="AP33" s="8">
        <v>16</v>
      </c>
      <c r="AQ33" s="14">
        <v>8</v>
      </c>
      <c r="AR33" s="13"/>
      <c r="AS33" s="8"/>
      <c r="AT33" s="56"/>
      <c r="AU33" s="13"/>
      <c r="AV33" s="8"/>
      <c r="AW33" s="14"/>
      <c r="AX33" s="13"/>
      <c r="AY33" s="8"/>
      <c r="AZ33" s="56"/>
      <c r="BA33" s="13">
        <v>220</v>
      </c>
      <c r="BB33" s="109">
        <v>24</v>
      </c>
      <c r="BC33" s="1"/>
      <c r="BD33" s="1"/>
      <c r="BE33" s="43"/>
      <c r="BF33" s="1"/>
      <c r="BG33" s="1"/>
      <c r="BS33" s="29"/>
      <c r="BT33" s="29">
        <f t="shared" si="0"/>
        <v>327</v>
      </c>
      <c r="BU33" s="38">
        <f t="shared" si="1"/>
        <v>46</v>
      </c>
      <c r="BV33" s="38">
        <f t="shared" si="2"/>
        <v>10</v>
      </c>
      <c r="BW33" s="29">
        <f t="shared" si="3"/>
        <v>58</v>
      </c>
      <c r="BX33" s="38">
        <f t="shared" si="4"/>
        <v>12</v>
      </c>
      <c r="BY33" s="29" t="e">
        <f>IF(AND(#REF!="",#REF!="",#REF!="",#REF!=""),"",SUM(#REF!,#REF!,#REF!,#REF!,#REF!))</f>
        <v>#REF!</v>
      </c>
      <c r="BZ33" s="38" t="str">
        <f t="shared" si="5"/>
        <v/>
      </c>
      <c r="CA33" s="29">
        <f t="shared" si="6"/>
        <v>51</v>
      </c>
      <c r="CB33" s="38">
        <f t="shared" si="7"/>
        <v>11</v>
      </c>
      <c r="CC33" s="29">
        <f t="shared" si="8"/>
        <v>55</v>
      </c>
      <c r="CD33" s="38">
        <f t="shared" si="9"/>
        <v>11</v>
      </c>
      <c r="CE33" s="29" t="e">
        <f>IF(AND(#REF!="",#REF!="",#REF!="",#REF!=""),"",SUM(#REF!,#REF!,#REF!,#REF!,#REF!))</f>
        <v>#REF!</v>
      </c>
      <c r="CF33" s="38" t="str">
        <f t="shared" si="10"/>
        <v/>
      </c>
      <c r="CG33" s="38"/>
      <c r="CH33" s="38"/>
    </row>
    <row r="34" spans="1:86" ht="24" customHeight="1">
      <c r="A34" s="358">
        <v>28</v>
      </c>
      <c r="B34" s="359">
        <v>3</v>
      </c>
      <c r="C34" s="360" t="s">
        <v>17</v>
      </c>
      <c r="D34" s="361">
        <v>947</v>
      </c>
      <c r="E34" s="362" t="s">
        <v>134</v>
      </c>
      <c r="F34" s="363" t="s">
        <v>439</v>
      </c>
      <c r="G34" s="363" t="s">
        <v>440</v>
      </c>
      <c r="H34" s="364" t="s">
        <v>61</v>
      </c>
      <c r="I34" s="365">
        <v>328</v>
      </c>
      <c r="J34" s="366" t="s">
        <v>20</v>
      </c>
      <c r="K34" s="367" t="s">
        <v>19</v>
      </c>
      <c r="L34" s="13">
        <v>9</v>
      </c>
      <c r="M34" s="8">
        <v>9</v>
      </c>
      <c r="N34" s="8">
        <v>23</v>
      </c>
      <c r="O34" s="8">
        <v>6</v>
      </c>
      <c r="P34" s="56"/>
      <c r="Q34" s="60">
        <v>37</v>
      </c>
      <c r="R34" s="8">
        <v>4</v>
      </c>
      <c r="S34" s="14">
        <v>11</v>
      </c>
      <c r="T34" s="19">
        <v>9</v>
      </c>
      <c r="U34" s="20">
        <v>9</v>
      </c>
      <c r="V34" s="20">
        <v>24</v>
      </c>
      <c r="W34" s="8">
        <v>4</v>
      </c>
      <c r="X34" s="62">
        <v>9</v>
      </c>
      <c r="Y34" s="60">
        <v>48</v>
      </c>
      <c r="Z34" s="8">
        <v>4</v>
      </c>
      <c r="AA34" s="14">
        <v>9</v>
      </c>
      <c r="AB34" s="13">
        <v>9</v>
      </c>
      <c r="AC34" s="8">
        <v>6</v>
      </c>
      <c r="AD34" s="8">
        <v>23</v>
      </c>
      <c r="AE34" s="8">
        <v>5</v>
      </c>
      <c r="AF34" s="56">
        <v>9</v>
      </c>
      <c r="AG34" s="60">
        <v>48</v>
      </c>
      <c r="AH34" s="8">
        <v>15</v>
      </c>
      <c r="AI34" s="14">
        <v>8</v>
      </c>
      <c r="AJ34" s="13">
        <v>9</v>
      </c>
      <c r="AK34" s="8">
        <v>7</v>
      </c>
      <c r="AL34" s="8">
        <v>25</v>
      </c>
      <c r="AM34" s="8">
        <v>6</v>
      </c>
      <c r="AN34" s="56">
        <v>9</v>
      </c>
      <c r="AO34" s="60">
        <v>46</v>
      </c>
      <c r="AP34" s="8">
        <v>16</v>
      </c>
      <c r="AQ34" s="14">
        <v>8</v>
      </c>
      <c r="AR34" s="13"/>
      <c r="AS34" s="8"/>
      <c r="AT34" s="56"/>
      <c r="AU34" s="13"/>
      <c r="AV34" s="8"/>
      <c r="AW34" s="14"/>
      <c r="AX34" s="13"/>
      <c r="AY34" s="8"/>
      <c r="AZ34" s="56"/>
      <c r="BA34" s="13">
        <v>220</v>
      </c>
      <c r="BB34" s="109">
        <v>20</v>
      </c>
      <c r="BC34" s="1"/>
      <c r="BD34" s="1"/>
      <c r="BE34" s="43"/>
      <c r="BF34" s="1"/>
      <c r="BG34" s="1"/>
      <c r="BS34" s="29"/>
      <c r="BT34" s="29">
        <f t="shared" si="0"/>
        <v>328</v>
      </c>
      <c r="BU34" s="38">
        <f t="shared" si="1"/>
        <v>47</v>
      </c>
      <c r="BV34" s="38">
        <f t="shared" si="2"/>
        <v>10</v>
      </c>
      <c r="BW34" s="29">
        <f t="shared" si="3"/>
        <v>55</v>
      </c>
      <c r="BX34" s="38">
        <f t="shared" si="4"/>
        <v>11</v>
      </c>
      <c r="BY34" s="29" t="e">
        <f>IF(AND(#REF!="",#REF!="",#REF!="",#REF!=""),"",SUM(#REF!,#REF!,#REF!,#REF!,#REF!))</f>
        <v>#REF!</v>
      </c>
      <c r="BZ34" s="38" t="str">
        <f t="shared" si="5"/>
        <v/>
      </c>
      <c r="CA34" s="29">
        <f t="shared" si="6"/>
        <v>52</v>
      </c>
      <c r="CB34" s="38">
        <f t="shared" si="7"/>
        <v>11</v>
      </c>
      <c r="CC34" s="29">
        <f t="shared" si="8"/>
        <v>56</v>
      </c>
      <c r="CD34" s="38">
        <f t="shared" si="9"/>
        <v>12</v>
      </c>
      <c r="CE34" s="29" t="e">
        <f>IF(AND(#REF!="",#REF!="",#REF!="",#REF!=""),"",SUM(#REF!,#REF!,#REF!,#REF!,#REF!))</f>
        <v>#REF!</v>
      </c>
      <c r="CF34" s="38" t="str">
        <f t="shared" si="10"/>
        <v/>
      </c>
      <c r="CG34" s="38"/>
      <c r="CH34" s="38"/>
    </row>
    <row r="35" spans="1:86" ht="24" customHeight="1">
      <c r="A35" s="358">
        <v>29</v>
      </c>
      <c r="B35" s="359">
        <v>3</v>
      </c>
      <c r="C35" s="360" t="s">
        <v>17</v>
      </c>
      <c r="D35" s="361">
        <v>930</v>
      </c>
      <c r="E35" s="362" t="s">
        <v>135</v>
      </c>
      <c r="F35" s="363" t="s">
        <v>441</v>
      </c>
      <c r="G35" s="363" t="s">
        <v>442</v>
      </c>
      <c r="H35" s="364" t="s">
        <v>443</v>
      </c>
      <c r="I35" s="365">
        <v>329</v>
      </c>
      <c r="J35" s="366" t="s">
        <v>20</v>
      </c>
      <c r="K35" s="367" t="s">
        <v>19</v>
      </c>
      <c r="L35" s="13">
        <v>9</v>
      </c>
      <c r="M35" s="8">
        <v>9</v>
      </c>
      <c r="N35" s="8">
        <v>23</v>
      </c>
      <c r="O35" s="8">
        <v>6</v>
      </c>
      <c r="P35" s="56"/>
      <c r="Q35" s="60">
        <v>37</v>
      </c>
      <c r="R35" s="8">
        <v>4</v>
      </c>
      <c r="S35" s="14">
        <v>11</v>
      </c>
      <c r="T35" s="19">
        <v>9</v>
      </c>
      <c r="U35" s="20">
        <v>9</v>
      </c>
      <c r="V35" s="20">
        <v>25</v>
      </c>
      <c r="W35" s="8">
        <v>4</v>
      </c>
      <c r="X35" s="62">
        <v>8</v>
      </c>
      <c r="Y35" s="60">
        <v>47</v>
      </c>
      <c r="Z35" s="8">
        <v>4</v>
      </c>
      <c r="AA35" s="14">
        <v>9</v>
      </c>
      <c r="AB35" s="13">
        <v>9</v>
      </c>
      <c r="AC35" s="8">
        <v>6</v>
      </c>
      <c r="AD35" s="8">
        <v>26</v>
      </c>
      <c r="AE35" s="8">
        <v>5</v>
      </c>
      <c r="AF35" s="56">
        <v>9</v>
      </c>
      <c r="AG35" s="60">
        <v>47</v>
      </c>
      <c r="AH35" s="8">
        <v>15</v>
      </c>
      <c r="AI35" s="14">
        <v>8</v>
      </c>
      <c r="AJ35" s="13">
        <v>9</v>
      </c>
      <c r="AK35" s="8">
        <v>7</v>
      </c>
      <c r="AL35" s="8">
        <v>26</v>
      </c>
      <c r="AM35" s="8">
        <v>6</v>
      </c>
      <c r="AN35" s="56">
        <v>8</v>
      </c>
      <c r="AO35" s="60">
        <v>47</v>
      </c>
      <c r="AP35" s="8">
        <v>16</v>
      </c>
      <c r="AQ35" s="14">
        <v>8</v>
      </c>
      <c r="AR35" s="13"/>
      <c r="AS35" s="8"/>
      <c r="AT35" s="56"/>
      <c r="AU35" s="13"/>
      <c r="AV35" s="8"/>
      <c r="AW35" s="14"/>
      <c r="AX35" s="13"/>
      <c r="AY35" s="8"/>
      <c r="AZ35" s="56"/>
      <c r="BA35" s="13">
        <v>220</v>
      </c>
      <c r="BB35" s="109">
        <v>34</v>
      </c>
      <c r="BC35" s="1"/>
      <c r="BD35" s="1"/>
      <c r="BE35" s="43"/>
      <c r="BF35" s="1"/>
      <c r="BG35" s="1"/>
      <c r="BS35" s="29"/>
      <c r="BT35" s="29">
        <f t="shared" si="0"/>
        <v>329</v>
      </c>
      <c r="BU35" s="38">
        <f t="shared" si="1"/>
        <v>47</v>
      </c>
      <c r="BV35" s="38">
        <f t="shared" si="2"/>
        <v>10</v>
      </c>
      <c r="BW35" s="29">
        <f t="shared" si="3"/>
        <v>55</v>
      </c>
      <c r="BX35" s="38">
        <f t="shared" si="4"/>
        <v>11</v>
      </c>
      <c r="BY35" s="29" t="e">
        <f>IF(AND(#REF!="",#REF!="",#REF!="",#REF!=""),"",SUM(#REF!,#REF!,#REF!,#REF!,#REF!))</f>
        <v>#REF!</v>
      </c>
      <c r="BZ35" s="38" t="str">
        <f t="shared" si="5"/>
        <v/>
      </c>
      <c r="CA35" s="29">
        <f t="shared" si="6"/>
        <v>55</v>
      </c>
      <c r="CB35" s="38">
        <f t="shared" si="7"/>
        <v>11</v>
      </c>
      <c r="CC35" s="29">
        <f t="shared" si="8"/>
        <v>56</v>
      </c>
      <c r="CD35" s="38">
        <f t="shared" si="9"/>
        <v>12</v>
      </c>
      <c r="CE35" s="29" t="e">
        <f>IF(AND(#REF!="",#REF!="",#REF!="",#REF!=""),"",SUM(#REF!,#REF!,#REF!,#REF!,#REF!))</f>
        <v>#REF!</v>
      </c>
      <c r="CF35" s="38" t="str">
        <f t="shared" si="10"/>
        <v/>
      </c>
      <c r="CG35" s="38"/>
      <c r="CH35" s="38"/>
    </row>
    <row r="36" spans="1:86" ht="24" customHeight="1">
      <c r="A36" s="358">
        <v>30</v>
      </c>
      <c r="B36" s="359">
        <v>3</v>
      </c>
      <c r="C36" s="360" t="s">
        <v>17</v>
      </c>
      <c r="D36" s="361">
        <v>941</v>
      </c>
      <c r="E36" s="362">
        <v>42219</v>
      </c>
      <c r="F36" s="363" t="s">
        <v>444</v>
      </c>
      <c r="G36" s="363" t="s">
        <v>445</v>
      </c>
      <c r="H36" s="364" t="s">
        <v>446</v>
      </c>
      <c r="I36" s="365">
        <v>330</v>
      </c>
      <c r="J36" s="366" t="s">
        <v>18</v>
      </c>
      <c r="K36" s="367" t="s">
        <v>22</v>
      </c>
      <c r="L36" s="13">
        <v>9</v>
      </c>
      <c r="M36" s="8">
        <v>9</v>
      </c>
      <c r="N36" s="8">
        <v>26</v>
      </c>
      <c r="O36" s="8">
        <v>6</v>
      </c>
      <c r="P36" s="56"/>
      <c r="Q36" s="60">
        <v>37</v>
      </c>
      <c r="R36" s="8">
        <v>4</v>
      </c>
      <c r="S36" s="14">
        <v>11</v>
      </c>
      <c r="T36" s="19">
        <v>9</v>
      </c>
      <c r="U36" s="20">
        <v>9</v>
      </c>
      <c r="V36" s="20">
        <v>26</v>
      </c>
      <c r="W36" s="8">
        <v>4</v>
      </c>
      <c r="X36" s="62">
        <v>7</v>
      </c>
      <c r="Y36" s="60">
        <v>49</v>
      </c>
      <c r="Z36" s="8">
        <v>4</v>
      </c>
      <c r="AA36" s="14">
        <v>9</v>
      </c>
      <c r="AB36" s="13">
        <v>9</v>
      </c>
      <c r="AC36" s="8">
        <v>6</v>
      </c>
      <c r="AD36" s="8">
        <v>25</v>
      </c>
      <c r="AE36" s="8">
        <v>5</v>
      </c>
      <c r="AF36" s="56">
        <v>9</v>
      </c>
      <c r="AG36" s="60">
        <v>45</v>
      </c>
      <c r="AH36" s="8">
        <v>15</v>
      </c>
      <c r="AI36" s="14">
        <v>8</v>
      </c>
      <c r="AJ36" s="13">
        <v>9</v>
      </c>
      <c r="AK36" s="8">
        <v>7</v>
      </c>
      <c r="AL36" s="8">
        <v>27</v>
      </c>
      <c r="AM36" s="8">
        <v>6</v>
      </c>
      <c r="AN36" s="56">
        <v>8</v>
      </c>
      <c r="AO36" s="60">
        <v>42</v>
      </c>
      <c r="AP36" s="8">
        <v>16</v>
      </c>
      <c r="AQ36" s="14">
        <v>8</v>
      </c>
      <c r="AR36" s="13"/>
      <c r="AS36" s="8"/>
      <c r="AT36" s="56"/>
      <c r="AU36" s="13"/>
      <c r="AV36" s="8"/>
      <c r="AW36" s="14"/>
      <c r="AX36" s="13"/>
      <c r="AY36" s="8"/>
      <c r="AZ36" s="56"/>
      <c r="BA36" s="13">
        <v>220</v>
      </c>
      <c r="BB36" s="109">
        <v>28</v>
      </c>
      <c r="BC36" s="1"/>
      <c r="BD36" s="1"/>
      <c r="BE36" s="43"/>
      <c r="BF36" s="1"/>
      <c r="BG36" s="1"/>
      <c r="BS36" s="29"/>
      <c r="BT36" s="29">
        <f t="shared" si="0"/>
        <v>330</v>
      </c>
      <c r="BU36" s="38">
        <f t="shared" si="1"/>
        <v>50</v>
      </c>
      <c r="BV36" s="38">
        <f t="shared" si="2"/>
        <v>10</v>
      </c>
      <c r="BW36" s="29">
        <f t="shared" si="3"/>
        <v>55</v>
      </c>
      <c r="BX36" s="38">
        <f t="shared" si="4"/>
        <v>11</v>
      </c>
      <c r="BY36" s="29" t="e">
        <f>IF(AND(#REF!="",#REF!="",#REF!="",#REF!=""),"",SUM(#REF!,#REF!,#REF!,#REF!,#REF!))</f>
        <v>#REF!</v>
      </c>
      <c r="BZ36" s="38" t="str">
        <f t="shared" si="5"/>
        <v/>
      </c>
      <c r="CA36" s="29">
        <f t="shared" si="6"/>
        <v>54</v>
      </c>
      <c r="CB36" s="38">
        <f t="shared" si="7"/>
        <v>11</v>
      </c>
      <c r="CC36" s="29">
        <f t="shared" si="8"/>
        <v>57</v>
      </c>
      <c r="CD36" s="38">
        <f t="shared" si="9"/>
        <v>12</v>
      </c>
      <c r="CE36" s="29" t="e">
        <f>IF(AND(#REF!="",#REF!="",#REF!="",#REF!=""),"",SUM(#REF!,#REF!,#REF!,#REF!,#REF!))</f>
        <v>#REF!</v>
      </c>
      <c r="CF36" s="38" t="str">
        <f t="shared" si="10"/>
        <v/>
      </c>
      <c r="CG36" s="38"/>
      <c r="CH36" s="38"/>
    </row>
    <row r="37" spans="1:86" ht="24" customHeight="1">
      <c r="A37" s="358">
        <v>31</v>
      </c>
      <c r="B37" s="359"/>
      <c r="C37" s="360"/>
      <c r="D37" s="361"/>
      <c r="E37" s="362"/>
      <c r="F37" s="363"/>
      <c r="G37" s="363"/>
      <c r="H37" s="364"/>
      <c r="I37" s="365"/>
      <c r="J37" s="366"/>
      <c r="K37" s="367"/>
      <c r="L37" s="13">
        <v>7</v>
      </c>
      <c r="M37" s="8">
        <v>8</v>
      </c>
      <c r="N37" s="8">
        <v>22</v>
      </c>
      <c r="O37" s="8">
        <v>6</v>
      </c>
      <c r="P37" s="56"/>
      <c r="Q37" s="60">
        <v>37</v>
      </c>
      <c r="R37" s="8">
        <v>4</v>
      </c>
      <c r="S37" s="14">
        <v>11</v>
      </c>
      <c r="T37" s="19">
        <v>8</v>
      </c>
      <c r="U37" s="20">
        <v>8</v>
      </c>
      <c r="V37" s="20">
        <v>25</v>
      </c>
      <c r="W37" s="8">
        <v>6</v>
      </c>
      <c r="X37" s="62">
        <v>9</v>
      </c>
      <c r="Y37" s="60">
        <v>41</v>
      </c>
      <c r="Z37" s="8">
        <v>4</v>
      </c>
      <c r="AA37" s="14">
        <v>9</v>
      </c>
      <c r="AB37" s="13"/>
      <c r="AC37" s="8"/>
      <c r="AD37" s="8">
        <v>24</v>
      </c>
      <c r="AE37" s="8">
        <v>14</v>
      </c>
      <c r="AF37" s="56">
        <v>10</v>
      </c>
      <c r="AG37" s="60">
        <v>47</v>
      </c>
      <c r="AH37" s="8">
        <v>15</v>
      </c>
      <c r="AI37" s="14">
        <v>8</v>
      </c>
      <c r="AJ37" s="13"/>
      <c r="AK37" s="8"/>
      <c r="AL37" s="8">
        <v>30</v>
      </c>
      <c r="AM37" s="8">
        <v>5</v>
      </c>
      <c r="AN37" s="56">
        <v>8</v>
      </c>
      <c r="AO37" s="60">
        <v>41</v>
      </c>
      <c r="AP37" s="8">
        <v>16</v>
      </c>
      <c r="AQ37" s="14">
        <v>8</v>
      </c>
      <c r="AR37" s="13"/>
      <c r="AS37" s="8"/>
      <c r="AT37" s="56"/>
      <c r="AU37" s="13"/>
      <c r="AV37" s="8"/>
      <c r="AW37" s="14"/>
      <c r="AX37" s="13"/>
      <c r="AY37" s="8"/>
      <c r="AZ37" s="56"/>
      <c r="BA37" s="13" t="s">
        <v>447</v>
      </c>
      <c r="BB37" s="109" t="s">
        <v>447</v>
      </c>
      <c r="BC37" s="1"/>
      <c r="BD37" s="1"/>
      <c r="BE37" s="43"/>
      <c r="BF37" s="1"/>
      <c r="BG37" s="1"/>
      <c r="BS37" s="29"/>
      <c r="BT37" s="29" t="str">
        <f t="shared" si="0"/>
        <v/>
      </c>
      <c r="BU37" s="38">
        <f t="shared" si="1"/>
        <v>43</v>
      </c>
      <c r="BV37" s="38">
        <f t="shared" si="2"/>
        <v>9</v>
      </c>
      <c r="BW37" s="29">
        <f t="shared" si="3"/>
        <v>56</v>
      </c>
      <c r="BX37" s="38">
        <f t="shared" si="4"/>
        <v>12</v>
      </c>
      <c r="BY37" s="29" t="e">
        <f>IF(AND(#REF!="",#REF!="",#REF!="",#REF!=""),"",SUM(#REF!,#REF!,#REF!,#REF!,#REF!))</f>
        <v>#REF!</v>
      </c>
      <c r="BZ37" s="38" t="str">
        <f t="shared" si="5"/>
        <v/>
      </c>
      <c r="CA37" s="29">
        <f t="shared" si="6"/>
        <v>48</v>
      </c>
      <c r="CB37" s="38">
        <f t="shared" si="7"/>
        <v>10</v>
      </c>
      <c r="CC37" s="29">
        <f t="shared" si="8"/>
        <v>43</v>
      </c>
      <c r="CD37" s="38">
        <f t="shared" si="9"/>
        <v>9</v>
      </c>
      <c r="CE37" s="29" t="e">
        <f>IF(AND(#REF!="",#REF!="",#REF!="",#REF!=""),"",SUM(#REF!,#REF!,#REF!,#REF!,#REF!))</f>
        <v>#REF!</v>
      </c>
      <c r="CF37" s="38" t="str">
        <f t="shared" si="10"/>
        <v/>
      </c>
      <c r="CG37" s="38"/>
      <c r="CH37" s="38"/>
    </row>
    <row r="38" spans="1:86" ht="24" customHeight="1">
      <c r="A38" s="358">
        <v>32</v>
      </c>
      <c r="B38" s="359"/>
      <c r="C38" s="360"/>
      <c r="D38" s="361"/>
      <c r="E38" s="362"/>
      <c r="F38" s="363"/>
      <c r="G38" s="363"/>
      <c r="H38" s="364"/>
      <c r="I38" s="365"/>
      <c r="J38" s="366"/>
      <c r="K38" s="367"/>
      <c r="L38" s="13"/>
      <c r="M38" s="8"/>
      <c r="N38" s="8"/>
      <c r="O38" s="8"/>
      <c r="P38" s="56"/>
      <c r="Q38" s="60">
        <v>37</v>
      </c>
      <c r="R38" s="8">
        <v>4</v>
      </c>
      <c r="S38" s="14">
        <v>11</v>
      </c>
      <c r="T38" s="19"/>
      <c r="U38" s="20"/>
      <c r="V38" s="20"/>
      <c r="W38" s="8"/>
      <c r="X38" s="62"/>
      <c r="Y38" s="60">
        <v>40</v>
      </c>
      <c r="Z38" s="8">
        <v>4</v>
      </c>
      <c r="AA38" s="14">
        <v>9</v>
      </c>
      <c r="AB38" s="13"/>
      <c r="AC38" s="8"/>
      <c r="AD38" s="8"/>
      <c r="AE38" s="8"/>
      <c r="AF38" s="56"/>
      <c r="AG38" s="60">
        <v>49</v>
      </c>
      <c r="AH38" s="8">
        <v>15</v>
      </c>
      <c r="AI38" s="14">
        <v>8</v>
      </c>
      <c r="AJ38" s="13"/>
      <c r="AK38" s="8"/>
      <c r="AL38" s="8">
        <v>30</v>
      </c>
      <c r="AM38" s="8">
        <v>5</v>
      </c>
      <c r="AN38" s="56">
        <v>8</v>
      </c>
      <c r="AO38" s="60">
        <v>43</v>
      </c>
      <c r="AP38" s="8">
        <v>16</v>
      </c>
      <c r="AQ38" s="14">
        <v>8</v>
      </c>
      <c r="AR38" s="13"/>
      <c r="AS38" s="8"/>
      <c r="AT38" s="56"/>
      <c r="AU38" s="13"/>
      <c r="AV38" s="8"/>
      <c r="AW38" s="14"/>
      <c r="AX38" s="13"/>
      <c r="AY38" s="8"/>
      <c r="AZ38" s="56"/>
      <c r="BA38" s="13" t="s">
        <v>447</v>
      </c>
      <c r="BB38" s="109" t="s">
        <v>447</v>
      </c>
      <c r="BC38" s="1"/>
      <c r="BD38" s="1"/>
      <c r="BE38" s="43"/>
      <c r="BF38" s="1"/>
      <c r="BG38" s="1"/>
      <c r="BS38" s="29"/>
      <c r="BT38" s="29" t="str">
        <f t="shared" si="0"/>
        <v/>
      </c>
      <c r="BU38" s="38" t="str">
        <f t="shared" si="1"/>
        <v/>
      </c>
      <c r="BV38" s="38" t="str">
        <f t="shared" si="2"/>
        <v/>
      </c>
      <c r="BW38" s="29" t="str">
        <f t="shared" si="3"/>
        <v/>
      </c>
      <c r="BX38" s="38" t="str">
        <f t="shared" si="4"/>
        <v/>
      </c>
      <c r="BY38" s="29" t="e">
        <f>IF(AND(#REF!="",#REF!="",#REF!="",#REF!=""),"",SUM(#REF!,#REF!,#REF!,#REF!,#REF!))</f>
        <v>#REF!</v>
      </c>
      <c r="BZ38" s="38" t="str">
        <f t="shared" si="5"/>
        <v/>
      </c>
      <c r="CA38" s="29" t="str">
        <f t="shared" si="6"/>
        <v/>
      </c>
      <c r="CB38" s="38" t="str">
        <f t="shared" si="7"/>
        <v/>
      </c>
      <c r="CC38" s="29">
        <f t="shared" si="8"/>
        <v>43</v>
      </c>
      <c r="CD38" s="38">
        <f t="shared" si="9"/>
        <v>9</v>
      </c>
      <c r="CE38" s="29" t="e">
        <f>IF(AND(#REF!="",#REF!="",#REF!="",#REF!=""),"",SUM(#REF!,#REF!,#REF!,#REF!,#REF!))</f>
        <v>#REF!</v>
      </c>
      <c r="CF38" s="38" t="str">
        <f t="shared" si="10"/>
        <v/>
      </c>
      <c r="CG38" s="38"/>
      <c r="CH38" s="38"/>
    </row>
    <row r="39" spans="1:86" ht="24" customHeight="1">
      <c r="A39" s="358">
        <v>33</v>
      </c>
      <c r="B39" s="359"/>
      <c r="C39" s="360"/>
      <c r="D39" s="361"/>
      <c r="E39" s="362"/>
      <c r="F39" s="363"/>
      <c r="G39" s="363"/>
      <c r="H39" s="364"/>
      <c r="I39" s="365"/>
      <c r="J39" s="366"/>
      <c r="K39" s="367"/>
      <c r="L39" s="13"/>
      <c r="M39" s="8"/>
      <c r="N39" s="8"/>
      <c r="O39" s="8"/>
      <c r="P39" s="56"/>
      <c r="Q39" s="60">
        <v>37</v>
      </c>
      <c r="R39" s="8">
        <v>4</v>
      </c>
      <c r="S39" s="14">
        <v>11</v>
      </c>
      <c r="T39" s="19"/>
      <c r="U39" s="20"/>
      <c r="V39" s="20"/>
      <c r="W39" s="8"/>
      <c r="X39" s="62"/>
      <c r="Y39" s="60">
        <v>37</v>
      </c>
      <c r="Z39" s="8">
        <v>4</v>
      </c>
      <c r="AA39" s="14">
        <v>9</v>
      </c>
      <c r="AB39" s="13"/>
      <c r="AC39" s="8"/>
      <c r="AD39" s="8"/>
      <c r="AE39" s="8"/>
      <c r="AF39" s="56"/>
      <c r="AG39" s="60">
        <v>48</v>
      </c>
      <c r="AH39" s="8">
        <v>15</v>
      </c>
      <c r="AI39" s="14">
        <v>8</v>
      </c>
      <c r="AJ39" s="13"/>
      <c r="AK39" s="8"/>
      <c r="AL39" s="8">
        <v>25</v>
      </c>
      <c r="AM39" s="8">
        <v>5</v>
      </c>
      <c r="AN39" s="56">
        <v>8</v>
      </c>
      <c r="AO39" s="60">
        <v>48</v>
      </c>
      <c r="AP39" s="8">
        <v>16</v>
      </c>
      <c r="AQ39" s="14">
        <v>8</v>
      </c>
      <c r="AR39" s="13"/>
      <c r="AS39" s="8"/>
      <c r="AT39" s="56"/>
      <c r="AU39" s="13"/>
      <c r="AV39" s="8"/>
      <c r="AW39" s="14"/>
      <c r="AX39" s="13"/>
      <c r="AY39" s="8"/>
      <c r="AZ39" s="56"/>
      <c r="BA39" s="13" t="s">
        <v>447</v>
      </c>
      <c r="BB39" s="109" t="s">
        <v>447</v>
      </c>
      <c r="BC39" s="1"/>
      <c r="BD39" s="1"/>
      <c r="BE39" s="43"/>
      <c r="BF39" s="1"/>
      <c r="BG39" s="1"/>
      <c r="BS39" s="29"/>
      <c r="BT39" s="29" t="str">
        <f t="shared" si="0"/>
        <v/>
      </c>
      <c r="BU39" s="38" t="str">
        <f t="shared" si="1"/>
        <v/>
      </c>
      <c r="BV39" s="38" t="str">
        <f t="shared" si="2"/>
        <v/>
      </c>
      <c r="BW39" s="29" t="str">
        <f t="shared" si="3"/>
        <v/>
      </c>
      <c r="BX39" s="38" t="str">
        <f t="shared" si="4"/>
        <v/>
      </c>
      <c r="BY39" s="29" t="e">
        <f>IF(AND(#REF!="",#REF!="",#REF!="",#REF!=""),"",SUM(#REF!,#REF!,#REF!,#REF!,#REF!))</f>
        <v>#REF!</v>
      </c>
      <c r="BZ39" s="38" t="str">
        <f t="shared" si="5"/>
        <v/>
      </c>
      <c r="CA39" s="29" t="str">
        <f t="shared" si="6"/>
        <v/>
      </c>
      <c r="CB39" s="38" t="str">
        <f t="shared" si="7"/>
        <v/>
      </c>
      <c r="CC39" s="29">
        <f t="shared" si="8"/>
        <v>38</v>
      </c>
      <c r="CD39" s="38">
        <f t="shared" si="9"/>
        <v>8</v>
      </c>
      <c r="CE39" s="29" t="e">
        <f>IF(AND(#REF!="",#REF!="",#REF!="",#REF!=""),"",SUM(#REF!,#REF!,#REF!,#REF!,#REF!))</f>
        <v>#REF!</v>
      </c>
      <c r="CF39" s="38" t="str">
        <f t="shared" si="10"/>
        <v/>
      </c>
      <c r="CG39" s="38"/>
      <c r="CH39" s="38"/>
    </row>
    <row r="40" spans="1:86" ht="24" customHeight="1">
      <c r="A40" s="358">
        <v>34</v>
      </c>
      <c r="B40" s="359"/>
      <c r="C40" s="360"/>
      <c r="D40" s="361"/>
      <c r="E40" s="362"/>
      <c r="F40" s="363"/>
      <c r="G40" s="363"/>
      <c r="H40" s="364"/>
      <c r="I40" s="365"/>
      <c r="J40" s="366"/>
      <c r="K40" s="367"/>
      <c r="L40" s="13"/>
      <c r="M40" s="8"/>
      <c r="N40" s="8"/>
      <c r="O40" s="8"/>
      <c r="P40" s="56"/>
      <c r="Q40" s="60">
        <v>37</v>
      </c>
      <c r="R40" s="8">
        <v>4</v>
      </c>
      <c r="S40" s="14">
        <v>11</v>
      </c>
      <c r="T40" s="19"/>
      <c r="U40" s="20"/>
      <c r="V40" s="20"/>
      <c r="W40" s="8"/>
      <c r="X40" s="62"/>
      <c r="Y40" s="60">
        <v>37</v>
      </c>
      <c r="Z40" s="8">
        <v>4</v>
      </c>
      <c r="AA40" s="14">
        <v>9</v>
      </c>
      <c r="AB40" s="13"/>
      <c r="AC40" s="8"/>
      <c r="AD40" s="8"/>
      <c r="AE40" s="8"/>
      <c r="AF40" s="56"/>
      <c r="AG40" s="60">
        <v>47</v>
      </c>
      <c r="AH40" s="8">
        <v>15</v>
      </c>
      <c r="AI40" s="14">
        <v>8</v>
      </c>
      <c r="AJ40" s="13"/>
      <c r="AK40" s="8"/>
      <c r="AL40" s="8">
        <v>26</v>
      </c>
      <c r="AM40" s="8">
        <v>5</v>
      </c>
      <c r="AN40" s="56">
        <v>8</v>
      </c>
      <c r="AO40" s="60">
        <v>49</v>
      </c>
      <c r="AP40" s="8">
        <v>16</v>
      </c>
      <c r="AQ40" s="14">
        <v>8</v>
      </c>
      <c r="AR40" s="13"/>
      <c r="AS40" s="8"/>
      <c r="AT40" s="56"/>
      <c r="AU40" s="13"/>
      <c r="AV40" s="8"/>
      <c r="AW40" s="14"/>
      <c r="AX40" s="13"/>
      <c r="AY40" s="8"/>
      <c r="AZ40" s="56"/>
      <c r="BA40" s="13" t="s">
        <v>447</v>
      </c>
      <c r="BB40" s="109" t="s">
        <v>447</v>
      </c>
      <c r="BC40" s="1"/>
      <c r="BD40" s="1"/>
      <c r="BE40" s="43"/>
      <c r="BF40" s="1"/>
      <c r="BG40" s="1"/>
      <c r="BS40" s="29"/>
      <c r="BT40" s="29" t="str">
        <f t="shared" si="0"/>
        <v/>
      </c>
      <c r="BU40" s="38" t="str">
        <f t="shared" si="1"/>
        <v/>
      </c>
      <c r="BV40" s="38" t="str">
        <f t="shared" si="2"/>
        <v/>
      </c>
      <c r="BW40" s="29" t="str">
        <f t="shared" si="3"/>
        <v/>
      </c>
      <c r="BX40" s="38" t="str">
        <f t="shared" si="4"/>
        <v/>
      </c>
      <c r="BY40" s="29" t="e">
        <f>IF(AND(#REF!="",#REF!="",#REF!="",#REF!=""),"",SUM(#REF!,#REF!,#REF!,#REF!,#REF!))</f>
        <v>#REF!</v>
      </c>
      <c r="BZ40" s="38" t="str">
        <f t="shared" si="5"/>
        <v/>
      </c>
      <c r="CA40" s="29" t="str">
        <f t="shared" si="6"/>
        <v/>
      </c>
      <c r="CB40" s="38" t="str">
        <f t="shared" si="7"/>
        <v/>
      </c>
      <c r="CC40" s="29">
        <f t="shared" si="8"/>
        <v>39</v>
      </c>
      <c r="CD40" s="38">
        <f t="shared" si="9"/>
        <v>8</v>
      </c>
      <c r="CE40" s="29" t="e">
        <f>IF(AND(#REF!="",#REF!="",#REF!="",#REF!=""),"",SUM(#REF!,#REF!,#REF!,#REF!,#REF!))</f>
        <v>#REF!</v>
      </c>
      <c r="CF40" s="38" t="str">
        <f t="shared" si="10"/>
        <v/>
      </c>
      <c r="CG40" s="38"/>
      <c r="CH40" s="38"/>
    </row>
    <row r="41" spans="1:86" ht="24" customHeight="1">
      <c r="A41" s="358">
        <v>35</v>
      </c>
      <c r="B41" s="359"/>
      <c r="C41" s="360"/>
      <c r="D41" s="361"/>
      <c r="E41" s="362"/>
      <c r="F41" s="363"/>
      <c r="G41" s="363"/>
      <c r="H41" s="364"/>
      <c r="I41" s="365"/>
      <c r="J41" s="366"/>
      <c r="K41" s="367"/>
      <c r="L41" s="13"/>
      <c r="M41" s="8"/>
      <c r="N41" s="8"/>
      <c r="O41" s="8"/>
      <c r="P41" s="56"/>
      <c r="Q41" s="60">
        <v>37</v>
      </c>
      <c r="R41" s="8">
        <v>4</v>
      </c>
      <c r="S41" s="14">
        <v>11</v>
      </c>
      <c r="T41" s="19"/>
      <c r="U41" s="20"/>
      <c r="V41" s="20"/>
      <c r="W41" s="8"/>
      <c r="X41" s="62"/>
      <c r="Y41" s="60">
        <v>37</v>
      </c>
      <c r="Z41" s="8">
        <v>4</v>
      </c>
      <c r="AA41" s="14">
        <v>9</v>
      </c>
      <c r="AB41" s="13"/>
      <c r="AC41" s="8"/>
      <c r="AD41" s="8"/>
      <c r="AE41" s="8"/>
      <c r="AF41" s="56"/>
      <c r="AG41" s="60">
        <v>45</v>
      </c>
      <c r="AH41" s="8">
        <v>15</v>
      </c>
      <c r="AI41" s="14">
        <v>8</v>
      </c>
      <c r="AJ41" s="13"/>
      <c r="AK41" s="8"/>
      <c r="AL41" s="8">
        <v>24</v>
      </c>
      <c r="AM41" s="8">
        <v>5</v>
      </c>
      <c r="AN41" s="56">
        <v>9</v>
      </c>
      <c r="AO41" s="60">
        <v>41</v>
      </c>
      <c r="AP41" s="8">
        <v>16</v>
      </c>
      <c r="AQ41" s="14">
        <v>8</v>
      </c>
      <c r="AR41" s="13"/>
      <c r="AS41" s="8"/>
      <c r="AT41" s="56"/>
      <c r="AU41" s="13"/>
      <c r="AV41" s="8"/>
      <c r="AW41" s="14"/>
      <c r="AX41" s="13"/>
      <c r="AY41" s="8"/>
      <c r="AZ41" s="56"/>
      <c r="BA41" s="13" t="s">
        <v>447</v>
      </c>
      <c r="BB41" s="109" t="s">
        <v>447</v>
      </c>
      <c r="BC41" s="1"/>
      <c r="BD41" s="1"/>
      <c r="BE41" s="43"/>
      <c r="BF41" s="1"/>
      <c r="BG41" s="1"/>
      <c r="BS41" s="29"/>
      <c r="BT41" s="29" t="str">
        <f t="shared" si="0"/>
        <v/>
      </c>
      <c r="BU41" s="38" t="str">
        <f t="shared" si="1"/>
        <v/>
      </c>
      <c r="BV41" s="38" t="str">
        <f t="shared" si="2"/>
        <v/>
      </c>
      <c r="BW41" s="29" t="str">
        <f t="shared" si="3"/>
        <v/>
      </c>
      <c r="BX41" s="38" t="str">
        <f t="shared" si="4"/>
        <v/>
      </c>
      <c r="BY41" s="29" t="e">
        <f>IF(AND(#REF!="",#REF!="",#REF!="",#REF!=""),"",SUM(#REF!,#REF!,#REF!,#REF!,#REF!))</f>
        <v>#REF!</v>
      </c>
      <c r="BZ41" s="38" t="str">
        <f t="shared" si="5"/>
        <v/>
      </c>
      <c r="CA41" s="29" t="str">
        <f t="shared" si="6"/>
        <v/>
      </c>
      <c r="CB41" s="38" t="str">
        <f t="shared" si="7"/>
        <v/>
      </c>
      <c r="CC41" s="29">
        <f t="shared" si="8"/>
        <v>38</v>
      </c>
      <c r="CD41" s="38">
        <f t="shared" si="9"/>
        <v>8</v>
      </c>
      <c r="CE41" s="29" t="e">
        <f>IF(AND(#REF!="",#REF!="",#REF!="",#REF!=""),"",SUM(#REF!,#REF!,#REF!,#REF!,#REF!))</f>
        <v>#REF!</v>
      </c>
      <c r="CF41" s="38" t="str">
        <f t="shared" si="10"/>
        <v/>
      </c>
      <c r="CG41" s="38"/>
      <c r="CH41" s="38"/>
    </row>
    <row r="42" spans="1:86" ht="24" customHeight="1">
      <c r="A42" s="358">
        <v>36</v>
      </c>
      <c r="B42" s="359"/>
      <c r="C42" s="360"/>
      <c r="D42" s="361"/>
      <c r="E42" s="362"/>
      <c r="F42" s="363"/>
      <c r="G42" s="363"/>
      <c r="H42" s="364"/>
      <c r="I42" s="365"/>
      <c r="J42" s="366"/>
      <c r="K42" s="367"/>
      <c r="L42" s="13"/>
      <c r="M42" s="8"/>
      <c r="N42" s="8"/>
      <c r="O42" s="8"/>
      <c r="P42" s="56"/>
      <c r="Q42" s="60">
        <v>37</v>
      </c>
      <c r="R42" s="8">
        <v>4</v>
      </c>
      <c r="S42" s="14">
        <v>11</v>
      </c>
      <c r="T42" s="19"/>
      <c r="U42" s="20"/>
      <c r="V42" s="20"/>
      <c r="W42" s="8"/>
      <c r="X42" s="62"/>
      <c r="Y42" s="60">
        <v>47</v>
      </c>
      <c r="Z42" s="8">
        <v>4</v>
      </c>
      <c r="AA42" s="14">
        <v>9</v>
      </c>
      <c r="AB42" s="13"/>
      <c r="AC42" s="8"/>
      <c r="AD42" s="8"/>
      <c r="AE42" s="8"/>
      <c r="AF42" s="56"/>
      <c r="AG42" s="60">
        <v>45</v>
      </c>
      <c r="AH42" s="8">
        <v>15</v>
      </c>
      <c r="AI42" s="14">
        <v>8</v>
      </c>
      <c r="AJ42" s="13"/>
      <c r="AK42" s="8"/>
      <c r="AL42" s="8">
        <v>25</v>
      </c>
      <c r="AM42" s="8">
        <v>5</v>
      </c>
      <c r="AN42" s="56">
        <v>9</v>
      </c>
      <c r="AO42" s="60">
        <v>42</v>
      </c>
      <c r="AP42" s="8">
        <v>16</v>
      </c>
      <c r="AQ42" s="14">
        <v>8</v>
      </c>
      <c r="AR42" s="13"/>
      <c r="AS42" s="8"/>
      <c r="AT42" s="56"/>
      <c r="AU42" s="13"/>
      <c r="AV42" s="8"/>
      <c r="AW42" s="14"/>
      <c r="AX42" s="13"/>
      <c r="AY42" s="8"/>
      <c r="AZ42" s="56"/>
      <c r="BA42" s="13" t="s">
        <v>447</v>
      </c>
      <c r="BB42" s="109" t="s">
        <v>447</v>
      </c>
      <c r="BC42" s="1"/>
      <c r="BD42" s="1"/>
      <c r="BE42" s="43"/>
      <c r="BF42" s="1"/>
      <c r="BG42" s="1"/>
      <c r="BS42" s="29"/>
      <c r="BT42" s="29" t="str">
        <f t="shared" si="0"/>
        <v/>
      </c>
      <c r="BU42" s="38" t="str">
        <f t="shared" si="1"/>
        <v/>
      </c>
      <c r="BV42" s="38" t="str">
        <f t="shared" si="2"/>
        <v/>
      </c>
      <c r="BW42" s="29" t="str">
        <f t="shared" si="3"/>
        <v/>
      </c>
      <c r="BX42" s="38" t="str">
        <f t="shared" si="4"/>
        <v/>
      </c>
      <c r="BY42" s="29" t="e">
        <f>IF(AND(#REF!="",#REF!="",#REF!="",#REF!=""),"",SUM(#REF!,#REF!,#REF!,#REF!,#REF!))</f>
        <v>#REF!</v>
      </c>
      <c r="BZ42" s="38" t="str">
        <f t="shared" si="5"/>
        <v/>
      </c>
      <c r="CA42" s="29" t="str">
        <f t="shared" si="6"/>
        <v/>
      </c>
      <c r="CB42" s="38" t="str">
        <f t="shared" si="7"/>
        <v/>
      </c>
      <c r="CC42" s="29">
        <f t="shared" si="8"/>
        <v>39</v>
      </c>
      <c r="CD42" s="38">
        <f t="shared" si="9"/>
        <v>8</v>
      </c>
      <c r="CE42" s="29" t="e">
        <f>IF(AND(#REF!="",#REF!="",#REF!="",#REF!=""),"",SUM(#REF!,#REF!,#REF!,#REF!,#REF!))</f>
        <v>#REF!</v>
      </c>
      <c r="CF42" s="38" t="str">
        <f t="shared" si="10"/>
        <v/>
      </c>
      <c r="CG42" s="38"/>
      <c r="CH42" s="38"/>
    </row>
    <row r="43" spans="1:86" ht="24" customHeight="1">
      <c r="A43" s="358">
        <v>37</v>
      </c>
      <c r="B43" s="359"/>
      <c r="C43" s="360"/>
      <c r="D43" s="361"/>
      <c r="E43" s="362"/>
      <c r="F43" s="363"/>
      <c r="G43" s="363"/>
      <c r="H43" s="364"/>
      <c r="I43" s="365"/>
      <c r="J43" s="366"/>
      <c r="K43" s="367"/>
      <c r="L43" s="13"/>
      <c r="M43" s="8"/>
      <c r="N43" s="8"/>
      <c r="O43" s="8"/>
      <c r="P43" s="56"/>
      <c r="Q43" s="60"/>
      <c r="R43" s="8"/>
      <c r="S43" s="14"/>
      <c r="T43" s="19"/>
      <c r="U43" s="20"/>
      <c r="V43" s="20"/>
      <c r="W43" s="8"/>
      <c r="X43" s="62"/>
      <c r="Y43" s="60"/>
      <c r="Z43" s="8"/>
      <c r="AA43" s="14"/>
      <c r="AB43" s="13"/>
      <c r="AC43" s="8"/>
      <c r="AD43" s="8"/>
      <c r="AE43" s="8"/>
      <c r="AF43" s="56"/>
      <c r="AG43" s="60"/>
      <c r="AH43" s="8"/>
      <c r="AI43" s="14"/>
      <c r="AJ43" s="13"/>
      <c r="AK43" s="8"/>
      <c r="AL43" s="8"/>
      <c r="AM43" s="8"/>
      <c r="AN43" s="56"/>
      <c r="AO43" s="60"/>
      <c r="AP43" s="8"/>
      <c r="AQ43" s="14"/>
      <c r="AR43" s="13"/>
      <c r="AS43" s="8"/>
      <c r="AT43" s="56"/>
      <c r="AU43" s="13"/>
      <c r="AV43" s="8"/>
      <c r="AW43" s="14"/>
      <c r="AX43" s="13"/>
      <c r="AY43" s="8"/>
      <c r="AZ43" s="56"/>
      <c r="BA43" s="13" t="s">
        <v>447</v>
      </c>
      <c r="BB43" s="109" t="s">
        <v>447</v>
      </c>
      <c r="BC43" s="1"/>
      <c r="BD43" s="1"/>
      <c r="BE43" s="43"/>
      <c r="BF43" s="1"/>
      <c r="BG43" s="1"/>
      <c r="BS43" s="29"/>
      <c r="BT43" s="29" t="str">
        <f t="shared" si="0"/>
        <v/>
      </c>
      <c r="BU43" s="38" t="str">
        <f t="shared" si="1"/>
        <v/>
      </c>
      <c r="BV43" s="38" t="str">
        <f t="shared" si="2"/>
        <v/>
      </c>
      <c r="BW43" s="29" t="str">
        <f t="shared" si="3"/>
        <v/>
      </c>
      <c r="BX43" s="38" t="str">
        <f t="shared" si="4"/>
        <v/>
      </c>
      <c r="BY43" s="29" t="e">
        <f>IF(AND(#REF!="",#REF!="",#REF!="",#REF!=""),"",SUM(#REF!,#REF!,#REF!,#REF!,#REF!))</f>
        <v>#REF!</v>
      </c>
      <c r="BZ43" s="38" t="str">
        <f t="shared" si="5"/>
        <v/>
      </c>
      <c r="CA43" s="29" t="str">
        <f t="shared" si="6"/>
        <v/>
      </c>
      <c r="CB43" s="38" t="str">
        <f t="shared" si="7"/>
        <v/>
      </c>
      <c r="CC43" s="29" t="str">
        <f t="shared" si="8"/>
        <v/>
      </c>
      <c r="CD43" s="38" t="str">
        <f t="shared" si="9"/>
        <v/>
      </c>
      <c r="CE43" s="29" t="e">
        <f>IF(AND(#REF!="",#REF!="",#REF!="",#REF!=""),"",SUM(#REF!,#REF!,#REF!,#REF!,#REF!))</f>
        <v>#REF!</v>
      </c>
      <c r="CF43" s="38" t="str">
        <f t="shared" si="10"/>
        <v/>
      </c>
      <c r="CG43" s="38"/>
      <c r="CH43" s="38"/>
    </row>
    <row r="44" spans="1:86" ht="24" customHeight="1">
      <c r="A44" s="358">
        <v>38</v>
      </c>
      <c r="B44" s="359"/>
      <c r="C44" s="360"/>
      <c r="D44" s="361"/>
      <c r="E44" s="362"/>
      <c r="F44" s="363"/>
      <c r="G44" s="363"/>
      <c r="H44" s="364"/>
      <c r="I44" s="365"/>
      <c r="J44" s="366"/>
      <c r="K44" s="367"/>
      <c r="L44" s="13"/>
      <c r="M44" s="8"/>
      <c r="N44" s="8"/>
      <c r="O44" s="8"/>
      <c r="P44" s="56"/>
      <c r="Q44" s="60"/>
      <c r="R44" s="8"/>
      <c r="S44" s="14"/>
      <c r="T44" s="19"/>
      <c r="U44" s="20"/>
      <c r="V44" s="20"/>
      <c r="W44" s="8"/>
      <c r="X44" s="62"/>
      <c r="Y44" s="60"/>
      <c r="Z44" s="8"/>
      <c r="AA44" s="14"/>
      <c r="AB44" s="13"/>
      <c r="AC44" s="8"/>
      <c r="AD44" s="8"/>
      <c r="AE44" s="8"/>
      <c r="AF44" s="56"/>
      <c r="AG44" s="60"/>
      <c r="AH44" s="8"/>
      <c r="AI44" s="14"/>
      <c r="AJ44" s="13"/>
      <c r="AK44" s="8"/>
      <c r="AL44" s="8"/>
      <c r="AM44" s="8"/>
      <c r="AN44" s="56"/>
      <c r="AO44" s="60"/>
      <c r="AP44" s="8"/>
      <c r="AQ44" s="14"/>
      <c r="AR44" s="13"/>
      <c r="AS44" s="8"/>
      <c r="AT44" s="56"/>
      <c r="AU44" s="13"/>
      <c r="AV44" s="8"/>
      <c r="AW44" s="14"/>
      <c r="AX44" s="13"/>
      <c r="AY44" s="8"/>
      <c r="AZ44" s="56"/>
      <c r="BA44" s="13" t="s">
        <v>447</v>
      </c>
      <c r="BB44" s="109" t="s">
        <v>447</v>
      </c>
      <c r="BC44" s="1"/>
      <c r="BD44" s="1"/>
      <c r="BE44" s="43"/>
      <c r="BF44" s="1"/>
      <c r="BG44" s="1"/>
      <c r="BS44" s="29"/>
      <c r="BT44" s="29" t="str">
        <f t="shared" si="0"/>
        <v/>
      </c>
      <c r="BU44" s="38" t="str">
        <f t="shared" si="1"/>
        <v/>
      </c>
      <c r="BV44" s="38" t="str">
        <f t="shared" si="2"/>
        <v/>
      </c>
      <c r="BW44" s="29" t="str">
        <f t="shared" si="3"/>
        <v/>
      </c>
      <c r="BX44" s="38" t="str">
        <f t="shared" si="4"/>
        <v/>
      </c>
      <c r="BY44" s="29" t="e">
        <f>IF(AND(#REF!="",#REF!="",#REF!="",#REF!=""),"",SUM(#REF!,#REF!,#REF!,#REF!,#REF!))</f>
        <v>#REF!</v>
      </c>
      <c r="BZ44" s="38" t="str">
        <f t="shared" si="5"/>
        <v/>
      </c>
      <c r="CA44" s="29" t="str">
        <f t="shared" si="6"/>
        <v/>
      </c>
      <c r="CB44" s="38" t="str">
        <f t="shared" si="7"/>
        <v/>
      </c>
      <c r="CC44" s="29" t="str">
        <f t="shared" si="8"/>
        <v/>
      </c>
      <c r="CD44" s="38" t="str">
        <f t="shared" si="9"/>
        <v/>
      </c>
      <c r="CE44" s="29" t="e">
        <f>IF(AND(#REF!="",#REF!="",#REF!="",#REF!=""),"",SUM(#REF!,#REF!,#REF!,#REF!,#REF!))</f>
        <v>#REF!</v>
      </c>
      <c r="CF44" s="38" t="str">
        <f t="shared" si="10"/>
        <v/>
      </c>
      <c r="CG44" s="38"/>
      <c r="CH44" s="38"/>
    </row>
    <row r="45" spans="1:86" ht="24" customHeight="1">
      <c r="A45" s="358">
        <v>39</v>
      </c>
      <c r="B45" s="359"/>
      <c r="C45" s="360"/>
      <c r="D45" s="361"/>
      <c r="E45" s="362"/>
      <c r="F45" s="363"/>
      <c r="G45" s="363"/>
      <c r="H45" s="364"/>
      <c r="I45" s="365"/>
      <c r="J45" s="366"/>
      <c r="K45" s="367"/>
      <c r="L45" s="13"/>
      <c r="M45" s="8"/>
      <c r="N45" s="8"/>
      <c r="O45" s="8"/>
      <c r="P45" s="56"/>
      <c r="Q45" s="60"/>
      <c r="R45" s="8"/>
      <c r="S45" s="14"/>
      <c r="T45" s="19"/>
      <c r="U45" s="20"/>
      <c r="V45" s="20"/>
      <c r="W45" s="8"/>
      <c r="X45" s="62"/>
      <c r="Y45" s="60"/>
      <c r="Z45" s="8"/>
      <c r="AA45" s="14"/>
      <c r="AB45" s="13"/>
      <c r="AC45" s="8"/>
      <c r="AD45" s="8"/>
      <c r="AE45" s="8"/>
      <c r="AF45" s="56"/>
      <c r="AG45" s="60"/>
      <c r="AH45" s="8"/>
      <c r="AI45" s="14"/>
      <c r="AJ45" s="13"/>
      <c r="AK45" s="8"/>
      <c r="AL45" s="8"/>
      <c r="AM45" s="8"/>
      <c r="AN45" s="56"/>
      <c r="AO45" s="60"/>
      <c r="AP45" s="8"/>
      <c r="AQ45" s="14"/>
      <c r="AR45" s="13"/>
      <c r="AS45" s="8"/>
      <c r="AT45" s="56"/>
      <c r="AU45" s="13"/>
      <c r="AV45" s="8"/>
      <c r="AW45" s="14"/>
      <c r="AX45" s="13"/>
      <c r="AY45" s="8"/>
      <c r="AZ45" s="56"/>
      <c r="BA45" s="13" t="s">
        <v>447</v>
      </c>
      <c r="BB45" s="109" t="s">
        <v>447</v>
      </c>
      <c r="BC45" s="1"/>
      <c r="BD45" s="1"/>
      <c r="BE45" s="43"/>
      <c r="BF45" s="1"/>
      <c r="BG45" s="1"/>
      <c r="BS45" s="29"/>
      <c r="BT45" s="29" t="str">
        <f t="shared" si="0"/>
        <v/>
      </c>
      <c r="BU45" s="38" t="str">
        <f t="shared" si="1"/>
        <v/>
      </c>
      <c r="BV45" s="38" t="str">
        <f t="shared" si="2"/>
        <v/>
      </c>
      <c r="BW45" s="29" t="str">
        <f t="shared" si="3"/>
        <v/>
      </c>
      <c r="BX45" s="38" t="str">
        <f t="shared" si="4"/>
        <v/>
      </c>
      <c r="BY45" s="29" t="e">
        <f>IF(AND(#REF!="",#REF!="",#REF!="",#REF!=""),"",SUM(#REF!,#REF!,#REF!,#REF!,#REF!))</f>
        <v>#REF!</v>
      </c>
      <c r="BZ45" s="38" t="str">
        <f t="shared" si="5"/>
        <v/>
      </c>
      <c r="CA45" s="29" t="str">
        <f t="shared" si="6"/>
        <v/>
      </c>
      <c r="CB45" s="38" t="str">
        <f t="shared" si="7"/>
        <v/>
      </c>
      <c r="CC45" s="29" t="str">
        <f t="shared" si="8"/>
        <v/>
      </c>
      <c r="CD45" s="38" t="str">
        <f t="shared" si="9"/>
        <v/>
      </c>
      <c r="CE45" s="29" t="e">
        <f>IF(AND(#REF!="",#REF!="",#REF!="",#REF!=""),"",SUM(#REF!,#REF!,#REF!,#REF!,#REF!))</f>
        <v>#REF!</v>
      </c>
      <c r="CF45" s="38" t="str">
        <f t="shared" si="10"/>
        <v/>
      </c>
      <c r="CG45" s="38"/>
      <c r="CH45" s="38"/>
    </row>
    <row r="46" spans="1:86" ht="24" customHeight="1">
      <c r="A46" s="358">
        <v>40</v>
      </c>
      <c r="B46" s="359"/>
      <c r="C46" s="360"/>
      <c r="D46" s="361"/>
      <c r="E46" s="362"/>
      <c r="F46" s="363"/>
      <c r="G46" s="363"/>
      <c r="H46" s="364"/>
      <c r="I46" s="365"/>
      <c r="J46" s="366"/>
      <c r="K46" s="367"/>
      <c r="L46" s="13"/>
      <c r="M46" s="8"/>
      <c r="N46" s="8"/>
      <c r="O46" s="8"/>
      <c r="P46" s="56"/>
      <c r="Q46" s="60"/>
      <c r="R46" s="8"/>
      <c r="S46" s="14"/>
      <c r="T46" s="19"/>
      <c r="U46" s="20"/>
      <c r="V46" s="20"/>
      <c r="W46" s="8"/>
      <c r="X46" s="62"/>
      <c r="Y46" s="60"/>
      <c r="Z46" s="8"/>
      <c r="AA46" s="14"/>
      <c r="AB46" s="13"/>
      <c r="AC46" s="8"/>
      <c r="AD46" s="8"/>
      <c r="AE46" s="8"/>
      <c r="AF46" s="56"/>
      <c r="AG46" s="60"/>
      <c r="AH46" s="8"/>
      <c r="AI46" s="14"/>
      <c r="AJ46" s="13"/>
      <c r="AK46" s="8"/>
      <c r="AL46" s="8"/>
      <c r="AM46" s="8"/>
      <c r="AN46" s="56"/>
      <c r="AO46" s="60"/>
      <c r="AP46" s="8"/>
      <c r="AQ46" s="14"/>
      <c r="AR46" s="13"/>
      <c r="AS46" s="8"/>
      <c r="AT46" s="56"/>
      <c r="AU46" s="13"/>
      <c r="AV46" s="8"/>
      <c r="AW46" s="14"/>
      <c r="AX46" s="13"/>
      <c r="AY46" s="8"/>
      <c r="AZ46" s="56"/>
      <c r="BA46" s="13" t="s">
        <v>447</v>
      </c>
      <c r="BB46" s="109" t="s">
        <v>447</v>
      </c>
      <c r="BC46" s="1"/>
      <c r="BD46" s="1"/>
      <c r="BE46" s="43"/>
      <c r="BF46" s="1"/>
      <c r="BG46" s="1"/>
      <c r="BS46" s="29"/>
      <c r="BT46" s="29" t="str">
        <f t="shared" si="0"/>
        <v/>
      </c>
      <c r="BU46" s="38" t="str">
        <f t="shared" si="1"/>
        <v/>
      </c>
      <c r="BV46" s="38" t="str">
        <f t="shared" si="2"/>
        <v/>
      </c>
      <c r="BW46" s="29" t="str">
        <f t="shared" si="3"/>
        <v/>
      </c>
      <c r="BX46" s="38" t="str">
        <f t="shared" si="4"/>
        <v/>
      </c>
      <c r="BY46" s="29" t="e">
        <f>IF(AND(#REF!="",#REF!="",#REF!="",#REF!=""),"",SUM(#REF!,#REF!,#REF!,#REF!,#REF!))</f>
        <v>#REF!</v>
      </c>
      <c r="BZ46" s="38" t="str">
        <f t="shared" si="5"/>
        <v/>
      </c>
      <c r="CA46" s="29" t="str">
        <f t="shared" si="6"/>
        <v/>
      </c>
      <c r="CB46" s="38" t="str">
        <f t="shared" si="7"/>
        <v/>
      </c>
      <c r="CC46" s="29" t="str">
        <f t="shared" si="8"/>
        <v/>
      </c>
      <c r="CD46" s="38" t="str">
        <f t="shared" si="9"/>
        <v/>
      </c>
      <c r="CE46" s="29" t="e">
        <f>IF(AND(#REF!="",#REF!="",#REF!="",#REF!=""),"",SUM(#REF!,#REF!,#REF!,#REF!,#REF!))</f>
        <v>#REF!</v>
      </c>
      <c r="CF46" s="38" t="str">
        <f t="shared" si="10"/>
        <v/>
      </c>
      <c r="CG46" s="38"/>
      <c r="CH46" s="38"/>
    </row>
    <row r="47" spans="1:86" ht="24" customHeight="1">
      <c r="A47" s="358">
        <v>41</v>
      </c>
      <c r="B47" s="359"/>
      <c r="C47" s="360"/>
      <c r="D47" s="361"/>
      <c r="E47" s="362"/>
      <c r="F47" s="363"/>
      <c r="G47" s="363"/>
      <c r="H47" s="364"/>
      <c r="I47" s="365"/>
      <c r="J47" s="366"/>
      <c r="K47" s="367"/>
      <c r="L47" s="13"/>
      <c r="M47" s="8"/>
      <c r="N47" s="8"/>
      <c r="O47" s="8"/>
      <c r="P47" s="56"/>
      <c r="Q47" s="60"/>
      <c r="R47" s="8"/>
      <c r="S47" s="14"/>
      <c r="T47" s="19"/>
      <c r="U47" s="20"/>
      <c r="V47" s="20"/>
      <c r="W47" s="8"/>
      <c r="X47" s="62"/>
      <c r="Y47" s="60"/>
      <c r="Z47" s="8"/>
      <c r="AA47" s="14"/>
      <c r="AB47" s="13"/>
      <c r="AC47" s="8"/>
      <c r="AD47" s="8"/>
      <c r="AE47" s="8"/>
      <c r="AF47" s="56"/>
      <c r="AG47" s="60"/>
      <c r="AH47" s="8"/>
      <c r="AI47" s="14"/>
      <c r="AJ47" s="13"/>
      <c r="AK47" s="8"/>
      <c r="AL47" s="8"/>
      <c r="AM47" s="8"/>
      <c r="AN47" s="56"/>
      <c r="AO47" s="60"/>
      <c r="AP47" s="8"/>
      <c r="AQ47" s="14"/>
      <c r="AR47" s="13"/>
      <c r="AS47" s="8"/>
      <c r="AT47" s="56"/>
      <c r="AU47" s="13"/>
      <c r="AV47" s="8"/>
      <c r="AW47" s="14"/>
      <c r="AX47" s="13"/>
      <c r="AY47" s="8"/>
      <c r="AZ47" s="56"/>
      <c r="BA47" s="13" t="s">
        <v>447</v>
      </c>
      <c r="BB47" s="109" t="s">
        <v>447</v>
      </c>
      <c r="BC47" s="1"/>
      <c r="BD47" s="1"/>
      <c r="BE47" s="43"/>
      <c r="BF47" s="1"/>
      <c r="BG47" s="1"/>
      <c r="BS47" s="29"/>
      <c r="BT47" s="29" t="str">
        <f t="shared" si="0"/>
        <v/>
      </c>
      <c r="BU47" s="38" t="str">
        <f t="shared" si="1"/>
        <v/>
      </c>
      <c r="BV47" s="38" t="str">
        <f t="shared" si="2"/>
        <v/>
      </c>
      <c r="BW47" s="29" t="str">
        <f t="shared" si="3"/>
        <v/>
      </c>
      <c r="BX47" s="38" t="str">
        <f t="shared" si="4"/>
        <v/>
      </c>
      <c r="BY47" s="29" t="e">
        <f>IF(AND(#REF!="",#REF!="",#REF!="",#REF!=""),"",SUM(#REF!,#REF!,#REF!,#REF!,#REF!))</f>
        <v>#REF!</v>
      </c>
      <c r="BZ47" s="38" t="str">
        <f t="shared" si="5"/>
        <v/>
      </c>
      <c r="CA47" s="29" t="str">
        <f t="shared" si="6"/>
        <v/>
      </c>
      <c r="CB47" s="38" t="str">
        <f t="shared" si="7"/>
        <v/>
      </c>
      <c r="CC47" s="29" t="str">
        <f t="shared" si="8"/>
        <v/>
      </c>
      <c r="CD47" s="38" t="str">
        <f t="shared" si="9"/>
        <v/>
      </c>
      <c r="CE47" s="29" t="e">
        <f>IF(AND(#REF!="",#REF!="",#REF!="",#REF!=""),"",SUM(#REF!,#REF!,#REF!,#REF!,#REF!))</f>
        <v>#REF!</v>
      </c>
      <c r="CF47" s="38" t="str">
        <f t="shared" si="10"/>
        <v/>
      </c>
      <c r="CG47" s="38"/>
      <c r="CH47" s="38"/>
    </row>
    <row r="48" spans="1:86" ht="24" customHeight="1">
      <c r="A48" s="358">
        <v>42</v>
      </c>
      <c r="B48" s="359"/>
      <c r="C48" s="360"/>
      <c r="D48" s="361"/>
      <c r="E48" s="362"/>
      <c r="F48" s="363"/>
      <c r="G48" s="363"/>
      <c r="H48" s="364"/>
      <c r="I48" s="365"/>
      <c r="J48" s="366"/>
      <c r="K48" s="367"/>
      <c r="L48" s="13"/>
      <c r="M48" s="8"/>
      <c r="N48" s="8"/>
      <c r="O48" s="8"/>
      <c r="P48" s="56"/>
      <c r="Q48" s="60"/>
      <c r="R48" s="8"/>
      <c r="S48" s="14"/>
      <c r="T48" s="19"/>
      <c r="U48" s="20"/>
      <c r="V48" s="20"/>
      <c r="W48" s="8"/>
      <c r="X48" s="62"/>
      <c r="Y48" s="60"/>
      <c r="Z48" s="8"/>
      <c r="AA48" s="14"/>
      <c r="AB48" s="13"/>
      <c r="AC48" s="8"/>
      <c r="AD48" s="8"/>
      <c r="AE48" s="8"/>
      <c r="AF48" s="56"/>
      <c r="AG48" s="60"/>
      <c r="AH48" s="8"/>
      <c r="AI48" s="14"/>
      <c r="AJ48" s="13"/>
      <c r="AK48" s="8"/>
      <c r="AL48" s="8"/>
      <c r="AM48" s="8"/>
      <c r="AN48" s="56"/>
      <c r="AO48" s="60"/>
      <c r="AP48" s="8"/>
      <c r="AQ48" s="14"/>
      <c r="AR48" s="13"/>
      <c r="AS48" s="8"/>
      <c r="AT48" s="56"/>
      <c r="AU48" s="13"/>
      <c r="AV48" s="8"/>
      <c r="AW48" s="14"/>
      <c r="AX48" s="13"/>
      <c r="AY48" s="8"/>
      <c r="AZ48" s="56"/>
      <c r="BA48" s="13" t="s">
        <v>447</v>
      </c>
      <c r="BB48" s="109" t="s">
        <v>447</v>
      </c>
      <c r="BC48" s="1"/>
      <c r="BD48" s="1"/>
      <c r="BE48" s="43"/>
      <c r="BF48" s="1"/>
      <c r="BG48" s="1"/>
      <c r="BS48" s="29"/>
      <c r="BT48" s="29" t="str">
        <f t="shared" si="0"/>
        <v/>
      </c>
      <c r="BU48" s="38" t="str">
        <f t="shared" si="1"/>
        <v/>
      </c>
      <c r="BV48" s="38" t="str">
        <f t="shared" si="2"/>
        <v/>
      </c>
      <c r="BW48" s="29" t="str">
        <f t="shared" si="3"/>
        <v/>
      </c>
      <c r="BX48" s="38" t="str">
        <f t="shared" si="4"/>
        <v/>
      </c>
      <c r="BY48" s="29" t="e">
        <f>IF(AND(#REF!="",#REF!="",#REF!="",#REF!=""),"",SUM(#REF!,#REF!,#REF!,#REF!,#REF!))</f>
        <v>#REF!</v>
      </c>
      <c r="BZ48" s="38" t="str">
        <f t="shared" si="5"/>
        <v/>
      </c>
      <c r="CA48" s="29" t="str">
        <f t="shared" si="6"/>
        <v/>
      </c>
      <c r="CB48" s="38" t="str">
        <f t="shared" si="7"/>
        <v/>
      </c>
      <c r="CC48" s="29" t="str">
        <f t="shared" si="8"/>
        <v/>
      </c>
      <c r="CD48" s="38" t="str">
        <f t="shared" si="9"/>
        <v/>
      </c>
      <c r="CE48" s="29" t="e">
        <f>IF(AND(#REF!="",#REF!="",#REF!="",#REF!=""),"",SUM(#REF!,#REF!,#REF!,#REF!,#REF!))</f>
        <v>#REF!</v>
      </c>
      <c r="CF48" s="38" t="str">
        <f t="shared" si="10"/>
        <v/>
      </c>
      <c r="CG48" s="38"/>
      <c r="CH48" s="38"/>
    </row>
    <row r="49" spans="1:86" ht="24" customHeight="1">
      <c r="A49" s="358">
        <v>43</v>
      </c>
      <c r="B49" s="359"/>
      <c r="C49" s="360"/>
      <c r="D49" s="361"/>
      <c r="E49" s="362"/>
      <c r="F49" s="363"/>
      <c r="G49" s="363"/>
      <c r="H49" s="364"/>
      <c r="I49" s="365"/>
      <c r="J49" s="366"/>
      <c r="K49" s="367"/>
      <c r="L49" s="13"/>
      <c r="M49" s="8"/>
      <c r="N49" s="8"/>
      <c r="O49" s="8"/>
      <c r="P49" s="56"/>
      <c r="Q49" s="60"/>
      <c r="R49" s="8"/>
      <c r="S49" s="14"/>
      <c r="T49" s="19"/>
      <c r="U49" s="20"/>
      <c r="V49" s="20"/>
      <c r="W49" s="8"/>
      <c r="X49" s="62"/>
      <c r="Y49" s="60"/>
      <c r="Z49" s="8"/>
      <c r="AA49" s="14"/>
      <c r="AB49" s="13"/>
      <c r="AC49" s="8"/>
      <c r="AD49" s="8"/>
      <c r="AE49" s="8"/>
      <c r="AF49" s="56"/>
      <c r="AG49" s="60"/>
      <c r="AH49" s="8"/>
      <c r="AI49" s="14"/>
      <c r="AJ49" s="13"/>
      <c r="AK49" s="8"/>
      <c r="AL49" s="8"/>
      <c r="AM49" s="8"/>
      <c r="AN49" s="56"/>
      <c r="AO49" s="60"/>
      <c r="AP49" s="8"/>
      <c r="AQ49" s="14"/>
      <c r="AR49" s="13"/>
      <c r="AS49" s="8"/>
      <c r="AT49" s="56"/>
      <c r="AU49" s="13"/>
      <c r="AV49" s="8"/>
      <c r="AW49" s="14"/>
      <c r="AX49" s="13"/>
      <c r="AY49" s="8"/>
      <c r="AZ49" s="56"/>
      <c r="BA49" s="13" t="s">
        <v>447</v>
      </c>
      <c r="BB49" s="109" t="s">
        <v>447</v>
      </c>
      <c r="BC49" s="1"/>
      <c r="BD49" s="1"/>
      <c r="BE49" s="43"/>
      <c r="BF49" s="1"/>
      <c r="BG49" s="1"/>
      <c r="BS49" s="29"/>
      <c r="BT49" s="29" t="str">
        <f t="shared" si="0"/>
        <v/>
      </c>
      <c r="BU49" s="38" t="str">
        <f t="shared" si="1"/>
        <v/>
      </c>
      <c r="BV49" s="38" t="str">
        <f t="shared" si="2"/>
        <v/>
      </c>
      <c r="BW49" s="29" t="str">
        <f t="shared" si="3"/>
        <v/>
      </c>
      <c r="BX49" s="38" t="str">
        <f t="shared" si="4"/>
        <v/>
      </c>
      <c r="BY49" s="29" t="e">
        <f>IF(AND(#REF!="",#REF!="",#REF!="",#REF!=""),"",SUM(#REF!,#REF!,#REF!,#REF!,#REF!))</f>
        <v>#REF!</v>
      </c>
      <c r="BZ49" s="38" t="str">
        <f t="shared" si="5"/>
        <v/>
      </c>
      <c r="CA49" s="29" t="str">
        <f t="shared" si="6"/>
        <v/>
      </c>
      <c r="CB49" s="38" t="str">
        <f t="shared" si="7"/>
        <v/>
      </c>
      <c r="CC49" s="29" t="str">
        <f t="shared" si="8"/>
        <v/>
      </c>
      <c r="CD49" s="38" t="str">
        <f t="shared" si="9"/>
        <v/>
      </c>
      <c r="CE49" s="29" t="e">
        <f>IF(AND(#REF!="",#REF!="",#REF!="",#REF!=""),"",SUM(#REF!,#REF!,#REF!,#REF!,#REF!))</f>
        <v>#REF!</v>
      </c>
      <c r="CF49" s="38" t="str">
        <f t="shared" si="10"/>
        <v/>
      </c>
      <c r="CG49" s="38"/>
      <c r="CH49" s="38"/>
    </row>
    <row r="50" spans="1:86" ht="24" customHeight="1">
      <c r="A50" s="358">
        <v>44</v>
      </c>
      <c r="B50" s="359"/>
      <c r="C50" s="360"/>
      <c r="D50" s="361"/>
      <c r="E50" s="362"/>
      <c r="F50" s="363"/>
      <c r="G50" s="363"/>
      <c r="H50" s="364"/>
      <c r="I50" s="365"/>
      <c r="J50" s="366"/>
      <c r="K50" s="367"/>
      <c r="L50" s="13"/>
      <c r="M50" s="8"/>
      <c r="N50" s="8"/>
      <c r="O50" s="8"/>
      <c r="P50" s="56"/>
      <c r="Q50" s="60"/>
      <c r="R50" s="8"/>
      <c r="S50" s="14"/>
      <c r="T50" s="19"/>
      <c r="U50" s="20"/>
      <c r="V50" s="20"/>
      <c r="W50" s="8"/>
      <c r="X50" s="62"/>
      <c r="Y50" s="60"/>
      <c r="Z50" s="8"/>
      <c r="AA50" s="14"/>
      <c r="AB50" s="13"/>
      <c r="AC50" s="8"/>
      <c r="AD50" s="8"/>
      <c r="AE50" s="8"/>
      <c r="AF50" s="56"/>
      <c r="AG50" s="60"/>
      <c r="AH50" s="8"/>
      <c r="AI50" s="14"/>
      <c r="AJ50" s="13"/>
      <c r="AK50" s="8"/>
      <c r="AL50" s="8"/>
      <c r="AM50" s="8"/>
      <c r="AN50" s="56"/>
      <c r="AO50" s="60"/>
      <c r="AP50" s="8"/>
      <c r="AQ50" s="14"/>
      <c r="AR50" s="13"/>
      <c r="AS50" s="8"/>
      <c r="AT50" s="56"/>
      <c r="AU50" s="13"/>
      <c r="AV50" s="8"/>
      <c r="AW50" s="14"/>
      <c r="AX50" s="13"/>
      <c r="AY50" s="8"/>
      <c r="AZ50" s="56"/>
      <c r="BA50" s="13" t="s">
        <v>447</v>
      </c>
      <c r="BB50" s="109" t="s">
        <v>447</v>
      </c>
      <c r="BC50" s="1"/>
      <c r="BD50" s="1"/>
      <c r="BE50" s="43"/>
      <c r="BF50" s="1"/>
      <c r="BG50" s="1"/>
      <c r="BS50" s="29"/>
      <c r="BT50" s="29" t="str">
        <f t="shared" si="0"/>
        <v/>
      </c>
      <c r="BU50" s="38" t="str">
        <f t="shared" si="1"/>
        <v/>
      </c>
      <c r="BV50" s="38" t="str">
        <f t="shared" si="2"/>
        <v/>
      </c>
      <c r="BW50" s="29" t="str">
        <f t="shared" si="3"/>
        <v/>
      </c>
      <c r="BX50" s="38" t="str">
        <f t="shared" si="4"/>
        <v/>
      </c>
      <c r="BY50" s="29" t="e">
        <f>IF(AND(#REF!="",#REF!="",#REF!="",#REF!=""),"",SUM(#REF!,#REF!,#REF!,#REF!,#REF!))</f>
        <v>#REF!</v>
      </c>
      <c r="BZ50" s="38" t="str">
        <f t="shared" si="5"/>
        <v/>
      </c>
      <c r="CA50" s="29" t="str">
        <f t="shared" si="6"/>
        <v/>
      </c>
      <c r="CB50" s="38" t="str">
        <f t="shared" si="7"/>
        <v/>
      </c>
      <c r="CC50" s="29" t="str">
        <f t="shared" si="8"/>
        <v/>
      </c>
      <c r="CD50" s="38" t="str">
        <f t="shared" si="9"/>
        <v/>
      </c>
      <c r="CE50" s="29" t="e">
        <f>IF(AND(#REF!="",#REF!="",#REF!="",#REF!=""),"",SUM(#REF!,#REF!,#REF!,#REF!,#REF!))</f>
        <v>#REF!</v>
      </c>
      <c r="CF50" s="38" t="str">
        <f t="shared" si="10"/>
        <v/>
      </c>
      <c r="CG50" s="38"/>
      <c r="CH50" s="38"/>
    </row>
    <row r="51" spans="1:86" ht="24" customHeight="1">
      <c r="A51" s="358">
        <v>45</v>
      </c>
      <c r="B51" s="359"/>
      <c r="C51" s="360"/>
      <c r="D51" s="361"/>
      <c r="E51" s="362"/>
      <c r="F51" s="363"/>
      <c r="G51" s="363"/>
      <c r="H51" s="364"/>
      <c r="I51" s="365"/>
      <c r="J51" s="366"/>
      <c r="K51" s="367"/>
      <c r="L51" s="13"/>
      <c r="M51" s="8"/>
      <c r="N51" s="8"/>
      <c r="O51" s="8"/>
      <c r="P51" s="56"/>
      <c r="Q51" s="60"/>
      <c r="R51" s="8"/>
      <c r="S51" s="14"/>
      <c r="T51" s="19"/>
      <c r="U51" s="20"/>
      <c r="V51" s="20"/>
      <c r="W51" s="8"/>
      <c r="X51" s="62"/>
      <c r="Y51" s="60"/>
      <c r="Z51" s="8"/>
      <c r="AA51" s="14"/>
      <c r="AB51" s="13"/>
      <c r="AC51" s="8"/>
      <c r="AD51" s="8"/>
      <c r="AE51" s="8"/>
      <c r="AF51" s="56"/>
      <c r="AG51" s="60"/>
      <c r="AH51" s="8"/>
      <c r="AI51" s="14"/>
      <c r="AJ51" s="13"/>
      <c r="AK51" s="8"/>
      <c r="AL51" s="8"/>
      <c r="AM51" s="8"/>
      <c r="AN51" s="56"/>
      <c r="AO51" s="60"/>
      <c r="AP51" s="8"/>
      <c r="AQ51" s="14"/>
      <c r="AR51" s="13"/>
      <c r="AS51" s="8"/>
      <c r="AT51" s="56"/>
      <c r="AU51" s="13"/>
      <c r="AV51" s="8"/>
      <c r="AW51" s="14"/>
      <c r="AX51" s="13"/>
      <c r="AY51" s="8"/>
      <c r="AZ51" s="56"/>
      <c r="BA51" s="13" t="s">
        <v>447</v>
      </c>
      <c r="BB51" s="109" t="s">
        <v>447</v>
      </c>
      <c r="BC51" s="1"/>
      <c r="BD51" s="1"/>
      <c r="BE51" s="43"/>
      <c r="BF51" s="1"/>
      <c r="BG51" s="1"/>
      <c r="BS51" s="29"/>
      <c r="BT51" s="29" t="str">
        <f t="shared" si="0"/>
        <v/>
      </c>
      <c r="BU51" s="38" t="str">
        <f t="shared" si="1"/>
        <v/>
      </c>
      <c r="BV51" s="38" t="str">
        <f t="shared" si="2"/>
        <v/>
      </c>
      <c r="BW51" s="29" t="str">
        <f t="shared" si="3"/>
        <v/>
      </c>
      <c r="BX51" s="38" t="str">
        <f t="shared" si="4"/>
        <v/>
      </c>
      <c r="BY51" s="29" t="e">
        <f>IF(AND(#REF!="",#REF!="",#REF!="",#REF!=""),"",SUM(#REF!,#REF!,#REF!,#REF!,#REF!))</f>
        <v>#REF!</v>
      </c>
      <c r="BZ51" s="38" t="str">
        <f t="shared" si="5"/>
        <v/>
      </c>
      <c r="CA51" s="29" t="str">
        <f t="shared" si="6"/>
        <v/>
      </c>
      <c r="CB51" s="38" t="str">
        <f t="shared" si="7"/>
        <v/>
      </c>
      <c r="CC51" s="29" t="str">
        <f t="shared" si="8"/>
        <v/>
      </c>
      <c r="CD51" s="38" t="str">
        <f t="shared" si="9"/>
        <v/>
      </c>
      <c r="CE51" s="29" t="e">
        <f>IF(AND(#REF!="",#REF!="",#REF!="",#REF!=""),"",SUM(#REF!,#REF!,#REF!,#REF!,#REF!))</f>
        <v>#REF!</v>
      </c>
      <c r="CF51" s="38" t="str">
        <f t="shared" si="10"/>
        <v/>
      </c>
      <c r="CG51" s="38"/>
      <c r="CH51" s="38"/>
    </row>
    <row r="52" spans="1:86" ht="24" customHeight="1">
      <c r="A52" s="358">
        <v>46</v>
      </c>
      <c r="B52" s="359"/>
      <c r="C52" s="360"/>
      <c r="D52" s="361"/>
      <c r="E52" s="362"/>
      <c r="F52" s="363"/>
      <c r="G52" s="363"/>
      <c r="H52" s="364"/>
      <c r="I52" s="365"/>
      <c r="J52" s="366"/>
      <c r="K52" s="367"/>
      <c r="L52" s="13"/>
      <c r="M52" s="8"/>
      <c r="N52" s="8"/>
      <c r="O52" s="8"/>
      <c r="P52" s="56"/>
      <c r="Q52" s="60"/>
      <c r="R52" s="8"/>
      <c r="S52" s="14"/>
      <c r="T52" s="19"/>
      <c r="U52" s="20"/>
      <c r="V52" s="20"/>
      <c r="W52" s="8"/>
      <c r="X52" s="62"/>
      <c r="Y52" s="60"/>
      <c r="Z52" s="8"/>
      <c r="AA52" s="14"/>
      <c r="AB52" s="13"/>
      <c r="AC52" s="8"/>
      <c r="AD52" s="8"/>
      <c r="AE52" s="8"/>
      <c r="AF52" s="56"/>
      <c r="AG52" s="60"/>
      <c r="AH52" s="8"/>
      <c r="AI52" s="14"/>
      <c r="AJ52" s="13"/>
      <c r="AK52" s="8"/>
      <c r="AL52" s="8"/>
      <c r="AM52" s="8"/>
      <c r="AN52" s="56"/>
      <c r="AO52" s="60"/>
      <c r="AP52" s="8"/>
      <c r="AQ52" s="14"/>
      <c r="AR52" s="13"/>
      <c r="AS52" s="8"/>
      <c r="AT52" s="56"/>
      <c r="AU52" s="13"/>
      <c r="AV52" s="8"/>
      <c r="AW52" s="14"/>
      <c r="AX52" s="13"/>
      <c r="AY52" s="8"/>
      <c r="AZ52" s="56"/>
      <c r="BA52" s="13" t="s">
        <v>447</v>
      </c>
      <c r="BB52" s="109" t="s">
        <v>447</v>
      </c>
      <c r="BC52" s="1"/>
      <c r="BD52" s="1"/>
      <c r="BE52" s="43"/>
      <c r="BF52" s="1"/>
      <c r="BG52" s="1"/>
      <c r="BS52" s="29"/>
      <c r="BT52" s="29" t="str">
        <f t="shared" si="0"/>
        <v/>
      </c>
      <c r="BU52" s="38" t="str">
        <f t="shared" si="1"/>
        <v/>
      </c>
      <c r="BV52" s="38" t="str">
        <f t="shared" si="2"/>
        <v/>
      </c>
      <c r="BW52" s="29" t="str">
        <f t="shared" si="3"/>
        <v/>
      </c>
      <c r="BX52" s="38" t="str">
        <f t="shared" si="4"/>
        <v/>
      </c>
      <c r="BY52" s="29" t="e">
        <f>IF(AND(#REF!="",#REF!="",#REF!="",#REF!=""),"",SUM(#REF!,#REF!,#REF!,#REF!,#REF!))</f>
        <v>#REF!</v>
      </c>
      <c r="BZ52" s="38" t="str">
        <f t="shared" si="5"/>
        <v/>
      </c>
      <c r="CA52" s="29" t="str">
        <f t="shared" si="6"/>
        <v/>
      </c>
      <c r="CB52" s="38" t="str">
        <f t="shared" si="7"/>
        <v/>
      </c>
      <c r="CC52" s="29" t="str">
        <f t="shared" si="8"/>
        <v/>
      </c>
      <c r="CD52" s="38" t="str">
        <f t="shared" si="9"/>
        <v/>
      </c>
      <c r="CE52" s="29" t="e">
        <f>IF(AND(#REF!="",#REF!="",#REF!="",#REF!=""),"",SUM(#REF!,#REF!,#REF!,#REF!,#REF!))</f>
        <v>#REF!</v>
      </c>
      <c r="CF52" s="38" t="str">
        <f t="shared" si="10"/>
        <v/>
      </c>
      <c r="CG52" s="38"/>
      <c r="CH52" s="38"/>
    </row>
    <row r="53" spans="1:86" ht="24" customHeight="1">
      <c r="A53" s="358">
        <v>47</v>
      </c>
      <c r="B53" s="359"/>
      <c r="C53" s="360"/>
      <c r="D53" s="361"/>
      <c r="E53" s="362"/>
      <c r="F53" s="363"/>
      <c r="G53" s="363"/>
      <c r="H53" s="364"/>
      <c r="I53" s="365"/>
      <c r="J53" s="366"/>
      <c r="K53" s="367"/>
      <c r="L53" s="13"/>
      <c r="M53" s="8"/>
      <c r="N53" s="8"/>
      <c r="O53" s="8"/>
      <c r="P53" s="56"/>
      <c r="Q53" s="60"/>
      <c r="R53" s="8"/>
      <c r="S53" s="14"/>
      <c r="T53" s="19"/>
      <c r="U53" s="20"/>
      <c r="V53" s="20"/>
      <c r="W53" s="8"/>
      <c r="X53" s="62"/>
      <c r="Y53" s="60"/>
      <c r="Z53" s="8"/>
      <c r="AA53" s="14"/>
      <c r="AB53" s="13"/>
      <c r="AC53" s="8"/>
      <c r="AD53" s="8"/>
      <c r="AE53" s="8"/>
      <c r="AF53" s="56"/>
      <c r="AG53" s="60"/>
      <c r="AH53" s="8"/>
      <c r="AI53" s="14"/>
      <c r="AJ53" s="13"/>
      <c r="AK53" s="8"/>
      <c r="AL53" s="8"/>
      <c r="AM53" s="8"/>
      <c r="AN53" s="56"/>
      <c r="AO53" s="60"/>
      <c r="AP53" s="8"/>
      <c r="AQ53" s="14"/>
      <c r="AR53" s="13"/>
      <c r="AS53" s="8"/>
      <c r="AT53" s="56"/>
      <c r="AU53" s="13"/>
      <c r="AV53" s="8"/>
      <c r="AW53" s="14"/>
      <c r="AX53" s="13"/>
      <c r="AY53" s="8"/>
      <c r="AZ53" s="56"/>
      <c r="BA53" s="13" t="s">
        <v>447</v>
      </c>
      <c r="BB53" s="109" t="s">
        <v>447</v>
      </c>
      <c r="BC53" s="1"/>
      <c r="BD53" s="1"/>
      <c r="BE53" s="43"/>
      <c r="BF53" s="1"/>
      <c r="BG53" s="1"/>
      <c r="BS53" s="29"/>
      <c r="BT53" s="29" t="str">
        <f t="shared" si="0"/>
        <v/>
      </c>
      <c r="BU53" s="38" t="str">
        <f t="shared" si="1"/>
        <v/>
      </c>
      <c r="BV53" s="38" t="str">
        <f t="shared" si="2"/>
        <v/>
      </c>
      <c r="BW53" s="29" t="str">
        <f t="shared" si="3"/>
        <v/>
      </c>
      <c r="BX53" s="38" t="str">
        <f t="shared" si="4"/>
        <v/>
      </c>
      <c r="BY53" s="29" t="e">
        <f>IF(AND(#REF!="",#REF!="",#REF!="",#REF!=""),"",SUM(#REF!,#REF!,#REF!,#REF!,#REF!))</f>
        <v>#REF!</v>
      </c>
      <c r="BZ53" s="38" t="str">
        <f t="shared" si="5"/>
        <v/>
      </c>
      <c r="CA53" s="29" t="str">
        <f t="shared" si="6"/>
        <v/>
      </c>
      <c r="CB53" s="38" t="str">
        <f t="shared" si="7"/>
        <v/>
      </c>
      <c r="CC53" s="29" t="str">
        <f t="shared" si="8"/>
        <v/>
      </c>
      <c r="CD53" s="38" t="str">
        <f t="shared" si="9"/>
        <v/>
      </c>
      <c r="CE53" s="29" t="e">
        <f>IF(AND(#REF!="",#REF!="",#REF!="",#REF!=""),"",SUM(#REF!,#REF!,#REF!,#REF!,#REF!))</f>
        <v>#REF!</v>
      </c>
      <c r="CF53" s="38" t="str">
        <f t="shared" si="10"/>
        <v/>
      </c>
      <c r="CG53" s="38"/>
      <c r="CH53" s="38"/>
    </row>
    <row r="54" spans="1:86" ht="24" customHeight="1">
      <c r="A54" s="358">
        <v>48</v>
      </c>
      <c r="B54" s="359"/>
      <c r="C54" s="360"/>
      <c r="D54" s="361"/>
      <c r="E54" s="362"/>
      <c r="F54" s="363"/>
      <c r="G54" s="363"/>
      <c r="H54" s="364"/>
      <c r="I54" s="365"/>
      <c r="J54" s="366"/>
      <c r="K54" s="367"/>
      <c r="L54" s="13"/>
      <c r="M54" s="8"/>
      <c r="N54" s="8"/>
      <c r="O54" s="8"/>
      <c r="P54" s="56"/>
      <c r="Q54" s="60"/>
      <c r="R54" s="8"/>
      <c r="S54" s="14"/>
      <c r="T54" s="19"/>
      <c r="U54" s="20"/>
      <c r="V54" s="20"/>
      <c r="W54" s="8"/>
      <c r="X54" s="62"/>
      <c r="Y54" s="60"/>
      <c r="Z54" s="8"/>
      <c r="AA54" s="14"/>
      <c r="AB54" s="13"/>
      <c r="AC54" s="8"/>
      <c r="AD54" s="8"/>
      <c r="AE54" s="8"/>
      <c r="AF54" s="56"/>
      <c r="AG54" s="60"/>
      <c r="AH54" s="8"/>
      <c r="AI54" s="14"/>
      <c r="AJ54" s="13"/>
      <c r="AK54" s="8"/>
      <c r="AL54" s="8"/>
      <c r="AM54" s="8"/>
      <c r="AN54" s="56"/>
      <c r="AO54" s="60"/>
      <c r="AP54" s="8"/>
      <c r="AQ54" s="14"/>
      <c r="AR54" s="13"/>
      <c r="AS54" s="8"/>
      <c r="AT54" s="56"/>
      <c r="AU54" s="13"/>
      <c r="AV54" s="8"/>
      <c r="AW54" s="14"/>
      <c r="AX54" s="13"/>
      <c r="AY54" s="8"/>
      <c r="AZ54" s="56"/>
      <c r="BA54" s="13" t="s">
        <v>447</v>
      </c>
      <c r="BB54" s="109" t="s">
        <v>447</v>
      </c>
      <c r="BC54" s="1"/>
      <c r="BD54" s="1"/>
      <c r="BE54" s="43"/>
      <c r="BF54" s="1"/>
      <c r="BG54" s="1"/>
      <c r="BS54" s="29"/>
      <c r="BT54" s="29" t="str">
        <f t="shared" si="0"/>
        <v/>
      </c>
      <c r="BU54" s="38" t="str">
        <f t="shared" si="1"/>
        <v/>
      </c>
      <c r="BV54" s="38" t="str">
        <f t="shared" si="2"/>
        <v/>
      </c>
      <c r="BW54" s="29" t="str">
        <f t="shared" si="3"/>
        <v/>
      </c>
      <c r="BX54" s="38" t="str">
        <f t="shared" si="4"/>
        <v/>
      </c>
      <c r="BY54" s="29" t="e">
        <f>IF(AND(#REF!="",#REF!="",#REF!="",#REF!=""),"",SUM(#REF!,#REF!,#REF!,#REF!,#REF!))</f>
        <v>#REF!</v>
      </c>
      <c r="BZ54" s="38" t="str">
        <f t="shared" si="5"/>
        <v/>
      </c>
      <c r="CA54" s="29" t="str">
        <f t="shared" si="6"/>
        <v/>
      </c>
      <c r="CB54" s="38" t="str">
        <f t="shared" si="7"/>
        <v/>
      </c>
      <c r="CC54" s="29" t="str">
        <f t="shared" si="8"/>
        <v/>
      </c>
      <c r="CD54" s="38" t="str">
        <f t="shared" si="9"/>
        <v/>
      </c>
      <c r="CE54" s="29" t="e">
        <f>IF(AND(#REF!="",#REF!="",#REF!="",#REF!=""),"",SUM(#REF!,#REF!,#REF!,#REF!,#REF!))</f>
        <v>#REF!</v>
      </c>
      <c r="CF54" s="38" t="str">
        <f t="shared" si="10"/>
        <v/>
      </c>
      <c r="CG54" s="38"/>
      <c r="CH54" s="38"/>
    </row>
    <row r="55" spans="1:86" ht="24" customHeight="1">
      <c r="A55" s="358">
        <v>49</v>
      </c>
      <c r="B55" s="359"/>
      <c r="C55" s="360"/>
      <c r="D55" s="361"/>
      <c r="E55" s="362"/>
      <c r="F55" s="363"/>
      <c r="G55" s="363"/>
      <c r="H55" s="364"/>
      <c r="I55" s="365"/>
      <c r="J55" s="366"/>
      <c r="K55" s="367"/>
      <c r="L55" s="13"/>
      <c r="M55" s="8"/>
      <c r="N55" s="8"/>
      <c r="O55" s="8"/>
      <c r="P55" s="56"/>
      <c r="Q55" s="60"/>
      <c r="R55" s="8"/>
      <c r="S55" s="14"/>
      <c r="T55" s="19"/>
      <c r="U55" s="20"/>
      <c r="V55" s="20"/>
      <c r="W55" s="8"/>
      <c r="X55" s="62"/>
      <c r="Y55" s="60"/>
      <c r="Z55" s="8"/>
      <c r="AA55" s="14"/>
      <c r="AB55" s="13"/>
      <c r="AC55" s="8"/>
      <c r="AD55" s="8"/>
      <c r="AE55" s="8"/>
      <c r="AF55" s="56"/>
      <c r="AG55" s="60"/>
      <c r="AH55" s="8"/>
      <c r="AI55" s="14"/>
      <c r="AJ55" s="13"/>
      <c r="AK55" s="8"/>
      <c r="AL55" s="8"/>
      <c r="AM55" s="8"/>
      <c r="AN55" s="56"/>
      <c r="AO55" s="60"/>
      <c r="AP55" s="8"/>
      <c r="AQ55" s="14"/>
      <c r="AR55" s="13"/>
      <c r="AS55" s="8"/>
      <c r="AT55" s="56"/>
      <c r="AU55" s="13"/>
      <c r="AV55" s="8"/>
      <c r="AW55" s="14"/>
      <c r="AX55" s="13"/>
      <c r="AY55" s="8"/>
      <c r="AZ55" s="56"/>
      <c r="BA55" s="13" t="s">
        <v>447</v>
      </c>
      <c r="BB55" s="109" t="s">
        <v>447</v>
      </c>
      <c r="BC55" s="1"/>
      <c r="BD55" s="1"/>
      <c r="BE55" s="43"/>
      <c r="BF55" s="1"/>
      <c r="BG55" s="1"/>
      <c r="BS55" s="29"/>
      <c r="BT55" s="29" t="str">
        <f t="shared" si="0"/>
        <v/>
      </c>
      <c r="BU55" s="38" t="str">
        <f t="shared" si="1"/>
        <v/>
      </c>
      <c r="BV55" s="38" t="str">
        <f t="shared" si="2"/>
        <v/>
      </c>
      <c r="BW55" s="29" t="str">
        <f t="shared" si="3"/>
        <v/>
      </c>
      <c r="BX55" s="38" t="str">
        <f t="shared" si="4"/>
        <v/>
      </c>
      <c r="BY55" s="29" t="e">
        <f>IF(AND(#REF!="",#REF!="",#REF!="",#REF!=""),"",SUM(#REF!,#REF!,#REF!,#REF!,#REF!))</f>
        <v>#REF!</v>
      </c>
      <c r="BZ55" s="38" t="str">
        <f t="shared" si="5"/>
        <v/>
      </c>
      <c r="CA55" s="29" t="str">
        <f t="shared" si="6"/>
        <v/>
      </c>
      <c r="CB55" s="38" t="str">
        <f t="shared" si="7"/>
        <v/>
      </c>
      <c r="CC55" s="29" t="str">
        <f t="shared" si="8"/>
        <v/>
      </c>
      <c r="CD55" s="38" t="str">
        <f t="shared" si="9"/>
        <v/>
      </c>
      <c r="CE55" s="29" t="e">
        <f>IF(AND(#REF!="",#REF!="",#REF!="",#REF!=""),"",SUM(#REF!,#REF!,#REF!,#REF!,#REF!))</f>
        <v>#REF!</v>
      </c>
      <c r="CF55" s="38" t="str">
        <f t="shared" si="10"/>
        <v/>
      </c>
      <c r="CG55" s="38"/>
      <c r="CH55" s="38"/>
    </row>
    <row r="56" spans="1:86" ht="24" customHeight="1">
      <c r="A56" s="358">
        <v>50</v>
      </c>
      <c r="B56" s="359"/>
      <c r="C56" s="360"/>
      <c r="D56" s="361"/>
      <c r="E56" s="362"/>
      <c r="F56" s="363"/>
      <c r="G56" s="363"/>
      <c r="H56" s="364"/>
      <c r="I56" s="365"/>
      <c r="J56" s="366"/>
      <c r="K56" s="367"/>
      <c r="L56" s="13"/>
      <c r="M56" s="8"/>
      <c r="N56" s="8"/>
      <c r="O56" s="8"/>
      <c r="P56" s="56"/>
      <c r="Q56" s="60"/>
      <c r="R56" s="8"/>
      <c r="S56" s="14"/>
      <c r="T56" s="19"/>
      <c r="U56" s="20"/>
      <c r="V56" s="20"/>
      <c r="W56" s="8"/>
      <c r="X56" s="62"/>
      <c r="Y56" s="60"/>
      <c r="Z56" s="8"/>
      <c r="AA56" s="14"/>
      <c r="AB56" s="13"/>
      <c r="AC56" s="8"/>
      <c r="AD56" s="8"/>
      <c r="AE56" s="8"/>
      <c r="AF56" s="56"/>
      <c r="AG56" s="60"/>
      <c r="AH56" s="8"/>
      <c r="AI56" s="14"/>
      <c r="AJ56" s="13"/>
      <c r="AK56" s="8"/>
      <c r="AL56" s="8"/>
      <c r="AM56" s="8"/>
      <c r="AN56" s="56"/>
      <c r="AO56" s="60"/>
      <c r="AP56" s="8"/>
      <c r="AQ56" s="14"/>
      <c r="AR56" s="13"/>
      <c r="AS56" s="8"/>
      <c r="AT56" s="56"/>
      <c r="AU56" s="13"/>
      <c r="AV56" s="8"/>
      <c r="AW56" s="14"/>
      <c r="AX56" s="13"/>
      <c r="AY56" s="8"/>
      <c r="AZ56" s="56"/>
      <c r="BA56" s="13" t="s">
        <v>447</v>
      </c>
      <c r="BB56" s="109" t="s">
        <v>447</v>
      </c>
      <c r="BC56" s="1"/>
      <c r="BD56" s="1"/>
      <c r="BE56" s="43"/>
      <c r="BF56" s="1"/>
      <c r="BG56" s="1"/>
      <c r="BS56" s="29"/>
      <c r="BT56" s="29" t="str">
        <f t="shared" si="0"/>
        <v/>
      </c>
      <c r="BU56" s="38" t="str">
        <f t="shared" si="1"/>
        <v/>
      </c>
      <c r="BV56" s="38" t="str">
        <f t="shared" si="2"/>
        <v/>
      </c>
      <c r="BW56" s="29" t="str">
        <f t="shared" si="3"/>
        <v/>
      </c>
      <c r="BX56" s="38" t="str">
        <f t="shared" si="4"/>
        <v/>
      </c>
      <c r="BY56" s="29" t="e">
        <f>IF(AND(#REF!="",#REF!="",#REF!="",#REF!=""),"",SUM(#REF!,#REF!,#REF!,#REF!,#REF!))</f>
        <v>#REF!</v>
      </c>
      <c r="BZ56" s="38" t="str">
        <f t="shared" si="5"/>
        <v/>
      </c>
      <c r="CA56" s="29" t="str">
        <f t="shared" si="6"/>
        <v/>
      </c>
      <c r="CB56" s="38" t="str">
        <f t="shared" si="7"/>
        <v/>
      </c>
      <c r="CC56" s="29" t="str">
        <f t="shared" si="8"/>
        <v/>
      </c>
      <c r="CD56" s="38" t="str">
        <f t="shared" si="9"/>
        <v/>
      </c>
      <c r="CE56" s="29" t="e">
        <f>IF(AND(#REF!="",#REF!="",#REF!="",#REF!=""),"",SUM(#REF!,#REF!,#REF!,#REF!,#REF!))</f>
        <v>#REF!</v>
      </c>
      <c r="CF56" s="38" t="str">
        <f t="shared" si="10"/>
        <v/>
      </c>
      <c r="CG56" s="38"/>
      <c r="CH56" s="38"/>
    </row>
    <row r="57" spans="1:86" ht="24" customHeight="1">
      <c r="A57" s="358">
        <v>51</v>
      </c>
      <c r="B57" s="359"/>
      <c r="C57" s="360"/>
      <c r="D57" s="361"/>
      <c r="E57" s="362"/>
      <c r="F57" s="363"/>
      <c r="G57" s="363"/>
      <c r="H57" s="364"/>
      <c r="I57" s="365"/>
      <c r="J57" s="366"/>
      <c r="K57" s="367"/>
      <c r="L57" s="13"/>
      <c r="M57" s="8"/>
      <c r="N57" s="8"/>
      <c r="O57" s="8"/>
      <c r="P57" s="56"/>
      <c r="Q57" s="60"/>
      <c r="R57" s="8"/>
      <c r="S57" s="14"/>
      <c r="T57" s="19"/>
      <c r="U57" s="20"/>
      <c r="V57" s="20"/>
      <c r="W57" s="8"/>
      <c r="X57" s="62"/>
      <c r="Y57" s="60"/>
      <c r="Z57" s="8"/>
      <c r="AA57" s="14"/>
      <c r="AB57" s="13"/>
      <c r="AC57" s="8"/>
      <c r="AD57" s="8"/>
      <c r="AE57" s="8"/>
      <c r="AF57" s="56"/>
      <c r="AG57" s="60"/>
      <c r="AH57" s="8"/>
      <c r="AI57" s="14"/>
      <c r="AJ57" s="13"/>
      <c r="AK57" s="8"/>
      <c r="AL57" s="8"/>
      <c r="AM57" s="8"/>
      <c r="AN57" s="56"/>
      <c r="AO57" s="60"/>
      <c r="AP57" s="8"/>
      <c r="AQ57" s="14"/>
      <c r="AR57" s="13"/>
      <c r="AS57" s="8"/>
      <c r="AT57" s="56"/>
      <c r="AU57" s="13"/>
      <c r="AV57" s="8"/>
      <c r="AW57" s="14"/>
      <c r="AX57" s="13"/>
      <c r="AY57" s="8"/>
      <c r="AZ57" s="56"/>
      <c r="BA57" s="13" t="s">
        <v>447</v>
      </c>
      <c r="BB57" s="109" t="s">
        <v>447</v>
      </c>
      <c r="BC57" s="1"/>
      <c r="BD57" s="1"/>
      <c r="BE57" s="43"/>
      <c r="BF57" s="1"/>
      <c r="BG57" s="1"/>
      <c r="BS57" s="29"/>
      <c r="BT57" s="29" t="str">
        <f t="shared" si="0"/>
        <v/>
      </c>
      <c r="BU57" s="38" t="str">
        <f t="shared" si="1"/>
        <v/>
      </c>
      <c r="BV57" s="38" t="str">
        <f t="shared" si="2"/>
        <v/>
      </c>
      <c r="BW57" s="29" t="str">
        <f t="shared" si="3"/>
        <v/>
      </c>
      <c r="BX57" s="38" t="str">
        <f t="shared" si="4"/>
        <v/>
      </c>
      <c r="BY57" s="29" t="e">
        <f>IF(AND(#REF!="",#REF!="",#REF!="",#REF!=""),"",SUM(#REF!,#REF!,#REF!,#REF!,#REF!))</f>
        <v>#REF!</v>
      </c>
      <c r="BZ57" s="38" t="str">
        <f t="shared" si="5"/>
        <v/>
      </c>
      <c r="CA57" s="29" t="str">
        <f t="shared" si="6"/>
        <v/>
      </c>
      <c r="CB57" s="38" t="str">
        <f t="shared" si="7"/>
        <v/>
      </c>
      <c r="CC57" s="29" t="str">
        <f t="shared" si="8"/>
        <v/>
      </c>
      <c r="CD57" s="38" t="str">
        <f t="shared" si="9"/>
        <v/>
      </c>
      <c r="CE57" s="29" t="e">
        <f>IF(AND(#REF!="",#REF!="",#REF!="",#REF!=""),"",SUM(#REF!,#REF!,#REF!,#REF!,#REF!))</f>
        <v>#REF!</v>
      </c>
      <c r="CF57" s="38" t="str">
        <f t="shared" si="10"/>
        <v/>
      </c>
      <c r="CG57" s="38"/>
      <c r="CH57" s="38"/>
    </row>
    <row r="58" spans="1:86" ht="24" customHeight="1">
      <c r="A58" s="358">
        <v>52</v>
      </c>
      <c r="B58" s="359"/>
      <c r="C58" s="360"/>
      <c r="D58" s="361"/>
      <c r="E58" s="362"/>
      <c r="F58" s="363"/>
      <c r="G58" s="363"/>
      <c r="H58" s="364"/>
      <c r="I58" s="365"/>
      <c r="J58" s="366"/>
      <c r="K58" s="367"/>
      <c r="L58" s="13"/>
      <c r="M58" s="8"/>
      <c r="N58" s="8"/>
      <c r="O58" s="8"/>
      <c r="P58" s="56"/>
      <c r="Q58" s="60"/>
      <c r="R58" s="8"/>
      <c r="S58" s="14"/>
      <c r="T58" s="19"/>
      <c r="U58" s="20"/>
      <c r="V58" s="20"/>
      <c r="W58" s="8"/>
      <c r="X58" s="62"/>
      <c r="Y58" s="60"/>
      <c r="Z58" s="8"/>
      <c r="AA58" s="14"/>
      <c r="AB58" s="13"/>
      <c r="AC58" s="8"/>
      <c r="AD58" s="8"/>
      <c r="AE58" s="8"/>
      <c r="AF58" s="56"/>
      <c r="AG58" s="60"/>
      <c r="AH58" s="8"/>
      <c r="AI58" s="14"/>
      <c r="AJ58" s="13"/>
      <c r="AK58" s="8"/>
      <c r="AL58" s="8"/>
      <c r="AM58" s="8"/>
      <c r="AN58" s="56"/>
      <c r="AO58" s="60"/>
      <c r="AP58" s="8"/>
      <c r="AQ58" s="14"/>
      <c r="AR58" s="13"/>
      <c r="AS58" s="8"/>
      <c r="AT58" s="56"/>
      <c r="AU58" s="13"/>
      <c r="AV58" s="8"/>
      <c r="AW58" s="14"/>
      <c r="AX58" s="13"/>
      <c r="AY58" s="8"/>
      <c r="AZ58" s="56"/>
      <c r="BA58" s="13" t="s">
        <v>447</v>
      </c>
      <c r="BB58" s="109" t="s">
        <v>447</v>
      </c>
      <c r="BC58" s="1"/>
      <c r="BD58" s="1"/>
      <c r="BE58" s="43"/>
      <c r="BF58" s="1"/>
      <c r="BG58" s="1"/>
      <c r="BS58" s="29"/>
      <c r="BT58" s="29" t="str">
        <f t="shared" si="0"/>
        <v/>
      </c>
      <c r="BU58" s="38" t="str">
        <f t="shared" si="1"/>
        <v/>
      </c>
      <c r="BV58" s="38" t="str">
        <f t="shared" si="2"/>
        <v/>
      </c>
      <c r="BW58" s="29" t="str">
        <f t="shared" si="3"/>
        <v/>
      </c>
      <c r="BX58" s="38" t="str">
        <f t="shared" si="4"/>
        <v/>
      </c>
      <c r="BY58" s="29" t="e">
        <f>IF(AND(#REF!="",#REF!="",#REF!="",#REF!=""),"",SUM(#REF!,#REF!,#REF!,#REF!,#REF!))</f>
        <v>#REF!</v>
      </c>
      <c r="BZ58" s="38" t="str">
        <f t="shared" si="5"/>
        <v/>
      </c>
      <c r="CA58" s="29" t="str">
        <f t="shared" si="6"/>
        <v/>
      </c>
      <c r="CB58" s="38" t="str">
        <f t="shared" si="7"/>
        <v/>
      </c>
      <c r="CC58" s="29" t="str">
        <f t="shared" si="8"/>
        <v/>
      </c>
      <c r="CD58" s="38" t="str">
        <f t="shared" si="9"/>
        <v/>
      </c>
      <c r="CE58" s="29" t="e">
        <f>IF(AND(#REF!="",#REF!="",#REF!="",#REF!=""),"",SUM(#REF!,#REF!,#REF!,#REF!,#REF!))</f>
        <v>#REF!</v>
      </c>
      <c r="CF58" s="38" t="str">
        <f t="shared" si="10"/>
        <v/>
      </c>
      <c r="CG58" s="38"/>
      <c r="CH58" s="38"/>
    </row>
    <row r="59" spans="1:86" ht="24" customHeight="1">
      <c r="A59" s="358">
        <v>53</v>
      </c>
      <c r="B59" s="359"/>
      <c r="C59" s="360"/>
      <c r="D59" s="361"/>
      <c r="E59" s="362"/>
      <c r="F59" s="363"/>
      <c r="G59" s="363"/>
      <c r="H59" s="364"/>
      <c r="I59" s="365"/>
      <c r="J59" s="366"/>
      <c r="K59" s="367"/>
      <c r="L59" s="13"/>
      <c r="M59" s="8"/>
      <c r="N59" s="8"/>
      <c r="O59" s="8"/>
      <c r="P59" s="56"/>
      <c r="Q59" s="60"/>
      <c r="R59" s="8"/>
      <c r="S59" s="14"/>
      <c r="T59" s="19"/>
      <c r="U59" s="20"/>
      <c r="V59" s="20"/>
      <c r="W59" s="8"/>
      <c r="X59" s="62"/>
      <c r="Y59" s="60"/>
      <c r="Z59" s="8"/>
      <c r="AA59" s="14"/>
      <c r="AB59" s="13"/>
      <c r="AC59" s="8"/>
      <c r="AD59" s="8"/>
      <c r="AE59" s="8"/>
      <c r="AF59" s="56"/>
      <c r="AG59" s="60"/>
      <c r="AH59" s="8"/>
      <c r="AI59" s="14"/>
      <c r="AJ59" s="13"/>
      <c r="AK59" s="8"/>
      <c r="AL59" s="8"/>
      <c r="AM59" s="8"/>
      <c r="AN59" s="56"/>
      <c r="AO59" s="60"/>
      <c r="AP59" s="8"/>
      <c r="AQ59" s="14"/>
      <c r="AR59" s="13"/>
      <c r="AS59" s="8"/>
      <c r="AT59" s="56"/>
      <c r="AU59" s="13"/>
      <c r="AV59" s="8"/>
      <c r="AW59" s="14"/>
      <c r="AX59" s="13"/>
      <c r="AY59" s="8"/>
      <c r="AZ59" s="56"/>
      <c r="BA59" s="13" t="s">
        <v>447</v>
      </c>
      <c r="BB59" s="109" t="s">
        <v>447</v>
      </c>
      <c r="BC59" s="1"/>
      <c r="BD59" s="1"/>
      <c r="BE59" s="43"/>
      <c r="BF59" s="1"/>
      <c r="BG59" s="1"/>
      <c r="BS59" s="29"/>
      <c r="BT59" s="44" t="str">
        <f t="shared" si="0"/>
        <v/>
      </c>
      <c r="BU59" s="45" t="str">
        <f t="shared" si="1"/>
        <v/>
      </c>
      <c r="BV59" s="45" t="str">
        <f t="shared" si="2"/>
        <v/>
      </c>
      <c r="BW59" s="44" t="str">
        <f t="shared" si="3"/>
        <v/>
      </c>
      <c r="BX59" s="45" t="str">
        <f t="shared" si="4"/>
        <v/>
      </c>
      <c r="BY59" s="44" t="e">
        <f>IF(AND(#REF!="",#REF!="",#REF!="",#REF!=""),"",SUM(#REF!,#REF!,#REF!,#REF!,#REF!))</f>
        <v>#REF!</v>
      </c>
      <c r="BZ59" s="45" t="str">
        <f t="shared" si="5"/>
        <v/>
      </c>
      <c r="CA59" s="44" t="str">
        <f t="shared" si="6"/>
        <v/>
      </c>
      <c r="CB59" s="45" t="str">
        <f t="shared" si="7"/>
        <v/>
      </c>
      <c r="CC59" s="44" t="str">
        <f t="shared" si="8"/>
        <v/>
      </c>
      <c r="CD59" s="45" t="str">
        <f t="shared" si="9"/>
        <v/>
      </c>
      <c r="CE59" s="44" t="e">
        <f>IF(AND(#REF!="",#REF!="",#REF!="",#REF!=""),"",SUM(#REF!,#REF!,#REF!,#REF!,#REF!))</f>
        <v>#REF!</v>
      </c>
      <c r="CF59" s="45" t="str">
        <f t="shared" si="10"/>
        <v/>
      </c>
      <c r="CG59" s="38"/>
      <c r="CH59" s="38"/>
    </row>
    <row r="60" spans="1:86" ht="24" customHeight="1">
      <c r="A60" s="358">
        <v>54</v>
      </c>
      <c r="B60" s="359"/>
      <c r="C60" s="360"/>
      <c r="D60" s="361"/>
      <c r="E60" s="362"/>
      <c r="F60" s="363"/>
      <c r="G60" s="363"/>
      <c r="H60" s="364"/>
      <c r="I60" s="365"/>
      <c r="J60" s="366"/>
      <c r="K60" s="367"/>
      <c r="L60" s="13"/>
      <c r="M60" s="8"/>
      <c r="N60" s="8"/>
      <c r="O60" s="8"/>
      <c r="P60" s="56"/>
      <c r="Q60" s="60"/>
      <c r="R60" s="8"/>
      <c r="S60" s="14"/>
      <c r="T60" s="19"/>
      <c r="U60" s="20"/>
      <c r="V60" s="20"/>
      <c r="W60" s="8"/>
      <c r="X60" s="62"/>
      <c r="Y60" s="60"/>
      <c r="Z60" s="8"/>
      <c r="AA60" s="14"/>
      <c r="AB60" s="13"/>
      <c r="AC60" s="8"/>
      <c r="AD60" s="8"/>
      <c r="AE60" s="8"/>
      <c r="AF60" s="56"/>
      <c r="AG60" s="60"/>
      <c r="AH60" s="8"/>
      <c r="AI60" s="14"/>
      <c r="AJ60" s="13"/>
      <c r="AK60" s="8"/>
      <c r="AL60" s="8"/>
      <c r="AM60" s="8"/>
      <c r="AN60" s="56"/>
      <c r="AO60" s="60"/>
      <c r="AP60" s="8"/>
      <c r="AQ60" s="14"/>
      <c r="AR60" s="13"/>
      <c r="AS60" s="8"/>
      <c r="AT60" s="56"/>
      <c r="AU60" s="13"/>
      <c r="AV60" s="8"/>
      <c r="AW60" s="14"/>
      <c r="AX60" s="13"/>
      <c r="AY60" s="8"/>
      <c r="AZ60" s="56"/>
      <c r="BA60" s="13" t="s">
        <v>447</v>
      </c>
      <c r="BB60" s="109" t="s">
        <v>447</v>
      </c>
      <c r="BC60" s="1"/>
      <c r="BD60" s="1"/>
      <c r="BE60" s="43"/>
      <c r="BF60" s="1"/>
      <c r="BG60" s="1"/>
      <c r="BS60" s="29"/>
      <c r="BT60" s="44" t="str">
        <f t="shared" si="0"/>
        <v/>
      </c>
      <c r="BU60" s="45" t="str">
        <f t="shared" si="1"/>
        <v/>
      </c>
      <c r="BV60" s="45" t="str">
        <f t="shared" si="2"/>
        <v/>
      </c>
      <c r="BW60" s="44" t="str">
        <f t="shared" si="3"/>
        <v/>
      </c>
      <c r="BX60" s="45" t="str">
        <f t="shared" si="4"/>
        <v/>
      </c>
      <c r="BY60" s="44" t="e">
        <f>IF(AND(#REF!="",#REF!="",#REF!="",#REF!=""),"",SUM(#REF!,#REF!,#REF!,#REF!,#REF!))</f>
        <v>#REF!</v>
      </c>
      <c r="BZ60" s="45" t="str">
        <f t="shared" si="5"/>
        <v/>
      </c>
      <c r="CA60" s="44" t="str">
        <f t="shared" si="6"/>
        <v/>
      </c>
      <c r="CB60" s="45" t="str">
        <f t="shared" si="7"/>
        <v/>
      </c>
      <c r="CC60" s="44" t="str">
        <f t="shared" si="8"/>
        <v/>
      </c>
      <c r="CD60" s="45" t="str">
        <f t="shared" si="9"/>
        <v/>
      </c>
      <c r="CE60" s="44" t="e">
        <f>IF(AND(#REF!="",#REF!="",#REF!="",#REF!=""),"",SUM(#REF!,#REF!,#REF!,#REF!,#REF!))</f>
        <v>#REF!</v>
      </c>
      <c r="CF60" s="45" t="str">
        <f t="shared" si="10"/>
        <v/>
      </c>
      <c r="CG60" s="38"/>
      <c r="CH60" s="38"/>
    </row>
    <row r="61" spans="1:86" ht="24" customHeight="1">
      <c r="A61" s="358">
        <v>55</v>
      </c>
      <c r="B61" s="359"/>
      <c r="C61" s="360"/>
      <c r="D61" s="361"/>
      <c r="E61" s="362"/>
      <c r="F61" s="363"/>
      <c r="G61" s="363"/>
      <c r="H61" s="364"/>
      <c r="I61" s="365"/>
      <c r="J61" s="366"/>
      <c r="K61" s="367"/>
      <c r="L61" s="13"/>
      <c r="M61" s="8"/>
      <c r="N61" s="8"/>
      <c r="O61" s="8"/>
      <c r="P61" s="56"/>
      <c r="Q61" s="60"/>
      <c r="R61" s="8"/>
      <c r="S61" s="14"/>
      <c r="T61" s="19"/>
      <c r="U61" s="20"/>
      <c r="V61" s="20"/>
      <c r="W61" s="8"/>
      <c r="X61" s="62"/>
      <c r="Y61" s="60"/>
      <c r="Z61" s="8"/>
      <c r="AA61" s="14"/>
      <c r="AB61" s="13"/>
      <c r="AC61" s="8"/>
      <c r="AD61" s="8"/>
      <c r="AE61" s="8"/>
      <c r="AF61" s="56"/>
      <c r="AG61" s="60"/>
      <c r="AH61" s="8"/>
      <c r="AI61" s="14"/>
      <c r="AJ61" s="13"/>
      <c r="AK61" s="8"/>
      <c r="AL61" s="8"/>
      <c r="AM61" s="8"/>
      <c r="AN61" s="56"/>
      <c r="AO61" s="60"/>
      <c r="AP61" s="8"/>
      <c r="AQ61" s="14"/>
      <c r="AR61" s="13"/>
      <c r="AS61" s="8"/>
      <c r="AT61" s="56"/>
      <c r="AU61" s="13"/>
      <c r="AV61" s="8"/>
      <c r="AW61" s="14"/>
      <c r="AX61" s="13"/>
      <c r="AY61" s="8"/>
      <c r="AZ61" s="56"/>
      <c r="BA61" s="13" t="s">
        <v>447</v>
      </c>
      <c r="BB61" s="109" t="s">
        <v>447</v>
      </c>
      <c r="BC61" s="1"/>
      <c r="BD61" s="1"/>
      <c r="BE61" s="43"/>
      <c r="BF61" s="1"/>
      <c r="BG61" s="1"/>
      <c r="BS61" s="29"/>
      <c r="BT61" s="44" t="str">
        <f t="shared" si="0"/>
        <v/>
      </c>
      <c r="BU61" s="45" t="str">
        <f t="shared" si="1"/>
        <v/>
      </c>
      <c r="BV61" s="45" t="str">
        <f t="shared" si="2"/>
        <v/>
      </c>
      <c r="BW61" s="44" t="str">
        <f t="shared" si="3"/>
        <v/>
      </c>
      <c r="BX61" s="45" t="str">
        <f t="shared" si="4"/>
        <v/>
      </c>
      <c r="BY61" s="44" t="e">
        <f>IF(AND(#REF!="",#REF!="",#REF!="",#REF!=""),"",SUM(#REF!,#REF!,#REF!,#REF!,#REF!))</f>
        <v>#REF!</v>
      </c>
      <c r="BZ61" s="45" t="str">
        <f t="shared" si="5"/>
        <v/>
      </c>
      <c r="CA61" s="44" t="str">
        <f t="shared" si="6"/>
        <v/>
      </c>
      <c r="CB61" s="45" t="str">
        <f t="shared" si="7"/>
        <v/>
      </c>
      <c r="CC61" s="44" t="str">
        <f t="shared" si="8"/>
        <v/>
      </c>
      <c r="CD61" s="45" t="str">
        <f t="shared" si="9"/>
        <v/>
      </c>
      <c r="CE61" s="44" t="e">
        <f>IF(AND(#REF!="",#REF!="",#REF!="",#REF!=""),"",SUM(#REF!,#REF!,#REF!,#REF!,#REF!))</f>
        <v>#REF!</v>
      </c>
      <c r="CF61" s="45" t="str">
        <f t="shared" si="10"/>
        <v/>
      </c>
      <c r="CG61" s="38"/>
      <c r="CH61" s="38"/>
    </row>
    <row r="62" spans="1:86" ht="24" customHeight="1">
      <c r="A62" s="358">
        <v>56</v>
      </c>
      <c r="B62" s="359"/>
      <c r="C62" s="360"/>
      <c r="D62" s="361"/>
      <c r="E62" s="362"/>
      <c r="F62" s="363"/>
      <c r="G62" s="363"/>
      <c r="H62" s="364"/>
      <c r="I62" s="365"/>
      <c r="J62" s="366"/>
      <c r="K62" s="367"/>
      <c r="L62" s="13"/>
      <c r="M62" s="8"/>
      <c r="N62" s="8"/>
      <c r="O62" s="8"/>
      <c r="P62" s="56"/>
      <c r="Q62" s="60"/>
      <c r="R62" s="8"/>
      <c r="S62" s="14"/>
      <c r="T62" s="19"/>
      <c r="U62" s="20"/>
      <c r="V62" s="20"/>
      <c r="W62" s="8"/>
      <c r="X62" s="62"/>
      <c r="Y62" s="60"/>
      <c r="Z62" s="8"/>
      <c r="AA62" s="14"/>
      <c r="AB62" s="13"/>
      <c r="AC62" s="8"/>
      <c r="AD62" s="8"/>
      <c r="AE62" s="8"/>
      <c r="AF62" s="56"/>
      <c r="AG62" s="60"/>
      <c r="AH62" s="8"/>
      <c r="AI62" s="14"/>
      <c r="AJ62" s="13"/>
      <c r="AK62" s="8"/>
      <c r="AL62" s="8"/>
      <c r="AM62" s="8"/>
      <c r="AN62" s="56"/>
      <c r="AO62" s="60"/>
      <c r="AP62" s="8"/>
      <c r="AQ62" s="14"/>
      <c r="AR62" s="13"/>
      <c r="AS62" s="8"/>
      <c r="AT62" s="56"/>
      <c r="AU62" s="13"/>
      <c r="AV62" s="8"/>
      <c r="AW62" s="14"/>
      <c r="AX62" s="13"/>
      <c r="AY62" s="8"/>
      <c r="AZ62" s="56"/>
      <c r="BA62" s="13" t="s">
        <v>447</v>
      </c>
      <c r="BB62" s="109" t="s">
        <v>447</v>
      </c>
      <c r="BC62" s="1"/>
      <c r="BD62" s="1"/>
      <c r="BE62" s="43"/>
      <c r="BF62" s="1"/>
      <c r="BG62" s="1"/>
      <c r="BS62" s="29"/>
      <c r="BT62" s="44" t="str">
        <f t="shared" si="0"/>
        <v/>
      </c>
      <c r="BU62" s="45" t="str">
        <f t="shared" si="1"/>
        <v/>
      </c>
      <c r="BV62" s="45" t="str">
        <f t="shared" si="2"/>
        <v/>
      </c>
      <c r="BW62" s="44" t="str">
        <f t="shared" si="3"/>
        <v/>
      </c>
      <c r="BX62" s="45" t="str">
        <f t="shared" si="4"/>
        <v/>
      </c>
      <c r="BY62" s="44" t="e">
        <f>IF(AND(#REF!="",#REF!="",#REF!="",#REF!=""),"",SUM(#REF!,#REF!,#REF!,#REF!,#REF!))</f>
        <v>#REF!</v>
      </c>
      <c r="BZ62" s="45" t="str">
        <f t="shared" si="5"/>
        <v/>
      </c>
      <c r="CA62" s="44" t="str">
        <f t="shared" si="6"/>
        <v/>
      </c>
      <c r="CB62" s="45" t="str">
        <f t="shared" si="7"/>
        <v/>
      </c>
      <c r="CC62" s="44" t="str">
        <f t="shared" si="8"/>
        <v/>
      </c>
      <c r="CD62" s="45" t="str">
        <f t="shared" si="9"/>
        <v/>
      </c>
      <c r="CE62" s="44" t="e">
        <f>IF(AND(#REF!="",#REF!="",#REF!="",#REF!=""),"",SUM(#REF!,#REF!,#REF!,#REF!,#REF!))</f>
        <v>#REF!</v>
      </c>
      <c r="CF62" s="45" t="str">
        <f t="shared" si="10"/>
        <v/>
      </c>
      <c r="CG62" s="38"/>
      <c r="CH62" s="38"/>
    </row>
    <row r="63" spans="1:86" ht="24" customHeight="1">
      <c r="A63" s="358">
        <v>57</v>
      </c>
      <c r="B63" s="359"/>
      <c r="C63" s="360"/>
      <c r="D63" s="361"/>
      <c r="E63" s="362"/>
      <c r="F63" s="363"/>
      <c r="G63" s="363"/>
      <c r="H63" s="364"/>
      <c r="I63" s="365"/>
      <c r="J63" s="366"/>
      <c r="K63" s="367"/>
      <c r="L63" s="13"/>
      <c r="M63" s="8"/>
      <c r="N63" s="8"/>
      <c r="O63" s="8"/>
      <c r="P63" s="56"/>
      <c r="Q63" s="60"/>
      <c r="R63" s="8"/>
      <c r="S63" s="14"/>
      <c r="T63" s="19"/>
      <c r="U63" s="20"/>
      <c r="V63" s="20"/>
      <c r="W63" s="8"/>
      <c r="X63" s="62"/>
      <c r="Y63" s="60"/>
      <c r="Z63" s="8"/>
      <c r="AA63" s="14"/>
      <c r="AB63" s="13"/>
      <c r="AC63" s="8"/>
      <c r="AD63" s="8"/>
      <c r="AE63" s="8"/>
      <c r="AF63" s="56"/>
      <c r="AG63" s="60"/>
      <c r="AH63" s="8"/>
      <c r="AI63" s="14"/>
      <c r="AJ63" s="13"/>
      <c r="AK63" s="8"/>
      <c r="AL63" s="8"/>
      <c r="AM63" s="8"/>
      <c r="AN63" s="56"/>
      <c r="AO63" s="60"/>
      <c r="AP63" s="8"/>
      <c r="AQ63" s="14"/>
      <c r="AR63" s="13"/>
      <c r="AS63" s="8"/>
      <c r="AT63" s="56"/>
      <c r="AU63" s="13"/>
      <c r="AV63" s="8"/>
      <c r="AW63" s="14"/>
      <c r="AX63" s="13"/>
      <c r="AY63" s="8"/>
      <c r="AZ63" s="56"/>
      <c r="BA63" s="13" t="s">
        <v>447</v>
      </c>
      <c r="BB63" s="109" t="s">
        <v>447</v>
      </c>
      <c r="BC63" s="1"/>
      <c r="BD63" s="1"/>
      <c r="BE63" s="43"/>
      <c r="BF63" s="1"/>
      <c r="BG63" s="1"/>
      <c r="BS63" s="29"/>
      <c r="BT63" s="44" t="str">
        <f t="shared" si="0"/>
        <v/>
      </c>
      <c r="BU63" s="45" t="str">
        <f t="shared" si="1"/>
        <v/>
      </c>
      <c r="BV63" s="45" t="str">
        <f t="shared" si="2"/>
        <v/>
      </c>
      <c r="BW63" s="44" t="str">
        <f t="shared" si="3"/>
        <v/>
      </c>
      <c r="BX63" s="45" t="str">
        <f t="shared" si="4"/>
        <v/>
      </c>
      <c r="BY63" s="44" t="e">
        <f>IF(AND(#REF!="",#REF!="",#REF!="",#REF!=""),"",SUM(#REF!,#REF!,#REF!,#REF!,#REF!))</f>
        <v>#REF!</v>
      </c>
      <c r="BZ63" s="45" t="str">
        <f t="shared" si="5"/>
        <v/>
      </c>
      <c r="CA63" s="44" t="str">
        <f t="shared" si="6"/>
        <v/>
      </c>
      <c r="CB63" s="45" t="str">
        <f t="shared" si="7"/>
        <v/>
      </c>
      <c r="CC63" s="44" t="str">
        <f t="shared" si="8"/>
        <v/>
      </c>
      <c r="CD63" s="45" t="str">
        <f t="shared" si="9"/>
        <v/>
      </c>
      <c r="CE63" s="44" t="e">
        <f>IF(AND(#REF!="",#REF!="",#REF!="",#REF!=""),"",SUM(#REF!,#REF!,#REF!,#REF!,#REF!))</f>
        <v>#REF!</v>
      </c>
      <c r="CF63" s="45" t="str">
        <f t="shared" si="10"/>
        <v/>
      </c>
      <c r="CG63" s="38"/>
      <c r="CH63" s="38"/>
    </row>
    <row r="64" spans="1:86" ht="24" customHeight="1">
      <c r="A64" s="358">
        <v>58</v>
      </c>
      <c r="B64" s="359"/>
      <c r="C64" s="360"/>
      <c r="D64" s="361"/>
      <c r="E64" s="362"/>
      <c r="F64" s="363"/>
      <c r="G64" s="363"/>
      <c r="H64" s="364"/>
      <c r="I64" s="365"/>
      <c r="J64" s="366"/>
      <c r="K64" s="367"/>
      <c r="L64" s="13"/>
      <c r="M64" s="8"/>
      <c r="N64" s="8"/>
      <c r="O64" s="8"/>
      <c r="P64" s="56"/>
      <c r="Q64" s="60"/>
      <c r="R64" s="8"/>
      <c r="S64" s="14"/>
      <c r="T64" s="19"/>
      <c r="U64" s="20"/>
      <c r="V64" s="20"/>
      <c r="W64" s="8"/>
      <c r="X64" s="62"/>
      <c r="Y64" s="60"/>
      <c r="Z64" s="8"/>
      <c r="AA64" s="14"/>
      <c r="AB64" s="13"/>
      <c r="AC64" s="8"/>
      <c r="AD64" s="8"/>
      <c r="AE64" s="8"/>
      <c r="AF64" s="56"/>
      <c r="AG64" s="60"/>
      <c r="AH64" s="8"/>
      <c r="AI64" s="14"/>
      <c r="AJ64" s="13"/>
      <c r="AK64" s="8"/>
      <c r="AL64" s="8"/>
      <c r="AM64" s="8"/>
      <c r="AN64" s="56"/>
      <c r="AO64" s="60"/>
      <c r="AP64" s="8"/>
      <c r="AQ64" s="14"/>
      <c r="AR64" s="13"/>
      <c r="AS64" s="8"/>
      <c r="AT64" s="56"/>
      <c r="AU64" s="13"/>
      <c r="AV64" s="8"/>
      <c r="AW64" s="14"/>
      <c r="AX64" s="13"/>
      <c r="AY64" s="8"/>
      <c r="AZ64" s="56"/>
      <c r="BA64" s="13" t="s">
        <v>447</v>
      </c>
      <c r="BB64" s="109" t="s">
        <v>447</v>
      </c>
      <c r="BC64" s="1"/>
      <c r="BD64" s="1"/>
      <c r="BE64" s="43"/>
      <c r="BF64" s="1"/>
      <c r="BG64" s="1"/>
      <c r="BS64" s="29"/>
      <c r="BT64" s="44" t="str">
        <f t="shared" si="0"/>
        <v/>
      </c>
      <c r="BU64" s="45" t="str">
        <f t="shared" si="1"/>
        <v/>
      </c>
      <c r="BV64" s="45" t="str">
        <f t="shared" si="2"/>
        <v/>
      </c>
      <c r="BW64" s="44" t="str">
        <f t="shared" si="3"/>
        <v/>
      </c>
      <c r="BX64" s="45" t="str">
        <f t="shared" si="4"/>
        <v/>
      </c>
      <c r="BY64" s="44" t="e">
        <f>IF(AND(#REF!="",#REF!="",#REF!="",#REF!=""),"",SUM(#REF!,#REF!,#REF!,#REF!,#REF!))</f>
        <v>#REF!</v>
      </c>
      <c r="BZ64" s="45" t="str">
        <f t="shared" si="5"/>
        <v/>
      </c>
      <c r="CA64" s="44" t="str">
        <f t="shared" si="6"/>
        <v/>
      </c>
      <c r="CB64" s="45" t="str">
        <f t="shared" si="7"/>
        <v/>
      </c>
      <c r="CC64" s="44" t="str">
        <f t="shared" si="8"/>
        <v/>
      </c>
      <c r="CD64" s="45" t="str">
        <f t="shared" si="9"/>
        <v/>
      </c>
      <c r="CE64" s="44" t="e">
        <f>IF(AND(#REF!="",#REF!="",#REF!="",#REF!=""),"",SUM(#REF!,#REF!,#REF!,#REF!,#REF!))</f>
        <v>#REF!</v>
      </c>
      <c r="CF64" s="45" t="str">
        <f t="shared" si="10"/>
        <v/>
      </c>
      <c r="CG64" s="38"/>
      <c r="CH64" s="38"/>
    </row>
    <row r="65" spans="1:86" ht="24" customHeight="1">
      <c r="A65" s="358">
        <v>59</v>
      </c>
      <c r="B65" s="359"/>
      <c r="C65" s="360"/>
      <c r="D65" s="361"/>
      <c r="E65" s="362"/>
      <c r="F65" s="363"/>
      <c r="G65" s="363"/>
      <c r="H65" s="364"/>
      <c r="I65" s="365"/>
      <c r="J65" s="366"/>
      <c r="K65" s="367"/>
      <c r="L65" s="13"/>
      <c r="M65" s="8"/>
      <c r="N65" s="8"/>
      <c r="O65" s="8"/>
      <c r="P65" s="56"/>
      <c r="Q65" s="60"/>
      <c r="R65" s="8"/>
      <c r="S65" s="14"/>
      <c r="T65" s="19"/>
      <c r="U65" s="20"/>
      <c r="V65" s="20"/>
      <c r="W65" s="8"/>
      <c r="X65" s="62"/>
      <c r="Y65" s="60"/>
      <c r="Z65" s="8"/>
      <c r="AA65" s="14"/>
      <c r="AB65" s="13"/>
      <c r="AC65" s="8"/>
      <c r="AD65" s="8"/>
      <c r="AE65" s="8"/>
      <c r="AF65" s="56"/>
      <c r="AG65" s="60"/>
      <c r="AH65" s="8"/>
      <c r="AI65" s="14"/>
      <c r="AJ65" s="13"/>
      <c r="AK65" s="8"/>
      <c r="AL65" s="8"/>
      <c r="AM65" s="8"/>
      <c r="AN65" s="56"/>
      <c r="AO65" s="60"/>
      <c r="AP65" s="8"/>
      <c r="AQ65" s="14"/>
      <c r="AR65" s="13"/>
      <c r="AS65" s="8"/>
      <c r="AT65" s="56"/>
      <c r="AU65" s="13"/>
      <c r="AV65" s="8"/>
      <c r="AW65" s="14"/>
      <c r="AX65" s="13"/>
      <c r="AY65" s="8"/>
      <c r="AZ65" s="56"/>
      <c r="BA65" s="13" t="s">
        <v>447</v>
      </c>
      <c r="BB65" s="109" t="s">
        <v>447</v>
      </c>
      <c r="BC65" s="1"/>
      <c r="BD65" s="1"/>
      <c r="BE65" s="43"/>
      <c r="BF65" s="1"/>
      <c r="BG65" s="1"/>
      <c r="BS65" s="29"/>
      <c r="BT65" s="44" t="str">
        <f t="shared" si="0"/>
        <v/>
      </c>
      <c r="BU65" s="45" t="str">
        <f t="shared" si="1"/>
        <v/>
      </c>
      <c r="BV65" s="45" t="str">
        <f t="shared" si="2"/>
        <v/>
      </c>
      <c r="BW65" s="44" t="str">
        <f t="shared" si="3"/>
        <v/>
      </c>
      <c r="BX65" s="45" t="str">
        <f t="shared" si="4"/>
        <v/>
      </c>
      <c r="BY65" s="44" t="e">
        <f>IF(AND(#REF!="",#REF!="",#REF!="",#REF!=""),"",SUM(#REF!,#REF!,#REF!,#REF!,#REF!))</f>
        <v>#REF!</v>
      </c>
      <c r="BZ65" s="45" t="str">
        <f t="shared" si="5"/>
        <v/>
      </c>
      <c r="CA65" s="44" t="str">
        <f t="shared" si="6"/>
        <v/>
      </c>
      <c r="CB65" s="45" t="str">
        <f t="shared" si="7"/>
        <v/>
      </c>
      <c r="CC65" s="44" t="str">
        <f t="shared" si="8"/>
        <v/>
      </c>
      <c r="CD65" s="45" t="str">
        <f t="shared" si="9"/>
        <v/>
      </c>
      <c r="CE65" s="44" t="e">
        <f>IF(AND(#REF!="",#REF!="",#REF!="",#REF!=""),"",SUM(#REF!,#REF!,#REF!,#REF!,#REF!))</f>
        <v>#REF!</v>
      </c>
      <c r="CF65" s="45" t="str">
        <f t="shared" si="10"/>
        <v/>
      </c>
      <c r="CG65" s="38"/>
      <c r="CH65" s="38"/>
    </row>
    <row r="66" spans="1:86" ht="24" customHeight="1">
      <c r="A66" s="358">
        <v>60</v>
      </c>
      <c r="B66" s="359"/>
      <c r="C66" s="360"/>
      <c r="D66" s="361"/>
      <c r="E66" s="362"/>
      <c r="F66" s="363"/>
      <c r="G66" s="363"/>
      <c r="H66" s="364"/>
      <c r="I66" s="365"/>
      <c r="J66" s="366"/>
      <c r="K66" s="367"/>
      <c r="L66" s="13"/>
      <c r="M66" s="8"/>
      <c r="N66" s="8"/>
      <c r="O66" s="8"/>
      <c r="P66" s="56"/>
      <c r="Q66" s="60"/>
      <c r="R66" s="8"/>
      <c r="S66" s="14"/>
      <c r="T66" s="19"/>
      <c r="U66" s="20"/>
      <c r="V66" s="20"/>
      <c r="W66" s="8"/>
      <c r="X66" s="62"/>
      <c r="Y66" s="60"/>
      <c r="Z66" s="8"/>
      <c r="AA66" s="14"/>
      <c r="AB66" s="13"/>
      <c r="AC66" s="8"/>
      <c r="AD66" s="8"/>
      <c r="AE66" s="8"/>
      <c r="AF66" s="56"/>
      <c r="AG66" s="60"/>
      <c r="AH66" s="8"/>
      <c r="AI66" s="14"/>
      <c r="AJ66" s="13"/>
      <c r="AK66" s="8"/>
      <c r="AL66" s="8"/>
      <c r="AM66" s="8"/>
      <c r="AN66" s="56"/>
      <c r="AO66" s="60"/>
      <c r="AP66" s="8"/>
      <c r="AQ66" s="14"/>
      <c r="AR66" s="13"/>
      <c r="AS66" s="8"/>
      <c r="AT66" s="56"/>
      <c r="AU66" s="13"/>
      <c r="AV66" s="8"/>
      <c r="AW66" s="14"/>
      <c r="AX66" s="13"/>
      <c r="AY66" s="8"/>
      <c r="AZ66" s="56"/>
      <c r="BA66" s="13" t="s">
        <v>447</v>
      </c>
      <c r="BB66" s="109" t="s">
        <v>447</v>
      </c>
      <c r="BC66" s="1"/>
      <c r="BD66" s="1"/>
      <c r="BE66" s="43"/>
      <c r="BF66" s="1"/>
      <c r="BG66" s="1"/>
      <c r="BS66" s="29"/>
      <c r="BT66" s="44" t="str">
        <f t="shared" si="0"/>
        <v/>
      </c>
      <c r="BU66" s="45" t="str">
        <f t="shared" si="1"/>
        <v/>
      </c>
      <c r="BV66" s="45" t="str">
        <f t="shared" si="2"/>
        <v/>
      </c>
      <c r="BW66" s="44" t="str">
        <f t="shared" si="3"/>
        <v/>
      </c>
      <c r="BX66" s="45" t="str">
        <f t="shared" si="4"/>
        <v/>
      </c>
      <c r="BY66" s="44" t="e">
        <f>IF(AND(#REF!="",#REF!="",#REF!="",#REF!=""),"",SUM(#REF!,#REF!,#REF!,#REF!,#REF!))</f>
        <v>#REF!</v>
      </c>
      <c r="BZ66" s="45" t="str">
        <f t="shared" si="5"/>
        <v/>
      </c>
      <c r="CA66" s="44" t="str">
        <f t="shared" si="6"/>
        <v/>
      </c>
      <c r="CB66" s="45" t="str">
        <f t="shared" si="7"/>
        <v/>
      </c>
      <c r="CC66" s="44" t="str">
        <f t="shared" si="8"/>
        <v/>
      </c>
      <c r="CD66" s="45" t="str">
        <f t="shared" si="9"/>
        <v/>
      </c>
      <c r="CE66" s="44" t="e">
        <f>IF(AND(#REF!="",#REF!="",#REF!="",#REF!=""),"",SUM(#REF!,#REF!,#REF!,#REF!,#REF!))</f>
        <v>#REF!</v>
      </c>
      <c r="CF66" s="45" t="str">
        <f t="shared" si="10"/>
        <v/>
      </c>
      <c r="CG66" s="38"/>
      <c r="CH66" s="38"/>
    </row>
    <row r="67" spans="1:86" ht="24" customHeight="1">
      <c r="A67" s="358">
        <v>61</v>
      </c>
      <c r="B67" s="359"/>
      <c r="C67" s="360"/>
      <c r="D67" s="361"/>
      <c r="E67" s="362"/>
      <c r="F67" s="363"/>
      <c r="G67" s="363"/>
      <c r="H67" s="364"/>
      <c r="I67" s="365"/>
      <c r="J67" s="366"/>
      <c r="K67" s="367"/>
      <c r="L67" s="13"/>
      <c r="M67" s="8"/>
      <c r="N67" s="8"/>
      <c r="O67" s="8"/>
      <c r="P67" s="56"/>
      <c r="Q67" s="60"/>
      <c r="R67" s="8"/>
      <c r="S67" s="14"/>
      <c r="T67" s="19"/>
      <c r="U67" s="20"/>
      <c r="V67" s="20"/>
      <c r="W67" s="8"/>
      <c r="X67" s="62"/>
      <c r="Y67" s="60"/>
      <c r="Z67" s="8"/>
      <c r="AA67" s="14"/>
      <c r="AB67" s="13"/>
      <c r="AC67" s="8"/>
      <c r="AD67" s="8"/>
      <c r="AE67" s="8"/>
      <c r="AF67" s="56"/>
      <c r="AG67" s="60"/>
      <c r="AH67" s="8"/>
      <c r="AI67" s="14"/>
      <c r="AJ67" s="13"/>
      <c r="AK67" s="8"/>
      <c r="AL67" s="8"/>
      <c r="AM67" s="8"/>
      <c r="AN67" s="56"/>
      <c r="AO67" s="60"/>
      <c r="AP67" s="8"/>
      <c r="AQ67" s="14"/>
      <c r="AR67" s="13"/>
      <c r="AS67" s="8"/>
      <c r="AT67" s="56"/>
      <c r="AU67" s="13"/>
      <c r="AV67" s="8"/>
      <c r="AW67" s="14"/>
      <c r="AX67" s="13"/>
      <c r="AY67" s="8"/>
      <c r="AZ67" s="56"/>
      <c r="BA67" s="13" t="s">
        <v>447</v>
      </c>
      <c r="BB67" s="109" t="s">
        <v>447</v>
      </c>
      <c r="BC67" s="1"/>
      <c r="BD67" s="1"/>
      <c r="BE67" s="1"/>
      <c r="BF67" s="1"/>
      <c r="BG67" s="1"/>
      <c r="BS67" s="29"/>
      <c r="BT67" s="44" t="str">
        <f t="shared" si="0"/>
        <v/>
      </c>
      <c r="BU67" s="45" t="str">
        <f t="shared" si="1"/>
        <v/>
      </c>
      <c r="BV67" s="45" t="str">
        <f t="shared" si="2"/>
        <v/>
      </c>
      <c r="BW67" s="44" t="str">
        <f t="shared" si="3"/>
        <v/>
      </c>
      <c r="BX67" s="45" t="str">
        <f t="shared" si="4"/>
        <v/>
      </c>
      <c r="BY67" s="44" t="e">
        <f>IF(AND(#REF!="",#REF!="",#REF!="",#REF!=""),"",SUM(#REF!,#REF!,#REF!,#REF!,#REF!))</f>
        <v>#REF!</v>
      </c>
      <c r="BZ67" s="45" t="str">
        <f t="shared" si="5"/>
        <v/>
      </c>
      <c r="CA67" s="44" t="str">
        <f t="shared" si="6"/>
        <v/>
      </c>
      <c r="CB67" s="45" t="str">
        <f t="shared" si="7"/>
        <v/>
      </c>
      <c r="CC67" s="44" t="str">
        <f t="shared" si="8"/>
        <v/>
      </c>
      <c r="CD67" s="45" t="str">
        <f t="shared" si="9"/>
        <v/>
      </c>
      <c r="CE67" s="44" t="e">
        <f>IF(AND(#REF!="",#REF!="",#REF!="",#REF!=""),"",SUM(#REF!,#REF!,#REF!,#REF!,#REF!))</f>
        <v>#REF!</v>
      </c>
      <c r="CF67" s="45" t="str">
        <f t="shared" si="10"/>
        <v/>
      </c>
      <c r="CG67" s="38"/>
      <c r="CH67" s="38"/>
    </row>
    <row r="68" spans="1:86" ht="24" customHeight="1">
      <c r="A68" s="358">
        <v>62</v>
      </c>
      <c r="B68" s="359"/>
      <c r="C68" s="360"/>
      <c r="D68" s="361"/>
      <c r="E68" s="362"/>
      <c r="F68" s="363"/>
      <c r="G68" s="363"/>
      <c r="H68" s="364"/>
      <c r="I68" s="365"/>
      <c r="J68" s="366"/>
      <c r="K68" s="367"/>
      <c r="L68" s="13"/>
      <c r="M68" s="8"/>
      <c r="N68" s="8"/>
      <c r="O68" s="8"/>
      <c r="P68" s="56"/>
      <c r="Q68" s="60"/>
      <c r="R68" s="8"/>
      <c r="S68" s="14"/>
      <c r="T68" s="19"/>
      <c r="U68" s="20"/>
      <c r="V68" s="20"/>
      <c r="W68" s="8"/>
      <c r="X68" s="62"/>
      <c r="Y68" s="60"/>
      <c r="Z68" s="8"/>
      <c r="AA68" s="14"/>
      <c r="AB68" s="13"/>
      <c r="AC68" s="8"/>
      <c r="AD68" s="8"/>
      <c r="AE68" s="8"/>
      <c r="AF68" s="56"/>
      <c r="AG68" s="60"/>
      <c r="AH68" s="8"/>
      <c r="AI68" s="14"/>
      <c r="AJ68" s="13"/>
      <c r="AK68" s="8"/>
      <c r="AL68" s="8"/>
      <c r="AM68" s="8"/>
      <c r="AN68" s="56"/>
      <c r="AO68" s="60"/>
      <c r="AP68" s="8"/>
      <c r="AQ68" s="14"/>
      <c r="AR68" s="13"/>
      <c r="AS68" s="8"/>
      <c r="AT68" s="56"/>
      <c r="AU68" s="13"/>
      <c r="AV68" s="8"/>
      <c r="AW68" s="14"/>
      <c r="AX68" s="13"/>
      <c r="AY68" s="8"/>
      <c r="AZ68" s="56"/>
      <c r="BA68" s="13" t="s">
        <v>447</v>
      </c>
      <c r="BB68" s="109" t="s">
        <v>447</v>
      </c>
      <c r="BC68" s="1"/>
      <c r="BD68" s="1"/>
      <c r="BE68" s="1"/>
      <c r="BF68" s="1"/>
      <c r="BG68" s="1"/>
      <c r="BS68" s="29"/>
      <c r="BT68" s="44" t="str">
        <f t="shared" si="0"/>
        <v/>
      </c>
      <c r="BU68" s="45" t="str">
        <f t="shared" si="1"/>
        <v/>
      </c>
      <c r="BV68" s="45" t="str">
        <f t="shared" si="2"/>
        <v/>
      </c>
      <c r="BW68" s="44" t="str">
        <f t="shared" si="3"/>
        <v/>
      </c>
      <c r="BX68" s="45" t="str">
        <f t="shared" si="4"/>
        <v/>
      </c>
      <c r="BY68" s="44" t="e">
        <f>IF(AND(#REF!="",#REF!="",#REF!="",#REF!=""),"",SUM(#REF!,#REF!,#REF!,#REF!,#REF!))</f>
        <v>#REF!</v>
      </c>
      <c r="BZ68" s="45" t="str">
        <f t="shared" si="5"/>
        <v/>
      </c>
      <c r="CA68" s="44" t="str">
        <f t="shared" si="6"/>
        <v/>
      </c>
      <c r="CB68" s="45" t="str">
        <f t="shared" si="7"/>
        <v/>
      </c>
      <c r="CC68" s="44" t="str">
        <f t="shared" si="8"/>
        <v/>
      </c>
      <c r="CD68" s="45" t="str">
        <f t="shared" si="9"/>
        <v/>
      </c>
      <c r="CE68" s="44" t="e">
        <f>IF(AND(#REF!="",#REF!="",#REF!="",#REF!=""),"",SUM(#REF!,#REF!,#REF!,#REF!,#REF!))</f>
        <v>#REF!</v>
      </c>
      <c r="CF68" s="45" t="str">
        <f t="shared" si="10"/>
        <v/>
      </c>
      <c r="CG68" s="38"/>
      <c r="CH68" s="38"/>
    </row>
    <row r="69" spans="1:86" ht="24" customHeight="1">
      <c r="A69" s="358">
        <v>63</v>
      </c>
      <c r="B69" s="359"/>
      <c r="C69" s="360"/>
      <c r="D69" s="361"/>
      <c r="E69" s="362"/>
      <c r="F69" s="363"/>
      <c r="G69" s="363"/>
      <c r="H69" s="364"/>
      <c r="I69" s="365"/>
      <c r="J69" s="366"/>
      <c r="K69" s="367"/>
      <c r="L69" s="13"/>
      <c r="M69" s="8"/>
      <c r="N69" s="8"/>
      <c r="O69" s="8"/>
      <c r="P69" s="56"/>
      <c r="Q69" s="60"/>
      <c r="R69" s="8"/>
      <c r="S69" s="14"/>
      <c r="T69" s="19"/>
      <c r="U69" s="20"/>
      <c r="V69" s="20"/>
      <c r="W69" s="8"/>
      <c r="X69" s="62"/>
      <c r="Y69" s="60"/>
      <c r="Z69" s="8"/>
      <c r="AA69" s="14"/>
      <c r="AB69" s="13"/>
      <c r="AC69" s="8"/>
      <c r="AD69" s="8"/>
      <c r="AE69" s="8"/>
      <c r="AF69" s="56"/>
      <c r="AG69" s="60"/>
      <c r="AH69" s="8"/>
      <c r="AI69" s="14"/>
      <c r="AJ69" s="13"/>
      <c r="AK69" s="8"/>
      <c r="AL69" s="8"/>
      <c r="AM69" s="8"/>
      <c r="AN69" s="56"/>
      <c r="AO69" s="60"/>
      <c r="AP69" s="8"/>
      <c r="AQ69" s="14"/>
      <c r="AR69" s="13"/>
      <c r="AS69" s="8"/>
      <c r="AT69" s="56"/>
      <c r="AU69" s="13"/>
      <c r="AV69" s="8"/>
      <c r="AW69" s="14"/>
      <c r="AX69" s="13"/>
      <c r="AY69" s="8"/>
      <c r="AZ69" s="56"/>
      <c r="BA69" s="13" t="s">
        <v>447</v>
      </c>
      <c r="BB69" s="109" t="s">
        <v>447</v>
      </c>
      <c r="BC69" s="1"/>
      <c r="BD69" s="1"/>
      <c r="BE69" s="1"/>
      <c r="BF69" s="1"/>
      <c r="BG69" s="1"/>
      <c r="BS69" s="29"/>
      <c r="BT69" s="44" t="str">
        <f t="shared" si="0"/>
        <v/>
      </c>
      <c r="BU69" s="45" t="str">
        <f t="shared" si="1"/>
        <v/>
      </c>
      <c r="BV69" s="45" t="str">
        <f t="shared" si="2"/>
        <v/>
      </c>
      <c r="BW69" s="44" t="str">
        <f t="shared" si="3"/>
        <v/>
      </c>
      <c r="BX69" s="45" t="str">
        <f t="shared" si="4"/>
        <v/>
      </c>
      <c r="BY69" s="44" t="e">
        <f>IF(AND(#REF!="",#REF!="",#REF!="",#REF!=""),"",SUM(#REF!,#REF!,#REF!,#REF!,#REF!))</f>
        <v>#REF!</v>
      </c>
      <c r="BZ69" s="45" t="str">
        <f t="shared" si="5"/>
        <v/>
      </c>
      <c r="CA69" s="44" t="str">
        <f t="shared" si="6"/>
        <v/>
      </c>
      <c r="CB69" s="45" t="str">
        <f t="shared" si="7"/>
        <v/>
      </c>
      <c r="CC69" s="44" t="str">
        <f t="shared" si="8"/>
        <v/>
      </c>
      <c r="CD69" s="45" t="str">
        <f t="shared" si="9"/>
        <v/>
      </c>
      <c r="CE69" s="44" t="e">
        <f>IF(AND(#REF!="",#REF!="",#REF!="",#REF!=""),"",SUM(#REF!,#REF!,#REF!,#REF!,#REF!))</f>
        <v>#REF!</v>
      </c>
      <c r="CF69" s="45" t="str">
        <f t="shared" si="10"/>
        <v/>
      </c>
      <c r="CG69" s="38"/>
      <c r="CH69" s="38"/>
    </row>
    <row r="70" spans="1:86" ht="24" customHeight="1">
      <c r="A70" s="358">
        <v>64</v>
      </c>
      <c r="B70" s="359"/>
      <c r="C70" s="360"/>
      <c r="D70" s="361"/>
      <c r="E70" s="362"/>
      <c r="F70" s="363"/>
      <c r="G70" s="363"/>
      <c r="H70" s="364"/>
      <c r="I70" s="365"/>
      <c r="J70" s="366"/>
      <c r="K70" s="367"/>
      <c r="L70" s="13"/>
      <c r="M70" s="8"/>
      <c r="N70" s="8"/>
      <c r="O70" s="8"/>
      <c r="P70" s="56"/>
      <c r="Q70" s="60"/>
      <c r="R70" s="8"/>
      <c r="S70" s="14"/>
      <c r="T70" s="19"/>
      <c r="U70" s="20"/>
      <c r="V70" s="20"/>
      <c r="W70" s="8"/>
      <c r="X70" s="62"/>
      <c r="Y70" s="60"/>
      <c r="Z70" s="8"/>
      <c r="AA70" s="14"/>
      <c r="AB70" s="13"/>
      <c r="AC70" s="8"/>
      <c r="AD70" s="8"/>
      <c r="AE70" s="8"/>
      <c r="AF70" s="56"/>
      <c r="AG70" s="60"/>
      <c r="AH70" s="8"/>
      <c r="AI70" s="14"/>
      <c r="AJ70" s="13"/>
      <c r="AK70" s="8"/>
      <c r="AL70" s="8"/>
      <c r="AM70" s="8"/>
      <c r="AN70" s="56"/>
      <c r="AO70" s="60"/>
      <c r="AP70" s="8"/>
      <c r="AQ70" s="14"/>
      <c r="AR70" s="13"/>
      <c r="AS70" s="8"/>
      <c r="AT70" s="56"/>
      <c r="AU70" s="13"/>
      <c r="AV70" s="8"/>
      <c r="AW70" s="14"/>
      <c r="AX70" s="13"/>
      <c r="AY70" s="8"/>
      <c r="AZ70" s="56"/>
      <c r="BA70" s="13" t="s">
        <v>447</v>
      </c>
      <c r="BB70" s="109" t="s">
        <v>447</v>
      </c>
      <c r="BC70" s="1"/>
      <c r="BD70" s="1"/>
      <c r="BE70" s="1"/>
      <c r="BF70" s="1"/>
      <c r="BG70" s="1"/>
      <c r="BS70" s="29"/>
      <c r="BT70" s="44" t="str">
        <f t="shared" si="0"/>
        <v/>
      </c>
      <c r="BU70" s="45" t="str">
        <f t="shared" si="1"/>
        <v/>
      </c>
      <c r="BV70" s="45" t="str">
        <f t="shared" si="2"/>
        <v/>
      </c>
      <c r="BW70" s="44" t="str">
        <f t="shared" si="3"/>
        <v/>
      </c>
      <c r="BX70" s="45" t="str">
        <f t="shared" si="4"/>
        <v/>
      </c>
      <c r="BY70" s="44" t="e">
        <f>IF(AND(#REF!="",#REF!="",#REF!="",#REF!=""),"",SUM(#REF!,#REF!,#REF!,#REF!,#REF!))</f>
        <v>#REF!</v>
      </c>
      <c r="BZ70" s="45" t="str">
        <f t="shared" si="5"/>
        <v/>
      </c>
      <c r="CA70" s="44" t="str">
        <f t="shared" si="6"/>
        <v/>
      </c>
      <c r="CB70" s="45" t="str">
        <f t="shared" si="7"/>
        <v/>
      </c>
      <c r="CC70" s="44" t="str">
        <f t="shared" si="8"/>
        <v/>
      </c>
      <c r="CD70" s="45" t="str">
        <f t="shared" si="9"/>
        <v/>
      </c>
      <c r="CE70" s="44" t="e">
        <f>IF(AND(#REF!="",#REF!="",#REF!="",#REF!=""),"",SUM(#REF!,#REF!,#REF!,#REF!,#REF!))</f>
        <v>#REF!</v>
      </c>
      <c r="CF70" s="45" t="str">
        <f t="shared" si="10"/>
        <v/>
      </c>
      <c r="CG70" s="38"/>
      <c r="CH70" s="38"/>
    </row>
    <row r="71" spans="1:86" ht="24" customHeight="1">
      <c r="A71" s="358">
        <v>65</v>
      </c>
      <c r="B71" s="359"/>
      <c r="C71" s="360"/>
      <c r="D71" s="361"/>
      <c r="E71" s="362"/>
      <c r="F71" s="363"/>
      <c r="G71" s="363"/>
      <c r="H71" s="364"/>
      <c r="I71" s="365"/>
      <c r="J71" s="366"/>
      <c r="K71" s="367"/>
      <c r="L71" s="13"/>
      <c r="M71" s="8"/>
      <c r="N71" s="8"/>
      <c r="O71" s="8"/>
      <c r="P71" s="56"/>
      <c r="Q71" s="60"/>
      <c r="R71" s="8"/>
      <c r="S71" s="14"/>
      <c r="T71" s="19"/>
      <c r="U71" s="20"/>
      <c r="V71" s="20"/>
      <c r="W71" s="8"/>
      <c r="X71" s="62"/>
      <c r="Y71" s="60"/>
      <c r="Z71" s="8"/>
      <c r="AA71" s="14"/>
      <c r="AB71" s="13"/>
      <c r="AC71" s="8"/>
      <c r="AD71" s="8"/>
      <c r="AE71" s="8"/>
      <c r="AF71" s="56"/>
      <c r="AG71" s="60"/>
      <c r="AH71" s="8"/>
      <c r="AI71" s="14"/>
      <c r="AJ71" s="13"/>
      <c r="AK71" s="8"/>
      <c r="AL71" s="8"/>
      <c r="AM71" s="8"/>
      <c r="AN71" s="56"/>
      <c r="AO71" s="60"/>
      <c r="AP71" s="8"/>
      <c r="AQ71" s="14"/>
      <c r="AR71" s="13"/>
      <c r="AS71" s="8"/>
      <c r="AT71" s="56"/>
      <c r="AU71" s="13"/>
      <c r="AV71" s="8"/>
      <c r="AW71" s="14"/>
      <c r="AX71" s="13"/>
      <c r="AY71" s="8"/>
      <c r="AZ71" s="56"/>
      <c r="BA71" s="13" t="s">
        <v>447</v>
      </c>
      <c r="BB71" s="109" t="s">
        <v>447</v>
      </c>
      <c r="BC71" s="1"/>
      <c r="BD71" s="1"/>
      <c r="BE71" s="1"/>
      <c r="BF71" s="1"/>
      <c r="BG71" s="1"/>
      <c r="BS71" s="29"/>
      <c r="BT71" s="44" t="str">
        <f t="shared" si="0"/>
        <v/>
      </c>
      <c r="BU71" s="45" t="str">
        <f t="shared" si="1"/>
        <v/>
      </c>
      <c r="BV71" s="45" t="str">
        <f t="shared" si="2"/>
        <v/>
      </c>
      <c r="BW71" s="44" t="str">
        <f t="shared" si="3"/>
        <v/>
      </c>
      <c r="BX71" s="45" t="str">
        <f t="shared" si="4"/>
        <v/>
      </c>
      <c r="BY71" s="44" t="e">
        <f>IF(AND(#REF!="",#REF!="",#REF!="",#REF!=""),"",SUM(#REF!,#REF!,#REF!,#REF!,#REF!))</f>
        <v>#REF!</v>
      </c>
      <c r="BZ71" s="45" t="str">
        <f t="shared" si="5"/>
        <v/>
      </c>
      <c r="CA71" s="44" t="str">
        <f t="shared" si="6"/>
        <v/>
      </c>
      <c r="CB71" s="45" t="str">
        <f t="shared" si="7"/>
        <v/>
      </c>
      <c r="CC71" s="44" t="str">
        <f t="shared" si="8"/>
        <v/>
      </c>
      <c r="CD71" s="45" t="str">
        <f t="shared" si="9"/>
        <v/>
      </c>
      <c r="CE71" s="44" t="e">
        <f>IF(AND(#REF!="",#REF!="",#REF!="",#REF!=""),"",SUM(#REF!,#REF!,#REF!,#REF!,#REF!))</f>
        <v>#REF!</v>
      </c>
      <c r="CF71" s="45" t="str">
        <f t="shared" si="10"/>
        <v/>
      </c>
      <c r="CG71" s="38"/>
      <c r="CH71" s="38"/>
    </row>
    <row r="72" spans="1:86" ht="24" customHeight="1">
      <c r="A72" s="358">
        <v>66</v>
      </c>
      <c r="B72" s="359"/>
      <c r="C72" s="360"/>
      <c r="D72" s="361"/>
      <c r="E72" s="362"/>
      <c r="F72" s="363"/>
      <c r="G72" s="363"/>
      <c r="H72" s="364"/>
      <c r="I72" s="365"/>
      <c r="J72" s="366"/>
      <c r="K72" s="367"/>
      <c r="L72" s="13"/>
      <c r="M72" s="8"/>
      <c r="N72" s="8"/>
      <c r="O72" s="8"/>
      <c r="P72" s="56"/>
      <c r="Q72" s="60"/>
      <c r="R72" s="8"/>
      <c r="S72" s="14"/>
      <c r="T72" s="19"/>
      <c r="U72" s="20"/>
      <c r="V72" s="20"/>
      <c r="W72" s="8"/>
      <c r="X72" s="62"/>
      <c r="Y72" s="60"/>
      <c r="Z72" s="8"/>
      <c r="AA72" s="14"/>
      <c r="AB72" s="13"/>
      <c r="AC72" s="8"/>
      <c r="AD72" s="8"/>
      <c r="AE72" s="8"/>
      <c r="AF72" s="56"/>
      <c r="AG72" s="60"/>
      <c r="AH72" s="8"/>
      <c r="AI72" s="14"/>
      <c r="AJ72" s="13"/>
      <c r="AK72" s="8"/>
      <c r="AL72" s="8"/>
      <c r="AM72" s="8"/>
      <c r="AN72" s="56"/>
      <c r="AO72" s="60"/>
      <c r="AP72" s="8"/>
      <c r="AQ72" s="14"/>
      <c r="AR72" s="13"/>
      <c r="AS72" s="8"/>
      <c r="AT72" s="56"/>
      <c r="AU72" s="13"/>
      <c r="AV72" s="8"/>
      <c r="AW72" s="14"/>
      <c r="AX72" s="13"/>
      <c r="AY72" s="8"/>
      <c r="AZ72" s="56"/>
      <c r="BA72" s="13" t="s">
        <v>447</v>
      </c>
      <c r="BB72" s="109" t="s">
        <v>447</v>
      </c>
      <c r="BC72" s="1"/>
      <c r="BD72" s="1"/>
      <c r="BE72" s="1"/>
      <c r="BF72" s="1"/>
      <c r="BG72" s="1"/>
      <c r="BS72" s="29"/>
      <c r="BT72" s="44" t="str">
        <f t="shared" ref="BT72:BT135" si="11">IF(I72="","",I72)</f>
        <v/>
      </c>
      <c r="BU72" s="45" t="str">
        <f t="shared" ref="BU72:BU135" si="12">IF(AND(L72="",M72="",N72="",P72=""),"",SUM(L72,M72,N72,O72,P72))</f>
        <v/>
      </c>
      <c r="BV72" s="45" t="str">
        <f t="shared" ref="BV72:BV135" si="13">IFERROR(IF(BU72="","",ROUNDUP(BU72*20%,0)),"")</f>
        <v/>
      </c>
      <c r="BW72" s="44" t="str">
        <f t="shared" ref="BW72:BW135" si="14">IF(AND(T72="",U72="",V72="",X72=""),"",SUM(T72,U72,V72,W72,X72))</f>
        <v/>
      </c>
      <c r="BX72" s="45" t="str">
        <f t="shared" ref="BX72:BX135" si="15">IFERROR(IF(BW72="","",ROUNDUP(BW72*20%,0)),"")</f>
        <v/>
      </c>
      <c r="BY72" s="44" t="e">
        <f>IF(AND(#REF!="",#REF!="",#REF!="",#REF!=""),"",SUM(#REF!,#REF!,#REF!,#REF!,#REF!))</f>
        <v>#REF!</v>
      </c>
      <c r="BZ72" s="45" t="str">
        <f t="shared" ref="BZ72:BZ135" si="16">IFERROR(IF(BY72="","",ROUNDUP(BY72*20%,0)),"")</f>
        <v/>
      </c>
      <c r="CA72" s="44" t="str">
        <f t="shared" ref="CA72:CA135" si="17">IF(AND(AB72="",AC72="",AD72="",AF72=""),"",SUM(AB72,AC72,AD72,AE72,AF72))</f>
        <v/>
      </c>
      <c r="CB72" s="45" t="str">
        <f t="shared" ref="CB72:CB135" si="18">IFERROR(IF(CA72="","",ROUNDUP(CA72*20%,0)),"")</f>
        <v/>
      </c>
      <c r="CC72" s="44" t="str">
        <f t="shared" ref="CC72:CC135" si="19">IF(AND(AJ72="",AK72="",AL72="",AN72=""),"",SUM(AJ72,AK72,AL72,AM72,AN72))</f>
        <v/>
      </c>
      <c r="CD72" s="45" t="str">
        <f t="shared" ref="CD72:CD135" si="20">IFERROR(IF(CC72="","",ROUNDUP(CC72*20%,0)),"")</f>
        <v/>
      </c>
      <c r="CE72" s="44" t="e">
        <f>IF(AND(#REF!="",#REF!="",#REF!="",#REF!=""),"",SUM(#REF!,#REF!,#REF!,#REF!,#REF!))</f>
        <v>#REF!</v>
      </c>
      <c r="CF72" s="45" t="str">
        <f t="shared" ref="CF72:CF135" si="21">IFERROR(IF(CE72="","",ROUNDUP(CE72*20%,0)),"")</f>
        <v/>
      </c>
      <c r="CG72" s="38"/>
      <c r="CH72" s="38"/>
    </row>
    <row r="73" spans="1:86" ht="24" customHeight="1">
      <c r="A73" s="358">
        <v>67</v>
      </c>
      <c r="B73" s="359"/>
      <c r="C73" s="360"/>
      <c r="D73" s="361"/>
      <c r="E73" s="362"/>
      <c r="F73" s="363"/>
      <c r="G73" s="363"/>
      <c r="H73" s="364"/>
      <c r="I73" s="365"/>
      <c r="J73" s="366"/>
      <c r="K73" s="367"/>
      <c r="L73" s="13"/>
      <c r="M73" s="8"/>
      <c r="N73" s="8"/>
      <c r="O73" s="8"/>
      <c r="P73" s="56"/>
      <c r="Q73" s="60"/>
      <c r="R73" s="8"/>
      <c r="S73" s="14"/>
      <c r="T73" s="19"/>
      <c r="U73" s="20"/>
      <c r="V73" s="20"/>
      <c r="W73" s="8"/>
      <c r="X73" s="62"/>
      <c r="Y73" s="60"/>
      <c r="Z73" s="8"/>
      <c r="AA73" s="14"/>
      <c r="AB73" s="13"/>
      <c r="AC73" s="8"/>
      <c r="AD73" s="8"/>
      <c r="AE73" s="8"/>
      <c r="AF73" s="56"/>
      <c r="AG73" s="60"/>
      <c r="AH73" s="8"/>
      <c r="AI73" s="14"/>
      <c r="AJ73" s="13"/>
      <c r="AK73" s="8"/>
      <c r="AL73" s="8"/>
      <c r="AM73" s="8"/>
      <c r="AN73" s="56"/>
      <c r="AO73" s="60"/>
      <c r="AP73" s="8"/>
      <c r="AQ73" s="14"/>
      <c r="AR73" s="13"/>
      <c r="AS73" s="8"/>
      <c r="AT73" s="56"/>
      <c r="AU73" s="13"/>
      <c r="AV73" s="8"/>
      <c r="AW73" s="14"/>
      <c r="AX73" s="13"/>
      <c r="AY73" s="8"/>
      <c r="AZ73" s="56"/>
      <c r="BA73" s="13" t="s">
        <v>447</v>
      </c>
      <c r="BB73" s="109" t="s">
        <v>447</v>
      </c>
      <c r="BC73" s="1"/>
      <c r="BD73" s="1"/>
      <c r="BE73" s="1"/>
      <c r="BF73" s="1"/>
      <c r="BG73" s="1"/>
      <c r="BS73" s="29"/>
      <c r="BT73" s="44" t="str">
        <f t="shared" si="11"/>
        <v/>
      </c>
      <c r="BU73" s="45" t="str">
        <f t="shared" si="12"/>
        <v/>
      </c>
      <c r="BV73" s="45" t="str">
        <f t="shared" si="13"/>
        <v/>
      </c>
      <c r="BW73" s="44" t="str">
        <f t="shared" si="14"/>
        <v/>
      </c>
      <c r="BX73" s="45" t="str">
        <f t="shared" si="15"/>
        <v/>
      </c>
      <c r="BY73" s="44" t="e">
        <f>IF(AND(#REF!="",#REF!="",#REF!="",#REF!=""),"",SUM(#REF!,#REF!,#REF!,#REF!,#REF!))</f>
        <v>#REF!</v>
      </c>
      <c r="BZ73" s="45" t="str">
        <f t="shared" si="16"/>
        <v/>
      </c>
      <c r="CA73" s="44" t="str">
        <f t="shared" si="17"/>
        <v/>
      </c>
      <c r="CB73" s="45" t="str">
        <f t="shared" si="18"/>
        <v/>
      </c>
      <c r="CC73" s="44" t="str">
        <f t="shared" si="19"/>
        <v/>
      </c>
      <c r="CD73" s="45" t="str">
        <f t="shared" si="20"/>
        <v/>
      </c>
      <c r="CE73" s="44" t="e">
        <f>IF(AND(#REF!="",#REF!="",#REF!="",#REF!=""),"",SUM(#REF!,#REF!,#REF!,#REF!,#REF!))</f>
        <v>#REF!</v>
      </c>
      <c r="CF73" s="45" t="str">
        <f t="shared" si="21"/>
        <v/>
      </c>
      <c r="CG73" s="38"/>
      <c r="CH73" s="38"/>
    </row>
    <row r="74" spans="1:86" ht="24" customHeight="1">
      <c r="A74" s="358">
        <v>68</v>
      </c>
      <c r="B74" s="359"/>
      <c r="C74" s="360"/>
      <c r="D74" s="361"/>
      <c r="E74" s="362"/>
      <c r="F74" s="363"/>
      <c r="G74" s="363"/>
      <c r="H74" s="364"/>
      <c r="I74" s="365"/>
      <c r="J74" s="366"/>
      <c r="K74" s="367"/>
      <c r="L74" s="13"/>
      <c r="M74" s="8"/>
      <c r="N74" s="8"/>
      <c r="O74" s="8"/>
      <c r="P74" s="56"/>
      <c r="Q74" s="60"/>
      <c r="R74" s="8"/>
      <c r="S74" s="14"/>
      <c r="T74" s="19"/>
      <c r="U74" s="20"/>
      <c r="V74" s="20"/>
      <c r="W74" s="8"/>
      <c r="X74" s="62"/>
      <c r="Y74" s="60"/>
      <c r="Z74" s="8"/>
      <c r="AA74" s="14"/>
      <c r="AB74" s="13"/>
      <c r="AC74" s="8"/>
      <c r="AD74" s="8"/>
      <c r="AE74" s="8"/>
      <c r="AF74" s="56"/>
      <c r="AG74" s="60"/>
      <c r="AH74" s="8"/>
      <c r="AI74" s="14"/>
      <c r="AJ74" s="13"/>
      <c r="AK74" s="8"/>
      <c r="AL74" s="8"/>
      <c r="AM74" s="8"/>
      <c r="AN74" s="56"/>
      <c r="AO74" s="60"/>
      <c r="AP74" s="8"/>
      <c r="AQ74" s="14"/>
      <c r="AR74" s="13"/>
      <c r="AS74" s="8"/>
      <c r="AT74" s="56"/>
      <c r="AU74" s="13"/>
      <c r="AV74" s="8"/>
      <c r="AW74" s="14"/>
      <c r="AX74" s="13"/>
      <c r="AY74" s="8"/>
      <c r="AZ74" s="56"/>
      <c r="BA74" s="13" t="s">
        <v>447</v>
      </c>
      <c r="BB74" s="109" t="s">
        <v>447</v>
      </c>
      <c r="BC74" s="1"/>
      <c r="BD74" s="1"/>
      <c r="BE74" s="1"/>
      <c r="BF74" s="1"/>
      <c r="BG74" s="1"/>
      <c r="BS74" s="29"/>
      <c r="BT74" s="44" t="str">
        <f t="shared" si="11"/>
        <v/>
      </c>
      <c r="BU74" s="45" t="str">
        <f t="shared" si="12"/>
        <v/>
      </c>
      <c r="BV74" s="45" t="str">
        <f t="shared" si="13"/>
        <v/>
      </c>
      <c r="BW74" s="44" t="str">
        <f t="shared" si="14"/>
        <v/>
      </c>
      <c r="BX74" s="45" t="str">
        <f t="shared" si="15"/>
        <v/>
      </c>
      <c r="BY74" s="44" t="e">
        <f>IF(AND(#REF!="",#REF!="",#REF!="",#REF!=""),"",SUM(#REF!,#REF!,#REF!,#REF!,#REF!))</f>
        <v>#REF!</v>
      </c>
      <c r="BZ74" s="45" t="str">
        <f t="shared" si="16"/>
        <v/>
      </c>
      <c r="CA74" s="44" t="str">
        <f t="shared" si="17"/>
        <v/>
      </c>
      <c r="CB74" s="45" t="str">
        <f t="shared" si="18"/>
        <v/>
      </c>
      <c r="CC74" s="44" t="str">
        <f t="shared" si="19"/>
        <v/>
      </c>
      <c r="CD74" s="45" t="str">
        <f t="shared" si="20"/>
        <v/>
      </c>
      <c r="CE74" s="44" t="e">
        <f>IF(AND(#REF!="",#REF!="",#REF!="",#REF!=""),"",SUM(#REF!,#REF!,#REF!,#REF!,#REF!))</f>
        <v>#REF!</v>
      </c>
      <c r="CF74" s="45" t="str">
        <f t="shared" si="21"/>
        <v/>
      </c>
      <c r="CG74" s="38"/>
      <c r="CH74" s="38"/>
    </row>
    <row r="75" spans="1:86" ht="24" customHeight="1">
      <c r="A75" s="358">
        <v>69</v>
      </c>
      <c r="B75" s="359"/>
      <c r="C75" s="360"/>
      <c r="D75" s="361"/>
      <c r="E75" s="362"/>
      <c r="F75" s="363"/>
      <c r="G75" s="363"/>
      <c r="H75" s="364"/>
      <c r="I75" s="365"/>
      <c r="J75" s="366"/>
      <c r="K75" s="367"/>
      <c r="L75" s="13"/>
      <c r="M75" s="8"/>
      <c r="N75" s="8"/>
      <c r="O75" s="8"/>
      <c r="P75" s="56"/>
      <c r="Q75" s="60"/>
      <c r="R75" s="8"/>
      <c r="S75" s="14"/>
      <c r="T75" s="19"/>
      <c r="U75" s="20"/>
      <c r="V75" s="20"/>
      <c r="W75" s="8"/>
      <c r="X75" s="62"/>
      <c r="Y75" s="60"/>
      <c r="Z75" s="8"/>
      <c r="AA75" s="14"/>
      <c r="AB75" s="13"/>
      <c r="AC75" s="8"/>
      <c r="AD75" s="8"/>
      <c r="AE75" s="8"/>
      <c r="AF75" s="56"/>
      <c r="AG75" s="60"/>
      <c r="AH75" s="8"/>
      <c r="AI75" s="14"/>
      <c r="AJ75" s="13"/>
      <c r="AK75" s="8"/>
      <c r="AL75" s="8"/>
      <c r="AM75" s="8"/>
      <c r="AN75" s="56"/>
      <c r="AO75" s="60"/>
      <c r="AP75" s="8"/>
      <c r="AQ75" s="14"/>
      <c r="AR75" s="13"/>
      <c r="AS75" s="8"/>
      <c r="AT75" s="56"/>
      <c r="AU75" s="13"/>
      <c r="AV75" s="8"/>
      <c r="AW75" s="14"/>
      <c r="AX75" s="13"/>
      <c r="AY75" s="8"/>
      <c r="AZ75" s="56"/>
      <c r="BA75" s="13" t="s">
        <v>447</v>
      </c>
      <c r="BB75" s="109" t="s">
        <v>447</v>
      </c>
      <c r="BC75" s="1"/>
      <c r="BD75" s="1"/>
      <c r="BE75" s="1"/>
      <c r="BF75" s="1"/>
      <c r="BG75" s="1"/>
      <c r="BS75" s="29"/>
      <c r="BT75" s="44" t="str">
        <f t="shared" si="11"/>
        <v/>
      </c>
      <c r="BU75" s="45" t="str">
        <f t="shared" si="12"/>
        <v/>
      </c>
      <c r="BV75" s="45" t="str">
        <f t="shared" si="13"/>
        <v/>
      </c>
      <c r="BW75" s="44" t="str">
        <f t="shared" si="14"/>
        <v/>
      </c>
      <c r="BX75" s="45" t="str">
        <f t="shared" si="15"/>
        <v/>
      </c>
      <c r="BY75" s="44" t="e">
        <f>IF(AND(#REF!="",#REF!="",#REF!="",#REF!=""),"",SUM(#REF!,#REF!,#REF!,#REF!,#REF!))</f>
        <v>#REF!</v>
      </c>
      <c r="BZ75" s="45" t="str">
        <f t="shared" si="16"/>
        <v/>
      </c>
      <c r="CA75" s="44" t="str">
        <f t="shared" si="17"/>
        <v/>
      </c>
      <c r="CB75" s="45" t="str">
        <f t="shared" si="18"/>
        <v/>
      </c>
      <c r="CC75" s="44" t="str">
        <f t="shared" si="19"/>
        <v/>
      </c>
      <c r="CD75" s="45" t="str">
        <f t="shared" si="20"/>
        <v/>
      </c>
      <c r="CE75" s="44" t="e">
        <f>IF(AND(#REF!="",#REF!="",#REF!="",#REF!=""),"",SUM(#REF!,#REF!,#REF!,#REF!,#REF!))</f>
        <v>#REF!</v>
      </c>
      <c r="CF75" s="45" t="str">
        <f t="shared" si="21"/>
        <v/>
      </c>
      <c r="CG75" s="38"/>
      <c r="CH75" s="38"/>
    </row>
    <row r="76" spans="1:86" ht="24" customHeight="1">
      <c r="A76" s="358">
        <v>70</v>
      </c>
      <c r="B76" s="359"/>
      <c r="C76" s="360"/>
      <c r="D76" s="361"/>
      <c r="E76" s="362"/>
      <c r="F76" s="363"/>
      <c r="G76" s="363"/>
      <c r="H76" s="364"/>
      <c r="I76" s="365"/>
      <c r="J76" s="366"/>
      <c r="K76" s="367"/>
      <c r="L76" s="13"/>
      <c r="M76" s="8"/>
      <c r="N76" s="8"/>
      <c r="O76" s="8"/>
      <c r="P76" s="56"/>
      <c r="Q76" s="60"/>
      <c r="R76" s="8"/>
      <c r="S76" s="14"/>
      <c r="T76" s="19"/>
      <c r="U76" s="20"/>
      <c r="V76" s="20"/>
      <c r="W76" s="8"/>
      <c r="X76" s="62"/>
      <c r="Y76" s="60"/>
      <c r="Z76" s="8"/>
      <c r="AA76" s="14"/>
      <c r="AB76" s="13"/>
      <c r="AC76" s="8"/>
      <c r="AD76" s="8"/>
      <c r="AE76" s="8"/>
      <c r="AF76" s="56"/>
      <c r="AG76" s="60"/>
      <c r="AH76" s="8"/>
      <c r="AI76" s="14"/>
      <c r="AJ76" s="13"/>
      <c r="AK76" s="8"/>
      <c r="AL76" s="8"/>
      <c r="AM76" s="8"/>
      <c r="AN76" s="56"/>
      <c r="AO76" s="60"/>
      <c r="AP76" s="8"/>
      <c r="AQ76" s="14"/>
      <c r="AR76" s="13"/>
      <c r="AS76" s="8"/>
      <c r="AT76" s="56"/>
      <c r="AU76" s="13"/>
      <c r="AV76" s="8"/>
      <c r="AW76" s="14"/>
      <c r="AX76" s="13"/>
      <c r="AY76" s="8"/>
      <c r="AZ76" s="56"/>
      <c r="BA76" s="13" t="s">
        <v>447</v>
      </c>
      <c r="BB76" s="109" t="s">
        <v>447</v>
      </c>
      <c r="BC76" s="1"/>
      <c r="BD76" s="1"/>
      <c r="BE76" s="1"/>
      <c r="BF76" s="1"/>
      <c r="BG76" s="1"/>
      <c r="BS76" s="29"/>
      <c r="BT76" s="44" t="str">
        <f t="shared" si="11"/>
        <v/>
      </c>
      <c r="BU76" s="45" t="str">
        <f t="shared" si="12"/>
        <v/>
      </c>
      <c r="BV76" s="45" t="str">
        <f t="shared" si="13"/>
        <v/>
      </c>
      <c r="BW76" s="44" t="str">
        <f t="shared" si="14"/>
        <v/>
      </c>
      <c r="BX76" s="45" t="str">
        <f t="shared" si="15"/>
        <v/>
      </c>
      <c r="BY76" s="44" t="e">
        <f>IF(AND(#REF!="",#REF!="",#REF!="",#REF!=""),"",SUM(#REF!,#REF!,#REF!,#REF!,#REF!))</f>
        <v>#REF!</v>
      </c>
      <c r="BZ76" s="45" t="str">
        <f t="shared" si="16"/>
        <v/>
      </c>
      <c r="CA76" s="44" t="str">
        <f t="shared" si="17"/>
        <v/>
      </c>
      <c r="CB76" s="45" t="str">
        <f t="shared" si="18"/>
        <v/>
      </c>
      <c r="CC76" s="44" t="str">
        <f t="shared" si="19"/>
        <v/>
      </c>
      <c r="CD76" s="45" t="str">
        <f t="shared" si="20"/>
        <v/>
      </c>
      <c r="CE76" s="44" t="e">
        <f>IF(AND(#REF!="",#REF!="",#REF!="",#REF!=""),"",SUM(#REF!,#REF!,#REF!,#REF!,#REF!))</f>
        <v>#REF!</v>
      </c>
      <c r="CF76" s="45" t="str">
        <f t="shared" si="21"/>
        <v/>
      </c>
      <c r="CG76" s="38"/>
      <c r="CH76" s="38"/>
    </row>
    <row r="77" spans="1:86" ht="24" customHeight="1">
      <c r="A77" s="358">
        <v>71</v>
      </c>
      <c r="B77" s="359"/>
      <c r="C77" s="360"/>
      <c r="D77" s="361"/>
      <c r="E77" s="362"/>
      <c r="F77" s="363"/>
      <c r="G77" s="363"/>
      <c r="H77" s="364"/>
      <c r="I77" s="365"/>
      <c r="J77" s="366"/>
      <c r="K77" s="367"/>
      <c r="L77" s="13"/>
      <c r="M77" s="8"/>
      <c r="N77" s="8"/>
      <c r="O77" s="8"/>
      <c r="P77" s="56"/>
      <c r="Q77" s="60"/>
      <c r="R77" s="8"/>
      <c r="S77" s="14"/>
      <c r="T77" s="19"/>
      <c r="U77" s="20"/>
      <c r="V77" s="20"/>
      <c r="W77" s="8"/>
      <c r="X77" s="62"/>
      <c r="Y77" s="60"/>
      <c r="Z77" s="8"/>
      <c r="AA77" s="14"/>
      <c r="AB77" s="13"/>
      <c r="AC77" s="8"/>
      <c r="AD77" s="8"/>
      <c r="AE77" s="8"/>
      <c r="AF77" s="56"/>
      <c r="AG77" s="60"/>
      <c r="AH77" s="8"/>
      <c r="AI77" s="14"/>
      <c r="AJ77" s="13"/>
      <c r="AK77" s="8"/>
      <c r="AL77" s="8"/>
      <c r="AM77" s="8"/>
      <c r="AN77" s="56"/>
      <c r="AO77" s="60"/>
      <c r="AP77" s="8"/>
      <c r="AQ77" s="14"/>
      <c r="AR77" s="13"/>
      <c r="AS77" s="8"/>
      <c r="AT77" s="56"/>
      <c r="AU77" s="13"/>
      <c r="AV77" s="8"/>
      <c r="AW77" s="14"/>
      <c r="AX77" s="13"/>
      <c r="AY77" s="8"/>
      <c r="AZ77" s="56"/>
      <c r="BA77" s="13" t="s">
        <v>447</v>
      </c>
      <c r="BB77" s="109" t="s">
        <v>447</v>
      </c>
      <c r="BC77" s="1"/>
      <c r="BD77" s="1"/>
      <c r="BE77" s="1"/>
      <c r="BF77" s="1"/>
      <c r="BG77" s="1"/>
      <c r="BS77" s="29"/>
      <c r="BT77" s="44" t="str">
        <f t="shared" si="11"/>
        <v/>
      </c>
      <c r="BU77" s="45" t="str">
        <f t="shared" si="12"/>
        <v/>
      </c>
      <c r="BV77" s="45" t="str">
        <f t="shared" si="13"/>
        <v/>
      </c>
      <c r="BW77" s="44" t="str">
        <f t="shared" si="14"/>
        <v/>
      </c>
      <c r="BX77" s="45" t="str">
        <f t="shared" si="15"/>
        <v/>
      </c>
      <c r="BY77" s="44" t="e">
        <f>IF(AND(#REF!="",#REF!="",#REF!="",#REF!=""),"",SUM(#REF!,#REF!,#REF!,#REF!,#REF!))</f>
        <v>#REF!</v>
      </c>
      <c r="BZ77" s="45" t="str">
        <f t="shared" si="16"/>
        <v/>
      </c>
      <c r="CA77" s="44" t="str">
        <f t="shared" si="17"/>
        <v/>
      </c>
      <c r="CB77" s="45" t="str">
        <f t="shared" si="18"/>
        <v/>
      </c>
      <c r="CC77" s="44" t="str">
        <f t="shared" si="19"/>
        <v/>
      </c>
      <c r="CD77" s="45" t="str">
        <f t="shared" si="20"/>
        <v/>
      </c>
      <c r="CE77" s="44" t="e">
        <f>IF(AND(#REF!="",#REF!="",#REF!="",#REF!=""),"",SUM(#REF!,#REF!,#REF!,#REF!,#REF!))</f>
        <v>#REF!</v>
      </c>
      <c r="CF77" s="45" t="str">
        <f t="shared" si="21"/>
        <v/>
      </c>
      <c r="CG77" s="38"/>
      <c r="CH77" s="38"/>
    </row>
    <row r="78" spans="1:86" ht="24" customHeight="1">
      <c r="A78" s="358">
        <v>72</v>
      </c>
      <c r="B78" s="359"/>
      <c r="C78" s="360"/>
      <c r="D78" s="361"/>
      <c r="E78" s="362"/>
      <c r="F78" s="363"/>
      <c r="G78" s="363"/>
      <c r="H78" s="364"/>
      <c r="I78" s="365"/>
      <c r="J78" s="366"/>
      <c r="K78" s="367"/>
      <c r="L78" s="13"/>
      <c r="M78" s="8"/>
      <c r="N78" s="8"/>
      <c r="O78" s="8"/>
      <c r="P78" s="56"/>
      <c r="Q78" s="60"/>
      <c r="R78" s="8"/>
      <c r="S78" s="14"/>
      <c r="T78" s="19"/>
      <c r="U78" s="20"/>
      <c r="V78" s="20"/>
      <c r="W78" s="8"/>
      <c r="X78" s="62"/>
      <c r="Y78" s="60"/>
      <c r="Z78" s="8"/>
      <c r="AA78" s="14"/>
      <c r="AB78" s="13"/>
      <c r="AC78" s="8"/>
      <c r="AD78" s="8"/>
      <c r="AE78" s="8"/>
      <c r="AF78" s="56"/>
      <c r="AG78" s="60"/>
      <c r="AH78" s="8"/>
      <c r="AI78" s="14"/>
      <c r="AJ78" s="13"/>
      <c r="AK78" s="8"/>
      <c r="AL78" s="8"/>
      <c r="AM78" s="8"/>
      <c r="AN78" s="56"/>
      <c r="AO78" s="60"/>
      <c r="AP78" s="8"/>
      <c r="AQ78" s="14"/>
      <c r="AR78" s="13"/>
      <c r="AS78" s="8"/>
      <c r="AT78" s="56"/>
      <c r="AU78" s="13"/>
      <c r="AV78" s="8"/>
      <c r="AW78" s="14"/>
      <c r="AX78" s="13"/>
      <c r="AY78" s="8"/>
      <c r="AZ78" s="56"/>
      <c r="BA78" s="13" t="s">
        <v>447</v>
      </c>
      <c r="BB78" s="109" t="s">
        <v>447</v>
      </c>
      <c r="BC78" s="1"/>
      <c r="BD78" s="1"/>
      <c r="BE78" s="1"/>
      <c r="BF78" s="1"/>
      <c r="BG78" s="1"/>
      <c r="BS78" s="29"/>
      <c r="BT78" s="44" t="str">
        <f t="shared" si="11"/>
        <v/>
      </c>
      <c r="BU78" s="45" t="str">
        <f t="shared" si="12"/>
        <v/>
      </c>
      <c r="BV78" s="45" t="str">
        <f t="shared" si="13"/>
        <v/>
      </c>
      <c r="BW78" s="44" t="str">
        <f t="shared" si="14"/>
        <v/>
      </c>
      <c r="BX78" s="45" t="str">
        <f t="shared" si="15"/>
        <v/>
      </c>
      <c r="BY78" s="44" t="e">
        <f>IF(AND(#REF!="",#REF!="",#REF!="",#REF!=""),"",SUM(#REF!,#REF!,#REF!,#REF!,#REF!))</f>
        <v>#REF!</v>
      </c>
      <c r="BZ78" s="45" t="str">
        <f t="shared" si="16"/>
        <v/>
      </c>
      <c r="CA78" s="44" t="str">
        <f t="shared" si="17"/>
        <v/>
      </c>
      <c r="CB78" s="45" t="str">
        <f t="shared" si="18"/>
        <v/>
      </c>
      <c r="CC78" s="44" t="str">
        <f t="shared" si="19"/>
        <v/>
      </c>
      <c r="CD78" s="45" t="str">
        <f t="shared" si="20"/>
        <v/>
      </c>
      <c r="CE78" s="44" t="e">
        <f>IF(AND(#REF!="",#REF!="",#REF!="",#REF!=""),"",SUM(#REF!,#REF!,#REF!,#REF!,#REF!))</f>
        <v>#REF!</v>
      </c>
      <c r="CF78" s="45" t="str">
        <f t="shared" si="21"/>
        <v/>
      </c>
      <c r="CG78" s="38"/>
      <c r="CH78" s="38"/>
    </row>
    <row r="79" spans="1:86" ht="24" customHeight="1">
      <c r="A79" s="358">
        <v>73</v>
      </c>
      <c r="B79" s="359"/>
      <c r="C79" s="360"/>
      <c r="D79" s="361"/>
      <c r="E79" s="362"/>
      <c r="F79" s="363"/>
      <c r="G79" s="363"/>
      <c r="H79" s="364"/>
      <c r="I79" s="365"/>
      <c r="J79" s="366"/>
      <c r="K79" s="367"/>
      <c r="L79" s="13"/>
      <c r="M79" s="8"/>
      <c r="N79" s="8"/>
      <c r="O79" s="8"/>
      <c r="P79" s="56"/>
      <c r="Q79" s="60"/>
      <c r="R79" s="8"/>
      <c r="S79" s="14"/>
      <c r="T79" s="19"/>
      <c r="U79" s="20"/>
      <c r="V79" s="20"/>
      <c r="W79" s="8"/>
      <c r="X79" s="62"/>
      <c r="Y79" s="60"/>
      <c r="Z79" s="8"/>
      <c r="AA79" s="14"/>
      <c r="AB79" s="13"/>
      <c r="AC79" s="8"/>
      <c r="AD79" s="8"/>
      <c r="AE79" s="8"/>
      <c r="AF79" s="56"/>
      <c r="AG79" s="60"/>
      <c r="AH79" s="8"/>
      <c r="AI79" s="14"/>
      <c r="AJ79" s="13"/>
      <c r="AK79" s="8"/>
      <c r="AL79" s="8"/>
      <c r="AM79" s="8"/>
      <c r="AN79" s="56"/>
      <c r="AO79" s="60"/>
      <c r="AP79" s="8"/>
      <c r="AQ79" s="14"/>
      <c r="AR79" s="13"/>
      <c r="AS79" s="8"/>
      <c r="AT79" s="56"/>
      <c r="AU79" s="13"/>
      <c r="AV79" s="8"/>
      <c r="AW79" s="14"/>
      <c r="AX79" s="13"/>
      <c r="AY79" s="8"/>
      <c r="AZ79" s="56"/>
      <c r="BA79" s="13" t="s">
        <v>447</v>
      </c>
      <c r="BB79" s="109" t="s">
        <v>447</v>
      </c>
      <c r="BC79" s="1"/>
      <c r="BD79" s="1"/>
      <c r="BE79" s="1"/>
      <c r="BF79" s="1"/>
      <c r="BG79" s="1"/>
      <c r="BS79" s="29"/>
      <c r="BT79" s="44" t="str">
        <f t="shared" si="11"/>
        <v/>
      </c>
      <c r="BU79" s="45" t="str">
        <f t="shared" si="12"/>
        <v/>
      </c>
      <c r="BV79" s="45" t="str">
        <f t="shared" si="13"/>
        <v/>
      </c>
      <c r="BW79" s="44" t="str">
        <f t="shared" si="14"/>
        <v/>
      </c>
      <c r="BX79" s="45" t="str">
        <f t="shared" si="15"/>
        <v/>
      </c>
      <c r="BY79" s="44" t="e">
        <f>IF(AND(#REF!="",#REF!="",#REF!="",#REF!=""),"",SUM(#REF!,#REF!,#REF!,#REF!,#REF!))</f>
        <v>#REF!</v>
      </c>
      <c r="BZ79" s="45" t="str">
        <f t="shared" si="16"/>
        <v/>
      </c>
      <c r="CA79" s="44" t="str">
        <f t="shared" si="17"/>
        <v/>
      </c>
      <c r="CB79" s="45" t="str">
        <f t="shared" si="18"/>
        <v/>
      </c>
      <c r="CC79" s="44" t="str">
        <f t="shared" si="19"/>
        <v/>
      </c>
      <c r="CD79" s="45" t="str">
        <f t="shared" si="20"/>
        <v/>
      </c>
      <c r="CE79" s="44" t="e">
        <f>IF(AND(#REF!="",#REF!="",#REF!="",#REF!=""),"",SUM(#REF!,#REF!,#REF!,#REF!,#REF!))</f>
        <v>#REF!</v>
      </c>
      <c r="CF79" s="45" t="str">
        <f t="shared" si="21"/>
        <v/>
      </c>
      <c r="CG79" s="38"/>
      <c r="CH79" s="38"/>
    </row>
    <row r="80" spans="1:86" ht="24" customHeight="1">
      <c r="A80" s="358">
        <v>74</v>
      </c>
      <c r="B80" s="359"/>
      <c r="C80" s="360"/>
      <c r="D80" s="361"/>
      <c r="E80" s="362"/>
      <c r="F80" s="363"/>
      <c r="G80" s="363"/>
      <c r="H80" s="364"/>
      <c r="I80" s="365"/>
      <c r="J80" s="366"/>
      <c r="K80" s="367"/>
      <c r="L80" s="13"/>
      <c r="M80" s="8"/>
      <c r="N80" s="8"/>
      <c r="O80" s="8"/>
      <c r="P80" s="56"/>
      <c r="Q80" s="60"/>
      <c r="R80" s="8"/>
      <c r="S80" s="14"/>
      <c r="T80" s="19"/>
      <c r="U80" s="20"/>
      <c r="V80" s="20"/>
      <c r="W80" s="8"/>
      <c r="X80" s="62"/>
      <c r="Y80" s="60"/>
      <c r="Z80" s="8"/>
      <c r="AA80" s="14"/>
      <c r="AB80" s="13"/>
      <c r="AC80" s="8"/>
      <c r="AD80" s="8"/>
      <c r="AE80" s="8"/>
      <c r="AF80" s="56"/>
      <c r="AG80" s="60"/>
      <c r="AH80" s="8"/>
      <c r="AI80" s="14"/>
      <c r="AJ80" s="13"/>
      <c r="AK80" s="8"/>
      <c r="AL80" s="8"/>
      <c r="AM80" s="8"/>
      <c r="AN80" s="56"/>
      <c r="AO80" s="60"/>
      <c r="AP80" s="8"/>
      <c r="AQ80" s="14"/>
      <c r="AR80" s="13"/>
      <c r="AS80" s="8"/>
      <c r="AT80" s="56"/>
      <c r="AU80" s="13"/>
      <c r="AV80" s="8"/>
      <c r="AW80" s="14"/>
      <c r="AX80" s="13"/>
      <c r="AY80" s="8"/>
      <c r="AZ80" s="56"/>
      <c r="BA80" s="13" t="s">
        <v>447</v>
      </c>
      <c r="BB80" s="109" t="s">
        <v>447</v>
      </c>
      <c r="BC80" s="1"/>
      <c r="BD80" s="1"/>
      <c r="BE80" s="1"/>
      <c r="BF80" s="1"/>
      <c r="BG80" s="1"/>
      <c r="BS80" s="29"/>
      <c r="BT80" s="44" t="str">
        <f t="shared" si="11"/>
        <v/>
      </c>
      <c r="BU80" s="45" t="str">
        <f t="shared" si="12"/>
        <v/>
      </c>
      <c r="BV80" s="45" t="str">
        <f t="shared" si="13"/>
        <v/>
      </c>
      <c r="BW80" s="44" t="str">
        <f t="shared" si="14"/>
        <v/>
      </c>
      <c r="BX80" s="45" t="str">
        <f t="shared" si="15"/>
        <v/>
      </c>
      <c r="BY80" s="44" t="e">
        <f>IF(AND(#REF!="",#REF!="",#REF!="",#REF!=""),"",SUM(#REF!,#REF!,#REF!,#REF!,#REF!))</f>
        <v>#REF!</v>
      </c>
      <c r="BZ80" s="45" t="str">
        <f t="shared" si="16"/>
        <v/>
      </c>
      <c r="CA80" s="44" t="str">
        <f t="shared" si="17"/>
        <v/>
      </c>
      <c r="CB80" s="45" t="str">
        <f t="shared" si="18"/>
        <v/>
      </c>
      <c r="CC80" s="44" t="str">
        <f t="shared" si="19"/>
        <v/>
      </c>
      <c r="CD80" s="45" t="str">
        <f t="shared" si="20"/>
        <v/>
      </c>
      <c r="CE80" s="44" t="e">
        <f>IF(AND(#REF!="",#REF!="",#REF!="",#REF!=""),"",SUM(#REF!,#REF!,#REF!,#REF!,#REF!))</f>
        <v>#REF!</v>
      </c>
      <c r="CF80" s="45" t="str">
        <f t="shared" si="21"/>
        <v/>
      </c>
      <c r="CG80" s="38"/>
      <c r="CH80" s="38"/>
    </row>
    <row r="81" spans="1:86" ht="24" customHeight="1">
      <c r="A81" s="358">
        <v>75</v>
      </c>
      <c r="B81" s="359"/>
      <c r="C81" s="360"/>
      <c r="D81" s="361"/>
      <c r="E81" s="362"/>
      <c r="F81" s="363"/>
      <c r="G81" s="363"/>
      <c r="H81" s="364"/>
      <c r="I81" s="365"/>
      <c r="J81" s="366"/>
      <c r="K81" s="367"/>
      <c r="L81" s="13"/>
      <c r="M81" s="8"/>
      <c r="N81" s="8"/>
      <c r="O81" s="8"/>
      <c r="P81" s="56"/>
      <c r="Q81" s="60"/>
      <c r="R81" s="8"/>
      <c r="S81" s="14"/>
      <c r="T81" s="19"/>
      <c r="U81" s="20"/>
      <c r="V81" s="20"/>
      <c r="W81" s="8"/>
      <c r="X81" s="62"/>
      <c r="Y81" s="60"/>
      <c r="Z81" s="8"/>
      <c r="AA81" s="14"/>
      <c r="AB81" s="13"/>
      <c r="AC81" s="8"/>
      <c r="AD81" s="8"/>
      <c r="AE81" s="8"/>
      <c r="AF81" s="56"/>
      <c r="AG81" s="60"/>
      <c r="AH81" s="8"/>
      <c r="AI81" s="14"/>
      <c r="AJ81" s="13"/>
      <c r="AK81" s="8"/>
      <c r="AL81" s="8"/>
      <c r="AM81" s="8"/>
      <c r="AN81" s="56"/>
      <c r="AO81" s="60"/>
      <c r="AP81" s="8"/>
      <c r="AQ81" s="14"/>
      <c r="AR81" s="13"/>
      <c r="AS81" s="8"/>
      <c r="AT81" s="56"/>
      <c r="AU81" s="13"/>
      <c r="AV81" s="8"/>
      <c r="AW81" s="14"/>
      <c r="AX81" s="13"/>
      <c r="AY81" s="8"/>
      <c r="AZ81" s="56"/>
      <c r="BA81" s="13" t="s">
        <v>447</v>
      </c>
      <c r="BB81" s="109" t="s">
        <v>447</v>
      </c>
      <c r="BC81" s="1"/>
      <c r="BD81" s="1"/>
      <c r="BE81" s="1"/>
      <c r="BF81" s="1"/>
      <c r="BG81" s="1"/>
      <c r="BS81" s="29"/>
      <c r="BT81" s="44" t="str">
        <f t="shared" si="11"/>
        <v/>
      </c>
      <c r="BU81" s="45" t="str">
        <f t="shared" si="12"/>
        <v/>
      </c>
      <c r="BV81" s="45" t="str">
        <f t="shared" si="13"/>
        <v/>
      </c>
      <c r="BW81" s="44" t="str">
        <f t="shared" si="14"/>
        <v/>
      </c>
      <c r="BX81" s="45" t="str">
        <f t="shared" si="15"/>
        <v/>
      </c>
      <c r="BY81" s="44" t="e">
        <f>IF(AND(#REF!="",#REF!="",#REF!="",#REF!=""),"",SUM(#REF!,#REF!,#REF!,#REF!,#REF!))</f>
        <v>#REF!</v>
      </c>
      <c r="BZ81" s="45" t="str">
        <f t="shared" si="16"/>
        <v/>
      </c>
      <c r="CA81" s="44" t="str">
        <f t="shared" si="17"/>
        <v/>
      </c>
      <c r="CB81" s="45" t="str">
        <f t="shared" si="18"/>
        <v/>
      </c>
      <c r="CC81" s="44" t="str">
        <f t="shared" si="19"/>
        <v/>
      </c>
      <c r="CD81" s="45" t="str">
        <f t="shared" si="20"/>
        <v/>
      </c>
      <c r="CE81" s="44" t="e">
        <f>IF(AND(#REF!="",#REF!="",#REF!="",#REF!=""),"",SUM(#REF!,#REF!,#REF!,#REF!,#REF!))</f>
        <v>#REF!</v>
      </c>
      <c r="CF81" s="45" t="str">
        <f t="shared" si="21"/>
        <v/>
      </c>
      <c r="CG81" s="38"/>
      <c r="CH81" s="38"/>
    </row>
    <row r="82" spans="1:86" ht="24" customHeight="1">
      <c r="A82" s="358">
        <v>76</v>
      </c>
      <c r="B82" s="359"/>
      <c r="C82" s="360"/>
      <c r="D82" s="361"/>
      <c r="E82" s="362"/>
      <c r="F82" s="363"/>
      <c r="G82" s="363"/>
      <c r="H82" s="364"/>
      <c r="I82" s="365"/>
      <c r="J82" s="366"/>
      <c r="K82" s="367"/>
      <c r="L82" s="13"/>
      <c r="M82" s="8"/>
      <c r="N82" s="8"/>
      <c r="O82" s="8"/>
      <c r="P82" s="56"/>
      <c r="Q82" s="60"/>
      <c r="R82" s="8"/>
      <c r="S82" s="14"/>
      <c r="T82" s="19"/>
      <c r="U82" s="20"/>
      <c r="V82" s="20"/>
      <c r="W82" s="8"/>
      <c r="X82" s="62"/>
      <c r="Y82" s="60"/>
      <c r="Z82" s="8"/>
      <c r="AA82" s="14"/>
      <c r="AB82" s="13"/>
      <c r="AC82" s="8"/>
      <c r="AD82" s="8"/>
      <c r="AE82" s="8"/>
      <c r="AF82" s="56"/>
      <c r="AG82" s="60"/>
      <c r="AH82" s="8"/>
      <c r="AI82" s="14"/>
      <c r="AJ82" s="13"/>
      <c r="AK82" s="8"/>
      <c r="AL82" s="8"/>
      <c r="AM82" s="8"/>
      <c r="AN82" s="56"/>
      <c r="AO82" s="60"/>
      <c r="AP82" s="8"/>
      <c r="AQ82" s="14"/>
      <c r="AR82" s="13"/>
      <c r="AS82" s="8"/>
      <c r="AT82" s="56"/>
      <c r="AU82" s="13"/>
      <c r="AV82" s="8"/>
      <c r="AW82" s="14"/>
      <c r="AX82" s="13"/>
      <c r="AY82" s="8"/>
      <c r="AZ82" s="56"/>
      <c r="BA82" s="13" t="s">
        <v>447</v>
      </c>
      <c r="BB82" s="109" t="s">
        <v>447</v>
      </c>
      <c r="BC82" s="1"/>
      <c r="BD82" s="1"/>
      <c r="BE82" s="1"/>
      <c r="BF82" s="1"/>
      <c r="BG82" s="1"/>
      <c r="BS82" s="29"/>
      <c r="BT82" s="44" t="str">
        <f t="shared" si="11"/>
        <v/>
      </c>
      <c r="BU82" s="45" t="str">
        <f t="shared" si="12"/>
        <v/>
      </c>
      <c r="BV82" s="45" t="str">
        <f t="shared" si="13"/>
        <v/>
      </c>
      <c r="BW82" s="44" t="str">
        <f t="shared" si="14"/>
        <v/>
      </c>
      <c r="BX82" s="45" t="str">
        <f t="shared" si="15"/>
        <v/>
      </c>
      <c r="BY82" s="44" t="e">
        <f>IF(AND(#REF!="",#REF!="",#REF!="",#REF!=""),"",SUM(#REF!,#REF!,#REF!,#REF!,#REF!))</f>
        <v>#REF!</v>
      </c>
      <c r="BZ82" s="45" t="str">
        <f t="shared" si="16"/>
        <v/>
      </c>
      <c r="CA82" s="44" t="str">
        <f t="shared" si="17"/>
        <v/>
      </c>
      <c r="CB82" s="45" t="str">
        <f t="shared" si="18"/>
        <v/>
      </c>
      <c r="CC82" s="44" t="str">
        <f t="shared" si="19"/>
        <v/>
      </c>
      <c r="CD82" s="45" t="str">
        <f t="shared" si="20"/>
        <v/>
      </c>
      <c r="CE82" s="44" t="e">
        <f>IF(AND(#REF!="",#REF!="",#REF!="",#REF!=""),"",SUM(#REF!,#REF!,#REF!,#REF!,#REF!))</f>
        <v>#REF!</v>
      </c>
      <c r="CF82" s="45" t="str">
        <f t="shared" si="21"/>
        <v/>
      </c>
      <c r="CG82" s="38"/>
      <c r="CH82" s="38"/>
    </row>
    <row r="83" spans="1:86" ht="24" customHeight="1">
      <c r="A83" s="358">
        <v>77</v>
      </c>
      <c r="B83" s="359"/>
      <c r="C83" s="360"/>
      <c r="D83" s="361"/>
      <c r="E83" s="362"/>
      <c r="F83" s="363"/>
      <c r="G83" s="363"/>
      <c r="H83" s="364"/>
      <c r="I83" s="365"/>
      <c r="J83" s="366"/>
      <c r="K83" s="367"/>
      <c r="L83" s="13"/>
      <c r="M83" s="8"/>
      <c r="N83" s="8"/>
      <c r="O83" s="8"/>
      <c r="P83" s="56"/>
      <c r="Q83" s="60"/>
      <c r="R83" s="8"/>
      <c r="S83" s="14"/>
      <c r="T83" s="19"/>
      <c r="U83" s="20"/>
      <c r="V83" s="20"/>
      <c r="W83" s="8"/>
      <c r="X83" s="62"/>
      <c r="Y83" s="60"/>
      <c r="Z83" s="8"/>
      <c r="AA83" s="14"/>
      <c r="AB83" s="13"/>
      <c r="AC83" s="8"/>
      <c r="AD83" s="8"/>
      <c r="AE83" s="8"/>
      <c r="AF83" s="56"/>
      <c r="AG83" s="60"/>
      <c r="AH83" s="8"/>
      <c r="AI83" s="14"/>
      <c r="AJ83" s="13"/>
      <c r="AK83" s="8"/>
      <c r="AL83" s="8"/>
      <c r="AM83" s="8"/>
      <c r="AN83" s="56"/>
      <c r="AO83" s="60"/>
      <c r="AP83" s="8"/>
      <c r="AQ83" s="14"/>
      <c r="AR83" s="13"/>
      <c r="AS83" s="8"/>
      <c r="AT83" s="56"/>
      <c r="AU83" s="13"/>
      <c r="AV83" s="8"/>
      <c r="AW83" s="14"/>
      <c r="AX83" s="13"/>
      <c r="AY83" s="8"/>
      <c r="AZ83" s="56"/>
      <c r="BA83" s="13" t="s">
        <v>447</v>
      </c>
      <c r="BB83" s="109" t="s">
        <v>447</v>
      </c>
      <c r="BC83" s="1"/>
      <c r="BD83" s="1"/>
      <c r="BE83" s="1"/>
      <c r="BF83" s="1"/>
      <c r="BG83" s="1"/>
      <c r="BS83" s="29"/>
      <c r="BT83" s="44" t="str">
        <f t="shared" si="11"/>
        <v/>
      </c>
      <c r="BU83" s="45" t="str">
        <f t="shared" si="12"/>
        <v/>
      </c>
      <c r="BV83" s="45" t="str">
        <f t="shared" si="13"/>
        <v/>
      </c>
      <c r="BW83" s="44" t="str">
        <f t="shared" si="14"/>
        <v/>
      </c>
      <c r="BX83" s="45" t="str">
        <f t="shared" si="15"/>
        <v/>
      </c>
      <c r="BY83" s="44" t="e">
        <f>IF(AND(#REF!="",#REF!="",#REF!="",#REF!=""),"",SUM(#REF!,#REF!,#REF!,#REF!,#REF!))</f>
        <v>#REF!</v>
      </c>
      <c r="BZ83" s="45" t="str">
        <f t="shared" si="16"/>
        <v/>
      </c>
      <c r="CA83" s="44" t="str">
        <f t="shared" si="17"/>
        <v/>
      </c>
      <c r="CB83" s="45" t="str">
        <f t="shared" si="18"/>
        <v/>
      </c>
      <c r="CC83" s="44" t="str">
        <f t="shared" si="19"/>
        <v/>
      </c>
      <c r="CD83" s="45" t="str">
        <f t="shared" si="20"/>
        <v/>
      </c>
      <c r="CE83" s="44" t="e">
        <f>IF(AND(#REF!="",#REF!="",#REF!="",#REF!=""),"",SUM(#REF!,#REF!,#REF!,#REF!,#REF!))</f>
        <v>#REF!</v>
      </c>
      <c r="CF83" s="45" t="str">
        <f t="shared" si="21"/>
        <v/>
      </c>
      <c r="CG83" s="38"/>
      <c r="CH83" s="38"/>
    </row>
    <row r="84" spans="1:86" ht="24" customHeight="1">
      <c r="A84" s="358">
        <v>78</v>
      </c>
      <c r="B84" s="359"/>
      <c r="C84" s="360"/>
      <c r="D84" s="361"/>
      <c r="E84" s="362"/>
      <c r="F84" s="363"/>
      <c r="G84" s="363"/>
      <c r="H84" s="364"/>
      <c r="I84" s="365"/>
      <c r="J84" s="366"/>
      <c r="K84" s="367"/>
      <c r="L84" s="13"/>
      <c r="M84" s="8"/>
      <c r="N84" s="8"/>
      <c r="O84" s="8"/>
      <c r="P84" s="56"/>
      <c r="Q84" s="60"/>
      <c r="R84" s="8"/>
      <c r="S84" s="14"/>
      <c r="T84" s="19"/>
      <c r="U84" s="20"/>
      <c r="V84" s="20"/>
      <c r="W84" s="8"/>
      <c r="X84" s="62"/>
      <c r="Y84" s="60"/>
      <c r="Z84" s="8"/>
      <c r="AA84" s="14"/>
      <c r="AB84" s="13"/>
      <c r="AC84" s="8"/>
      <c r="AD84" s="8"/>
      <c r="AE84" s="8"/>
      <c r="AF84" s="56"/>
      <c r="AG84" s="60"/>
      <c r="AH84" s="8"/>
      <c r="AI84" s="14"/>
      <c r="AJ84" s="13"/>
      <c r="AK84" s="8"/>
      <c r="AL84" s="8"/>
      <c r="AM84" s="8"/>
      <c r="AN84" s="56"/>
      <c r="AO84" s="60"/>
      <c r="AP84" s="8"/>
      <c r="AQ84" s="14"/>
      <c r="AR84" s="13"/>
      <c r="AS84" s="8"/>
      <c r="AT84" s="56"/>
      <c r="AU84" s="13"/>
      <c r="AV84" s="8"/>
      <c r="AW84" s="14"/>
      <c r="AX84" s="13"/>
      <c r="AY84" s="8"/>
      <c r="AZ84" s="56"/>
      <c r="BA84" s="13" t="s">
        <v>447</v>
      </c>
      <c r="BB84" s="109" t="s">
        <v>447</v>
      </c>
      <c r="BC84" s="1"/>
      <c r="BD84" s="1"/>
      <c r="BE84" s="1"/>
      <c r="BF84" s="1"/>
      <c r="BG84" s="1"/>
      <c r="BS84" s="29"/>
      <c r="BT84" s="44" t="str">
        <f t="shared" si="11"/>
        <v/>
      </c>
      <c r="BU84" s="45" t="str">
        <f t="shared" si="12"/>
        <v/>
      </c>
      <c r="BV84" s="45" t="str">
        <f t="shared" si="13"/>
        <v/>
      </c>
      <c r="BW84" s="44" t="str">
        <f t="shared" si="14"/>
        <v/>
      </c>
      <c r="BX84" s="45" t="str">
        <f t="shared" si="15"/>
        <v/>
      </c>
      <c r="BY84" s="44" t="e">
        <f>IF(AND(#REF!="",#REF!="",#REF!="",#REF!=""),"",SUM(#REF!,#REF!,#REF!,#REF!,#REF!))</f>
        <v>#REF!</v>
      </c>
      <c r="BZ84" s="45" t="str">
        <f t="shared" si="16"/>
        <v/>
      </c>
      <c r="CA84" s="44" t="str">
        <f t="shared" si="17"/>
        <v/>
      </c>
      <c r="CB84" s="45" t="str">
        <f t="shared" si="18"/>
        <v/>
      </c>
      <c r="CC84" s="44" t="str">
        <f t="shared" si="19"/>
        <v/>
      </c>
      <c r="CD84" s="45" t="str">
        <f t="shared" si="20"/>
        <v/>
      </c>
      <c r="CE84" s="44" t="e">
        <f>IF(AND(#REF!="",#REF!="",#REF!="",#REF!=""),"",SUM(#REF!,#REF!,#REF!,#REF!,#REF!))</f>
        <v>#REF!</v>
      </c>
      <c r="CF84" s="45" t="str">
        <f t="shared" si="21"/>
        <v/>
      </c>
      <c r="CG84" s="38"/>
      <c r="CH84" s="38"/>
    </row>
    <row r="85" spans="1:86" ht="24" customHeight="1">
      <c r="A85" s="358">
        <v>79</v>
      </c>
      <c r="B85" s="359"/>
      <c r="C85" s="360"/>
      <c r="D85" s="361"/>
      <c r="E85" s="362"/>
      <c r="F85" s="363"/>
      <c r="G85" s="363"/>
      <c r="H85" s="364"/>
      <c r="I85" s="365"/>
      <c r="J85" s="366"/>
      <c r="K85" s="367"/>
      <c r="L85" s="13"/>
      <c r="M85" s="8"/>
      <c r="N85" s="8"/>
      <c r="O85" s="8"/>
      <c r="P85" s="56"/>
      <c r="Q85" s="60"/>
      <c r="R85" s="8"/>
      <c r="S85" s="14"/>
      <c r="T85" s="19"/>
      <c r="U85" s="20"/>
      <c r="V85" s="20"/>
      <c r="W85" s="8"/>
      <c r="X85" s="62"/>
      <c r="Y85" s="60"/>
      <c r="Z85" s="8"/>
      <c r="AA85" s="14"/>
      <c r="AB85" s="13"/>
      <c r="AC85" s="8"/>
      <c r="AD85" s="8"/>
      <c r="AE85" s="8"/>
      <c r="AF85" s="56"/>
      <c r="AG85" s="60"/>
      <c r="AH85" s="8"/>
      <c r="AI85" s="14"/>
      <c r="AJ85" s="13"/>
      <c r="AK85" s="8"/>
      <c r="AL85" s="8"/>
      <c r="AM85" s="8"/>
      <c r="AN85" s="56"/>
      <c r="AO85" s="60"/>
      <c r="AP85" s="8"/>
      <c r="AQ85" s="14"/>
      <c r="AR85" s="13"/>
      <c r="AS85" s="8"/>
      <c r="AT85" s="56"/>
      <c r="AU85" s="13"/>
      <c r="AV85" s="8"/>
      <c r="AW85" s="14"/>
      <c r="AX85" s="13"/>
      <c r="AY85" s="8"/>
      <c r="AZ85" s="56"/>
      <c r="BA85" s="13" t="s">
        <v>447</v>
      </c>
      <c r="BB85" s="109" t="s">
        <v>447</v>
      </c>
      <c r="BC85" s="1"/>
      <c r="BD85" s="1"/>
      <c r="BE85" s="1"/>
      <c r="BF85" s="1"/>
      <c r="BG85" s="1"/>
      <c r="BS85" s="29"/>
      <c r="BT85" s="44" t="str">
        <f t="shared" si="11"/>
        <v/>
      </c>
      <c r="BU85" s="45" t="str">
        <f t="shared" si="12"/>
        <v/>
      </c>
      <c r="BV85" s="45" t="str">
        <f t="shared" si="13"/>
        <v/>
      </c>
      <c r="BW85" s="44" t="str">
        <f t="shared" si="14"/>
        <v/>
      </c>
      <c r="BX85" s="45" t="str">
        <f t="shared" si="15"/>
        <v/>
      </c>
      <c r="BY85" s="44" t="e">
        <f>IF(AND(#REF!="",#REF!="",#REF!="",#REF!=""),"",SUM(#REF!,#REF!,#REF!,#REF!,#REF!))</f>
        <v>#REF!</v>
      </c>
      <c r="BZ85" s="45" t="str">
        <f t="shared" si="16"/>
        <v/>
      </c>
      <c r="CA85" s="44" t="str">
        <f t="shared" si="17"/>
        <v/>
      </c>
      <c r="CB85" s="45" t="str">
        <f t="shared" si="18"/>
        <v/>
      </c>
      <c r="CC85" s="44" t="str">
        <f t="shared" si="19"/>
        <v/>
      </c>
      <c r="CD85" s="45" t="str">
        <f t="shared" si="20"/>
        <v/>
      </c>
      <c r="CE85" s="44" t="e">
        <f>IF(AND(#REF!="",#REF!="",#REF!="",#REF!=""),"",SUM(#REF!,#REF!,#REF!,#REF!,#REF!))</f>
        <v>#REF!</v>
      </c>
      <c r="CF85" s="45" t="str">
        <f t="shared" si="21"/>
        <v/>
      </c>
      <c r="CG85" s="38"/>
      <c r="CH85" s="38"/>
    </row>
    <row r="86" spans="1:86" ht="24" customHeight="1">
      <c r="A86" s="358">
        <v>80</v>
      </c>
      <c r="B86" s="359"/>
      <c r="C86" s="360"/>
      <c r="D86" s="361"/>
      <c r="E86" s="362"/>
      <c r="F86" s="363"/>
      <c r="G86" s="363"/>
      <c r="H86" s="364"/>
      <c r="I86" s="365"/>
      <c r="J86" s="366"/>
      <c r="K86" s="367"/>
      <c r="L86" s="13"/>
      <c r="M86" s="8"/>
      <c r="N86" s="8"/>
      <c r="O86" s="8"/>
      <c r="P86" s="56"/>
      <c r="Q86" s="60"/>
      <c r="R86" s="8"/>
      <c r="S86" s="14"/>
      <c r="T86" s="19"/>
      <c r="U86" s="20"/>
      <c r="V86" s="20"/>
      <c r="W86" s="8"/>
      <c r="X86" s="62"/>
      <c r="Y86" s="60"/>
      <c r="Z86" s="8"/>
      <c r="AA86" s="14"/>
      <c r="AB86" s="13"/>
      <c r="AC86" s="8"/>
      <c r="AD86" s="8"/>
      <c r="AE86" s="8"/>
      <c r="AF86" s="56"/>
      <c r="AG86" s="60"/>
      <c r="AH86" s="8"/>
      <c r="AI86" s="14"/>
      <c r="AJ86" s="13"/>
      <c r="AK86" s="8"/>
      <c r="AL86" s="8"/>
      <c r="AM86" s="8"/>
      <c r="AN86" s="56"/>
      <c r="AO86" s="60"/>
      <c r="AP86" s="8"/>
      <c r="AQ86" s="14"/>
      <c r="AR86" s="13"/>
      <c r="AS86" s="8"/>
      <c r="AT86" s="56"/>
      <c r="AU86" s="13"/>
      <c r="AV86" s="8"/>
      <c r="AW86" s="14"/>
      <c r="AX86" s="13"/>
      <c r="AY86" s="8"/>
      <c r="AZ86" s="56"/>
      <c r="BA86" s="13" t="s">
        <v>447</v>
      </c>
      <c r="BB86" s="109" t="s">
        <v>447</v>
      </c>
      <c r="BC86" s="1"/>
      <c r="BD86" s="1"/>
      <c r="BE86" s="1"/>
      <c r="BF86" s="1"/>
      <c r="BG86" s="1"/>
      <c r="BS86" s="29"/>
      <c r="BT86" s="44" t="str">
        <f t="shared" si="11"/>
        <v/>
      </c>
      <c r="BU86" s="45" t="str">
        <f t="shared" si="12"/>
        <v/>
      </c>
      <c r="BV86" s="45" t="str">
        <f t="shared" si="13"/>
        <v/>
      </c>
      <c r="BW86" s="44" t="str">
        <f t="shared" si="14"/>
        <v/>
      </c>
      <c r="BX86" s="45" t="str">
        <f t="shared" si="15"/>
        <v/>
      </c>
      <c r="BY86" s="44" t="e">
        <f>IF(AND(#REF!="",#REF!="",#REF!="",#REF!=""),"",SUM(#REF!,#REF!,#REF!,#REF!,#REF!))</f>
        <v>#REF!</v>
      </c>
      <c r="BZ86" s="45" t="str">
        <f t="shared" si="16"/>
        <v/>
      </c>
      <c r="CA86" s="44" t="str">
        <f t="shared" si="17"/>
        <v/>
      </c>
      <c r="CB86" s="45" t="str">
        <f t="shared" si="18"/>
        <v/>
      </c>
      <c r="CC86" s="44" t="str">
        <f t="shared" si="19"/>
        <v/>
      </c>
      <c r="CD86" s="45" t="str">
        <f t="shared" si="20"/>
        <v/>
      </c>
      <c r="CE86" s="44" t="e">
        <f>IF(AND(#REF!="",#REF!="",#REF!="",#REF!=""),"",SUM(#REF!,#REF!,#REF!,#REF!,#REF!))</f>
        <v>#REF!</v>
      </c>
      <c r="CF86" s="45" t="str">
        <f t="shared" si="21"/>
        <v/>
      </c>
      <c r="CG86" s="38"/>
      <c r="CH86" s="38"/>
    </row>
    <row r="87" spans="1:86" ht="24" customHeight="1">
      <c r="A87" s="358">
        <v>81</v>
      </c>
      <c r="B87" s="359"/>
      <c r="C87" s="360"/>
      <c r="D87" s="361"/>
      <c r="E87" s="362"/>
      <c r="F87" s="363"/>
      <c r="G87" s="363"/>
      <c r="H87" s="364"/>
      <c r="I87" s="365"/>
      <c r="J87" s="366"/>
      <c r="K87" s="367"/>
      <c r="L87" s="13"/>
      <c r="M87" s="8"/>
      <c r="N87" s="8"/>
      <c r="O87" s="8"/>
      <c r="P87" s="56"/>
      <c r="Q87" s="60"/>
      <c r="R87" s="8"/>
      <c r="S87" s="14"/>
      <c r="T87" s="19"/>
      <c r="U87" s="20"/>
      <c r="V87" s="20"/>
      <c r="W87" s="8"/>
      <c r="X87" s="62"/>
      <c r="Y87" s="60"/>
      <c r="Z87" s="8"/>
      <c r="AA87" s="14"/>
      <c r="AB87" s="13"/>
      <c r="AC87" s="8"/>
      <c r="AD87" s="8"/>
      <c r="AE87" s="8"/>
      <c r="AF87" s="56"/>
      <c r="AG87" s="60"/>
      <c r="AH87" s="8"/>
      <c r="AI87" s="14"/>
      <c r="AJ87" s="13"/>
      <c r="AK87" s="8"/>
      <c r="AL87" s="8"/>
      <c r="AM87" s="8"/>
      <c r="AN87" s="56"/>
      <c r="AO87" s="60"/>
      <c r="AP87" s="8"/>
      <c r="AQ87" s="14"/>
      <c r="AR87" s="13"/>
      <c r="AS87" s="8"/>
      <c r="AT87" s="56"/>
      <c r="AU87" s="13"/>
      <c r="AV87" s="8"/>
      <c r="AW87" s="14"/>
      <c r="AX87" s="13"/>
      <c r="AY87" s="8"/>
      <c r="AZ87" s="56"/>
      <c r="BA87" s="13" t="s">
        <v>447</v>
      </c>
      <c r="BB87" s="109" t="s">
        <v>447</v>
      </c>
      <c r="BC87" s="1"/>
      <c r="BD87" s="1"/>
      <c r="BE87" s="1"/>
      <c r="BF87" s="1"/>
      <c r="BG87" s="1"/>
      <c r="BS87" s="29"/>
      <c r="BT87" s="44" t="str">
        <f t="shared" si="11"/>
        <v/>
      </c>
      <c r="BU87" s="45" t="str">
        <f t="shared" si="12"/>
        <v/>
      </c>
      <c r="BV87" s="45" t="str">
        <f t="shared" si="13"/>
        <v/>
      </c>
      <c r="BW87" s="44" t="str">
        <f t="shared" si="14"/>
        <v/>
      </c>
      <c r="BX87" s="45" t="str">
        <f t="shared" si="15"/>
        <v/>
      </c>
      <c r="BY87" s="44" t="e">
        <f>IF(AND(#REF!="",#REF!="",#REF!="",#REF!=""),"",SUM(#REF!,#REF!,#REF!,#REF!,#REF!))</f>
        <v>#REF!</v>
      </c>
      <c r="BZ87" s="45" t="str">
        <f t="shared" si="16"/>
        <v/>
      </c>
      <c r="CA87" s="44" t="str">
        <f t="shared" si="17"/>
        <v/>
      </c>
      <c r="CB87" s="45" t="str">
        <f t="shared" si="18"/>
        <v/>
      </c>
      <c r="CC87" s="44" t="str">
        <f t="shared" si="19"/>
        <v/>
      </c>
      <c r="CD87" s="45" t="str">
        <f t="shared" si="20"/>
        <v/>
      </c>
      <c r="CE87" s="44" t="e">
        <f>IF(AND(#REF!="",#REF!="",#REF!="",#REF!=""),"",SUM(#REF!,#REF!,#REF!,#REF!,#REF!))</f>
        <v>#REF!</v>
      </c>
      <c r="CF87" s="45" t="str">
        <f t="shared" si="21"/>
        <v/>
      </c>
      <c r="CG87" s="38"/>
      <c r="CH87" s="38"/>
    </row>
    <row r="88" spans="1:86" ht="24" customHeight="1">
      <c r="A88" s="358">
        <v>82</v>
      </c>
      <c r="B88" s="359"/>
      <c r="C88" s="360"/>
      <c r="D88" s="361"/>
      <c r="E88" s="362"/>
      <c r="F88" s="363"/>
      <c r="G88" s="363"/>
      <c r="H88" s="364"/>
      <c r="I88" s="365"/>
      <c r="J88" s="366"/>
      <c r="K88" s="367"/>
      <c r="L88" s="13"/>
      <c r="M88" s="8"/>
      <c r="N88" s="8"/>
      <c r="O88" s="8"/>
      <c r="P88" s="56"/>
      <c r="Q88" s="60"/>
      <c r="R88" s="8"/>
      <c r="S88" s="14"/>
      <c r="T88" s="19"/>
      <c r="U88" s="20"/>
      <c r="V88" s="20"/>
      <c r="W88" s="8"/>
      <c r="X88" s="62"/>
      <c r="Y88" s="60"/>
      <c r="Z88" s="8"/>
      <c r="AA88" s="14"/>
      <c r="AB88" s="13"/>
      <c r="AC88" s="8"/>
      <c r="AD88" s="8"/>
      <c r="AE88" s="8"/>
      <c r="AF88" s="56"/>
      <c r="AG88" s="60"/>
      <c r="AH88" s="8"/>
      <c r="AI88" s="14"/>
      <c r="AJ88" s="13"/>
      <c r="AK88" s="8"/>
      <c r="AL88" s="8"/>
      <c r="AM88" s="8"/>
      <c r="AN88" s="56"/>
      <c r="AO88" s="60"/>
      <c r="AP88" s="8"/>
      <c r="AQ88" s="14"/>
      <c r="AR88" s="13"/>
      <c r="AS88" s="8"/>
      <c r="AT88" s="56"/>
      <c r="AU88" s="13"/>
      <c r="AV88" s="8"/>
      <c r="AW88" s="14"/>
      <c r="AX88" s="13"/>
      <c r="AY88" s="8"/>
      <c r="AZ88" s="56"/>
      <c r="BA88" s="13" t="s">
        <v>447</v>
      </c>
      <c r="BB88" s="109" t="s">
        <v>447</v>
      </c>
      <c r="BC88" s="1"/>
      <c r="BD88" s="1"/>
      <c r="BE88" s="1"/>
      <c r="BF88" s="1"/>
      <c r="BG88" s="1"/>
      <c r="BS88" s="29"/>
      <c r="BT88" s="44" t="str">
        <f t="shared" si="11"/>
        <v/>
      </c>
      <c r="BU88" s="45" t="str">
        <f t="shared" si="12"/>
        <v/>
      </c>
      <c r="BV88" s="45" t="str">
        <f t="shared" si="13"/>
        <v/>
      </c>
      <c r="BW88" s="44" t="str">
        <f t="shared" si="14"/>
        <v/>
      </c>
      <c r="BX88" s="45" t="str">
        <f t="shared" si="15"/>
        <v/>
      </c>
      <c r="BY88" s="44" t="e">
        <f>IF(AND(#REF!="",#REF!="",#REF!="",#REF!=""),"",SUM(#REF!,#REF!,#REF!,#REF!,#REF!))</f>
        <v>#REF!</v>
      </c>
      <c r="BZ88" s="45" t="str">
        <f t="shared" si="16"/>
        <v/>
      </c>
      <c r="CA88" s="44" t="str">
        <f t="shared" si="17"/>
        <v/>
      </c>
      <c r="CB88" s="45" t="str">
        <f t="shared" si="18"/>
        <v/>
      </c>
      <c r="CC88" s="44" t="str">
        <f t="shared" si="19"/>
        <v/>
      </c>
      <c r="CD88" s="45" t="str">
        <f t="shared" si="20"/>
        <v/>
      </c>
      <c r="CE88" s="44" t="e">
        <f>IF(AND(#REF!="",#REF!="",#REF!="",#REF!=""),"",SUM(#REF!,#REF!,#REF!,#REF!,#REF!))</f>
        <v>#REF!</v>
      </c>
      <c r="CF88" s="45" t="str">
        <f t="shared" si="21"/>
        <v/>
      </c>
      <c r="CG88" s="38"/>
      <c r="CH88" s="38"/>
    </row>
    <row r="89" spans="1:86" ht="24" customHeight="1">
      <c r="A89" s="358">
        <v>83</v>
      </c>
      <c r="B89" s="359"/>
      <c r="C89" s="360"/>
      <c r="D89" s="361"/>
      <c r="E89" s="362"/>
      <c r="F89" s="363"/>
      <c r="G89" s="363"/>
      <c r="H89" s="364"/>
      <c r="I89" s="365"/>
      <c r="J89" s="366"/>
      <c r="K89" s="367"/>
      <c r="L89" s="13"/>
      <c r="M89" s="8"/>
      <c r="N89" s="8"/>
      <c r="O89" s="8"/>
      <c r="P89" s="56"/>
      <c r="Q89" s="60"/>
      <c r="R89" s="8"/>
      <c r="S89" s="14"/>
      <c r="T89" s="19"/>
      <c r="U89" s="20"/>
      <c r="V89" s="20"/>
      <c r="W89" s="8"/>
      <c r="X89" s="62"/>
      <c r="Y89" s="60"/>
      <c r="Z89" s="8"/>
      <c r="AA89" s="14"/>
      <c r="AB89" s="13"/>
      <c r="AC89" s="8"/>
      <c r="AD89" s="8"/>
      <c r="AE89" s="8"/>
      <c r="AF89" s="56"/>
      <c r="AG89" s="60"/>
      <c r="AH89" s="8"/>
      <c r="AI89" s="14"/>
      <c r="AJ89" s="13"/>
      <c r="AK89" s="8"/>
      <c r="AL89" s="8"/>
      <c r="AM89" s="8"/>
      <c r="AN89" s="56"/>
      <c r="AO89" s="60"/>
      <c r="AP89" s="8"/>
      <c r="AQ89" s="14"/>
      <c r="AR89" s="13"/>
      <c r="AS89" s="8"/>
      <c r="AT89" s="56"/>
      <c r="AU89" s="13"/>
      <c r="AV89" s="8"/>
      <c r="AW89" s="14"/>
      <c r="AX89" s="13"/>
      <c r="AY89" s="8"/>
      <c r="AZ89" s="56"/>
      <c r="BA89" s="13" t="s">
        <v>447</v>
      </c>
      <c r="BB89" s="109" t="s">
        <v>447</v>
      </c>
      <c r="BC89" s="1"/>
      <c r="BD89" s="1"/>
      <c r="BE89" s="1"/>
      <c r="BF89" s="1"/>
      <c r="BG89" s="1"/>
      <c r="BS89" s="29"/>
      <c r="BT89" s="44" t="str">
        <f t="shared" si="11"/>
        <v/>
      </c>
      <c r="BU89" s="45" t="str">
        <f t="shared" si="12"/>
        <v/>
      </c>
      <c r="BV89" s="45" t="str">
        <f t="shared" si="13"/>
        <v/>
      </c>
      <c r="BW89" s="44" t="str">
        <f t="shared" si="14"/>
        <v/>
      </c>
      <c r="BX89" s="45" t="str">
        <f t="shared" si="15"/>
        <v/>
      </c>
      <c r="BY89" s="44" t="e">
        <f>IF(AND(#REF!="",#REF!="",#REF!="",#REF!=""),"",SUM(#REF!,#REF!,#REF!,#REF!,#REF!))</f>
        <v>#REF!</v>
      </c>
      <c r="BZ89" s="45" t="str">
        <f t="shared" si="16"/>
        <v/>
      </c>
      <c r="CA89" s="44" t="str">
        <f t="shared" si="17"/>
        <v/>
      </c>
      <c r="CB89" s="45" t="str">
        <f t="shared" si="18"/>
        <v/>
      </c>
      <c r="CC89" s="44" t="str">
        <f t="shared" si="19"/>
        <v/>
      </c>
      <c r="CD89" s="45" t="str">
        <f t="shared" si="20"/>
        <v/>
      </c>
      <c r="CE89" s="44" t="e">
        <f>IF(AND(#REF!="",#REF!="",#REF!="",#REF!=""),"",SUM(#REF!,#REF!,#REF!,#REF!,#REF!))</f>
        <v>#REF!</v>
      </c>
      <c r="CF89" s="45" t="str">
        <f t="shared" si="21"/>
        <v/>
      </c>
      <c r="CG89" s="38"/>
      <c r="CH89" s="38"/>
    </row>
    <row r="90" spans="1:86" ht="24" customHeight="1">
      <c r="A90" s="358">
        <v>84</v>
      </c>
      <c r="B90" s="359"/>
      <c r="C90" s="360"/>
      <c r="D90" s="361"/>
      <c r="E90" s="362"/>
      <c r="F90" s="363"/>
      <c r="G90" s="363"/>
      <c r="H90" s="364"/>
      <c r="I90" s="365"/>
      <c r="J90" s="366"/>
      <c r="K90" s="367"/>
      <c r="L90" s="13"/>
      <c r="M90" s="8"/>
      <c r="N90" s="8"/>
      <c r="O90" s="8"/>
      <c r="P90" s="56"/>
      <c r="Q90" s="60"/>
      <c r="R90" s="8"/>
      <c r="S90" s="14"/>
      <c r="T90" s="19"/>
      <c r="U90" s="20"/>
      <c r="V90" s="20"/>
      <c r="W90" s="8"/>
      <c r="X90" s="62"/>
      <c r="Y90" s="60"/>
      <c r="Z90" s="8"/>
      <c r="AA90" s="14"/>
      <c r="AB90" s="13"/>
      <c r="AC90" s="8"/>
      <c r="AD90" s="8"/>
      <c r="AE90" s="8"/>
      <c r="AF90" s="56"/>
      <c r="AG90" s="60"/>
      <c r="AH90" s="8"/>
      <c r="AI90" s="14"/>
      <c r="AJ90" s="13"/>
      <c r="AK90" s="8"/>
      <c r="AL90" s="8"/>
      <c r="AM90" s="8"/>
      <c r="AN90" s="56"/>
      <c r="AO90" s="60"/>
      <c r="AP90" s="8"/>
      <c r="AQ90" s="14"/>
      <c r="AR90" s="13"/>
      <c r="AS90" s="8"/>
      <c r="AT90" s="56"/>
      <c r="AU90" s="13"/>
      <c r="AV90" s="8"/>
      <c r="AW90" s="14"/>
      <c r="AX90" s="13"/>
      <c r="AY90" s="8"/>
      <c r="AZ90" s="56"/>
      <c r="BA90" s="13" t="s">
        <v>447</v>
      </c>
      <c r="BB90" s="109" t="s">
        <v>447</v>
      </c>
      <c r="BC90" s="1"/>
      <c r="BD90" s="1"/>
      <c r="BE90" s="1"/>
      <c r="BF90" s="1"/>
      <c r="BG90" s="1"/>
      <c r="BS90" s="29"/>
      <c r="BT90" s="44" t="str">
        <f t="shared" si="11"/>
        <v/>
      </c>
      <c r="BU90" s="45" t="str">
        <f t="shared" si="12"/>
        <v/>
      </c>
      <c r="BV90" s="45" t="str">
        <f t="shared" si="13"/>
        <v/>
      </c>
      <c r="BW90" s="44" t="str">
        <f t="shared" si="14"/>
        <v/>
      </c>
      <c r="BX90" s="45" t="str">
        <f t="shared" si="15"/>
        <v/>
      </c>
      <c r="BY90" s="44" t="e">
        <f>IF(AND(#REF!="",#REF!="",#REF!="",#REF!=""),"",SUM(#REF!,#REF!,#REF!,#REF!,#REF!))</f>
        <v>#REF!</v>
      </c>
      <c r="BZ90" s="45" t="str">
        <f t="shared" si="16"/>
        <v/>
      </c>
      <c r="CA90" s="44" t="str">
        <f t="shared" si="17"/>
        <v/>
      </c>
      <c r="CB90" s="45" t="str">
        <f t="shared" si="18"/>
        <v/>
      </c>
      <c r="CC90" s="44" t="str">
        <f t="shared" si="19"/>
        <v/>
      </c>
      <c r="CD90" s="45" t="str">
        <f t="shared" si="20"/>
        <v/>
      </c>
      <c r="CE90" s="44" t="e">
        <f>IF(AND(#REF!="",#REF!="",#REF!="",#REF!=""),"",SUM(#REF!,#REF!,#REF!,#REF!,#REF!))</f>
        <v>#REF!</v>
      </c>
      <c r="CF90" s="45" t="str">
        <f t="shared" si="21"/>
        <v/>
      </c>
      <c r="CG90" s="38"/>
      <c r="CH90" s="38"/>
    </row>
    <row r="91" spans="1:86" ht="24" customHeight="1">
      <c r="A91" s="358">
        <v>85</v>
      </c>
      <c r="B91" s="359"/>
      <c r="C91" s="360"/>
      <c r="D91" s="361"/>
      <c r="E91" s="362"/>
      <c r="F91" s="363"/>
      <c r="G91" s="363"/>
      <c r="H91" s="364"/>
      <c r="I91" s="365"/>
      <c r="J91" s="366"/>
      <c r="K91" s="367"/>
      <c r="L91" s="13"/>
      <c r="M91" s="8"/>
      <c r="N91" s="8"/>
      <c r="O91" s="8"/>
      <c r="P91" s="56"/>
      <c r="Q91" s="60"/>
      <c r="R91" s="8"/>
      <c r="S91" s="14"/>
      <c r="T91" s="19"/>
      <c r="U91" s="20"/>
      <c r="V91" s="20"/>
      <c r="W91" s="8"/>
      <c r="X91" s="62"/>
      <c r="Y91" s="60"/>
      <c r="Z91" s="8"/>
      <c r="AA91" s="14"/>
      <c r="AB91" s="13"/>
      <c r="AC91" s="8"/>
      <c r="AD91" s="8"/>
      <c r="AE91" s="8"/>
      <c r="AF91" s="56"/>
      <c r="AG91" s="60"/>
      <c r="AH91" s="8"/>
      <c r="AI91" s="14"/>
      <c r="AJ91" s="13"/>
      <c r="AK91" s="8"/>
      <c r="AL91" s="8"/>
      <c r="AM91" s="8"/>
      <c r="AN91" s="56"/>
      <c r="AO91" s="60"/>
      <c r="AP91" s="8"/>
      <c r="AQ91" s="14"/>
      <c r="AR91" s="13"/>
      <c r="AS91" s="8"/>
      <c r="AT91" s="56"/>
      <c r="AU91" s="13"/>
      <c r="AV91" s="8"/>
      <c r="AW91" s="14"/>
      <c r="AX91" s="13"/>
      <c r="AY91" s="8"/>
      <c r="AZ91" s="56"/>
      <c r="BA91" s="13" t="s">
        <v>447</v>
      </c>
      <c r="BB91" s="109" t="s">
        <v>447</v>
      </c>
      <c r="BC91" s="1"/>
      <c r="BD91" s="1"/>
      <c r="BE91" s="1"/>
      <c r="BF91" s="1"/>
      <c r="BG91" s="1"/>
      <c r="BS91" s="29"/>
      <c r="BT91" s="44" t="str">
        <f t="shared" si="11"/>
        <v/>
      </c>
      <c r="BU91" s="45" t="str">
        <f t="shared" si="12"/>
        <v/>
      </c>
      <c r="BV91" s="45" t="str">
        <f t="shared" si="13"/>
        <v/>
      </c>
      <c r="BW91" s="44" t="str">
        <f t="shared" si="14"/>
        <v/>
      </c>
      <c r="BX91" s="45" t="str">
        <f t="shared" si="15"/>
        <v/>
      </c>
      <c r="BY91" s="44" t="e">
        <f>IF(AND(#REF!="",#REF!="",#REF!="",#REF!=""),"",SUM(#REF!,#REF!,#REF!,#REF!,#REF!))</f>
        <v>#REF!</v>
      </c>
      <c r="BZ91" s="45" t="str">
        <f t="shared" si="16"/>
        <v/>
      </c>
      <c r="CA91" s="44" t="str">
        <f t="shared" si="17"/>
        <v/>
      </c>
      <c r="CB91" s="45" t="str">
        <f t="shared" si="18"/>
        <v/>
      </c>
      <c r="CC91" s="44" t="str">
        <f t="shared" si="19"/>
        <v/>
      </c>
      <c r="CD91" s="45" t="str">
        <f t="shared" si="20"/>
        <v/>
      </c>
      <c r="CE91" s="44" t="e">
        <f>IF(AND(#REF!="",#REF!="",#REF!="",#REF!=""),"",SUM(#REF!,#REF!,#REF!,#REF!,#REF!))</f>
        <v>#REF!</v>
      </c>
      <c r="CF91" s="45" t="str">
        <f t="shared" si="21"/>
        <v/>
      </c>
      <c r="CG91" s="38"/>
      <c r="CH91" s="38"/>
    </row>
    <row r="92" spans="1:86" ht="24" customHeight="1">
      <c r="A92" s="358">
        <v>86</v>
      </c>
      <c r="B92" s="359"/>
      <c r="C92" s="360"/>
      <c r="D92" s="361"/>
      <c r="E92" s="362"/>
      <c r="F92" s="363"/>
      <c r="G92" s="363"/>
      <c r="H92" s="364"/>
      <c r="I92" s="365"/>
      <c r="J92" s="366"/>
      <c r="K92" s="367"/>
      <c r="L92" s="13"/>
      <c r="M92" s="8"/>
      <c r="N92" s="8"/>
      <c r="O92" s="8"/>
      <c r="P92" s="56"/>
      <c r="Q92" s="60"/>
      <c r="R92" s="8"/>
      <c r="S92" s="14"/>
      <c r="T92" s="19"/>
      <c r="U92" s="20"/>
      <c r="V92" s="20"/>
      <c r="W92" s="8"/>
      <c r="X92" s="62"/>
      <c r="Y92" s="60"/>
      <c r="Z92" s="8"/>
      <c r="AA92" s="14"/>
      <c r="AB92" s="13"/>
      <c r="AC92" s="8"/>
      <c r="AD92" s="8"/>
      <c r="AE92" s="8"/>
      <c r="AF92" s="56"/>
      <c r="AG92" s="60"/>
      <c r="AH92" s="8"/>
      <c r="AI92" s="14"/>
      <c r="AJ92" s="13"/>
      <c r="AK92" s="8"/>
      <c r="AL92" s="8"/>
      <c r="AM92" s="8"/>
      <c r="AN92" s="56"/>
      <c r="AO92" s="60"/>
      <c r="AP92" s="8"/>
      <c r="AQ92" s="14"/>
      <c r="AR92" s="13"/>
      <c r="AS92" s="8"/>
      <c r="AT92" s="56"/>
      <c r="AU92" s="13"/>
      <c r="AV92" s="8"/>
      <c r="AW92" s="14"/>
      <c r="AX92" s="13"/>
      <c r="AY92" s="8"/>
      <c r="AZ92" s="56"/>
      <c r="BA92" s="13" t="s">
        <v>447</v>
      </c>
      <c r="BB92" s="109" t="s">
        <v>447</v>
      </c>
      <c r="BC92" s="1"/>
      <c r="BD92" s="1"/>
      <c r="BE92" s="1"/>
      <c r="BF92" s="1"/>
      <c r="BG92" s="1"/>
      <c r="BS92" s="29"/>
      <c r="BT92" s="44" t="str">
        <f t="shared" si="11"/>
        <v/>
      </c>
      <c r="BU92" s="45" t="str">
        <f t="shared" si="12"/>
        <v/>
      </c>
      <c r="BV92" s="45" t="str">
        <f t="shared" si="13"/>
        <v/>
      </c>
      <c r="BW92" s="44" t="str">
        <f t="shared" si="14"/>
        <v/>
      </c>
      <c r="BX92" s="45" t="str">
        <f t="shared" si="15"/>
        <v/>
      </c>
      <c r="BY92" s="44" t="e">
        <f>IF(AND(#REF!="",#REF!="",#REF!="",#REF!=""),"",SUM(#REF!,#REF!,#REF!,#REF!,#REF!))</f>
        <v>#REF!</v>
      </c>
      <c r="BZ92" s="45" t="str">
        <f t="shared" si="16"/>
        <v/>
      </c>
      <c r="CA92" s="44" t="str">
        <f t="shared" si="17"/>
        <v/>
      </c>
      <c r="CB92" s="45" t="str">
        <f t="shared" si="18"/>
        <v/>
      </c>
      <c r="CC92" s="44" t="str">
        <f t="shared" si="19"/>
        <v/>
      </c>
      <c r="CD92" s="45" t="str">
        <f t="shared" si="20"/>
        <v/>
      </c>
      <c r="CE92" s="44" t="e">
        <f>IF(AND(#REF!="",#REF!="",#REF!="",#REF!=""),"",SUM(#REF!,#REF!,#REF!,#REF!,#REF!))</f>
        <v>#REF!</v>
      </c>
      <c r="CF92" s="45" t="str">
        <f t="shared" si="21"/>
        <v/>
      </c>
      <c r="CG92" s="38"/>
      <c r="CH92" s="38"/>
    </row>
    <row r="93" spans="1:86" ht="24" customHeight="1">
      <c r="A93" s="358">
        <v>87</v>
      </c>
      <c r="B93" s="359"/>
      <c r="C93" s="360"/>
      <c r="D93" s="361"/>
      <c r="E93" s="362"/>
      <c r="F93" s="363"/>
      <c r="G93" s="363"/>
      <c r="H93" s="364"/>
      <c r="I93" s="365"/>
      <c r="J93" s="366"/>
      <c r="K93" s="367"/>
      <c r="L93" s="13"/>
      <c r="M93" s="8"/>
      <c r="N93" s="8"/>
      <c r="O93" s="8"/>
      <c r="P93" s="56"/>
      <c r="Q93" s="60"/>
      <c r="R93" s="8"/>
      <c r="S93" s="14"/>
      <c r="T93" s="19"/>
      <c r="U93" s="20"/>
      <c r="V93" s="20"/>
      <c r="W93" s="8"/>
      <c r="X93" s="62"/>
      <c r="Y93" s="60"/>
      <c r="Z93" s="8"/>
      <c r="AA93" s="14"/>
      <c r="AB93" s="13"/>
      <c r="AC93" s="8"/>
      <c r="AD93" s="8"/>
      <c r="AE93" s="8"/>
      <c r="AF93" s="56"/>
      <c r="AG93" s="60"/>
      <c r="AH93" s="8"/>
      <c r="AI93" s="14"/>
      <c r="AJ93" s="13"/>
      <c r="AK93" s="8"/>
      <c r="AL93" s="8"/>
      <c r="AM93" s="8"/>
      <c r="AN93" s="56"/>
      <c r="AO93" s="60"/>
      <c r="AP93" s="8"/>
      <c r="AQ93" s="14"/>
      <c r="AR93" s="13"/>
      <c r="AS93" s="8"/>
      <c r="AT93" s="56"/>
      <c r="AU93" s="13"/>
      <c r="AV93" s="8"/>
      <c r="AW93" s="14"/>
      <c r="AX93" s="13"/>
      <c r="AY93" s="8"/>
      <c r="AZ93" s="56"/>
      <c r="BA93" s="13" t="s">
        <v>447</v>
      </c>
      <c r="BB93" s="109" t="s">
        <v>447</v>
      </c>
      <c r="BC93" s="1"/>
      <c r="BD93" s="1"/>
      <c r="BE93" s="1"/>
      <c r="BF93" s="1"/>
      <c r="BG93" s="1"/>
      <c r="BS93" s="29"/>
      <c r="BT93" s="44" t="str">
        <f t="shared" si="11"/>
        <v/>
      </c>
      <c r="BU93" s="45" t="str">
        <f t="shared" si="12"/>
        <v/>
      </c>
      <c r="BV93" s="45" t="str">
        <f t="shared" si="13"/>
        <v/>
      </c>
      <c r="BW93" s="44" t="str">
        <f t="shared" si="14"/>
        <v/>
      </c>
      <c r="BX93" s="45" t="str">
        <f t="shared" si="15"/>
        <v/>
      </c>
      <c r="BY93" s="44" t="e">
        <f>IF(AND(#REF!="",#REF!="",#REF!="",#REF!=""),"",SUM(#REF!,#REF!,#REF!,#REF!,#REF!))</f>
        <v>#REF!</v>
      </c>
      <c r="BZ93" s="45" t="str">
        <f t="shared" si="16"/>
        <v/>
      </c>
      <c r="CA93" s="44" t="str">
        <f t="shared" si="17"/>
        <v/>
      </c>
      <c r="CB93" s="45" t="str">
        <f t="shared" si="18"/>
        <v/>
      </c>
      <c r="CC93" s="44" t="str">
        <f t="shared" si="19"/>
        <v/>
      </c>
      <c r="CD93" s="45" t="str">
        <f t="shared" si="20"/>
        <v/>
      </c>
      <c r="CE93" s="44" t="e">
        <f>IF(AND(#REF!="",#REF!="",#REF!="",#REF!=""),"",SUM(#REF!,#REF!,#REF!,#REF!,#REF!))</f>
        <v>#REF!</v>
      </c>
      <c r="CF93" s="45" t="str">
        <f t="shared" si="21"/>
        <v/>
      </c>
      <c r="CG93" s="38"/>
      <c r="CH93" s="38"/>
    </row>
    <row r="94" spans="1:86" ht="24" customHeight="1">
      <c r="A94" s="358">
        <v>88</v>
      </c>
      <c r="B94" s="359"/>
      <c r="C94" s="360"/>
      <c r="D94" s="361"/>
      <c r="E94" s="362"/>
      <c r="F94" s="363"/>
      <c r="G94" s="363"/>
      <c r="H94" s="364"/>
      <c r="I94" s="365"/>
      <c r="J94" s="366"/>
      <c r="K94" s="367"/>
      <c r="L94" s="13"/>
      <c r="M94" s="8"/>
      <c r="N94" s="8"/>
      <c r="O94" s="8"/>
      <c r="P94" s="56"/>
      <c r="Q94" s="60"/>
      <c r="R94" s="8"/>
      <c r="S94" s="14"/>
      <c r="T94" s="19"/>
      <c r="U94" s="20"/>
      <c r="V94" s="20"/>
      <c r="W94" s="8"/>
      <c r="X94" s="62"/>
      <c r="Y94" s="60"/>
      <c r="Z94" s="8"/>
      <c r="AA94" s="14"/>
      <c r="AB94" s="13"/>
      <c r="AC94" s="8"/>
      <c r="AD94" s="8"/>
      <c r="AE94" s="8"/>
      <c r="AF94" s="56"/>
      <c r="AG94" s="60"/>
      <c r="AH94" s="8"/>
      <c r="AI94" s="14"/>
      <c r="AJ94" s="13"/>
      <c r="AK94" s="8"/>
      <c r="AL94" s="8"/>
      <c r="AM94" s="8"/>
      <c r="AN94" s="56"/>
      <c r="AO94" s="60"/>
      <c r="AP94" s="8"/>
      <c r="AQ94" s="14"/>
      <c r="AR94" s="13"/>
      <c r="AS94" s="8"/>
      <c r="AT94" s="56"/>
      <c r="AU94" s="13"/>
      <c r="AV94" s="8"/>
      <c r="AW94" s="14"/>
      <c r="AX94" s="13"/>
      <c r="AY94" s="8"/>
      <c r="AZ94" s="56"/>
      <c r="BA94" s="13" t="s">
        <v>447</v>
      </c>
      <c r="BB94" s="109" t="s">
        <v>447</v>
      </c>
      <c r="BC94" s="1"/>
      <c r="BD94" s="1"/>
      <c r="BE94" s="1"/>
      <c r="BF94" s="1"/>
      <c r="BG94" s="1"/>
      <c r="BS94" s="29"/>
      <c r="BT94" s="44" t="str">
        <f t="shared" si="11"/>
        <v/>
      </c>
      <c r="BU94" s="45" t="str">
        <f t="shared" si="12"/>
        <v/>
      </c>
      <c r="BV94" s="45" t="str">
        <f t="shared" si="13"/>
        <v/>
      </c>
      <c r="BW94" s="44" t="str">
        <f t="shared" si="14"/>
        <v/>
      </c>
      <c r="BX94" s="45" t="str">
        <f t="shared" si="15"/>
        <v/>
      </c>
      <c r="BY94" s="44" t="e">
        <f>IF(AND(#REF!="",#REF!="",#REF!="",#REF!=""),"",SUM(#REF!,#REF!,#REF!,#REF!,#REF!))</f>
        <v>#REF!</v>
      </c>
      <c r="BZ94" s="45" t="str">
        <f t="shared" si="16"/>
        <v/>
      </c>
      <c r="CA94" s="44" t="str">
        <f t="shared" si="17"/>
        <v/>
      </c>
      <c r="CB94" s="45" t="str">
        <f t="shared" si="18"/>
        <v/>
      </c>
      <c r="CC94" s="44" t="str">
        <f t="shared" si="19"/>
        <v/>
      </c>
      <c r="CD94" s="45" t="str">
        <f t="shared" si="20"/>
        <v/>
      </c>
      <c r="CE94" s="44" t="e">
        <f>IF(AND(#REF!="",#REF!="",#REF!="",#REF!=""),"",SUM(#REF!,#REF!,#REF!,#REF!,#REF!))</f>
        <v>#REF!</v>
      </c>
      <c r="CF94" s="45" t="str">
        <f t="shared" si="21"/>
        <v/>
      </c>
      <c r="CG94" s="38"/>
      <c r="CH94" s="38"/>
    </row>
    <row r="95" spans="1:86" ht="24" customHeight="1">
      <c r="A95" s="358">
        <v>89</v>
      </c>
      <c r="B95" s="359"/>
      <c r="C95" s="360"/>
      <c r="D95" s="361"/>
      <c r="E95" s="362"/>
      <c r="F95" s="363"/>
      <c r="G95" s="363"/>
      <c r="H95" s="364"/>
      <c r="I95" s="365"/>
      <c r="J95" s="366"/>
      <c r="K95" s="367"/>
      <c r="L95" s="13"/>
      <c r="M95" s="8"/>
      <c r="N95" s="8"/>
      <c r="O95" s="8"/>
      <c r="P95" s="56"/>
      <c r="Q95" s="60"/>
      <c r="R95" s="8"/>
      <c r="S95" s="14"/>
      <c r="T95" s="19"/>
      <c r="U95" s="20"/>
      <c r="V95" s="20"/>
      <c r="W95" s="8"/>
      <c r="X95" s="62"/>
      <c r="Y95" s="60"/>
      <c r="Z95" s="8"/>
      <c r="AA95" s="14"/>
      <c r="AB95" s="13"/>
      <c r="AC95" s="8"/>
      <c r="AD95" s="8"/>
      <c r="AE95" s="8"/>
      <c r="AF95" s="56"/>
      <c r="AG95" s="60"/>
      <c r="AH95" s="8"/>
      <c r="AI95" s="14"/>
      <c r="AJ95" s="13"/>
      <c r="AK95" s="8"/>
      <c r="AL95" s="8"/>
      <c r="AM95" s="8"/>
      <c r="AN95" s="56"/>
      <c r="AO95" s="60"/>
      <c r="AP95" s="8"/>
      <c r="AQ95" s="14"/>
      <c r="AR95" s="13"/>
      <c r="AS95" s="8"/>
      <c r="AT95" s="56"/>
      <c r="AU95" s="13"/>
      <c r="AV95" s="8"/>
      <c r="AW95" s="14"/>
      <c r="AX95" s="13"/>
      <c r="AY95" s="8"/>
      <c r="AZ95" s="56"/>
      <c r="BA95" s="13" t="s">
        <v>447</v>
      </c>
      <c r="BB95" s="109" t="s">
        <v>447</v>
      </c>
      <c r="BC95" s="1"/>
      <c r="BD95" s="1"/>
      <c r="BE95" s="1"/>
      <c r="BF95" s="1"/>
      <c r="BG95" s="1"/>
      <c r="BS95" s="29"/>
      <c r="BT95" s="44" t="str">
        <f t="shared" si="11"/>
        <v/>
      </c>
      <c r="BU95" s="45" t="str">
        <f t="shared" si="12"/>
        <v/>
      </c>
      <c r="BV95" s="45" t="str">
        <f t="shared" si="13"/>
        <v/>
      </c>
      <c r="BW95" s="44" t="str">
        <f t="shared" si="14"/>
        <v/>
      </c>
      <c r="BX95" s="45" t="str">
        <f t="shared" si="15"/>
        <v/>
      </c>
      <c r="BY95" s="44" t="e">
        <f>IF(AND(#REF!="",#REF!="",#REF!="",#REF!=""),"",SUM(#REF!,#REF!,#REF!,#REF!,#REF!))</f>
        <v>#REF!</v>
      </c>
      <c r="BZ95" s="45" t="str">
        <f t="shared" si="16"/>
        <v/>
      </c>
      <c r="CA95" s="44" t="str">
        <f t="shared" si="17"/>
        <v/>
      </c>
      <c r="CB95" s="45" t="str">
        <f t="shared" si="18"/>
        <v/>
      </c>
      <c r="CC95" s="44" t="str">
        <f t="shared" si="19"/>
        <v/>
      </c>
      <c r="CD95" s="45" t="str">
        <f t="shared" si="20"/>
        <v/>
      </c>
      <c r="CE95" s="44" t="e">
        <f>IF(AND(#REF!="",#REF!="",#REF!="",#REF!=""),"",SUM(#REF!,#REF!,#REF!,#REF!,#REF!))</f>
        <v>#REF!</v>
      </c>
      <c r="CF95" s="45" t="str">
        <f t="shared" si="21"/>
        <v/>
      </c>
      <c r="CG95" s="38"/>
      <c r="CH95" s="38"/>
    </row>
    <row r="96" spans="1:86" ht="24" customHeight="1">
      <c r="A96" s="358">
        <v>90</v>
      </c>
      <c r="B96" s="359"/>
      <c r="C96" s="360"/>
      <c r="D96" s="361"/>
      <c r="E96" s="362"/>
      <c r="F96" s="363"/>
      <c r="G96" s="363"/>
      <c r="H96" s="364"/>
      <c r="I96" s="365"/>
      <c r="J96" s="366"/>
      <c r="K96" s="367"/>
      <c r="L96" s="13"/>
      <c r="M96" s="8"/>
      <c r="N96" s="8"/>
      <c r="O96" s="8"/>
      <c r="P96" s="56"/>
      <c r="Q96" s="60"/>
      <c r="R96" s="8"/>
      <c r="S96" s="14"/>
      <c r="T96" s="19"/>
      <c r="U96" s="20"/>
      <c r="V96" s="20"/>
      <c r="W96" s="8"/>
      <c r="X96" s="62"/>
      <c r="Y96" s="60"/>
      <c r="Z96" s="8"/>
      <c r="AA96" s="14"/>
      <c r="AB96" s="13"/>
      <c r="AC96" s="8"/>
      <c r="AD96" s="8"/>
      <c r="AE96" s="8"/>
      <c r="AF96" s="56"/>
      <c r="AG96" s="60"/>
      <c r="AH96" s="8"/>
      <c r="AI96" s="14"/>
      <c r="AJ96" s="13"/>
      <c r="AK96" s="8"/>
      <c r="AL96" s="8"/>
      <c r="AM96" s="8"/>
      <c r="AN96" s="56"/>
      <c r="AO96" s="60"/>
      <c r="AP96" s="8"/>
      <c r="AQ96" s="14"/>
      <c r="AR96" s="13"/>
      <c r="AS96" s="8"/>
      <c r="AT96" s="56"/>
      <c r="AU96" s="13"/>
      <c r="AV96" s="8"/>
      <c r="AW96" s="14"/>
      <c r="AX96" s="13"/>
      <c r="AY96" s="8"/>
      <c r="AZ96" s="56"/>
      <c r="BA96" s="13" t="s">
        <v>447</v>
      </c>
      <c r="BB96" s="109" t="s">
        <v>447</v>
      </c>
      <c r="BC96" s="1"/>
      <c r="BD96" s="1"/>
      <c r="BE96" s="1"/>
      <c r="BF96" s="1"/>
      <c r="BG96" s="1"/>
      <c r="BS96" s="29"/>
      <c r="BT96" s="44" t="str">
        <f t="shared" si="11"/>
        <v/>
      </c>
      <c r="BU96" s="45" t="str">
        <f t="shared" si="12"/>
        <v/>
      </c>
      <c r="BV96" s="45" t="str">
        <f t="shared" si="13"/>
        <v/>
      </c>
      <c r="BW96" s="44" t="str">
        <f t="shared" si="14"/>
        <v/>
      </c>
      <c r="BX96" s="45" t="str">
        <f t="shared" si="15"/>
        <v/>
      </c>
      <c r="BY96" s="44" t="e">
        <f>IF(AND(#REF!="",#REF!="",#REF!="",#REF!=""),"",SUM(#REF!,#REF!,#REF!,#REF!,#REF!))</f>
        <v>#REF!</v>
      </c>
      <c r="BZ96" s="45" t="str">
        <f t="shared" si="16"/>
        <v/>
      </c>
      <c r="CA96" s="44" t="str">
        <f t="shared" si="17"/>
        <v/>
      </c>
      <c r="CB96" s="45" t="str">
        <f t="shared" si="18"/>
        <v/>
      </c>
      <c r="CC96" s="44" t="str">
        <f t="shared" si="19"/>
        <v/>
      </c>
      <c r="CD96" s="45" t="str">
        <f t="shared" si="20"/>
        <v/>
      </c>
      <c r="CE96" s="44" t="e">
        <f>IF(AND(#REF!="",#REF!="",#REF!="",#REF!=""),"",SUM(#REF!,#REF!,#REF!,#REF!,#REF!))</f>
        <v>#REF!</v>
      </c>
      <c r="CF96" s="45" t="str">
        <f t="shared" si="21"/>
        <v/>
      </c>
      <c r="CG96" s="38"/>
      <c r="CH96" s="38"/>
    </row>
    <row r="97" spans="1:86" ht="24" customHeight="1">
      <c r="A97" s="358">
        <v>91</v>
      </c>
      <c r="B97" s="359"/>
      <c r="C97" s="360"/>
      <c r="D97" s="361"/>
      <c r="E97" s="362"/>
      <c r="F97" s="363"/>
      <c r="G97" s="363"/>
      <c r="H97" s="364"/>
      <c r="I97" s="365"/>
      <c r="J97" s="366"/>
      <c r="K97" s="367"/>
      <c r="L97" s="13"/>
      <c r="M97" s="8"/>
      <c r="N97" s="8"/>
      <c r="O97" s="8"/>
      <c r="P97" s="56"/>
      <c r="Q97" s="60"/>
      <c r="R97" s="8"/>
      <c r="S97" s="14"/>
      <c r="T97" s="19"/>
      <c r="U97" s="20"/>
      <c r="V97" s="20"/>
      <c r="W97" s="8"/>
      <c r="X97" s="62"/>
      <c r="Y97" s="60"/>
      <c r="Z97" s="8"/>
      <c r="AA97" s="14"/>
      <c r="AB97" s="13"/>
      <c r="AC97" s="8"/>
      <c r="AD97" s="8"/>
      <c r="AE97" s="8"/>
      <c r="AF97" s="56"/>
      <c r="AG97" s="60"/>
      <c r="AH97" s="8"/>
      <c r="AI97" s="14"/>
      <c r="AJ97" s="13"/>
      <c r="AK97" s="8"/>
      <c r="AL97" s="8"/>
      <c r="AM97" s="8"/>
      <c r="AN97" s="56"/>
      <c r="AO97" s="60"/>
      <c r="AP97" s="8"/>
      <c r="AQ97" s="14"/>
      <c r="AR97" s="13"/>
      <c r="AS97" s="8"/>
      <c r="AT97" s="56"/>
      <c r="AU97" s="13"/>
      <c r="AV97" s="8"/>
      <c r="AW97" s="14"/>
      <c r="AX97" s="13"/>
      <c r="AY97" s="8"/>
      <c r="AZ97" s="56"/>
      <c r="BA97" s="13" t="s">
        <v>447</v>
      </c>
      <c r="BB97" s="109" t="s">
        <v>447</v>
      </c>
      <c r="BC97" s="1"/>
      <c r="BD97" s="1"/>
      <c r="BE97" s="1"/>
      <c r="BF97" s="1"/>
      <c r="BG97" s="1"/>
      <c r="BS97" s="29"/>
      <c r="BT97" s="44" t="str">
        <f t="shared" si="11"/>
        <v/>
      </c>
      <c r="BU97" s="45" t="str">
        <f t="shared" si="12"/>
        <v/>
      </c>
      <c r="BV97" s="45" t="str">
        <f t="shared" si="13"/>
        <v/>
      </c>
      <c r="BW97" s="44" t="str">
        <f t="shared" si="14"/>
        <v/>
      </c>
      <c r="BX97" s="45" t="str">
        <f t="shared" si="15"/>
        <v/>
      </c>
      <c r="BY97" s="44" t="e">
        <f>IF(AND(#REF!="",#REF!="",#REF!="",#REF!=""),"",SUM(#REF!,#REF!,#REF!,#REF!,#REF!))</f>
        <v>#REF!</v>
      </c>
      <c r="BZ97" s="45" t="str">
        <f t="shared" si="16"/>
        <v/>
      </c>
      <c r="CA97" s="44" t="str">
        <f t="shared" si="17"/>
        <v/>
      </c>
      <c r="CB97" s="45" t="str">
        <f t="shared" si="18"/>
        <v/>
      </c>
      <c r="CC97" s="44" t="str">
        <f t="shared" si="19"/>
        <v/>
      </c>
      <c r="CD97" s="45" t="str">
        <f t="shared" si="20"/>
        <v/>
      </c>
      <c r="CE97" s="44" t="e">
        <f>IF(AND(#REF!="",#REF!="",#REF!="",#REF!=""),"",SUM(#REF!,#REF!,#REF!,#REF!,#REF!))</f>
        <v>#REF!</v>
      </c>
      <c r="CF97" s="45" t="str">
        <f t="shared" si="21"/>
        <v/>
      </c>
      <c r="CG97" s="38"/>
      <c r="CH97" s="38"/>
    </row>
    <row r="98" spans="1:86" ht="24" customHeight="1">
      <c r="A98" s="358">
        <v>92</v>
      </c>
      <c r="B98" s="359"/>
      <c r="C98" s="360"/>
      <c r="D98" s="361"/>
      <c r="E98" s="362"/>
      <c r="F98" s="363"/>
      <c r="G98" s="363"/>
      <c r="H98" s="364"/>
      <c r="I98" s="365"/>
      <c r="J98" s="366"/>
      <c r="K98" s="367"/>
      <c r="L98" s="13"/>
      <c r="M98" s="8"/>
      <c r="N98" s="8"/>
      <c r="O98" s="8"/>
      <c r="P98" s="56"/>
      <c r="Q98" s="60"/>
      <c r="R98" s="8"/>
      <c r="S98" s="14"/>
      <c r="T98" s="19"/>
      <c r="U98" s="20"/>
      <c r="V98" s="20"/>
      <c r="W98" s="8"/>
      <c r="X98" s="62"/>
      <c r="Y98" s="60"/>
      <c r="Z98" s="8"/>
      <c r="AA98" s="14"/>
      <c r="AB98" s="13"/>
      <c r="AC98" s="8"/>
      <c r="AD98" s="8"/>
      <c r="AE98" s="8"/>
      <c r="AF98" s="56"/>
      <c r="AG98" s="60"/>
      <c r="AH98" s="8"/>
      <c r="AI98" s="14"/>
      <c r="AJ98" s="13"/>
      <c r="AK98" s="8"/>
      <c r="AL98" s="8"/>
      <c r="AM98" s="8"/>
      <c r="AN98" s="56"/>
      <c r="AO98" s="60"/>
      <c r="AP98" s="8"/>
      <c r="AQ98" s="14"/>
      <c r="AR98" s="13"/>
      <c r="AS98" s="8"/>
      <c r="AT98" s="56"/>
      <c r="AU98" s="13"/>
      <c r="AV98" s="8"/>
      <c r="AW98" s="14"/>
      <c r="AX98" s="13"/>
      <c r="AY98" s="8"/>
      <c r="AZ98" s="56"/>
      <c r="BA98" s="13" t="s">
        <v>447</v>
      </c>
      <c r="BB98" s="109" t="s">
        <v>447</v>
      </c>
      <c r="BC98" s="1"/>
      <c r="BD98" s="1"/>
      <c r="BE98" s="1"/>
      <c r="BF98" s="1"/>
      <c r="BG98" s="1"/>
      <c r="BS98" s="29"/>
      <c r="BT98" s="44" t="str">
        <f t="shared" si="11"/>
        <v/>
      </c>
      <c r="BU98" s="45" t="str">
        <f t="shared" si="12"/>
        <v/>
      </c>
      <c r="BV98" s="45" t="str">
        <f t="shared" si="13"/>
        <v/>
      </c>
      <c r="BW98" s="44" t="str">
        <f t="shared" si="14"/>
        <v/>
      </c>
      <c r="BX98" s="45" t="str">
        <f t="shared" si="15"/>
        <v/>
      </c>
      <c r="BY98" s="44" t="e">
        <f>IF(AND(#REF!="",#REF!="",#REF!="",#REF!=""),"",SUM(#REF!,#REF!,#REF!,#REF!,#REF!))</f>
        <v>#REF!</v>
      </c>
      <c r="BZ98" s="45" t="str">
        <f t="shared" si="16"/>
        <v/>
      </c>
      <c r="CA98" s="44" t="str">
        <f t="shared" si="17"/>
        <v/>
      </c>
      <c r="CB98" s="45" t="str">
        <f t="shared" si="18"/>
        <v/>
      </c>
      <c r="CC98" s="44" t="str">
        <f t="shared" si="19"/>
        <v/>
      </c>
      <c r="CD98" s="45" t="str">
        <f t="shared" si="20"/>
        <v/>
      </c>
      <c r="CE98" s="44" t="e">
        <f>IF(AND(#REF!="",#REF!="",#REF!="",#REF!=""),"",SUM(#REF!,#REF!,#REF!,#REF!,#REF!))</f>
        <v>#REF!</v>
      </c>
      <c r="CF98" s="45" t="str">
        <f t="shared" si="21"/>
        <v/>
      </c>
      <c r="CG98" s="38"/>
      <c r="CH98" s="38"/>
    </row>
    <row r="99" spans="1:86" ht="24" customHeight="1">
      <c r="A99" s="358">
        <v>93</v>
      </c>
      <c r="B99" s="359"/>
      <c r="C99" s="360"/>
      <c r="D99" s="361"/>
      <c r="E99" s="362"/>
      <c r="F99" s="363"/>
      <c r="G99" s="363"/>
      <c r="H99" s="364"/>
      <c r="I99" s="365"/>
      <c r="J99" s="366"/>
      <c r="K99" s="367"/>
      <c r="L99" s="13"/>
      <c r="M99" s="8"/>
      <c r="N99" s="8"/>
      <c r="O99" s="8"/>
      <c r="P99" s="56"/>
      <c r="Q99" s="60"/>
      <c r="R99" s="8"/>
      <c r="S99" s="14"/>
      <c r="T99" s="19"/>
      <c r="U99" s="20"/>
      <c r="V99" s="20"/>
      <c r="W99" s="8"/>
      <c r="X99" s="62"/>
      <c r="Y99" s="60"/>
      <c r="Z99" s="8"/>
      <c r="AA99" s="14"/>
      <c r="AB99" s="13"/>
      <c r="AC99" s="8"/>
      <c r="AD99" s="8"/>
      <c r="AE99" s="8"/>
      <c r="AF99" s="56"/>
      <c r="AG99" s="60"/>
      <c r="AH99" s="8"/>
      <c r="AI99" s="14"/>
      <c r="AJ99" s="13"/>
      <c r="AK99" s="8"/>
      <c r="AL99" s="8"/>
      <c r="AM99" s="8"/>
      <c r="AN99" s="56"/>
      <c r="AO99" s="60"/>
      <c r="AP99" s="8"/>
      <c r="AQ99" s="14"/>
      <c r="AR99" s="13"/>
      <c r="AS99" s="8"/>
      <c r="AT99" s="56"/>
      <c r="AU99" s="13"/>
      <c r="AV99" s="8"/>
      <c r="AW99" s="14"/>
      <c r="AX99" s="13"/>
      <c r="AY99" s="8"/>
      <c r="AZ99" s="56"/>
      <c r="BA99" s="13" t="s">
        <v>447</v>
      </c>
      <c r="BB99" s="109" t="s">
        <v>447</v>
      </c>
      <c r="BC99" s="1"/>
      <c r="BD99" s="1"/>
      <c r="BE99" s="1"/>
      <c r="BF99" s="1"/>
      <c r="BG99" s="1"/>
      <c r="BS99" s="29"/>
      <c r="BT99" s="44" t="str">
        <f t="shared" si="11"/>
        <v/>
      </c>
      <c r="BU99" s="45" t="str">
        <f t="shared" si="12"/>
        <v/>
      </c>
      <c r="BV99" s="45" t="str">
        <f t="shared" si="13"/>
        <v/>
      </c>
      <c r="BW99" s="44" t="str">
        <f t="shared" si="14"/>
        <v/>
      </c>
      <c r="BX99" s="45" t="str">
        <f t="shared" si="15"/>
        <v/>
      </c>
      <c r="BY99" s="44" t="e">
        <f>IF(AND(#REF!="",#REF!="",#REF!="",#REF!=""),"",SUM(#REF!,#REF!,#REF!,#REF!,#REF!))</f>
        <v>#REF!</v>
      </c>
      <c r="BZ99" s="45" t="str">
        <f t="shared" si="16"/>
        <v/>
      </c>
      <c r="CA99" s="44" t="str">
        <f t="shared" si="17"/>
        <v/>
      </c>
      <c r="CB99" s="45" t="str">
        <f t="shared" si="18"/>
        <v/>
      </c>
      <c r="CC99" s="44" t="str">
        <f t="shared" si="19"/>
        <v/>
      </c>
      <c r="CD99" s="45" t="str">
        <f t="shared" si="20"/>
        <v/>
      </c>
      <c r="CE99" s="44" t="e">
        <f>IF(AND(#REF!="",#REF!="",#REF!="",#REF!=""),"",SUM(#REF!,#REF!,#REF!,#REF!,#REF!))</f>
        <v>#REF!</v>
      </c>
      <c r="CF99" s="45" t="str">
        <f t="shared" si="21"/>
        <v/>
      </c>
      <c r="CG99" s="38"/>
      <c r="CH99" s="38"/>
    </row>
    <row r="100" spans="1:86" ht="24" customHeight="1">
      <c r="A100" s="358">
        <v>94</v>
      </c>
      <c r="B100" s="359"/>
      <c r="C100" s="360"/>
      <c r="D100" s="361"/>
      <c r="E100" s="362"/>
      <c r="F100" s="363"/>
      <c r="G100" s="363"/>
      <c r="H100" s="364"/>
      <c r="I100" s="365"/>
      <c r="J100" s="366"/>
      <c r="K100" s="367"/>
      <c r="L100" s="13"/>
      <c r="M100" s="8"/>
      <c r="N100" s="8"/>
      <c r="O100" s="8"/>
      <c r="P100" s="56"/>
      <c r="Q100" s="60"/>
      <c r="R100" s="8"/>
      <c r="S100" s="14"/>
      <c r="T100" s="19"/>
      <c r="U100" s="20"/>
      <c r="V100" s="20"/>
      <c r="W100" s="8"/>
      <c r="X100" s="62"/>
      <c r="Y100" s="60"/>
      <c r="Z100" s="8"/>
      <c r="AA100" s="14"/>
      <c r="AB100" s="13"/>
      <c r="AC100" s="8"/>
      <c r="AD100" s="8"/>
      <c r="AE100" s="8"/>
      <c r="AF100" s="56"/>
      <c r="AG100" s="60"/>
      <c r="AH100" s="8"/>
      <c r="AI100" s="14"/>
      <c r="AJ100" s="13"/>
      <c r="AK100" s="8"/>
      <c r="AL100" s="8"/>
      <c r="AM100" s="8"/>
      <c r="AN100" s="56"/>
      <c r="AO100" s="60"/>
      <c r="AP100" s="8"/>
      <c r="AQ100" s="14"/>
      <c r="AR100" s="13"/>
      <c r="AS100" s="8"/>
      <c r="AT100" s="56"/>
      <c r="AU100" s="13"/>
      <c r="AV100" s="8"/>
      <c r="AW100" s="14"/>
      <c r="AX100" s="13"/>
      <c r="AY100" s="8"/>
      <c r="AZ100" s="56"/>
      <c r="BA100" s="13" t="s">
        <v>447</v>
      </c>
      <c r="BB100" s="109" t="s">
        <v>447</v>
      </c>
      <c r="BC100" s="1"/>
      <c r="BD100" s="1"/>
      <c r="BE100" s="1"/>
      <c r="BF100" s="1"/>
      <c r="BG100" s="1"/>
      <c r="BS100" s="29"/>
      <c r="BT100" s="44" t="str">
        <f t="shared" si="11"/>
        <v/>
      </c>
      <c r="BU100" s="45" t="str">
        <f t="shared" si="12"/>
        <v/>
      </c>
      <c r="BV100" s="45" t="str">
        <f t="shared" si="13"/>
        <v/>
      </c>
      <c r="BW100" s="44" t="str">
        <f t="shared" si="14"/>
        <v/>
      </c>
      <c r="BX100" s="45" t="str">
        <f t="shared" si="15"/>
        <v/>
      </c>
      <c r="BY100" s="44" t="e">
        <f>IF(AND(#REF!="",#REF!="",#REF!="",#REF!=""),"",SUM(#REF!,#REF!,#REF!,#REF!,#REF!))</f>
        <v>#REF!</v>
      </c>
      <c r="BZ100" s="45" t="str">
        <f t="shared" si="16"/>
        <v/>
      </c>
      <c r="CA100" s="44" t="str">
        <f t="shared" si="17"/>
        <v/>
      </c>
      <c r="CB100" s="45" t="str">
        <f t="shared" si="18"/>
        <v/>
      </c>
      <c r="CC100" s="44" t="str">
        <f t="shared" si="19"/>
        <v/>
      </c>
      <c r="CD100" s="45" t="str">
        <f t="shared" si="20"/>
        <v/>
      </c>
      <c r="CE100" s="44" t="e">
        <f>IF(AND(#REF!="",#REF!="",#REF!="",#REF!=""),"",SUM(#REF!,#REF!,#REF!,#REF!,#REF!))</f>
        <v>#REF!</v>
      </c>
      <c r="CF100" s="45" t="str">
        <f t="shared" si="21"/>
        <v/>
      </c>
      <c r="CG100" s="38"/>
      <c r="CH100" s="38"/>
    </row>
    <row r="101" spans="1:86" ht="24" customHeight="1">
      <c r="A101" s="358">
        <v>95</v>
      </c>
      <c r="B101" s="359"/>
      <c r="C101" s="360"/>
      <c r="D101" s="361"/>
      <c r="E101" s="362"/>
      <c r="F101" s="363"/>
      <c r="G101" s="363"/>
      <c r="H101" s="364"/>
      <c r="I101" s="365"/>
      <c r="J101" s="366"/>
      <c r="K101" s="367"/>
      <c r="L101" s="13"/>
      <c r="M101" s="8"/>
      <c r="N101" s="8"/>
      <c r="O101" s="8"/>
      <c r="P101" s="56"/>
      <c r="Q101" s="60"/>
      <c r="R101" s="8"/>
      <c r="S101" s="14"/>
      <c r="T101" s="19"/>
      <c r="U101" s="20"/>
      <c r="V101" s="20"/>
      <c r="W101" s="8"/>
      <c r="X101" s="62"/>
      <c r="Y101" s="60"/>
      <c r="Z101" s="8"/>
      <c r="AA101" s="14"/>
      <c r="AB101" s="13"/>
      <c r="AC101" s="8"/>
      <c r="AD101" s="8"/>
      <c r="AE101" s="8"/>
      <c r="AF101" s="56"/>
      <c r="AG101" s="60"/>
      <c r="AH101" s="8"/>
      <c r="AI101" s="14"/>
      <c r="AJ101" s="13"/>
      <c r="AK101" s="8"/>
      <c r="AL101" s="8"/>
      <c r="AM101" s="8"/>
      <c r="AN101" s="56"/>
      <c r="AO101" s="60"/>
      <c r="AP101" s="8"/>
      <c r="AQ101" s="14"/>
      <c r="AR101" s="13"/>
      <c r="AS101" s="8"/>
      <c r="AT101" s="56"/>
      <c r="AU101" s="13"/>
      <c r="AV101" s="8"/>
      <c r="AW101" s="14"/>
      <c r="AX101" s="13"/>
      <c r="AY101" s="8"/>
      <c r="AZ101" s="56"/>
      <c r="BA101" s="13" t="s">
        <v>447</v>
      </c>
      <c r="BB101" s="109" t="s">
        <v>447</v>
      </c>
      <c r="BC101" s="1"/>
      <c r="BD101" s="1"/>
      <c r="BE101" s="1"/>
      <c r="BF101" s="1"/>
      <c r="BG101" s="1"/>
      <c r="BS101" s="29"/>
      <c r="BT101" s="44" t="str">
        <f t="shared" si="11"/>
        <v/>
      </c>
      <c r="BU101" s="45" t="str">
        <f t="shared" si="12"/>
        <v/>
      </c>
      <c r="BV101" s="45" t="str">
        <f t="shared" si="13"/>
        <v/>
      </c>
      <c r="BW101" s="44" t="str">
        <f t="shared" si="14"/>
        <v/>
      </c>
      <c r="BX101" s="45" t="str">
        <f t="shared" si="15"/>
        <v/>
      </c>
      <c r="BY101" s="44" t="e">
        <f>IF(AND(#REF!="",#REF!="",#REF!="",#REF!=""),"",SUM(#REF!,#REF!,#REF!,#REF!,#REF!))</f>
        <v>#REF!</v>
      </c>
      <c r="BZ101" s="45" t="str">
        <f t="shared" si="16"/>
        <v/>
      </c>
      <c r="CA101" s="44" t="str">
        <f t="shared" si="17"/>
        <v/>
      </c>
      <c r="CB101" s="45" t="str">
        <f t="shared" si="18"/>
        <v/>
      </c>
      <c r="CC101" s="44" t="str">
        <f t="shared" si="19"/>
        <v/>
      </c>
      <c r="CD101" s="45" t="str">
        <f t="shared" si="20"/>
        <v/>
      </c>
      <c r="CE101" s="44" t="e">
        <f>IF(AND(#REF!="",#REF!="",#REF!="",#REF!=""),"",SUM(#REF!,#REF!,#REF!,#REF!,#REF!))</f>
        <v>#REF!</v>
      </c>
      <c r="CF101" s="45" t="str">
        <f t="shared" si="21"/>
        <v/>
      </c>
      <c r="CG101" s="38"/>
      <c r="CH101" s="38"/>
    </row>
    <row r="102" spans="1:86" ht="24" customHeight="1">
      <c r="A102" s="358">
        <v>96</v>
      </c>
      <c r="B102" s="359"/>
      <c r="C102" s="360"/>
      <c r="D102" s="361"/>
      <c r="E102" s="362"/>
      <c r="F102" s="363"/>
      <c r="G102" s="363"/>
      <c r="H102" s="364"/>
      <c r="I102" s="365"/>
      <c r="J102" s="366"/>
      <c r="K102" s="367"/>
      <c r="L102" s="13"/>
      <c r="M102" s="8"/>
      <c r="N102" s="8"/>
      <c r="O102" s="8"/>
      <c r="P102" s="56"/>
      <c r="Q102" s="60"/>
      <c r="R102" s="8"/>
      <c r="S102" s="14"/>
      <c r="T102" s="19"/>
      <c r="U102" s="20"/>
      <c r="V102" s="20"/>
      <c r="W102" s="8"/>
      <c r="X102" s="62"/>
      <c r="Y102" s="60"/>
      <c r="Z102" s="8"/>
      <c r="AA102" s="14"/>
      <c r="AB102" s="13"/>
      <c r="AC102" s="8"/>
      <c r="AD102" s="8"/>
      <c r="AE102" s="8"/>
      <c r="AF102" s="56"/>
      <c r="AG102" s="60"/>
      <c r="AH102" s="8"/>
      <c r="AI102" s="14"/>
      <c r="AJ102" s="13"/>
      <c r="AK102" s="8"/>
      <c r="AL102" s="8"/>
      <c r="AM102" s="8"/>
      <c r="AN102" s="56"/>
      <c r="AO102" s="60"/>
      <c r="AP102" s="8"/>
      <c r="AQ102" s="14"/>
      <c r="AR102" s="13"/>
      <c r="AS102" s="8"/>
      <c r="AT102" s="56"/>
      <c r="AU102" s="13"/>
      <c r="AV102" s="8"/>
      <c r="AW102" s="14"/>
      <c r="AX102" s="13"/>
      <c r="AY102" s="8"/>
      <c r="AZ102" s="56"/>
      <c r="BA102" s="13" t="s">
        <v>447</v>
      </c>
      <c r="BB102" s="109" t="s">
        <v>447</v>
      </c>
      <c r="BC102" s="1"/>
      <c r="BD102" s="1"/>
      <c r="BE102" s="1"/>
      <c r="BF102" s="1"/>
      <c r="BG102" s="1"/>
      <c r="BS102" s="29"/>
      <c r="BT102" s="44" t="str">
        <f t="shared" si="11"/>
        <v/>
      </c>
      <c r="BU102" s="45" t="str">
        <f t="shared" si="12"/>
        <v/>
      </c>
      <c r="BV102" s="45" t="str">
        <f t="shared" si="13"/>
        <v/>
      </c>
      <c r="BW102" s="44" t="str">
        <f t="shared" si="14"/>
        <v/>
      </c>
      <c r="BX102" s="45" t="str">
        <f t="shared" si="15"/>
        <v/>
      </c>
      <c r="BY102" s="44" t="e">
        <f>IF(AND(#REF!="",#REF!="",#REF!="",#REF!=""),"",SUM(#REF!,#REF!,#REF!,#REF!,#REF!))</f>
        <v>#REF!</v>
      </c>
      <c r="BZ102" s="45" t="str">
        <f t="shared" si="16"/>
        <v/>
      </c>
      <c r="CA102" s="44" t="str">
        <f t="shared" si="17"/>
        <v/>
      </c>
      <c r="CB102" s="45" t="str">
        <f t="shared" si="18"/>
        <v/>
      </c>
      <c r="CC102" s="44" t="str">
        <f t="shared" si="19"/>
        <v/>
      </c>
      <c r="CD102" s="45" t="str">
        <f t="shared" si="20"/>
        <v/>
      </c>
      <c r="CE102" s="44" t="e">
        <f>IF(AND(#REF!="",#REF!="",#REF!="",#REF!=""),"",SUM(#REF!,#REF!,#REF!,#REF!,#REF!))</f>
        <v>#REF!</v>
      </c>
      <c r="CF102" s="45" t="str">
        <f t="shared" si="21"/>
        <v/>
      </c>
      <c r="CG102" s="38"/>
      <c r="CH102" s="38"/>
    </row>
    <row r="103" spans="1:86" ht="24" customHeight="1">
      <c r="A103" s="358">
        <v>97</v>
      </c>
      <c r="B103" s="359"/>
      <c r="C103" s="360"/>
      <c r="D103" s="361"/>
      <c r="E103" s="362"/>
      <c r="F103" s="363"/>
      <c r="G103" s="363"/>
      <c r="H103" s="364"/>
      <c r="I103" s="365"/>
      <c r="J103" s="366"/>
      <c r="K103" s="367"/>
      <c r="L103" s="13"/>
      <c r="M103" s="8"/>
      <c r="N103" s="8"/>
      <c r="O103" s="8"/>
      <c r="P103" s="56"/>
      <c r="Q103" s="60"/>
      <c r="R103" s="8"/>
      <c r="S103" s="14"/>
      <c r="T103" s="19"/>
      <c r="U103" s="20"/>
      <c r="V103" s="20"/>
      <c r="W103" s="8"/>
      <c r="X103" s="62"/>
      <c r="Y103" s="60"/>
      <c r="Z103" s="8"/>
      <c r="AA103" s="14"/>
      <c r="AB103" s="13"/>
      <c r="AC103" s="8"/>
      <c r="AD103" s="8"/>
      <c r="AE103" s="8"/>
      <c r="AF103" s="56"/>
      <c r="AG103" s="60"/>
      <c r="AH103" s="8"/>
      <c r="AI103" s="14"/>
      <c r="AJ103" s="13"/>
      <c r="AK103" s="8"/>
      <c r="AL103" s="8"/>
      <c r="AM103" s="8"/>
      <c r="AN103" s="56"/>
      <c r="AO103" s="60"/>
      <c r="AP103" s="8"/>
      <c r="AQ103" s="14"/>
      <c r="AR103" s="13"/>
      <c r="AS103" s="8"/>
      <c r="AT103" s="56"/>
      <c r="AU103" s="13"/>
      <c r="AV103" s="8"/>
      <c r="AW103" s="14"/>
      <c r="AX103" s="13"/>
      <c r="AY103" s="8"/>
      <c r="AZ103" s="56"/>
      <c r="BA103" s="13" t="s">
        <v>447</v>
      </c>
      <c r="BB103" s="109" t="s">
        <v>447</v>
      </c>
      <c r="BC103" s="1"/>
      <c r="BD103" s="1"/>
      <c r="BE103" s="1"/>
      <c r="BF103" s="1"/>
      <c r="BG103" s="1"/>
      <c r="BS103" s="29"/>
      <c r="BT103" s="44" t="str">
        <f t="shared" si="11"/>
        <v/>
      </c>
      <c r="BU103" s="45" t="str">
        <f t="shared" si="12"/>
        <v/>
      </c>
      <c r="BV103" s="45" t="str">
        <f t="shared" si="13"/>
        <v/>
      </c>
      <c r="BW103" s="44" t="str">
        <f t="shared" si="14"/>
        <v/>
      </c>
      <c r="BX103" s="45" t="str">
        <f t="shared" si="15"/>
        <v/>
      </c>
      <c r="BY103" s="44" t="e">
        <f>IF(AND(#REF!="",#REF!="",#REF!="",#REF!=""),"",SUM(#REF!,#REF!,#REF!,#REF!,#REF!))</f>
        <v>#REF!</v>
      </c>
      <c r="BZ103" s="45" t="str">
        <f t="shared" si="16"/>
        <v/>
      </c>
      <c r="CA103" s="44" t="str">
        <f t="shared" si="17"/>
        <v/>
      </c>
      <c r="CB103" s="45" t="str">
        <f t="shared" si="18"/>
        <v/>
      </c>
      <c r="CC103" s="44" t="str">
        <f t="shared" si="19"/>
        <v/>
      </c>
      <c r="CD103" s="45" t="str">
        <f t="shared" si="20"/>
        <v/>
      </c>
      <c r="CE103" s="44" t="e">
        <f>IF(AND(#REF!="",#REF!="",#REF!="",#REF!=""),"",SUM(#REF!,#REF!,#REF!,#REF!,#REF!))</f>
        <v>#REF!</v>
      </c>
      <c r="CF103" s="45" t="str">
        <f t="shared" si="21"/>
        <v/>
      </c>
      <c r="CG103" s="38"/>
      <c r="CH103" s="38"/>
    </row>
    <row r="104" spans="1:86" ht="24" customHeight="1">
      <c r="A104" s="358">
        <v>98</v>
      </c>
      <c r="B104" s="359"/>
      <c r="C104" s="360"/>
      <c r="D104" s="361"/>
      <c r="E104" s="362"/>
      <c r="F104" s="363"/>
      <c r="G104" s="363"/>
      <c r="H104" s="364"/>
      <c r="I104" s="365"/>
      <c r="J104" s="366"/>
      <c r="K104" s="367"/>
      <c r="L104" s="13"/>
      <c r="M104" s="8"/>
      <c r="N104" s="8"/>
      <c r="O104" s="8"/>
      <c r="P104" s="56"/>
      <c r="Q104" s="60"/>
      <c r="R104" s="8"/>
      <c r="S104" s="14"/>
      <c r="T104" s="19"/>
      <c r="U104" s="20"/>
      <c r="V104" s="20"/>
      <c r="W104" s="8"/>
      <c r="X104" s="62"/>
      <c r="Y104" s="60"/>
      <c r="Z104" s="8"/>
      <c r="AA104" s="14"/>
      <c r="AB104" s="13"/>
      <c r="AC104" s="8"/>
      <c r="AD104" s="8"/>
      <c r="AE104" s="8"/>
      <c r="AF104" s="56"/>
      <c r="AG104" s="60"/>
      <c r="AH104" s="8"/>
      <c r="AI104" s="14"/>
      <c r="AJ104" s="13"/>
      <c r="AK104" s="8"/>
      <c r="AL104" s="8"/>
      <c r="AM104" s="8"/>
      <c r="AN104" s="56"/>
      <c r="AO104" s="60"/>
      <c r="AP104" s="8"/>
      <c r="AQ104" s="14"/>
      <c r="AR104" s="13"/>
      <c r="AS104" s="8"/>
      <c r="AT104" s="56"/>
      <c r="AU104" s="13"/>
      <c r="AV104" s="8"/>
      <c r="AW104" s="14"/>
      <c r="AX104" s="13"/>
      <c r="AY104" s="8"/>
      <c r="AZ104" s="56"/>
      <c r="BA104" s="13" t="s">
        <v>447</v>
      </c>
      <c r="BB104" s="109" t="s">
        <v>447</v>
      </c>
      <c r="BC104" s="1"/>
      <c r="BD104" s="1"/>
      <c r="BE104" s="1"/>
      <c r="BF104" s="1"/>
      <c r="BG104" s="1"/>
      <c r="BS104" s="29"/>
      <c r="BT104" s="44" t="str">
        <f t="shared" si="11"/>
        <v/>
      </c>
      <c r="BU104" s="45" t="str">
        <f t="shared" si="12"/>
        <v/>
      </c>
      <c r="BV104" s="45" t="str">
        <f t="shared" si="13"/>
        <v/>
      </c>
      <c r="BW104" s="44" t="str">
        <f t="shared" si="14"/>
        <v/>
      </c>
      <c r="BX104" s="45" t="str">
        <f t="shared" si="15"/>
        <v/>
      </c>
      <c r="BY104" s="44" t="e">
        <f>IF(AND(#REF!="",#REF!="",#REF!="",#REF!=""),"",SUM(#REF!,#REF!,#REF!,#REF!,#REF!))</f>
        <v>#REF!</v>
      </c>
      <c r="BZ104" s="45" t="str">
        <f t="shared" si="16"/>
        <v/>
      </c>
      <c r="CA104" s="44" t="str">
        <f t="shared" si="17"/>
        <v/>
      </c>
      <c r="CB104" s="45" t="str">
        <f t="shared" si="18"/>
        <v/>
      </c>
      <c r="CC104" s="44" t="str">
        <f t="shared" si="19"/>
        <v/>
      </c>
      <c r="CD104" s="45" t="str">
        <f t="shared" si="20"/>
        <v/>
      </c>
      <c r="CE104" s="44" t="e">
        <f>IF(AND(#REF!="",#REF!="",#REF!="",#REF!=""),"",SUM(#REF!,#REF!,#REF!,#REF!,#REF!))</f>
        <v>#REF!</v>
      </c>
      <c r="CF104" s="45" t="str">
        <f t="shared" si="21"/>
        <v/>
      </c>
      <c r="CG104" s="38"/>
      <c r="CH104" s="38"/>
    </row>
    <row r="105" spans="1:86" ht="24" customHeight="1">
      <c r="A105" s="358">
        <v>99</v>
      </c>
      <c r="B105" s="359"/>
      <c r="C105" s="360"/>
      <c r="D105" s="361"/>
      <c r="E105" s="362"/>
      <c r="F105" s="363"/>
      <c r="G105" s="363"/>
      <c r="H105" s="364"/>
      <c r="I105" s="365"/>
      <c r="J105" s="366"/>
      <c r="K105" s="367"/>
      <c r="L105" s="13"/>
      <c r="M105" s="8"/>
      <c r="N105" s="8"/>
      <c r="O105" s="8"/>
      <c r="P105" s="56"/>
      <c r="Q105" s="60"/>
      <c r="R105" s="8"/>
      <c r="S105" s="14"/>
      <c r="T105" s="19"/>
      <c r="U105" s="20"/>
      <c r="V105" s="20"/>
      <c r="W105" s="8"/>
      <c r="X105" s="62"/>
      <c r="Y105" s="60"/>
      <c r="Z105" s="8"/>
      <c r="AA105" s="14"/>
      <c r="AB105" s="13"/>
      <c r="AC105" s="8"/>
      <c r="AD105" s="8"/>
      <c r="AE105" s="8"/>
      <c r="AF105" s="56"/>
      <c r="AG105" s="60"/>
      <c r="AH105" s="8"/>
      <c r="AI105" s="14"/>
      <c r="AJ105" s="13"/>
      <c r="AK105" s="8"/>
      <c r="AL105" s="8"/>
      <c r="AM105" s="8"/>
      <c r="AN105" s="56"/>
      <c r="AO105" s="60"/>
      <c r="AP105" s="8"/>
      <c r="AQ105" s="14"/>
      <c r="AR105" s="13"/>
      <c r="AS105" s="8"/>
      <c r="AT105" s="56"/>
      <c r="AU105" s="13"/>
      <c r="AV105" s="8"/>
      <c r="AW105" s="14"/>
      <c r="AX105" s="13"/>
      <c r="AY105" s="8"/>
      <c r="AZ105" s="56"/>
      <c r="BA105" s="13" t="s">
        <v>447</v>
      </c>
      <c r="BB105" s="109" t="s">
        <v>447</v>
      </c>
      <c r="BC105" s="1"/>
      <c r="BD105" s="1"/>
      <c r="BE105" s="1"/>
      <c r="BF105" s="1"/>
      <c r="BG105" s="1"/>
      <c r="BS105" s="29"/>
      <c r="BT105" s="44" t="str">
        <f t="shared" si="11"/>
        <v/>
      </c>
      <c r="BU105" s="45" t="str">
        <f t="shared" si="12"/>
        <v/>
      </c>
      <c r="BV105" s="45" t="str">
        <f t="shared" si="13"/>
        <v/>
      </c>
      <c r="BW105" s="44" t="str">
        <f t="shared" si="14"/>
        <v/>
      </c>
      <c r="BX105" s="45" t="str">
        <f t="shared" si="15"/>
        <v/>
      </c>
      <c r="BY105" s="44" t="e">
        <f>IF(AND(#REF!="",#REF!="",#REF!="",#REF!=""),"",SUM(#REF!,#REF!,#REF!,#REF!,#REF!))</f>
        <v>#REF!</v>
      </c>
      <c r="BZ105" s="45" t="str">
        <f t="shared" si="16"/>
        <v/>
      </c>
      <c r="CA105" s="44" t="str">
        <f t="shared" si="17"/>
        <v/>
      </c>
      <c r="CB105" s="45" t="str">
        <f t="shared" si="18"/>
        <v/>
      </c>
      <c r="CC105" s="44" t="str">
        <f t="shared" si="19"/>
        <v/>
      </c>
      <c r="CD105" s="45" t="str">
        <f t="shared" si="20"/>
        <v/>
      </c>
      <c r="CE105" s="44" t="e">
        <f>IF(AND(#REF!="",#REF!="",#REF!="",#REF!=""),"",SUM(#REF!,#REF!,#REF!,#REF!,#REF!))</f>
        <v>#REF!</v>
      </c>
      <c r="CF105" s="45" t="str">
        <f t="shared" si="21"/>
        <v/>
      </c>
      <c r="CG105" s="38"/>
      <c r="CH105" s="38"/>
    </row>
    <row r="106" spans="1:86" ht="24" customHeight="1">
      <c r="A106" s="358">
        <v>100</v>
      </c>
      <c r="B106" s="359"/>
      <c r="C106" s="360"/>
      <c r="D106" s="361"/>
      <c r="E106" s="362"/>
      <c r="F106" s="363"/>
      <c r="G106" s="363"/>
      <c r="H106" s="364"/>
      <c r="I106" s="365"/>
      <c r="J106" s="366"/>
      <c r="K106" s="367"/>
      <c r="L106" s="13"/>
      <c r="M106" s="8"/>
      <c r="N106" s="8"/>
      <c r="O106" s="8"/>
      <c r="P106" s="56"/>
      <c r="Q106" s="60"/>
      <c r="R106" s="8"/>
      <c r="S106" s="14"/>
      <c r="T106" s="19"/>
      <c r="U106" s="20"/>
      <c r="V106" s="20"/>
      <c r="W106" s="8"/>
      <c r="X106" s="62"/>
      <c r="Y106" s="60"/>
      <c r="Z106" s="8"/>
      <c r="AA106" s="14"/>
      <c r="AB106" s="13"/>
      <c r="AC106" s="8"/>
      <c r="AD106" s="8"/>
      <c r="AE106" s="8"/>
      <c r="AF106" s="56"/>
      <c r="AG106" s="60"/>
      <c r="AH106" s="8"/>
      <c r="AI106" s="14"/>
      <c r="AJ106" s="13"/>
      <c r="AK106" s="8"/>
      <c r="AL106" s="8"/>
      <c r="AM106" s="8"/>
      <c r="AN106" s="56"/>
      <c r="AO106" s="60"/>
      <c r="AP106" s="8"/>
      <c r="AQ106" s="14"/>
      <c r="AR106" s="13"/>
      <c r="AS106" s="8"/>
      <c r="AT106" s="56"/>
      <c r="AU106" s="13"/>
      <c r="AV106" s="8"/>
      <c r="AW106" s="14"/>
      <c r="AX106" s="13"/>
      <c r="AY106" s="8"/>
      <c r="AZ106" s="56"/>
      <c r="BA106" s="13" t="s">
        <v>447</v>
      </c>
      <c r="BB106" s="109" t="s">
        <v>447</v>
      </c>
      <c r="BC106" s="1"/>
      <c r="BD106" s="1"/>
      <c r="BE106" s="1"/>
      <c r="BF106" s="1"/>
      <c r="BG106" s="1"/>
      <c r="BS106" s="29"/>
      <c r="BT106" s="44" t="str">
        <f t="shared" si="11"/>
        <v/>
      </c>
      <c r="BU106" s="45" t="str">
        <f t="shared" si="12"/>
        <v/>
      </c>
      <c r="BV106" s="45" t="str">
        <f t="shared" si="13"/>
        <v/>
      </c>
      <c r="BW106" s="44" t="str">
        <f t="shared" si="14"/>
        <v/>
      </c>
      <c r="BX106" s="45" t="str">
        <f t="shared" si="15"/>
        <v/>
      </c>
      <c r="BY106" s="44" t="e">
        <f>IF(AND(#REF!="",#REF!="",#REF!="",#REF!=""),"",SUM(#REF!,#REF!,#REF!,#REF!,#REF!))</f>
        <v>#REF!</v>
      </c>
      <c r="BZ106" s="45" t="str">
        <f t="shared" si="16"/>
        <v/>
      </c>
      <c r="CA106" s="44" t="str">
        <f t="shared" si="17"/>
        <v/>
      </c>
      <c r="CB106" s="45" t="str">
        <f t="shared" si="18"/>
        <v/>
      </c>
      <c r="CC106" s="44" t="str">
        <f t="shared" si="19"/>
        <v/>
      </c>
      <c r="CD106" s="45" t="str">
        <f t="shared" si="20"/>
        <v/>
      </c>
      <c r="CE106" s="44" t="e">
        <f>IF(AND(#REF!="",#REF!="",#REF!="",#REF!=""),"",SUM(#REF!,#REF!,#REF!,#REF!,#REF!))</f>
        <v>#REF!</v>
      </c>
      <c r="CF106" s="45" t="str">
        <f t="shared" si="21"/>
        <v/>
      </c>
      <c r="CG106" s="38"/>
      <c r="CH106" s="38"/>
    </row>
    <row r="107" spans="1:86" ht="24" customHeight="1">
      <c r="A107" s="358">
        <v>101</v>
      </c>
      <c r="B107" s="359"/>
      <c r="C107" s="360"/>
      <c r="D107" s="361"/>
      <c r="E107" s="362"/>
      <c r="F107" s="363"/>
      <c r="G107" s="363"/>
      <c r="H107" s="364"/>
      <c r="I107" s="365"/>
      <c r="J107" s="366"/>
      <c r="K107" s="367"/>
      <c r="L107" s="13"/>
      <c r="M107" s="8"/>
      <c r="N107" s="8"/>
      <c r="O107" s="8"/>
      <c r="P107" s="56"/>
      <c r="Q107" s="60"/>
      <c r="R107" s="8"/>
      <c r="S107" s="14"/>
      <c r="T107" s="19"/>
      <c r="U107" s="20"/>
      <c r="V107" s="20"/>
      <c r="W107" s="8"/>
      <c r="X107" s="62"/>
      <c r="Y107" s="60"/>
      <c r="Z107" s="8"/>
      <c r="AA107" s="14"/>
      <c r="AB107" s="13"/>
      <c r="AC107" s="8"/>
      <c r="AD107" s="8"/>
      <c r="AE107" s="8"/>
      <c r="AF107" s="56"/>
      <c r="AG107" s="60"/>
      <c r="AH107" s="8"/>
      <c r="AI107" s="14"/>
      <c r="AJ107" s="13"/>
      <c r="AK107" s="8"/>
      <c r="AL107" s="8"/>
      <c r="AM107" s="8"/>
      <c r="AN107" s="56"/>
      <c r="AO107" s="60"/>
      <c r="AP107" s="8"/>
      <c r="AQ107" s="14"/>
      <c r="AR107" s="13"/>
      <c r="AS107" s="8"/>
      <c r="AT107" s="56"/>
      <c r="AU107" s="13"/>
      <c r="AV107" s="8"/>
      <c r="AW107" s="14"/>
      <c r="AX107" s="13"/>
      <c r="AY107" s="8"/>
      <c r="AZ107" s="56"/>
      <c r="BA107" s="13" t="s">
        <v>447</v>
      </c>
      <c r="BB107" s="109" t="s">
        <v>447</v>
      </c>
      <c r="BC107" s="1"/>
      <c r="BD107" s="1"/>
      <c r="BE107" s="1"/>
      <c r="BF107" s="1"/>
      <c r="BG107" s="1"/>
      <c r="BS107" s="29"/>
      <c r="BT107" s="44" t="str">
        <f t="shared" si="11"/>
        <v/>
      </c>
      <c r="BU107" s="45" t="str">
        <f t="shared" si="12"/>
        <v/>
      </c>
      <c r="BV107" s="45" t="str">
        <f t="shared" si="13"/>
        <v/>
      </c>
      <c r="BW107" s="44" t="str">
        <f t="shared" si="14"/>
        <v/>
      </c>
      <c r="BX107" s="45" t="str">
        <f t="shared" si="15"/>
        <v/>
      </c>
      <c r="BY107" s="44" t="e">
        <f>IF(AND(#REF!="",#REF!="",#REF!="",#REF!=""),"",SUM(#REF!,#REF!,#REF!,#REF!,#REF!))</f>
        <v>#REF!</v>
      </c>
      <c r="BZ107" s="45" t="str">
        <f t="shared" si="16"/>
        <v/>
      </c>
      <c r="CA107" s="44" t="str">
        <f t="shared" si="17"/>
        <v/>
      </c>
      <c r="CB107" s="45" t="str">
        <f t="shared" si="18"/>
        <v/>
      </c>
      <c r="CC107" s="44" t="str">
        <f t="shared" si="19"/>
        <v/>
      </c>
      <c r="CD107" s="45" t="str">
        <f t="shared" si="20"/>
        <v/>
      </c>
      <c r="CE107" s="44" t="e">
        <f>IF(AND(#REF!="",#REF!="",#REF!="",#REF!=""),"",SUM(#REF!,#REF!,#REF!,#REF!,#REF!))</f>
        <v>#REF!</v>
      </c>
      <c r="CF107" s="45" t="str">
        <f t="shared" si="21"/>
        <v/>
      </c>
      <c r="CG107" s="38"/>
      <c r="CH107" s="38"/>
    </row>
    <row r="108" spans="1:86" ht="24" customHeight="1">
      <c r="A108" s="358">
        <v>102</v>
      </c>
      <c r="B108" s="359"/>
      <c r="C108" s="360"/>
      <c r="D108" s="361"/>
      <c r="E108" s="362"/>
      <c r="F108" s="363"/>
      <c r="G108" s="363"/>
      <c r="H108" s="364"/>
      <c r="I108" s="365"/>
      <c r="J108" s="366"/>
      <c r="K108" s="367"/>
      <c r="L108" s="13"/>
      <c r="M108" s="8"/>
      <c r="N108" s="8"/>
      <c r="O108" s="8"/>
      <c r="P108" s="56"/>
      <c r="Q108" s="60"/>
      <c r="R108" s="8"/>
      <c r="S108" s="14"/>
      <c r="T108" s="19"/>
      <c r="U108" s="20"/>
      <c r="V108" s="20"/>
      <c r="W108" s="8"/>
      <c r="X108" s="62"/>
      <c r="Y108" s="60"/>
      <c r="Z108" s="8"/>
      <c r="AA108" s="14"/>
      <c r="AB108" s="13"/>
      <c r="AC108" s="8"/>
      <c r="AD108" s="8"/>
      <c r="AE108" s="8"/>
      <c r="AF108" s="56"/>
      <c r="AG108" s="60"/>
      <c r="AH108" s="8"/>
      <c r="AI108" s="14"/>
      <c r="AJ108" s="13"/>
      <c r="AK108" s="8"/>
      <c r="AL108" s="8"/>
      <c r="AM108" s="8"/>
      <c r="AN108" s="56"/>
      <c r="AO108" s="60"/>
      <c r="AP108" s="8"/>
      <c r="AQ108" s="14"/>
      <c r="AR108" s="13"/>
      <c r="AS108" s="8"/>
      <c r="AT108" s="56"/>
      <c r="AU108" s="13"/>
      <c r="AV108" s="8"/>
      <c r="AW108" s="14"/>
      <c r="AX108" s="13"/>
      <c r="AY108" s="8"/>
      <c r="AZ108" s="56"/>
      <c r="BA108" s="13" t="s">
        <v>447</v>
      </c>
      <c r="BB108" s="109" t="s">
        <v>447</v>
      </c>
      <c r="BC108" s="1"/>
      <c r="BD108" s="1"/>
      <c r="BE108" s="1"/>
      <c r="BF108" s="1"/>
      <c r="BG108" s="1"/>
      <c r="BS108" s="29"/>
      <c r="BT108" s="44" t="str">
        <f t="shared" si="11"/>
        <v/>
      </c>
      <c r="BU108" s="45" t="str">
        <f t="shared" si="12"/>
        <v/>
      </c>
      <c r="BV108" s="45" t="str">
        <f t="shared" si="13"/>
        <v/>
      </c>
      <c r="BW108" s="44" t="str">
        <f t="shared" si="14"/>
        <v/>
      </c>
      <c r="BX108" s="45" t="str">
        <f t="shared" si="15"/>
        <v/>
      </c>
      <c r="BY108" s="44" t="e">
        <f>IF(AND(#REF!="",#REF!="",#REF!="",#REF!=""),"",SUM(#REF!,#REF!,#REF!,#REF!,#REF!))</f>
        <v>#REF!</v>
      </c>
      <c r="BZ108" s="45" t="str">
        <f t="shared" si="16"/>
        <v/>
      </c>
      <c r="CA108" s="44" t="str">
        <f t="shared" si="17"/>
        <v/>
      </c>
      <c r="CB108" s="45" t="str">
        <f t="shared" si="18"/>
        <v/>
      </c>
      <c r="CC108" s="44" t="str">
        <f t="shared" si="19"/>
        <v/>
      </c>
      <c r="CD108" s="45" t="str">
        <f t="shared" si="20"/>
        <v/>
      </c>
      <c r="CE108" s="44" t="e">
        <f>IF(AND(#REF!="",#REF!="",#REF!="",#REF!=""),"",SUM(#REF!,#REF!,#REF!,#REF!,#REF!))</f>
        <v>#REF!</v>
      </c>
      <c r="CF108" s="45" t="str">
        <f t="shared" si="21"/>
        <v/>
      </c>
      <c r="CG108" s="38"/>
      <c r="CH108" s="38"/>
    </row>
    <row r="109" spans="1:86" ht="24" customHeight="1">
      <c r="A109" s="358">
        <v>103</v>
      </c>
      <c r="B109" s="359"/>
      <c r="C109" s="360"/>
      <c r="D109" s="361"/>
      <c r="E109" s="362"/>
      <c r="F109" s="363"/>
      <c r="G109" s="363"/>
      <c r="H109" s="364"/>
      <c r="I109" s="365"/>
      <c r="J109" s="366"/>
      <c r="K109" s="367"/>
      <c r="L109" s="13"/>
      <c r="M109" s="8"/>
      <c r="N109" s="8"/>
      <c r="O109" s="8"/>
      <c r="P109" s="56"/>
      <c r="Q109" s="60"/>
      <c r="R109" s="8"/>
      <c r="S109" s="14"/>
      <c r="T109" s="19"/>
      <c r="U109" s="20"/>
      <c r="V109" s="20"/>
      <c r="W109" s="8"/>
      <c r="X109" s="62"/>
      <c r="Y109" s="60"/>
      <c r="Z109" s="8"/>
      <c r="AA109" s="14"/>
      <c r="AB109" s="13"/>
      <c r="AC109" s="8"/>
      <c r="AD109" s="8"/>
      <c r="AE109" s="8"/>
      <c r="AF109" s="56"/>
      <c r="AG109" s="60"/>
      <c r="AH109" s="8"/>
      <c r="AI109" s="14"/>
      <c r="AJ109" s="13"/>
      <c r="AK109" s="8"/>
      <c r="AL109" s="8"/>
      <c r="AM109" s="8"/>
      <c r="AN109" s="56"/>
      <c r="AO109" s="60"/>
      <c r="AP109" s="8"/>
      <c r="AQ109" s="14"/>
      <c r="AR109" s="13"/>
      <c r="AS109" s="8"/>
      <c r="AT109" s="56"/>
      <c r="AU109" s="13"/>
      <c r="AV109" s="8"/>
      <c r="AW109" s="14"/>
      <c r="AX109" s="13"/>
      <c r="AY109" s="8"/>
      <c r="AZ109" s="56"/>
      <c r="BA109" s="13" t="s">
        <v>447</v>
      </c>
      <c r="BB109" s="109" t="s">
        <v>447</v>
      </c>
      <c r="BC109" s="1"/>
      <c r="BD109" s="1"/>
      <c r="BE109" s="1"/>
      <c r="BF109" s="1"/>
      <c r="BG109" s="1"/>
      <c r="BS109" s="29"/>
      <c r="BT109" s="44" t="str">
        <f t="shared" si="11"/>
        <v/>
      </c>
      <c r="BU109" s="45" t="str">
        <f t="shared" si="12"/>
        <v/>
      </c>
      <c r="BV109" s="45" t="str">
        <f t="shared" si="13"/>
        <v/>
      </c>
      <c r="BW109" s="44" t="str">
        <f t="shared" si="14"/>
        <v/>
      </c>
      <c r="BX109" s="45" t="str">
        <f t="shared" si="15"/>
        <v/>
      </c>
      <c r="BY109" s="44" t="e">
        <f>IF(AND(#REF!="",#REF!="",#REF!="",#REF!=""),"",SUM(#REF!,#REF!,#REF!,#REF!,#REF!))</f>
        <v>#REF!</v>
      </c>
      <c r="BZ109" s="45" t="str">
        <f t="shared" si="16"/>
        <v/>
      </c>
      <c r="CA109" s="44" t="str">
        <f t="shared" si="17"/>
        <v/>
      </c>
      <c r="CB109" s="45" t="str">
        <f t="shared" si="18"/>
        <v/>
      </c>
      <c r="CC109" s="44" t="str">
        <f t="shared" si="19"/>
        <v/>
      </c>
      <c r="CD109" s="45" t="str">
        <f t="shared" si="20"/>
        <v/>
      </c>
      <c r="CE109" s="44" t="e">
        <f>IF(AND(#REF!="",#REF!="",#REF!="",#REF!=""),"",SUM(#REF!,#REF!,#REF!,#REF!,#REF!))</f>
        <v>#REF!</v>
      </c>
      <c r="CF109" s="45" t="str">
        <f t="shared" si="21"/>
        <v/>
      </c>
      <c r="CG109" s="38"/>
      <c r="CH109" s="38"/>
    </row>
    <row r="110" spans="1:86" ht="24" customHeight="1">
      <c r="A110" s="358">
        <v>104</v>
      </c>
      <c r="B110" s="359"/>
      <c r="C110" s="360"/>
      <c r="D110" s="361"/>
      <c r="E110" s="362"/>
      <c r="F110" s="363"/>
      <c r="G110" s="363"/>
      <c r="H110" s="364"/>
      <c r="I110" s="365"/>
      <c r="J110" s="366"/>
      <c r="K110" s="367"/>
      <c r="L110" s="13"/>
      <c r="M110" s="8"/>
      <c r="N110" s="8"/>
      <c r="O110" s="8"/>
      <c r="P110" s="56"/>
      <c r="Q110" s="60"/>
      <c r="R110" s="8"/>
      <c r="S110" s="14"/>
      <c r="T110" s="19"/>
      <c r="U110" s="20"/>
      <c r="V110" s="20"/>
      <c r="W110" s="8"/>
      <c r="X110" s="62"/>
      <c r="Y110" s="60"/>
      <c r="Z110" s="8"/>
      <c r="AA110" s="14"/>
      <c r="AB110" s="13"/>
      <c r="AC110" s="8"/>
      <c r="AD110" s="8"/>
      <c r="AE110" s="8"/>
      <c r="AF110" s="56"/>
      <c r="AG110" s="60"/>
      <c r="AH110" s="8"/>
      <c r="AI110" s="14"/>
      <c r="AJ110" s="13"/>
      <c r="AK110" s="8"/>
      <c r="AL110" s="8"/>
      <c r="AM110" s="8"/>
      <c r="AN110" s="56"/>
      <c r="AO110" s="60"/>
      <c r="AP110" s="8"/>
      <c r="AQ110" s="14"/>
      <c r="AR110" s="13"/>
      <c r="AS110" s="8"/>
      <c r="AT110" s="56"/>
      <c r="AU110" s="13"/>
      <c r="AV110" s="8"/>
      <c r="AW110" s="14"/>
      <c r="AX110" s="13"/>
      <c r="AY110" s="8"/>
      <c r="AZ110" s="56"/>
      <c r="BA110" s="13" t="s">
        <v>447</v>
      </c>
      <c r="BB110" s="109" t="s">
        <v>447</v>
      </c>
      <c r="BC110" s="1"/>
      <c r="BD110" s="1"/>
      <c r="BE110" s="1"/>
      <c r="BF110" s="1"/>
      <c r="BG110" s="1"/>
      <c r="BS110" s="29"/>
      <c r="BT110" s="44" t="str">
        <f t="shared" si="11"/>
        <v/>
      </c>
      <c r="BU110" s="45" t="str">
        <f t="shared" si="12"/>
        <v/>
      </c>
      <c r="BV110" s="45" t="str">
        <f t="shared" si="13"/>
        <v/>
      </c>
      <c r="BW110" s="44" t="str">
        <f t="shared" si="14"/>
        <v/>
      </c>
      <c r="BX110" s="45" t="str">
        <f t="shared" si="15"/>
        <v/>
      </c>
      <c r="BY110" s="44" t="e">
        <f>IF(AND(#REF!="",#REF!="",#REF!="",#REF!=""),"",SUM(#REF!,#REF!,#REF!,#REF!,#REF!))</f>
        <v>#REF!</v>
      </c>
      <c r="BZ110" s="45" t="str">
        <f t="shared" si="16"/>
        <v/>
      </c>
      <c r="CA110" s="44" t="str">
        <f t="shared" si="17"/>
        <v/>
      </c>
      <c r="CB110" s="45" t="str">
        <f t="shared" si="18"/>
        <v/>
      </c>
      <c r="CC110" s="44" t="str">
        <f t="shared" si="19"/>
        <v/>
      </c>
      <c r="CD110" s="45" t="str">
        <f t="shared" si="20"/>
        <v/>
      </c>
      <c r="CE110" s="44" t="e">
        <f>IF(AND(#REF!="",#REF!="",#REF!="",#REF!=""),"",SUM(#REF!,#REF!,#REF!,#REF!,#REF!))</f>
        <v>#REF!</v>
      </c>
      <c r="CF110" s="45" t="str">
        <f t="shared" si="21"/>
        <v/>
      </c>
      <c r="CG110" s="38"/>
      <c r="CH110" s="38"/>
    </row>
    <row r="111" spans="1:86" ht="24" customHeight="1">
      <c r="A111" s="358">
        <v>105</v>
      </c>
      <c r="B111" s="359"/>
      <c r="C111" s="360"/>
      <c r="D111" s="361"/>
      <c r="E111" s="362"/>
      <c r="F111" s="363"/>
      <c r="G111" s="363"/>
      <c r="H111" s="364"/>
      <c r="I111" s="365"/>
      <c r="J111" s="366"/>
      <c r="K111" s="367"/>
      <c r="L111" s="13"/>
      <c r="M111" s="8"/>
      <c r="N111" s="8"/>
      <c r="O111" s="8"/>
      <c r="P111" s="56"/>
      <c r="Q111" s="60"/>
      <c r="R111" s="8"/>
      <c r="S111" s="14"/>
      <c r="T111" s="19"/>
      <c r="U111" s="20"/>
      <c r="V111" s="20"/>
      <c r="W111" s="8"/>
      <c r="X111" s="62"/>
      <c r="Y111" s="60"/>
      <c r="Z111" s="8"/>
      <c r="AA111" s="14"/>
      <c r="AB111" s="13"/>
      <c r="AC111" s="8"/>
      <c r="AD111" s="8"/>
      <c r="AE111" s="8"/>
      <c r="AF111" s="56"/>
      <c r="AG111" s="60"/>
      <c r="AH111" s="8"/>
      <c r="AI111" s="14"/>
      <c r="AJ111" s="13"/>
      <c r="AK111" s="8"/>
      <c r="AL111" s="8"/>
      <c r="AM111" s="8"/>
      <c r="AN111" s="56"/>
      <c r="AO111" s="60"/>
      <c r="AP111" s="8"/>
      <c r="AQ111" s="14"/>
      <c r="AR111" s="13"/>
      <c r="AS111" s="8"/>
      <c r="AT111" s="56"/>
      <c r="AU111" s="13"/>
      <c r="AV111" s="8"/>
      <c r="AW111" s="14"/>
      <c r="AX111" s="13"/>
      <c r="AY111" s="8"/>
      <c r="AZ111" s="56"/>
      <c r="BA111" s="13" t="s">
        <v>447</v>
      </c>
      <c r="BB111" s="109" t="s">
        <v>447</v>
      </c>
      <c r="BC111" s="1"/>
      <c r="BD111" s="1"/>
      <c r="BE111" s="1"/>
      <c r="BF111" s="1"/>
      <c r="BG111" s="1"/>
      <c r="BS111" s="29"/>
      <c r="BT111" s="44" t="str">
        <f t="shared" si="11"/>
        <v/>
      </c>
      <c r="BU111" s="45" t="str">
        <f t="shared" si="12"/>
        <v/>
      </c>
      <c r="BV111" s="45" t="str">
        <f t="shared" si="13"/>
        <v/>
      </c>
      <c r="BW111" s="44" t="str">
        <f t="shared" si="14"/>
        <v/>
      </c>
      <c r="BX111" s="45" t="str">
        <f t="shared" si="15"/>
        <v/>
      </c>
      <c r="BY111" s="44" t="e">
        <f>IF(AND(#REF!="",#REF!="",#REF!="",#REF!=""),"",SUM(#REF!,#REF!,#REF!,#REF!,#REF!))</f>
        <v>#REF!</v>
      </c>
      <c r="BZ111" s="45" t="str">
        <f t="shared" si="16"/>
        <v/>
      </c>
      <c r="CA111" s="44" t="str">
        <f t="shared" si="17"/>
        <v/>
      </c>
      <c r="CB111" s="45" t="str">
        <f t="shared" si="18"/>
        <v/>
      </c>
      <c r="CC111" s="44" t="str">
        <f t="shared" si="19"/>
        <v/>
      </c>
      <c r="CD111" s="45" t="str">
        <f t="shared" si="20"/>
        <v/>
      </c>
      <c r="CE111" s="44" t="e">
        <f>IF(AND(#REF!="",#REF!="",#REF!="",#REF!=""),"",SUM(#REF!,#REF!,#REF!,#REF!,#REF!))</f>
        <v>#REF!</v>
      </c>
      <c r="CF111" s="45" t="str">
        <f t="shared" si="21"/>
        <v/>
      </c>
      <c r="CG111" s="38"/>
      <c r="CH111" s="38"/>
    </row>
    <row r="112" spans="1:86" ht="24" customHeight="1">
      <c r="A112" s="358">
        <v>106</v>
      </c>
      <c r="B112" s="359"/>
      <c r="C112" s="360"/>
      <c r="D112" s="361"/>
      <c r="E112" s="362"/>
      <c r="F112" s="363"/>
      <c r="G112" s="363"/>
      <c r="H112" s="364"/>
      <c r="I112" s="365"/>
      <c r="J112" s="366"/>
      <c r="K112" s="367"/>
      <c r="L112" s="13"/>
      <c r="M112" s="8"/>
      <c r="N112" s="8"/>
      <c r="O112" s="8"/>
      <c r="P112" s="56"/>
      <c r="Q112" s="60"/>
      <c r="R112" s="8"/>
      <c r="S112" s="14"/>
      <c r="T112" s="19"/>
      <c r="U112" s="20"/>
      <c r="V112" s="20"/>
      <c r="W112" s="8"/>
      <c r="X112" s="62"/>
      <c r="Y112" s="60"/>
      <c r="Z112" s="8"/>
      <c r="AA112" s="14"/>
      <c r="AB112" s="13"/>
      <c r="AC112" s="8"/>
      <c r="AD112" s="8"/>
      <c r="AE112" s="8"/>
      <c r="AF112" s="56"/>
      <c r="AG112" s="60"/>
      <c r="AH112" s="8"/>
      <c r="AI112" s="14"/>
      <c r="AJ112" s="13"/>
      <c r="AK112" s="8"/>
      <c r="AL112" s="8"/>
      <c r="AM112" s="8"/>
      <c r="AN112" s="56"/>
      <c r="AO112" s="60"/>
      <c r="AP112" s="8"/>
      <c r="AQ112" s="14"/>
      <c r="AR112" s="13"/>
      <c r="AS112" s="8"/>
      <c r="AT112" s="56"/>
      <c r="AU112" s="13"/>
      <c r="AV112" s="8"/>
      <c r="AW112" s="14"/>
      <c r="AX112" s="13"/>
      <c r="AY112" s="8"/>
      <c r="AZ112" s="56"/>
      <c r="BA112" s="13" t="s">
        <v>447</v>
      </c>
      <c r="BB112" s="109" t="s">
        <v>447</v>
      </c>
      <c r="BC112" s="1"/>
      <c r="BD112" s="1"/>
      <c r="BE112" s="1"/>
      <c r="BF112" s="1"/>
      <c r="BG112" s="1"/>
      <c r="BS112" s="29"/>
      <c r="BT112" s="44" t="str">
        <f t="shared" si="11"/>
        <v/>
      </c>
      <c r="BU112" s="45" t="str">
        <f t="shared" si="12"/>
        <v/>
      </c>
      <c r="BV112" s="45" t="str">
        <f t="shared" si="13"/>
        <v/>
      </c>
      <c r="BW112" s="44" t="str">
        <f t="shared" si="14"/>
        <v/>
      </c>
      <c r="BX112" s="45" t="str">
        <f t="shared" si="15"/>
        <v/>
      </c>
      <c r="BY112" s="44" t="e">
        <f>IF(AND(#REF!="",#REF!="",#REF!="",#REF!=""),"",SUM(#REF!,#REF!,#REF!,#REF!,#REF!))</f>
        <v>#REF!</v>
      </c>
      <c r="BZ112" s="45" t="str">
        <f t="shared" si="16"/>
        <v/>
      </c>
      <c r="CA112" s="44" t="str">
        <f t="shared" si="17"/>
        <v/>
      </c>
      <c r="CB112" s="45" t="str">
        <f t="shared" si="18"/>
        <v/>
      </c>
      <c r="CC112" s="44" t="str">
        <f t="shared" si="19"/>
        <v/>
      </c>
      <c r="CD112" s="45" t="str">
        <f t="shared" si="20"/>
        <v/>
      </c>
      <c r="CE112" s="44" t="e">
        <f>IF(AND(#REF!="",#REF!="",#REF!="",#REF!=""),"",SUM(#REF!,#REF!,#REF!,#REF!,#REF!))</f>
        <v>#REF!</v>
      </c>
      <c r="CF112" s="45" t="str">
        <f t="shared" si="21"/>
        <v/>
      </c>
      <c r="CG112" s="38"/>
      <c r="CH112" s="38"/>
    </row>
    <row r="113" spans="1:86" ht="24" customHeight="1">
      <c r="A113" s="358">
        <v>107</v>
      </c>
      <c r="B113" s="359"/>
      <c r="C113" s="360"/>
      <c r="D113" s="361"/>
      <c r="E113" s="362"/>
      <c r="F113" s="363"/>
      <c r="G113" s="363"/>
      <c r="H113" s="364"/>
      <c r="I113" s="365"/>
      <c r="J113" s="366"/>
      <c r="K113" s="367"/>
      <c r="L113" s="13"/>
      <c r="M113" s="8"/>
      <c r="N113" s="8"/>
      <c r="O113" s="8"/>
      <c r="P113" s="56"/>
      <c r="Q113" s="60"/>
      <c r="R113" s="8"/>
      <c r="S113" s="14"/>
      <c r="T113" s="19"/>
      <c r="U113" s="20"/>
      <c r="V113" s="20"/>
      <c r="W113" s="8"/>
      <c r="X113" s="62"/>
      <c r="Y113" s="60"/>
      <c r="Z113" s="8"/>
      <c r="AA113" s="14"/>
      <c r="AB113" s="13"/>
      <c r="AC113" s="8"/>
      <c r="AD113" s="8"/>
      <c r="AE113" s="8"/>
      <c r="AF113" s="56"/>
      <c r="AG113" s="60"/>
      <c r="AH113" s="8"/>
      <c r="AI113" s="14"/>
      <c r="AJ113" s="13"/>
      <c r="AK113" s="8"/>
      <c r="AL113" s="8"/>
      <c r="AM113" s="8"/>
      <c r="AN113" s="56"/>
      <c r="AO113" s="60"/>
      <c r="AP113" s="8"/>
      <c r="AQ113" s="14"/>
      <c r="AR113" s="13"/>
      <c r="AS113" s="8"/>
      <c r="AT113" s="56"/>
      <c r="AU113" s="13"/>
      <c r="AV113" s="8"/>
      <c r="AW113" s="14"/>
      <c r="AX113" s="13"/>
      <c r="AY113" s="8"/>
      <c r="AZ113" s="56"/>
      <c r="BA113" s="13" t="s">
        <v>447</v>
      </c>
      <c r="BB113" s="109" t="s">
        <v>447</v>
      </c>
      <c r="BC113" s="1"/>
      <c r="BD113" s="1"/>
      <c r="BE113" s="1"/>
      <c r="BF113" s="1"/>
      <c r="BG113" s="1"/>
      <c r="BS113" s="29"/>
      <c r="BT113" s="44" t="str">
        <f t="shared" si="11"/>
        <v/>
      </c>
      <c r="BU113" s="45" t="str">
        <f t="shared" si="12"/>
        <v/>
      </c>
      <c r="BV113" s="45" t="str">
        <f t="shared" si="13"/>
        <v/>
      </c>
      <c r="BW113" s="44" t="str">
        <f t="shared" si="14"/>
        <v/>
      </c>
      <c r="BX113" s="45" t="str">
        <f t="shared" si="15"/>
        <v/>
      </c>
      <c r="BY113" s="44" t="e">
        <f>IF(AND(#REF!="",#REF!="",#REF!="",#REF!=""),"",SUM(#REF!,#REF!,#REF!,#REF!,#REF!))</f>
        <v>#REF!</v>
      </c>
      <c r="BZ113" s="45" t="str">
        <f t="shared" si="16"/>
        <v/>
      </c>
      <c r="CA113" s="44" t="str">
        <f t="shared" si="17"/>
        <v/>
      </c>
      <c r="CB113" s="45" t="str">
        <f t="shared" si="18"/>
        <v/>
      </c>
      <c r="CC113" s="44" t="str">
        <f t="shared" si="19"/>
        <v/>
      </c>
      <c r="CD113" s="45" t="str">
        <f t="shared" si="20"/>
        <v/>
      </c>
      <c r="CE113" s="44" t="e">
        <f>IF(AND(#REF!="",#REF!="",#REF!="",#REF!=""),"",SUM(#REF!,#REF!,#REF!,#REF!,#REF!))</f>
        <v>#REF!</v>
      </c>
      <c r="CF113" s="45" t="str">
        <f t="shared" si="21"/>
        <v/>
      </c>
      <c r="CG113" s="38"/>
      <c r="CH113" s="38"/>
    </row>
    <row r="114" spans="1:86" ht="24" customHeight="1">
      <c r="A114" s="358">
        <v>108</v>
      </c>
      <c r="B114" s="359"/>
      <c r="C114" s="360"/>
      <c r="D114" s="361"/>
      <c r="E114" s="362"/>
      <c r="F114" s="363"/>
      <c r="G114" s="363"/>
      <c r="H114" s="364"/>
      <c r="I114" s="365"/>
      <c r="J114" s="366"/>
      <c r="K114" s="367"/>
      <c r="L114" s="13"/>
      <c r="M114" s="8"/>
      <c r="N114" s="8"/>
      <c r="O114" s="8"/>
      <c r="P114" s="56"/>
      <c r="Q114" s="60"/>
      <c r="R114" s="8"/>
      <c r="S114" s="14"/>
      <c r="T114" s="19"/>
      <c r="U114" s="20"/>
      <c r="V114" s="20"/>
      <c r="W114" s="8"/>
      <c r="X114" s="62"/>
      <c r="Y114" s="60"/>
      <c r="Z114" s="8"/>
      <c r="AA114" s="14"/>
      <c r="AB114" s="13"/>
      <c r="AC114" s="8"/>
      <c r="AD114" s="8"/>
      <c r="AE114" s="8"/>
      <c r="AF114" s="56"/>
      <c r="AG114" s="60"/>
      <c r="AH114" s="8"/>
      <c r="AI114" s="14"/>
      <c r="AJ114" s="13"/>
      <c r="AK114" s="8"/>
      <c r="AL114" s="8"/>
      <c r="AM114" s="8"/>
      <c r="AN114" s="56"/>
      <c r="AO114" s="60"/>
      <c r="AP114" s="8"/>
      <c r="AQ114" s="14"/>
      <c r="AR114" s="13"/>
      <c r="AS114" s="8"/>
      <c r="AT114" s="56"/>
      <c r="AU114" s="13"/>
      <c r="AV114" s="8"/>
      <c r="AW114" s="14"/>
      <c r="AX114" s="13"/>
      <c r="AY114" s="8"/>
      <c r="AZ114" s="56"/>
      <c r="BA114" s="13" t="s">
        <v>447</v>
      </c>
      <c r="BB114" s="109" t="s">
        <v>447</v>
      </c>
      <c r="BC114" s="1"/>
      <c r="BD114" s="1"/>
      <c r="BE114" s="1"/>
      <c r="BF114" s="1"/>
      <c r="BG114" s="1"/>
      <c r="BS114" s="29"/>
      <c r="BT114" s="44" t="str">
        <f t="shared" si="11"/>
        <v/>
      </c>
      <c r="BU114" s="45" t="str">
        <f t="shared" si="12"/>
        <v/>
      </c>
      <c r="BV114" s="45" t="str">
        <f t="shared" si="13"/>
        <v/>
      </c>
      <c r="BW114" s="44" t="str">
        <f t="shared" si="14"/>
        <v/>
      </c>
      <c r="BX114" s="45" t="str">
        <f t="shared" si="15"/>
        <v/>
      </c>
      <c r="BY114" s="44" t="e">
        <f>IF(AND(#REF!="",#REF!="",#REF!="",#REF!=""),"",SUM(#REF!,#REF!,#REF!,#REF!,#REF!))</f>
        <v>#REF!</v>
      </c>
      <c r="BZ114" s="45" t="str">
        <f t="shared" si="16"/>
        <v/>
      </c>
      <c r="CA114" s="44" t="str">
        <f t="shared" si="17"/>
        <v/>
      </c>
      <c r="CB114" s="45" t="str">
        <f t="shared" si="18"/>
        <v/>
      </c>
      <c r="CC114" s="44" t="str">
        <f t="shared" si="19"/>
        <v/>
      </c>
      <c r="CD114" s="45" t="str">
        <f t="shared" si="20"/>
        <v/>
      </c>
      <c r="CE114" s="44" t="e">
        <f>IF(AND(#REF!="",#REF!="",#REF!="",#REF!=""),"",SUM(#REF!,#REF!,#REF!,#REF!,#REF!))</f>
        <v>#REF!</v>
      </c>
      <c r="CF114" s="45" t="str">
        <f t="shared" si="21"/>
        <v/>
      </c>
      <c r="CG114" s="38"/>
      <c r="CH114" s="38"/>
    </row>
    <row r="115" spans="1:86" ht="24" customHeight="1">
      <c r="A115" s="358">
        <v>109</v>
      </c>
      <c r="B115" s="359"/>
      <c r="C115" s="360"/>
      <c r="D115" s="361"/>
      <c r="E115" s="362"/>
      <c r="F115" s="363"/>
      <c r="G115" s="363"/>
      <c r="H115" s="364"/>
      <c r="I115" s="365"/>
      <c r="J115" s="366"/>
      <c r="K115" s="367"/>
      <c r="L115" s="13"/>
      <c r="M115" s="8"/>
      <c r="N115" s="8"/>
      <c r="O115" s="8"/>
      <c r="P115" s="56"/>
      <c r="Q115" s="60"/>
      <c r="R115" s="8"/>
      <c r="S115" s="14"/>
      <c r="T115" s="19"/>
      <c r="U115" s="20"/>
      <c r="V115" s="20"/>
      <c r="W115" s="8"/>
      <c r="X115" s="62"/>
      <c r="Y115" s="60"/>
      <c r="Z115" s="8"/>
      <c r="AA115" s="14"/>
      <c r="AB115" s="13"/>
      <c r="AC115" s="8"/>
      <c r="AD115" s="8"/>
      <c r="AE115" s="8"/>
      <c r="AF115" s="56"/>
      <c r="AG115" s="60"/>
      <c r="AH115" s="8"/>
      <c r="AI115" s="14"/>
      <c r="AJ115" s="13"/>
      <c r="AK115" s="8"/>
      <c r="AL115" s="8"/>
      <c r="AM115" s="8"/>
      <c r="AN115" s="56"/>
      <c r="AO115" s="60"/>
      <c r="AP115" s="8"/>
      <c r="AQ115" s="14"/>
      <c r="AR115" s="13"/>
      <c r="AS115" s="8"/>
      <c r="AT115" s="56"/>
      <c r="AU115" s="13"/>
      <c r="AV115" s="8"/>
      <c r="AW115" s="14"/>
      <c r="AX115" s="13"/>
      <c r="AY115" s="8"/>
      <c r="AZ115" s="56"/>
      <c r="BA115" s="13" t="s">
        <v>447</v>
      </c>
      <c r="BB115" s="109" t="s">
        <v>447</v>
      </c>
      <c r="BC115" s="1"/>
      <c r="BD115" s="1"/>
      <c r="BE115" s="1"/>
      <c r="BF115" s="1"/>
      <c r="BG115" s="1"/>
      <c r="BS115" s="29"/>
      <c r="BT115" s="44" t="str">
        <f t="shared" si="11"/>
        <v/>
      </c>
      <c r="BU115" s="45" t="str">
        <f t="shared" si="12"/>
        <v/>
      </c>
      <c r="BV115" s="45" t="str">
        <f t="shared" si="13"/>
        <v/>
      </c>
      <c r="BW115" s="44" t="str">
        <f t="shared" si="14"/>
        <v/>
      </c>
      <c r="BX115" s="45" t="str">
        <f t="shared" si="15"/>
        <v/>
      </c>
      <c r="BY115" s="44" t="e">
        <f>IF(AND(#REF!="",#REF!="",#REF!="",#REF!=""),"",SUM(#REF!,#REF!,#REF!,#REF!,#REF!))</f>
        <v>#REF!</v>
      </c>
      <c r="BZ115" s="45" t="str">
        <f t="shared" si="16"/>
        <v/>
      </c>
      <c r="CA115" s="44" t="str">
        <f t="shared" si="17"/>
        <v/>
      </c>
      <c r="CB115" s="45" t="str">
        <f t="shared" si="18"/>
        <v/>
      </c>
      <c r="CC115" s="44" t="str">
        <f t="shared" si="19"/>
        <v/>
      </c>
      <c r="CD115" s="45" t="str">
        <f t="shared" si="20"/>
        <v/>
      </c>
      <c r="CE115" s="44" t="e">
        <f>IF(AND(#REF!="",#REF!="",#REF!="",#REF!=""),"",SUM(#REF!,#REF!,#REF!,#REF!,#REF!))</f>
        <v>#REF!</v>
      </c>
      <c r="CF115" s="45" t="str">
        <f t="shared" si="21"/>
        <v/>
      </c>
      <c r="CG115" s="38"/>
      <c r="CH115" s="38"/>
    </row>
    <row r="116" spans="1:86" ht="24" customHeight="1">
      <c r="A116" s="358">
        <v>110</v>
      </c>
      <c r="B116" s="359"/>
      <c r="C116" s="360"/>
      <c r="D116" s="361"/>
      <c r="E116" s="362"/>
      <c r="F116" s="363"/>
      <c r="G116" s="363"/>
      <c r="H116" s="364"/>
      <c r="I116" s="365"/>
      <c r="J116" s="366"/>
      <c r="K116" s="367"/>
      <c r="L116" s="13"/>
      <c r="M116" s="8"/>
      <c r="N116" s="8"/>
      <c r="O116" s="8"/>
      <c r="P116" s="56"/>
      <c r="Q116" s="60"/>
      <c r="R116" s="8"/>
      <c r="S116" s="14"/>
      <c r="T116" s="19"/>
      <c r="U116" s="20"/>
      <c r="V116" s="20"/>
      <c r="W116" s="8"/>
      <c r="X116" s="62"/>
      <c r="Y116" s="60"/>
      <c r="Z116" s="8"/>
      <c r="AA116" s="14"/>
      <c r="AB116" s="13"/>
      <c r="AC116" s="8"/>
      <c r="AD116" s="8"/>
      <c r="AE116" s="8"/>
      <c r="AF116" s="56"/>
      <c r="AG116" s="60"/>
      <c r="AH116" s="8"/>
      <c r="AI116" s="14"/>
      <c r="AJ116" s="13"/>
      <c r="AK116" s="8"/>
      <c r="AL116" s="8"/>
      <c r="AM116" s="8"/>
      <c r="AN116" s="56"/>
      <c r="AO116" s="60"/>
      <c r="AP116" s="8"/>
      <c r="AQ116" s="14"/>
      <c r="AR116" s="13"/>
      <c r="AS116" s="8"/>
      <c r="AT116" s="56"/>
      <c r="AU116" s="13"/>
      <c r="AV116" s="8"/>
      <c r="AW116" s="14"/>
      <c r="AX116" s="13"/>
      <c r="AY116" s="8"/>
      <c r="AZ116" s="56"/>
      <c r="BA116" s="13" t="s">
        <v>447</v>
      </c>
      <c r="BB116" s="109" t="s">
        <v>447</v>
      </c>
      <c r="BC116" s="1"/>
      <c r="BD116" s="1"/>
      <c r="BE116" s="1"/>
      <c r="BF116" s="1"/>
      <c r="BG116" s="1"/>
      <c r="BS116" s="29"/>
      <c r="BT116" s="44" t="str">
        <f t="shared" si="11"/>
        <v/>
      </c>
      <c r="BU116" s="45" t="str">
        <f t="shared" si="12"/>
        <v/>
      </c>
      <c r="BV116" s="45" t="str">
        <f t="shared" si="13"/>
        <v/>
      </c>
      <c r="BW116" s="44" t="str">
        <f t="shared" si="14"/>
        <v/>
      </c>
      <c r="BX116" s="45" t="str">
        <f t="shared" si="15"/>
        <v/>
      </c>
      <c r="BY116" s="44" t="e">
        <f>IF(AND(#REF!="",#REF!="",#REF!="",#REF!=""),"",SUM(#REF!,#REF!,#REF!,#REF!,#REF!))</f>
        <v>#REF!</v>
      </c>
      <c r="BZ116" s="45" t="str">
        <f t="shared" si="16"/>
        <v/>
      </c>
      <c r="CA116" s="44" t="str">
        <f t="shared" si="17"/>
        <v/>
      </c>
      <c r="CB116" s="45" t="str">
        <f t="shared" si="18"/>
        <v/>
      </c>
      <c r="CC116" s="44" t="str">
        <f t="shared" si="19"/>
        <v/>
      </c>
      <c r="CD116" s="45" t="str">
        <f t="shared" si="20"/>
        <v/>
      </c>
      <c r="CE116" s="44" t="e">
        <f>IF(AND(#REF!="",#REF!="",#REF!="",#REF!=""),"",SUM(#REF!,#REF!,#REF!,#REF!,#REF!))</f>
        <v>#REF!</v>
      </c>
      <c r="CF116" s="45" t="str">
        <f t="shared" si="21"/>
        <v/>
      </c>
      <c r="CG116" s="38"/>
      <c r="CH116" s="38"/>
    </row>
    <row r="117" spans="1:86" ht="24" customHeight="1">
      <c r="A117" s="358">
        <v>111</v>
      </c>
      <c r="B117" s="359"/>
      <c r="C117" s="360"/>
      <c r="D117" s="361"/>
      <c r="E117" s="362"/>
      <c r="F117" s="363"/>
      <c r="G117" s="363"/>
      <c r="H117" s="364"/>
      <c r="I117" s="365"/>
      <c r="J117" s="366"/>
      <c r="K117" s="367"/>
      <c r="L117" s="13"/>
      <c r="M117" s="8"/>
      <c r="N117" s="8"/>
      <c r="O117" s="8"/>
      <c r="P117" s="56"/>
      <c r="Q117" s="60"/>
      <c r="R117" s="8"/>
      <c r="S117" s="14"/>
      <c r="T117" s="19"/>
      <c r="U117" s="20"/>
      <c r="V117" s="20"/>
      <c r="W117" s="8"/>
      <c r="X117" s="62"/>
      <c r="Y117" s="60"/>
      <c r="Z117" s="8"/>
      <c r="AA117" s="14"/>
      <c r="AB117" s="13"/>
      <c r="AC117" s="8"/>
      <c r="AD117" s="8"/>
      <c r="AE117" s="8"/>
      <c r="AF117" s="56"/>
      <c r="AG117" s="60"/>
      <c r="AH117" s="8"/>
      <c r="AI117" s="14"/>
      <c r="AJ117" s="13"/>
      <c r="AK117" s="8"/>
      <c r="AL117" s="8"/>
      <c r="AM117" s="8"/>
      <c r="AN117" s="56"/>
      <c r="AO117" s="60"/>
      <c r="AP117" s="8"/>
      <c r="AQ117" s="14"/>
      <c r="AR117" s="13"/>
      <c r="AS117" s="8"/>
      <c r="AT117" s="56"/>
      <c r="AU117" s="13"/>
      <c r="AV117" s="8"/>
      <c r="AW117" s="14"/>
      <c r="AX117" s="13"/>
      <c r="AY117" s="8"/>
      <c r="AZ117" s="56"/>
      <c r="BA117" s="13" t="s">
        <v>447</v>
      </c>
      <c r="BB117" s="109" t="s">
        <v>447</v>
      </c>
      <c r="BC117" s="1"/>
      <c r="BD117" s="1"/>
      <c r="BE117" s="1"/>
      <c r="BF117" s="1"/>
      <c r="BG117" s="1"/>
      <c r="BS117" s="29"/>
      <c r="BT117" s="44" t="str">
        <f t="shared" si="11"/>
        <v/>
      </c>
      <c r="BU117" s="45" t="str">
        <f t="shared" si="12"/>
        <v/>
      </c>
      <c r="BV117" s="45" t="str">
        <f t="shared" si="13"/>
        <v/>
      </c>
      <c r="BW117" s="44" t="str">
        <f t="shared" si="14"/>
        <v/>
      </c>
      <c r="BX117" s="45" t="str">
        <f t="shared" si="15"/>
        <v/>
      </c>
      <c r="BY117" s="44" t="e">
        <f>IF(AND(#REF!="",#REF!="",#REF!="",#REF!=""),"",SUM(#REF!,#REF!,#REF!,#REF!,#REF!))</f>
        <v>#REF!</v>
      </c>
      <c r="BZ117" s="45" t="str">
        <f t="shared" si="16"/>
        <v/>
      </c>
      <c r="CA117" s="44" t="str">
        <f t="shared" si="17"/>
        <v/>
      </c>
      <c r="CB117" s="45" t="str">
        <f t="shared" si="18"/>
        <v/>
      </c>
      <c r="CC117" s="44" t="str">
        <f t="shared" si="19"/>
        <v/>
      </c>
      <c r="CD117" s="45" t="str">
        <f t="shared" si="20"/>
        <v/>
      </c>
      <c r="CE117" s="44" t="e">
        <f>IF(AND(#REF!="",#REF!="",#REF!="",#REF!=""),"",SUM(#REF!,#REF!,#REF!,#REF!,#REF!))</f>
        <v>#REF!</v>
      </c>
      <c r="CF117" s="45" t="str">
        <f t="shared" si="21"/>
        <v/>
      </c>
      <c r="CG117" s="38"/>
      <c r="CH117" s="38"/>
    </row>
    <row r="118" spans="1:86" ht="24" customHeight="1">
      <c r="A118" s="358">
        <v>112</v>
      </c>
      <c r="B118" s="359"/>
      <c r="C118" s="360"/>
      <c r="D118" s="361"/>
      <c r="E118" s="362"/>
      <c r="F118" s="363"/>
      <c r="G118" s="363"/>
      <c r="H118" s="364"/>
      <c r="I118" s="365"/>
      <c r="J118" s="366"/>
      <c r="K118" s="367"/>
      <c r="L118" s="13"/>
      <c r="M118" s="8"/>
      <c r="N118" s="8"/>
      <c r="O118" s="8"/>
      <c r="P118" s="56"/>
      <c r="Q118" s="60"/>
      <c r="R118" s="8"/>
      <c r="S118" s="14"/>
      <c r="T118" s="19"/>
      <c r="U118" s="20"/>
      <c r="V118" s="20"/>
      <c r="W118" s="8"/>
      <c r="X118" s="62"/>
      <c r="Y118" s="60"/>
      <c r="Z118" s="8"/>
      <c r="AA118" s="14"/>
      <c r="AB118" s="13"/>
      <c r="AC118" s="8"/>
      <c r="AD118" s="8"/>
      <c r="AE118" s="8"/>
      <c r="AF118" s="56"/>
      <c r="AG118" s="60"/>
      <c r="AH118" s="8"/>
      <c r="AI118" s="14"/>
      <c r="AJ118" s="13"/>
      <c r="AK118" s="8"/>
      <c r="AL118" s="8"/>
      <c r="AM118" s="8"/>
      <c r="AN118" s="56"/>
      <c r="AO118" s="60"/>
      <c r="AP118" s="8"/>
      <c r="AQ118" s="14"/>
      <c r="AR118" s="13"/>
      <c r="AS118" s="8"/>
      <c r="AT118" s="56"/>
      <c r="AU118" s="13"/>
      <c r="AV118" s="8"/>
      <c r="AW118" s="14"/>
      <c r="AX118" s="13"/>
      <c r="AY118" s="8"/>
      <c r="AZ118" s="56"/>
      <c r="BA118" s="13" t="s">
        <v>447</v>
      </c>
      <c r="BB118" s="109" t="s">
        <v>447</v>
      </c>
      <c r="BC118" s="1"/>
      <c r="BD118" s="1"/>
      <c r="BE118" s="1"/>
      <c r="BF118" s="1"/>
      <c r="BG118" s="1"/>
      <c r="BS118" s="29"/>
      <c r="BT118" s="44" t="str">
        <f t="shared" si="11"/>
        <v/>
      </c>
      <c r="BU118" s="45" t="str">
        <f t="shared" si="12"/>
        <v/>
      </c>
      <c r="BV118" s="45" t="str">
        <f t="shared" si="13"/>
        <v/>
      </c>
      <c r="BW118" s="44" t="str">
        <f t="shared" si="14"/>
        <v/>
      </c>
      <c r="BX118" s="45" t="str">
        <f t="shared" si="15"/>
        <v/>
      </c>
      <c r="BY118" s="44" t="e">
        <f>IF(AND(#REF!="",#REF!="",#REF!="",#REF!=""),"",SUM(#REF!,#REF!,#REF!,#REF!,#REF!))</f>
        <v>#REF!</v>
      </c>
      <c r="BZ118" s="45" t="str">
        <f t="shared" si="16"/>
        <v/>
      </c>
      <c r="CA118" s="44" t="str">
        <f t="shared" si="17"/>
        <v/>
      </c>
      <c r="CB118" s="45" t="str">
        <f t="shared" si="18"/>
        <v/>
      </c>
      <c r="CC118" s="44" t="str">
        <f t="shared" si="19"/>
        <v/>
      </c>
      <c r="CD118" s="45" t="str">
        <f t="shared" si="20"/>
        <v/>
      </c>
      <c r="CE118" s="44" t="e">
        <f>IF(AND(#REF!="",#REF!="",#REF!="",#REF!=""),"",SUM(#REF!,#REF!,#REF!,#REF!,#REF!))</f>
        <v>#REF!</v>
      </c>
      <c r="CF118" s="45" t="str">
        <f t="shared" si="21"/>
        <v/>
      </c>
      <c r="CG118" s="38"/>
      <c r="CH118" s="38"/>
    </row>
    <row r="119" spans="1:86" ht="24" customHeight="1">
      <c r="A119" s="358">
        <v>113</v>
      </c>
      <c r="B119" s="359"/>
      <c r="C119" s="360"/>
      <c r="D119" s="361"/>
      <c r="E119" s="362"/>
      <c r="F119" s="363"/>
      <c r="G119" s="363"/>
      <c r="H119" s="364"/>
      <c r="I119" s="365"/>
      <c r="J119" s="366"/>
      <c r="K119" s="367"/>
      <c r="L119" s="13"/>
      <c r="M119" s="8"/>
      <c r="N119" s="8"/>
      <c r="O119" s="8"/>
      <c r="P119" s="56"/>
      <c r="Q119" s="60"/>
      <c r="R119" s="8"/>
      <c r="S119" s="14"/>
      <c r="T119" s="19"/>
      <c r="U119" s="20"/>
      <c r="V119" s="20"/>
      <c r="W119" s="8"/>
      <c r="X119" s="62"/>
      <c r="Y119" s="60"/>
      <c r="Z119" s="8"/>
      <c r="AA119" s="14"/>
      <c r="AB119" s="13"/>
      <c r="AC119" s="8"/>
      <c r="AD119" s="8"/>
      <c r="AE119" s="8"/>
      <c r="AF119" s="56"/>
      <c r="AG119" s="60"/>
      <c r="AH119" s="8"/>
      <c r="AI119" s="14"/>
      <c r="AJ119" s="13"/>
      <c r="AK119" s="8"/>
      <c r="AL119" s="8"/>
      <c r="AM119" s="8"/>
      <c r="AN119" s="56"/>
      <c r="AO119" s="60"/>
      <c r="AP119" s="8"/>
      <c r="AQ119" s="14"/>
      <c r="AR119" s="13"/>
      <c r="AS119" s="8"/>
      <c r="AT119" s="56"/>
      <c r="AU119" s="13"/>
      <c r="AV119" s="8"/>
      <c r="AW119" s="14"/>
      <c r="AX119" s="13"/>
      <c r="AY119" s="8"/>
      <c r="AZ119" s="56"/>
      <c r="BA119" s="13" t="s">
        <v>447</v>
      </c>
      <c r="BB119" s="109" t="s">
        <v>447</v>
      </c>
      <c r="BC119" s="1"/>
      <c r="BD119" s="1"/>
      <c r="BE119" s="1"/>
      <c r="BF119" s="1"/>
      <c r="BG119" s="1"/>
      <c r="BS119" s="29"/>
      <c r="BT119" s="44" t="str">
        <f t="shared" si="11"/>
        <v/>
      </c>
      <c r="BU119" s="45" t="str">
        <f t="shared" si="12"/>
        <v/>
      </c>
      <c r="BV119" s="45" t="str">
        <f t="shared" si="13"/>
        <v/>
      </c>
      <c r="BW119" s="44" t="str">
        <f t="shared" si="14"/>
        <v/>
      </c>
      <c r="BX119" s="45" t="str">
        <f t="shared" si="15"/>
        <v/>
      </c>
      <c r="BY119" s="44" t="e">
        <f>IF(AND(#REF!="",#REF!="",#REF!="",#REF!=""),"",SUM(#REF!,#REF!,#REF!,#REF!,#REF!))</f>
        <v>#REF!</v>
      </c>
      <c r="BZ119" s="45" t="str">
        <f t="shared" si="16"/>
        <v/>
      </c>
      <c r="CA119" s="44" t="str">
        <f t="shared" si="17"/>
        <v/>
      </c>
      <c r="CB119" s="45" t="str">
        <f t="shared" si="18"/>
        <v/>
      </c>
      <c r="CC119" s="44" t="str">
        <f t="shared" si="19"/>
        <v/>
      </c>
      <c r="CD119" s="45" t="str">
        <f t="shared" si="20"/>
        <v/>
      </c>
      <c r="CE119" s="44" t="e">
        <f>IF(AND(#REF!="",#REF!="",#REF!="",#REF!=""),"",SUM(#REF!,#REF!,#REF!,#REF!,#REF!))</f>
        <v>#REF!</v>
      </c>
      <c r="CF119" s="45" t="str">
        <f t="shared" si="21"/>
        <v/>
      </c>
      <c r="CG119" s="38"/>
      <c r="CH119" s="38"/>
    </row>
    <row r="120" spans="1:86" ht="24" customHeight="1">
      <c r="A120" s="358">
        <v>114</v>
      </c>
      <c r="B120" s="359"/>
      <c r="C120" s="360"/>
      <c r="D120" s="361"/>
      <c r="E120" s="362"/>
      <c r="F120" s="363"/>
      <c r="G120" s="363"/>
      <c r="H120" s="364"/>
      <c r="I120" s="365"/>
      <c r="J120" s="366"/>
      <c r="K120" s="367"/>
      <c r="L120" s="13"/>
      <c r="M120" s="8"/>
      <c r="N120" s="8"/>
      <c r="O120" s="8"/>
      <c r="P120" s="56"/>
      <c r="Q120" s="60"/>
      <c r="R120" s="8"/>
      <c r="S120" s="14"/>
      <c r="T120" s="19"/>
      <c r="U120" s="20"/>
      <c r="V120" s="20"/>
      <c r="W120" s="8"/>
      <c r="X120" s="62"/>
      <c r="Y120" s="60"/>
      <c r="Z120" s="8"/>
      <c r="AA120" s="14"/>
      <c r="AB120" s="13"/>
      <c r="AC120" s="8"/>
      <c r="AD120" s="8"/>
      <c r="AE120" s="8"/>
      <c r="AF120" s="56"/>
      <c r="AG120" s="60"/>
      <c r="AH120" s="8"/>
      <c r="AI120" s="14"/>
      <c r="AJ120" s="13"/>
      <c r="AK120" s="8"/>
      <c r="AL120" s="8"/>
      <c r="AM120" s="8"/>
      <c r="AN120" s="56"/>
      <c r="AO120" s="60"/>
      <c r="AP120" s="8"/>
      <c r="AQ120" s="14"/>
      <c r="AR120" s="13"/>
      <c r="AS120" s="8"/>
      <c r="AT120" s="56"/>
      <c r="AU120" s="13"/>
      <c r="AV120" s="8"/>
      <c r="AW120" s="14"/>
      <c r="AX120" s="13"/>
      <c r="AY120" s="8"/>
      <c r="AZ120" s="56"/>
      <c r="BA120" s="13" t="s">
        <v>447</v>
      </c>
      <c r="BB120" s="109" t="s">
        <v>447</v>
      </c>
      <c r="BC120" s="1"/>
      <c r="BD120" s="1"/>
      <c r="BE120" s="1"/>
      <c r="BF120" s="1"/>
      <c r="BG120" s="1"/>
      <c r="BS120" s="29"/>
      <c r="BT120" s="44" t="str">
        <f t="shared" si="11"/>
        <v/>
      </c>
      <c r="BU120" s="45" t="str">
        <f t="shared" si="12"/>
        <v/>
      </c>
      <c r="BV120" s="45" t="str">
        <f t="shared" si="13"/>
        <v/>
      </c>
      <c r="BW120" s="44" t="str">
        <f t="shared" si="14"/>
        <v/>
      </c>
      <c r="BX120" s="45" t="str">
        <f t="shared" si="15"/>
        <v/>
      </c>
      <c r="BY120" s="44" t="e">
        <f>IF(AND(#REF!="",#REF!="",#REF!="",#REF!=""),"",SUM(#REF!,#REF!,#REF!,#REF!,#REF!))</f>
        <v>#REF!</v>
      </c>
      <c r="BZ120" s="45" t="str">
        <f t="shared" si="16"/>
        <v/>
      </c>
      <c r="CA120" s="44" t="str">
        <f t="shared" si="17"/>
        <v/>
      </c>
      <c r="CB120" s="45" t="str">
        <f t="shared" si="18"/>
        <v/>
      </c>
      <c r="CC120" s="44" t="str">
        <f t="shared" si="19"/>
        <v/>
      </c>
      <c r="CD120" s="45" t="str">
        <f t="shared" si="20"/>
        <v/>
      </c>
      <c r="CE120" s="44" t="e">
        <f>IF(AND(#REF!="",#REF!="",#REF!="",#REF!=""),"",SUM(#REF!,#REF!,#REF!,#REF!,#REF!))</f>
        <v>#REF!</v>
      </c>
      <c r="CF120" s="45" t="str">
        <f t="shared" si="21"/>
        <v/>
      </c>
      <c r="CG120" s="38"/>
      <c r="CH120" s="38"/>
    </row>
    <row r="121" spans="1:86" ht="24" customHeight="1">
      <c r="A121" s="358">
        <v>115</v>
      </c>
      <c r="B121" s="359"/>
      <c r="C121" s="360"/>
      <c r="D121" s="361"/>
      <c r="E121" s="362"/>
      <c r="F121" s="363"/>
      <c r="G121" s="363"/>
      <c r="H121" s="364"/>
      <c r="I121" s="365"/>
      <c r="J121" s="366"/>
      <c r="K121" s="367"/>
      <c r="L121" s="13"/>
      <c r="M121" s="8"/>
      <c r="N121" s="8"/>
      <c r="O121" s="8"/>
      <c r="P121" s="56"/>
      <c r="Q121" s="60"/>
      <c r="R121" s="8"/>
      <c r="S121" s="14"/>
      <c r="T121" s="19"/>
      <c r="U121" s="20"/>
      <c r="V121" s="20"/>
      <c r="W121" s="8"/>
      <c r="X121" s="62"/>
      <c r="Y121" s="60"/>
      <c r="Z121" s="8"/>
      <c r="AA121" s="14"/>
      <c r="AB121" s="13"/>
      <c r="AC121" s="8"/>
      <c r="AD121" s="8"/>
      <c r="AE121" s="8"/>
      <c r="AF121" s="56"/>
      <c r="AG121" s="60"/>
      <c r="AH121" s="8"/>
      <c r="AI121" s="14"/>
      <c r="AJ121" s="13"/>
      <c r="AK121" s="8"/>
      <c r="AL121" s="8"/>
      <c r="AM121" s="8"/>
      <c r="AN121" s="56"/>
      <c r="AO121" s="60"/>
      <c r="AP121" s="8"/>
      <c r="AQ121" s="14"/>
      <c r="AR121" s="13"/>
      <c r="AS121" s="8"/>
      <c r="AT121" s="56"/>
      <c r="AU121" s="13"/>
      <c r="AV121" s="8"/>
      <c r="AW121" s="14"/>
      <c r="AX121" s="13"/>
      <c r="AY121" s="8"/>
      <c r="AZ121" s="56"/>
      <c r="BA121" s="13" t="s">
        <v>447</v>
      </c>
      <c r="BB121" s="109" t="s">
        <v>447</v>
      </c>
      <c r="BC121" s="1"/>
      <c r="BD121" s="1"/>
      <c r="BE121" s="1"/>
      <c r="BF121" s="1"/>
      <c r="BG121" s="1"/>
      <c r="BS121" s="29"/>
      <c r="BT121" s="44" t="str">
        <f t="shared" si="11"/>
        <v/>
      </c>
      <c r="BU121" s="45" t="str">
        <f t="shared" si="12"/>
        <v/>
      </c>
      <c r="BV121" s="45" t="str">
        <f t="shared" si="13"/>
        <v/>
      </c>
      <c r="BW121" s="44" t="str">
        <f t="shared" si="14"/>
        <v/>
      </c>
      <c r="BX121" s="45" t="str">
        <f t="shared" si="15"/>
        <v/>
      </c>
      <c r="BY121" s="44" t="e">
        <f>IF(AND(#REF!="",#REF!="",#REF!="",#REF!=""),"",SUM(#REF!,#REF!,#REF!,#REF!,#REF!))</f>
        <v>#REF!</v>
      </c>
      <c r="BZ121" s="45" t="str">
        <f t="shared" si="16"/>
        <v/>
      </c>
      <c r="CA121" s="44" t="str">
        <f t="shared" si="17"/>
        <v/>
      </c>
      <c r="CB121" s="45" t="str">
        <f t="shared" si="18"/>
        <v/>
      </c>
      <c r="CC121" s="44" t="str">
        <f t="shared" si="19"/>
        <v/>
      </c>
      <c r="CD121" s="45" t="str">
        <f t="shared" si="20"/>
        <v/>
      </c>
      <c r="CE121" s="44" t="e">
        <f>IF(AND(#REF!="",#REF!="",#REF!="",#REF!=""),"",SUM(#REF!,#REF!,#REF!,#REF!,#REF!))</f>
        <v>#REF!</v>
      </c>
      <c r="CF121" s="45" t="str">
        <f t="shared" si="21"/>
        <v/>
      </c>
      <c r="CG121" s="38"/>
      <c r="CH121" s="38"/>
    </row>
    <row r="122" spans="1:86" ht="24" customHeight="1">
      <c r="A122" s="358">
        <v>116</v>
      </c>
      <c r="B122" s="359"/>
      <c r="C122" s="360"/>
      <c r="D122" s="361"/>
      <c r="E122" s="362"/>
      <c r="F122" s="363"/>
      <c r="G122" s="363"/>
      <c r="H122" s="364"/>
      <c r="I122" s="365"/>
      <c r="J122" s="366"/>
      <c r="K122" s="367"/>
      <c r="L122" s="13"/>
      <c r="M122" s="8"/>
      <c r="N122" s="8"/>
      <c r="O122" s="8"/>
      <c r="P122" s="56"/>
      <c r="Q122" s="60"/>
      <c r="R122" s="8"/>
      <c r="S122" s="14"/>
      <c r="T122" s="19"/>
      <c r="U122" s="20"/>
      <c r="V122" s="20"/>
      <c r="W122" s="8"/>
      <c r="X122" s="62"/>
      <c r="Y122" s="60"/>
      <c r="Z122" s="8"/>
      <c r="AA122" s="14"/>
      <c r="AB122" s="13"/>
      <c r="AC122" s="8"/>
      <c r="AD122" s="8"/>
      <c r="AE122" s="8"/>
      <c r="AF122" s="56"/>
      <c r="AG122" s="60"/>
      <c r="AH122" s="8"/>
      <c r="AI122" s="14"/>
      <c r="AJ122" s="13"/>
      <c r="AK122" s="8"/>
      <c r="AL122" s="8"/>
      <c r="AM122" s="8"/>
      <c r="AN122" s="56"/>
      <c r="AO122" s="60"/>
      <c r="AP122" s="8"/>
      <c r="AQ122" s="14"/>
      <c r="AR122" s="13"/>
      <c r="AS122" s="8"/>
      <c r="AT122" s="56"/>
      <c r="AU122" s="13"/>
      <c r="AV122" s="8"/>
      <c r="AW122" s="14"/>
      <c r="AX122" s="13"/>
      <c r="AY122" s="8"/>
      <c r="AZ122" s="56"/>
      <c r="BA122" s="13" t="s">
        <v>447</v>
      </c>
      <c r="BB122" s="109" t="s">
        <v>447</v>
      </c>
      <c r="BC122" s="1"/>
      <c r="BD122" s="1"/>
      <c r="BE122" s="1"/>
      <c r="BF122" s="1"/>
      <c r="BG122" s="1"/>
      <c r="BS122" s="29"/>
      <c r="BT122" s="44" t="str">
        <f t="shared" si="11"/>
        <v/>
      </c>
      <c r="BU122" s="45" t="str">
        <f t="shared" si="12"/>
        <v/>
      </c>
      <c r="BV122" s="45" t="str">
        <f t="shared" si="13"/>
        <v/>
      </c>
      <c r="BW122" s="44" t="str">
        <f t="shared" si="14"/>
        <v/>
      </c>
      <c r="BX122" s="45" t="str">
        <f t="shared" si="15"/>
        <v/>
      </c>
      <c r="BY122" s="44" t="e">
        <f>IF(AND(#REF!="",#REF!="",#REF!="",#REF!=""),"",SUM(#REF!,#REF!,#REF!,#REF!,#REF!))</f>
        <v>#REF!</v>
      </c>
      <c r="BZ122" s="45" t="str">
        <f t="shared" si="16"/>
        <v/>
      </c>
      <c r="CA122" s="44" t="str">
        <f t="shared" si="17"/>
        <v/>
      </c>
      <c r="CB122" s="45" t="str">
        <f t="shared" si="18"/>
        <v/>
      </c>
      <c r="CC122" s="44" t="str">
        <f t="shared" si="19"/>
        <v/>
      </c>
      <c r="CD122" s="45" t="str">
        <f t="shared" si="20"/>
        <v/>
      </c>
      <c r="CE122" s="44" t="e">
        <f>IF(AND(#REF!="",#REF!="",#REF!="",#REF!=""),"",SUM(#REF!,#REF!,#REF!,#REF!,#REF!))</f>
        <v>#REF!</v>
      </c>
      <c r="CF122" s="45" t="str">
        <f t="shared" si="21"/>
        <v/>
      </c>
      <c r="CG122" s="38"/>
      <c r="CH122" s="38"/>
    </row>
    <row r="123" spans="1:86" ht="24" customHeight="1">
      <c r="A123" s="358">
        <v>117</v>
      </c>
      <c r="B123" s="359"/>
      <c r="C123" s="360"/>
      <c r="D123" s="361"/>
      <c r="E123" s="362"/>
      <c r="F123" s="363"/>
      <c r="G123" s="363"/>
      <c r="H123" s="364"/>
      <c r="I123" s="365"/>
      <c r="J123" s="366"/>
      <c r="K123" s="367"/>
      <c r="L123" s="13"/>
      <c r="M123" s="8"/>
      <c r="N123" s="8"/>
      <c r="O123" s="8"/>
      <c r="P123" s="56"/>
      <c r="Q123" s="60"/>
      <c r="R123" s="8"/>
      <c r="S123" s="14"/>
      <c r="T123" s="19"/>
      <c r="U123" s="20"/>
      <c r="V123" s="20"/>
      <c r="W123" s="8"/>
      <c r="X123" s="62"/>
      <c r="Y123" s="60"/>
      <c r="Z123" s="8"/>
      <c r="AA123" s="14"/>
      <c r="AB123" s="13"/>
      <c r="AC123" s="8"/>
      <c r="AD123" s="8"/>
      <c r="AE123" s="8"/>
      <c r="AF123" s="56"/>
      <c r="AG123" s="60"/>
      <c r="AH123" s="8"/>
      <c r="AI123" s="14"/>
      <c r="AJ123" s="13"/>
      <c r="AK123" s="8"/>
      <c r="AL123" s="8"/>
      <c r="AM123" s="8"/>
      <c r="AN123" s="56"/>
      <c r="AO123" s="60"/>
      <c r="AP123" s="8"/>
      <c r="AQ123" s="14"/>
      <c r="AR123" s="13"/>
      <c r="AS123" s="8"/>
      <c r="AT123" s="56"/>
      <c r="AU123" s="13"/>
      <c r="AV123" s="8"/>
      <c r="AW123" s="14"/>
      <c r="AX123" s="13"/>
      <c r="AY123" s="8"/>
      <c r="AZ123" s="56"/>
      <c r="BA123" s="13" t="s">
        <v>447</v>
      </c>
      <c r="BB123" s="109" t="s">
        <v>447</v>
      </c>
      <c r="BC123" s="1"/>
      <c r="BD123" s="1"/>
      <c r="BE123" s="1"/>
      <c r="BF123" s="1"/>
      <c r="BG123" s="1"/>
      <c r="BS123" s="29"/>
      <c r="BT123" s="44" t="str">
        <f t="shared" si="11"/>
        <v/>
      </c>
      <c r="BU123" s="45" t="str">
        <f t="shared" si="12"/>
        <v/>
      </c>
      <c r="BV123" s="45" t="str">
        <f t="shared" si="13"/>
        <v/>
      </c>
      <c r="BW123" s="44" t="str">
        <f t="shared" si="14"/>
        <v/>
      </c>
      <c r="BX123" s="45" t="str">
        <f t="shared" si="15"/>
        <v/>
      </c>
      <c r="BY123" s="44" t="e">
        <f>IF(AND(#REF!="",#REF!="",#REF!="",#REF!=""),"",SUM(#REF!,#REF!,#REF!,#REF!,#REF!))</f>
        <v>#REF!</v>
      </c>
      <c r="BZ123" s="45" t="str">
        <f t="shared" si="16"/>
        <v/>
      </c>
      <c r="CA123" s="44" t="str">
        <f t="shared" si="17"/>
        <v/>
      </c>
      <c r="CB123" s="45" t="str">
        <f t="shared" si="18"/>
        <v/>
      </c>
      <c r="CC123" s="44" t="str">
        <f t="shared" si="19"/>
        <v/>
      </c>
      <c r="CD123" s="45" t="str">
        <f t="shared" si="20"/>
        <v/>
      </c>
      <c r="CE123" s="44" t="e">
        <f>IF(AND(#REF!="",#REF!="",#REF!="",#REF!=""),"",SUM(#REF!,#REF!,#REF!,#REF!,#REF!))</f>
        <v>#REF!</v>
      </c>
      <c r="CF123" s="45" t="str">
        <f t="shared" si="21"/>
        <v/>
      </c>
      <c r="CG123" s="38"/>
      <c r="CH123" s="38"/>
    </row>
    <row r="124" spans="1:86" ht="24" customHeight="1">
      <c r="A124" s="358">
        <v>118</v>
      </c>
      <c r="B124" s="359"/>
      <c r="C124" s="360"/>
      <c r="D124" s="361"/>
      <c r="E124" s="362"/>
      <c r="F124" s="363"/>
      <c r="G124" s="363"/>
      <c r="H124" s="364"/>
      <c r="I124" s="365"/>
      <c r="J124" s="366"/>
      <c r="K124" s="367"/>
      <c r="L124" s="13"/>
      <c r="M124" s="8"/>
      <c r="N124" s="8"/>
      <c r="O124" s="8"/>
      <c r="P124" s="56"/>
      <c r="Q124" s="60"/>
      <c r="R124" s="8"/>
      <c r="S124" s="14"/>
      <c r="T124" s="19"/>
      <c r="U124" s="20"/>
      <c r="V124" s="20"/>
      <c r="W124" s="8"/>
      <c r="X124" s="62"/>
      <c r="Y124" s="60"/>
      <c r="Z124" s="8"/>
      <c r="AA124" s="14"/>
      <c r="AB124" s="13"/>
      <c r="AC124" s="8"/>
      <c r="AD124" s="8"/>
      <c r="AE124" s="8"/>
      <c r="AF124" s="56"/>
      <c r="AG124" s="60"/>
      <c r="AH124" s="8"/>
      <c r="AI124" s="14"/>
      <c r="AJ124" s="13"/>
      <c r="AK124" s="8"/>
      <c r="AL124" s="8"/>
      <c r="AM124" s="8"/>
      <c r="AN124" s="56"/>
      <c r="AO124" s="60"/>
      <c r="AP124" s="8"/>
      <c r="AQ124" s="14"/>
      <c r="AR124" s="13"/>
      <c r="AS124" s="8"/>
      <c r="AT124" s="56"/>
      <c r="AU124" s="13"/>
      <c r="AV124" s="8"/>
      <c r="AW124" s="14"/>
      <c r="AX124" s="13"/>
      <c r="AY124" s="8"/>
      <c r="AZ124" s="56"/>
      <c r="BA124" s="13" t="s">
        <v>447</v>
      </c>
      <c r="BB124" s="109" t="s">
        <v>447</v>
      </c>
      <c r="BC124" s="1"/>
      <c r="BD124" s="1"/>
      <c r="BE124" s="1"/>
      <c r="BF124" s="1"/>
      <c r="BG124" s="1"/>
      <c r="BS124" s="29"/>
      <c r="BT124" s="44" t="str">
        <f t="shared" si="11"/>
        <v/>
      </c>
      <c r="BU124" s="45" t="str">
        <f t="shared" si="12"/>
        <v/>
      </c>
      <c r="BV124" s="45" t="str">
        <f t="shared" si="13"/>
        <v/>
      </c>
      <c r="BW124" s="44" t="str">
        <f t="shared" si="14"/>
        <v/>
      </c>
      <c r="BX124" s="45" t="str">
        <f t="shared" si="15"/>
        <v/>
      </c>
      <c r="BY124" s="44" t="e">
        <f>IF(AND(#REF!="",#REF!="",#REF!="",#REF!=""),"",SUM(#REF!,#REF!,#REF!,#REF!,#REF!))</f>
        <v>#REF!</v>
      </c>
      <c r="BZ124" s="45" t="str">
        <f t="shared" si="16"/>
        <v/>
      </c>
      <c r="CA124" s="44" t="str">
        <f t="shared" si="17"/>
        <v/>
      </c>
      <c r="CB124" s="45" t="str">
        <f t="shared" si="18"/>
        <v/>
      </c>
      <c r="CC124" s="44" t="str">
        <f t="shared" si="19"/>
        <v/>
      </c>
      <c r="CD124" s="45" t="str">
        <f t="shared" si="20"/>
        <v/>
      </c>
      <c r="CE124" s="44" t="e">
        <f>IF(AND(#REF!="",#REF!="",#REF!="",#REF!=""),"",SUM(#REF!,#REF!,#REF!,#REF!,#REF!))</f>
        <v>#REF!</v>
      </c>
      <c r="CF124" s="45" t="str">
        <f t="shared" si="21"/>
        <v/>
      </c>
      <c r="CG124" s="38"/>
      <c r="CH124" s="38"/>
    </row>
    <row r="125" spans="1:86" ht="24" customHeight="1">
      <c r="A125" s="358">
        <v>119</v>
      </c>
      <c r="B125" s="359"/>
      <c r="C125" s="360"/>
      <c r="D125" s="361"/>
      <c r="E125" s="362"/>
      <c r="F125" s="363"/>
      <c r="G125" s="363"/>
      <c r="H125" s="364"/>
      <c r="I125" s="365"/>
      <c r="J125" s="366"/>
      <c r="K125" s="367"/>
      <c r="L125" s="13"/>
      <c r="M125" s="8"/>
      <c r="N125" s="8"/>
      <c r="O125" s="8"/>
      <c r="P125" s="56"/>
      <c r="Q125" s="60"/>
      <c r="R125" s="8"/>
      <c r="S125" s="14"/>
      <c r="T125" s="19"/>
      <c r="U125" s="20"/>
      <c r="V125" s="20"/>
      <c r="W125" s="8"/>
      <c r="X125" s="62"/>
      <c r="Y125" s="60"/>
      <c r="Z125" s="8"/>
      <c r="AA125" s="14"/>
      <c r="AB125" s="13"/>
      <c r="AC125" s="8"/>
      <c r="AD125" s="8"/>
      <c r="AE125" s="8"/>
      <c r="AF125" s="56"/>
      <c r="AG125" s="60"/>
      <c r="AH125" s="8"/>
      <c r="AI125" s="14"/>
      <c r="AJ125" s="13"/>
      <c r="AK125" s="8"/>
      <c r="AL125" s="8"/>
      <c r="AM125" s="8"/>
      <c r="AN125" s="56"/>
      <c r="AO125" s="60"/>
      <c r="AP125" s="8"/>
      <c r="AQ125" s="14"/>
      <c r="AR125" s="13"/>
      <c r="AS125" s="8"/>
      <c r="AT125" s="56"/>
      <c r="AU125" s="13"/>
      <c r="AV125" s="8"/>
      <c r="AW125" s="14"/>
      <c r="AX125" s="13"/>
      <c r="AY125" s="8"/>
      <c r="AZ125" s="56"/>
      <c r="BA125" s="13" t="s">
        <v>447</v>
      </c>
      <c r="BB125" s="109" t="s">
        <v>447</v>
      </c>
      <c r="BC125" s="1"/>
      <c r="BD125" s="1"/>
      <c r="BE125" s="1"/>
      <c r="BF125" s="1"/>
      <c r="BG125" s="1"/>
      <c r="BS125" s="29"/>
      <c r="BT125" s="44" t="str">
        <f t="shared" si="11"/>
        <v/>
      </c>
      <c r="BU125" s="45" t="str">
        <f t="shared" si="12"/>
        <v/>
      </c>
      <c r="BV125" s="45" t="str">
        <f t="shared" si="13"/>
        <v/>
      </c>
      <c r="BW125" s="44" t="str">
        <f t="shared" si="14"/>
        <v/>
      </c>
      <c r="BX125" s="45" t="str">
        <f t="shared" si="15"/>
        <v/>
      </c>
      <c r="BY125" s="44" t="e">
        <f>IF(AND(#REF!="",#REF!="",#REF!="",#REF!=""),"",SUM(#REF!,#REF!,#REF!,#REF!,#REF!))</f>
        <v>#REF!</v>
      </c>
      <c r="BZ125" s="45" t="str">
        <f t="shared" si="16"/>
        <v/>
      </c>
      <c r="CA125" s="44" t="str">
        <f t="shared" si="17"/>
        <v/>
      </c>
      <c r="CB125" s="45" t="str">
        <f t="shared" si="18"/>
        <v/>
      </c>
      <c r="CC125" s="44" t="str">
        <f t="shared" si="19"/>
        <v/>
      </c>
      <c r="CD125" s="45" t="str">
        <f t="shared" si="20"/>
        <v/>
      </c>
      <c r="CE125" s="44" t="e">
        <f>IF(AND(#REF!="",#REF!="",#REF!="",#REF!=""),"",SUM(#REF!,#REF!,#REF!,#REF!,#REF!))</f>
        <v>#REF!</v>
      </c>
      <c r="CF125" s="45" t="str">
        <f t="shared" si="21"/>
        <v/>
      </c>
      <c r="CG125" s="38"/>
      <c r="CH125" s="38"/>
    </row>
    <row r="126" spans="1:86" ht="24" customHeight="1">
      <c r="A126" s="358">
        <v>120</v>
      </c>
      <c r="B126" s="359"/>
      <c r="C126" s="360"/>
      <c r="D126" s="361"/>
      <c r="E126" s="362"/>
      <c r="F126" s="363"/>
      <c r="G126" s="363"/>
      <c r="H126" s="364"/>
      <c r="I126" s="365"/>
      <c r="J126" s="366"/>
      <c r="K126" s="367"/>
      <c r="L126" s="13"/>
      <c r="M126" s="8"/>
      <c r="N126" s="8"/>
      <c r="O126" s="8"/>
      <c r="P126" s="56"/>
      <c r="Q126" s="60"/>
      <c r="R126" s="8"/>
      <c r="S126" s="14"/>
      <c r="T126" s="19"/>
      <c r="U126" s="20"/>
      <c r="V126" s="20"/>
      <c r="W126" s="8"/>
      <c r="X126" s="62"/>
      <c r="Y126" s="60"/>
      <c r="Z126" s="8"/>
      <c r="AA126" s="14"/>
      <c r="AB126" s="13"/>
      <c r="AC126" s="8"/>
      <c r="AD126" s="8"/>
      <c r="AE126" s="8"/>
      <c r="AF126" s="56"/>
      <c r="AG126" s="60"/>
      <c r="AH126" s="8"/>
      <c r="AI126" s="14"/>
      <c r="AJ126" s="13"/>
      <c r="AK126" s="8"/>
      <c r="AL126" s="8"/>
      <c r="AM126" s="8"/>
      <c r="AN126" s="56"/>
      <c r="AO126" s="60"/>
      <c r="AP126" s="8"/>
      <c r="AQ126" s="14"/>
      <c r="AR126" s="13"/>
      <c r="AS126" s="8"/>
      <c r="AT126" s="56"/>
      <c r="AU126" s="13"/>
      <c r="AV126" s="8"/>
      <c r="AW126" s="14"/>
      <c r="AX126" s="13"/>
      <c r="AY126" s="8"/>
      <c r="AZ126" s="56"/>
      <c r="BA126" s="13" t="s">
        <v>447</v>
      </c>
      <c r="BB126" s="109" t="s">
        <v>447</v>
      </c>
      <c r="BC126" s="1"/>
      <c r="BD126" s="1"/>
      <c r="BE126" s="1"/>
      <c r="BF126" s="1"/>
      <c r="BG126" s="1"/>
      <c r="BS126" s="29"/>
      <c r="BT126" s="44" t="str">
        <f t="shared" si="11"/>
        <v/>
      </c>
      <c r="BU126" s="45" t="str">
        <f t="shared" si="12"/>
        <v/>
      </c>
      <c r="BV126" s="45" t="str">
        <f t="shared" si="13"/>
        <v/>
      </c>
      <c r="BW126" s="44" t="str">
        <f t="shared" si="14"/>
        <v/>
      </c>
      <c r="BX126" s="45" t="str">
        <f t="shared" si="15"/>
        <v/>
      </c>
      <c r="BY126" s="44" t="e">
        <f>IF(AND(#REF!="",#REF!="",#REF!="",#REF!=""),"",SUM(#REF!,#REF!,#REF!,#REF!,#REF!))</f>
        <v>#REF!</v>
      </c>
      <c r="BZ126" s="45" t="str">
        <f t="shared" si="16"/>
        <v/>
      </c>
      <c r="CA126" s="44" t="str">
        <f t="shared" si="17"/>
        <v/>
      </c>
      <c r="CB126" s="45" t="str">
        <f t="shared" si="18"/>
        <v/>
      </c>
      <c r="CC126" s="44" t="str">
        <f t="shared" si="19"/>
        <v/>
      </c>
      <c r="CD126" s="45" t="str">
        <f t="shared" si="20"/>
        <v/>
      </c>
      <c r="CE126" s="44" t="e">
        <f>IF(AND(#REF!="",#REF!="",#REF!="",#REF!=""),"",SUM(#REF!,#REF!,#REF!,#REF!,#REF!))</f>
        <v>#REF!</v>
      </c>
      <c r="CF126" s="45" t="str">
        <f t="shared" si="21"/>
        <v/>
      </c>
      <c r="CG126" s="38"/>
      <c r="CH126" s="38"/>
    </row>
    <row r="127" spans="1:86" ht="24" customHeight="1">
      <c r="A127" s="358">
        <v>121</v>
      </c>
      <c r="B127" s="359"/>
      <c r="C127" s="360"/>
      <c r="D127" s="361"/>
      <c r="E127" s="362"/>
      <c r="F127" s="363"/>
      <c r="G127" s="363"/>
      <c r="H127" s="364"/>
      <c r="I127" s="365"/>
      <c r="J127" s="366"/>
      <c r="K127" s="367"/>
      <c r="L127" s="13"/>
      <c r="M127" s="8"/>
      <c r="N127" s="8"/>
      <c r="O127" s="8"/>
      <c r="P127" s="56"/>
      <c r="Q127" s="60"/>
      <c r="R127" s="8"/>
      <c r="S127" s="14"/>
      <c r="T127" s="19"/>
      <c r="U127" s="20"/>
      <c r="V127" s="20"/>
      <c r="W127" s="8"/>
      <c r="X127" s="62"/>
      <c r="Y127" s="60"/>
      <c r="Z127" s="8"/>
      <c r="AA127" s="14"/>
      <c r="AB127" s="13"/>
      <c r="AC127" s="8"/>
      <c r="AD127" s="8"/>
      <c r="AE127" s="8"/>
      <c r="AF127" s="56"/>
      <c r="AG127" s="60"/>
      <c r="AH127" s="8"/>
      <c r="AI127" s="14"/>
      <c r="AJ127" s="13"/>
      <c r="AK127" s="8"/>
      <c r="AL127" s="8"/>
      <c r="AM127" s="8"/>
      <c r="AN127" s="56"/>
      <c r="AO127" s="60"/>
      <c r="AP127" s="8"/>
      <c r="AQ127" s="14"/>
      <c r="AR127" s="13"/>
      <c r="AS127" s="8"/>
      <c r="AT127" s="56"/>
      <c r="AU127" s="13"/>
      <c r="AV127" s="8"/>
      <c r="AW127" s="14"/>
      <c r="AX127" s="13"/>
      <c r="AY127" s="8"/>
      <c r="AZ127" s="56"/>
      <c r="BA127" s="13" t="s">
        <v>447</v>
      </c>
      <c r="BB127" s="109" t="s">
        <v>447</v>
      </c>
      <c r="BC127" s="1"/>
      <c r="BD127" s="1"/>
      <c r="BE127" s="1"/>
      <c r="BF127" s="1"/>
      <c r="BG127" s="1"/>
      <c r="BS127" s="29"/>
      <c r="BT127" s="44" t="str">
        <f t="shared" si="11"/>
        <v/>
      </c>
      <c r="BU127" s="45" t="str">
        <f t="shared" si="12"/>
        <v/>
      </c>
      <c r="BV127" s="45" t="str">
        <f t="shared" si="13"/>
        <v/>
      </c>
      <c r="BW127" s="44" t="str">
        <f t="shared" si="14"/>
        <v/>
      </c>
      <c r="BX127" s="45" t="str">
        <f t="shared" si="15"/>
        <v/>
      </c>
      <c r="BY127" s="44" t="e">
        <f>IF(AND(#REF!="",#REF!="",#REF!="",#REF!=""),"",SUM(#REF!,#REF!,#REF!,#REF!,#REF!))</f>
        <v>#REF!</v>
      </c>
      <c r="BZ127" s="45" t="str">
        <f t="shared" si="16"/>
        <v/>
      </c>
      <c r="CA127" s="44" t="str">
        <f t="shared" si="17"/>
        <v/>
      </c>
      <c r="CB127" s="45" t="str">
        <f t="shared" si="18"/>
        <v/>
      </c>
      <c r="CC127" s="44" t="str">
        <f t="shared" si="19"/>
        <v/>
      </c>
      <c r="CD127" s="45" t="str">
        <f t="shared" si="20"/>
        <v/>
      </c>
      <c r="CE127" s="44" t="e">
        <f>IF(AND(#REF!="",#REF!="",#REF!="",#REF!=""),"",SUM(#REF!,#REF!,#REF!,#REF!,#REF!))</f>
        <v>#REF!</v>
      </c>
      <c r="CF127" s="45" t="str">
        <f t="shared" si="21"/>
        <v/>
      </c>
      <c r="CG127" s="38" t="e">
        <f>IF(AND(#REF!="",#REF!="",#REF!="",#REF!=""),"",SUM(#REF!,#REF!,#REF!,#REF!))</f>
        <v>#REF!</v>
      </c>
      <c r="CH127" s="38" t="str">
        <f t="shared" ref="CH127:CH190" si="22">IFERROR(IF(CG127="","",IF($CG$5=100,ROUNDUP(CG127*20%,0),IF($CG$5=86,ROUNDUP((CG127/$CG$5)*$CH$5,0),IF($CG$5=66,ROUNDUP((CG127/$CG$5)*$CH$5,0),"")))),"")</f>
        <v/>
      </c>
    </row>
    <row r="128" spans="1:86" ht="24" customHeight="1">
      <c r="A128" s="358">
        <v>122</v>
      </c>
      <c r="B128" s="359"/>
      <c r="C128" s="360"/>
      <c r="D128" s="361"/>
      <c r="E128" s="362"/>
      <c r="F128" s="363"/>
      <c r="G128" s="363"/>
      <c r="H128" s="364"/>
      <c r="I128" s="365"/>
      <c r="J128" s="366"/>
      <c r="K128" s="367"/>
      <c r="L128" s="13"/>
      <c r="M128" s="8"/>
      <c r="N128" s="8"/>
      <c r="O128" s="8"/>
      <c r="P128" s="56"/>
      <c r="Q128" s="60"/>
      <c r="R128" s="8"/>
      <c r="S128" s="14"/>
      <c r="T128" s="19"/>
      <c r="U128" s="20"/>
      <c r="V128" s="20"/>
      <c r="W128" s="8"/>
      <c r="X128" s="62"/>
      <c r="Y128" s="60"/>
      <c r="Z128" s="8"/>
      <c r="AA128" s="14"/>
      <c r="AB128" s="13"/>
      <c r="AC128" s="8"/>
      <c r="AD128" s="8"/>
      <c r="AE128" s="8"/>
      <c r="AF128" s="56"/>
      <c r="AG128" s="60"/>
      <c r="AH128" s="8"/>
      <c r="AI128" s="14"/>
      <c r="AJ128" s="13"/>
      <c r="AK128" s="8"/>
      <c r="AL128" s="8"/>
      <c r="AM128" s="8"/>
      <c r="AN128" s="56"/>
      <c r="AO128" s="60"/>
      <c r="AP128" s="8"/>
      <c r="AQ128" s="14"/>
      <c r="AR128" s="13"/>
      <c r="AS128" s="8"/>
      <c r="AT128" s="56"/>
      <c r="AU128" s="13"/>
      <c r="AV128" s="8"/>
      <c r="AW128" s="14"/>
      <c r="AX128" s="13"/>
      <c r="AY128" s="8"/>
      <c r="AZ128" s="56"/>
      <c r="BA128" s="13" t="s">
        <v>447</v>
      </c>
      <c r="BB128" s="109" t="s">
        <v>447</v>
      </c>
      <c r="BC128" s="1"/>
      <c r="BD128" s="1"/>
      <c r="BE128" s="1"/>
      <c r="BF128" s="1"/>
      <c r="BG128" s="1"/>
      <c r="BS128" s="29"/>
      <c r="BT128" s="44" t="str">
        <f t="shared" si="11"/>
        <v/>
      </c>
      <c r="BU128" s="45" t="str">
        <f t="shared" si="12"/>
        <v/>
      </c>
      <c r="BV128" s="45" t="str">
        <f t="shared" si="13"/>
        <v/>
      </c>
      <c r="BW128" s="44" t="str">
        <f t="shared" si="14"/>
        <v/>
      </c>
      <c r="BX128" s="45" t="str">
        <f t="shared" si="15"/>
        <v/>
      </c>
      <c r="BY128" s="44" t="e">
        <f>IF(AND(#REF!="",#REF!="",#REF!="",#REF!=""),"",SUM(#REF!,#REF!,#REF!,#REF!,#REF!))</f>
        <v>#REF!</v>
      </c>
      <c r="BZ128" s="45" t="str">
        <f t="shared" si="16"/>
        <v/>
      </c>
      <c r="CA128" s="44" t="str">
        <f t="shared" si="17"/>
        <v/>
      </c>
      <c r="CB128" s="45" t="str">
        <f t="shared" si="18"/>
        <v/>
      </c>
      <c r="CC128" s="44" t="str">
        <f t="shared" si="19"/>
        <v/>
      </c>
      <c r="CD128" s="45" t="str">
        <f t="shared" si="20"/>
        <v/>
      </c>
      <c r="CE128" s="44" t="e">
        <f>IF(AND(#REF!="",#REF!="",#REF!="",#REF!=""),"",SUM(#REF!,#REF!,#REF!,#REF!,#REF!))</f>
        <v>#REF!</v>
      </c>
      <c r="CF128" s="45" t="str">
        <f t="shared" si="21"/>
        <v/>
      </c>
      <c r="CG128" s="38" t="e">
        <f>IF(AND(#REF!="",#REF!="",#REF!="",#REF!=""),"",SUM(#REF!,#REF!,#REF!,#REF!))</f>
        <v>#REF!</v>
      </c>
      <c r="CH128" s="38" t="str">
        <f t="shared" si="22"/>
        <v/>
      </c>
    </row>
    <row r="129" spans="1:86" ht="24" customHeight="1">
      <c r="A129" s="358">
        <v>123</v>
      </c>
      <c r="B129" s="359"/>
      <c r="C129" s="360"/>
      <c r="D129" s="361"/>
      <c r="E129" s="362"/>
      <c r="F129" s="363"/>
      <c r="G129" s="363"/>
      <c r="H129" s="364"/>
      <c r="I129" s="365"/>
      <c r="J129" s="366"/>
      <c r="K129" s="367"/>
      <c r="L129" s="13"/>
      <c r="M129" s="8"/>
      <c r="N129" s="8"/>
      <c r="O129" s="8"/>
      <c r="P129" s="56"/>
      <c r="Q129" s="60"/>
      <c r="R129" s="8"/>
      <c r="S129" s="14"/>
      <c r="T129" s="19"/>
      <c r="U129" s="20"/>
      <c r="V129" s="20"/>
      <c r="W129" s="8"/>
      <c r="X129" s="62"/>
      <c r="Y129" s="60"/>
      <c r="Z129" s="8"/>
      <c r="AA129" s="14"/>
      <c r="AB129" s="13"/>
      <c r="AC129" s="8"/>
      <c r="AD129" s="8"/>
      <c r="AE129" s="8"/>
      <c r="AF129" s="56"/>
      <c r="AG129" s="60"/>
      <c r="AH129" s="8"/>
      <c r="AI129" s="14"/>
      <c r="AJ129" s="13"/>
      <c r="AK129" s="8"/>
      <c r="AL129" s="8"/>
      <c r="AM129" s="8"/>
      <c r="AN129" s="56"/>
      <c r="AO129" s="60"/>
      <c r="AP129" s="8"/>
      <c r="AQ129" s="14"/>
      <c r="AR129" s="13"/>
      <c r="AS129" s="8"/>
      <c r="AT129" s="56"/>
      <c r="AU129" s="13"/>
      <c r="AV129" s="8"/>
      <c r="AW129" s="14"/>
      <c r="AX129" s="13"/>
      <c r="AY129" s="8"/>
      <c r="AZ129" s="56"/>
      <c r="BA129" s="13" t="s">
        <v>447</v>
      </c>
      <c r="BB129" s="109" t="s">
        <v>447</v>
      </c>
      <c r="BC129" s="1"/>
      <c r="BD129" s="1"/>
      <c r="BE129" s="1"/>
      <c r="BF129" s="1"/>
      <c r="BG129" s="1"/>
      <c r="BS129" s="29"/>
      <c r="BT129" s="44" t="str">
        <f t="shared" si="11"/>
        <v/>
      </c>
      <c r="BU129" s="45" t="str">
        <f t="shared" si="12"/>
        <v/>
      </c>
      <c r="BV129" s="45" t="str">
        <f t="shared" si="13"/>
        <v/>
      </c>
      <c r="BW129" s="44" t="str">
        <f t="shared" si="14"/>
        <v/>
      </c>
      <c r="BX129" s="45" t="str">
        <f t="shared" si="15"/>
        <v/>
      </c>
      <c r="BY129" s="44" t="e">
        <f>IF(AND(#REF!="",#REF!="",#REF!="",#REF!=""),"",SUM(#REF!,#REF!,#REF!,#REF!,#REF!))</f>
        <v>#REF!</v>
      </c>
      <c r="BZ129" s="45" t="str">
        <f t="shared" si="16"/>
        <v/>
      </c>
      <c r="CA129" s="44" t="str">
        <f t="shared" si="17"/>
        <v/>
      </c>
      <c r="CB129" s="45" t="str">
        <f t="shared" si="18"/>
        <v/>
      </c>
      <c r="CC129" s="44" t="str">
        <f t="shared" si="19"/>
        <v/>
      </c>
      <c r="CD129" s="45" t="str">
        <f t="shared" si="20"/>
        <v/>
      </c>
      <c r="CE129" s="44" t="e">
        <f>IF(AND(#REF!="",#REF!="",#REF!="",#REF!=""),"",SUM(#REF!,#REF!,#REF!,#REF!,#REF!))</f>
        <v>#REF!</v>
      </c>
      <c r="CF129" s="45" t="str">
        <f t="shared" si="21"/>
        <v/>
      </c>
      <c r="CG129" s="38" t="e">
        <f>IF(AND(#REF!="",#REF!="",#REF!="",#REF!=""),"",SUM(#REF!,#REF!,#REF!,#REF!))</f>
        <v>#REF!</v>
      </c>
      <c r="CH129" s="38" t="str">
        <f t="shared" si="22"/>
        <v/>
      </c>
    </row>
    <row r="130" spans="1:86" ht="24" customHeight="1">
      <c r="A130" s="358">
        <v>124</v>
      </c>
      <c r="B130" s="359"/>
      <c r="C130" s="360"/>
      <c r="D130" s="361"/>
      <c r="E130" s="362"/>
      <c r="F130" s="363"/>
      <c r="G130" s="363"/>
      <c r="H130" s="364"/>
      <c r="I130" s="365"/>
      <c r="J130" s="366"/>
      <c r="K130" s="367"/>
      <c r="L130" s="13"/>
      <c r="M130" s="8"/>
      <c r="N130" s="8"/>
      <c r="O130" s="8"/>
      <c r="P130" s="56"/>
      <c r="Q130" s="60"/>
      <c r="R130" s="8"/>
      <c r="S130" s="14"/>
      <c r="T130" s="19"/>
      <c r="U130" s="20"/>
      <c r="V130" s="20"/>
      <c r="W130" s="8"/>
      <c r="X130" s="62"/>
      <c r="Y130" s="60"/>
      <c r="Z130" s="8"/>
      <c r="AA130" s="14"/>
      <c r="AB130" s="13"/>
      <c r="AC130" s="8"/>
      <c r="AD130" s="8"/>
      <c r="AE130" s="8"/>
      <c r="AF130" s="56"/>
      <c r="AG130" s="60"/>
      <c r="AH130" s="8"/>
      <c r="AI130" s="14"/>
      <c r="AJ130" s="13"/>
      <c r="AK130" s="8"/>
      <c r="AL130" s="8"/>
      <c r="AM130" s="8"/>
      <c r="AN130" s="56"/>
      <c r="AO130" s="60"/>
      <c r="AP130" s="8"/>
      <c r="AQ130" s="14"/>
      <c r="AR130" s="13"/>
      <c r="AS130" s="8"/>
      <c r="AT130" s="56"/>
      <c r="AU130" s="13"/>
      <c r="AV130" s="8"/>
      <c r="AW130" s="14"/>
      <c r="AX130" s="13"/>
      <c r="AY130" s="8"/>
      <c r="AZ130" s="56"/>
      <c r="BA130" s="13" t="s">
        <v>447</v>
      </c>
      <c r="BB130" s="109" t="s">
        <v>447</v>
      </c>
      <c r="BC130" s="1"/>
      <c r="BD130" s="1"/>
      <c r="BE130" s="1"/>
      <c r="BF130" s="1"/>
      <c r="BG130" s="1"/>
      <c r="BS130" s="29"/>
      <c r="BT130" s="44" t="str">
        <f t="shared" si="11"/>
        <v/>
      </c>
      <c r="BU130" s="45" t="str">
        <f t="shared" si="12"/>
        <v/>
      </c>
      <c r="BV130" s="45" t="str">
        <f t="shared" si="13"/>
        <v/>
      </c>
      <c r="BW130" s="44" t="str">
        <f t="shared" si="14"/>
        <v/>
      </c>
      <c r="BX130" s="45" t="str">
        <f t="shared" si="15"/>
        <v/>
      </c>
      <c r="BY130" s="44" t="e">
        <f>IF(AND(#REF!="",#REF!="",#REF!="",#REF!=""),"",SUM(#REF!,#REF!,#REF!,#REF!,#REF!))</f>
        <v>#REF!</v>
      </c>
      <c r="BZ130" s="45" t="str">
        <f t="shared" si="16"/>
        <v/>
      </c>
      <c r="CA130" s="44" t="str">
        <f t="shared" si="17"/>
        <v/>
      </c>
      <c r="CB130" s="45" t="str">
        <f t="shared" si="18"/>
        <v/>
      </c>
      <c r="CC130" s="44" t="str">
        <f t="shared" si="19"/>
        <v/>
      </c>
      <c r="CD130" s="45" t="str">
        <f t="shared" si="20"/>
        <v/>
      </c>
      <c r="CE130" s="44" t="e">
        <f>IF(AND(#REF!="",#REF!="",#REF!="",#REF!=""),"",SUM(#REF!,#REF!,#REF!,#REF!,#REF!))</f>
        <v>#REF!</v>
      </c>
      <c r="CF130" s="45" t="str">
        <f t="shared" si="21"/>
        <v/>
      </c>
      <c r="CG130" s="38" t="e">
        <f>IF(AND(#REF!="",#REF!="",#REF!="",#REF!=""),"",SUM(#REF!,#REF!,#REF!,#REF!))</f>
        <v>#REF!</v>
      </c>
      <c r="CH130" s="38" t="str">
        <f t="shared" si="22"/>
        <v/>
      </c>
    </row>
    <row r="131" spans="1:86" ht="24" customHeight="1">
      <c r="A131" s="358">
        <v>125</v>
      </c>
      <c r="B131" s="359"/>
      <c r="C131" s="360"/>
      <c r="D131" s="361"/>
      <c r="E131" s="362"/>
      <c r="F131" s="363"/>
      <c r="G131" s="363"/>
      <c r="H131" s="364"/>
      <c r="I131" s="365"/>
      <c r="J131" s="366"/>
      <c r="K131" s="367"/>
      <c r="L131" s="13"/>
      <c r="M131" s="8"/>
      <c r="N131" s="8"/>
      <c r="O131" s="8"/>
      <c r="P131" s="56"/>
      <c r="Q131" s="60"/>
      <c r="R131" s="8"/>
      <c r="S131" s="14"/>
      <c r="T131" s="19"/>
      <c r="U131" s="20"/>
      <c r="V131" s="20"/>
      <c r="W131" s="8"/>
      <c r="X131" s="62"/>
      <c r="Y131" s="60"/>
      <c r="Z131" s="8"/>
      <c r="AA131" s="14"/>
      <c r="AB131" s="13"/>
      <c r="AC131" s="8"/>
      <c r="AD131" s="8"/>
      <c r="AE131" s="8"/>
      <c r="AF131" s="56"/>
      <c r="AG131" s="60"/>
      <c r="AH131" s="8"/>
      <c r="AI131" s="14"/>
      <c r="AJ131" s="13"/>
      <c r="AK131" s="8"/>
      <c r="AL131" s="8"/>
      <c r="AM131" s="8"/>
      <c r="AN131" s="56"/>
      <c r="AO131" s="60"/>
      <c r="AP131" s="8"/>
      <c r="AQ131" s="14"/>
      <c r="AR131" s="13"/>
      <c r="AS131" s="8"/>
      <c r="AT131" s="56"/>
      <c r="AU131" s="13"/>
      <c r="AV131" s="8"/>
      <c r="AW131" s="14"/>
      <c r="AX131" s="13"/>
      <c r="AY131" s="8"/>
      <c r="AZ131" s="56"/>
      <c r="BA131" s="13" t="s">
        <v>447</v>
      </c>
      <c r="BB131" s="109" t="s">
        <v>447</v>
      </c>
      <c r="BC131" s="1"/>
      <c r="BD131" s="1"/>
      <c r="BE131" s="1"/>
      <c r="BF131" s="1"/>
      <c r="BG131" s="1"/>
      <c r="BS131" s="29"/>
      <c r="BT131" s="44" t="str">
        <f t="shared" si="11"/>
        <v/>
      </c>
      <c r="BU131" s="45" t="str">
        <f t="shared" si="12"/>
        <v/>
      </c>
      <c r="BV131" s="45" t="str">
        <f t="shared" si="13"/>
        <v/>
      </c>
      <c r="BW131" s="44" t="str">
        <f t="shared" si="14"/>
        <v/>
      </c>
      <c r="BX131" s="45" t="str">
        <f t="shared" si="15"/>
        <v/>
      </c>
      <c r="BY131" s="44" t="e">
        <f>IF(AND(#REF!="",#REF!="",#REF!="",#REF!=""),"",SUM(#REF!,#REF!,#REF!,#REF!,#REF!))</f>
        <v>#REF!</v>
      </c>
      <c r="BZ131" s="45" t="str">
        <f t="shared" si="16"/>
        <v/>
      </c>
      <c r="CA131" s="44" t="str">
        <f t="shared" si="17"/>
        <v/>
      </c>
      <c r="CB131" s="45" t="str">
        <f t="shared" si="18"/>
        <v/>
      </c>
      <c r="CC131" s="44" t="str">
        <f t="shared" si="19"/>
        <v/>
      </c>
      <c r="CD131" s="45" t="str">
        <f t="shared" si="20"/>
        <v/>
      </c>
      <c r="CE131" s="44" t="e">
        <f>IF(AND(#REF!="",#REF!="",#REF!="",#REF!=""),"",SUM(#REF!,#REF!,#REF!,#REF!,#REF!))</f>
        <v>#REF!</v>
      </c>
      <c r="CF131" s="45" t="str">
        <f t="shared" si="21"/>
        <v/>
      </c>
      <c r="CG131" s="38" t="e">
        <f>IF(AND(#REF!="",#REF!="",#REF!="",#REF!=""),"",SUM(#REF!,#REF!,#REF!,#REF!))</f>
        <v>#REF!</v>
      </c>
      <c r="CH131" s="38" t="str">
        <f t="shared" si="22"/>
        <v/>
      </c>
    </row>
    <row r="132" spans="1:86" ht="24" customHeight="1">
      <c r="A132" s="358">
        <v>126</v>
      </c>
      <c r="B132" s="359"/>
      <c r="C132" s="360"/>
      <c r="D132" s="361"/>
      <c r="E132" s="362"/>
      <c r="F132" s="363"/>
      <c r="G132" s="363"/>
      <c r="H132" s="364"/>
      <c r="I132" s="365"/>
      <c r="J132" s="366"/>
      <c r="K132" s="367"/>
      <c r="L132" s="13"/>
      <c r="M132" s="8"/>
      <c r="N132" s="8"/>
      <c r="O132" s="8"/>
      <c r="P132" s="56"/>
      <c r="Q132" s="60"/>
      <c r="R132" s="8"/>
      <c r="S132" s="14"/>
      <c r="T132" s="19"/>
      <c r="U132" s="20"/>
      <c r="V132" s="20"/>
      <c r="W132" s="8"/>
      <c r="X132" s="62"/>
      <c r="Y132" s="60"/>
      <c r="Z132" s="8"/>
      <c r="AA132" s="14"/>
      <c r="AB132" s="13"/>
      <c r="AC132" s="8"/>
      <c r="AD132" s="8"/>
      <c r="AE132" s="8"/>
      <c r="AF132" s="56"/>
      <c r="AG132" s="60"/>
      <c r="AH132" s="8"/>
      <c r="AI132" s="14"/>
      <c r="AJ132" s="13"/>
      <c r="AK132" s="8"/>
      <c r="AL132" s="8"/>
      <c r="AM132" s="8"/>
      <c r="AN132" s="56"/>
      <c r="AO132" s="60"/>
      <c r="AP132" s="8"/>
      <c r="AQ132" s="14"/>
      <c r="AR132" s="13"/>
      <c r="AS132" s="8"/>
      <c r="AT132" s="56"/>
      <c r="AU132" s="13"/>
      <c r="AV132" s="8"/>
      <c r="AW132" s="14"/>
      <c r="AX132" s="13"/>
      <c r="AY132" s="8"/>
      <c r="AZ132" s="56"/>
      <c r="BA132" s="13" t="s">
        <v>447</v>
      </c>
      <c r="BB132" s="109" t="s">
        <v>447</v>
      </c>
      <c r="BC132" s="1"/>
      <c r="BD132" s="1"/>
      <c r="BE132" s="1"/>
      <c r="BF132" s="1"/>
      <c r="BG132" s="1"/>
      <c r="BS132" s="29"/>
      <c r="BT132" s="44" t="str">
        <f t="shared" si="11"/>
        <v/>
      </c>
      <c r="BU132" s="45" t="str">
        <f t="shared" si="12"/>
        <v/>
      </c>
      <c r="BV132" s="45" t="str">
        <f t="shared" si="13"/>
        <v/>
      </c>
      <c r="BW132" s="44" t="str">
        <f t="shared" si="14"/>
        <v/>
      </c>
      <c r="BX132" s="45" t="str">
        <f t="shared" si="15"/>
        <v/>
      </c>
      <c r="BY132" s="44" t="e">
        <f>IF(AND(#REF!="",#REF!="",#REF!="",#REF!=""),"",SUM(#REF!,#REF!,#REF!,#REF!,#REF!))</f>
        <v>#REF!</v>
      </c>
      <c r="BZ132" s="45" t="str">
        <f t="shared" si="16"/>
        <v/>
      </c>
      <c r="CA132" s="44" t="str">
        <f t="shared" si="17"/>
        <v/>
      </c>
      <c r="CB132" s="45" t="str">
        <f t="shared" si="18"/>
        <v/>
      </c>
      <c r="CC132" s="44" t="str">
        <f t="shared" si="19"/>
        <v/>
      </c>
      <c r="CD132" s="45" t="str">
        <f t="shared" si="20"/>
        <v/>
      </c>
      <c r="CE132" s="44" t="e">
        <f>IF(AND(#REF!="",#REF!="",#REF!="",#REF!=""),"",SUM(#REF!,#REF!,#REF!,#REF!,#REF!))</f>
        <v>#REF!</v>
      </c>
      <c r="CF132" s="45" t="str">
        <f t="shared" si="21"/>
        <v/>
      </c>
      <c r="CG132" s="38" t="e">
        <f>IF(AND(#REF!="",#REF!="",#REF!="",#REF!=""),"",SUM(#REF!,#REF!,#REF!,#REF!))</f>
        <v>#REF!</v>
      </c>
      <c r="CH132" s="38" t="str">
        <f t="shared" si="22"/>
        <v/>
      </c>
    </row>
    <row r="133" spans="1:86" ht="24" customHeight="1">
      <c r="A133" s="358">
        <v>127</v>
      </c>
      <c r="B133" s="359"/>
      <c r="C133" s="360"/>
      <c r="D133" s="361"/>
      <c r="E133" s="362"/>
      <c r="F133" s="363"/>
      <c r="G133" s="363"/>
      <c r="H133" s="364"/>
      <c r="I133" s="365"/>
      <c r="J133" s="366"/>
      <c r="K133" s="367"/>
      <c r="L133" s="13"/>
      <c r="M133" s="8"/>
      <c r="N133" s="8"/>
      <c r="O133" s="8"/>
      <c r="P133" s="56"/>
      <c r="Q133" s="60"/>
      <c r="R133" s="8"/>
      <c r="S133" s="14"/>
      <c r="T133" s="19"/>
      <c r="U133" s="20"/>
      <c r="V133" s="20"/>
      <c r="W133" s="8"/>
      <c r="X133" s="62"/>
      <c r="Y133" s="60"/>
      <c r="Z133" s="8"/>
      <c r="AA133" s="14"/>
      <c r="AB133" s="13"/>
      <c r="AC133" s="8"/>
      <c r="AD133" s="8"/>
      <c r="AE133" s="8"/>
      <c r="AF133" s="56"/>
      <c r="AG133" s="60"/>
      <c r="AH133" s="8"/>
      <c r="AI133" s="14"/>
      <c r="AJ133" s="13"/>
      <c r="AK133" s="8"/>
      <c r="AL133" s="8"/>
      <c r="AM133" s="8"/>
      <c r="AN133" s="56"/>
      <c r="AO133" s="60"/>
      <c r="AP133" s="8"/>
      <c r="AQ133" s="14"/>
      <c r="AR133" s="13"/>
      <c r="AS133" s="8"/>
      <c r="AT133" s="56"/>
      <c r="AU133" s="13"/>
      <c r="AV133" s="8"/>
      <c r="AW133" s="14"/>
      <c r="AX133" s="13"/>
      <c r="AY133" s="8"/>
      <c r="AZ133" s="56"/>
      <c r="BA133" s="13" t="s">
        <v>447</v>
      </c>
      <c r="BB133" s="109" t="s">
        <v>447</v>
      </c>
      <c r="BC133" s="1"/>
      <c r="BD133" s="1"/>
      <c r="BE133" s="1"/>
      <c r="BF133" s="1"/>
      <c r="BG133" s="1"/>
      <c r="BS133" s="29"/>
      <c r="BT133" s="44" t="str">
        <f t="shared" si="11"/>
        <v/>
      </c>
      <c r="BU133" s="45" t="str">
        <f t="shared" si="12"/>
        <v/>
      </c>
      <c r="BV133" s="45" t="str">
        <f t="shared" si="13"/>
        <v/>
      </c>
      <c r="BW133" s="44" t="str">
        <f t="shared" si="14"/>
        <v/>
      </c>
      <c r="BX133" s="45" t="str">
        <f t="shared" si="15"/>
        <v/>
      </c>
      <c r="BY133" s="44" t="e">
        <f>IF(AND(#REF!="",#REF!="",#REF!="",#REF!=""),"",SUM(#REF!,#REF!,#REF!,#REF!,#REF!))</f>
        <v>#REF!</v>
      </c>
      <c r="BZ133" s="45" t="str">
        <f t="shared" si="16"/>
        <v/>
      </c>
      <c r="CA133" s="44" t="str">
        <f t="shared" si="17"/>
        <v/>
      </c>
      <c r="CB133" s="45" t="str">
        <f t="shared" si="18"/>
        <v/>
      </c>
      <c r="CC133" s="44" t="str">
        <f t="shared" si="19"/>
        <v/>
      </c>
      <c r="CD133" s="45" t="str">
        <f t="shared" si="20"/>
        <v/>
      </c>
      <c r="CE133" s="44" t="e">
        <f>IF(AND(#REF!="",#REF!="",#REF!="",#REF!=""),"",SUM(#REF!,#REF!,#REF!,#REF!,#REF!))</f>
        <v>#REF!</v>
      </c>
      <c r="CF133" s="45" t="str">
        <f t="shared" si="21"/>
        <v/>
      </c>
      <c r="CG133" s="38" t="e">
        <f>IF(AND(#REF!="",#REF!="",#REF!="",#REF!=""),"",SUM(#REF!,#REF!,#REF!,#REF!))</f>
        <v>#REF!</v>
      </c>
      <c r="CH133" s="38" t="str">
        <f t="shared" si="22"/>
        <v/>
      </c>
    </row>
    <row r="134" spans="1:86" ht="24" customHeight="1">
      <c r="A134" s="358">
        <v>128</v>
      </c>
      <c r="B134" s="359"/>
      <c r="C134" s="360"/>
      <c r="D134" s="361"/>
      <c r="E134" s="362"/>
      <c r="F134" s="363"/>
      <c r="G134" s="363"/>
      <c r="H134" s="364"/>
      <c r="I134" s="365"/>
      <c r="J134" s="366"/>
      <c r="K134" s="367"/>
      <c r="L134" s="13"/>
      <c r="M134" s="8"/>
      <c r="N134" s="8"/>
      <c r="O134" s="8"/>
      <c r="P134" s="56"/>
      <c r="Q134" s="60"/>
      <c r="R134" s="8"/>
      <c r="S134" s="14"/>
      <c r="T134" s="19"/>
      <c r="U134" s="20"/>
      <c r="V134" s="20"/>
      <c r="W134" s="8"/>
      <c r="X134" s="62"/>
      <c r="Y134" s="60"/>
      <c r="Z134" s="8"/>
      <c r="AA134" s="14"/>
      <c r="AB134" s="13"/>
      <c r="AC134" s="8"/>
      <c r="AD134" s="8"/>
      <c r="AE134" s="8"/>
      <c r="AF134" s="56"/>
      <c r="AG134" s="60"/>
      <c r="AH134" s="8"/>
      <c r="AI134" s="14"/>
      <c r="AJ134" s="13"/>
      <c r="AK134" s="8"/>
      <c r="AL134" s="8"/>
      <c r="AM134" s="8"/>
      <c r="AN134" s="56"/>
      <c r="AO134" s="60"/>
      <c r="AP134" s="8"/>
      <c r="AQ134" s="14"/>
      <c r="AR134" s="13"/>
      <c r="AS134" s="8"/>
      <c r="AT134" s="56"/>
      <c r="AU134" s="13"/>
      <c r="AV134" s="8"/>
      <c r="AW134" s="14"/>
      <c r="AX134" s="13"/>
      <c r="AY134" s="8"/>
      <c r="AZ134" s="56"/>
      <c r="BA134" s="13" t="s">
        <v>447</v>
      </c>
      <c r="BB134" s="109" t="s">
        <v>447</v>
      </c>
      <c r="BC134" s="1"/>
      <c r="BD134" s="1"/>
      <c r="BE134" s="1"/>
      <c r="BF134" s="1"/>
      <c r="BG134" s="1"/>
      <c r="BS134" s="29"/>
      <c r="BT134" s="44" t="str">
        <f t="shared" si="11"/>
        <v/>
      </c>
      <c r="BU134" s="45" t="str">
        <f t="shared" si="12"/>
        <v/>
      </c>
      <c r="BV134" s="45" t="str">
        <f t="shared" si="13"/>
        <v/>
      </c>
      <c r="BW134" s="44" t="str">
        <f t="shared" si="14"/>
        <v/>
      </c>
      <c r="BX134" s="45" t="str">
        <f t="shared" si="15"/>
        <v/>
      </c>
      <c r="BY134" s="44" t="e">
        <f>IF(AND(#REF!="",#REF!="",#REF!="",#REF!=""),"",SUM(#REF!,#REF!,#REF!,#REF!,#REF!))</f>
        <v>#REF!</v>
      </c>
      <c r="BZ134" s="45" t="str">
        <f t="shared" si="16"/>
        <v/>
      </c>
      <c r="CA134" s="44" t="str">
        <f t="shared" si="17"/>
        <v/>
      </c>
      <c r="CB134" s="45" t="str">
        <f t="shared" si="18"/>
        <v/>
      </c>
      <c r="CC134" s="44" t="str">
        <f t="shared" si="19"/>
        <v/>
      </c>
      <c r="CD134" s="45" t="str">
        <f t="shared" si="20"/>
        <v/>
      </c>
      <c r="CE134" s="44" t="e">
        <f>IF(AND(#REF!="",#REF!="",#REF!="",#REF!=""),"",SUM(#REF!,#REF!,#REF!,#REF!,#REF!))</f>
        <v>#REF!</v>
      </c>
      <c r="CF134" s="45" t="str">
        <f t="shared" si="21"/>
        <v/>
      </c>
      <c r="CG134" s="38" t="e">
        <f>IF(AND(#REF!="",#REF!="",#REF!="",#REF!=""),"",SUM(#REF!,#REF!,#REF!,#REF!))</f>
        <v>#REF!</v>
      </c>
      <c r="CH134" s="38" t="str">
        <f t="shared" si="22"/>
        <v/>
      </c>
    </row>
    <row r="135" spans="1:86" ht="24" customHeight="1">
      <c r="A135" s="358">
        <v>129</v>
      </c>
      <c r="B135" s="359"/>
      <c r="C135" s="360"/>
      <c r="D135" s="361"/>
      <c r="E135" s="362"/>
      <c r="F135" s="363"/>
      <c r="G135" s="363"/>
      <c r="H135" s="364"/>
      <c r="I135" s="365"/>
      <c r="J135" s="366"/>
      <c r="K135" s="367"/>
      <c r="L135" s="13"/>
      <c r="M135" s="8"/>
      <c r="N135" s="8"/>
      <c r="O135" s="8"/>
      <c r="P135" s="56"/>
      <c r="Q135" s="60"/>
      <c r="R135" s="8"/>
      <c r="S135" s="14"/>
      <c r="T135" s="19"/>
      <c r="U135" s="20"/>
      <c r="V135" s="20"/>
      <c r="W135" s="8"/>
      <c r="X135" s="62"/>
      <c r="Y135" s="60"/>
      <c r="Z135" s="8"/>
      <c r="AA135" s="14"/>
      <c r="AB135" s="13"/>
      <c r="AC135" s="8"/>
      <c r="AD135" s="8"/>
      <c r="AE135" s="8"/>
      <c r="AF135" s="56"/>
      <c r="AG135" s="60"/>
      <c r="AH135" s="8"/>
      <c r="AI135" s="14"/>
      <c r="AJ135" s="13"/>
      <c r="AK135" s="8"/>
      <c r="AL135" s="8"/>
      <c r="AM135" s="8"/>
      <c r="AN135" s="56"/>
      <c r="AO135" s="60"/>
      <c r="AP135" s="8"/>
      <c r="AQ135" s="14"/>
      <c r="AR135" s="13"/>
      <c r="AS135" s="8"/>
      <c r="AT135" s="56"/>
      <c r="AU135" s="13"/>
      <c r="AV135" s="8"/>
      <c r="AW135" s="14"/>
      <c r="AX135" s="13"/>
      <c r="AY135" s="8"/>
      <c r="AZ135" s="56"/>
      <c r="BA135" s="13" t="s">
        <v>447</v>
      </c>
      <c r="BB135" s="109" t="s">
        <v>447</v>
      </c>
      <c r="BC135" s="1"/>
      <c r="BD135" s="1"/>
      <c r="BE135" s="1"/>
      <c r="BF135" s="1"/>
      <c r="BG135" s="1"/>
      <c r="BS135" s="29"/>
      <c r="BT135" s="44" t="str">
        <f t="shared" si="11"/>
        <v/>
      </c>
      <c r="BU135" s="45" t="str">
        <f t="shared" si="12"/>
        <v/>
      </c>
      <c r="BV135" s="45" t="str">
        <f t="shared" si="13"/>
        <v/>
      </c>
      <c r="BW135" s="44" t="str">
        <f t="shared" si="14"/>
        <v/>
      </c>
      <c r="BX135" s="45" t="str">
        <f t="shared" si="15"/>
        <v/>
      </c>
      <c r="BY135" s="44" t="e">
        <f>IF(AND(#REF!="",#REF!="",#REF!="",#REF!=""),"",SUM(#REF!,#REF!,#REF!,#REF!,#REF!))</f>
        <v>#REF!</v>
      </c>
      <c r="BZ135" s="45" t="str">
        <f t="shared" si="16"/>
        <v/>
      </c>
      <c r="CA135" s="44" t="str">
        <f t="shared" si="17"/>
        <v/>
      </c>
      <c r="CB135" s="45" t="str">
        <f t="shared" si="18"/>
        <v/>
      </c>
      <c r="CC135" s="44" t="str">
        <f t="shared" si="19"/>
        <v/>
      </c>
      <c r="CD135" s="45" t="str">
        <f t="shared" si="20"/>
        <v/>
      </c>
      <c r="CE135" s="44" t="e">
        <f>IF(AND(#REF!="",#REF!="",#REF!="",#REF!=""),"",SUM(#REF!,#REF!,#REF!,#REF!,#REF!))</f>
        <v>#REF!</v>
      </c>
      <c r="CF135" s="45" t="str">
        <f t="shared" si="21"/>
        <v/>
      </c>
      <c r="CG135" s="38" t="e">
        <f>IF(AND(#REF!="",#REF!="",#REF!="",#REF!=""),"",SUM(#REF!,#REF!,#REF!,#REF!))</f>
        <v>#REF!</v>
      </c>
      <c r="CH135" s="38" t="str">
        <f t="shared" si="22"/>
        <v/>
      </c>
    </row>
    <row r="136" spans="1:86" ht="24" customHeight="1">
      <c r="A136" s="358">
        <v>130</v>
      </c>
      <c r="B136" s="359"/>
      <c r="C136" s="360"/>
      <c r="D136" s="361"/>
      <c r="E136" s="362"/>
      <c r="F136" s="363"/>
      <c r="G136" s="363"/>
      <c r="H136" s="364"/>
      <c r="I136" s="365"/>
      <c r="J136" s="366"/>
      <c r="K136" s="367"/>
      <c r="L136" s="13"/>
      <c r="M136" s="8"/>
      <c r="N136" s="8"/>
      <c r="O136" s="8"/>
      <c r="P136" s="56"/>
      <c r="Q136" s="60"/>
      <c r="R136" s="8"/>
      <c r="S136" s="14"/>
      <c r="T136" s="19"/>
      <c r="U136" s="20"/>
      <c r="V136" s="20"/>
      <c r="W136" s="8"/>
      <c r="X136" s="62"/>
      <c r="Y136" s="60"/>
      <c r="Z136" s="8"/>
      <c r="AA136" s="14"/>
      <c r="AB136" s="13"/>
      <c r="AC136" s="8"/>
      <c r="AD136" s="8"/>
      <c r="AE136" s="8"/>
      <c r="AF136" s="56"/>
      <c r="AG136" s="60"/>
      <c r="AH136" s="8"/>
      <c r="AI136" s="14"/>
      <c r="AJ136" s="13"/>
      <c r="AK136" s="8"/>
      <c r="AL136" s="8"/>
      <c r="AM136" s="8"/>
      <c r="AN136" s="56"/>
      <c r="AO136" s="60"/>
      <c r="AP136" s="8"/>
      <c r="AQ136" s="14"/>
      <c r="AR136" s="13"/>
      <c r="AS136" s="8"/>
      <c r="AT136" s="56"/>
      <c r="AU136" s="13"/>
      <c r="AV136" s="8"/>
      <c r="AW136" s="14"/>
      <c r="AX136" s="13"/>
      <c r="AY136" s="8"/>
      <c r="AZ136" s="56"/>
      <c r="BA136" s="13" t="s">
        <v>447</v>
      </c>
      <c r="BB136" s="109" t="s">
        <v>447</v>
      </c>
      <c r="BC136" s="1"/>
      <c r="BD136" s="1"/>
      <c r="BE136" s="1"/>
      <c r="BF136" s="1"/>
      <c r="BG136" s="1"/>
      <c r="BS136" s="29"/>
      <c r="BT136" s="44" t="str">
        <f t="shared" ref="BT136:BT199" si="23">IF(I136="","",I136)</f>
        <v/>
      </c>
      <c r="BU136" s="45" t="str">
        <f t="shared" ref="BU136:BU199" si="24">IF(AND(L136="",M136="",N136="",P136=""),"",SUM(L136,M136,N136,O136,P136))</f>
        <v/>
      </c>
      <c r="BV136" s="45" t="str">
        <f t="shared" ref="BV136:BV199" si="25">IFERROR(IF(BU136="","",ROUNDUP(BU136*20%,0)),"")</f>
        <v/>
      </c>
      <c r="BW136" s="44" t="str">
        <f t="shared" ref="BW136:BW199" si="26">IF(AND(T136="",U136="",V136="",X136=""),"",SUM(T136,U136,V136,W136,X136))</f>
        <v/>
      </c>
      <c r="BX136" s="45" t="str">
        <f t="shared" ref="BX136:BX199" si="27">IFERROR(IF(BW136="","",ROUNDUP(BW136*20%,0)),"")</f>
        <v/>
      </c>
      <c r="BY136" s="44" t="e">
        <f>IF(AND(#REF!="",#REF!="",#REF!="",#REF!=""),"",SUM(#REF!,#REF!,#REF!,#REF!,#REF!))</f>
        <v>#REF!</v>
      </c>
      <c r="BZ136" s="45" t="str">
        <f t="shared" ref="BZ136:BZ199" si="28">IFERROR(IF(BY136="","",ROUNDUP(BY136*20%,0)),"")</f>
        <v/>
      </c>
      <c r="CA136" s="44" t="str">
        <f t="shared" ref="CA136:CA199" si="29">IF(AND(AB136="",AC136="",AD136="",AF136=""),"",SUM(AB136,AC136,AD136,AE136,AF136))</f>
        <v/>
      </c>
      <c r="CB136" s="45" t="str">
        <f t="shared" ref="CB136:CB199" si="30">IFERROR(IF(CA136="","",ROUNDUP(CA136*20%,0)),"")</f>
        <v/>
      </c>
      <c r="CC136" s="44" t="str">
        <f t="shared" ref="CC136:CC199" si="31">IF(AND(AJ136="",AK136="",AL136="",AN136=""),"",SUM(AJ136,AK136,AL136,AM136,AN136))</f>
        <v/>
      </c>
      <c r="CD136" s="45" t="str">
        <f t="shared" ref="CD136:CD199" si="32">IFERROR(IF(CC136="","",ROUNDUP(CC136*20%,0)),"")</f>
        <v/>
      </c>
      <c r="CE136" s="44" t="e">
        <f>IF(AND(#REF!="",#REF!="",#REF!="",#REF!=""),"",SUM(#REF!,#REF!,#REF!,#REF!,#REF!))</f>
        <v>#REF!</v>
      </c>
      <c r="CF136" s="45" t="str">
        <f t="shared" ref="CF136:CF199" si="33">IFERROR(IF(CE136="","",ROUNDUP(CE136*20%,0)),"")</f>
        <v/>
      </c>
      <c r="CG136" s="38" t="e">
        <f>IF(AND(#REF!="",#REF!="",#REF!="",#REF!=""),"",SUM(#REF!,#REF!,#REF!,#REF!))</f>
        <v>#REF!</v>
      </c>
      <c r="CH136" s="38" t="str">
        <f t="shared" si="22"/>
        <v/>
      </c>
    </row>
    <row r="137" spans="1:86" ht="24" customHeight="1">
      <c r="A137" s="358">
        <v>131</v>
      </c>
      <c r="B137" s="359"/>
      <c r="C137" s="360"/>
      <c r="D137" s="361"/>
      <c r="E137" s="362"/>
      <c r="F137" s="363"/>
      <c r="G137" s="363"/>
      <c r="H137" s="364"/>
      <c r="I137" s="365"/>
      <c r="J137" s="366"/>
      <c r="K137" s="367"/>
      <c r="L137" s="13"/>
      <c r="M137" s="8"/>
      <c r="N137" s="8"/>
      <c r="O137" s="8"/>
      <c r="P137" s="56"/>
      <c r="Q137" s="60"/>
      <c r="R137" s="8"/>
      <c r="S137" s="14"/>
      <c r="T137" s="19"/>
      <c r="U137" s="20"/>
      <c r="V137" s="20"/>
      <c r="W137" s="8"/>
      <c r="X137" s="62"/>
      <c r="Y137" s="60"/>
      <c r="Z137" s="8"/>
      <c r="AA137" s="14"/>
      <c r="AB137" s="13"/>
      <c r="AC137" s="8"/>
      <c r="AD137" s="8"/>
      <c r="AE137" s="8"/>
      <c r="AF137" s="56"/>
      <c r="AG137" s="60"/>
      <c r="AH137" s="8"/>
      <c r="AI137" s="14"/>
      <c r="AJ137" s="13"/>
      <c r="AK137" s="8"/>
      <c r="AL137" s="8"/>
      <c r="AM137" s="8"/>
      <c r="AN137" s="56"/>
      <c r="AO137" s="60"/>
      <c r="AP137" s="8"/>
      <c r="AQ137" s="14"/>
      <c r="AR137" s="13"/>
      <c r="AS137" s="8"/>
      <c r="AT137" s="56"/>
      <c r="AU137" s="13"/>
      <c r="AV137" s="8"/>
      <c r="AW137" s="14"/>
      <c r="AX137" s="13"/>
      <c r="AY137" s="8"/>
      <c r="AZ137" s="56"/>
      <c r="BA137" s="13" t="s">
        <v>447</v>
      </c>
      <c r="BB137" s="109" t="s">
        <v>447</v>
      </c>
      <c r="BC137" s="1"/>
      <c r="BD137" s="1"/>
      <c r="BE137" s="1"/>
      <c r="BF137" s="1"/>
      <c r="BG137" s="1"/>
      <c r="BS137" s="29"/>
      <c r="BT137" s="44" t="str">
        <f t="shared" si="23"/>
        <v/>
      </c>
      <c r="BU137" s="45" t="str">
        <f t="shared" si="24"/>
        <v/>
      </c>
      <c r="BV137" s="45" t="str">
        <f t="shared" si="25"/>
        <v/>
      </c>
      <c r="BW137" s="44" t="str">
        <f t="shared" si="26"/>
        <v/>
      </c>
      <c r="BX137" s="45" t="str">
        <f t="shared" si="27"/>
        <v/>
      </c>
      <c r="BY137" s="44" t="e">
        <f>IF(AND(#REF!="",#REF!="",#REF!="",#REF!=""),"",SUM(#REF!,#REF!,#REF!,#REF!,#REF!))</f>
        <v>#REF!</v>
      </c>
      <c r="BZ137" s="45" t="str">
        <f t="shared" si="28"/>
        <v/>
      </c>
      <c r="CA137" s="44" t="str">
        <f t="shared" si="29"/>
        <v/>
      </c>
      <c r="CB137" s="45" t="str">
        <f t="shared" si="30"/>
        <v/>
      </c>
      <c r="CC137" s="44" t="str">
        <f t="shared" si="31"/>
        <v/>
      </c>
      <c r="CD137" s="45" t="str">
        <f t="shared" si="32"/>
        <v/>
      </c>
      <c r="CE137" s="44" t="e">
        <f>IF(AND(#REF!="",#REF!="",#REF!="",#REF!=""),"",SUM(#REF!,#REF!,#REF!,#REF!,#REF!))</f>
        <v>#REF!</v>
      </c>
      <c r="CF137" s="45" t="str">
        <f t="shared" si="33"/>
        <v/>
      </c>
      <c r="CG137" s="38" t="e">
        <f>IF(AND(#REF!="",#REF!="",#REF!="",#REF!=""),"",SUM(#REF!,#REF!,#REF!,#REF!))</f>
        <v>#REF!</v>
      </c>
      <c r="CH137" s="38" t="str">
        <f t="shared" si="22"/>
        <v/>
      </c>
    </row>
    <row r="138" spans="1:86" ht="24" customHeight="1">
      <c r="A138" s="358">
        <v>132</v>
      </c>
      <c r="B138" s="359"/>
      <c r="C138" s="360"/>
      <c r="D138" s="361"/>
      <c r="E138" s="362"/>
      <c r="F138" s="363"/>
      <c r="G138" s="363"/>
      <c r="H138" s="364"/>
      <c r="I138" s="365"/>
      <c r="J138" s="366"/>
      <c r="K138" s="367"/>
      <c r="L138" s="13"/>
      <c r="M138" s="8"/>
      <c r="N138" s="8"/>
      <c r="O138" s="8"/>
      <c r="P138" s="56"/>
      <c r="Q138" s="60"/>
      <c r="R138" s="8"/>
      <c r="S138" s="14"/>
      <c r="T138" s="19"/>
      <c r="U138" s="20"/>
      <c r="V138" s="20"/>
      <c r="W138" s="8"/>
      <c r="X138" s="62"/>
      <c r="Y138" s="60"/>
      <c r="Z138" s="8"/>
      <c r="AA138" s="14"/>
      <c r="AB138" s="13"/>
      <c r="AC138" s="8"/>
      <c r="AD138" s="8"/>
      <c r="AE138" s="8"/>
      <c r="AF138" s="56"/>
      <c r="AG138" s="60"/>
      <c r="AH138" s="8"/>
      <c r="AI138" s="14"/>
      <c r="AJ138" s="13"/>
      <c r="AK138" s="8"/>
      <c r="AL138" s="8"/>
      <c r="AM138" s="8"/>
      <c r="AN138" s="56"/>
      <c r="AO138" s="60"/>
      <c r="AP138" s="8"/>
      <c r="AQ138" s="14"/>
      <c r="AR138" s="13"/>
      <c r="AS138" s="8"/>
      <c r="AT138" s="56"/>
      <c r="AU138" s="13"/>
      <c r="AV138" s="8"/>
      <c r="AW138" s="14"/>
      <c r="AX138" s="13"/>
      <c r="AY138" s="8"/>
      <c r="AZ138" s="56"/>
      <c r="BA138" s="13" t="s">
        <v>447</v>
      </c>
      <c r="BB138" s="109" t="s">
        <v>447</v>
      </c>
      <c r="BC138" s="1"/>
      <c r="BD138" s="1"/>
      <c r="BE138" s="1"/>
      <c r="BF138" s="1"/>
      <c r="BG138" s="1"/>
      <c r="BS138" s="29"/>
      <c r="BT138" s="44" t="str">
        <f t="shared" si="23"/>
        <v/>
      </c>
      <c r="BU138" s="45" t="str">
        <f t="shared" si="24"/>
        <v/>
      </c>
      <c r="BV138" s="45" t="str">
        <f t="shared" si="25"/>
        <v/>
      </c>
      <c r="BW138" s="44" t="str">
        <f t="shared" si="26"/>
        <v/>
      </c>
      <c r="BX138" s="45" t="str">
        <f t="shared" si="27"/>
        <v/>
      </c>
      <c r="BY138" s="44" t="e">
        <f>IF(AND(#REF!="",#REF!="",#REF!="",#REF!=""),"",SUM(#REF!,#REF!,#REF!,#REF!,#REF!))</f>
        <v>#REF!</v>
      </c>
      <c r="BZ138" s="45" t="str">
        <f t="shared" si="28"/>
        <v/>
      </c>
      <c r="CA138" s="44" t="str">
        <f t="shared" si="29"/>
        <v/>
      </c>
      <c r="CB138" s="45" t="str">
        <f t="shared" si="30"/>
        <v/>
      </c>
      <c r="CC138" s="44" t="str">
        <f t="shared" si="31"/>
        <v/>
      </c>
      <c r="CD138" s="45" t="str">
        <f t="shared" si="32"/>
        <v/>
      </c>
      <c r="CE138" s="44" t="e">
        <f>IF(AND(#REF!="",#REF!="",#REF!="",#REF!=""),"",SUM(#REF!,#REF!,#REF!,#REF!,#REF!))</f>
        <v>#REF!</v>
      </c>
      <c r="CF138" s="45" t="str">
        <f t="shared" si="33"/>
        <v/>
      </c>
      <c r="CG138" s="38" t="e">
        <f>IF(AND(#REF!="",#REF!="",#REF!="",#REF!=""),"",SUM(#REF!,#REF!,#REF!,#REF!))</f>
        <v>#REF!</v>
      </c>
      <c r="CH138" s="38" t="str">
        <f t="shared" si="22"/>
        <v/>
      </c>
    </row>
    <row r="139" spans="1:86" ht="24" customHeight="1">
      <c r="A139" s="358">
        <v>133</v>
      </c>
      <c r="B139" s="359"/>
      <c r="C139" s="360"/>
      <c r="D139" s="361"/>
      <c r="E139" s="362"/>
      <c r="F139" s="363"/>
      <c r="G139" s="363"/>
      <c r="H139" s="364"/>
      <c r="I139" s="365"/>
      <c r="J139" s="366"/>
      <c r="K139" s="367"/>
      <c r="L139" s="13"/>
      <c r="M139" s="8"/>
      <c r="N139" s="8"/>
      <c r="O139" s="8"/>
      <c r="P139" s="56"/>
      <c r="Q139" s="60"/>
      <c r="R139" s="8"/>
      <c r="S139" s="14"/>
      <c r="T139" s="19"/>
      <c r="U139" s="20"/>
      <c r="V139" s="20"/>
      <c r="W139" s="8"/>
      <c r="X139" s="62"/>
      <c r="Y139" s="60"/>
      <c r="Z139" s="8"/>
      <c r="AA139" s="14"/>
      <c r="AB139" s="13"/>
      <c r="AC139" s="8"/>
      <c r="AD139" s="8"/>
      <c r="AE139" s="8"/>
      <c r="AF139" s="56"/>
      <c r="AG139" s="60"/>
      <c r="AH139" s="8"/>
      <c r="AI139" s="14"/>
      <c r="AJ139" s="13"/>
      <c r="AK139" s="8"/>
      <c r="AL139" s="8"/>
      <c r="AM139" s="8"/>
      <c r="AN139" s="56"/>
      <c r="AO139" s="60"/>
      <c r="AP139" s="8"/>
      <c r="AQ139" s="14"/>
      <c r="AR139" s="13"/>
      <c r="AS139" s="8"/>
      <c r="AT139" s="56"/>
      <c r="AU139" s="13"/>
      <c r="AV139" s="8"/>
      <c r="AW139" s="14"/>
      <c r="AX139" s="13"/>
      <c r="AY139" s="8"/>
      <c r="AZ139" s="56"/>
      <c r="BA139" s="13" t="s">
        <v>447</v>
      </c>
      <c r="BB139" s="109" t="s">
        <v>447</v>
      </c>
      <c r="BC139" s="1"/>
      <c r="BD139" s="1"/>
      <c r="BE139" s="1"/>
      <c r="BF139" s="1"/>
      <c r="BG139" s="1"/>
      <c r="BS139" s="29"/>
      <c r="BT139" s="44" t="str">
        <f t="shared" si="23"/>
        <v/>
      </c>
      <c r="BU139" s="45" t="str">
        <f t="shared" si="24"/>
        <v/>
      </c>
      <c r="BV139" s="45" t="str">
        <f t="shared" si="25"/>
        <v/>
      </c>
      <c r="BW139" s="44" t="str">
        <f t="shared" si="26"/>
        <v/>
      </c>
      <c r="BX139" s="45" t="str">
        <f t="shared" si="27"/>
        <v/>
      </c>
      <c r="BY139" s="44" t="e">
        <f>IF(AND(#REF!="",#REF!="",#REF!="",#REF!=""),"",SUM(#REF!,#REF!,#REF!,#REF!,#REF!))</f>
        <v>#REF!</v>
      </c>
      <c r="BZ139" s="45" t="str">
        <f t="shared" si="28"/>
        <v/>
      </c>
      <c r="CA139" s="44" t="str">
        <f t="shared" si="29"/>
        <v/>
      </c>
      <c r="CB139" s="45" t="str">
        <f t="shared" si="30"/>
        <v/>
      </c>
      <c r="CC139" s="44" t="str">
        <f t="shared" si="31"/>
        <v/>
      </c>
      <c r="CD139" s="45" t="str">
        <f t="shared" si="32"/>
        <v/>
      </c>
      <c r="CE139" s="44" t="e">
        <f>IF(AND(#REF!="",#REF!="",#REF!="",#REF!=""),"",SUM(#REF!,#REF!,#REF!,#REF!,#REF!))</f>
        <v>#REF!</v>
      </c>
      <c r="CF139" s="45" t="str">
        <f t="shared" si="33"/>
        <v/>
      </c>
      <c r="CG139" s="38" t="e">
        <f>IF(AND(#REF!="",#REF!="",#REF!="",#REF!=""),"",SUM(#REF!,#REF!,#REF!,#REF!))</f>
        <v>#REF!</v>
      </c>
      <c r="CH139" s="38" t="str">
        <f t="shared" si="22"/>
        <v/>
      </c>
    </row>
    <row r="140" spans="1:86" ht="24" customHeight="1">
      <c r="A140" s="358">
        <v>134</v>
      </c>
      <c r="B140" s="359"/>
      <c r="C140" s="360"/>
      <c r="D140" s="361"/>
      <c r="E140" s="362"/>
      <c r="F140" s="363"/>
      <c r="G140" s="363"/>
      <c r="H140" s="364"/>
      <c r="I140" s="365"/>
      <c r="J140" s="366"/>
      <c r="K140" s="367"/>
      <c r="L140" s="13"/>
      <c r="M140" s="8"/>
      <c r="N140" s="8"/>
      <c r="O140" s="8"/>
      <c r="P140" s="56"/>
      <c r="Q140" s="60"/>
      <c r="R140" s="8"/>
      <c r="S140" s="14"/>
      <c r="T140" s="19"/>
      <c r="U140" s="20"/>
      <c r="V140" s="20"/>
      <c r="W140" s="8"/>
      <c r="X140" s="62"/>
      <c r="Y140" s="60"/>
      <c r="Z140" s="8"/>
      <c r="AA140" s="14"/>
      <c r="AB140" s="13"/>
      <c r="AC140" s="8"/>
      <c r="AD140" s="8"/>
      <c r="AE140" s="8"/>
      <c r="AF140" s="56"/>
      <c r="AG140" s="60"/>
      <c r="AH140" s="8"/>
      <c r="AI140" s="14"/>
      <c r="AJ140" s="13"/>
      <c r="AK140" s="8"/>
      <c r="AL140" s="8"/>
      <c r="AM140" s="8"/>
      <c r="AN140" s="56"/>
      <c r="AO140" s="60"/>
      <c r="AP140" s="8"/>
      <c r="AQ140" s="14"/>
      <c r="AR140" s="13"/>
      <c r="AS140" s="8"/>
      <c r="AT140" s="56"/>
      <c r="AU140" s="13"/>
      <c r="AV140" s="8"/>
      <c r="AW140" s="14"/>
      <c r="AX140" s="13"/>
      <c r="AY140" s="8"/>
      <c r="AZ140" s="56"/>
      <c r="BA140" s="13" t="s">
        <v>447</v>
      </c>
      <c r="BB140" s="109" t="s">
        <v>447</v>
      </c>
      <c r="BC140" s="1"/>
      <c r="BD140" s="1"/>
      <c r="BE140" s="1"/>
      <c r="BF140" s="1"/>
      <c r="BG140" s="1"/>
      <c r="BS140" s="29"/>
      <c r="BT140" s="44" t="str">
        <f t="shared" si="23"/>
        <v/>
      </c>
      <c r="BU140" s="45" t="str">
        <f t="shared" si="24"/>
        <v/>
      </c>
      <c r="BV140" s="45" t="str">
        <f t="shared" si="25"/>
        <v/>
      </c>
      <c r="BW140" s="44" t="str">
        <f t="shared" si="26"/>
        <v/>
      </c>
      <c r="BX140" s="45" t="str">
        <f t="shared" si="27"/>
        <v/>
      </c>
      <c r="BY140" s="44" t="e">
        <f>IF(AND(#REF!="",#REF!="",#REF!="",#REF!=""),"",SUM(#REF!,#REF!,#REF!,#REF!,#REF!))</f>
        <v>#REF!</v>
      </c>
      <c r="BZ140" s="45" t="str">
        <f t="shared" si="28"/>
        <v/>
      </c>
      <c r="CA140" s="44" t="str">
        <f t="shared" si="29"/>
        <v/>
      </c>
      <c r="CB140" s="45" t="str">
        <f t="shared" si="30"/>
        <v/>
      </c>
      <c r="CC140" s="44" t="str">
        <f t="shared" si="31"/>
        <v/>
      </c>
      <c r="CD140" s="45" t="str">
        <f t="shared" si="32"/>
        <v/>
      </c>
      <c r="CE140" s="44" t="e">
        <f>IF(AND(#REF!="",#REF!="",#REF!="",#REF!=""),"",SUM(#REF!,#REF!,#REF!,#REF!,#REF!))</f>
        <v>#REF!</v>
      </c>
      <c r="CF140" s="45" t="str">
        <f t="shared" si="33"/>
        <v/>
      </c>
      <c r="CG140" s="38" t="e">
        <f>IF(AND(#REF!="",#REF!="",#REF!="",#REF!=""),"",SUM(#REF!,#REF!,#REF!,#REF!))</f>
        <v>#REF!</v>
      </c>
      <c r="CH140" s="38" t="str">
        <f t="shared" si="22"/>
        <v/>
      </c>
    </row>
    <row r="141" spans="1:86" ht="24" customHeight="1">
      <c r="A141" s="358">
        <v>135</v>
      </c>
      <c r="B141" s="359"/>
      <c r="C141" s="360"/>
      <c r="D141" s="361"/>
      <c r="E141" s="362"/>
      <c r="F141" s="363"/>
      <c r="G141" s="363"/>
      <c r="H141" s="364"/>
      <c r="I141" s="365"/>
      <c r="J141" s="366"/>
      <c r="K141" s="367"/>
      <c r="L141" s="13"/>
      <c r="M141" s="8"/>
      <c r="N141" s="8"/>
      <c r="O141" s="8"/>
      <c r="P141" s="56"/>
      <c r="Q141" s="60"/>
      <c r="R141" s="8"/>
      <c r="S141" s="14"/>
      <c r="T141" s="19"/>
      <c r="U141" s="20"/>
      <c r="V141" s="20"/>
      <c r="W141" s="8"/>
      <c r="X141" s="62"/>
      <c r="Y141" s="60"/>
      <c r="Z141" s="8"/>
      <c r="AA141" s="14"/>
      <c r="AB141" s="13"/>
      <c r="AC141" s="8"/>
      <c r="AD141" s="8"/>
      <c r="AE141" s="8"/>
      <c r="AF141" s="56"/>
      <c r="AG141" s="60"/>
      <c r="AH141" s="8"/>
      <c r="AI141" s="14"/>
      <c r="AJ141" s="13"/>
      <c r="AK141" s="8"/>
      <c r="AL141" s="8"/>
      <c r="AM141" s="8"/>
      <c r="AN141" s="56"/>
      <c r="AO141" s="60"/>
      <c r="AP141" s="8"/>
      <c r="AQ141" s="14"/>
      <c r="AR141" s="13"/>
      <c r="AS141" s="8"/>
      <c r="AT141" s="56"/>
      <c r="AU141" s="13"/>
      <c r="AV141" s="8"/>
      <c r="AW141" s="14"/>
      <c r="AX141" s="13"/>
      <c r="AY141" s="8"/>
      <c r="AZ141" s="56"/>
      <c r="BA141" s="13" t="s">
        <v>447</v>
      </c>
      <c r="BB141" s="109" t="s">
        <v>447</v>
      </c>
      <c r="BC141" s="1"/>
      <c r="BD141" s="1"/>
      <c r="BE141" s="1"/>
      <c r="BF141" s="1"/>
      <c r="BG141" s="1"/>
      <c r="BS141" s="29"/>
      <c r="BT141" s="44" t="str">
        <f t="shared" si="23"/>
        <v/>
      </c>
      <c r="BU141" s="45" t="str">
        <f t="shared" si="24"/>
        <v/>
      </c>
      <c r="BV141" s="45" t="str">
        <f t="shared" si="25"/>
        <v/>
      </c>
      <c r="BW141" s="44" t="str">
        <f t="shared" si="26"/>
        <v/>
      </c>
      <c r="BX141" s="45" t="str">
        <f t="shared" si="27"/>
        <v/>
      </c>
      <c r="BY141" s="44" t="e">
        <f>IF(AND(#REF!="",#REF!="",#REF!="",#REF!=""),"",SUM(#REF!,#REF!,#REF!,#REF!,#REF!))</f>
        <v>#REF!</v>
      </c>
      <c r="BZ141" s="45" t="str">
        <f t="shared" si="28"/>
        <v/>
      </c>
      <c r="CA141" s="44" t="str">
        <f t="shared" si="29"/>
        <v/>
      </c>
      <c r="CB141" s="45" t="str">
        <f t="shared" si="30"/>
        <v/>
      </c>
      <c r="CC141" s="44" t="str">
        <f t="shared" si="31"/>
        <v/>
      </c>
      <c r="CD141" s="45" t="str">
        <f t="shared" si="32"/>
        <v/>
      </c>
      <c r="CE141" s="44" t="e">
        <f>IF(AND(#REF!="",#REF!="",#REF!="",#REF!=""),"",SUM(#REF!,#REF!,#REF!,#REF!,#REF!))</f>
        <v>#REF!</v>
      </c>
      <c r="CF141" s="45" t="str">
        <f t="shared" si="33"/>
        <v/>
      </c>
      <c r="CG141" s="38" t="e">
        <f>IF(AND(#REF!="",#REF!="",#REF!="",#REF!=""),"",SUM(#REF!,#REF!,#REF!,#REF!))</f>
        <v>#REF!</v>
      </c>
      <c r="CH141" s="38" t="str">
        <f t="shared" si="22"/>
        <v/>
      </c>
    </row>
    <row r="142" spans="1:86" ht="24" customHeight="1">
      <c r="A142" s="358">
        <v>136</v>
      </c>
      <c r="B142" s="359"/>
      <c r="C142" s="360"/>
      <c r="D142" s="361"/>
      <c r="E142" s="362"/>
      <c r="F142" s="363"/>
      <c r="G142" s="363"/>
      <c r="H142" s="364"/>
      <c r="I142" s="365"/>
      <c r="J142" s="366"/>
      <c r="K142" s="367"/>
      <c r="L142" s="13"/>
      <c r="M142" s="8"/>
      <c r="N142" s="8"/>
      <c r="O142" s="8"/>
      <c r="P142" s="56"/>
      <c r="Q142" s="60"/>
      <c r="R142" s="8"/>
      <c r="S142" s="14"/>
      <c r="T142" s="19"/>
      <c r="U142" s="20"/>
      <c r="V142" s="20"/>
      <c r="W142" s="8"/>
      <c r="X142" s="62"/>
      <c r="Y142" s="60"/>
      <c r="Z142" s="8"/>
      <c r="AA142" s="14"/>
      <c r="AB142" s="13"/>
      <c r="AC142" s="8"/>
      <c r="AD142" s="8"/>
      <c r="AE142" s="8"/>
      <c r="AF142" s="56"/>
      <c r="AG142" s="60"/>
      <c r="AH142" s="8"/>
      <c r="AI142" s="14"/>
      <c r="AJ142" s="13"/>
      <c r="AK142" s="8"/>
      <c r="AL142" s="8"/>
      <c r="AM142" s="8"/>
      <c r="AN142" s="56"/>
      <c r="AO142" s="60"/>
      <c r="AP142" s="8"/>
      <c r="AQ142" s="14"/>
      <c r="AR142" s="13"/>
      <c r="AS142" s="8"/>
      <c r="AT142" s="56"/>
      <c r="AU142" s="13"/>
      <c r="AV142" s="8"/>
      <c r="AW142" s="14"/>
      <c r="AX142" s="13"/>
      <c r="AY142" s="8"/>
      <c r="AZ142" s="56"/>
      <c r="BA142" s="13" t="s">
        <v>447</v>
      </c>
      <c r="BB142" s="109" t="s">
        <v>447</v>
      </c>
      <c r="BC142" s="1"/>
      <c r="BD142" s="1"/>
      <c r="BE142" s="1"/>
      <c r="BF142" s="1"/>
      <c r="BG142" s="1"/>
      <c r="BS142" s="29"/>
      <c r="BT142" s="44" t="str">
        <f t="shared" si="23"/>
        <v/>
      </c>
      <c r="BU142" s="45" t="str">
        <f t="shared" si="24"/>
        <v/>
      </c>
      <c r="BV142" s="45" t="str">
        <f t="shared" si="25"/>
        <v/>
      </c>
      <c r="BW142" s="44" t="str">
        <f t="shared" si="26"/>
        <v/>
      </c>
      <c r="BX142" s="45" t="str">
        <f t="shared" si="27"/>
        <v/>
      </c>
      <c r="BY142" s="44" t="e">
        <f>IF(AND(#REF!="",#REF!="",#REF!="",#REF!=""),"",SUM(#REF!,#REF!,#REF!,#REF!,#REF!))</f>
        <v>#REF!</v>
      </c>
      <c r="BZ142" s="45" t="str">
        <f t="shared" si="28"/>
        <v/>
      </c>
      <c r="CA142" s="44" t="str">
        <f t="shared" si="29"/>
        <v/>
      </c>
      <c r="CB142" s="45" t="str">
        <f t="shared" si="30"/>
        <v/>
      </c>
      <c r="CC142" s="44" t="str">
        <f t="shared" si="31"/>
        <v/>
      </c>
      <c r="CD142" s="45" t="str">
        <f t="shared" si="32"/>
        <v/>
      </c>
      <c r="CE142" s="44" t="e">
        <f>IF(AND(#REF!="",#REF!="",#REF!="",#REF!=""),"",SUM(#REF!,#REF!,#REF!,#REF!,#REF!))</f>
        <v>#REF!</v>
      </c>
      <c r="CF142" s="45" t="str">
        <f t="shared" si="33"/>
        <v/>
      </c>
      <c r="CG142" s="38" t="e">
        <f>IF(AND(#REF!="",#REF!="",#REF!="",#REF!=""),"",SUM(#REF!,#REF!,#REF!,#REF!))</f>
        <v>#REF!</v>
      </c>
      <c r="CH142" s="38" t="str">
        <f t="shared" si="22"/>
        <v/>
      </c>
    </row>
    <row r="143" spans="1:86" ht="24" customHeight="1">
      <c r="A143" s="358">
        <v>137</v>
      </c>
      <c r="B143" s="359"/>
      <c r="C143" s="360"/>
      <c r="D143" s="361"/>
      <c r="E143" s="362"/>
      <c r="F143" s="363"/>
      <c r="G143" s="363"/>
      <c r="H143" s="364"/>
      <c r="I143" s="365"/>
      <c r="J143" s="366"/>
      <c r="K143" s="367"/>
      <c r="L143" s="13"/>
      <c r="M143" s="8"/>
      <c r="N143" s="8"/>
      <c r="O143" s="8"/>
      <c r="P143" s="56"/>
      <c r="Q143" s="60"/>
      <c r="R143" s="8"/>
      <c r="S143" s="14"/>
      <c r="T143" s="19"/>
      <c r="U143" s="20"/>
      <c r="V143" s="20"/>
      <c r="W143" s="8"/>
      <c r="X143" s="62"/>
      <c r="Y143" s="60"/>
      <c r="Z143" s="8"/>
      <c r="AA143" s="14"/>
      <c r="AB143" s="13"/>
      <c r="AC143" s="8"/>
      <c r="AD143" s="8"/>
      <c r="AE143" s="8"/>
      <c r="AF143" s="56"/>
      <c r="AG143" s="60"/>
      <c r="AH143" s="8"/>
      <c r="AI143" s="14"/>
      <c r="AJ143" s="13"/>
      <c r="AK143" s="8"/>
      <c r="AL143" s="8"/>
      <c r="AM143" s="8"/>
      <c r="AN143" s="56"/>
      <c r="AO143" s="60"/>
      <c r="AP143" s="8"/>
      <c r="AQ143" s="14"/>
      <c r="AR143" s="13"/>
      <c r="AS143" s="8"/>
      <c r="AT143" s="56"/>
      <c r="AU143" s="13"/>
      <c r="AV143" s="8"/>
      <c r="AW143" s="14"/>
      <c r="AX143" s="13"/>
      <c r="AY143" s="8"/>
      <c r="AZ143" s="56"/>
      <c r="BA143" s="13" t="s">
        <v>447</v>
      </c>
      <c r="BB143" s="109" t="s">
        <v>447</v>
      </c>
      <c r="BC143" s="1"/>
      <c r="BD143" s="1"/>
      <c r="BE143" s="1"/>
      <c r="BF143" s="1"/>
      <c r="BG143" s="1"/>
      <c r="BS143" s="29"/>
      <c r="BT143" s="44" t="str">
        <f t="shared" si="23"/>
        <v/>
      </c>
      <c r="BU143" s="45" t="str">
        <f t="shared" si="24"/>
        <v/>
      </c>
      <c r="BV143" s="45" t="str">
        <f t="shared" si="25"/>
        <v/>
      </c>
      <c r="BW143" s="44" t="str">
        <f t="shared" si="26"/>
        <v/>
      </c>
      <c r="BX143" s="45" t="str">
        <f t="shared" si="27"/>
        <v/>
      </c>
      <c r="BY143" s="44" t="e">
        <f>IF(AND(#REF!="",#REF!="",#REF!="",#REF!=""),"",SUM(#REF!,#REF!,#REF!,#REF!,#REF!))</f>
        <v>#REF!</v>
      </c>
      <c r="BZ143" s="45" t="str">
        <f t="shared" si="28"/>
        <v/>
      </c>
      <c r="CA143" s="44" t="str">
        <f t="shared" si="29"/>
        <v/>
      </c>
      <c r="CB143" s="45" t="str">
        <f t="shared" si="30"/>
        <v/>
      </c>
      <c r="CC143" s="44" t="str">
        <f t="shared" si="31"/>
        <v/>
      </c>
      <c r="CD143" s="45" t="str">
        <f t="shared" si="32"/>
        <v/>
      </c>
      <c r="CE143" s="44" t="e">
        <f>IF(AND(#REF!="",#REF!="",#REF!="",#REF!=""),"",SUM(#REF!,#REF!,#REF!,#REF!,#REF!))</f>
        <v>#REF!</v>
      </c>
      <c r="CF143" s="45" t="str">
        <f t="shared" si="33"/>
        <v/>
      </c>
      <c r="CG143" s="38" t="e">
        <f>IF(AND(#REF!="",#REF!="",#REF!="",#REF!=""),"",SUM(#REF!,#REF!,#REF!,#REF!))</f>
        <v>#REF!</v>
      </c>
      <c r="CH143" s="38" t="str">
        <f t="shared" si="22"/>
        <v/>
      </c>
    </row>
    <row r="144" spans="1:86" ht="24" customHeight="1">
      <c r="A144" s="358">
        <v>138</v>
      </c>
      <c r="B144" s="359"/>
      <c r="C144" s="360"/>
      <c r="D144" s="361"/>
      <c r="E144" s="362"/>
      <c r="F144" s="363"/>
      <c r="G144" s="363"/>
      <c r="H144" s="364"/>
      <c r="I144" s="365"/>
      <c r="J144" s="366"/>
      <c r="K144" s="367"/>
      <c r="L144" s="13"/>
      <c r="M144" s="8"/>
      <c r="N144" s="8"/>
      <c r="O144" s="8"/>
      <c r="P144" s="56"/>
      <c r="Q144" s="60"/>
      <c r="R144" s="8"/>
      <c r="S144" s="14"/>
      <c r="T144" s="19"/>
      <c r="U144" s="20"/>
      <c r="V144" s="20"/>
      <c r="W144" s="8"/>
      <c r="X144" s="62"/>
      <c r="Y144" s="60"/>
      <c r="Z144" s="8"/>
      <c r="AA144" s="14"/>
      <c r="AB144" s="13"/>
      <c r="AC144" s="8"/>
      <c r="AD144" s="8"/>
      <c r="AE144" s="8"/>
      <c r="AF144" s="56"/>
      <c r="AG144" s="60"/>
      <c r="AH144" s="8"/>
      <c r="AI144" s="14"/>
      <c r="AJ144" s="13"/>
      <c r="AK144" s="8"/>
      <c r="AL144" s="8"/>
      <c r="AM144" s="8"/>
      <c r="AN144" s="56"/>
      <c r="AO144" s="60"/>
      <c r="AP144" s="8"/>
      <c r="AQ144" s="14"/>
      <c r="AR144" s="13"/>
      <c r="AS144" s="8"/>
      <c r="AT144" s="56"/>
      <c r="AU144" s="13"/>
      <c r="AV144" s="8"/>
      <c r="AW144" s="14"/>
      <c r="AX144" s="13"/>
      <c r="AY144" s="8"/>
      <c r="AZ144" s="56"/>
      <c r="BA144" s="13" t="s">
        <v>447</v>
      </c>
      <c r="BB144" s="109" t="s">
        <v>447</v>
      </c>
      <c r="BC144" s="1"/>
      <c r="BD144" s="1"/>
      <c r="BE144" s="1"/>
      <c r="BF144" s="1"/>
      <c r="BG144" s="1"/>
      <c r="BS144" s="29"/>
      <c r="BT144" s="44" t="str">
        <f t="shared" si="23"/>
        <v/>
      </c>
      <c r="BU144" s="45" t="str">
        <f t="shared" si="24"/>
        <v/>
      </c>
      <c r="BV144" s="45" t="str">
        <f t="shared" si="25"/>
        <v/>
      </c>
      <c r="BW144" s="44" t="str">
        <f t="shared" si="26"/>
        <v/>
      </c>
      <c r="BX144" s="45" t="str">
        <f t="shared" si="27"/>
        <v/>
      </c>
      <c r="BY144" s="44" t="e">
        <f>IF(AND(#REF!="",#REF!="",#REF!="",#REF!=""),"",SUM(#REF!,#REF!,#REF!,#REF!,#REF!))</f>
        <v>#REF!</v>
      </c>
      <c r="BZ144" s="45" t="str">
        <f t="shared" si="28"/>
        <v/>
      </c>
      <c r="CA144" s="44" t="str">
        <f t="shared" si="29"/>
        <v/>
      </c>
      <c r="CB144" s="45" t="str">
        <f t="shared" si="30"/>
        <v/>
      </c>
      <c r="CC144" s="44" t="str">
        <f t="shared" si="31"/>
        <v/>
      </c>
      <c r="CD144" s="45" t="str">
        <f t="shared" si="32"/>
        <v/>
      </c>
      <c r="CE144" s="44" t="e">
        <f>IF(AND(#REF!="",#REF!="",#REF!="",#REF!=""),"",SUM(#REF!,#REF!,#REF!,#REF!,#REF!))</f>
        <v>#REF!</v>
      </c>
      <c r="CF144" s="45" t="str">
        <f t="shared" si="33"/>
        <v/>
      </c>
      <c r="CG144" s="38" t="e">
        <f>IF(AND(#REF!="",#REF!="",#REF!="",#REF!=""),"",SUM(#REF!,#REF!,#REF!,#REF!))</f>
        <v>#REF!</v>
      </c>
      <c r="CH144" s="38" t="str">
        <f t="shared" si="22"/>
        <v/>
      </c>
    </row>
    <row r="145" spans="1:86" ht="24" customHeight="1">
      <c r="A145" s="358">
        <v>139</v>
      </c>
      <c r="B145" s="359"/>
      <c r="C145" s="360"/>
      <c r="D145" s="361"/>
      <c r="E145" s="362"/>
      <c r="F145" s="363"/>
      <c r="G145" s="363"/>
      <c r="H145" s="364"/>
      <c r="I145" s="365"/>
      <c r="J145" s="366"/>
      <c r="K145" s="367"/>
      <c r="L145" s="13"/>
      <c r="M145" s="8"/>
      <c r="N145" s="8"/>
      <c r="O145" s="8"/>
      <c r="P145" s="56"/>
      <c r="Q145" s="60"/>
      <c r="R145" s="8"/>
      <c r="S145" s="14"/>
      <c r="T145" s="19"/>
      <c r="U145" s="20"/>
      <c r="V145" s="20"/>
      <c r="W145" s="8"/>
      <c r="X145" s="62"/>
      <c r="Y145" s="60"/>
      <c r="Z145" s="8"/>
      <c r="AA145" s="14"/>
      <c r="AB145" s="13"/>
      <c r="AC145" s="8"/>
      <c r="AD145" s="8"/>
      <c r="AE145" s="8"/>
      <c r="AF145" s="56"/>
      <c r="AG145" s="60"/>
      <c r="AH145" s="8"/>
      <c r="AI145" s="14"/>
      <c r="AJ145" s="13"/>
      <c r="AK145" s="8"/>
      <c r="AL145" s="8"/>
      <c r="AM145" s="8"/>
      <c r="AN145" s="56"/>
      <c r="AO145" s="60"/>
      <c r="AP145" s="8"/>
      <c r="AQ145" s="14"/>
      <c r="AR145" s="13"/>
      <c r="AS145" s="8"/>
      <c r="AT145" s="56"/>
      <c r="AU145" s="13"/>
      <c r="AV145" s="8"/>
      <c r="AW145" s="14"/>
      <c r="AX145" s="13"/>
      <c r="AY145" s="8"/>
      <c r="AZ145" s="56"/>
      <c r="BA145" s="13" t="s">
        <v>447</v>
      </c>
      <c r="BB145" s="109" t="s">
        <v>447</v>
      </c>
      <c r="BC145" s="1"/>
      <c r="BD145" s="1"/>
      <c r="BE145" s="1"/>
      <c r="BF145" s="1"/>
      <c r="BG145" s="1"/>
      <c r="BS145" s="29"/>
      <c r="BT145" s="44" t="str">
        <f t="shared" si="23"/>
        <v/>
      </c>
      <c r="BU145" s="45" t="str">
        <f t="shared" si="24"/>
        <v/>
      </c>
      <c r="BV145" s="45" t="str">
        <f t="shared" si="25"/>
        <v/>
      </c>
      <c r="BW145" s="44" t="str">
        <f t="shared" si="26"/>
        <v/>
      </c>
      <c r="BX145" s="45" t="str">
        <f t="shared" si="27"/>
        <v/>
      </c>
      <c r="BY145" s="44" t="e">
        <f>IF(AND(#REF!="",#REF!="",#REF!="",#REF!=""),"",SUM(#REF!,#REF!,#REF!,#REF!,#REF!))</f>
        <v>#REF!</v>
      </c>
      <c r="BZ145" s="45" t="str">
        <f t="shared" si="28"/>
        <v/>
      </c>
      <c r="CA145" s="44" t="str">
        <f t="shared" si="29"/>
        <v/>
      </c>
      <c r="CB145" s="45" t="str">
        <f t="shared" si="30"/>
        <v/>
      </c>
      <c r="CC145" s="44" t="str">
        <f t="shared" si="31"/>
        <v/>
      </c>
      <c r="CD145" s="45" t="str">
        <f t="shared" si="32"/>
        <v/>
      </c>
      <c r="CE145" s="44" t="e">
        <f>IF(AND(#REF!="",#REF!="",#REF!="",#REF!=""),"",SUM(#REF!,#REF!,#REF!,#REF!,#REF!))</f>
        <v>#REF!</v>
      </c>
      <c r="CF145" s="45" t="str">
        <f t="shared" si="33"/>
        <v/>
      </c>
      <c r="CG145" s="38" t="e">
        <f>IF(AND(#REF!="",#REF!="",#REF!="",#REF!=""),"",SUM(#REF!,#REF!,#REF!,#REF!))</f>
        <v>#REF!</v>
      </c>
      <c r="CH145" s="38" t="str">
        <f t="shared" si="22"/>
        <v/>
      </c>
    </row>
    <row r="146" spans="1:86" ht="24" customHeight="1">
      <c r="A146" s="358">
        <v>140</v>
      </c>
      <c r="B146" s="359"/>
      <c r="C146" s="360"/>
      <c r="D146" s="361"/>
      <c r="E146" s="362"/>
      <c r="F146" s="363"/>
      <c r="G146" s="363"/>
      <c r="H146" s="364"/>
      <c r="I146" s="365"/>
      <c r="J146" s="366"/>
      <c r="K146" s="367"/>
      <c r="L146" s="13"/>
      <c r="M146" s="8"/>
      <c r="N146" s="8"/>
      <c r="O146" s="8"/>
      <c r="P146" s="56"/>
      <c r="Q146" s="60"/>
      <c r="R146" s="8"/>
      <c r="S146" s="14"/>
      <c r="T146" s="19"/>
      <c r="U146" s="20"/>
      <c r="V146" s="20"/>
      <c r="W146" s="8"/>
      <c r="X146" s="62"/>
      <c r="Y146" s="60"/>
      <c r="Z146" s="8"/>
      <c r="AA146" s="14"/>
      <c r="AB146" s="13"/>
      <c r="AC146" s="8"/>
      <c r="AD146" s="8"/>
      <c r="AE146" s="8"/>
      <c r="AF146" s="56"/>
      <c r="AG146" s="60"/>
      <c r="AH146" s="8"/>
      <c r="AI146" s="14"/>
      <c r="AJ146" s="13"/>
      <c r="AK146" s="8"/>
      <c r="AL146" s="8"/>
      <c r="AM146" s="8"/>
      <c r="AN146" s="56"/>
      <c r="AO146" s="60"/>
      <c r="AP146" s="8"/>
      <c r="AQ146" s="14"/>
      <c r="AR146" s="13"/>
      <c r="AS146" s="8"/>
      <c r="AT146" s="56"/>
      <c r="AU146" s="13"/>
      <c r="AV146" s="8"/>
      <c r="AW146" s="14"/>
      <c r="AX146" s="13"/>
      <c r="AY146" s="8"/>
      <c r="AZ146" s="56"/>
      <c r="BA146" s="13" t="s">
        <v>447</v>
      </c>
      <c r="BB146" s="109" t="s">
        <v>447</v>
      </c>
      <c r="BC146" s="1"/>
      <c r="BD146" s="1"/>
      <c r="BE146" s="1"/>
      <c r="BF146" s="1"/>
      <c r="BG146" s="1"/>
      <c r="BS146" s="29"/>
      <c r="BT146" s="44" t="str">
        <f t="shared" si="23"/>
        <v/>
      </c>
      <c r="BU146" s="45" t="str">
        <f t="shared" si="24"/>
        <v/>
      </c>
      <c r="BV146" s="45" t="str">
        <f t="shared" si="25"/>
        <v/>
      </c>
      <c r="BW146" s="44" t="str">
        <f t="shared" si="26"/>
        <v/>
      </c>
      <c r="BX146" s="45" t="str">
        <f t="shared" si="27"/>
        <v/>
      </c>
      <c r="BY146" s="44" t="e">
        <f>IF(AND(#REF!="",#REF!="",#REF!="",#REF!=""),"",SUM(#REF!,#REF!,#REF!,#REF!,#REF!))</f>
        <v>#REF!</v>
      </c>
      <c r="BZ146" s="45" t="str">
        <f t="shared" si="28"/>
        <v/>
      </c>
      <c r="CA146" s="44" t="str">
        <f t="shared" si="29"/>
        <v/>
      </c>
      <c r="CB146" s="45" t="str">
        <f t="shared" si="30"/>
        <v/>
      </c>
      <c r="CC146" s="44" t="str">
        <f t="shared" si="31"/>
        <v/>
      </c>
      <c r="CD146" s="45" t="str">
        <f t="shared" si="32"/>
        <v/>
      </c>
      <c r="CE146" s="44" t="e">
        <f>IF(AND(#REF!="",#REF!="",#REF!="",#REF!=""),"",SUM(#REF!,#REF!,#REF!,#REF!,#REF!))</f>
        <v>#REF!</v>
      </c>
      <c r="CF146" s="45" t="str">
        <f t="shared" si="33"/>
        <v/>
      </c>
      <c r="CG146" s="38" t="e">
        <f>IF(AND(#REF!="",#REF!="",#REF!="",#REF!=""),"",SUM(#REF!,#REF!,#REF!,#REF!))</f>
        <v>#REF!</v>
      </c>
      <c r="CH146" s="38" t="str">
        <f t="shared" si="22"/>
        <v/>
      </c>
    </row>
    <row r="147" spans="1:86" ht="24" customHeight="1">
      <c r="A147" s="358">
        <v>141</v>
      </c>
      <c r="B147" s="359"/>
      <c r="C147" s="360"/>
      <c r="D147" s="361"/>
      <c r="E147" s="362"/>
      <c r="F147" s="363"/>
      <c r="G147" s="363"/>
      <c r="H147" s="364"/>
      <c r="I147" s="365"/>
      <c r="J147" s="366"/>
      <c r="K147" s="367"/>
      <c r="L147" s="13"/>
      <c r="M147" s="8"/>
      <c r="N147" s="8"/>
      <c r="O147" s="8"/>
      <c r="P147" s="56"/>
      <c r="Q147" s="60"/>
      <c r="R147" s="8"/>
      <c r="S147" s="14"/>
      <c r="T147" s="19"/>
      <c r="U147" s="20"/>
      <c r="V147" s="20"/>
      <c r="W147" s="8"/>
      <c r="X147" s="62"/>
      <c r="Y147" s="60"/>
      <c r="Z147" s="8"/>
      <c r="AA147" s="14"/>
      <c r="AB147" s="13"/>
      <c r="AC147" s="8"/>
      <c r="AD147" s="8"/>
      <c r="AE147" s="8"/>
      <c r="AF147" s="56"/>
      <c r="AG147" s="60"/>
      <c r="AH147" s="8"/>
      <c r="AI147" s="14"/>
      <c r="AJ147" s="13"/>
      <c r="AK147" s="8"/>
      <c r="AL147" s="8"/>
      <c r="AM147" s="8"/>
      <c r="AN147" s="56"/>
      <c r="AO147" s="60"/>
      <c r="AP147" s="8"/>
      <c r="AQ147" s="14"/>
      <c r="AR147" s="13"/>
      <c r="AS147" s="8"/>
      <c r="AT147" s="56"/>
      <c r="AU147" s="13"/>
      <c r="AV147" s="8"/>
      <c r="AW147" s="14"/>
      <c r="AX147" s="13"/>
      <c r="AY147" s="8"/>
      <c r="AZ147" s="56"/>
      <c r="BA147" s="13" t="s">
        <v>447</v>
      </c>
      <c r="BB147" s="109" t="s">
        <v>447</v>
      </c>
      <c r="BC147" s="1"/>
      <c r="BD147" s="1"/>
      <c r="BE147" s="1"/>
      <c r="BF147" s="1"/>
      <c r="BG147" s="1"/>
      <c r="BS147" s="29"/>
      <c r="BT147" s="44" t="str">
        <f t="shared" si="23"/>
        <v/>
      </c>
      <c r="BU147" s="45" t="str">
        <f t="shared" si="24"/>
        <v/>
      </c>
      <c r="BV147" s="45" t="str">
        <f t="shared" si="25"/>
        <v/>
      </c>
      <c r="BW147" s="44" t="str">
        <f t="shared" si="26"/>
        <v/>
      </c>
      <c r="BX147" s="45" t="str">
        <f t="shared" si="27"/>
        <v/>
      </c>
      <c r="BY147" s="44" t="e">
        <f>IF(AND(#REF!="",#REF!="",#REF!="",#REF!=""),"",SUM(#REF!,#REF!,#REF!,#REF!,#REF!))</f>
        <v>#REF!</v>
      </c>
      <c r="BZ147" s="45" t="str">
        <f t="shared" si="28"/>
        <v/>
      </c>
      <c r="CA147" s="44" t="str">
        <f t="shared" si="29"/>
        <v/>
      </c>
      <c r="CB147" s="45" t="str">
        <f t="shared" si="30"/>
        <v/>
      </c>
      <c r="CC147" s="44" t="str">
        <f t="shared" si="31"/>
        <v/>
      </c>
      <c r="CD147" s="45" t="str">
        <f t="shared" si="32"/>
        <v/>
      </c>
      <c r="CE147" s="44" t="e">
        <f>IF(AND(#REF!="",#REF!="",#REF!="",#REF!=""),"",SUM(#REF!,#REF!,#REF!,#REF!,#REF!))</f>
        <v>#REF!</v>
      </c>
      <c r="CF147" s="45" t="str">
        <f t="shared" si="33"/>
        <v/>
      </c>
      <c r="CG147" s="38" t="e">
        <f>IF(AND(#REF!="",#REF!="",#REF!="",#REF!=""),"",SUM(#REF!,#REF!,#REF!,#REF!))</f>
        <v>#REF!</v>
      </c>
      <c r="CH147" s="38" t="str">
        <f t="shared" si="22"/>
        <v/>
      </c>
    </row>
    <row r="148" spans="1:86" ht="24" customHeight="1">
      <c r="A148" s="358">
        <v>142</v>
      </c>
      <c r="B148" s="359"/>
      <c r="C148" s="360"/>
      <c r="D148" s="361"/>
      <c r="E148" s="362"/>
      <c r="F148" s="363"/>
      <c r="G148" s="363"/>
      <c r="H148" s="364"/>
      <c r="I148" s="365"/>
      <c r="J148" s="366"/>
      <c r="K148" s="367"/>
      <c r="L148" s="13"/>
      <c r="M148" s="8"/>
      <c r="N148" s="8"/>
      <c r="O148" s="8"/>
      <c r="P148" s="56"/>
      <c r="Q148" s="60"/>
      <c r="R148" s="8"/>
      <c r="S148" s="14"/>
      <c r="T148" s="19"/>
      <c r="U148" s="20"/>
      <c r="V148" s="20"/>
      <c r="W148" s="8"/>
      <c r="X148" s="62"/>
      <c r="Y148" s="60"/>
      <c r="Z148" s="8"/>
      <c r="AA148" s="14"/>
      <c r="AB148" s="13"/>
      <c r="AC148" s="8"/>
      <c r="AD148" s="8"/>
      <c r="AE148" s="8"/>
      <c r="AF148" s="56"/>
      <c r="AG148" s="60"/>
      <c r="AH148" s="8"/>
      <c r="AI148" s="14"/>
      <c r="AJ148" s="13"/>
      <c r="AK148" s="8"/>
      <c r="AL148" s="8"/>
      <c r="AM148" s="8"/>
      <c r="AN148" s="56"/>
      <c r="AO148" s="60"/>
      <c r="AP148" s="8"/>
      <c r="AQ148" s="14"/>
      <c r="AR148" s="13"/>
      <c r="AS148" s="8"/>
      <c r="AT148" s="56"/>
      <c r="AU148" s="13"/>
      <c r="AV148" s="8"/>
      <c r="AW148" s="14"/>
      <c r="AX148" s="13"/>
      <c r="AY148" s="8"/>
      <c r="AZ148" s="56"/>
      <c r="BA148" s="13" t="s">
        <v>447</v>
      </c>
      <c r="BB148" s="109" t="s">
        <v>447</v>
      </c>
      <c r="BC148" s="1"/>
      <c r="BD148" s="1"/>
      <c r="BE148" s="1"/>
      <c r="BF148" s="1"/>
      <c r="BG148" s="1"/>
      <c r="BS148" s="29"/>
      <c r="BT148" s="44" t="str">
        <f t="shared" si="23"/>
        <v/>
      </c>
      <c r="BU148" s="45" t="str">
        <f t="shared" si="24"/>
        <v/>
      </c>
      <c r="BV148" s="45" t="str">
        <f t="shared" si="25"/>
        <v/>
      </c>
      <c r="BW148" s="44" t="str">
        <f t="shared" si="26"/>
        <v/>
      </c>
      <c r="BX148" s="45" t="str">
        <f t="shared" si="27"/>
        <v/>
      </c>
      <c r="BY148" s="44" t="e">
        <f>IF(AND(#REF!="",#REF!="",#REF!="",#REF!=""),"",SUM(#REF!,#REF!,#REF!,#REF!,#REF!))</f>
        <v>#REF!</v>
      </c>
      <c r="BZ148" s="45" t="str">
        <f t="shared" si="28"/>
        <v/>
      </c>
      <c r="CA148" s="44" t="str">
        <f t="shared" si="29"/>
        <v/>
      </c>
      <c r="CB148" s="45" t="str">
        <f t="shared" si="30"/>
        <v/>
      </c>
      <c r="CC148" s="44" t="str">
        <f t="shared" si="31"/>
        <v/>
      </c>
      <c r="CD148" s="45" t="str">
        <f t="shared" si="32"/>
        <v/>
      </c>
      <c r="CE148" s="44" t="e">
        <f>IF(AND(#REF!="",#REF!="",#REF!="",#REF!=""),"",SUM(#REF!,#REF!,#REF!,#REF!,#REF!))</f>
        <v>#REF!</v>
      </c>
      <c r="CF148" s="45" t="str">
        <f t="shared" si="33"/>
        <v/>
      </c>
      <c r="CG148" s="38" t="e">
        <f>IF(AND(#REF!="",#REF!="",#REF!="",#REF!=""),"",SUM(#REF!,#REF!,#REF!,#REF!))</f>
        <v>#REF!</v>
      </c>
      <c r="CH148" s="38" t="str">
        <f t="shared" si="22"/>
        <v/>
      </c>
    </row>
    <row r="149" spans="1:86" ht="24" customHeight="1">
      <c r="A149" s="358">
        <v>143</v>
      </c>
      <c r="B149" s="359"/>
      <c r="C149" s="360"/>
      <c r="D149" s="361"/>
      <c r="E149" s="362"/>
      <c r="F149" s="363"/>
      <c r="G149" s="363"/>
      <c r="H149" s="364"/>
      <c r="I149" s="365"/>
      <c r="J149" s="366"/>
      <c r="K149" s="367"/>
      <c r="L149" s="13"/>
      <c r="M149" s="8"/>
      <c r="N149" s="8"/>
      <c r="O149" s="8"/>
      <c r="P149" s="56"/>
      <c r="Q149" s="60"/>
      <c r="R149" s="8"/>
      <c r="S149" s="14"/>
      <c r="T149" s="19"/>
      <c r="U149" s="20"/>
      <c r="V149" s="20"/>
      <c r="W149" s="8"/>
      <c r="X149" s="62"/>
      <c r="Y149" s="60"/>
      <c r="Z149" s="8"/>
      <c r="AA149" s="14"/>
      <c r="AB149" s="13"/>
      <c r="AC149" s="8"/>
      <c r="AD149" s="8"/>
      <c r="AE149" s="8"/>
      <c r="AF149" s="56"/>
      <c r="AG149" s="60"/>
      <c r="AH149" s="8"/>
      <c r="AI149" s="14"/>
      <c r="AJ149" s="13"/>
      <c r="AK149" s="8"/>
      <c r="AL149" s="8"/>
      <c r="AM149" s="8"/>
      <c r="AN149" s="56"/>
      <c r="AO149" s="60"/>
      <c r="AP149" s="8"/>
      <c r="AQ149" s="14"/>
      <c r="AR149" s="13"/>
      <c r="AS149" s="8"/>
      <c r="AT149" s="56"/>
      <c r="AU149" s="13"/>
      <c r="AV149" s="8"/>
      <c r="AW149" s="14"/>
      <c r="AX149" s="13"/>
      <c r="AY149" s="8"/>
      <c r="AZ149" s="56"/>
      <c r="BA149" s="13" t="s">
        <v>447</v>
      </c>
      <c r="BB149" s="109" t="s">
        <v>447</v>
      </c>
      <c r="BC149" s="1"/>
      <c r="BD149" s="1"/>
      <c r="BE149" s="1"/>
      <c r="BF149" s="1"/>
      <c r="BG149" s="1"/>
      <c r="BS149" s="29"/>
      <c r="BT149" s="44" t="str">
        <f t="shared" si="23"/>
        <v/>
      </c>
      <c r="BU149" s="45" t="str">
        <f t="shared" si="24"/>
        <v/>
      </c>
      <c r="BV149" s="45" t="str">
        <f t="shared" si="25"/>
        <v/>
      </c>
      <c r="BW149" s="44" t="str">
        <f t="shared" si="26"/>
        <v/>
      </c>
      <c r="BX149" s="45" t="str">
        <f t="shared" si="27"/>
        <v/>
      </c>
      <c r="BY149" s="44" t="e">
        <f>IF(AND(#REF!="",#REF!="",#REF!="",#REF!=""),"",SUM(#REF!,#REF!,#REF!,#REF!,#REF!))</f>
        <v>#REF!</v>
      </c>
      <c r="BZ149" s="45" t="str">
        <f t="shared" si="28"/>
        <v/>
      </c>
      <c r="CA149" s="44" t="str">
        <f t="shared" si="29"/>
        <v/>
      </c>
      <c r="CB149" s="45" t="str">
        <f t="shared" si="30"/>
        <v/>
      </c>
      <c r="CC149" s="44" t="str">
        <f t="shared" si="31"/>
        <v/>
      </c>
      <c r="CD149" s="45" t="str">
        <f t="shared" si="32"/>
        <v/>
      </c>
      <c r="CE149" s="44" t="e">
        <f>IF(AND(#REF!="",#REF!="",#REF!="",#REF!=""),"",SUM(#REF!,#REF!,#REF!,#REF!,#REF!))</f>
        <v>#REF!</v>
      </c>
      <c r="CF149" s="45" t="str">
        <f t="shared" si="33"/>
        <v/>
      </c>
      <c r="CG149" s="38" t="e">
        <f>IF(AND(#REF!="",#REF!="",#REF!="",#REF!=""),"",SUM(#REF!,#REF!,#REF!,#REF!))</f>
        <v>#REF!</v>
      </c>
      <c r="CH149" s="38" t="str">
        <f t="shared" si="22"/>
        <v/>
      </c>
    </row>
    <row r="150" spans="1:86" ht="24" customHeight="1">
      <c r="A150" s="358">
        <v>144</v>
      </c>
      <c r="B150" s="359"/>
      <c r="C150" s="360"/>
      <c r="D150" s="361"/>
      <c r="E150" s="362"/>
      <c r="F150" s="363"/>
      <c r="G150" s="363"/>
      <c r="H150" s="364"/>
      <c r="I150" s="365"/>
      <c r="J150" s="366"/>
      <c r="K150" s="367"/>
      <c r="L150" s="13"/>
      <c r="M150" s="8"/>
      <c r="N150" s="8"/>
      <c r="O150" s="8"/>
      <c r="P150" s="56"/>
      <c r="Q150" s="60"/>
      <c r="R150" s="8"/>
      <c r="S150" s="14"/>
      <c r="T150" s="19"/>
      <c r="U150" s="20"/>
      <c r="V150" s="20"/>
      <c r="W150" s="8"/>
      <c r="X150" s="62"/>
      <c r="Y150" s="60"/>
      <c r="Z150" s="8"/>
      <c r="AA150" s="14"/>
      <c r="AB150" s="13"/>
      <c r="AC150" s="8"/>
      <c r="AD150" s="8"/>
      <c r="AE150" s="8"/>
      <c r="AF150" s="56"/>
      <c r="AG150" s="60"/>
      <c r="AH150" s="8"/>
      <c r="AI150" s="14"/>
      <c r="AJ150" s="13"/>
      <c r="AK150" s="8"/>
      <c r="AL150" s="8"/>
      <c r="AM150" s="8"/>
      <c r="AN150" s="56"/>
      <c r="AO150" s="60"/>
      <c r="AP150" s="8"/>
      <c r="AQ150" s="14"/>
      <c r="AR150" s="13"/>
      <c r="AS150" s="8"/>
      <c r="AT150" s="56"/>
      <c r="AU150" s="13"/>
      <c r="AV150" s="8"/>
      <c r="AW150" s="14"/>
      <c r="AX150" s="13"/>
      <c r="AY150" s="8"/>
      <c r="AZ150" s="56"/>
      <c r="BA150" s="13" t="s">
        <v>447</v>
      </c>
      <c r="BB150" s="109" t="s">
        <v>447</v>
      </c>
      <c r="BC150" s="1"/>
      <c r="BD150" s="1"/>
      <c r="BE150" s="1"/>
      <c r="BF150" s="1"/>
      <c r="BG150" s="1"/>
      <c r="BS150" s="29"/>
      <c r="BT150" s="44" t="str">
        <f t="shared" si="23"/>
        <v/>
      </c>
      <c r="BU150" s="45" t="str">
        <f t="shared" si="24"/>
        <v/>
      </c>
      <c r="BV150" s="45" t="str">
        <f t="shared" si="25"/>
        <v/>
      </c>
      <c r="BW150" s="44" t="str">
        <f t="shared" si="26"/>
        <v/>
      </c>
      <c r="BX150" s="45" t="str">
        <f t="shared" si="27"/>
        <v/>
      </c>
      <c r="BY150" s="44" t="e">
        <f>IF(AND(#REF!="",#REF!="",#REF!="",#REF!=""),"",SUM(#REF!,#REF!,#REF!,#REF!,#REF!))</f>
        <v>#REF!</v>
      </c>
      <c r="BZ150" s="45" t="str">
        <f t="shared" si="28"/>
        <v/>
      </c>
      <c r="CA150" s="44" t="str">
        <f t="shared" si="29"/>
        <v/>
      </c>
      <c r="CB150" s="45" t="str">
        <f t="shared" si="30"/>
        <v/>
      </c>
      <c r="CC150" s="44" t="str">
        <f t="shared" si="31"/>
        <v/>
      </c>
      <c r="CD150" s="45" t="str">
        <f t="shared" si="32"/>
        <v/>
      </c>
      <c r="CE150" s="44" t="e">
        <f>IF(AND(#REF!="",#REF!="",#REF!="",#REF!=""),"",SUM(#REF!,#REF!,#REF!,#REF!,#REF!))</f>
        <v>#REF!</v>
      </c>
      <c r="CF150" s="45" t="str">
        <f t="shared" si="33"/>
        <v/>
      </c>
      <c r="CG150" s="38" t="e">
        <f>IF(AND(#REF!="",#REF!="",#REF!="",#REF!=""),"",SUM(#REF!,#REF!,#REF!,#REF!))</f>
        <v>#REF!</v>
      </c>
      <c r="CH150" s="38" t="str">
        <f t="shared" si="22"/>
        <v/>
      </c>
    </row>
    <row r="151" spans="1:86" ht="24" customHeight="1">
      <c r="A151" s="358">
        <v>145</v>
      </c>
      <c r="B151" s="359"/>
      <c r="C151" s="360"/>
      <c r="D151" s="361"/>
      <c r="E151" s="362"/>
      <c r="F151" s="363"/>
      <c r="G151" s="363"/>
      <c r="H151" s="364"/>
      <c r="I151" s="365"/>
      <c r="J151" s="366"/>
      <c r="K151" s="367"/>
      <c r="L151" s="13"/>
      <c r="M151" s="8"/>
      <c r="N151" s="8"/>
      <c r="O151" s="8"/>
      <c r="P151" s="56"/>
      <c r="Q151" s="60"/>
      <c r="R151" s="8"/>
      <c r="S151" s="14"/>
      <c r="T151" s="19"/>
      <c r="U151" s="20"/>
      <c r="V151" s="20"/>
      <c r="W151" s="8"/>
      <c r="X151" s="62"/>
      <c r="Y151" s="60"/>
      <c r="Z151" s="8"/>
      <c r="AA151" s="14"/>
      <c r="AB151" s="13"/>
      <c r="AC151" s="8"/>
      <c r="AD151" s="8"/>
      <c r="AE151" s="8"/>
      <c r="AF151" s="56"/>
      <c r="AG151" s="60"/>
      <c r="AH151" s="8"/>
      <c r="AI151" s="14"/>
      <c r="AJ151" s="13"/>
      <c r="AK151" s="8"/>
      <c r="AL151" s="8"/>
      <c r="AM151" s="8"/>
      <c r="AN151" s="56"/>
      <c r="AO151" s="60"/>
      <c r="AP151" s="8"/>
      <c r="AQ151" s="14"/>
      <c r="AR151" s="13"/>
      <c r="AS151" s="8"/>
      <c r="AT151" s="56"/>
      <c r="AU151" s="13"/>
      <c r="AV151" s="8"/>
      <c r="AW151" s="14"/>
      <c r="AX151" s="13"/>
      <c r="AY151" s="8"/>
      <c r="AZ151" s="56"/>
      <c r="BA151" s="13" t="s">
        <v>447</v>
      </c>
      <c r="BB151" s="109" t="s">
        <v>447</v>
      </c>
      <c r="BC151" s="1"/>
      <c r="BD151" s="1"/>
      <c r="BE151" s="1"/>
      <c r="BF151" s="1"/>
      <c r="BG151" s="1"/>
      <c r="BS151" s="29"/>
      <c r="BT151" s="44" t="str">
        <f t="shared" si="23"/>
        <v/>
      </c>
      <c r="BU151" s="45" t="str">
        <f t="shared" si="24"/>
        <v/>
      </c>
      <c r="BV151" s="45" t="str">
        <f t="shared" si="25"/>
        <v/>
      </c>
      <c r="BW151" s="44" t="str">
        <f t="shared" si="26"/>
        <v/>
      </c>
      <c r="BX151" s="45" t="str">
        <f t="shared" si="27"/>
        <v/>
      </c>
      <c r="BY151" s="44" t="e">
        <f>IF(AND(#REF!="",#REF!="",#REF!="",#REF!=""),"",SUM(#REF!,#REF!,#REF!,#REF!,#REF!))</f>
        <v>#REF!</v>
      </c>
      <c r="BZ151" s="45" t="str">
        <f t="shared" si="28"/>
        <v/>
      </c>
      <c r="CA151" s="44" t="str">
        <f t="shared" si="29"/>
        <v/>
      </c>
      <c r="CB151" s="45" t="str">
        <f t="shared" si="30"/>
        <v/>
      </c>
      <c r="CC151" s="44" t="str">
        <f t="shared" si="31"/>
        <v/>
      </c>
      <c r="CD151" s="45" t="str">
        <f t="shared" si="32"/>
        <v/>
      </c>
      <c r="CE151" s="44" t="e">
        <f>IF(AND(#REF!="",#REF!="",#REF!="",#REF!=""),"",SUM(#REF!,#REF!,#REF!,#REF!,#REF!))</f>
        <v>#REF!</v>
      </c>
      <c r="CF151" s="45" t="str">
        <f t="shared" si="33"/>
        <v/>
      </c>
      <c r="CG151" s="38" t="e">
        <f>IF(AND(#REF!="",#REF!="",#REF!="",#REF!=""),"",SUM(#REF!,#REF!,#REF!,#REF!))</f>
        <v>#REF!</v>
      </c>
      <c r="CH151" s="38" t="str">
        <f t="shared" si="22"/>
        <v/>
      </c>
    </row>
    <row r="152" spans="1:86" ht="24" customHeight="1">
      <c r="A152" s="358">
        <v>146</v>
      </c>
      <c r="B152" s="359"/>
      <c r="C152" s="360"/>
      <c r="D152" s="361"/>
      <c r="E152" s="362"/>
      <c r="F152" s="363"/>
      <c r="G152" s="363"/>
      <c r="H152" s="364"/>
      <c r="I152" s="365"/>
      <c r="J152" s="366"/>
      <c r="K152" s="367"/>
      <c r="L152" s="13"/>
      <c r="M152" s="8"/>
      <c r="N152" s="8"/>
      <c r="O152" s="8"/>
      <c r="P152" s="56"/>
      <c r="Q152" s="60"/>
      <c r="R152" s="8"/>
      <c r="S152" s="14"/>
      <c r="T152" s="19"/>
      <c r="U152" s="20"/>
      <c r="V152" s="20"/>
      <c r="W152" s="8"/>
      <c r="X152" s="62"/>
      <c r="Y152" s="60"/>
      <c r="Z152" s="8"/>
      <c r="AA152" s="14"/>
      <c r="AB152" s="13"/>
      <c r="AC152" s="8"/>
      <c r="AD152" s="8"/>
      <c r="AE152" s="8"/>
      <c r="AF152" s="56"/>
      <c r="AG152" s="60"/>
      <c r="AH152" s="8"/>
      <c r="AI152" s="14"/>
      <c r="AJ152" s="13"/>
      <c r="AK152" s="8"/>
      <c r="AL152" s="8"/>
      <c r="AM152" s="8"/>
      <c r="AN152" s="56"/>
      <c r="AO152" s="60"/>
      <c r="AP152" s="8"/>
      <c r="AQ152" s="14"/>
      <c r="AR152" s="13"/>
      <c r="AS152" s="8"/>
      <c r="AT152" s="56"/>
      <c r="AU152" s="13"/>
      <c r="AV152" s="8"/>
      <c r="AW152" s="14"/>
      <c r="AX152" s="13"/>
      <c r="AY152" s="8"/>
      <c r="AZ152" s="56"/>
      <c r="BA152" s="13" t="s">
        <v>447</v>
      </c>
      <c r="BB152" s="109" t="s">
        <v>447</v>
      </c>
      <c r="BC152" s="1"/>
      <c r="BD152" s="1"/>
      <c r="BE152" s="1"/>
      <c r="BF152" s="1"/>
      <c r="BG152" s="1"/>
      <c r="BS152" s="29"/>
      <c r="BT152" s="44" t="str">
        <f t="shared" si="23"/>
        <v/>
      </c>
      <c r="BU152" s="45" t="str">
        <f t="shared" si="24"/>
        <v/>
      </c>
      <c r="BV152" s="45" t="str">
        <f t="shared" si="25"/>
        <v/>
      </c>
      <c r="BW152" s="44" t="str">
        <f t="shared" si="26"/>
        <v/>
      </c>
      <c r="BX152" s="45" t="str">
        <f t="shared" si="27"/>
        <v/>
      </c>
      <c r="BY152" s="44" t="e">
        <f>IF(AND(#REF!="",#REF!="",#REF!="",#REF!=""),"",SUM(#REF!,#REF!,#REF!,#REF!,#REF!))</f>
        <v>#REF!</v>
      </c>
      <c r="BZ152" s="45" t="str">
        <f t="shared" si="28"/>
        <v/>
      </c>
      <c r="CA152" s="44" t="str">
        <f t="shared" si="29"/>
        <v/>
      </c>
      <c r="CB152" s="45" t="str">
        <f t="shared" si="30"/>
        <v/>
      </c>
      <c r="CC152" s="44" t="str">
        <f t="shared" si="31"/>
        <v/>
      </c>
      <c r="CD152" s="45" t="str">
        <f t="shared" si="32"/>
        <v/>
      </c>
      <c r="CE152" s="44" t="e">
        <f>IF(AND(#REF!="",#REF!="",#REF!="",#REF!=""),"",SUM(#REF!,#REF!,#REF!,#REF!,#REF!))</f>
        <v>#REF!</v>
      </c>
      <c r="CF152" s="45" t="str">
        <f t="shared" si="33"/>
        <v/>
      </c>
      <c r="CG152" s="38" t="e">
        <f>IF(AND(#REF!="",#REF!="",#REF!="",#REF!=""),"",SUM(#REF!,#REF!,#REF!,#REF!))</f>
        <v>#REF!</v>
      </c>
      <c r="CH152" s="38" t="str">
        <f t="shared" si="22"/>
        <v/>
      </c>
    </row>
    <row r="153" spans="1:86" ht="24" customHeight="1">
      <c r="A153" s="358">
        <v>147</v>
      </c>
      <c r="B153" s="359"/>
      <c r="C153" s="360"/>
      <c r="D153" s="361"/>
      <c r="E153" s="362"/>
      <c r="F153" s="363"/>
      <c r="G153" s="363"/>
      <c r="H153" s="364"/>
      <c r="I153" s="365"/>
      <c r="J153" s="366"/>
      <c r="K153" s="367"/>
      <c r="L153" s="13"/>
      <c r="M153" s="8"/>
      <c r="N153" s="8"/>
      <c r="O153" s="8"/>
      <c r="P153" s="56"/>
      <c r="Q153" s="60"/>
      <c r="R153" s="8"/>
      <c r="S153" s="14"/>
      <c r="T153" s="19"/>
      <c r="U153" s="20"/>
      <c r="V153" s="20"/>
      <c r="W153" s="8"/>
      <c r="X153" s="62"/>
      <c r="Y153" s="60"/>
      <c r="Z153" s="8"/>
      <c r="AA153" s="14"/>
      <c r="AB153" s="13"/>
      <c r="AC153" s="8"/>
      <c r="AD153" s="8"/>
      <c r="AE153" s="8"/>
      <c r="AF153" s="56"/>
      <c r="AG153" s="60"/>
      <c r="AH153" s="8"/>
      <c r="AI153" s="14"/>
      <c r="AJ153" s="13"/>
      <c r="AK153" s="8"/>
      <c r="AL153" s="8"/>
      <c r="AM153" s="8"/>
      <c r="AN153" s="56"/>
      <c r="AO153" s="60"/>
      <c r="AP153" s="8"/>
      <c r="AQ153" s="14"/>
      <c r="AR153" s="13"/>
      <c r="AS153" s="8"/>
      <c r="AT153" s="56"/>
      <c r="AU153" s="13"/>
      <c r="AV153" s="8"/>
      <c r="AW153" s="14"/>
      <c r="AX153" s="13"/>
      <c r="AY153" s="8"/>
      <c r="AZ153" s="56"/>
      <c r="BA153" s="13" t="s">
        <v>447</v>
      </c>
      <c r="BB153" s="109" t="s">
        <v>447</v>
      </c>
      <c r="BC153" s="1"/>
      <c r="BD153" s="1"/>
      <c r="BE153" s="1"/>
      <c r="BF153" s="1"/>
      <c r="BG153" s="1"/>
      <c r="BS153" s="29"/>
      <c r="BT153" s="44" t="str">
        <f t="shared" si="23"/>
        <v/>
      </c>
      <c r="BU153" s="45" t="str">
        <f t="shared" si="24"/>
        <v/>
      </c>
      <c r="BV153" s="45" t="str">
        <f t="shared" si="25"/>
        <v/>
      </c>
      <c r="BW153" s="44" t="str">
        <f t="shared" si="26"/>
        <v/>
      </c>
      <c r="BX153" s="45" t="str">
        <f t="shared" si="27"/>
        <v/>
      </c>
      <c r="BY153" s="44" t="e">
        <f>IF(AND(#REF!="",#REF!="",#REF!="",#REF!=""),"",SUM(#REF!,#REF!,#REF!,#REF!,#REF!))</f>
        <v>#REF!</v>
      </c>
      <c r="BZ153" s="45" t="str">
        <f t="shared" si="28"/>
        <v/>
      </c>
      <c r="CA153" s="44" t="str">
        <f t="shared" si="29"/>
        <v/>
      </c>
      <c r="CB153" s="45" t="str">
        <f t="shared" si="30"/>
        <v/>
      </c>
      <c r="CC153" s="44" t="str">
        <f t="shared" si="31"/>
        <v/>
      </c>
      <c r="CD153" s="45" t="str">
        <f t="shared" si="32"/>
        <v/>
      </c>
      <c r="CE153" s="44" t="e">
        <f>IF(AND(#REF!="",#REF!="",#REF!="",#REF!=""),"",SUM(#REF!,#REF!,#REF!,#REF!,#REF!))</f>
        <v>#REF!</v>
      </c>
      <c r="CF153" s="45" t="str">
        <f t="shared" si="33"/>
        <v/>
      </c>
      <c r="CG153" s="38" t="e">
        <f>IF(AND(#REF!="",#REF!="",#REF!="",#REF!=""),"",SUM(#REF!,#REF!,#REF!,#REF!))</f>
        <v>#REF!</v>
      </c>
      <c r="CH153" s="38" t="str">
        <f t="shared" si="22"/>
        <v/>
      </c>
    </row>
    <row r="154" spans="1:86" ht="24" customHeight="1">
      <c r="A154" s="358">
        <v>148</v>
      </c>
      <c r="B154" s="359"/>
      <c r="C154" s="360"/>
      <c r="D154" s="361"/>
      <c r="E154" s="362"/>
      <c r="F154" s="363"/>
      <c r="G154" s="363"/>
      <c r="H154" s="364"/>
      <c r="I154" s="365"/>
      <c r="J154" s="366"/>
      <c r="K154" s="367"/>
      <c r="L154" s="13"/>
      <c r="M154" s="8"/>
      <c r="N154" s="8"/>
      <c r="O154" s="8"/>
      <c r="P154" s="56"/>
      <c r="Q154" s="60"/>
      <c r="R154" s="8"/>
      <c r="S154" s="14"/>
      <c r="T154" s="19"/>
      <c r="U154" s="20"/>
      <c r="V154" s="20"/>
      <c r="W154" s="8"/>
      <c r="X154" s="62"/>
      <c r="Y154" s="60"/>
      <c r="Z154" s="8"/>
      <c r="AA154" s="14"/>
      <c r="AB154" s="13"/>
      <c r="AC154" s="8"/>
      <c r="AD154" s="8"/>
      <c r="AE154" s="8"/>
      <c r="AF154" s="56"/>
      <c r="AG154" s="60"/>
      <c r="AH154" s="8"/>
      <c r="AI154" s="14"/>
      <c r="AJ154" s="13"/>
      <c r="AK154" s="8"/>
      <c r="AL154" s="8"/>
      <c r="AM154" s="8"/>
      <c r="AN154" s="56"/>
      <c r="AO154" s="60"/>
      <c r="AP154" s="8"/>
      <c r="AQ154" s="14"/>
      <c r="AR154" s="13"/>
      <c r="AS154" s="8"/>
      <c r="AT154" s="56"/>
      <c r="AU154" s="13"/>
      <c r="AV154" s="8"/>
      <c r="AW154" s="14"/>
      <c r="AX154" s="13"/>
      <c r="AY154" s="8"/>
      <c r="AZ154" s="56"/>
      <c r="BA154" s="13" t="s">
        <v>447</v>
      </c>
      <c r="BB154" s="109" t="s">
        <v>447</v>
      </c>
      <c r="BC154" s="1"/>
      <c r="BD154" s="1"/>
      <c r="BE154" s="1"/>
      <c r="BF154" s="1"/>
      <c r="BG154" s="1"/>
      <c r="BS154" s="29"/>
      <c r="BT154" s="44" t="str">
        <f t="shared" si="23"/>
        <v/>
      </c>
      <c r="BU154" s="45" t="str">
        <f t="shared" si="24"/>
        <v/>
      </c>
      <c r="BV154" s="45" t="str">
        <f t="shared" si="25"/>
        <v/>
      </c>
      <c r="BW154" s="44" t="str">
        <f t="shared" si="26"/>
        <v/>
      </c>
      <c r="BX154" s="45" t="str">
        <f t="shared" si="27"/>
        <v/>
      </c>
      <c r="BY154" s="44" t="e">
        <f>IF(AND(#REF!="",#REF!="",#REF!="",#REF!=""),"",SUM(#REF!,#REF!,#REF!,#REF!,#REF!))</f>
        <v>#REF!</v>
      </c>
      <c r="BZ154" s="45" t="str">
        <f t="shared" si="28"/>
        <v/>
      </c>
      <c r="CA154" s="44" t="str">
        <f t="shared" si="29"/>
        <v/>
      </c>
      <c r="CB154" s="45" t="str">
        <f t="shared" si="30"/>
        <v/>
      </c>
      <c r="CC154" s="44" t="str">
        <f t="shared" si="31"/>
        <v/>
      </c>
      <c r="CD154" s="45" t="str">
        <f t="shared" si="32"/>
        <v/>
      </c>
      <c r="CE154" s="44" t="e">
        <f>IF(AND(#REF!="",#REF!="",#REF!="",#REF!=""),"",SUM(#REF!,#REF!,#REF!,#REF!,#REF!))</f>
        <v>#REF!</v>
      </c>
      <c r="CF154" s="45" t="str">
        <f t="shared" si="33"/>
        <v/>
      </c>
      <c r="CG154" s="38" t="e">
        <f>IF(AND(#REF!="",#REF!="",#REF!="",#REF!=""),"",SUM(#REF!,#REF!,#REF!,#REF!))</f>
        <v>#REF!</v>
      </c>
      <c r="CH154" s="38" t="str">
        <f t="shared" si="22"/>
        <v/>
      </c>
    </row>
    <row r="155" spans="1:86" ht="24" customHeight="1">
      <c r="A155" s="358">
        <v>149</v>
      </c>
      <c r="B155" s="359"/>
      <c r="C155" s="360"/>
      <c r="D155" s="361"/>
      <c r="E155" s="362"/>
      <c r="F155" s="363"/>
      <c r="G155" s="363"/>
      <c r="H155" s="364"/>
      <c r="I155" s="365"/>
      <c r="J155" s="366"/>
      <c r="K155" s="367"/>
      <c r="L155" s="13"/>
      <c r="M155" s="8"/>
      <c r="N155" s="8"/>
      <c r="O155" s="8"/>
      <c r="P155" s="56"/>
      <c r="Q155" s="60"/>
      <c r="R155" s="8"/>
      <c r="S155" s="14"/>
      <c r="T155" s="19"/>
      <c r="U155" s="20"/>
      <c r="V155" s="20"/>
      <c r="W155" s="8"/>
      <c r="X155" s="62"/>
      <c r="Y155" s="60"/>
      <c r="Z155" s="8"/>
      <c r="AA155" s="14"/>
      <c r="AB155" s="13"/>
      <c r="AC155" s="8"/>
      <c r="AD155" s="8"/>
      <c r="AE155" s="8"/>
      <c r="AF155" s="56"/>
      <c r="AG155" s="60"/>
      <c r="AH155" s="8"/>
      <c r="AI155" s="14"/>
      <c r="AJ155" s="13"/>
      <c r="AK155" s="8"/>
      <c r="AL155" s="8"/>
      <c r="AM155" s="8"/>
      <c r="AN155" s="56"/>
      <c r="AO155" s="60"/>
      <c r="AP155" s="8"/>
      <c r="AQ155" s="14"/>
      <c r="AR155" s="13"/>
      <c r="AS155" s="8"/>
      <c r="AT155" s="56"/>
      <c r="AU155" s="13"/>
      <c r="AV155" s="8"/>
      <c r="AW155" s="14"/>
      <c r="AX155" s="13"/>
      <c r="AY155" s="8"/>
      <c r="AZ155" s="56"/>
      <c r="BA155" s="13" t="s">
        <v>447</v>
      </c>
      <c r="BB155" s="109" t="s">
        <v>447</v>
      </c>
      <c r="BC155" s="1"/>
      <c r="BD155" s="1"/>
      <c r="BE155" s="1"/>
      <c r="BF155" s="1"/>
      <c r="BG155" s="1"/>
      <c r="BS155" s="29"/>
      <c r="BT155" s="44" t="str">
        <f t="shared" si="23"/>
        <v/>
      </c>
      <c r="BU155" s="45" t="str">
        <f t="shared" si="24"/>
        <v/>
      </c>
      <c r="BV155" s="45" t="str">
        <f t="shared" si="25"/>
        <v/>
      </c>
      <c r="BW155" s="44" t="str">
        <f t="shared" si="26"/>
        <v/>
      </c>
      <c r="BX155" s="45" t="str">
        <f t="shared" si="27"/>
        <v/>
      </c>
      <c r="BY155" s="44" t="e">
        <f>IF(AND(#REF!="",#REF!="",#REF!="",#REF!=""),"",SUM(#REF!,#REF!,#REF!,#REF!,#REF!))</f>
        <v>#REF!</v>
      </c>
      <c r="BZ155" s="45" t="str">
        <f t="shared" si="28"/>
        <v/>
      </c>
      <c r="CA155" s="44" t="str">
        <f t="shared" si="29"/>
        <v/>
      </c>
      <c r="CB155" s="45" t="str">
        <f t="shared" si="30"/>
        <v/>
      </c>
      <c r="CC155" s="44" t="str">
        <f t="shared" si="31"/>
        <v/>
      </c>
      <c r="CD155" s="45" t="str">
        <f t="shared" si="32"/>
        <v/>
      </c>
      <c r="CE155" s="44" t="e">
        <f>IF(AND(#REF!="",#REF!="",#REF!="",#REF!=""),"",SUM(#REF!,#REF!,#REF!,#REF!,#REF!))</f>
        <v>#REF!</v>
      </c>
      <c r="CF155" s="45" t="str">
        <f t="shared" si="33"/>
        <v/>
      </c>
      <c r="CG155" s="38" t="e">
        <f>IF(AND(#REF!="",#REF!="",#REF!="",#REF!=""),"",SUM(#REF!,#REF!,#REF!,#REF!))</f>
        <v>#REF!</v>
      </c>
      <c r="CH155" s="38" t="str">
        <f t="shared" si="22"/>
        <v/>
      </c>
    </row>
    <row r="156" spans="1:86" ht="24" customHeight="1">
      <c r="A156" s="358">
        <v>150</v>
      </c>
      <c r="B156" s="359"/>
      <c r="C156" s="360"/>
      <c r="D156" s="361"/>
      <c r="E156" s="362"/>
      <c r="F156" s="363"/>
      <c r="G156" s="363"/>
      <c r="H156" s="364"/>
      <c r="I156" s="365"/>
      <c r="J156" s="366"/>
      <c r="K156" s="367"/>
      <c r="L156" s="13"/>
      <c r="M156" s="8"/>
      <c r="N156" s="8"/>
      <c r="O156" s="8"/>
      <c r="P156" s="56"/>
      <c r="Q156" s="60"/>
      <c r="R156" s="8"/>
      <c r="S156" s="14"/>
      <c r="T156" s="19"/>
      <c r="U156" s="20"/>
      <c r="V156" s="20"/>
      <c r="W156" s="8"/>
      <c r="X156" s="62"/>
      <c r="Y156" s="60"/>
      <c r="Z156" s="8"/>
      <c r="AA156" s="14"/>
      <c r="AB156" s="13"/>
      <c r="AC156" s="8"/>
      <c r="AD156" s="8"/>
      <c r="AE156" s="8"/>
      <c r="AF156" s="56"/>
      <c r="AG156" s="60"/>
      <c r="AH156" s="8"/>
      <c r="AI156" s="14"/>
      <c r="AJ156" s="13"/>
      <c r="AK156" s="8"/>
      <c r="AL156" s="8"/>
      <c r="AM156" s="8"/>
      <c r="AN156" s="56"/>
      <c r="AO156" s="60"/>
      <c r="AP156" s="8"/>
      <c r="AQ156" s="14"/>
      <c r="AR156" s="13"/>
      <c r="AS156" s="8"/>
      <c r="AT156" s="56"/>
      <c r="AU156" s="13"/>
      <c r="AV156" s="8"/>
      <c r="AW156" s="14"/>
      <c r="AX156" s="13"/>
      <c r="AY156" s="8"/>
      <c r="AZ156" s="56"/>
      <c r="BA156" s="13" t="s">
        <v>447</v>
      </c>
      <c r="BB156" s="109" t="s">
        <v>447</v>
      </c>
      <c r="BC156" s="1"/>
      <c r="BD156" s="1"/>
      <c r="BE156" s="1"/>
      <c r="BF156" s="1"/>
      <c r="BG156" s="1"/>
      <c r="BS156" s="29"/>
      <c r="BT156" s="44" t="str">
        <f t="shared" si="23"/>
        <v/>
      </c>
      <c r="BU156" s="45" t="str">
        <f t="shared" si="24"/>
        <v/>
      </c>
      <c r="BV156" s="45" t="str">
        <f t="shared" si="25"/>
        <v/>
      </c>
      <c r="BW156" s="44" t="str">
        <f t="shared" si="26"/>
        <v/>
      </c>
      <c r="BX156" s="45" t="str">
        <f t="shared" si="27"/>
        <v/>
      </c>
      <c r="BY156" s="44" t="e">
        <f>IF(AND(#REF!="",#REF!="",#REF!="",#REF!=""),"",SUM(#REF!,#REF!,#REF!,#REF!,#REF!))</f>
        <v>#REF!</v>
      </c>
      <c r="BZ156" s="45" t="str">
        <f t="shared" si="28"/>
        <v/>
      </c>
      <c r="CA156" s="44" t="str">
        <f t="shared" si="29"/>
        <v/>
      </c>
      <c r="CB156" s="45" t="str">
        <f t="shared" si="30"/>
        <v/>
      </c>
      <c r="CC156" s="44" t="str">
        <f t="shared" si="31"/>
        <v/>
      </c>
      <c r="CD156" s="45" t="str">
        <f t="shared" si="32"/>
        <v/>
      </c>
      <c r="CE156" s="44" t="e">
        <f>IF(AND(#REF!="",#REF!="",#REF!="",#REF!=""),"",SUM(#REF!,#REF!,#REF!,#REF!,#REF!))</f>
        <v>#REF!</v>
      </c>
      <c r="CF156" s="45" t="str">
        <f t="shared" si="33"/>
        <v/>
      </c>
      <c r="CG156" s="38" t="e">
        <f>IF(AND(#REF!="",#REF!="",#REF!="",#REF!=""),"",SUM(#REF!,#REF!,#REF!,#REF!))</f>
        <v>#REF!</v>
      </c>
      <c r="CH156" s="38" t="str">
        <f t="shared" si="22"/>
        <v/>
      </c>
    </row>
    <row r="157" spans="1:86" ht="24" customHeight="1">
      <c r="A157" s="358">
        <v>151</v>
      </c>
      <c r="B157" s="359"/>
      <c r="C157" s="360"/>
      <c r="D157" s="361"/>
      <c r="E157" s="362"/>
      <c r="F157" s="363"/>
      <c r="G157" s="363"/>
      <c r="H157" s="364"/>
      <c r="I157" s="365"/>
      <c r="J157" s="366"/>
      <c r="K157" s="367"/>
      <c r="L157" s="13"/>
      <c r="M157" s="8"/>
      <c r="N157" s="8"/>
      <c r="O157" s="8"/>
      <c r="P157" s="56"/>
      <c r="Q157" s="60"/>
      <c r="R157" s="8"/>
      <c r="S157" s="14"/>
      <c r="T157" s="19"/>
      <c r="U157" s="20"/>
      <c r="V157" s="20"/>
      <c r="W157" s="8"/>
      <c r="X157" s="62"/>
      <c r="Y157" s="60"/>
      <c r="Z157" s="8"/>
      <c r="AA157" s="14"/>
      <c r="AB157" s="13"/>
      <c r="AC157" s="8"/>
      <c r="AD157" s="8"/>
      <c r="AE157" s="8"/>
      <c r="AF157" s="56"/>
      <c r="AG157" s="60"/>
      <c r="AH157" s="8"/>
      <c r="AI157" s="14"/>
      <c r="AJ157" s="13"/>
      <c r="AK157" s="8"/>
      <c r="AL157" s="8"/>
      <c r="AM157" s="8"/>
      <c r="AN157" s="56"/>
      <c r="AO157" s="60"/>
      <c r="AP157" s="8"/>
      <c r="AQ157" s="14"/>
      <c r="AR157" s="13"/>
      <c r="AS157" s="8"/>
      <c r="AT157" s="56"/>
      <c r="AU157" s="13"/>
      <c r="AV157" s="8"/>
      <c r="AW157" s="14"/>
      <c r="AX157" s="13"/>
      <c r="AY157" s="8"/>
      <c r="AZ157" s="56"/>
      <c r="BA157" s="13" t="s">
        <v>447</v>
      </c>
      <c r="BB157" s="109" t="s">
        <v>447</v>
      </c>
      <c r="BC157" s="1"/>
      <c r="BD157" s="1"/>
      <c r="BE157" s="1"/>
      <c r="BF157" s="1"/>
      <c r="BG157" s="1"/>
      <c r="BS157" s="29"/>
      <c r="BT157" s="44" t="str">
        <f t="shared" si="23"/>
        <v/>
      </c>
      <c r="BU157" s="45" t="str">
        <f t="shared" si="24"/>
        <v/>
      </c>
      <c r="BV157" s="45" t="str">
        <f t="shared" si="25"/>
        <v/>
      </c>
      <c r="BW157" s="44" t="str">
        <f t="shared" si="26"/>
        <v/>
      </c>
      <c r="BX157" s="45" t="str">
        <f t="shared" si="27"/>
        <v/>
      </c>
      <c r="BY157" s="44" t="e">
        <f>IF(AND(#REF!="",#REF!="",#REF!="",#REF!=""),"",SUM(#REF!,#REF!,#REF!,#REF!,#REF!))</f>
        <v>#REF!</v>
      </c>
      <c r="BZ157" s="45" t="str">
        <f t="shared" si="28"/>
        <v/>
      </c>
      <c r="CA157" s="44" t="str">
        <f t="shared" si="29"/>
        <v/>
      </c>
      <c r="CB157" s="45" t="str">
        <f t="shared" si="30"/>
        <v/>
      </c>
      <c r="CC157" s="44" t="str">
        <f t="shared" si="31"/>
        <v/>
      </c>
      <c r="CD157" s="45" t="str">
        <f t="shared" si="32"/>
        <v/>
      </c>
      <c r="CE157" s="44" t="e">
        <f>IF(AND(#REF!="",#REF!="",#REF!="",#REF!=""),"",SUM(#REF!,#REF!,#REF!,#REF!,#REF!))</f>
        <v>#REF!</v>
      </c>
      <c r="CF157" s="45" t="str">
        <f t="shared" si="33"/>
        <v/>
      </c>
      <c r="CG157" s="38" t="e">
        <f>IF(AND(#REF!="",#REF!="",#REF!="",#REF!=""),"",SUM(#REF!,#REF!,#REF!,#REF!))</f>
        <v>#REF!</v>
      </c>
      <c r="CH157" s="38" t="str">
        <f t="shared" si="22"/>
        <v/>
      </c>
    </row>
    <row r="158" spans="1:86" ht="24" customHeight="1">
      <c r="A158" s="358">
        <v>152</v>
      </c>
      <c r="B158" s="359"/>
      <c r="C158" s="360"/>
      <c r="D158" s="361"/>
      <c r="E158" s="362"/>
      <c r="F158" s="363"/>
      <c r="G158" s="363"/>
      <c r="H158" s="364"/>
      <c r="I158" s="365"/>
      <c r="J158" s="366"/>
      <c r="K158" s="367"/>
      <c r="L158" s="13"/>
      <c r="M158" s="8"/>
      <c r="N158" s="8"/>
      <c r="O158" s="8"/>
      <c r="P158" s="56"/>
      <c r="Q158" s="60"/>
      <c r="R158" s="8"/>
      <c r="S158" s="14"/>
      <c r="T158" s="19"/>
      <c r="U158" s="20"/>
      <c r="V158" s="20"/>
      <c r="W158" s="8"/>
      <c r="X158" s="62"/>
      <c r="Y158" s="60"/>
      <c r="Z158" s="8"/>
      <c r="AA158" s="14"/>
      <c r="AB158" s="13"/>
      <c r="AC158" s="8"/>
      <c r="AD158" s="8"/>
      <c r="AE158" s="8"/>
      <c r="AF158" s="56"/>
      <c r="AG158" s="60"/>
      <c r="AH158" s="8"/>
      <c r="AI158" s="14"/>
      <c r="AJ158" s="13"/>
      <c r="AK158" s="8"/>
      <c r="AL158" s="8"/>
      <c r="AM158" s="8"/>
      <c r="AN158" s="56"/>
      <c r="AO158" s="60"/>
      <c r="AP158" s="8"/>
      <c r="AQ158" s="14"/>
      <c r="AR158" s="13"/>
      <c r="AS158" s="8"/>
      <c r="AT158" s="56"/>
      <c r="AU158" s="13"/>
      <c r="AV158" s="8"/>
      <c r="AW158" s="14"/>
      <c r="AX158" s="13"/>
      <c r="AY158" s="8"/>
      <c r="AZ158" s="56"/>
      <c r="BA158" s="13" t="s">
        <v>447</v>
      </c>
      <c r="BB158" s="109" t="s">
        <v>447</v>
      </c>
      <c r="BC158" s="1"/>
      <c r="BD158" s="1"/>
      <c r="BE158" s="1"/>
      <c r="BF158" s="1"/>
      <c r="BG158" s="1"/>
      <c r="BS158" s="29"/>
      <c r="BT158" s="44" t="str">
        <f t="shared" si="23"/>
        <v/>
      </c>
      <c r="BU158" s="45" t="str">
        <f t="shared" si="24"/>
        <v/>
      </c>
      <c r="BV158" s="45" t="str">
        <f t="shared" si="25"/>
        <v/>
      </c>
      <c r="BW158" s="44" t="str">
        <f t="shared" si="26"/>
        <v/>
      </c>
      <c r="BX158" s="45" t="str">
        <f t="shared" si="27"/>
        <v/>
      </c>
      <c r="BY158" s="44" t="e">
        <f>IF(AND(#REF!="",#REF!="",#REF!="",#REF!=""),"",SUM(#REF!,#REF!,#REF!,#REF!,#REF!))</f>
        <v>#REF!</v>
      </c>
      <c r="BZ158" s="45" t="str">
        <f t="shared" si="28"/>
        <v/>
      </c>
      <c r="CA158" s="44" t="str">
        <f t="shared" si="29"/>
        <v/>
      </c>
      <c r="CB158" s="45" t="str">
        <f t="shared" si="30"/>
        <v/>
      </c>
      <c r="CC158" s="44" t="str">
        <f t="shared" si="31"/>
        <v/>
      </c>
      <c r="CD158" s="45" t="str">
        <f t="shared" si="32"/>
        <v/>
      </c>
      <c r="CE158" s="44" t="e">
        <f>IF(AND(#REF!="",#REF!="",#REF!="",#REF!=""),"",SUM(#REF!,#REF!,#REF!,#REF!,#REF!))</f>
        <v>#REF!</v>
      </c>
      <c r="CF158" s="45" t="str">
        <f t="shared" si="33"/>
        <v/>
      </c>
      <c r="CG158" s="38" t="e">
        <f>IF(AND(#REF!="",#REF!="",#REF!="",#REF!=""),"",SUM(#REF!,#REF!,#REF!,#REF!))</f>
        <v>#REF!</v>
      </c>
      <c r="CH158" s="38" t="str">
        <f t="shared" si="22"/>
        <v/>
      </c>
    </row>
    <row r="159" spans="1:86" ht="24" customHeight="1">
      <c r="A159" s="358">
        <v>153</v>
      </c>
      <c r="B159" s="359"/>
      <c r="C159" s="360"/>
      <c r="D159" s="361"/>
      <c r="E159" s="362"/>
      <c r="F159" s="363"/>
      <c r="G159" s="363"/>
      <c r="H159" s="364"/>
      <c r="I159" s="365"/>
      <c r="J159" s="366"/>
      <c r="K159" s="367"/>
      <c r="L159" s="13"/>
      <c r="M159" s="8"/>
      <c r="N159" s="8"/>
      <c r="O159" s="8"/>
      <c r="P159" s="56"/>
      <c r="Q159" s="60"/>
      <c r="R159" s="8"/>
      <c r="S159" s="14"/>
      <c r="T159" s="19"/>
      <c r="U159" s="20"/>
      <c r="V159" s="20"/>
      <c r="W159" s="8"/>
      <c r="X159" s="62"/>
      <c r="Y159" s="60"/>
      <c r="Z159" s="8"/>
      <c r="AA159" s="14"/>
      <c r="AB159" s="13"/>
      <c r="AC159" s="8"/>
      <c r="AD159" s="8"/>
      <c r="AE159" s="8"/>
      <c r="AF159" s="56"/>
      <c r="AG159" s="60"/>
      <c r="AH159" s="8"/>
      <c r="AI159" s="14"/>
      <c r="AJ159" s="13"/>
      <c r="AK159" s="8"/>
      <c r="AL159" s="8"/>
      <c r="AM159" s="8"/>
      <c r="AN159" s="56"/>
      <c r="AO159" s="60"/>
      <c r="AP159" s="8"/>
      <c r="AQ159" s="14"/>
      <c r="AR159" s="13"/>
      <c r="AS159" s="8"/>
      <c r="AT159" s="56"/>
      <c r="AU159" s="13"/>
      <c r="AV159" s="8"/>
      <c r="AW159" s="14"/>
      <c r="AX159" s="13"/>
      <c r="AY159" s="8"/>
      <c r="AZ159" s="56"/>
      <c r="BA159" s="13" t="s">
        <v>447</v>
      </c>
      <c r="BB159" s="109" t="s">
        <v>447</v>
      </c>
      <c r="BC159" s="1"/>
      <c r="BD159" s="1"/>
      <c r="BE159" s="1"/>
      <c r="BF159" s="1"/>
      <c r="BG159" s="1"/>
      <c r="BS159" s="29"/>
      <c r="BT159" s="44" t="str">
        <f t="shared" si="23"/>
        <v/>
      </c>
      <c r="BU159" s="45" t="str">
        <f t="shared" si="24"/>
        <v/>
      </c>
      <c r="BV159" s="45" t="str">
        <f t="shared" si="25"/>
        <v/>
      </c>
      <c r="BW159" s="44" t="str">
        <f t="shared" si="26"/>
        <v/>
      </c>
      <c r="BX159" s="45" t="str">
        <f t="shared" si="27"/>
        <v/>
      </c>
      <c r="BY159" s="44" t="e">
        <f>IF(AND(#REF!="",#REF!="",#REF!="",#REF!=""),"",SUM(#REF!,#REF!,#REF!,#REF!,#REF!))</f>
        <v>#REF!</v>
      </c>
      <c r="BZ159" s="45" t="str">
        <f t="shared" si="28"/>
        <v/>
      </c>
      <c r="CA159" s="44" t="str">
        <f t="shared" si="29"/>
        <v/>
      </c>
      <c r="CB159" s="45" t="str">
        <f t="shared" si="30"/>
        <v/>
      </c>
      <c r="CC159" s="44" t="str">
        <f t="shared" si="31"/>
        <v/>
      </c>
      <c r="CD159" s="45" t="str">
        <f t="shared" si="32"/>
        <v/>
      </c>
      <c r="CE159" s="44" t="e">
        <f>IF(AND(#REF!="",#REF!="",#REF!="",#REF!=""),"",SUM(#REF!,#REF!,#REF!,#REF!,#REF!))</f>
        <v>#REF!</v>
      </c>
      <c r="CF159" s="45" t="str">
        <f t="shared" si="33"/>
        <v/>
      </c>
      <c r="CG159" s="38" t="e">
        <f>IF(AND(#REF!="",#REF!="",#REF!="",#REF!=""),"",SUM(#REF!,#REF!,#REF!,#REF!))</f>
        <v>#REF!</v>
      </c>
      <c r="CH159" s="38" t="str">
        <f t="shared" si="22"/>
        <v/>
      </c>
    </row>
    <row r="160" spans="1:86" ht="24" customHeight="1">
      <c r="A160" s="358">
        <v>154</v>
      </c>
      <c r="B160" s="359"/>
      <c r="C160" s="360"/>
      <c r="D160" s="361"/>
      <c r="E160" s="362"/>
      <c r="F160" s="363"/>
      <c r="G160" s="363"/>
      <c r="H160" s="364"/>
      <c r="I160" s="365"/>
      <c r="J160" s="366"/>
      <c r="K160" s="367"/>
      <c r="L160" s="13"/>
      <c r="M160" s="8"/>
      <c r="N160" s="8"/>
      <c r="O160" s="8"/>
      <c r="P160" s="56"/>
      <c r="Q160" s="60"/>
      <c r="R160" s="8"/>
      <c r="S160" s="14"/>
      <c r="T160" s="19"/>
      <c r="U160" s="20"/>
      <c r="V160" s="20"/>
      <c r="W160" s="8"/>
      <c r="X160" s="62"/>
      <c r="Y160" s="60"/>
      <c r="Z160" s="8"/>
      <c r="AA160" s="14"/>
      <c r="AB160" s="13"/>
      <c r="AC160" s="8"/>
      <c r="AD160" s="8"/>
      <c r="AE160" s="8"/>
      <c r="AF160" s="56"/>
      <c r="AG160" s="60"/>
      <c r="AH160" s="8"/>
      <c r="AI160" s="14"/>
      <c r="AJ160" s="13"/>
      <c r="AK160" s="8"/>
      <c r="AL160" s="8"/>
      <c r="AM160" s="8"/>
      <c r="AN160" s="56"/>
      <c r="AO160" s="60"/>
      <c r="AP160" s="8"/>
      <c r="AQ160" s="14"/>
      <c r="AR160" s="13"/>
      <c r="AS160" s="8"/>
      <c r="AT160" s="56"/>
      <c r="AU160" s="13"/>
      <c r="AV160" s="8"/>
      <c r="AW160" s="14"/>
      <c r="AX160" s="13"/>
      <c r="AY160" s="8"/>
      <c r="AZ160" s="56"/>
      <c r="BA160" s="13" t="s">
        <v>447</v>
      </c>
      <c r="BB160" s="109" t="s">
        <v>447</v>
      </c>
      <c r="BC160" s="1"/>
      <c r="BD160" s="1"/>
      <c r="BE160" s="1"/>
      <c r="BF160" s="1"/>
      <c r="BG160" s="1"/>
      <c r="BS160" s="29"/>
      <c r="BT160" s="44" t="str">
        <f t="shared" si="23"/>
        <v/>
      </c>
      <c r="BU160" s="45" t="str">
        <f t="shared" si="24"/>
        <v/>
      </c>
      <c r="BV160" s="45" t="str">
        <f t="shared" si="25"/>
        <v/>
      </c>
      <c r="BW160" s="44" t="str">
        <f t="shared" si="26"/>
        <v/>
      </c>
      <c r="BX160" s="45" t="str">
        <f t="shared" si="27"/>
        <v/>
      </c>
      <c r="BY160" s="44" t="e">
        <f>IF(AND(#REF!="",#REF!="",#REF!="",#REF!=""),"",SUM(#REF!,#REF!,#REF!,#REF!,#REF!))</f>
        <v>#REF!</v>
      </c>
      <c r="BZ160" s="45" t="str">
        <f t="shared" si="28"/>
        <v/>
      </c>
      <c r="CA160" s="44" t="str">
        <f t="shared" si="29"/>
        <v/>
      </c>
      <c r="CB160" s="45" t="str">
        <f t="shared" si="30"/>
        <v/>
      </c>
      <c r="CC160" s="44" t="str">
        <f t="shared" si="31"/>
        <v/>
      </c>
      <c r="CD160" s="45" t="str">
        <f t="shared" si="32"/>
        <v/>
      </c>
      <c r="CE160" s="44" t="e">
        <f>IF(AND(#REF!="",#REF!="",#REF!="",#REF!=""),"",SUM(#REF!,#REF!,#REF!,#REF!,#REF!))</f>
        <v>#REF!</v>
      </c>
      <c r="CF160" s="45" t="str">
        <f t="shared" si="33"/>
        <v/>
      </c>
      <c r="CG160" s="38" t="e">
        <f>IF(AND(#REF!="",#REF!="",#REF!="",#REF!=""),"",SUM(#REF!,#REF!,#REF!,#REF!))</f>
        <v>#REF!</v>
      </c>
      <c r="CH160" s="38" t="str">
        <f t="shared" si="22"/>
        <v/>
      </c>
    </row>
    <row r="161" spans="1:86" ht="24" customHeight="1">
      <c r="A161" s="358">
        <v>155</v>
      </c>
      <c r="B161" s="359"/>
      <c r="C161" s="360"/>
      <c r="D161" s="361"/>
      <c r="E161" s="362"/>
      <c r="F161" s="363"/>
      <c r="G161" s="363"/>
      <c r="H161" s="364"/>
      <c r="I161" s="365"/>
      <c r="J161" s="366"/>
      <c r="K161" s="367"/>
      <c r="L161" s="13"/>
      <c r="M161" s="8"/>
      <c r="N161" s="8"/>
      <c r="O161" s="8"/>
      <c r="P161" s="56"/>
      <c r="Q161" s="60"/>
      <c r="R161" s="8"/>
      <c r="S161" s="14"/>
      <c r="T161" s="19"/>
      <c r="U161" s="20"/>
      <c r="V161" s="20"/>
      <c r="W161" s="8"/>
      <c r="X161" s="62"/>
      <c r="Y161" s="60"/>
      <c r="Z161" s="8"/>
      <c r="AA161" s="14"/>
      <c r="AB161" s="13"/>
      <c r="AC161" s="8"/>
      <c r="AD161" s="8"/>
      <c r="AE161" s="8"/>
      <c r="AF161" s="56"/>
      <c r="AG161" s="60"/>
      <c r="AH161" s="8"/>
      <c r="AI161" s="14"/>
      <c r="AJ161" s="13"/>
      <c r="AK161" s="8"/>
      <c r="AL161" s="8"/>
      <c r="AM161" s="8"/>
      <c r="AN161" s="56"/>
      <c r="AO161" s="60"/>
      <c r="AP161" s="8"/>
      <c r="AQ161" s="14"/>
      <c r="AR161" s="13"/>
      <c r="AS161" s="8"/>
      <c r="AT161" s="56"/>
      <c r="AU161" s="13"/>
      <c r="AV161" s="8"/>
      <c r="AW161" s="14"/>
      <c r="AX161" s="13"/>
      <c r="AY161" s="8"/>
      <c r="AZ161" s="56"/>
      <c r="BA161" s="13" t="s">
        <v>447</v>
      </c>
      <c r="BB161" s="109" t="s">
        <v>447</v>
      </c>
      <c r="BC161" s="1"/>
      <c r="BD161" s="1"/>
      <c r="BE161" s="1"/>
      <c r="BF161" s="1"/>
      <c r="BG161" s="1"/>
      <c r="BS161" s="29"/>
      <c r="BT161" s="44" t="str">
        <f t="shared" si="23"/>
        <v/>
      </c>
      <c r="BU161" s="45" t="str">
        <f t="shared" si="24"/>
        <v/>
      </c>
      <c r="BV161" s="45" t="str">
        <f t="shared" si="25"/>
        <v/>
      </c>
      <c r="BW161" s="44" t="str">
        <f t="shared" si="26"/>
        <v/>
      </c>
      <c r="BX161" s="45" t="str">
        <f t="shared" si="27"/>
        <v/>
      </c>
      <c r="BY161" s="44" t="e">
        <f>IF(AND(#REF!="",#REF!="",#REF!="",#REF!=""),"",SUM(#REF!,#REF!,#REF!,#REF!,#REF!))</f>
        <v>#REF!</v>
      </c>
      <c r="BZ161" s="45" t="str">
        <f t="shared" si="28"/>
        <v/>
      </c>
      <c r="CA161" s="44" t="str">
        <f t="shared" si="29"/>
        <v/>
      </c>
      <c r="CB161" s="45" t="str">
        <f t="shared" si="30"/>
        <v/>
      </c>
      <c r="CC161" s="44" t="str">
        <f t="shared" si="31"/>
        <v/>
      </c>
      <c r="CD161" s="45" t="str">
        <f t="shared" si="32"/>
        <v/>
      </c>
      <c r="CE161" s="44" t="e">
        <f>IF(AND(#REF!="",#REF!="",#REF!="",#REF!=""),"",SUM(#REF!,#REF!,#REF!,#REF!,#REF!))</f>
        <v>#REF!</v>
      </c>
      <c r="CF161" s="45" t="str">
        <f t="shared" si="33"/>
        <v/>
      </c>
      <c r="CG161" s="38" t="e">
        <f>IF(AND(#REF!="",#REF!="",#REF!="",#REF!=""),"",SUM(#REF!,#REF!,#REF!,#REF!))</f>
        <v>#REF!</v>
      </c>
      <c r="CH161" s="38" t="str">
        <f t="shared" si="22"/>
        <v/>
      </c>
    </row>
    <row r="162" spans="1:86" ht="24" customHeight="1">
      <c r="A162" s="358">
        <v>156</v>
      </c>
      <c r="B162" s="359"/>
      <c r="C162" s="360"/>
      <c r="D162" s="361"/>
      <c r="E162" s="362"/>
      <c r="F162" s="363"/>
      <c r="G162" s="363"/>
      <c r="H162" s="364"/>
      <c r="I162" s="365"/>
      <c r="J162" s="366"/>
      <c r="K162" s="367"/>
      <c r="L162" s="13"/>
      <c r="M162" s="8"/>
      <c r="N162" s="8"/>
      <c r="O162" s="8"/>
      <c r="P162" s="56"/>
      <c r="Q162" s="60"/>
      <c r="R162" s="8"/>
      <c r="S162" s="14"/>
      <c r="T162" s="19"/>
      <c r="U162" s="20"/>
      <c r="V162" s="20"/>
      <c r="W162" s="8"/>
      <c r="X162" s="62"/>
      <c r="Y162" s="60"/>
      <c r="Z162" s="8"/>
      <c r="AA162" s="14"/>
      <c r="AB162" s="13"/>
      <c r="AC162" s="8"/>
      <c r="AD162" s="8"/>
      <c r="AE162" s="8"/>
      <c r="AF162" s="56"/>
      <c r="AG162" s="60"/>
      <c r="AH162" s="8"/>
      <c r="AI162" s="14"/>
      <c r="AJ162" s="13"/>
      <c r="AK162" s="8"/>
      <c r="AL162" s="8"/>
      <c r="AM162" s="8"/>
      <c r="AN162" s="56"/>
      <c r="AO162" s="60"/>
      <c r="AP162" s="8"/>
      <c r="AQ162" s="14"/>
      <c r="AR162" s="13"/>
      <c r="AS162" s="8"/>
      <c r="AT162" s="56"/>
      <c r="AU162" s="13"/>
      <c r="AV162" s="8"/>
      <c r="AW162" s="14"/>
      <c r="AX162" s="13"/>
      <c r="AY162" s="8"/>
      <c r="AZ162" s="56"/>
      <c r="BA162" s="13" t="s">
        <v>447</v>
      </c>
      <c r="BB162" s="109" t="s">
        <v>447</v>
      </c>
      <c r="BC162" s="1"/>
      <c r="BD162" s="1"/>
      <c r="BE162" s="1"/>
      <c r="BF162" s="1"/>
      <c r="BG162" s="1"/>
      <c r="BS162" s="29"/>
      <c r="BT162" s="44" t="str">
        <f t="shared" si="23"/>
        <v/>
      </c>
      <c r="BU162" s="45" t="str">
        <f t="shared" si="24"/>
        <v/>
      </c>
      <c r="BV162" s="45" t="str">
        <f t="shared" si="25"/>
        <v/>
      </c>
      <c r="BW162" s="44" t="str">
        <f t="shared" si="26"/>
        <v/>
      </c>
      <c r="BX162" s="45" t="str">
        <f t="shared" si="27"/>
        <v/>
      </c>
      <c r="BY162" s="44" t="e">
        <f>IF(AND(#REF!="",#REF!="",#REF!="",#REF!=""),"",SUM(#REF!,#REF!,#REF!,#REF!,#REF!))</f>
        <v>#REF!</v>
      </c>
      <c r="BZ162" s="45" t="str">
        <f t="shared" si="28"/>
        <v/>
      </c>
      <c r="CA162" s="44" t="str">
        <f t="shared" si="29"/>
        <v/>
      </c>
      <c r="CB162" s="45" t="str">
        <f t="shared" si="30"/>
        <v/>
      </c>
      <c r="CC162" s="44" t="str">
        <f t="shared" si="31"/>
        <v/>
      </c>
      <c r="CD162" s="45" t="str">
        <f t="shared" si="32"/>
        <v/>
      </c>
      <c r="CE162" s="44" t="e">
        <f>IF(AND(#REF!="",#REF!="",#REF!="",#REF!=""),"",SUM(#REF!,#REF!,#REF!,#REF!,#REF!))</f>
        <v>#REF!</v>
      </c>
      <c r="CF162" s="45" t="str">
        <f t="shared" si="33"/>
        <v/>
      </c>
      <c r="CG162" s="38" t="e">
        <f>IF(AND(#REF!="",#REF!="",#REF!="",#REF!=""),"",SUM(#REF!,#REF!,#REF!,#REF!))</f>
        <v>#REF!</v>
      </c>
      <c r="CH162" s="38" t="str">
        <f t="shared" si="22"/>
        <v/>
      </c>
    </row>
    <row r="163" spans="1:86" ht="24" customHeight="1">
      <c r="A163" s="358">
        <v>157</v>
      </c>
      <c r="B163" s="359"/>
      <c r="C163" s="360"/>
      <c r="D163" s="361"/>
      <c r="E163" s="362"/>
      <c r="F163" s="363"/>
      <c r="G163" s="363"/>
      <c r="H163" s="364"/>
      <c r="I163" s="365"/>
      <c r="J163" s="366"/>
      <c r="K163" s="367"/>
      <c r="L163" s="13"/>
      <c r="M163" s="8"/>
      <c r="N163" s="8"/>
      <c r="O163" s="8"/>
      <c r="P163" s="56"/>
      <c r="Q163" s="60"/>
      <c r="R163" s="8"/>
      <c r="S163" s="14"/>
      <c r="T163" s="19"/>
      <c r="U163" s="20"/>
      <c r="V163" s="20"/>
      <c r="W163" s="8"/>
      <c r="X163" s="62"/>
      <c r="Y163" s="60"/>
      <c r="Z163" s="8"/>
      <c r="AA163" s="14"/>
      <c r="AB163" s="13"/>
      <c r="AC163" s="8"/>
      <c r="AD163" s="8"/>
      <c r="AE163" s="8"/>
      <c r="AF163" s="56"/>
      <c r="AG163" s="60"/>
      <c r="AH163" s="8"/>
      <c r="AI163" s="14"/>
      <c r="AJ163" s="13"/>
      <c r="AK163" s="8"/>
      <c r="AL163" s="8"/>
      <c r="AM163" s="8"/>
      <c r="AN163" s="56"/>
      <c r="AO163" s="60"/>
      <c r="AP163" s="8"/>
      <c r="AQ163" s="14"/>
      <c r="AR163" s="13"/>
      <c r="AS163" s="8"/>
      <c r="AT163" s="56"/>
      <c r="AU163" s="13"/>
      <c r="AV163" s="8"/>
      <c r="AW163" s="14"/>
      <c r="AX163" s="13"/>
      <c r="AY163" s="8"/>
      <c r="AZ163" s="56"/>
      <c r="BA163" s="13" t="s">
        <v>447</v>
      </c>
      <c r="BB163" s="109" t="s">
        <v>447</v>
      </c>
      <c r="BC163" s="1"/>
      <c r="BD163" s="1"/>
      <c r="BE163" s="1"/>
      <c r="BF163" s="1"/>
      <c r="BG163" s="1"/>
      <c r="BS163" s="29"/>
      <c r="BT163" s="44" t="str">
        <f t="shared" si="23"/>
        <v/>
      </c>
      <c r="BU163" s="45" t="str">
        <f t="shared" si="24"/>
        <v/>
      </c>
      <c r="BV163" s="45" t="str">
        <f t="shared" si="25"/>
        <v/>
      </c>
      <c r="BW163" s="44" t="str">
        <f t="shared" si="26"/>
        <v/>
      </c>
      <c r="BX163" s="45" t="str">
        <f t="shared" si="27"/>
        <v/>
      </c>
      <c r="BY163" s="44" t="e">
        <f>IF(AND(#REF!="",#REF!="",#REF!="",#REF!=""),"",SUM(#REF!,#REF!,#REF!,#REF!,#REF!))</f>
        <v>#REF!</v>
      </c>
      <c r="BZ163" s="45" t="str">
        <f t="shared" si="28"/>
        <v/>
      </c>
      <c r="CA163" s="44" t="str">
        <f t="shared" si="29"/>
        <v/>
      </c>
      <c r="CB163" s="45" t="str">
        <f t="shared" si="30"/>
        <v/>
      </c>
      <c r="CC163" s="44" t="str">
        <f t="shared" si="31"/>
        <v/>
      </c>
      <c r="CD163" s="45" t="str">
        <f t="shared" si="32"/>
        <v/>
      </c>
      <c r="CE163" s="44" t="e">
        <f>IF(AND(#REF!="",#REF!="",#REF!="",#REF!=""),"",SUM(#REF!,#REF!,#REF!,#REF!,#REF!))</f>
        <v>#REF!</v>
      </c>
      <c r="CF163" s="45" t="str">
        <f t="shared" si="33"/>
        <v/>
      </c>
      <c r="CG163" s="38" t="e">
        <f>IF(AND(#REF!="",#REF!="",#REF!="",#REF!=""),"",SUM(#REF!,#REF!,#REF!,#REF!))</f>
        <v>#REF!</v>
      </c>
      <c r="CH163" s="38" t="str">
        <f t="shared" si="22"/>
        <v/>
      </c>
    </row>
    <row r="164" spans="1:86" ht="24" customHeight="1">
      <c r="A164" s="358">
        <v>158</v>
      </c>
      <c r="B164" s="359"/>
      <c r="C164" s="360"/>
      <c r="D164" s="361"/>
      <c r="E164" s="362"/>
      <c r="F164" s="363"/>
      <c r="G164" s="363"/>
      <c r="H164" s="364"/>
      <c r="I164" s="365"/>
      <c r="J164" s="366"/>
      <c r="K164" s="367"/>
      <c r="L164" s="13"/>
      <c r="M164" s="8"/>
      <c r="N164" s="8"/>
      <c r="O164" s="8"/>
      <c r="P164" s="56"/>
      <c r="Q164" s="60"/>
      <c r="R164" s="8"/>
      <c r="S164" s="14"/>
      <c r="T164" s="19"/>
      <c r="U164" s="20"/>
      <c r="V164" s="20"/>
      <c r="W164" s="8"/>
      <c r="X164" s="62"/>
      <c r="Y164" s="60"/>
      <c r="Z164" s="8"/>
      <c r="AA164" s="14"/>
      <c r="AB164" s="13"/>
      <c r="AC164" s="8"/>
      <c r="AD164" s="8"/>
      <c r="AE164" s="8"/>
      <c r="AF164" s="56"/>
      <c r="AG164" s="60"/>
      <c r="AH164" s="8"/>
      <c r="AI164" s="14"/>
      <c r="AJ164" s="13"/>
      <c r="AK164" s="8"/>
      <c r="AL164" s="8"/>
      <c r="AM164" s="8"/>
      <c r="AN164" s="56"/>
      <c r="AO164" s="60"/>
      <c r="AP164" s="8"/>
      <c r="AQ164" s="14"/>
      <c r="AR164" s="13"/>
      <c r="AS164" s="8"/>
      <c r="AT164" s="56"/>
      <c r="AU164" s="13"/>
      <c r="AV164" s="8"/>
      <c r="AW164" s="14"/>
      <c r="AX164" s="13"/>
      <c r="AY164" s="8"/>
      <c r="AZ164" s="56"/>
      <c r="BA164" s="13" t="s">
        <v>447</v>
      </c>
      <c r="BB164" s="109" t="s">
        <v>447</v>
      </c>
      <c r="BC164" s="1"/>
      <c r="BD164" s="1"/>
      <c r="BE164" s="1"/>
      <c r="BF164" s="1"/>
      <c r="BG164" s="1"/>
      <c r="BS164" s="29"/>
      <c r="BT164" s="44" t="str">
        <f t="shared" si="23"/>
        <v/>
      </c>
      <c r="BU164" s="45" t="str">
        <f t="shared" si="24"/>
        <v/>
      </c>
      <c r="BV164" s="45" t="str">
        <f t="shared" si="25"/>
        <v/>
      </c>
      <c r="BW164" s="44" t="str">
        <f t="shared" si="26"/>
        <v/>
      </c>
      <c r="BX164" s="45" t="str">
        <f t="shared" si="27"/>
        <v/>
      </c>
      <c r="BY164" s="44" t="e">
        <f>IF(AND(#REF!="",#REF!="",#REF!="",#REF!=""),"",SUM(#REF!,#REF!,#REF!,#REF!,#REF!))</f>
        <v>#REF!</v>
      </c>
      <c r="BZ164" s="45" t="str">
        <f t="shared" si="28"/>
        <v/>
      </c>
      <c r="CA164" s="44" t="str">
        <f t="shared" si="29"/>
        <v/>
      </c>
      <c r="CB164" s="45" t="str">
        <f t="shared" si="30"/>
        <v/>
      </c>
      <c r="CC164" s="44" t="str">
        <f t="shared" si="31"/>
        <v/>
      </c>
      <c r="CD164" s="45" t="str">
        <f t="shared" si="32"/>
        <v/>
      </c>
      <c r="CE164" s="44" t="e">
        <f>IF(AND(#REF!="",#REF!="",#REF!="",#REF!=""),"",SUM(#REF!,#REF!,#REF!,#REF!,#REF!))</f>
        <v>#REF!</v>
      </c>
      <c r="CF164" s="45" t="str">
        <f t="shared" si="33"/>
        <v/>
      </c>
      <c r="CG164" s="38" t="e">
        <f>IF(AND(#REF!="",#REF!="",#REF!="",#REF!=""),"",SUM(#REF!,#REF!,#REF!,#REF!))</f>
        <v>#REF!</v>
      </c>
      <c r="CH164" s="38" t="str">
        <f t="shared" si="22"/>
        <v/>
      </c>
    </row>
    <row r="165" spans="1:86" ht="24" customHeight="1">
      <c r="A165" s="358">
        <v>159</v>
      </c>
      <c r="B165" s="359"/>
      <c r="C165" s="360"/>
      <c r="D165" s="361"/>
      <c r="E165" s="362"/>
      <c r="F165" s="363"/>
      <c r="G165" s="363"/>
      <c r="H165" s="364"/>
      <c r="I165" s="365"/>
      <c r="J165" s="366"/>
      <c r="K165" s="367"/>
      <c r="L165" s="13"/>
      <c r="M165" s="8"/>
      <c r="N165" s="8"/>
      <c r="O165" s="8"/>
      <c r="P165" s="56"/>
      <c r="Q165" s="60"/>
      <c r="R165" s="8"/>
      <c r="S165" s="14"/>
      <c r="T165" s="19"/>
      <c r="U165" s="20"/>
      <c r="V165" s="20"/>
      <c r="W165" s="8"/>
      <c r="X165" s="62"/>
      <c r="Y165" s="60"/>
      <c r="Z165" s="8"/>
      <c r="AA165" s="14"/>
      <c r="AB165" s="13"/>
      <c r="AC165" s="8"/>
      <c r="AD165" s="8"/>
      <c r="AE165" s="8"/>
      <c r="AF165" s="56"/>
      <c r="AG165" s="60"/>
      <c r="AH165" s="8"/>
      <c r="AI165" s="14"/>
      <c r="AJ165" s="13"/>
      <c r="AK165" s="8"/>
      <c r="AL165" s="8"/>
      <c r="AM165" s="8"/>
      <c r="AN165" s="56"/>
      <c r="AO165" s="60"/>
      <c r="AP165" s="8"/>
      <c r="AQ165" s="14"/>
      <c r="AR165" s="13"/>
      <c r="AS165" s="8"/>
      <c r="AT165" s="56"/>
      <c r="AU165" s="13"/>
      <c r="AV165" s="8"/>
      <c r="AW165" s="14"/>
      <c r="AX165" s="13"/>
      <c r="AY165" s="8"/>
      <c r="AZ165" s="56"/>
      <c r="BA165" s="13" t="s">
        <v>447</v>
      </c>
      <c r="BB165" s="109" t="s">
        <v>447</v>
      </c>
      <c r="BC165" s="1"/>
      <c r="BD165" s="1"/>
      <c r="BE165" s="1"/>
      <c r="BF165" s="1"/>
      <c r="BG165" s="1"/>
      <c r="BS165" s="29"/>
      <c r="BT165" s="44" t="str">
        <f t="shared" si="23"/>
        <v/>
      </c>
      <c r="BU165" s="45" t="str">
        <f t="shared" si="24"/>
        <v/>
      </c>
      <c r="BV165" s="45" t="str">
        <f t="shared" si="25"/>
        <v/>
      </c>
      <c r="BW165" s="44" t="str">
        <f t="shared" si="26"/>
        <v/>
      </c>
      <c r="BX165" s="45" t="str">
        <f t="shared" si="27"/>
        <v/>
      </c>
      <c r="BY165" s="44" t="e">
        <f>IF(AND(#REF!="",#REF!="",#REF!="",#REF!=""),"",SUM(#REF!,#REF!,#REF!,#REF!,#REF!))</f>
        <v>#REF!</v>
      </c>
      <c r="BZ165" s="45" t="str">
        <f t="shared" si="28"/>
        <v/>
      </c>
      <c r="CA165" s="44" t="str">
        <f t="shared" si="29"/>
        <v/>
      </c>
      <c r="CB165" s="45" t="str">
        <f t="shared" si="30"/>
        <v/>
      </c>
      <c r="CC165" s="44" t="str">
        <f t="shared" si="31"/>
        <v/>
      </c>
      <c r="CD165" s="45" t="str">
        <f t="shared" si="32"/>
        <v/>
      </c>
      <c r="CE165" s="44" t="e">
        <f>IF(AND(#REF!="",#REF!="",#REF!="",#REF!=""),"",SUM(#REF!,#REF!,#REF!,#REF!,#REF!))</f>
        <v>#REF!</v>
      </c>
      <c r="CF165" s="45" t="str">
        <f t="shared" si="33"/>
        <v/>
      </c>
      <c r="CG165" s="38" t="e">
        <f>IF(AND(#REF!="",#REF!="",#REF!="",#REF!=""),"",SUM(#REF!,#REF!,#REF!,#REF!))</f>
        <v>#REF!</v>
      </c>
      <c r="CH165" s="38" t="str">
        <f t="shared" si="22"/>
        <v/>
      </c>
    </row>
    <row r="166" spans="1:86" ht="24" customHeight="1">
      <c r="A166" s="358">
        <v>160</v>
      </c>
      <c r="B166" s="359"/>
      <c r="C166" s="360"/>
      <c r="D166" s="361"/>
      <c r="E166" s="362"/>
      <c r="F166" s="363"/>
      <c r="G166" s="363"/>
      <c r="H166" s="364"/>
      <c r="I166" s="365"/>
      <c r="J166" s="366"/>
      <c r="K166" s="367"/>
      <c r="L166" s="13"/>
      <c r="M166" s="8"/>
      <c r="N166" s="8"/>
      <c r="O166" s="8"/>
      <c r="P166" s="56"/>
      <c r="Q166" s="60"/>
      <c r="R166" s="8"/>
      <c r="S166" s="14"/>
      <c r="T166" s="19"/>
      <c r="U166" s="20"/>
      <c r="V166" s="20"/>
      <c r="W166" s="8"/>
      <c r="X166" s="62"/>
      <c r="Y166" s="60"/>
      <c r="Z166" s="8"/>
      <c r="AA166" s="14"/>
      <c r="AB166" s="13"/>
      <c r="AC166" s="8"/>
      <c r="AD166" s="8"/>
      <c r="AE166" s="8"/>
      <c r="AF166" s="56"/>
      <c r="AG166" s="60"/>
      <c r="AH166" s="8"/>
      <c r="AI166" s="14"/>
      <c r="AJ166" s="13"/>
      <c r="AK166" s="8"/>
      <c r="AL166" s="8"/>
      <c r="AM166" s="8"/>
      <c r="AN166" s="56"/>
      <c r="AO166" s="60"/>
      <c r="AP166" s="8"/>
      <c r="AQ166" s="14"/>
      <c r="AR166" s="13"/>
      <c r="AS166" s="8"/>
      <c r="AT166" s="56"/>
      <c r="AU166" s="13"/>
      <c r="AV166" s="8"/>
      <c r="AW166" s="14"/>
      <c r="AX166" s="13"/>
      <c r="AY166" s="8"/>
      <c r="AZ166" s="56"/>
      <c r="BA166" s="13" t="s">
        <v>447</v>
      </c>
      <c r="BB166" s="109" t="s">
        <v>447</v>
      </c>
      <c r="BC166" s="1"/>
      <c r="BD166" s="1"/>
      <c r="BE166" s="1"/>
      <c r="BF166" s="1"/>
      <c r="BG166" s="1"/>
      <c r="BS166" s="29"/>
      <c r="BT166" s="44" t="str">
        <f t="shared" si="23"/>
        <v/>
      </c>
      <c r="BU166" s="45" t="str">
        <f t="shared" si="24"/>
        <v/>
      </c>
      <c r="BV166" s="45" t="str">
        <f t="shared" si="25"/>
        <v/>
      </c>
      <c r="BW166" s="44" t="str">
        <f t="shared" si="26"/>
        <v/>
      </c>
      <c r="BX166" s="45" t="str">
        <f t="shared" si="27"/>
        <v/>
      </c>
      <c r="BY166" s="44" t="e">
        <f>IF(AND(#REF!="",#REF!="",#REF!="",#REF!=""),"",SUM(#REF!,#REF!,#REF!,#REF!,#REF!))</f>
        <v>#REF!</v>
      </c>
      <c r="BZ166" s="45" t="str">
        <f t="shared" si="28"/>
        <v/>
      </c>
      <c r="CA166" s="44" t="str">
        <f t="shared" si="29"/>
        <v/>
      </c>
      <c r="CB166" s="45" t="str">
        <f t="shared" si="30"/>
        <v/>
      </c>
      <c r="CC166" s="44" t="str">
        <f t="shared" si="31"/>
        <v/>
      </c>
      <c r="CD166" s="45" t="str">
        <f t="shared" si="32"/>
        <v/>
      </c>
      <c r="CE166" s="44" t="e">
        <f>IF(AND(#REF!="",#REF!="",#REF!="",#REF!=""),"",SUM(#REF!,#REF!,#REF!,#REF!,#REF!))</f>
        <v>#REF!</v>
      </c>
      <c r="CF166" s="45" t="str">
        <f t="shared" si="33"/>
        <v/>
      </c>
      <c r="CG166" s="38" t="e">
        <f>IF(AND(#REF!="",#REF!="",#REF!="",#REF!=""),"",SUM(#REF!,#REF!,#REF!,#REF!))</f>
        <v>#REF!</v>
      </c>
      <c r="CH166" s="38" t="str">
        <f t="shared" si="22"/>
        <v/>
      </c>
    </row>
    <row r="167" spans="1:86" ht="24" customHeight="1">
      <c r="A167" s="358">
        <v>161</v>
      </c>
      <c r="B167" s="359"/>
      <c r="C167" s="360"/>
      <c r="D167" s="361"/>
      <c r="E167" s="362"/>
      <c r="F167" s="363"/>
      <c r="G167" s="363"/>
      <c r="H167" s="364"/>
      <c r="I167" s="365"/>
      <c r="J167" s="366"/>
      <c r="K167" s="367"/>
      <c r="L167" s="13"/>
      <c r="M167" s="8"/>
      <c r="N167" s="8"/>
      <c r="O167" s="8"/>
      <c r="P167" s="56"/>
      <c r="Q167" s="60"/>
      <c r="R167" s="8"/>
      <c r="S167" s="14"/>
      <c r="T167" s="19"/>
      <c r="U167" s="20"/>
      <c r="V167" s="20"/>
      <c r="W167" s="8"/>
      <c r="X167" s="62"/>
      <c r="Y167" s="60"/>
      <c r="Z167" s="8"/>
      <c r="AA167" s="14"/>
      <c r="AB167" s="13"/>
      <c r="AC167" s="8"/>
      <c r="AD167" s="8"/>
      <c r="AE167" s="8"/>
      <c r="AF167" s="56"/>
      <c r="AG167" s="60"/>
      <c r="AH167" s="8"/>
      <c r="AI167" s="14"/>
      <c r="AJ167" s="13"/>
      <c r="AK167" s="8"/>
      <c r="AL167" s="8"/>
      <c r="AM167" s="8"/>
      <c r="AN167" s="56"/>
      <c r="AO167" s="60"/>
      <c r="AP167" s="8"/>
      <c r="AQ167" s="14"/>
      <c r="AR167" s="13"/>
      <c r="AS167" s="8"/>
      <c r="AT167" s="56"/>
      <c r="AU167" s="13"/>
      <c r="AV167" s="8"/>
      <c r="AW167" s="14"/>
      <c r="AX167" s="13"/>
      <c r="AY167" s="8"/>
      <c r="AZ167" s="56"/>
      <c r="BA167" s="13" t="s">
        <v>447</v>
      </c>
      <c r="BB167" s="109" t="s">
        <v>447</v>
      </c>
      <c r="BC167" s="1"/>
      <c r="BD167" s="1"/>
      <c r="BE167" s="1"/>
      <c r="BF167" s="1"/>
      <c r="BG167" s="1"/>
      <c r="BS167" s="29"/>
      <c r="BT167" s="44" t="str">
        <f t="shared" si="23"/>
        <v/>
      </c>
      <c r="BU167" s="45" t="str">
        <f t="shared" si="24"/>
        <v/>
      </c>
      <c r="BV167" s="45" t="str">
        <f t="shared" si="25"/>
        <v/>
      </c>
      <c r="BW167" s="44" t="str">
        <f t="shared" si="26"/>
        <v/>
      </c>
      <c r="BX167" s="45" t="str">
        <f t="shared" si="27"/>
        <v/>
      </c>
      <c r="BY167" s="44" t="e">
        <f>IF(AND(#REF!="",#REF!="",#REF!="",#REF!=""),"",SUM(#REF!,#REF!,#REF!,#REF!,#REF!))</f>
        <v>#REF!</v>
      </c>
      <c r="BZ167" s="45" t="str">
        <f t="shared" si="28"/>
        <v/>
      </c>
      <c r="CA167" s="44" t="str">
        <f t="shared" si="29"/>
        <v/>
      </c>
      <c r="CB167" s="45" t="str">
        <f t="shared" si="30"/>
        <v/>
      </c>
      <c r="CC167" s="44" t="str">
        <f t="shared" si="31"/>
        <v/>
      </c>
      <c r="CD167" s="45" t="str">
        <f t="shared" si="32"/>
        <v/>
      </c>
      <c r="CE167" s="44" t="e">
        <f>IF(AND(#REF!="",#REF!="",#REF!="",#REF!=""),"",SUM(#REF!,#REF!,#REF!,#REF!,#REF!))</f>
        <v>#REF!</v>
      </c>
      <c r="CF167" s="45" t="str">
        <f t="shared" si="33"/>
        <v/>
      </c>
      <c r="CG167" s="38" t="e">
        <f>IF(AND(#REF!="",#REF!="",#REF!="",#REF!=""),"",SUM(#REF!,#REF!,#REF!,#REF!))</f>
        <v>#REF!</v>
      </c>
      <c r="CH167" s="38" t="str">
        <f t="shared" si="22"/>
        <v/>
      </c>
    </row>
    <row r="168" spans="1:86" ht="24" customHeight="1">
      <c r="A168" s="358">
        <v>162</v>
      </c>
      <c r="B168" s="359"/>
      <c r="C168" s="360"/>
      <c r="D168" s="361"/>
      <c r="E168" s="362"/>
      <c r="F168" s="363"/>
      <c r="G168" s="363"/>
      <c r="H168" s="364"/>
      <c r="I168" s="365"/>
      <c r="J168" s="366"/>
      <c r="K168" s="367"/>
      <c r="L168" s="13"/>
      <c r="M168" s="8"/>
      <c r="N168" s="8"/>
      <c r="O168" s="8"/>
      <c r="P168" s="56"/>
      <c r="Q168" s="60"/>
      <c r="R168" s="8"/>
      <c r="S168" s="14"/>
      <c r="T168" s="19"/>
      <c r="U168" s="20"/>
      <c r="V168" s="20"/>
      <c r="W168" s="8"/>
      <c r="X168" s="62"/>
      <c r="Y168" s="60"/>
      <c r="Z168" s="8"/>
      <c r="AA168" s="14"/>
      <c r="AB168" s="13"/>
      <c r="AC168" s="8"/>
      <c r="AD168" s="8"/>
      <c r="AE168" s="8"/>
      <c r="AF168" s="56"/>
      <c r="AG168" s="60"/>
      <c r="AH168" s="8"/>
      <c r="AI168" s="14"/>
      <c r="AJ168" s="13"/>
      <c r="AK168" s="8"/>
      <c r="AL168" s="8"/>
      <c r="AM168" s="8"/>
      <c r="AN168" s="56"/>
      <c r="AO168" s="60"/>
      <c r="AP168" s="8"/>
      <c r="AQ168" s="14"/>
      <c r="AR168" s="13"/>
      <c r="AS168" s="8"/>
      <c r="AT168" s="56"/>
      <c r="AU168" s="13"/>
      <c r="AV168" s="8"/>
      <c r="AW168" s="14"/>
      <c r="AX168" s="13"/>
      <c r="AY168" s="8"/>
      <c r="AZ168" s="56"/>
      <c r="BA168" s="13" t="s">
        <v>447</v>
      </c>
      <c r="BB168" s="109" t="s">
        <v>447</v>
      </c>
      <c r="BC168" s="1"/>
      <c r="BD168" s="1"/>
      <c r="BE168" s="1"/>
      <c r="BF168" s="1"/>
      <c r="BG168" s="1"/>
      <c r="BS168" s="29"/>
      <c r="BT168" s="44" t="str">
        <f t="shared" si="23"/>
        <v/>
      </c>
      <c r="BU168" s="45" t="str">
        <f t="shared" si="24"/>
        <v/>
      </c>
      <c r="BV168" s="45" t="str">
        <f t="shared" si="25"/>
        <v/>
      </c>
      <c r="BW168" s="44" t="str">
        <f t="shared" si="26"/>
        <v/>
      </c>
      <c r="BX168" s="45" t="str">
        <f t="shared" si="27"/>
        <v/>
      </c>
      <c r="BY168" s="44" t="e">
        <f>IF(AND(#REF!="",#REF!="",#REF!="",#REF!=""),"",SUM(#REF!,#REF!,#REF!,#REF!,#REF!))</f>
        <v>#REF!</v>
      </c>
      <c r="BZ168" s="45" t="str">
        <f t="shared" si="28"/>
        <v/>
      </c>
      <c r="CA168" s="44" t="str">
        <f t="shared" si="29"/>
        <v/>
      </c>
      <c r="CB168" s="45" t="str">
        <f t="shared" si="30"/>
        <v/>
      </c>
      <c r="CC168" s="44" t="str">
        <f t="shared" si="31"/>
        <v/>
      </c>
      <c r="CD168" s="45" t="str">
        <f t="shared" si="32"/>
        <v/>
      </c>
      <c r="CE168" s="44" t="e">
        <f>IF(AND(#REF!="",#REF!="",#REF!="",#REF!=""),"",SUM(#REF!,#REF!,#REF!,#REF!,#REF!))</f>
        <v>#REF!</v>
      </c>
      <c r="CF168" s="45" t="str">
        <f t="shared" si="33"/>
        <v/>
      </c>
      <c r="CG168" s="38" t="e">
        <f>IF(AND(#REF!="",#REF!="",#REF!="",#REF!=""),"",SUM(#REF!,#REF!,#REF!,#REF!))</f>
        <v>#REF!</v>
      </c>
      <c r="CH168" s="38" t="str">
        <f t="shared" si="22"/>
        <v/>
      </c>
    </row>
    <row r="169" spans="1:86" ht="24" customHeight="1">
      <c r="A169" s="358">
        <v>163</v>
      </c>
      <c r="B169" s="359"/>
      <c r="C169" s="360"/>
      <c r="D169" s="361"/>
      <c r="E169" s="362"/>
      <c r="F169" s="363"/>
      <c r="G169" s="363"/>
      <c r="H169" s="364"/>
      <c r="I169" s="365"/>
      <c r="J169" s="366"/>
      <c r="K169" s="367"/>
      <c r="L169" s="13"/>
      <c r="M169" s="8"/>
      <c r="N169" s="8"/>
      <c r="O169" s="8"/>
      <c r="P169" s="56"/>
      <c r="Q169" s="60"/>
      <c r="R169" s="8"/>
      <c r="S169" s="14"/>
      <c r="T169" s="19"/>
      <c r="U169" s="20"/>
      <c r="V169" s="20"/>
      <c r="W169" s="8"/>
      <c r="X169" s="62"/>
      <c r="Y169" s="60"/>
      <c r="Z169" s="8"/>
      <c r="AA169" s="14"/>
      <c r="AB169" s="13"/>
      <c r="AC169" s="8"/>
      <c r="AD169" s="8"/>
      <c r="AE169" s="8"/>
      <c r="AF169" s="56"/>
      <c r="AG169" s="60"/>
      <c r="AH169" s="8"/>
      <c r="AI169" s="14"/>
      <c r="AJ169" s="13"/>
      <c r="AK169" s="8"/>
      <c r="AL169" s="8"/>
      <c r="AM169" s="8"/>
      <c r="AN169" s="56"/>
      <c r="AO169" s="60"/>
      <c r="AP169" s="8"/>
      <c r="AQ169" s="14"/>
      <c r="AR169" s="13"/>
      <c r="AS169" s="8"/>
      <c r="AT169" s="56"/>
      <c r="AU169" s="13"/>
      <c r="AV169" s="8"/>
      <c r="AW169" s="14"/>
      <c r="AX169" s="13"/>
      <c r="AY169" s="8"/>
      <c r="AZ169" s="56"/>
      <c r="BA169" s="13" t="s">
        <v>447</v>
      </c>
      <c r="BB169" s="109" t="s">
        <v>447</v>
      </c>
      <c r="BC169" s="1"/>
      <c r="BD169" s="1"/>
      <c r="BE169" s="1"/>
      <c r="BF169" s="1"/>
      <c r="BG169" s="1"/>
      <c r="BS169" s="29"/>
      <c r="BT169" s="44" t="str">
        <f t="shared" si="23"/>
        <v/>
      </c>
      <c r="BU169" s="45" t="str">
        <f t="shared" si="24"/>
        <v/>
      </c>
      <c r="BV169" s="45" t="str">
        <f t="shared" si="25"/>
        <v/>
      </c>
      <c r="BW169" s="44" t="str">
        <f t="shared" si="26"/>
        <v/>
      </c>
      <c r="BX169" s="45" t="str">
        <f t="shared" si="27"/>
        <v/>
      </c>
      <c r="BY169" s="44" t="e">
        <f>IF(AND(#REF!="",#REF!="",#REF!="",#REF!=""),"",SUM(#REF!,#REF!,#REF!,#REF!,#REF!))</f>
        <v>#REF!</v>
      </c>
      <c r="BZ169" s="45" t="str">
        <f t="shared" si="28"/>
        <v/>
      </c>
      <c r="CA169" s="44" t="str">
        <f t="shared" si="29"/>
        <v/>
      </c>
      <c r="CB169" s="45" t="str">
        <f t="shared" si="30"/>
        <v/>
      </c>
      <c r="CC169" s="44" t="str">
        <f t="shared" si="31"/>
        <v/>
      </c>
      <c r="CD169" s="45" t="str">
        <f t="shared" si="32"/>
        <v/>
      </c>
      <c r="CE169" s="44" t="e">
        <f>IF(AND(#REF!="",#REF!="",#REF!="",#REF!=""),"",SUM(#REF!,#REF!,#REF!,#REF!,#REF!))</f>
        <v>#REF!</v>
      </c>
      <c r="CF169" s="45" t="str">
        <f t="shared" si="33"/>
        <v/>
      </c>
      <c r="CG169" s="38" t="e">
        <f>IF(AND(#REF!="",#REF!="",#REF!="",#REF!=""),"",SUM(#REF!,#REF!,#REF!,#REF!))</f>
        <v>#REF!</v>
      </c>
      <c r="CH169" s="38" t="str">
        <f t="shared" si="22"/>
        <v/>
      </c>
    </row>
    <row r="170" spans="1:86" ht="24" customHeight="1">
      <c r="A170" s="358">
        <v>164</v>
      </c>
      <c r="B170" s="359"/>
      <c r="C170" s="360"/>
      <c r="D170" s="361"/>
      <c r="E170" s="362"/>
      <c r="F170" s="363"/>
      <c r="G170" s="363"/>
      <c r="H170" s="364"/>
      <c r="I170" s="365"/>
      <c r="J170" s="366"/>
      <c r="K170" s="367"/>
      <c r="L170" s="13"/>
      <c r="M170" s="8"/>
      <c r="N170" s="8"/>
      <c r="O170" s="8"/>
      <c r="P170" s="56"/>
      <c r="Q170" s="60"/>
      <c r="R170" s="8"/>
      <c r="S170" s="14"/>
      <c r="T170" s="19"/>
      <c r="U170" s="20"/>
      <c r="V170" s="20"/>
      <c r="W170" s="8"/>
      <c r="X170" s="62"/>
      <c r="Y170" s="60"/>
      <c r="Z170" s="8"/>
      <c r="AA170" s="14"/>
      <c r="AB170" s="13"/>
      <c r="AC170" s="8"/>
      <c r="AD170" s="8"/>
      <c r="AE170" s="8"/>
      <c r="AF170" s="56"/>
      <c r="AG170" s="60"/>
      <c r="AH170" s="8"/>
      <c r="AI170" s="14"/>
      <c r="AJ170" s="13"/>
      <c r="AK170" s="8"/>
      <c r="AL170" s="8"/>
      <c r="AM170" s="8"/>
      <c r="AN170" s="56"/>
      <c r="AO170" s="60"/>
      <c r="AP170" s="8"/>
      <c r="AQ170" s="14"/>
      <c r="AR170" s="13"/>
      <c r="AS170" s="8"/>
      <c r="AT170" s="56"/>
      <c r="AU170" s="13"/>
      <c r="AV170" s="8"/>
      <c r="AW170" s="14"/>
      <c r="AX170" s="13"/>
      <c r="AY170" s="8"/>
      <c r="AZ170" s="56"/>
      <c r="BA170" s="13" t="s">
        <v>447</v>
      </c>
      <c r="BB170" s="109" t="s">
        <v>447</v>
      </c>
      <c r="BC170" s="1"/>
      <c r="BD170" s="1"/>
      <c r="BE170" s="1"/>
      <c r="BF170" s="1"/>
      <c r="BG170" s="1"/>
      <c r="BS170" s="29"/>
      <c r="BT170" s="44" t="str">
        <f t="shared" si="23"/>
        <v/>
      </c>
      <c r="BU170" s="45" t="str">
        <f t="shared" si="24"/>
        <v/>
      </c>
      <c r="BV170" s="45" t="str">
        <f t="shared" si="25"/>
        <v/>
      </c>
      <c r="BW170" s="44" t="str">
        <f t="shared" si="26"/>
        <v/>
      </c>
      <c r="BX170" s="45" t="str">
        <f t="shared" si="27"/>
        <v/>
      </c>
      <c r="BY170" s="44" t="e">
        <f>IF(AND(#REF!="",#REF!="",#REF!="",#REF!=""),"",SUM(#REF!,#REF!,#REF!,#REF!,#REF!))</f>
        <v>#REF!</v>
      </c>
      <c r="BZ170" s="45" t="str">
        <f t="shared" si="28"/>
        <v/>
      </c>
      <c r="CA170" s="44" t="str">
        <f t="shared" si="29"/>
        <v/>
      </c>
      <c r="CB170" s="45" t="str">
        <f t="shared" si="30"/>
        <v/>
      </c>
      <c r="CC170" s="44" t="str">
        <f t="shared" si="31"/>
        <v/>
      </c>
      <c r="CD170" s="45" t="str">
        <f t="shared" si="32"/>
        <v/>
      </c>
      <c r="CE170" s="44" t="e">
        <f>IF(AND(#REF!="",#REF!="",#REF!="",#REF!=""),"",SUM(#REF!,#REF!,#REF!,#REF!,#REF!))</f>
        <v>#REF!</v>
      </c>
      <c r="CF170" s="45" t="str">
        <f t="shared" si="33"/>
        <v/>
      </c>
      <c r="CG170" s="38" t="e">
        <f>IF(AND(#REF!="",#REF!="",#REF!="",#REF!=""),"",SUM(#REF!,#REF!,#REF!,#REF!))</f>
        <v>#REF!</v>
      </c>
      <c r="CH170" s="38" t="str">
        <f t="shared" si="22"/>
        <v/>
      </c>
    </row>
    <row r="171" spans="1:86" ht="24" customHeight="1">
      <c r="A171" s="358">
        <v>165</v>
      </c>
      <c r="B171" s="359"/>
      <c r="C171" s="360"/>
      <c r="D171" s="361"/>
      <c r="E171" s="362"/>
      <c r="F171" s="363"/>
      <c r="G171" s="363"/>
      <c r="H171" s="364"/>
      <c r="I171" s="365"/>
      <c r="J171" s="366"/>
      <c r="K171" s="367"/>
      <c r="L171" s="13"/>
      <c r="M171" s="8"/>
      <c r="N171" s="8"/>
      <c r="O171" s="8"/>
      <c r="P171" s="56"/>
      <c r="Q171" s="60"/>
      <c r="R171" s="8"/>
      <c r="S171" s="14"/>
      <c r="T171" s="19"/>
      <c r="U171" s="20"/>
      <c r="V171" s="20"/>
      <c r="W171" s="8"/>
      <c r="X171" s="62"/>
      <c r="Y171" s="60"/>
      <c r="Z171" s="8"/>
      <c r="AA171" s="14"/>
      <c r="AB171" s="13"/>
      <c r="AC171" s="8"/>
      <c r="AD171" s="8"/>
      <c r="AE171" s="8"/>
      <c r="AF171" s="56"/>
      <c r="AG171" s="60"/>
      <c r="AH171" s="8"/>
      <c r="AI171" s="14"/>
      <c r="AJ171" s="13"/>
      <c r="AK171" s="8"/>
      <c r="AL171" s="8"/>
      <c r="AM171" s="8"/>
      <c r="AN171" s="56"/>
      <c r="AO171" s="60"/>
      <c r="AP171" s="8"/>
      <c r="AQ171" s="14"/>
      <c r="AR171" s="13"/>
      <c r="AS171" s="8"/>
      <c r="AT171" s="56"/>
      <c r="AU171" s="13"/>
      <c r="AV171" s="8"/>
      <c r="AW171" s="14"/>
      <c r="AX171" s="13"/>
      <c r="AY171" s="8"/>
      <c r="AZ171" s="56"/>
      <c r="BA171" s="13" t="s">
        <v>447</v>
      </c>
      <c r="BB171" s="109" t="s">
        <v>447</v>
      </c>
      <c r="BC171" s="1"/>
      <c r="BD171" s="1"/>
      <c r="BE171" s="1"/>
      <c r="BF171" s="1"/>
      <c r="BG171" s="1"/>
      <c r="BS171" s="29"/>
      <c r="BT171" s="44" t="str">
        <f t="shared" si="23"/>
        <v/>
      </c>
      <c r="BU171" s="45" t="str">
        <f t="shared" si="24"/>
        <v/>
      </c>
      <c r="BV171" s="45" t="str">
        <f t="shared" si="25"/>
        <v/>
      </c>
      <c r="BW171" s="44" t="str">
        <f t="shared" si="26"/>
        <v/>
      </c>
      <c r="BX171" s="45" t="str">
        <f t="shared" si="27"/>
        <v/>
      </c>
      <c r="BY171" s="44" t="e">
        <f>IF(AND(#REF!="",#REF!="",#REF!="",#REF!=""),"",SUM(#REF!,#REF!,#REF!,#REF!,#REF!))</f>
        <v>#REF!</v>
      </c>
      <c r="BZ171" s="45" t="str">
        <f t="shared" si="28"/>
        <v/>
      </c>
      <c r="CA171" s="44" t="str">
        <f t="shared" si="29"/>
        <v/>
      </c>
      <c r="CB171" s="45" t="str">
        <f t="shared" si="30"/>
        <v/>
      </c>
      <c r="CC171" s="44" t="str">
        <f t="shared" si="31"/>
        <v/>
      </c>
      <c r="CD171" s="45" t="str">
        <f t="shared" si="32"/>
        <v/>
      </c>
      <c r="CE171" s="44" t="e">
        <f>IF(AND(#REF!="",#REF!="",#REF!="",#REF!=""),"",SUM(#REF!,#REF!,#REF!,#REF!,#REF!))</f>
        <v>#REF!</v>
      </c>
      <c r="CF171" s="45" t="str">
        <f t="shared" si="33"/>
        <v/>
      </c>
      <c r="CG171" s="38" t="e">
        <f>IF(AND(#REF!="",#REF!="",#REF!="",#REF!=""),"",SUM(#REF!,#REF!,#REF!,#REF!))</f>
        <v>#REF!</v>
      </c>
      <c r="CH171" s="38" t="str">
        <f t="shared" si="22"/>
        <v/>
      </c>
    </row>
    <row r="172" spans="1:86" ht="24" customHeight="1">
      <c r="A172" s="358">
        <v>166</v>
      </c>
      <c r="B172" s="359"/>
      <c r="C172" s="360"/>
      <c r="D172" s="361"/>
      <c r="E172" s="362"/>
      <c r="F172" s="363"/>
      <c r="G172" s="363"/>
      <c r="H172" s="364"/>
      <c r="I172" s="365"/>
      <c r="J172" s="366"/>
      <c r="K172" s="367"/>
      <c r="L172" s="13"/>
      <c r="M172" s="8"/>
      <c r="N172" s="8"/>
      <c r="O172" s="8"/>
      <c r="P172" s="56"/>
      <c r="Q172" s="60"/>
      <c r="R172" s="8"/>
      <c r="S172" s="14"/>
      <c r="T172" s="19"/>
      <c r="U172" s="20"/>
      <c r="V172" s="20"/>
      <c r="W172" s="8"/>
      <c r="X172" s="62"/>
      <c r="Y172" s="60"/>
      <c r="Z172" s="8"/>
      <c r="AA172" s="14"/>
      <c r="AB172" s="13"/>
      <c r="AC172" s="8"/>
      <c r="AD172" s="8"/>
      <c r="AE172" s="8"/>
      <c r="AF172" s="56"/>
      <c r="AG172" s="60"/>
      <c r="AH172" s="8"/>
      <c r="AI172" s="14"/>
      <c r="AJ172" s="13"/>
      <c r="AK172" s="8"/>
      <c r="AL172" s="8"/>
      <c r="AM172" s="8"/>
      <c r="AN172" s="56"/>
      <c r="AO172" s="60"/>
      <c r="AP172" s="8"/>
      <c r="AQ172" s="14"/>
      <c r="AR172" s="13"/>
      <c r="AS172" s="8"/>
      <c r="AT172" s="56"/>
      <c r="AU172" s="13"/>
      <c r="AV172" s="8"/>
      <c r="AW172" s="14"/>
      <c r="AX172" s="13"/>
      <c r="AY172" s="8"/>
      <c r="AZ172" s="56"/>
      <c r="BA172" s="13" t="s">
        <v>447</v>
      </c>
      <c r="BB172" s="109" t="s">
        <v>447</v>
      </c>
      <c r="BC172" s="1"/>
      <c r="BD172" s="1"/>
      <c r="BE172" s="1"/>
      <c r="BF172" s="1"/>
      <c r="BG172" s="1"/>
      <c r="BS172" s="29"/>
      <c r="BT172" s="44" t="str">
        <f t="shared" si="23"/>
        <v/>
      </c>
      <c r="BU172" s="45" t="str">
        <f t="shared" si="24"/>
        <v/>
      </c>
      <c r="BV172" s="45" t="str">
        <f t="shared" si="25"/>
        <v/>
      </c>
      <c r="BW172" s="44" t="str">
        <f t="shared" si="26"/>
        <v/>
      </c>
      <c r="BX172" s="45" t="str">
        <f t="shared" si="27"/>
        <v/>
      </c>
      <c r="BY172" s="44" t="e">
        <f>IF(AND(#REF!="",#REF!="",#REF!="",#REF!=""),"",SUM(#REF!,#REF!,#REF!,#REF!,#REF!))</f>
        <v>#REF!</v>
      </c>
      <c r="BZ172" s="45" t="str">
        <f t="shared" si="28"/>
        <v/>
      </c>
      <c r="CA172" s="44" t="str">
        <f t="shared" si="29"/>
        <v/>
      </c>
      <c r="CB172" s="45" t="str">
        <f t="shared" si="30"/>
        <v/>
      </c>
      <c r="CC172" s="44" t="str">
        <f t="shared" si="31"/>
        <v/>
      </c>
      <c r="CD172" s="45" t="str">
        <f t="shared" si="32"/>
        <v/>
      </c>
      <c r="CE172" s="44" t="e">
        <f>IF(AND(#REF!="",#REF!="",#REF!="",#REF!=""),"",SUM(#REF!,#REF!,#REF!,#REF!,#REF!))</f>
        <v>#REF!</v>
      </c>
      <c r="CF172" s="45" t="str">
        <f t="shared" si="33"/>
        <v/>
      </c>
      <c r="CG172" s="38" t="e">
        <f>IF(AND(#REF!="",#REF!="",#REF!="",#REF!=""),"",SUM(#REF!,#REF!,#REF!,#REF!))</f>
        <v>#REF!</v>
      </c>
      <c r="CH172" s="38" t="str">
        <f t="shared" si="22"/>
        <v/>
      </c>
    </row>
    <row r="173" spans="1:86" ht="24" customHeight="1">
      <c r="A173" s="358">
        <v>167</v>
      </c>
      <c r="B173" s="359"/>
      <c r="C173" s="360"/>
      <c r="D173" s="361"/>
      <c r="E173" s="362"/>
      <c r="F173" s="363"/>
      <c r="G173" s="363"/>
      <c r="H173" s="364"/>
      <c r="I173" s="365"/>
      <c r="J173" s="366"/>
      <c r="K173" s="367"/>
      <c r="L173" s="13"/>
      <c r="M173" s="8"/>
      <c r="N173" s="8"/>
      <c r="O173" s="8"/>
      <c r="P173" s="56"/>
      <c r="Q173" s="60"/>
      <c r="R173" s="8"/>
      <c r="S173" s="14"/>
      <c r="T173" s="19"/>
      <c r="U173" s="20"/>
      <c r="V173" s="20"/>
      <c r="W173" s="8"/>
      <c r="X173" s="62"/>
      <c r="Y173" s="60"/>
      <c r="Z173" s="8"/>
      <c r="AA173" s="14"/>
      <c r="AB173" s="13"/>
      <c r="AC173" s="8"/>
      <c r="AD173" s="8"/>
      <c r="AE173" s="8"/>
      <c r="AF173" s="56"/>
      <c r="AG173" s="60"/>
      <c r="AH173" s="8"/>
      <c r="AI173" s="14"/>
      <c r="AJ173" s="13"/>
      <c r="AK173" s="8"/>
      <c r="AL173" s="8"/>
      <c r="AM173" s="8"/>
      <c r="AN173" s="56"/>
      <c r="AO173" s="60"/>
      <c r="AP173" s="8"/>
      <c r="AQ173" s="14"/>
      <c r="AR173" s="13"/>
      <c r="AS173" s="8"/>
      <c r="AT173" s="56"/>
      <c r="AU173" s="13"/>
      <c r="AV173" s="8"/>
      <c r="AW173" s="14"/>
      <c r="AX173" s="13"/>
      <c r="AY173" s="8"/>
      <c r="AZ173" s="56"/>
      <c r="BA173" s="13" t="s">
        <v>447</v>
      </c>
      <c r="BB173" s="109" t="s">
        <v>447</v>
      </c>
      <c r="BC173" s="1"/>
      <c r="BD173" s="1"/>
      <c r="BE173" s="1"/>
      <c r="BF173" s="1"/>
      <c r="BG173" s="1"/>
      <c r="BS173" s="29"/>
      <c r="BT173" s="44" t="str">
        <f t="shared" si="23"/>
        <v/>
      </c>
      <c r="BU173" s="45" t="str">
        <f t="shared" si="24"/>
        <v/>
      </c>
      <c r="BV173" s="45" t="str">
        <f t="shared" si="25"/>
        <v/>
      </c>
      <c r="BW173" s="44" t="str">
        <f t="shared" si="26"/>
        <v/>
      </c>
      <c r="BX173" s="45" t="str">
        <f t="shared" si="27"/>
        <v/>
      </c>
      <c r="BY173" s="44" t="e">
        <f>IF(AND(#REF!="",#REF!="",#REF!="",#REF!=""),"",SUM(#REF!,#REF!,#REF!,#REF!,#REF!))</f>
        <v>#REF!</v>
      </c>
      <c r="BZ173" s="45" t="str">
        <f t="shared" si="28"/>
        <v/>
      </c>
      <c r="CA173" s="44" t="str">
        <f t="shared" si="29"/>
        <v/>
      </c>
      <c r="CB173" s="45" t="str">
        <f t="shared" si="30"/>
        <v/>
      </c>
      <c r="CC173" s="44" t="str">
        <f t="shared" si="31"/>
        <v/>
      </c>
      <c r="CD173" s="45" t="str">
        <f t="shared" si="32"/>
        <v/>
      </c>
      <c r="CE173" s="44" t="e">
        <f>IF(AND(#REF!="",#REF!="",#REF!="",#REF!=""),"",SUM(#REF!,#REF!,#REF!,#REF!,#REF!))</f>
        <v>#REF!</v>
      </c>
      <c r="CF173" s="45" t="str">
        <f t="shared" si="33"/>
        <v/>
      </c>
      <c r="CG173" s="38" t="e">
        <f>IF(AND(#REF!="",#REF!="",#REF!="",#REF!=""),"",SUM(#REF!,#REF!,#REF!,#REF!))</f>
        <v>#REF!</v>
      </c>
      <c r="CH173" s="38" t="str">
        <f t="shared" si="22"/>
        <v/>
      </c>
    </row>
    <row r="174" spans="1:86" ht="24" customHeight="1">
      <c r="A174" s="358">
        <v>168</v>
      </c>
      <c r="B174" s="359"/>
      <c r="C174" s="360"/>
      <c r="D174" s="361"/>
      <c r="E174" s="362"/>
      <c r="F174" s="363"/>
      <c r="G174" s="363"/>
      <c r="H174" s="364"/>
      <c r="I174" s="365"/>
      <c r="J174" s="366"/>
      <c r="K174" s="367"/>
      <c r="L174" s="13"/>
      <c r="M174" s="8"/>
      <c r="N174" s="8"/>
      <c r="O174" s="8"/>
      <c r="P174" s="56"/>
      <c r="Q174" s="60"/>
      <c r="R174" s="8"/>
      <c r="S174" s="14"/>
      <c r="T174" s="19"/>
      <c r="U174" s="20"/>
      <c r="V174" s="20"/>
      <c r="W174" s="8"/>
      <c r="X174" s="62"/>
      <c r="Y174" s="60"/>
      <c r="Z174" s="8"/>
      <c r="AA174" s="14"/>
      <c r="AB174" s="13"/>
      <c r="AC174" s="8"/>
      <c r="AD174" s="8"/>
      <c r="AE174" s="8"/>
      <c r="AF174" s="56"/>
      <c r="AG174" s="60"/>
      <c r="AH174" s="8"/>
      <c r="AI174" s="14"/>
      <c r="AJ174" s="13"/>
      <c r="AK174" s="8"/>
      <c r="AL174" s="8"/>
      <c r="AM174" s="8"/>
      <c r="AN174" s="56"/>
      <c r="AO174" s="60"/>
      <c r="AP174" s="8"/>
      <c r="AQ174" s="14"/>
      <c r="AR174" s="13"/>
      <c r="AS174" s="8"/>
      <c r="AT174" s="56"/>
      <c r="AU174" s="13"/>
      <c r="AV174" s="8"/>
      <c r="AW174" s="14"/>
      <c r="AX174" s="13"/>
      <c r="AY174" s="8"/>
      <c r="AZ174" s="56"/>
      <c r="BA174" s="13" t="s">
        <v>447</v>
      </c>
      <c r="BB174" s="109" t="s">
        <v>447</v>
      </c>
      <c r="BC174" s="1"/>
      <c r="BD174" s="1"/>
      <c r="BE174" s="1"/>
      <c r="BF174" s="1"/>
      <c r="BG174" s="1"/>
      <c r="BS174" s="29"/>
      <c r="BT174" s="44" t="str">
        <f t="shared" si="23"/>
        <v/>
      </c>
      <c r="BU174" s="45" t="str">
        <f t="shared" si="24"/>
        <v/>
      </c>
      <c r="BV174" s="45" t="str">
        <f t="shared" si="25"/>
        <v/>
      </c>
      <c r="BW174" s="44" t="str">
        <f t="shared" si="26"/>
        <v/>
      </c>
      <c r="BX174" s="45" t="str">
        <f t="shared" si="27"/>
        <v/>
      </c>
      <c r="BY174" s="44" t="e">
        <f>IF(AND(#REF!="",#REF!="",#REF!="",#REF!=""),"",SUM(#REF!,#REF!,#REF!,#REF!,#REF!))</f>
        <v>#REF!</v>
      </c>
      <c r="BZ174" s="45" t="str">
        <f t="shared" si="28"/>
        <v/>
      </c>
      <c r="CA174" s="44" t="str">
        <f t="shared" si="29"/>
        <v/>
      </c>
      <c r="CB174" s="45" t="str">
        <f t="shared" si="30"/>
        <v/>
      </c>
      <c r="CC174" s="44" t="str">
        <f t="shared" si="31"/>
        <v/>
      </c>
      <c r="CD174" s="45" t="str">
        <f t="shared" si="32"/>
        <v/>
      </c>
      <c r="CE174" s="44" t="e">
        <f>IF(AND(#REF!="",#REF!="",#REF!="",#REF!=""),"",SUM(#REF!,#REF!,#REF!,#REF!,#REF!))</f>
        <v>#REF!</v>
      </c>
      <c r="CF174" s="45" t="str">
        <f t="shared" si="33"/>
        <v/>
      </c>
      <c r="CG174" s="38" t="e">
        <f>IF(AND(#REF!="",#REF!="",#REF!="",#REF!=""),"",SUM(#REF!,#REF!,#REF!,#REF!))</f>
        <v>#REF!</v>
      </c>
      <c r="CH174" s="38" t="str">
        <f t="shared" si="22"/>
        <v/>
      </c>
    </row>
    <row r="175" spans="1:86" ht="24" customHeight="1">
      <c r="A175" s="358">
        <v>169</v>
      </c>
      <c r="B175" s="359"/>
      <c r="C175" s="360"/>
      <c r="D175" s="361"/>
      <c r="E175" s="362"/>
      <c r="F175" s="363"/>
      <c r="G175" s="363"/>
      <c r="H175" s="364"/>
      <c r="I175" s="365"/>
      <c r="J175" s="366"/>
      <c r="K175" s="367"/>
      <c r="L175" s="13"/>
      <c r="M175" s="8"/>
      <c r="N175" s="8"/>
      <c r="O175" s="8"/>
      <c r="P175" s="56"/>
      <c r="Q175" s="60"/>
      <c r="R175" s="8"/>
      <c r="S175" s="14"/>
      <c r="T175" s="19"/>
      <c r="U175" s="20"/>
      <c r="V175" s="20"/>
      <c r="W175" s="8"/>
      <c r="X175" s="62"/>
      <c r="Y175" s="60"/>
      <c r="Z175" s="8"/>
      <c r="AA175" s="14"/>
      <c r="AB175" s="13"/>
      <c r="AC175" s="8"/>
      <c r="AD175" s="8"/>
      <c r="AE175" s="8"/>
      <c r="AF175" s="56"/>
      <c r="AG175" s="60"/>
      <c r="AH175" s="8"/>
      <c r="AI175" s="14"/>
      <c r="AJ175" s="13"/>
      <c r="AK175" s="8"/>
      <c r="AL175" s="8"/>
      <c r="AM175" s="8"/>
      <c r="AN175" s="56"/>
      <c r="AO175" s="60"/>
      <c r="AP175" s="8"/>
      <c r="AQ175" s="14"/>
      <c r="AR175" s="13"/>
      <c r="AS175" s="8"/>
      <c r="AT175" s="56"/>
      <c r="AU175" s="13"/>
      <c r="AV175" s="8"/>
      <c r="AW175" s="14"/>
      <c r="AX175" s="13"/>
      <c r="AY175" s="8"/>
      <c r="AZ175" s="56"/>
      <c r="BA175" s="13" t="s">
        <v>447</v>
      </c>
      <c r="BB175" s="109" t="s">
        <v>447</v>
      </c>
      <c r="BC175" s="1"/>
      <c r="BD175" s="1"/>
      <c r="BE175" s="1"/>
      <c r="BF175" s="1"/>
      <c r="BG175" s="1"/>
      <c r="BS175" s="29"/>
      <c r="BT175" s="44" t="str">
        <f t="shared" si="23"/>
        <v/>
      </c>
      <c r="BU175" s="45" t="str">
        <f t="shared" si="24"/>
        <v/>
      </c>
      <c r="BV175" s="45" t="str">
        <f t="shared" si="25"/>
        <v/>
      </c>
      <c r="BW175" s="44" t="str">
        <f t="shared" si="26"/>
        <v/>
      </c>
      <c r="BX175" s="45" t="str">
        <f t="shared" si="27"/>
        <v/>
      </c>
      <c r="BY175" s="44" t="e">
        <f>IF(AND(#REF!="",#REF!="",#REF!="",#REF!=""),"",SUM(#REF!,#REF!,#REF!,#REF!,#REF!))</f>
        <v>#REF!</v>
      </c>
      <c r="BZ175" s="45" t="str">
        <f t="shared" si="28"/>
        <v/>
      </c>
      <c r="CA175" s="44" t="str">
        <f t="shared" si="29"/>
        <v/>
      </c>
      <c r="CB175" s="45" t="str">
        <f t="shared" si="30"/>
        <v/>
      </c>
      <c r="CC175" s="44" t="str">
        <f t="shared" si="31"/>
        <v/>
      </c>
      <c r="CD175" s="45" t="str">
        <f t="shared" si="32"/>
        <v/>
      </c>
      <c r="CE175" s="44" t="e">
        <f>IF(AND(#REF!="",#REF!="",#REF!="",#REF!=""),"",SUM(#REF!,#REF!,#REF!,#REF!,#REF!))</f>
        <v>#REF!</v>
      </c>
      <c r="CF175" s="45" t="str">
        <f t="shared" si="33"/>
        <v/>
      </c>
      <c r="CG175" s="38" t="e">
        <f>IF(AND(#REF!="",#REF!="",#REF!="",#REF!=""),"",SUM(#REF!,#REF!,#REF!,#REF!))</f>
        <v>#REF!</v>
      </c>
      <c r="CH175" s="38" t="str">
        <f t="shared" si="22"/>
        <v/>
      </c>
    </row>
    <row r="176" spans="1:86" ht="24" customHeight="1">
      <c r="A176" s="358">
        <v>170</v>
      </c>
      <c r="B176" s="359"/>
      <c r="C176" s="360"/>
      <c r="D176" s="361"/>
      <c r="E176" s="362"/>
      <c r="F176" s="363"/>
      <c r="G176" s="363"/>
      <c r="H176" s="364"/>
      <c r="I176" s="365"/>
      <c r="J176" s="366"/>
      <c r="K176" s="367"/>
      <c r="L176" s="13"/>
      <c r="M176" s="8"/>
      <c r="N176" s="8"/>
      <c r="O176" s="8"/>
      <c r="P176" s="56"/>
      <c r="Q176" s="60"/>
      <c r="R176" s="8"/>
      <c r="S176" s="14"/>
      <c r="T176" s="19"/>
      <c r="U176" s="20"/>
      <c r="V176" s="20"/>
      <c r="W176" s="8"/>
      <c r="X176" s="62"/>
      <c r="Y176" s="60"/>
      <c r="Z176" s="8"/>
      <c r="AA176" s="14"/>
      <c r="AB176" s="13"/>
      <c r="AC176" s="8"/>
      <c r="AD176" s="8"/>
      <c r="AE176" s="8"/>
      <c r="AF176" s="56"/>
      <c r="AG176" s="60"/>
      <c r="AH176" s="8"/>
      <c r="AI176" s="14"/>
      <c r="AJ176" s="13"/>
      <c r="AK176" s="8"/>
      <c r="AL176" s="8"/>
      <c r="AM176" s="8"/>
      <c r="AN176" s="56"/>
      <c r="AO176" s="60"/>
      <c r="AP176" s="8"/>
      <c r="AQ176" s="14"/>
      <c r="AR176" s="13"/>
      <c r="AS176" s="8"/>
      <c r="AT176" s="56"/>
      <c r="AU176" s="13"/>
      <c r="AV176" s="8"/>
      <c r="AW176" s="14"/>
      <c r="AX176" s="13"/>
      <c r="AY176" s="8"/>
      <c r="AZ176" s="56"/>
      <c r="BA176" s="13" t="s">
        <v>447</v>
      </c>
      <c r="BB176" s="109" t="s">
        <v>447</v>
      </c>
      <c r="BC176" s="1"/>
      <c r="BD176" s="1"/>
      <c r="BE176" s="1"/>
      <c r="BF176" s="1"/>
      <c r="BG176" s="1"/>
      <c r="BS176" s="29"/>
      <c r="BT176" s="44" t="str">
        <f t="shared" si="23"/>
        <v/>
      </c>
      <c r="BU176" s="45" t="str">
        <f t="shared" si="24"/>
        <v/>
      </c>
      <c r="BV176" s="45" t="str">
        <f t="shared" si="25"/>
        <v/>
      </c>
      <c r="BW176" s="44" t="str">
        <f t="shared" si="26"/>
        <v/>
      </c>
      <c r="BX176" s="45" t="str">
        <f t="shared" si="27"/>
        <v/>
      </c>
      <c r="BY176" s="44" t="e">
        <f>IF(AND(#REF!="",#REF!="",#REF!="",#REF!=""),"",SUM(#REF!,#REF!,#REF!,#REF!,#REF!))</f>
        <v>#REF!</v>
      </c>
      <c r="BZ176" s="45" t="str">
        <f t="shared" si="28"/>
        <v/>
      </c>
      <c r="CA176" s="44" t="str">
        <f t="shared" si="29"/>
        <v/>
      </c>
      <c r="CB176" s="45" t="str">
        <f t="shared" si="30"/>
        <v/>
      </c>
      <c r="CC176" s="44" t="str">
        <f t="shared" si="31"/>
        <v/>
      </c>
      <c r="CD176" s="45" t="str">
        <f t="shared" si="32"/>
        <v/>
      </c>
      <c r="CE176" s="44" t="e">
        <f>IF(AND(#REF!="",#REF!="",#REF!="",#REF!=""),"",SUM(#REF!,#REF!,#REF!,#REF!,#REF!))</f>
        <v>#REF!</v>
      </c>
      <c r="CF176" s="45" t="str">
        <f t="shared" si="33"/>
        <v/>
      </c>
      <c r="CG176" s="38" t="e">
        <f>IF(AND(#REF!="",#REF!="",#REF!="",#REF!=""),"",SUM(#REF!,#REF!,#REF!,#REF!))</f>
        <v>#REF!</v>
      </c>
      <c r="CH176" s="38" t="str">
        <f t="shared" si="22"/>
        <v/>
      </c>
    </row>
    <row r="177" spans="1:86" ht="24" customHeight="1">
      <c r="A177" s="358">
        <v>171</v>
      </c>
      <c r="B177" s="359"/>
      <c r="C177" s="360"/>
      <c r="D177" s="361"/>
      <c r="E177" s="362"/>
      <c r="F177" s="363"/>
      <c r="G177" s="363"/>
      <c r="H177" s="364"/>
      <c r="I177" s="365"/>
      <c r="J177" s="366"/>
      <c r="K177" s="367"/>
      <c r="L177" s="13"/>
      <c r="M177" s="8"/>
      <c r="N177" s="8"/>
      <c r="O177" s="8"/>
      <c r="P177" s="56"/>
      <c r="Q177" s="60"/>
      <c r="R177" s="8"/>
      <c r="S177" s="14"/>
      <c r="T177" s="19"/>
      <c r="U177" s="20"/>
      <c r="V177" s="20"/>
      <c r="W177" s="8"/>
      <c r="X177" s="62"/>
      <c r="Y177" s="60"/>
      <c r="Z177" s="8"/>
      <c r="AA177" s="14"/>
      <c r="AB177" s="13"/>
      <c r="AC177" s="8"/>
      <c r="AD177" s="8"/>
      <c r="AE177" s="8"/>
      <c r="AF177" s="56"/>
      <c r="AG177" s="60"/>
      <c r="AH177" s="8"/>
      <c r="AI177" s="14"/>
      <c r="AJ177" s="13"/>
      <c r="AK177" s="8"/>
      <c r="AL177" s="8"/>
      <c r="AM177" s="8"/>
      <c r="AN177" s="56"/>
      <c r="AO177" s="60"/>
      <c r="AP177" s="8"/>
      <c r="AQ177" s="14"/>
      <c r="AR177" s="13"/>
      <c r="AS177" s="8"/>
      <c r="AT177" s="56"/>
      <c r="AU177" s="13"/>
      <c r="AV177" s="8"/>
      <c r="AW177" s="14"/>
      <c r="AX177" s="13"/>
      <c r="AY177" s="8"/>
      <c r="AZ177" s="56"/>
      <c r="BA177" s="13" t="s">
        <v>447</v>
      </c>
      <c r="BB177" s="109" t="s">
        <v>447</v>
      </c>
      <c r="BC177" s="1"/>
      <c r="BD177" s="1"/>
      <c r="BE177" s="1"/>
      <c r="BF177" s="1"/>
      <c r="BG177" s="1"/>
      <c r="BS177" s="29"/>
      <c r="BT177" s="44" t="str">
        <f t="shared" si="23"/>
        <v/>
      </c>
      <c r="BU177" s="45" t="str">
        <f t="shared" si="24"/>
        <v/>
      </c>
      <c r="BV177" s="45" t="str">
        <f t="shared" si="25"/>
        <v/>
      </c>
      <c r="BW177" s="44" t="str">
        <f t="shared" si="26"/>
        <v/>
      </c>
      <c r="BX177" s="45" t="str">
        <f t="shared" si="27"/>
        <v/>
      </c>
      <c r="BY177" s="44" t="e">
        <f>IF(AND(#REF!="",#REF!="",#REF!="",#REF!=""),"",SUM(#REF!,#REF!,#REF!,#REF!,#REF!))</f>
        <v>#REF!</v>
      </c>
      <c r="BZ177" s="45" t="str">
        <f t="shared" si="28"/>
        <v/>
      </c>
      <c r="CA177" s="44" t="str">
        <f t="shared" si="29"/>
        <v/>
      </c>
      <c r="CB177" s="45" t="str">
        <f t="shared" si="30"/>
        <v/>
      </c>
      <c r="CC177" s="44" t="str">
        <f t="shared" si="31"/>
        <v/>
      </c>
      <c r="CD177" s="45" t="str">
        <f t="shared" si="32"/>
        <v/>
      </c>
      <c r="CE177" s="44" t="e">
        <f>IF(AND(#REF!="",#REF!="",#REF!="",#REF!=""),"",SUM(#REF!,#REF!,#REF!,#REF!,#REF!))</f>
        <v>#REF!</v>
      </c>
      <c r="CF177" s="45" t="str">
        <f t="shared" si="33"/>
        <v/>
      </c>
      <c r="CG177" s="38" t="e">
        <f>IF(AND(#REF!="",#REF!="",#REF!="",#REF!=""),"",SUM(#REF!,#REF!,#REF!,#REF!))</f>
        <v>#REF!</v>
      </c>
      <c r="CH177" s="38" t="str">
        <f t="shared" si="22"/>
        <v/>
      </c>
    </row>
    <row r="178" spans="1:86" ht="24" customHeight="1">
      <c r="A178" s="358">
        <v>172</v>
      </c>
      <c r="B178" s="359"/>
      <c r="C178" s="360"/>
      <c r="D178" s="361"/>
      <c r="E178" s="362"/>
      <c r="F178" s="363"/>
      <c r="G178" s="363"/>
      <c r="H178" s="364"/>
      <c r="I178" s="365"/>
      <c r="J178" s="366"/>
      <c r="K178" s="367"/>
      <c r="L178" s="13"/>
      <c r="M178" s="8"/>
      <c r="N178" s="8"/>
      <c r="O178" s="8"/>
      <c r="P178" s="56"/>
      <c r="Q178" s="60"/>
      <c r="R178" s="8"/>
      <c r="S178" s="14"/>
      <c r="T178" s="19"/>
      <c r="U178" s="20"/>
      <c r="V178" s="20"/>
      <c r="W178" s="8"/>
      <c r="X178" s="62"/>
      <c r="Y178" s="60"/>
      <c r="Z178" s="8"/>
      <c r="AA178" s="14"/>
      <c r="AB178" s="13"/>
      <c r="AC178" s="8"/>
      <c r="AD178" s="8"/>
      <c r="AE178" s="8"/>
      <c r="AF178" s="56"/>
      <c r="AG178" s="60"/>
      <c r="AH178" s="8"/>
      <c r="AI178" s="14"/>
      <c r="AJ178" s="13"/>
      <c r="AK178" s="8"/>
      <c r="AL178" s="8"/>
      <c r="AM178" s="8"/>
      <c r="AN178" s="56"/>
      <c r="AO178" s="60"/>
      <c r="AP178" s="8"/>
      <c r="AQ178" s="14"/>
      <c r="AR178" s="13"/>
      <c r="AS178" s="8"/>
      <c r="AT178" s="56"/>
      <c r="AU178" s="13"/>
      <c r="AV178" s="8"/>
      <c r="AW178" s="14"/>
      <c r="AX178" s="13"/>
      <c r="AY178" s="8"/>
      <c r="AZ178" s="56"/>
      <c r="BA178" s="13" t="s">
        <v>447</v>
      </c>
      <c r="BB178" s="109" t="s">
        <v>447</v>
      </c>
      <c r="BC178" s="1"/>
      <c r="BD178" s="1"/>
      <c r="BE178" s="1"/>
      <c r="BF178" s="1"/>
      <c r="BG178" s="1"/>
      <c r="BS178" s="29"/>
      <c r="BT178" s="44" t="str">
        <f t="shared" si="23"/>
        <v/>
      </c>
      <c r="BU178" s="45" t="str">
        <f t="shared" si="24"/>
        <v/>
      </c>
      <c r="BV178" s="45" t="str">
        <f t="shared" si="25"/>
        <v/>
      </c>
      <c r="BW178" s="44" t="str">
        <f t="shared" si="26"/>
        <v/>
      </c>
      <c r="BX178" s="45" t="str">
        <f t="shared" si="27"/>
        <v/>
      </c>
      <c r="BY178" s="44" t="e">
        <f>IF(AND(#REF!="",#REF!="",#REF!="",#REF!=""),"",SUM(#REF!,#REF!,#REF!,#REF!,#REF!))</f>
        <v>#REF!</v>
      </c>
      <c r="BZ178" s="45" t="str">
        <f t="shared" si="28"/>
        <v/>
      </c>
      <c r="CA178" s="44" t="str">
        <f t="shared" si="29"/>
        <v/>
      </c>
      <c r="CB178" s="45" t="str">
        <f t="shared" si="30"/>
        <v/>
      </c>
      <c r="CC178" s="44" t="str">
        <f t="shared" si="31"/>
        <v/>
      </c>
      <c r="CD178" s="45" t="str">
        <f t="shared" si="32"/>
        <v/>
      </c>
      <c r="CE178" s="44" t="e">
        <f>IF(AND(#REF!="",#REF!="",#REF!="",#REF!=""),"",SUM(#REF!,#REF!,#REF!,#REF!,#REF!))</f>
        <v>#REF!</v>
      </c>
      <c r="CF178" s="45" t="str">
        <f t="shared" si="33"/>
        <v/>
      </c>
      <c r="CG178" s="38" t="e">
        <f>IF(AND(#REF!="",#REF!="",#REF!="",#REF!=""),"",SUM(#REF!,#REF!,#REF!,#REF!))</f>
        <v>#REF!</v>
      </c>
      <c r="CH178" s="38" t="str">
        <f t="shared" si="22"/>
        <v/>
      </c>
    </row>
    <row r="179" spans="1:86" ht="24" customHeight="1">
      <c r="A179" s="358">
        <v>173</v>
      </c>
      <c r="B179" s="359"/>
      <c r="C179" s="360"/>
      <c r="D179" s="361"/>
      <c r="E179" s="362"/>
      <c r="F179" s="363"/>
      <c r="G179" s="363"/>
      <c r="H179" s="364"/>
      <c r="I179" s="365"/>
      <c r="J179" s="366"/>
      <c r="K179" s="367"/>
      <c r="L179" s="13"/>
      <c r="M179" s="8"/>
      <c r="N179" s="8"/>
      <c r="O179" s="8"/>
      <c r="P179" s="56"/>
      <c r="Q179" s="60"/>
      <c r="R179" s="8"/>
      <c r="S179" s="14"/>
      <c r="T179" s="19"/>
      <c r="U179" s="20"/>
      <c r="V179" s="20"/>
      <c r="W179" s="8"/>
      <c r="X179" s="62"/>
      <c r="Y179" s="60"/>
      <c r="Z179" s="8"/>
      <c r="AA179" s="14"/>
      <c r="AB179" s="13"/>
      <c r="AC179" s="8"/>
      <c r="AD179" s="8"/>
      <c r="AE179" s="8"/>
      <c r="AF179" s="56"/>
      <c r="AG179" s="60"/>
      <c r="AH179" s="8"/>
      <c r="AI179" s="14"/>
      <c r="AJ179" s="13"/>
      <c r="AK179" s="8"/>
      <c r="AL179" s="8"/>
      <c r="AM179" s="8"/>
      <c r="AN179" s="56"/>
      <c r="AO179" s="60"/>
      <c r="AP179" s="8"/>
      <c r="AQ179" s="14"/>
      <c r="AR179" s="13"/>
      <c r="AS179" s="8"/>
      <c r="AT179" s="56"/>
      <c r="AU179" s="13"/>
      <c r="AV179" s="8"/>
      <c r="AW179" s="14"/>
      <c r="AX179" s="13"/>
      <c r="AY179" s="8"/>
      <c r="AZ179" s="56"/>
      <c r="BA179" s="13" t="s">
        <v>447</v>
      </c>
      <c r="BB179" s="109" t="s">
        <v>447</v>
      </c>
      <c r="BC179" s="1"/>
      <c r="BD179" s="1"/>
      <c r="BE179" s="1"/>
      <c r="BF179" s="1"/>
      <c r="BG179" s="1"/>
      <c r="BS179" s="29"/>
      <c r="BT179" s="44" t="str">
        <f t="shared" si="23"/>
        <v/>
      </c>
      <c r="BU179" s="45" t="str">
        <f t="shared" si="24"/>
        <v/>
      </c>
      <c r="BV179" s="45" t="str">
        <f t="shared" si="25"/>
        <v/>
      </c>
      <c r="BW179" s="44" t="str">
        <f t="shared" si="26"/>
        <v/>
      </c>
      <c r="BX179" s="45" t="str">
        <f t="shared" si="27"/>
        <v/>
      </c>
      <c r="BY179" s="44" t="e">
        <f>IF(AND(#REF!="",#REF!="",#REF!="",#REF!=""),"",SUM(#REF!,#REF!,#REF!,#REF!,#REF!))</f>
        <v>#REF!</v>
      </c>
      <c r="BZ179" s="45" t="str">
        <f t="shared" si="28"/>
        <v/>
      </c>
      <c r="CA179" s="44" t="str">
        <f t="shared" si="29"/>
        <v/>
      </c>
      <c r="CB179" s="45" t="str">
        <f t="shared" si="30"/>
        <v/>
      </c>
      <c r="CC179" s="44" t="str">
        <f t="shared" si="31"/>
        <v/>
      </c>
      <c r="CD179" s="45" t="str">
        <f t="shared" si="32"/>
        <v/>
      </c>
      <c r="CE179" s="44" t="e">
        <f>IF(AND(#REF!="",#REF!="",#REF!="",#REF!=""),"",SUM(#REF!,#REF!,#REF!,#REF!,#REF!))</f>
        <v>#REF!</v>
      </c>
      <c r="CF179" s="45" t="str">
        <f t="shared" si="33"/>
        <v/>
      </c>
      <c r="CG179" s="38" t="e">
        <f>IF(AND(#REF!="",#REF!="",#REF!="",#REF!=""),"",SUM(#REF!,#REF!,#REF!,#REF!))</f>
        <v>#REF!</v>
      </c>
      <c r="CH179" s="38" t="str">
        <f t="shared" si="22"/>
        <v/>
      </c>
    </row>
    <row r="180" spans="1:86" ht="24" customHeight="1">
      <c r="A180" s="358">
        <v>174</v>
      </c>
      <c r="B180" s="359"/>
      <c r="C180" s="360"/>
      <c r="D180" s="361"/>
      <c r="E180" s="362"/>
      <c r="F180" s="363"/>
      <c r="G180" s="363"/>
      <c r="H180" s="364"/>
      <c r="I180" s="365"/>
      <c r="J180" s="366"/>
      <c r="K180" s="367"/>
      <c r="L180" s="13"/>
      <c r="M180" s="8"/>
      <c r="N180" s="8"/>
      <c r="O180" s="8"/>
      <c r="P180" s="56"/>
      <c r="Q180" s="60"/>
      <c r="R180" s="8"/>
      <c r="S180" s="14"/>
      <c r="T180" s="19"/>
      <c r="U180" s="20"/>
      <c r="V180" s="20"/>
      <c r="W180" s="8"/>
      <c r="X180" s="62"/>
      <c r="Y180" s="60"/>
      <c r="Z180" s="8"/>
      <c r="AA180" s="14"/>
      <c r="AB180" s="13"/>
      <c r="AC180" s="8"/>
      <c r="AD180" s="8"/>
      <c r="AE180" s="8"/>
      <c r="AF180" s="56"/>
      <c r="AG180" s="60"/>
      <c r="AH180" s="8"/>
      <c r="AI180" s="14"/>
      <c r="AJ180" s="13"/>
      <c r="AK180" s="8"/>
      <c r="AL180" s="8"/>
      <c r="AM180" s="8"/>
      <c r="AN180" s="56"/>
      <c r="AO180" s="60"/>
      <c r="AP180" s="8"/>
      <c r="AQ180" s="14"/>
      <c r="AR180" s="13"/>
      <c r="AS180" s="8"/>
      <c r="AT180" s="56"/>
      <c r="AU180" s="13"/>
      <c r="AV180" s="8"/>
      <c r="AW180" s="14"/>
      <c r="AX180" s="13"/>
      <c r="AY180" s="8"/>
      <c r="AZ180" s="56"/>
      <c r="BA180" s="13" t="s">
        <v>447</v>
      </c>
      <c r="BB180" s="109" t="s">
        <v>447</v>
      </c>
      <c r="BC180" s="1"/>
      <c r="BD180" s="1"/>
      <c r="BE180" s="1"/>
      <c r="BF180" s="1"/>
      <c r="BG180" s="1"/>
      <c r="BS180" s="29"/>
      <c r="BT180" s="44" t="str">
        <f t="shared" si="23"/>
        <v/>
      </c>
      <c r="BU180" s="45" t="str">
        <f t="shared" si="24"/>
        <v/>
      </c>
      <c r="BV180" s="45" t="str">
        <f t="shared" si="25"/>
        <v/>
      </c>
      <c r="BW180" s="44" t="str">
        <f t="shared" si="26"/>
        <v/>
      </c>
      <c r="BX180" s="45" t="str">
        <f t="shared" si="27"/>
        <v/>
      </c>
      <c r="BY180" s="44" t="e">
        <f>IF(AND(#REF!="",#REF!="",#REF!="",#REF!=""),"",SUM(#REF!,#REF!,#REF!,#REF!,#REF!))</f>
        <v>#REF!</v>
      </c>
      <c r="BZ180" s="45" t="str">
        <f t="shared" si="28"/>
        <v/>
      </c>
      <c r="CA180" s="44" t="str">
        <f t="shared" si="29"/>
        <v/>
      </c>
      <c r="CB180" s="45" t="str">
        <f t="shared" si="30"/>
        <v/>
      </c>
      <c r="CC180" s="44" t="str">
        <f t="shared" si="31"/>
        <v/>
      </c>
      <c r="CD180" s="45" t="str">
        <f t="shared" si="32"/>
        <v/>
      </c>
      <c r="CE180" s="44" t="e">
        <f>IF(AND(#REF!="",#REF!="",#REF!="",#REF!=""),"",SUM(#REF!,#REF!,#REF!,#REF!,#REF!))</f>
        <v>#REF!</v>
      </c>
      <c r="CF180" s="45" t="str">
        <f t="shared" si="33"/>
        <v/>
      </c>
      <c r="CG180" s="38" t="e">
        <f>IF(AND(#REF!="",#REF!="",#REF!="",#REF!=""),"",SUM(#REF!,#REF!,#REF!,#REF!))</f>
        <v>#REF!</v>
      </c>
      <c r="CH180" s="38" t="str">
        <f t="shared" si="22"/>
        <v/>
      </c>
    </row>
    <row r="181" spans="1:86" ht="24" customHeight="1">
      <c r="A181" s="358">
        <v>175</v>
      </c>
      <c r="B181" s="359"/>
      <c r="C181" s="360"/>
      <c r="D181" s="361"/>
      <c r="E181" s="362"/>
      <c r="F181" s="363"/>
      <c r="G181" s="363"/>
      <c r="H181" s="364"/>
      <c r="I181" s="365"/>
      <c r="J181" s="366"/>
      <c r="K181" s="367"/>
      <c r="L181" s="13"/>
      <c r="M181" s="8"/>
      <c r="N181" s="8"/>
      <c r="O181" s="8"/>
      <c r="P181" s="56"/>
      <c r="Q181" s="60"/>
      <c r="R181" s="8"/>
      <c r="S181" s="14"/>
      <c r="T181" s="19"/>
      <c r="U181" s="20"/>
      <c r="V181" s="20"/>
      <c r="W181" s="8"/>
      <c r="X181" s="62"/>
      <c r="Y181" s="60"/>
      <c r="Z181" s="8"/>
      <c r="AA181" s="14"/>
      <c r="AB181" s="13"/>
      <c r="AC181" s="8"/>
      <c r="AD181" s="8"/>
      <c r="AE181" s="8"/>
      <c r="AF181" s="56"/>
      <c r="AG181" s="60"/>
      <c r="AH181" s="8"/>
      <c r="AI181" s="14"/>
      <c r="AJ181" s="13"/>
      <c r="AK181" s="8"/>
      <c r="AL181" s="8"/>
      <c r="AM181" s="8"/>
      <c r="AN181" s="56"/>
      <c r="AO181" s="60"/>
      <c r="AP181" s="8"/>
      <c r="AQ181" s="14"/>
      <c r="AR181" s="13"/>
      <c r="AS181" s="8"/>
      <c r="AT181" s="56"/>
      <c r="AU181" s="13"/>
      <c r="AV181" s="8"/>
      <c r="AW181" s="14"/>
      <c r="AX181" s="13"/>
      <c r="AY181" s="8"/>
      <c r="AZ181" s="56"/>
      <c r="BA181" s="13" t="s">
        <v>447</v>
      </c>
      <c r="BB181" s="109" t="s">
        <v>447</v>
      </c>
      <c r="BC181" s="1"/>
      <c r="BD181" s="1"/>
      <c r="BE181" s="1"/>
      <c r="BF181" s="1"/>
      <c r="BG181" s="1"/>
      <c r="BS181" s="29"/>
      <c r="BT181" s="44" t="str">
        <f t="shared" si="23"/>
        <v/>
      </c>
      <c r="BU181" s="45" t="str">
        <f t="shared" si="24"/>
        <v/>
      </c>
      <c r="BV181" s="45" t="str">
        <f t="shared" si="25"/>
        <v/>
      </c>
      <c r="BW181" s="44" t="str">
        <f t="shared" si="26"/>
        <v/>
      </c>
      <c r="BX181" s="45" t="str">
        <f t="shared" si="27"/>
        <v/>
      </c>
      <c r="BY181" s="44" t="e">
        <f>IF(AND(#REF!="",#REF!="",#REF!="",#REF!=""),"",SUM(#REF!,#REF!,#REF!,#REF!,#REF!))</f>
        <v>#REF!</v>
      </c>
      <c r="BZ181" s="45" t="str">
        <f t="shared" si="28"/>
        <v/>
      </c>
      <c r="CA181" s="44" t="str">
        <f t="shared" si="29"/>
        <v/>
      </c>
      <c r="CB181" s="45" t="str">
        <f t="shared" si="30"/>
        <v/>
      </c>
      <c r="CC181" s="44" t="str">
        <f t="shared" si="31"/>
        <v/>
      </c>
      <c r="CD181" s="45" t="str">
        <f t="shared" si="32"/>
        <v/>
      </c>
      <c r="CE181" s="44" t="e">
        <f>IF(AND(#REF!="",#REF!="",#REF!="",#REF!=""),"",SUM(#REF!,#REF!,#REF!,#REF!,#REF!))</f>
        <v>#REF!</v>
      </c>
      <c r="CF181" s="45" t="str">
        <f t="shared" si="33"/>
        <v/>
      </c>
      <c r="CG181" s="38" t="e">
        <f>IF(AND(#REF!="",#REF!="",#REF!="",#REF!=""),"",SUM(#REF!,#REF!,#REF!,#REF!))</f>
        <v>#REF!</v>
      </c>
      <c r="CH181" s="38" t="str">
        <f t="shared" si="22"/>
        <v/>
      </c>
    </row>
    <row r="182" spans="1:86" ht="24" customHeight="1">
      <c r="A182" s="358">
        <v>176</v>
      </c>
      <c r="B182" s="359"/>
      <c r="C182" s="360"/>
      <c r="D182" s="361"/>
      <c r="E182" s="362"/>
      <c r="F182" s="363"/>
      <c r="G182" s="363"/>
      <c r="H182" s="364"/>
      <c r="I182" s="365"/>
      <c r="J182" s="366"/>
      <c r="K182" s="367"/>
      <c r="L182" s="13"/>
      <c r="M182" s="8"/>
      <c r="N182" s="8"/>
      <c r="O182" s="8"/>
      <c r="P182" s="56"/>
      <c r="Q182" s="60"/>
      <c r="R182" s="8"/>
      <c r="S182" s="14"/>
      <c r="T182" s="19"/>
      <c r="U182" s="20"/>
      <c r="V182" s="20"/>
      <c r="W182" s="8"/>
      <c r="X182" s="62"/>
      <c r="Y182" s="60"/>
      <c r="Z182" s="8"/>
      <c r="AA182" s="14"/>
      <c r="AB182" s="13"/>
      <c r="AC182" s="8"/>
      <c r="AD182" s="8"/>
      <c r="AE182" s="8"/>
      <c r="AF182" s="56"/>
      <c r="AG182" s="60"/>
      <c r="AH182" s="8"/>
      <c r="AI182" s="14"/>
      <c r="AJ182" s="13"/>
      <c r="AK182" s="8"/>
      <c r="AL182" s="8"/>
      <c r="AM182" s="8"/>
      <c r="AN182" s="56"/>
      <c r="AO182" s="60"/>
      <c r="AP182" s="8"/>
      <c r="AQ182" s="14"/>
      <c r="AR182" s="13"/>
      <c r="AS182" s="8"/>
      <c r="AT182" s="56"/>
      <c r="AU182" s="13"/>
      <c r="AV182" s="8"/>
      <c r="AW182" s="14"/>
      <c r="AX182" s="13"/>
      <c r="AY182" s="8"/>
      <c r="AZ182" s="56"/>
      <c r="BA182" s="13" t="s">
        <v>447</v>
      </c>
      <c r="BB182" s="109" t="s">
        <v>447</v>
      </c>
      <c r="BC182" s="1"/>
      <c r="BD182" s="1"/>
      <c r="BE182" s="1"/>
      <c r="BF182" s="1"/>
      <c r="BG182" s="1"/>
      <c r="BS182" s="29"/>
      <c r="BT182" s="44" t="str">
        <f t="shared" si="23"/>
        <v/>
      </c>
      <c r="BU182" s="45" t="str">
        <f t="shared" si="24"/>
        <v/>
      </c>
      <c r="BV182" s="45" t="str">
        <f t="shared" si="25"/>
        <v/>
      </c>
      <c r="BW182" s="44" t="str">
        <f t="shared" si="26"/>
        <v/>
      </c>
      <c r="BX182" s="45" t="str">
        <f t="shared" si="27"/>
        <v/>
      </c>
      <c r="BY182" s="44" t="e">
        <f>IF(AND(#REF!="",#REF!="",#REF!="",#REF!=""),"",SUM(#REF!,#REF!,#REF!,#REF!,#REF!))</f>
        <v>#REF!</v>
      </c>
      <c r="BZ182" s="45" t="str">
        <f t="shared" si="28"/>
        <v/>
      </c>
      <c r="CA182" s="44" t="str">
        <f t="shared" si="29"/>
        <v/>
      </c>
      <c r="CB182" s="45" t="str">
        <f t="shared" si="30"/>
        <v/>
      </c>
      <c r="CC182" s="44" t="str">
        <f t="shared" si="31"/>
        <v/>
      </c>
      <c r="CD182" s="45" t="str">
        <f t="shared" si="32"/>
        <v/>
      </c>
      <c r="CE182" s="44" t="e">
        <f>IF(AND(#REF!="",#REF!="",#REF!="",#REF!=""),"",SUM(#REF!,#REF!,#REF!,#REF!,#REF!))</f>
        <v>#REF!</v>
      </c>
      <c r="CF182" s="45" t="str">
        <f t="shared" si="33"/>
        <v/>
      </c>
      <c r="CG182" s="38" t="e">
        <f>IF(AND(#REF!="",#REF!="",#REF!="",#REF!=""),"",SUM(#REF!,#REF!,#REF!,#REF!))</f>
        <v>#REF!</v>
      </c>
      <c r="CH182" s="38" t="str">
        <f t="shared" si="22"/>
        <v/>
      </c>
    </row>
    <row r="183" spans="1:86" ht="24" customHeight="1">
      <c r="A183" s="358">
        <v>177</v>
      </c>
      <c r="B183" s="359"/>
      <c r="C183" s="360"/>
      <c r="D183" s="361"/>
      <c r="E183" s="362"/>
      <c r="F183" s="363"/>
      <c r="G183" s="363"/>
      <c r="H183" s="364"/>
      <c r="I183" s="365"/>
      <c r="J183" s="366"/>
      <c r="K183" s="367"/>
      <c r="L183" s="13"/>
      <c r="M183" s="8"/>
      <c r="N183" s="8"/>
      <c r="O183" s="8"/>
      <c r="P183" s="56"/>
      <c r="Q183" s="60"/>
      <c r="R183" s="8"/>
      <c r="S183" s="14"/>
      <c r="T183" s="19"/>
      <c r="U183" s="20"/>
      <c r="V183" s="20"/>
      <c r="W183" s="8"/>
      <c r="X183" s="62"/>
      <c r="Y183" s="60"/>
      <c r="Z183" s="8"/>
      <c r="AA183" s="14"/>
      <c r="AB183" s="13"/>
      <c r="AC183" s="8"/>
      <c r="AD183" s="8"/>
      <c r="AE183" s="8"/>
      <c r="AF183" s="56"/>
      <c r="AG183" s="60"/>
      <c r="AH183" s="8"/>
      <c r="AI183" s="14"/>
      <c r="AJ183" s="13"/>
      <c r="AK183" s="8"/>
      <c r="AL183" s="8"/>
      <c r="AM183" s="8"/>
      <c r="AN183" s="56"/>
      <c r="AO183" s="60"/>
      <c r="AP183" s="8"/>
      <c r="AQ183" s="14"/>
      <c r="AR183" s="13"/>
      <c r="AS183" s="8"/>
      <c r="AT183" s="56"/>
      <c r="AU183" s="13"/>
      <c r="AV183" s="8"/>
      <c r="AW183" s="14"/>
      <c r="AX183" s="13"/>
      <c r="AY183" s="8"/>
      <c r="AZ183" s="56"/>
      <c r="BA183" s="13" t="s">
        <v>447</v>
      </c>
      <c r="BB183" s="109" t="s">
        <v>447</v>
      </c>
      <c r="BC183" s="1"/>
      <c r="BD183" s="1"/>
      <c r="BE183" s="1"/>
      <c r="BF183" s="1"/>
      <c r="BG183" s="1"/>
      <c r="BS183" s="29"/>
      <c r="BT183" s="44" t="str">
        <f t="shared" si="23"/>
        <v/>
      </c>
      <c r="BU183" s="45" t="str">
        <f t="shared" si="24"/>
        <v/>
      </c>
      <c r="BV183" s="45" t="str">
        <f t="shared" si="25"/>
        <v/>
      </c>
      <c r="BW183" s="44" t="str">
        <f t="shared" si="26"/>
        <v/>
      </c>
      <c r="BX183" s="45" t="str">
        <f t="shared" si="27"/>
        <v/>
      </c>
      <c r="BY183" s="44" t="e">
        <f>IF(AND(#REF!="",#REF!="",#REF!="",#REF!=""),"",SUM(#REF!,#REF!,#REF!,#REF!,#REF!))</f>
        <v>#REF!</v>
      </c>
      <c r="BZ183" s="45" t="str">
        <f t="shared" si="28"/>
        <v/>
      </c>
      <c r="CA183" s="44" t="str">
        <f t="shared" si="29"/>
        <v/>
      </c>
      <c r="CB183" s="45" t="str">
        <f t="shared" si="30"/>
        <v/>
      </c>
      <c r="CC183" s="44" t="str">
        <f t="shared" si="31"/>
        <v/>
      </c>
      <c r="CD183" s="45" t="str">
        <f t="shared" si="32"/>
        <v/>
      </c>
      <c r="CE183" s="44" t="e">
        <f>IF(AND(#REF!="",#REF!="",#REF!="",#REF!=""),"",SUM(#REF!,#REF!,#REF!,#REF!,#REF!))</f>
        <v>#REF!</v>
      </c>
      <c r="CF183" s="45" t="str">
        <f t="shared" si="33"/>
        <v/>
      </c>
      <c r="CG183" s="38" t="e">
        <f>IF(AND(#REF!="",#REF!="",#REF!="",#REF!=""),"",SUM(#REF!,#REF!,#REF!,#REF!))</f>
        <v>#REF!</v>
      </c>
      <c r="CH183" s="38" t="str">
        <f t="shared" si="22"/>
        <v/>
      </c>
    </row>
    <row r="184" spans="1:86" ht="24" customHeight="1">
      <c r="A184" s="358">
        <v>178</v>
      </c>
      <c r="B184" s="359"/>
      <c r="C184" s="360"/>
      <c r="D184" s="361"/>
      <c r="E184" s="362"/>
      <c r="F184" s="363"/>
      <c r="G184" s="363"/>
      <c r="H184" s="364"/>
      <c r="I184" s="365"/>
      <c r="J184" s="366"/>
      <c r="K184" s="367"/>
      <c r="L184" s="13"/>
      <c r="M184" s="8"/>
      <c r="N184" s="8"/>
      <c r="O184" s="8"/>
      <c r="P184" s="56"/>
      <c r="Q184" s="60"/>
      <c r="R184" s="8"/>
      <c r="S184" s="14"/>
      <c r="T184" s="19"/>
      <c r="U184" s="20"/>
      <c r="V184" s="20"/>
      <c r="W184" s="8"/>
      <c r="X184" s="62"/>
      <c r="Y184" s="60"/>
      <c r="Z184" s="8"/>
      <c r="AA184" s="14"/>
      <c r="AB184" s="13"/>
      <c r="AC184" s="8"/>
      <c r="AD184" s="8"/>
      <c r="AE184" s="8"/>
      <c r="AF184" s="56"/>
      <c r="AG184" s="60"/>
      <c r="AH184" s="8"/>
      <c r="AI184" s="14"/>
      <c r="AJ184" s="13"/>
      <c r="AK184" s="8"/>
      <c r="AL184" s="8"/>
      <c r="AM184" s="8"/>
      <c r="AN184" s="56"/>
      <c r="AO184" s="60"/>
      <c r="AP184" s="8"/>
      <c r="AQ184" s="14"/>
      <c r="AR184" s="13"/>
      <c r="AS184" s="8"/>
      <c r="AT184" s="56"/>
      <c r="AU184" s="13"/>
      <c r="AV184" s="8"/>
      <c r="AW184" s="14"/>
      <c r="AX184" s="13"/>
      <c r="AY184" s="8"/>
      <c r="AZ184" s="56"/>
      <c r="BA184" s="13" t="s">
        <v>447</v>
      </c>
      <c r="BB184" s="109" t="s">
        <v>447</v>
      </c>
      <c r="BC184" s="1"/>
      <c r="BD184" s="1"/>
      <c r="BE184" s="1"/>
      <c r="BF184" s="1"/>
      <c r="BG184" s="1"/>
      <c r="BS184" s="29"/>
      <c r="BT184" s="44" t="str">
        <f t="shared" si="23"/>
        <v/>
      </c>
      <c r="BU184" s="45" t="str">
        <f t="shared" si="24"/>
        <v/>
      </c>
      <c r="BV184" s="45" t="str">
        <f t="shared" si="25"/>
        <v/>
      </c>
      <c r="BW184" s="44" t="str">
        <f t="shared" si="26"/>
        <v/>
      </c>
      <c r="BX184" s="45" t="str">
        <f t="shared" si="27"/>
        <v/>
      </c>
      <c r="BY184" s="44" t="e">
        <f>IF(AND(#REF!="",#REF!="",#REF!="",#REF!=""),"",SUM(#REF!,#REF!,#REF!,#REF!,#REF!))</f>
        <v>#REF!</v>
      </c>
      <c r="BZ184" s="45" t="str">
        <f t="shared" si="28"/>
        <v/>
      </c>
      <c r="CA184" s="44" t="str">
        <f t="shared" si="29"/>
        <v/>
      </c>
      <c r="CB184" s="45" t="str">
        <f t="shared" si="30"/>
        <v/>
      </c>
      <c r="CC184" s="44" t="str">
        <f t="shared" si="31"/>
        <v/>
      </c>
      <c r="CD184" s="45" t="str">
        <f t="shared" si="32"/>
        <v/>
      </c>
      <c r="CE184" s="44" t="e">
        <f>IF(AND(#REF!="",#REF!="",#REF!="",#REF!=""),"",SUM(#REF!,#REF!,#REF!,#REF!,#REF!))</f>
        <v>#REF!</v>
      </c>
      <c r="CF184" s="45" t="str">
        <f t="shared" si="33"/>
        <v/>
      </c>
      <c r="CG184" s="38" t="e">
        <f>IF(AND(#REF!="",#REF!="",#REF!="",#REF!=""),"",SUM(#REF!,#REF!,#REF!,#REF!))</f>
        <v>#REF!</v>
      </c>
      <c r="CH184" s="38" t="str">
        <f t="shared" si="22"/>
        <v/>
      </c>
    </row>
    <row r="185" spans="1:86" ht="24" customHeight="1">
      <c r="A185" s="358">
        <v>179</v>
      </c>
      <c r="B185" s="359"/>
      <c r="C185" s="360"/>
      <c r="D185" s="361"/>
      <c r="E185" s="362"/>
      <c r="F185" s="363"/>
      <c r="G185" s="363"/>
      <c r="H185" s="364"/>
      <c r="I185" s="365"/>
      <c r="J185" s="366"/>
      <c r="K185" s="367"/>
      <c r="L185" s="13"/>
      <c r="M185" s="8"/>
      <c r="N185" s="8"/>
      <c r="O185" s="8"/>
      <c r="P185" s="56"/>
      <c r="Q185" s="60"/>
      <c r="R185" s="8"/>
      <c r="S185" s="14"/>
      <c r="T185" s="19"/>
      <c r="U185" s="20"/>
      <c r="V185" s="20"/>
      <c r="W185" s="8"/>
      <c r="X185" s="62"/>
      <c r="Y185" s="60"/>
      <c r="Z185" s="8"/>
      <c r="AA185" s="14"/>
      <c r="AB185" s="13"/>
      <c r="AC185" s="8"/>
      <c r="AD185" s="8"/>
      <c r="AE185" s="8"/>
      <c r="AF185" s="56"/>
      <c r="AG185" s="60"/>
      <c r="AH185" s="8"/>
      <c r="AI185" s="14"/>
      <c r="AJ185" s="13"/>
      <c r="AK185" s="8"/>
      <c r="AL185" s="8"/>
      <c r="AM185" s="8"/>
      <c r="AN185" s="56"/>
      <c r="AO185" s="60"/>
      <c r="AP185" s="8"/>
      <c r="AQ185" s="14"/>
      <c r="AR185" s="13"/>
      <c r="AS185" s="8"/>
      <c r="AT185" s="56"/>
      <c r="AU185" s="13"/>
      <c r="AV185" s="8"/>
      <c r="AW185" s="14"/>
      <c r="AX185" s="13"/>
      <c r="AY185" s="8"/>
      <c r="AZ185" s="56"/>
      <c r="BA185" s="13" t="s">
        <v>447</v>
      </c>
      <c r="BB185" s="109" t="s">
        <v>447</v>
      </c>
      <c r="BC185" s="1"/>
      <c r="BD185" s="1"/>
      <c r="BE185" s="1"/>
      <c r="BF185" s="1"/>
      <c r="BG185" s="1"/>
      <c r="BS185" s="29"/>
      <c r="BT185" s="44" t="str">
        <f t="shared" si="23"/>
        <v/>
      </c>
      <c r="BU185" s="45" t="str">
        <f t="shared" si="24"/>
        <v/>
      </c>
      <c r="BV185" s="45" t="str">
        <f t="shared" si="25"/>
        <v/>
      </c>
      <c r="BW185" s="44" t="str">
        <f t="shared" si="26"/>
        <v/>
      </c>
      <c r="BX185" s="45" t="str">
        <f t="shared" si="27"/>
        <v/>
      </c>
      <c r="BY185" s="44" t="e">
        <f>IF(AND(#REF!="",#REF!="",#REF!="",#REF!=""),"",SUM(#REF!,#REF!,#REF!,#REF!,#REF!))</f>
        <v>#REF!</v>
      </c>
      <c r="BZ185" s="45" t="str">
        <f t="shared" si="28"/>
        <v/>
      </c>
      <c r="CA185" s="44" t="str">
        <f t="shared" si="29"/>
        <v/>
      </c>
      <c r="CB185" s="45" t="str">
        <f t="shared" si="30"/>
        <v/>
      </c>
      <c r="CC185" s="44" t="str">
        <f t="shared" si="31"/>
        <v/>
      </c>
      <c r="CD185" s="45" t="str">
        <f t="shared" si="32"/>
        <v/>
      </c>
      <c r="CE185" s="44" t="e">
        <f>IF(AND(#REF!="",#REF!="",#REF!="",#REF!=""),"",SUM(#REF!,#REF!,#REF!,#REF!,#REF!))</f>
        <v>#REF!</v>
      </c>
      <c r="CF185" s="45" t="str">
        <f t="shared" si="33"/>
        <v/>
      </c>
      <c r="CG185" s="38" t="e">
        <f>IF(AND(#REF!="",#REF!="",#REF!="",#REF!=""),"",SUM(#REF!,#REF!,#REF!,#REF!))</f>
        <v>#REF!</v>
      </c>
      <c r="CH185" s="38" t="str">
        <f t="shared" si="22"/>
        <v/>
      </c>
    </row>
    <row r="186" spans="1:86" ht="24" customHeight="1">
      <c r="A186" s="358">
        <v>180</v>
      </c>
      <c r="B186" s="359"/>
      <c r="C186" s="360"/>
      <c r="D186" s="361"/>
      <c r="E186" s="362"/>
      <c r="F186" s="363"/>
      <c r="G186" s="363"/>
      <c r="H186" s="364"/>
      <c r="I186" s="365"/>
      <c r="J186" s="366"/>
      <c r="K186" s="367"/>
      <c r="L186" s="13"/>
      <c r="M186" s="8"/>
      <c r="N186" s="8"/>
      <c r="O186" s="8"/>
      <c r="P186" s="56"/>
      <c r="Q186" s="60"/>
      <c r="R186" s="8"/>
      <c r="S186" s="14"/>
      <c r="T186" s="19"/>
      <c r="U186" s="20"/>
      <c r="V186" s="20"/>
      <c r="W186" s="8"/>
      <c r="X186" s="62"/>
      <c r="Y186" s="60"/>
      <c r="Z186" s="8"/>
      <c r="AA186" s="14"/>
      <c r="AB186" s="13"/>
      <c r="AC186" s="8"/>
      <c r="AD186" s="8"/>
      <c r="AE186" s="8"/>
      <c r="AF186" s="56"/>
      <c r="AG186" s="60"/>
      <c r="AH186" s="8"/>
      <c r="AI186" s="14"/>
      <c r="AJ186" s="13"/>
      <c r="AK186" s="8"/>
      <c r="AL186" s="8"/>
      <c r="AM186" s="8"/>
      <c r="AN186" s="56"/>
      <c r="AO186" s="60"/>
      <c r="AP186" s="8"/>
      <c r="AQ186" s="14"/>
      <c r="AR186" s="13"/>
      <c r="AS186" s="8"/>
      <c r="AT186" s="56"/>
      <c r="AU186" s="13"/>
      <c r="AV186" s="8"/>
      <c r="AW186" s="14"/>
      <c r="AX186" s="13"/>
      <c r="AY186" s="8"/>
      <c r="AZ186" s="56"/>
      <c r="BA186" s="13" t="s">
        <v>447</v>
      </c>
      <c r="BB186" s="109" t="s">
        <v>447</v>
      </c>
      <c r="BC186" s="1"/>
      <c r="BD186" s="1"/>
      <c r="BE186" s="1"/>
      <c r="BF186" s="1"/>
      <c r="BG186" s="1"/>
      <c r="BS186" s="29"/>
      <c r="BT186" s="44" t="str">
        <f t="shared" si="23"/>
        <v/>
      </c>
      <c r="BU186" s="45" t="str">
        <f t="shared" si="24"/>
        <v/>
      </c>
      <c r="BV186" s="45" t="str">
        <f t="shared" si="25"/>
        <v/>
      </c>
      <c r="BW186" s="44" t="str">
        <f t="shared" si="26"/>
        <v/>
      </c>
      <c r="BX186" s="45" t="str">
        <f t="shared" si="27"/>
        <v/>
      </c>
      <c r="BY186" s="44" t="e">
        <f>IF(AND(#REF!="",#REF!="",#REF!="",#REF!=""),"",SUM(#REF!,#REF!,#REF!,#REF!,#REF!))</f>
        <v>#REF!</v>
      </c>
      <c r="BZ186" s="45" t="str">
        <f t="shared" si="28"/>
        <v/>
      </c>
      <c r="CA186" s="44" t="str">
        <f t="shared" si="29"/>
        <v/>
      </c>
      <c r="CB186" s="45" t="str">
        <f t="shared" si="30"/>
        <v/>
      </c>
      <c r="CC186" s="44" t="str">
        <f t="shared" si="31"/>
        <v/>
      </c>
      <c r="CD186" s="45" t="str">
        <f t="shared" si="32"/>
        <v/>
      </c>
      <c r="CE186" s="44" t="e">
        <f>IF(AND(#REF!="",#REF!="",#REF!="",#REF!=""),"",SUM(#REF!,#REF!,#REF!,#REF!,#REF!))</f>
        <v>#REF!</v>
      </c>
      <c r="CF186" s="45" t="str">
        <f t="shared" si="33"/>
        <v/>
      </c>
      <c r="CG186" s="38" t="e">
        <f>IF(AND(#REF!="",#REF!="",#REF!="",#REF!=""),"",SUM(#REF!,#REF!,#REF!,#REF!))</f>
        <v>#REF!</v>
      </c>
      <c r="CH186" s="38" t="str">
        <f t="shared" si="22"/>
        <v/>
      </c>
    </row>
    <row r="187" spans="1:86" ht="24" customHeight="1">
      <c r="A187" s="358">
        <v>181</v>
      </c>
      <c r="B187" s="359"/>
      <c r="C187" s="360"/>
      <c r="D187" s="361"/>
      <c r="E187" s="362"/>
      <c r="F187" s="363"/>
      <c r="G187" s="363"/>
      <c r="H187" s="364"/>
      <c r="I187" s="365"/>
      <c r="J187" s="366"/>
      <c r="K187" s="367"/>
      <c r="L187" s="13"/>
      <c r="M187" s="8"/>
      <c r="N187" s="8"/>
      <c r="O187" s="8"/>
      <c r="P187" s="56"/>
      <c r="Q187" s="60"/>
      <c r="R187" s="8"/>
      <c r="S187" s="14"/>
      <c r="T187" s="19"/>
      <c r="U187" s="20"/>
      <c r="V187" s="20"/>
      <c r="W187" s="8"/>
      <c r="X187" s="62"/>
      <c r="Y187" s="60"/>
      <c r="Z187" s="8"/>
      <c r="AA187" s="14"/>
      <c r="AB187" s="13"/>
      <c r="AC187" s="8"/>
      <c r="AD187" s="8"/>
      <c r="AE187" s="8"/>
      <c r="AF187" s="56"/>
      <c r="AG187" s="60"/>
      <c r="AH187" s="8"/>
      <c r="AI187" s="14"/>
      <c r="AJ187" s="13"/>
      <c r="AK187" s="8"/>
      <c r="AL187" s="8"/>
      <c r="AM187" s="8"/>
      <c r="AN187" s="56"/>
      <c r="AO187" s="60"/>
      <c r="AP187" s="8"/>
      <c r="AQ187" s="14"/>
      <c r="AR187" s="13"/>
      <c r="AS187" s="8"/>
      <c r="AT187" s="56"/>
      <c r="AU187" s="13"/>
      <c r="AV187" s="8"/>
      <c r="AW187" s="14"/>
      <c r="AX187" s="13"/>
      <c r="AY187" s="8"/>
      <c r="AZ187" s="56"/>
      <c r="BA187" s="13" t="s">
        <v>447</v>
      </c>
      <c r="BB187" s="109" t="s">
        <v>447</v>
      </c>
      <c r="BC187" s="1"/>
      <c r="BD187" s="1"/>
      <c r="BE187" s="1"/>
      <c r="BF187" s="1"/>
      <c r="BG187" s="1"/>
      <c r="BS187" s="29"/>
      <c r="BT187" s="44" t="str">
        <f t="shared" si="23"/>
        <v/>
      </c>
      <c r="BU187" s="45" t="str">
        <f t="shared" si="24"/>
        <v/>
      </c>
      <c r="BV187" s="45" t="str">
        <f t="shared" si="25"/>
        <v/>
      </c>
      <c r="BW187" s="44" t="str">
        <f t="shared" si="26"/>
        <v/>
      </c>
      <c r="BX187" s="45" t="str">
        <f t="shared" si="27"/>
        <v/>
      </c>
      <c r="BY187" s="44" t="e">
        <f>IF(AND(#REF!="",#REF!="",#REF!="",#REF!=""),"",SUM(#REF!,#REF!,#REF!,#REF!,#REF!))</f>
        <v>#REF!</v>
      </c>
      <c r="BZ187" s="45" t="str">
        <f t="shared" si="28"/>
        <v/>
      </c>
      <c r="CA187" s="44" t="str">
        <f t="shared" si="29"/>
        <v/>
      </c>
      <c r="CB187" s="45" t="str">
        <f t="shared" si="30"/>
        <v/>
      </c>
      <c r="CC187" s="44" t="str">
        <f t="shared" si="31"/>
        <v/>
      </c>
      <c r="CD187" s="45" t="str">
        <f t="shared" si="32"/>
        <v/>
      </c>
      <c r="CE187" s="44" t="e">
        <f>IF(AND(#REF!="",#REF!="",#REF!="",#REF!=""),"",SUM(#REF!,#REF!,#REF!,#REF!,#REF!))</f>
        <v>#REF!</v>
      </c>
      <c r="CF187" s="45" t="str">
        <f t="shared" si="33"/>
        <v/>
      </c>
      <c r="CG187" s="38" t="e">
        <f>IF(AND(#REF!="",#REF!="",#REF!="",#REF!=""),"",SUM(#REF!,#REF!,#REF!,#REF!))</f>
        <v>#REF!</v>
      </c>
      <c r="CH187" s="38" t="str">
        <f t="shared" si="22"/>
        <v/>
      </c>
    </row>
    <row r="188" spans="1:86" ht="24" customHeight="1">
      <c r="A188" s="358">
        <v>182</v>
      </c>
      <c r="B188" s="359"/>
      <c r="C188" s="360"/>
      <c r="D188" s="361"/>
      <c r="E188" s="362"/>
      <c r="F188" s="363"/>
      <c r="G188" s="363"/>
      <c r="H188" s="364"/>
      <c r="I188" s="365"/>
      <c r="J188" s="366"/>
      <c r="K188" s="367"/>
      <c r="L188" s="13"/>
      <c r="M188" s="8"/>
      <c r="N188" s="8"/>
      <c r="O188" s="8"/>
      <c r="P188" s="56"/>
      <c r="Q188" s="60"/>
      <c r="R188" s="8"/>
      <c r="S188" s="14"/>
      <c r="T188" s="19"/>
      <c r="U188" s="20"/>
      <c r="V188" s="20"/>
      <c r="W188" s="8"/>
      <c r="X188" s="62"/>
      <c r="Y188" s="60"/>
      <c r="Z188" s="8"/>
      <c r="AA188" s="14"/>
      <c r="AB188" s="13"/>
      <c r="AC188" s="8"/>
      <c r="AD188" s="8"/>
      <c r="AE188" s="8"/>
      <c r="AF188" s="56"/>
      <c r="AG188" s="60"/>
      <c r="AH188" s="8"/>
      <c r="AI188" s="14"/>
      <c r="AJ188" s="13"/>
      <c r="AK188" s="8"/>
      <c r="AL188" s="8"/>
      <c r="AM188" s="8"/>
      <c r="AN188" s="56"/>
      <c r="AO188" s="60"/>
      <c r="AP188" s="8"/>
      <c r="AQ188" s="14"/>
      <c r="AR188" s="13"/>
      <c r="AS188" s="8"/>
      <c r="AT188" s="56"/>
      <c r="AU188" s="13"/>
      <c r="AV188" s="8"/>
      <c r="AW188" s="14"/>
      <c r="AX188" s="13"/>
      <c r="AY188" s="8"/>
      <c r="AZ188" s="56"/>
      <c r="BA188" s="13" t="s">
        <v>447</v>
      </c>
      <c r="BB188" s="109" t="s">
        <v>447</v>
      </c>
      <c r="BC188" s="1"/>
      <c r="BD188" s="1"/>
      <c r="BE188" s="1"/>
      <c r="BF188" s="1"/>
      <c r="BG188" s="1"/>
      <c r="BS188" s="29"/>
      <c r="BT188" s="44" t="str">
        <f t="shared" si="23"/>
        <v/>
      </c>
      <c r="BU188" s="45" t="str">
        <f t="shared" si="24"/>
        <v/>
      </c>
      <c r="BV188" s="45" t="str">
        <f t="shared" si="25"/>
        <v/>
      </c>
      <c r="BW188" s="44" t="str">
        <f t="shared" si="26"/>
        <v/>
      </c>
      <c r="BX188" s="45" t="str">
        <f t="shared" si="27"/>
        <v/>
      </c>
      <c r="BY188" s="44" t="e">
        <f>IF(AND(#REF!="",#REF!="",#REF!="",#REF!=""),"",SUM(#REF!,#REF!,#REF!,#REF!,#REF!))</f>
        <v>#REF!</v>
      </c>
      <c r="BZ188" s="45" t="str">
        <f t="shared" si="28"/>
        <v/>
      </c>
      <c r="CA188" s="44" t="str">
        <f t="shared" si="29"/>
        <v/>
      </c>
      <c r="CB188" s="45" t="str">
        <f t="shared" si="30"/>
        <v/>
      </c>
      <c r="CC188" s="44" t="str">
        <f t="shared" si="31"/>
        <v/>
      </c>
      <c r="CD188" s="45" t="str">
        <f t="shared" si="32"/>
        <v/>
      </c>
      <c r="CE188" s="44" t="e">
        <f>IF(AND(#REF!="",#REF!="",#REF!="",#REF!=""),"",SUM(#REF!,#REF!,#REF!,#REF!,#REF!))</f>
        <v>#REF!</v>
      </c>
      <c r="CF188" s="45" t="str">
        <f t="shared" si="33"/>
        <v/>
      </c>
      <c r="CG188" s="38" t="e">
        <f>IF(AND(#REF!="",#REF!="",#REF!="",#REF!=""),"",SUM(#REF!,#REF!,#REF!,#REF!))</f>
        <v>#REF!</v>
      </c>
      <c r="CH188" s="38" t="str">
        <f t="shared" si="22"/>
        <v/>
      </c>
    </row>
    <row r="189" spans="1:86" ht="24" customHeight="1">
      <c r="A189" s="358">
        <v>183</v>
      </c>
      <c r="B189" s="359"/>
      <c r="C189" s="360"/>
      <c r="D189" s="361"/>
      <c r="E189" s="362"/>
      <c r="F189" s="363"/>
      <c r="G189" s="363"/>
      <c r="H189" s="364"/>
      <c r="I189" s="365"/>
      <c r="J189" s="366"/>
      <c r="K189" s="367"/>
      <c r="L189" s="13"/>
      <c r="M189" s="8"/>
      <c r="N189" s="8"/>
      <c r="O189" s="8"/>
      <c r="P189" s="56"/>
      <c r="Q189" s="60"/>
      <c r="R189" s="8"/>
      <c r="S189" s="14"/>
      <c r="T189" s="19"/>
      <c r="U189" s="20"/>
      <c r="V189" s="20"/>
      <c r="W189" s="8"/>
      <c r="X189" s="62"/>
      <c r="Y189" s="60"/>
      <c r="Z189" s="8"/>
      <c r="AA189" s="14"/>
      <c r="AB189" s="13"/>
      <c r="AC189" s="8"/>
      <c r="AD189" s="8"/>
      <c r="AE189" s="8"/>
      <c r="AF189" s="56"/>
      <c r="AG189" s="60"/>
      <c r="AH189" s="8"/>
      <c r="AI189" s="14"/>
      <c r="AJ189" s="13"/>
      <c r="AK189" s="8"/>
      <c r="AL189" s="8"/>
      <c r="AM189" s="8"/>
      <c r="AN189" s="56"/>
      <c r="AO189" s="60"/>
      <c r="AP189" s="8"/>
      <c r="AQ189" s="14"/>
      <c r="AR189" s="13"/>
      <c r="AS189" s="8"/>
      <c r="AT189" s="56"/>
      <c r="AU189" s="13"/>
      <c r="AV189" s="8"/>
      <c r="AW189" s="14"/>
      <c r="AX189" s="13"/>
      <c r="AY189" s="8"/>
      <c r="AZ189" s="56"/>
      <c r="BA189" s="13" t="s">
        <v>447</v>
      </c>
      <c r="BB189" s="109" t="s">
        <v>447</v>
      </c>
      <c r="BC189" s="1"/>
      <c r="BD189" s="1"/>
      <c r="BE189" s="1"/>
      <c r="BF189" s="1"/>
      <c r="BG189" s="1"/>
      <c r="BS189" s="29"/>
      <c r="BT189" s="44" t="str">
        <f t="shared" si="23"/>
        <v/>
      </c>
      <c r="BU189" s="45" t="str">
        <f t="shared" si="24"/>
        <v/>
      </c>
      <c r="BV189" s="45" t="str">
        <f t="shared" si="25"/>
        <v/>
      </c>
      <c r="BW189" s="44" t="str">
        <f t="shared" si="26"/>
        <v/>
      </c>
      <c r="BX189" s="45" t="str">
        <f t="shared" si="27"/>
        <v/>
      </c>
      <c r="BY189" s="44" t="e">
        <f>IF(AND(#REF!="",#REF!="",#REF!="",#REF!=""),"",SUM(#REF!,#REF!,#REF!,#REF!,#REF!))</f>
        <v>#REF!</v>
      </c>
      <c r="BZ189" s="45" t="str">
        <f t="shared" si="28"/>
        <v/>
      </c>
      <c r="CA189" s="44" t="str">
        <f t="shared" si="29"/>
        <v/>
      </c>
      <c r="CB189" s="45" t="str">
        <f t="shared" si="30"/>
        <v/>
      </c>
      <c r="CC189" s="44" t="str">
        <f t="shared" si="31"/>
        <v/>
      </c>
      <c r="CD189" s="45" t="str">
        <f t="shared" si="32"/>
        <v/>
      </c>
      <c r="CE189" s="44" t="e">
        <f>IF(AND(#REF!="",#REF!="",#REF!="",#REF!=""),"",SUM(#REF!,#REF!,#REF!,#REF!,#REF!))</f>
        <v>#REF!</v>
      </c>
      <c r="CF189" s="45" t="str">
        <f t="shared" si="33"/>
        <v/>
      </c>
      <c r="CG189" s="38" t="e">
        <f>IF(AND(#REF!="",#REF!="",#REF!="",#REF!=""),"",SUM(#REF!,#REF!,#REF!,#REF!))</f>
        <v>#REF!</v>
      </c>
      <c r="CH189" s="38" t="str">
        <f t="shared" si="22"/>
        <v/>
      </c>
    </row>
    <row r="190" spans="1:86" ht="24" customHeight="1">
      <c r="A190" s="358">
        <v>184</v>
      </c>
      <c r="B190" s="359"/>
      <c r="C190" s="360"/>
      <c r="D190" s="361"/>
      <c r="E190" s="362"/>
      <c r="F190" s="363"/>
      <c r="G190" s="363"/>
      <c r="H190" s="364"/>
      <c r="I190" s="365"/>
      <c r="J190" s="366"/>
      <c r="K190" s="367"/>
      <c r="L190" s="13"/>
      <c r="M190" s="8"/>
      <c r="N190" s="8"/>
      <c r="O190" s="8"/>
      <c r="P190" s="56"/>
      <c r="Q190" s="60"/>
      <c r="R190" s="8"/>
      <c r="S190" s="14"/>
      <c r="T190" s="19"/>
      <c r="U190" s="20"/>
      <c r="V190" s="20"/>
      <c r="W190" s="8"/>
      <c r="X190" s="62"/>
      <c r="Y190" s="60"/>
      <c r="Z190" s="8"/>
      <c r="AA190" s="14"/>
      <c r="AB190" s="13"/>
      <c r="AC190" s="8"/>
      <c r="AD190" s="8"/>
      <c r="AE190" s="8"/>
      <c r="AF190" s="56"/>
      <c r="AG190" s="60"/>
      <c r="AH190" s="8"/>
      <c r="AI190" s="14"/>
      <c r="AJ190" s="13"/>
      <c r="AK190" s="8"/>
      <c r="AL190" s="8"/>
      <c r="AM190" s="8"/>
      <c r="AN190" s="56"/>
      <c r="AO190" s="60"/>
      <c r="AP190" s="8"/>
      <c r="AQ190" s="14"/>
      <c r="AR190" s="13"/>
      <c r="AS190" s="8"/>
      <c r="AT190" s="56"/>
      <c r="AU190" s="13"/>
      <c r="AV190" s="8"/>
      <c r="AW190" s="14"/>
      <c r="AX190" s="13"/>
      <c r="AY190" s="8"/>
      <c r="AZ190" s="56"/>
      <c r="BA190" s="13" t="s">
        <v>447</v>
      </c>
      <c r="BB190" s="109" t="s">
        <v>447</v>
      </c>
      <c r="BC190" s="1"/>
      <c r="BD190" s="1"/>
      <c r="BE190" s="1"/>
      <c r="BF190" s="1"/>
      <c r="BG190" s="1"/>
      <c r="BS190" s="29"/>
      <c r="BT190" s="44" t="str">
        <f t="shared" si="23"/>
        <v/>
      </c>
      <c r="BU190" s="45" t="str">
        <f t="shared" si="24"/>
        <v/>
      </c>
      <c r="BV190" s="45" t="str">
        <f t="shared" si="25"/>
        <v/>
      </c>
      <c r="BW190" s="44" t="str">
        <f t="shared" si="26"/>
        <v/>
      </c>
      <c r="BX190" s="45" t="str">
        <f t="shared" si="27"/>
        <v/>
      </c>
      <c r="BY190" s="44" t="e">
        <f>IF(AND(#REF!="",#REF!="",#REF!="",#REF!=""),"",SUM(#REF!,#REF!,#REF!,#REF!,#REF!))</f>
        <v>#REF!</v>
      </c>
      <c r="BZ190" s="45" t="str">
        <f t="shared" si="28"/>
        <v/>
      </c>
      <c r="CA190" s="44" t="str">
        <f t="shared" si="29"/>
        <v/>
      </c>
      <c r="CB190" s="45" t="str">
        <f t="shared" si="30"/>
        <v/>
      </c>
      <c r="CC190" s="44" t="str">
        <f t="shared" si="31"/>
        <v/>
      </c>
      <c r="CD190" s="45" t="str">
        <f t="shared" si="32"/>
        <v/>
      </c>
      <c r="CE190" s="44" t="e">
        <f>IF(AND(#REF!="",#REF!="",#REF!="",#REF!=""),"",SUM(#REF!,#REF!,#REF!,#REF!,#REF!))</f>
        <v>#REF!</v>
      </c>
      <c r="CF190" s="45" t="str">
        <f t="shared" si="33"/>
        <v/>
      </c>
      <c r="CG190" s="38" t="e">
        <f>IF(AND(#REF!="",#REF!="",#REF!="",#REF!=""),"",SUM(#REF!,#REF!,#REF!,#REF!))</f>
        <v>#REF!</v>
      </c>
      <c r="CH190" s="38" t="str">
        <f t="shared" si="22"/>
        <v/>
      </c>
    </row>
    <row r="191" spans="1:86" ht="24" customHeight="1">
      <c r="A191" s="358">
        <v>185</v>
      </c>
      <c r="B191" s="359"/>
      <c r="C191" s="360"/>
      <c r="D191" s="361"/>
      <c r="E191" s="362"/>
      <c r="F191" s="363"/>
      <c r="G191" s="363"/>
      <c r="H191" s="364"/>
      <c r="I191" s="365"/>
      <c r="J191" s="366"/>
      <c r="K191" s="367"/>
      <c r="L191" s="13"/>
      <c r="M191" s="8"/>
      <c r="N191" s="8"/>
      <c r="O191" s="8"/>
      <c r="P191" s="56"/>
      <c r="Q191" s="60"/>
      <c r="R191" s="8"/>
      <c r="S191" s="14"/>
      <c r="T191" s="19"/>
      <c r="U191" s="20"/>
      <c r="V191" s="20"/>
      <c r="W191" s="8"/>
      <c r="X191" s="62"/>
      <c r="Y191" s="60"/>
      <c r="Z191" s="8"/>
      <c r="AA191" s="14"/>
      <c r="AB191" s="13"/>
      <c r="AC191" s="8"/>
      <c r="AD191" s="8"/>
      <c r="AE191" s="8"/>
      <c r="AF191" s="56"/>
      <c r="AG191" s="60"/>
      <c r="AH191" s="8"/>
      <c r="AI191" s="14"/>
      <c r="AJ191" s="13"/>
      <c r="AK191" s="8"/>
      <c r="AL191" s="8"/>
      <c r="AM191" s="8"/>
      <c r="AN191" s="56"/>
      <c r="AO191" s="60"/>
      <c r="AP191" s="8"/>
      <c r="AQ191" s="14"/>
      <c r="AR191" s="13"/>
      <c r="AS191" s="8"/>
      <c r="AT191" s="56"/>
      <c r="AU191" s="13"/>
      <c r="AV191" s="8"/>
      <c r="AW191" s="14"/>
      <c r="AX191" s="13"/>
      <c r="AY191" s="8"/>
      <c r="AZ191" s="56"/>
      <c r="BA191" s="13" t="s">
        <v>447</v>
      </c>
      <c r="BB191" s="109" t="s">
        <v>447</v>
      </c>
      <c r="BC191" s="1"/>
      <c r="BD191" s="1"/>
      <c r="BE191" s="1"/>
      <c r="BF191" s="1"/>
      <c r="BG191" s="1"/>
      <c r="BS191" s="29"/>
      <c r="BT191" s="44" t="str">
        <f t="shared" si="23"/>
        <v/>
      </c>
      <c r="BU191" s="45" t="str">
        <f t="shared" si="24"/>
        <v/>
      </c>
      <c r="BV191" s="45" t="str">
        <f t="shared" si="25"/>
        <v/>
      </c>
      <c r="BW191" s="44" t="str">
        <f t="shared" si="26"/>
        <v/>
      </c>
      <c r="BX191" s="45" t="str">
        <f t="shared" si="27"/>
        <v/>
      </c>
      <c r="BY191" s="44" t="e">
        <f>IF(AND(#REF!="",#REF!="",#REF!="",#REF!=""),"",SUM(#REF!,#REF!,#REF!,#REF!,#REF!))</f>
        <v>#REF!</v>
      </c>
      <c r="BZ191" s="45" t="str">
        <f t="shared" si="28"/>
        <v/>
      </c>
      <c r="CA191" s="44" t="str">
        <f t="shared" si="29"/>
        <v/>
      </c>
      <c r="CB191" s="45" t="str">
        <f t="shared" si="30"/>
        <v/>
      </c>
      <c r="CC191" s="44" t="str">
        <f t="shared" si="31"/>
        <v/>
      </c>
      <c r="CD191" s="45" t="str">
        <f t="shared" si="32"/>
        <v/>
      </c>
      <c r="CE191" s="44" t="e">
        <f>IF(AND(#REF!="",#REF!="",#REF!="",#REF!=""),"",SUM(#REF!,#REF!,#REF!,#REF!,#REF!))</f>
        <v>#REF!</v>
      </c>
      <c r="CF191" s="45" t="str">
        <f t="shared" si="33"/>
        <v/>
      </c>
      <c r="CG191" s="38" t="e">
        <f>IF(AND(#REF!="",#REF!="",#REF!="",#REF!=""),"",SUM(#REF!,#REF!,#REF!,#REF!))</f>
        <v>#REF!</v>
      </c>
      <c r="CH191" s="38" t="str">
        <f t="shared" ref="CH191:CH254" si="34">IFERROR(IF(CG191="","",IF($CG$5=100,ROUNDUP(CG191*20%,0),IF($CG$5=86,ROUNDUP((CG191/$CG$5)*$CH$5,0),IF($CG$5=66,ROUNDUP((CG191/$CG$5)*$CH$5,0),"")))),"")</f>
        <v/>
      </c>
    </row>
    <row r="192" spans="1:86" ht="24" customHeight="1">
      <c r="A192" s="358">
        <v>186</v>
      </c>
      <c r="B192" s="359"/>
      <c r="C192" s="360"/>
      <c r="D192" s="361"/>
      <c r="E192" s="362"/>
      <c r="F192" s="363"/>
      <c r="G192" s="363"/>
      <c r="H192" s="364"/>
      <c r="I192" s="365"/>
      <c r="J192" s="366"/>
      <c r="K192" s="367"/>
      <c r="L192" s="13"/>
      <c r="M192" s="8"/>
      <c r="N192" s="8"/>
      <c r="O192" s="8"/>
      <c r="P192" s="56"/>
      <c r="Q192" s="60"/>
      <c r="R192" s="8"/>
      <c r="S192" s="14"/>
      <c r="T192" s="19"/>
      <c r="U192" s="20"/>
      <c r="V192" s="20"/>
      <c r="W192" s="8"/>
      <c r="X192" s="62"/>
      <c r="Y192" s="60"/>
      <c r="Z192" s="8"/>
      <c r="AA192" s="14"/>
      <c r="AB192" s="13"/>
      <c r="AC192" s="8"/>
      <c r="AD192" s="8"/>
      <c r="AE192" s="8"/>
      <c r="AF192" s="56"/>
      <c r="AG192" s="60"/>
      <c r="AH192" s="8"/>
      <c r="AI192" s="14"/>
      <c r="AJ192" s="13"/>
      <c r="AK192" s="8"/>
      <c r="AL192" s="8"/>
      <c r="AM192" s="8"/>
      <c r="AN192" s="56"/>
      <c r="AO192" s="60"/>
      <c r="AP192" s="8"/>
      <c r="AQ192" s="14"/>
      <c r="AR192" s="13"/>
      <c r="AS192" s="8"/>
      <c r="AT192" s="56"/>
      <c r="AU192" s="13"/>
      <c r="AV192" s="8"/>
      <c r="AW192" s="14"/>
      <c r="AX192" s="13"/>
      <c r="AY192" s="8"/>
      <c r="AZ192" s="56"/>
      <c r="BA192" s="13" t="s">
        <v>447</v>
      </c>
      <c r="BB192" s="109" t="s">
        <v>447</v>
      </c>
      <c r="BC192" s="1"/>
      <c r="BD192" s="1"/>
      <c r="BE192" s="1"/>
      <c r="BF192" s="1"/>
      <c r="BG192" s="1"/>
      <c r="BS192" s="29"/>
      <c r="BT192" s="44" t="str">
        <f t="shared" si="23"/>
        <v/>
      </c>
      <c r="BU192" s="45" t="str">
        <f t="shared" si="24"/>
        <v/>
      </c>
      <c r="BV192" s="45" t="str">
        <f t="shared" si="25"/>
        <v/>
      </c>
      <c r="BW192" s="44" t="str">
        <f t="shared" si="26"/>
        <v/>
      </c>
      <c r="BX192" s="45" t="str">
        <f t="shared" si="27"/>
        <v/>
      </c>
      <c r="BY192" s="44" t="e">
        <f>IF(AND(#REF!="",#REF!="",#REF!="",#REF!=""),"",SUM(#REF!,#REF!,#REF!,#REF!,#REF!))</f>
        <v>#REF!</v>
      </c>
      <c r="BZ192" s="45" t="str">
        <f t="shared" si="28"/>
        <v/>
      </c>
      <c r="CA192" s="44" t="str">
        <f t="shared" si="29"/>
        <v/>
      </c>
      <c r="CB192" s="45" t="str">
        <f t="shared" si="30"/>
        <v/>
      </c>
      <c r="CC192" s="44" t="str">
        <f t="shared" si="31"/>
        <v/>
      </c>
      <c r="CD192" s="45" t="str">
        <f t="shared" si="32"/>
        <v/>
      </c>
      <c r="CE192" s="44" t="e">
        <f>IF(AND(#REF!="",#REF!="",#REF!="",#REF!=""),"",SUM(#REF!,#REF!,#REF!,#REF!,#REF!))</f>
        <v>#REF!</v>
      </c>
      <c r="CF192" s="45" t="str">
        <f t="shared" si="33"/>
        <v/>
      </c>
      <c r="CG192" s="38" t="e">
        <f>IF(AND(#REF!="",#REF!="",#REF!="",#REF!=""),"",SUM(#REF!,#REF!,#REF!,#REF!))</f>
        <v>#REF!</v>
      </c>
      <c r="CH192" s="38" t="str">
        <f t="shared" si="34"/>
        <v/>
      </c>
    </row>
    <row r="193" spans="1:86" ht="24" customHeight="1">
      <c r="A193" s="358">
        <v>187</v>
      </c>
      <c r="B193" s="359"/>
      <c r="C193" s="360"/>
      <c r="D193" s="361"/>
      <c r="E193" s="362"/>
      <c r="F193" s="363"/>
      <c r="G193" s="363"/>
      <c r="H193" s="364"/>
      <c r="I193" s="365"/>
      <c r="J193" s="366"/>
      <c r="K193" s="367"/>
      <c r="L193" s="13"/>
      <c r="M193" s="8"/>
      <c r="N193" s="8"/>
      <c r="O193" s="8"/>
      <c r="P193" s="56"/>
      <c r="Q193" s="60"/>
      <c r="R193" s="8"/>
      <c r="S193" s="14"/>
      <c r="T193" s="19"/>
      <c r="U193" s="20"/>
      <c r="V193" s="20"/>
      <c r="W193" s="8"/>
      <c r="X193" s="62"/>
      <c r="Y193" s="60"/>
      <c r="Z193" s="8"/>
      <c r="AA193" s="14"/>
      <c r="AB193" s="13"/>
      <c r="AC193" s="8"/>
      <c r="AD193" s="8"/>
      <c r="AE193" s="8"/>
      <c r="AF193" s="56"/>
      <c r="AG193" s="60"/>
      <c r="AH193" s="8"/>
      <c r="AI193" s="14"/>
      <c r="AJ193" s="13"/>
      <c r="AK193" s="8"/>
      <c r="AL193" s="8"/>
      <c r="AM193" s="8"/>
      <c r="AN193" s="56"/>
      <c r="AO193" s="60"/>
      <c r="AP193" s="8"/>
      <c r="AQ193" s="14"/>
      <c r="AR193" s="13"/>
      <c r="AS193" s="8"/>
      <c r="AT193" s="56"/>
      <c r="AU193" s="13"/>
      <c r="AV193" s="8"/>
      <c r="AW193" s="14"/>
      <c r="AX193" s="13"/>
      <c r="AY193" s="8"/>
      <c r="AZ193" s="56"/>
      <c r="BA193" s="13" t="s">
        <v>447</v>
      </c>
      <c r="BB193" s="109" t="s">
        <v>447</v>
      </c>
      <c r="BC193" s="1"/>
      <c r="BD193" s="1"/>
      <c r="BE193" s="1"/>
      <c r="BF193" s="1"/>
      <c r="BG193" s="1"/>
      <c r="BS193" s="29"/>
      <c r="BT193" s="44" t="str">
        <f t="shared" si="23"/>
        <v/>
      </c>
      <c r="BU193" s="45" t="str">
        <f t="shared" si="24"/>
        <v/>
      </c>
      <c r="BV193" s="45" t="str">
        <f t="shared" si="25"/>
        <v/>
      </c>
      <c r="BW193" s="44" t="str">
        <f t="shared" si="26"/>
        <v/>
      </c>
      <c r="BX193" s="45" t="str">
        <f t="shared" si="27"/>
        <v/>
      </c>
      <c r="BY193" s="44" t="e">
        <f>IF(AND(#REF!="",#REF!="",#REF!="",#REF!=""),"",SUM(#REF!,#REF!,#REF!,#REF!,#REF!))</f>
        <v>#REF!</v>
      </c>
      <c r="BZ193" s="45" t="str">
        <f t="shared" si="28"/>
        <v/>
      </c>
      <c r="CA193" s="44" t="str">
        <f t="shared" si="29"/>
        <v/>
      </c>
      <c r="CB193" s="45" t="str">
        <f t="shared" si="30"/>
        <v/>
      </c>
      <c r="CC193" s="44" t="str">
        <f t="shared" si="31"/>
        <v/>
      </c>
      <c r="CD193" s="45" t="str">
        <f t="shared" si="32"/>
        <v/>
      </c>
      <c r="CE193" s="44" t="e">
        <f>IF(AND(#REF!="",#REF!="",#REF!="",#REF!=""),"",SUM(#REF!,#REF!,#REF!,#REF!,#REF!))</f>
        <v>#REF!</v>
      </c>
      <c r="CF193" s="45" t="str">
        <f t="shared" si="33"/>
        <v/>
      </c>
      <c r="CG193" s="38" t="e">
        <f>IF(AND(#REF!="",#REF!="",#REF!="",#REF!=""),"",SUM(#REF!,#REF!,#REF!,#REF!))</f>
        <v>#REF!</v>
      </c>
      <c r="CH193" s="38" t="str">
        <f t="shared" si="34"/>
        <v/>
      </c>
    </row>
    <row r="194" spans="1:86" ht="24" customHeight="1">
      <c r="A194" s="358">
        <v>188</v>
      </c>
      <c r="B194" s="359"/>
      <c r="C194" s="360"/>
      <c r="D194" s="361"/>
      <c r="E194" s="362"/>
      <c r="F194" s="363"/>
      <c r="G194" s="363"/>
      <c r="H194" s="364"/>
      <c r="I194" s="365"/>
      <c r="J194" s="366"/>
      <c r="K194" s="367"/>
      <c r="L194" s="13"/>
      <c r="M194" s="8"/>
      <c r="N194" s="8"/>
      <c r="O194" s="8"/>
      <c r="P194" s="56"/>
      <c r="Q194" s="60"/>
      <c r="R194" s="8"/>
      <c r="S194" s="14"/>
      <c r="T194" s="19"/>
      <c r="U194" s="20"/>
      <c r="V194" s="20"/>
      <c r="W194" s="8"/>
      <c r="X194" s="62"/>
      <c r="Y194" s="60"/>
      <c r="Z194" s="8"/>
      <c r="AA194" s="14"/>
      <c r="AB194" s="13"/>
      <c r="AC194" s="8"/>
      <c r="AD194" s="8"/>
      <c r="AE194" s="8"/>
      <c r="AF194" s="56"/>
      <c r="AG194" s="60"/>
      <c r="AH194" s="8"/>
      <c r="AI194" s="14"/>
      <c r="AJ194" s="13"/>
      <c r="AK194" s="8"/>
      <c r="AL194" s="8"/>
      <c r="AM194" s="8"/>
      <c r="AN194" s="56"/>
      <c r="AO194" s="60"/>
      <c r="AP194" s="8"/>
      <c r="AQ194" s="14"/>
      <c r="AR194" s="13"/>
      <c r="AS194" s="8"/>
      <c r="AT194" s="56"/>
      <c r="AU194" s="13"/>
      <c r="AV194" s="8"/>
      <c r="AW194" s="14"/>
      <c r="AX194" s="13"/>
      <c r="AY194" s="8"/>
      <c r="AZ194" s="56"/>
      <c r="BA194" s="13" t="s">
        <v>447</v>
      </c>
      <c r="BB194" s="109" t="s">
        <v>447</v>
      </c>
      <c r="BC194" s="1"/>
      <c r="BD194" s="1"/>
      <c r="BE194" s="1"/>
      <c r="BF194" s="1"/>
      <c r="BG194" s="1"/>
      <c r="BS194" s="29"/>
      <c r="BT194" s="44" t="str">
        <f t="shared" si="23"/>
        <v/>
      </c>
      <c r="BU194" s="45" t="str">
        <f t="shared" si="24"/>
        <v/>
      </c>
      <c r="BV194" s="45" t="str">
        <f t="shared" si="25"/>
        <v/>
      </c>
      <c r="BW194" s="44" t="str">
        <f t="shared" si="26"/>
        <v/>
      </c>
      <c r="BX194" s="45" t="str">
        <f t="shared" si="27"/>
        <v/>
      </c>
      <c r="BY194" s="44" t="e">
        <f>IF(AND(#REF!="",#REF!="",#REF!="",#REF!=""),"",SUM(#REF!,#REF!,#REF!,#REF!,#REF!))</f>
        <v>#REF!</v>
      </c>
      <c r="BZ194" s="45" t="str">
        <f t="shared" si="28"/>
        <v/>
      </c>
      <c r="CA194" s="44" t="str">
        <f t="shared" si="29"/>
        <v/>
      </c>
      <c r="CB194" s="45" t="str">
        <f t="shared" si="30"/>
        <v/>
      </c>
      <c r="CC194" s="44" t="str">
        <f t="shared" si="31"/>
        <v/>
      </c>
      <c r="CD194" s="45" t="str">
        <f t="shared" si="32"/>
        <v/>
      </c>
      <c r="CE194" s="44" t="e">
        <f>IF(AND(#REF!="",#REF!="",#REF!="",#REF!=""),"",SUM(#REF!,#REF!,#REF!,#REF!,#REF!))</f>
        <v>#REF!</v>
      </c>
      <c r="CF194" s="45" t="str">
        <f t="shared" si="33"/>
        <v/>
      </c>
      <c r="CG194" s="38" t="e">
        <f>IF(AND(#REF!="",#REF!="",#REF!="",#REF!=""),"",SUM(#REF!,#REF!,#REF!,#REF!))</f>
        <v>#REF!</v>
      </c>
      <c r="CH194" s="38" t="str">
        <f t="shared" si="34"/>
        <v/>
      </c>
    </row>
    <row r="195" spans="1:86" ht="24" customHeight="1">
      <c r="A195" s="358">
        <v>189</v>
      </c>
      <c r="B195" s="359"/>
      <c r="C195" s="360"/>
      <c r="D195" s="361"/>
      <c r="E195" s="362"/>
      <c r="F195" s="363"/>
      <c r="G195" s="363"/>
      <c r="H195" s="364"/>
      <c r="I195" s="365"/>
      <c r="J195" s="366"/>
      <c r="K195" s="367"/>
      <c r="L195" s="13"/>
      <c r="M195" s="8"/>
      <c r="N195" s="8"/>
      <c r="O195" s="8"/>
      <c r="P195" s="56"/>
      <c r="Q195" s="60"/>
      <c r="R195" s="8"/>
      <c r="S195" s="14"/>
      <c r="T195" s="19"/>
      <c r="U195" s="20"/>
      <c r="V195" s="20"/>
      <c r="W195" s="8"/>
      <c r="X195" s="62"/>
      <c r="Y195" s="60"/>
      <c r="Z195" s="8"/>
      <c r="AA195" s="14"/>
      <c r="AB195" s="13"/>
      <c r="AC195" s="8"/>
      <c r="AD195" s="8"/>
      <c r="AE195" s="8"/>
      <c r="AF195" s="56"/>
      <c r="AG195" s="60"/>
      <c r="AH195" s="8"/>
      <c r="AI195" s="14"/>
      <c r="AJ195" s="13"/>
      <c r="AK195" s="8"/>
      <c r="AL195" s="8"/>
      <c r="AM195" s="8"/>
      <c r="AN195" s="56"/>
      <c r="AO195" s="60"/>
      <c r="AP195" s="8"/>
      <c r="AQ195" s="14"/>
      <c r="AR195" s="13"/>
      <c r="AS195" s="8"/>
      <c r="AT195" s="56"/>
      <c r="AU195" s="13"/>
      <c r="AV195" s="8"/>
      <c r="AW195" s="14"/>
      <c r="AX195" s="13"/>
      <c r="AY195" s="8"/>
      <c r="AZ195" s="56"/>
      <c r="BA195" s="13" t="s">
        <v>447</v>
      </c>
      <c r="BB195" s="109" t="s">
        <v>447</v>
      </c>
      <c r="BC195" s="1"/>
      <c r="BD195" s="1"/>
      <c r="BE195" s="1"/>
      <c r="BF195" s="1"/>
      <c r="BG195" s="1"/>
      <c r="BS195" s="29"/>
      <c r="BT195" s="44" t="str">
        <f t="shared" si="23"/>
        <v/>
      </c>
      <c r="BU195" s="45" t="str">
        <f t="shared" si="24"/>
        <v/>
      </c>
      <c r="BV195" s="45" t="str">
        <f t="shared" si="25"/>
        <v/>
      </c>
      <c r="BW195" s="44" t="str">
        <f t="shared" si="26"/>
        <v/>
      </c>
      <c r="BX195" s="45" t="str">
        <f t="shared" si="27"/>
        <v/>
      </c>
      <c r="BY195" s="44" t="e">
        <f>IF(AND(#REF!="",#REF!="",#REF!="",#REF!=""),"",SUM(#REF!,#REF!,#REF!,#REF!,#REF!))</f>
        <v>#REF!</v>
      </c>
      <c r="BZ195" s="45" t="str">
        <f t="shared" si="28"/>
        <v/>
      </c>
      <c r="CA195" s="44" t="str">
        <f t="shared" si="29"/>
        <v/>
      </c>
      <c r="CB195" s="45" t="str">
        <f t="shared" si="30"/>
        <v/>
      </c>
      <c r="CC195" s="44" t="str">
        <f t="shared" si="31"/>
        <v/>
      </c>
      <c r="CD195" s="45" t="str">
        <f t="shared" si="32"/>
        <v/>
      </c>
      <c r="CE195" s="44" t="e">
        <f>IF(AND(#REF!="",#REF!="",#REF!="",#REF!=""),"",SUM(#REF!,#REF!,#REF!,#REF!,#REF!))</f>
        <v>#REF!</v>
      </c>
      <c r="CF195" s="45" t="str">
        <f t="shared" si="33"/>
        <v/>
      </c>
      <c r="CG195" s="38" t="e">
        <f>IF(AND(#REF!="",#REF!="",#REF!="",#REF!=""),"",SUM(#REF!,#REF!,#REF!,#REF!))</f>
        <v>#REF!</v>
      </c>
      <c r="CH195" s="38" t="str">
        <f t="shared" si="34"/>
        <v/>
      </c>
    </row>
    <row r="196" spans="1:86" ht="24" customHeight="1">
      <c r="A196" s="358">
        <v>190</v>
      </c>
      <c r="B196" s="359"/>
      <c r="C196" s="360"/>
      <c r="D196" s="361"/>
      <c r="E196" s="362"/>
      <c r="F196" s="363"/>
      <c r="G196" s="363"/>
      <c r="H196" s="364"/>
      <c r="I196" s="365"/>
      <c r="J196" s="366"/>
      <c r="K196" s="367"/>
      <c r="L196" s="13"/>
      <c r="M196" s="8"/>
      <c r="N196" s="8"/>
      <c r="O196" s="8"/>
      <c r="P196" s="56"/>
      <c r="Q196" s="60"/>
      <c r="R196" s="8"/>
      <c r="S196" s="14"/>
      <c r="T196" s="19"/>
      <c r="U196" s="20"/>
      <c r="V196" s="20"/>
      <c r="W196" s="8"/>
      <c r="X196" s="62"/>
      <c r="Y196" s="60"/>
      <c r="Z196" s="8"/>
      <c r="AA196" s="14"/>
      <c r="AB196" s="13"/>
      <c r="AC196" s="8"/>
      <c r="AD196" s="8"/>
      <c r="AE196" s="8"/>
      <c r="AF196" s="56"/>
      <c r="AG196" s="60"/>
      <c r="AH196" s="8"/>
      <c r="AI196" s="14"/>
      <c r="AJ196" s="13"/>
      <c r="AK196" s="8"/>
      <c r="AL196" s="8"/>
      <c r="AM196" s="8"/>
      <c r="AN196" s="56"/>
      <c r="AO196" s="60"/>
      <c r="AP196" s="8"/>
      <c r="AQ196" s="14"/>
      <c r="AR196" s="13"/>
      <c r="AS196" s="8"/>
      <c r="AT196" s="56"/>
      <c r="AU196" s="13"/>
      <c r="AV196" s="8"/>
      <c r="AW196" s="14"/>
      <c r="AX196" s="13"/>
      <c r="AY196" s="8"/>
      <c r="AZ196" s="56"/>
      <c r="BA196" s="13" t="s">
        <v>447</v>
      </c>
      <c r="BB196" s="109" t="s">
        <v>447</v>
      </c>
      <c r="BC196" s="1"/>
      <c r="BD196" s="1"/>
      <c r="BE196" s="1"/>
      <c r="BF196" s="1"/>
      <c r="BG196" s="1"/>
      <c r="BS196" s="29"/>
      <c r="BT196" s="44" t="str">
        <f t="shared" si="23"/>
        <v/>
      </c>
      <c r="BU196" s="45" t="str">
        <f t="shared" si="24"/>
        <v/>
      </c>
      <c r="BV196" s="45" t="str">
        <f t="shared" si="25"/>
        <v/>
      </c>
      <c r="BW196" s="44" t="str">
        <f t="shared" si="26"/>
        <v/>
      </c>
      <c r="BX196" s="45" t="str">
        <f t="shared" si="27"/>
        <v/>
      </c>
      <c r="BY196" s="44" t="e">
        <f>IF(AND(#REF!="",#REF!="",#REF!="",#REF!=""),"",SUM(#REF!,#REF!,#REF!,#REF!,#REF!))</f>
        <v>#REF!</v>
      </c>
      <c r="BZ196" s="45" t="str">
        <f t="shared" si="28"/>
        <v/>
      </c>
      <c r="CA196" s="44" t="str">
        <f t="shared" si="29"/>
        <v/>
      </c>
      <c r="CB196" s="45" t="str">
        <f t="shared" si="30"/>
        <v/>
      </c>
      <c r="CC196" s="44" t="str">
        <f t="shared" si="31"/>
        <v/>
      </c>
      <c r="CD196" s="45" t="str">
        <f t="shared" si="32"/>
        <v/>
      </c>
      <c r="CE196" s="44" t="e">
        <f>IF(AND(#REF!="",#REF!="",#REF!="",#REF!=""),"",SUM(#REF!,#REF!,#REF!,#REF!,#REF!))</f>
        <v>#REF!</v>
      </c>
      <c r="CF196" s="45" t="str">
        <f t="shared" si="33"/>
        <v/>
      </c>
      <c r="CG196" s="38" t="e">
        <f>IF(AND(#REF!="",#REF!="",#REF!="",#REF!=""),"",SUM(#REF!,#REF!,#REF!,#REF!))</f>
        <v>#REF!</v>
      </c>
      <c r="CH196" s="38" t="str">
        <f t="shared" si="34"/>
        <v/>
      </c>
    </row>
    <row r="197" spans="1:86" ht="24" customHeight="1">
      <c r="A197" s="358">
        <v>191</v>
      </c>
      <c r="B197" s="359"/>
      <c r="C197" s="360"/>
      <c r="D197" s="361"/>
      <c r="E197" s="362"/>
      <c r="F197" s="363"/>
      <c r="G197" s="363"/>
      <c r="H197" s="364"/>
      <c r="I197" s="365"/>
      <c r="J197" s="366"/>
      <c r="K197" s="367"/>
      <c r="L197" s="13"/>
      <c r="M197" s="8"/>
      <c r="N197" s="8"/>
      <c r="O197" s="8"/>
      <c r="P197" s="56"/>
      <c r="Q197" s="60"/>
      <c r="R197" s="8"/>
      <c r="S197" s="14"/>
      <c r="T197" s="19"/>
      <c r="U197" s="20"/>
      <c r="V197" s="20"/>
      <c r="W197" s="8"/>
      <c r="X197" s="62"/>
      <c r="Y197" s="60"/>
      <c r="Z197" s="8"/>
      <c r="AA197" s="14"/>
      <c r="AB197" s="13"/>
      <c r="AC197" s="8"/>
      <c r="AD197" s="8"/>
      <c r="AE197" s="8"/>
      <c r="AF197" s="56"/>
      <c r="AG197" s="60"/>
      <c r="AH197" s="8"/>
      <c r="AI197" s="14"/>
      <c r="AJ197" s="13"/>
      <c r="AK197" s="8"/>
      <c r="AL197" s="8"/>
      <c r="AM197" s="8"/>
      <c r="AN197" s="56"/>
      <c r="AO197" s="60"/>
      <c r="AP197" s="8"/>
      <c r="AQ197" s="14"/>
      <c r="AR197" s="13"/>
      <c r="AS197" s="8"/>
      <c r="AT197" s="56"/>
      <c r="AU197" s="13"/>
      <c r="AV197" s="8"/>
      <c r="AW197" s="14"/>
      <c r="AX197" s="13"/>
      <c r="AY197" s="8"/>
      <c r="AZ197" s="56"/>
      <c r="BA197" s="13" t="s">
        <v>447</v>
      </c>
      <c r="BB197" s="109" t="s">
        <v>447</v>
      </c>
      <c r="BC197" s="1"/>
      <c r="BD197" s="1"/>
      <c r="BE197" s="1"/>
      <c r="BF197" s="1"/>
      <c r="BG197" s="1"/>
      <c r="BS197" s="29"/>
      <c r="BT197" s="44" t="str">
        <f t="shared" si="23"/>
        <v/>
      </c>
      <c r="BU197" s="45" t="str">
        <f t="shared" si="24"/>
        <v/>
      </c>
      <c r="BV197" s="45" t="str">
        <f t="shared" si="25"/>
        <v/>
      </c>
      <c r="BW197" s="44" t="str">
        <f t="shared" si="26"/>
        <v/>
      </c>
      <c r="BX197" s="45" t="str">
        <f t="shared" si="27"/>
        <v/>
      </c>
      <c r="BY197" s="44" t="e">
        <f>IF(AND(#REF!="",#REF!="",#REF!="",#REF!=""),"",SUM(#REF!,#REF!,#REF!,#REF!,#REF!))</f>
        <v>#REF!</v>
      </c>
      <c r="BZ197" s="45" t="str">
        <f t="shared" si="28"/>
        <v/>
      </c>
      <c r="CA197" s="44" t="str">
        <f t="shared" si="29"/>
        <v/>
      </c>
      <c r="CB197" s="45" t="str">
        <f t="shared" si="30"/>
        <v/>
      </c>
      <c r="CC197" s="44" t="str">
        <f t="shared" si="31"/>
        <v/>
      </c>
      <c r="CD197" s="45" t="str">
        <f t="shared" si="32"/>
        <v/>
      </c>
      <c r="CE197" s="44" t="e">
        <f>IF(AND(#REF!="",#REF!="",#REF!="",#REF!=""),"",SUM(#REF!,#REF!,#REF!,#REF!,#REF!))</f>
        <v>#REF!</v>
      </c>
      <c r="CF197" s="45" t="str">
        <f t="shared" si="33"/>
        <v/>
      </c>
      <c r="CG197" s="38" t="e">
        <f>IF(AND(#REF!="",#REF!="",#REF!="",#REF!=""),"",SUM(#REF!,#REF!,#REF!,#REF!))</f>
        <v>#REF!</v>
      </c>
      <c r="CH197" s="38" t="str">
        <f t="shared" si="34"/>
        <v/>
      </c>
    </row>
    <row r="198" spans="1:86" ht="24" customHeight="1">
      <c r="A198" s="358">
        <v>192</v>
      </c>
      <c r="B198" s="359"/>
      <c r="C198" s="360"/>
      <c r="D198" s="361"/>
      <c r="E198" s="362"/>
      <c r="F198" s="363"/>
      <c r="G198" s="363"/>
      <c r="H198" s="364"/>
      <c r="I198" s="365"/>
      <c r="J198" s="366"/>
      <c r="K198" s="367"/>
      <c r="L198" s="13"/>
      <c r="M198" s="8"/>
      <c r="N198" s="8"/>
      <c r="O198" s="8"/>
      <c r="P198" s="56"/>
      <c r="Q198" s="60"/>
      <c r="R198" s="8"/>
      <c r="S198" s="14"/>
      <c r="T198" s="19"/>
      <c r="U198" s="20"/>
      <c r="V198" s="20"/>
      <c r="W198" s="8"/>
      <c r="X198" s="62"/>
      <c r="Y198" s="60"/>
      <c r="Z198" s="8"/>
      <c r="AA198" s="14"/>
      <c r="AB198" s="13"/>
      <c r="AC198" s="8"/>
      <c r="AD198" s="8"/>
      <c r="AE198" s="8"/>
      <c r="AF198" s="56"/>
      <c r="AG198" s="60"/>
      <c r="AH198" s="8"/>
      <c r="AI198" s="14"/>
      <c r="AJ198" s="13"/>
      <c r="AK198" s="8"/>
      <c r="AL198" s="8"/>
      <c r="AM198" s="8"/>
      <c r="AN198" s="56"/>
      <c r="AO198" s="60"/>
      <c r="AP198" s="8"/>
      <c r="AQ198" s="14"/>
      <c r="AR198" s="13"/>
      <c r="AS198" s="8"/>
      <c r="AT198" s="56"/>
      <c r="AU198" s="13"/>
      <c r="AV198" s="8"/>
      <c r="AW198" s="14"/>
      <c r="AX198" s="13"/>
      <c r="AY198" s="8"/>
      <c r="AZ198" s="56"/>
      <c r="BA198" s="13" t="s">
        <v>447</v>
      </c>
      <c r="BB198" s="109" t="s">
        <v>447</v>
      </c>
      <c r="BC198" s="1"/>
      <c r="BD198" s="1"/>
      <c r="BE198" s="1"/>
      <c r="BF198" s="1"/>
      <c r="BG198" s="1"/>
      <c r="BS198" s="29"/>
      <c r="BT198" s="44" t="str">
        <f t="shared" si="23"/>
        <v/>
      </c>
      <c r="BU198" s="45" t="str">
        <f t="shared" si="24"/>
        <v/>
      </c>
      <c r="BV198" s="45" t="str">
        <f t="shared" si="25"/>
        <v/>
      </c>
      <c r="BW198" s="44" t="str">
        <f t="shared" si="26"/>
        <v/>
      </c>
      <c r="BX198" s="45" t="str">
        <f t="shared" si="27"/>
        <v/>
      </c>
      <c r="BY198" s="44" t="e">
        <f>IF(AND(#REF!="",#REF!="",#REF!="",#REF!=""),"",SUM(#REF!,#REF!,#REF!,#REF!,#REF!))</f>
        <v>#REF!</v>
      </c>
      <c r="BZ198" s="45" t="str">
        <f t="shared" si="28"/>
        <v/>
      </c>
      <c r="CA198" s="44" t="str">
        <f t="shared" si="29"/>
        <v/>
      </c>
      <c r="CB198" s="45" t="str">
        <f t="shared" si="30"/>
        <v/>
      </c>
      <c r="CC198" s="44" t="str">
        <f t="shared" si="31"/>
        <v/>
      </c>
      <c r="CD198" s="45" t="str">
        <f t="shared" si="32"/>
        <v/>
      </c>
      <c r="CE198" s="44" t="e">
        <f>IF(AND(#REF!="",#REF!="",#REF!="",#REF!=""),"",SUM(#REF!,#REF!,#REF!,#REF!,#REF!))</f>
        <v>#REF!</v>
      </c>
      <c r="CF198" s="45" t="str">
        <f t="shared" si="33"/>
        <v/>
      </c>
      <c r="CG198" s="38" t="e">
        <f>IF(AND(#REF!="",#REF!="",#REF!="",#REF!=""),"",SUM(#REF!,#REF!,#REF!,#REF!))</f>
        <v>#REF!</v>
      </c>
      <c r="CH198" s="38" t="str">
        <f t="shared" si="34"/>
        <v/>
      </c>
    </row>
    <row r="199" spans="1:86" ht="24" customHeight="1">
      <c r="A199" s="358">
        <v>193</v>
      </c>
      <c r="B199" s="359"/>
      <c r="C199" s="360"/>
      <c r="D199" s="361"/>
      <c r="E199" s="362"/>
      <c r="F199" s="363"/>
      <c r="G199" s="363"/>
      <c r="H199" s="364"/>
      <c r="I199" s="365"/>
      <c r="J199" s="366"/>
      <c r="K199" s="367"/>
      <c r="L199" s="13"/>
      <c r="M199" s="8"/>
      <c r="N199" s="8"/>
      <c r="O199" s="8"/>
      <c r="P199" s="56"/>
      <c r="Q199" s="60"/>
      <c r="R199" s="8"/>
      <c r="S199" s="14"/>
      <c r="T199" s="19"/>
      <c r="U199" s="20"/>
      <c r="V199" s="20"/>
      <c r="W199" s="8"/>
      <c r="X199" s="62"/>
      <c r="Y199" s="60"/>
      <c r="Z199" s="8"/>
      <c r="AA199" s="14"/>
      <c r="AB199" s="13"/>
      <c r="AC199" s="8"/>
      <c r="AD199" s="8"/>
      <c r="AE199" s="8"/>
      <c r="AF199" s="56"/>
      <c r="AG199" s="60"/>
      <c r="AH199" s="8"/>
      <c r="AI199" s="14"/>
      <c r="AJ199" s="13"/>
      <c r="AK199" s="8"/>
      <c r="AL199" s="8"/>
      <c r="AM199" s="8"/>
      <c r="AN199" s="56"/>
      <c r="AO199" s="60"/>
      <c r="AP199" s="8"/>
      <c r="AQ199" s="14"/>
      <c r="AR199" s="13"/>
      <c r="AS199" s="8"/>
      <c r="AT199" s="56"/>
      <c r="AU199" s="13"/>
      <c r="AV199" s="8"/>
      <c r="AW199" s="14"/>
      <c r="AX199" s="13"/>
      <c r="AY199" s="8"/>
      <c r="AZ199" s="56"/>
      <c r="BA199" s="13" t="s">
        <v>447</v>
      </c>
      <c r="BB199" s="109" t="s">
        <v>447</v>
      </c>
      <c r="BC199" s="1"/>
      <c r="BD199" s="1"/>
      <c r="BE199" s="1"/>
      <c r="BF199" s="1"/>
      <c r="BG199" s="1"/>
      <c r="BS199" s="29"/>
      <c r="BT199" s="44" t="str">
        <f t="shared" si="23"/>
        <v/>
      </c>
      <c r="BU199" s="45" t="str">
        <f t="shared" si="24"/>
        <v/>
      </c>
      <c r="BV199" s="45" t="str">
        <f t="shared" si="25"/>
        <v/>
      </c>
      <c r="BW199" s="44" t="str">
        <f t="shared" si="26"/>
        <v/>
      </c>
      <c r="BX199" s="45" t="str">
        <f t="shared" si="27"/>
        <v/>
      </c>
      <c r="BY199" s="44" t="e">
        <f>IF(AND(#REF!="",#REF!="",#REF!="",#REF!=""),"",SUM(#REF!,#REF!,#REF!,#REF!,#REF!))</f>
        <v>#REF!</v>
      </c>
      <c r="BZ199" s="45" t="str">
        <f t="shared" si="28"/>
        <v/>
      </c>
      <c r="CA199" s="44" t="str">
        <f t="shared" si="29"/>
        <v/>
      </c>
      <c r="CB199" s="45" t="str">
        <f t="shared" si="30"/>
        <v/>
      </c>
      <c r="CC199" s="44" t="str">
        <f t="shared" si="31"/>
        <v/>
      </c>
      <c r="CD199" s="45" t="str">
        <f t="shared" si="32"/>
        <v/>
      </c>
      <c r="CE199" s="44" t="e">
        <f>IF(AND(#REF!="",#REF!="",#REF!="",#REF!=""),"",SUM(#REF!,#REF!,#REF!,#REF!,#REF!))</f>
        <v>#REF!</v>
      </c>
      <c r="CF199" s="45" t="str">
        <f t="shared" si="33"/>
        <v/>
      </c>
      <c r="CG199" s="38" t="e">
        <f>IF(AND(#REF!="",#REF!="",#REF!="",#REF!=""),"",SUM(#REF!,#REF!,#REF!,#REF!))</f>
        <v>#REF!</v>
      </c>
      <c r="CH199" s="38" t="str">
        <f t="shared" si="34"/>
        <v/>
      </c>
    </row>
    <row r="200" spans="1:86" ht="24" customHeight="1">
      <c r="A200" s="358">
        <v>194</v>
      </c>
      <c r="B200" s="359"/>
      <c r="C200" s="360"/>
      <c r="D200" s="361"/>
      <c r="E200" s="362"/>
      <c r="F200" s="363"/>
      <c r="G200" s="363"/>
      <c r="H200" s="364"/>
      <c r="I200" s="365"/>
      <c r="J200" s="366"/>
      <c r="K200" s="367"/>
      <c r="L200" s="13"/>
      <c r="M200" s="8"/>
      <c r="N200" s="8"/>
      <c r="O200" s="8"/>
      <c r="P200" s="56"/>
      <c r="Q200" s="60"/>
      <c r="R200" s="8"/>
      <c r="S200" s="14"/>
      <c r="T200" s="19"/>
      <c r="U200" s="20"/>
      <c r="V200" s="20"/>
      <c r="W200" s="8"/>
      <c r="X200" s="62"/>
      <c r="Y200" s="60"/>
      <c r="Z200" s="8"/>
      <c r="AA200" s="14"/>
      <c r="AB200" s="13"/>
      <c r="AC200" s="8"/>
      <c r="AD200" s="8"/>
      <c r="AE200" s="8"/>
      <c r="AF200" s="56"/>
      <c r="AG200" s="60"/>
      <c r="AH200" s="8"/>
      <c r="AI200" s="14"/>
      <c r="AJ200" s="13"/>
      <c r="AK200" s="8"/>
      <c r="AL200" s="8"/>
      <c r="AM200" s="8"/>
      <c r="AN200" s="56"/>
      <c r="AO200" s="60"/>
      <c r="AP200" s="8"/>
      <c r="AQ200" s="14"/>
      <c r="AR200" s="13"/>
      <c r="AS200" s="8"/>
      <c r="AT200" s="56"/>
      <c r="AU200" s="13"/>
      <c r="AV200" s="8"/>
      <c r="AW200" s="14"/>
      <c r="AX200" s="13"/>
      <c r="AY200" s="8"/>
      <c r="AZ200" s="56"/>
      <c r="BA200" s="13" t="s">
        <v>447</v>
      </c>
      <c r="BB200" s="109" t="s">
        <v>447</v>
      </c>
      <c r="BC200" s="1"/>
      <c r="BD200" s="1"/>
      <c r="BE200" s="1"/>
      <c r="BF200" s="1"/>
      <c r="BG200" s="1"/>
      <c r="BS200" s="29"/>
      <c r="BT200" s="44" t="str">
        <f t="shared" ref="BT200:BT263" si="35">IF(I200="","",I200)</f>
        <v/>
      </c>
      <c r="BU200" s="45" t="str">
        <f t="shared" ref="BU200:BU263" si="36">IF(AND(L200="",M200="",N200="",P200=""),"",SUM(L200,M200,N200,O200,P200))</f>
        <v/>
      </c>
      <c r="BV200" s="45" t="str">
        <f t="shared" ref="BV200:BV263" si="37">IFERROR(IF(BU200="","",ROUNDUP(BU200*20%,0)),"")</f>
        <v/>
      </c>
      <c r="BW200" s="44" t="str">
        <f t="shared" ref="BW200:BW263" si="38">IF(AND(T200="",U200="",V200="",X200=""),"",SUM(T200,U200,V200,W200,X200))</f>
        <v/>
      </c>
      <c r="BX200" s="45" t="str">
        <f t="shared" ref="BX200:BX263" si="39">IFERROR(IF(BW200="","",ROUNDUP(BW200*20%,0)),"")</f>
        <v/>
      </c>
      <c r="BY200" s="44" t="e">
        <f>IF(AND(#REF!="",#REF!="",#REF!="",#REF!=""),"",SUM(#REF!,#REF!,#REF!,#REF!,#REF!))</f>
        <v>#REF!</v>
      </c>
      <c r="BZ200" s="45" t="str">
        <f t="shared" ref="BZ200:BZ263" si="40">IFERROR(IF(BY200="","",ROUNDUP(BY200*20%,0)),"")</f>
        <v/>
      </c>
      <c r="CA200" s="44" t="str">
        <f t="shared" ref="CA200:CA263" si="41">IF(AND(AB200="",AC200="",AD200="",AF200=""),"",SUM(AB200,AC200,AD200,AE200,AF200))</f>
        <v/>
      </c>
      <c r="CB200" s="45" t="str">
        <f t="shared" ref="CB200:CB263" si="42">IFERROR(IF(CA200="","",ROUNDUP(CA200*20%,0)),"")</f>
        <v/>
      </c>
      <c r="CC200" s="44" t="str">
        <f t="shared" ref="CC200:CC263" si="43">IF(AND(AJ200="",AK200="",AL200="",AN200=""),"",SUM(AJ200,AK200,AL200,AM200,AN200))</f>
        <v/>
      </c>
      <c r="CD200" s="45" t="str">
        <f t="shared" ref="CD200:CD263" si="44">IFERROR(IF(CC200="","",ROUNDUP(CC200*20%,0)),"")</f>
        <v/>
      </c>
      <c r="CE200" s="44" t="e">
        <f>IF(AND(#REF!="",#REF!="",#REF!="",#REF!=""),"",SUM(#REF!,#REF!,#REF!,#REF!,#REF!))</f>
        <v>#REF!</v>
      </c>
      <c r="CF200" s="45" t="str">
        <f t="shared" ref="CF200:CF263" si="45">IFERROR(IF(CE200="","",ROUNDUP(CE200*20%,0)),"")</f>
        <v/>
      </c>
      <c r="CG200" s="38" t="e">
        <f>IF(AND(#REF!="",#REF!="",#REF!="",#REF!=""),"",SUM(#REF!,#REF!,#REF!,#REF!))</f>
        <v>#REF!</v>
      </c>
      <c r="CH200" s="38" t="str">
        <f t="shared" si="34"/>
        <v/>
      </c>
    </row>
    <row r="201" spans="1:86" ht="24" customHeight="1">
      <c r="A201" s="358">
        <v>195</v>
      </c>
      <c r="B201" s="359"/>
      <c r="C201" s="360"/>
      <c r="D201" s="361"/>
      <c r="E201" s="362"/>
      <c r="F201" s="363"/>
      <c r="G201" s="363"/>
      <c r="H201" s="364"/>
      <c r="I201" s="365"/>
      <c r="J201" s="366"/>
      <c r="K201" s="367"/>
      <c r="L201" s="13"/>
      <c r="M201" s="8"/>
      <c r="N201" s="8"/>
      <c r="O201" s="8"/>
      <c r="P201" s="56"/>
      <c r="Q201" s="60"/>
      <c r="R201" s="8"/>
      <c r="S201" s="14"/>
      <c r="T201" s="19"/>
      <c r="U201" s="20"/>
      <c r="V201" s="20"/>
      <c r="W201" s="8"/>
      <c r="X201" s="62"/>
      <c r="Y201" s="60"/>
      <c r="Z201" s="8"/>
      <c r="AA201" s="14"/>
      <c r="AB201" s="13"/>
      <c r="AC201" s="8"/>
      <c r="AD201" s="8"/>
      <c r="AE201" s="8"/>
      <c r="AF201" s="56"/>
      <c r="AG201" s="60"/>
      <c r="AH201" s="8"/>
      <c r="AI201" s="14"/>
      <c r="AJ201" s="13"/>
      <c r="AK201" s="8"/>
      <c r="AL201" s="8"/>
      <c r="AM201" s="8"/>
      <c r="AN201" s="56"/>
      <c r="AO201" s="60"/>
      <c r="AP201" s="8"/>
      <c r="AQ201" s="14"/>
      <c r="AR201" s="13"/>
      <c r="AS201" s="8"/>
      <c r="AT201" s="56"/>
      <c r="AU201" s="13"/>
      <c r="AV201" s="8"/>
      <c r="AW201" s="14"/>
      <c r="AX201" s="13"/>
      <c r="AY201" s="8"/>
      <c r="AZ201" s="56"/>
      <c r="BA201" s="13" t="s">
        <v>447</v>
      </c>
      <c r="BB201" s="109" t="s">
        <v>447</v>
      </c>
      <c r="BC201" s="1"/>
      <c r="BD201" s="1"/>
      <c r="BE201" s="1"/>
      <c r="BF201" s="1"/>
      <c r="BG201" s="1"/>
      <c r="BS201" s="29"/>
      <c r="BT201" s="44" t="str">
        <f t="shared" si="35"/>
        <v/>
      </c>
      <c r="BU201" s="45" t="str">
        <f t="shared" si="36"/>
        <v/>
      </c>
      <c r="BV201" s="45" t="str">
        <f t="shared" si="37"/>
        <v/>
      </c>
      <c r="BW201" s="44" t="str">
        <f t="shared" si="38"/>
        <v/>
      </c>
      <c r="BX201" s="45" t="str">
        <f t="shared" si="39"/>
        <v/>
      </c>
      <c r="BY201" s="44" t="e">
        <f>IF(AND(#REF!="",#REF!="",#REF!="",#REF!=""),"",SUM(#REF!,#REF!,#REF!,#REF!,#REF!))</f>
        <v>#REF!</v>
      </c>
      <c r="BZ201" s="45" t="str">
        <f t="shared" si="40"/>
        <v/>
      </c>
      <c r="CA201" s="44" t="str">
        <f t="shared" si="41"/>
        <v/>
      </c>
      <c r="CB201" s="45" t="str">
        <f t="shared" si="42"/>
        <v/>
      </c>
      <c r="CC201" s="44" t="str">
        <f t="shared" si="43"/>
        <v/>
      </c>
      <c r="CD201" s="45" t="str">
        <f t="shared" si="44"/>
        <v/>
      </c>
      <c r="CE201" s="44" t="e">
        <f>IF(AND(#REF!="",#REF!="",#REF!="",#REF!=""),"",SUM(#REF!,#REF!,#REF!,#REF!,#REF!))</f>
        <v>#REF!</v>
      </c>
      <c r="CF201" s="45" t="str">
        <f t="shared" si="45"/>
        <v/>
      </c>
      <c r="CG201" s="38" t="e">
        <f>IF(AND(#REF!="",#REF!="",#REF!="",#REF!=""),"",SUM(#REF!,#REF!,#REF!,#REF!))</f>
        <v>#REF!</v>
      </c>
      <c r="CH201" s="38" t="str">
        <f t="shared" si="34"/>
        <v/>
      </c>
    </row>
    <row r="202" spans="1:86" ht="24" customHeight="1">
      <c r="A202" s="358">
        <v>196</v>
      </c>
      <c r="B202" s="359"/>
      <c r="C202" s="360"/>
      <c r="D202" s="361"/>
      <c r="E202" s="362"/>
      <c r="F202" s="363"/>
      <c r="G202" s="363"/>
      <c r="H202" s="364"/>
      <c r="I202" s="365"/>
      <c r="J202" s="366"/>
      <c r="K202" s="367"/>
      <c r="L202" s="13"/>
      <c r="M202" s="8"/>
      <c r="N202" s="8"/>
      <c r="O202" s="8"/>
      <c r="P202" s="56"/>
      <c r="Q202" s="60"/>
      <c r="R202" s="8"/>
      <c r="S202" s="14"/>
      <c r="T202" s="19"/>
      <c r="U202" s="20"/>
      <c r="V202" s="20"/>
      <c r="W202" s="8"/>
      <c r="X202" s="62"/>
      <c r="Y202" s="60"/>
      <c r="Z202" s="8"/>
      <c r="AA202" s="14"/>
      <c r="AB202" s="13"/>
      <c r="AC202" s="8"/>
      <c r="AD202" s="8"/>
      <c r="AE202" s="8"/>
      <c r="AF202" s="56"/>
      <c r="AG202" s="60"/>
      <c r="AH202" s="8"/>
      <c r="AI202" s="14"/>
      <c r="AJ202" s="13"/>
      <c r="AK202" s="8"/>
      <c r="AL202" s="8"/>
      <c r="AM202" s="8"/>
      <c r="AN202" s="56"/>
      <c r="AO202" s="60"/>
      <c r="AP202" s="8"/>
      <c r="AQ202" s="14"/>
      <c r="AR202" s="13"/>
      <c r="AS202" s="8"/>
      <c r="AT202" s="56"/>
      <c r="AU202" s="13"/>
      <c r="AV202" s="8"/>
      <c r="AW202" s="14"/>
      <c r="AX202" s="13"/>
      <c r="AY202" s="8"/>
      <c r="AZ202" s="56"/>
      <c r="BA202" s="13" t="s">
        <v>447</v>
      </c>
      <c r="BB202" s="109" t="s">
        <v>447</v>
      </c>
      <c r="BC202" s="1"/>
      <c r="BD202" s="1"/>
      <c r="BE202" s="1"/>
      <c r="BF202" s="1"/>
      <c r="BG202" s="1"/>
      <c r="BS202" s="29"/>
      <c r="BT202" s="44" t="str">
        <f t="shared" si="35"/>
        <v/>
      </c>
      <c r="BU202" s="45" t="str">
        <f t="shared" si="36"/>
        <v/>
      </c>
      <c r="BV202" s="45" t="str">
        <f t="shared" si="37"/>
        <v/>
      </c>
      <c r="BW202" s="44" t="str">
        <f t="shared" si="38"/>
        <v/>
      </c>
      <c r="BX202" s="45" t="str">
        <f t="shared" si="39"/>
        <v/>
      </c>
      <c r="BY202" s="44" t="e">
        <f>IF(AND(#REF!="",#REF!="",#REF!="",#REF!=""),"",SUM(#REF!,#REF!,#REF!,#REF!,#REF!))</f>
        <v>#REF!</v>
      </c>
      <c r="BZ202" s="45" t="str">
        <f t="shared" si="40"/>
        <v/>
      </c>
      <c r="CA202" s="44" t="str">
        <f t="shared" si="41"/>
        <v/>
      </c>
      <c r="CB202" s="45" t="str">
        <f t="shared" si="42"/>
        <v/>
      </c>
      <c r="CC202" s="44" t="str">
        <f t="shared" si="43"/>
        <v/>
      </c>
      <c r="CD202" s="45" t="str">
        <f t="shared" si="44"/>
        <v/>
      </c>
      <c r="CE202" s="44" t="e">
        <f>IF(AND(#REF!="",#REF!="",#REF!="",#REF!=""),"",SUM(#REF!,#REF!,#REF!,#REF!,#REF!))</f>
        <v>#REF!</v>
      </c>
      <c r="CF202" s="45" t="str">
        <f t="shared" si="45"/>
        <v/>
      </c>
      <c r="CG202" s="38" t="e">
        <f>IF(AND(#REF!="",#REF!="",#REF!="",#REF!=""),"",SUM(#REF!,#REF!,#REF!,#REF!))</f>
        <v>#REF!</v>
      </c>
      <c r="CH202" s="38" t="str">
        <f t="shared" si="34"/>
        <v/>
      </c>
    </row>
    <row r="203" spans="1:86" ht="24" customHeight="1">
      <c r="A203" s="358">
        <v>197</v>
      </c>
      <c r="B203" s="359"/>
      <c r="C203" s="360"/>
      <c r="D203" s="361"/>
      <c r="E203" s="362"/>
      <c r="F203" s="363"/>
      <c r="G203" s="363"/>
      <c r="H203" s="364"/>
      <c r="I203" s="365"/>
      <c r="J203" s="366"/>
      <c r="K203" s="367"/>
      <c r="L203" s="13"/>
      <c r="M203" s="8"/>
      <c r="N203" s="8"/>
      <c r="O203" s="8"/>
      <c r="P203" s="56"/>
      <c r="Q203" s="60"/>
      <c r="R203" s="8"/>
      <c r="S203" s="14"/>
      <c r="T203" s="19"/>
      <c r="U203" s="20"/>
      <c r="V203" s="20"/>
      <c r="W203" s="8"/>
      <c r="X203" s="62"/>
      <c r="Y203" s="60"/>
      <c r="Z203" s="8"/>
      <c r="AA203" s="14"/>
      <c r="AB203" s="13"/>
      <c r="AC203" s="8"/>
      <c r="AD203" s="8"/>
      <c r="AE203" s="8"/>
      <c r="AF203" s="56"/>
      <c r="AG203" s="60"/>
      <c r="AH203" s="8"/>
      <c r="AI203" s="14"/>
      <c r="AJ203" s="13"/>
      <c r="AK203" s="8"/>
      <c r="AL203" s="8"/>
      <c r="AM203" s="8"/>
      <c r="AN203" s="56"/>
      <c r="AO203" s="60"/>
      <c r="AP203" s="8"/>
      <c r="AQ203" s="14"/>
      <c r="AR203" s="13"/>
      <c r="AS203" s="8"/>
      <c r="AT203" s="56"/>
      <c r="AU203" s="13"/>
      <c r="AV203" s="8"/>
      <c r="AW203" s="14"/>
      <c r="AX203" s="13"/>
      <c r="AY203" s="8"/>
      <c r="AZ203" s="56"/>
      <c r="BA203" s="13" t="s">
        <v>447</v>
      </c>
      <c r="BB203" s="109" t="s">
        <v>447</v>
      </c>
      <c r="BC203" s="1"/>
      <c r="BD203" s="1"/>
      <c r="BE203" s="1"/>
      <c r="BF203" s="1"/>
      <c r="BG203" s="1"/>
      <c r="BS203" s="29"/>
      <c r="BT203" s="44" t="str">
        <f t="shared" si="35"/>
        <v/>
      </c>
      <c r="BU203" s="45" t="str">
        <f t="shared" si="36"/>
        <v/>
      </c>
      <c r="BV203" s="45" t="str">
        <f t="shared" si="37"/>
        <v/>
      </c>
      <c r="BW203" s="44" t="str">
        <f t="shared" si="38"/>
        <v/>
      </c>
      <c r="BX203" s="45" t="str">
        <f t="shared" si="39"/>
        <v/>
      </c>
      <c r="BY203" s="44" t="e">
        <f>IF(AND(#REF!="",#REF!="",#REF!="",#REF!=""),"",SUM(#REF!,#REF!,#REF!,#REF!,#REF!))</f>
        <v>#REF!</v>
      </c>
      <c r="BZ203" s="45" t="str">
        <f t="shared" si="40"/>
        <v/>
      </c>
      <c r="CA203" s="44" t="str">
        <f t="shared" si="41"/>
        <v/>
      </c>
      <c r="CB203" s="45" t="str">
        <f t="shared" si="42"/>
        <v/>
      </c>
      <c r="CC203" s="44" t="str">
        <f t="shared" si="43"/>
        <v/>
      </c>
      <c r="CD203" s="45" t="str">
        <f t="shared" si="44"/>
        <v/>
      </c>
      <c r="CE203" s="44" t="e">
        <f>IF(AND(#REF!="",#REF!="",#REF!="",#REF!=""),"",SUM(#REF!,#REF!,#REF!,#REF!,#REF!))</f>
        <v>#REF!</v>
      </c>
      <c r="CF203" s="45" t="str">
        <f t="shared" si="45"/>
        <v/>
      </c>
      <c r="CG203" s="38" t="e">
        <f>IF(AND(#REF!="",#REF!="",#REF!="",#REF!=""),"",SUM(#REF!,#REF!,#REF!,#REF!))</f>
        <v>#REF!</v>
      </c>
      <c r="CH203" s="38" t="str">
        <f t="shared" si="34"/>
        <v/>
      </c>
    </row>
    <row r="204" spans="1:86" ht="24" customHeight="1">
      <c r="A204" s="358">
        <v>198</v>
      </c>
      <c r="B204" s="359"/>
      <c r="C204" s="360"/>
      <c r="D204" s="361"/>
      <c r="E204" s="362"/>
      <c r="F204" s="363"/>
      <c r="G204" s="363"/>
      <c r="H204" s="364"/>
      <c r="I204" s="365"/>
      <c r="J204" s="366"/>
      <c r="K204" s="367"/>
      <c r="L204" s="13"/>
      <c r="M204" s="8"/>
      <c r="N204" s="8"/>
      <c r="O204" s="8"/>
      <c r="P204" s="56"/>
      <c r="Q204" s="60"/>
      <c r="R204" s="8"/>
      <c r="S204" s="14"/>
      <c r="T204" s="19"/>
      <c r="U204" s="20"/>
      <c r="V204" s="20"/>
      <c r="W204" s="8"/>
      <c r="X204" s="62"/>
      <c r="Y204" s="60"/>
      <c r="Z204" s="8"/>
      <c r="AA204" s="14"/>
      <c r="AB204" s="13"/>
      <c r="AC204" s="8"/>
      <c r="AD204" s="8"/>
      <c r="AE204" s="8"/>
      <c r="AF204" s="56"/>
      <c r="AG204" s="60"/>
      <c r="AH204" s="8"/>
      <c r="AI204" s="14"/>
      <c r="AJ204" s="13"/>
      <c r="AK204" s="8"/>
      <c r="AL204" s="8"/>
      <c r="AM204" s="8"/>
      <c r="AN204" s="56"/>
      <c r="AO204" s="60"/>
      <c r="AP204" s="8"/>
      <c r="AQ204" s="14"/>
      <c r="AR204" s="13"/>
      <c r="AS204" s="8"/>
      <c r="AT204" s="56"/>
      <c r="AU204" s="13"/>
      <c r="AV204" s="8"/>
      <c r="AW204" s="14"/>
      <c r="AX204" s="13"/>
      <c r="AY204" s="8"/>
      <c r="AZ204" s="56"/>
      <c r="BA204" s="13" t="s">
        <v>447</v>
      </c>
      <c r="BB204" s="109" t="s">
        <v>447</v>
      </c>
      <c r="BC204" s="1"/>
      <c r="BD204" s="1"/>
      <c r="BE204" s="1"/>
      <c r="BF204" s="1"/>
      <c r="BG204" s="1"/>
      <c r="BS204" s="29"/>
      <c r="BT204" s="44" t="str">
        <f t="shared" si="35"/>
        <v/>
      </c>
      <c r="BU204" s="45" t="str">
        <f t="shared" si="36"/>
        <v/>
      </c>
      <c r="BV204" s="45" t="str">
        <f t="shared" si="37"/>
        <v/>
      </c>
      <c r="BW204" s="44" t="str">
        <f t="shared" si="38"/>
        <v/>
      </c>
      <c r="BX204" s="45" t="str">
        <f t="shared" si="39"/>
        <v/>
      </c>
      <c r="BY204" s="44" t="e">
        <f>IF(AND(#REF!="",#REF!="",#REF!="",#REF!=""),"",SUM(#REF!,#REF!,#REF!,#REF!,#REF!))</f>
        <v>#REF!</v>
      </c>
      <c r="BZ204" s="45" t="str">
        <f t="shared" si="40"/>
        <v/>
      </c>
      <c r="CA204" s="44" t="str">
        <f t="shared" si="41"/>
        <v/>
      </c>
      <c r="CB204" s="45" t="str">
        <f t="shared" si="42"/>
        <v/>
      </c>
      <c r="CC204" s="44" t="str">
        <f t="shared" si="43"/>
        <v/>
      </c>
      <c r="CD204" s="45" t="str">
        <f t="shared" si="44"/>
        <v/>
      </c>
      <c r="CE204" s="44" t="e">
        <f>IF(AND(#REF!="",#REF!="",#REF!="",#REF!=""),"",SUM(#REF!,#REF!,#REF!,#REF!,#REF!))</f>
        <v>#REF!</v>
      </c>
      <c r="CF204" s="45" t="str">
        <f t="shared" si="45"/>
        <v/>
      </c>
      <c r="CG204" s="38" t="e">
        <f>IF(AND(#REF!="",#REF!="",#REF!="",#REF!=""),"",SUM(#REF!,#REF!,#REF!,#REF!))</f>
        <v>#REF!</v>
      </c>
      <c r="CH204" s="38" t="str">
        <f t="shared" si="34"/>
        <v/>
      </c>
    </row>
    <row r="205" spans="1:86" ht="24" customHeight="1">
      <c r="A205" s="358">
        <v>199</v>
      </c>
      <c r="B205" s="359"/>
      <c r="C205" s="360"/>
      <c r="D205" s="361"/>
      <c r="E205" s="362"/>
      <c r="F205" s="363"/>
      <c r="G205" s="363"/>
      <c r="H205" s="364"/>
      <c r="I205" s="365"/>
      <c r="J205" s="366"/>
      <c r="K205" s="367"/>
      <c r="L205" s="13"/>
      <c r="M205" s="8"/>
      <c r="N205" s="8"/>
      <c r="O205" s="8"/>
      <c r="P205" s="56"/>
      <c r="Q205" s="60"/>
      <c r="R205" s="8"/>
      <c r="S205" s="14"/>
      <c r="T205" s="19"/>
      <c r="U205" s="20"/>
      <c r="V205" s="20"/>
      <c r="W205" s="8"/>
      <c r="X205" s="62"/>
      <c r="Y205" s="60"/>
      <c r="Z205" s="8"/>
      <c r="AA205" s="14"/>
      <c r="AB205" s="13"/>
      <c r="AC205" s="8"/>
      <c r="AD205" s="8"/>
      <c r="AE205" s="8"/>
      <c r="AF205" s="56"/>
      <c r="AG205" s="60"/>
      <c r="AH205" s="8"/>
      <c r="AI205" s="14"/>
      <c r="AJ205" s="13"/>
      <c r="AK205" s="8"/>
      <c r="AL205" s="8"/>
      <c r="AM205" s="8"/>
      <c r="AN205" s="56"/>
      <c r="AO205" s="60"/>
      <c r="AP205" s="8"/>
      <c r="AQ205" s="14"/>
      <c r="AR205" s="13"/>
      <c r="AS205" s="8"/>
      <c r="AT205" s="56"/>
      <c r="AU205" s="13"/>
      <c r="AV205" s="8"/>
      <c r="AW205" s="14"/>
      <c r="AX205" s="13"/>
      <c r="AY205" s="8"/>
      <c r="AZ205" s="56"/>
      <c r="BA205" s="13" t="s">
        <v>447</v>
      </c>
      <c r="BB205" s="109" t="s">
        <v>447</v>
      </c>
      <c r="BC205" s="1"/>
      <c r="BD205" s="1"/>
      <c r="BE205" s="1"/>
      <c r="BF205" s="1"/>
      <c r="BG205" s="1"/>
      <c r="BS205" s="29"/>
      <c r="BT205" s="44" t="str">
        <f t="shared" si="35"/>
        <v/>
      </c>
      <c r="BU205" s="45" t="str">
        <f t="shared" si="36"/>
        <v/>
      </c>
      <c r="BV205" s="45" t="str">
        <f t="shared" si="37"/>
        <v/>
      </c>
      <c r="BW205" s="44" t="str">
        <f t="shared" si="38"/>
        <v/>
      </c>
      <c r="BX205" s="45" t="str">
        <f t="shared" si="39"/>
        <v/>
      </c>
      <c r="BY205" s="44" t="e">
        <f>IF(AND(#REF!="",#REF!="",#REF!="",#REF!=""),"",SUM(#REF!,#REF!,#REF!,#REF!,#REF!))</f>
        <v>#REF!</v>
      </c>
      <c r="BZ205" s="45" t="str">
        <f t="shared" si="40"/>
        <v/>
      </c>
      <c r="CA205" s="44" t="str">
        <f t="shared" si="41"/>
        <v/>
      </c>
      <c r="CB205" s="45" t="str">
        <f t="shared" si="42"/>
        <v/>
      </c>
      <c r="CC205" s="44" t="str">
        <f t="shared" si="43"/>
        <v/>
      </c>
      <c r="CD205" s="45" t="str">
        <f t="shared" si="44"/>
        <v/>
      </c>
      <c r="CE205" s="44" t="e">
        <f>IF(AND(#REF!="",#REF!="",#REF!="",#REF!=""),"",SUM(#REF!,#REF!,#REF!,#REF!,#REF!))</f>
        <v>#REF!</v>
      </c>
      <c r="CF205" s="45" t="str">
        <f t="shared" si="45"/>
        <v/>
      </c>
      <c r="CG205" s="38" t="e">
        <f>IF(AND(#REF!="",#REF!="",#REF!="",#REF!=""),"",SUM(#REF!,#REF!,#REF!,#REF!))</f>
        <v>#REF!</v>
      </c>
      <c r="CH205" s="38" t="str">
        <f t="shared" si="34"/>
        <v/>
      </c>
    </row>
    <row r="206" spans="1:86" ht="24" customHeight="1">
      <c r="A206" s="358">
        <v>200</v>
      </c>
      <c r="B206" s="359"/>
      <c r="C206" s="360"/>
      <c r="D206" s="361"/>
      <c r="E206" s="362"/>
      <c r="F206" s="363"/>
      <c r="G206" s="363"/>
      <c r="H206" s="364"/>
      <c r="I206" s="365"/>
      <c r="J206" s="366"/>
      <c r="K206" s="367"/>
      <c r="L206" s="24"/>
      <c r="M206" s="25"/>
      <c r="N206" s="25"/>
      <c r="O206" s="8"/>
      <c r="P206" s="57"/>
      <c r="Q206" s="60"/>
      <c r="R206" s="8"/>
      <c r="S206" s="14"/>
      <c r="T206" s="26"/>
      <c r="U206" s="27"/>
      <c r="V206" s="27"/>
      <c r="W206" s="8"/>
      <c r="X206" s="63"/>
      <c r="Y206" s="60"/>
      <c r="Z206" s="8"/>
      <c r="AA206" s="14"/>
      <c r="AB206" s="24"/>
      <c r="AC206" s="25"/>
      <c r="AD206" s="25"/>
      <c r="AE206" s="8"/>
      <c r="AF206" s="57"/>
      <c r="AG206" s="60"/>
      <c r="AH206" s="8"/>
      <c r="AI206" s="14"/>
      <c r="AJ206" s="24"/>
      <c r="AK206" s="25"/>
      <c r="AL206" s="25"/>
      <c r="AM206" s="8"/>
      <c r="AN206" s="57"/>
      <c r="AO206" s="60"/>
      <c r="AP206" s="8"/>
      <c r="AQ206" s="14"/>
      <c r="AR206" s="24"/>
      <c r="AS206" s="25"/>
      <c r="AT206" s="57"/>
      <c r="AU206" s="24"/>
      <c r="AV206" s="25"/>
      <c r="AW206" s="97"/>
      <c r="AX206" s="24"/>
      <c r="AY206" s="25"/>
      <c r="AZ206" s="57"/>
      <c r="BA206" s="13" t="s">
        <v>447</v>
      </c>
      <c r="BB206" s="109" t="s">
        <v>447</v>
      </c>
      <c r="BC206" s="1"/>
      <c r="BD206" s="1"/>
      <c r="BE206" s="1"/>
      <c r="BF206" s="1"/>
      <c r="BG206" s="1"/>
      <c r="BS206" s="29"/>
      <c r="BT206" s="44" t="str">
        <f t="shared" si="35"/>
        <v/>
      </c>
      <c r="BU206" s="45" t="str">
        <f t="shared" si="36"/>
        <v/>
      </c>
      <c r="BV206" s="45" t="str">
        <f t="shared" si="37"/>
        <v/>
      </c>
      <c r="BW206" s="44" t="str">
        <f t="shared" si="38"/>
        <v/>
      </c>
      <c r="BX206" s="45" t="str">
        <f t="shared" si="39"/>
        <v/>
      </c>
      <c r="BY206" s="44" t="e">
        <f>IF(AND(#REF!="",#REF!="",#REF!="",#REF!=""),"",SUM(#REF!,#REF!,#REF!,#REF!,#REF!))</f>
        <v>#REF!</v>
      </c>
      <c r="BZ206" s="45" t="str">
        <f t="shared" si="40"/>
        <v/>
      </c>
      <c r="CA206" s="44" t="str">
        <f t="shared" si="41"/>
        <v/>
      </c>
      <c r="CB206" s="45" t="str">
        <f t="shared" si="42"/>
        <v/>
      </c>
      <c r="CC206" s="44" t="str">
        <f t="shared" si="43"/>
        <v/>
      </c>
      <c r="CD206" s="45" t="str">
        <f t="shared" si="44"/>
        <v/>
      </c>
      <c r="CE206" s="44" t="e">
        <f>IF(AND(#REF!="",#REF!="",#REF!="",#REF!=""),"",SUM(#REF!,#REF!,#REF!,#REF!,#REF!))</f>
        <v>#REF!</v>
      </c>
      <c r="CF206" s="45" t="str">
        <f t="shared" si="45"/>
        <v/>
      </c>
      <c r="CG206" s="38" t="e">
        <f>IF(AND(#REF!="",#REF!="",#REF!="",#REF!=""),"",SUM(#REF!,#REF!,#REF!,#REF!))</f>
        <v>#REF!</v>
      </c>
      <c r="CH206" s="38" t="str">
        <f t="shared" si="34"/>
        <v/>
      </c>
    </row>
    <row r="207" spans="1:86" ht="24" customHeight="1">
      <c r="A207" s="358">
        <v>201</v>
      </c>
      <c r="B207" s="359"/>
      <c r="C207" s="360"/>
      <c r="D207" s="361"/>
      <c r="E207" s="362"/>
      <c r="F207" s="363"/>
      <c r="G207" s="363"/>
      <c r="H207" s="364"/>
      <c r="I207" s="365"/>
      <c r="J207" s="366"/>
      <c r="K207" s="367"/>
      <c r="L207" s="24"/>
      <c r="M207" s="25"/>
      <c r="N207" s="25"/>
      <c r="O207" s="8"/>
      <c r="P207" s="57"/>
      <c r="Q207" s="60"/>
      <c r="R207" s="8"/>
      <c r="S207" s="14"/>
      <c r="T207" s="26"/>
      <c r="U207" s="27"/>
      <c r="V207" s="27"/>
      <c r="W207" s="8"/>
      <c r="X207" s="63"/>
      <c r="Y207" s="60"/>
      <c r="Z207" s="8"/>
      <c r="AA207" s="14"/>
      <c r="AB207" s="24"/>
      <c r="AC207" s="25"/>
      <c r="AD207" s="25"/>
      <c r="AE207" s="8"/>
      <c r="AF207" s="57"/>
      <c r="AG207" s="60"/>
      <c r="AH207" s="8"/>
      <c r="AI207" s="14"/>
      <c r="AJ207" s="24"/>
      <c r="AK207" s="25"/>
      <c r="AL207" s="25"/>
      <c r="AM207" s="8"/>
      <c r="AN207" s="57"/>
      <c r="AO207" s="60"/>
      <c r="AP207" s="8"/>
      <c r="AQ207" s="14"/>
      <c r="AR207" s="24"/>
      <c r="AS207" s="25"/>
      <c r="AT207" s="57"/>
      <c r="AU207" s="24"/>
      <c r="AV207" s="25"/>
      <c r="AW207" s="97"/>
      <c r="AX207" s="24"/>
      <c r="AY207" s="25"/>
      <c r="AZ207" s="57"/>
      <c r="BA207" s="13" t="s">
        <v>447</v>
      </c>
      <c r="BB207" s="109" t="s">
        <v>447</v>
      </c>
      <c r="BC207" s="1"/>
      <c r="BD207" s="1"/>
      <c r="BE207" s="1"/>
      <c r="BF207" s="1"/>
      <c r="BG207" s="1"/>
      <c r="BS207" s="29"/>
      <c r="BT207" s="44" t="str">
        <f t="shared" si="35"/>
        <v/>
      </c>
      <c r="BU207" s="45" t="str">
        <f t="shared" si="36"/>
        <v/>
      </c>
      <c r="BV207" s="45" t="str">
        <f t="shared" si="37"/>
        <v/>
      </c>
      <c r="BW207" s="44" t="str">
        <f t="shared" si="38"/>
        <v/>
      </c>
      <c r="BX207" s="45" t="str">
        <f t="shared" si="39"/>
        <v/>
      </c>
      <c r="BY207" s="44" t="e">
        <f>IF(AND(#REF!="",#REF!="",#REF!="",#REF!=""),"",SUM(#REF!,#REF!,#REF!,#REF!,#REF!))</f>
        <v>#REF!</v>
      </c>
      <c r="BZ207" s="45" t="str">
        <f t="shared" si="40"/>
        <v/>
      </c>
      <c r="CA207" s="44" t="str">
        <f t="shared" si="41"/>
        <v/>
      </c>
      <c r="CB207" s="45" t="str">
        <f t="shared" si="42"/>
        <v/>
      </c>
      <c r="CC207" s="44" t="str">
        <f t="shared" si="43"/>
        <v/>
      </c>
      <c r="CD207" s="45" t="str">
        <f t="shared" si="44"/>
        <v/>
      </c>
      <c r="CE207" s="44" t="e">
        <f>IF(AND(#REF!="",#REF!="",#REF!="",#REF!=""),"",SUM(#REF!,#REF!,#REF!,#REF!,#REF!))</f>
        <v>#REF!</v>
      </c>
      <c r="CF207" s="45" t="str">
        <f t="shared" si="45"/>
        <v/>
      </c>
      <c r="CG207" s="38" t="e">
        <f>IF(AND(#REF!="",#REF!="",#REF!="",#REF!=""),"",SUM(#REF!,#REF!,#REF!,#REF!))</f>
        <v>#REF!</v>
      </c>
      <c r="CH207" s="38" t="str">
        <f t="shared" si="34"/>
        <v/>
      </c>
    </row>
    <row r="208" spans="1:86" ht="24" customHeight="1">
      <c r="A208" s="358">
        <v>202</v>
      </c>
      <c r="B208" s="359"/>
      <c r="C208" s="360"/>
      <c r="D208" s="361"/>
      <c r="E208" s="362"/>
      <c r="F208" s="363"/>
      <c r="G208" s="363"/>
      <c r="H208" s="364"/>
      <c r="I208" s="365"/>
      <c r="J208" s="366"/>
      <c r="K208" s="367"/>
      <c r="L208" s="24"/>
      <c r="M208" s="25"/>
      <c r="N208" s="25"/>
      <c r="O208" s="8"/>
      <c r="P208" s="57"/>
      <c r="Q208" s="60"/>
      <c r="R208" s="8"/>
      <c r="S208" s="14"/>
      <c r="T208" s="26"/>
      <c r="U208" s="27"/>
      <c r="V208" s="27"/>
      <c r="W208" s="8"/>
      <c r="X208" s="63"/>
      <c r="Y208" s="60"/>
      <c r="Z208" s="8"/>
      <c r="AA208" s="14"/>
      <c r="AB208" s="24"/>
      <c r="AC208" s="25"/>
      <c r="AD208" s="25"/>
      <c r="AE208" s="8"/>
      <c r="AF208" s="57"/>
      <c r="AG208" s="60"/>
      <c r="AH208" s="8"/>
      <c r="AI208" s="14"/>
      <c r="AJ208" s="24"/>
      <c r="AK208" s="25"/>
      <c r="AL208" s="25"/>
      <c r="AM208" s="8"/>
      <c r="AN208" s="57"/>
      <c r="AO208" s="60"/>
      <c r="AP208" s="8"/>
      <c r="AQ208" s="14"/>
      <c r="AR208" s="24"/>
      <c r="AS208" s="25"/>
      <c r="AT208" s="57"/>
      <c r="AU208" s="24"/>
      <c r="AV208" s="25"/>
      <c r="AW208" s="97"/>
      <c r="AX208" s="24"/>
      <c r="AY208" s="25"/>
      <c r="AZ208" s="57"/>
      <c r="BA208" s="13" t="s">
        <v>447</v>
      </c>
      <c r="BB208" s="109" t="s">
        <v>447</v>
      </c>
      <c r="BC208" s="1"/>
      <c r="BD208" s="1"/>
      <c r="BE208" s="1"/>
      <c r="BF208" s="1"/>
      <c r="BG208" s="1"/>
      <c r="BS208" s="29"/>
      <c r="BT208" s="44" t="str">
        <f t="shared" si="35"/>
        <v/>
      </c>
      <c r="BU208" s="45" t="str">
        <f t="shared" si="36"/>
        <v/>
      </c>
      <c r="BV208" s="45" t="str">
        <f t="shared" si="37"/>
        <v/>
      </c>
      <c r="BW208" s="44" t="str">
        <f t="shared" si="38"/>
        <v/>
      </c>
      <c r="BX208" s="45" t="str">
        <f t="shared" si="39"/>
        <v/>
      </c>
      <c r="BY208" s="44" t="e">
        <f>IF(AND(#REF!="",#REF!="",#REF!="",#REF!=""),"",SUM(#REF!,#REF!,#REF!,#REF!,#REF!))</f>
        <v>#REF!</v>
      </c>
      <c r="BZ208" s="45" t="str">
        <f t="shared" si="40"/>
        <v/>
      </c>
      <c r="CA208" s="44" t="str">
        <f t="shared" si="41"/>
        <v/>
      </c>
      <c r="CB208" s="45" t="str">
        <f t="shared" si="42"/>
        <v/>
      </c>
      <c r="CC208" s="44" t="str">
        <f t="shared" si="43"/>
        <v/>
      </c>
      <c r="CD208" s="45" t="str">
        <f t="shared" si="44"/>
        <v/>
      </c>
      <c r="CE208" s="44" t="e">
        <f>IF(AND(#REF!="",#REF!="",#REF!="",#REF!=""),"",SUM(#REF!,#REF!,#REF!,#REF!,#REF!))</f>
        <v>#REF!</v>
      </c>
      <c r="CF208" s="45" t="str">
        <f t="shared" si="45"/>
        <v/>
      </c>
      <c r="CG208" s="38" t="e">
        <f>IF(AND(#REF!="",#REF!="",#REF!="",#REF!=""),"",SUM(#REF!,#REF!,#REF!,#REF!))</f>
        <v>#REF!</v>
      </c>
      <c r="CH208" s="38" t="str">
        <f t="shared" si="34"/>
        <v/>
      </c>
    </row>
    <row r="209" spans="1:86" ht="24" customHeight="1">
      <c r="A209" s="358">
        <v>203</v>
      </c>
      <c r="B209" s="359"/>
      <c r="C209" s="360"/>
      <c r="D209" s="361"/>
      <c r="E209" s="362"/>
      <c r="F209" s="363"/>
      <c r="G209" s="363"/>
      <c r="H209" s="364"/>
      <c r="I209" s="365"/>
      <c r="J209" s="366"/>
      <c r="K209" s="367"/>
      <c r="L209" s="24"/>
      <c r="M209" s="25"/>
      <c r="N209" s="25"/>
      <c r="O209" s="8"/>
      <c r="P209" s="57"/>
      <c r="Q209" s="60"/>
      <c r="R209" s="8"/>
      <c r="S209" s="14"/>
      <c r="T209" s="26"/>
      <c r="U209" s="27"/>
      <c r="V209" s="27"/>
      <c r="W209" s="8"/>
      <c r="X209" s="63"/>
      <c r="Y209" s="60"/>
      <c r="Z209" s="8"/>
      <c r="AA209" s="14"/>
      <c r="AB209" s="24"/>
      <c r="AC209" s="25"/>
      <c r="AD209" s="25"/>
      <c r="AE209" s="8"/>
      <c r="AF209" s="57"/>
      <c r="AG209" s="60"/>
      <c r="AH209" s="8"/>
      <c r="AI209" s="14"/>
      <c r="AJ209" s="24"/>
      <c r="AK209" s="25"/>
      <c r="AL209" s="25"/>
      <c r="AM209" s="8"/>
      <c r="AN209" s="57"/>
      <c r="AO209" s="60"/>
      <c r="AP209" s="8"/>
      <c r="AQ209" s="14"/>
      <c r="AR209" s="24"/>
      <c r="AS209" s="25"/>
      <c r="AT209" s="57"/>
      <c r="AU209" s="24"/>
      <c r="AV209" s="25"/>
      <c r="AW209" s="97"/>
      <c r="AX209" s="24"/>
      <c r="AY209" s="25"/>
      <c r="AZ209" s="57"/>
      <c r="BA209" s="13" t="s">
        <v>447</v>
      </c>
      <c r="BB209" s="109" t="s">
        <v>447</v>
      </c>
      <c r="BC209" s="1"/>
      <c r="BD209" s="1"/>
      <c r="BE209" s="1"/>
      <c r="BF209" s="1"/>
      <c r="BG209" s="1"/>
      <c r="BS209" s="29"/>
      <c r="BT209" s="44" t="str">
        <f t="shared" si="35"/>
        <v/>
      </c>
      <c r="BU209" s="45" t="str">
        <f t="shared" si="36"/>
        <v/>
      </c>
      <c r="BV209" s="45" t="str">
        <f t="shared" si="37"/>
        <v/>
      </c>
      <c r="BW209" s="44" t="str">
        <f t="shared" si="38"/>
        <v/>
      </c>
      <c r="BX209" s="45" t="str">
        <f t="shared" si="39"/>
        <v/>
      </c>
      <c r="BY209" s="44" t="e">
        <f>IF(AND(#REF!="",#REF!="",#REF!="",#REF!=""),"",SUM(#REF!,#REF!,#REF!,#REF!,#REF!))</f>
        <v>#REF!</v>
      </c>
      <c r="BZ209" s="45" t="str">
        <f t="shared" si="40"/>
        <v/>
      </c>
      <c r="CA209" s="44" t="str">
        <f t="shared" si="41"/>
        <v/>
      </c>
      <c r="CB209" s="45" t="str">
        <f t="shared" si="42"/>
        <v/>
      </c>
      <c r="CC209" s="44" t="str">
        <f t="shared" si="43"/>
        <v/>
      </c>
      <c r="CD209" s="45" t="str">
        <f t="shared" si="44"/>
        <v/>
      </c>
      <c r="CE209" s="44" t="e">
        <f>IF(AND(#REF!="",#REF!="",#REF!="",#REF!=""),"",SUM(#REF!,#REF!,#REF!,#REF!,#REF!))</f>
        <v>#REF!</v>
      </c>
      <c r="CF209" s="45" t="str">
        <f t="shared" si="45"/>
        <v/>
      </c>
      <c r="CG209" s="38" t="e">
        <f>IF(AND(#REF!="",#REF!="",#REF!="",#REF!=""),"",SUM(#REF!,#REF!,#REF!,#REF!))</f>
        <v>#REF!</v>
      </c>
      <c r="CH209" s="38" t="str">
        <f t="shared" si="34"/>
        <v/>
      </c>
    </row>
    <row r="210" spans="1:86" ht="24" customHeight="1">
      <c r="A210" s="358">
        <v>204</v>
      </c>
      <c r="B210" s="359"/>
      <c r="C210" s="360"/>
      <c r="D210" s="361"/>
      <c r="E210" s="362"/>
      <c r="F210" s="363"/>
      <c r="G210" s="363"/>
      <c r="H210" s="364"/>
      <c r="I210" s="365"/>
      <c r="J210" s="366"/>
      <c r="K210" s="367"/>
      <c r="L210" s="24"/>
      <c r="M210" s="25"/>
      <c r="N210" s="25"/>
      <c r="O210" s="8"/>
      <c r="P210" s="57"/>
      <c r="Q210" s="60"/>
      <c r="R210" s="8"/>
      <c r="S210" s="14"/>
      <c r="T210" s="26"/>
      <c r="U210" s="27"/>
      <c r="V210" s="27"/>
      <c r="W210" s="8"/>
      <c r="X210" s="63"/>
      <c r="Y210" s="60"/>
      <c r="Z210" s="8"/>
      <c r="AA210" s="14"/>
      <c r="AB210" s="24"/>
      <c r="AC210" s="25"/>
      <c r="AD210" s="25"/>
      <c r="AE210" s="8"/>
      <c r="AF210" s="57"/>
      <c r="AG210" s="60"/>
      <c r="AH210" s="8"/>
      <c r="AI210" s="14"/>
      <c r="AJ210" s="24"/>
      <c r="AK210" s="25"/>
      <c r="AL210" s="25"/>
      <c r="AM210" s="8"/>
      <c r="AN210" s="57"/>
      <c r="AO210" s="60"/>
      <c r="AP210" s="8"/>
      <c r="AQ210" s="14"/>
      <c r="AR210" s="24"/>
      <c r="AS210" s="25"/>
      <c r="AT210" s="57"/>
      <c r="AU210" s="24"/>
      <c r="AV210" s="25"/>
      <c r="AW210" s="97"/>
      <c r="AX210" s="24"/>
      <c r="AY210" s="25"/>
      <c r="AZ210" s="57"/>
      <c r="BA210" s="13" t="s">
        <v>447</v>
      </c>
      <c r="BB210" s="109" t="s">
        <v>447</v>
      </c>
      <c r="BC210" s="1"/>
      <c r="BD210" s="1"/>
      <c r="BE210" s="1"/>
      <c r="BF210" s="1"/>
      <c r="BG210" s="1"/>
      <c r="BS210" s="29"/>
      <c r="BT210" s="44" t="str">
        <f t="shared" si="35"/>
        <v/>
      </c>
      <c r="BU210" s="45" t="str">
        <f t="shared" si="36"/>
        <v/>
      </c>
      <c r="BV210" s="45" t="str">
        <f t="shared" si="37"/>
        <v/>
      </c>
      <c r="BW210" s="44" t="str">
        <f t="shared" si="38"/>
        <v/>
      </c>
      <c r="BX210" s="45" t="str">
        <f t="shared" si="39"/>
        <v/>
      </c>
      <c r="BY210" s="44" t="e">
        <f>IF(AND(#REF!="",#REF!="",#REF!="",#REF!=""),"",SUM(#REF!,#REF!,#REF!,#REF!,#REF!))</f>
        <v>#REF!</v>
      </c>
      <c r="BZ210" s="45" t="str">
        <f t="shared" si="40"/>
        <v/>
      </c>
      <c r="CA210" s="44" t="str">
        <f t="shared" si="41"/>
        <v/>
      </c>
      <c r="CB210" s="45" t="str">
        <f t="shared" si="42"/>
        <v/>
      </c>
      <c r="CC210" s="44" t="str">
        <f t="shared" si="43"/>
        <v/>
      </c>
      <c r="CD210" s="45" t="str">
        <f t="shared" si="44"/>
        <v/>
      </c>
      <c r="CE210" s="44" t="e">
        <f>IF(AND(#REF!="",#REF!="",#REF!="",#REF!=""),"",SUM(#REF!,#REF!,#REF!,#REF!,#REF!))</f>
        <v>#REF!</v>
      </c>
      <c r="CF210" s="45" t="str">
        <f t="shared" si="45"/>
        <v/>
      </c>
      <c r="CG210" s="38" t="e">
        <f>IF(AND(#REF!="",#REF!="",#REF!="",#REF!=""),"",SUM(#REF!,#REF!,#REF!,#REF!))</f>
        <v>#REF!</v>
      </c>
      <c r="CH210" s="38" t="str">
        <f t="shared" si="34"/>
        <v/>
      </c>
    </row>
    <row r="211" spans="1:86" ht="24" customHeight="1">
      <c r="A211" s="358">
        <v>205</v>
      </c>
      <c r="B211" s="359"/>
      <c r="C211" s="360"/>
      <c r="D211" s="361"/>
      <c r="E211" s="362"/>
      <c r="F211" s="363"/>
      <c r="G211" s="363"/>
      <c r="H211" s="364"/>
      <c r="I211" s="365"/>
      <c r="J211" s="366"/>
      <c r="K211" s="367"/>
      <c r="L211" s="24"/>
      <c r="M211" s="25"/>
      <c r="N211" s="25"/>
      <c r="O211" s="8"/>
      <c r="P211" s="57"/>
      <c r="Q211" s="60"/>
      <c r="R211" s="8"/>
      <c r="S211" s="14"/>
      <c r="T211" s="26"/>
      <c r="U211" s="27"/>
      <c r="V211" s="27"/>
      <c r="W211" s="8"/>
      <c r="X211" s="63"/>
      <c r="Y211" s="60"/>
      <c r="Z211" s="8"/>
      <c r="AA211" s="14"/>
      <c r="AB211" s="24"/>
      <c r="AC211" s="25"/>
      <c r="AD211" s="25"/>
      <c r="AE211" s="8"/>
      <c r="AF211" s="57"/>
      <c r="AG211" s="60"/>
      <c r="AH211" s="8"/>
      <c r="AI211" s="14"/>
      <c r="AJ211" s="24"/>
      <c r="AK211" s="25"/>
      <c r="AL211" s="25"/>
      <c r="AM211" s="8"/>
      <c r="AN211" s="57"/>
      <c r="AO211" s="60"/>
      <c r="AP211" s="8"/>
      <c r="AQ211" s="14"/>
      <c r="AR211" s="24"/>
      <c r="AS211" s="25"/>
      <c r="AT211" s="57"/>
      <c r="AU211" s="24"/>
      <c r="AV211" s="25"/>
      <c r="AW211" s="97"/>
      <c r="AX211" s="24"/>
      <c r="AY211" s="25"/>
      <c r="AZ211" s="57"/>
      <c r="BA211" s="13" t="s">
        <v>447</v>
      </c>
      <c r="BB211" s="109" t="s">
        <v>447</v>
      </c>
      <c r="BC211" s="1"/>
      <c r="BD211" s="1"/>
      <c r="BE211" s="1"/>
      <c r="BF211" s="1"/>
      <c r="BG211" s="1"/>
      <c r="BS211" s="29"/>
      <c r="BT211" s="44" t="str">
        <f t="shared" si="35"/>
        <v/>
      </c>
      <c r="BU211" s="45" t="str">
        <f t="shared" si="36"/>
        <v/>
      </c>
      <c r="BV211" s="45" t="str">
        <f t="shared" si="37"/>
        <v/>
      </c>
      <c r="BW211" s="44" t="str">
        <f t="shared" si="38"/>
        <v/>
      </c>
      <c r="BX211" s="45" t="str">
        <f t="shared" si="39"/>
        <v/>
      </c>
      <c r="BY211" s="44" t="e">
        <f>IF(AND(#REF!="",#REF!="",#REF!="",#REF!=""),"",SUM(#REF!,#REF!,#REF!,#REF!,#REF!))</f>
        <v>#REF!</v>
      </c>
      <c r="BZ211" s="45" t="str">
        <f t="shared" si="40"/>
        <v/>
      </c>
      <c r="CA211" s="44" t="str">
        <f t="shared" si="41"/>
        <v/>
      </c>
      <c r="CB211" s="45" t="str">
        <f t="shared" si="42"/>
        <v/>
      </c>
      <c r="CC211" s="44" t="str">
        <f t="shared" si="43"/>
        <v/>
      </c>
      <c r="CD211" s="45" t="str">
        <f t="shared" si="44"/>
        <v/>
      </c>
      <c r="CE211" s="44" t="e">
        <f>IF(AND(#REF!="",#REF!="",#REF!="",#REF!=""),"",SUM(#REF!,#REF!,#REF!,#REF!,#REF!))</f>
        <v>#REF!</v>
      </c>
      <c r="CF211" s="45" t="str">
        <f t="shared" si="45"/>
        <v/>
      </c>
      <c r="CG211" s="38" t="e">
        <f>IF(AND(#REF!="",#REF!="",#REF!="",#REF!=""),"",SUM(#REF!,#REF!,#REF!,#REF!))</f>
        <v>#REF!</v>
      </c>
      <c r="CH211" s="38" t="str">
        <f t="shared" si="34"/>
        <v/>
      </c>
    </row>
    <row r="212" spans="1:86" ht="24" customHeight="1">
      <c r="A212" s="358">
        <v>206</v>
      </c>
      <c r="B212" s="359"/>
      <c r="C212" s="360"/>
      <c r="D212" s="361"/>
      <c r="E212" s="362"/>
      <c r="F212" s="363"/>
      <c r="G212" s="363"/>
      <c r="H212" s="364"/>
      <c r="I212" s="365"/>
      <c r="J212" s="366"/>
      <c r="K212" s="367"/>
      <c r="L212" s="24"/>
      <c r="M212" s="25"/>
      <c r="N212" s="25"/>
      <c r="O212" s="8"/>
      <c r="P212" s="57"/>
      <c r="Q212" s="60"/>
      <c r="R212" s="8"/>
      <c r="S212" s="14"/>
      <c r="T212" s="26"/>
      <c r="U212" s="27"/>
      <c r="V212" s="27"/>
      <c r="W212" s="8"/>
      <c r="X212" s="63"/>
      <c r="Y212" s="60"/>
      <c r="Z212" s="8"/>
      <c r="AA212" s="14"/>
      <c r="AB212" s="24"/>
      <c r="AC212" s="25"/>
      <c r="AD212" s="25"/>
      <c r="AE212" s="8"/>
      <c r="AF212" s="57"/>
      <c r="AG212" s="60"/>
      <c r="AH212" s="8"/>
      <c r="AI212" s="14"/>
      <c r="AJ212" s="24"/>
      <c r="AK212" s="25"/>
      <c r="AL212" s="25"/>
      <c r="AM212" s="8"/>
      <c r="AN212" s="57"/>
      <c r="AO212" s="60"/>
      <c r="AP212" s="8"/>
      <c r="AQ212" s="14"/>
      <c r="AR212" s="24"/>
      <c r="AS212" s="25"/>
      <c r="AT212" s="57"/>
      <c r="AU212" s="24"/>
      <c r="AV212" s="25"/>
      <c r="AW212" s="97"/>
      <c r="AX212" s="24"/>
      <c r="AY212" s="25"/>
      <c r="AZ212" s="57"/>
      <c r="BA212" s="13" t="s">
        <v>447</v>
      </c>
      <c r="BB212" s="109" t="s">
        <v>447</v>
      </c>
      <c r="BC212" s="1"/>
      <c r="BD212" s="1"/>
      <c r="BE212" s="1"/>
      <c r="BF212" s="1"/>
      <c r="BG212" s="1"/>
      <c r="BS212" s="29"/>
      <c r="BT212" s="44" t="str">
        <f t="shared" si="35"/>
        <v/>
      </c>
      <c r="BU212" s="45" t="str">
        <f t="shared" si="36"/>
        <v/>
      </c>
      <c r="BV212" s="45" t="str">
        <f t="shared" si="37"/>
        <v/>
      </c>
      <c r="BW212" s="44" t="str">
        <f t="shared" si="38"/>
        <v/>
      </c>
      <c r="BX212" s="45" t="str">
        <f t="shared" si="39"/>
        <v/>
      </c>
      <c r="BY212" s="44" t="e">
        <f>IF(AND(#REF!="",#REF!="",#REF!="",#REF!=""),"",SUM(#REF!,#REF!,#REF!,#REF!,#REF!))</f>
        <v>#REF!</v>
      </c>
      <c r="BZ212" s="45" t="str">
        <f t="shared" si="40"/>
        <v/>
      </c>
      <c r="CA212" s="44" t="str">
        <f t="shared" si="41"/>
        <v/>
      </c>
      <c r="CB212" s="45" t="str">
        <f t="shared" si="42"/>
        <v/>
      </c>
      <c r="CC212" s="44" t="str">
        <f t="shared" si="43"/>
        <v/>
      </c>
      <c r="CD212" s="45" t="str">
        <f t="shared" si="44"/>
        <v/>
      </c>
      <c r="CE212" s="44" t="e">
        <f>IF(AND(#REF!="",#REF!="",#REF!="",#REF!=""),"",SUM(#REF!,#REF!,#REF!,#REF!,#REF!))</f>
        <v>#REF!</v>
      </c>
      <c r="CF212" s="45" t="str">
        <f t="shared" si="45"/>
        <v/>
      </c>
      <c r="CG212" s="38" t="e">
        <f>IF(AND(#REF!="",#REF!="",#REF!="",#REF!=""),"",SUM(#REF!,#REF!,#REF!,#REF!))</f>
        <v>#REF!</v>
      </c>
      <c r="CH212" s="38" t="str">
        <f t="shared" si="34"/>
        <v/>
      </c>
    </row>
    <row r="213" spans="1:86" ht="24" customHeight="1">
      <c r="A213" s="358">
        <v>207</v>
      </c>
      <c r="B213" s="359"/>
      <c r="C213" s="360"/>
      <c r="D213" s="361"/>
      <c r="E213" s="362"/>
      <c r="F213" s="363"/>
      <c r="G213" s="363"/>
      <c r="H213" s="364"/>
      <c r="I213" s="365"/>
      <c r="J213" s="366"/>
      <c r="K213" s="367"/>
      <c r="L213" s="24"/>
      <c r="M213" s="25"/>
      <c r="N213" s="25"/>
      <c r="O213" s="8"/>
      <c r="P213" s="57"/>
      <c r="Q213" s="60"/>
      <c r="R213" s="8"/>
      <c r="S213" s="14"/>
      <c r="T213" s="26"/>
      <c r="U213" s="27"/>
      <c r="V213" s="27"/>
      <c r="W213" s="8"/>
      <c r="X213" s="63"/>
      <c r="Y213" s="60"/>
      <c r="Z213" s="8"/>
      <c r="AA213" s="14"/>
      <c r="AB213" s="24"/>
      <c r="AC213" s="25"/>
      <c r="AD213" s="25"/>
      <c r="AE213" s="8"/>
      <c r="AF213" s="57"/>
      <c r="AG213" s="60"/>
      <c r="AH213" s="8"/>
      <c r="AI213" s="14"/>
      <c r="AJ213" s="24"/>
      <c r="AK213" s="25"/>
      <c r="AL213" s="25"/>
      <c r="AM213" s="8"/>
      <c r="AN213" s="57"/>
      <c r="AO213" s="60"/>
      <c r="AP213" s="8"/>
      <c r="AQ213" s="14"/>
      <c r="AR213" s="24"/>
      <c r="AS213" s="25"/>
      <c r="AT213" s="57"/>
      <c r="AU213" s="24"/>
      <c r="AV213" s="25"/>
      <c r="AW213" s="97"/>
      <c r="AX213" s="24"/>
      <c r="AY213" s="25"/>
      <c r="AZ213" s="57"/>
      <c r="BA213" s="13" t="s">
        <v>447</v>
      </c>
      <c r="BB213" s="109" t="s">
        <v>447</v>
      </c>
      <c r="BC213" s="1"/>
      <c r="BD213" s="1"/>
      <c r="BE213" s="1"/>
      <c r="BF213" s="1"/>
      <c r="BG213" s="1"/>
      <c r="BS213" s="29"/>
      <c r="BT213" s="44" t="str">
        <f t="shared" si="35"/>
        <v/>
      </c>
      <c r="BU213" s="45" t="str">
        <f t="shared" si="36"/>
        <v/>
      </c>
      <c r="BV213" s="45" t="str">
        <f t="shared" si="37"/>
        <v/>
      </c>
      <c r="BW213" s="44" t="str">
        <f t="shared" si="38"/>
        <v/>
      </c>
      <c r="BX213" s="45" t="str">
        <f t="shared" si="39"/>
        <v/>
      </c>
      <c r="BY213" s="44" t="e">
        <f>IF(AND(#REF!="",#REF!="",#REF!="",#REF!=""),"",SUM(#REF!,#REF!,#REF!,#REF!,#REF!))</f>
        <v>#REF!</v>
      </c>
      <c r="BZ213" s="45" t="str">
        <f t="shared" si="40"/>
        <v/>
      </c>
      <c r="CA213" s="44" t="str">
        <f t="shared" si="41"/>
        <v/>
      </c>
      <c r="CB213" s="45" t="str">
        <f t="shared" si="42"/>
        <v/>
      </c>
      <c r="CC213" s="44" t="str">
        <f t="shared" si="43"/>
        <v/>
      </c>
      <c r="CD213" s="45" t="str">
        <f t="shared" si="44"/>
        <v/>
      </c>
      <c r="CE213" s="44" t="e">
        <f>IF(AND(#REF!="",#REF!="",#REF!="",#REF!=""),"",SUM(#REF!,#REF!,#REF!,#REF!,#REF!))</f>
        <v>#REF!</v>
      </c>
      <c r="CF213" s="45" t="str">
        <f t="shared" si="45"/>
        <v/>
      </c>
      <c r="CG213" s="38" t="e">
        <f>IF(AND(#REF!="",#REF!="",#REF!="",#REF!=""),"",SUM(#REF!,#REF!,#REF!,#REF!))</f>
        <v>#REF!</v>
      </c>
      <c r="CH213" s="38" t="str">
        <f t="shared" si="34"/>
        <v/>
      </c>
    </row>
    <row r="214" spans="1:86" ht="24" customHeight="1">
      <c r="A214" s="358">
        <v>208</v>
      </c>
      <c r="B214" s="359"/>
      <c r="C214" s="360"/>
      <c r="D214" s="361"/>
      <c r="E214" s="362"/>
      <c r="F214" s="363"/>
      <c r="G214" s="363"/>
      <c r="H214" s="364"/>
      <c r="I214" s="365"/>
      <c r="J214" s="366"/>
      <c r="K214" s="367"/>
      <c r="L214" s="24"/>
      <c r="M214" s="25"/>
      <c r="N214" s="25"/>
      <c r="O214" s="8"/>
      <c r="P214" s="57"/>
      <c r="Q214" s="60"/>
      <c r="R214" s="8"/>
      <c r="S214" s="14"/>
      <c r="T214" s="26"/>
      <c r="U214" s="27"/>
      <c r="V214" s="27"/>
      <c r="W214" s="8"/>
      <c r="X214" s="63"/>
      <c r="Y214" s="60"/>
      <c r="Z214" s="8"/>
      <c r="AA214" s="14"/>
      <c r="AB214" s="24"/>
      <c r="AC214" s="25"/>
      <c r="AD214" s="25"/>
      <c r="AE214" s="8"/>
      <c r="AF214" s="57"/>
      <c r="AG214" s="60"/>
      <c r="AH214" s="8"/>
      <c r="AI214" s="14"/>
      <c r="AJ214" s="24"/>
      <c r="AK214" s="25"/>
      <c r="AL214" s="25"/>
      <c r="AM214" s="8"/>
      <c r="AN214" s="57"/>
      <c r="AO214" s="60"/>
      <c r="AP214" s="8"/>
      <c r="AQ214" s="14"/>
      <c r="AR214" s="24"/>
      <c r="AS214" s="25"/>
      <c r="AT214" s="57"/>
      <c r="AU214" s="24"/>
      <c r="AV214" s="25"/>
      <c r="AW214" s="97"/>
      <c r="AX214" s="24"/>
      <c r="AY214" s="25"/>
      <c r="AZ214" s="57"/>
      <c r="BA214" s="13" t="s">
        <v>447</v>
      </c>
      <c r="BB214" s="109" t="s">
        <v>447</v>
      </c>
      <c r="BC214" s="1"/>
      <c r="BD214" s="1"/>
      <c r="BE214" s="1"/>
      <c r="BF214" s="1"/>
      <c r="BG214" s="1"/>
      <c r="BS214" s="29"/>
      <c r="BT214" s="44" t="str">
        <f t="shared" si="35"/>
        <v/>
      </c>
      <c r="BU214" s="45" t="str">
        <f t="shared" si="36"/>
        <v/>
      </c>
      <c r="BV214" s="45" t="str">
        <f t="shared" si="37"/>
        <v/>
      </c>
      <c r="BW214" s="44" t="str">
        <f t="shared" si="38"/>
        <v/>
      </c>
      <c r="BX214" s="45" t="str">
        <f t="shared" si="39"/>
        <v/>
      </c>
      <c r="BY214" s="44" t="e">
        <f>IF(AND(#REF!="",#REF!="",#REF!="",#REF!=""),"",SUM(#REF!,#REF!,#REF!,#REF!,#REF!))</f>
        <v>#REF!</v>
      </c>
      <c r="BZ214" s="45" t="str">
        <f t="shared" si="40"/>
        <v/>
      </c>
      <c r="CA214" s="44" t="str">
        <f t="shared" si="41"/>
        <v/>
      </c>
      <c r="CB214" s="45" t="str">
        <f t="shared" si="42"/>
        <v/>
      </c>
      <c r="CC214" s="44" t="str">
        <f t="shared" si="43"/>
        <v/>
      </c>
      <c r="CD214" s="45" t="str">
        <f t="shared" si="44"/>
        <v/>
      </c>
      <c r="CE214" s="44" t="e">
        <f>IF(AND(#REF!="",#REF!="",#REF!="",#REF!=""),"",SUM(#REF!,#REF!,#REF!,#REF!,#REF!))</f>
        <v>#REF!</v>
      </c>
      <c r="CF214" s="45" t="str">
        <f t="shared" si="45"/>
        <v/>
      </c>
      <c r="CG214" s="38" t="e">
        <f>IF(AND(#REF!="",#REF!="",#REF!="",#REF!=""),"",SUM(#REF!,#REF!,#REF!,#REF!))</f>
        <v>#REF!</v>
      </c>
      <c r="CH214" s="38" t="str">
        <f t="shared" si="34"/>
        <v/>
      </c>
    </row>
    <row r="215" spans="1:86" ht="24" customHeight="1">
      <c r="A215" s="358">
        <v>209</v>
      </c>
      <c r="B215" s="359"/>
      <c r="C215" s="360"/>
      <c r="D215" s="361"/>
      <c r="E215" s="362"/>
      <c r="F215" s="363"/>
      <c r="G215" s="363"/>
      <c r="H215" s="364"/>
      <c r="I215" s="365"/>
      <c r="J215" s="366"/>
      <c r="K215" s="367"/>
      <c r="L215" s="24"/>
      <c r="M215" s="25"/>
      <c r="N215" s="25"/>
      <c r="O215" s="8"/>
      <c r="P215" s="57"/>
      <c r="Q215" s="60"/>
      <c r="R215" s="8"/>
      <c r="S215" s="14"/>
      <c r="T215" s="26"/>
      <c r="U215" s="27"/>
      <c r="V215" s="27"/>
      <c r="W215" s="8"/>
      <c r="X215" s="63"/>
      <c r="Y215" s="60"/>
      <c r="Z215" s="8"/>
      <c r="AA215" s="14"/>
      <c r="AB215" s="24"/>
      <c r="AC215" s="25"/>
      <c r="AD215" s="25"/>
      <c r="AE215" s="8"/>
      <c r="AF215" s="57"/>
      <c r="AG215" s="60"/>
      <c r="AH215" s="8"/>
      <c r="AI215" s="14"/>
      <c r="AJ215" s="24"/>
      <c r="AK215" s="25"/>
      <c r="AL215" s="25"/>
      <c r="AM215" s="8"/>
      <c r="AN215" s="57"/>
      <c r="AO215" s="60"/>
      <c r="AP215" s="8"/>
      <c r="AQ215" s="14"/>
      <c r="AR215" s="24"/>
      <c r="AS215" s="25"/>
      <c r="AT215" s="57"/>
      <c r="AU215" s="24"/>
      <c r="AV215" s="25"/>
      <c r="AW215" s="97"/>
      <c r="AX215" s="24"/>
      <c r="AY215" s="25"/>
      <c r="AZ215" s="57"/>
      <c r="BA215" s="13" t="s">
        <v>447</v>
      </c>
      <c r="BB215" s="109" t="s">
        <v>447</v>
      </c>
      <c r="BC215" s="1"/>
      <c r="BD215" s="1"/>
      <c r="BE215" s="1"/>
      <c r="BF215" s="1"/>
      <c r="BG215" s="1"/>
      <c r="BS215" s="29"/>
      <c r="BT215" s="44" t="str">
        <f t="shared" si="35"/>
        <v/>
      </c>
      <c r="BU215" s="45" t="str">
        <f t="shared" si="36"/>
        <v/>
      </c>
      <c r="BV215" s="45" t="str">
        <f t="shared" si="37"/>
        <v/>
      </c>
      <c r="BW215" s="44" t="str">
        <f t="shared" si="38"/>
        <v/>
      </c>
      <c r="BX215" s="45" t="str">
        <f t="shared" si="39"/>
        <v/>
      </c>
      <c r="BY215" s="44" t="e">
        <f>IF(AND(#REF!="",#REF!="",#REF!="",#REF!=""),"",SUM(#REF!,#REF!,#REF!,#REF!,#REF!))</f>
        <v>#REF!</v>
      </c>
      <c r="BZ215" s="45" t="str">
        <f t="shared" si="40"/>
        <v/>
      </c>
      <c r="CA215" s="44" t="str">
        <f t="shared" si="41"/>
        <v/>
      </c>
      <c r="CB215" s="45" t="str">
        <f t="shared" si="42"/>
        <v/>
      </c>
      <c r="CC215" s="44" t="str">
        <f t="shared" si="43"/>
        <v/>
      </c>
      <c r="CD215" s="45" t="str">
        <f t="shared" si="44"/>
        <v/>
      </c>
      <c r="CE215" s="44" t="e">
        <f>IF(AND(#REF!="",#REF!="",#REF!="",#REF!=""),"",SUM(#REF!,#REF!,#REF!,#REF!,#REF!))</f>
        <v>#REF!</v>
      </c>
      <c r="CF215" s="45" t="str">
        <f t="shared" si="45"/>
        <v/>
      </c>
      <c r="CG215" s="38" t="e">
        <f>IF(AND(#REF!="",#REF!="",#REF!="",#REF!=""),"",SUM(#REF!,#REF!,#REF!,#REF!))</f>
        <v>#REF!</v>
      </c>
      <c r="CH215" s="38" t="str">
        <f t="shared" si="34"/>
        <v/>
      </c>
    </row>
    <row r="216" spans="1:86" ht="24" customHeight="1">
      <c r="A216" s="358">
        <v>210</v>
      </c>
      <c r="B216" s="359"/>
      <c r="C216" s="360"/>
      <c r="D216" s="361"/>
      <c r="E216" s="362"/>
      <c r="F216" s="363"/>
      <c r="G216" s="363"/>
      <c r="H216" s="364"/>
      <c r="I216" s="365"/>
      <c r="J216" s="366"/>
      <c r="K216" s="367"/>
      <c r="L216" s="24"/>
      <c r="M216" s="25"/>
      <c r="N216" s="25"/>
      <c r="O216" s="8"/>
      <c r="P216" s="57"/>
      <c r="Q216" s="60"/>
      <c r="R216" s="8"/>
      <c r="S216" s="14"/>
      <c r="T216" s="26"/>
      <c r="U216" s="27"/>
      <c r="V216" s="27"/>
      <c r="W216" s="8"/>
      <c r="X216" s="63"/>
      <c r="Y216" s="60"/>
      <c r="Z216" s="8"/>
      <c r="AA216" s="14"/>
      <c r="AB216" s="24"/>
      <c r="AC216" s="25"/>
      <c r="AD216" s="25"/>
      <c r="AE216" s="8"/>
      <c r="AF216" s="57"/>
      <c r="AG216" s="60"/>
      <c r="AH216" s="8"/>
      <c r="AI216" s="14"/>
      <c r="AJ216" s="24"/>
      <c r="AK216" s="25"/>
      <c r="AL216" s="25"/>
      <c r="AM216" s="8"/>
      <c r="AN216" s="57"/>
      <c r="AO216" s="60"/>
      <c r="AP216" s="8"/>
      <c r="AQ216" s="14"/>
      <c r="AR216" s="24"/>
      <c r="AS216" s="25"/>
      <c r="AT216" s="57"/>
      <c r="AU216" s="24"/>
      <c r="AV216" s="25"/>
      <c r="AW216" s="97"/>
      <c r="AX216" s="24"/>
      <c r="AY216" s="25"/>
      <c r="AZ216" s="57"/>
      <c r="BA216" s="13" t="s">
        <v>447</v>
      </c>
      <c r="BB216" s="109" t="s">
        <v>447</v>
      </c>
      <c r="BC216" s="1"/>
      <c r="BD216" s="1"/>
      <c r="BE216" s="1"/>
      <c r="BF216" s="1"/>
      <c r="BG216" s="1"/>
      <c r="BS216" s="29"/>
      <c r="BT216" s="44" t="str">
        <f t="shared" si="35"/>
        <v/>
      </c>
      <c r="BU216" s="45" t="str">
        <f t="shared" si="36"/>
        <v/>
      </c>
      <c r="BV216" s="45" t="str">
        <f t="shared" si="37"/>
        <v/>
      </c>
      <c r="BW216" s="44" t="str">
        <f t="shared" si="38"/>
        <v/>
      </c>
      <c r="BX216" s="45" t="str">
        <f t="shared" si="39"/>
        <v/>
      </c>
      <c r="BY216" s="44" t="e">
        <f>IF(AND(#REF!="",#REF!="",#REF!="",#REF!=""),"",SUM(#REF!,#REF!,#REF!,#REF!,#REF!))</f>
        <v>#REF!</v>
      </c>
      <c r="BZ216" s="45" t="str">
        <f t="shared" si="40"/>
        <v/>
      </c>
      <c r="CA216" s="44" t="str">
        <f t="shared" si="41"/>
        <v/>
      </c>
      <c r="CB216" s="45" t="str">
        <f t="shared" si="42"/>
        <v/>
      </c>
      <c r="CC216" s="44" t="str">
        <f t="shared" si="43"/>
        <v/>
      </c>
      <c r="CD216" s="45" t="str">
        <f t="shared" si="44"/>
        <v/>
      </c>
      <c r="CE216" s="44" t="e">
        <f>IF(AND(#REF!="",#REF!="",#REF!="",#REF!=""),"",SUM(#REF!,#REF!,#REF!,#REF!,#REF!))</f>
        <v>#REF!</v>
      </c>
      <c r="CF216" s="45" t="str">
        <f t="shared" si="45"/>
        <v/>
      </c>
      <c r="CG216" s="38" t="e">
        <f>IF(AND(#REF!="",#REF!="",#REF!="",#REF!=""),"",SUM(#REF!,#REF!,#REF!,#REF!))</f>
        <v>#REF!</v>
      </c>
      <c r="CH216" s="38" t="str">
        <f t="shared" si="34"/>
        <v/>
      </c>
    </row>
    <row r="217" spans="1:86" ht="24" customHeight="1">
      <c r="A217" s="358">
        <v>211</v>
      </c>
      <c r="B217" s="359"/>
      <c r="C217" s="360"/>
      <c r="D217" s="361"/>
      <c r="E217" s="362"/>
      <c r="F217" s="363"/>
      <c r="G217" s="363"/>
      <c r="H217" s="364"/>
      <c r="I217" s="365"/>
      <c r="J217" s="366"/>
      <c r="K217" s="367"/>
      <c r="L217" s="24"/>
      <c r="M217" s="25"/>
      <c r="N217" s="25"/>
      <c r="O217" s="8"/>
      <c r="P217" s="57"/>
      <c r="Q217" s="60"/>
      <c r="R217" s="8"/>
      <c r="S217" s="14"/>
      <c r="T217" s="26"/>
      <c r="U217" s="27"/>
      <c r="V217" s="27"/>
      <c r="W217" s="8"/>
      <c r="X217" s="63"/>
      <c r="Y217" s="60"/>
      <c r="Z217" s="8"/>
      <c r="AA217" s="14"/>
      <c r="AB217" s="24"/>
      <c r="AC217" s="25"/>
      <c r="AD217" s="25"/>
      <c r="AE217" s="8"/>
      <c r="AF217" s="57"/>
      <c r="AG217" s="60"/>
      <c r="AH217" s="8"/>
      <c r="AI217" s="14"/>
      <c r="AJ217" s="24"/>
      <c r="AK217" s="25"/>
      <c r="AL217" s="25"/>
      <c r="AM217" s="8"/>
      <c r="AN217" s="57"/>
      <c r="AO217" s="60"/>
      <c r="AP217" s="8"/>
      <c r="AQ217" s="14"/>
      <c r="AR217" s="24"/>
      <c r="AS217" s="25"/>
      <c r="AT217" s="57"/>
      <c r="AU217" s="24"/>
      <c r="AV217" s="25"/>
      <c r="AW217" s="97"/>
      <c r="AX217" s="24"/>
      <c r="AY217" s="25"/>
      <c r="AZ217" s="57"/>
      <c r="BA217" s="13" t="s">
        <v>447</v>
      </c>
      <c r="BB217" s="109" t="s">
        <v>447</v>
      </c>
      <c r="BC217" s="1"/>
      <c r="BD217" s="1"/>
      <c r="BE217" s="1"/>
      <c r="BF217" s="1"/>
      <c r="BG217" s="1"/>
      <c r="BS217" s="29"/>
      <c r="BT217" s="44" t="str">
        <f t="shared" si="35"/>
        <v/>
      </c>
      <c r="BU217" s="45" t="str">
        <f t="shared" si="36"/>
        <v/>
      </c>
      <c r="BV217" s="45" t="str">
        <f t="shared" si="37"/>
        <v/>
      </c>
      <c r="BW217" s="44" t="str">
        <f t="shared" si="38"/>
        <v/>
      </c>
      <c r="BX217" s="45" t="str">
        <f t="shared" si="39"/>
        <v/>
      </c>
      <c r="BY217" s="44" t="e">
        <f>IF(AND(#REF!="",#REF!="",#REF!="",#REF!=""),"",SUM(#REF!,#REF!,#REF!,#REF!,#REF!))</f>
        <v>#REF!</v>
      </c>
      <c r="BZ217" s="45" t="str">
        <f t="shared" si="40"/>
        <v/>
      </c>
      <c r="CA217" s="44" t="str">
        <f t="shared" si="41"/>
        <v/>
      </c>
      <c r="CB217" s="45" t="str">
        <f t="shared" si="42"/>
        <v/>
      </c>
      <c r="CC217" s="44" t="str">
        <f t="shared" si="43"/>
        <v/>
      </c>
      <c r="CD217" s="45" t="str">
        <f t="shared" si="44"/>
        <v/>
      </c>
      <c r="CE217" s="44" t="e">
        <f>IF(AND(#REF!="",#REF!="",#REF!="",#REF!=""),"",SUM(#REF!,#REF!,#REF!,#REF!,#REF!))</f>
        <v>#REF!</v>
      </c>
      <c r="CF217" s="45" t="str">
        <f t="shared" si="45"/>
        <v/>
      </c>
      <c r="CG217" s="38" t="e">
        <f>IF(AND(#REF!="",#REF!="",#REF!="",#REF!=""),"",SUM(#REF!,#REF!,#REF!,#REF!))</f>
        <v>#REF!</v>
      </c>
      <c r="CH217" s="38" t="str">
        <f t="shared" si="34"/>
        <v/>
      </c>
    </row>
    <row r="218" spans="1:86" ht="24" customHeight="1">
      <c r="A218" s="358">
        <v>212</v>
      </c>
      <c r="B218" s="359"/>
      <c r="C218" s="360"/>
      <c r="D218" s="361"/>
      <c r="E218" s="362"/>
      <c r="F218" s="363"/>
      <c r="G218" s="363"/>
      <c r="H218" s="364"/>
      <c r="I218" s="365"/>
      <c r="J218" s="366"/>
      <c r="K218" s="367"/>
      <c r="L218" s="24"/>
      <c r="M218" s="25"/>
      <c r="N218" s="25"/>
      <c r="O218" s="8"/>
      <c r="P218" s="57"/>
      <c r="Q218" s="60"/>
      <c r="R218" s="8"/>
      <c r="S218" s="14"/>
      <c r="T218" s="26"/>
      <c r="U218" s="27"/>
      <c r="V218" s="27"/>
      <c r="W218" s="8"/>
      <c r="X218" s="63"/>
      <c r="Y218" s="60"/>
      <c r="Z218" s="8"/>
      <c r="AA218" s="14"/>
      <c r="AB218" s="24"/>
      <c r="AC218" s="25"/>
      <c r="AD218" s="25"/>
      <c r="AE218" s="8"/>
      <c r="AF218" s="57"/>
      <c r="AG218" s="60"/>
      <c r="AH218" s="8"/>
      <c r="AI218" s="14"/>
      <c r="AJ218" s="24"/>
      <c r="AK218" s="25"/>
      <c r="AL218" s="25"/>
      <c r="AM218" s="8"/>
      <c r="AN218" s="57"/>
      <c r="AO218" s="60"/>
      <c r="AP218" s="8"/>
      <c r="AQ218" s="14"/>
      <c r="AR218" s="24"/>
      <c r="AS218" s="25"/>
      <c r="AT218" s="57"/>
      <c r="AU218" s="24"/>
      <c r="AV218" s="25"/>
      <c r="AW218" s="97"/>
      <c r="AX218" s="24"/>
      <c r="AY218" s="25"/>
      <c r="AZ218" s="57"/>
      <c r="BA218" s="13" t="s">
        <v>447</v>
      </c>
      <c r="BB218" s="109" t="s">
        <v>447</v>
      </c>
      <c r="BC218" s="1"/>
      <c r="BD218" s="1"/>
      <c r="BE218" s="1"/>
      <c r="BF218" s="1"/>
      <c r="BG218" s="1"/>
      <c r="BS218" s="29"/>
      <c r="BT218" s="44" t="str">
        <f t="shared" si="35"/>
        <v/>
      </c>
      <c r="BU218" s="45" t="str">
        <f t="shared" si="36"/>
        <v/>
      </c>
      <c r="BV218" s="45" t="str">
        <f t="shared" si="37"/>
        <v/>
      </c>
      <c r="BW218" s="44" t="str">
        <f t="shared" si="38"/>
        <v/>
      </c>
      <c r="BX218" s="45" t="str">
        <f t="shared" si="39"/>
        <v/>
      </c>
      <c r="BY218" s="44" t="e">
        <f>IF(AND(#REF!="",#REF!="",#REF!="",#REF!=""),"",SUM(#REF!,#REF!,#REF!,#REF!,#REF!))</f>
        <v>#REF!</v>
      </c>
      <c r="BZ218" s="45" t="str">
        <f t="shared" si="40"/>
        <v/>
      </c>
      <c r="CA218" s="44" t="str">
        <f t="shared" si="41"/>
        <v/>
      </c>
      <c r="CB218" s="45" t="str">
        <f t="shared" si="42"/>
        <v/>
      </c>
      <c r="CC218" s="44" t="str">
        <f t="shared" si="43"/>
        <v/>
      </c>
      <c r="CD218" s="45" t="str">
        <f t="shared" si="44"/>
        <v/>
      </c>
      <c r="CE218" s="44" t="e">
        <f>IF(AND(#REF!="",#REF!="",#REF!="",#REF!=""),"",SUM(#REF!,#REF!,#REF!,#REF!,#REF!))</f>
        <v>#REF!</v>
      </c>
      <c r="CF218" s="45" t="str">
        <f t="shared" si="45"/>
        <v/>
      </c>
      <c r="CG218" s="38" t="e">
        <f>IF(AND(#REF!="",#REF!="",#REF!="",#REF!=""),"",SUM(#REF!,#REF!,#REF!,#REF!))</f>
        <v>#REF!</v>
      </c>
      <c r="CH218" s="38" t="str">
        <f t="shared" si="34"/>
        <v/>
      </c>
    </row>
    <row r="219" spans="1:86" ht="24" customHeight="1">
      <c r="A219" s="358">
        <v>213</v>
      </c>
      <c r="B219" s="359"/>
      <c r="C219" s="360"/>
      <c r="D219" s="361"/>
      <c r="E219" s="362"/>
      <c r="F219" s="363"/>
      <c r="G219" s="363"/>
      <c r="H219" s="364"/>
      <c r="I219" s="365"/>
      <c r="J219" s="366"/>
      <c r="K219" s="367"/>
      <c r="L219" s="24"/>
      <c r="M219" s="25"/>
      <c r="N219" s="25"/>
      <c r="O219" s="8"/>
      <c r="P219" s="57"/>
      <c r="Q219" s="60"/>
      <c r="R219" s="8"/>
      <c r="S219" s="14"/>
      <c r="T219" s="26"/>
      <c r="U219" s="27"/>
      <c r="V219" s="27"/>
      <c r="W219" s="8"/>
      <c r="X219" s="63"/>
      <c r="Y219" s="60"/>
      <c r="Z219" s="8"/>
      <c r="AA219" s="14"/>
      <c r="AB219" s="24"/>
      <c r="AC219" s="25"/>
      <c r="AD219" s="25"/>
      <c r="AE219" s="8"/>
      <c r="AF219" s="57"/>
      <c r="AG219" s="60"/>
      <c r="AH219" s="8"/>
      <c r="AI219" s="14"/>
      <c r="AJ219" s="24"/>
      <c r="AK219" s="25"/>
      <c r="AL219" s="25"/>
      <c r="AM219" s="8"/>
      <c r="AN219" s="57"/>
      <c r="AO219" s="60"/>
      <c r="AP219" s="8"/>
      <c r="AQ219" s="14"/>
      <c r="AR219" s="24"/>
      <c r="AS219" s="25"/>
      <c r="AT219" s="57"/>
      <c r="AU219" s="24"/>
      <c r="AV219" s="25"/>
      <c r="AW219" s="97"/>
      <c r="AX219" s="24"/>
      <c r="AY219" s="25"/>
      <c r="AZ219" s="57"/>
      <c r="BA219" s="13" t="s">
        <v>447</v>
      </c>
      <c r="BB219" s="109" t="s">
        <v>447</v>
      </c>
      <c r="BC219" s="1"/>
      <c r="BD219" s="1"/>
      <c r="BE219" s="1"/>
      <c r="BF219" s="1"/>
      <c r="BG219" s="1"/>
      <c r="BS219" s="29"/>
      <c r="BT219" s="44" t="str">
        <f t="shared" si="35"/>
        <v/>
      </c>
      <c r="BU219" s="45" t="str">
        <f t="shared" si="36"/>
        <v/>
      </c>
      <c r="BV219" s="45" t="str">
        <f t="shared" si="37"/>
        <v/>
      </c>
      <c r="BW219" s="44" t="str">
        <f t="shared" si="38"/>
        <v/>
      </c>
      <c r="BX219" s="45" t="str">
        <f t="shared" si="39"/>
        <v/>
      </c>
      <c r="BY219" s="44" t="e">
        <f>IF(AND(#REF!="",#REF!="",#REF!="",#REF!=""),"",SUM(#REF!,#REF!,#REF!,#REF!,#REF!))</f>
        <v>#REF!</v>
      </c>
      <c r="BZ219" s="45" t="str">
        <f t="shared" si="40"/>
        <v/>
      </c>
      <c r="CA219" s="44" t="str">
        <f t="shared" si="41"/>
        <v/>
      </c>
      <c r="CB219" s="45" t="str">
        <f t="shared" si="42"/>
        <v/>
      </c>
      <c r="CC219" s="44" t="str">
        <f t="shared" si="43"/>
        <v/>
      </c>
      <c r="CD219" s="45" t="str">
        <f t="shared" si="44"/>
        <v/>
      </c>
      <c r="CE219" s="44" t="e">
        <f>IF(AND(#REF!="",#REF!="",#REF!="",#REF!=""),"",SUM(#REF!,#REF!,#REF!,#REF!,#REF!))</f>
        <v>#REF!</v>
      </c>
      <c r="CF219" s="45" t="str">
        <f t="shared" si="45"/>
        <v/>
      </c>
      <c r="CG219" s="38" t="e">
        <f>IF(AND(#REF!="",#REF!="",#REF!="",#REF!=""),"",SUM(#REF!,#REF!,#REF!,#REF!))</f>
        <v>#REF!</v>
      </c>
      <c r="CH219" s="38" t="str">
        <f t="shared" si="34"/>
        <v/>
      </c>
    </row>
    <row r="220" spans="1:86" ht="24" customHeight="1">
      <c r="A220" s="358">
        <v>214</v>
      </c>
      <c r="B220" s="359"/>
      <c r="C220" s="360"/>
      <c r="D220" s="361"/>
      <c r="E220" s="362"/>
      <c r="F220" s="363"/>
      <c r="G220" s="363"/>
      <c r="H220" s="364"/>
      <c r="I220" s="365"/>
      <c r="J220" s="366"/>
      <c r="K220" s="367"/>
      <c r="L220" s="24"/>
      <c r="M220" s="25"/>
      <c r="N220" s="25"/>
      <c r="O220" s="8"/>
      <c r="P220" s="57"/>
      <c r="Q220" s="60"/>
      <c r="R220" s="8"/>
      <c r="S220" s="14"/>
      <c r="T220" s="26"/>
      <c r="U220" s="27"/>
      <c r="V220" s="27"/>
      <c r="W220" s="8"/>
      <c r="X220" s="63"/>
      <c r="Y220" s="60"/>
      <c r="Z220" s="8"/>
      <c r="AA220" s="14"/>
      <c r="AB220" s="24"/>
      <c r="AC220" s="25"/>
      <c r="AD220" s="25"/>
      <c r="AE220" s="8"/>
      <c r="AF220" s="57"/>
      <c r="AG220" s="60"/>
      <c r="AH220" s="8"/>
      <c r="AI220" s="14"/>
      <c r="AJ220" s="24"/>
      <c r="AK220" s="25"/>
      <c r="AL220" s="25"/>
      <c r="AM220" s="8"/>
      <c r="AN220" s="57"/>
      <c r="AO220" s="60"/>
      <c r="AP220" s="8"/>
      <c r="AQ220" s="14"/>
      <c r="AR220" s="24"/>
      <c r="AS220" s="25"/>
      <c r="AT220" s="57"/>
      <c r="AU220" s="24"/>
      <c r="AV220" s="25"/>
      <c r="AW220" s="97"/>
      <c r="AX220" s="24"/>
      <c r="AY220" s="25"/>
      <c r="AZ220" s="57"/>
      <c r="BA220" s="13" t="s">
        <v>447</v>
      </c>
      <c r="BB220" s="109" t="s">
        <v>447</v>
      </c>
      <c r="BC220" s="1"/>
      <c r="BD220" s="1"/>
      <c r="BE220" s="1"/>
      <c r="BF220" s="1"/>
      <c r="BG220" s="1"/>
      <c r="BS220" s="29"/>
      <c r="BT220" s="44" t="str">
        <f t="shared" si="35"/>
        <v/>
      </c>
      <c r="BU220" s="45" t="str">
        <f t="shared" si="36"/>
        <v/>
      </c>
      <c r="BV220" s="45" t="str">
        <f t="shared" si="37"/>
        <v/>
      </c>
      <c r="BW220" s="44" t="str">
        <f t="shared" si="38"/>
        <v/>
      </c>
      <c r="BX220" s="45" t="str">
        <f t="shared" si="39"/>
        <v/>
      </c>
      <c r="BY220" s="44" t="e">
        <f>IF(AND(#REF!="",#REF!="",#REF!="",#REF!=""),"",SUM(#REF!,#REF!,#REF!,#REF!,#REF!))</f>
        <v>#REF!</v>
      </c>
      <c r="BZ220" s="45" t="str">
        <f t="shared" si="40"/>
        <v/>
      </c>
      <c r="CA220" s="44" t="str">
        <f t="shared" si="41"/>
        <v/>
      </c>
      <c r="CB220" s="45" t="str">
        <f t="shared" si="42"/>
        <v/>
      </c>
      <c r="CC220" s="44" t="str">
        <f t="shared" si="43"/>
        <v/>
      </c>
      <c r="CD220" s="45" t="str">
        <f t="shared" si="44"/>
        <v/>
      </c>
      <c r="CE220" s="44" t="e">
        <f>IF(AND(#REF!="",#REF!="",#REF!="",#REF!=""),"",SUM(#REF!,#REF!,#REF!,#REF!,#REF!))</f>
        <v>#REF!</v>
      </c>
      <c r="CF220" s="45" t="str">
        <f t="shared" si="45"/>
        <v/>
      </c>
      <c r="CG220" s="38" t="e">
        <f>IF(AND(#REF!="",#REF!="",#REF!="",#REF!=""),"",SUM(#REF!,#REF!,#REF!,#REF!))</f>
        <v>#REF!</v>
      </c>
      <c r="CH220" s="38" t="str">
        <f t="shared" si="34"/>
        <v/>
      </c>
    </row>
    <row r="221" spans="1:86" ht="24" customHeight="1">
      <c r="A221" s="358">
        <v>215</v>
      </c>
      <c r="B221" s="359"/>
      <c r="C221" s="360"/>
      <c r="D221" s="361"/>
      <c r="E221" s="362"/>
      <c r="F221" s="363"/>
      <c r="G221" s="363"/>
      <c r="H221" s="364"/>
      <c r="I221" s="365"/>
      <c r="J221" s="366"/>
      <c r="K221" s="367"/>
      <c r="L221" s="24"/>
      <c r="M221" s="25"/>
      <c r="N221" s="25"/>
      <c r="O221" s="8"/>
      <c r="P221" s="57"/>
      <c r="Q221" s="60"/>
      <c r="R221" s="8"/>
      <c r="S221" s="14"/>
      <c r="T221" s="26"/>
      <c r="U221" s="27"/>
      <c r="V221" s="27"/>
      <c r="W221" s="8"/>
      <c r="X221" s="63"/>
      <c r="Y221" s="60"/>
      <c r="Z221" s="8"/>
      <c r="AA221" s="14"/>
      <c r="AB221" s="24"/>
      <c r="AC221" s="25"/>
      <c r="AD221" s="25"/>
      <c r="AE221" s="8"/>
      <c r="AF221" s="57"/>
      <c r="AG221" s="60"/>
      <c r="AH221" s="8"/>
      <c r="AI221" s="14"/>
      <c r="AJ221" s="24"/>
      <c r="AK221" s="25"/>
      <c r="AL221" s="25"/>
      <c r="AM221" s="8"/>
      <c r="AN221" s="57"/>
      <c r="AO221" s="60"/>
      <c r="AP221" s="8"/>
      <c r="AQ221" s="14"/>
      <c r="AR221" s="24"/>
      <c r="AS221" s="25"/>
      <c r="AT221" s="57"/>
      <c r="AU221" s="24"/>
      <c r="AV221" s="25"/>
      <c r="AW221" s="97"/>
      <c r="AX221" s="24"/>
      <c r="AY221" s="25"/>
      <c r="AZ221" s="57"/>
      <c r="BA221" s="13" t="s">
        <v>447</v>
      </c>
      <c r="BB221" s="109" t="s">
        <v>447</v>
      </c>
      <c r="BC221" s="1"/>
      <c r="BD221" s="1"/>
      <c r="BE221" s="1"/>
      <c r="BF221" s="1"/>
      <c r="BG221" s="1"/>
      <c r="BS221" s="29"/>
      <c r="BT221" s="44" t="str">
        <f t="shared" si="35"/>
        <v/>
      </c>
      <c r="BU221" s="45" t="str">
        <f t="shared" si="36"/>
        <v/>
      </c>
      <c r="BV221" s="45" t="str">
        <f t="shared" si="37"/>
        <v/>
      </c>
      <c r="BW221" s="44" t="str">
        <f t="shared" si="38"/>
        <v/>
      </c>
      <c r="BX221" s="45" t="str">
        <f t="shared" si="39"/>
        <v/>
      </c>
      <c r="BY221" s="44" t="e">
        <f>IF(AND(#REF!="",#REF!="",#REF!="",#REF!=""),"",SUM(#REF!,#REF!,#REF!,#REF!,#REF!))</f>
        <v>#REF!</v>
      </c>
      <c r="BZ221" s="45" t="str">
        <f t="shared" si="40"/>
        <v/>
      </c>
      <c r="CA221" s="44" t="str">
        <f t="shared" si="41"/>
        <v/>
      </c>
      <c r="CB221" s="45" t="str">
        <f t="shared" si="42"/>
        <v/>
      </c>
      <c r="CC221" s="44" t="str">
        <f t="shared" si="43"/>
        <v/>
      </c>
      <c r="CD221" s="45" t="str">
        <f t="shared" si="44"/>
        <v/>
      </c>
      <c r="CE221" s="44" t="e">
        <f>IF(AND(#REF!="",#REF!="",#REF!="",#REF!=""),"",SUM(#REF!,#REF!,#REF!,#REF!,#REF!))</f>
        <v>#REF!</v>
      </c>
      <c r="CF221" s="45" t="str">
        <f t="shared" si="45"/>
        <v/>
      </c>
      <c r="CG221" s="38" t="e">
        <f>IF(AND(#REF!="",#REF!="",#REF!="",#REF!=""),"",SUM(#REF!,#REF!,#REF!,#REF!))</f>
        <v>#REF!</v>
      </c>
      <c r="CH221" s="38" t="str">
        <f t="shared" si="34"/>
        <v/>
      </c>
    </row>
    <row r="222" spans="1:86" ht="24" customHeight="1">
      <c r="A222" s="358">
        <v>216</v>
      </c>
      <c r="B222" s="359"/>
      <c r="C222" s="360"/>
      <c r="D222" s="361"/>
      <c r="E222" s="362"/>
      <c r="F222" s="363"/>
      <c r="G222" s="363"/>
      <c r="H222" s="364"/>
      <c r="I222" s="365"/>
      <c r="J222" s="366"/>
      <c r="K222" s="367"/>
      <c r="L222" s="24"/>
      <c r="M222" s="25"/>
      <c r="N222" s="25"/>
      <c r="O222" s="8"/>
      <c r="P222" s="57"/>
      <c r="Q222" s="60"/>
      <c r="R222" s="8"/>
      <c r="S222" s="14"/>
      <c r="T222" s="26"/>
      <c r="U222" s="27"/>
      <c r="V222" s="27"/>
      <c r="W222" s="8"/>
      <c r="X222" s="63"/>
      <c r="Y222" s="60"/>
      <c r="Z222" s="8"/>
      <c r="AA222" s="14"/>
      <c r="AB222" s="24"/>
      <c r="AC222" s="25"/>
      <c r="AD222" s="25"/>
      <c r="AE222" s="8"/>
      <c r="AF222" s="57"/>
      <c r="AG222" s="60"/>
      <c r="AH222" s="8"/>
      <c r="AI222" s="14"/>
      <c r="AJ222" s="24"/>
      <c r="AK222" s="25"/>
      <c r="AL222" s="25"/>
      <c r="AM222" s="8"/>
      <c r="AN222" s="57"/>
      <c r="AO222" s="60"/>
      <c r="AP222" s="8"/>
      <c r="AQ222" s="14"/>
      <c r="AR222" s="24"/>
      <c r="AS222" s="25"/>
      <c r="AT222" s="57"/>
      <c r="AU222" s="24"/>
      <c r="AV222" s="25"/>
      <c r="AW222" s="97"/>
      <c r="AX222" s="24"/>
      <c r="AY222" s="25"/>
      <c r="AZ222" s="57"/>
      <c r="BA222" s="13" t="s">
        <v>447</v>
      </c>
      <c r="BB222" s="109" t="s">
        <v>447</v>
      </c>
      <c r="BC222" s="1"/>
      <c r="BD222" s="1"/>
      <c r="BE222" s="1"/>
      <c r="BF222" s="1"/>
      <c r="BG222" s="1"/>
      <c r="BS222" s="29"/>
      <c r="BT222" s="44" t="str">
        <f t="shared" si="35"/>
        <v/>
      </c>
      <c r="BU222" s="45" t="str">
        <f t="shared" si="36"/>
        <v/>
      </c>
      <c r="BV222" s="45" t="str">
        <f t="shared" si="37"/>
        <v/>
      </c>
      <c r="BW222" s="44" t="str">
        <f t="shared" si="38"/>
        <v/>
      </c>
      <c r="BX222" s="45" t="str">
        <f t="shared" si="39"/>
        <v/>
      </c>
      <c r="BY222" s="44" t="e">
        <f>IF(AND(#REF!="",#REF!="",#REF!="",#REF!=""),"",SUM(#REF!,#REF!,#REF!,#REF!,#REF!))</f>
        <v>#REF!</v>
      </c>
      <c r="BZ222" s="45" t="str">
        <f t="shared" si="40"/>
        <v/>
      </c>
      <c r="CA222" s="44" t="str">
        <f t="shared" si="41"/>
        <v/>
      </c>
      <c r="CB222" s="45" t="str">
        <f t="shared" si="42"/>
        <v/>
      </c>
      <c r="CC222" s="44" t="str">
        <f t="shared" si="43"/>
        <v/>
      </c>
      <c r="CD222" s="45" t="str">
        <f t="shared" si="44"/>
        <v/>
      </c>
      <c r="CE222" s="44" t="e">
        <f>IF(AND(#REF!="",#REF!="",#REF!="",#REF!=""),"",SUM(#REF!,#REF!,#REF!,#REF!,#REF!))</f>
        <v>#REF!</v>
      </c>
      <c r="CF222" s="45" t="str">
        <f t="shared" si="45"/>
        <v/>
      </c>
      <c r="CG222" s="38" t="e">
        <f>IF(AND(#REF!="",#REF!="",#REF!="",#REF!=""),"",SUM(#REF!,#REF!,#REF!,#REF!))</f>
        <v>#REF!</v>
      </c>
      <c r="CH222" s="38" t="str">
        <f t="shared" si="34"/>
        <v/>
      </c>
    </row>
    <row r="223" spans="1:86" ht="24" customHeight="1">
      <c r="A223" s="358">
        <v>217</v>
      </c>
      <c r="B223" s="359"/>
      <c r="C223" s="360"/>
      <c r="D223" s="361"/>
      <c r="E223" s="362"/>
      <c r="F223" s="363"/>
      <c r="G223" s="363"/>
      <c r="H223" s="364"/>
      <c r="I223" s="365"/>
      <c r="J223" s="366"/>
      <c r="K223" s="367"/>
      <c r="L223" s="24"/>
      <c r="M223" s="25"/>
      <c r="N223" s="25"/>
      <c r="O223" s="8"/>
      <c r="P223" s="57"/>
      <c r="Q223" s="60"/>
      <c r="R223" s="8"/>
      <c r="S223" s="14"/>
      <c r="T223" s="26"/>
      <c r="U223" s="27"/>
      <c r="V223" s="27"/>
      <c r="W223" s="8"/>
      <c r="X223" s="63"/>
      <c r="Y223" s="60"/>
      <c r="Z223" s="8"/>
      <c r="AA223" s="14"/>
      <c r="AB223" s="24"/>
      <c r="AC223" s="25"/>
      <c r="AD223" s="25"/>
      <c r="AE223" s="8"/>
      <c r="AF223" s="57"/>
      <c r="AG223" s="60"/>
      <c r="AH223" s="8"/>
      <c r="AI223" s="14"/>
      <c r="AJ223" s="24"/>
      <c r="AK223" s="25"/>
      <c r="AL223" s="25"/>
      <c r="AM223" s="8"/>
      <c r="AN223" s="57"/>
      <c r="AO223" s="60"/>
      <c r="AP223" s="8"/>
      <c r="AQ223" s="14"/>
      <c r="AR223" s="24"/>
      <c r="AS223" s="25"/>
      <c r="AT223" s="57"/>
      <c r="AU223" s="24"/>
      <c r="AV223" s="25"/>
      <c r="AW223" s="97"/>
      <c r="AX223" s="24"/>
      <c r="AY223" s="25"/>
      <c r="AZ223" s="57"/>
      <c r="BA223" s="13" t="s">
        <v>447</v>
      </c>
      <c r="BB223" s="109" t="s">
        <v>447</v>
      </c>
      <c r="BC223" s="1"/>
      <c r="BD223" s="1"/>
      <c r="BE223" s="1"/>
      <c r="BF223" s="1"/>
      <c r="BG223" s="1"/>
      <c r="BS223" s="29"/>
      <c r="BT223" s="44" t="str">
        <f t="shared" si="35"/>
        <v/>
      </c>
      <c r="BU223" s="45" t="str">
        <f t="shared" si="36"/>
        <v/>
      </c>
      <c r="BV223" s="45" t="str">
        <f t="shared" si="37"/>
        <v/>
      </c>
      <c r="BW223" s="44" t="str">
        <f t="shared" si="38"/>
        <v/>
      </c>
      <c r="BX223" s="45" t="str">
        <f t="shared" si="39"/>
        <v/>
      </c>
      <c r="BY223" s="44" t="e">
        <f>IF(AND(#REF!="",#REF!="",#REF!="",#REF!=""),"",SUM(#REF!,#REF!,#REF!,#REF!,#REF!))</f>
        <v>#REF!</v>
      </c>
      <c r="BZ223" s="45" t="str">
        <f t="shared" si="40"/>
        <v/>
      </c>
      <c r="CA223" s="44" t="str">
        <f t="shared" si="41"/>
        <v/>
      </c>
      <c r="CB223" s="45" t="str">
        <f t="shared" si="42"/>
        <v/>
      </c>
      <c r="CC223" s="44" t="str">
        <f t="shared" si="43"/>
        <v/>
      </c>
      <c r="CD223" s="45" t="str">
        <f t="shared" si="44"/>
        <v/>
      </c>
      <c r="CE223" s="44" t="e">
        <f>IF(AND(#REF!="",#REF!="",#REF!="",#REF!=""),"",SUM(#REF!,#REF!,#REF!,#REF!,#REF!))</f>
        <v>#REF!</v>
      </c>
      <c r="CF223" s="45" t="str">
        <f t="shared" si="45"/>
        <v/>
      </c>
      <c r="CG223" s="38" t="e">
        <f>IF(AND(#REF!="",#REF!="",#REF!="",#REF!=""),"",SUM(#REF!,#REF!,#REF!,#REF!))</f>
        <v>#REF!</v>
      </c>
      <c r="CH223" s="38" t="str">
        <f t="shared" si="34"/>
        <v/>
      </c>
    </row>
    <row r="224" spans="1:86" ht="24" customHeight="1">
      <c r="A224" s="358">
        <v>218</v>
      </c>
      <c r="B224" s="359"/>
      <c r="C224" s="360"/>
      <c r="D224" s="361"/>
      <c r="E224" s="362"/>
      <c r="F224" s="363"/>
      <c r="G224" s="363"/>
      <c r="H224" s="364"/>
      <c r="I224" s="365"/>
      <c r="J224" s="366"/>
      <c r="K224" s="367"/>
      <c r="L224" s="24"/>
      <c r="M224" s="25"/>
      <c r="N224" s="25"/>
      <c r="O224" s="8"/>
      <c r="P224" s="57"/>
      <c r="Q224" s="60"/>
      <c r="R224" s="8"/>
      <c r="S224" s="14"/>
      <c r="T224" s="26"/>
      <c r="U224" s="27"/>
      <c r="V224" s="27"/>
      <c r="W224" s="8"/>
      <c r="X224" s="63"/>
      <c r="Y224" s="60"/>
      <c r="Z224" s="8"/>
      <c r="AA224" s="14"/>
      <c r="AB224" s="24"/>
      <c r="AC224" s="25"/>
      <c r="AD224" s="25"/>
      <c r="AE224" s="8"/>
      <c r="AF224" s="57"/>
      <c r="AG224" s="60"/>
      <c r="AH224" s="8"/>
      <c r="AI224" s="14"/>
      <c r="AJ224" s="24"/>
      <c r="AK224" s="25"/>
      <c r="AL224" s="25"/>
      <c r="AM224" s="8"/>
      <c r="AN224" s="57"/>
      <c r="AO224" s="60"/>
      <c r="AP224" s="8"/>
      <c r="AQ224" s="14"/>
      <c r="AR224" s="24"/>
      <c r="AS224" s="25"/>
      <c r="AT224" s="57"/>
      <c r="AU224" s="24"/>
      <c r="AV224" s="25"/>
      <c r="AW224" s="97"/>
      <c r="AX224" s="24"/>
      <c r="AY224" s="25"/>
      <c r="AZ224" s="57"/>
      <c r="BA224" s="13" t="s">
        <v>447</v>
      </c>
      <c r="BB224" s="109" t="s">
        <v>447</v>
      </c>
      <c r="BC224" s="1"/>
      <c r="BD224" s="1"/>
      <c r="BE224" s="1"/>
      <c r="BF224" s="1"/>
      <c r="BG224" s="1"/>
      <c r="BS224" s="29"/>
      <c r="BT224" s="44" t="str">
        <f t="shared" si="35"/>
        <v/>
      </c>
      <c r="BU224" s="45" t="str">
        <f t="shared" si="36"/>
        <v/>
      </c>
      <c r="BV224" s="45" t="str">
        <f t="shared" si="37"/>
        <v/>
      </c>
      <c r="BW224" s="44" t="str">
        <f t="shared" si="38"/>
        <v/>
      </c>
      <c r="BX224" s="45" t="str">
        <f t="shared" si="39"/>
        <v/>
      </c>
      <c r="BY224" s="44" t="e">
        <f>IF(AND(#REF!="",#REF!="",#REF!="",#REF!=""),"",SUM(#REF!,#REF!,#REF!,#REF!,#REF!))</f>
        <v>#REF!</v>
      </c>
      <c r="BZ224" s="45" t="str">
        <f t="shared" si="40"/>
        <v/>
      </c>
      <c r="CA224" s="44" t="str">
        <f t="shared" si="41"/>
        <v/>
      </c>
      <c r="CB224" s="45" t="str">
        <f t="shared" si="42"/>
        <v/>
      </c>
      <c r="CC224" s="44" t="str">
        <f t="shared" si="43"/>
        <v/>
      </c>
      <c r="CD224" s="45" t="str">
        <f t="shared" si="44"/>
        <v/>
      </c>
      <c r="CE224" s="44" t="e">
        <f>IF(AND(#REF!="",#REF!="",#REF!="",#REF!=""),"",SUM(#REF!,#REF!,#REF!,#REF!,#REF!))</f>
        <v>#REF!</v>
      </c>
      <c r="CF224" s="45" t="str">
        <f t="shared" si="45"/>
        <v/>
      </c>
      <c r="CG224" s="38" t="e">
        <f>IF(AND(#REF!="",#REF!="",#REF!="",#REF!=""),"",SUM(#REF!,#REF!,#REF!,#REF!))</f>
        <v>#REF!</v>
      </c>
      <c r="CH224" s="38" t="str">
        <f t="shared" si="34"/>
        <v/>
      </c>
    </row>
    <row r="225" spans="1:86" ht="24" customHeight="1">
      <c r="A225" s="358">
        <v>219</v>
      </c>
      <c r="B225" s="359"/>
      <c r="C225" s="360"/>
      <c r="D225" s="361"/>
      <c r="E225" s="362"/>
      <c r="F225" s="363"/>
      <c r="G225" s="363"/>
      <c r="H225" s="364"/>
      <c r="I225" s="365"/>
      <c r="J225" s="366"/>
      <c r="K225" s="367"/>
      <c r="L225" s="24"/>
      <c r="M225" s="25"/>
      <c r="N225" s="25"/>
      <c r="O225" s="8"/>
      <c r="P225" s="57"/>
      <c r="Q225" s="60"/>
      <c r="R225" s="8"/>
      <c r="S225" s="14"/>
      <c r="T225" s="26"/>
      <c r="U225" s="27"/>
      <c r="V225" s="27"/>
      <c r="W225" s="8"/>
      <c r="X225" s="63"/>
      <c r="Y225" s="60"/>
      <c r="Z225" s="8"/>
      <c r="AA225" s="14"/>
      <c r="AB225" s="24"/>
      <c r="AC225" s="25"/>
      <c r="AD225" s="25"/>
      <c r="AE225" s="8"/>
      <c r="AF225" s="57"/>
      <c r="AG225" s="60"/>
      <c r="AH225" s="8"/>
      <c r="AI225" s="14"/>
      <c r="AJ225" s="24"/>
      <c r="AK225" s="25"/>
      <c r="AL225" s="25"/>
      <c r="AM225" s="8"/>
      <c r="AN225" s="57"/>
      <c r="AO225" s="60"/>
      <c r="AP225" s="8"/>
      <c r="AQ225" s="14"/>
      <c r="AR225" s="24"/>
      <c r="AS225" s="25"/>
      <c r="AT225" s="57"/>
      <c r="AU225" s="24"/>
      <c r="AV225" s="25"/>
      <c r="AW225" s="97"/>
      <c r="AX225" s="24"/>
      <c r="AY225" s="25"/>
      <c r="AZ225" s="57"/>
      <c r="BA225" s="13" t="s">
        <v>447</v>
      </c>
      <c r="BB225" s="109" t="s">
        <v>447</v>
      </c>
      <c r="BC225" s="1"/>
      <c r="BD225" s="1"/>
      <c r="BE225" s="1"/>
      <c r="BF225" s="1"/>
      <c r="BG225" s="1"/>
      <c r="BS225" s="29"/>
      <c r="BT225" s="44" t="str">
        <f t="shared" si="35"/>
        <v/>
      </c>
      <c r="BU225" s="45" t="str">
        <f t="shared" si="36"/>
        <v/>
      </c>
      <c r="BV225" s="45" t="str">
        <f t="shared" si="37"/>
        <v/>
      </c>
      <c r="BW225" s="44" t="str">
        <f t="shared" si="38"/>
        <v/>
      </c>
      <c r="BX225" s="45" t="str">
        <f t="shared" si="39"/>
        <v/>
      </c>
      <c r="BY225" s="44" t="e">
        <f>IF(AND(#REF!="",#REF!="",#REF!="",#REF!=""),"",SUM(#REF!,#REF!,#REF!,#REF!,#REF!))</f>
        <v>#REF!</v>
      </c>
      <c r="BZ225" s="45" t="str">
        <f t="shared" si="40"/>
        <v/>
      </c>
      <c r="CA225" s="44" t="str">
        <f t="shared" si="41"/>
        <v/>
      </c>
      <c r="CB225" s="45" t="str">
        <f t="shared" si="42"/>
        <v/>
      </c>
      <c r="CC225" s="44" t="str">
        <f t="shared" si="43"/>
        <v/>
      </c>
      <c r="CD225" s="45" t="str">
        <f t="shared" si="44"/>
        <v/>
      </c>
      <c r="CE225" s="44" t="e">
        <f>IF(AND(#REF!="",#REF!="",#REF!="",#REF!=""),"",SUM(#REF!,#REF!,#REF!,#REF!,#REF!))</f>
        <v>#REF!</v>
      </c>
      <c r="CF225" s="45" t="str">
        <f t="shared" si="45"/>
        <v/>
      </c>
      <c r="CG225" s="38" t="e">
        <f>IF(AND(#REF!="",#REF!="",#REF!="",#REF!=""),"",SUM(#REF!,#REF!,#REF!,#REF!))</f>
        <v>#REF!</v>
      </c>
      <c r="CH225" s="38" t="str">
        <f t="shared" si="34"/>
        <v/>
      </c>
    </row>
    <row r="226" spans="1:86" ht="24" customHeight="1">
      <c r="A226" s="358">
        <v>220</v>
      </c>
      <c r="B226" s="359"/>
      <c r="C226" s="360"/>
      <c r="D226" s="361"/>
      <c r="E226" s="362"/>
      <c r="F226" s="363"/>
      <c r="G226" s="363"/>
      <c r="H226" s="364"/>
      <c r="I226" s="365"/>
      <c r="J226" s="366"/>
      <c r="K226" s="367"/>
      <c r="L226" s="24"/>
      <c r="M226" s="25"/>
      <c r="N226" s="25"/>
      <c r="O226" s="8"/>
      <c r="P226" s="57"/>
      <c r="Q226" s="60"/>
      <c r="R226" s="8"/>
      <c r="S226" s="14"/>
      <c r="T226" s="26"/>
      <c r="U226" s="27"/>
      <c r="V226" s="27"/>
      <c r="W226" s="8"/>
      <c r="X226" s="63"/>
      <c r="Y226" s="60"/>
      <c r="Z226" s="8"/>
      <c r="AA226" s="14"/>
      <c r="AB226" s="24"/>
      <c r="AC226" s="25"/>
      <c r="AD226" s="25"/>
      <c r="AE226" s="8"/>
      <c r="AF226" s="57"/>
      <c r="AG226" s="60"/>
      <c r="AH226" s="8"/>
      <c r="AI226" s="14"/>
      <c r="AJ226" s="24"/>
      <c r="AK226" s="25"/>
      <c r="AL226" s="25"/>
      <c r="AM226" s="8"/>
      <c r="AN226" s="57"/>
      <c r="AO226" s="60"/>
      <c r="AP226" s="8"/>
      <c r="AQ226" s="14"/>
      <c r="AR226" s="24"/>
      <c r="AS226" s="25"/>
      <c r="AT226" s="57"/>
      <c r="AU226" s="24"/>
      <c r="AV226" s="25"/>
      <c r="AW226" s="97"/>
      <c r="AX226" s="24"/>
      <c r="AY226" s="25"/>
      <c r="AZ226" s="57"/>
      <c r="BA226" s="13" t="s">
        <v>447</v>
      </c>
      <c r="BB226" s="109" t="s">
        <v>447</v>
      </c>
      <c r="BC226" s="1"/>
      <c r="BD226" s="1"/>
      <c r="BE226" s="1"/>
      <c r="BF226" s="1"/>
      <c r="BG226" s="1"/>
      <c r="BS226" s="29"/>
      <c r="BT226" s="44" t="str">
        <f t="shared" si="35"/>
        <v/>
      </c>
      <c r="BU226" s="45" t="str">
        <f t="shared" si="36"/>
        <v/>
      </c>
      <c r="BV226" s="45" t="str">
        <f t="shared" si="37"/>
        <v/>
      </c>
      <c r="BW226" s="44" t="str">
        <f t="shared" si="38"/>
        <v/>
      </c>
      <c r="BX226" s="45" t="str">
        <f t="shared" si="39"/>
        <v/>
      </c>
      <c r="BY226" s="44" t="e">
        <f>IF(AND(#REF!="",#REF!="",#REF!="",#REF!=""),"",SUM(#REF!,#REF!,#REF!,#REF!,#REF!))</f>
        <v>#REF!</v>
      </c>
      <c r="BZ226" s="45" t="str">
        <f t="shared" si="40"/>
        <v/>
      </c>
      <c r="CA226" s="44" t="str">
        <f t="shared" si="41"/>
        <v/>
      </c>
      <c r="CB226" s="45" t="str">
        <f t="shared" si="42"/>
        <v/>
      </c>
      <c r="CC226" s="44" t="str">
        <f t="shared" si="43"/>
        <v/>
      </c>
      <c r="CD226" s="45" t="str">
        <f t="shared" si="44"/>
        <v/>
      </c>
      <c r="CE226" s="44" t="e">
        <f>IF(AND(#REF!="",#REF!="",#REF!="",#REF!=""),"",SUM(#REF!,#REF!,#REF!,#REF!,#REF!))</f>
        <v>#REF!</v>
      </c>
      <c r="CF226" s="45" t="str">
        <f t="shared" si="45"/>
        <v/>
      </c>
      <c r="CG226" s="38" t="e">
        <f>IF(AND(#REF!="",#REF!="",#REF!="",#REF!=""),"",SUM(#REF!,#REF!,#REF!,#REF!))</f>
        <v>#REF!</v>
      </c>
      <c r="CH226" s="38" t="str">
        <f t="shared" si="34"/>
        <v/>
      </c>
    </row>
    <row r="227" spans="1:86" ht="24" customHeight="1">
      <c r="A227" s="358">
        <v>221</v>
      </c>
      <c r="B227" s="359"/>
      <c r="C227" s="360"/>
      <c r="D227" s="361"/>
      <c r="E227" s="362"/>
      <c r="F227" s="363"/>
      <c r="G227" s="363"/>
      <c r="H227" s="364"/>
      <c r="I227" s="365"/>
      <c r="J227" s="366"/>
      <c r="K227" s="367"/>
      <c r="L227" s="24"/>
      <c r="M227" s="25"/>
      <c r="N227" s="25"/>
      <c r="O227" s="8"/>
      <c r="P227" s="57"/>
      <c r="Q227" s="60"/>
      <c r="R227" s="8"/>
      <c r="S227" s="14"/>
      <c r="T227" s="26"/>
      <c r="U227" s="27"/>
      <c r="V227" s="27"/>
      <c r="W227" s="8"/>
      <c r="X227" s="63"/>
      <c r="Y227" s="60"/>
      <c r="Z227" s="8"/>
      <c r="AA227" s="14"/>
      <c r="AB227" s="24"/>
      <c r="AC227" s="25"/>
      <c r="AD227" s="25"/>
      <c r="AE227" s="8"/>
      <c r="AF227" s="57"/>
      <c r="AG227" s="60"/>
      <c r="AH227" s="8"/>
      <c r="AI227" s="14"/>
      <c r="AJ227" s="24"/>
      <c r="AK227" s="25"/>
      <c r="AL227" s="25"/>
      <c r="AM227" s="8"/>
      <c r="AN227" s="57"/>
      <c r="AO227" s="60"/>
      <c r="AP227" s="8"/>
      <c r="AQ227" s="14"/>
      <c r="AR227" s="24"/>
      <c r="AS227" s="25"/>
      <c r="AT227" s="57"/>
      <c r="AU227" s="24"/>
      <c r="AV227" s="25"/>
      <c r="AW227" s="97"/>
      <c r="AX227" s="24"/>
      <c r="AY227" s="25"/>
      <c r="AZ227" s="57"/>
      <c r="BA227" s="13" t="s">
        <v>447</v>
      </c>
      <c r="BB227" s="109" t="s">
        <v>447</v>
      </c>
      <c r="BC227" s="1"/>
      <c r="BD227" s="1"/>
      <c r="BE227" s="1"/>
      <c r="BF227" s="1"/>
      <c r="BG227" s="1"/>
      <c r="BS227" s="29"/>
      <c r="BT227" s="44" t="str">
        <f t="shared" si="35"/>
        <v/>
      </c>
      <c r="BU227" s="45" t="str">
        <f t="shared" si="36"/>
        <v/>
      </c>
      <c r="BV227" s="45" t="str">
        <f t="shared" si="37"/>
        <v/>
      </c>
      <c r="BW227" s="44" t="str">
        <f t="shared" si="38"/>
        <v/>
      </c>
      <c r="BX227" s="45" t="str">
        <f t="shared" si="39"/>
        <v/>
      </c>
      <c r="BY227" s="44" t="e">
        <f>IF(AND(#REF!="",#REF!="",#REF!="",#REF!=""),"",SUM(#REF!,#REF!,#REF!,#REF!,#REF!))</f>
        <v>#REF!</v>
      </c>
      <c r="BZ227" s="45" t="str">
        <f t="shared" si="40"/>
        <v/>
      </c>
      <c r="CA227" s="44" t="str">
        <f t="shared" si="41"/>
        <v/>
      </c>
      <c r="CB227" s="45" t="str">
        <f t="shared" si="42"/>
        <v/>
      </c>
      <c r="CC227" s="44" t="str">
        <f t="shared" si="43"/>
        <v/>
      </c>
      <c r="CD227" s="45" t="str">
        <f t="shared" si="44"/>
        <v/>
      </c>
      <c r="CE227" s="44" t="e">
        <f>IF(AND(#REF!="",#REF!="",#REF!="",#REF!=""),"",SUM(#REF!,#REF!,#REF!,#REF!,#REF!))</f>
        <v>#REF!</v>
      </c>
      <c r="CF227" s="45" t="str">
        <f t="shared" si="45"/>
        <v/>
      </c>
      <c r="CG227" s="38" t="e">
        <f>IF(AND(#REF!="",#REF!="",#REF!="",#REF!=""),"",SUM(#REF!,#REF!,#REF!,#REF!))</f>
        <v>#REF!</v>
      </c>
      <c r="CH227" s="38" t="str">
        <f t="shared" si="34"/>
        <v/>
      </c>
    </row>
    <row r="228" spans="1:86" ht="24" customHeight="1">
      <c r="A228" s="358">
        <v>222</v>
      </c>
      <c r="B228" s="359"/>
      <c r="C228" s="360"/>
      <c r="D228" s="361"/>
      <c r="E228" s="362"/>
      <c r="F228" s="363"/>
      <c r="G228" s="363"/>
      <c r="H228" s="364"/>
      <c r="I228" s="365"/>
      <c r="J228" s="366"/>
      <c r="K228" s="367"/>
      <c r="L228" s="24"/>
      <c r="M228" s="25"/>
      <c r="N228" s="25"/>
      <c r="O228" s="8"/>
      <c r="P228" s="57"/>
      <c r="Q228" s="60"/>
      <c r="R228" s="8"/>
      <c r="S228" s="14"/>
      <c r="T228" s="26"/>
      <c r="U228" s="27"/>
      <c r="V228" s="27"/>
      <c r="W228" s="8"/>
      <c r="X228" s="63"/>
      <c r="Y228" s="60"/>
      <c r="Z228" s="8"/>
      <c r="AA228" s="14"/>
      <c r="AB228" s="24"/>
      <c r="AC228" s="25"/>
      <c r="AD228" s="25"/>
      <c r="AE228" s="8"/>
      <c r="AF228" s="57"/>
      <c r="AG228" s="60"/>
      <c r="AH228" s="8"/>
      <c r="AI228" s="14"/>
      <c r="AJ228" s="24"/>
      <c r="AK228" s="25"/>
      <c r="AL228" s="25"/>
      <c r="AM228" s="8"/>
      <c r="AN228" s="57"/>
      <c r="AO228" s="60"/>
      <c r="AP228" s="8"/>
      <c r="AQ228" s="14"/>
      <c r="AR228" s="24"/>
      <c r="AS228" s="25"/>
      <c r="AT228" s="57"/>
      <c r="AU228" s="24"/>
      <c r="AV228" s="25"/>
      <c r="AW228" s="97"/>
      <c r="AX228" s="24"/>
      <c r="AY228" s="25"/>
      <c r="AZ228" s="57"/>
      <c r="BA228" s="13" t="s">
        <v>447</v>
      </c>
      <c r="BB228" s="109" t="s">
        <v>447</v>
      </c>
      <c r="BC228" s="1"/>
      <c r="BD228" s="1"/>
      <c r="BE228" s="1"/>
      <c r="BF228" s="1"/>
      <c r="BG228" s="1"/>
      <c r="BS228" s="29"/>
      <c r="BT228" s="44" t="str">
        <f t="shared" si="35"/>
        <v/>
      </c>
      <c r="BU228" s="45" t="str">
        <f t="shared" si="36"/>
        <v/>
      </c>
      <c r="BV228" s="45" t="str">
        <f t="shared" si="37"/>
        <v/>
      </c>
      <c r="BW228" s="44" t="str">
        <f t="shared" si="38"/>
        <v/>
      </c>
      <c r="BX228" s="45" t="str">
        <f t="shared" si="39"/>
        <v/>
      </c>
      <c r="BY228" s="44" t="e">
        <f>IF(AND(#REF!="",#REF!="",#REF!="",#REF!=""),"",SUM(#REF!,#REF!,#REF!,#REF!,#REF!))</f>
        <v>#REF!</v>
      </c>
      <c r="BZ228" s="45" t="str">
        <f t="shared" si="40"/>
        <v/>
      </c>
      <c r="CA228" s="44" t="str">
        <f t="shared" si="41"/>
        <v/>
      </c>
      <c r="CB228" s="45" t="str">
        <f t="shared" si="42"/>
        <v/>
      </c>
      <c r="CC228" s="44" t="str">
        <f t="shared" si="43"/>
        <v/>
      </c>
      <c r="CD228" s="45" t="str">
        <f t="shared" si="44"/>
        <v/>
      </c>
      <c r="CE228" s="44" t="e">
        <f>IF(AND(#REF!="",#REF!="",#REF!="",#REF!=""),"",SUM(#REF!,#REF!,#REF!,#REF!,#REF!))</f>
        <v>#REF!</v>
      </c>
      <c r="CF228" s="45" t="str">
        <f t="shared" si="45"/>
        <v/>
      </c>
      <c r="CG228" s="38" t="e">
        <f>IF(AND(#REF!="",#REF!="",#REF!="",#REF!=""),"",SUM(#REF!,#REF!,#REF!,#REF!))</f>
        <v>#REF!</v>
      </c>
      <c r="CH228" s="38" t="str">
        <f t="shared" si="34"/>
        <v/>
      </c>
    </row>
    <row r="229" spans="1:86" ht="24" customHeight="1">
      <c r="A229" s="358">
        <v>223</v>
      </c>
      <c r="B229" s="359"/>
      <c r="C229" s="360"/>
      <c r="D229" s="361"/>
      <c r="E229" s="362"/>
      <c r="F229" s="363"/>
      <c r="G229" s="363"/>
      <c r="H229" s="364"/>
      <c r="I229" s="365"/>
      <c r="J229" s="366"/>
      <c r="K229" s="367"/>
      <c r="L229" s="24"/>
      <c r="M229" s="25"/>
      <c r="N229" s="25"/>
      <c r="O229" s="8"/>
      <c r="P229" s="57"/>
      <c r="Q229" s="60"/>
      <c r="R229" s="8"/>
      <c r="S229" s="14"/>
      <c r="T229" s="26"/>
      <c r="U229" s="27"/>
      <c r="V229" s="27"/>
      <c r="W229" s="8"/>
      <c r="X229" s="63"/>
      <c r="Y229" s="60"/>
      <c r="Z229" s="8"/>
      <c r="AA229" s="14"/>
      <c r="AB229" s="24"/>
      <c r="AC229" s="25"/>
      <c r="AD229" s="25"/>
      <c r="AE229" s="8"/>
      <c r="AF229" s="57"/>
      <c r="AG229" s="60"/>
      <c r="AH229" s="8"/>
      <c r="AI229" s="14"/>
      <c r="AJ229" s="24"/>
      <c r="AK229" s="25"/>
      <c r="AL229" s="25"/>
      <c r="AM229" s="8"/>
      <c r="AN229" s="57"/>
      <c r="AO229" s="60"/>
      <c r="AP229" s="8"/>
      <c r="AQ229" s="14"/>
      <c r="AR229" s="24"/>
      <c r="AS229" s="25"/>
      <c r="AT229" s="57"/>
      <c r="AU229" s="24"/>
      <c r="AV229" s="25"/>
      <c r="AW229" s="97"/>
      <c r="AX229" s="24"/>
      <c r="AY229" s="25"/>
      <c r="AZ229" s="57"/>
      <c r="BA229" s="13" t="s">
        <v>447</v>
      </c>
      <c r="BB229" s="109" t="s">
        <v>447</v>
      </c>
      <c r="BC229" s="1"/>
      <c r="BD229" s="1"/>
      <c r="BE229" s="1"/>
      <c r="BF229" s="1"/>
      <c r="BG229" s="1"/>
      <c r="BS229" s="29"/>
      <c r="BT229" s="44" t="str">
        <f t="shared" si="35"/>
        <v/>
      </c>
      <c r="BU229" s="45" t="str">
        <f t="shared" si="36"/>
        <v/>
      </c>
      <c r="BV229" s="45" t="str">
        <f t="shared" si="37"/>
        <v/>
      </c>
      <c r="BW229" s="44" t="str">
        <f t="shared" si="38"/>
        <v/>
      </c>
      <c r="BX229" s="45" t="str">
        <f t="shared" si="39"/>
        <v/>
      </c>
      <c r="BY229" s="44" t="e">
        <f>IF(AND(#REF!="",#REF!="",#REF!="",#REF!=""),"",SUM(#REF!,#REF!,#REF!,#REF!,#REF!))</f>
        <v>#REF!</v>
      </c>
      <c r="BZ229" s="45" t="str">
        <f t="shared" si="40"/>
        <v/>
      </c>
      <c r="CA229" s="44" t="str">
        <f t="shared" si="41"/>
        <v/>
      </c>
      <c r="CB229" s="45" t="str">
        <f t="shared" si="42"/>
        <v/>
      </c>
      <c r="CC229" s="44" t="str">
        <f t="shared" si="43"/>
        <v/>
      </c>
      <c r="CD229" s="45" t="str">
        <f t="shared" si="44"/>
        <v/>
      </c>
      <c r="CE229" s="44" t="e">
        <f>IF(AND(#REF!="",#REF!="",#REF!="",#REF!=""),"",SUM(#REF!,#REF!,#REF!,#REF!,#REF!))</f>
        <v>#REF!</v>
      </c>
      <c r="CF229" s="45" t="str">
        <f t="shared" si="45"/>
        <v/>
      </c>
      <c r="CG229" s="38" t="e">
        <f>IF(AND(#REF!="",#REF!="",#REF!="",#REF!=""),"",SUM(#REF!,#REF!,#REF!,#REF!))</f>
        <v>#REF!</v>
      </c>
      <c r="CH229" s="38" t="str">
        <f t="shared" si="34"/>
        <v/>
      </c>
    </row>
    <row r="230" spans="1:86" ht="24" customHeight="1">
      <c r="A230" s="358">
        <v>224</v>
      </c>
      <c r="B230" s="359"/>
      <c r="C230" s="360"/>
      <c r="D230" s="361"/>
      <c r="E230" s="362"/>
      <c r="F230" s="363"/>
      <c r="G230" s="363"/>
      <c r="H230" s="364"/>
      <c r="I230" s="365"/>
      <c r="J230" s="366"/>
      <c r="K230" s="367"/>
      <c r="L230" s="24"/>
      <c r="M230" s="25"/>
      <c r="N230" s="25"/>
      <c r="O230" s="8"/>
      <c r="P230" s="57"/>
      <c r="Q230" s="60"/>
      <c r="R230" s="8"/>
      <c r="S230" s="14"/>
      <c r="T230" s="26"/>
      <c r="U230" s="27"/>
      <c r="V230" s="27"/>
      <c r="W230" s="8"/>
      <c r="X230" s="63"/>
      <c r="Y230" s="60"/>
      <c r="Z230" s="8"/>
      <c r="AA230" s="14"/>
      <c r="AB230" s="24"/>
      <c r="AC230" s="25"/>
      <c r="AD230" s="25"/>
      <c r="AE230" s="8"/>
      <c r="AF230" s="57"/>
      <c r="AG230" s="60"/>
      <c r="AH230" s="8"/>
      <c r="AI230" s="14"/>
      <c r="AJ230" s="24"/>
      <c r="AK230" s="25"/>
      <c r="AL230" s="25"/>
      <c r="AM230" s="8"/>
      <c r="AN230" s="57"/>
      <c r="AO230" s="60"/>
      <c r="AP230" s="8"/>
      <c r="AQ230" s="14"/>
      <c r="AR230" s="24"/>
      <c r="AS230" s="25"/>
      <c r="AT230" s="57"/>
      <c r="AU230" s="24"/>
      <c r="AV230" s="25"/>
      <c r="AW230" s="97"/>
      <c r="AX230" s="24"/>
      <c r="AY230" s="25"/>
      <c r="AZ230" s="57"/>
      <c r="BA230" s="13" t="s">
        <v>447</v>
      </c>
      <c r="BB230" s="109" t="s">
        <v>447</v>
      </c>
      <c r="BC230" s="1"/>
      <c r="BD230" s="1"/>
      <c r="BE230" s="1"/>
      <c r="BF230" s="1"/>
      <c r="BG230" s="1"/>
      <c r="BS230" s="29"/>
      <c r="BT230" s="44" t="str">
        <f t="shared" si="35"/>
        <v/>
      </c>
      <c r="BU230" s="45" t="str">
        <f t="shared" si="36"/>
        <v/>
      </c>
      <c r="BV230" s="45" t="str">
        <f t="shared" si="37"/>
        <v/>
      </c>
      <c r="BW230" s="44" t="str">
        <f t="shared" si="38"/>
        <v/>
      </c>
      <c r="BX230" s="45" t="str">
        <f t="shared" si="39"/>
        <v/>
      </c>
      <c r="BY230" s="44" t="e">
        <f>IF(AND(#REF!="",#REF!="",#REF!="",#REF!=""),"",SUM(#REF!,#REF!,#REF!,#REF!,#REF!))</f>
        <v>#REF!</v>
      </c>
      <c r="BZ230" s="45" t="str">
        <f t="shared" si="40"/>
        <v/>
      </c>
      <c r="CA230" s="44" t="str">
        <f t="shared" si="41"/>
        <v/>
      </c>
      <c r="CB230" s="45" t="str">
        <f t="shared" si="42"/>
        <v/>
      </c>
      <c r="CC230" s="44" t="str">
        <f t="shared" si="43"/>
        <v/>
      </c>
      <c r="CD230" s="45" t="str">
        <f t="shared" si="44"/>
        <v/>
      </c>
      <c r="CE230" s="44" t="e">
        <f>IF(AND(#REF!="",#REF!="",#REF!="",#REF!=""),"",SUM(#REF!,#REF!,#REF!,#REF!,#REF!))</f>
        <v>#REF!</v>
      </c>
      <c r="CF230" s="45" t="str">
        <f t="shared" si="45"/>
        <v/>
      </c>
      <c r="CG230" s="38" t="e">
        <f>IF(AND(#REF!="",#REF!="",#REF!="",#REF!=""),"",SUM(#REF!,#REF!,#REF!,#REF!))</f>
        <v>#REF!</v>
      </c>
      <c r="CH230" s="38" t="str">
        <f t="shared" si="34"/>
        <v/>
      </c>
    </row>
    <row r="231" spans="1:86" ht="24" customHeight="1">
      <c r="A231" s="358">
        <v>225</v>
      </c>
      <c r="B231" s="359"/>
      <c r="C231" s="360"/>
      <c r="D231" s="361"/>
      <c r="E231" s="362"/>
      <c r="F231" s="363"/>
      <c r="G231" s="363"/>
      <c r="H231" s="364"/>
      <c r="I231" s="365"/>
      <c r="J231" s="366"/>
      <c r="K231" s="367"/>
      <c r="L231" s="24"/>
      <c r="M231" s="25"/>
      <c r="N231" s="25"/>
      <c r="O231" s="8"/>
      <c r="P231" s="57"/>
      <c r="Q231" s="60"/>
      <c r="R231" s="8"/>
      <c r="S231" s="14"/>
      <c r="T231" s="26"/>
      <c r="U231" s="27"/>
      <c r="V231" s="27"/>
      <c r="W231" s="8"/>
      <c r="X231" s="63"/>
      <c r="Y231" s="60"/>
      <c r="Z231" s="8"/>
      <c r="AA231" s="14"/>
      <c r="AB231" s="24"/>
      <c r="AC231" s="25"/>
      <c r="AD231" s="25"/>
      <c r="AE231" s="8"/>
      <c r="AF231" s="57"/>
      <c r="AG231" s="60"/>
      <c r="AH231" s="8"/>
      <c r="AI231" s="14"/>
      <c r="AJ231" s="24"/>
      <c r="AK231" s="25"/>
      <c r="AL231" s="25"/>
      <c r="AM231" s="8"/>
      <c r="AN231" s="57"/>
      <c r="AO231" s="60"/>
      <c r="AP231" s="8"/>
      <c r="AQ231" s="14"/>
      <c r="AR231" s="24"/>
      <c r="AS231" s="25"/>
      <c r="AT231" s="57"/>
      <c r="AU231" s="24"/>
      <c r="AV231" s="25"/>
      <c r="AW231" s="97"/>
      <c r="AX231" s="24"/>
      <c r="AY231" s="25"/>
      <c r="AZ231" s="57"/>
      <c r="BA231" s="13" t="s">
        <v>447</v>
      </c>
      <c r="BB231" s="109" t="s">
        <v>447</v>
      </c>
      <c r="BC231" s="1"/>
      <c r="BD231" s="1"/>
      <c r="BE231" s="1"/>
      <c r="BF231" s="1"/>
      <c r="BG231" s="1"/>
      <c r="BS231" s="29"/>
      <c r="BT231" s="44" t="str">
        <f t="shared" si="35"/>
        <v/>
      </c>
      <c r="BU231" s="45" t="str">
        <f t="shared" si="36"/>
        <v/>
      </c>
      <c r="BV231" s="45" t="str">
        <f t="shared" si="37"/>
        <v/>
      </c>
      <c r="BW231" s="44" t="str">
        <f t="shared" si="38"/>
        <v/>
      </c>
      <c r="BX231" s="45" t="str">
        <f t="shared" si="39"/>
        <v/>
      </c>
      <c r="BY231" s="44" t="e">
        <f>IF(AND(#REF!="",#REF!="",#REF!="",#REF!=""),"",SUM(#REF!,#REF!,#REF!,#REF!,#REF!))</f>
        <v>#REF!</v>
      </c>
      <c r="BZ231" s="45" t="str">
        <f t="shared" si="40"/>
        <v/>
      </c>
      <c r="CA231" s="44" t="str">
        <f t="shared" si="41"/>
        <v/>
      </c>
      <c r="CB231" s="45" t="str">
        <f t="shared" si="42"/>
        <v/>
      </c>
      <c r="CC231" s="44" t="str">
        <f t="shared" si="43"/>
        <v/>
      </c>
      <c r="CD231" s="45" t="str">
        <f t="shared" si="44"/>
        <v/>
      </c>
      <c r="CE231" s="44" t="e">
        <f>IF(AND(#REF!="",#REF!="",#REF!="",#REF!=""),"",SUM(#REF!,#REF!,#REF!,#REF!,#REF!))</f>
        <v>#REF!</v>
      </c>
      <c r="CF231" s="45" t="str">
        <f t="shared" si="45"/>
        <v/>
      </c>
      <c r="CG231" s="38" t="e">
        <f>IF(AND(#REF!="",#REF!="",#REF!="",#REF!=""),"",SUM(#REF!,#REF!,#REF!,#REF!))</f>
        <v>#REF!</v>
      </c>
      <c r="CH231" s="38" t="str">
        <f t="shared" si="34"/>
        <v/>
      </c>
    </row>
    <row r="232" spans="1:86" ht="24" customHeight="1">
      <c r="A232" s="358">
        <v>226</v>
      </c>
      <c r="B232" s="359"/>
      <c r="C232" s="360"/>
      <c r="D232" s="361"/>
      <c r="E232" s="362"/>
      <c r="F232" s="363"/>
      <c r="G232" s="363"/>
      <c r="H232" s="364"/>
      <c r="I232" s="365"/>
      <c r="J232" s="366"/>
      <c r="K232" s="367"/>
      <c r="L232" s="24"/>
      <c r="M232" s="25"/>
      <c r="N232" s="25"/>
      <c r="O232" s="8"/>
      <c r="P232" s="57"/>
      <c r="Q232" s="60"/>
      <c r="R232" s="8"/>
      <c r="S232" s="14"/>
      <c r="T232" s="26"/>
      <c r="U232" s="27"/>
      <c r="V232" s="27"/>
      <c r="W232" s="8"/>
      <c r="X232" s="63"/>
      <c r="Y232" s="60"/>
      <c r="Z232" s="8"/>
      <c r="AA232" s="14"/>
      <c r="AB232" s="24"/>
      <c r="AC232" s="25"/>
      <c r="AD232" s="25"/>
      <c r="AE232" s="8"/>
      <c r="AF232" s="57"/>
      <c r="AG232" s="60"/>
      <c r="AH232" s="8"/>
      <c r="AI232" s="14"/>
      <c r="AJ232" s="24"/>
      <c r="AK232" s="25"/>
      <c r="AL232" s="25"/>
      <c r="AM232" s="8"/>
      <c r="AN232" s="57"/>
      <c r="AO232" s="60"/>
      <c r="AP232" s="8"/>
      <c r="AQ232" s="14"/>
      <c r="AR232" s="24"/>
      <c r="AS232" s="25"/>
      <c r="AT232" s="57"/>
      <c r="AU232" s="24"/>
      <c r="AV232" s="25"/>
      <c r="AW232" s="97"/>
      <c r="AX232" s="24"/>
      <c r="AY232" s="25"/>
      <c r="AZ232" s="57"/>
      <c r="BA232" s="13" t="s">
        <v>447</v>
      </c>
      <c r="BB232" s="109" t="s">
        <v>447</v>
      </c>
      <c r="BC232" s="1"/>
      <c r="BD232" s="1"/>
      <c r="BE232" s="1"/>
      <c r="BF232" s="1"/>
      <c r="BG232" s="1"/>
      <c r="BS232" s="29"/>
      <c r="BT232" s="44" t="str">
        <f t="shared" si="35"/>
        <v/>
      </c>
      <c r="BU232" s="45" t="str">
        <f t="shared" si="36"/>
        <v/>
      </c>
      <c r="BV232" s="45" t="str">
        <f t="shared" si="37"/>
        <v/>
      </c>
      <c r="BW232" s="44" t="str">
        <f t="shared" si="38"/>
        <v/>
      </c>
      <c r="BX232" s="45" t="str">
        <f t="shared" si="39"/>
        <v/>
      </c>
      <c r="BY232" s="44" t="e">
        <f>IF(AND(#REF!="",#REF!="",#REF!="",#REF!=""),"",SUM(#REF!,#REF!,#REF!,#REF!,#REF!))</f>
        <v>#REF!</v>
      </c>
      <c r="BZ232" s="45" t="str">
        <f t="shared" si="40"/>
        <v/>
      </c>
      <c r="CA232" s="44" t="str">
        <f t="shared" si="41"/>
        <v/>
      </c>
      <c r="CB232" s="45" t="str">
        <f t="shared" si="42"/>
        <v/>
      </c>
      <c r="CC232" s="44" t="str">
        <f t="shared" si="43"/>
        <v/>
      </c>
      <c r="CD232" s="45" t="str">
        <f t="shared" si="44"/>
        <v/>
      </c>
      <c r="CE232" s="44" t="e">
        <f>IF(AND(#REF!="",#REF!="",#REF!="",#REF!=""),"",SUM(#REF!,#REF!,#REF!,#REF!,#REF!))</f>
        <v>#REF!</v>
      </c>
      <c r="CF232" s="45" t="str">
        <f t="shared" si="45"/>
        <v/>
      </c>
      <c r="CG232" s="38" t="e">
        <f>IF(AND(#REF!="",#REF!="",#REF!="",#REF!=""),"",SUM(#REF!,#REF!,#REF!,#REF!))</f>
        <v>#REF!</v>
      </c>
      <c r="CH232" s="38" t="str">
        <f t="shared" si="34"/>
        <v/>
      </c>
    </row>
    <row r="233" spans="1:86" ht="24" customHeight="1">
      <c r="A233" s="358">
        <v>227</v>
      </c>
      <c r="B233" s="359"/>
      <c r="C233" s="360"/>
      <c r="D233" s="361"/>
      <c r="E233" s="362"/>
      <c r="F233" s="363"/>
      <c r="G233" s="363"/>
      <c r="H233" s="364"/>
      <c r="I233" s="365"/>
      <c r="J233" s="366"/>
      <c r="K233" s="367"/>
      <c r="L233" s="24"/>
      <c r="M233" s="25"/>
      <c r="N233" s="25"/>
      <c r="O233" s="8"/>
      <c r="P233" s="57"/>
      <c r="Q233" s="60"/>
      <c r="R233" s="8"/>
      <c r="S233" s="14"/>
      <c r="T233" s="26"/>
      <c r="U233" s="27"/>
      <c r="V233" s="27"/>
      <c r="W233" s="8"/>
      <c r="X233" s="63"/>
      <c r="Y233" s="60"/>
      <c r="Z233" s="8"/>
      <c r="AA233" s="14"/>
      <c r="AB233" s="24"/>
      <c r="AC233" s="25"/>
      <c r="AD233" s="25"/>
      <c r="AE233" s="8"/>
      <c r="AF233" s="57"/>
      <c r="AG233" s="60"/>
      <c r="AH233" s="8"/>
      <c r="AI233" s="14"/>
      <c r="AJ233" s="24"/>
      <c r="AK233" s="25"/>
      <c r="AL233" s="25"/>
      <c r="AM233" s="8"/>
      <c r="AN233" s="57"/>
      <c r="AO233" s="60"/>
      <c r="AP233" s="8"/>
      <c r="AQ233" s="14"/>
      <c r="AR233" s="24"/>
      <c r="AS233" s="25"/>
      <c r="AT233" s="57"/>
      <c r="AU233" s="24"/>
      <c r="AV233" s="25"/>
      <c r="AW233" s="97"/>
      <c r="AX233" s="24"/>
      <c r="AY233" s="25"/>
      <c r="AZ233" s="57"/>
      <c r="BA233" s="13" t="s">
        <v>447</v>
      </c>
      <c r="BB233" s="109" t="s">
        <v>447</v>
      </c>
      <c r="BC233" s="1"/>
      <c r="BD233" s="1"/>
      <c r="BE233" s="1"/>
      <c r="BF233" s="1"/>
      <c r="BG233" s="1"/>
      <c r="BS233" s="29"/>
      <c r="BT233" s="44" t="str">
        <f t="shared" si="35"/>
        <v/>
      </c>
      <c r="BU233" s="45" t="str">
        <f t="shared" si="36"/>
        <v/>
      </c>
      <c r="BV233" s="45" t="str">
        <f t="shared" si="37"/>
        <v/>
      </c>
      <c r="BW233" s="44" t="str">
        <f t="shared" si="38"/>
        <v/>
      </c>
      <c r="BX233" s="45" t="str">
        <f t="shared" si="39"/>
        <v/>
      </c>
      <c r="BY233" s="44" t="e">
        <f>IF(AND(#REF!="",#REF!="",#REF!="",#REF!=""),"",SUM(#REF!,#REF!,#REF!,#REF!,#REF!))</f>
        <v>#REF!</v>
      </c>
      <c r="BZ233" s="45" t="str">
        <f t="shared" si="40"/>
        <v/>
      </c>
      <c r="CA233" s="44" t="str">
        <f t="shared" si="41"/>
        <v/>
      </c>
      <c r="CB233" s="45" t="str">
        <f t="shared" si="42"/>
        <v/>
      </c>
      <c r="CC233" s="44" t="str">
        <f t="shared" si="43"/>
        <v/>
      </c>
      <c r="CD233" s="45" t="str">
        <f t="shared" si="44"/>
        <v/>
      </c>
      <c r="CE233" s="44" t="e">
        <f>IF(AND(#REF!="",#REF!="",#REF!="",#REF!=""),"",SUM(#REF!,#REF!,#REF!,#REF!,#REF!))</f>
        <v>#REF!</v>
      </c>
      <c r="CF233" s="45" t="str">
        <f t="shared" si="45"/>
        <v/>
      </c>
      <c r="CG233" s="38" t="e">
        <f>IF(AND(#REF!="",#REF!="",#REF!="",#REF!=""),"",SUM(#REF!,#REF!,#REF!,#REF!))</f>
        <v>#REF!</v>
      </c>
      <c r="CH233" s="38" t="str">
        <f t="shared" si="34"/>
        <v/>
      </c>
    </row>
    <row r="234" spans="1:86" ht="24" customHeight="1">
      <c r="A234" s="358">
        <v>228</v>
      </c>
      <c r="B234" s="359"/>
      <c r="C234" s="360"/>
      <c r="D234" s="361"/>
      <c r="E234" s="362"/>
      <c r="F234" s="363"/>
      <c r="G234" s="363"/>
      <c r="H234" s="364"/>
      <c r="I234" s="365"/>
      <c r="J234" s="366"/>
      <c r="K234" s="367"/>
      <c r="L234" s="24"/>
      <c r="M234" s="25"/>
      <c r="N234" s="25"/>
      <c r="O234" s="8"/>
      <c r="P234" s="57"/>
      <c r="Q234" s="60"/>
      <c r="R234" s="8"/>
      <c r="S234" s="14"/>
      <c r="T234" s="26"/>
      <c r="U234" s="27"/>
      <c r="V234" s="27"/>
      <c r="W234" s="8"/>
      <c r="X234" s="63"/>
      <c r="Y234" s="60"/>
      <c r="Z234" s="8"/>
      <c r="AA234" s="14"/>
      <c r="AB234" s="24"/>
      <c r="AC234" s="25"/>
      <c r="AD234" s="25"/>
      <c r="AE234" s="8"/>
      <c r="AF234" s="57"/>
      <c r="AG234" s="60"/>
      <c r="AH234" s="8"/>
      <c r="AI234" s="14"/>
      <c r="AJ234" s="24"/>
      <c r="AK234" s="25"/>
      <c r="AL234" s="25"/>
      <c r="AM234" s="8"/>
      <c r="AN234" s="57"/>
      <c r="AO234" s="60"/>
      <c r="AP234" s="8"/>
      <c r="AQ234" s="14"/>
      <c r="AR234" s="24"/>
      <c r="AS234" s="25"/>
      <c r="AT234" s="57"/>
      <c r="AU234" s="24"/>
      <c r="AV234" s="25"/>
      <c r="AW234" s="97"/>
      <c r="AX234" s="24"/>
      <c r="AY234" s="25"/>
      <c r="AZ234" s="57"/>
      <c r="BA234" s="13" t="s">
        <v>447</v>
      </c>
      <c r="BB234" s="109" t="s">
        <v>447</v>
      </c>
      <c r="BC234" s="1"/>
      <c r="BD234" s="1"/>
      <c r="BE234" s="1"/>
      <c r="BF234" s="1"/>
      <c r="BG234" s="1"/>
      <c r="BS234" s="29"/>
      <c r="BT234" s="44" t="str">
        <f t="shared" si="35"/>
        <v/>
      </c>
      <c r="BU234" s="45" t="str">
        <f t="shared" si="36"/>
        <v/>
      </c>
      <c r="BV234" s="45" t="str">
        <f t="shared" si="37"/>
        <v/>
      </c>
      <c r="BW234" s="44" t="str">
        <f t="shared" si="38"/>
        <v/>
      </c>
      <c r="BX234" s="45" t="str">
        <f t="shared" si="39"/>
        <v/>
      </c>
      <c r="BY234" s="44" t="e">
        <f>IF(AND(#REF!="",#REF!="",#REF!="",#REF!=""),"",SUM(#REF!,#REF!,#REF!,#REF!,#REF!))</f>
        <v>#REF!</v>
      </c>
      <c r="BZ234" s="45" t="str">
        <f t="shared" si="40"/>
        <v/>
      </c>
      <c r="CA234" s="44" t="str">
        <f t="shared" si="41"/>
        <v/>
      </c>
      <c r="CB234" s="45" t="str">
        <f t="shared" si="42"/>
        <v/>
      </c>
      <c r="CC234" s="44" t="str">
        <f t="shared" si="43"/>
        <v/>
      </c>
      <c r="CD234" s="45" t="str">
        <f t="shared" si="44"/>
        <v/>
      </c>
      <c r="CE234" s="44" t="e">
        <f>IF(AND(#REF!="",#REF!="",#REF!="",#REF!=""),"",SUM(#REF!,#REF!,#REF!,#REF!,#REF!))</f>
        <v>#REF!</v>
      </c>
      <c r="CF234" s="45" t="str">
        <f t="shared" si="45"/>
        <v/>
      </c>
      <c r="CG234" s="38" t="e">
        <f>IF(AND(#REF!="",#REF!="",#REF!="",#REF!=""),"",SUM(#REF!,#REF!,#REF!,#REF!))</f>
        <v>#REF!</v>
      </c>
      <c r="CH234" s="38" t="str">
        <f t="shared" si="34"/>
        <v/>
      </c>
    </row>
    <row r="235" spans="1:86" ht="24" customHeight="1">
      <c r="A235" s="358">
        <v>229</v>
      </c>
      <c r="B235" s="359"/>
      <c r="C235" s="360"/>
      <c r="D235" s="361"/>
      <c r="E235" s="362"/>
      <c r="F235" s="363"/>
      <c r="G235" s="363"/>
      <c r="H235" s="364"/>
      <c r="I235" s="365"/>
      <c r="J235" s="366"/>
      <c r="K235" s="367"/>
      <c r="L235" s="24"/>
      <c r="M235" s="25"/>
      <c r="N235" s="25"/>
      <c r="O235" s="8"/>
      <c r="P235" s="57"/>
      <c r="Q235" s="60"/>
      <c r="R235" s="8"/>
      <c r="S235" s="14"/>
      <c r="T235" s="26"/>
      <c r="U235" s="27"/>
      <c r="V235" s="27"/>
      <c r="W235" s="8"/>
      <c r="X235" s="63"/>
      <c r="Y235" s="60"/>
      <c r="Z235" s="8"/>
      <c r="AA235" s="14"/>
      <c r="AB235" s="24"/>
      <c r="AC235" s="25"/>
      <c r="AD235" s="25"/>
      <c r="AE235" s="8"/>
      <c r="AF235" s="57"/>
      <c r="AG235" s="60"/>
      <c r="AH235" s="8"/>
      <c r="AI235" s="14"/>
      <c r="AJ235" s="24"/>
      <c r="AK235" s="25"/>
      <c r="AL235" s="25"/>
      <c r="AM235" s="8"/>
      <c r="AN235" s="57"/>
      <c r="AO235" s="60"/>
      <c r="AP235" s="8"/>
      <c r="AQ235" s="14"/>
      <c r="AR235" s="24"/>
      <c r="AS235" s="25"/>
      <c r="AT235" s="57"/>
      <c r="AU235" s="24"/>
      <c r="AV235" s="25"/>
      <c r="AW235" s="97"/>
      <c r="AX235" s="24"/>
      <c r="AY235" s="25"/>
      <c r="AZ235" s="57"/>
      <c r="BA235" s="13" t="s">
        <v>447</v>
      </c>
      <c r="BB235" s="109" t="s">
        <v>447</v>
      </c>
      <c r="BC235" s="1"/>
      <c r="BD235" s="1"/>
      <c r="BE235" s="1"/>
      <c r="BF235" s="1"/>
      <c r="BG235" s="1"/>
      <c r="BS235" s="29"/>
      <c r="BT235" s="44" t="str">
        <f t="shared" si="35"/>
        <v/>
      </c>
      <c r="BU235" s="45" t="str">
        <f t="shared" si="36"/>
        <v/>
      </c>
      <c r="BV235" s="45" t="str">
        <f t="shared" si="37"/>
        <v/>
      </c>
      <c r="BW235" s="44" t="str">
        <f t="shared" si="38"/>
        <v/>
      </c>
      <c r="BX235" s="45" t="str">
        <f t="shared" si="39"/>
        <v/>
      </c>
      <c r="BY235" s="44" t="e">
        <f>IF(AND(#REF!="",#REF!="",#REF!="",#REF!=""),"",SUM(#REF!,#REF!,#REF!,#REF!,#REF!))</f>
        <v>#REF!</v>
      </c>
      <c r="BZ235" s="45" t="str">
        <f t="shared" si="40"/>
        <v/>
      </c>
      <c r="CA235" s="44" t="str">
        <f t="shared" si="41"/>
        <v/>
      </c>
      <c r="CB235" s="45" t="str">
        <f t="shared" si="42"/>
        <v/>
      </c>
      <c r="CC235" s="44" t="str">
        <f t="shared" si="43"/>
        <v/>
      </c>
      <c r="CD235" s="45" t="str">
        <f t="shared" si="44"/>
        <v/>
      </c>
      <c r="CE235" s="44" t="e">
        <f>IF(AND(#REF!="",#REF!="",#REF!="",#REF!=""),"",SUM(#REF!,#REF!,#REF!,#REF!,#REF!))</f>
        <v>#REF!</v>
      </c>
      <c r="CF235" s="45" t="str">
        <f t="shared" si="45"/>
        <v/>
      </c>
      <c r="CG235" s="38" t="e">
        <f>IF(AND(#REF!="",#REF!="",#REF!="",#REF!=""),"",SUM(#REF!,#REF!,#REF!,#REF!))</f>
        <v>#REF!</v>
      </c>
      <c r="CH235" s="38" t="str">
        <f t="shared" si="34"/>
        <v/>
      </c>
    </row>
    <row r="236" spans="1:86" ht="24" customHeight="1">
      <c r="A236" s="358">
        <v>230</v>
      </c>
      <c r="B236" s="359"/>
      <c r="C236" s="360"/>
      <c r="D236" s="361"/>
      <c r="E236" s="362"/>
      <c r="F236" s="363"/>
      <c r="G236" s="363"/>
      <c r="H236" s="364"/>
      <c r="I236" s="365"/>
      <c r="J236" s="366"/>
      <c r="K236" s="367"/>
      <c r="L236" s="24"/>
      <c r="M236" s="25"/>
      <c r="N236" s="25"/>
      <c r="O236" s="8"/>
      <c r="P236" s="57"/>
      <c r="Q236" s="60"/>
      <c r="R236" s="8"/>
      <c r="S236" s="14"/>
      <c r="T236" s="26"/>
      <c r="U236" s="27"/>
      <c r="V236" s="27"/>
      <c r="W236" s="8"/>
      <c r="X236" s="63"/>
      <c r="Y236" s="60"/>
      <c r="Z236" s="8"/>
      <c r="AA236" s="14"/>
      <c r="AB236" s="24"/>
      <c r="AC236" s="25"/>
      <c r="AD236" s="25"/>
      <c r="AE236" s="8"/>
      <c r="AF236" s="57"/>
      <c r="AG236" s="60"/>
      <c r="AH236" s="8"/>
      <c r="AI236" s="14"/>
      <c r="AJ236" s="24"/>
      <c r="AK236" s="25"/>
      <c r="AL236" s="25"/>
      <c r="AM236" s="8"/>
      <c r="AN236" s="57"/>
      <c r="AO236" s="60"/>
      <c r="AP236" s="8"/>
      <c r="AQ236" s="14"/>
      <c r="AR236" s="24"/>
      <c r="AS236" s="25"/>
      <c r="AT236" s="57"/>
      <c r="AU236" s="24"/>
      <c r="AV236" s="25"/>
      <c r="AW236" s="97"/>
      <c r="AX236" s="24"/>
      <c r="AY236" s="25"/>
      <c r="AZ236" s="57"/>
      <c r="BA236" s="13" t="s">
        <v>447</v>
      </c>
      <c r="BB236" s="109" t="s">
        <v>447</v>
      </c>
      <c r="BC236" s="1"/>
      <c r="BD236" s="1"/>
      <c r="BE236" s="1"/>
      <c r="BF236" s="1"/>
      <c r="BG236" s="1"/>
      <c r="BS236" s="29"/>
      <c r="BT236" s="44" t="str">
        <f t="shared" si="35"/>
        <v/>
      </c>
      <c r="BU236" s="45" t="str">
        <f t="shared" si="36"/>
        <v/>
      </c>
      <c r="BV236" s="45" t="str">
        <f t="shared" si="37"/>
        <v/>
      </c>
      <c r="BW236" s="44" t="str">
        <f t="shared" si="38"/>
        <v/>
      </c>
      <c r="BX236" s="45" t="str">
        <f t="shared" si="39"/>
        <v/>
      </c>
      <c r="BY236" s="44" t="e">
        <f>IF(AND(#REF!="",#REF!="",#REF!="",#REF!=""),"",SUM(#REF!,#REF!,#REF!,#REF!,#REF!))</f>
        <v>#REF!</v>
      </c>
      <c r="BZ236" s="45" t="str">
        <f t="shared" si="40"/>
        <v/>
      </c>
      <c r="CA236" s="44" t="str">
        <f t="shared" si="41"/>
        <v/>
      </c>
      <c r="CB236" s="45" t="str">
        <f t="shared" si="42"/>
        <v/>
      </c>
      <c r="CC236" s="44" t="str">
        <f t="shared" si="43"/>
        <v/>
      </c>
      <c r="CD236" s="45" t="str">
        <f t="shared" si="44"/>
        <v/>
      </c>
      <c r="CE236" s="44" t="e">
        <f>IF(AND(#REF!="",#REF!="",#REF!="",#REF!=""),"",SUM(#REF!,#REF!,#REF!,#REF!,#REF!))</f>
        <v>#REF!</v>
      </c>
      <c r="CF236" s="45" t="str">
        <f t="shared" si="45"/>
        <v/>
      </c>
      <c r="CG236" s="38" t="e">
        <f>IF(AND(#REF!="",#REF!="",#REF!="",#REF!=""),"",SUM(#REF!,#REF!,#REF!,#REF!))</f>
        <v>#REF!</v>
      </c>
      <c r="CH236" s="38" t="str">
        <f t="shared" si="34"/>
        <v/>
      </c>
    </row>
    <row r="237" spans="1:86" ht="24" customHeight="1">
      <c r="A237" s="358">
        <v>231</v>
      </c>
      <c r="B237" s="359"/>
      <c r="C237" s="360"/>
      <c r="D237" s="361"/>
      <c r="E237" s="362"/>
      <c r="F237" s="363"/>
      <c r="G237" s="363"/>
      <c r="H237" s="364"/>
      <c r="I237" s="365"/>
      <c r="J237" s="366"/>
      <c r="K237" s="367"/>
      <c r="L237" s="24"/>
      <c r="M237" s="25"/>
      <c r="N237" s="25"/>
      <c r="O237" s="8"/>
      <c r="P237" s="57"/>
      <c r="Q237" s="60"/>
      <c r="R237" s="8"/>
      <c r="S237" s="14"/>
      <c r="T237" s="26"/>
      <c r="U237" s="27"/>
      <c r="V237" s="27"/>
      <c r="W237" s="8"/>
      <c r="X237" s="63"/>
      <c r="Y237" s="60"/>
      <c r="Z237" s="8"/>
      <c r="AA237" s="14"/>
      <c r="AB237" s="24"/>
      <c r="AC237" s="25"/>
      <c r="AD237" s="25"/>
      <c r="AE237" s="8"/>
      <c r="AF237" s="57"/>
      <c r="AG237" s="60"/>
      <c r="AH237" s="8"/>
      <c r="AI237" s="14"/>
      <c r="AJ237" s="24"/>
      <c r="AK237" s="25"/>
      <c r="AL237" s="25"/>
      <c r="AM237" s="8"/>
      <c r="AN237" s="57"/>
      <c r="AO237" s="60"/>
      <c r="AP237" s="8"/>
      <c r="AQ237" s="14"/>
      <c r="AR237" s="24"/>
      <c r="AS237" s="25"/>
      <c r="AT237" s="57"/>
      <c r="AU237" s="24"/>
      <c r="AV237" s="25"/>
      <c r="AW237" s="97"/>
      <c r="AX237" s="24"/>
      <c r="AY237" s="25"/>
      <c r="AZ237" s="57"/>
      <c r="BA237" s="13" t="s">
        <v>447</v>
      </c>
      <c r="BB237" s="109" t="s">
        <v>447</v>
      </c>
      <c r="BC237" s="1"/>
      <c r="BD237" s="1"/>
      <c r="BE237" s="1"/>
      <c r="BF237" s="1"/>
      <c r="BG237" s="1"/>
      <c r="BS237" s="29"/>
      <c r="BT237" s="44" t="str">
        <f t="shared" si="35"/>
        <v/>
      </c>
      <c r="BU237" s="45" t="str">
        <f t="shared" si="36"/>
        <v/>
      </c>
      <c r="BV237" s="45" t="str">
        <f t="shared" si="37"/>
        <v/>
      </c>
      <c r="BW237" s="44" t="str">
        <f t="shared" si="38"/>
        <v/>
      </c>
      <c r="BX237" s="45" t="str">
        <f t="shared" si="39"/>
        <v/>
      </c>
      <c r="BY237" s="44" t="e">
        <f>IF(AND(#REF!="",#REF!="",#REF!="",#REF!=""),"",SUM(#REF!,#REF!,#REF!,#REF!,#REF!))</f>
        <v>#REF!</v>
      </c>
      <c r="BZ237" s="45" t="str">
        <f t="shared" si="40"/>
        <v/>
      </c>
      <c r="CA237" s="44" t="str">
        <f t="shared" si="41"/>
        <v/>
      </c>
      <c r="CB237" s="45" t="str">
        <f t="shared" si="42"/>
        <v/>
      </c>
      <c r="CC237" s="44" t="str">
        <f t="shared" si="43"/>
        <v/>
      </c>
      <c r="CD237" s="45" t="str">
        <f t="shared" si="44"/>
        <v/>
      </c>
      <c r="CE237" s="44" t="e">
        <f>IF(AND(#REF!="",#REF!="",#REF!="",#REF!=""),"",SUM(#REF!,#REF!,#REF!,#REF!,#REF!))</f>
        <v>#REF!</v>
      </c>
      <c r="CF237" s="45" t="str">
        <f t="shared" si="45"/>
        <v/>
      </c>
      <c r="CG237" s="38" t="e">
        <f>IF(AND(#REF!="",#REF!="",#REF!="",#REF!=""),"",SUM(#REF!,#REF!,#REF!,#REF!))</f>
        <v>#REF!</v>
      </c>
      <c r="CH237" s="38" t="str">
        <f t="shared" si="34"/>
        <v/>
      </c>
    </row>
    <row r="238" spans="1:86" ht="24" customHeight="1">
      <c r="A238" s="358">
        <v>232</v>
      </c>
      <c r="B238" s="359"/>
      <c r="C238" s="360"/>
      <c r="D238" s="361"/>
      <c r="E238" s="362"/>
      <c r="F238" s="363"/>
      <c r="G238" s="363"/>
      <c r="H238" s="364"/>
      <c r="I238" s="365"/>
      <c r="J238" s="366"/>
      <c r="K238" s="367"/>
      <c r="L238" s="24"/>
      <c r="M238" s="25"/>
      <c r="N238" s="25"/>
      <c r="O238" s="8"/>
      <c r="P238" s="57"/>
      <c r="Q238" s="60"/>
      <c r="R238" s="8"/>
      <c r="S238" s="14"/>
      <c r="T238" s="26"/>
      <c r="U238" s="27"/>
      <c r="V238" s="27"/>
      <c r="W238" s="8"/>
      <c r="X238" s="63"/>
      <c r="Y238" s="60"/>
      <c r="Z238" s="8"/>
      <c r="AA238" s="14"/>
      <c r="AB238" s="24"/>
      <c r="AC238" s="25"/>
      <c r="AD238" s="25"/>
      <c r="AE238" s="8"/>
      <c r="AF238" s="57"/>
      <c r="AG238" s="60"/>
      <c r="AH238" s="8"/>
      <c r="AI238" s="14"/>
      <c r="AJ238" s="24"/>
      <c r="AK238" s="25"/>
      <c r="AL238" s="25"/>
      <c r="AM238" s="8"/>
      <c r="AN238" s="57"/>
      <c r="AO238" s="60"/>
      <c r="AP238" s="8"/>
      <c r="AQ238" s="14"/>
      <c r="AR238" s="24"/>
      <c r="AS238" s="25"/>
      <c r="AT238" s="57"/>
      <c r="AU238" s="24"/>
      <c r="AV238" s="25"/>
      <c r="AW238" s="97"/>
      <c r="AX238" s="24"/>
      <c r="AY238" s="25"/>
      <c r="AZ238" s="57"/>
      <c r="BA238" s="13" t="s">
        <v>447</v>
      </c>
      <c r="BB238" s="109" t="s">
        <v>447</v>
      </c>
      <c r="BC238" s="1"/>
      <c r="BD238" s="1"/>
      <c r="BE238" s="1"/>
      <c r="BF238" s="1"/>
      <c r="BG238" s="1"/>
      <c r="BS238" s="29"/>
      <c r="BT238" s="44" t="str">
        <f t="shared" si="35"/>
        <v/>
      </c>
      <c r="BU238" s="45" t="str">
        <f t="shared" si="36"/>
        <v/>
      </c>
      <c r="BV238" s="45" t="str">
        <f t="shared" si="37"/>
        <v/>
      </c>
      <c r="BW238" s="44" t="str">
        <f t="shared" si="38"/>
        <v/>
      </c>
      <c r="BX238" s="45" t="str">
        <f t="shared" si="39"/>
        <v/>
      </c>
      <c r="BY238" s="44" t="e">
        <f>IF(AND(#REF!="",#REF!="",#REF!="",#REF!=""),"",SUM(#REF!,#REF!,#REF!,#REF!,#REF!))</f>
        <v>#REF!</v>
      </c>
      <c r="BZ238" s="45" t="str">
        <f t="shared" si="40"/>
        <v/>
      </c>
      <c r="CA238" s="44" t="str">
        <f t="shared" si="41"/>
        <v/>
      </c>
      <c r="CB238" s="45" t="str">
        <f t="shared" si="42"/>
        <v/>
      </c>
      <c r="CC238" s="44" t="str">
        <f t="shared" si="43"/>
        <v/>
      </c>
      <c r="CD238" s="45" t="str">
        <f t="shared" si="44"/>
        <v/>
      </c>
      <c r="CE238" s="44" t="e">
        <f>IF(AND(#REF!="",#REF!="",#REF!="",#REF!=""),"",SUM(#REF!,#REF!,#REF!,#REF!,#REF!))</f>
        <v>#REF!</v>
      </c>
      <c r="CF238" s="45" t="str">
        <f t="shared" si="45"/>
        <v/>
      </c>
      <c r="CG238" s="38" t="e">
        <f>IF(AND(#REF!="",#REF!="",#REF!="",#REF!=""),"",SUM(#REF!,#REF!,#REF!,#REF!))</f>
        <v>#REF!</v>
      </c>
      <c r="CH238" s="38" t="str">
        <f t="shared" si="34"/>
        <v/>
      </c>
    </row>
    <row r="239" spans="1:86" ht="24" customHeight="1">
      <c r="A239" s="358">
        <v>233</v>
      </c>
      <c r="B239" s="359"/>
      <c r="C239" s="360"/>
      <c r="D239" s="361"/>
      <c r="E239" s="362"/>
      <c r="F239" s="363"/>
      <c r="G239" s="363"/>
      <c r="H239" s="364"/>
      <c r="I239" s="365"/>
      <c r="J239" s="366"/>
      <c r="K239" s="367"/>
      <c r="L239" s="24"/>
      <c r="M239" s="25"/>
      <c r="N239" s="25"/>
      <c r="O239" s="8"/>
      <c r="P239" s="57"/>
      <c r="Q239" s="60"/>
      <c r="R239" s="8"/>
      <c r="S239" s="14"/>
      <c r="T239" s="26"/>
      <c r="U239" s="27"/>
      <c r="V239" s="27"/>
      <c r="W239" s="8"/>
      <c r="X239" s="63"/>
      <c r="Y239" s="60"/>
      <c r="Z239" s="8"/>
      <c r="AA239" s="14"/>
      <c r="AB239" s="24"/>
      <c r="AC239" s="25"/>
      <c r="AD239" s="25"/>
      <c r="AE239" s="8"/>
      <c r="AF239" s="57"/>
      <c r="AG239" s="60"/>
      <c r="AH239" s="8"/>
      <c r="AI239" s="14"/>
      <c r="AJ239" s="24"/>
      <c r="AK239" s="25"/>
      <c r="AL239" s="25"/>
      <c r="AM239" s="8"/>
      <c r="AN239" s="57"/>
      <c r="AO239" s="60"/>
      <c r="AP239" s="8"/>
      <c r="AQ239" s="14"/>
      <c r="AR239" s="24"/>
      <c r="AS239" s="25"/>
      <c r="AT239" s="57"/>
      <c r="AU239" s="24"/>
      <c r="AV239" s="25"/>
      <c r="AW239" s="97"/>
      <c r="AX239" s="24"/>
      <c r="AY239" s="25"/>
      <c r="AZ239" s="57"/>
      <c r="BA239" s="13" t="s">
        <v>447</v>
      </c>
      <c r="BB239" s="109" t="s">
        <v>447</v>
      </c>
      <c r="BC239" s="1"/>
      <c r="BD239" s="1"/>
      <c r="BE239" s="1"/>
      <c r="BF239" s="1"/>
      <c r="BG239" s="1"/>
      <c r="BS239" s="29"/>
      <c r="BT239" s="44" t="str">
        <f t="shared" si="35"/>
        <v/>
      </c>
      <c r="BU239" s="45" t="str">
        <f t="shared" si="36"/>
        <v/>
      </c>
      <c r="BV239" s="45" t="str">
        <f t="shared" si="37"/>
        <v/>
      </c>
      <c r="BW239" s="44" t="str">
        <f t="shared" si="38"/>
        <v/>
      </c>
      <c r="BX239" s="45" t="str">
        <f t="shared" si="39"/>
        <v/>
      </c>
      <c r="BY239" s="44" t="e">
        <f>IF(AND(#REF!="",#REF!="",#REF!="",#REF!=""),"",SUM(#REF!,#REF!,#REF!,#REF!,#REF!))</f>
        <v>#REF!</v>
      </c>
      <c r="BZ239" s="45" t="str">
        <f t="shared" si="40"/>
        <v/>
      </c>
      <c r="CA239" s="44" t="str">
        <f t="shared" si="41"/>
        <v/>
      </c>
      <c r="CB239" s="45" t="str">
        <f t="shared" si="42"/>
        <v/>
      </c>
      <c r="CC239" s="44" t="str">
        <f t="shared" si="43"/>
        <v/>
      </c>
      <c r="CD239" s="45" t="str">
        <f t="shared" si="44"/>
        <v/>
      </c>
      <c r="CE239" s="44" t="e">
        <f>IF(AND(#REF!="",#REF!="",#REF!="",#REF!=""),"",SUM(#REF!,#REF!,#REF!,#REF!,#REF!))</f>
        <v>#REF!</v>
      </c>
      <c r="CF239" s="45" t="str">
        <f t="shared" si="45"/>
        <v/>
      </c>
      <c r="CG239" s="38" t="e">
        <f>IF(AND(#REF!="",#REF!="",#REF!="",#REF!=""),"",SUM(#REF!,#REF!,#REF!,#REF!))</f>
        <v>#REF!</v>
      </c>
      <c r="CH239" s="38" t="str">
        <f t="shared" si="34"/>
        <v/>
      </c>
    </row>
    <row r="240" spans="1:86" ht="24" customHeight="1">
      <c r="A240" s="358">
        <v>234</v>
      </c>
      <c r="B240" s="359"/>
      <c r="C240" s="360"/>
      <c r="D240" s="361"/>
      <c r="E240" s="362"/>
      <c r="F240" s="363"/>
      <c r="G240" s="363"/>
      <c r="H240" s="364"/>
      <c r="I240" s="365"/>
      <c r="J240" s="366"/>
      <c r="K240" s="367"/>
      <c r="L240" s="24"/>
      <c r="M240" s="25"/>
      <c r="N240" s="25"/>
      <c r="O240" s="8"/>
      <c r="P240" s="57"/>
      <c r="Q240" s="60"/>
      <c r="R240" s="8"/>
      <c r="S240" s="14"/>
      <c r="T240" s="26"/>
      <c r="U240" s="27"/>
      <c r="V240" s="27"/>
      <c r="W240" s="8"/>
      <c r="X240" s="63"/>
      <c r="Y240" s="60"/>
      <c r="Z240" s="8"/>
      <c r="AA240" s="14"/>
      <c r="AB240" s="24"/>
      <c r="AC240" s="25"/>
      <c r="AD240" s="25"/>
      <c r="AE240" s="8"/>
      <c r="AF240" s="57"/>
      <c r="AG240" s="60"/>
      <c r="AH240" s="8"/>
      <c r="AI240" s="14"/>
      <c r="AJ240" s="24"/>
      <c r="AK240" s="25"/>
      <c r="AL240" s="25"/>
      <c r="AM240" s="8"/>
      <c r="AN240" s="57"/>
      <c r="AO240" s="60"/>
      <c r="AP240" s="8"/>
      <c r="AQ240" s="14"/>
      <c r="AR240" s="24"/>
      <c r="AS240" s="25"/>
      <c r="AT240" s="57"/>
      <c r="AU240" s="24"/>
      <c r="AV240" s="25"/>
      <c r="AW240" s="97"/>
      <c r="AX240" s="24"/>
      <c r="AY240" s="25"/>
      <c r="AZ240" s="57"/>
      <c r="BA240" s="13" t="s">
        <v>447</v>
      </c>
      <c r="BB240" s="109" t="s">
        <v>447</v>
      </c>
      <c r="BC240" s="1"/>
      <c r="BD240" s="1"/>
      <c r="BE240" s="1"/>
      <c r="BF240" s="1"/>
      <c r="BG240" s="1"/>
      <c r="BS240" s="29"/>
      <c r="BT240" s="44" t="str">
        <f t="shared" si="35"/>
        <v/>
      </c>
      <c r="BU240" s="45" t="str">
        <f t="shared" si="36"/>
        <v/>
      </c>
      <c r="BV240" s="45" t="str">
        <f t="shared" si="37"/>
        <v/>
      </c>
      <c r="BW240" s="44" t="str">
        <f t="shared" si="38"/>
        <v/>
      </c>
      <c r="BX240" s="45" t="str">
        <f t="shared" si="39"/>
        <v/>
      </c>
      <c r="BY240" s="44" t="e">
        <f>IF(AND(#REF!="",#REF!="",#REF!="",#REF!=""),"",SUM(#REF!,#REF!,#REF!,#REF!,#REF!))</f>
        <v>#REF!</v>
      </c>
      <c r="BZ240" s="45" t="str">
        <f t="shared" si="40"/>
        <v/>
      </c>
      <c r="CA240" s="44" t="str">
        <f t="shared" si="41"/>
        <v/>
      </c>
      <c r="CB240" s="45" t="str">
        <f t="shared" si="42"/>
        <v/>
      </c>
      <c r="CC240" s="44" t="str">
        <f t="shared" si="43"/>
        <v/>
      </c>
      <c r="CD240" s="45" t="str">
        <f t="shared" si="44"/>
        <v/>
      </c>
      <c r="CE240" s="44" t="e">
        <f>IF(AND(#REF!="",#REF!="",#REF!="",#REF!=""),"",SUM(#REF!,#REF!,#REF!,#REF!,#REF!))</f>
        <v>#REF!</v>
      </c>
      <c r="CF240" s="45" t="str">
        <f t="shared" si="45"/>
        <v/>
      </c>
      <c r="CG240" s="38" t="e">
        <f>IF(AND(#REF!="",#REF!="",#REF!="",#REF!=""),"",SUM(#REF!,#REF!,#REF!,#REF!))</f>
        <v>#REF!</v>
      </c>
      <c r="CH240" s="38" t="str">
        <f t="shared" si="34"/>
        <v/>
      </c>
    </row>
    <row r="241" spans="1:86" ht="24" customHeight="1">
      <c r="A241" s="358">
        <v>235</v>
      </c>
      <c r="B241" s="359"/>
      <c r="C241" s="360"/>
      <c r="D241" s="361"/>
      <c r="E241" s="362"/>
      <c r="F241" s="363"/>
      <c r="G241" s="363"/>
      <c r="H241" s="364"/>
      <c r="I241" s="365"/>
      <c r="J241" s="366"/>
      <c r="K241" s="367"/>
      <c r="L241" s="24"/>
      <c r="M241" s="25"/>
      <c r="N241" s="25"/>
      <c r="O241" s="8"/>
      <c r="P241" s="57"/>
      <c r="Q241" s="60"/>
      <c r="R241" s="8"/>
      <c r="S241" s="14"/>
      <c r="T241" s="26"/>
      <c r="U241" s="27"/>
      <c r="V241" s="27"/>
      <c r="W241" s="8"/>
      <c r="X241" s="63"/>
      <c r="Y241" s="60"/>
      <c r="Z241" s="8"/>
      <c r="AA241" s="14"/>
      <c r="AB241" s="24"/>
      <c r="AC241" s="25"/>
      <c r="AD241" s="25"/>
      <c r="AE241" s="8"/>
      <c r="AF241" s="57"/>
      <c r="AG241" s="60"/>
      <c r="AH241" s="8"/>
      <c r="AI241" s="14"/>
      <c r="AJ241" s="24"/>
      <c r="AK241" s="25"/>
      <c r="AL241" s="25"/>
      <c r="AM241" s="8"/>
      <c r="AN241" s="57"/>
      <c r="AO241" s="60"/>
      <c r="AP241" s="8"/>
      <c r="AQ241" s="14"/>
      <c r="AR241" s="24"/>
      <c r="AS241" s="25"/>
      <c r="AT241" s="57"/>
      <c r="AU241" s="24"/>
      <c r="AV241" s="25"/>
      <c r="AW241" s="97"/>
      <c r="AX241" s="24"/>
      <c r="AY241" s="25"/>
      <c r="AZ241" s="57"/>
      <c r="BA241" s="13" t="s">
        <v>447</v>
      </c>
      <c r="BB241" s="109" t="s">
        <v>447</v>
      </c>
      <c r="BC241" s="1"/>
      <c r="BD241" s="1"/>
      <c r="BE241" s="1"/>
      <c r="BF241" s="1"/>
      <c r="BG241" s="1"/>
      <c r="BS241" s="29"/>
      <c r="BT241" s="44" t="str">
        <f t="shared" si="35"/>
        <v/>
      </c>
      <c r="BU241" s="45" t="str">
        <f t="shared" si="36"/>
        <v/>
      </c>
      <c r="BV241" s="45" t="str">
        <f t="shared" si="37"/>
        <v/>
      </c>
      <c r="BW241" s="44" t="str">
        <f t="shared" si="38"/>
        <v/>
      </c>
      <c r="BX241" s="45" t="str">
        <f t="shared" si="39"/>
        <v/>
      </c>
      <c r="BY241" s="44" t="e">
        <f>IF(AND(#REF!="",#REF!="",#REF!="",#REF!=""),"",SUM(#REF!,#REF!,#REF!,#REF!,#REF!))</f>
        <v>#REF!</v>
      </c>
      <c r="BZ241" s="45" t="str">
        <f t="shared" si="40"/>
        <v/>
      </c>
      <c r="CA241" s="44" t="str">
        <f t="shared" si="41"/>
        <v/>
      </c>
      <c r="CB241" s="45" t="str">
        <f t="shared" si="42"/>
        <v/>
      </c>
      <c r="CC241" s="44" t="str">
        <f t="shared" si="43"/>
        <v/>
      </c>
      <c r="CD241" s="45" t="str">
        <f t="shared" si="44"/>
        <v/>
      </c>
      <c r="CE241" s="44" t="e">
        <f>IF(AND(#REF!="",#REF!="",#REF!="",#REF!=""),"",SUM(#REF!,#REF!,#REF!,#REF!,#REF!))</f>
        <v>#REF!</v>
      </c>
      <c r="CF241" s="45" t="str">
        <f t="shared" si="45"/>
        <v/>
      </c>
      <c r="CG241" s="38" t="e">
        <f>IF(AND(#REF!="",#REF!="",#REF!="",#REF!=""),"",SUM(#REF!,#REF!,#REF!,#REF!))</f>
        <v>#REF!</v>
      </c>
      <c r="CH241" s="38" t="str">
        <f t="shared" si="34"/>
        <v/>
      </c>
    </row>
    <row r="242" spans="1:86" ht="24" customHeight="1">
      <c r="A242" s="358">
        <v>236</v>
      </c>
      <c r="B242" s="359"/>
      <c r="C242" s="360"/>
      <c r="D242" s="361"/>
      <c r="E242" s="362"/>
      <c r="F242" s="363"/>
      <c r="G242" s="363"/>
      <c r="H242" s="364"/>
      <c r="I242" s="365"/>
      <c r="J242" s="366"/>
      <c r="K242" s="367"/>
      <c r="L242" s="24"/>
      <c r="M242" s="25"/>
      <c r="N242" s="25"/>
      <c r="O242" s="8"/>
      <c r="P242" s="57"/>
      <c r="Q242" s="60"/>
      <c r="R242" s="8"/>
      <c r="S242" s="14"/>
      <c r="T242" s="26"/>
      <c r="U242" s="27"/>
      <c r="V242" s="27"/>
      <c r="W242" s="8"/>
      <c r="X242" s="63"/>
      <c r="Y242" s="60"/>
      <c r="Z242" s="8"/>
      <c r="AA242" s="14"/>
      <c r="AB242" s="24"/>
      <c r="AC242" s="25"/>
      <c r="AD242" s="25"/>
      <c r="AE242" s="8"/>
      <c r="AF242" s="57"/>
      <c r="AG242" s="60"/>
      <c r="AH242" s="8"/>
      <c r="AI242" s="14"/>
      <c r="AJ242" s="24"/>
      <c r="AK242" s="25"/>
      <c r="AL242" s="25"/>
      <c r="AM242" s="8"/>
      <c r="AN242" s="57"/>
      <c r="AO242" s="60"/>
      <c r="AP242" s="8"/>
      <c r="AQ242" s="14"/>
      <c r="AR242" s="24"/>
      <c r="AS242" s="25"/>
      <c r="AT242" s="57"/>
      <c r="AU242" s="24"/>
      <c r="AV242" s="25"/>
      <c r="AW242" s="97"/>
      <c r="AX242" s="24"/>
      <c r="AY242" s="25"/>
      <c r="AZ242" s="57"/>
      <c r="BA242" s="13" t="s">
        <v>447</v>
      </c>
      <c r="BB242" s="109" t="s">
        <v>447</v>
      </c>
      <c r="BC242" s="1"/>
      <c r="BD242" s="1"/>
      <c r="BE242" s="1"/>
      <c r="BF242" s="1"/>
      <c r="BG242" s="1"/>
      <c r="BS242" s="29"/>
      <c r="BT242" s="44" t="str">
        <f t="shared" si="35"/>
        <v/>
      </c>
      <c r="BU242" s="45" t="str">
        <f t="shared" si="36"/>
        <v/>
      </c>
      <c r="BV242" s="45" t="str">
        <f t="shared" si="37"/>
        <v/>
      </c>
      <c r="BW242" s="44" t="str">
        <f t="shared" si="38"/>
        <v/>
      </c>
      <c r="BX242" s="45" t="str">
        <f t="shared" si="39"/>
        <v/>
      </c>
      <c r="BY242" s="44" t="e">
        <f>IF(AND(#REF!="",#REF!="",#REF!="",#REF!=""),"",SUM(#REF!,#REF!,#REF!,#REF!,#REF!))</f>
        <v>#REF!</v>
      </c>
      <c r="BZ242" s="45" t="str">
        <f t="shared" si="40"/>
        <v/>
      </c>
      <c r="CA242" s="44" t="str">
        <f t="shared" si="41"/>
        <v/>
      </c>
      <c r="CB242" s="45" t="str">
        <f t="shared" si="42"/>
        <v/>
      </c>
      <c r="CC242" s="44" t="str">
        <f t="shared" si="43"/>
        <v/>
      </c>
      <c r="CD242" s="45" t="str">
        <f t="shared" si="44"/>
        <v/>
      </c>
      <c r="CE242" s="44" t="e">
        <f>IF(AND(#REF!="",#REF!="",#REF!="",#REF!=""),"",SUM(#REF!,#REF!,#REF!,#REF!,#REF!))</f>
        <v>#REF!</v>
      </c>
      <c r="CF242" s="45" t="str">
        <f t="shared" si="45"/>
        <v/>
      </c>
      <c r="CG242" s="38" t="e">
        <f>IF(AND(#REF!="",#REF!="",#REF!="",#REF!=""),"",SUM(#REF!,#REF!,#REF!,#REF!))</f>
        <v>#REF!</v>
      </c>
      <c r="CH242" s="38" t="str">
        <f t="shared" si="34"/>
        <v/>
      </c>
    </row>
    <row r="243" spans="1:86" ht="24" customHeight="1">
      <c r="A243" s="358">
        <v>237</v>
      </c>
      <c r="B243" s="359"/>
      <c r="C243" s="360"/>
      <c r="D243" s="361"/>
      <c r="E243" s="362"/>
      <c r="F243" s="363"/>
      <c r="G243" s="363"/>
      <c r="H243" s="364"/>
      <c r="I243" s="365"/>
      <c r="J243" s="366"/>
      <c r="K243" s="367"/>
      <c r="L243" s="24"/>
      <c r="M243" s="25"/>
      <c r="N243" s="25"/>
      <c r="O243" s="8"/>
      <c r="P243" s="57"/>
      <c r="Q243" s="60"/>
      <c r="R243" s="8"/>
      <c r="S243" s="14"/>
      <c r="T243" s="26"/>
      <c r="U243" s="27"/>
      <c r="V243" s="27"/>
      <c r="W243" s="8"/>
      <c r="X243" s="63"/>
      <c r="Y243" s="60"/>
      <c r="Z243" s="8"/>
      <c r="AA243" s="14"/>
      <c r="AB243" s="24"/>
      <c r="AC243" s="25"/>
      <c r="AD243" s="25"/>
      <c r="AE243" s="8"/>
      <c r="AF243" s="57"/>
      <c r="AG243" s="60"/>
      <c r="AH243" s="8"/>
      <c r="AI243" s="14"/>
      <c r="AJ243" s="24"/>
      <c r="AK243" s="25"/>
      <c r="AL243" s="25"/>
      <c r="AM243" s="8"/>
      <c r="AN243" s="57"/>
      <c r="AO243" s="60"/>
      <c r="AP243" s="8"/>
      <c r="AQ243" s="14"/>
      <c r="AR243" s="24"/>
      <c r="AS243" s="25"/>
      <c r="AT243" s="57"/>
      <c r="AU243" s="24"/>
      <c r="AV243" s="25"/>
      <c r="AW243" s="97"/>
      <c r="AX243" s="24"/>
      <c r="AY243" s="25"/>
      <c r="AZ243" s="57"/>
      <c r="BA243" s="13" t="s">
        <v>447</v>
      </c>
      <c r="BB243" s="109" t="s">
        <v>447</v>
      </c>
      <c r="BC243" s="1"/>
      <c r="BD243" s="1"/>
      <c r="BE243" s="1"/>
      <c r="BF243" s="1"/>
      <c r="BG243" s="1"/>
      <c r="BS243" s="29"/>
      <c r="BT243" s="44" t="str">
        <f t="shared" si="35"/>
        <v/>
      </c>
      <c r="BU243" s="45" t="str">
        <f t="shared" si="36"/>
        <v/>
      </c>
      <c r="BV243" s="45" t="str">
        <f t="shared" si="37"/>
        <v/>
      </c>
      <c r="BW243" s="44" t="str">
        <f t="shared" si="38"/>
        <v/>
      </c>
      <c r="BX243" s="45" t="str">
        <f t="shared" si="39"/>
        <v/>
      </c>
      <c r="BY243" s="44" t="e">
        <f>IF(AND(#REF!="",#REF!="",#REF!="",#REF!=""),"",SUM(#REF!,#REF!,#REF!,#REF!,#REF!))</f>
        <v>#REF!</v>
      </c>
      <c r="BZ243" s="45" t="str">
        <f t="shared" si="40"/>
        <v/>
      </c>
      <c r="CA243" s="44" t="str">
        <f t="shared" si="41"/>
        <v/>
      </c>
      <c r="CB243" s="45" t="str">
        <f t="shared" si="42"/>
        <v/>
      </c>
      <c r="CC243" s="44" t="str">
        <f t="shared" si="43"/>
        <v/>
      </c>
      <c r="CD243" s="45" t="str">
        <f t="shared" si="44"/>
        <v/>
      </c>
      <c r="CE243" s="44" t="e">
        <f>IF(AND(#REF!="",#REF!="",#REF!="",#REF!=""),"",SUM(#REF!,#REF!,#REF!,#REF!,#REF!))</f>
        <v>#REF!</v>
      </c>
      <c r="CF243" s="45" t="str">
        <f t="shared" si="45"/>
        <v/>
      </c>
      <c r="CG243" s="38" t="e">
        <f>IF(AND(#REF!="",#REF!="",#REF!="",#REF!=""),"",SUM(#REF!,#REF!,#REF!,#REF!))</f>
        <v>#REF!</v>
      </c>
      <c r="CH243" s="38" t="str">
        <f t="shared" si="34"/>
        <v/>
      </c>
    </row>
    <row r="244" spans="1:86" ht="24" customHeight="1">
      <c r="A244" s="358">
        <v>238</v>
      </c>
      <c r="B244" s="359"/>
      <c r="C244" s="360"/>
      <c r="D244" s="361"/>
      <c r="E244" s="362"/>
      <c r="F244" s="363"/>
      <c r="G244" s="363"/>
      <c r="H244" s="364"/>
      <c r="I244" s="365"/>
      <c r="J244" s="366"/>
      <c r="K244" s="367"/>
      <c r="L244" s="24"/>
      <c r="M244" s="25"/>
      <c r="N244" s="25"/>
      <c r="O244" s="8"/>
      <c r="P244" s="57"/>
      <c r="Q244" s="60"/>
      <c r="R244" s="8"/>
      <c r="S244" s="14"/>
      <c r="T244" s="26"/>
      <c r="U244" s="27"/>
      <c r="V244" s="27"/>
      <c r="W244" s="8"/>
      <c r="X244" s="63"/>
      <c r="Y244" s="60"/>
      <c r="Z244" s="8"/>
      <c r="AA244" s="14"/>
      <c r="AB244" s="24"/>
      <c r="AC244" s="25"/>
      <c r="AD244" s="25"/>
      <c r="AE244" s="8"/>
      <c r="AF244" s="57"/>
      <c r="AG244" s="60"/>
      <c r="AH244" s="8"/>
      <c r="AI244" s="14"/>
      <c r="AJ244" s="24"/>
      <c r="AK244" s="25"/>
      <c r="AL244" s="25"/>
      <c r="AM244" s="8"/>
      <c r="AN244" s="57"/>
      <c r="AO244" s="60"/>
      <c r="AP244" s="8"/>
      <c r="AQ244" s="14"/>
      <c r="AR244" s="24"/>
      <c r="AS244" s="25"/>
      <c r="AT244" s="57"/>
      <c r="AU244" s="24"/>
      <c r="AV244" s="25"/>
      <c r="AW244" s="97"/>
      <c r="AX244" s="24"/>
      <c r="AY244" s="25"/>
      <c r="AZ244" s="57"/>
      <c r="BA244" s="13" t="s">
        <v>447</v>
      </c>
      <c r="BB244" s="109" t="s">
        <v>447</v>
      </c>
      <c r="BC244" s="1"/>
      <c r="BD244" s="1"/>
      <c r="BE244" s="1"/>
      <c r="BF244" s="1"/>
      <c r="BG244" s="1"/>
      <c r="BS244" s="29"/>
      <c r="BT244" s="44" t="str">
        <f t="shared" si="35"/>
        <v/>
      </c>
      <c r="BU244" s="45" t="str">
        <f t="shared" si="36"/>
        <v/>
      </c>
      <c r="BV244" s="45" t="str">
        <f t="shared" si="37"/>
        <v/>
      </c>
      <c r="BW244" s="44" t="str">
        <f t="shared" si="38"/>
        <v/>
      </c>
      <c r="BX244" s="45" t="str">
        <f t="shared" si="39"/>
        <v/>
      </c>
      <c r="BY244" s="44" t="e">
        <f>IF(AND(#REF!="",#REF!="",#REF!="",#REF!=""),"",SUM(#REF!,#REF!,#REF!,#REF!,#REF!))</f>
        <v>#REF!</v>
      </c>
      <c r="BZ244" s="45" t="str">
        <f t="shared" si="40"/>
        <v/>
      </c>
      <c r="CA244" s="44" t="str">
        <f t="shared" si="41"/>
        <v/>
      </c>
      <c r="CB244" s="45" t="str">
        <f t="shared" si="42"/>
        <v/>
      </c>
      <c r="CC244" s="44" t="str">
        <f t="shared" si="43"/>
        <v/>
      </c>
      <c r="CD244" s="45" t="str">
        <f t="shared" si="44"/>
        <v/>
      </c>
      <c r="CE244" s="44" t="e">
        <f>IF(AND(#REF!="",#REF!="",#REF!="",#REF!=""),"",SUM(#REF!,#REF!,#REF!,#REF!,#REF!))</f>
        <v>#REF!</v>
      </c>
      <c r="CF244" s="45" t="str">
        <f t="shared" si="45"/>
        <v/>
      </c>
      <c r="CG244" s="38" t="e">
        <f>IF(AND(#REF!="",#REF!="",#REF!="",#REF!=""),"",SUM(#REF!,#REF!,#REF!,#REF!))</f>
        <v>#REF!</v>
      </c>
      <c r="CH244" s="38" t="str">
        <f t="shared" si="34"/>
        <v/>
      </c>
    </row>
    <row r="245" spans="1:86" ht="24" customHeight="1">
      <c r="A245" s="358">
        <v>239</v>
      </c>
      <c r="B245" s="359"/>
      <c r="C245" s="360"/>
      <c r="D245" s="361"/>
      <c r="E245" s="362"/>
      <c r="F245" s="363"/>
      <c r="G245" s="363"/>
      <c r="H245" s="364"/>
      <c r="I245" s="365"/>
      <c r="J245" s="366"/>
      <c r="K245" s="367"/>
      <c r="L245" s="24"/>
      <c r="M245" s="25"/>
      <c r="N245" s="25"/>
      <c r="O245" s="8"/>
      <c r="P245" s="57"/>
      <c r="Q245" s="60"/>
      <c r="R245" s="8"/>
      <c r="S245" s="14"/>
      <c r="T245" s="26"/>
      <c r="U245" s="27"/>
      <c r="V245" s="27"/>
      <c r="W245" s="8"/>
      <c r="X245" s="63"/>
      <c r="Y245" s="60"/>
      <c r="Z245" s="8"/>
      <c r="AA245" s="14"/>
      <c r="AB245" s="24"/>
      <c r="AC245" s="25"/>
      <c r="AD245" s="25"/>
      <c r="AE245" s="8"/>
      <c r="AF245" s="57"/>
      <c r="AG245" s="60"/>
      <c r="AH245" s="8"/>
      <c r="AI245" s="14"/>
      <c r="AJ245" s="24"/>
      <c r="AK245" s="25"/>
      <c r="AL245" s="25"/>
      <c r="AM245" s="8"/>
      <c r="AN245" s="57"/>
      <c r="AO245" s="60"/>
      <c r="AP245" s="8"/>
      <c r="AQ245" s="14"/>
      <c r="AR245" s="24"/>
      <c r="AS245" s="25"/>
      <c r="AT245" s="57"/>
      <c r="AU245" s="24"/>
      <c r="AV245" s="25"/>
      <c r="AW245" s="97"/>
      <c r="AX245" s="24"/>
      <c r="AY245" s="25"/>
      <c r="AZ245" s="57"/>
      <c r="BA245" s="13" t="s">
        <v>447</v>
      </c>
      <c r="BB245" s="109" t="s">
        <v>447</v>
      </c>
      <c r="BC245" s="1"/>
      <c r="BD245" s="1"/>
      <c r="BE245" s="1"/>
      <c r="BF245" s="1"/>
      <c r="BG245" s="1"/>
      <c r="BS245" s="29"/>
      <c r="BT245" s="44" t="str">
        <f t="shared" si="35"/>
        <v/>
      </c>
      <c r="BU245" s="45" t="str">
        <f t="shared" si="36"/>
        <v/>
      </c>
      <c r="BV245" s="45" t="str">
        <f t="shared" si="37"/>
        <v/>
      </c>
      <c r="BW245" s="44" t="str">
        <f t="shared" si="38"/>
        <v/>
      </c>
      <c r="BX245" s="45" t="str">
        <f t="shared" si="39"/>
        <v/>
      </c>
      <c r="BY245" s="44" t="e">
        <f>IF(AND(#REF!="",#REF!="",#REF!="",#REF!=""),"",SUM(#REF!,#REF!,#REF!,#REF!,#REF!))</f>
        <v>#REF!</v>
      </c>
      <c r="BZ245" s="45" t="str">
        <f t="shared" si="40"/>
        <v/>
      </c>
      <c r="CA245" s="44" t="str">
        <f t="shared" si="41"/>
        <v/>
      </c>
      <c r="CB245" s="45" t="str">
        <f t="shared" si="42"/>
        <v/>
      </c>
      <c r="CC245" s="44" t="str">
        <f t="shared" si="43"/>
        <v/>
      </c>
      <c r="CD245" s="45" t="str">
        <f t="shared" si="44"/>
        <v/>
      </c>
      <c r="CE245" s="44" t="e">
        <f>IF(AND(#REF!="",#REF!="",#REF!="",#REF!=""),"",SUM(#REF!,#REF!,#REF!,#REF!,#REF!))</f>
        <v>#REF!</v>
      </c>
      <c r="CF245" s="45" t="str">
        <f t="shared" si="45"/>
        <v/>
      </c>
      <c r="CG245" s="38" t="e">
        <f>IF(AND(#REF!="",#REF!="",#REF!="",#REF!=""),"",SUM(#REF!,#REF!,#REF!,#REF!))</f>
        <v>#REF!</v>
      </c>
      <c r="CH245" s="38" t="str">
        <f t="shared" si="34"/>
        <v/>
      </c>
    </row>
    <row r="246" spans="1:86" ht="24" customHeight="1">
      <c r="A246" s="358">
        <v>240</v>
      </c>
      <c r="B246" s="359"/>
      <c r="C246" s="360"/>
      <c r="D246" s="361"/>
      <c r="E246" s="362"/>
      <c r="F246" s="363"/>
      <c r="G246" s="363"/>
      <c r="H246" s="364"/>
      <c r="I246" s="365"/>
      <c r="J246" s="366"/>
      <c r="K246" s="367"/>
      <c r="L246" s="24"/>
      <c r="M246" s="25"/>
      <c r="N246" s="25"/>
      <c r="O246" s="8"/>
      <c r="P246" s="57"/>
      <c r="Q246" s="60"/>
      <c r="R246" s="8"/>
      <c r="S246" s="14"/>
      <c r="T246" s="26"/>
      <c r="U246" s="27"/>
      <c r="V246" s="27"/>
      <c r="W246" s="8"/>
      <c r="X246" s="63"/>
      <c r="Y246" s="60"/>
      <c r="Z246" s="8"/>
      <c r="AA246" s="14"/>
      <c r="AB246" s="24"/>
      <c r="AC246" s="25"/>
      <c r="AD246" s="25"/>
      <c r="AE246" s="8"/>
      <c r="AF246" s="57"/>
      <c r="AG246" s="60"/>
      <c r="AH246" s="8"/>
      <c r="AI246" s="14"/>
      <c r="AJ246" s="24"/>
      <c r="AK246" s="25"/>
      <c r="AL246" s="25"/>
      <c r="AM246" s="8"/>
      <c r="AN246" s="57"/>
      <c r="AO246" s="60"/>
      <c r="AP246" s="8"/>
      <c r="AQ246" s="14"/>
      <c r="AR246" s="24"/>
      <c r="AS246" s="25"/>
      <c r="AT246" s="57"/>
      <c r="AU246" s="24"/>
      <c r="AV246" s="25"/>
      <c r="AW246" s="97"/>
      <c r="AX246" s="24"/>
      <c r="AY246" s="25"/>
      <c r="AZ246" s="57"/>
      <c r="BA246" s="13" t="s">
        <v>447</v>
      </c>
      <c r="BB246" s="109" t="s">
        <v>447</v>
      </c>
      <c r="BC246" s="1"/>
      <c r="BD246" s="1"/>
      <c r="BE246" s="1"/>
      <c r="BF246" s="1"/>
      <c r="BG246" s="1"/>
      <c r="BS246" s="29"/>
      <c r="BT246" s="44" t="str">
        <f t="shared" si="35"/>
        <v/>
      </c>
      <c r="BU246" s="45" t="str">
        <f t="shared" si="36"/>
        <v/>
      </c>
      <c r="BV246" s="45" t="str">
        <f t="shared" si="37"/>
        <v/>
      </c>
      <c r="BW246" s="44" t="str">
        <f t="shared" si="38"/>
        <v/>
      </c>
      <c r="BX246" s="45" t="str">
        <f t="shared" si="39"/>
        <v/>
      </c>
      <c r="BY246" s="44" t="e">
        <f>IF(AND(#REF!="",#REF!="",#REF!="",#REF!=""),"",SUM(#REF!,#REF!,#REF!,#REF!,#REF!))</f>
        <v>#REF!</v>
      </c>
      <c r="BZ246" s="45" t="str">
        <f t="shared" si="40"/>
        <v/>
      </c>
      <c r="CA246" s="44" t="str">
        <f t="shared" si="41"/>
        <v/>
      </c>
      <c r="CB246" s="45" t="str">
        <f t="shared" si="42"/>
        <v/>
      </c>
      <c r="CC246" s="44" t="str">
        <f t="shared" si="43"/>
        <v/>
      </c>
      <c r="CD246" s="45" t="str">
        <f t="shared" si="44"/>
        <v/>
      </c>
      <c r="CE246" s="44" t="e">
        <f>IF(AND(#REF!="",#REF!="",#REF!="",#REF!=""),"",SUM(#REF!,#REF!,#REF!,#REF!,#REF!))</f>
        <v>#REF!</v>
      </c>
      <c r="CF246" s="45" t="str">
        <f t="shared" si="45"/>
        <v/>
      </c>
      <c r="CG246" s="38" t="e">
        <f>IF(AND(#REF!="",#REF!="",#REF!="",#REF!=""),"",SUM(#REF!,#REF!,#REF!,#REF!))</f>
        <v>#REF!</v>
      </c>
      <c r="CH246" s="38" t="str">
        <f t="shared" si="34"/>
        <v/>
      </c>
    </row>
    <row r="247" spans="1:86" ht="24" customHeight="1">
      <c r="A247" s="358">
        <v>241</v>
      </c>
      <c r="B247" s="359"/>
      <c r="C247" s="360"/>
      <c r="D247" s="361"/>
      <c r="E247" s="362"/>
      <c r="F247" s="363"/>
      <c r="G247" s="363"/>
      <c r="H247" s="364"/>
      <c r="I247" s="365"/>
      <c r="J247" s="366"/>
      <c r="K247" s="367"/>
      <c r="L247" s="24"/>
      <c r="M247" s="25"/>
      <c r="N247" s="25"/>
      <c r="O247" s="8"/>
      <c r="P247" s="57"/>
      <c r="Q247" s="60"/>
      <c r="R247" s="8"/>
      <c r="S247" s="14"/>
      <c r="T247" s="26"/>
      <c r="U247" s="27"/>
      <c r="V247" s="27"/>
      <c r="W247" s="8"/>
      <c r="X247" s="63"/>
      <c r="Y247" s="60"/>
      <c r="Z247" s="8"/>
      <c r="AA247" s="14"/>
      <c r="AB247" s="24"/>
      <c r="AC247" s="25"/>
      <c r="AD247" s="25"/>
      <c r="AE247" s="8"/>
      <c r="AF247" s="57"/>
      <c r="AG247" s="60"/>
      <c r="AH247" s="8"/>
      <c r="AI247" s="14"/>
      <c r="AJ247" s="24"/>
      <c r="AK247" s="25"/>
      <c r="AL247" s="25"/>
      <c r="AM247" s="8"/>
      <c r="AN247" s="57"/>
      <c r="AO247" s="60"/>
      <c r="AP247" s="8"/>
      <c r="AQ247" s="14"/>
      <c r="AR247" s="24"/>
      <c r="AS247" s="25"/>
      <c r="AT247" s="57"/>
      <c r="AU247" s="24"/>
      <c r="AV247" s="25"/>
      <c r="AW247" s="97"/>
      <c r="AX247" s="24"/>
      <c r="AY247" s="25"/>
      <c r="AZ247" s="57"/>
      <c r="BA247" s="13" t="s">
        <v>447</v>
      </c>
      <c r="BB247" s="109" t="s">
        <v>447</v>
      </c>
      <c r="BC247" s="1"/>
      <c r="BD247" s="1"/>
      <c r="BE247" s="1"/>
      <c r="BF247" s="1"/>
      <c r="BG247" s="1"/>
      <c r="BS247" s="29"/>
      <c r="BT247" s="44" t="str">
        <f t="shared" si="35"/>
        <v/>
      </c>
      <c r="BU247" s="45" t="str">
        <f t="shared" si="36"/>
        <v/>
      </c>
      <c r="BV247" s="45" t="str">
        <f t="shared" si="37"/>
        <v/>
      </c>
      <c r="BW247" s="44" t="str">
        <f t="shared" si="38"/>
        <v/>
      </c>
      <c r="BX247" s="45" t="str">
        <f t="shared" si="39"/>
        <v/>
      </c>
      <c r="BY247" s="44" t="e">
        <f>IF(AND(#REF!="",#REF!="",#REF!="",#REF!=""),"",SUM(#REF!,#REF!,#REF!,#REF!,#REF!))</f>
        <v>#REF!</v>
      </c>
      <c r="BZ247" s="45" t="str">
        <f t="shared" si="40"/>
        <v/>
      </c>
      <c r="CA247" s="44" t="str">
        <f t="shared" si="41"/>
        <v/>
      </c>
      <c r="CB247" s="45" t="str">
        <f t="shared" si="42"/>
        <v/>
      </c>
      <c r="CC247" s="44" t="str">
        <f t="shared" si="43"/>
        <v/>
      </c>
      <c r="CD247" s="45" t="str">
        <f t="shared" si="44"/>
        <v/>
      </c>
      <c r="CE247" s="44" t="e">
        <f>IF(AND(#REF!="",#REF!="",#REF!="",#REF!=""),"",SUM(#REF!,#REF!,#REF!,#REF!,#REF!))</f>
        <v>#REF!</v>
      </c>
      <c r="CF247" s="45" t="str">
        <f t="shared" si="45"/>
        <v/>
      </c>
      <c r="CG247" s="38" t="e">
        <f>IF(AND(#REF!="",#REF!="",#REF!="",#REF!=""),"",SUM(#REF!,#REF!,#REF!,#REF!))</f>
        <v>#REF!</v>
      </c>
      <c r="CH247" s="38" t="str">
        <f t="shared" si="34"/>
        <v/>
      </c>
    </row>
    <row r="248" spans="1:86" ht="24" customHeight="1">
      <c r="A248" s="358">
        <v>242</v>
      </c>
      <c r="B248" s="359"/>
      <c r="C248" s="360"/>
      <c r="D248" s="361"/>
      <c r="E248" s="362"/>
      <c r="F248" s="363"/>
      <c r="G248" s="363"/>
      <c r="H248" s="364"/>
      <c r="I248" s="365"/>
      <c r="J248" s="366"/>
      <c r="K248" s="367"/>
      <c r="L248" s="24"/>
      <c r="M248" s="25"/>
      <c r="N248" s="25"/>
      <c r="O248" s="8"/>
      <c r="P248" s="57"/>
      <c r="Q248" s="60"/>
      <c r="R248" s="8"/>
      <c r="S248" s="14"/>
      <c r="T248" s="26"/>
      <c r="U248" s="27"/>
      <c r="V248" s="27"/>
      <c r="W248" s="8"/>
      <c r="X248" s="63"/>
      <c r="Y248" s="60"/>
      <c r="Z248" s="8"/>
      <c r="AA248" s="14"/>
      <c r="AB248" s="24"/>
      <c r="AC248" s="25"/>
      <c r="AD248" s="25"/>
      <c r="AE248" s="8"/>
      <c r="AF248" s="57"/>
      <c r="AG248" s="60"/>
      <c r="AH248" s="8"/>
      <c r="AI248" s="14"/>
      <c r="AJ248" s="24"/>
      <c r="AK248" s="25"/>
      <c r="AL248" s="25"/>
      <c r="AM248" s="8"/>
      <c r="AN248" s="57"/>
      <c r="AO248" s="60"/>
      <c r="AP248" s="8"/>
      <c r="AQ248" s="14"/>
      <c r="AR248" s="24"/>
      <c r="AS248" s="25"/>
      <c r="AT248" s="57"/>
      <c r="AU248" s="24"/>
      <c r="AV248" s="25"/>
      <c r="AW248" s="97"/>
      <c r="AX248" s="24"/>
      <c r="AY248" s="25"/>
      <c r="AZ248" s="57"/>
      <c r="BA248" s="13" t="s">
        <v>447</v>
      </c>
      <c r="BB248" s="109" t="s">
        <v>447</v>
      </c>
      <c r="BC248" s="1"/>
      <c r="BD248" s="1"/>
      <c r="BE248" s="1"/>
      <c r="BF248" s="1"/>
      <c r="BG248" s="1"/>
      <c r="BS248" s="29"/>
      <c r="BT248" s="44" t="str">
        <f t="shared" si="35"/>
        <v/>
      </c>
      <c r="BU248" s="45" t="str">
        <f t="shared" si="36"/>
        <v/>
      </c>
      <c r="BV248" s="45" t="str">
        <f t="shared" si="37"/>
        <v/>
      </c>
      <c r="BW248" s="44" t="str">
        <f t="shared" si="38"/>
        <v/>
      </c>
      <c r="BX248" s="45" t="str">
        <f t="shared" si="39"/>
        <v/>
      </c>
      <c r="BY248" s="44" t="e">
        <f>IF(AND(#REF!="",#REF!="",#REF!="",#REF!=""),"",SUM(#REF!,#REF!,#REF!,#REF!,#REF!))</f>
        <v>#REF!</v>
      </c>
      <c r="BZ248" s="45" t="str">
        <f t="shared" si="40"/>
        <v/>
      </c>
      <c r="CA248" s="44" t="str">
        <f t="shared" si="41"/>
        <v/>
      </c>
      <c r="CB248" s="45" t="str">
        <f t="shared" si="42"/>
        <v/>
      </c>
      <c r="CC248" s="44" t="str">
        <f t="shared" si="43"/>
        <v/>
      </c>
      <c r="CD248" s="45" t="str">
        <f t="shared" si="44"/>
        <v/>
      </c>
      <c r="CE248" s="44" t="e">
        <f>IF(AND(#REF!="",#REF!="",#REF!="",#REF!=""),"",SUM(#REF!,#REF!,#REF!,#REF!,#REF!))</f>
        <v>#REF!</v>
      </c>
      <c r="CF248" s="45" t="str">
        <f t="shared" si="45"/>
        <v/>
      </c>
      <c r="CG248" s="38" t="e">
        <f>IF(AND(#REF!="",#REF!="",#REF!="",#REF!=""),"",SUM(#REF!,#REF!,#REF!,#REF!))</f>
        <v>#REF!</v>
      </c>
      <c r="CH248" s="38" t="str">
        <f t="shared" si="34"/>
        <v/>
      </c>
    </row>
    <row r="249" spans="1:86" ht="24" customHeight="1">
      <c r="A249" s="358">
        <v>243</v>
      </c>
      <c r="B249" s="359"/>
      <c r="C249" s="360"/>
      <c r="D249" s="361"/>
      <c r="E249" s="362"/>
      <c r="F249" s="363"/>
      <c r="G249" s="363"/>
      <c r="H249" s="364"/>
      <c r="I249" s="365"/>
      <c r="J249" s="366"/>
      <c r="K249" s="367"/>
      <c r="L249" s="24"/>
      <c r="M249" s="25"/>
      <c r="N249" s="25"/>
      <c r="O249" s="8"/>
      <c r="P249" s="57"/>
      <c r="Q249" s="60"/>
      <c r="R249" s="8"/>
      <c r="S249" s="14"/>
      <c r="T249" s="26"/>
      <c r="U249" s="27"/>
      <c r="V249" s="27"/>
      <c r="W249" s="8"/>
      <c r="X249" s="63"/>
      <c r="Y249" s="60"/>
      <c r="Z249" s="8"/>
      <c r="AA249" s="14"/>
      <c r="AB249" s="24"/>
      <c r="AC249" s="25"/>
      <c r="AD249" s="25"/>
      <c r="AE249" s="8"/>
      <c r="AF249" s="57"/>
      <c r="AG249" s="60"/>
      <c r="AH249" s="8"/>
      <c r="AI249" s="14"/>
      <c r="AJ249" s="24"/>
      <c r="AK249" s="25"/>
      <c r="AL249" s="25"/>
      <c r="AM249" s="8"/>
      <c r="AN249" s="57"/>
      <c r="AO249" s="60"/>
      <c r="AP249" s="8"/>
      <c r="AQ249" s="14"/>
      <c r="AR249" s="24"/>
      <c r="AS249" s="25"/>
      <c r="AT249" s="57"/>
      <c r="AU249" s="24"/>
      <c r="AV249" s="25"/>
      <c r="AW249" s="97"/>
      <c r="AX249" s="24"/>
      <c r="AY249" s="25"/>
      <c r="AZ249" s="57"/>
      <c r="BA249" s="13" t="s">
        <v>447</v>
      </c>
      <c r="BB249" s="109" t="s">
        <v>447</v>
      </c>
      <c r="BC249" s="1"/>
      <c r="BD249" s="1"/>
      <c r="BE249" s="1"/>
      <c r="BF249" s="1"/>
      <c r="BG249" s="1"/>
      <c r="BS249" s="29"/>
      <c r="BT249" s="44" t="str">
        <f t="shared" si="35"/>
        <v/>
      </c>
      <c r="BU249" s="45" t="str">
        <f t="shared" si="36"/>
        <v/>
      </c>
      <c r="BV249" s="45" t="str">
        <f t="shared" si="37"/>
        <v/>
      </c>
      <c r="BW249" s="44" t="str">
        <f t="shared" si="38"/>
        <v/>
      </c>
      <c r="BX249" s="45" t="str">
        <f t="shared" si="39"/>
        <v/>
      </c>
      <c r="BY249" s="44" t="e">
        <f>IF(AND(#REF!="",#REF!="",#REF!="",#REF!=""),"",SUM(#REF!,#REF!,#REF!,#REF!,#REF!))</f>
        <v>#REF!</v>
      </c>
      <c r="BZ249" s="45" t="str">
        <f t="shared" si="40"/>
        <v/>
      </c>
      <c r="CA249" s="44" t="str">
        <f t="shared" si="41"/>
        <v/>
      </c>
      <c r="CB249" s="45" t="str">
        <f t="shared" si="42"/>
        <v/>
      </c>
      <c r="CC249" s="44" t="str">
        <f t="shared" si="43"/>
        <v/>
      </c>
      <c r="CD249" s="45" t="str">
        <f t="shared" si="44"/>
        <v/>
      </c>
      <c r="CE249" s="44" t="e">
        <f>IF(AND(#REF!="",#REF!="",#REF!="",#REF!=""),"",SUM(#REF!,#REF!,#REF!,#REF!,#REF!))</f>
        <v>#REF!</v>
      </c>
      <c r="CF249" s="45" t="str">
        <f t="shared" si="45"/>
        <v/>
      </c>
      <c r="CG249" s="38" t="e">
        <f>IF(AND(#REF!="",#REF!="",#REF!="",#REF!=""),"",SUM(#REF!,#REF!,#REF!,#REF!))</f>
        <v>#REF!</v>
      </c>
      <c r="CH249" s="38" t="str">
        <f t="shared" si="34"/>
        <v/>
      </c>
    </row>
    <row r="250" spans="1:86" ht="24" customHeight="1">
      <c r="A250" s="358">
        <v>244</v>
      </c>
      <c r="B250" s="359"/>
      <c r="C250" s="360"/>
      <c r="D250" s="361"/>
      <c r="E250" s="362"/>
      <c r="F250" s="363"/>
      <c r="G250" s="363"/>
      <c r="H250" s="364"/>
      <c r="I250" s="365"/>
      <c r="J250" s="366"/>
      <c r="K250" s="367"/>
      <c r="L250" s="24"/>
      <c r="M250" s="25"/>
      <c r="N250" s="25"/>
      <c r="O250" s="8"/>
      <c r="P250" s="57"/>
      <c r="Q250" s="60"/>
      <c r="R250" s="8"/>
      <c r="S250" s="14"/>
      <c r="T250" s="26"/>
      <c r="U250" s="27"/>
      <c r="V250" s="27"/>
      <c r="W250" s="8"/>
      <c r="X250" s="63"/>
      <c r="Y250" s="60"/>
      <c r="Z250" s="8"/>
      <c r="AA250" s="14"/>
      <c r="AB250" s="24"/>
      <c r="AC250" s="25"/>
      <c r="AD250" s="25"/>
      <c r="AE250" s="8"/>
      <c r="AF250" s="57"/>
      <c r="AG250" s="60"/>
      <c r="AH250" s="8"/>
      <c r="AI250" s="14"/>
      <c r="AJ250" s="24"/>
      <c r="AK250" s="25"/>
      <c r="AL250" s="25"/>
      <c r="AM250" s="8"/>
      <c r="AN250" s="57"/>
      <c r="AO250" s="60"/>
      <c r="AP250" s="8"/>
      <c r="AQ250" s="14"/>
      <c r="AR250" s="24"/>
      <c r="AS250" s="25"/>
      <c r="AT250" s="57"/>
      <c r="AU250" s="24"/>
      <c r="AV250" s="25"/>
      <c r="AW250" s="97"/>
      <c r="AX250" s="24"/>
      <c r="AY250" s="25"/>
      <c r="AZ250" s="57"/>
      <c r="BA250" s="13" t="s">
        <v>447</v>
      </c>
      <c r="BB250" s="109" t="s">
        <v>447</v>
      </c>
      <c r="BC250" s="1"/>
      <c r="BD250" s="1"/>
      <c r="BE250" s="1"/>
      <c r="BF250" s="1"/>
      <c r="BG250" s="1"/>
      <c r="BS250" s="29"/>
      <c r="BT250" s="44" t="str">
        <f t="shared" si="35"/>
        <v/>
      </c>
      <c r="BU250" s="45" t="str">
        <f t="shared" si="36"/>
        <v/>
      </c>
      <c r="BV250" s="45" t="str">
        <f t="shared" si="37"/>
        <v/>
      </c>
      <c r="BW250" s="44" t="str">
        <f t="shared" si="38"/>
        <v/>
      </c>
      <c r="BX250" s="45" t="str">
        <f t="shared" si="39"/>
        <v/>
      </c>
      <c r="BY250" s="44" t="e">
        <f>IF(AND(#REF!="",#REF!="",#REF!="",#REF!=""),"",SUM(#REF!,#REF!,#REF!,#REF!,#REF!))</f>
        <v>#REF!</v>
      </c>
      <c r="BZ250" s="45" t="str">
        <f t="shared" si="40"/>
        <v/>
      </c>
      <c r="CA250" s="44" t="str">
        <f t="shared" si="41"/>
        <v/>
      </c>
      <c r="CB250" s="45" t="str">
        <f t="shared" si="42"/>
        <v/>
      </c>
      <c r="CC250" s="44" t="str">
        <f t="shared" si="43"/>
        <v/>
      </c>
      <c r="CD250" s="45" t="str">
        <f t="shared" si="44"/>
        <v/>
      </c>
      <c r="CE250" s="44" t="e">
        <f>IF(AND(#REF!="",#REF!="",#REF!="",#REF!=""),"",SUM(#REF!,#REF!,#REF!,#REF!,#REF!))</f>
        <v>#REF!</v>
      </c>
      <c r="CF250" s="45" t="str">
        <f t="shared" si="45"/>
        <v/>
      </c>
      <c r="CG250" s="38" t="e">
        <f>IF(AND(#REF!="",#REF!="",#REF!="",#REF!=""),"",SUM(#REF!,#REF!,#REF!,#REF!))</f>
        <v>#REF!</v>
      </c>
      <c r="CH250" s="38" t="str">
        <f t="shared" si="34"/>
        <v/>
      </c>
    </row>
    <row r="251" spans="1:86" ht="24" customHeight="1">
      <c r="A251" s="358">
        <v>245</v>
      </c>
      <c r="B251" s="359"/>
      <c r="C251" s="360"/>
      <c r="D251" s="361"/>
      <c r="E251" s="362"/>
      <c r="F251" s="363"/>
      <c r="G251" s="363"/>
      <c r="H251" s="364"/>
      <c r="I251" s="365"/>
      <c r="J251" s="366"/>
      <c r="K251" s="367"/>
      <c r="L251" s="24"/>
      <c r="M251" s="25"/>
      <c r="N251" s="25"/>
      <c r="O251" s="8"/>
      <c r="P251" s="57"/>
      <c r="Q251" s="60"/>
      <c r="R251" s="8"/>
      <c r="S251" s="14"/>
      <c r="T251" s="26"/>
      <c r="U251" s="27"/>
      <c r="V251" s="27"/>
      <c r="W251" s="8"/>
      <c r="X251" s="63"/>
      <c r="Y251" s="60"/>
      <c r="Z251" s="8"/>
      <c r="AA251" s="14"/>
      <c r="AB251" s="24"/>
      <c r="AC251" s="25"/>
      <c r="AD251" s="25"/>
      <c r="AE251" s="8"/>
      <c r="AF251" s="57"/>
      <c r="AG251" s="60"/>
      <c r="AH251" s="8"/>
      <c r="AI251" s="14"/>
      <c r="AJ251" s="24"/>
      <c r="AK251" s="25"/>
      <c r="AL251" s="25"/>
      <c r="AM251" s="8"/>
      <c r="AN251" s="57"/>
      <c r="AO251" s="60"/>
      <c r="AP251" s="8"/>
      <c r="AQ251" s="14"/>
      <c r="AR251" s="24"/>
      <c r="AS251" s="25"/>
      <c r="AT251" s="57"/>
      <c r="AU251" s="24"/>
      <c r="AV251" s="25"/>
      <c r="AW251" s="97"/>
      <c r="AX251" s="24"/>
      <c r="AY251" s="25"/>
      <c r="AZ251" s="57"/>
      <c r="BA251" s="13" t="s">
        <v>447</v>
      </c>
      <c r="BB251" s="109" t="s">
        <v>447</v>
      </c>
      <c r="BC251" s="1"/>
      <c r="BD251" s="1"/>
      <c r="BE251" s="1"/>
      <c r="BF251" s="1"/>
      <c r="BG251" s="1"/>
      <c r="BS251" s="29"/>
      <c r="BT251" s="44" t="str">
        <f t="shared" si="35"/>
        <v/>
      </c>
      <c r="BU251" s="45" t="str">
        <f t="shared" si="36"/>
        <v/>
      </c>
      <c r="BV251" s="45" t="str">
        <f t="shared" si="37"/>
        <v/>
      </c>
      <c r="BW251" s="44" t="str">
        <f t="shared" si="38"/>
        <v/>
      </c>
      <c r="BX251" s="45" t="str">
        <f t="shared" si="39"/>
        <v/>
      </c>
      <c r="BY251" s="44" t="e">
        <f>IF(AND(#REF!="",#REF!="",#REF!="",#REF!=""),"",SUM(#REF!,#REF!,#REF!,#REF!,#REF!))</f>
        <v>#REF!</v>
      </c>
      <c r="BZ251" s="45" t="str">
        <f t="shared" si="40"/>
        <v/>
      </c>
      <c r="CA251" s="44" t="str">
        <f t="shared" si="41"/>
        <v/>
      </c>
      <c r="CB251" s="45" t="str">
        <f t="shared" si="42"/>
        <v/>
      </c>
      <c r="CC251" s="44" t="str">
        <f t="shared" si="43"/>
        <v/>
      </c>
      <c r="CD251" s="45" t="str">
        <f t="shared" si="44"/>
        <v/>
      </c>
      <c r="CE251" s="44" t="e">
        <f>IF(AND(#REF!="",#REF!="",#REF!="",#REF!=""),"",SUM(#REF!,#REF!,#REF!,#REF!,#REF!))</f>
        <v>#REF!</v>
      </c>
      <c r="CF251" s="45" t="str">
        <f t="shared" si="45"/>
        <v/>
      </c>
      <c r="CG251" s="38" t="e">
        <f>IF(AND(#REF!="",#REF!="",#REF!="",#REF!=""),"",SUM(#REF!,#REF!,#REF!,#REF!))</f>
        <v>#REF!</v>
      </c>
      <c r="CH251" s="38" t="str">
        <f t="shared" si="34"/>
        <v/>
      </c>
    </row>
    <row r="252" spans="1:86" ht="24" customHeight="1">
      <c r="A252" s="358">
        <v>246</v>
      </c>
      <c r="B252" s="359"/>
      <c r="C252" s="360"/>
      <c r="D252" s="361"/>
      <c r="E252" s="362"/>
      <c r="F252" s="363"/>
      <c r="G252" s="363"/>
      <c r="H252" s="364"/>
      <c r="I252" s="365"/>
      <c r="J252" s="366"/>
      <c r="K252" s="367"/>
      <c r="L252" s="24"/>
      <c r="M252" s="25"/>
      <c r="N252" s="25"/>
      <c r="O252" s="8"/>
      <c r="P252" s="57"/>
      <c r="Q252" s="60"/>
      <c r="R252" s="8"/>
      <c r="S252" s="14"/>
      <c r="T252" s="26"/>
      <c r="U252" s="27"/>
      <c r="V252" s="27"/>
      <c r="W252" s="8"/>
      <c r="X252" s="63"/>
      <c r="Y252" s="60"/>
      <c r="Z252" s="8"/>
      <c r="AA252" s="14"/>
      <c r="AB252" s="24"/>
      <c r="AC252" s="25"/>
      <c r="AD252" s="25"/>
      <c r="AE252" s="8"/>
      <c r="AF252" s="57"/>
      <c r="AG252" s="60"/>
      <c r="AH252" s="8"/>
      <c r="AI252" s="14"/>
      <c r="AJ252" s="24"/>
      <c r="AK252" s="25"/>
      <c r="AL252" s="25"/>
      <c r="AM252" s="8"/>
      <c r="AN252" s="57"/>
      <c r="AO252" s="60"/>
      <c r="AP252" s="8"/>
      <c r="AQ252" s="14"/>
      <c r="AR252" s="24"/>
      <c r="AS252" s="25"/>
      <c r="AT252" s="57"/>
      <c r="AU252" s="24"/>
      <c r="AV252" s="25"/>
      <c r="AW252" s="97"/>
      <c r="AX252" s="24"/>
      <c r="AY252" s="25"/>
      <c r="AZ252" s="57"/>
      <c r="BA252" s="13" t="s">
        <v>447</v>
      </c>
      <c r="BB252" s="109" t="s">
        <v>447</v>
      </c>
      <c r="BC252" s="1"/>
      <c r="BD252" s="1"/>
      <c r="BE252" s="1"/>
      <c r="BF252" s="1"/>
      <c r="BG252" s="1"/>
      <c r="BS252" s="29"/>
      <c r="BT252" s="44" t="str">
        <f t="shared" si="35"/>
        <v/>
      </c>
      <c r="BU252" s="45" t="str">
        <f t="shared" si="36"/>
        <v/>
      </c>
      <c r="BV252" s="45" t="str">
        <f t="shared" si="37"/>
        <v/>
      </c>
      <c r="BW252" s="44" t="str">
        <f t="shared" si="38"/>
        <v/>
      </c>
      <c r="BX252" s="45" t="str">
        <f t="shared" si="39"/>
        <v/>
      </c>
      <c r="BY252" s="44" t="e">
        <f>IF(AND(#REF!="",#REF!="",#REF!="",#REF!=""),"",SUM(#REF!,#REF!,#REF!,#REF!,#REF!))</f>
        <v>#REF!</v>
      </c>
      <c r="BZ252" s="45" t="str">
        <f t="shared" si="40"/>
        <v/>
      </c>
      <c r="CA252" s="44" t="str">
        <f t="shared" si="41"/>
        <v/>
      </c>
      <c r="CB252" s="45" t="str">
        <f t="shared" si="42"/>
        <v/>
      </c>
      <c r="CC252" s="44" t="str">
        <f t="shared" si="43"/>
        <v/>
      </c>
      <c r="CD252" s="45" t="str">
        <f t="shared" si="44"/>
        <v/>
      </c>
      <c r="CE252" s="44" t="e">
        <f>IF(AND(#REF!="",#REF!="",#REF!="",#REF!=""),"",SUM(#REF!,#REF!,#REF!,#REF!,#REF!))</f>
        <v>#REF!</v>
      </c>
      <c r="CF252" s="45" t="str">
        <f t="shared" si="45"/>
        <v/>
      </c>
      <c r="CG252" s="38" t="e">
        <f>IF(AND(#REF!="",#REF!="",#REF!="",#REF!=""),"",SUM(#REF!,#REF!,#REF!,#REF!))</f>
        <v>#REF!</v>
      </c>
      <c r="CH252" s="38" t="str">
        <f t="shared" si="34"/>
        <v/>
      </c>
    </row>
    <row r="253" spans="1:86" ht="24" customHeight="1">
      <c r="A253" s="358">
        <v>247</v>
      </c>
      <c r="B253" s="359"/>
      <c r="C253" s="360"/>
      <c r="D253" s="361"/>
      <c r="E253" s="362"/>
      <c r="F253" s="363"/>
      <c r="G253" s="363"/>
      <c r="H253" s="364"/>
      <c r="I253" s="365"/>
      <c r="J253" s="366"/>
      <c r="K253" s="367"/>
      <c r="L253" s="24"/>
      <c r="M253" s="25"/>
      <c r="N253" s="25"/>
      <c r="O253" s="8"/>
      <c r="P253" s="57"/>
      <c r="Q253" s="60"/>
      <c r="R253" s="8"/>
      <c r="S253" s="14"/>
      <c r="T253" s="26"/>
      <c r="U253" s="27"/>
      <c r="V253" s="27"/>
      <c r="W253" s="8"/>
      <c r="X253" s="63"/>
      <c r="Y253" s="60"/>
      <c r="Z253" s="8"/>
      <c r="AA253" s="14"/>
      <c r="AB253" s="24"/>
      <c r="AC253" s="25"/>
      <c r="AD253" s="25"/>
      <c r="AE253" s="8"/>
      <c r="AF253" s="57"/>
      <c r="AG253" s="60"/>
      <c r="AH253" s="8"/>
      <c r="AI253" s="14"/>
      <c r="AJ253" s="24"/>
      <c r="AK253" s="25"/>
      <c r="AL253" s="25"/>
      <c r="AM253" s="8"/>
      <c r="AN253" s="57"/>
      <c r="AO253" s="60"/>
      <c r="AP253" s="8"/>
      <c r="AQ253" s="14"/>
      <c r="AR253" s="24"/>
      <c r="AS253" s="25"/>
      <c r="AT253" s="57"/>
      <c r="AU253" s="24"/>
      <c r="AV253" s="25"/>
      <c r="AW253" s="97"/>
      <c r="AX253" s="24"/>
      <c r="AY253" s="25"/>
      <c r="AZ253" s="57"/>
      <c r="BA253" s="13" t="s">
        <v>447</v>
      </c>
      <c r="BB253" s="109" t="s">
        <v>447</v>
      </c>
      <c r="BC253" s="1"/>
      <c r="BD253" s="1"/>
      <c r="BE253" s="1"/>
      <c r="BF253" s="1"/>
      <c r="BG253" s="1"/>
      <c r="BS253" s="29"/>
      <c r="BT253" s="44" t="str">
        <f t="shared" si="35"/>
        <v/>
      </c>
      <c r="BU253" s="45" t="str">
        <f t="shared" si="36"/>
        <v/>
      </c>
      <c r="BV253" s="45" t="str">
        <f t="shared" si="37"/>
        <v/>
      </c>
      <c r="BW253" s="44" t="str">
        <f t="shared" si="38"/>
        <v/>
      </c>
      <c r="BX253" s="45" t="str">
        <f t="shared" si="39"/>
        <v/>
      </c>
      <c r="BY253" s="44" t="e">
        <f>IF(AND(#REF!="",#REF!="",#REF!="",#REF!=""),"",SUM(#REF!,#REF!,#REF!,#REF!,#REF!))</f>
        <v>#REF!</v>
      </c>
      <c r="BZ253" s="45" t="str">
        <f t="shared" si="40"/>
        <v/>
      </c>
      <c r="CA253" s="44" t="str">
        <f t="shared" si="41"/>
        <v/>
      </c>
      <c r="CB253" s="45" t="str">
        <f t="shared" si="42"/>
        <v/>
      </c>
      <c r="CC253" s="44" t="str">
        <f t="shared" si="43"/>
        <v/>
      </c>
      <c r="CD253" s="45" t="str">
        <f t="shared" si="44"/>
        <v/>
      </c>
      <c r="CE253" s="44" t="e">
        <f>IF(AND(#REF!="",#REF!="",#REF!="",#REF!=""),"",SUM(#REF!,#REF!,#REF!,#REF!,#REF!))</f>
        <v>#REF!</v>
      </c>
      <c r="CF253" s="45" t="str">
        <f t="shared" si="45"/>
        <v/>
      </c>
      <c r="CG253" s="38" t="e">
        <f>IF(AND(#REF!="",#REF!="",#REF!="",#REF!=""),"",SUM(#REF!,#REF!,#REF!,#REF!))</f>
        <v>#REF!</v>
      </c>
      <c r="CH253" s="38" t="str">
        <f t="shared" si="34"/>
        <v/>
      </c>
    </row>
    <row r="254" spans="1:86" ht="24" customHeight="1">
      <c r="A254" s="358">
        <v>248</v>
      </c>
      <c r="B254" s="359"/>
      <c r="C254" s="360"/>
      <c r="D254" s="361"/>
      <c r="E254" s="362"/>
      <c r="F254" s="363"/>
      <c r="G254" s="363"/>
      <c r="H254" s="364"/>
      <c r="I254" s="365"/>
      <c r="J254" s="366"/>
      <c r="K254" s="367"/>
      <c r="L254" s="24"/>
      <c r="M254" s="25"/>
      <c r="N254" s="25"/>
      <c r="O254" s="8"/>
      <c r="P254" s="57"/>
      <c r="Q254" s="60"/>
      <c r="R254" s="8"/>
      <c r="S254" s="14"/>
      <c r="T254" s="26"/>
      <c r="U254" s="27"/>
      <c r="V254" s="27"/>
      <c r="W254" s="8"/>
      <c r="X254" s="63"/>
      <c r="Y254" s="60"/>
      <c r="Z254" s="8"/>
      <c r="AA254" s="14"/>
      <c r="AB254" s="24"/>
      <c r="AC254" s="25"/>
      <c r="AD254" s="25"/>
      <c r="AE254" s="8"/>
      <c r="AF254" s="57"/>
      <c r="AG254" s="60"/>
      <c r="AH254" s="8"/>
      <c r="AI254" s="14"/>
      <c r="AJ254" s="24"/>
      <c r="AK254" s="25"/>
      <c r="AL254" s="25"/>
      <c r="AM254" s="8"/>
      <c r="AN254" s="57"/>
      <c r="AO254" s="60"/>
      <c r="AP254" s="8"/>
      <c r="AQ254" s="14"/>
      <c r="AR254" s="24"/>
      <c r="AS254" s="25"/>
      <c r="AT254" s="57"/>
      <c r="AU254" s="24"/>
      <c r="AV254" s="25"/>
      <c r="AW254" s="97"/>
      <c r="AX254" s="24"/>
      <c r="AY254" s="25"/>
      <c r="AZ254" s="57"/>
      <c r="BA254" s="13" t="s">
        <v>447</v>
      </c>
      <c r="BB254" s="109" t="s">
        <v>447</v>
      </c>
      <c r="BC254" s="1"/>
      <c r="BD254" s="1"/>
      <c r="BE254" s="1"/>
      <c r="BF254" s="1"/>
      <c r="BG254" s="1"/>
      <c r="BS254" s="29"/>
      <c r="BT254" s="44" t="str">
        <f t="shared" si="35"/>
        <v/>
      </c>
      <c r="BU254" s="45" t="str">
        <f t="shared" si="36"/>
        <v/>
      </c>
      <c r="BV254" s="45" t="str">
        <f t="shared" si="37"/>
        <v/>
      </c>
      <c r="BW254" s="44" t="str">
        <f t="shared" si="38"/>
        <v/>
      </c>
      <c r="BX254" s="45" t="str">
        <f t="shared" si="39"/>
        <v/>
      </c>
      <c r="BY254" s="44" t="e">
        <f>IF(AND(#REF!="",#REF!="",#REF!="",#REF!=""),"",SUM(#REF!,#REF!,#REF!,#REF!,#REF!))</f>
        <v>#REF!</v>
      </c>
      <c r="BZ254" s="45" t="str">
        <f t="shared" si="40"/>
        <v/>
      </c>
      <c r="CA254" s="44" t="str">
        <f t="shared" si="41"/>
        <v/>
      </c>
      <c r="CB254" s="45" t="str">
        <f t="shared" si="42"/>
        <v/>
      </c>
      <c r="CC254" s="44" t="str">
        <f t="shared" si="43"/>
        <v/>
      </c>
      <c r="CD254" s="45" t="str">
        <f t="shared" si="44"/>
        <v/>
      </c>
      <c r="CE254" s="44" t="e">
        <f>IF(AND(#REF!="",#REF!="",#REF!="",#REF!=""),"",SUM(#REF!,#REF!,#REF!,#REF!,#REF!))</f>
        <v>#REF!</v>
      </c>
      <c r="CF254" s="45" t="str">
        <f t="shared" si="45"/>
        <v/>
      </c>
      <c r="CG254" s="38" t="e">
        <f>IF(AND(#REF!="",#REF!="",#REF!="",#REF!=""),"",SUM(#REF!,#REF!,#REF!,#REF!))</f>
        <v>#REF!</v>
      </c>
      <c r="CH254" s="38" t="str">
        <f t="shared" si="34"/>
        <v/>
      </c>
    </row>
    <row r="255" spans="1:86" ht="24" customHeight="1">
      <c r="A255" s="358">
        <v>249</v>
      </c>
      <c r="B255" s="359"/>
      <c r="C255" s="360"/>
      <c r="D255" s="361"/>
      <c r="E255" s="362"/>
      <c r="F255" s="363"/>
      <c r="G255" s="363"/>
      <c r="H255" s="364"/>
      <c r="I255" s="365"/>
      <c r="J255" s="366"/>
      <c r="K255" s="367"/>
      <c r="L255" s="24"/>
      <c r="M255" s="25"/>
      <c r="N255" s="25"/>
      <c r="O255" s="8"/>
      <c r="P255" s="57"/>
      <c r="Q255" s="60"/>
      <c r="R255" s="8"/>
      <c r="S255" s="14"/>
      <c r="T255" s="26"/>
      <c r="U255" s="27"/>
      <c r="V255" s="27"/>
      <c r="W255" s="8"/>
      <c r="X255" s="63"/>
      <c r="Y255" s="60"/>
      <c r="Z255" s="8"/>
      <c r="AA255" s="14"/>
      <c r="AB255" s="24"/>
      <c r="AC255" s="25"/>
      <c r="AD255" s="25"/>
      <c r="AE255" s="8"/>
      <c r="AF255" s="57"/>
      <c r="AG255" s="60"/>
      <c r="AH255" s="8"/>
      <c r="AI255" s="14"/>
      <c r="AJ255" s="24"/>
      <c r="AK255" s="25"/>
      <c r="AL255" s="25"/>
      <c r="AM255" s="8"/>
      <c r="AN255" s="57"/>
      <c r="AO255" s="60"/>
      <c r="AP255" s="8"/>
      <c r="AQ255" s="14"/>
      <c r="AR255" s="24"/>
      <c r="AS255" s="25"/>
      <c r="AT255" s="57"/>
      <c r="AU255" s="24"/>
      <c r="AV255" s="25"/>
      <c r="AW255" s="97"/>
      <c r="AX255" s="24"/>
      <c r="AY255" s="25"/>
      <c r="AZ255" s="57"/>
      <c r="BA255" s="13" t="s">
        <v>447</v>
      </c>
      <c r="BB255" s="109" t="s">
        <v>447</v>
      </c>
      <c r="BC255" s="1"/>
      <c r="BD255" s="1"/>
      <c r="BE255" s="1"/>
      <c r="BF255" s="1"/>
      <c r="BG255" s="1"/>
      <c r="BS255" s="29"/>
      <c r="BT255" s="44" t="str">
        <f t="shared" si="35"/>
        <v/>
      </c>
      <c r="BU255" s="45" t="str">
        <f t="shared" si="36"/>
        <v/>
      </c>
      <c r="BV255" s="45" t="str">
        <f t="shared" si="37"/>
        <v/>
      </c>
      <c r="BW255" s="44" t="str">
        <f t="shared" si="38"/>
        <v/>
      </c>
      <c r="BX255" s="45" t="str">
        <f t="shared" si="39"/>
        <v/>
      </c>
      <c r="BY255" s="44" t="e">
        <f>IF(AND(#REF!="",#REF!="",#REF!="",#REF!=""),"",SUM(#REF!,#REF!,#REF!,#REF!,#REF!))</f>
        <v>#REF!</v>
      </c>
      <c r="BZ255" s="45" t="str">
        <f t="shared" si="40"/>
        <v/>
      </c>
      <c r="CA255" s="44" t="str">
        <f t="shared" si="41"/>
        <v/>
      </c>
      <c r="CB255" s="45" t="str">
        <f t="shared" si="42"/>
        <v/>
      </c>
      <c r="CC255" s="44" t="str">
        <f t="shared" si="43"/>
        <v/>
      </c>
      <c r="CD255" s="45" t="str">
        <f t="shared" si="44"/>
        <v/>
      </c>
      <c r="CE255" s="44" t="e">
        <f>IF(AND(#REF!="",#REF!="",#REF!="",#REF!=""),"",SUM(#REF!,#REF!,#REF!,#REF!,#REF!))</f>
        <v>#REF!</v>
      </c>
      <c r="CF255" s="45" t="str">
        <f t="shared" si="45"/>
        <v/>
      </c>
      <c r="CG255" s="38" t="e">
        <f>IF(AND(#REF!="",#REF!="",#REF!="",#REF!=""),"",SUM(#REF!,#REF!,#REF!,#REF!))</f>
        <v>#REF!</v>
      </c>
      <c r="CH255" s="38" t="str">
        <f t="shared" ref="CH255:CH318" si="46">IFERROR(IF(CG255="","",IF($CG$5=100,ROUNDUP(CG255*20%,0),IF($CG$5=86,ROUNDUP((CG255/$CG$5)*$CH$5,0),IF($CG$5=66,ROUNDUP((CG255/$CG$5)*$CH$5,0),"")))),"")</f>
        <v/>
      </c>
    </row>
    <row r="256" spans="1:86" ht="24" customHeight="1">
      <c r="A256" s="358">
        <v>250</v>
      </c>
      <c r="B256" s="359"/>
      <c r="C256" s="360"/>
      <c r="D256" s="361"/>
      <c r="E256" s="362"/>
      <c r="F256" s="363"/>
      <c r="G256" s="363"/>
      <c r="H256" s="364"/>
      <c r="I256" s="365"/>
      <c r="J256" s="366"/>
      <c r="K256" s="367"/>
      <c r="L256" s="24"/>
      <c r="M256" s="25"/>
      <c r="N256" s="25"/>
      <c r="O256" s="8"/>
      <c r="P256" s="57"/>
      <c r="Q256" s="60"/>
      <c r="R256" s="8"/>
      <c r="S256" s="14"/>
      <c r="T256" s="26"/>
      <c r="U256" s="27"/>
      <c r="V256" s="27"/>
      <c r="W256" s="8"/>
      <c r="X256" s="63"/>
      <c r="Y256" s="60"/>
      <c r="Z256" s="8"/>
      <c r="AA256" s="14"/>
      <c r="AB256" s="24"/>
      <c r="AC256" s="25"/>
      <c r="AD256" s="25"/>
      <c r="AE256" s="8"/>
      <c r="AF256" s="57"/>
      <c r="AG256" s="60"/>
      <c r="AH256" s="8"/>
      <c r="AI256" s="14"/>
      <c r="AJ256" s="24"/>
      <c r="AK256" s="25"/>
      <c r="AL256" s="25"/>
      <c r="AM256" s="8"/>
      <c r="AN256" s="57"/>
      <c r="AO256" s="60"/>
      <c r="AP256" s="8"/>
      <c r="AQ256" s="14"/>
      <c r="AR256" s="24"/>
      <c r="AS256" s="25"/>
      <c r="AT256" s="57"/>
      <c r="AU256" s="24"/>
      <c r="AV256" s="25"/>
      <c r="AW256" s="97"/>
      <c r="AX256" s="24"/>
      <c r="AY256" s="25"/>
      <c r="AZ256" s="57"/>
      <c r="BA256" s="13" t="s">
        <v>447</v>
      </c>
      <c r="BB256" s="109" t="s">
        <v>447</v>
      </c>
      <c r="BC256" s="1"/>
      <c r="BD256" s="1"/>
      <c r="BE256" s="1"/>
      <c r="BF256" s="1"/>
      <c r="BG256" s="1"/>
      <c r="BS256" s="29"/>
      <c r="BT256" s="44" t="str">
        <f t="shared" si="35"/>
        <v/>
      </c>
      <c r="BU256" s="45" t="str">
        <f t="shared" si="36"/>
        <v/>
      </c>
      <c r="BV256" s="45" t="str">
        <f t="shared" si="37"/>
        <v/>
      </c>
      <c r="BW256" s="44" t="str">
        <f t="shared" si="38"/>
        <v/>
      </c>
      <c r="BX256" s="45" t="str">
        <f t="shared" si="39"/>
        <v/>
      </c>
      <c r="BY256" s="44" t="e">
        <f>IF(AND(#REF!="",#REF!="",#REF!="",#REF!=""),"",SUM(#REF!,#REF!,#REF!,#REF!,#REF!))</f>
        <v>#REF!</v>
      </c>
      <c r="BZ256" s="45" t="str">
        <f t="shared" si="40"/>
        <v/>
      </c>
      <c r="CA256" s="44" t="str">
        <f t="shared" si="41"/>
        <v/>
      </c>
      <c r="CB256" s="45" t="str">
        <f t="shared" si="42"/>
        <v/>
      </c>
      <c r="CC256" s="44" t="str">
        <f t="shared" si="43"/>
        <v/>
      </c>
      <c r="CD256" s="45" t="str">
        <f t="shared" si="44"/>
        <v/>
      </c>
      <c r="CE256" s="44" t="e">
        <f>IF(AND(#REF!="",#REF!="",#REF!="",#REF!=""),"",SUM(#REF!,#REF!,#REF!,#REF!,#REF!))</f>
        <v>#REF!</v>
      </c>
      <c r="CF256" s="45" t="str">
        <f t="shared" si="45"/>
        <v/>
      </c>
      <c r="CG256" s="38" t="e">
        <f>IF(AND(#REF!="",#REF!="",#REF!="",#REF!=""),"",SUM(#REF!,#REF!,#REF!,#REF!))</f>
        <v>#REF!</v>
      </c>
      <c r="CH256" s="38" t="str">
        <f t="shared" si="46"/>
        <v/>
      </c>
    </row>
    <row r="257" spans="1:86" ht="24" customHeight="1">
      <c r="A257" s="358">
        <v>251</v>
      </c>
      <c r="B257" s="359"/>
      <c r="C257" s="360"/>
      <c r="D257" s="361"/>
      <c r="E257" s="362"/>
      <c r="F257" s="363"/>
      <c r="G257" s="363"/>
      <c r="H257" s="364"/>
      <c r="I257" s="365"/>
      <c r="J257" s="366"/>
      <c r="K257" s="367"/>
      <c r="L257" s="24"/>
      <c r="M257" s="25"/>
      <c r="N257" s="25"/>
      <c r="O257" s="8"/>
      <c r="P257" s="57"/>
      <c r="Q257" s="60"/>
      <c r="R257" s="8"/>
      <c r="S257" s="14"/>
      <c r="T257" s="26"/>
      <c r="U257" s="27"/>
      <c r="V257" s="27"/>
      <c r="W257" s="8"/>
      <c r="X257" s="63"/>
      <c r="Y257" s="60"/>
      <c r="Z257" s="8"/>
      <c r="AA257" s="14"/>
      <c r="AB257" s="24"/>
      <c r="AC257" s="25"/>
      <c r="AD257" s="25"/>
      <c r="AE257" s="8"/>
      <c r="AF257" s="57"/>
      <c r="AG257" s="60"/>
      <c r="AH257" s="8"/>
      <c r="AI257" s="14"/>
      <c r="AJ257" s="24"/>
      <c r="AK257" s="25"/>
      <c r="AL257" s="25"/>
      <c r="AM257" s="8"/>
      <c r="AN257" s="57"/>
      <c r="AO257" s="60"/>
      <c r="AP257" s="8"/>
      <c r="AQ257" s="14"/>
      <c r="AR257" s="24"/>
      <c r="AS257" s="25"/>
      <c r="AT257" s="57"/>
      <c r="AU257" s="24"/>
      <c r="AV257" s="25"/>
      <c r="AW257" s="97"/>
      <c r="AX257" s="24"/>
      <c r="AY257" s="25"/>
      <c r="AZ257" s="57"/>
      <c r="BA257" s="13" t="s">
        <v>447</v>
      </c>
      <c r="BB257" s="109" t="s">
        <v>447</v>
      </c>
      <c r="BC257" s="1"/>
      <c r="BD257" s="1"/>
      <c r="BE257" s="1"/>
      <c r="BF257" s="1"/>
      <c r="BG257" s="1"/>
      <c r="BS257" s="29"/>
      <c r="BT257" s="44" t="str">
        <f t="shared" si="35"/>
        <v/>
      </c>
      <c r="BU257" s="45" t="str">
        <f t="shared" si="36"/>
        <v/>
      </c>
      <c r="BV257" s="45" t="str">
        <f t="shared" si="37"/>
        <v/>
      </c>
      <c r="BW257" s="44" t="str">
        <f t="shared" si="38"/>
        <v/>
      </c>
      <c r="BX257" s="45" t="str">
        <f t="shared" si="39"/>
        <v/>
      </c>
      <c r="BY257" s="44" t="e">
        <f>IF(AND(#REF!="",#REF!="",#REF!="",#REF!=""),"",SUM(#REF!,#REF!,#REF!,#REF!,#REF!))</f>
        <v>#REF!</v>
      </c>
      <c r="BZ257" s="45" t="str">
        <f t="shared" si="40"/>
        <v/>
      </c>
      <c r="CA257" s="44" t="str">
        <f t="shared" si="41"/>
        <v/>
      </c>
      <c r="CB257" s="45" t="str">
        <f t="shared" si="42"/>
        <v/>
      </c>
      <c r="CC257" s="44" t="str">
        <f t="shared" si="43"/>
        <v/>
      </c>
      <c r="CD257" s="45" t="str">
        <f t="shared" si="44"/>
        <v/>
      </c>
      <c r="CE257" s="44" t="e">
        <f>IF(AND(#REF!="",#REF!="",#REF!="",#REF!=""),"",SUM(#REF!,#REF!,#REF!,#REF!,#REF!))</f>
        <v>#REF!</v>
      </c>
      <c r="CF257" s="45" t="str">
        <f t="shared" si="45"/>
        <v/>
      </c>
      <c r="CG257" s="38" t="e">
        <f>IF(AND(#REF!="",#REF!="",#REF!="",#REF!=""),"",SUM(#REF!,#REF!,#REF!,#REF!))</f>
        <v>#REF!</v>
      </c>
      <c r="CH257" s="38" t="str">
        <f t="shared" si="46"/>
        <v/>
      </c>
    </row>
    <row r="258" spans="1:86" ht="24" customHeight="1">
      <c r="A258" s="358">
        <v>252</v>
      </c>
      <c r="B258" s="359"/>
      <c r="C258" s="360"/>
      <c r="D258" s="361"/>
      <c r="E258" s="362"/>
      <c r="F258" s="363"/>
      <c r="G258" s="363"/>
      <c r="H258" s="364"/>
      <c r="I258" s="365"/>
      <c r="J258" s="366"/>
      <c r="K258" s="367"/>
      <c r="L258" s="24"/>
      <c r="M258" s="25"/>
      <c r="N258" s="25"/>
      <c r="O258" s="8"/>
      <c r="P258" s="57"/>
      <c r="Q258" s="60"/>
      <c r="R258" s="8"/>
      <c r="S258" s="14"/>
      <c r="T258" s="26"/>
      <c r="U258" s="27"/>
      <c r="V258" s="27"/>
      <c r="W258" s="8"/>
      <c r="X258" s="63"/>
      <c r="Y258" s="60"/>
      <c r="Z258" s="8"/>
      <c r="AA258" s="14"/>
      <c r="AB258" s="24"/>
      <c r="AC258" s="25"/>
      <c r="AD258" s="25"/>
      <c r="AE258" s="8"/>
      <c r="AF258" s="57"/>
      <c r="AG258" s="60"/>
      <c r="AH258" s="8"/>
      <c r="AI258" s="14"/>
      <c r="AJ258" s="24"/>
      <c r="AK258" s="25"/>
      <c r="AL258" s="25"/>
      <c r="AM258" s="8"/>
      <c r="AN258" s="57"/>
      <c r="AO258" s="60"/>
      <c r="AP258" s="8"/>
      <c r="AQ258" s="14"/>
      <c r="AR258" s="24"/>
      <c r="AS258" s="25"/>
      <c r="AT258" s="57"/>
      <c r="AU258" s="24"/>
      <c r="AV258" s="25"/>
      <c r="AW258" s="97"/>
      <c r="AX258" s="24"/>
      <c r="AY258" s="25"/>
      <c r="AZ258" s="57"/>
      <c r="BA258" s="13" t="s">
        <v>447</v>
      </c>
      <c r="BB258" s="109" t="s">
        <v>447</v>
      </c>
      <c r="BC258" s="1"/>
      <c r="BD258" s="1"/>
      <c r="BE258" s="1"/>
      <c r="BF258" s="1"/>
      <c r="BG258" s="1"/>
      <c r="BS258" s="29"/>
      <c r="BT258" s="44" t="str">
        <f t="shared" si="35"/>
        <v/>
      </c>
      <c r="BU258" s="45" t="str">
        <f t="shared" si="36"/>
        <v/>
      </c>
      <c r="BV258" s="45" t="str">
        <f t="shared" si="37"/>
        <v/>
      </c>
      <c r="BW258" s="44" t="str">
        <f t="shared" si="38"/>
        <v/>
      </c>
      <c r="BX258" s="45" t="str">
        <f t="shared" si="39"/>
        <v/>
      </c>
      <c r="BY258" s="44" t="e">
        <f>IF(AND(#REF!="",#REF!="",#REF!="",#REF!=""),"",SUM(#REF!,#REF!,#REF!,#REF!,#REF!))</f>
        <v>#REF!</v>
      </c>
      <c r="BZ258" s="45" t="str">
        <f t="shared" si="40"/>
        <v/>
      </c>
      <c r="CA258" s="44" t="str">
        <f t="shared" si="41"/>
        <v/>
      </c>
      <c r="CB258" s="45" t="str">
        <f t="shared" si="42"/>
        <v/>
      </c>
      <c r="CC258" s="44" t="str">
        <f t="shared" si="43"/>
        <v/>
      </c>
      <c r="CD258" s="45" t="str">
        <f t="shared" si="44"/>
        <v/>
      </c>
      <c r="CE258" s="44" t="e">
        <f>IF(AND(#REF!="",#REF!="",#REF!="",#REF!=""),"",SUM(#REF!,#REF!,#REF!,#REF!,#REF!))</f>
        <v>#REF!</v>
      </c>
      <c r="CF258" s="45" t="str">
        <f t="shared" si="45"/>
        <v/>
      </c>
      <c r="CG258" s="38" t="e">
        <f>IF(AND(#REF!="",#REF!="",#REF!="",#REF!=""),"",SUM(#REF!,#REF!,#REF!,#REF!))</f>
        <v>#REF!</v>
      </c>
      <c r="CH258" s="38" t="str">
        <f t="shared" si="46"/>
        <v/>
      </c>
    </row>
    <row r="259" spans="1:86" ht="24" customHeight="1">
      <c r="A259" s="358">
        <v>253</v>
      </c>
      <c r="B259" s="359"/>
      <c r="C259" s="360"/>
      <c r="D259" s="361"/>
      <c r="E259" s="362"/>
      <c r="F259" s="363"/>
      <c r="G259" s="363"/>
      <c r="H259" s="364"/>
      <c r="I259" s="365"/>
      <c r="J259" s="366"/>
      <c r="K259" s="367"/>
      <c r="L259" s="24"/>
      <c r="M259" s="25"/>
      <c r="N259" s="25"/>
      <c r="O259" s="8"/>
      <c r="P259" s="57"/>
      <c r="Q259" s="60"/>
      <c r="R259" s="8"/>
      <c r="S259" s="14"/>
      <c r="T259" s="26"/>
      <c r="U259" s="27"/>
      <c r="V259" s="27"/>
      <c r="W259" s="8"/>
      <c r="X259" s="63"/>
      <c r="Y259" s="60"/>
      <c r="Z259" s="8"/>
      <c r="AA259" s="14"/>
      <c r="AB259" s="24"/>
      <c r="AC259" s="25"/>
      <c r="AD259" s="25"/>
      <c r="AE259" s="8"/>
      <c r="AF259" s="57"/>
      <c r="AG259" s="60"/>
      <c r="AH259" s="8"/>
      <c r="AI259" s="14"/>
      <c r="AJ259" s="24"/>
      <c r="AK259" s="25"/>
      <c r="AL259" s="25"/>
      <c r="AM259" s="8"/>
      <c r="AN259" s="57"/>
      <c r="AO259" s="60"/>
      <c r="AP259" s="8"/>
      <c r="AQ259" s="14"/>
      <c r="AR259" s="24"/>
      <c r="AS259" s="25"/>
      <c r="AT259" s="57"/>
      <c r="AU259" s="24"/>
      <c r="AV259" s="25"/>
      <c r="AW259" s="97"/>
      <c r="AX259" s="24"/>
      <c r="AY259" s="25"/>
      <c r="AZ259" s="57"/>
      <c r="BA259" s="13" t="s">
        <v>447</v>
      </c>
      <c r="BB259" s="109" t="s">
        <v>447</v>
      </c>
      <c r="BC259" s="1"/>
      <c r="BD259" s="1"/>
      <c r="BE259" s="1"/>
      <c r="BF259" s="1"/>
      <c r="BG259" s="1"/>
      <c r="BS259" s="29"/>
      <c r="BT259" s="44" t="str">
        <f t="shared" si="35"/>
        <v/>
      </c>
      <c r="BU259" s="45" t="str">
        <f t="shared" si="36"/>
        <v/>
      </c>
      <c r="BV259" s="45" t="str">
        <f t="shared" si="37"/>
        <v/>
      </c>
      <c r="BW259" s="44" t="str">
        <f t="shared" si="38"/>
        <v/>
      </c>
      <c r="BX259" s="45" t="str">
        <f t="shared" si="39"/>
        <v/>
      </c>
      <c r="BY259" s="44" t="e">
        <f>IF(AND(#REF!="",#REF!="",#REF!="",#REF!=""),"",SUM(#REF!,#REF!,#REF!,#REF!,#REF!))</f>
        <v>#REF!</v>
      </c>
      <c r="BZ259" s="45" t="str">
        <f t="shared" si="40"/>
        <v/>
      </c>
      <c r="CA259" s="44" t="str">
        <f t="shared" si="41"/>
        <v/>
      </c>
      <c r="CB259" s="45" t="str">
        <f t="shared" si="42"/>
        <v/>
      </c>
      <c r="CC259" s="44" t="str">
        <f t="shared" si="43"/>
        <v/>
      </c>
      <c r="CD259" s="45" t="str">
        <f t="shared" si="44"/>
        <v/>
      </c>
      <c r="CE259" s="44" t="e">
        <f>IF(AND(#REF!="",#REF!="",#REF!="",#REF!=""),"",SUM(#REF!,#REF!,#REF!,#REF!,#REF!))</f>
        <v>#REF!</v>
      </c>
      <c r="CF259" s="45" t="str">
        <f t="shared" si="45"/>
        <v/>
      </c>
      <c r="CG259" s="38" t="e">
        <f>IF(AND(#REF!="",#REF!="",#REF!="",#REF!=""),"",SUM(#REF!,#REF!,#REF!,#REF!))</f>
        <v>#REF!</v>
      </c>
      <c r="CH259" s="38" t="str">
        <f t="shared" si="46"/>
        <v/>
      </c>
    </row>
    <row r="260" spans="1:86" ht="24" customHeight="1">
      <c r="A260" s="358">
        <v>254</v>
      </c>
      <c r="B260" s="359"/>
      <c r="C260" s="360"/>
      <c r="D260" s="361"/>
      <c r="E260" s="362"/>
      <c r="F260" s="363"/>
      <c r="G260" s="363"/>
      <c r="H260" s="364"/>
      <c r="I260" s="365"/>
      <c r="J260" s="366"/>
      <c r="K260" s="367"/>
      <c r="L260" s="24"/>
      <c r="M260" s="25"/>
      <c r="N260" s="25"/>
      <c r="O260" s="8"/>
      <c r="P260" s="57"/>
      <c r="Q260" s="60"/>
      <c r="R260" s="8"/>
      <c r="S260" s="14"/>
      <c r="T260" s="26"/>
      <c r="U260" s="27"/>
      <c r="V260" s="27"/>
      <c r="W260" s="8"/>
      <c r="X260" s="63"/>
      <c r="Y260" s="60"/>
      <c r="Z260" s="8"/>
      <c r="AA260" s="14"/>
      <c r="AB260" s="24"/>
      <c r="AC260" s="25"/>
      <c r="AD260" s="25"/>
      <c r="AE260" s="8"/>
      <c r="AF260" s="57"/>
      <c r="AG260" s="60"/>
      <c r="AH260" s="8"/>
      <c r="AI260" s="14"/>
      <c r="AJ260" s="24"/>
      <c r="AK260" s="25"/>
      <c r="AL260" s="25"/>
      <c r="AM260" s="8"/>
      <c r="AN260" s="57"/>
      <c r="AO260" s="60"/>
      <c r="AP260" s="8"/>
      <c r="AQ260" s="14"/>
      <c r="AR260" s="24"/>
      <c r="AS260" s="25"/>
      <c r="AT260" s="57"/>
      <c r="AU260" s="24"/>
      <c r="AV260" s="25"/>
      <c r="AW260" s="97"/>
      <c r="AX260" s="24"/>
      <c r="AY260" s="25"/>
      <c r="AZ260" s="57"/>
      <c r="BA260" s="13" t="s">
        <v>447</v>
      </c>
      <c r="BB260" s="109" t="s">
        <v>447</v>
      </c>
      <c r="BC260" s="1"/>
      <c r="BD260" s="1"/>
      <c r="BE260" s="1"/>
      <c r="BF260" s="1"/>
      <c r="BG260" s="1"/>
      <c r="BS260" s="29"/>
      <c r="BT260" s="44" t="str">
        <f t="shared" si="35"/>
        <v/>
      </c>
      <c r="BU260" s="45" t="str">
        <f t="shared" si="36"/>
        <v/>
      </c>
      <c r="BV260" s="45" t="str">
        <f t="shared" si="37"/>
        <v/>
      </c>
      <c r="BW260" s="44" t="str">
        <f t="shared" si="38"/>
        <v/>
      </c>
      <c r="BX260" s="45" t="str">
        <f t="shared" si="39"/>
        <v/>
      </c>
      <c r="BY260" s="44" t="e">
        <f>IF(AND(#REF!="",#REF!="",#REF!="",#REF!=""),"",SUM(#REF!,#REF!,#REF!,#REF!,#REF!))</f>
        <v>#REF!</v>
      </c>
      <c r="BZ260" s="45" t="str">
        <f t="shared" si="40"/>
        <v/>
      </c>
      <c r="CA260" s="44" t="str">
        <f t="shared" si="41"/>
        <v/>
      </c>
      <c r="CB260" s="45" t="str">
        <f t="shared" si="42"/>
        <v/>
      </c>
      <c r="CC260" s="44" t="str">
        <f t="shared" si="43"/>
        <v/>
      </c>
      <c r="CD260" s="45" t="str">
        <f t="shared" si="44"/>
        <v/>
      </c>
      <c r="CE260" s="44" t="e">
        <f>IF(AND(#REF!="",#REF!="",#REF!="",#REF!=""),"",SUM(#REF!,#REF!,#REF!,#REF!,#REF!))</f>
        <v>#REF!</v>
      </c>
      <c r="CF260" s="45" t="str">
        <f t="shared" si="45"/>
        <v/>
      </c>
      <c r="CG260" s="38" t="e">
        <f>IF(AND(#REF!="",#REF!="",#REF!="",#REF!=""),"",SUM(#REF!,#REF!,#REF!,#REF!))</f>
        <v>#REF!</v>
      </c>
      <c r="CH260" s="38" t="str">
        <f t="shared" si="46"/>
        <v/>
      </c>
    </row>
    <row r="261" spans="1:86" ht="24" customHeight="1">
      <c r="A261" s="358">
        <v>255</v>
      </c>
      <c r="B261" s="359"/>
      <c r="C261" s="360"/>
      <c r="D261" s="361"/>
      <c r="E261" s="362"/>
      <c r="F261" s="363"/>
      <c r="G261" s="363"/>
      <c r="H261" s="364"/>
      <c r="I261" s="365"/>
      <c r="J261" s="366"/>
      <c r="K261" s="367"/>
      <c r="L261" s="24"/>
      <c r="M261" s="25"/>
      <c r="N261" s="25"/>
      <c r="O261" s="8"/>
      <c r="P261" s="57"/>
      <c r="Q261" s="60"/>
      <c r="R261" s="8"/>
      <c r="S261" s="14"/>
      <c r="T261" s="26"/>
      <c r="U261" s="27"/>
      <c r="V261" s="27"/>
      <c r="W261" s="8"/>
      <c r="X261" s="63"/>
      <c r="Y261" s="60"/>
      <c r="Z261" s="8"/>
      <c r="AA261" s="14"/>
      <c r="AB261" s="24"/>
      <c r="AC261" s="25"/>
      <c r="AD261" s="25"/>
      <c r="AE261" s="8"/>
      <c r="AF261" s="57"/>
      <c r="AG261" s="60"/>
      <c r="AH261" s="8"/>
      <c r="AI261" s="14"/>
      <c r="AJ261" s="24"/>
      <c r="AK261" s="25"/>
      <c r="AL261" s="25"/>
      <c r="AM261" s="8"/>
      <c r="AN261" s="57"/>
      <c r="AO261" s="60"/>
      <c r="AP261" s="8"/>
      <c r="AQ261" s="14"/>
      <c r="AR261" s="24"/>
      <c r="AS261" s="25"/>
      <c r="AT261" s="57"/>
      <c r="AU261" s="24"/>
      <c r="AV261" s="25"/>
      <c r="AW261" s="97"/>
      <c r="AX261" s="24"/>
      <c r="AY261" s="25"/>
      <c r="AZ261" s="57"/>
      <c r="BA261" s="13" t="s">
        <v>447</v>
      </c>
      <c r="BB261" s="109" t="s">
        <v>447</v>
      </c>
      <c r="BC261" s="1"/>
      <c r="BD261" s="1"/>
      <c r="BE261" s="1"/>
      <c r="BF261" s="1"/>
      <c r="BG261" s="1"/>
      <c r="BS261" s="29"/>
      <c r="BT261" s="44" t="str">
        <f t="shared" si="35"/>
        <v/>
      </c>
      <c r="BU261" s="45" t="str">
        <f t="shared" si="36"/>
        <v/>
      </c>
      <c r="BV261" s="45" t="str">
        <f t="shared" si="37"/>
        <v/>
      </c>
      <c r="BW261" s="44" t="str">
        <f t="shared" si="38"/>
        <v/>
      </c>
      <c r="BX261" s="45" t="str">
        <f t="shared" si="39"/>
        <v/>
      </c>
      <c r="BY261" s="44" t="e">
        <f>IF(AND(#REF!="",#REF!="",#REF!="",#REF!=""),"",SUM(#REF!,#REF!,#REF!,#REF!,#REF!))</f>
        <v>#REF!</v>
      </c>
      <c r="BZ261" s="45" t="str">
        <f t="shared" si="40"/>
        <v/>
      </c>
      <c r="CA261" s="44" t="str">
        <f t="shared" si="41"/>
        <v/>
      </c>
      <c r="CB261" s="45" t="str">
        <f t="shared" si="42"/>
        <v/>
      </c>
      <c r="CC261" s="44" t="str">
        <f t="shared" si="43"/>
        <v/>
      </c>
      <c r="CD261" s="45" t="str">
        <f t="shared" si="44"/>
        <v/>
      </c>
      <c r="CE261" s="44" t="e">
        <f>IF(AND(#REF!="",#REF!="",#REF!="",#REF!=""),"",SUM(#REF!,#REF!,#REF!,#REF!,#REF!))</f>
        <v>#REF!</v>
      </c>
      <c r="CF261" s="45" t="str">
        <f t="shared" si="45"/>
        <v/>
      </c>
      <c r="CG261" s="38" t="e">
        <f>IF(AND(#REF!="",#REF!="",#REF!="",#REF!=""),"",SUM(#REF!,#REF!,#REF!,#REF!))</f>
        <v>#REF!</v>
      </c>
      <c r="CH261" s="38" t="str">
        <f t="shared" si="46"/>
        <v/>
      </c>
    </row>
    <row r="262" spans="1:86" ht="24" customHeight="1">
      <c r="A262" s="358">
        <v>256</v>
      </c>
      <c r="B262" s="359"/>
      <c r="C262" s="360"/>
      <c r="D262" s="361"/>
      <c r="E262" s="362"/>
      <c r="F262" s="363"/>
      <c r="G262" s="363"/>
      <c r="H262" s="364"/>
      <c r="I262" s="365"/>
      <c r="J262" s="366"/>
      <c r="K262" s="367"/>
      <c r="L262" s="24"/>
      <c r="M262" s="25"/>
      <c r="N262" s="25"/>
      <c r="O262" s="8"/>
      <c r="P262" s="57"/>
      <c r="Q262" s="60"/>
      <c r="R262" s="8"/>
      <c r="S262" s="14"/>
      <c r="T262" s="26"/>
      <c r="U262" s="27"/>
      <c r="V262" s="27"/>
      <c r="W262" s="8"/>
      <c r="X262" s="63"/>
      <c r="Y262" s="60"/>
      <c r="Z262" s="8"/>
      <c r="AA262" s="14"/>
      <c r="AB262" s="24"/>
      <c r="AC262" s="25"/>
      <c r="AD262" s="25"/>
      <c r="AE262" s="8"/>
      <c r="AF262" s="57"/>
      <c r="AG262" s="60"/>
      <c r="AH262" s="8"/>
      <c r="AI262" s="14"/>
      <c r="AJ262" s="24"/>
      <c r="AK262" s="25"/>
      <c r="AL262" s="25"/>
      <c r="AM262" s="8"/>
      <c r="AN262" s="57"/>
      <c r="AO262" s="60"/>
      <c r="AP262" s="8"/>
      <c r="AQ262" s="14"/>
      <c r="AR262" s="24"/>
      <c r="AS262" s="25"/>
      <c r="AT262" s="57"/>
      <c r="AU262" s="24"/>
      <c r="AV262" s="25"/>
      <c r="AW262" s="97"/>
      <c r="AX262" s="24"/>
      <c r="AY262" s="25"/>
      <c r="AZ262" s="57"/>
      <c r="BA262" s="13" t="s">
        <v>447</v>
      </c>
      <c r="BB262" s="109" t="s">
        <v>447</v>
      </c>
      <c r="BC262" s="1"/>
      <c r="BD262" s="1"/>
      <c r="BE262" s="1"/>
      <c r="BF262" s="1"/>
      <c r="BG262" s="1"/>
      <c r="BS262" s="29"/>
      <c r="BT262" s="44" t="str">
        <f t="shared" si="35"/>
        <v/>
      </c>
      <c r="BU262" s="45" t="str">
        <f t="shared" si="36"/>
        <v/>
      </c>
      <c r="BV262" s="45" t="str">
        <f t="shared" si="37"/>
        <v/>
      </c>
      <c r="BW262" s="44" t="str">
        <f t="shared" si="38"/>
        <v/>
      </c>
      <c r="BX262" s="45" t="str">
        <f t="shared" si="39"/>
        <v/>
      </c>
      <c r="BY262" s="44" t="e">
        <f>IF(AND(#REF!="",#REF!="",#REF!="",#REF!=""),"",SUM(#REF!,#REF!,#REF!,#REF!,#REF!))</f>
        <v>#REF!</v>
      </c>
      <c r="BZ262" s="45" t="str">
        <f t="shared" si="40"/>
        <v/>
      </c>
      <c r="CA262" s="44" t="str">
        <f t="shared" si="41"/>
        <v/>
      </c>
      <c r="CB262" s="45" t="str">
        <f t="shared" si="42"/>
        <v/>
      </c>
      <c r="CC262" s="44" t="str">
        <f t="shared" si="43"/>
        <v/>
      </c>
      <c r="CD262" s="45" t="str">
        <f t="shared" si="44"/>
        <v/>
      </c>
      <c r="CE262" s="44" t="e">
        <f>IF(AND(#REF!="",#REF!="",#REF!="",#REF!=""),"",SUM(#REF!,#REF!,#REF!,#REF!,#REF!))</f>
        <v>#REF!</v>
      </c>
      <c r="CF262" s="45" t="str">
        <f t="shared" si="45"/>
        <v/>
      </c>
      <c r="CG262" s="38" t="e">
        <f>IF(AND(#REF!="",#REF!="",#REF!="",#REF!=""),"",SUM(#REF!,#REF!,#REF!,#REF!))</f>
        <v>#REF!</v>
      </c>
      <c r="CH262" s="38" t="str">
        <f t="shared" si="46"/>
        <v/>
      </c>
    </row>
    <row r="263" spans="1:86" ht="24" customHeight="1">
      <c r="A263" s="358">
        <v>257</v>
      </c>
      <c r="B263" s="359"/>
      <c r="C263" s="360"/>
      <c r="D263" s="361"/>
      <c r="E263" s="362"/>
      <c r="F263" s="363"/>
      <c r="G263" s="363"/>
      <c r="H263" s="364"/>
      <c r="I263" s="365"/>
      <c r="J263" s="366"/>
      <c r="K263" s="367"/>
      <c r="L263" s="24"/>
      <c r="M263" s="25"/>
      <c r="N263" s="25"/>
      <c r="O263" s="8"/>
      <c r="P263" s="57"/>
      <c r="Q263" s="60"/>
      <c r="R263" s="8"/>
      <c r="S263" s="14"/>
      <c r="T263" s="26"/>
      <c r="U263" s="27"/>
      <c r="V263" s="27"/>
      <c r="W263" s="8"/>
      <c r="X263" s="63"/>
      <c r="Y263" s="60"/>
      <c r="Z263" s="8"/>
      <c r="AA263" s="14"/>
      <c r="AB263" s="24"/>
      <c r="AC263" s="25"/>
      <c r="AD263" s="25"/>
      <c r="AE263" s="8"/>
      <c r="AF263" s="57"/>
      <c r="AG263" s="60"/>
      <c r="AH263" s="8"/>
      <c r="AI263" s="14"/>
      <c r="AJ263" s="24"/>
      <c r="AK263" s="25"/>
      <c r="AL263" s="25"/>
      <c r="AM263" s="8"/>
      <c r="AN263" s="57"/>
      <c r="AO263" s="60"/>
      <c r="AP263" s="8"/>
      <c r="AQ263" s="14"/>
      <c r="AR263" s="24"/>
      <c r="AS263" s="25"/>
      <c r="AT263" s="57"/>
      <c r="AU263" s="24"/>
      <c r="AV263" s="25"/>
      <c r="AW263" s="97"/>
      <c r="AX263" s="24"/>
      <c r="AY263" s="25"/>
      <c r="AZ263" s="57"/>
      <c r="BA263" s="13" t="s">
        <v>447</v>
      </c>
      <c r="BB263" s="109" t="s">
        <v>447</v>
      </c>
      <c r="BC263" s="1"/>
      <c r="BD263" s="1"/>
      <c r="BE263" s="1"/>
      <c r="BF263" s="1"/>
      <c r="BG263" s="1"/>
      <c r="BS263" s="29"/>
      <c r="BT263" s="44" t="str">
        <f t="shared" si="35"/>
        <v/>
      </c>
      <c r="BU263" s="45" t="str">
        <f t="shared" si="36"/>
        <v/>
      </c>
      <c r="BV263" s="45" t="str">
        <f t="shared" si="37"/>
        <v/>
      </c>
      <c r="BW263" s="44" t="str">
        <f t="shared" si="38"/>
        <v/>
      </c>
      <c r="BX263" s="45" t="str">
        <f t="shared" si="39"/>
        <v/>
      </c>
      <c r="BY263" s="44" t="e">
        <f>IF(AND(#REF!="",#REF!="",#REF!="",#REF!=""),"",SUM(#REF!,#REF!,#REF!,#REF!,#REF!))</f>
        <v>#REF!</v>
      </c>
      <c r="BZ263" s="45" t="str">
        <f t="shared" si="40"/>
        <v/>
      </c>
      <c r="CA263" s="44" t="str">
        <f t="shared" si="41"/>
        <v/>
      </c>
      <c r="CB263" s="45" t="str">
        <f t="shared" si="42"/>
        <v/>
      </c>
      <c r="CC263" s="44" t="str">
        <f t="shared" si="43"/>
        <v/>
      </c>
      <c r="CD263" s="45" t="str">
        <f t="shared" si="44"/>
        <v/>
      </c>
      <c r="CE263" s="44" t="e">
        <f>IF(AND(#REF!="",#REF!="",#REF!="",#REF!=""),"",SUM(#REF!,#REF!,#REF!,#REF!,#REF!))</f>
        <v>#REF!</v>
      </c>
      <c r="CF263" s="45" t="str">
        <f t="shared" si="45"/>
        <v/>
      </c>
      <c r="CG263" s="38" t="e">
        <f>IF(AND(#REF!="",#REF!="",#REF!="",#REF!=""),"",SUM(#REF!,#REF!,#REF!,#REF!))</f>
        <v>#REF!</v>
      </c>
      <c r="CH263" s="38" t="str">
        <f t="shared" si="46"/>
        <v/>
      </c>
    </row>
    <row r="264" spans="1:86" ht="24" customHeight="1">
      <c r="A264" s="358">
        <v>258</v>
      </c>
      <c r="B264" s="359"/>
      <c r="C264" s="360"/>
      <c r="D264" s="361"/>
      <c r="E264" s="362"/>
      <c r="F264" s="363"/>
      <c r="G264" s="363"/>
      <c r="H264" s="364"/>
      <c r="I264" s="365"/>
      <c r="J264" s="366"/>
      <c r="K264" s="367"/>
      <c r="L264" s="24"/>
      <c r="M264" s="25"/>
      <c r="N264" s="25"/>
      <c r="O264" s="8"/>
      <c r="P264" s="57"/>
      <c r="Q264" s="60"/>
      <c r="R264" s="8"/>
      <c r="S264" s="14"/>
      <c r="T264" s="26"/>
      <c r="U264" s="27"/>
      <c r="V264" s="27"/>
      <c r="W264" s="8"/>
      <c r="X264" s="63"/>
      <c r="Y264" s="60"/>
      <c r="Z264" s="8"/>
      <c r="AA264" s="14"/>
      <c r="AB264" s="24"/>
      <c r="AC264" s="25"/>
      <c r="AD264" s="25"/>
      <c r="AE264" s="8"/>
      <c r="AF264" s="57"/>
      <c r="AG264" s="60"/>
      <c r="AH264" s="8"/>
      <c r="AI264" s="14"/>
      <c r="AJ264" s="24"/>
      <c r="AK264" s="25"/>
      <c r="AL264" s="25"/>
      <c r="AM264" s="8"/>
      <c r="AN264" s="57"/>
      <c r="AO264" s="60"/>
      <c r="AP264" s="8"/>
      <c r="AQ264" s="14"/>
      <c r="AR264" s="24"/>
      <c r="AS264" s="25"/>
      <c r="AT264" s="57"/>
      <c r="AU264" s="24"/>
      <c r="AV264" s="25"/>
      <c r="AW264" s="97"/>
      <c r="AX264" s="24"/>
      <c r="AY264" s="25"/>
      <c r="AZ264" s="57"/>
      <c r="BA264" s="13" t="s">
        <v>447</v>
      </c>
      <c r="BB264" s="109" t="s">
        <v>447</v>
      </c>
      <c r="BC264" s="1"/>
      <c r="BD264" s="1"/>
      <c r="BE264" s="1"/>
      <c r="BF264" s="1"/>
      <c r="BG264" s="1"/>
      <c r="BS264" s="29"/>
      <c r="BT264" s="44" t="str">
        <f t="shared" ref="BT264:BT327" si="47">IF(I264="","",I264)</f>
        <v/>
      </c>
      <c r="BU264" s="45" t="str">
        <f t="shared" ref="BU264:BU327" si="48">IF(AND(L264="",M264="",N264="",P264=""),"",SUM(L264,M264,N264,O264,P264))</f>
        <v/>
      </c>
      <c r="BV264" s="45" t="str">
        <f t="shared" ref="BV264:BV327" si="49">IFERROR(IF(BU264="","",ROUNDUP(BU264*20%,0)),"")</f>
        <v/>
      </c>
      <c r="BW264" s="44" t="str">
        <f t="shared" ref="BW264:BW327" si="50">IF(AND(T264="",U264="",V264="",X264=""),"",SUM(T264,U264,V264,W264,X264))</f>
        <v/>
      </c>
      <c r="BX264" s="45" t="str">
        <f t="shared" ref="BX264:BX327" si="51">IFERROR(IF(BW264="","",ROUNDUP(BW264*20%,0)),"")</f>
        <v/>
      </c>
      <c r="BY264" s="44" t="e">
        <f>IF(AND(#REF!="",#REF!="",#REF!="",#REF!=""),"",SUM(#REF!,#REF!,#REF!,#REF!,#REF!))</f>
        <v>#REF!</v>
      </c>
      <c r="BZ264" s="45" t="str">
        <f t="shared" ref="BZ264:BZ327" si="52">IFERROR(IF(BY264="","",ROUNDUP(BY264*20%,0)),"")</f>
        <v/>
      </c>
      <c r="CA264" s="44" t="str">
        <f t="shared" ref="CA264:CA327" si="53">IF(AND(AB264="",AC264="",AD264="",AF264=""),"",SUM(AB264,AC264,AD264,AE264,AF264))</f>
        <v/>
      </c>
      <c r="CB264" s="45" t="str">
        <f t="shared" ref="CB264:CB327" si="54">IFERROR(IF(CA264="","",ROUNDUP(CA264*20%,0)),"")</f>
        <v/>
      </c>
      <c r="CC264" s="44" t="str">
        <f t="shared" ref="CC264:CC327" si="55">IF(AND(AJ264="",AK264="",AL264="",AN264=""),"",SUM(AJ264,AK264,AL264,AM264,AN264))</f>
        <v/>
      </c>
      <c r="CD264" s="45" t="str">
        <f t="shared" ref="CD264:CD327" si="56">IFERROR(IF(CC264="","",ROUNDUP(CC264*20%,0)),"")</f>
        <v/>
      </c>
      <c r="CE264" s="44" t="e">
        <f>IF(AND(#REF!="",#REF!="",#REF!="",#REF!=""),"",SUM(#REF!,#REF!,#REF!,#REF!,#REF!))</f>
        <v>#REF!</v>
      </c>
      <c r="CF264" s="45" t="str">
        <f t="shared" ref="CF264:CF327" si="57">IFERROR(IF(CE264="","",ROUNDUP(CE264*20%,0)),"")</f>
        <v/>
      </c>
      <c r="CG264" s="38" t="e">
        <f>IF(AND(#REF!="",#REF!="",#REF!="",#REF!=""),"",SUM(#REF!,#REF!,#REF!,#REF!))</f>
        <v>#REF!</v>
      </c>
      <c r="CH264" s="38" t="str">
        <f t="shared" si="46"/>
        <v/>
      </c>
    </row>
    <row r="265" spans="1:86" ht="24" customHeight="1">
      <c r="A265" s="358">
        <v>259</v>
      </c>
      <c r="B265" s="359"/>
      <c r="C265" s="360"/>
      <c r="D265" s="361"/>
      <c r="E265" s="362"/>
      <c r="F265" s="363"/>
      <c r="G265" s="363"/>
      <c r="H265" s="364"/>
      <c r="I265" s="365"/>
      <c r="J265" s="366"/>
      <c r="K265" s="367"/>
      <c r="L265" s="24"/>
      <c r="M265" s="25"/>
      <c r="N265" s="25"/>
      <c r="O265" s="8"/>
      <c r="P265" s="57"/>
      <c r="Q265" s="60"/>
      <c r="R265" s="8"/>
      <c r="S265" s="14"/>
      <c r="T265" s="26"/>
      <c r="U265" s="27"/>
      <c r="V265" s="27"/>
      <c r="W265" s="8"/>
      <c r="X265" s="63"/>
      <c r="Y265" s="60"/>
      <c r="Z265" s="8"/>
      <c r="AA265" s="14"/>
      <c r="AB265" s="24"/>
      <c r="AC265" s="25"/>
      <c r="AD265" s="25"/>
      <c r="AE265" s="8"/>
      <c r="AF265" s="57"/>
      <c r="AG265" s="60"/>
      <c r="AH265" s="8"/>
      <c r="AI265" s="14"/>
      <c r="AJ265" s="24"/>
      <c r="AK265" s="25"/>
      <c r="AL265" s="25"/>
      <c r="AM265" s="8"/>
      <c r="AN265" s="57"/>
      <c r="AO265" s="60"/>
      <c r="AP265" s="8"/>
      <c r="AQ265" s="14"/>
      <c r="AR265" s="24"/>
      <c r="AS265" s="25"/>
      <c r="AT265" s="57"/>
      <c r="AU265" s="24"/>
      <c r="AV265" s="25"/>
      <c r="AW265" s="97"/>
      <c r="AX265" s="24"/>
      <c r="AY265" s="25"/>
      <c r="AZ265" s="57"/>
      <c r="BA265" s="13" t="s">
        <v>447</v>
      </c>
      <c r="BB265" s="109" t="s">
        <v>447</v>
      </c>
      <c r="BC265" s="1"/>
      <c r="BD265" s="1"/>
      <c r="BE265" s="1"/>
      <c r="BF265" s="1"/>
      <c r="BG265" s="1"/>
      <c r="BS265" s="29"/>
      <c r="BT265" s="44" t="str">
        <f t="shared" si="47"/>
        <v/>
      </c>
      <c r="BU265" s="45" t="str">
        <f t="shared" si="48"/>
        <v/>
      </c>
      <c r="BV265" s="45" t="str">
        <f t="shared" si="49"/>
        <v/>
      </c>
      <c r="BW265" s="44" t="str">
        <f t="shared" si="50"/>
        <v/>
      </c>
      <c r="BX265" s="45" t="str">
        <f t="shared" si="51"/>
        <v/>
      </c>
      <c r="BY265" s="44" t="e">
        <f>IF(AND(#REF!="",#REF!="",#REF!="",#REF!=""),"",SUM(#REF!,#REF!,#REF!,#REF!,#REF!))</f>
        <v>#REF!</v>
      </c>
      <c r="BZ265" s="45" t="str">
        <f t="shared" si="52"/>
        <v/>
      </c>
      <c r="CA265" s="44" t="str">
        <f t="shared" si="53"/>
        <v/>
      </c>
      <c r="CB265" s="45" t="str">
        <f t="shared" si="54"/>
        <v/>
      </c>
      <c r="CC265" s="44" t="str">
        <f t="shared" si="55"/>
        <v/>
      </c>
      <c r="CD265" s="45" t="str">
        <f t="shared" si="56"/>
        <v/>
      </c>
      <c r="CE265" s="44" t="e">
        <f>IF(AND(#REF!="",#REF!="",#REF!="",#REF!=""),"",SUM(#REF!,#REF!,#REF!,#REF!,#REF!))</f>
        <v>#REF!</v>
      </c>
      <c r="CF265" s="45" t="str">
        <f t="shared" si="57"/>
        <v/>
      </c>
      <c r="CG265" s="38" t="e">
        <f>IF(AND(#REF!="",#REF!="",#REF!="",#REF!=""),"",SUM(#REF!,#REF!,#REF!,#REF!))</f>
        <v>#REF!</v>
      </c>
      <c r="CH265" s="38" t="str">
        <f t="shared" si="46"/>
        <v/>
      </c>
    </row>
    <row r="266" spans="1:86" ht="24" customHeight="1">
      <c r="A266" s="358">
        <v>260</v>
      </c>
      <c r="B266" s="359"/>
      <c r="C266" s="360"/>
      <c r="D266" s="361"/>
      <c r="E266" s="362"/>
      <c r="F266" s="363"/>
      <c r="G266" s="363"/>
      <c r="H266" s="364"/>
      <c r="I266" s="365"/>
      <c r="J266" s="366"/>
      <c r="K266" s="367"/>
      <c r="L266" s="24"/>
      <c r="M266" s="25"/>
      <c r="N266" s="25"/>
      <c r="O266" s="8"/>
      <c r="P266" s="57"/>
      <c r="Q266" s="60"/>
      <c r="R266" s="8"/>
      <c r="S266" s="14"/>
      <c r="T266" s="26"/>
      <c r="U266" s="27"/>
      <c r="V266" s="27"/>
      <c r="W266" s="8"/>
      <c r="X266" s="63"/>
      <c r="Y266" s="60"/>
      <c r="Z266" s="8"/>
      <c r="AA266" s="14"/>
      <c r="AB266" s="24"/>
      <c r="AC266" s="25"/>
      <c r="AD266" s="25"/>
      <c r="AE266" s="8"/>
      <c r="AF266" s="57"/>
      <c r="AG266" s="60"/>
      <c r="AH266" s="8"/>
      <c r="AI266" s="14"/>
      <c r="AJ266" s="24"/>
      <c r="AK266" s="25"/>
      <c r="AL266" s="25"/>
      <c r="AM266" s="8"/>
      <c r="AN266" s="57"/>
      <c r="AO266" s="60"/>
      <c r="AP266" s="8"/>
      <c r="AQ266" s="14"/>
      <c r="AR266" s="24"/>
      <c r="AS266" s="25"/>
      <c r="AT266" s="57"/>
      <c r="AU266" s="24"/>
      <c r="AV266" s="25"/>
      <c r="AW266" s="97"/>
      <c r="AX266" s="24"/>
      <c r="AY266" s="25"/>
      <c r="AZ266" s="57"/>
      <c r="BA266" s="13" t="s">
        <v>447</v>
      </c>
      <c r="BB266" s="109" t="s">
        <v>447</v>
      </c>
      <c r="BC266" s="1"/>
      <c r="BD266" s="1"/>
      <c r="BE266" s="1"/>
      <c r="BF266" s="1"/>
      <c r="BG266" s="1"/>
      <c r="BS266" s="29"/>
      <c r="BT266" s="44" t="str">
        <f t="shared" si="47"/>
        <v/>
      </c>
      <c r="BU266" s="45" t="str">
        <f t="shared" si="48"/>
        <v/>
      </c>
      <c r="BV266" s="45" t="str">
        <f t="shared" si="49"/>
        <v/>
      </c>
      <c r="BW266" s="44" t="str">
        <f t="shared" si="50"/>
        <v/>
      </c>
      <c r="BX266" s="45" t="str">
        <f t="shared" si="51"/>
        <v/>
      </c>
      <c r="BY266" s="44" t="e">
        <f>IF(AND(#REF!="",#REF!="",#REF!="",#REF!=""),"",SUM(#REF!,#REF!,#REF!,#REF!,#REF!))</f>
        <v>#REF!</v>
      </c>
      <c r="BZ266" s="45" t="str">
        <f t="shared" si="52"/>
        <v/>
      </c>
      <c r="CA266" s="44" t="str">
        <f t="shared" si="53"/>
        <v/>
      </c>
      <c r="CB266" s="45" t="str">
        <f t="shared" si="54"/>
        <v/>
      </c>
      <c r="CC266" s="44" t="str">
        <f t="shared" si="55"/>
        <v/>
      </c>
      <c r="CD266" s="45" t="str">
        <f t="shared" si="56"/>
        <v/>
      </c>
      <c r="CE266" s="44" t="e">
        <f>IF(AND(#REF!="",#REF!="",#REF!="",#REF!=""),"",SUM(#REF!,#REF!,#REF!,#REF!,#REF!))</f>
        <v>#REF!</v>
      </c>
      <c r="CF266" s="45" t="str">
        <f t="shared" si="57"/>
        <v/>
      </c>
      <c r="CG266" s="38" t="e">
        <f>IF(AND(#REF!="",#REF!="",#REF!="",#REF!=""),"",SUM(#REF!,#REF!,#REF!,#REF!))</f>
        <v>#REF!</v>
      </c>
      <c r="CH266" s="38" t="str">
        <f t="shared" si="46"/>
        <v/>
      </c>
    </row>
    <row r="267" spans="1:86" ht="24" customHeight="1">
      <c r="A267" s="358">
        <v>261</v>
      </c>
      <c r="B267" s="359"/>
      <c r="C267" s="360"/>
      <c r="D267" s="361"/>
      <c r="E267" s="362"/>
      <c r="F267" s="363"/>
      <c r="G267" s="363"/>
      <c r="H267" s="364"/>
      <c r="I267" s="365"/>
      <c r="J267" s="366"/>
      <c r="K267" s="367"/>
      <c r="L267" s="24"/>
      <c r="M267" s="25"/>
      <c r="N267" s="25"/>
      <c r="O267" s="8"/>
      <c r="P267" s="57"/>
      <c r="Q267" s="60"/>
      <c r="R267" s="8"/>
      <c r="S267" s="14"/>
      <c r="T267" s="26"/>
      <c r="U267" s="27"/>
      <c r="V267" s="27"/>
      <c r="W267" s="8"/>
      <c r="X267" s="63"/>
      <c r="Y267" s="60"/>
      <c r="Z267" s="8"/>
      <c r="AA267" s="14"/>
      <c r="AB267" s="24"/>
      <c r="AC267" s="25"/>
      <c r="AD267" s="25"/>
      <c r="AE267" s="8"/>
      <c r="AF267" s="57"/>
      <c r="AG267" s="60"/>
      <c r="AH267" s="8"/>
      <c r="AI267" s="14"/>
      <c r="AJ267" s="24"/>
      <c r="AK267" s="25"/>
      <c r="AL267" s="25"/>
      <c r="AM267" s="8"/>
      <c r="AN267" s="57"/>
      <c r="AO267" s="60"/>
      <c r="AP267" s="8"/>
      <c r="AQ267" s="14"/>
      <c r="AR267" s="24"/>
      <c r="AS267" s="25"/>
      <c r="AT267" s="57"/>
      <c r="AU267" s="24"/>
      <c r="AV267" s="25"/>
      <c r="AW267" s="97"/>
      <c r="AX267" s="24"/>
      <c r="AY267" s="25"/>
      <c r="AZ267" s="57"/>
      <c r="BA267" s="13" t="s">
        <v>447</v>
      </c>
      <c r="BB267" s="109" t="s">
        <v>447</v>
      </c>
      <c r="BC267" s="1"/>
      <c r="BD267" s="1"/>
      <c r="BE267" s="1"/>
      <c r="BF267" s="1"/>
      <c r="BG267" s="1"/>
      <c r="BS267" s="29"/>
      <c r="BT267" s="44" t="str">
        <f t="shared" si="47"/>
        <v/>
      </c>
      <c r="BU267" s="45" t="str">
        <f t="shared" si="48"/>
        <v/>
      </c>
      <c r="BV267" s="45" t="str">
        <f t="shared" si="49"/>
        <v/>
      </c>
      <c r="BW267" s="44" t="str">
        <f t="shared" si="50"/>
        <v/>
      </c>
      <c r="BX267" s="45" t="str">
        <f t="shared" si="51"/>
        <v/>
      </c>
      <c r="BY267" s="44" t="e">
        <f>IF(AND(#REF!="",#REF!="",#REF!="",#REF!=""),"",SUM(#REF!,#REF!,#REF!,#REF!,#REF!))</f>
        <v>#REF!</v>
      </c>
      <c r="BZ267" s="45" t="str">
        <f t="shared" si="52"/>
        <v/>
      </c>
      <c r="CA267" s="44" t="str">
        <f t="shared" si="53"/>
        <v/>
      </c>
      <c r="CB267" s="45" t="str">
        <f t="shared" si="54"/>
        <v/>
      </c>
      <c r="CC267" s="44" t="str">
        <f t="shared" si="55"/>
        <v/>
      </c>
      <c r="CD267" s="45" t="str">
        <f t="shared" si="56"/>
        <v/>
      </c>
      <c r="CE267" s="44" t="e">
        <f>IF(AND(#REF!="",#REF!="",#REF!="",#REF!=""),"",SUM(#REF!,#REF!,#REF!,#REF!,#REF!))</f>
        <v>#REF!</v>
      </c>
      <c r="CF267" s="45" t="str">
        <f t="shared" si="57"/>
        <v/>
      </c>
      <c r="CG267" s="38" t="e">
        <f>IF(AND(#REF!="",#REF!="",#REF!="",#REF!=""),"",SUM(#REF!,#REF!,#REF!,#REF!))</f>
        <v>#REF!</v>
      </c>
      <c r="CH267" s="38" t="str">
        <f t="shared" si="46"/>
        <v/>
      </c>
    </row>
    <row r="268" spans="1:86" ht="24" customHeight="1">
      <c r="A268" s="358">
        <v>262</v>
      </c>
      <c r="B268" s="359"/>
      <c r="C268" s="360"/>
      <c r="D268" s="361"/>
      <c r="E268" s="362"/>
      <c r="F268" s="363"/>
      <c r="G268" s="363"/>
      <c r="H268" s="364"/>
      <c r="I268" s="365"/>
      <c r="J268" s="366"/>
      <c r="K268" s="367"/>
      <c r="L268" s="24"/>
      <c r="M268" s="25"/>
      <c r="N268" s="25"/>
      <c r="O268" s="8"/>
      <c r="P268" s="57"/>
      <c r="Q268" s="60"/>
      <c r="R268" s="8"/>
      <c r="S268" s="14"/>
      <c r="T268" s="26"/>
      <c r="U268" s="27"/>
      <c r="V268" s="27"/>
      <c r="W268" s="8"/>
      <c r="X268" s="63"/>
      <c r="Y268" s="60"/>
      <c r="Z268" s="8"/>
      <c r="AA268" s="14"/>
      <c r="AB268" s="24"/>
      <c r="AC268" s="25"/>
      <c r="AD268" s="25"/>
      <c r="AE268" s="8"/>
      <c r="AF268" s="57"/>
      <c r="AG268" s="60"/>
      <c r="AH268" s="8"/>
      <c r="AI268" s="14"/>
      <c r="AJ268" s="24"/>
      <c r="AK268" s="25"/>
      <c r="AL268" s="25"/>
      <c r="AM268" s="8"/>
      <c r="AN268" s="57"/>
      <c r="AO268" s="60"/>
      <c r="AP268" s="8"/>
      <c r="AQ268" s="14"/>
      <c r="AR268" s="24"/>
      <c r="AS268" s="25"/>
      <c r="AT268" s="57"/>
      <c r="AU268" s="24"/>
      <c r="AV268" s="25"/>
      <c r="AW268" s="97"/>
      <c r="AX268" s="24"/>
      <c r="AY268" s="25"/>
      <c r="AZ268" s="57"/>
      <c r="BA268" s="13" t="s">
        <v>447</v>
      </c>
      <c r="BB268" s="109" t="s">
        <v>447</v>
      </c>
      <c r="BC268" s="1"/>
      <c r="BD268" s="1"/>
      <c r="BE268" s="1"/>
      <c r="BF268" s="1"/>
      <c r="BG268" s="1"/>
      <c r="BS268" s="29"/>
      <c r="BT268" s="44" t="str">
        <f t="shared" si="47"/>
        <v/>
      </c>
      <c r="BU268" s="45" t="str">
        <f t="shared" si="48"/>
        <v/>
      </c>
      <c r="BV268" s="45" t="str">
        <f t="shared" si="49"/>
        <v/>
      </c>
      <c r="BW268" s="44" t="str">
        <f t="shared" si="50"/>
        <v/>
      </c>
      <c r="BX268" s="45" t="str">
        <f t="shared" si="51"/>
        <v/>
      </c>
      <c r="BY268" s="44" t="e">
        <f>IF(AND(#REF!="",#REF!="",#REF!="",#REF!=""),"",SUM(#REF!,#REF!,#REF!,#REF!,#REF!))</f>
        <v>#REF!</v>
      </c>
      <c r="BZ268" s="45" t="str">
        <f t="shared" si="52"/>
        <v/>
      </c>
      <c r="CA268" s="44" t="str">
        <f t="shared" si="53"/>
        <v/>
      </c>
      <c r="CB268" s="45" t="str">
        <f t="shared" si="54"/>
        <v/>
      </c>
      <c r="CC268" s="44" t="str">
        <f t="shared" si="55"/>
        <v/>
      </c>
      <c r="CD268" s="45" t="str">
        <f t="shared" si="56"/>
        <v/>
      </c>
      <c r="CE268" s="44" t="e">
        <f>IF(AND(#REF!="",#REF!="",#REF!="",#REF!=""),"",SUM(#REF!,#REF!,#REF!,#REF!,#REF!))</f>
        <v>#REF!</v>
      </c>
      <c r="CF268" s="45" t="str">
        <f t="shared" si="57"/>
        <v/>
      </c>
      <c r="CG268" s="38" t="e">
        <f>IF(AND(#REF!="",#REF!="",#REF!="",#REF!=""),"",SUM(#REF!,#REF!,#REF!,#REF!))</f>
        <v>#REF!</v>
      </c>
      <c r="CH268" s="38" t="str">
        <f t="shared" si="46"/>
        <v/>
      </c>
    </row>
    <row r="269" spans="1:86" ht="24" customHeight="1">
      <c r="A269" s="358">
        <v>263</v>
      </c>
      <c r="B269" s="359"/>
      <c r="C269" s="360"/>
      <c r="D269" s="361"/>
      <c r="E269" s="362"/>
      <c r="F269" s="363"/>
      <c r="G269" s="363"/>
      <c r="H269" s="364"/>
      <c r="I269" s="365"/>
      <c r="J269" s="366"/>
      <c r="K269" s="367"/>
      <c r="L269" s="24"/>
      <c r="M269" s="25"/>
      <c r="N269" s="25"/>
      <c r="O269" s="8"/>
      <c r="P269" s="57"/>
      <c r="Q269" s="60"/>
      <c r="R269" s="8"/>
      <c r="S269" s="14"/>
      <c r="T269" s="26"/>
      <c r="U269" s="27"/>
      <c r="V269" s="27"/>
      <c r="W269" s="8"/>
      <c r="X269" s="63"/>
      <c r="Y269" s="60"/>
      <c r="Z269" s="8"/>
      <c r="AA269" s="14"/>
      <c r="AB269" s="24"/>
      <c r="AC269" s="25"/>
      <c r="AD269" s="25"/>
      <c r="AE269" s="8"/>
      <c r="AF269" s="57"/>
      <c r="AG269" s="60"/>
      <c r="AH269" s="8"/>
      <c r="AI269" s="14"/>
      <c r="AJ269" s="24"/>
      <c r="AK269" s="25"/>
      <c r="AL269" s="25"/>
      <c r="AM269" s="8"/>
      <c r="AN269" s="57"/>
      <c r="AO269" s="60"/>
      <c r="AP269" s="8"/>
      <c r="AQ269" s="14"/>
      <c r="AR269" s="24"/>
      <c r="AS269" s="25"/>
      <c r="AT269" s="57"/>
      <c r="AU269" s="24"/>
      <c r="AV269" s="25"/>
      <c r="AW269" s="97"/>
      <c r="AX269" s="24"/>
      <c r="AY269" s="25"/>
      <c r="AZ269" s="57"/>
      <c r="BA269" s="13" t="s">
        <v>447</v>
      </c>
      <c r="BB269" s="109" t="s">
        <v>447</v>
      </c>
      <c r="BC269" s="1"/>
      <c r="BD269" s="1"/>
      <c r="BE269" s="1"/>
      <c r="BF269" s="1"/>
      <c r="BG269" s="1"/>
      <c r="BS269" s="29"/>
      <c r="BT269" s="44" t="str">
        <f t="shared" si="47"/>
        <v/>
      </c>
      <c r="BU269" s="45" t="str">
        <f t="shared" si="48"/>
        <v/>
      </c>
      <c r="BV269" s="45" t="str">
        <f t="shared" si="49"/>
        <v/>
      </c>
      <c r="BW269" s="44" t="str">
        <f t="shared" si="50"/>
        <v/>
      </c>
      <c r="BX269" s="45" t="str">
        <f t="shared" si="51"/>
        <v/>
      </c>
      <c r="BY269" s="44" t="e">
        <f>IF(AND(#REF!="",#REF!="",#REF!="",#REF!=""),"",SUM(#REF!,#REF!,#REF!,#REF!,#REF!))</f>
        <v>#REF!</v>
      </c>
      <c r="BZ269" s="45" t="str">
        <f t="shared" si="52"/>
        <v/>
      </c>
      <c r="CA269" s="44" t="str">
        <f t="shared" si="53"/>
        <v/>
      </c>
      <c r="CB269" s="45" t="str">
        <f t="shared" si="54"/>
        <v/>
      </c>
      <c r="CC269" s="44" t="str">
        <f t="shared" si="55"/>
        <v/>
      </c>
      <c r="CD269" s="45" t="str">
        <f t="shared" si="56"/>
        <v/>
      </c>
      <c r="CE269" s="44" t="e">
        <f>IF(AND(#REF!="",#REF!="",#REF!="",#REF!=""),"",SUM(#REF!,#REF!,#REF!,#REF!,#REF!))</f>
        <v>#REF!</v>
      </c>
      <c r="CF269" s="45" t="str">
        <f t="shared" si="57"/>
        <v/>
      </c>
      <c r="CG269" s="38" t="e">
        <f>IF(AND(#REF!="",#REF!="",#REF!="",#REF!=""),"",SUM(#REF!,#REF!,#REF!,#REF!))</f>
        <v>#REF!</v>
      </c>
      <c r="CH269" s="38" t="str">
        <f t="shared" si="46"/>
        <v/>
      </c>
    </row>
    <row r="270" spans="1:86" ht="24" customHeight="1">
      <c r="A270" s="358">
        <v>264</v>
      </c>
      <c r="B270" s="359"/>
      <c r="C270" s="360"/>
      <c r="D270" s="361"/>
      <c r="E270" s="362"/>
      <c r="F270" s="363"/>
      <c r="G270" s="363"/>
      <c r="H270" s="364"/>
      <c r="I270" s="365"/>
      <c r="J270" s="366"/>
      <c r="K270" s="367"/>
      <c r="L270" s="24"/>
      <c r="M270" s="25"/>
      <c r="N270" s="25"/>
      <c r="O270" s="8"/>
      <c r="P270" s="57"/>
      <c r="Q270" s="60"/>
      <c r="R270" s="8"/>
      <c r="S270" s="14"/>
      <c r="T270" s="26"/>
      <c r="U270" s="27"/>
      <c r="V270" s="27"/>
      <c r="W270" s="8"/>
      <c r="X270" s="63"/>
      <c r="Y270" s="60"/>
      <c r="Z270" s="8"/>
      <c r="AA270" s="14"/>
      <c r="AB270" s="24"/>
      <c r="AC270" s="25"/>
      <c r="AD270" s="25"/>
      <c r="AE270" s="8"/>
      <c r="AF270" s="57"/>
      <c r="AG270" s="60"/>
      <c r="AH270" s="8"/>
      <c r="AI270" s="14"/>
      <c r="AJ270" s="24"/>
      <c r="AK270" s="25"/>
      <c r="AL270" s="25"/>
      <c r="AM270" s="8"/>
      <c r="AN270" s="57"/>
      <c r="AO270" s="60"/>
      <c r="AP270" s="8"/>
      <c r="AQ270" s="14"/>
      <c r="AR270" s="24"/>
      <c r="AS270" s="25"/>
      <c r="AT270" s="57"/>
      <c r="AU270" s="24"/>
      <c r="AV270" s="25"/>
      <c r="AW270" s="97"/>
      <c r="AX270" s="24"/>
      <c r="AY270" s="25"/>
      <c r="AZ270" s="57"/>
      <c r="BA270" s="13" t="s">
        <v>447</v>
      </c>
      <c r="BB270" s="109" t="s">
        <v>447</v>
      </c>
      <c r="BC270" s="1"/>
      <c r="BD270" s="1"/>
      <c r="BE270" s="1"/>
      <c r="BF270" s="1"/>
      <c r="BG270" s="1"/>
      <c r="BS270" s="29"/>
      <c r="BT270" s="44" t="str">
        <f t="shared" si="47"/>
        <v/>
      </c>
      <c r="BU270" s="45" t="str">
        <f t="shared" si="48"/>
        <v/>
      </c>
      <c r="BV270" s="45" t="str">
        <f t="shared" si="49"/>
        <v/>
      </c>
      <c r="BW270" s="44" t="str">
        <f t="shared" si="50"/>
        <v/>
      </c>
      <c r="BX270" s="45" t="str">
        <f t="shared" si="51"/>
        <v/>
      </c>
      <c r="BY270" s="44" t="e">
        <f>IF(AND(#REF!="",#REF!="",#REF!="",#REF!=""),"",SUM(#REF!,#REF!,#REF!,#REF!,#REF!))</f>
        <v>#REF!</v>
      </c>
      <c r="BZ270" s="45" t="str">
        <f t="shared" si="52"/>
        <v/>
      </c>
      <c r="CA270" s="44" t="str">
        <f t="shared" si="53"/>
        <v/>
      </c>
      <c r="CB270" s="45" t="str">
        <f t="shared" si="54"/>
        <v/>
      </c>
      <c r="CC270" s="44" t="str">
        <f t="shared" si="55"/>
        <v/>
      </c>
      <c r="CD270" s="45" t="str">
        <f t="shared" si="56"/>
        <v/>
      </c>
      <c r="CE270" s="44" t="e">
        <f>IF(AND(#REF!="",#REF!="",#REF!="",#REF!=""),"",SUM(#REF!,#REF!,#REF!,#REF!,#REF!))</f>
        <v>#REF!</v>
      </c>
      <c r="CF270" s="45" t="str">
        <f t="shared" si="57"/>
        <v/>
      </c>
      <c r="CG270" s="38" t="e">
        <f>IF(AND(#REF!="",#REF!="",#REF!="",#REF!=""),"",SUM(#REF!,#REF!,#REF!,#REF!))</f>
        <v>#REF!</v>
      </c>
      <c r="CH270" s="38" t="str">
        <f t="shared" si="46"/>
        <v/>
      </c>
    </row>
    <row r="271" spans="1:86" ht="24" customHeight="1">
      <c r="A271" s="358">
        <v>265</v>
      </c>
      <c r="B271" s="359"/>
      <c r="C271" s="360"/>
      <c r="D271" s="361"/>
      <c r="E271" s="362"/>
      <c r="F271" s="363"/>
      <c r="G271" s="363"/>
      <c r="H271" s="364"/>
      <c r="I271" s="365"/>
      <c r="J271" s="366"/>
      <c r="K271" s="367"/>
      <c r="L271" s="24"/>
      <c r="M271" s="25"/>
      <c r="N271" s="25"/>
      <c r="O271" s="8"/>
      <c r="P271" s="57"/>
      <c r="Q271" s="60"/>
      <c r="R271" s="8"/>
      <c r="S271" s="14"/>
      <c r="T271" s="26"/>
      <c r="U271" s="27"/>
      <c r="V271" s="27"/>
      <c r="W271" s="8"/>
      <c r="X271" s="63"/>
      <c r="Y271" s="60"/>
      <c r="Z271" s="8"/>
      <c r="AA271" s="14"/>
      <c r="AB271" s="24"/>
      <c r="AC271" s="25"/>
      <c r="AD271" s="25"/>
      <c r="AE271" s="8"/>
      <c r="AF271" s="57"/>
      <c r="AG271" s="60"/>
      <c r="AH271" s="8"/>
      <c r="AI271" s="14"/>
      <c r="AJ271" s="24"/>
      <c r="AK271" s="25"/>
      <c r="AL271" s="25"/>
      <c r="AM271" s="8"/>
      <c r="AN271" s="57"/>
      <c r="AO271" s="60"/>
      <c r="AP271" s="8"/>
      <c r="AQ271" s="14"/>
      <c r="AR271" s="24"/>
      <c r="AS271" s="25"/>
      <c r="AT271" s="57"/>
      <c r="AU271" s="24"/>
      <c r="AV271" s="25"/>
      <c r="AW271" s="97"/>
      <c r="AX271" s="24"/>
      <c r="AY271" s="25"/>
      <c r="AZ271" s="57"/>
      <c r="BA271" s="13" t="s">
        <v>447</v>
      </c>
      <c r="BB271" s="109" t="s">
        <v>447</v>
      </c>
      <c r="BC271" s="1"/>
      <c r="BD271" s="1"/>
      <c r="BE271" s="1"/>
      <c r="BF271" s="1"/>
      <c r="BG271" s="1"/>
      <c r="BS271" s="29"/>
      <c r="BT271" s="44" t="str">
        <f t="shared" si="47"/>
        <v/>
      </c>
      <c r="BU271" s="45" t="str">
        <f t="shared" si="48"/>
        <v/>
      </c>
      <c r="BV271" s="45" t="str">
        <f t="shared" si="49"/>
        <v/>
      </c>
      <c r="BW271" s="44" t="str">
        <f t="shared" si="50"/>
        <v/>
      </c>
      <c r="BX271" s="45" t="str">
        <f t="shared" si="51"/>
        <v/>
      </c>
      <c r="BY271" s="44" t="e">
        <f>IF(AND(#REF!="",#REF!="",#REF!="",#REF!=""),"",SUM(#REF!,#REF!,#REF!,#REF!,#REF!))</f>
        <v>#REF!</v>
      </c>
      <c r="BZ271" s="45" t="str">
        <f t="shared" si="52"/>
        <v/>
      </c>
      <c r="CA271" s="44" t="str">
        <f t="shared" si="53"/>
        <v/>
      </c>
      <c r="CB271" s="45" t="str">
        <f t="shared" si="54"/>
        <v/>
      </c>
      <c r="CC271" s="44" t="str">
        <f t="shared" si="55"/>
        <v/>
      </c>
      <c r="CD271" s="45" t="str">
        <f t="shared" si="56"/>
        <v/>
      </c>
      <c r="CE271" s="44" t="e">
        <f>IF(AND(#REF!="",#REF!="",#REF!="",#REF!=""),"",SUM(#REF!,#REF!,#REF!,#REF!,#REF!))</f>
        <v>#REF!</v>
      </c>
      <c r="CF271" s="45" t="str">
        <f t="shared" si="57"/>
        <v/>
      </c>
      <c r="CG271" s="38" t="e">
        <f>IF(AND(#REF!="",#REF!="",#REF!="",#REF!=""),"",SUM(#REF!,#REF!,#REF!,#REF!))</f>
        <v>#REF!</v>
      </c>
      <c r="CH271" s="38" t="str">
        <f t="shared" si="46"/>
        <v/>
      </c>
    </row>
    <row r="272" spans="1:86" ht="24" customHeight="1">
      <c r="A272" s="358">
        <v>266</v>
      </c>
      <c r="B272" s="359"/>
      <c r="C272" s="360"/>
      <c r="D272" s="361"/>
      <c r="E272" s="362"/>
      <c r="F272" s="363"/>
      <c r="G272" s="363"/>
      <c r="H272" s="364"/>
      <c r="I272" s="365"/>
      <c r="J272" s="366"/>
      <c r="K272" s="367"/>
      <c r="L272" s="24"/>
      <c r="M272" s="25"/>
      <c r="N272" s="25"/>
      <c r="O272" s="8"/>
      <c r="P272" s="57"/>
      <c r="Q272" s="60"/>
      <c r="R272" s="8"/>
      <c r="S272" s="14"/>
      <c r="T272" s="26"/>
      <c r="U272" s="27"/>
      <c r="V272" s="27"/>
      <c r="W272" s="8"/>
      <c r="X272" s="63"/>
      <c r="Y272" s="60"/>
      <c r="Z272" s="8"/>
      <c r="AA272" s="14"/>
      <c r="AB272" s="24"/>
      <c r="AC272" s="25"/>
      <c r="AD272" s="25"/>
      <c r="AE272" s="8"/>
      <c r="AF272" s="57"/>
      <c r="AG272" s="60"/>
      <c r="AH272" s="8"/>
      <c r="AI272" s="14"/>
      <c r="AJ272" s="24"/>
      <c r="AK272" s="25"/>
      <c r="AL272" s="25"/>
      <c r="AM272" s="8"/>
      <c r="AN272" s="57"/>
      <c r="AO272" s="60"/>
      <c r="AP272" s="8"/>
      <c r="AQ272" s="14"/>
      <c r="AR272" s="24"/>
      <c r="AS272" s="25"/>
      <c r="AT272" s="57"/>
      <c r="AU272" s="24"/>
      <c r="AV272" s="25"/>
      <c r="AW272" s="97"/>
      <c r="AX272" s="24"/>
      <c r="AY272" s="25"/>
      <c r="AZ272" s="57"/>
      <c r="BA272" s="13" t="s">
        <v>447</v>
      </c>
      <c r="BB272" s="109" t="s">
        <v>447</v>
      </c>
      <c r="BC272" s="1"/>
      <c r="BD272" s="1"/>
      <c r="BE272" s="1"/>
      <c r="BF272" s="1"/>
      <c r="BG272" s="1"/>
      <c r="BS272" s="29"/>
      <c r="BT272" s="44" t="str">
        <f t="shared" si="47"/>
        <v/>
      </c>
      <c r="BU272" s="45" t="str">
        <f t="shared" si="48"/>
        <v/>
      </c>
      <c r="BV272" s="45" t="str">
        <f t="shared" si="49"/>
        <v/>
      </c>
      <c r="BW272" s="44" t="str">
        <f t="shared" si="50"/>
        <v/>
      </c>
      <c r="BX272" s="45" t="str">
        <f t="shared" si="51"/>
        <v/>
      </c>
      <c r="BY272" s="44" t="e">
        <f>IF(AND(#REF!="",#REF!="",#REF!="",#REF!=""),"",SUM(#REF!,#REF!,#REF!,#REF!,#REF!))</f>
        <v>#REF!</v>
      </c>
      <c r="BZ272" s="45" t="str">
        <f t="shared" si="52"/>
        <v/>
      </c>
      <c r="CA272" s="44" t="str">
        <f t="shared" si="53"/>
        <v/>
      </c>
      <c r="CB272" s="45" t="str">
        <f t="shared" si="54"/>
        <v/>
      </c>
      <c r="CC272" s="44" t="str">
        <f t="shared" si="55"/>
        <v/>
      </c>
      <c r="CD272" s="45" t="str">
        <f t="shared" si="56"/>
        <v/>
      </c>
      <c r="CE272" s="44" t="e">
        <f>IF(AND(#REF!="",#REF!="",#REF!="",#REF!=""),"",SUM(#REF!,#REF!,#REF!,#REF!,#REF!))</f>
        <v>#REF!</v>
      </c>
      <c r="CF272" s="45" t="str">
        <f t="shared" si="57"/>
        <v/>
      </c>
      <c r="CG272" s="38" t="e">
        <f>IF(AND(#REF!="",#REF!="",#REF!="",#REF!=""),"",SUM(#REF!,#REF!,#REF!,#REF!))</f>
        <v>#REF!</v>
      </c>
      <c r="CH272" s="38" t="str">
        <f t="shared" si="46"/>
        <v/>
      </c>
    </row>
    <row r="273" spans="1:86" ht="24" customHeight="1">
      <c r="A273" s="358">
        <v>267</v>
      </c>
      <c r="B273" s="359"/>
      <c r="C273" s="360"/>
      <c r="D273" s="361"/>
      <c r="E273" s="362"/>
      <c r="F273" s="363"/>
      <c r="G273" s="363"/>
      <c r="H273" s="364"/>
      <c r="I273" s="365"/>
      <c r="J273" s="366"/>
      <c r="K273" s="367"/>
      <c r="L273" s="24"/>
      <c r="M273" s="25"/>
      <c r="N273" s="25"/>
      <c r="O273" s="8"/>
      <c r="P273" s="57"/>
      <c r="Q273" s="60"/>
      <c r="R273" s="8"/>
      <c r="S273" s="14"/>
      <c r="T273" s="26"/>
      <c r="U273" s="27"/>
      <c r="V273" s="27"/>
      <c r="W273" s="8"/>
      <c r="X273" s="63"/>
      <c r="Y273" s="60"/>
      <c r="Z273" s="8"/>
      <c r="AA273" s="14"/>
      <c r="AB273" s="24"/>
      <c r="AC273" s="25"/>
      <c r="AD273" s="25"/>
      <c r="AE273" s="8"/>
      <c r="AF273" s="57"/>
      <c r="AG273" s="60"/>
      <c r="AH273" s="8"/>
      <c r="AI273" s="14"/>
      <c r="AJ273" s="24"/>
      <c r="AK273" s="25"/>
      <c r="AL273" s="25"/>
      <c r="AM273" s="8"/>
      <c r="AN273" s="57"/>
      <c r="AO273" s="60"/>
      <c r="AP273" s="8"/>
      <c r="AQ273" s="14"/>
      <c r="AR273" s="24"/>
      <c r="AS273" s="25"/>
      <c r="AT273" s="57"/>
      <c r="AU273" s="24"/>
      <c r="AV273" s="25"/>
      <c r="AW273" s="97"/>
      <c r="AX273" s="24"/>
      <c r="AY273" s="25"/>
      <c r="AZ273" s="57"/>
      <c r="BA273" s="13" t="s">
        <v>447</v>
      </c>
      <c r="BB273" s="109" t="s">
        <v>447</v>
      </c>
      <c r="BC273" s="1"/>
      <c r="BD273" s="1"/>
      <c r="BE273" s="1"/>
      <c r="BF273" s="1"/>
      <c r="BG273" s="1"/>
      <c r="BS273" s="29"/>
      <c r="BT273" s="44" t="str">
        <f t="shared" si="47"/>
        <v/>
      </c>
      <c r="BU273" s="45" t="str">
        <f t="shared" si="48"/>
        <v/>
      </c>
      <c r="BV273" s="45" t="str">
        <f t="shared" si="49"/>
        <v/>
      </c>
      <c r="BW273" s="44" t="str">
        <f t="shared" si="50"/>
        <v/>
      </c>
      <c r="BX273" s="45" t="str">
        <f t="shared" si="51"/>
        <v/>
      </c>
      <c r="BY273" s="44" t="e">
        <f>IF(AND(#REF!="",#REF!="",#REF!="",#REF!=""),"",SUM(#REF!,#REF!,#REF!,#REF!,#REF!))</f>
        <v>#REF!</v>
      </c>
      <c r="BZ273" s="45" t="str">
        <f t="shared" si="52"/>
        <v/>
      </c>
      <c r="CA273" s="44" t="str">
        <f t="shared" si="53"/>
        <v/>
      </c>
      <c r="CB273" s="45" t="str">
        <f t="shared" si="54"/>
        <v/>
      </c>
      <c r="CC273" s="44" t="str">
        <f t="shared" si="55"/>
        <v/>
      </c>
      <c r="CD273" s="45" t="str">
        <f t="shared" si="56"/>
        <v/>
      </c>
      <c r="CE273" s="44" t="e">
        <f>IF(AND(#REF!="",#REF!="",#REF!="",#REF!=""),"",SUM(#REF!,#REF!,#REF!,#REF!,#REF!))</f>
        <v>#REF!</v>
      </c>
      <c r="CF273" s="45" t="str">
        <f t="shared" si="57"/>
        <v/>
      </c>
      <c r="CG273" s="38" t="e">
        <f>IF(AND(#REF!="",#REF!="",#REF!="",#REF!=""),"",SUM(#REF!,#REF!,#REF!,#REF!))</f>
        <v>#REF!</v>
      </c>
      <c r="CH273" s="38" t="str">
        <f t="shared" si="46"/>
        <v/>
      </c>
    </row>
    <row r="274" spans="1:86" ht="24" customHeight="1">
      <c r="A274" s="358">
        <v>268</v>
      </c>
      <c r="B274" s="359"/>
      <c r="C274" s="360"/>
      <c r="D274" s="361"/>
      <c r="E274" s="362"/>
      <c r="F274" s="363"/>
      <c r="G274" s="363"/>
      <c r="H274" s="364"/>
      <c r="I274" s="365"/>
      <c r="J274" s="366"/>
      <c r="K274" s="367"/>
      <c r="L274" s="24"/>
      <c r="M274" s="25"/>
      <c r="N274" s="25"/>
      <c r="O274" s="8"/>
      <c r="P274" s="57"/>
      <c r="Q274" s="60"/>
      <c r="R274" s="8"/>
      <c r="S274" s="14"/>
      <c r="T274" s="26"/>
      <c r="U274" s="27"/>
      <c r="V274" s="27"/>
      <c r="W274" s="8"/>
      <c r="X274" s="63"/>
      <c r="Y274" s="60"/>
      <c r="Z274" s="8"/>
      <c r="AA274" s="14"/>
      <c r="AB274" s="24"/>
      <c r="AC274" s="25"/>
      <c r="AD274" s="25"/>
      <c r="AE274" s="8"/>
      <c r="AF274" s="57"/>
      <c r="AG274" s="60"/>
      <c r="AH274" s="8"/>
      <c r="AI274" s="14"/>
      <c r="AJ274" s="24"/>
      <c r="AK274" s="25"/>
      <c r="AL274" s="25"/>
      <c r="AM274" s="8"/>
      <c r="AN274" s="57"/>
      <c r="AO274" s="60"/>
      <c r="AP274" s="8"/>
      <c r="AQ274" s="14"/>
      <c r="AR274" s="24"/>
      <c r="AS274" s="25"/>
      <c r="AT274" s="57"/>
      <c r="AU274" s="24"/>
      <c r="AV274" s="25"/>
      <c r="AW274" s="97"/>
      <c r="AX274" s="24"/>
      <c r="AY274" s="25"/>
      <c r="AZ274" s="57"/>
      <c r="BA274" s="13" t="s">
        <v>447</v>
      </c>
      <c r="BB274" s="109" t="s">
        <v>447</v>
      </c>
      <c r="BC274" s="1"/>
      <c r="BD274" s="1"/>
      <c r="BE274" s="1"/>
      <c r="BF274" s="1"/>
      <c r="BG274" s="1"/>
      <c r="BS274" s="29"/>
      <c r="BT274" s="44" t="str">
        <f t="shared" si="47"/>
        <v/>
      </c>
      <c r="BU274" s="45" t="str">
        <f t="shared" si="48"/>
        <v/>
      </c>
      <c r="BV274" s="45" t="str">
        <f t="shared" si="49"/>
        <v/>
      </c>
      <c r="BW274" s="44" t="str">
        <f t="shared" si="50"/>
        <v/>
      </c>
      <c r="BX274" s="45" t="str">
        <f t="shared" si="51"/>
        <v/>
      </c>
      <c r="BY274" s="44" t="e">
        <f>IF(AND(#REF!="",#REF!="",#REF!="",#REF!=""),"",SUM(#REF!,#REF!,#REF!,#REF!,#REF!))</f>
        <v>#REF!</v>
      </c>
      <c r="BZ274" s="45" t="str">
        <f t="shared" si="52"/>
        <v/>
      </c>
      <c r="CA274" s="44" t="str">
        <f t="shared" si="53"/>
        <v/>
      </c>
      <c r="CB274" s="45" t="str">
        <f t="shared" si="54"/>
        <v/>
      </c>
      <c r="CC274" s="44" t="str">
        <f t="shared" si="55"/>
        <v/>
      </c>
      <c r="CD274" s="45" t="str">
        <f t="shared" si="56"/>
        <v/>
      </c>
      <c r="CE274" s="44" t="e">
        <f>IF(AND(#REF!="",#REF!="",#REF!="",#REF!=""),"",SUM(#REF!,#REF!,#REF!,#REF!,#REF!))</f>
        <v>#REF!</v>
      </c>
      <c r="CF274" s="45" t="str">
        <f t="shared" si="57"/>
        <v/>
      </c>
      <c r="CG274" s="38" t="e">
        <f>IF(AND(#REF!="",#REF!="",#REF!="",#REF!=""),"",SUM(#REF!,#REF!,#REF!,#REF!))</f>
        <v>#REF!</v>
      </c>
      <c r="CH274" s="38" t="str">
        <f t="shared" si="46"/>
        <v/>
      </c>
    </row>
    <row r="275" spans="1:86" ht="24" customHeight="1">
      <c r="A275" s="358">
        <v>269</v>
      </c>
      <c r="B275" s="359"/>
      <c r="C275" s="360"/>
      <c r="D275" s="361"/>
      <c r="E275" s="362"/>
      <c r="F275" s="363"/>
      <c r="G275" s="363"/>
      <c r="H275" s="364"/>
      <c r="I275" s="365"/>
      <c r="J275" s="366"/>
      <c r="K275" s="367"/>
      <c r="L275" s="24"/>
      <c r="M275" s="25"/>
      <c r="N275" s="25"/>
      <c r="O275" s="8"/>
      <c r="P275" s="57"/>
      <c r="Q275" s="60"/>
      <c r="R275" s="8"/>
      <c r="S275" s="14"/>
      <c r="T275" s="26"/>
      <c r="U275" s="27"/>
      <c r="V275" s="27"/>
      <c r="W275" s="8"/>
      <c r="X275" s="63"/>
      <c r="Y275" s="60"/>
      <c r="Z275" s="8"/>
      <c r="AA275" s="14"/>
      <c r="AB275" s="24"/>
      <c r="AC275" s="25"/>
      <c r="AD275" s="25"/>
      <c r="AE275" s="8"/>
      <c r="AF275" s="57"/>
      <c r="AG275" s="60"/>
      <c r="AH275" s="8"/>
      <c r="AI275" s="14"/>
      <c r="AJ275" s="24"/>
      <c r="AK275" s="25"/>
      <c r="AL275" s="25"/>
      <c r="AM275" s="8"/>
      <c r="AN275" s="57"/>
      <c r="AO275" s="60"/>
      <c r="AP275" s="8"/>
      <c r="AQ275" s="14"/>
      <c r="AR275" s="24"/>
      <c r="AS275" s="25"/>
      <c r="AT275" s="57"/>
      <c r="AU275" s="24"/>
      <c r="AV275" s="25"/>
      <c r="AW275" s="97"/>
      <c r="AX275" s="24"/>
      <c r="AY275" s="25"/>
      <c r="AZ275" s="57"/>
      <c r="BA275" s="13" t="s">
        <v>447</v>
      </c>
      <c r="BB275" s="109" t="s">
        <v>447</v>
      </c>
      <c r="BC275" s="1"/>
      <c r="BD275" s="1"/>
      <c r="BE275" s="1"/>
      <c r="BF275" s="1"/>
      <c r="BG275" s="1"/>
      <c r="BS275" s="29"/>
      <c r="BT275" s="44" t="str">
        <f t="shared" si="47"/>
        <v/>
      </c>
      <c r="BU275" s="45" t="str">
        <f t="shared" si="48"/>
        <v/>
      </c>
      <c r="BV275" s="45" t="str">
        <f t="shared" si="49"/>
        <v/>
      </c>
      <c r="BW275" s="44" t="str">
        <f t="shared" si="50"/>
        <v/>
      </c>
      <c r="BX275" s="45" t="str">
        <f t="shared" si="51"/>
        <v/>
      </c>
      <c r="BY275" s="44" t="e">
        <f>IF(AND(#REF!="",#REF!="",#REF!="",#REF!=""),"",SUM(#REF!,#REF!,#REF!,#REF!,#REF!))</f>
        <v>#REF!</v>
      </c>
      <c r="BZ275" s="45" t="str">
        <f t="shared" si="52"/>
        <v/>
      </c>
      <c r="CA275" s="44" t="str">
        <f t="shared" si="53"/>
        <v/>
      </c>
      <c r="CB275" s="45" t="str">
        <f t="shared" si="54"/>
        <v/>
      </c>
      <c r="CC275" s="44" t="str">
        <f t="shared" si="55"/>
        <v/>
      </c>
      <c r="CD275" s="45" t="str">
        <f t="shared" si="56"/>
        <v/>
      </c>
      <c r="CE275" s="44" t="e">
        <f>IF(AND(#REF!="",#REF!="",#REF!="",#REF!=""),"",SUM(#REF!,#REF!,#REF!,#REF!,#REF!))</f>
        <v>#REF!</v>
      </c>
      <c r="CF275" s="45" t="str">
        <f t="shared" si="57"/>
        <v/>
      </c>
      <c r="CG275" s="38" t="e">
        <f>IF(AND(#REF!="",#REF!="",#REF!="",#REF!=""),"",SUM(#REF!,#REF!,#REF!,#REF!))</f>
        <v>#REF!</v>
      </c>
      <c r="CH275" s="38" t="str">
        <f t="shared" si="46"/>
        <v/>
      </c>
    </row>
    <row r="276" spans="1:86" ht="24" customHeight="1">
      <c r="A276" s="358">
        <v>270</v>
      </c>
      <c r="B276" s="359"/>
      <c r="C276" s="360"/>
      <c r="D276" s="361"/>
      <c r="E276" s="362"/>
      <c r="F276" s="363"/>
      <c r="G276" s="363"/>
      <c r="H276" s="364"/>
      <c r="I276" s="365"/>
      <c r="J276" s="366"/>
      <c r="K276" s="367"/>
      <c r="L276" s="24"/>
      <c r="M276" s="25"/>
      <c r="N276" s="25"/>
      <c r="O276" s="8"/>
      <c r="P276" s="57"/>
      <c r="Q276" s="60"/>
      <c r="R276" s="8"/>
      <c r="S276" s="14"/>
      <c r="T276" s="26"/>
      <c r="U276" s="27"/>
      <c r="V276" s="27"/>
      <c r="W276" s="8"/>
      <c r="X276" s="63"/>
      <c r="Y276" s="60"/>
      <c r="Z276" s="8"/>
      <c r="AA276" s="14"/>
      <c r="AB276" s="24"/>
      <c r="AC276" s="25"/>
      <c r="AD276" s="25"/>
      <c r="AE276" s="8"/>
      <c r="AF276" s="57"/>
      <c r="AG276" s="60"/>
      <c r="AH276" s="8"/>
      <c r="AI276" s="14"/>
      <c r="AJ276" s="24"/>
      <c r="AK276" s="25"/>
      <c r="AL276" s="25"/>
      <c r="AM276" s="8"/>
      <c r="AN276" s="57"/>
      <c r="AO276" s="60"/>
      <c r="AP276" s="8"/>
      <c r="AQ276" s="14"/>
      <c r="AR276" s="24"/>
      <c r="AS276" s="25"/>
      <c r="AT276" s="57"/>
      <c r="AU276" s="24"/>
      <c r="AV276" s="25"/>
      <c r="AW276" s="97"/>
      <c r="AX276" s="24"/>
      <c r="AY276" s="25"/>
      <c r="AZ276" s="57"/>
      <c r="BA276" s="13" t="s">
        <v>447</v>
      </c>
      <c r="BB276" s="109" t="s">
        <v>447</v>
      </c>
      <c r="BC276" s="1"/>
      <c r="BD276" s="1"/>
      <c r="BE276" s="1"/>
      <c r="BF276" s="1"/>
      <c r="BG276" s="1"/>
      <c r="BS276" s="29"/>
      <c r="BT276" s="44" t="str">
        <f t="shared" si="47"/>
        <v/>
      </c>
      <c r="BU276" s="45" t="str">
        <f t="shared" si="48"/>
        <v/>
      </c>
      <c r="BV276" s="45" t="str">
        <f t="shared" si="49"/>
        <v/>
      </c>
      <c r="BW276" s="44" t="str">
        <f t="shared" si="50"/>
        <v/>
      </c>
      <c r="BX276" s="45" t="str">
        <f t="shared" si="51"/>
        <v/>
      </c>
      <c r="BY276" s="44" t="e">
        <f>IF(AND(#REF!="",#REF!="",#REF!="",#REF!=""),"",SUM(#REF!,#REF!,#REF!,#REF!,#REF!))</f>
        <v>#REF!</v>
      </c>
      <c r="BZ276" s="45" t="str">
        <f t="shared" si="52"/>
        <v/>
      </c>
      <c r="CA276" s="44" t="str">
        <f t="shared" si="53"/>
        <v/>
      </c>
      <c r="CB276" s="45" t="str">
        <f t="shared" si="54"/>
        <v/>
      </c>
      <c r="CC276" s="44" t="str">
        <f t="shared" si="55"/>
        <v/>
      </c>
      <c r="CD276" s="45" t="str">
        <f t="shared" si="56"/>
        <v/>
      </c>
      <c r="CE276" s="44" t="e">
        <f>IF(AND(#REF!="",#REF!="",#REF!="",#REF!=""),"",SUM(#REF!,#REF!,#REF!,#REF!,#REF!))</f>
        <v>#REF!</v>
      </c>
      <c r="CF276" s="45" t="str">
        <f t="shared" si="57"/>
        <v/>
      </c>
      <c r="CG276" s="38" t="e">
        <f>IF(AND(#REF!="",#REF!="",#REF!="",#REF!=""),"",SUM(#REF!,#REF!,#REF!,#REF!))</f>
        <v>#REF!</v>
      </c>
      <c r="CH276" s="38" t="str">
        <f t="shared" si="46"/>
        <v/>
      </c>
    </row>
    <row r="277" spans="1:86" ht="24" customHeight="1">
      <c r="A277" s="358">
        <v>271</v>
      </c>
      <c r="B277" s="359"/>
      <c r="C277" s="360"/>
      <c r="D277" s="361"/>
      <c r="E277" s="362"/>
      <c r="F277" s="363"/>
      <c r="G277" s="363"/>
      <c r="H277" s="364"/>
      <c r="I277" s="365"/>
      <c r="J277" s="366"/>
      <c r="K277" s="367"/>
      <c r="L277" s="24"/>
      <c r="M277" s="25"/>
      <c r="N277" s="25"/>
      <c r="O277" s="8"/>
      <c r="P277" s="57"/>
      <c r="Q277" s="60"/>
      <c r="R277" s="8"/>
      <c r="S277" s="14"/>
      <c r="T277" s="26"/>
      <c r="U277" s="27"/>
      <c r="V277" s="27"/>
      <c r="W277" s="8"/>
      <c r="X277" s="63"/>
      <c r="Y277" s="60"/>
      <c r="Z277" s="8"/>
      <c r="AA277" s="14"/>
      <c r="AB277" s="24"/>
      <c r="AC277" s="25"/>
      <c r="AD277" s="25"/>
      <c r="AE277" s="8"/>
      <c r="AF277" s="57"/>
      <c r="AG277" s="60"/>
      <c r="AH277" s="8"/>
      <c r="AI277" s="14"/>
      <c r="AJ277" s="24"/>
      <c r="AK277" s="25"/>
      <c r="AL277" s="25"/>
      <c r="AM277" s="8"/>
      <c r="AN277" s="57"/>
      <c r="AO277" s="60"/>
      <c r="AP277" s="8"/>
      <c r="AQ277" s="14"/>
      <c r="AR277" s="24"/>
      <c r="AS277" s="25"/>
      <c r="AT277" s="57"/>
      <c r="AU277" s="24"/>
      <c r="AV277" s="25"/>
      <c r="AW277" s="97"/>
      <c r="AX277" s="24"/>
      <c r="AY277" s="25"/>
      <c r="AZ277" s="57"/>
      <c r="BA277" s="13" t="s">
        <v>447</v>
      </c>
      <c r="BB277" s="109" t="s">
        <v>447</v>
      </c>
      <c r="BC277" s="1"/>
      <c r="BD277" s="1"/>
      <c r="BE277" s="1"/>
      <c r="BF277" s="1"/>
      <c r="BG277" s="1"/>
      <c r="BS277" s="29"/>
      <c r="BT277" s="44" t="str">
        <f t="shared" si="47"/>
        <v/>
      </c>
      <c r="BU277" s="45" t="str">
        <f t="shared" si="48"/>
        <v/>
      </c>
      <c r="BV277" s="45" t="str">
        <f t="shared" si="49"/>
        <v/>
      </c>
      <c r="BW277" s="44" t="str">
        <f t="shared" si="50"/>
        <v/>
      </c>
      <c r="BX277" s="45" t="str">
        <f t="shared" si="51"/>
        <v/>
      </c>
      <c r="BY277" s="44" t="e">
        <f>IF(AND(#REF!="",#REF!="",#REF!="",#REF!=""),"",SUM(#REF!,#REF!,#REF!,#REF!,#REF!))</f>
        <v>#REF!</v>
      </c>
      <c r="BZ277" s="45" t="str">
        <f t="shared" si="52"/>
        <v/>
      </c>
      <c r="CA277" s="44" t="str">
        <f t="shared" si="53"/>
        <v/>
      </c>
      <c r="CB277" s="45" t="str">
        <f t="shared" si="54"/>
        <v/>
      </c>
      <c r="CC277" s="44" t="str">
        <f t="shared" si="55"/>
        <v/>
      </c>
      <c r="CD277" s="45" t="str">
        <f t="shared" si="56"/>
        <v/>
      </c>
      <c r="CE277" s="44" t="e">
        <f>IF(AND(#REF!="",#REF!="",#REF!="",#REF!=""),"",SUM(#REF!,#REF!,#REF!,#REF!,#REF!))</f>
        <v>#REF!</v>
      </c>
      <c r="CF277" s="45" t="str">
        <f t="shared" si="57"/>
        <v/>
      </c>
      <c r="CG277" s="38" t="e">
        <f>IF(AND(#REF!="",#REF!="",#REF!="",#REF!=""),"",SUM(#REF!,#REF!,#REF!,#REF!))</f>
        <v>#REF!</v>
      </c>
      <c r="CH277" s="38" t="str">
        <f t="shared" si="46"/>
        <v/>
      </c>
    </row>
    <row r="278" spans="1:86" ht="24" customHeight="1">
      <c r="A278" s="358">
        <v>272</v>
      </c>
      <c r="B278" s="359"/>
      <c r="C278" s="360"/>
      <c r="D278" s="361"/>
      <c r="E278" s="362"/>
      <c r="F278" s="363"/>
      <c r="G278" s="363"/>
      <c r="H278" s="364"/>
      <c r="I278" s="365"/>
      <c r="J278" s="366"/>
      <c r="K278" s="367"/>
      <c r="L278" s="24"/>
      <c r="M278" s="25"/>
      <c r="N278" s="25"/>
      <c r="O278" s="8"/>
      <c r="P278" s="57"/>
      <c r="Q278" s="60"/>
      <c r="R278" s="8"/>
      <c r="S278" s="14"/>
      <c r="T278" s="26"/>
      <c r="U278" s="27"/>
      <c r="V278" s="27"/>
      <c r="W278" s="8"/>
      <c r="X278" s="63"/>
      <c r="Y278" s="60"/>
      <c r="Z278" s="8"/>
      <c r="AA278" s="14"/>
      <c r="AB278" s="24"/>
      <c r="AC278" s="25"/>
      <c r="AD278" s="25"/>
      <c r="AE278" s="8"/>
      <c r="AF278" s="57"/>
      <c r="AG278" s="60"/>
      <c r="AH278" s="8"/>
      <c r="AI278" s="14"/>
      <c r="AJ278" s="24"/>
      <c r="AK278" s="25"/>
      <c r="AL278" s="25"/>
      <c r="AM278" s="8"/>
      <c r="AN278" s="57"/>
      <c r="AO278" s="60"/>
      <c r="AP278" s="8"/>
      <c r="AQ278" s="14"/>
      <c r="AR278" s="24"/>
      <c r="AS278" s="25"/>
      <c r="AT278" s="57"/>
      <c r="AU278" s="24"/>
      <c r="AV278" s="25"/>
      <c r="AW278" s="97"/>
      <c r="AX278" s="24"/>
      <c r="AY278" s="25"/>
      <c r="AZ278" s="57"/>
      <c r="BA278" s="13" t="s">
        <v>447</v>
      </c>
      <c r="BB278" s="109" t="s">
        <v>447</v>
      </c>
      <c r="BC278" s="1"/>
      <c r="BD278" s="1"/>
      <c r="BE278" s="1"/>
      <c r="BF278" s="1"/>
      <c r="BG278" s="1"/>
      <c r="BS278" s="29"/>
      <c r="BT278" s="44" t="str">
        <f t="shared" si="47"/>
        <v/>
      </c>
      <c r="BU278" s="45" t="str">
        <f t="shared" si="48"/>
        <v/>
      </c>
      <c r="BV278" s="45" t="str">
        <f t="shared" si="49"/>
        <v/>
      </c>
      <c r="BW278" s="44" t="str">
        <f t="shared" si="50"/>
        <v/>
      </c>
      <c r="BX278" s="45" t="str">
        <f t="shared" si="51"/>
        <v/>
      </c>
      <c r="BY278" s="44" t="e">
        <f>IF(AND(#REF!="",#REF!="",#REF!="",#REF!=""),"",SUM(#REF!,#REF!,#REF!,#REF!,#REF!))</f>
        <v>#REF!</v>
      </c>
      <c r="BZ278" s="45" t="str">
        <f t="shared" si="52"/>
        <v/>
      </c>
      <c r="CA278" s="44" t="str">
        <f t="shared" si="53"/>
        <v/>
      </c>
      <c r="CB278" s="45" t="str">
        <f t="shared" si="54"/>
        <v/>
      </c>
      <c r="CC278" s="44" t="str">
        <f t="shared" si="55"/>
        <v/>
      </c>
      <c r="CD278" s="45" t="str">
        <f t="shared" si="56"/>
        <v/>
      </c>
      <c r="CE278" s="44" t="e">
        <f>IF(AND(#REF!="",#REF!="",#REF!="",#REF!=""),"",SUM(#REF!,#REF!,#REF!,#REF!,#REF!))</f>
        <v>#REF!</v>
      </c>
      <c r="CF278" s="45" t="str">
        <f t="shared" si="57"/>
        <v/>
      </c>
      <c r="CG278" s="38" t="e">
        <f>IF(AND(#REF!="",#REF!="",#REF!="",#REF!=""),"",SUM(#REF!,#REF!,#REF!,#REF!))</f>
        <v>#REF!</v>
      </c>
      <c r="CH278" s="38" t="str">
        <f t="shared" si="46"/>
        <v/>
      </c>
    </row>
    <row r="279" spans="1:86" ht="24" customHeight="1">
      <c r="A279" s="358">
        <v>273</v>
      </c>
      <c r="B279" s="359"/>
      <c r="C279" s="360"/>
      <c r="D279" s="361"/>
      <c r="E279" s="362"/>
      <c r="F279" s="363"/>
      <c r="G279" s="363"/>
      <c r="H279" s="364"/>
      <c r="I279" s="365"/>
      <c r="J279" s="366"/>
      <c r="K279" s="367"/>
      <c r="L279" s="24"/>
      <c r="M279" s="25"/>
      <c r="N279" s="25"/>
      <c r="O279" s="8"/>
      <c r="P279" s="57"/>
      <c r="Q279" s="60"/>
      <c r="R279" s="8"/>
      <c r="S279" s="14"/>
      <c r="T279" s="26"/>
      <c r="U279" s="27"/>
      <c r="V279" s="27"/>
      <c r="W279" s="8"/>
      <c r="X279" s="63"/>
      <c r="Y279" s="60"/>
      <c r="Z279" s="8"/>
      <c r="AA279" s="14"/>
      <c r="AB279" s="24"/>
      <c r="AC279" s="25"/>
      <c r="AD279" s="25"/>
      <c r="AE279" s="8"/>
      <c r="AF279" s="57"/>
      <c r="AG279" s="60"/>
      <c r="AH279" s="8"/>
      <c r="AI279" s="14"/>
      <c r="AJ279" s="24"/>
      <c r="AK279" s="25"/>
      <c r="AL279" s="25"/>
      <c r="AM279" s="8"/>
      <c r="AN279" s="57"/>
      <c r="AO279" s="60"/>
      <c r="AP279" s="8"/>
      <c r="AQ279" s="14"/>
      <c r="AR279" s="24"/>
      <c r="AS279" s="25"/>
      <c r="AT279" s="57"/>
      <c r="AU279" s="24"/>
      <c r="AV279" s="25"/>
      <c r="AW279" s="97"/>
      <c r="AX279" s="24"/>
      <c r="AY279" s="25"/>
      <c r="AZ279" s="57"/>
      <c r="BA279" s="13" t="s">
        <v>447</v>
      </c>
      <c r="BB279" s="109" t="s">
        <v>447</v>
      </c>
      <c r="BC279" s="1"/>
      <c r="BD279" s="1"/>
      <c r="BE279" s="1"/>
      <c r="BF279" s="1"/>
      <c r="BG279" s="1"/>
      <c r="BS279" s="29"/>
      <c r="BT279" s="44" t="str">
        <f t="shared" si="47"/>
        <v/>
      </c>
      <c r="BU279" s="45" t="str">
        <f t="shared" si="48"/>
        <v/>
      </c>
      <c r="BV279" s="45" t="str">
        <f t="shared" si="49"/>
        <v/>
      </c>
      <c r="BW279" s="44" t="str">
        <f t="shared" si="50"/>
        <v/>
      </c>
      <c r="BX279" s="45" t="str">
        <f t="shared" si="51"/>
        <v/>
      </c>
      <c r="BY279" s="44" t="e">
        <f>IF(AND(#REF!="",#REF!="",#REF!="",#REF!=""),"",SUM(#REF!,#REF!,#REF!,#REF!,#REF!))</f>
        <v>#REF!</v>
      </c>
      <c r="BZ279" s="45" t="str">
        <f t="shared" si="52"/>
        <v/>
      </c>
      <c r="CA279" s="44" t="str">
        <f t="shared" si="53"/>
        <v/>
      </c>
      <c r="CB279" s="45" t="str">
        <f t="shared" si="54"/>
        <v/>
      </c>
      <c r="CC279" s="44" t="str">
        <f t="shared" si="55"/>
        <v/>
      </c>
      <c r="CD279" s="45" t="str">
        <f t="shared" si="56"/>
        <v/>
      </c>
      <c r="CE279" s="44" t="e">
        <f>IF(AND(#REF!="",#REF!="",#REF!="",#REF!=""),"",SUM(#REF!,#REF!,#REF!,#REF!,#REF!))</f>
        <v>#REF!</v>
      </c>
      <c r="CF279" s="45" t="str">
        <f t="shared" si="57"/>
        <v/>
      </c>
      <c r="CG279" s="38" t="e">
        <f>IF(AND(#REF!="",#REF!="",#REF!="",#REF!=""),"",SUM(#REF!,#REF!,#REF!,#REF!))</f>
        <v>#REF!</v>
      </c>
      <c r="CH279" s="38" t="str">
        <f t="shared" si="46"/>
        <v/>
      </c>
    </row>
    <row r="280" spans="1:86" ht="24" customHeight="1">
      <c r="A280" s="358">
        <v>274</v>
      </c>
      <c r="B280" s="359"/>
      <c r="C280" s="360"/>
      <c r="D280" s="361"/>
      <c r="E280" s="362"/>
      <c r="F280" s="363"/>
      <c r="G280" s="363"/>
      <c r="H280" s="364"/>
      <c r="I280" s="365"/>
      <c r="J280" s="366"/>
      <c r="K280" s="367"/>
      <c r="L280" s="24"/>
      <c r="M280" s="25"/>
      <c r="N280" s="25"/>
      <c r="O280" s="8"/>
      <c r="P280" s="57"/>
      <c r="Q280" s="60"/>
      <c r="R280" s="8"/>
      <c r="S280" s="14"/>
      <c r="T280" s="26"/>
      <c r="U280" s="27"/>
      <c r="V280" s="27"/>
      <c r="W280" s="8"/>
      <c r="X280" s="63"/>
      <c r="Y280" s="60"/>
      <c r="Z280" s="8"/>
      <c r="AA280" s="14"/>
      <c r="AB280" s="24"/>
      <c r="AC280" s="25"/>
      <c r="AD280" s="25"/>
      <c r="AE280" s="8"/>
      <c r="AF280" s="57"/>
      <c r="AG280" s="60"/>
      <c r="AH280" s="8"/>
      <c r="AI280" s="14"/>
      <c r="AJ280" s="24"/>
      <c r="AK280" s="25"/>
      <c r="AL280" s="25"/>
      <c r="AM280" s="8"/>
      <c r="AN280" s="57"/>
      <c r="AO280" s="60"/>
      <c r="AP280" s="8"/>
      <c r="AQ280" s="14"/>
      <c r="AR280" s="24"/>
      <c r="AS280" s="25"/>
      <c r="AT280" s="57"/>
      <c r="AU280" s="24"/>
      <c r="AV280" s="25"/>
      <c r="AW280" s="97"/>
      <c r="AX280" s="24"/>
      <c r="AY280" s="25"/>
      <c r="AZ280" s="57"/>
      <c r="BA280" s="13" t="s">
        <v>447</v>
      </c>
      <c r="BB280" s="109" t="s">
        <v>447</v>
      </c>
      <c r="BC280" s="1"/>
      <c r="BD280" s="1"/>
      <c r="BE280" s="1"/>
      <c r="BF280" s="1"/>
      <c r="BG280" s="1"/>
      <c r="BS280" s="29"/>
      <c r="BT280" s="44" t="str">
        <f t="shared" si="47"/>
        <v/>
      </c>
      <c r="BU280" s="45" t="str">
        <f t="shared" si="48"/>
        <v/>
      </c>
      <c r="BV280" s="45" t="str">
        <f t="shared" si="49"/>
        <v/>
      </c>
      <c r="BW280" s="44" t="str">
        <f t="shared" si="50"/>
        <v/>
      </c>
      <c r="BX280" s="45" t="str">
        <f t="shared" si="51"/>
        <v/>
      </c>
      <c r="BY280" s="44" t="e">
        <f>IF(AND(#REF!="",#REF!="",#REF!="",#REF!=""),"",SUM(#REF!,#REF!,#REF!,#REF!,#REF!))</f>
        <v>#REF!</v>
      </c>
      <c r="BZ280" s="45" t="str">
        <f t="shared" si="52"/>
        <v/>
      </c>
      <c r="CA280" s="44" t="str">
        <f t="shared" si="53"/>
        <v/>
      </c>
      <c r="CB280" s="45" t="str">
        <f t="shared" si="54"/>
        <v/>
      </c>
      <c r="CC280" s="44" t="str">
        <f t="shared" si="55"/>
        <v/>
      </c>
      <c r="CD280" s="45" t="str">
        <f t="shared" si="56"/>
        <v/>
      </c>
      <c r="CE280" s="44" t="e">
        <f>IF(AND(#REF!="",#REF!="",#REF!="",#REF!=""),"",SUM(#REF!,#REF!,#REF!,#REF!,#REF!))</f>
        <v>#REF!</v>
      </c>
      <c r="CF280" s="45" t="str">
        <f t="shared" si="57"/>
        <v/>
      </c>
      <c r="CG280" s="38" t="e">
        <f>IF(AND(#REF!="",#REF!="",#REF!="",#REF!=""),"",SUM(#REF!,#REF!,#REF!,#REF!))</f>
        <v>#REF!</v>
      </c>
      <c r="CH280" s="38" t="str">
        <f t="shared" si="46"/>
        <v/>
      </c>
    </row>
    <row r="281" spans="1:86" ht="24" customHeight="1">
      <c r="A281" s="358">
        <v>275</v>
      </c>
      <c r="B281" s="359"/>
      <c r="C281" s="360"/>
      <c r="D281" s="361"/>
      <c r="E281" s="362"/>
      <c r="F281" s="363"/>
      <c r="G281" s="363"/>
      <c r="H281" s="364"/>
      <c r="I281" s="365"/>
      <c r="J281" s="366"/>
      <c r="K281" s="367"/>
      <c r="L281" s="24"/>
      <c r="M281" s="25"/>
      <c r="N281" s="25"/>
      <c r="O281" s="8"/>
      <c r="P281" s="57"/>
      <c r="Q281" s="60"/>
      <c r="R281" s="8"/>
      <c r="S281" s="14"/>
      <c r="T281" s="26"/>
      <c r="U281" s="27"/>
      <c r="V281" s="27"/>
      <c r="W281" s="8"/>
      <c r="X281" s="63"/>
      <c r="Y281" s="60"/>
      <c r="Z281" s="8"/>
      <c r="AA281" s="14"/>
      <c r="AB281" s="24"/>
      <c r="AC281" s="25"/>
      <c r="AD281" s="25"/>
      <c r="AE281" s="8"/>
      <c r="AF281" s="57"/>
      <c r="AG281" s="60"/>
      <c r="AH281" s="8"/>
      <c r="AI281" s="14"/>
      <c r="AJ281" s="24"/>
      <c r="AK281" s="25"/>
      <c r="AL281" s="25"/>
      <c r="AM281" s="8"/>
      <c r="AN281" s="57"/>
      <c r="AO281" s="60"/>
      <c r="AP281" s="8"/>
      <c r="AQ281" s="14"/>
      <c r="AR281" s="24"/>
      <c r="AS281" s="25"/>
      <c r="AT281" s="57"/>
      <c r="AU281" s="24"/>
      <c r="AV281" s="25"/>
      <c r="AW281" s="97"/>
      <c r="AX281" s="24"/>
      <c r="AY281" s="25"/>
      <c r="AZ281" s="57"/>
      <c r="BA281" s="13" t="s">
        <v>447</v>
      </c>
      <c r="BB281" s="109" t="s">
        <v>447</v>
      </c>
      <c r="BC281" s="1"/>
      <c r="BD281" s="1"/>
      <c r="BE281" s="1"/>
      <c r="BF281" s="1"/>
      <c r="BG281" s="1"/>
      <c r="BS281" s="29"/>
      <c r="BT281" s="44" t="str">
        <f t="shared" si="47"/>
        <v/>
      </c>
      <c r="BU281" s="45" t="str">
        <f t="shared" si="48"/>
        <v/>
      </c>
      <c r="BV281" s="45" t="str">
        <f t="shared" si="49"/>
        <v/>
      </c>
      <c r="BW281" s="44" t="str">
        <f t="shared" si="50"/>
        <v/>
      </c>
      <c r="BX281" s="45" t="str">
        <f t="shared" si="51"/>
        <v/>
      </c>
      <c r="BY281" s="44" t="e">
        <f>IF(AND(#REF!="",#REF!="",#REF!="",#REF!=""),"",SUM(#REF!,#REF!,#REF!,#REF!,#REF!))</f>
        <v>#REF!</v>
      </c>
      <c r="BZ281" s="45" t="str">
        <f t="shared" si="52"/>
        <v/>
      </c>
      <c r="CA281" s="44" t="str">
        <f t="shared" si="53"/>
        <v/>
      </c>
      <c r="CB281" s="45" t="str">
        <f t="shared" si="54"/>
        <v/>
      </c>
      <c r="CC281" s="44" t="str">
        <f t="shared" si="55"/>
        <v/>
      </c>
      <c r="CD281" s="45" t="str">
        <f t="shared" si="56"/>
        <v/>
      </c>
      <c r="CE281" s="44" t="e">
        <f>IF(AND(#REF!="",#REF!="",#REF!="",#REF!=""),"",SUM(#REF!,#REF!,#REF!,#REF!,#REF!))</f>
        <v>#REF!</v>
      </c>
      <c r="CF281" s="45" t="str">
        <f t="shared" si="57"/>
        <v/>
      </c>
      <c r="CG281" s="38" t="e">
        <f>IF(AND(#REF!="",#REF!="",#REF!="",#REF!=""),"",SUM(#REF!,#REF!,#REF!,#REF!))</f>
        <v>#REF!</v>
      </c>
      <c r="CH281" s="38" t="str">
        <f t="shared" si="46"/>
        <v/>
      </c>
    </row>
    <row r="282" spans="1:86" ht="24" customHeight="1">
      <c r="A282" s="358">
        <v>276</v>
      </c>
      <c r="B282" s="359"/>
      <c r="C282" s="360"/>
      <c r="D282" s="361"/>
      <c r="E282" s="362"/>
      <c r="F282" s="363"/>
      <c r="G282" s="363"/>
      <c r="H282" s="364"/>
      <c r="I282" s="365"/>
      <c r="J282" s="366"/>
      <c r="K282" s="367"/>
      <c r="L282" s="24"/>
      <c r="M282" s="25"/>
      <c r="N282" s="25"/>
      <c r="O282" s="8"/>
      <c r="P282" s="57"/>
      <c r="Q282" s="60"/>
      <c r="R282" s="8"/>
      <c r="S282" s="14"/>
      <c r="T282" s="26"/>
      <c r="U282" s="27"/>
      <c r="V282" s="27"/>
      <c r="W282" s="8"/>
      <c r="X282" s="63"/>
      <c r="Y282" s="60"/>
      <c r="Z282" s="8"/>
      <c r="AA282" s="14"/>
      <c r="AB282" s="24"/>
      <c r="AC282" s="25"/>
      <c r="AD282" s="25"/>
      <c r="AE282" s="8"/>
      <c r="AF282" s="57"/>
      <c r="AG282" s="60"/>
      <c r="AH282" s="8"/>
      <c r="AI282" s="14"/>
      <c r="AJ282" s="24"/>
      <c r="AK282" s="25"/>
      <c r="AL282" s="25"/>
      <c r="AM282" s="8"/>
      <c r="AN282" s="57"/>
      <c r="AO282" s="60"/>
      <c r="AP282" s="8"/>
      <c r="AQ282" s="14"/>
      <c r="AR282" s="24"/>
      <c r="AS282" s="25"/>
      <c r="AT282" s="57"/>
      <c r="AU282" s="24"/>
      <c r="AV282" s="25"/>
      <c r="AW282" s="97"/>
      <c r="AX282" s="24"/>
      <c r="AY282" s="25"/>
      <c r="AZ282" s="57"/>
      <c r="BA282" s="13" t="s">
        <v>447</v>
      </c>
      <c r="BB282" s="109" t="s">
        <v>447</v>
      </c>
      <c r="BC282" s="1"/>
      <c r="BD282" s="1"/>
      <c r="BE282" s="1"/>
      <c r="BF282" s="1"/>
      <c r="BG282" s="1"/>
      <c r="BS282" s="29"/>
      <c r="BT282" s="44" t="str">
        <f t="shared" si="47"/>
        <v/>
      </c>
      <c r="BU282" s="45" t="str">
        <f t="shared" si="48"/>
        <v/>
      </c>
      <c r="BV282" s="45" t="str">
        <f t="shared" si="49"/>
        <v/>
      </c>
      <c r="BW282" s="44" t="str">
        <f t="shared" si="50"/>
        <v/>
      </c>
      <c r="BX282" s="45" t="str">
        <f t="shared" si="51"/>
        <v/>
      </c>
      <c r="BY282" s="44" t="e">
        <f>IF(AND(#REF!="",#REF!="",#REF!="",#REF!=""),"",SUM(#REF!,#REF!,#REF!,#REF!,#REF!))</f>
        <v>#REF!</v>
      </c>
      <c r="BZ282" s="45" t="str">
        <f t="shared" si="52"/>
        <v/>
      </c>
      <c r="CA282" s="44" t="str">
        <f t="shared" si="53"/>
        <v/>
      </c>
      <c r="CB282" s="45" t="str">
        <f t="shared" si="54"/>
        <v/>
      </c>
      <c r="CC282" s="44" t="str">
        <f t="shared" si="55"/>
        <v/>
      </c>
      <c r="CD282" s="45" t="str">
        <f t="shared" si="56"/>
        <v/>
      </c>
      <c r="CE282" s="44" t="e">
        <f>IF(AND(#REF!="",#REF!="",#REF!="",#REF!=""),"",SUM(#REF!,#REF!,#REF!,#REF!,#REF!))</f>
        <v>#REF!</v>
      </c>
      <c r="CF282" s="45" t="str">
        <f t="shared" si="57"/>
        <v/>
      </c>
      <c r="CG282" s="38" t="e">
        <f>IF(AND(#REF!="",#REF!="",#REF!="",#REF!=""),"",SUM(#REF!,#REF!,#REF!,#REF!))</f>
        <v>#REF!</v>
      </c>
      <c r="CH282" s="38" t="str">
        <f t="shared" si="46"/>
        <v/>
      </c>
    </row>
    <row r="283" spans="1:86" ht="24" customHeight="1">
      <c r="A283" s="358">
        <v>277</v>
      </c>
      <c r="B283" s="359"/>
      <c r="C283" s="360"/>
      <c r="D283" s="361"/>
      <c r="E283" s="362"/>
      <c r="F283" s="363"/>
      <c r="G283" s="363"/>
      <c r="H283" s="364"/>
      <c r="I283" s="365"/>
      <c r="J283" s="366"/>
      <c r="K283" s="367"/>
      <c r="L283" s="24"/>
      <c r="M283" s="25"/>
      <c r="N283" s="25"/>
      <c r="O283" s="8"/>
      <c r="P283" s="57"/>
      <c r="Q283" s="60"/>
      <c r="R283" s="8"/>
      <c r="S283" s="14"/>
      <c r="T283" s="26"/>
      <c r="U283" s="27"/>
      <c r="V283" s="27"/>
      <c r="W283" s="8"/>
      <c r="X283" s="63"/>
      <c r="Y283" s="60"/>
      <c r="Z283" s="8"/>
      <c r="AA283" s="14"/>
      <c r="AB283" s="24"/>
      <c r="AC283" s="25"/>
      <c r="AD283" s="25"/>
      <c r="AE283" s="8"/>
      <c r="AF283" s="57"/>
      <c r="AG283" s="60"/>
      <c r="AH283" s="8"/>
      <c r="AI283" s="14"/>
      <c r="AJ283" s="24"/>
      <c r="AK283" s="25"/>
      <c r="AL283" s="25"/>
      <c r="AM283" s="8"/>
      <c r="AN283" s="57"/>
      <c r="AO283" s="60"/>
      <c r="AP283" s="8"/>
      <c r="AQ283" s="14"/>
      <c r="AR283" s="24"/>
      <c r="AS283" s="25"/>
      <c r="AT283" s="57"/>
      <c r="AU283" s="24"/>
      <c r="AV283" s="25"/>
      <c r="AW283" s="97"/>
      <c r="AX283" s="24"/>
      <c r="AY283" s="25"/>
      <c r="AZ283" s="57"/>
      <c r="BA283" s="13" t="s">
        <v>447</v>
      </c>
      <c r="BB283" s="109" t="s">
        <v>447</v>
      </c>
      <c r="BC283" s="1"/>
      <c r="BD283" s="1"/>
      <c r="BE283" s="1"/>
      <c r="BF283" s="1"/>
      <c r="BG283" s="1"/>
      <c r="BS283" s="29"/>
      <c r="BT283" s="44" t="str">
        <f t="shared" si="47"/>
        <v/>
      </c>
      <c r="BU283" s="45" t="str">
        <f t="shared" si="48"/>
        <v/>
      </c>
      <c r="BV283" s="45" t="str">
        <f t="shared" si="49"/>
        <v/>
      </c>
      <c r="BW283" s="44" t="str">
        <f t="shared" si="50"/>
        <v/>
      </c>
      <c r="BX283" s="45" t="str">
        <f t="shared" si="51"/>
        <v/>
      </c>
      <c r="BY283" s="44" t="e">
        <f>IF(AND(#REF!="",#REF!="",#REF!="",#REF!=""),"",SUM(#REF!,#REF!,#REF!,#REF!,#REF!))</f>
        <v>#REF!</v>
      </c>
      <c r="BZ283" s="45" t="str">
        <f t="shared" si="52"/>
        <v/>
      </c>
      <c r="CA283" s="44" t="str">
        <f t="shared" si="53"/>
        <v/>
      </c>
      <c r="CB283" s="45" t="str">
        <f t="shared" si="54"/>
        <v/>
      </c>
      <c r="CC283" s="44" t="str">
        <f t="shared" si="55"/>
        <v/>
      </c>
      <c r="CD283" s="45" t="str">
        <f t="shared" si="56"/>
        <v/>
      </c>
      <c r="CE283" s="44" t="e">
        <f>IF(AND(#REF!="",#REF!="",#REF!="",#REF!=""),"",SUM(#REF!,#REF!,#REF!,#REF!,#REF!))</f>
        <v>#REF!</v>
      </c>
      <c r="CF283" s="45" t="str">
        <f t="shared" si="57"/>
        <v/>
      </c>
      <c r="CG283" s="38" t="e">
        <f>IF(AND(#REF!="",#REF!="",#REF!="",#REF!=""),"",SUM(#REF!,#REF!,#REF!,#REF!))</f>
        <v>#REF!</v>
      </c>
      <c r="CH283" s="38" t="str">
        <f t="shared" si="46"/>
        <v/>
      </c>
    </row>
    <row r="284" spans="1:86" ht="24" customHeight="1">
      <c r="A284" s="358">
        <v>278</v>
      </c>
      <c r="B284" s="359"/>
      <c r="C284" s="360"/>
      <c r="D284" s="361"/>
      <c r="E284" s="362"/>
      <c r="F284" s="363"/>
      <c r="G284" s="363"/>
      <c r="H284" s="364"/>
      <c r="I284" s="365"/>
      <c r="J284" s="366"/>
      <c r="K284" s="367"/>
      <c r="L284" s="24"/>
      <c r="M284" s="25"/>
      <c r="N284" s="25"/>
      <c r="O284" s="8"/>
      <c r="P284" s="57"/>
      <c r="Q284" s="60"/>
      <c r="R284" s="8"/>
      <c r="S284" s="14"/>
      <c r="T284" s="26"/>
      <c r="U284" s="27"/>
      <c r="V284" s="27"/>
      <c r="W284" s="8"/>
      <c r="X284" s="63"/>
      <c r="Y284" s="60"/>
      <c r="Z284" s="8"/>
      <c r="AA284" s="14"/>
      <c r="AB284" s="24"/>
      <c r="AC284" s="25"/>
      <c r="AD284" s="25"/>
      <c r="AE284" s="8"/>
      <c r="AF284" s="57"/>
      <c r="AG284" s="60"/>
      <c r="AH284" s="8"/>
      <c r="AI284" s="14"/>
      <c r="AJ284" s="24"/>
      <c r="AK284" s="25"/>
      <c r="AL284" s="25"/>
      <c r="AM284" s="8"/>
      <c r="AN284" s="57"/>
      <c r="AO284" s="60"/>
      <c r="AP284" s="8"/>
      <c r="AQ284" s="14"/>
      <c r="AR284" s="24"/>
      <c r="AS284" s="25"/>
      <c r="AT284" s="57"/>
      <c r="AU284" s="24"/>
      <c r="AV284" s="25"/>
      <c r="AW284" s="97"/>
      <c r="AX284" s="24"/>
      <c r="AY284" s="25"/>
      <c r="AZ284" s="57"/>
      <c r="BA284" s="13" t="s">
        <v>447</v>
      </c>
      <c r="BB284" s="109" t="s">
        <v>447</v>
      </c>
      <c r="BC284" s="1"/>
      <c r="BD284" s="1"/>
      <c r="BE284" s="1"/>
      <c r="BF284" s="1"/>
      <c r="BG284" s="1"/>
      <c r="BS284" s="29"/>
      <c r="BT284" s="44" t="str">
        <f t="shared" si="47"/>
        <v/>
      </c>
      <c r="BU284" s="45" t="str">
        <f t="shared" si="48"/>
        <v/>
      </c>
      <c r="BV284" s="45" t="str">
        <f t="shared" si="49"/>
        <v/>
      </c>
      <c r="BW284" s="44" t="str">
        <f t="shared" si="50"/>
        <v/>
      </c>
      <c r="BX284" s="45" t="str">
        <f t="shared" si="51"/>
        <v/>
      </c>
      <c r="BY284" s="44" t="e">
        <f>IF(AND(#REF!="",#REF!="",#REF!="",#REF!=""),"",SUM(#REF!,#REF!,#REF!,#REF!,#REF!))</f>
        <v>#REF!</v>
      </c>
      <c r="BZ284" s="45" t="str">
        <f t="shared" si="52"/>
        <v/>
      </c>
      <c r="CA284" s="44" t="str">
        <f t="shared" si="53"/>
        <v/>
      </c>
      <c r="CB284" s="45" t="str">
        <f t="shared" si="54"/>
        <v/>
      </c>
      <c r="CC284" s="44" t="str">
        <f t="shared" si="55"/>
        <v/>
      </c>
      <c r="CD284" s="45" t="str">
        <f t="shared" si="56"/>
        <v/>
      </c>
      <c r="CE284" s="44" t="e">
        <f>IF(AND(#REF!="",#REF!="",#REF!="",#REF!=""),"",SUM(#REF!,#REF!,#REF!,#REF!,#REF!))</f>
        <v>#REF!</v>
      </c>
      <c r="CF284" s="45" t="str">
        <f t="shared" si="57"/>
        <v/>
      </c>
      <c r="CG284" s="38" t="e">
        <f>IF(AND(#REF!="",#REF!="",#REF!="",#REF!=""),"",SUM(#REF!,#REF!,#REF!,#REF!))</f>
        <v>#REF!</v>
      </c>
      <c r="CH284" s="38" t="str">
        <f t="shared" si="46"/>
        <v/>
      </c>
    </row>
    <row r="285" spans="1:86" ht="24" customHeight="1">
      <c r="A285" s="358">
        <v>279</v>
      </c>
      <c r="B285" s="359"/>
      <c r="C285" s="360"/>
      <c r="D285" s="361"/>
      <c r="E285" s="362"/>
      <c r="F285" s="363"/>
      <c r="G285" s="363"/>
      <c r="H285" s="364"/>
      <c r="I285" s="365"/>
      <c r="J285" s="366"/>
      <c r="K285" s="367"/>
      <c r="L285" s="24"/>
      <c r="M285" s="25"/>
      <c r="N285" s="25"/>
      <c r="O285" s="8"/>
      <c r="P285" s="57"/>
      <c r="Q285" s="60"/>
      <c r="R285" s="8"/>
      <c r="S285" s="14"/>
      <c r="T285" s="26"/>
      <c r="U285" s="27"/>
      <c r="V285" s="27"/>
      <c r="W285" s="8"/>
      <c r="X285" s="63"/>
      <c r="Y285" s="60"/>
      <c r="Z285" s="8"/>
      <c r="AA285" s="14"/>
      <c r="AB285" s="24"/>
      <c r="AC285" s="25"/>
      <c r="AD285" s="25"/>
      <c r="AE285" s="8"/>
      <c r="AF285" s="57"/>
      <c r="AG285" s="60"/>
      <c r="AH285" s="8"/>
      <c r="AI285" s="14"/>
      <c r="AJ285" s="24"/>
      <c r="AK285" s="25"/>
      <c r="AL285" s="25"/>
      <c r="AM285" s="8"/>
      <c r="AN285" s="57"/>
      <c r="AO285" s="60"/>
      <c r="AP285" s="8"/>
      <c r="AQ285" s="14"/>
      <c r="AR285" s="24"/>
      <c r="AS285" s="25"/>
      <c r="AT285" s="57"/>
      <c r="AU285" s="24"/>
      <c r="AV285" s="25"/>
      <c r="AW285" s="97"/>
      <c r="AX285" s="24"/>
      <c r="AY285" s="25"/>
      <c r="AZ285" s="57"/>
      <c r="BA285" s="13" t="s">
        <v>447</v>
      </c>
      <c r="BB285" s="109" t="s">
        <v>447</v>
      </c>
      <c r="BC285" s="1"/>
      <c r="BD285" s="1"/>
      <c r="BE285" s="1"/>
      <c r="BF285" s="1"/>
      <c r="BG285" s="1"/>
      <c r="BS285" s="29"/>
      <c r="BT285" s="44" t="str">
        <f t="shared" si="47"/>
        <v/>
      </c>
      <c r="BU285" s="45" t="str">
        <f t="shared" si="48"/>
        <v/>
      </c>
      <c r="BV285" s="45" t="str">
        <f t="shared" si="49"/>
        <v/>
      </c>
      <c r="BW285" s="44" t="str">
        <f t="shared" si="50"/>
        <v/>
      </c>
      <c r="BX285" s="45" t="str">
        <f t="shared" si="51"/>
        <v/>
      </c>
      <c r="BY285" s="44" t="e">
        <f>IF(AND(#REF!="",#REF!="",#REF!="",#REF!=""),"",SUM(#REF!,#REF!,#REF!,#REF!,#REF!))</f>
        <v>#REF!</v>
      </c>
      <c r="BZ285" s="45" t="str">
        <f t="shared" si="52"/>
        <v/>
      </c>
      <c r="CA285" s="44" t="str">
        <f t="shared" si="53"/>
        <v/>
      </c>
      <c r="CB285" s="45" t="str">
        <f t="shared" si="54"/>
        <v/>
      </c>
      <c r="CC285" s="44" t="str">
        <f t="shared" si="55"/>
        <v/>
      </c>
      <c r="CD285" s="45" t="str">
        <f t="shared" si="56"/>
        <v/>
      </c>
      <c r="CE285" s="44" t="e">
        <f>IF(AND(#REF!="",#REF!="",#REF!="",#REF!=""),"",SUM(#REF!,#REF!,#REF!,#REF!,#REF!))</f>
        <v>#REF!</v>
      </c>
      <c r="CF285" s="45" t="str">
        <f t="shared" si="57"/>
        <v/>
      </c>
      <c r="CG285" s="38" t="e">
        <f>IF(AND(#REF!="",#REF!="",#REF!="",#REF!=""),"",SUM(#REF!,#REF!,#REF!,#REF!))</f>
        <v>#REF!</v>
      </c>
      <c r="CH285" s="38" t="str">
        <f t="shared" si="46"/>
        <v/>
      </c>
    </row>
    <row r="286" spans="1:86" ht="24" customHeight="1">
      <c r="A286" s="358">
        <v>280</v>
      </c>
      <c r="B286" s="359"/>
      <c r="C286" s="360"/>
      <c r="D286" s="361"/>
      <c r="E286" s="362"/>
      <c r="F286" s="363"/>
      <c r="G286" s="363"/>
      <c r="H286" s="364"/>
      <c r="I286" s="365"/>
      <c r="J286" s="366"/>
      <c r="K286" s="367"/>
      <c r="L286" s="24"/>
      <c r="M286" s="25"/>
      <c r="N286" s="25"/>
      <c r="O286" s="8"/>
      <c r="P286" s="57"/>
      <c r="Q286" s="60"/>
      <c r="R286" s="8"/>
      <c r="S286" s="14"/>
      <c r="T286" s="26"/>
      <c r="U286" s="27"/>
      <c r="V286" s="27"/>
      <c r="W286" s="8"/>
      <c r="X286" s="63"/>
      <c r="Y286" s="60"/>
      <c r="Z286" s="8"/>
      <c r="AA286" s="14"/>
      <c r="AB286" s="24"/>
      <c r="AC286" s="25"/>
      <c r="AD286" s="25"/>
      <c r="AE286" s="8"/>
      <c r="AF286" s="57"/>
      <c r="AG286" s="60"/>
      <c r="AH286" s="8"/>
      <c r="AI286" s="14"/>
      <c r="AJ286" s="24"/>
      <c r="AK286" s="25"/>
      <c r="AL286" s="25"/>
      <c r="AM286" s="8"/>
      <c r="AN286" s="57"/>
      <c r="AO286" s="60"/>
      <c r="AP286" s="8"/>
      <c r="AQ286" s="14"/>
      <c r="AR286" s="24"/>
      <c r="AS286" s="25"/>
      <c r="AT286" s="57"/>
      <c r="AU286" s="24"/>
      <c r="AV286" s="25"/>
      <c r="AW286" s="97"/>
      <c r="AX286" s="24"/>
      <c r="AY286" s="25"/>
      <c r="AZ286" s="57"/>
      <c r="BA286" s="13" t="s">
        <v>447</v>
      </c>
      <c r="BB286" s="109" t="s">
        <v>447</v>
      </c>
      <c r="BC286" s="1"/>
      <c r="BD286" s="1"/>
      <c r="BE286" s="1"/>
      <c r="BF286" s="1"/>
      <c r="BG286" s="1"/>
      <c r="BS286" s="29"/>
      <c r="BT286" s="44" t="str">
        <f t="shared" si="47"/>
        <v/>
      </c>
      <c r="BU286" s="45" t="str">
        <f t="shared" si="48"/>
        <v/>
      </c>
      <c r="BV286" s="45" t="str">
        <f t="shared" si="49"/>
        <v/>
      </c>
      <c r="BW286" s="44" t="str">
        <f t="shared" si="50"/>
        <v/>
      </c>
      <c r="BX286" s="45" t="str">
        <f t="shared" si="51"/>
        <v/>
      </c>
      <c r="BY286" s="44" t="e">
        <f>IF(AND(#REF!="",#REF!="",#REF!="",#REF!=""),"",SUM(#REF!,#REF!,#REF!,#REF!,#REF!))</f>
        <v>#REF!</v>
      </c>
      <c r="BZ286" s="45" t="str">
        <f t="shared" si="52"/>
        <v/>
      </c>
      <c r="CA286" s="44" t="str">
        <f t="shared" si="53"/>
        <v/>
      </c>
      <c r="CB286" s="45" t="str">
        <f t="shared" si="54"/>
        <v/>
      </c>
      <c r="CC286" s="44" t="str">
        <f t="shared" si="55"/>
        <v/>
      </c>
      <c r="CD286" s="45" t="str">
        <f t="shared" si="56"/>
        <v/>
      </c>
      <c r="CE286" s="44" t="e">
        <f>IF(AND(#REF!="",#REF!="",#REF!="",#REF!=""),"",SUM(#REF!,#REF!,#REF!,#REF!,#REF!))</f>
        <v>#REF!</v>
      </c>
      <c r="CF286" s="45" t="str">
        <f t="shared" si="57"/>
        <v/>
      </c>
      <c r="CG286" s="38" t="e">
        <f>IF(AND(#REF!="",#REF!="",#REF!="",#REF!=""),"",SUM(#REF!,#REF!,#REF!,#REF!))</f>
        <v>#REF!</v>
      </c>
      <c r="CH286" s="38" t="str">
        <f t="shared" si="46"/>
        <v/>
      </c>
    </row>
    <row r="287" spans="1:86" ht="24" customHeight="1">
      <c r="A287" s="358">
        <v>281</v>
      </c>
      <c r="B287" s="359"/>
      <c r="C287" s="360"/>
      <c r="D287" s="361"/>
      <c r="E287" s="362"/>
      <c r="F287" s="363"/>
      <c r="G287" s="363"/>
      <c r="H287" s="364"/>
      <c r="I287" s="365"/>
      <c r="J287" s="366"/>
      <c r="K287" s="367"/>
      <c r="L287" s="24"/>
      <c r="M287" s="25"/>
      <c r="N287" s="25"/>
      <c r="O287" s="8"/>
      <c r="P287" s="57"/>
      <c r="Q287" s="60"/>
      <c r="R287" s="8"/>
      <c r="S287" s="14"/>
      <c r="T287" s="26"/>
      <c r="U287" s="27"/>
      <c r="V287" s="27"/>
      <c r="W287" s="8"/>
      <c r="X287" s="63"/>
      <c r="Y287" s="60"/>
      <c r="Z287" s="8"/>
      <c r="AA287" s="14"/>
      <c r="AB287" s="24"/>
      <c r="AC287" s="25"/>
      <c r="AD287" s="25"/>
      <c r="AE287" s="8"/>
      <c r="AF287" s="57"/>
      <c r="AG287" s="60"/>
      <c r="AH287" s="8"/>
      <c r="AI287" s="14"/>
      <c r="AJ287" s="24"/>
      <c r="AK287" s="25"/>
      <c r="AL287" s="25"/>
      <c r="AM287" s="8"/>
      <c r="AN287" s="57"/>
      <c r="AO287" s="60"/>
      <c r="AP287" s="8"/>
      <c r="AQ287" s="14"/>
      <c r="AR287" s="24"/>
      <c r="AS287" s="25"/>
      <c r="AT287" s="57"/>
      <c r="AU287" s="24"/>
      <c r="AV287" s="25"/>
      <c r="AW287" s="97"/>
      <c r="AX287" s="24"/>
      <c r="AY287" s="25"/>
      <c r="AZ287" s="57"/>
      <c r="BA287" s="13" t="s">
        <v>447</v>
      </c>
      <c r="BB287" s="109" t="s">
        <v>447</v>
      </c>
      <c r="BC287" s="1"/>
      <c r="BD287" s="1"/>
      <c r="BE287" s="1"/>
      <c r="BF287" s="1"/>
      <c r="BG287" s="1"/>
      <c r="BS287" s="29"/>
      <c r="BT287" s="44" t="str">
        <f t="shared" si="47"/>
        <v/>
      </c>
      <c r="BU287" s="45" t="str">
        <f t="shared" si="48"/>
        <v/>
      </c>
      <c r="BV287" s="45" t="str">
        <f t="shared" si="49"/>
        <v/>
      </c>
      <c r="BW287" s="44" t="str">
        <f t="shared" si="50"/>
        <v/>
      </c>
      <c r="BX287" s="45" t="str">
        <f t="shared" si="51"/>
        <v/>
      </c>
      <c r="BY287" s="44" t="e">
        <f>IF(AND(#REF!="",#REF!="",#REF!="",#REF!=""),"",SUM(#REF!,#REF!,#REF!,#REF!,#REF!))</f>
        <v>#REF!</v>
      </c>
      <c r="BZ287" s="45" t="str">
        <f t="shared" si="52"/>
        <v/>
      </c>
      <c r="CA287" s="44" t="str">
        <f t="shared" si="53"/>
        <v/>
      </c>
      <c r="CB287" s="45" t="str">
        <f t="shared" si="54"/>
        <v/>
      </c>
      <c r="CC287" s="44" t="str">
        <f t="shared" si="55"/>
        <v/>
      </c>
      <c r="CD287" s="45" t="str">
        <f t="shared" si="56"/>
        <v/>
      </c>
      <c r="CE287" s="44" t="e">
        <f>IF(AND(#REF!="",#REF!="",#REF!="",#REF!=""),"",SUM(#REF!,#REF!,#REF!,#REF!,#REF!))</f>
        <v>#REF!</v>
      </c>
      <c r="CF287" s="45" t="str">
        <f t="shared" si="57"/>
        <v/>
      </c>
      <c r="CG287" s="38" t="e">
        <f>IF(AND(#REF!="",#REF!="",#REF!="",#REF!=""),"",SUM(#REF!,#REF!,#REF!,#REF!))</f>
        <v>#REF!</v>
      </c>
      <c r="CH287" s="38" t="str">
        <f t="shared" si="46"/>
        <v/>
      </c>
    </row>
    <row r="288" spans="1:86" ht="24" customHeight="1">
      <c r="A288" s="358">
        <v>282</v>
      </c>
      <c r="B288" s="359"/>
      <c r="C288" s="360"/>
      <c r="D288" s="361"/>
      <c r="E288" s="362"/>
      <c r="F288" s="363"/>
      <c r="G288" s="363"/>
      <c r="H288" s="364"/>
      <c r="I288" s="365"/>
      <c r="J288" s="366"/>
      <c r="K288" s="367"/>
      <c r="L288" s="24"/>
      <c r="M288" s="25"/>
      <c r="N288" s="25"/>
      <c r="O288" s="8"/>
      <c r="P288" s="57"/>
      <c r="Q288" s="60"/>
      <c r="R288" s="8"/>
      <c r="S288" s="14"/>
      <c r="T288" s="26"/>
      <c r="U288" s="27"/>
      <c r="V288" s="27"/>
      <c r="W288" s="8"/>
      <c r="X288" s="63"/>
      <c r="Y288" s="60"/>
      <c r="Z288" s="8"/>
      <c r="AA288" s="14"/>
      <c r="AB288" s="24"/>
      <c r="AC288" s="25"/>
      <c r="AD288" s="25"/>
      <c r="AE288" s="8"/>
      <c r="AF288" s="57"/>
      <c r="AG288" s="60"/>
      <c r="AH288" s="8"/>
      <c r="AI288" s="14"/>
      <c r="AJ288" s="24"/>
      <c r="AK288" s="25"/>
      <c r="AL288" s="25"/>
      <c r="AM288" s="8"/>
      <c r="AN288" s="57"/>
      <c r="AO288" s="60"/>
      <c r="AP288" s="8"/>
      <c r="AQ288" s="14"/>
      <c r="AR288" s="24"/>
      <c r="AS288" s="25"/>
      <c r="AT288" s="57"/>
      <c r="AU288" s="24"/>
      <c r="AV288" s="25"/>
      <c r="AW288" s="97"/>
      <c r="AX288" s="24"/>
      <c r="AY288" s="25"/>
      <c r="AZ288" s="57"/>
      <c r="BA288" s="13" t="s">
        <v>447</v>
      </c>
      <c r="BB288" s="109" t="s">
        <v>447</v>
      </c>
      <c r="BC288" s="1"/>
      <c r="BD288" s="1"/>
      <c r="BE288" s="1"/>
      <c r="BF288" s="1"/>
      <c r="BG288" s="1"/>
      <c r="BS288" s="29"/>
      <c r="BT288" s="44" t="str">
        <f t="shared" si="47"/>
        <v/>
      </c>
      <c r="BU288" s="45" t="str">
        <f t="shared" si="48"/>
        <v/>
      </c>
      <c r="BV288" s="45" t="str">
        <f t="shared" si="49"/>
        <v/>
      </c>
      <c r="BW288" s="44" t="str">
        <f t="shared" si="50"/>
        <v/>
      </c>
      <c r="BX288" s="45" t="str">
        <f t="shared" si="51"/>
        <v/>
      </c>
      <c r="BY288" s="44" t="e">
        <f>IF(AND(#REF!="",#REF!="",#REF!="",#REF!=""),"",SUM(#REF!,#REF!,#REF!,#REF!,#REF!))</f>
        <v>#REF!</v>
      </c>
      <c r="BZ288" s="45" t="str">
        <f t="shared" si="52"/>
        <v/>
      </c>
      <c r="CA288" s="44" t="str">
        <f t="shared" si="53"/>
        <v/>
      </c>
      <c r="CB288" s="45" t="str">
        <f t="shared" si="54"/>
        <v/>
      </c>
      <c r="CC288" s="44" t="str">
        <f t="shared" si="55"/>
        <v/>
      </c>
      <c r="CD288" s="45" t="str">
        <f t="shared" si="56"/>
        <v/>
      </c>
      <c r="CE288" s="44" t="e">
        <f>IF(AND(#REF!="",#REF!="",#REF!="",#REF!=""),"",SUM(#REF!,#REF!,#REF!,#REF!,#REF!))</f>
        <v>#REF!</v>
      </c>
      <c r="CF288" s="45" t="str">
        <f t="shared" si="57"/>
        <v/>
      </c>
      <c r="CG288" s="38" t="e">
        <f>IF(AND(#REF!="",#REF!="",#REF!="",#REF!=""),"",SUM(#REF!,#REF!,#REF!,#REF!))</f>
        <v>#REF!</v>
      </c>
      <c r="CH288" s="38" t="str">
        <f t="shared" si="46"/>
        <v/>
      </c>
    </row>
    <row r="289" spans="1:86" ht="24" customHeight="1">
      <c r="A289" s="358">
        <v>283</v>
      </c>
      <c r="B289" s="359"/>
      <c r="C289" s="360"/>
      <c r="D289" s="361"/>
      <c r="E289" s="362"/>
      <c r="F289" s="363"/>
      <c r="G289" s="363"/>
      <c r="H289" s="364"/>
      <c r="I289" s="365"/>
      <c r="J289" s="366"/>
      <c r="K289" s="367"/>
      <c r="L289" s="24"/>
      <c r="M289" s="25"/>
      <c r="N289" s="25"/>
      <c r="O289" s="8"/>
      <c r="P289" s="57"/>
      <c r="Q289" s="60"/>
      <c r="R289" s="8"/>
      <c r="S289" s="14"/>
      <c r="T289" s="26"/>
      <c r="U289" s="27"/>
      <c r="V289" s="27"/>
      <c r="W289" s="8"/>
      <c r="X289" s="63"/>
      <c r="Y289" s="60"/>
      <c r="Z289" s="8"/>
      <c r="AA289" s="14"/>
      <c r="AB289" s="24"/>
      <c r="AC289" s="25"/>
      <c r="AD289" s="25"/>
      <c r="AE289" s="8"/>
      <c r="AF289" s="57"/>
      <c r="AG289" s="60"/>
      <c r="AH289" s="8"/>
      <c r="AI289" s="14"/>
      <c r="AJ289" s="24"/>
      <c r="AK289" s="25"/>
      <c r="AL289" s="25"/>
      <c r="AM289" s="8"/>
      <c r="AN289" s="57"/>
      <c r="AO289" s="60"/>
      <c r="AP289" s="8"/>
      <c r="AQ289" s="14"/>
      <c r="AR289" s="24"/>
      <c r="AS289" s="25"/>
      <c r="AT289" s="57"/>
      <c r="AU289" s="24"/>
      <c r="AV289" s="25"/>
      <c r="AW289" s="97"/>
      <c r="AX289" s="24"/>
      <c r="AY289" s="25"/>
      <c r="AZ289" s="57"/>
      <c r="BA289" s="13" t="s">
        <v>447</v>
      </c>
      <c r="BB289" s="109" t="s">
        <v>447</v>
      </c>
      <c r="BC289" s="1"/>
      <c r="BD289" s="1"/>
      <c r="BE289" s="1"/>
      <c r="BF289" s="1"/>
      <c r="BG289" s="1"/>
      <c r="BS289" s="29"/>
      <c r="BT289" s="44" t="str">
        <f t="shared" si="47"/>
        <v/>
      </c>
      <c r="BU289" s="45" t="str">
        <f t="shared" si="48"/>
        <v/>
      </c>
      <c r="BV289" s="45" t="str">
        <f t="shared" si="49"/>
        <v/>
      </c>
      <c r="BW289" s="44" t="str">
        <f t="shared" si="50"/>
        <v/>
      </c>
      <c r="BX289" s="45" t="str">
        <f t="shared" si="51"/>
        <v/>
      </c>
      <c r="BY289" s="44" t="e">
        <f>IF(AND(#REF!="",#REF!="",#REF!="",#REF!=""),"",SUM(#REF!,#REF!,#REF!,#REF!,#REF!))</f>
        <v>#REF!</v>
      </c>
      <c r="BZ289" s="45" t="str">
        <f t="shared" si="52"/>
        <v/>
      </c>
      <c r="CA289" s="44" t="str">
        <f t="shared" si="53"/>
        <v/>
      </c>
      <c r="CB289" s="45" t="str">
        <f t="shared" si="54"/>
        <v/>
      </c>
      <c r="CC289" s="44" t="str">
        <f t="shared" si="55"/>
        <v/>
      </c>
      <c r="CD289" s="45" t="str">
        <f t="shared" si="56"/>
        <v/>
      </c>
      <c r="CE289" s="44" t="e">
        <f>IF(AND(#REF!="",#REF!="",#REF!="",#REF!=""),"",SUM(#REF!,#REF!,#REF!,#REF!,#REF!))</f>
        <v>#REF!</v>
      </c>
      <c r="CF289" s="45" t="str">
        <f t="shared" si="57"/>
        <v/>
      </c>
      <c r="CG289" s="38" t="e">
        <f>IF(AND(#REF!="",#REF!="",#REF!="",#REF!=""),"",SUM(#REF!,#REF!,#REF!,#REF!))</f>
        <v>#REF!</v>
      </c>
      <c r="CH289" s="38" t="str">
        <f t="shared" si="46"/>
        <v/>
      </c>
    </row>
    <row r="290" spans="1:86" ht="24" customHeight="1">
      <c r="A290" s="358">
        <v>284</v>
      </c>
      <c r="B290" s="359"/>
      <c r="C290" s="360"/>
      <c r="D290" s="361"/>
      <c r="E290" s="362"/>
      <c r="F290" s="363"/>
      <c r="G290" s="363"/>
      <c r="H290" s="364"/>
      <c r="I290" s="365"/>
      <c r="J290" s="366"/>
      <c r="K290" s="367"/>
      <c r="L290" s="24"/>
      <c r="M290" s="25"/>
      <c r="N290" s="25"/>
      <c r="O290" s="8"/>
      <c r="P290" s="57"/>
      <c r="Q290" s="60"/>
      <c r="R290" s="8"/>
      <c r="S290" s="14"/>
      <c r="T290" s="26"/>
      <c r="U290" s="27"/>
      <c r="V290" s="27"/>
      <c r="W290" s="8"/>
      <c r="X290" s="63"/>
      <c r="Y290" s="60"/>
      <c r="Z290" s="8"/>
      <c r="AA290" s="14"/>
      <c r="AB290" s="24"/>
      <c r="AC290" s="25"/>
      <c r="AD290" s="25"/>
      <c r="AE290" s="8"/>
      <c r="AF290" s="57"/>
      <c r="AG290" s="60"/>
      <c r="AH290" s="8"/>
      <c r="AI290" s="14"/>
      <c r="AJ290" s="24"/>
      <c r="AK290" s="25"/>
      <c r="AL290" s="25"/>
      <c r="AM290" s="8"/>
      <c r="AN290" s="57"/>
      <c r="AO290" s="60"/>
      <c r="AP290" s="8"/>
      <c r="AQ290" s="14"/>
      <c r="AR290" s="24"/>
      <c r="AS290" s="25"/>
      <c r="AT290" s="57"/>
      <c r="AU290" s="24"/>
      <c r="AV290" s="25"/>
      <c r="AW290" s="97"/>
      <c r="AX290" s="24"/>
      <c r="AY290" s="25"/>
      <c r="AZ290" s="57"/>
      <c r="BA290" s="13" t="s">
        <v>447</v>
      </c>
      <c r="BB290" s="109" t="s">
        <v>447</v>
      </c>
      <c r="BC290" s="1"/>
      <c r="BD290" s="1"/>
      <c r="BE290" s="1"/>
      <c r="BF290" s="1"/>
      <c r="BG290" s="1"/>
      <c r="BS290" s="29"/>
      <c r="BT290" s="44" t="str">
        <f t="shared" si="47"/>
        <v/>
      </c>
      <c r="BU290" s="45" t="str">
        <f t="shared" si="48"/>
        <v/>
      </c>
      <c r="BV290" s="45" t="str">
        <f t="shared" si="49"/>
        <v/>
      </c>
      <c r="BW290" s="44" t="str">
        <f t="shared" si="50"/>
        <v/>
      </c>
      <c r="BX290" s="45" t="str">
        <f t="shared" si="51"/>
        <v/>
      </c>
      <c r="BY290" s="44" t="e">
        <f>IF(AND(#REF!="",#REF!="",#REF!="",#REF!=""),"",SUM(#REF!,#REF!,#REF!,#REF!,#REF!))</f>
        <v>#REF!</v>
      </c>
      <c r="BZ290" s="45" t="str">
        <f t="shared" si="52"/>
        <v/>
      </c>
      <c r="CA290" s="44" t="str">
        <f t="shared" si="53"/>
        <v/>
      </c>
      <c r="CB290" s="45" t="str">
        <f t="shared" si="54"/>
        <v/>
      </c>
      <c r="CC290" s="44" t="str">
        <f t="shared" si="55"/>
        <v/>
      </c>
      <c r="CD290" s="45" t="str">
        <f t="shared" si="56"/>
        <v/>
      </c>
      <c r="CE290" s="44" t="e">
        <f>IF(AND(#REF!="",#REF!="",#REF!="",#REF!=""),"",SUM(#REF!,#REF!,#REF!,#REF!,#REF!))</f>
        <v>#REF!</v>
      </c>
      <c r="CF290" s="45" t="str">
        <f t="shared" si="57"/>
        <v/>
      </c>
      <c r="CG290" s="38" t="e">
        <f>IF(AND(#REF!="",#REF!="",#REF!="",#REF!=""),"",SUM(#REF!,#REF!,#REF!,#REF!))</f>
        <v>#REF!</v>
      </c>
      <c r="CH290" s="38" t="str">
        <f t="shared" si="46"/>
        <v/>
      </c>
    </row>
    <row r="291" spans="1:86" ht="24" customHeight="1">
      <c r="A291" s="358">
        <v>285</v>
      </c>
      <c r="B291" s="359"/>
      <c r="C291" s="360"/>
      <c r="D291" s="361"/>
      <c r="E291" s="362"/>
      <c r="F291" s="363"/>
      <c r="G291" s="363"/>
      <c r="H291" s="364"/>
      <c r="I291" s="365"/>
      <c r="J291" s="366"/>
      <c r="K291" s="367"/>
      <c r="L291" s="24"/>
      <c r="M291" s="25"/>
      <c r="N291" s="25"/>
      <c r="O291" s="8"/>
      <c r="P291" s="57"/>
      <c r="Q291" s="60"/>
      <c r="R291" s="8"/>
      <c r="S291" s="14"/>
      <c r="T291" s="26"/>
      <c r="U291" s="27"/>
      <c r="V291" s="27"/>
      <c r="W291" s="8"/>
      <c r="X291" s="63"/>
      <c r="Y291" s="60"/>
      <c r="Z291" s="8"/>
      <c r="AA291" s="14"/>
      <c r="AB291" s="24"/>
      <c r="AC291" s="25"/>
      <c r="AD291" s="25"/>
      <c r="AE291" s="8"/>
      <c r="AF291" s="57"/>
      <c r="AG291" s="60"/>
      <c r="AH291" s="8"/>
      <c r="AI291" s="14"/>
      <c r="AJ291" s="24"/>
      <c r="AK291" s="25"/>
      <c r="AL291" s="25"/>
      <c r="AM291" s="8"/>
      <c r="AN291" s="57"/>
      <c r="AO291" s="60"/>
      <c r="AP291" s="8"/>
      <c r="AQ291" s="14"/>
      <c r="AR291" s="24"/>
      <c r="AS291" s="25"/>
      <c r="AT291" s="57"/>
      <c r="AU291" s="24"/>
      <c r="AV291" s="25"/>
      <c r="AW291" s="97"/>
      <c r="AX291" s="24"/>
      <c r="AY291" s="25"/>
      <c r="AZ291" s="57"/>
      <c r="BA291" s="13" t="s">
        <v>447</v>
      </c>
      <c r="BB291" s="109" t="s">
        <v>447</v>
      </c>
      <c r="BC291" s="1"/>
      <c r="BD291" s="1"/>
      <c r="BE291" s="1"/>
      <c r="BF291" s="1"/>
      <c r="BG291" s="1"/>
      <c r="BS291" s="29"/>
      <c r="BT291" s="44" t="str">
        <f t="shared" si="47"/>
        <v/>
      </c>
      <c r="BU291" s="45" t="str">
        <f t="shared" si="48"/>
        <v/>
      </c>
      <c r="BV291" s="45" t="str">
        <f t="shared" si="49"/>
        <v/>
      </c>
      <c r="BW291" s="44" t="str">
        <f t="shared" si="50"/>
        <v/>
      </c>
      <c r="BX291" s="45" t="str">
        <f t="shared" si="51"/>
        <v/>
      </c>
      <c r="BY291" s="44" t="e">
        <f>IF(AND(#REF!="",#REF!="",#REF!="",#REF!=""),"",SUM(#REF!,#REF!,#REF!,#REF!,#REF!))</f>
        <v>#REF!</v>
      </c>
      <c r="BZ291" s="45" t="str">
        <f t="shared" si="52"/>
        <v/>
      </c>
      <c r="CA291" s="44" t="str">
        <f t="shared" si="53"/>
        <v/>
      </c>
      <c r="CB291" s="45" t="str">
        <f t="shared" si="54"/>
        <v/>
      </c>
      <c r="CC291" s="44" t="str">
        <f t="shared" si="55"/>
        <v/>
      </c>
      <c r="CD291" s="45" t="str">
        <f t="shared" si="56"/>
        <v/>
      </c>
      <c r="CE291" s="44" t="e">
        <f>IF(AND(#REF!="",#REF!="",#REF!="",#REF!=""),"",SUM(#REF!,#REF!,#REF!,#REF!,#REF!))</f>
        <v>#REF!</v>
      </c>
      <c r="CF291" s="45" t="str">
        <f t="shared" si="57"/>
        <v/>
      </c>
      <c r="CG291" s="38" t="e">
        <f>IF(AND(#REF!="",#REF!="",#REF!="",#REF!=""),"",SUM(#REF!,#REF!,#REF!,#REF!))</f>
        <v>#REF!</v>
      </c>
      <c r="CH291" s="38" t="str">
        <f t="shared" si="46"/>
        <v/>
      </c>
    </row>
    <row r="292" spans="1:86" ht="24" customHeight="1">
      <c r="A292" s="358">
        <v>286</v>
      </c>
      <c r="B292" s="359"/>
      <c r="C292" s="360"/>
      <c r="D292" s="361"/>
      <c r="E292" s="362"/>
      <c r="F292" s="363"/>
      <c r="G292" s="363"/>
      <c r="H292" s="364"/>
      <c r="I292" s="365"/>
      <c r="J292" s="366"/>
      <c r="K292" s="367"/>
      <c r="L292" s="24"/>
      <c r="M292" s="25"/>
      <c r="N292" s="25"/>
      <c r="O292" s="8"/>
      <c r="P292" s="57"/>
      <c r="Q292" s="60"/>
      <c r="R292" s="8"/>
      <c r="S292" s="14"/>
      <c r="T292" s="26"/>
      <c r="U292" s="27"/>
      <c r="V292" s="27"/>
      <c r="W292" s="8"/>
      <c r="X292" s="63"/>
      <c r="Y292" s="60"/>
      <c r="Z292" s="8"/>
      <c r="AA292" s="14"/>
      <c r="AB292" s="24"/>
      <c r="AC292" s="25"/>
      <c r="AD292" s="25"/>
      <c r="AE292" s="8"/>
      <c r="AF292" s="57"/>
      <c r="AG292" s="60"/>
      <c r="AH292" s="8"/>
      <c r="AI292" s="14"/>
      <c r="AJ292" s="24"/>
      <c r="AK292" s="25"/>
      <c r="AL292" s="25"/>
      <c r="AM292" s="8"/>
      <c r="AN292" s="57"/>
      <c r="AO292" s="60"/>
      <c r="AP292" s="8"/>
      <c r="AQ292" s="14"/>
      <c r="AR292" s="24"/>
      <c r="AS292" s="25"/>
      <c r="AT292" s="57"/>
      <c r="AU292" s="24"/>
      <c r="AV292" s="25"/>
      <c r="AW292" s="97"/>
      <c r="AX292" s="24"/>
      <c r="AY292" s="25"/>
      <c r="AZ292" s="57"/>
      <c r="BA292" s="13" t="s">
        <v>447</v>
      </c>
      <c r="BB292" s="109" t="s">
        <v>447</v>
      </c>
      <c r="BC292" s="1"/>
      <c r="BD292" s="1"/>
      <c r="BE292" s="1"/>
      <c r="BF292" s="1"/>
      <c r="BG292" s="1"/>
      <c r="BS292" s="29"/>
      <c r="BT292" s="44" t="str">
        <f t="shared" si="47"/>
        <v/>
      </c>
      <c r="BU292" s="45" t="str">
        <f t="shared" si="48"/>
        <v/>
      </c>
      <c r="BV292" s="45" t="str">
        <f t="shared" si="49"/>
        <v/>
      </c>
      <c r="BW292" s="44" t="str">
        <f t="shared" si="50"/>
        <v/>
      </c>
      <c r="BX292" s="45" t="str">
        <f t="shared" si="51"/>
        <v/>
      </c>
      <c r="BY292" s="44" t="e">
        <f>IF(AND(#REF!="",#REF!="",#REF!="",#REF!=""),"",SUM(#REF!,#REF!,#REF!,#REF!,#REF!))</f>
        <v>#REF!</v>
      </c>
      <c r="BZ292" s="45" t="str">
        <f t="shared" si="52"/>
        <v/>
      </c>
      <c r="CA292" s="44" t="str">
        <f t="shared" si="53"/>
        <v/>
      </c>
      <c r="CB292" s="45" t="str">
        <f t="shared" si="54"/>
        <v/>
      </c>
      <c r="CC292" s="44" t="str">
        <f t="shared" si="55"/>
        <v/>
      </c>
      <c r="CD292" s="45" t="str">
        <f t="shared" si="56"/>
        <v/>
      </c>
      <c r="CE292" s="44" t="e">
        <f>IF(AND(#REF!="",#REF!="",#REF!="",#REF!=""),"",SUM(#REF!,#REF!,#REF!,#REF!,#REF!))</f>
        <v>#REF!</v>
      </c>
      <c r="CF292" s="45" t="str">
        <f t="shared" si="57"/>
        <v/>
      </c>
      <c r="CG292" s="38" t="e">
        <f>IF(AND(#REF!="",#REF!="",#REF!="",#REF!=""),"",SUM(#REF!,#REF!,#REF!,#REF!))</f>
        <v>#REF!</v>
      </c>
      <c r="CH292" s="38" t="str">
        <f t="shared" si="46"/>
        <v/>
      </c>
    </row>
    <row r="293" spans="1:86" ht="24" customHeight="1">
      <c r="A293" s="358">
        <v>287</v>
      </c>
      <c r="B293" s="359"/>
      <c r="C293" s="360"/>
      <c r="D293" s="361"/>
      <c r="E293" s="362"/>
      <c r="F293" s="363"/>
      <c r="G293" s="363"/>
      <c r="H293" s="364"/>
      <c r="I293" s="365"/>
      <c r="J293" s="366"/>
      <c r="K293" s="367"/>
      <c r="L293" s="24"/>
      <c r="M293" s="25"/>
      <c r="N293" s="25"/>
      <c r="O293" s="8"/>
      <c r="P293" s="57"/>
      <c r="Q293" s="60"/>
      <c r="R293" s="8"/>
      <c r="S293" s="14"/>
      <c r="T293" s="26"/>
      <c r="U293" s="27"/>
      <c r="V293" s="27"/>
      <c r="W293" s="8"/>
      <c r="X293" s="63"/>
      <c r="Y293" s="60"/>
      <c r="Z293" s="8"/>
      <c r="AA293" s="14"/>
      <c r="AB293" s="24"/>
      <c r="AC293" s="25"/>
      <c r="AD293" s="25"/>
      <c r="AE293" s="8"/>
      <c r="AF293" s="57"/>
      <c r="AG293" s="60"/>
      <c r="AH293" s="8"/>
      <c r="AI293" s="14"/>
      <c r="AJ293" s="24"/>
      <c r="AK293" s="25"/>
      <c r="AL293" s="25"/>
      <c r="AM293" s="8"/>
      <c r="AN293" s="57"/>
      <c r="AO293" s="60"/>
      <c r="AP293" s="8"/>
      <c r="AQ293" s="14"/>
      <c r="AR293" s="24"/>
      <c r="AS293" s="25"/>
      <c r="AT293" s="57"/>
      <c r="AU293" s="24"/>
      <c r="AV293" s="25"/>
      <c r="AW293" s="97"/>
      <c r="AX293" s="24"/>
      <c r="AY293" s="25"/>
      <c r="AZ293" s="57"/>
      <c r="BA293" s="13" t="s">
        <v>447</v>
      </c>
      <c r="BB293" s="109" t="s">
        <v>447</v>
      </c>
      <c r="BC293" s="1"/>
      <c r="BD293" s="1"/>
      <c r="BE293" s="1"/>
      <c r="BF293" s="1"/>
      <c r="BG293" s="1"/>
      <c r="BS293" s="29"/>
      <c r="BT293" s="44" t="str">
        <f t="shared" si="47"/>
        <v/>
      </c>
      <c r="BU293" s="45" t="str">
        <f t="shared" si="48"/>
        <v/>
      </c>
      <c r="BV293" s="45" t="str">
        <f t="shared" si="49"/>
        <v/>
      </c>
      <c r="BW293" s="44" t="str">
        <f t="shared" si="50"/>
        <v/>
      </c>
      <c r="BX293" s="45" t="str">
        <f t="shared" si="51"/>
        <v/>
      </c>
      <c r="BY293" s="44" t="e">
        <f>IF(AND(#REF!="",#REF!="",#REF!="",#REF!=""),"",SUM(#REF!,#REF!,#REF!,#REF!,#REF!))</f>
        <v>#REF!</v>
      </c>
      <c r="BZ293" s="45" t="str">
        <f t="shared" si="52"/>
        <v/>
      </c>
      <c r="CA293" s="44" t="str">
        <f t="shared" si="53"/>
        <v/>
      </c>
      <c r="CB293" s="45" t="str">
        <f t="shared" si="54"/>
        <v/>
      </c>
      <c r="CC293" s="44" t="str">
        <f t="shared" si="55"/>
        <v/>
      </c>
      <c r="CD293" s="45" t="str">
        <f t="shared" si="56"/>
        <v/>
      </c>
      <c r="CE293" s="44" t="e">
        <f>IF(AND(#REF!="",#REF!="",#REF!="",#REF!=""),"",SUM(#REF!,#REF!,#REF!,#REF!,#REF!))</f>
        <v>#REF!</v>
      </c>
      <c r="CF293" s="45" t="str">
        <f t="shared" si="57"/>
        <v/>
      </c>
      <c r="CG293" s="38" t="e">
        <f>IF(AND(#REF!="",#REF!="",#REF!="",#REF!=""),"",SUM(#REF!,#REF!,#REF!,#REF!))</f>
        <v>#REF!</v>
      </c>
      <c r="CH293" s="38" t="str">
        <f t="shared" si="46"/>
        <v/>
      </c>
    </row>
    <row r="294" spans="1:86" ht="24" customHeight="1">
      <c r="A294" s="358">
        <v>288</v>
      </c>
      <c r="B294" s="359"/>
      <c r="C294" s="360"/>
      <c r="D294" s="361"/>
      <c r="E294" s="362"/>
      <c r="F294" s="363"/>
      <c r="G294" s="363"/>
      <c r="H294" s="364"/>
      <c r="I294" s="365"/>
      <c r="J294" s="366"/>
      <c r="K294" s="367"/>
      <c r="L294" s="24"/>
      <c r="M294" s="25"/>
      <c r="N294" s="25"/>
      <c r="O294" s="8"/>
      <c r="P294" s="57"/>
      <c r="Q294" s="60"/>
      <c r="R294" s="8"/>
      <c r="S294" s="14"/>
      <c r="T294" s="26"/>
      <c r="U294" s="27"/>
      <c r="V294" s="27"/>
      <c r="W294" s="8"/>
      <c r="X294" s="63"/>
      <c r="Y294" s="60"/>
      <c r="Z294" s="8"/>
      <c r="AA294" s="14"/>
      <c r="AB294" s="24"/>
      <c r="AC294" s="25"/>
      <c r="AD294" s="25"/>
      <c r="AE294" s="8"/>
      <c r="AF294" s="57"/>
      <c r="AG294" s="60"/>
      <c r="AH294" s="8"/>
      <c r="AI294" s="14"/>
      <c r="AJ294" s="24"/>
      <c r="AK294" s="25"/>
      <c r="AL294" s="25"/>
      <c r="AM294" s="8"/>
      <c r="AN294" s="57"/>
      <c r="AO294" s="60"/>
      <c r="AP294" s="8"/>
      <c r="AQ294" s="14"/>
      <c r="AR294" s="24"/>
      <c r="AS294" s="25"/>
      <c r="AT294" s="57"/>
      <c r="AU294" s="24"/>
      <c r="AV294" s="25"/>
      <c r="AW294" s="97"/>
      <c r="AX294" s="24"/>
      <c r="AY294" s="25"/>
      <c r="AZ294" s="57"/>
      <c r="BA294" s="13" t="s">
        <v>447</v>
      </c>
      <c r="BB294" s="109" t="s">
        <v>447</v>
      </c>
      <c r="BC294" s="1"/>
      <c r="BD294" s="1"/>
      <c r="BE294" s="1"/>
      <c r="BF294" s="1"/>
      <c r="BG294" s="1"/>
      <c r="BS294" s="29"/>
      <c r="BT294" s="44" t="str">
        <f t="shared" si="47"/>
        <v/>
      </c>
      <c r="BU294" s="45" t="str">
        <f t="shared" si="48"/>
        <v/>
      </c>
      <c r="BV294" s="45" t="str">
        <f t="shared" si="49"/>
        <v/>
      </c>
      <c r="BW294" s="44" t="str">
        <f t="shared" si="50"/>
        <v/>
      </c>
      <c r="BX294" s="45" t="str">
        <f t="shared" si="51"/>
        <v/>
      </c>
      <c r="BY294" s="44" t="e">
        <f>IF(AND(#REF!="",#REF!="",#REF!="",#REF!=""),"",SUM(#REF!,#REF!,#REF!,#REF!,#REF!))</f>
        <v>#REF!</v>
      </c>
      <c r="BZ294" s="45" t="str">
        <f t="shared" si="52"/>
        <v/>
      </c>
      <c r="CA294" s="44" t="str">
        <f t="shared" si="53"/>
        <v/>
      </c>
      <c r="CB294" s="45" t="str">
        <f t="shared" si="54"/>
        <v/>
      </c>
      <c r="CC294" s="44" t="str">
        <f t="shared" si="55"/>
        <v/>
      </c>
      <c r="CD294" s="45" t="str">
        <f t="shared" si="56"/>
        <v/>
      </c>
      <c r="CE294" s="44" t="e">
        <f>IF(AND(#REF!="",#REF!="",#REF!="",#REF!=""),"",SUM(#REF!,#REF!,#REF!,#REF!,#REF!))</f>
        <v>#REF!</v>
      </c>
      <c r="CF294" s="45" t="str">
        <f t="shared" si="57"/>
        <v/>
      </c>
      <c r="CG294" s="38" t="e">
        <f>IF(AND(#REF!="",#REF!="",#REF!="",#REF!=""),"",SUM(#REF!,#REF!,#REF!,#REF!))</f>
        <v>#REF!</v>
      </c>
      <c r="CH294" s="38" t="str">
        <f t="shared" si="46"/>
        <v/>
      </c>
    </row>
    <row r="295" spans="1:86" ht="24" customHeight="1">
      <c r="A295" s="358">
        <v>289</v>
      </c>
      <c r="B295" s="359"/>
      <c r="C295" s="360"/>
      <c r="D295" s="361"/>
      <c r="E295" s="362"/>
      <c r="F295" s="363"/>
      <c r="G295" s="363"/>
      <c r="H295" s="364"/>
      <c r="I295" s="365"/>
      <c r="J295" s="366"/>
      <c r="K295" s="367"/>
      <c r="L295" s="24"/>
      <c r="M295" s="25"/>
      <c r="N295" s="25"/>
      <c r="O295" s="8"/>
      <c r="P295" s="57"/>
      <c r="Q295" s="60"/>
      <c r="R295" s="8"/>
      <c r="S295" s="14"/>
      <c r="T295" s="26"/>
      <c r="U295" s="27"/>
      <c r="V295" s="27"/>
      <c r="W295" s="8"/>
      <c r="X295" s="63"/>
      <c r="Y295" s="60"/>
      <c r="Z295" s="8"/>
      <c r="AA295" s="14"/>
      <c r="AB295" s="24"/>
      <c r="AC295" s="25"/>
      <c r="AD295" s="25"/>
      <c r="AE295" s="8"/>
      <c r="AF295" s="57"/>
      <c r="AG295" s="60"/>
      <c r="AH295" s="8"/>
      <c r="AI295" s="14"/>
      <c r="AJ295" s="24"/>
      <c r="AK295" s="25"/>
      <c r="AL295" s="25"/>
      <c r="AM295" s="8"/>
      <c r="AN295" s="57"/>
      <c r="AO295" s="60"/>
      <c r="AP295" s="8"/>
      <c r="AQ295" s="14"/>
      <c r="AR295" s="24"/>
      <c r="AS295" s="25"/>
      <c r="AT295" s="57"/>
      <c r="AU295" s="24"/>
      <c r="AV295" s="25"/>
      <c r="AW295" s="97"/>
      <c r="AX295" s="24"/>
      <c r="AY295" s="25"/>
      <c r="AZ295" s="57"/>
      <c r="BA295" s="13" t="s">
        <v>447</v>
      </c>
      <c r="BB295" s="109" t="s">
        <v>447</v>
      </c>
      <c r="BC295" s="1"/>
      <c r="BD295" s="1"/>
      <c r="BE295" s="1"/>
      <c r="BF295" s="1"/>
      <c r="BG295" s="1"/>
      <c r="BS295" s="29"/>
      <c r="BT295" s="44" t="str">
        <f t="shared" si="47"/>
        <v/>
      </c>
      <c r="BU295" s="45" t="str">
        <f t="shared" si="48"/>
        <v/>
      </c>
      <c r="BV295" s="45" t="str">
        <f t="shared" si="49"/>
        <v/>
      </c>
      <c r="BW295" s="44" t="str">
        <f t="shared" si="50"/>
        <v/>
      </c>
      <c r="BX295" s="45" t="str">
        <f t="shared" si="51"/>
        <v/>
      </c>
      <c r="BY295" s="44" t="e">
        <f>IF(AND(#REF!="",#REF!="",#REF!="",#REF!=""),"",SUM(#REF!,#REF!,#REF!,#REF!,#REF!))</f>
        <v>#REF!</v>
      </c>
      <c r="BZ295" s="45" t="str">
        <f t="shared" si="52"/>
        <v/>
      </c>
      <c r="CA295" s="44" t="str">
        <f t="shared" si="53"/>
        <v/>
      </c>
      <c r="CB295" s="45" t="str">
        <f t="shared" si="54"/>
        <v/>
      </c>
      <c r="CC295" s="44" t="str">
        <f t="shared" si="55"/>
        <v/>
      </c>
      <c r="CD295" s="45" t="str">
        <f t="shared" si="56"/>
        <v/>
      </c>
      <c r="CE295" s="44" t="e">
        <f>IF(AND(#REF!="",#REF!="",#REF!="",#REF!=""),"",SUM(#REF!,#REF!,#REF!,#REF!,#REF!))</f>
        <v>#REF!</v>
      </c>
      <c r="CF295" s="45" t="str">
        <f t="shared" si="57"/>
        <v/>
      </c>
      <c r="CG295" s="38" t="e">
        <f>IF(AND(#REF!="",#REF!="",#REF!="",#REF!=""),"",SUM(#REF!,#REF!,#REF!,#REF!))</f>
        <v>#REF!</v>
      </c>
      <c r="CH295" s="38" t="str">
        <f t="shared" si="46"/>
        <v/>
      </c>
    </row>
    <row r="296" spans="1:86" ht="24" customHeight="1">
      <c r="A296" s="358">
        <v>290</v>
      </c>
      <c r="B296" s="359"/>
      <c r="C296" s="360"/>
      <c r="D296" s="361"/>
      <c r="E296" s="362"/>
      <c r="F296" s="363"/>
      <c r="G296" s="363"/>
      <c r="H296" s="364"/>
      <c r="I296" s="365"/>
      <c r="J296" s="366"/>
      <c r="K296" s="367"/>
      <c r="L296" s="24"/>
      <c r="M296" s="25"/>
      <c r="N296" s="25"/>
      <c r="O296" s="8"/>
      <c r="P296" s="57"/>
      <c r="Q296" s="60"/>
      <c r="R296" s="8"/>
      <c r="S296" s="14"/>
      <c r="T296" s="26"/>
      <c r="U296" s="27"/>
      <c r="V296" s="27"/>
      <c r="W296" s="8"/>
      <c r="X296" s="63"/>
      <c r="Y296" s="60"/>
      <c r="Z296" s="8"/>
      <c r="AA296" s="14"/>
      <c r="AB296" s="24"/>
      <c r="AC296" s="25"/>
      <c r="AD296" s="25"/>
      <c r="AE296" s="8"/>
      <c r="AF296" s="57"/>
      <c r="AG296" s="60"/>
      <c r="AH296" s="8"/>
      <c r="AI296" s="14"/>
      <c r="AJ296" s="24"/>
      <c r="AK296" s="25"/>
      <c r="AL296" s="25"/>
      <c r="AM296" s="8"/>
      <c r="AN296" s="57"/>
      <c r="AO296" s="60"/>
      <c r="AP296" s="8"/>
      <c r="AQ296" s="14"/>
      <c r="AR296" s="24"/>
      <c r="AS296" s="25"/>
      <c r="AT296" s="57"/>
      <c r="AU296" s="24"/>
      <c r="AV296" s="25"/>
      <c r="AW296" s="97"/>
      <c r="AX296" s="24"/>
      <c r="AY296" s="25"/>
      <c r="AZ296" s="57"/>
      <c r="BA296" s="13" t="s">
        <v>447</v>
      </c>
      <c r="BB296" s="109" t="s">
        <v>447</v>
      </c>
      <c r="BC296" s="1"/>
      <c r="BD296" s="1"/>
      <c r="BE296" s="1"/>
      <c r="BF296" s="1"/>
      <c r="BG296" s="1"/>
      <c r="BS296" s="29"/>
      <c r="BT296" s="44" t="str">
        <f t="shared" si="47"/>
        <v/>
      </c>
      <c r="BU296" s="45" t="str">
        <f t="shared" si="48"/>
        <v/>
      </c>
      <c r="BV296" s="45" t="str">
        <f t="shared" si="49"/>
        <v/>
      </c>
      <c r="BW296" s="44" t="str">
        <f t="shared" si="50"/>
        <v/>
      </c>
      <c r="BX296" s="45" t="str">
        <f t="shared" si="51"/>
        <v/>
      </c>
      <c r="BY296" s="44" t="e">
        <f>IF(AND(#REF!="",#REF!="",#REF!="",#REF!=""),"",SUM(#REF!,#REF!,#REF!,#REF!,#REF!))</f>
        <v>#REF!</v>
      </c>
      <c r="BZ296" s="45" t="str">
        <f t="shared" si="52"/>
        <v/>
      </c>
      <c r="CA296" s="44" t="str">
        <f t="shared" si="53"/>
        <v/>
      </c>
      <c r="CB296" s="45" t="str">
        <f t="shared" si="54"/>
        <v/>
      </c>
      <c r="CC296" s="44" t="str">
        <f t="shared" si="55"/>
        <v/>
      </c>
      <c r="CD296" s="45" t="str">
        <f t="shared" si="56"/>
        <v/>
      </c>
      <c r="CE296" s="44" t="e">
        <f>IF(AND(#REF!="",#REF!="",#REF!="",#REF!=""),"",SUM(#REF!,#REF!,#REF!,#REF!,#REF!))</f>
        <v>#REF!</v>
      </c>
      <c r="CF296" s="45" t="str">
        <f t="shared" si="57"/>
        <v/>
      </c>
      <c r="CG296" s="38" t="e">
        <f>IF(AND(#REF!="",#REF!="",#REF!="",#REF!=""),"",SUM(#REF!,#REF!,#REF!,#REF!))</f>
        <v>#REF!</v>
      </c>
      <c r="CH296" s="38" t="str">
        <f t="shared" si="46"/>
        <v/>
      </c>
    </row>
    <row r="297" spans="1:86" ht="24" customHeight="1">
      <c r="A297" s="358">
        <v>291</v>
      </c>
      <c r="B297" s="359"/>
      <c r="C297" s="360"/>
      <c r="D297" s="361"/>
      <c r="E297" s="362"/>
      <c r="F297" s="363"/>
      <c r="G297" s="363"/>
      <c r="H297" s="364"/>
      <c r="I297" s="365"/>
      <c r="J297" s="366"/>
      <c r="K297" s="367"/>
      <c r="L297" s="24"/>
      <c r="M297" s="25"/>
      <c r="N297" s="25"/>
      <c r="O297" s="8"/>
      <c r="P297" s="57"/>
      <c r="Q297" s="60"/>
      <c r="R297" s="8"/>
      <c r="S297" s="14"/>
      <c r="T297" s="26"/>
      <c r="U297" s="27"/>
      <c r="V297" s="27"/>
      <c r="W297" s="8"/>
      <c r="X297" s="63"/>
      <c r="Y297" s="60"/>
      <c r="Z297" s="8"/>
      <c r="AA297" s="14"/>
      <c r="AB297" s="24"/>
      <c r="AC297" s="25"/>
      <c r="AD297" s="25"/>
      <c r="AE297" s="8"/>
      <c r="AF297" s="57"/>
      <c r="AG297" s="60"/>
      <c r="AH297" s="8"/>
      <c r="AI297" s="14"/>
      <c r="AJ297" s="24"/>
      <c r="AK297" s="25"/>
      <c r="AL297" s="25"/>
      <c r="AM297" s="8"/>
      <c r="AN297" s="57"/>
      <c r="AO297" s="60"/>
      <c r="AP297" s="8"/>
      <c r="AQ297" s="14"/>
      <c r="AR297" s="24"/>
      <c r="AS297" s="25"/>
      <c r="AT297" s="57"/>
      <c r="AU297" s="24"/>
      <c r="AV297" s="25"/>
      <c r="AW297" s="97"/>
      <c r="AX297" s="24"/>
      <c r="AY297" s="25"/>
      <c r="AZ297" s="57"/>
      <c r="BA297" s="13" t="s">
        <v>447</v>
      </c>
      <c r="BB297" s="109" t="s">
        <v>447</v>
      </c>
      <c r="BC297" s="1"/>
      <c r="BD297" s="1"/>
      <c r="BE297" s="1"/>
      <c r="BF297" s="1"/>
      <c r="BG297" s="1"/>
      <c r="BS297" s="29"/>
      <c r="BT297" s="44" t="str">
        <f t="shared" si="47"/>
        <v/>
      </c>
      <c r="BU297" s="45" t="str">
        <f t="shared" si="48"/>
        <v/>
      </c>
      <c r="BV297" s="45" t="str">
        <f t="shared" si="49"/>
        <v/>
      </c>
      <c r="BW297" s="44" t="str">
        <f t="shared" si="50"/>
        <v/>
      </c>
      <c r="BX297" s="45" t="str">
        <f t="shared" si="51"/>
        <v/>
      </c>
      <c r="BY297" s="44" t="e">
        <f>IF(AND(#REF!="",#REF!="",#REF!="",#REF!=""),"",SUM(#REF!,#REF!,#REF!,#REF!,#REF!))</f>
        <v>#REF!</v>
      </c>
      <c r="BZ297" s="45" t="str">
        <f t="shared" si="52"/>
        <v/>
      </c>
      <c r="CA297" s="44" t="str">
        <f t="shared" si="53"/>
        <v/>
      </c>
      <c r="CB297" s="45" t="str">
        <f t="shared" si="54"/>
        <v/>
      </c>
      <c r="CC297" s="44" t="str">
        <f t="shared" si="55"/>
        <v/>
      </c>
      <c r="CD297" s="45" t="str">
        <f t="shared" si="56"/>
        <v/>
      </c>
      <c r="CE297" s="44" t="e">
        <f>IF(AND(#REF!="",#REF!="",#REF!="",#REF!=""),"",SUM(#REF!,#REF!,#REF!,#REF!,#REF!))</f>
        <v>#REF!</v>
      </c>
      <c r="CF297" s="45" t="str">
        <f t="shared" si="57"/>
        <v/>
      </c>
      <c r="CG297" s="38" t="e">
        <f>IF(AND(#REF!="",#REF!="",#REF!="",#REF!=""),"",SUM(#REF!,#REF!,#REF!,#REF!))</f>
        <v>#REF!</v>
      </c>
      <c r="CH297" s="38" t="str">
        <f t="shared" si="46"/>
        <v/>
      </c>
    </row>
    <row r="298" spans="1:86" ht="24" customHeight="1">
      <c r="A298" s="358">
        <v>292</v>
      </c>
      <c r="B298" s="359"/>
      <c r="C298" s="360"/>
      <c r="D298" s="361"/>
      <c r="E298" s="362"/>
      <c r="F298" s="363"/>
      <c r="G298" s="363"/>
      <c r="H298" s="364"/>
      <c r="I298" s="365"/>
      <c r="J298" s="366"/>
      <c r="K298" s="367"/>
      <c r="L298" s="24"/>
      <c r="M298" s="25"/>
      <c r="N298" s="25"/>
      <c r="O298" s="8"/>
      <c r="P298" s="57"/>
      <c r="Q298" s="60"/>
      <c r="R298" s="8"/>
      <c r="S298" s="14"/>
      <c r="T298" s="26"/>
      <c r="U298" s="27"/>
      <c r="V298" s="27"/>
      <c r="W298" s="8"/>
      <c r="X298" s="63"/>
      <c r="Y298" s="60"/>
      <c r="Z298" s="8"/>
      <c r="AA298" s="14"/>
      <c r="AB298" s="24"/>
      <c r="AC298" s="25"/>
      <c r="AD298" s="25"/>
      <c r="AE298" s="8"/>
      <c r="AF298" s="57"/>
      <c r="AG298" s="60"/>
      <c r="AH298" s="8"/>
      <c r="AI298" s="14"/>
      <c r="AJ298" s="24"/>
      <c r="AK298" s="25"/>
      <c r="AL298" s="25"/>
      <c r="AM298" s="8"/>
      <c r="AN298" s="57"/>
      <c r="AO298" s="60"/>
      <c r="AP298" s="8"/>
      <c r="AQ298" s="14"/>
      <c r="AR298" s="24"/>
      <c r="AS298" s="25"/>
      <c r="AT298" s="57"/>
      <c r="AU298" s="24"/>
      <c r="AV298" s="25"/>
      <c r="AW298" s="97"/>
      <c r="AX298" s="24"/>
      <c r="AY298" s="25"/>
      <c r="AZ298" s="57"/>
      <c r="BA298" s="13" t="s">
        <v>447</v>
      </c>
      <c r="BB298" s="109" t="s">
        <v>447</v>
      </c>
      <c r="BC298" s="1"/>
      <c r="BD298" s="1"/>
      <c r="BE298" s="1"/>
      <c r="BF298" s="1"/>
      <c r="BG298" s="1"/>
      <c r="BS298" s="29"/>
      <c r="BT298" s="44" t="str">
        <f t="shared" si="47"/>
        <v/>
      </c>
      <c r="BU298" s="45" t="str">
        <f t="shared" si="48"/>
        <v/>
      </c>
      <c r="BV298" s="45" t="str">
        <f t="shared" si="49"/>
        <v/>
      </c>
      <c r="BW298" s="44" t="str">
        <f t="shared" si="50"/>
        <v/>
      </c>
      <c r="BX298" s="45" t="str">
        <f t="shared" si="51"/>
        <v/>
      </c>
      <c r="BY298" s="44" t="e">
        <f>IF(AND(#REF!="",#REF!="",#REF!="",#REF!=""),"",SUM(#REF!,#REF!,#REF!,#REF!,#REF!))</f>
        <v>#REF!</v>
      </c>
      <c r="BZ298" s="45" t="str">
        <f t="shared" si="52"/>
        <v/>
      </c>
      <c r="CA298" s="44" t="str">
        <f t="shared" si="53"/>
        <v/>
      </c>
      <c r="CB298" s="45" t="str">
        <f t="shared" si="54"/>
        <v/>
      </c>
      <c r="CC298" s="44" t="str">
        <f t="shared" si="55"/>
        <v/>
      </c>
      <c r="CD298" s="45" t="str">
        <f t="shared" si="56"/>
        <v/>
      </c>
      <c r="CE298" s="44" t="e">
        <f>IF(AND(#REF!="",#REF!="",#REF!="",#REF!=""),"",SUM(#REF!,#REF!,#REF!,#REF!,#REF!))</f>
        <v>#REF!</v>
      </c>
      <c r="CF298" s="45" t="str">
        <f t="shared" si="57"/>
        <v/>
      </c>
      <c r="CG298" s="38" t="e">
        <f>IF(AND(#REF!="",#REF!="",#REF!="",#REF!=""),"",SUM(#REF!,#REF!,#REF!,#REF!))</f>
        <v>#REF!</v>
      </c>
      <c r="CH298" s="38" t="str">
        <f t="shared" si="46"/>
        <v/>
      </c>
    </row>
    <row r="299" spans="1:86" ht="24" customHeight="1">
      <c r="A299" s="358">
        <v>293</v>
      </c>
      <c r="B299" s="359"/>
      <c r="C299" s="360"/>
      <c r="D299" s="361"/>
      <c r="E299" s="362"/>
      <c r="F299" s="363"/>
      <c r="G299" s="363"/>
      <c r="H299" s="364"/>
      <c r="I299" s="365"/>
      <c r="J299" s="366"/>
      <c r="K299" s="367"/>
      <c r="L299" s="24"/>
      <c r="M299" s="25"/>
      <c r="N299" s="25"/>
      <c r="O299" s="8"/>
      <c r="P299" s="57"/>
      <c r="Q299" s="60"/>
      <c r="R299" s="8"/>
      <c r="S299" s="14"/>
      <c r="T299" s="26"/>
      <c r="U299" s="27"/>
      <c r="V299" s="27"/>
      <c r="W299" s="8"/>
      <c r="X299" s="63"/>
      <c r="Y299" s="60"/>
      <c r="Z299" s="8"/>
      <c r="AA299" s="14"/>
      <c r="AB299" s="24"/>
      <c r="AC299" s="25"/>
      <c r="AD299" s="25"/>
      <c r="AE299" s="8"/>
      <c r="AF299" s="57"/>
      <c r="AG299" s="60"/>
      <c r="AH299" s="8"/>
      <c r="AI299" s="14"/>
      <c r="AJ299" s="24"/>
      <c r="AK299" s="25"/>
      <c r="AL299" s="25"/>
      <c r="AM299" s="8"/>
      <c r="AN299" s="57"/>
      <c r="AO299" s="60"/>
      <c r="AP299" s="8"/>
      <c r="AQ299" s="14"/>
      <c r="AR299" s="24"/>
      <c r="AS299" s="25"/>
      <c r="AT299" s="57"/>
      <c r="AU299" s="24"/>
      <c r="AV299" s="25"/>
      <c r="AW299" s="97"/>
      <c r="AX299" s="24"/>
      <c r="AY299" s="25"/>
      <c r="AZ299" s="57"/>
      <c r="BA299" s="13" t="s">
        <v>447</v>
      </c>
      <c r="BB299" s="109" t="s">
        <v>447</v>
      </c>
      <c r="BC299" s="1"/>
      <c r="BD299" s="1"/>
      <c r="BE299" s="1"/>
      <c r="BF299" s="1"/>
      <c r="BG299" s="1"/>
      <c r="BS299" s="29"/>
      <c r="BT299" s="44" t="str">
        <f t="shared" si="47"/>
        <v/>
      </c>
      <c r="BU299" s="45" t="str">
        <f t="shared" si="48"/>
        <v/>
      </c>
      <c r="BV299" s="45" t="str">
        <f t="shared" si="49"/>
        <v/>
      </c>
      <c r="BW299" s="44" t="str">
        <f t="shared" si="50"/>
        <v/>
      </c>
      <c r="BX299" s="45" t="str">
        <f t="shared" si="51"/>
        <v/>
      </c>
      <c r="BY299" s="44" t="e">
        <f>IF(AND(#REF!="",#REF!="",#REF!="",#REF!=""),"",SUM(#REF!,#REF!,#REF!,#REF!,#REF!))</f>
        <v>#REF!</v>
      </c>
      <c r="BZ299" s="45" t="str">
        <f t="shared" si="52"/>
        <v/>
      </c>
      <c r="CA299" s="44" t="str">
        <f t="shared" si="53"/>
        <v/>
      </c>
      <c r="CB299" s="45" t="str">
        <f t="shared" si="54"/>
        <v/>
      </c>
      <c r="CC299" s="44" t="str">
        <f t="shared" si="55"/>
        <v/>
      </c>
      <c r="CD299" s="45" t="str">
        <f t="shared" si="56"/>
        <v/>
      </c>
      <c r="CE299" s="44" t="e">
        <f>IF(AND(#REF!="",#REF!="",#REF!="",#REF!=""),"",SUM(#REF!,#REF!,#REF!,#REF!,#REF!))</f>
        <v>#REF!</v>
      </c>
      <c r="CF299" s="45" t="str">
        <f t="shared" si="57"/>
        <v/>
      </c>
      <c r="CG299" s="38" t="e">
        <f>IF(AND(#REF!="",#REF!="",#REF!="",#REF!=""),"",SUM(#REF!,#REF!,#REF!,#REF!))</f>
        <v>#REF!</v>
      </c>
      <c r="CH299" s="38" t="str">
        <f t="shared" si="46"/>
        <v/>
      </c>
    </row>
    <row r="300" spans="1:86" ht="24" customHeight="1">
      <c r="A300" s="358">
        <v>294</v>
      </c>
      <c r="B300" s="359"/>
      <c r="C300" s="360"/>
      <c r="D300" s="361"/>
      <c r="E300" s="362"/>
      <c r="F300" s="363"/>
      <c r="G300" s="363"/>
      <c r="H300" s="364"/>
      <c r="I300" s="365"/>
      <c r="J300" s="366"/>
      <c r="K300" s="367"/>
      <c r="L300" s="24"/>
      <c r="M300" s="25"/>
      <c r="N300" s="25"/>
      <c r="O300" s="8"/>
      <c r="P300" s="57"/>
      <c r="Q300" s="60"/>
      <c r="R300" s="8"/>
      <c r="S300" s="14"/>
      <c r="T300" s="26"/>
      <c r="U300" s="27"/>
      <c r="V300" s="27"/>
      <c r="W300" s="8"/>
      <c r="X300" s="63"/>
      <c r="Y300" s="60"/>
      <c r="Z300" s="8"/>
      <c r="AA300" s="14"/>
      <c r="AB300" s="24"/>
      <c r="AC300" s="25"/>
      <c r="AD300" s="25"/>
      <c r="AE300" s="8"/>
      <c r="AF300" s="57"/>
      <c r="AG300" s="60"/>
      <c r="AH300" s="8"/>
      <c r="AI300" s="14"/>
      <c r="AJ300" s="24"/>
      <c r="AK300" s="25"/>
      <c r="AL300" s="25"/>
      <c r="AM300" s="8"/>
      <c r="AN300" s="57"/>
      <c r="AO300" s="60"/>
      <c r="AP300" s="8"/>
      <c r="AQ300" s="14"/>
      <c r="AR300" s="24"/>
      <c r="AS300" s="25"/>
      <c r="AT300" s="57"/>
      <c r="AU300" s="24"/>
      <c r="AV300" s="25"/>
      <c r="AW300" s="97"/>
      <c r="AX300" s="24"/>
      <c r="AY300" s="25"/>
      <c r="AZ300" s="57"/>
      <c r="BA300" s="13" t="s">
        <v>447</v>
      </c>
      <c r="BB300" s="109" t="s">
        <v>447</v>
      </c>
      <c r="BC300" s="1"/>
      <c r="BD300" s="1"/>
      <c r="BE300" s="1"/>
      <c r="BF300" s="1"/>
      <c r="BG300" s="1"/>
      <c r="BS300" s="29"/>
      <c r="BT300" s="44" t="str">
        <f t="shared" si="47"/>
        <v/>
      </c>
      <c r="BU300" s="45" t="str">
        <f t="shared" si="48"/>
        <v/>
      </c>
      <c r="BV300" s="45" t="str">
        <f t="shared" si="49"/>
        <v/>
      </c>
      <c r="BW300" s="44" t="str">
        <f t="shared" si="50"/>
        <v/>
      </c>
      <c r="BX300" s="45" t="str">
        <f t="shared" si="51"/>
        <v/>
      </c>
      <c r="BY300" s="44" t="e">
        <f>IF(AND(#REF!="",#REF!="",#REF!="",#REF!=""),"",SUM(#REF!,#REF!,#REF!,#REF!,#REF!))</f>
        <v>#REF!</v>
      </c>
      <c r="BZ300" s="45" t="str">
        <f t="shared" si="52"/>
        <v/>
      </c>
      <c r="CA300" s="44" t="str">
        <f t="shared" si="53"/>
        <v/>
      </c>
      <c r="CB300" s="45" t="str">
        <f t="shared" si="54"/>
        <v/>
      </c>
      <c r="CC300" s="44" t="str">
        <f t="shared" si="55"/>
        <v/>
      </c>
      <c r="CD300" s="45" t="str">
        <f t="shared" si="56"/>
        <v/>
      </c>
      <c r="CE300" s="44" t="e">
        <f>IF(AND(#REF!="",#REF!="",#REF!="",#REF!=""),"",SUM(#REF!,#REF!,#REF!,#REF!,#REF!))</f>
        <v>#REF!</v>
      </c>
      <c r="CF300" s="45" t="str">
        <f t="shared" si="57"/>
        <v/>
      </c>
      <c r="CG300" s="38" t="e">
        <f>IF(AND(#REF!="",#REF!="",#REF!="",#REF!=""),"",SUM(#REF!,#REF!,#REF!,#REF!))</f>
        <v>#REF!</v>
      </c>
      <c r="CH300" s="38" t="str">
        <f t="shared" si="46"/>
        <v/>
      </c>
    </row>
    <row r="301" spans="1:86" ht="24" customHeight="1">
      <c r="A301" s="358">
        <v>295</v>
      </c>
      <c r="B301" s="359"/>
      <c r="C301" s="360"/>
      <c r="D301" s="361"/>
      <c r="E301" s="362"/>
      <c r="F301" s="363"/>
      <c r="G301" s="363"/>
      <c r="H301" s="364"/>
      <c r="I301" s="365"/>
      <c r="J301" s="366"/>
      <c r="K301" s="367"/>
      <c r="L301" s="24"/>
      <c r="M301" s="25"/>
      <c r="N301" s="25"/>
      <c r="O301" s="8"/>
      <c r="P301" s="57"/>
      <c r="Q301" s="60"/>
      <c r="R301" s="8"/>
      <c r="S301" s="14"/>
      <c r="T301" s="26"/>
      <c r="U301" s="27"/>
      <c r="V301" s="27"/>
      <c r="W301" s="8"/>
      <c r="X301" s="63"/>
      <c r="Y301" s="60"/>
      <c r="Z301" s="8"/>
      <c r="AA301" s="14"/>
      <c r="AB301" s="24"/>
      <c r="AC301" s="25"/>
      <c r="AD301" s="25"/>
      <c r="AE301" s="8"/>
      <c r="AF301" s="57"/>
      <c r="AG301" s="60"/>
      <c r="AH301" s="8"/>
      <c r="AI301" s="14"/>
      <c r="AJ301" s="24"/>
      <c r="AK301" s="25"/>
      <c r="AL301" s="25"/>
      <c r="AM301" s="8"/>
      <c r="AN301" s="57"/>
      <c r="AO301" s="60"/>
      <c r="AP301" s="8"/>
      <c r="AQ301" s="14"/>
      <c r="AR301" s="24"/>
      <c r="AS301" s="25"/>
      <c r="AT301" s="57"/>
      <c r="AU301" s="24"/>
      <c r="AV301" s="25"/>
      <c r="AW301" s="97"/>
      <c r="AX301" s="24"/>
      <c r="AY301" s="25"/>
      <c r="AZ301" s="57"/>
      <c r="BA301" s="13" t="s">
        <v>447</v>
      </c>
      <c r="BB301" s="109" t="s">
        <v>447</v>
      </c>
      <c r="BC301" s="1"/>
      <c r="BD301" s="1"/>
      <c r="BE301" s="1"/>
      <c r="BF301" s="1"/>
      <c r="BG301" s="1"/>
      <c r="BS301" s="29"/>
      <c r="BT301" s="44" t="str">
        <f t="shared" si="47"/>
        <v/>
      </c>
      <c r="BU301" s="45" t="str">
        <f t="shared" si="48"/>
        <v/>
      </c>
      <c r="BV301" s="45" t="str">
        <f t="shared" si="49"/>
        <v/>
      </c>
      <c r="BW301" s="44" t="str">
        <f t="shared" si="50"/>
        <v/>
      </c>
      <c r="BX301" s="45" t="str">
        <f t="shared" si="51"/>
        <v/>
      </c>
      <c r="BY301" s="44" t="e">
        <f>IF(AND(#REF!="",#REF!="",#REF!="",#REF!=""),"",SUM(#REF!,#REF!,#REF!,#REF!,#REF!))</f>
        <v>#REF!</v>
      </c>
      <c r="BZ301" s="45" t="str">
        <f t="shared" si="52"/>
        <v/>
      </c>
      <c r="CA301" s="44" t="str">
        <f t="shared" si="53"/>
        <v/>
      </c>
      <c r="CB301" s="45" t="str">
        <f t="shared" si="54"/>
        <v/>
      </c>
      <c r="CC301" s="44" t="str">
        <f t="shared" si="55"/>
        <v/>
      </c>
      <c r="CD301" s="45" t="str">
        <f t="shared" si="56"/>
        <v/>
      </c>
      <c r="CE301" s="44" t="e">
        <f>IF(AND(#REF!="",#REF!="",#REF!="",#REF!=""),"",SUM(#REF!,#REF!,#REF!,#REF!,#REF!))</f>
        <v>#REF!</v>
      </c>
      <c r="CF301" s="45" t="str">
        <f t="shared" si="57"/>
        <v/>
      </c>
      <c r="CG301" s="38" t="e">
        <f>IF(AND(#REF!="",#REF!="",#REF!="",#REF!=""),"",SUM(#REF!,#REF!,#REF!,#REF!))</f>
        <v>#REF!</v>
      </c>
      <c r="CH301" s="38" t="str">
        <f t="shared" si="46"/>
        <v/>
      </c>
    </row>
    <row r="302" spans="1:86" ht="24" customHeight="1">
      <c r="A302" s="358">
        <v>296</v>
      </c>
      <c r="B302" s="359"/>
      <c r="C302" s="360"/>
      <c r="D302" s="361"/>
      <c r="E302" s="362"/>
      <c r="F302" s="363"/>
      <c r="G302" s="363"/>
      <c r="H302" s="364"/>
      <c r="I302" s="365"/>
      <c r="J302" s="366"/>
      <c r="K302" s="367"/>
      <c r="L302" s="24"/>
      <c r="M302" s="25"/>
      <c r="N302" s="25"/>
      <c r="O302" s="8"/>
      <c r="P302" s="57"/>
      <c r="Q302" s="60"/>
      <c r="R302" s="8"/>
      <c r="S302" s="14"/>
      <c r="T302" s="26"/>
      <c r="U302" s="27"/>
      <c r="V302" s="27"/>
      <c r="W302" s="8"/>
      <c r="X302" s="63"/>
      <c r="Y302" s="60"/>
      <c r="Z302" s="8"/>
      <c r="AA302" s="14"/>
      <c r="AB302" s="24"/>
      <c r="AC302" s="25"/>
      <c r="AD302" s="25"/>
      <c r="AE302" s="8"/>
      <c r="AF302" s="57"/>
      <c r="AG302" s="60"/>
      <c r="AH302" s="8"/>
      <c r="AI302" s="14"/>
      <c r="AJ302" s="24"/>
      <c r="AK302" s="25"/>
      <c r="AL302" s="25"/>
      <c r="AM302" s="8"/>
      <c r="AN302" s="57"/>
      <c r="AO302" s="60"/>
      <c r="AP302" s="8"/>
      <c r="AQ302" s="14"/>
      <c r="AR302" s="24"/>
      <c r="AS302" s="25"/>
      <c r="AT302" s="57"/>
      <c r="AU302" s="24"/>
      <c r="AV302" s="25"/>
      <c r="AW302" s="97"/>
      <c r="AX302" s="24"/>
      <c r="AY302" s="25"/>
      <c r="AZ302" s="57"/>
      <c r="BA302" s="13" t="s">
        <v>447</v>
      </c>
      <c r="BB302" s="109" t="s">
        <v>447</v>
      </c>
      <c r="BC302" s="1"/>
      <c r="BD302" s="1"/>
      <c r="BE302" s="1"/>
      <c r="BF302" s="1"/>
      <c r="BG302" s="1"/>
      <c r="BS302" s="29"/>
      <c r="BT302" s="44" t="str">
        <f t="shared" si="47"/>
        <v/>
      </c>
      <c r="BU302" s="45" t="str">
        <f t="shared" si="48"/>
        <v/>
      </c>
      <c r="BV302" s="45" t="str">
        <f t="shared" si="49"/>
        <v/>
      </c>
      <c r="BW302" s="44" t="str">
        <f t="shared" si="50"/>
        <v/>
      </c>
      <c r="BX302" s="45" t="str">
        <f t="shared" si="51"/>
        <v/>
      </c>
      <c r="BY302" s="44" t="e">
        <f>IF(AND(#REF!="",#REF!="",#REF!="",#REF!=""),"",SUM(#REF!,#REF!,#REF!,#REF!,#REF!))</f>
        <v>#REF!</v>
      </c>
      <c r="BZ302" s="45" t="str">
        <f t="shared" si="52"/>
        <v/>
      </c>
      <c r="CA302" s="44" t="str">
        <f t="shared" si="53"/>
        <v/>
      </c>
      <c r="CB302" s="45" t="str">
        <f t="shared" si="54"/>
        <v/>
      </c>
      <c r="CC302" s="44" t="str">
        <f t="shared" si="55"/>
        <v/>
      </c>
      <c r="CD302" s="45" t="str">
        <f t="shared" si="56"/>
        <v/>
      </c>
      <c r="CE302" s="44" t="e">
        <f>IF(AND(#REF!="",#REF!="",#REF!="",#REF!=""),"",SUM(#REF!,#REF!,#REF!,#REF!,#REF!))</f>
        <v>#REF!</v>
      </c>
      <c r="CF302" s="45" t="str">
        <f t="shared" si="57"/>
        <v/>
      </c>
      <c r="CG302" s="38" t="e">
        <f>IF(AND(#REF!="",#REF!="",#REF!="",#REF!=""),"",SUM(#REF!,#REF!,#REF!,#REF!))</f>
        <v>#REF!</v>
      </c>
      <c r="CH302" s="38" t="str">
        <f t="shared" si="46"/>
        <v/>
      </c>
    </row>
    <row r="303" spans="1:86" ht="24" customHeight="1">
      <c r="A303" s="358">
        <v>297</v>
      </c>
      <c r="B303" s="359"/>
      <c r="C303" s="360"/>
      <c r="D303" s="361"/>
      <c r="E303" s="362"/>
      <c r="F303" s="363"/>
      <c r="G303" s="363"/>
      <c r="H303" s="364"/>
      <c r="I303" s="365"/>
      <c r="J303" s="366"/>
      <c r="K303" s="367"/>
      <c r="L303" s="24"/>
      <c r="M303" s="25"/>
      <c r="N303" s="25"/>
      <c r="O303" s="8"/>
      <c r="P303" s="57"/>
      <c r="Q303" s="60"/>
      <c r="R303" s="8"/>
      <c r="S303" s="14"/>
      <c r="T303" s="26"/>
      <c r="U303" s="27"/>
      <c r="V303" s="27"/>
      <c r="W303" s="8"/>
      <c r="X303" s="63"/>
      <c r="Y303" s="60"/>
      <c r="Z303" s="8"/>
      <c r="AA303" s="14"/>
      <c r="AB303" s="24"/>
      <c r="AC303" s="25"/>
      <c r="AD303" s="25"/>
      <c r="AE303" s="8"/>
      <c r="AF303" s="57"/>
      <c r="AG303" s="60"/>
      <c r="AH303" s="8"/>
      <c r="AI303" s="14"/>
      <c r="AJ303" s="24"/>
      <c r="AK303" s="25"/>
      <c r="AL303" s="25"/>
      <c r="AM303" s="8"/>
      <c r="AN303" s="57"/>
      <c r="AO303" s="60"/>
      <c r="AP303" s="8"/>
      <c r="AQ303" s="14"/>
      <c r="AR303" s="24"/>
      <c r="AS303" s="25"/>
      <c r="AT303" s="57"/>
      <c r="AU303" s="24"/>
      <c r="AV303" s="25"/>
      <c r="AW303" s="97"/>
      <c r="AX303" s="24"/>
      <c r="AY303" s="25"/>
      <c r="AZ303" s="57"/>
      <c r="BA303" s="13" t="s">
        <v>447</v>
      </c>
      <c r="BB303" s="109" t="s">
        <v>447</v>
      </c>
      <c r="BC303" s="1"/>
      <c r="BD303" s="1"/>
      <c r="BE303" s="1"/>
      <c r="BF303" s="1"/>
      <c r="BG303" s="1"/>
      <c r="BS303" s="29"/>
      <c r="BT303" s="44" t="str">
        <f t="shared" si="47"/>
        <v/>
      </c>
      <c r="BU303" s="45" t="str">
        <f t="shared" si="48"/>
        <v/>
      </c>
      <c r="BV303" s="45" t="str">
        <f t="shared" si="49"/>
        <v/>
      </c>
      <c r="BW303" s="44" t="str">
        <f t="shared" si="50"/>
        <v/>
      </c>
      <c r="BX303" s="45" t="str">
        <f t="shared" si="51"/>
        <v/>
      </c>
      <c r="BY303" s="44" t="e">
        <f>IF(AND(#REF!="",#REF!="",#REF!="",#REF!=""),"",SUM(#REF!,#REF!,#REF!,#REF!,#REF!))</f>
        <v>#REF!</v>
      </c>
      <c r="BZ303" s="45" t="str">
        <f t="shared" si="52"/>
        <v/>
      </c>
      <c r="CA303" s="44" t="str">
        <f t="shared" si="53"/>
        <v/>
      </c>
      <c r="CB303" s="45" t="str">
        <f t="shared" si="54"/>
        <v/>
      </c>
      <c r="CC303" s="44" t="str">
        <f t="shared" si="55"/>
        <v/>
      </c>
      <c r="CD303" s="45" t="str">
        <f t="shared" si="56"/>
        <v/>
      </c>
      <c r="CE303" s="44" t="e">
        <f>IF(AND(#REF!="",#REF!="",#REF!="",#REF!=""),"",SUM(#REF!,#REF!,#REF!,#REF!,#REF!))</f>
        <v>#REF!</v>
      </c>
      <c r="CF303" s="45" t="str">
        <f t="shared" si="57"/>
        <v/>
      </c>
      <c r="CG303" s="38" t="e">
        <f>IF(AND(#REF!="",#REF!="",#REF!="",#REF!=""),"",SUM(#REF!,#REF!,#REF!,#REF!))</f>
        <v>#REF!</v>
      </c>
      <c r="CH303" s="38" t="str">
        <f t="shared" si="46"/>
        <v/>
      </c>
    </row>
    <row r="304" spans="1:86" ht="24" customHeight="1">
      <c r="A304" s="358">
        <v>298</v>
      </c>
      <c r="B304" s="359"/>
      <c r="C304" s="360"/>
      <c r="D304" s="361"/>
      <c r="E304" s="362"/>
      <c r="F304" s="363"/>
      <c r="G304" s="363"/>
      <c r="H304" s="364"/>
      <c r="I304" s="365"/>
      <c r="J304" s="366"/>
      <c r="K304" s="367"/>
      <c r="L304" s="24"/>
      <c r="M304" s="25"/>
      <c r="N304" s="25"/>
      <c r="O304" s="8"/>
      <c r="P304" s="57"/>
      <c r="Q304" s="60"/>
      <c r="R304" s="8"/>
      <c r="S304" s="14"/>
      <c r="T304" s="26"/>
      <c r="U304" s="27"/>
      <c r="V304" s="27"/>
      <c r="W304" s="8"/>
      <c r="X304" s="63"/>
      <c r="Y304" s="60"/>
      <c r="Z304" s="8"/>
      <c r="AA304" s="14"/>
      <c r="AB304" s="24"/>
      <c r="AC304" s="25"/>
      <c r="AD304" s="25"/>
      <c r="AE304" s="8"/>
      <c r="AF304" s="57"/>
      <c r="AG304" s="60"/>
      <c r="AH304" s="8"/>
      <c r="AI304" s="14"/>
      <c r="AJ304" s="24"/>
      <c r="AK304" s="25"/>
      <c r="AL304" s="25"/>
      <c r="AM304" s="8"/>
      <c r="AN304" s="57"/>
      <c r="AO304" s="60"/>
      <c r="AP304" s="8"/>
      <c r="AQ304" s="14"/>
      <c r="AR304" s="24"/>
      <c r="AS304" s="25"/>
      <c r="AT304" s="57"/>
      <c r="AU304" s="24"/>
      <c r="AV304" s="25"/>
      <c r="AW304" s="97"/>
      <c r="AX304" s="24"/>
      <c r="AY304" s="25"/>
      <c r="AZ304" s="57"/>
      <c r="BA304" s="13" t="s">
        <v>447</v>
      </c>
      <c r="BB304" s="109" t="s">
        <v>447</v>
      </c>
      <c r="BC304" s="1"/>
      <c r="BD304" s="1"/>
      <c r="BE304" s="1"/>
      <c r="BF304" s="1"/>
      <c r="BG304" s="1"/>
      <c r="BS304" s="29"/>
      <c r="BT304" s="44" t="str">
        <f t="shared" si="47"/>
        <v/>
      </c>
      <c r="BU304" s="45" t="str">
        <f t="shared" si="48"/>
        <v/>
      </c>
      <c r="BV304" s="45" t="str">
        <f t="shared" si="49"/>
        <v/>
      </c>
      <c r="BW304" s="44" t="str">
        <f t="shared" si="50"/>
        <v/>
      </c>
      <c r="BX304" s="45" t="str">
        <f t="shared" si="51"/>
        <v/>
      </c>
      <c r="BY304" s="44" t="e">
        <f>IF(AND(#REF!="",#REF!="",#REF!="",#REF!=""),"",SUM(#REF!,#REF!,#REF!,#REF!,#REF!))</f>
        <v>#REF!</v>
      </c>
      <c r="BZ304" s="45" t="str">
        <f t="shared" si="52"/>
        <v/>
      </c>
      <c r="CA304" s="44" t="str">
        <f t="shared" si="53"/>
        <v/>
      </c>
      <c r="CB304" s="45" t="str">
        <f t="shared" si="54"/>
        <v/>
      </c>
      <c r="CC304" s="44" t="str">
        <f t="shared" si="55"/>
        <v/>
      </c>
      <c r="CD304" s="45" t="str">
        <f t="shared" si="56"/>
        <v/>
      </c>
      <c r="CE304" s="44" t="e">
        <f>IF(AND(#REF!="",#REF!="",#REF!="",#REF!=""),"",SUM(#REF!,#REF!,#REF!,#REF!,#REF!))</f>
        <v>#REF!</v>
      </c>
      <c r="CF304" s="45" t="str">
        <f t="shared" si="57"/>
        <v/>
      </c>
      <c r="CG304" s="38" t="e">
        <f>IF(AND(#REF!="",#REF!="",#REF!="",#REF!=""),"",SUM(#REF!,#REF!,#REF!,#REF!))</f>
        <v>#REF!</v>
      </c>
      <c r="CH304" s="38" t="str">
        <f t="shared" si="46"/>
        <v/>
      </c>
    </row>
    <row r="305" spans="1:86" ht="24" customHeight="1">
      <c r="A305" s="358">
        <v>299</v>
      </c>
      <c r="B305" s="359"/>
      <c r="C305" s="360"/>
      <c r="D305" s="361"/>
      <c r="E305" s="362"/>
      <c r="F305" s="363"/>
      <c r="G305" s="363"/>
      <c r="H305" s="364"/>
      <c r="I305" s="365"/>
      <c r="J305" s="366"/>
      <c r="K305" s="367"/>
      <c r="L305" s="24"/>
      <c r="M305" s="25"/>
      <c r="N305" s="25"/>
      <c r="O305" s="8"/>
      <c r="P305" s="57"/>
      <c r="Q305" s="60"/>
      <c r="R305" s="8"/>
      <c r="S305" s="14"/>
      <c r="T305" s="26"/>
      <c r="U305" s="27"/>
      <c r="V305" s="27"/>
      <c r="W305" s="8"/>
      <c r="X305" s="63"/>
      <c r="Y305" s="60"/>
      <c r="Z305" s="8"/>
      <c r="AA305" s="14"/>
      <c r="AB305" s="24"/>
      <c r="AC305" s="25"/>
      <c r="AD305" s="25"/>
      <c r="AE305" s="8"/>
      <c r="AF305" s="57"/>
      <c r="AG305" s="60"/>
      <c r="AH305" s="8"/>
      <c r="AI305" s="14"/>
      <c r="AJ305" s="24"/>
      <c r="AK305" s="25"/>
      <c r="AL305" s="25"/>
      <c r="AM305" s="8"/>
      <c r="AN305" s="57"/>
      <c r="AO305" s="60"/>
      <c r="AP305" s="8"/>
      <c r="AQ305" s="14"/>
      <c r="AR305" s="24"/>
      <c r="AS305" s="25"/>
      <c r="AT305" s="57"/>
      <c r="AU305" s="24"/>
      <c r="AV305" s="25"/>
      <c r="AW305" s="97"/>
      <c r="AX305" s="24"/>
      <c r="AY305" s="25"/>
      <c r="AZ305" s="57"/>
      <c r="BA305" s="13" t="s">
        <v>447</v>
      </c>
      <c r="BB305" s="109" t="s">
        <v>447</v>
      </c>
      <c r="BC305" s="1"/>
      <c r="BD305" s="1"/>
      <c r="BE305" s="1"/>
      <c r="BF305" s="1"/>
      <c r="BG305" s="1"/>
      <c r="BS305" s="29"/>
      <c r="BT305" s="44" t="str">
        <f t="shared" si="47"/>
        <v/>
      </c>
      <c r="BU305" s="45" t="str">
        <f t="shared" si="48"/>
        <v/>
      </c>
      <c r="BV305" s="45" t="str">
        <f t="shared" si="49"/>
        <v/>
      </c>
      <c r="BW305" s="44" t="str">
        <f t="shared" si="50"/>
        <v/>
      </c>
      <c r="BX305" s="45" t="str">
        <f t="shared" si="51"/>
        <v/>
      </c>
      <c r="BY305" s="44" t="e">
        <f>IF(AND(#REF!="",#REF!="",#REF!="",#REF!=""),"",SUM(#REF!,#REF!,#REF!,#REF!,#REF!))</f>
        <v>#REF!</v>
      </c>
      <c r="BZ305" s="45" t="str">
        <f t="shared" si="52"/>
        <v/>
      </c>
      <c r="CA305" s="44" t="str">
        <f t="shared" si="53"/>
        <v/>
      </c>
      <c r="CB305" s="45" t="str">
        <f t="shared" si="54"/>
        <v/>
      </c>
      <c r="CC305" s="44" t="str">
        <f t="shared" si="55"/>
        <v/>
      </c>
      <c r="CD305" s="45" t="str">
        <f t="shared" si="56"/>
        <v/>
      </c>
      <c r="CE305" s="44" t="e">
        <f>IF(AND(#REF!="",#REF!="",#REF!="",#REF!=""),"",SUM(#REF!,#REF!,#REF!,#REF!,#REF!))</f>
        <v>#REF!</v>
      </c>
      <c r="CF305" s="45" t="str">
        <f t="shared" si="57"/>
        <v/>
      </c>
      <c r="CG305" s="38" t="e">
        <f>IF(AND(#REF!="",#REF!="",#REF!="",#REF!=""),"",SUM(#REF!,#REF!,#REF!,#REF!))</f>
        <v>#REF!</v>
      </c>
      <c r="CH305" s="38" t="str">
        <f t="shared" si="46"/>
        <v/>
      </c>
    </row>
    <row r="306" spans="1:86" ht="24" customHeight="1">
      <c r="A306" s="358">
        <v>300</v>
      </c>
      <c r="B306" s="359"/>
      <c r="C306" s="360"/>
      <c r="D306" s="361"/>
      <c r="E306" s="362"/>
      <c r="F306" s="363"/>
      <c r="G306" s="363"/>
      <c r="H306" s="364"/>
      <c r="I306" s="365"/>
      <c r="J306" s="366"/>
      <c r="K306" s="367"/>
      <c r="L306" s="24"/>
      <c r="M306" s="25"/>
      <c r="N306" s="25"/>
      <c r="O306" s="8"/>
      <c r="P306" s="57"/>
      <c r="Q306" s="60"/>
      <c r="R306" s="8"/>
      <c r="S306" s="14"/>
      <c r="T306" s="26"/>
      <c r="U306" s="27"/>
      <c r="V306" s="27"/>
      <c r="W306" s="8"/>
      <c r="X306" s="63"/>
      <c r="Y306" s="60"/>
      <c r="Z306" s="8"/>
      <c r="AA306" s="14"/>
      <c r="AB306" s="24"/>
      <c r="AC306" s="25"/>
      <c r="AD306" s="25"/>
      <c r="AE306" s="8"/>
      <c r="AF306" s="57"/>
      <c r="AG306" s="60"/>
      <c r="AH306" s="8"/>
      <c r="AI306" s="14"/>
      <c r="AJ306" s="24"/>
      <c r="AK306" s="25"/>
      <c r="AL306" s="25"/>
      <c r="AM306" s="8"/>
      <c r="AN306" s="57"/>
      <c r="AO306" s="60"/>
      <c r="AP306" s="8"/>
      <c r="AQ306" s="14"/>
      <c r="AR306" s="24"/>
      <c r="AS306" s="25"/>
      <c r="AT306" s="57"/>
      <c r="AU306" s="24"/>
      <c r="AV306" s="25"/>
      <c r="AW306" s="97"/>
      <c r="AX306" s="24"/>
      <c r="AY306" s="25"/>
      <c r="AZ306" s="57"/>
      <c r="BA306" s="13" t="s">
        <v>447</v>
      </c>
      <c r="BB306" s="109" t="s">
        <v>447</v>
      </c>
      <c r="BC306" s="1"/>
      <c r="BD306" s="1"/>
      <c r="BE306" s="1"/>
      <c r="BF306" s="1"/>
      <c r="BG306" s="1"/>
      <c r="BS306" s="29"/>
      <c r="BT306" s="44" t="str">
        <f t="shared" si="47"/>
        <v/>
      </c>
      <c r="BU306" s="45" t="str">
        <f t="shared" si="48"/>
        <v/>
      </c>
      <c r="BV306" s="45" t="str">
        <f t="shared" si="49"/>
        <v/>
      </c>
      <c r="BW306" s="44" t="str">
        <f t="shared" si="50"/>
        <v/>
      </c>
      <c r="BX306" s="45" t="str">
        <f t="shared" si="51"/>
        <v/>
      </c>
      <c r="BY306" s="44" t="e">
        <f>IF(AND(#REF!="",#REF!="",#REF!="",#REF!=""),"",SUM(#REF!,#REF!,#REF!,#REF!,#REF!))</f>
        <v>#REF!</v>
      </c>
      <c r="BZ306" s="45" t="str">
        <f t="shared" si="52"/>
        <v/>
      </c>
      <c r="CA306" s="44" t="str">
        <f t="shared" si="53"/>
        <v/>
      </c>
      <c r="CB306" s="45" t="str">
        <f t="shared" si="54"/>
        <v/>
      </c>
      <c r="CC306" s="44" t="str">
        <f t="shared" si="55"/>
        <v/>
      </c>
      <c r="CD306" s="45" t="str">
        <f t="shared" si="56"/>
        <v/>
      </c>
      <c r="CE306" s="44" t="e">
        <f>IF(AND(#REF!="",#REF!="",#REF!="",#REF!=""),"",SUM(#REF!,#REF!,#REF!,#REF!,#REF!))</f>
        <v>#REF!</v>
      </c>
      <c r="CF306" s="45" t="str">
        <f t="shared" si="57"/>
        <v/>
      </c>
      <c r="CG306" s="38" t="e">
        <f>IF(AND(#REF!="",#REF!="",#REF!="",#REF!=""),"",SUM(#REF!,#REF!,#REF!,#REF!))</f>
        <v>#REF!</v>
      </c>
      <c r="CH306" s="38" t="str">
        <f t="shared" si="46"/>
        <v/>
      </c>
    </row>
    <row r="307" spans="1:86" ht="24" customHeight="1">
      <c r="A307" s="358">
        <v>301</v>
      </c>
      <c r="B307" s="359"/>
      <c r="C307" s="360"/>
      <c r="D307" s="361"/>
      <c r="E307" s="362"/>
      <c r="F307" s="363"/>
      <c r="G307" s="363"/>
      <c r="H307" s="364"/>
      <c r="I307" s="365"/>
      <c r="J307" s="366"/>
      <c r="K307" s="367"/>
      <c r="L307" s="24"/>
      <c r="M307" s="25"/>
      <c r="N307" s="25"/>
      <c r="O307" s="8"/>
      <c r="P307" s="57"/>
      <c r="Q307" s="60"/>
      <c r="R307" s="8"/>
      <c r="S307" s="14"/>
      <c r="T307" s="26"/>
      <c r="U307" s="27"/>
      <c r="V307" s="27"/>
      <c r="W307" s="8"/>
      <c r="X307" s="63"/>
      <c r="Y307" s="60"/>
      <c r="Z307" s="8"/>
      <c r="AA307" s="14"/>
      <c r="AB307" s="24"/>
      <c r="AC307" s="25"/>
      <c r="AD307" s="25"/>
      <c r="AE307" s="8"/>
      <c r="AF307" s="57"/>
      <c r="AG307" s="60"/>
      <c r="AH307" s="8"/>
      <c r="AI307" s="14"/>
      <c r="AJ307" s="24"/>
      <c r="AK307" s="25"/>
      <c r="AL307" s="25"/>
      <c r="AM307" s="8"/>
      <c r="AN307" s="57"/>
      <c r="AO307" s="60"/>
      <c r="AP307" s="8"/>
      <c r="AQ307" s="14"/>
      <c r="AR307" s="24"/>
      <c r="AS307" s="25"/>
      <c r="AT307" s="57"/>
      <c r="AU307" s="24"/>
      <c r="AV307" s="25"/>
      <c r="AW307" s="97"/>
      <c r="AX307" s="24"/>
      <c r="AY307" s="25"/>
      <c r="AZ307" s="57"/>
      <c r="BA307" s="13" t="s">
        <v>447</v>
      </c>
      <c r="BB307" s="109" t="s">
        <v>447</v>
      </c>
      <c r="BC307" s="1"/>
      <c r="BD307" s="1"/>
      <c r="BE307" s="1"/>
      <c r="BF307" s="1"/>
      <c r="BG307" s="1"/>
      <c r="BS307" s="29"/>
      <c r="BT307" s="44" t="str">
        <f t="shared" si="47"/>
        <v/>
      </c>
      <c r="BU307" s="45" t="str">
        <f t="shared" si="48"/>
        <v/>
      </c>
      <c r="BV307" s="45" t="str">
        <f t="shared" si="49"/>
        <v/>
      </c>
      <c r="BW307" s="44" t="str">
        <f t="shared" si="50"/>
        <v/>
      </c>
      <c r="BX307" s="45" t="str">
        <f t="shared" si="51"/>
        <v/>
      </c>
      <c r="BY307" s="44" t="e">
        <f>IF(AND(#REF!="",#REF!="",#REF!="",#REF!=""),"",SUM(#REF!,#REF!,#REF!,#REF!,#REF!))</f>
        <v>#REF!</v>
      </c>
      <c r="BZ307" s="45" t="str">
        <f t="shared" si="52"/>
        <v/>
      </c>
      <c r="CA307" s="44" t="str">
        <f t="shared" si="53"/>
        <v/>
      </c>
      <c r="CB307" s="45" t="str">
        <f t="shared" si="54"/>
        <v/>
      </c>
      <c r="CC307" s="44" t="str">
        <f t="shared" si="55"/>
        <v/>
      </c>
      <c r="CD307" s="45" t="str">
        <f t="shared" si="56"/>
        <v/>
      </c>
      <c r="CE307" s="44" t="e">
        <f>IF(AND(#REF!="",#REF!="",#REF!="",#REF!=""),"",SUM(#REF!,#REF!,#REF!,#REF!,#REF!))</f>
        <v>#REF!</v>
      </c>
      <c r="CF307" s="45" t="str">
        <f t="shared" si="57"/>
        <v/>
      </c>
      <c r="CG307" s="38" t="e">
        <f>IF(AND(#REF!="",#REF!="",#REF!="",#REF!=""),"",SUM(#REF!,#REF!,#REF!,#REF!))</f>
        <v>#REF!</v>
      </c>
      <c r="CH307" s="38" t="str">
        <f t="shared" si="46"/>
        <v/>
      </c>
    </row>
    <row r="308" spans="1:86" ht="24" customHeight="1">
      <c r="A308" s="358">
        <v>302</v>
      </c>
      <c r="B308" s="359"/>
      <c r="C308" s="360"/>
      <c r="D308" s="361"/>
      <c r="E308" s="362"/>
      <c r="F308" s="363"/>
      <c r="G308" s="363"/>
      <c r="H308" s="364"/>
      <c r="I308" s="365"/>
      <c r="J308" s="366"/>
      <c r="K308" s="367"/>
      <c r="L308" s="24"/>
      <c r="M308" s="25"/>
      <c r="N308" s="25"/>
      <c r="O308" s="8"/>
      <c r="P308" s="57"/>
      <c r="Q308" s="60"/>
      <c r="R308" s="8"/>
      <c r="S308" s="14"/>
      <c r="T308" s="26"/>
      <c r="U308" s="27"/>
      <c r="V308" s="27"/>
      <c r="W308" s="8"/>
      <c r="X308" s="63"/>
      <c r="Y308" s="60"/>
      <c r="Z308" s="8"/>
      <c r="AA308" s="14"/>
      <c r="AB308" s="24"/>
      <c r="AC308" s="25"/>
      <c r="AD308" s="25"/>
      <c r="AE308" s="8"/>
      <c r="AF308" s="57"/>
      <c r="AG308" s="60"/>
      <c r="AH308" s="8"/>
      <c r="AI308" s="14"/>
      <c r="AJ308" s="24"/>
      <c r="AK308" s="25"/>
      <c r="AL308" s="25"/>
      <c r="AM308" s="8"/>
      <c r="AN308" s="57"/>
      <c r="AO308" s="60"/>
      <c r="AP308" s="8"/>
      <c r="AQ308" s="14"/>
      <c r="AR308" s="24"/>
      <c r="AS308" s="25"/>
      <c r="AT308" s="57"/>
      <c r="AU308" s="24"/>
      <c r="AV308" s="25"/>
      <c r="AW308" s="97"/>
      <c r="AX308" s="24"/>
      <c r="AY308" s="25"/>
      <c r="AZ308" s="57"/>
      <c r="BA308" s="13" t="s">
        <v>447</v>
      </c>
      <c r="BB308" s="109" t="s">
        <v>447</v>
      </c>
      <c r="BC308" s="1"/>
      <c r="BD308" s="1"/>
      <c r="BE308" s="1"/>
      <c r="BF308" s="1"/>
      <c r="BG308" s="1"/>
      <c r="BS308" s="29"/>
      <c r="BT308" s="44" t="str">
        <f t="shared" si="47"/>
        <v/>
      </c>
      <c r="BU308" s="45" t="str">
        <f t="shared" si="48"/>
        <v/>
      </c>
      <c r="BV308" s="45" t="str">
        <f t="shared" si="49"/>
        <v/>
      </c>
      <c r="BW308" s="44" t="str">
        <f t="shared" si="50"/>
        <v/>
      </c>
      <c r="BX308" s="45" t="str">
        <f t="shared" si="51"/>
        <v/>
      </c>
      <c r="BY308" s="44" t="e">
        <f>IF(AND(#REF!="",#REF!="",#REF!="",#REF!=""),"",SUM(#REF!,#REF!,#REF!,#REF!,#REF!))</f>
        <v>#REF!</v>
      </c>
      <c r="BZ308" s="45" t="str">
        <f t="shared" si="52"/>
        <v/>
      </c>
      <c r="CA308" s="44" t="str">
        <f t="shared" si="53"/>
        <v/>
      </c>
      <c r="CB308" s="45" t="str">
        <f t="shared" si="54"/>
        <v/>
      </c>
      <c r="CC308" s="44" t="str">
        <f t="shared" si="55"/>
        <v/>
      </c>
      <c r="CD308" s="45" t="str">
        <f t="shared" si="56"/>
        <v/>
      </c>
      <c r="CE308" s="44" t="e">
        <f>IF(AND(#REF!="",#REF!="",#REF!="",#REF!=""),"",SUM(#REF!,#REF!,#REF!,#REF!,#REF!))</f>
        <v>#REF!</v>
      </c>
      <c r="CF308" s="45" t="str">
        <f t="shared" si="57"/>
        <v/>
      </c>
      <c r="CG308" s="38" t="e">
        <f>IF(AND(#REF!="",#REF!="",#REF!="",#REF!=""),"",SUM(#REF!,#REF!,#REF!,#REF!))</f>
        <v>#REF!</v>
      </c>
      <c r="CH308" s="38" t="str">
        <f t="shared" si="46"/>
        <v/>
      </c>
    </row>
    <row r="309" spans="1:86" ht="24" customHeight="1">
      <c r="A309" s="358">
        <v>303</v>
      </c>
      <c r="B309" s="359"/>
      <c r="C309" s="360"/>
      <c r="D309" s="361"/>
      <c r="E309" s="362"/>
      <c r="F309" s="363"/>
      <c r="G309" s="363"/>
      <c r="H309" s="364"/>
      <c r="I309" s="365"/>
      <c r="J309" s="366"/>
      <c r="K309" s="367"/>
      <c r="L309" s="24"/>
      <c r="M309" s="25"/>
      <c r="N309" s="25"/>
      <c r="O309" s="8"/>
      <c r="P309" s="57"/>
      <c r="Q309" s="60"/>
      <c r="R309" s="8"/>
      <c r="S309" s="14"/>
      <c r="T309" s="26"/>
      <c r="U309" s="27"/>
      <c r="V309" s="27"/>
      <c r="W309" s="8"/>
      <c r="X309" s="63"/>
      <c r="Y309" s="60"/>
      <c r="Z309" s="8"/>
      <c r="AA309" s="14"/>
      <c r="AB309" s="24"/>
      <c r="AC309" s="25"/>
      <c r="AD309" s="25"/>
      <c r="AE309" s="8"/>
      <c r="AF309" s="57"/>
      <c r="AG309" s="60"/>
      <c r="AH309" s="8"/>
      <c r="AI309" s="14"/>
      <c r="AJ309" s="24"/>
      <c r="AK309" s="25"/>
      <c r="AL309" s="25"/>
      <c r="AM309" s="8"/>
      <c r="AN309" s="57"/>
      <c r="AO309" s="60"/>
      <c r="AP309" s="8"/>
      <c r="AQ309" s="14"/>
      <c r="AR309" s="24"/>
      <c r="AS309" s="25"/>
      <c r="AT309" s="57"/>
      <c r="AU309" s="24"/>
      <c r="AV309" s="25"/>
      <c r="AW309" s="97"/>
      <c r="AX309" s="24"/>
      <c r="AY309" s="25"/>
      <c r="AZ309" s="57"/>
      <c r="BA309" s="13" t="s">
        <v>447</v>
      </c>
      <c r="BB309" s="109" t="s">
        <v>447</v>
      </c>
      <c r="BC309" s="1"/>
      <c r="BD309" s="1"/>
      <c r="BE309" s="1"/>
      <c r="BF309" s="1"/>
      <c r="BG309" s="1"/>
      <c r="BS309" s="29"/>
      <c r="BT309" s="44" t="str">
        <f t="shared" si="47"/>
        <v/>
      </c>
      <c r="BU309" s="45" t="str">
        <f t="shared" si="48"/>
        <v/>
      </c>
      <c r="BV309" s="45" t="str">
        <f t="shared" si="49"/>
        <v/>
      </c>
      <c r="BW309" s="44" t="str">
        <f t="shared" si="50"/>
        <v/>
      </c>
      <c r="BX309" s="45" t="str">
        <f t="shared" si="51"/>
        <v/>
      </c>
      <c r="BY309" s="44" t="e">
        <f>IF(AND(#REF!="",#REF!="",#REF!="",#REF!=""),"",SUM(#REF!,#REF!,#REF!,#REF!,#REF!))</f>
        <v>#REF!</v>
      </c>
      <c r="BZ309" s="45" t="str">
        <f t="shared" si="52"/>
        <v/>
      </c>
      <c r="CA309" s="44" t="str">
        <f t="shared" si="53"/>
        <v/>
      </c>
      <c r="CB309" s="45" t="str">
        <f t="shared" si="54"/>
        <v/>
      </c>
      <c r="CC309" s="44" t="str">
        <f t="shared" si="55"/>
        <v/>
      </c>
      <c r="CD309" s="45" t="str">
        <f t="shared" si="56"/>
        <v/>
      </c>
      <c r="CE309" s="44" t="e">
        <f>IF(AND(#REF!="",#REF!="",#REF!="",#REF!=""),"",SUM(#REF!,#REF!,#REF!,#REF!,#REF!))</f>
        <v>#REF!</v>
      </c>
      <c r="CF309" s="45" t="str">
        <f t="shared" si="57"/>
        <v/>
      </c>
      <c r="CG309" s="38" t="e">
        <f>IF(AND(#REF!="",#REF!="",#REF!="",#REF!=""),"",SUM(#REF!,#REF!,#REF!,#REF!))</f>
        <v>#REF!</v>
      </c>
      <c r="CH309" s="38" t="str">
        <f t="shared" si="46"/>
        <v/>
      </c>
    </row>
    <row r="310" spans="1:86" ht="24" customHeight="1">
      <c r="A310" s="358">
        <v>304</v>
      </c>
      <c r="B310" s="359"/>
      <c r="C310" s="360"/>
      <c r="D310" s="361"/>
      <c r="E310" s="362"/>
      <c r="F310" s="363"/>
      <c r="G310" s="363"/>
      <c r="H310" s="364"/>
      <c r="I310" s="365"/>
      <c r="J310" s="366"/>
      <c r="K310" s="367"/>
      <c r="L310" s="24"/>
      <c r="M310" s="25"/>
      <c r="N310" s="25"/>
      <c r="O310" s="8"/>
      <c r="P310" s="57"/>
      <c r="Q310" s="60"/>
      <c r="R310" s="8"/>
      <c r="S310" s="14"/>
      <c r="T310" s="26"/>
      <c r="U310" s="27"/>
      <c r="V310" s="27"/>
      <c r="W310" s="8"/>
      <c r="X310" s="63"/>
      <c r="Y310" s="60"/>
      <c r="Z310" s="8"/>
      <c r="AA310" s="14"/>
      <c r="AB310" s="24"/>
      <c r="AC310" s="25"/>
      <c r="AD310" s="25"/>
      <c r="AE310" s="8"/>
      <c r="AF310" s="57"/>
      <c r="AG310" s="60"/>
      <c r="AH310" s="8"/>
      <c r="AI310" s="14"/>
      <c r="AJ310" s="24"/>
      <c r="AK310" s="25"/>
      <c r="AL310" s="25"/>
      <c r="AM310" s="8"/>
      <c r="AN310" s="57"/>
      <c r="AO310" s="60"/>
      <c r="AP310" s="8"/>
      <c r="AQ310" s="14"/>
      <c r="AR310" s="24"/>
      <c r="AS310" s="25"/>
      <c r="AT310" s="57"/>
      <c r="AU310" s="24"/>
      <c r="AV310" s="25"/>
      <c r="AW310" s="97"/>
      <c r="AX310" s="24"/>
      <c r="AY310" s="25"/>
      <c r="AZ310" s="57"/>
      <c r="BA310" s="13" t="s">
        <v>447</v>
      </c>
      <c r="BB310" s="109" t="s">
        <v>447</v>
      </c>
      <c r="BC310" s="1"/>
      <c r="BD310" s="1"/>
      <c r="BE310" s="1"/>
      <c r="BF310" s="1"/>
      <c r="BG310" s="1"/>
      <c r="BS310" s="29"/>
      <c r="BT310" s="44" t="str">
        <f t="shared" si="47"/>
        <v/>
      </c>
      <c r="BU310" s="45" t="str">
        <f t="shared" si="48"/>
        <v/>
      </c>
      <c r="BV310" s="45" t="str">
        <f t="shared" si="49"/>
        <v/>
      </c>
      <c r="BW310" s="44" t="str">
        <f t="shared" si="50"/>
        <v/>
      </c>
      <c r="BX310" s="45" t="str">
        <f t="shared" si="51"/>
        <v/>
      </c>
      <c r="BY310" s="44" t="e">
        <f>IF(AND(#REF!="",#REF!="",#REF!="",#REF!=""),"",SUM(#REF!,#REF!,#REF!,#REF!,#REF!))</f>
        <v>#REF!</v>
      </c>
      <c r="BZ310" s="45" t="str">
        <f t="shared" si="52"/>
        <v/>
      </c>
      <c r="CA310" s="44" t="str">
        <f t="shared" si="53"/>
        <v/>
      </c>
      <c r="CB310" s="45" t="str">
        <f t="shared" si="54"/>
        <v/>
      </c>
      <c r="CC310" s="44" t="str">
        <f t="shared" si="55"/>
        <v/>
      </c>
      <c r="CD310" s="45" t="str">
        <f t="shared" si="56"/>
        <v/>
      </c>
      <c r="CE310" s="44" t="e">
        <f>IF(AND(#REF!="",#REF!="",#REF!="",#REF!=""),"",SUM(#REF!,#REF!,#REF!,#REF!,#REF!))</f>
        <v>#REF!</v>
      </c>
      <c r="CF310" s="45" t="str">
        <f t="shared" si="57"/>
        <v/>
      </c>
      <c r="CG310" s="38" t="e">
        <f>IF(AND(#REF!="",#REF!="",#REF!="",#REF!=""),"",SUM(#REF!,#REF!,#REF!,#REF!))</f>
        <v>#REF!</v>
      </c>
      <c r="CH310" s="38" t="str">
        <f t="shared" si="46"/>
        <v/>
      </c>
    </row>
    <row r="311" spans="1:86" ht="24" customHeight="1">
      <c r="A311" s="358">
        <v>305</v>
      </c>
      <c r="B311" s="359"/>
      <c r="C311" s="360"/>
      <c r="D311" s="361"/>
      <c r="E311" s="362"/>
      <c r="F311" s="363"/>
      <c r="G311" s="363"/>
      <c r="H311" s="364"/>
      <c r="I311" s="365"/>
      <c r="J311" s="366"/>
      <c r="K311" s="367"/>
      <c r="L311" s="24"/>
      <c r="M311" s="25"/>
      <c r="N311" s="25"/>
      <c r="O311" s="8"/>
      <c r="P311" s="57"/>
      <c r="Q311" s="60"/>
      <c r="R311" s="8"/>
      <c r="S311" s="14"/>
      <c r="T311" s="26"/>
      <c r="U311" s="27"/>
      <c r="V311" s="27"/>
      <c r="W311" s="8"/>
      <c r="X311" s="63"/>
      <c r="Y311" s="60"/>
      <c r="Z311" s="8"/>
      <c r="AA311" s="14"/>
      <c r="AB311" s="24"/>
      <c r="AC311" s="25"/>
      <c r="AD311" s="25"/>
      <c r="AE311" s="8"/>
      <c r="AF311" s="57"/>
      <c r="AG311" s="60"/>
      <c r="AH311" s="8"/>
      <c r="AI311" s="14"/>
      <c r="AJ311" s="24"/>
      <c r="AK311" s="25"/>
      <c r="AL311" s="25"/>
      <c r="AM311" s="8"/>
      <c r="AN311" s="57"/>
      <c r="AO311" s="60"/>
      <c r="AP311" s="8"/>
      <c r="AQ311" s="14"/>
      <c r="AR311" s="24"/>
      <c r="AS311" s="25"/>
      <c r="AT311" s="57"/>
      <c r="AU311" s="24"/>
      <c r="AV311" s="25"/>
      <c r="AW311" s="97"/>
      <c r="AX311" s="24"/>
      <c r="AY311" s="25"/>
      <c r="AZ311" s="57"/>
      <c r="BA311" s="13" t="s">
        <v>447</v>
      </c>
      <c r="BB311" s="109" t="s">
        <v>447</v>
      </c>
      <c r="BC311" s="1"/>
      <c r="BD311" s="1"/>
      <c r="BE311" s="1"/>
      <c r="BF311" s="1"/>
      <c r="BG311" s="1"/>
      <c r="BS311" s="29"/>
      <c r="BT311" s="44" t="str">
        <f t="shared" si="47"/>
        <v/>
      </c>
      <c r="BU311" s="45" t="str">
        <f t="shared" si="48"/>
        <v/>
      </c>
      <c r="BV311" s="45" t="str">
        <f t="shared" si="49"/>
        <v/>
      </c>
      <c r="BW311" s="44" t="str">
        <f t="shared" si="50"/>
        <v/>
      </c>
      <c r="BX311" s="45" t="str">
        <f t="shared" si="51"/>
        <v/>
      </c>
      <c r="BY311" s="44" t="e">
        <f>IF(AND(#REF!="",#REF!="",#REF!="",#REF!=""),"",SUM(#REF!,#REF!,#REF!,#REF!,#REF!))</f>
        <v>#REF!</v>
      </c>
      <c r="BZ311" s="45" t="str">
        <f t="shared" si="52"/>
        <v/>
      </c>
      <c r="CA311" s="44" t="str">
        <f t="shared" si="53"/>
        <v/>
      </c>
      <c r="CB311" s="45" t="str">
        <f t="shared" si="54"/>
        <v/>
      </c>
      <c r="CC311" s="44" t="str">
        <f t="shared" si="55"/>
        <v/>
      </c>
      <c r="CD311" s="45" t="str">
        <f t="shared" si="56"/>
        <v/>
      </c>
      <c r="CE311" s="44" t="e">
        <f>IF(AND(#REF!="",#REF!="",#REF!="",#REF!=""),"",SUM(#REF!,#REF!,#REF!,#REF!,#REF!))</f>
        <v>#REF!</v>
      </c>
      <c r="CF311" s="45" t="str">
        <f t="shared" si="57"/>
        <v/>
      </c>
      <c r="CG311" s="38" t="e">
        <f>IF(AND(#REF!="",#REF!="",#REF!="",#REF!=""),"",SUM(#REF!,#REF!,#REF!,#REF!))</f>
        <v>#REF!</v>
      </c>
      <c r="CH311" s="38" t="str">
        <f t="shared" si="46"/>
        <v/>
      </c>
    </row>
    <row r="312" spans="1:86" ht="24" customHeight="1">
      <c r="A312" s="358">
        <v>306</v>
      </c>
      <c r="B312" s="359"/>
      <c r="C312" s="360"/>
      <c r="D312" s="361"/>
      <c r="E312" s="362"/>
      <c r="F312" s="363"/>
      <c r="G312" s="363"/>
      <c r="H312" s="364"/>
      <c r="I312" s="365"/>
      <c r="J312" s="366"/>
      <c r="K312" s="367"/>
      <c r="L312" s="24"/>
      <c r="M312" s="25"/>
      <c r="N312" s="25"/>
      <c r="O312" s="8"/>
      <c r="P312" s="57"/>
      <c r="Q312" s="60"/>
      <c r="R312" s="8"/>
      <c r="S312" s="14"/>
      <c r="T312" s="26"/>
      <c r="U312" s="27"/>
      <c r="V312" s="27"/>
      <c r="W312" s="8"/>
      <c r="X312" s="63"/>
      <c r="Y312" s="60"/>
      <c r="Z312" s="8"/>
      <c r="AA312" s="14"/>
      <c r="AB312" s="24"/>
      <c r="AC312" s="25"/>
      <c r="AD312" s="25"/>
      <c r="AE312" s="8"/>
      <c r="AF312" s="57"/>
      <c r="AG312" s="60"/>
      <c r="AH312" s="8"/>
      <c r="AI312" s="14"/>
      <c r="AJ312" s="24"/>
      <c r="AK312" s="25"/>
      <c r="AL312" s="25"/>
      <c r="AM312" s="8"/>
      <c r="AN312" s="57"/>
      <c r="AO312" s="60"/>
      <c r="AP312" s="8"/>
      <c r="AQ312" s="14"/>
      <c r="AR312" s="24"/>
      <c r="AS312" s="25"/>
      <c r="AT312" s="57"/>
      <c r="AU312" s="24"/>
      <c r="AV312" s="25"/>
      <c r="AW312" s="97"/>
      <c r="AX312" s="24"/>
      <c r="AY312" s="25"/>
      <c r="AZ312" s="57"/>
      <c r="BA312" s="13" t="s">
        <v>447</v>
      </c>
      <c r="BB312" s="109" t="s">
        <v>447</v>
      </c>
      <c r="BC312" s="1"/>
      <c r="BD312" s="1"/>
      <c r="BE312" s="1"/>
      <c r="BF312" s="1"/>
      <c r="BG312" s="1"/>
      <c r="BS312" s="29"/>
      <c r="BT312" s="44" t="str">
        <f t="shared" si="47"/>
        <v/>
      </c>
      <c r="BU312" s="45" t="str">
        <f t="shared" si="48"/>
        <v/>
      </c>
      <c r="BV312" s="45" t="str">
        <f t="shared" si="49"/>
        <v/>
      </c>
      <c r="BW312" s="44" t="str">
        <f t="shared" si="50"/>
        <v/>
      </c>
      <c r="BX312" s="45" t="str">
        <f t="shared" si="51"/>
        <v/>
      </c>
      <c r="BY312" s="44" t="e">
        <f>IF(AND(#REF!="",#REF!="",#REF!="",#REF!=""),"",SUM(#REF!,#REF!,#REF!,#REF!,#REF!))</f>
        <v>#REF!</v>
      </c>
      <c r="BZ312" s="45" t="str">
        <f t="shared" si="52"/>
        <v/>
      </c>
      <c r="CA312" s="44" t="str">
        <f t="shared" si="53"/>
        <v/>
      </c>
      <c r="CB312" s="45" t="str">
        <f t="shared" si="54"/>
        <v/>
      </c>
      <c r="CC312" s="44" t="str">
        <f t="shared" si="55"/>
        <v/>
      </c>
      <c r="CD312" s="45" t="str">
        <f t="shared" si="56"/>
        <v/>
      </c>
      <c r="CE312" s="44" t="e">
        <f>IF(AND(#REF!="",#REF!="",#REF!="",#REF!=""),"",SUM(#REF!,#REF!,#REF!,#REF!,#REF!))</f>
        <v>#REF!</v>
      </c>
      <c r="CF312" s="45" t="str">
        <f t="shared" si="57"/>
        <v/>
      </c>
      <c r="CG312" s="38" t="e">
        <f>IF(AND(#REF!="",#REF!="",#REF!="",#REF!=""),"",SUM(#REF!,#REF!,#REF!,#REF!))</f>
        <v>#REF!</v>
      </c>
      <c r="CH312" s="38" t="str">
        <f t="shared" si="46"/>
        <v/>
      </c>
    </row>
    <row r="313" spans="1:86" ht="24" customHeight="1">
      <c r="A313" s="358">
        <v>307</v>
      </c>
      <c r="B313" s="359"/>
      <c r="C313" s="360"/>
      <c r="D313" s="361"/>
      <c r="E313" s="362"/>
      <c r="F313" s="363"/>
      <c r="G313" s="363"/>
      <c r="H313" s="364"/>
      <c r="I313" s="365"/>
      <c r="J313" s="366"/>
      <c r="K313" s="367"/>
      <c r="L313" s="24"/>
      <c r="M313" s="25"/>
      <c r="N313" s="25"/>
      <c r="O313" s="8"/>
      <c r="P313" s="57"/>
      <c r="Q313" s="60"/>
      <c r="R313" s="8"/>
      <c r="S313" s="14"/>
      <c r="T313" s="26"/>
      <c r="U313" s="27"/>
      <c r="V313" s="27"/>
      <c r="W313" s="8"/>
      <c r="X313" s="63"/>
      <c r="Y313" s="60"/>
      <c r="Z313" s="8"/>
      <c r="AA313" s="14"/>
      <c r="AB313" s="24"/>
      <c r="AC313" s="25"/>
      <c r="AD313" s="25"/>
      <c r="AE313" s="8"/>
      <c r="AF313" s="57"/>
      <c r="AG313" s="60"/>
      <c r="AH313" s="8"/>
      <c r="AI313" s="14"/>
      <c r="AJ313" s="24"/>
      <c r="AK313" s="25"/>
      <c r="AL313" s="25"/>
      <c r="AM313" s="8"/>
      <c r="AN313" s="57"/>
      <c r="AO313" s="60"/>
      <c r="AP313" s="8"/>
      <c r="AQ313" s="14"/>
      <c r="AR313" s="24"/>
      <c r="AS313" s="25"/>
      <c r="AT313" s="57"/>
      <c r="AU313" s="24"/>
      <c r="AV313" s="25"/>
      <c r="AW313" s="97"/>
      <c r="AX313" s="24"/>
      <c r="AY313" s="25"/>
      <c r="AZ313" s="57"/>
      <c r="BA313" s="13" t="s">
        <v>447</v>
      </c>
      <c r="BB313" s="109" t="s">
        <v>447</v>
      </c>
      <c r="BC313" s="1"/>
      <c r="BD313" s="1"/>
      <c r="BE313" s="1"/>
      <c r="BF313" s="1"/>
      <c r="BG313" s="1"/>
      <c r="BS313" s="29"/>
      <c r="BT313" s="44" t="str">
        <f t="shared" si="47"/>
        <v/>
      </c>
      <c r="BU313" s="45" t="str">
        <f t="shared" si="48"/>
        <v/>
      </c>
      <c r="BV313" s="45" t="str">
        <f t="shared" si="49"/>
        <v/>
      </c>
      <c r="BW313" s="44" t="str">
        <f t="shared" si="50"/>
        <v/>
      </c>
      <c r="BX313" s="45" t="str">
        <f t="shared" si="51"/>
        <v/>
      </c>
      <c r="BY313" s="44" t="e">
        <f>IF(AND(#REF!="",#REF!="",#REF!="",#REF!=""),"",SUM(#REF!,#REF!,#REF!,#REF!,#REF!))</f>
        <v>#REF!</v>
      </c>
      <c r="BZ313" s="45" t="str">
        <f t="shared" si="52"/>
        <v/>
      </c>
      <c r="CA313" s="44" t="str">
        <f t="shared" si="53"/>
        <v/>
      </c>
      <c r="CB313" s="45" t="str">
        <f t="shared" si="54"/>
        <v/>
      </c>
      <c r="CC313" s="44" t="str">
        <f t="shared" si="55"/>
        <v/>
      </c>
      <c r="CD313" s="45" t="str">
        <f t="shared" si="56"/>
        <v/>
      </c>
      <c r="CE313" s="44" t="e">
        <f>IF(AND(#REF!="",#REF!="",#REF!="",#REF!=""),"",SUM(#REF!,#REF!,#REF!,#REF!,#REF!))</f>
        <v>#REF!</v>
      </c>
      <c r="CF313" s="45" t="str">
        <f t="shared" si="57"/>
        <v/>
      </c>
      <c r="CG313" s="38" t="e">
        <f>IF(AND(#REF!="",#REF!="",#REF!="",#REF!=""),"",SUM(#REF!,#REF!,#REF!,#REF!))</f>
        <v>#REF!</v>
      </c>
      <c r="CH313" s="38" t="str">
        <f t="shared" si="46"/>
        <v/>
      </c>
    </row>
    <row r="314" spans="1:86" ht="24" customHeight="1">
      <c r="A314" s="358">
        <v>308</v>
      </c>
      <c r="B314" s="359"/>
      <c r="C314" s="360"/>
      <c r="D314" s="361"/>
      <c r="E314" s="362"/>
      <c r="F314" s="363"/>
      <c r="G314" s="363"/>
      <c r="H314" s="364"/>
      <c r="I314" s="365"/>
      <c r="J314" s="366"/>
      <c r="K314" s="367"/>
      <c r="L314" s="24"/>
      <c r="M314" s="25"/>
      <c r="N314" s="25"/>
      <c r="O314" s="8"/>
      <c r="P314" s="57"/>
      <c r="Q314" s="60"/>
      <c r="R314" s="8"/>
      <c r="S314" s="14"/>
      <c r="T314" s="26"/>
      <c r="U314" s="27"/>
      <c r="V314" s="27"/>
      <c r="W314" s="8"/>
      <c r="X314" s="63"/>
      <c r="Y314" s="60"/>
      <c r="Z314" s="8"/>
      <c r="AA314" s="14"/>
      <c r="AB314" s="24"/>
      <c r="AC314" s="25"/>
      <c r="AD314" s="25"/>
      <c r="AE314" s="8"/>
      <c r="AF314" s="57"/>
      <c r="AG314" s="60"/>
      <c r="AH314" s="8"/>
      <c r="AI314" s="14"/>
      <c r="AJ314" s="24"/>
      <c r="AK314" s="25"/>
      <c r="AL314" s="25"/>
      <c r="AM314" s="8"/>
      <c r="AN314" s="57"/>
      <c r="AO314" s="60"/>
      <c r="AP314" s="8"/>
      <c r="AQ314" s="14"/>
      <c r="AR314" s="24"/>
      <c r="AS314" s="25"/>
      <c r="AT314" s="57"/>
      <c r="AU314" s="24"/>
      <c r="AV314" s="25"/>
      <c r="AW314" s="97"/>
      <c r="AX314" s="24"/>
      <c r="AY314" s="25"/>
      <c r="AZ314" s="57"/>
      <c r="BA314" s="13" t="s">
        <v>447</v>
      </c>
      <c r="BB314" s="109" t="s">
        <v>447</v>
      </c>
      <c r="BC314" s="1"/>
      <c r="BD314" s="1"/>
      <c r="BE314" s="1"/>
      <c r="BF314" s="1"/>
      <c r="BG314" s="1"/>
      <c r="BS314" s="29"/>
      <c r="BT314" s="44" t="str">
        <f t="shared" si="47"/>
        <v/>
      </c>
      <c r="BU314" s="45" t="str">
        <f t="shared" si="48"/>
        <v/>
      </c>
      <c r="BV314" s="45" t="str">
        <f t="shared" si="49"/>
        <v/>
      </c>
      <c r="BW314" s="44" t="str">
        <f t="shared" si="50"/>
        <v/>
      </c>
      <c r="BX314" s="45" t="str">
        <f t="shared" si="51"/>
        <v/>
      </c>
      <c r="BY314" s="44" t="e">
        <f>IF(AND(#REF!="",#REF!="",#REF!="",#REF!=""),"",SUM(#REF!,#REF!,#REF!,#REF!,#REF!))</f>
        <v>#REF!</v>
      </c>
      <c r="BZ314" s="45" t="str">
        <f t="shared" si="52"/>
        <v/>
      </c>
      <c r="CA314" s="44" t="str">
        <f t="shared" si="53"/>
        <v/>
      </c>
      <c r="CB314" s="45" t="str">
        <f t="shared" si="54"/>
        <v/>
      </c>
      <c r="CC314" s="44" t="str">
        <f t="shared" si="55"/>
        <v/>
      </c>
      <c r="CD314" s="45" t="str">
        <f t="shared" si="56"/>
        <v/>
      </c>
      <c r="CE314" s="44" t="e">
        <f>IF(AND(#REF!="",#REF!="",#REF!="",#REF!=""),"",SUM(#REF!,#REF!,#REF!,#REF!,#REF!))</f>
        <v>#REF!</v>
      </c>
      <c r="CF314" s="45" t="str">
        <f t="shared" si="57"/>
        <v/>
      </c>
      <c r="CG314" s="38" t="e">
        <f>IF(AND(#REF!="",#REF!="",#REF!="",#REF!=""),"",SUM(#REF!,#REF!,#REF!,#REF!))</f>
        <v>#REF!</v>
      </c>
      <c r="CH314" s="38" t="str">
        <f t="shared" si="46"/>
        <v/>
      </c>
    </row>
    <row r="315" spans="1:86" ht="24" customHeight="1">
      <c r="A315" s="358">
        <v>309</v>
      </c>
      <c r="B315" s="359"/>
      <c r="C315" s="360"/>
      <c r="D315" s="361"/>
      <c r="E315" s="362"/>
      <c r="F315" s="363"/>
      <c r="G315" s="363"/>
      <c r="H315" s="364"/>
      <c r="I315" s="365"/>
      <c r="J315" s="366"/>
      <c r="K315" s="367"/>
      <c r="L315" s="24"/>
      <c r="M315" s="25"/>
      <c r="N315" s="25"/>
      <c r="O315" s="8"/>
      <c r="P315" s="57"/>
      <c r="Q315" s="60"/>
      <c r="R315" s="8"/>
      <c r="S315" s="14"/>
      <c r="T315" s="26"/>
      <c r="U315" s="27"/>
      <c r="V315" s="27"/>
      <c r="W315" s="8"/>
      <c r="X315" s="63"/>
      <c r="Y315" s="60"/>
      <c r="Z315" s="8"/>
      <c r="AA315" s="14"/>
      <c r="AB315" s="24"/>
      <c r="AC315" s="25"/>
      <c r="AD315" s="25"/>
      <c r="AE315" s="8"/>
      <c r="AF315" s="57"/>
      <c r="AG315" s="60"/>
      <c r="AH315" s="8"/>
      <c r="AI315" s="14"/>
      <c r="AJ315" s="24"/>
      <c r="AK315" s="25"/>
      <c r="AL315" s="25"/>
      <c r="AM315" s="8"/>
      <c r="AN315" s="57"/>
      <c r="AO315" s="60"/>
      <c r="AP315" s="8"/>
      <c r="AQ315" s="14"/>
      <c r="AR315" s="24"/>
      <c r="AS315" s="25"/>
      <c r="AT315" s="57"/>
      <c r="AU315" s="24"/>
      <c r="AV315" s="25"/>
      <c r="AW315" s="97"/>
      <c r="AX315" s="24"/>
      <c r="AY315" s="25"/>
      <c r="AZ315" s="57"/>
      <c r="BA315" s="13" t="s">
        <v>447</v>
      </c>
      <c r="BB315" s="109" t="s">
        <v>447</v>
      </c>
      <c r="BC315" s="1"/>
      <c r="BD315" s="1"/>
      <c r="BE315" s="1"/>
      <c r="BF315" s="1"/>
      <c r="BG315" s="1"/>
      <c r="BS315" s="29"/>
      <c r="BT315" s="44" t="str">
        <f t="shared" si="47"/>
        <v/>
      </c>
      <c r="BU315" s="45" t="str">
        <f t="shared" si="48"/>
        <v/>
      </c>
      <c r="BV315" s="45" t="str">
        <f t="shared" si="49"/>
        <v/>
      </c>
      <c r="BW315" s="44" t="str">
        <f t="shared" si="50"/>
        <v/>
      </c>
      <c r="BX315" s="45" t="str">
        <f t="shared" si="51"/>
        <v/>
      </c>
      <c r="BY315" s="44" t="e">
        <f>IF(AND(#REF!="",#REF!="",#REF!="",#REF!=""),"",SUM(#REF!,#REF!,#REF!,#REF!,#REF!))</f>
        <v>#REF!</v>
      </c>
      <c r="BZ315" s="45" t="str">
        <f t="shared" si="52"/>
        <v/>
      </c>
      <c r="CA315" s="44" t="str">
        <f t="shared" si="53"/>
        <v/>
      </c>
      <c r="CB315" s="45" t="str">
        <f t="shared" si="54"/>
        <v/>
      </c>
      <c r="CC315" s="44" t="str">
        <f t="shared" si="55"/>
        <v/>
      </c>
      <c r="CD315" s="45" t="str">
        <f t="shared" si="56"/>
        <v/>
      </c>
      <c r="CE315" s="44" t="e">
        <f>IF(AND(#REF!="",#REF!="",#REF!="",#REF!=""),"",SUM(#REF!,#REF!,#REF!,#REF!,#REF!))</f>
        <v>#REF!</v>
      </c>
      <c r="CF315" s="45" t="str">
        <f t="shared" si="57"/>
        <v/>
      </c>
      <c r="CG315" s="38" t="e">
        <f>IF(AND(#REF!="",#REF!="",#REF!="",#REF!=""),"",SUM(#REF!,#REF!,#REF!,#REF!))</f>
        <v>#REF!</v>
      </c>
      <c r="CH315" s="38" t="str">
        <f t="shared" si="46"/>
        <v/>
      </c>
    </row>
    <row r="316" spans="1:86" ht="24" customHeight="1">
      <c r="A316" s="358">
        <v>310</v>
      </c>
      <c r="B316" s="359"/>
      <c r="C316" s="360"/>
      <c r="D316" s="361"/>
      <c r="E316" s="362"/>
      <c r="F316" s="363"/>
      <c r="G316" s="363"/>
      <c r="H316" s="364"/>
      <c r="I316" s="365"/>
      <c r="J316" s="366"/>
      <c r="K316" s="367"/>
      <c r="L316" s="24"/>
      <c r="M316" s="25"/>
      <c r="N316" s="25"/>
      <c r="O316" s="8"/>
      <c r="P316" s="57"/>
      <c r="Q316" s="60"/>
      <c r="R316" s="8"/>
      <c r="S316" s="14"/>
      <c r="T316" s="26"/>
      <c r="U316" s="27"/>
      <c r="V316" s="27"/>
      <c r="W316" s="8"/>
      <c r="X316" s="63"/>
      <c r="Y316" s="60"/>
      <c r="Z316" s="8"/>
      <c r="AA316" s="14"/>
      <c r="AB316" s="24"/>
      <c r="AC316" s="25"/>
      <c r="AD316" s="25"/>
      <c r="AE316" s="8"/>
      <c r="AF316" s="57"/>
      <c r="AG316" s="60"/>
      <c r="AH316" s="8"/>
      <c r="AI316" s="14"/>
      <c r="AJ316" s="24"/>
      <c r="AK316" s="25"/>
      <c r="AL316" s="25"/>
      <c r="AM316" s="8"/>
      <c r="AN316" s="57"/>
      <c r="AO316" s="60"/>
      <c r="AP316" s="8"/>
      <c r="AQ316" s="14"/>
      <c r="AR316" s="24"/>
      <c r="AS316" s="25"/>
      <c r="AT316" s="57"/>
      <c r="AU316" s="24"/>
      <c r="AV316" s="25"/>
      <c r="AW316" s="97"/>
      <c r="AX316" s="24"/>
      <c r="AY316" s="25"/>
      <c r="AZ316" s="57"/>
      <c r="BA316" s="13" t="s">
        <v>447</v>
      </c>
      <c r="BB316" s="109" t="s">
        <v>447</v>
      </c>
      <c r="BC316" s="1"/>
      <c r="BD316" s="1"/>
      <c r="BE316" s="1"/>
      <c r="BF316" s="1"/>
      <c r="BG316" s="1"/>
      <c r="BS316" s="29"/>
      <c r="BT316" s="44" t="str">
        <f t="shared" si="47"/>
        <v/>
      </c>
      <c r="BU316" s="45" t="str">
        <f t="shared" si="48"/>
        <v/>
      </c>
      <c r="BV316" s="45" t="str">
        <f t="shared" si="49"/>
        <v/>
      </c>
      <c r="BW316" s="44" t="str">
        <f t="shared" si="50"/>
        <v/>
      </c>
      <c r="BX316" s="45" t="str">
        <f t="shared" si="51"/>
        <v/>
      </c>
      <c r="BY316" s="44" t="e">
        <f>IF(AND(#REF!="",#REF!="",#REF!="",#REF!=""),"",SUM(#REF!,#REF!,#REF!,#REF!,#REF!))</f>
        <v>#REF!</v>
      </c>
      <c r="BZ316" s="45" t="str">
        <f t="shared" si="52"/>
        <v/>
      </c>
      <c r="CA316" s="44" t="str">
        <f t="shared" si="53"/>
        <v/>
      </c>
      <c r="CB316" s="45" t="str">
        <f t="shared" si="54"/>
        <v/>
      </c>
      <c r="CC316" s="44" t="str">
        <f t="shared" si="55"/>
        <v/>
      </c>
      <c r="CD316" s="45" t="str">
        <f t="shared" si="56"/>
        <v/>
      </c>
      <c r="CE316" s="44" t="e">
        <f>IF(AND(#REF!="",#REF!="",#REF!="",#REF!=""),"",SUM(#REF!,#REF!,#REF!,#REF!,#REF!))</f>
        <v>#REF!</v>
      </c>
      <c r="CF316" s="45" t="str">
        <f t="shared" si="57"/>
        <v/>
      </c>
      <c r="CG316" s="38" t="e">
        <f>IF(AND(#REF!="",#REF!="",#REF!="",#REF!=""),"",SUM(#REF!,#REF!,#REF!,#REF!))</f>
        <v>#REF!</v>
      </c>
      <c r="CH316" s="38" t="str">
        <f t="shared" si="46"/>
        <v/>
      </c>
    </row>
    <row r="317" spans="1:86" ht="24" customHeight="1">
      <c r="A317" s="358">
        <v>311</v>
      </c>
      <c r="B317" s="359"/>
      <c r="C317" s="360"/>
      <c r="D317" s="361"/>
      <c r="E317" s="362"/>
      <c r="F317" s="363"/>
      <c r="G317" s="363"/>
      <c r="H317" s="364"/>
      <c r="I317" s="365"/>
      <c r="J317" s="366"/>
      <c r="K317" s="367"/>
      <c r="L317" s="24"/>
      <c r="M317" s="25"/>
      <c r="N317" s="25"/>
      <c r="O317" s="8"/>
      <c r="P317" s="57"/>
      <c r="Q317" s="60"/>
      <c r="R317" s="8"/>
      <c r="S317" s="14"/>
      <c r="T317" s="26"/>
      <c r="U317" s="27"/>
      <c r="V317" s="27"/>
      <c r="W317" s="8"/>
      <c r="X317" s="63"/>
      <c r="Y317" s="60"/>
      <c r="Z317" s="8"/>
      <c r="AA317" s="14"/>
      <c r="AB317" s="24"/>
      <c r="AC317" s="25"/>
      <c r="AD317" s="25"/>
      <c r="AE317" s="8"/>
      <c r="AF317" s="57"/>
      <c r="AG317" s="60"/>
      <c r="AH317" s="8"/>
      <c r="AI317" s="14"/>
      <c r="AJ317" s="24"/>
      <c r="AK317" s="25"/>
      <c r="AL317" s="25"/>
      <c r="AM317" s="8"/>
      <c r="AN317" s="57"/>
      <c r="AO317" s="60"/>
      <c r="AP317" s="8"/>
      <c r="AQ317" s="14"/>
      <c r="AR317" s="24"/>
      <c r="AS317" s="25"/>
      <c r="AT317" s="57"/>
      <c r="AU317" s="24"/>
      <c r="AV317" s="25"/>
      <c r="AW317" s="97"/>
      <c r="AX317" s="24"/>
      <c r="AY317" s="25"/>
      <c r="AZ317" s="57"/>
      <c r="BA317" s="13" t="s">
        <v>447</v>
      </c>
      <c r="BB317" s="109" t="s">
        <v>447</v>
      </c>
      <c r="BC317" s="1"/>
      <c r="BD317" s="1"/>
      <c r="BE317" s="1"/>
      <c r="BF317" s="1"/>
      <c r="BG317" s="1"/>
      <c r="BS317" s="29"/>
      <c r="BT317" s="44" t="str">
        <f t="shared" si="47"/>
        <v/>
      </c>
      <c r="BU317" s="45" t="str">
        <f t="shared" si="48"/>
        <v/>
      </c>
      <c r="BV317" s="45" t="str">
        <f t="shared" si="49"/>
        <v/>
      </c>
      <c r="BW317" s="44" t="str">
        <f t="shared" si="50"/>
        <v/>
      </c>
      <c r="BX317" s="45" t="str">
        <f t="shared" si="51"/>
        <v/>
      </c>
      <c r="BY317" s="44" t="e">
        <f>IF(AND(#REF!="",#REF!="",#REF!="",#REF!=""),"",SUM(#REF!,#REF!,#REF!,#REF!,#REF!))</f>
        <v>#REF!</v>
      </c>
      <c r="BZ317" s="45" t="str">
        <f t="shared" si="52"/>
        <v/>
      </c>
      <c r="CA317" s="44" t="str">
        <f t="shared" si="53"/>
        <v/>
      </c>
      <c r="CB317" s="45" t="str">
        <f t="shared" si="54"/>
        <v/>
      </c>
      <c r="CC317" s="44" t="str">
        <f t="shared" si="55"/>
        <v/>
      </c>
      <c r="CD317" s="45" t="str">
        <f t="shared" si="56"/>
        <v/>
      </c>
      <c r="CE317" s="44" t="e">
        <f>IF(AND(#REF!="",#REF!="",#REF!="",#REF!=""),"",SUM(#REF!,#REF!,#REF!,#REF!,#REF!))</f>
        <v>#REF!</v>
      </c>
      <c r="CF317" s="45" t="str">
        <f t="shared" si="57"/>
        <v/>
      </c>
      <c r="CG317" s="38" t="e">
        <f>IF(AND(#REF!="",#REF!="",#REF!="",#REF!=""),"",SUM(#REF!,#REF!,#REF!,#REF!))</f>
        <v>#REF!</v>
      </c>
      <c r="CH317" s="38" t="str">
        <f t="shared" si="46"/>
        <v/>
      </c>
    </row>
    <row r="318" spans="1:86" ht="24" customHeight="1">
      <c r="A318" s="358">
        <v>312</v>
      </c>
      <c r="B318" s="359"/>
      <c r="C318" s="360"/>
      <c r="D318" s="361"/>
      <c r="E318" s="362"/>
      <c r="F318" s="363"/>
      <c r="G318" s="363"/>
      <c r="H318" s="364"/>
      <c r="I318" s="365"/>
      <c r="J318" s="366"/>
      <c r="K318" s="367"/>
      <c r="L318" s="24"/>
      <c r="M318" s="25"/>
      <c r="N318" s="25"/>
      <c r="O318" s="8"/>
      <c r="P318" s="57"/>
      <c r="Q318" s="60"/>
      <c r="R318" s="8"/>
      <c r="S318" s="14"/>
      <c r="T318" s="26"/>
      <c r="U318" s="27"/>
      <c r="V318" s="27"/>
      <c r="W318" s="8"/>
      <c r="X318" s="63"/>
      <c r="Y318" s="60"/>
      <c r="Z318" s="8"/>
      <c r="AA318" s="14"/>
      <c r="AB318" s="24"/>
      <c r="AC318" s="25"/>
      <c r="AD318" s="25"/>
      <c r="AE318" s="8"/>
      <c r="AF318" s="57"/>
      <c r="AG318" s="60"/>
      <c r="AH318" s="8"/>
      <c r="AI318" s="14"/>
      <c r="AJ318" s="24"/>
      <c r="AK318" s="25"/>
      <c r="AL318" s="25"/>
      <c r="AM318" s="8"/>
      <c r="AN318" s="57"/>
      <c r="AO318" s="60"/>
      <c r="AP318" s="8"/>
      <c r="AQ318" s="14"/>
      <c r="AR318" s="24"/>
      <c r="AS318" s="25"/>
      <c r="AT318" s="57"/>
      <c r="AU318" s="24"/>
      <c r="AV318" s="25"/>
      <c r="AW318" s="97"/>
      <c r="AX318" s="24"/>
      <c r="AY318" s="25"/>
      <c r="AZ318" s="57"/>
      <c r="BA318" s="13" t="s">
        <v>447</v>
      </c>
      <c r="BB318" s="109" t="s">
        <v>447</v>
      </c>
      <c r="BC318" s="1"/>
      <c r="BD318" s="1"/>
      <c r="BE318" s="1"/>
      <c r="BF318" s="1"/>
      <c r="BG318" s="1"/>
      <c r="BS318" s="29"/>
      <c r="BT318" s="44" t="str">
        <f t="shared" si="47"/>
        <v/>
      </c>
      <c r="BU318" s="45" t="str">
        <f t="shared" si="48"/>
        <v/>
      </c>
      <c r="BV318" s="45" t="str">
        <f t="shared" si="49"/>
        <v/>
      </c>
      <c r="BW318" s="44" t="str">
        <f t="shared" si="50"/>
        <v/>
      </c>
      <c r="BX318" s="45" t="str">
        <f t="shared" si="51"/>
        <v/>
      </c>
      <c r="BY318" s="44" t="e">
        <f>IF(AND(#REF!="",#REF!="",#REF!="",#REF!=""),"",SUM(#REF!,#REF!,#REF!,#REF!,#REF!))</f>
        <v>#REF!</v>
      </c>
      <c r="BZ318" s="45" t="str">
        <f t="shared" si="52"/>
        <v/>
      </c>
      <c r="CA318" s="44" t="str">
        <f t="shared" si="53"/>
        <v/>
      </c>
      <c r="CB318" s="45" t="str">
        <f t="shared" si="54"/>
        <v/>
      </c>
      <c r="CC318" s="44" t="str">
        <f t="shared" si="55"/>
        <v/>
      </c>
      <c r="CD318" s="45" t="str">
        <f t="shared" si="56"/>
        <v/>
      </c>
      <c r="CE318" s="44" t="e">
        <f>IF(AND(#REF!="",#REF!="",#REF!="",#REF!=""),"",SUM(#REF!,#REF!,#REF!,#REF!,#REF!))</f>
        <v>#REF!</v>
      </c>
      <c r="CF318" s="45" t="str">
        <f t="shared" si="57"/>
        <v/>
      </c>
      <c r="CG318" s="38" t="e">
        <f>IF(AND(#REF!="",#REF!="",#REF!="",#REF!=""),"",SUM(#REF!,#REF!,#REF!,#REF!))</f>
        <v>#REF!</v>
      </c>
      <c r="CH318" s="38" t="str">
        <f t="shared" si="46"/>
        <v/>
      </c>
    </row>
    <row r="319" spans="1:86" ht="24" customHeight="1">
      <c r="A319" s="358">
        <v>313</v>
      </c>
      <c r="B319" s="359"/>
      <c r="C319" s="360"/>
      <c r="D319" s="361"/>
      <c r="E319" s="362"/>
      <c r="F319" s="363"/>
      <c r="G319" s="363"/>
      <c r="H319" s="364"/>
      <c r="I319" s="365"/>
      <c r="J319" s="366"/>
      <c r="K319" s="367"/>
      <c r="L319" s="24"/>
      <c r="M319" s="25"/>
      <c r="N319" s="25"/>
      <c r="O319" s="8"/>
      <c r="P319" s="57"/>
      <c r="Q319" s="60"/>
      <c r="R319" s="8"/>
      <c r="S319" s="14"/>
      <c r="T319" s="26"/>
      <c r="U319" s="27"/>
      <c r="V319" s="27"/>
      <c r="W319" s="8"/>
      <c r="X319" s="63"/>
      <c r="Y319" s="60"/>
      <c r="Z319" s="8"/>
      <c r="AA319" s="14"/>
      <c r="AB319" s="24"/>
      <c r="AC319" s="25"/>
      <c r="AD319" s="25"/>
      <c r="AE319" s="8"/>
      <c r="AF319" s="57"/>
      <c r="AG319" s="60"/>
      <c r="AH319" s="8"/>
      <c r="AI319" s="14"/>
      <c r="AJ319" s="24"/>
      <c r="AK319" s="25"/>
      <c r="AL319" s="25"/>
      <c r="AM319" s="8"/>
      <c r="AN319" s="57"/>
      <c r="AO319" s="60"/>
      <c r="AP319" s="8"/>
      <c r="AQ319" s="14"/>
      <c r="AR319" s="24"/>
      <c r="AS319" s="25"/>
      <c r="AT319" s="57"/>
      <c r="AU319" s="24"/>
      <c r="AV319" s="25"/>
      <c r="AW319" s="97"/>
      <c r="AX319" s="24"/>
      <c r="AY319" s="25"/>
      <c r="AZ319" s="57"/>
      <c r="BA319" s="13" t="s">
        <v>447</v>
      </c>
      <c r="BB319" s="109" t="s">
        <v>447</v>
      </c>
      <c r="BC319" s="1"/>
      <c r="BD319" s="1"/>
      <c r="BE319" s="1"/>
      <c r="BF319" s="1"/>
      <c r="BG319" s="1"/>
      <c r="BS319" s="29"/>
      <c r="BT319" s="44" t="str">
        <f t="shared" si="47"/>
        <v/>
      </c>
      <c r="BU319" s="45" t="str">
        <f t="shared" si="48"/>
        <v/>
      </c>
      <c r="BV319" s="45" t="str">
        <f t="shared" si="49"/>
        <v/>
      </c>
      <c r="BW319" s="44" t="str">
        <f t="shared" si="50"/>
        <v/>
      </c>
      <c r="BX319" s="45" t="str">
        <f t="shared" si="51"/>
        <v/>
      </c>
      <c r="BY319" s="44" t="e">
        <f>IF(AND(#REF!="",#REF!="",#REF!="",#REF!=""),"",SUM(#REF!,#REF!,#REF!,#REF!,#REF!))</f>
        <v>#REF!</v>
      </c>
      <c r="BZ319" s="45" t="str">
        <f t="shared" si="52"/>
        <v/>
      </c>
      <c r="CA319" s="44" t="str">
        <f t="shared" si="53"/>
        <v/>
      </c>
      <c r="CB319" s="45" t="str">
        <f t="shared" si="54"/>
        <v/>
      </c>
      <c r="CC319" s="44" t="str">
        <f t="shared" si="55"/>
        <v/>
      </c>
      <c r="CD319" s="45" t="str">
        <f t="shared" si="56"/>
        <v/>
      </c>
      <c r="CE319" s="44" t="e">
        <f>IF(AND(#REF!="",#REF!="",#REF!="",#REF!=""),"",SUM(#REF!,#REF!,#REF!,#REF!,#REF!))</f>
        <v>#REF!</v>
      </c>
      <c r="CF319" s="45" t="str">
        <f t="shared" si="57"/>
        <v/>
      </c>
      <c r="CG319" s="38" t="e">
        <f>IF(AND(#REF!="",#REF!="",#REF!="",#REF!=""),"",SUM(#REF!,#REF!,#REF!,#REF!))</f>
        <v>#REF!</v>
      </c>
      <c r="CH319" s="38" t="str">
        <f t="shared" ref="CH319:CH382" si="58">IFERROR(IF(CG319="","",IF($CG$5=100,ROUNDUP(CG319*20%,0),IF($CG$5=86,ROUNDUP((CG319/$CG$5)*$CH$5,0),IF($CG$5=66,ROUNDUP((CG319/$CG$5)*$CH$5,0),"")))),"")</f>
        <v/>
      </c>
    </row>
    <row r="320" spans="1:86" ht="24" customHeight="1">
      <c r="A320" s="358">
        <v>314</v>
      </c>
      <c r="B320" s="359"/>
      <c r="C320" s="360"/>
      <c r="D320" s="361"/>
      <c r="E320" s="362"/>
      <c r="F320" s="363"/>
      <c r="G320" s="363"/>
      <c r="H320" s="364"/>
      <c r="I320" s="365"/>
      <c r="J320" s="366"/>
      <c r="K320" s="367"/>
      <c r="L320" s="24"/>
      <c r="M320" s="25"/>
      <c r="N320" s="25"/>
      <c r="O320" s="8"/>
      <c r="P320" s="57"/>
      <c r="Q320" s="60"/>
      <c r="R320" s="8"/>
      <c r="S320" s="14"/>
      <c r="T320" s="26"/>
      <c r="U320" s="27"/>
      <c r="V320" s="27"/>
      <c r="W320" s="8"/>
      <c r="X320" s="63"/>
      <c r="Y320" s="60"/>
      <c r="Z320" s="8"/>
      <c r="AA320" s="14"/>
      <c r="AB320" s="24"/>
      <c r="AC320" s="25"/>
      <c r="AD320" s="25"/>
      <c r="AE320" s="8"/>
      <c r="AF320" s="57"/>
      <c r="AG320" s="60"/>
      <c r="AH320" s="8"/>
      <c r="AI320" s="14"/>
      <c r="AJ320" s="24"/>
      <c r="AK320" s="25"/>
      <c r="AL320" s="25"/>
      <c r="AM320" s="8"/>
      <c r="AN320" s="57"/>
      <c r="AO320" s="60"/>
      <c r="AP320" s="8"/>
      <c r="AQ320" s="14"/>
      <c r="AR320" s="24"/>
      <c r="AS320" s="25"/>
      <c r="AT320" s="57"/>
      <c r="AU320" s="24"/>
      <c r="AV320" s="25"/>
      <c r="AW320" s="97"/>
      <c r="AX320" s="24"/>
      <c r="AY320" s="25"/>
      <c r="AZ320" s="57"/>
      <c r="BA320" s="13" t="s">
        <v>447</v>
      </c>
      <c r="BB320" s="109" t="s">
        <v>447</v>
      </c>
      <c r="BC320" s="1"/>
      <c r="BD320" s="1"/>
      <c r="BE320" s="1"/>
      <c r="BF320" s="1"/>
      <c r="BG320" s="1"/>
      <c r="BS320" s="29"/>
      <c r="BT320" s="44" t="str">
        <f t="shared" si="47"/>
        <v/>
      </c>
      <c r="BU320" s="45" t="str">
        <f t="shared" si="48"/>
        <v/>
      </c>
      <c r="BV320" s="45" t="str">
        <f t="shared" si="49"/>
        <v/>
      </c>
      <c r="BW320" s="44" t="str">
        <f t="shared" si="50"/>
        <v/>
      </c>
      <c r="BX320" s="45" t="str">
        <f t="shared" si="51"/>
        <v/>
      </c>
      <c r="BY320" s="44" t="e">
        <f>IF(AND(#REF!="",#REF!="",#REF!="",#REF!=""),"",SUM(#REF!,#REF!,#REF!,#REF!,#REF!))</f>
        <v>#REF!</v>
      </c>
      <c r="BZ320" s="45" t="str">
        <f t="shared" si="52"/>
        <v/>
      </c>
      <c r="CA320" s="44" t="str">
        <f t="shared" si="53"/>
        <v/>
      </c>
      <c r="CB320" s="45" t="str">
        <f t="shared" si="54"/>
        <v/>
      </c>
      <c r="CC320" s="44" t="str">
        <f t="shared" si="55"/>
        <v/>
      </c>
      <c r="CD320" s="45" t="str">
        <f t="shared" si="56"/>
        <v/>
      </c>
      <c r="CE320" s="44" t="e">
        <f>IF(AND(#REF!="",#REF!="",#REF!="",#REF!=""),"",SUM(#REF!,#REF!,#REF!,#REF!,#REF!))</f>
        <v>#REF!</v>
      </c>
      <c r="CF320" s="45" t="str">
        <f t="shared" si="57"/>
        <v/>
      </c>
      <c r="CG320" s="38" t="e">
        <f>IF(AND(#REF!="",#REF!="",#REF!="",#REF!=""),"",SUM(#REF!,#REF!,#REF!,#REF!))</f>
        <v>#REF!</v>
      </c>
      <c r="CH320" s="38" t="str">
        <f t="shared" si="58"/>
        <v/>
      </c>
    </row>
    <row r="321" spans="1:86" ht="24" customHeight="1">
      <c r="A321" s="358">
        <v>315</v>
      </c>
      <c r="B321" s="359"/>
      <c r="C321" s="360"/>
      <c r="D321" s="361"/>
      <c r="E321" s="362"/>
      <c r="F321" s="363"/>
      <c r="G321" s="363"/>
      <c r="H321" s="364"/>
      <c r="I321" s="365"/>
      <c r="J321" s="366"/>
      <c r="K321" s="367"/>
      <c r="L321" s="24"/>
      <c r="M321" s="25"/>
      <c r="N321" s="25"/>
      <c r="O321" s="8"/>
      <c r="P321" s="57"/>
      <c r="Q321" s="60"/>
      <c r="R321" s="8"/>
      <c r="S321" s="14"/>
      <c r="T321" s="26"/>
      <c r="U321" s="27"/>
      <c r="V321" s="27"/>
      <c r="W321" s="8"/>
      <c r="X321" s="63"/>
      <c r="Y321" s="60"/>
      <c r="Z321" s="8"/>
      <c r="AA321" s="14"/>
      <c r="AB321" s="24"/>
      <c r="AC321" s="25"/>
      <c r="AD321" s="25"/>
      <c r="AE321" s="8"/>
      <c r="AF321" s="57"/>
      <c r="AG321" s="60"/>
      <c r="AH321" s="8"/>
      <c r="AI321" s="14"/>
      <c r="AJ321" s="24"/>
      <c r="AK321" s="25"/>
      <c r="AL321" s="25"/>
      <c r="AM321" s="8"/>
      <c r="AN321" s="57"/>
      <c r="AO321" s="60"/>
      <c r="AP321" s="8"/>
      <c r="AQ321" s="14"/>
      <c r="AR321" s="24"/>
      <c r="AS321" s="25"/>
      <c r="AT321" s="57"/>
      <c r="AU321" s="24"/>
      <c r="AV321" s="25"/>
      <c r="AW321" s="97"/>
      <c r="AX321" s="24"/>
      <c r="AY321" s="25"/>
      <c r="AZ321" s="57"/>
      <c r="BA321" s="13" t="s">
        <v>447</v>
      </c>
      <c r="BB321" s="109" t="s">
        <v>447</v>
      </c>
      <c r="BC321" s="1"/>
      <c r="BD321" s="1"/>
      <c r="BE321" s="1"/>
      <c r="BF321" s="1"/>
      <c r="BG321" s="1"/>
      <c r="BS321" s="29"/>
      <c r="BT321" s="44" t="str">
        <f t="shared" si="47"/>
        <v/>
      </c>
      <c r="BU321" s="45" t="str">
        <f t="shared" si="48"/>
        <v/>
      </c>
      <c r="BV321" s="45" t="str">
        <f t="shared" si="49"/>
        <v/>
      </c>
      <c r="BW321" s="44" t="str">
        <f t="shared" si="50"/>
        <v/>
      </c>
      <c r="BX321" s="45" t="str">
        <f t="shared" si="51"/>
        <v/>
      </c>
      <c r="BY321" s="44" t="e">
        <f>IF(AND(#REF!="",#REF!="",#REF!="",#REF!=""),"",SUM(#REF!,#REF!,#REF!,#REF!,#REF!))</f>
        <v>#REF!</v>
      </c>
      <c r="BZ321" s="45" t="str">
        <f t="shared" si="52"/>
        <v/>
      </c>
      <c r="CA321" s="44" t="str">
        <f t="shared" si="53"/>
        <v/>
      </c>
      <c r="CB321" s="45" t="str">
        <f t="shared" si="54"/>
        <v/>
      </c>
      <c r="CC321" s="44" t="str">
        <f t="shared" si="55"/>
        <v/>
      </c>
      <c r="CD321" s="45" t="str">
        <f t="shared" si="56"/>
        <v/>
      </c>
      <c r="CE321" s="44" t="e">
        <f>IF(AND(#REF!="",#REF!="",#REF!="",#REF!=""),"",SUM(#REF!,#REF!,#REF!,#REF!,#REF!))</f>
        <v>#REF!</v>
      </c>
      <c r="CF321" s="45" t="str">
        <f t="shared" si="57"/>
        <v/>
      </c>
      <c r="CG321" s="38" t="e">
        <f>IF(AND(#REF!="",#REF!="",#REF!="",#REF!=""),"",SUM(#REF!,#REF!,#REF!,#REF!))</f>
        <v>#REF!</v>
      </c>
      <c r="CH321" s="38" t="str">
        <f t="shared" si="58"/>
        <v/>
      </c>
    </row>
    <row r="322" spans="1:86" ht="24" customHeight="1">
      <c r="A322" s="358">
        <v>316</v>
      </c>
      <c r="B322" s="359"/>
      <c r="C322" s="360"/>
      <c r="D322" s="361"/>
      <c r="E322" s="362"/>
      <c r="F322" s="363"/>
      <c r="G322" s="363"/>
      <c r="H322" s="364"/>
      <c r="I322" s="365"/>
      <c r="J322" s="366"/>
      <c r="K322" s="367"/>
      <c r="L322" s="24"/>
      <c r="M322" s="25"/>
      <c r="N322" s="25"/>
      <c r="O322" s="8"/>
      <c r="P322" s="57"/>
      <c r="Q322" s="60"/>
      <c r="R322" s="8"/>
      <c r="S322" s="14"/>
      <c r="T322" s="26"/>
      <c r="U322" s="27"/>
      <c r="V322" s="27"/>
      <c r="W322" s="8"/>
      <c r="X322" s="63"/>
      <c r="Y322" s="60"/>
      <c r="Z322" s="8"/>
      <c r="AA322" s="14"/>
      <c r="AB322" s="24"/>
      <c r="AC322" s="25"/>
      <c r="AD322" s="25"/>
      <c r="AE322" s="8"/>
      <c r="AF322" s="57"/>
      <c r="AG322" s="60"/>
      <c r="AH322" s="8"/>
      <c r="AI322" s="14"/>
      <c r="AJ322" s="24"/>
      <c r="AK322" s="25"/>
      <c r="AL322" s="25"/>
      <c r="AM322" s="8"/>
      <c r="AN322" s="57"/>
      <c r="AO322" s="60"/>
      <c r="AP322" s="8"/>
      <c r="AQ322" s="14"/>
      <c r="AR322" s="24"/>
      <c r="AS322" s="25"/>
      <c r="AT322" s="57"/>
      <c r="AU322" s="24"/>
      <c r="AV322" s="25"/>
      <c r="AW322" s="97"/>
      <c r="AX322" s="24"/>
      <c r="AY322" s="25"/>
      <c r="AZ322" s="57"/>
      <c r="BA322" s="13" t="s">
        <v>447</v>
      </c>
      <c r="BB322" s="109" t="s">
        <v>447</v>
      </c>
      <c r="BC322" s="1"/>
      <c r="BD322" s="1"/>
      <c r="BE322" s="1"/>
      <c r="BF322" s="1"/>
      <c r="BG322" s="1"/>
      <c r="BS322" s="29"/>
      <c r="BT322" s="44" t="str">
        <f t="shared" si="47"/>
        <v/>
      </c>
      <c r="BU322" s="45" t="str">
        <f t="shared" si="48"/>
        <v/>
      </c>
      <c r="BV322" s="45" t="str">
        <f t="shared" si="49"/>
        <v/>
      </c>
      <c r="BW322" s="44" t="str">
        <f t="shared" si="50"/>
        <v/>
      </c>
      <c r="BX322" s="45" t="str">
        <f t="shared" si="51"/>
        <v/>
      </c>
      <c r="BY322" s="44" t="e">
        <f>IF(AND(#REF!="",#REF!="",#REF!="",#REF!=""),"",SUM(#REF!,#REF!,#REF!,#REF!,#REF!))</f>
        <v>#REF!</v>
      </c>
      <c r="BZ322" s="45" t="str">
        <f t="shared" si="52"/>
        <v/>
      </c>
      <c r="CA322" s="44" t="str">
        <f t="shared" si="53"/>
        <v/>
      </c>
      <c r="CB322" s="45" t="str">
        <f t="shared" si="54"/>
        <v/>
      </c>
      <c r="CC322" s="44" t="str">
        <f t="shared" si="55"/>
        <v/>
      </c>
      <c r="CD322" s="45" t="str">
        <f t="shared" si="56"/>
        <v/>
      </c>
      <c r="CE322" s="44" t="e">
        <f>IF(AND(#REF!="",#REF!="",#REF!="",#REF!=""),"",SUM(#REF!,#REF!,#REF!,#REF!,#REF!))</f>
        <v>#REF!</v>
      </c>
      <c r="CF322" s="45" t="str">
        <f t="shared" si="57"/>
        <v/>
      </c>
      <c r="CG322" s="38" t="e">
        <f>IF(AND(#REF!="",#REF!="",#REF!="",#REF!=""),"",SUM(#REF!,#REF!,#REF!,#REF!))</f>
        <v>#REF!</v>
      </c>
      <c r="CH322" s="38" t="str">
        <f t="shared" si="58"/>
        <v/>
      </c>
    </row>
    <row r="323" spans="1:86" ht="24" customHeight="1">
      <c r="A323" s="358">
        <v>317</v>
      </c>
      <c r="B323" s="359"/>
      <c r="C323" s="360"/>
      <c r="D323" s="361"/>
      <c r="E323" s="362"/>
      <c r="F323" s="363"/>
      <c r="G323" s="363"/>
      <c r="H323" s="364"/>
      <c r="I323" s="365"/>
      <c r="J323" s="366"/>
      <c r="K323" s="367"/>
      <c r="L323" s="24"/>
      <c r="M323" s="25"/>
      <c r="N323" s="25"/>
      <c r="O323" s="8"/>
      <c r="P323" s="57"/>
      <c r="Q323" s="60"/>
      <c r="R323" s="8"/>
      <c r="S323" s="14"/>
      <c r="T323" s="26"/>
      <c r="U323" s="27"/>
      <c r="V323" s="27"/>
      <c r="W323" s="8"/>
      <c r="X323" s="63"/>
      <c r="Y323" s="60"/>
      <c r="Z323" s="8"/>
      <c r="AA323" s="14"/>
      <c r="AB323" s="24"/>
      <c r="AC323" s="25"/>
      <c r="AD323" s="25"/>
      <c r="AE323" s="8"/>
      <c r="AF323" s="57"/>
      <c r="AG323" s="60"/>
      <c r="AH323" s="8"/>
      <c r="AI323" s="14"/>
      <c r="AJ323" s="24"/>
      <c r="AK323" s="25"/>
      <c r="AL323" s="25"/>
      <c r="AM323" s="8"/>
      <c r="AN323" s="57"/>
      <c r="AO323" s="60"/>
      <c r="AP323" s="8"/>
      <c r="AQ323" s="14"/>
      <c r="AR323" s="24"/>
      <c r="AS323" s="25"/>
      <c r="AT323" s="57"/>
      <c r="AU323" s="24"/>
      <c r="AV323" s="25"/>
      <c r="AW323" s="97"/>
      <c r="AX323" s="24"/>
      <c r="AY323" s="25"/>
      <c r="AZ323" s="57"/>
      <c r="BA323" s="13" t="s">
        <v>447</v>
      </c>
      <c r="BB323" s="109" t="s">
        <v>447</v>
      </c>
      <c r="BC323" s="1"/>
      <c r="BD323" s="1"/>
      <c r="BE323" s="1"/>
      <c r="BF323" s="1"/>
      <c r="BG323" s="1"/>
      <c r="BS323" s="29"/>
      <c r="BT323" s="44" t="str">
        <f t="shared" si="47"/>
        <v/>
      </c>
      <c r="BU323" s="45" t="str">
        <f t="shared" si="48"/>
        <v/>
      </c>
      <c r="BV323" s="45" t="str">
        <f t="shared" si="49"/>
        <v/>
      </c>
      <c r="BW323" s="44" t="str">
        <f t="shared" si="50"/>
        <v/>
      </c>
      <c r="BX323" s="45" t="str">
        <f t="shared" si="51"/>
        <v/>
      </c>
      <c r="BY323" s="44" t="e">
        <f>IF(AND(#REF!="",#REF!="",#REF!="",#REF!=""),"",SUM(#REF!,#REF!,#REF!,#REF!,#REF!))</f>
        <v>#REF!</v>
      </c>
      <c r="BZ323" s="45" t="str">
        <f t="shared" si="52"/>
        <v/>
      </c>
      <c r="CA323" s="44" t="str">
        <f t="shared" si="53"/>
        <v/>
      </c>
      <c r="CB323" s="45" t="str">
        <f t="shared" si="54"/>
        <v/>
      </c>
      <c r="CC323" s="44" t="str">
        <f t="shared" si="55"/>
        <v/>
      </c>
      <c r="CD323" s="45" t="str">
        <f t="shared" si="56"/>
        <v/>
      </c>
      <c r="CE323" s="44" t="e">
        <f>IF(AND(#REF!="",#REF!="",#REF!="",#REF!=""),"",SUM(#REF!,#REF!,#REF!,#REF!,#REF!))</f>
        <v>#REF!</v>
      </c>
      <c r="CF323" s="45" t="str">
        <f t="shared" si="57"/>
        <v/>
      </c>
      <c r="CG323" s="38" t="e">
        <f>IF(AND(#REF!="",#REF!="",#REF!="",#REF!=""),"",SUM(#REF!,#REF!,#REF!,#REF!))</f>
        <v>#REF!</v>
      </c>
      <c r="CH323" s="38" t="str">
        <f t="shared" si="58"/>
        <v/>
      </c>
    </row>
    <row r="324" spans="1:86" ht="24" customHeight="1">
      <c r="A324" s="358">
        <v>318</v>
      </c>
      <c r="B324" s="359"/>
      <c r="C324" s="360"/>
      <c r="D324" s="361"/>
      <c r="E324" s="362"/>
      <c r="F324" s="363"/>
      <c r="G324" s="363"/>
      <c r="H324" s="364"/>
      <c r="I324" s="365"/>
      <c r="J324" s="366"/>
      <c r="K324" s="367"/>
      <c r="L324" s="24"/>
      <c r="M324" s="25"/>
      <c r="N324" s="25"/>
      <c r="O324" s="8"/>
      <c r="P324" s="57"/>
      <c r="Q324" s="60"/>
      <c r="R324" s="8"/>
      <c r="S324" s="14"/>
      <c r="T324" s="26"/>
      <c r="U324" s="27"/>
      <c r="V324" s="27"/>
      <c r="W324" s="8"/>
      <c r="X324" s="63"/>
      <c r="Y324" s="60"/>
      <c r="Z324" s="8"/>
      <c r="AA324" s="14"/>
      <c r="AB324" s="24"/>
      <c r="AC324" s="25"/>
      <c r="AD324" s="25"/>
      <c r="AE324" s="8"/>
      <c r="AF324" s="57"/>
      <c r="AG324" s="60"/>
      <c r="AH324" s="8"/>
      <c r="AI324" s="14"/>
      <c r="AJ324" s="24"/>
      <c r="AK324" s="25"/>
      <c r="AL324" s="25"/>
      <c r="AM324" s="8"/>
      <c r="AN324" s="57"/>
      <c r="AO324" s="60"/>
      <c r="AP324" s="8"/>
      <c r="AQ324" s="14"/>
      <c r="AR324" s="24"/>
      <c r="AS324" s="25"/>
      <c r="AT324" s="57"/>
      <c r="AU324" s="24"/>
      <c r="AV324" s="25"/>
      <c r="AW324" s="97"/>
      <c r="AX324" s="24"/>
      <c r="AY324" s="25"/>
      <c r="AZ324" s="57"/>
      <c r="BA324" s="13" t="s">
        <v>447</v>
      </c>
      <c r="BB324" s="109" t="s">
        <v>447</v>
      </c>
      <c r="BC324" s="1"/>
      <c r="BD324" s="1"/>
      <c r="BE324" s="1"/>
      <c r="BF324" s="1"/>
      <c r="BG324" s="1"/>
      <c r="BS324" s="29"/>
      <c r="BT324" s="44" t="str">
        <f t="shared" si="47"/>
        <v/>
      </c>
      <c r="BU324" s="45" t="str">
        <f t="shared" si="48"/>
        <v/>
      </c>
      <c r="BV324" s="45" t="str">
        <f t="shared" si="49"/>
        <v/>
      </c>
      <c r="BW324" s="44" t="str">
        <f t="shared" si="50"/>
        <v/>
      </c>
      <c r="BX324" s="45" t="str">
        <f t="shared" si="51"/>
        <v/>
      </c>
      <c r="BY324" s="44" t="e">
        <f>IF(AND(#REF!="",#REF!="",#REF!="",#REF!=""),"",SUM(#REF!,#REF!,#REF!,#REF!,#REF!))</f>
        <v>#REF!</v>
      </c>
      <c r="BZ324" s="45" t="str">
        <f t="shared" si="52"/>
        <v/>
      </c>
      <c r="CA324" s="44" t="str">
        <f t="shared" si="53"/>
        <v/>
      </c>
      <c r="CB324" s="45" t="str">
        <f t="shared" si="54"/>
        <v/>
      </c>
      <c r="CC324" s="44" t="str">
        <f t="shared" si="55"/>
        <v/>
      </c>
      <c r="CD324" s="45" t="str">
        <f t="shared" si="56"/>
        <v/>
      </c>
      <c r="CE324" s="44" t="e">
        <f>IF(AND(#REF!="",#REF!="",#REF!="",#REF!=""),"",SUM(#REF!,#REF!,#REF!,#REF!,#REF!))</f>
        <v>#REF!</v>
      </c>
      <c r="CF324" s="45" t="str">
        <f t="shared" si="57"/>
        <v/>
      </c>
      <c r="CG324" s="38" t="e">
        <f>IF(AND(#REF!="",#REF!="",#REF!="",#REF!=""),"",SUM(#REF!,#REF!,#REF!,#REF!))</f>
        <v>#REF!</v>
      </c>
      <c r="CH324" s="38" t="str">
        <f t="shared" si="58"/>
        <v/>
      </c>
    </row>
    <row r="325" spans="1:86" ht="24" customHeight="1">
      <c r="A325" s="358">
        <v>319</v>
      </c>
      <c r="B325" s="359"/>
      <c r="C325" s="360"/>
      <c r="D325" s="361"/>
      <c r="E325" s="362"/>
      <c r="F325" s="363"/>
      <c r="G325" s="363"/>
      <c r="H325" s="364"/>
      <c r="I325" s="365"/>
      <c r="J325" s="366"/>
      <c r="K325" s="367"/>
      <c r="L325" s="24"/>
      <c r="M325" s="25"/>
      <c r="N325" s="25"/>
      <c r="O325" s="8"/>
      <c r="P325" s="57"/>
      <c r="Q325" s="60"/>
      <c r="R325" s="8"/>
      <c r="S325" s="14"/>
      <c r="T325" s="26"/>
      <c r="U325" s="27"/>
      <c r="V325" s="27"/>
      <c r="W325" s="8"/>
      <c r="X325" s="63"/>
      <c r="Y325" s="60"/>
      <c r="Z325" s="8"/>
      <c r="AA325" s="14"/>
      <c r="AB325" s="24"/>
      <c r="AC325" s="25"/>
      <c r="AD325" s="25"/>
      <c r="AE325" s="8"/>
      <c r="AF325" s="57"/>
      <c r="AG325" s="60"/>
      <c r="AH325" s="8"/>
      <c r="AI325" s="14"/>
      <c r="AJ325" s="24"/>
      <c r="AK325" s="25"/>
      <c r="AL325" s="25"/>
      <c r="AM325" s="8"/>
      <c r="AN325" s="57"/>
      <c r="AO325" s="60"/>
      <c r="AP325" s="8"/>
      <c r="AQ325" s="14"/>
      <c r="AR325" s="24"/>
      <c r="AS325" s="25"/>
      <c r="AT325" s="57"/>
      <c r="AU325" s="24"/>
      <c r="AV325" s="25"/>
      <c r="AW325" s="97"/>
      <c r="AX325" s="24"/>
      <c r="AY325" s="25"/>
      <c r="AZ325" s="57"/>
      <c r="BA325" s="13" t="s">
        <v>447</v>
      </c>
      <c r="BB325" s="109" t="s">
        <v>447</v>
      </c>
      <c r="BC325" s="1"/>
      <c r="BD325" s="1"/>
      <c r="BE325" s="1"/>
      <c r="BF325" s="1"/>
      <c r="BG325" s="1"/>
      <c r="BS325" s="29"/>
      <c r="BT325" s="44" t="str">
        <f t="shared" si="47"/>
        <v/>
      </c>
      <c r="BU325" s="45" t="str">
        <f t="shared" si="48"/>
        <v/>
      </c>
      <c r="BV325" s="45" t="str">
        <f t="shared" si="49"/>
        <v/>
      </c>
      <c r="BW325" s="44" t="str">
        <f t="shared" si="50"/>
        <v/>
      </c>
      <c r="BX325" s="45" t="str">
        <f t="shared" si="51"/>
        <v/>
      </c>
      <c r="BY325" s="44" t="e">
        <f>IF(AND(#REF!="",#REF!="",#REF!="",#REF!=""),"",SUM(#REF!,#REF!,#REF!,#REF!,#REF!))</f>
        <v>#REF!</v>
      </c>
      <c r="BZ325" s="45" t="str">
        <f t="shared" si="52"/>
        <v/>
      </c>
      <c r="CA325" s="44" t="str">
        <f t="shared" si="53"/>
        <v/>
      </c>
      <c r="CB325" s="45" t="str">
        <f t="shared" si="54"/>
        <v/>
      </c>
      <c r="CC325" s="44" t="str">
        <f t="shared" si="55"/>
        <v/>
      </c>
      <c r="CD325" s="45" t="str">
        <f t="shared" si="56"/>
        <v/>
      </c>
      <c r="CE325" s="44" t="e">
        <f>IF(AND(#REF!="",#REF!="",#REF!="",#REF!=""),"",SUM(#REF!,#REF!,#REF!,#REF!,#REF!))</f>
        <v>#REF!</v>
      </c>
      <c r="CF325" s="45" t="str">
        <f t="shared" si="57"/>
        <v/>
      </c>
      <c r="CG325" s="38" t="e">
        <f>IF(AND(#REF!="",#REF!="",#REF!="",#REF!=""),"",SUM(#REF!,#REF!,#REF!,#REF!))</f>
        <v>#REF!</v>
      </c>
      <c r="CH325" s="38" t="str">
        <f t="shared" si="58"/>
        <v/>
      </c>
    </row>
    <row r="326" spans="1:86" ht="24" customHeight="1">
      <c r="A326" s="358">
        <v>320</v>
      </c>
      <c r="B326" s="359"/>
      <c r="C326" s="360"/>
      <c r="D326" s="361"/>
      <c r="E326" s="362"/>
      <c r="F326" s="363"/>
      <c r="G326" s="363"/>
      <c r="H326" s="364"/>
      <c r="I326" s="365"/>
      <c r="J326" s="366"/>
      <c r="K326" s="367"/>
      <c r="L326" s="24"/>
      <c r="M326" s="25"/>
      <c r="N326" s="25"/>
      <c r="O326" s="8"/>
      <c r="P326" s="57"/>
      <c r="Q326" s="60"/>
      <c r="R326" s="8"/>
      <c r="S326" s="14"/>
      <c r="T326" s="26"/>
      <c r="U326" s="27"/>
      <c r="V326" s="27"/>
      <c r="W326" s="8"/>
      <c r="X326" s="63"/>
      <c r="Y326" s="60"/>
      <c r="Z326" s="8"/>
      <c r="AA326" s="14"/>
      <c r="AB326" s="24"/>
      <c r="AC326" s="25"/>
      <c r="AD326" s="25"/>
      <c r="AE326" s="8"/>
      <c r="AF326" s="57"/>
      <c r="AG326" s="60"/>
      <c r="AH326" s="8"/>
      <c r="AI326" s="14"/>
      <c r="AJ326" s="24"/>
      <c r="AK326" s="25"/>
      <c r="AL326" s="25"/>
      <c r="AM326" s="8"/>
      <c r="AN326" s="57"/>
      <c r="AO326" s="60"/>
      <c r="AP326" s="8"/>
      <c r="AQ326" s="14"/>
      <c r="AR326" s="24"/>
      <c r="AS326" s="25"/>
      <c r="AT326" s="57"/>
      <c r="AU326" s="24"/>
      <c r="AV326" s="25"/>
      <c r="AW326" s="97"/>
      <c r="AX326" s="24"/>
      <c r="AY326" s="25"/>
      <c r="AZ326" s="57"/>
      <c r="BA326" s="13" t="s">
        <v>447</v>
      </c>
      <c r="BB326" s="109" t="s">
        <v>447</v>
      </c>
      <c r="BC326" s="1"/>
      <c r="BD326" s="1"/>
      <c r="BE326" s="1"/>
      <c r="BF326" s="1"/>
      <c r="BG326" s="1"/>
      <c r="BS326" s="29"/>
      <c r="BT326" s="44" t="str">
        <f t="shared" si="47"/>
        <v/>
      </c>
      <c r="BU326" s="45" t="str">
        <f t="shared" si="48"/>
        <v/>
      </c>
      <c r="BV326" s="45" t="str">
        <f t="shared" si="49"/>
        <v/>
      </c>
      <c r="BW326" s="44" t="str">
        <f t="shared" si="50"/>
        <v/>
      </c>
      <c r="BX326" s="45" t="str">
        <f t="shared" si="51"/>
        <v/>
      </c>
      <c r="BY326" s="44" t="e">
        <f>IF(AND(#REF!="",#REF!="",#REF!="",#REF!=""),"",SUM(#REF!,#REF!,#REF!,#REF!,#REF!))</f>
        <v>#REF!</v>
      </c>
      <c r="BZ326" s="45" t="str">
        <f t="shared" si="52"/>
        <v/>
      </c>
      <c r="CA326" s="44" t="str">
        <f t="shared" si="53"/>
        <v/>
      </c>
      <c r="CB326" s="45" t="str">
        <f t="shared" si="54"/>
        <v/>
      </c>
      <c r="CC326" s="44" t="str">
        <f t="shared" si="55"/>
        <v/>
      </c>
      <c r="CD326" s="45" t="str">
        <f t="shared" si="56"/>
        <v/>
      </c>
      <c r="CE326" s="44" t="e">
        <f>IF(AND(#REF!="",#REF!="",#REF!="",#REF!=""),"",SUM(#REF!,#REF!,#REF!,#REF!,#REF!))</f>
        <v>#REF!</v>
      </c>
      <c r="CF326" s="45" t="str">
        <f t="shared" si="57"/>
        <v/>
      </c>
      <c r="CG326" s="38" t="e">
        <f>IF(AND(#REF!="",#REF!="",#REF!="",#REF!=""),"",SUM(#REF!,#REF!,#REF!,#REF!))</f>
        <v>#REF!</v>
      </c>
      <c r="CH326" s="38" t="str">
        <f t="shared" si="58"/>
        <v/>
      </c>
    </row>
    <row r="327" spans="1:86" ht="24" customHeight="1">
      <c r="A327" s="358">
        <v>321</v>
      </c>
      <c r="B327" s="359"/>
      <c r="C327" s="360"/>
      <c r="D327" s="361"/>
      <c r="E327" s="362"/>
      <c r="F327" s="363"/>
      <c r="G327" s="363"/>
      <c r="H327" s="364"/>
      <c r="I327" s="365"/>
      <c r="J327" s="366"/>
      <c r="K327" s="367"/>
      <c r="L327" s="24"/>
      <c r="M327" s="25"/>
      <c r="N327" s="25"/>
      <c r="O327" s="8"/>
      <c r="P327" s="57"/>
      <c r="Q327" s="60"/>
      <c r="R327" s="8"/>
      <c r="S327" s="14"/>
      <c r="T327" s="26"/>
      <c r="U327" s="27"/>
      <c r="V327" s="27"/>
      <c r="W327" s="8"/>
      <c r="X327" s="63"/>
      <c r="Y327" s="60"/>
      <c r="Z327" s="8"/>
      <c r="AA327" s="14"/>
      <c r="AB327" s="24"/>
      <c r="AC327" s="25"/>
      <c r="AD327" s="25"/>
      <c r="AE327" s="8"/>
      <c r="AF327" s="57"/>
      <c r="AG327" s="60"/>
      <c r="AH327" s="8"/>
      <c r="AI327" s="14"/>
      <c r="AJ327" s="24"/>
      <c r="AK327" s="25"/>
      <c r="AL327" s="25"/>
      <c r="AM327" s="8"/>
      <c r="AN327" s="57"/>
      <c r="AO327" s="60"/>
      <c r="AP327" s="8"/>
      <c r="AQ327" s="14"/>
      <c r="AR327" s="24"/>
      <c r="AS327" s="25"/>
      <c r="AT327" s="57"/>
      <c r="AU327" s="24"/>
      <c r="AV327" s="25"/>
      <c r="AW327" s="97"/>
      <c r="AX327" s="24"/>
      <c r="AY327" s="25"/>
      <c r="AZ327" s="57"/>
      <c r="BA327" s="13" t="s">
        <v>447</v>
      </c>
      <c r="BB327" s="109" t="s">
        <v>447</v>
      </c>
      <c r="BC327" s="1"/>
      <c r="BD327" s="1"/>
      <c r="BE327" s="1"/>
      <c r="BF327" s="1"/>
      <c r="BG327" s="1"/>
      <c r="BS327" s="29"/>
      <c r="BT327" s="44" t="str">
        <f t="shared" si="47"/>
        <v/>
      </c>
      <c r="BU327" s="45" t="str">
        <f t="shared" si="48"/>
        <v/>
      </c>
      <c r="BV327" s="45" t="str">
        <f t="shared" si="49"/>
        <v/>
      </c>
      <c r="BW327" s="44" t="str">
        <f t="shared" si="50"/>
        <v/>
      </c>
      <c r="BX327" s="45" t="str">
        <f t="shared" si="51"/>
        <v/>
      </c>
      <c r="BY327" s="44" t="e">
        <f>IF(AND(#REF!="",#REF!="",#REF!="",#REF!=""),"",SUM(#REF!,#REF!,#REF!,#REF!,#REF!))</f>
        <v>#REF!</v>
      </c>
      <c r="BZ327" s="45" t="str">
        <f t="shared" si="52"/>
        <v/>
      </c>
      <c r="CA327" s="44" t="str">
        <f t="shared" si="53"/>
        <v/>
      </c>
      <c r="CB327" s="45" t="str">
        <f t="shared" si="54"/>
        <v/>
      </c>
      <c r="CC327" s="44" t="str">
        <f t="shared" si="55"/>
        <v/>
      </c>
      <c r="CD327" s="45" t="str">
        <f t="shared" si="56"/>
        <v/>
      </c>
      <c r="CE327" s="44" t="e">
        <f>IF(AND(#REF!="",#REF!="",#REF!="",#REF!=""),"",SUM(#REF!,#REF!,#REF!,#REF!,#REF!))</f>
        <v>#REF!</v>
      </c>
      <c r="CF327" s="45" t="str">
        <f t="shared" si="57"/>
        <v/>
      </c>
      <c r="CG327" s="38" t="e">
        <f>IF(AND(#REF!="",#REF!="",#REF!="",#REF!=""),"",SUM(#REF!,#REF!,#REF!,#REF!))</f>
        <v>#REF!</v>
      </c>
      <c r="CH327" s="38" t="str">
        <f t="shared" si="58"/>
        <v/>
      </c>
    </row>
    <row r="328" spans="1:86" ht="24" customHeight="1">
      <c r="A328" s="358">
        <v>322</v>
      </c>
      <c r="B328" s="359"/>
      <c r="C328" s="360"/>
      <c r="D328" s="361"/>
      <c r="E328" s="362"/>
      <c r="F328" s="363"/>
      <c r="G328" s="363"/>
      <c r="H328" s="364"/>
      <c r="I328" s="365"/>
      <c r="J328" s="366"/>
      <c r="K328" s="367"/>
      <c r="L328" s="24"/>
      <c r="M328" s="25"/>
      <c r="N328" s="25"/>
      <c r="O328" s="8"/>
      <c r="P328" s="57"/>
      <c r="Q328" s="60"/>
      <c r="R328" s="8"/>
      <c r="S328" s="14"/>
      <c r="T328" s="26"/>
      <c r="U328" s="27"/>
      <c r="V328" s="27"/>
      <c r="W328" s="8"/>
      <c r="X328" s="63"/>
      <c r="Y328" s="60"/>
      <c r="Z328" s="8"/>
      <c r="AA328" s="14"/>
      <c r="AB328" s="24"/>
      <c r="AC328" s="25"/>
      <c r="AD328" s="25"/>
      <c r="AE328" s="8"/>
      <c r="AF328" s="57"/>
      <c r="AG328" s="60"/>
      <c r="AH328" s="8"/>
      <c r="AI328" s="14"/>
      <c r="AJ328" s="24"/>
      <c r="AK328" s="25"/>
      <c r="AL328" s="25"/>
      <c r="AM328" s="8"/>
      <c r="AN328" s="57"/>
      <c r="AO328" s="60"/>
      <c r="AP328" s="8"/>
      <c r="AQ328" s="14"/>
      <c r="AR328" s="24"/>
      <c r="AS328" s="25"/>
      <c r="AT328" s="57"/>
      <c r="AU328" s="24"/>
      <c r="AV328" s="25"/>
      <c r="AW328" s="97"/>
      <c r="AX328" s="24"/>
      <c r="AY328" s="25"/>
      <c r="AZ328" s="57"/>
      <c r="BA328" s="13" t="s">
        <v>447</v>
      </c>
      <c r="BB328" s="109" t="s">
        <v>447</v>
      </c>
      <c r="BC328" s="1"/>
      <c r="BD328" s="1"/>
      <c r="BE328" s="1"/>
      <c r="BF328" s="1"/>
      <c r="BG328" s="1"/>
      <c r="BS328" s="29"/>
      <c r="BT328" s="44" t="str">
        <f t="shared" ref="BT328:BT391" si="59">IF(I328="","",I328)</f>
        <v/>
      </c>
      <c r="BU328" s="45" t="str">
        <f t="shared" ref="BU328:BU391" si="60">IF(AND(L328="",M328="",N328="",P328=""),"",SUM(L328,M328,N328,O328,P328))</f>
        <v/>
      </c>
      <c r="BV328" s="45" t="str">
        <f t="shared" ref="BV328:BV391" si="61">IFERROR(IF(BU328="","",ROUNDUP(BU328*20%,0)),"")</f>
        <v/>
      </c>
      <c r="BW328" s="44" t="str">
        <f t="shared" ref="BW328:BW391" si="62">IF(AND(T328="",U328="",V328="",X328=""),"",SUM(T328,U328,V328,W328,X328))</f>
        <v/>
      </c>
      <c r="BX328" s="45" t="str">
        <f t="shared" ref="BX328:BX391" si="63">IFERROR(IF(BW328="","",ROUNDUP(BW328*20%,0)),"")</f>
        <v/>
      </c>
      <c r="BY328" s="44" t="e">
        <f>IF(AND(#REF!="",#REF!="",#REF!="",#REF!=""),"",SUM(#REF!,#REF!,#REF!,#REF!,#REF!))</f>
        <v>#REF!</v>
      </c>
      <c r="BZ328" s="45" t="str">
        <f t="shared" ref="BZ328:BZ391" si="64">IFERROR(IF(BY328="","",ROUNDUP(BY328*20%,0)),"")</f>
        <v/>
      </c>
      <c r="CA328" s="44" t="str">
        <f t="shared" ref="CA328:CA391" si="65">IF(AND(AB328="",AC328="",AD328="",AF328=""),"",SUM(AB328,AC328,AD328,AE328,AF328))</f>
        <v/>
      </c>
      <c r="CB328" s="45" t="str">
        <f t="shared" ref="CB328:CB391" si="66">IFERROR(IF(CA328="","",ROUNDUP(CA328*20%,0)),"")</f>
        <v/>
      </c>
      <c r="CC328" s="44" t="str">
        <f t="shared" ref="CC328:CC391" si="67">IF(AND(AJ328="",AK328="",AL328="",AN328=""),"",SUM(AJ328,AK328,AL328,AM328,AN328))</f>
        <v/>
      </c>
      <c r="CD328" s="45" t="str">
        <f t="shared" ref="CD328:CD391" si="68">IFERROR(IF(CC328="","",ROUNDUP(CC328*20%,0)),"")</f>
        <v/>
      </c>
      <c r="CE328" s="44" t="e">
        <f>IF(AND(#REF!="",#REF!="",#REF!="",#REF!=""),"",SUM(#REF!,#REF!,#REF!,#REF!,#REF!))</f>
        <v>#REF!</v>
      </c>
      <c r="CF328" s="45" t="str">
        <f t="shared" ref="CF328:CF391" si="69">IFERROR(IF(CE328="","",ROUNDUP(CE328*20%,0)),"")</f>
        <v/>
      </c>
      <c r="CG328" s="38" t="e">
        <f>IF(AND(#REF!="",#REF!="",#REF!="",#REF!=""),"",SUM(#REF!,#REF!,#REF!,#REF!))</f>
        <v>#REF!</v>
      </c>
      <c r="CH328" s="38" t="str">
        <f t="shared" si="58"/>
        <v/>
      </c>
    </row>
    <row r="329" spans="1:86" ht="24" customHeight="1">
      <c r="A329" s="358">
        <v>323</v>
      </c>
      <c r="B329" s="359"/>
      <c r="C329" s="360"/>
      <c r="D329" s="361"/>
      <c r="E329" s="362"/>
      <c r="F329" s="363"/>
      <c r="G329" s="363"/>
      <c r="H329" s="364"/>
      <c r="I329" s="365"/>
      <c r="J329" s="366"/>
      <c r="K329" s="367"/>
      <c r="L329" s="24"/>
      <c r="M329" s="25"/>
      <c r="N329" s="25"/>
      <c r="O329" s="8"/>
      <c r="P329" s="57"/>
      <c r="Q329" s="60"/>
      <c r="R329" s="8"/>
      <c r="S329" s="14"/>
      <c r="T329" s="26"/>
      <c r="U329" s="27"/>
      <c r="V329" s="27"/>
      <c r="W329" s="8"/>
      <c r="X329" s="63"/>
      <c r="Y329" s="60"/>
      <c r="Z329" s="8"/>
      <c r="AA329" s="14"/>
      <c r="AB329" s="24"/>
      <c r="AC329" s="25"/>
      <c r="AD329" s="25"/>
      <c r="AE329" s="8"/>
      <c r="AF329" s="57"/>
      <c r="AG329" s="60"/>
      <c r="AH329" s="8"/>
      <c r="AI329" s="14"/>
      <c r="AJ329" s="24"/>
      <c r="AK329" s="25"/>
      <c r="AL329" s="25"/>
      <c r="AM329" s="8"/>
      <c r="AN329" s="57"/>
      <c r="AO329" s="60"/>
      <c r="AP329" s="8"/>
      <c r="AQ329" s="14"/>
      <c r="AR329" s="24"/>
      <c r="AS329" s="25"/>
      <c r="AT329" s="57"/>
      <c r="AU329" s="24"/>
      <c r="AV329" s="25"/>
      <c r="AW329" s="97"/>
      <c r="AX329" s="24"/>
      <c r="AY329" s="25"/>
      <c r="AZ329" s="57"/>
      <c r="BA329" s="13" t="s">
        <v>447</v>
      </c>
      <c r="BB329" s="109" t="s">
        <v>447</v>
      </c>
      <c r="BC329" s="1"/>
      <c r="BD329" s="1"/>
      <c r="BE329" s="1"/>
      <c r="BF329" s="1"/>
      <c r="BG329" s="1"/>
      <c r="BS329" s="29"/>
      <c r="BT329" s="44" t="str">
        <f t="shared" si="59"/>
        <v/>
      </c>
      <c r="BU329" s="45" t="str">
        <f t="shared" si="60"/>
        <v/>
      </c>
      <c r="BV329" s="45" t="str">
        <f t="shared" si="61"/>
        <v/>
      </c>
      <c r="BW329" s="44" t="str">
        <f t="shared" si="62"/>
        <v/>
      </c>
      <c r="BX329" s="45" t="str">
        <f t="shared" si="63"/>
        <v/>
      </c>
      <c r="BY329" s="44" t="e">
        <f>IF(AND(#REF!="",#REF!="",#REF!="",#REF!=""),"",SUM(#REF!,#REF!,#REF!,#REF!,#REF!))</f>
        <v>#REF!</v>
      </c>
      <c r="BZ329" s="45" t="str">
        <f t="shared" si="64"/>
        <v/>
      </c>
      <c r="CA329" s="44" t="str">
        <f t="shared" si="65"/>
        <v/>
      </c>
      <c r="CB329" s="45" t="str">
        <f t="shared" si="66"/>
        <v/>
      </c>
      <c r="CC329" s="44" t="str">
        <f t="shared" si="67"/>
        <v/>
      </c>
      <c r="CD329" s="45" t="str">
        <f t="shared" si="68"/>
        <v/>
      </c>
      <c r="CE329" s="44" t="e">
        <f>IF(AND(#REF!="",#REF!="",#REF!="",#REF!=""),"",SUM(#REF!,#REF!,#REF!,#REF!,#REF!))</f>
        <v>#REF!</v>
      </c>
      <c r="CF329" s="45" t="str">
        <f t="shared" si="69"/>
        <v/>
      </c>
      <c r="CG329" s="38" t="e">
        <f>IF(AND(#REF!="",#REF!="",#REF!="",#REF!=""),"",SUM(#REF!,#REF!,#REF!,#REF!))</f>
        <v>#REF!</v>
      </c>
      <c r="CH329" s="38" t="str">
        <f t="shared" si="58"/>
        <v/>
      </c>
    </row>
    <row r="330" spans="1:86" ht="24" customHeight="1">
      <c r="A330" s="358">
        <v>324</v>
      </c>
      <c r="B330" s="359"/>
      <c r="C330" s="360"/>
      <c r="D330" s="361"/>
      <c r="E330" s="362"/>
      <c r="F330" s="363"/>
      <c r="G330" s="363"/>
      <c r="H330" s="364"/>
      <c r="I330" s="365"/>
      <c r="J330" s="366"/>
      <c r="K330" s="367"/>
      <c r="L330" s="24"/>
      <c r="M330" s="25"/>
      <c r="N330" s="25"/>
      <c r="O330" s="8"/>
      <c r="P330" s="57"/>
      <c r="Q330" s="60"/>
      <c r="R330" s="8"/>
      <c r="S330" s="14"/>
      <c r="T330" s="26"/>
      <c r="U330" s="27"/>
      <c r="V330" s="27"/>
      <c r="W330" s="8"/>
      <c r="X330" s="63"/>
      <c r="Y330" s="60"/>
      <c r="Z330" s="8"/>
      <c r="AA330" s="14"/>
      <c r="AB330" s="24"/>
      <c r="AC330" s="25"/>
      <c r="AD330" s="25"/>
      <c r="AE330" s="8"/>
      <c r="AF330" s="57"/>
      <c r="AG330" s="60"/>
      <c r="AH330" s="8"/>
      <c r="AI330" s="14"/>
      <c r="AJ330" s="24"/>
      <c r="AK330" s="25"/>
      <c r="AL330" s="25"/>
      <c r="AM330" s="8"/>
      <c r="AN330" s="57"/>
      <c r="AO330" s="60"/>
      <c r="AP330" s="8"/>
      <c r="AQ330" s="14"/>
      <c r="AR330" s="24"/>
      <c r="AS330" s="25"/>
      <c r="AT330" s="57"/>
      <c r="AU330" s="24"/>
      <c r="AV330" s="25"/>
      <c r="AW330" s="97"/>
      <c r="AX330" s="24"/>
      <c r="AY330" s="25"/>
      <c r="AZ330" s="57"/>
      <c r="BA330" s="13" t="s">
        <v>447</v>
      </c>
      <c r="BB330" s="109" t="s">
        <v>447</v>
      </c>
      <c r="BC330" s="1"/>
      <c r="BD330" s="1"/>
      <c r="BE330" s="1"/>
      <c r="BF330" s="1"/>
      <c r="BG330" s="1"/>
      <c r="BS330" s="29"/>
      <c r="BT330" s="44" t="str">
        <f t="shared" si="59"/>
        <v/>
      </c>
      <c r="BU330" s="45" t="str">
        <f t="shared" si="60"/>
        <v/>
      </c>
      <c r="BV330" s="45" t="str">
        <f t="shared" si="61"/>
        <v/>
      </c>
      <c r="BW330" s="44" t="str">
        <f t="shared" si="62"/>
        <v/>
      </c>
      <c r="BX330" s="45" t="str">
        <f t="shared" si="63"/>
        <v/>
      </c>
      <c r="BY330" s="44" t="e">
        <f>IF(AND(#REF!="",#REF!="",#REF!="",#REF!=""),"",SUM(#REF!,#REF!,#REF!,#REF!,#REF!))</f>
        <v>#REF!</v>
      </c>
      <c r="BZ330" s="45" t="str">
        <f t="shared" si="64"/>
        <v/>
      </c>
      <c r="CA330" s="44" t="str">
        <f t="shared" si="65"/>
        <v/>
      </c>
      <c r="CB330" s="45" t="str">
        <f t="shared" si="66"/>
        <v/>
      </c>
      <c r="CC330" s="44" t="str">
        <f t="shared" si="67"/>
        <v/>
      </c>
      <c r="CD330" s="45" t="str">
        <f t="shared" si="68"/>
        <v/>
      </c>
      <c r="CE330" s="44" t="e">
        <f>IF(AND(#REF!="",#REF!="",#REF!="",#REF!=""),"",SUM(#REF!,#REF!,#REF!,#REF!,#REF!))</f>
        <v>#REF!</v>
      </c>
      <c r="CF330" s="45" t="str">
        <f t="shared" si="69"/>
        <v/>
      </c>
      <c r="CG330" s="38" t="e">
        <f>IF(AND(#REF!="",#REF!="",#REF!="",#REF!=""),"",SUM(#REF!,#REF!,#REF!,#REF!))</f>
        <v>#REF!</v>
      </c>
      <c r="CH330" s="38" t="str">
        <f t="shared" si="58"/>
        <v/>
      </c>
    </row>
    <row r="331" spans="1:86" ht="24" customHeight="1">
      <c r="A331" s="358">
        <v>325</v>
      </c>
      <c r="B331" s="359"/>
      <c r="C331" s="360"/>
      <c r="D331" s="361"/>
      <c r="E331" s="362"/>
      <c r="F331" s="363"/>
      <c r="G331" s="363"/>
      <c r="H331" s="364"/>
      <c r="I331" s="365"/>
      <c r="J331" s="366"/>
      <c r="K331" s="367"/>
      <c r="L331" s="24"/>
      <c r="M331" s="25"/>
      <c r="N331" s="25"/>
      <c r="O331" s="8"/>
      <c r="P331" s="57"/>
      <c r="Q331" s="60"/>
      <c r="R331" s="8"/>
      <c r="S331" s="14"/>
      <c r="T331" s="26"/>
      <c r="U331" s="27"/>
      <c r="V331" s="27"/>
      <c r="W331" s="8"/>
      <c r="X331" s="63"/>
      <c r="Y331" s="60"/>
      <c r="Z331" s="8"/>
      <c r="AA331" s="14"/>
      <c r="AB331" s="24"/>
      <c r="AC331" s="25"/>
      <c r="AD331" s="25"/>
      <c r="AE331" s="8"/>
      <c r="AF331" s="57"/>
      <c r="AG331" s="60"/>
      <c r="AH331" s="8"/>
      <c r="AI331" s="14"/>
      <c r="AJ331" s="24"/>
      <c r="AK331" s="25"/>
      <c r="AL331" s="25"/>
      <c r="AM331" s="8"/>
      <c r="AN331" s="57"/>
      <c r="AO331" s="60"/>
      <c r="AP331" s="8"/>
      <c r="AQ331" s="14"/>
      <c r="AR331" s="24"/>
      <c r="AS331" s="25"/>
      <c r="AT331" s="57"/>
      <c r="AU331" s="24"/>
      <c r="AV331" s="25"/>
      <c r="AW331" s="97"/>
      <c r="AX331" s="24"/>
      <c r="AY331" s="25"/>
      <c r="AZ331" s="57"/>
      <c r="BA331" s="13" t="s">
        <v>447</v>
      </c>
      <c r="BB331" s="109" t="s">
        <v>447</v>
      </c>
      <c r="BC331" s="1"/>
      <c r="BD331" s="1"/>
      <c r="BE331" s="1"/>
      <c r="BF331" s="1"/>
      <c r="BG331" s="1"/>
      <c r="BS331" s="29"/>
      <c r="BT331" s="44" t="str">
        <f t="shared" si="59"/>
        <v/>
      </c>
      <c r="BU331" s="45" t="str">
        <f t="shared" si="60"/>
        <v/>
      </c>
      <c r="BV331" s="45" t="str">
        <f t="shared" si="61"/>
        <v/>
      </c>
      <c r="BW331" s="44" t="str">
        <f t="shared" si="62"/>
        <v/>
      </c>
      <c r="BX331" s="45" t="str">
        <f t="shared" si="63"/>
        <v/>
      </c>
      <c r="BY331" s="44" t="e">
        <f>IF(AND(#REF!="",#REF!="",#REF!="",#REF!=""),"",SUM(#REF!,#REF!,#REF!,#REF!,#REF!))</f>
        <v>#REF!</v>
      </c>
      <c r="BZ331" s="45" t="str">
        <f t="shared" si="64"/>
        <v/>
      </c>
      <c r="CA331" s="44" t="str">
        <f t="shared" si="65"/>
        <v/>
      </c>
      <c r="CB331" s="45" t="str">
        <f t="shared" si="66"/>
        <v/>
      </c>
      <c r="CC331" s="44" t="str">
        <f t="shared" si="67"/>
        <v/>
      </c>
      <c r="CD331" s="45" t="str">
        <f t="shared" si="68"/>
        <v/>
      </c>
      <c r="CE331" s="44" t="e">
        <f>IF(AND(#REF!="",#REF!="",#REF!="",#REF!=""),"",SUM(#REF!,#REF!,#REF!,#REF!,#REF!))</f>
        <v>#REF!</v>
      </c>
      <c r="CF331" s="45" t="str">
        <f t="shared" si="69"/>
        <v/>
      </c>
      <c r="CG331" s="38" t="e">
        <f>IF(AND(#REF!="",#REF!="",#REF!="",#REF!=""),"",SUM(#REF!,#REF!,#REF!,#REF!))</f>
        <v>#REF!</v>
      </c>
      <c r="CH331" s="38" t="str">
        <f t="shared" si="58"/>
        <v/>
      </c>
    </row>
    <row r="332" spans="1:86" ht="24" customHeight="1">
      <c r="A332" s="358">
        <v>326</v>
      </c>
      <c r="B332" s="359"/>
      <c r="C332" s="360"/>
      <c r="D332" s="361"/>
      <c r="E332" s="362"/>
      <c r="F332" s="363"/>
      <c r="G332" s="363"/>
      <c r="H332" s="364"/>
      <c r="I332" s="365"/>
      <c r="J332" s="366"/>
      <c r="K332" s="367"/>
      <c r="L332" s="24"/>
      <c r="M332" s="25"/>
      <c r="N332" s="25"/>
      <c r="O332" s="8"/>
      <c r="P332" s="57"/>
      <c r="Q332" s="60"/>
      <c r="R332" s="8"/>
      <c r="S332" s="14"/>
      <c r="T332" s="26"/>
      <c r="U332" s="27"/>
      <c r="V332" s="27"/>
      <c r="W332" s="8"/>
      <c r="X332" s="63"/>
      <c r="Y332" s="60"/>
      <c r="Z332" s="8"/>
      <c r="AA332" s="14"/>
      <c r="AB332" s="24"/>
      <c r="AC332" s="25"/>
      <c r="AD332" s="25"/>
      <c r="AE332" s="8"/>
      <c r="AF332" s="57"/>
      <c r="AG332" s="60"/>
      <c r="AH332" s="8"/>
      <c r="AI332" s="14"/>
      <c r="AJ332" s="24"/>
      <c r="AK332" s="25"/>
      <c r="AL332" s="25"/>
      <c r="AM332" s="8"/>
      <c r="AN332" s="57"/>
      <c r="AO332" s="60"/>
      <c r="AP332" s="8"/>
      <c r="AQ332" s="14"/>
      <c r="AR332" s="24"/>
      <c r="AS332" s="25"/>
      <c r="AT332" s="57"/>
      <c r="AU332" s="24"/>
      <c r="AV332" s="25"/>
      <c r="AW332" s="97"/>
      <c r="AX332" s="24"/>
      <c r="AY332" s="25"/>
      <c r="AZ332" s="57"/>
      <c r="BA332" s="13" t="s">
        <v>447</v>
      </c>
      <c r="BB332" s="109" t="s">
        <v>447</v>
      </c>
      <c r="BC332" s="1"/>
      <c r="BD332" s="1"/>
      <c r="BE332" s="1"/>
      <c r="BF332" s="1"/>
      <c r="BG332" s="1"/>
      <c r="BS332" s="29"/>
      <c r="BT332" s="44" t="str">
        <f t="shared" si="59"/>
        <v/>
      </c>
      <c r="BU332" s="45" t="str">
        <f t="shared" si="60"/>
        <v/>
      </c>
      <c r="BV332" s="45" t="str">
        <f t="shared" si="61"/>
        <v/>
      </c>
      <c r="BW332" s="44" t="str">
        <f t="shared" si="62"/>
        <v/>
      </c>
      <c r="BX332" s="45" t="str">
        <f t="shared" si="63"/>
        <v/>
      </c>
      <c r="BY332" s="44" t="e">
        <f>IF(AND(#REF!="",#REF!="",#REF!="",#REF!=""),"",SUM(#REF!,#REF!,#REF!,#REF!,#REF!))</f>
        <v>#REF!</v>
      </c>
      <c r="BZ332" s="45" t="str">
        <f t="shared" si="64"/>
        <v/>
      </c>
      <c r="CA332" s="44" t="str">
        <f t="shared" si="65"/>
        <v/>
      </c>
      <c r="CB332" s="45" t="str">
        <f t="shared" si="66"/>
        <v/>
      </c>
      <c r="CC332" s="44" t="str">
        <f t="shared" si="67"/>
        <v/>
      </c>
      <c r="CD332" s="45" t="str">
        <f t="shared" si="68"/>
        <v/>
      </c>
      <c r="CE332" s="44" t="e">
        <f>IF(AND(#REF!="",#REF!="",#REF!="",#REF!=""),"",SUM(#REF!,#REF!,#REF!,#REF!,#REF!))</f>
        <v>#REF!</v>
      </c>
      <c r="CF332" s="45" t="str">
        <f t="shared" si="69"/>
        <v/>
      </c>
      <c r="CG332" s="38" t="e">
        <f>IF(AND(#REF!="",#REF!="",#REF!="",#REF!=""),"",SUM(#REF!,#REF!,#REF!,#REF!))</f>
        <v>#REF!</v>
      </c>
      <c r="CH332" s="38" t="str">
        <f t="shared" si="58"/>
        <v/>
      </c>
    </row>
    <row r="333" spans="1:86" ht="24" customHeight="1">
      <c r="A333" s="358">
        <v>327</v>
      </c>
      <c r="B333" s="359"/>
      <c r="C333" s="360"/>
      <c r="D333" s="361"/>
      <c r="E333" s="362"/>
      <c r="F333" s="363"/>
      <c r="G333" s="363"/>
      <c r="H333" s="364"/>
      <c r="I333" s="365"/>
      <c r="J333" s="366"/>
      <c r="K333" s="367"/>
      <c r="L333" s="24"/>
      <c r="M333" s="25"/>
      <c r="N333" s="25"/>
      <c r="O333" s="8"/>
      <c r="P333" s="57"/>
      <c r="Q333" s="60"/>
      <c r="R333" s="8"/>
      <c r="S333" s="14"/>
      <c r="T333" s="26"/>
      <c r="U333" s="27"/>
      <c r="V333" s="27"/>
      <c r="W333" s="8"/>
      <c r="X333" s="63"/>
      <c r="Y333" s="60"/>
      <c r="Z333" s="8"/>
      <c r="AA333" s="14"/>
      <c r="AB333" s="24"/>
      <c r="AC333" s="25"/>
      <c r="AD333" s="25"/>
      <c r="AE333" s="8"/>
      <c r="AF333" s="57"/>
      <c r="AG333" s="60"/>
      <c r="AH333" s="8"/>
      <c r="AI333" s="14"/>
      <c r="AJ333" s="24"/>
      <c r="AK333" s="25"/>
      <c r="AL333" s="25"/>
      <c r="AM333" s="8"/>
      <c r="AN333" s="57"/>
      <c r="AO333" s="60"/>
      <c r="AP333" s="8"/>
      <c r="AQ333" s="14"/>
      <c r="AR333" s="24"/>
      <c r="AS333" s="25"/>
      <c r="AT333" s="57"/>
      <c r="AU333" s="24"/>
      <c r="AV333" s="25"/>
      <c r="AW333" s="97"/>
      <c r="AX333" s="24"/>
      <c r="AY333" s="25"/>
      <c r="AZ333" s="57"/>
      <c r="BA333" s="13" t="s">
        <v>447</v>
      </c>
      <c r="BB333" s="109" t="s">
        <v>447</v>
      </c>
      <c r="BC333" s="1"/>
      <c r="BD333" s="1"/>
      <c r="BE333" s="1"/>
      <c r="BF333" s="1"/>
      <c r="BG333" s="1"/>
      <c r="BS333" s="29"/>
      <c r="BT333" s="44" t="str">
        <f t="shared" si="59"/>
        <v/>
      </c>
      <c r="BU333" s="45" t="str">
        <f t="shared" si="60"/>
        <v/>
      </c>
      <c r="BV333" s="45" t="str">
        <f t="shared" si="61"/>
        <v/>
      </c>
      <c r="BW333" s="44" t="str">
        <f t="shared" si="62"/>
        <v/>
      </c>
      <c r="BX333" s="45" t="str">
        <f t="shared" si="63"/>
        <v/>
      </c>
      <c r="BY333" s="44" t="e">
        <f>IF(AND(#REF!="",#REF!="",#REF!="",#REF!=""),"",SUM(#REF!,#REF!,#REF!,#REF!,#REF!))</f>
        <v>#REF!</v>
      </c>
      <c r="BZ333" s="45" t="str">
        <f t="shared" si="64"/>
        <v/>
      </c>
      <c r="CA333" s="44" t="str">
        <f t="shared" si="65"/>
        <v/>
      </c>
      <c r="CB333" s="45" t="str">
        <f t="shared" si="66"/>
        <v/>
      </c>
      <c r="CC333" s="44" t="str">
        <f t="shared" si="67"/>
        <v/>
      </c>
      <c r="CD333" s="45" t="str">
        <f t="shared" si="68"/>
        <v/>
      </c>
      <c r="CE333" s="44" t="e">
        <f>IF(AND(#REF!="",#REF!="",#REF!="",#REF!=""),"",SUM(#REF!,#REF!,#REF!,#REF!,#REF!))</f>
        <v>#REF!</v>
      </c>
      <c r="CF333" s="45" t="str">
        <f t="shared" si="69"/>
        <v/>
      </c>
      <c r="CG333" s="38" t="e">
        <f>IF(AND(#REF!="",#REF!="",#REF!="",#REF!=""),"",SUM(#REF!,#REF!,#REF!,#REF!))</f>
        <v>#REF!</v>
      </c>
      <c r="CH333" s="38" t="str">
        <f t="shared" si="58"/>
        <v/>
      </c>
    </row>
    <row r="334" spans="1:86" ht="24" customHeight="1">
      <c r="A334" s="358">
        <v>328</v>
      </c>
      <c r="B334" s="359"/>
      <c r="C334" s="360"/>
      <c r="D334" s="361"/>
      <c r="E334" s="362"/>
      <c r="F334" s="363"/>
      <c r="G334" s="363"/>
      <c r="H334" s="364"/>
      <c r="I334" s="365"/>
      <c r="J334" s="366"/>
      <c r="K334" s="367"/>
      <c r="L334" s="24"/>
      <c r="M334" s="25"/>
      <c r="N334" s="25"/>
      <c r="O334" s="8"/>
      <c r="P334" s="57"/>
      <c r="Q334" s="60"/>
      <c r="R334" s="8"/>
      <c r="S334" s="14"/>
      <c r="T334" s="26"/>
      <c r="U334" s="27"/>
      <c r="V334" s="27"/>
      <c r="W334" s="8"/>
      <c r="X334" s="63"/>
      <c r="Y334" s="60"/>
      <c r="Z334" s="8"/>
      <c r="AA334" s="14"/>
      <c r="AB334" s="24"/>
      <c r="AC334" s="25"/>
      <c r="AD334" s="25"/>
      <c r="AE334" s="8"/>
      <c r="AF334" s="57"/>
      <c r="AG334" s="60"/>
      <c r="AH334" s="8"/>
      <c r="AI334" s="14"/>
      <c r="AJ334" s="24"/>
      <c r="AK334" s="25"/>
      <c r="AL334" s="25"/>
      <c r="AM334" s="8"/>
      <c r="AN334" s="57"/>
      <c r="AO334" s="60"/>
      <c r="AP334" s="8"/>
      <c r="AQ334" s="14"/>
      <c r="AR334" s="24"/>
      <c r="AS334" s="25"/>
      <c r="AT334" s="57"/>
      <c r="AU334" s="24"/>
      <c r="AV334" s="25"/>
      <c r="AW334" s="97"/>
      <c r="AX334" s="24"/>
      <c r="AY334" s="25"/>
      <c r="AZ334" s="57"/>
      <c r="BA334" s="13" t="s">
        <v>447</v>
      </c>
      <c r="BB334" s="109" t="s">
        <v>447</v>
      </c>
      <c r="BC334" s="1"/>
      <c r="BD334" s="1"/>
      <c r="BE334" s="1"/>
      <c r="BF334" s="1"/>
      <c r="BG334" s="1"/>
      <c r="BS334" s="29"/>
      <c r="BT334" s="44" t="str">
        <f t="shared" si="59"/>
        <v/>
      </c>
      <c r="BU334" s="45" t="str">
        <f t="shared" si="60"/>
        <v/>
      </c>
      <c r="BV334" s="45" t="str">
        <f t="shared" si="61"/>
        <v/>
      </c>
      <c r="BW334" s="44" t="str">
        <f t="shared" si="62"/>
        <v/>
      </c>
      <c r="BX334" s="45" t="str">
        <f t="shared" si="63"/>
        <v/>
      </c>
      <c r="BY334" s="44" t="e">
        <f>IF(AND(#REF!="",#REF!="",#REF!="",#REF!=""),"",SUM(#REF!,#REF!,#REF!,#REF!,#REF!))</f>
        <v>#REF!</v>
      </c>
      <c r="BZ334" s="45" t="str">
        <f t="shared" si="64"/>
        <v/>
      </c>
      <c r="CA334" s="44" t="str">
        <f t="shared" si="65"/>
        <v/>
      </c>
      <c r="CB334" s="45" t="str">
        <f t="shared" si="66"/>
        <v/>
      </c>
      <c r="CC334" s="44" t="str">
        <f t="shared" si="67"/>
        <v/>
      </c>
      <c r="CD334" s="45" t="str">
        <f t="shared" si="68"/>
        <v/>
      </c>
      <c r="CE334" s="44" t="e">
        <f>IF(AND(#REF!="",#REF!="",#REF!="",#REF!=""),"",SUM(#REF!,#REF!,#REF!,#REF!,#REF!))</f>
        <v>#REF!</v>
      </c>
      <c r="CF334" s="45" t="str">
        <f t="shared" si="69"/>
        <v/>
      </c>
      <c r="CG334" s="38" t="e">
        <f>IF(AND(#REF!="",#REF!="",#REF!="",#REF!=""),"",SUM(#REF!,#REF!,#REF!,#REF!))</f>
        <v>#REF!</v>
      </c>
      <c r="CH334" s="38" t="str">
        <f t="shared" si="58"/>
        <v/>
      </c>
    </row>
    <row r="335" spans="1:86" ht="24" customHeight="1">
      <c r="A335" s="358">
        <v>329</v>
      </c>
      <c r="B335" s="359"/>
      <c r="C335" s="360"/>
      <c r="D335" s="361"/>
      <c r="E335" s="362"/>
      <c r="F335" s="363"/>
      <c r="G335" s="363"/>
      <c r="H335" s="364"/>
      <c r="I335" s="365"/>
      <c r="J335" s="366"/>
      <c r="K335" s="367"/>
      <c r="L335" s="24"/>
      <c r="M335" s="25"/>
      <c r="N335" s="25"/>
      <c r="O335" s="8"/>
      <c r="P335" s="57"/>
      <c r="Q335" s="60"/>
      <c r="R335" s="8"/>
      <c r="S335" s="14"/>
      <c r="T335" s="26"/>
      <c r="U335" s="27"/>
      <c r="V335" s="27"/>
      <c r="W335" s="8"/>
      <c r="X335" s="63"/>
      <c r="Y335" s="60"/>
      <c r="Z335" s="8"/>
      <c r="AA335" s="14"/>
      <c r="AB335" s="24"/>
      <c r="AC335" s="25"/>
      <c r="AD335" s="25"/>
      <c r="AE335" s="8"/>
      <c r="AF335" s="57"/>
      <c r="AG335" s="60"/>
      <c r="AH335" s="8"/>
      <c r="AI335" s="14"/>
      <c r="AJ335" s="24"/>
      <c r="AK335" s="25"/>
      <c r="AL335" s="25"/>
      <c r="AM335" s="8"/>
      <c r="AN335" s="57"/>
      <c r="AO335" s="60"/>
      <c r="AP335" s="8"/>
      <c r="AQ335" s="14"/>
      <c r="AR335" s="24"/>
      <c r="AS335" s="25"/>
      <c r="AT335" s="57"/>
      <c r="AU335" s="24"/>
      <c r="AV335" s="25"/>
      <c r="AW335" s="97"/>
      <c r="AX335" s="24"/>
      <c r="AY335" s="25"/>
      <c r="AZ335" s="57"/>
      <c r="BA335" s="13" t="s">
        <v>447</v>
      </c>
      <c r="BB335" s="109" t="s">
        <v>447</v>
      </c>
      <c r="BC335" s="1"/>
      <c r="BD335" s="1"/>
      <c r="BE335" s="1"/>
      <c r="BF335" s="1"/>
      <c r="BG335" s="1"/>
      <c r="BS335" s="29"/>
      <c r="BT335" s="44" t="str">
        <f t="shared" si="59"/>
        <v/>
      </c>
      <c r="BU335" s="45" t="str">
        <f t="shared" si="60"/>
        <v/>
      </c>
      <c r="BV335" s="45" t="str">
        <f t="shared" si="61"/>
        <v/>
      </c>
      <c r="BW335" s="44" t="str">
        <f t="shared" si="62"/>
        <v/>
      </c>
      <c r="BX335" s="45" t="str">
        <f t="shared" si="63"/>
        <v/>
      </c>
      <c r="BY335" s="44" t="e">
        <f>IF(AND(#REF!="",#REF!="",#REF!="",#REF!=""),"",SUM(#REF!,#REF!,#REF!,#REF!,#REF!))</f>
        <v>#REF!</v>
      </c>
      <c r="BZ335" s="45" t="str">
        <f t="shared" si="64"/>
        <v/>
      </c>
      <c r="CA335" s="44" t="str">
        <f t="shared" si="65"/>
        <v/>
      </c>
      <c r="CB335" s="45" t="str">
        <f t="shared" si="66"/>
        <v/>
      </c>
      <c r="CC335" s="44" t="str">
        <f t="shared" si="67"/>
        <v/>
      </c>
      <c r="CD335" s="45" t="str">
        <f t="shared" si="68"/>
        <v/>
      </c>
      <c r="CE335" s="44" t="e">
        <f>IF(AND(#REF!="",#REF!="",#REF!="",#REF!=""),"",SUM(#REF!,#REF!,#REF!,#REF!,#REF!))</f>
        <v>#REF!</v>
      </c>
      <c r="CF335" s="45" t="str">
        <f t="shared" si="69"/>
        <v/>
      </c>
      <c r="CG335" s="38" t="e">
        <f>IF(AND(#REF!="",#REF!="",#REF!="",#REF!=""),"",SUM(#REF!,#REF!,#REF!,#REF!))</f>
        <v>#REF!</v>
      </c>
      <c r="CH335" s="38" t="str">
        <f t="shared" si="58"/>
        <v/>
      </c>
    </row>
    <row r="336" spans="1:86" ht="24" customHeight="1">
      <c r="A336" s="358">
        <v>330</v>
      </c>
      <c r="B336" s="359"/>
      <c r="C336" s="360"/>
      <c r="D336" s="361"/>
      <c r="E336" s="362"/>
      <c r="F336" s="363"/>
      <c r="G336" s="363"/>
      <c r="H336" s="364"/>
      <c r="I336" s="365"/>
      <c r="J336" s="366"/>
      <c r="K336" s="367"/>
      <c r="L336" s="24"/>
      <c r="M336" s="25"/>
      <c r="N336" s="25"/>
      <c r="O336" s="8"/>
      <c r="P336" s="57"/>
      <c r="Q336" s="60"/>
      <c r="R336" s="8"/>
      <c r="S336" s="14"/>
      <c r="T336" s="26"/>
      <c r="U336" s="27"/>
      <c r="V336" s="27"/>
      <c r="W336" s="8"/>
      <c r="X336" s="63"/>
      <c r="Y336" s="60"/>
      <c r="Z336" s="8"/>
      <c r="AA336" s="14"/>
      <c r="AB336" s="24"/>
      <c r="AC336" s="25"/>
      <c r="AD336" s="25"/>
      <c r="AE336" s="8"/>
      <c r="AF336" s="57"/>
      <c r="AG336" s="60"/>
      <c r="AH336" s="8"/>
      <c r="AI336" s="14"/>
      <c r="AJ336" s="24"/>
      <c r="AK336" s="25"/>
      <c r="AL336" s="25"/>
      <c r="AM336" s="8"/>
      <c r="AN336" s="57"/>
      <c r="AO336" s="60"/>
      <c r="AP336" s="8"/>
      <c r="AQ336" s="14"/>
      <c r="AR336" s="24"/>
      <c r="AS336" s="25"/>
      <c r="AT336" s="57"/>
      <c r="AU336" s="24"/>
      <c r="AV336" s="25"/>
      <c r="AW336" s="97"/>
      <c r="AX336" s="24"/>
      <c r="AY336" s="25"/>
      <c r="AZ336" s="57"/>
      <c r="BA336" s="13" t="s">
        <v>447</v>
      </c>
      <c r="BB336" s="109" t="s">
        <v>447</v>
      </c>
      <c r="BC336" s="1"/>
      <c r="BD336" s="1"/>
      <c r="BE336" s="1"/>
      <c r="BF336" s="1"/>
      <c r="BG336" s="1"/>
      <c r="BS336" s="29"/>
      <c r="BT336" s="44" t="str">
        <f t="shared" si="59"/>
        <v/>
      </c>
      <c r="BU336" s="45" t="str">
        <f t="shared" si="60"/>
        <v/>
      </c>
      <c r="BV336" s="45" t="str">
        <f t="shared" si="61"/>
        <v/>
      </c>
      <c r="BW336" s="44" t="str">
        <f t="shared" si="62"/>
        <v/>
      </c>
      <c r="BX336" s="45" t="str">
        <f t="shared" si="63"/>
        <v/>
      </c>
      <c r="BY336" s="44" t="e">
        <f>IF(AND(#REF!="",#REF!="",#REF!="",#REF!=""),"",SUM(#REF!,#REF!,#REF!,#REF!,#REF!))</f>
        <v>#REF!</v>
      </c>
      <c r="BZ336" s="45" t="str">
        <f t="shared" si="64"/>
        <v/>
      </c>
      <c r="CA336" s="44" t="str">
        <f t="shared" si="65"/>
        <v/>
      </c>
      <c r="CB336" s="45" t="str">
        <f t="shared" si="66"/>
        <v/>
      </c>
      <c r="CC336" s="44" t="str">
        <f t="shared" si="67"/>
        <v/>
      </c>
      <c r="CD336" s="45" t="str">
        <f t="shared" si="68"/>
        <v/>
      </c>
      <c r="CE336" s="44" t="e">
        <f>IF(AND(#REF!="",#REF!="",#REF!="",#REF!=""),"",SUM(#REF!,#REF!,#REF!,#REF!,#REF!))</f>
        <v>#REF!</v>
      </c>
      <c r="CF336" s="45" t="str">
        <f t="shared" si="69"/>
        <v/>
      </c>
      <c r="CG336" s="38" t="e">
        <f>IF(AND(#REF!="",#REF!="",#REF!="",#REF!=""),"",SUM(#REF!,#REF!,#REF!,#REF!))</f>
        <v>#REF!</v>
      </c>
      <c r="CH336" s="38" t="str">
        <f t="shared" si="58"/>
        <v/>
      </c>
    </row>
    <row r="337" spans="1:86" ht="24" customHeight="1">
      <c r="A337" s="358">
        <v>331</v>
      </c>
      <c r="B337" s="359"/>
      <c r="C337" s="360"/>
      <c r="D337" s="361"/>
      <c r="E337" s="362"/>
      <c r="F337" s="363"/>
      <c r="G337" s="363"/>
      <c r="H337" s="364"/>
      <c r="I337" s="365"/>
      <c r="J337" s="366"/>
      <c r="K337" s="367"/>
      <c r="L337" s="24"/>
      <c r="M337" s="25"/>
      <c r="N337" s="25"/>
      <c r="O337" s="8"/>
      <c r="P337" s="57"/>
      <c r="Q337" s="60"/>
      <c r="R337" s="8"/>
      <c r="S337" s="14"/>
      <c r="T337" s="26"/>
      <c r="U337" s="27"/>
      <c r="V337" s="27"/>
      <c r="W337" s="8"/>
      <c r="X337" s="63"/>
      <c r="Y337" s="60"/>
      <c r="Z337" s="8"/>
      <c r="AA337" s="14"/>
      <c r="AB337" s="24"/>
      <c r="AC337" s="25"/>
      <c r="AD337" s="25"/>
      <c r="AE337" s="8"/>
      <c r="AF337" s="57"/>
      <c r="AG337" s="60"/>
      <c r="AH337" s="8"/>
      <c r="AI337" s="14"/>
      <c r="AJ337" s="24"/>
      <c r="AK337" s="25"/>
      <c r="AL337" s="25"/>
      <c r="AM337" s="8"/>
      <c r="AN337" s="57"/>
      <c r="AO337" s="60"/>
      <c r="AP337" s="8"/>
      <c r="AQ337" s="14"/>
      <c r="AR337" s="24"/>
      <c r="AS337" s="25"/>
      <c r="AT337" s="57"/>
      <c r="AU337" s="24"/>
      <c r="AV337" s="25"/>
      <c r="AW337" s="97"/>
      <c r="AX337" s="24"/>
      <c r="AY337" s="25"/>
      <c r="AZ337" s="57"/>
      <c r="BA337" s="13" t="s">
        <v>447</v>
      </c>
      <c r="BB337" s="109" t="s">
        <v>447</v>
      </c>
      <c r="BC337" s="1"/>
      <c r="BD337" s="1"/>
      <c r="BE337" s="1"/>
      <c r="BF337" s="1"/>
      <c r="BG337" s="1"/>
      <c r="BS337" s="29"/>
      <c r="BT337" s="44" t="str">
        <f t="shared" si="59"/>
        <v/>
      </c>
      <c r="BU337" s="45" t="str">
        <f t="shared" si="60"/>
        <v/>
      </c>
      <c r="BV337" s="45" t="str">
        <f t="shared" si="61"/>
        <v/>
      </c>
      <c r="BW337" s="44" t="str">
        <f t="shared" si="62"/>
        <v/>
      </c>
      <c r="BX337" s="45" t="str">
        <f t="shared" si="63"/>
        <v/>
      </c>
      <c r="BY337" s="44" t="e">
        <f>IF(AND(#REF!="",#REF!="",#REF!="",#REF!=""),"",SUM(#REF!,#REF!,#REF!,#REF!,#REF!))</f>
        <v>#REF!</v>
      </c>
      <c r="BZ337" s="45" t="str">
        <f t="shared" si="64"/>
        <v/>
      </c>
      <c r="CA337" s="44" t="str">
        <f t="shared" si="65"/>
        <v/>
      </c>
      <c r="CB337" s="45" t="str">
        <f t="shared" si="66"/>
        <v/>
      </c>
      <c r="CC337" s="44" t="str">
        <f t="shared" si="67"/>
        <v/>
      </c>
      <c r="CD337" s="45" t="str">
        <f t="shared" si="68"/>
        <v/>
      </c>
      <c r="CE337" s="44" t="e">
        <f>IF(AND(#REF!="",#REF!="",#REF!="",#REF!=""),"",SUM(#REF!,#REF!,#REF!,#REF!,#REF!))</f>
        <v>#REF!</v>
      </c>
      <c r="CF337" s="45" t="str">
        <f t="shared" si="69"/>
        <v/>
      </c>
      <c r="CG337" s="38" t="e">
        <f>IF(AND(#REF!="",#REF!="",#REF!="",#REF!=""),"",SUM(#REF!,#REF!,#REF!,#REF!))</f>
        <v>#REF!</v>
      </c>
      <c r="CH337" s="38" t="str">
        <f t="shared" si="58"/>
        <v/>
      </c>
    </row>
    <row r="338" spans="1:86" ht="24" customHeight="1">
      <c r="A338" s="358">
        <v>332</v>
      </c>
      <c r="B338" s="359"/>
      <c r="C338" s="360"/>
      <c r="D338" s="361"/>
      <c r="E338" s="362"/>
      <c r="F338" s="363"/>
      <c r="G338" s="363"/>
      <c r="H338" s="364"/>
      <c r="I338" s="365"/>
      <c r="J338" s="366"/>
      <c r="K338" s="367"/>
      <c r="L338" s="24"/>
      <c r="M338" s="25"/>
      <c r="N338" s="25"/>
      <c r="O338" s="8"/>
      <c r="P338" s="57"/>
      <c r="Q338" s="60"/>
      <c r="R338" s="8"/>
      <c r="S338" s="14"/>
      <c r="T338" s="26"/>
      <c r="U338" s="27"/>
      <c r="V338" s="27"/>
      <c r="W338" s="8"/>
      <c r="X338" s="63"/>
      <c r="Y338" s="60"/>
      <c r="Z338" s="8"/>
      <c r="AA338" s="14"/>
      <c r="AB338" s="24"/>
      <c r="AC338" s="25"/>
      <c r="AD338" s="25"/>
      <c r="AE338" s="8"/>
      <c r="AF338" s="57"/>
      <c r="AG338" s="60"/>
      <c r="AH338" s="8"/>
      <c r="AI338" s="14"/>
      <c r="AJ338" s="24"/>
      <c r="AK338" s="25"/>
      <c r="AL338" s="25"/>
      <c r="AM338" s="8"/>
      <c r="AN338" s="57"/>
      <c r="AO338" s="60"/>
      <c r="AP338" s="8"/>
      <c r="AQ338" s="14"/>
      <c r="AR338" s="24"/>
      <c r="AS338" s="25"/>
      <c r="AT338" s="57"/>
      <c r="AU338" s="24"/>
      <c r="AV338" s="25"/>
      <c r="AW338" s="97"/>
      <c r="AX338" s="24"/>
      <c r="AY338" s="25"/>
      <c r="AZ338" s="57"/>
      <c r="BA338" s="13" t="s">
        <v>447</v>
      </c>
      <c r="BB338" s="109" t="s">
        <v>447</v>
      </c>
      <c r="BC338" s="1"/>
      <c r="BD338" s="1"/>
      <c r="BE338" s="1"/>
      <c r="BF338" s="1"/>
      <c r="BG338" s="1"/>
      <c r="BS338" s="29"/>
      <c r="BT338" s="44" t="str">
        <f t="shared" si="59"/>
        <v/>
      </c>
      <c r="BU338" s="45" t="str">
        <f t="shared" si="60"/>
        <v/>
      </c>
      <c r="BV338" s="45" t="str">
        <f t="shared" si="61"/>
        <v/>
      </c>
      <c r="BW338" s="44" t="str">
        <f t="shared" si="62"/>
        <v/>
      </c>
      <c r="BX338" s="45" t="str">
        <f t="shared" si="63"/>
        <v/>
      </c>
      <c r="BY338" s="44" t="e">
        <f>IF(AND(#REF!="",#REF!="",#REF!="",#REF!=""),"",SUM(#REF!,#REF!,#REF!,#REF!,#REF!))</f>
        <v>#REF!</v>
      </c>
      <c r="BZ338" s="45" t="str">
        <f t="shared" si="64"/>
        <v/>
      </c>
      <c r="CA338" s="44" t="str">
        <f t="shared" si="65"/>
        <v/>
      </c>
      <c r="CB338" s="45" t="str">
        <f t="shared" si="66"/>
        <v/>
      </c>
      <c r="CC338" s="44" t="str">
        <f t="shared" si="67"/>
        <v/>
      </c>
      <c r="CD338" s="45" t="str">
        <f t="shared" si="68"/>
        <v/>
      </c>
      <c r="CE338" s="44" t="e">
        <f>IF(AND(#REF!="",#REF!="",#REF!="",#REF!=""),"",SUM(#REF!,#REF!,#REF!,#REF!,#REF!))</f>
        <v>#REF!</v>
      </c>
      <c r="CF338" s="45" t="str">
        <f t="shared" si="69"/>
        <v/>
      </c>
      <c r="CG338" s="38" t="e">
        <f>IF(AND(#REF!="",#REF!="",#REF!="",#REF!=""),"",SUM(#REF!,#REF!,#REF!,#REF!))</f>
        <v>#REF!</v>
      </c>
      <c r="CH338" s="38" t="str">
        <f t="shared" si="58"/>
        <v/>
      </c>
    </row>
    <row r="339" spans="1:86" ht="24" customHeight="1">
      <c r="A339" s="358">
        <v>333</v>
      </c>
      <c r="B339" s="359"/>
      <c r="C339" s="360"/>
      <c r="D339" s="361"/>
      <c r="E339" s="362"/>
      <c r="F339" s="363"/>
      <c r="G339" s="363"/>
      <c r="H339" s="364"/>
      <c r="I339" s="365"/>
      <c r="J339" s="366"/>
      <c r="K339" s="367"/>
      <c r="L339" s="24"/>
      <c r="M339" s="25"/>
      <c r="N339" s="25"/>
      <c r="O339" s="8"/>
      <c r="P339" s="57"/>
      <c r="Q339" s="60"/>
      <c r="R339" s="8"/>
      <c r="S339" s="14"/>
      <c r="T339" s="26"/>
      <c r="U339" s="27"/>
      <c r="V339" s="27"/>
      <c r="W339" s="8"/>
      <c r="X339" s="63"/>
      <c r="Y339" s="60"/>
      <c r="Z339" s="8"/>
      <c r="AA339" s="14"/>
      <c r="AB339" s="24"/>
      <c r="AC339" s="25"/>
      <c r="AD339" s="25"/>
      <c r="AE339" s="8"/>
      <c r="AF339" s="57"/>
      <c r="AG339" s="60"/>
      <c r="AH339" s="8"/>
      <c r="AI339" s="14"/>
      <c r="AJ339" s="24"/>
      <c r="AK339" s="25"/>
      <c r="AL339" s="25"/>
      <c r="AM339" s="8"/>
      <c r="AN339" s="57"/>
      <c r="AO339" s="60"/>
      <c r="AP339" s="8"/>
      <c r="AQ339" s="14"/>
      <c r="AR339" s="24"/>
      <c r="AS339" s="25"/>
      <c r="AT339" s="57"/>
      <c r="AU339" s="24"/>
      <c r="AV339" s="25"/>
      <c r="AW339" s="97"/>
      <c r="AX339" s="24"/>
      <c r="AY339" s="25"/>
      <c r="AZ339" s="57"/>
      <c r="BA339" s="13" t="s">
        <v>447</v>
      </c>
      <c r="BB339" s="109" t="s">
        <v>447</v>
      </c>
      <c r="BC339" s="1"/>
      <c r="BD339" s="1"/>
      <c r="BE339" s="1"/>
      <c r="BF339" s="1"/>
      <c r="BG339" s="1"/>
      <c r="BS339" s="29"/>
      <c r="BT339" s="44" t="str">
        <f t="shared" si="59"/>
        <v/>
      </c>
      <c r="BU339" s="45" t="str">
        <f t="shared" si="60"/>
        <v/>
      </c>
      <c r="BV339" s="45" t="str">
        <f t="shared" si="61"/>
        <v/>
      </c>
      <c r="BW339" s="44" t="str">
        <f t="shared" si="62"/>
        <v/>
      </c>
      <c r="BX339" s="45" t="str">
        <f t="shared" si="63"/>
        <v/>
      </c>
      <c r="BY339" s="44" t="e">
        <f>IF(AND(#REF!="",#REF!="",#REF!="",#REF!=""),"",SUM(#REF!,#REF!,#REF!,#REF!,#REF!))</f>
        <v>#REF!</v>
      </c>
      <c r="BZ339" s="45" t="str">
        <f t="shared" si="64"/>
        <v/>
      </c>
      <c r="CA339" s="44" t="str">
        <f t="shared" si="65"/>
        <v/>
      </c>
      <c r="CB339" s="45" t="str">
        <f t="shared" si="66"/>
        <v/>
      </c>
      <c r="CC339" s="44" t="str">
        <f t="shared" si="67"/>
        <v/>
      </c>
      <c r="CD339" s="45" t="str">
        <f t="shared" si="68"/>
        <v/>
      </c>
      <c r="CE339" s="44" t="e">
        <f>IF(AND(#REF!="",#REF!="",#REF!="",#REF!=""),"",SUM(#REF!,#REF!,#REF!,#REF!,#REF!))</f>
        <v>#REF!</v>
      </c>
      <c r="CF339" s="45" t="str">
        <f t="shared" si="69"/>
        <v/>
      </c>
      <c r="CG339" s="38" t="e">
        <f>IF(AND(#REF!="",#REF!="",#REF!="",#REF!=""),"",SUM(#REF!,#REF!,#REF!,#REF!))</f>
        <v>#REF!</v>
      </c>
      <c r="CH339" s="38" t="str">
        <f t="shared" si="58"/>
        <v/>
      </c>
    </row>
    <row r="340" spans="1:86" ht="24" customHeight="1">
      <c r="A340" s="358">
        <v>334</v>
      </c>
      <c r="B340" s="359"/>
      <c r="C340" s="360"/>
      <c r="D340" s="361"/>
      <c r="E340" s="362"/>
      <c r="F340" s="363"/>
      <c r="G340" s="363"/>
      <c r="H340" s="364"/>
      <c r="I340" s="365"/>
      <c r="J340" s="366"/>
      <c r="K340" s="367"/>
      <c r="L340" s="24"/>
      <c r="M340" s="25"/>
      <c r="N340" s="25"/>
      <c r="O340" s="8"/>
      <c r="P340" s="57"/>
      <c r="Q340" s="60"/>
      <c r="R340" s="8"/>
      <c r="S340" s="14"/>
      <c r="T340" s="26"/>
      <c r="U340" s="27"/>
      <c r="V340" s="27"/>
      <c r="W340" s="8"/>
      <c r="X340" s="63"/>
      <c r="Y340" s="60"/>
      <c r="Z340" s="8"/>
      <c r="AA340" s="14"/>
      <c r="AB340" s="24"/>
      <c r="AC340" s="25"/>
      <c r="AD340" s="25"/>
      <c r="AE340" s="8"/>
      <c r="AF340" s="57"/>
      <c r="AG340" s="60"/>
      <c r="AH340" s="8"/>
      <c r="AI340" s="14"/>
      <c r="AJ340" s="24"/>
      <c r="AK340" s="25"/>
      <c r="AL340" s="25"/>
      <c r="AM340" s="8"/>
      <c r="AN340" s="57"/>
      <c r="AO340" s="60"/>
      <c r="AP340" s="8"/>
      <c r="AQ340" s="14"/>
      <c r="AR340" s="24"/>
      <c r="AS340" s="25"/>
      <c r="AT340" s="57"/>
      <c r="AU340" s="24"/>
      <c r="AV340" s="25"/>
      <c r="AW340" s="97"/>
      <c r="AX340" s="24"/>
      <c r="AY340" s="25"/>
      <c r="AZ340" s="57"/>
      <c r="BA340" s="13" t="s">
        <v>447</v>
      </c>
      <c r="BB340" s="109" t="s">
        <v>447</v>
      </c>
      <c r="BC340" s="1"/>
      <c r="BD340" s="1"/>
      <c r="BE340" s="1"/>
      <c r="BF340" s="1"/>
      <c r="BG340" s="1"/>
      <c r="BS340" s="29"/>
      <c r="BT340" s="44" t="str">
        <f t="shared" si="59"/>
        <v/>
      </c>
      <c r="BU340" s="45" t="str">
        <f t="shared" si="60"/>
        <v/>
      </c>
      <c r="BV340" s="45" t="str">
        <f t="shared" si="61"/>
        <v/>
      </c>
      <c r="BW340" s="44" t="str">
        <f t="shared" si="62"/>
        <v/>
      </c>
      <c r="BX340" s="45" t="str">
        <f t="shared" si="63"/>
        <v/>
      </c>
      <c r="BY340" s="44" t="e">
        <f>IF(AND(#REF!="",#REF!="",#REF!="",#REF!=""),"",SUM(#REF!,#REF!,#REF!,#REF!,#REF!))</f>
        <v>#REF!</v>
      </c>
      <c r="BZ340" s="45" t="str">
        <f t="shared" si="64"/>
        <v/>
      </c>
      <c r="CA340" s="44" t="str">
        <f t="shared" si="65"/>
        <v/>
      </c>
      <c r="CB340" s="45" t="str">
        <f t="shared" si="66"/>
        <v/>
      </c>
      <c r="CC340" s="44" t="str">
        <f t="shared" si="67"/>
        <v/>
      </c>
      <c r="CD340" s="45" t="str">
        <f t="shared" si="68"/>
        <v/>
      </c>
      <c r="CE340" s="44" t="e">
        <f>IF(AND(#REF!="",#REF!="",#REF!="",#REF!=""),"",SUM(#REF!,#REF!,#REF!,#REF!,#REF!))</f>
        <v>#REF!</v>
      </c>
      <c r="CF340" s="45" t="str">
        <f t="shared" si="69"/>
        <v/>
      </c>
      <c r="CG340" s="38" t="e">
        <f>IF(AND(#REF!="",#REF!="",#REF!="",#REF!=""),"",SUM(#REF!,#REF!,#REF!,#REF!))</f>
        <v>#REF!</v>
      </c>
      <c r="CH340" s="38" t="str">
        <f t="shared" si="58"/>
        <v/>
      </c>
    </row>
    <row r="341" spans="1:86" ht="24" customHeight="1">
      <c r="A341" s="358">
        <v>335</v>
      </c>
      <c r="B341" s="359"/>
      <c r="C341" s="360"/>
      <c r="D341" s="361"/>
      <c r="E341" s="362"/>
      <c r="F341" s="363"/>
      <c r="G341" s="363"/>
      <c r="H341" s="364"/>
      <c r="I341" s="365"/>
      <c r="J341" s="366"/>
      <c r="K341" s="367"/>
      <c r="L341" s="24"/>
      <c r="M341" s="25"/>
      <c r="N341" s="25"/>
      <c r="O341" s="8"/>
      <c r="P341" s="57"/>
      <c r="Q341" s="60"/>
      <c r="R341" s="8"/>
      <c r="S341" s="14"/>
      <c r="T341" s="26"/>
      <c r="U341" s="27"/>
      <c r="V341" s="27"/>
      <c r="W341" s="8"/>
      <c r="X341" s="63"/>
      <c r="Y341" s="60"/>
      <c r="Z341" s="8"/>
      <c r="AA341" s="14"/>
      <c r="AB341" s="24"/>
      <c r="AC341" s="25"/>
      <c r="AD341" s="25"/>
      <c r="AE341" s="8"/>
      <c r="AF341" s="57"/>
      <c r="AG341" s="60"/>
      <c r="AH341" s="8"/>
      <c r="AI341" s="14"/>
      <c r="AJ341" s="24"/>
      <c r="AK341" s="25"/>
      <c r="AL341" s="25"/>
      <c r="AM341" s="8"/>
      <c r="AN341" s="57"/>
      <c r="AO341" s="60"/>
      <c r="AP341" s="8"/>
      <c r="AQ341" s="14"/>
      <c r="AR341" s="24"/>
      <c r="AS341" s="25"/>
      <c r="AT341" s="57"/>
      <c r="AU341" s="24"/>
      <c r="AV341" s="25"/>
      <c r="AW341" s="97"/>
      <c r="AX341" s="24"/>
      <c r="AY341" s="25"/>
      <c r="AZ341" s="57"/>
      <c r="BA341" s="13" t="s">
        <v>447</v>
      </c>
      <c r="BB341" s="109" t="s">
        <v>447</v>
      </c>
      <c r="BC341" s="1"/>
      <c r="BD341" s="1"/>
      <c r="BE341" s="1"/>
      <c r="BF341" s="1"/>
      <c r="BG341" s="1"/>
      <c r="BS341" s="29"/>
      <c r="BT341" s="44" t="str">
        <f t="shared" si="59"/>
        <v/>
      </c>
      <c r="BU341" s="45" t="str">
        <f t="shared" si="60"/>
        <v/>
      </c>
      <c r="BV341" s="45" t="str">
        <f t="shared" si="61"/>
        <v/>
      </c>
      <c r="BW341" s="44" t="str">
        <f t="shared" si="62"/>
        <v/>
      </c>
      <c r="BX341" s="45" t="str">
        <f t="shared" si="63"/>
        <v/>
      </c>
      <c r="BY341" s="44" t="e">
        <f>IF(AND(#REF!="",#REF!="",#REF!="",#REF!=""),"",SUM(#REF!,#REF!,#REF!,#REF!,#REF!))</f>
        <v>#REF!</v>
      </c>
      <c r="BZ341" s="45" t="str">
        <f t="shared" si="64"/>
        <v/>
      </c>
      <c r="CA341" s="44" t="str">
        <f t="shared" si="65"/>
        <v/>
      </c>
      <c r="CB341" s="45" t="str">
        <f t="shared" si="66"/>
        <v/>
      </c>
      <c r="CC341" s="44" t="str">
        <f t="shared" si="67"/>
        <v/>
      </c>
      <c r="CD341" s="45" t="str">
        <f t="shared" si="68"/>
        <v/>
      </c>
      <c r="CE341" s="44" t="e">
        <f>IF(AND(#REF!="",#REF!="",#REF!="",#REF!=""),"",SUM(#REF!,#REF!,#REF!,#REF!,#REF!))</f>
        <v>#REF!</v>
      </c>
      <c r="CF341" s="45" t="str">
        <f t="shared" si="69"/>
        <v/>
      </c>
      <c r="CG341" s="38" t="e">
        <f>IF(AND(#REF!="",#REF!="",#REF!="",#REF!=""),"",SUM(#REF!,#REF!,#REF!,#REF!))</f>
        <v>#REF!</v>
      </c>
      <c r="CH341" s="38" t="str">
        <f t="shared" si="58"/>
        <v/>
      </c>
    </row>
    <row r="342" spans="1:86" ht="24" customHeight="1">
      <c r="A342" s="358">
        <v>336</v>
      </c>
      <c r="B342" s="359"/>
      <c r="C342" s="360"/>
      <c r="D342" s="361"/>
      <c r="E342" s="362"/>
      <c r="F342" s="363"/>
      <c r="G342" s="363"/>
      <c r="H342" s="364"/>
      <c r="I342" s="365"/>
      <c r="J342" s="366"/>
      <c r="K342" s="367"/>
      <c r="L342" s="24"/>
      <c r="M342" s="25"/>
      <c r="N342" s="25"/>
      <c r="O342" s="8"/>
      <c r="P342" s="57"/>
      <c r="Q342" s="60"/>
      <c r="R342" s="8"/>
      <c r="S342" s="14"/>
      <c r="T342" s="26"/>
      <c r="U342" s="27"/>
      <c r="V342" s="27"/>
      <c r="W342" s="8"/>
      <c r="X342" s="63"/>
      <c r="Y342" s="60"/>
      <c r="Z342" s="8"/>
      <c r="AA342" s="14"/>
      <c r="AB342" s="24"/>
      <c r="AC342" s="25"/>
      <c r="AD342" s="25"/>
      <c r="AE342" s="8"/>
      <c r="AF342" s="57"/>
      <c r="AG342" s="60"/>
      <c r="AH342" s="8"/>
      <c r="AI342" s="14"/>
      <c r="AJ342" s="24"/>
      <c r="AK342" s="25"/>
      <c r="AL342" s="25"/>
      <c r="AM342" s="8"/>
      <c r="AN342" s="57"/>
      <c r="AO342" s="60"/>
      <c r="AP342" s="8"/>
      <c r="AQ342" s="14"/>
      <c r="AR342" s="24"/>
      <c r="AS342" s="25"/>
      <c r="AT342" s="57"/>
      <c r="AU342" s="24"/>
      <c r="AV342" s="25"/>
      <c r="AW342" s="97"/>
      <c r="AX342" s="24"/>
      <c r="AY342" s="25"/>
      <c r="AZ342" s="57"/>
      <c r="BA342" s="13" t="s">
        <v>447</v>
      </c>
      <c r="BB342" s="109" t="s">
        <v>447</v>
      </c>
      <c r="BC342" s="1"/>
      <c r="BD342" s="1"/>
      <c r="BE342" s="1"/>
      <c r="BF342" s="1"/>
      <c r="BG342" s="1"/>
      <c r="BS342" s="29"/>
      <c r="BT342" s="44" t="str">
        <f t="shared" si="59"/>
        <v/>
      </c>
      <c r="BU342" s="45" t="str">
        <f t="shared" si="60"/>
        <v/>
      </c>
      <c r="BV342" s="45" t="str">
        <f t="shared" si="61"/>
        <v/>
      </c>
      <c r="BW342" s="44" t="str">
        <f t="shared" si="62"/>
        <v/>
      </c>
      <c r="BX342" s="45" t="str">
        <f t="shared" si="63"/>
        <v/>
      </c>
      <c r="BY342" s="44" t="e">
        <f>IF(AND(#REF!="",#REF!="",#REF!="",#REF!=""),"",SUM(#REF!,#REF!,#REF!,#REF!,#REF!))</f>
        <v>#REF!</v>
      </c>
      <c r="BZ342" s="45" t="str">
        <f t="shared" si="64"/>
        <v/>
      </c>
      <c r="CA342" s="44" t="str">
        <f t="shared" si="65"/>
        <v/>
      </c>
      <c r="CB342" s="45" t="str">
        <f t="shared" si="66"/>
        <v/>
      </c>
      <c r="CC342" s="44" t="str">
        <f t="shared" si="67"/>
        <v/>
      </c>
      <c r="CD342" s="45" t="str">
        <f t="shared" si="68"/>
        <v/>
      </c>
      <c r="CE342" s="44" t="e">
        <f>IF(AND(#REF!="",#REF!="",#REF!="",#REF!=""),"",SUM(#REF!,#REF!,#REF!,#REF!,#REF!))</f>
        <v>#REF!</v>
      </c>
      <c r="CF342" s="45" t="str">
        <f t="shared" si="69"/>
        <v/>
      </c>
      <c r="CG342" s="38" t="e">
        <f>IF(AND(#REF!="",#REF!="",#REF!="",#REF!=""),"",SUM(#REF!,#REF!,#REF!,#REF!))</f>
        <v>#REF!</v>
      </c>
      <c r="CH342" s="38" t="str">
        <f t="shared" si="58"/>
        <v/>
      </c>
    </row>
    <row r="343" spans="1:86" ht="24" customHeight="1">
      <c r="A343" s="358">
        <v>337</v>
      </c>
      <c r="B343" s="359"/>
      <c r="C343" s="360"/>
      <c r="D343" s="361"/>
      <c r="E343" s="362"/>
      <c r="F343" s="363"/>
      <c r="G343" s="363"/>
      <c r="H343" s="364"/>
      <c r="I343" s="365"/>
      <c r="J343" s="366"/>
      <c r="K343" s="367"/>
      <c r="L343" s="24"/>
      <c r="M343" s="25"/>
      <c r="N343" s="25"/>
      <c r="O343" s="8"/>
      <c r="P343" s="57"/>
      <c r="Q343" s="60"/>
      <c r="R343" s="8"/>
      <c r="S343" s="14"/>
      <c r="T343" s="26"/>
      <c r="U343" s="27"/>
      <c r="V343" s="27"/>
      <c r="W343" s="8"/>
      <c r="X343" s="63"/>
      <c r="Y343" s="60"/>
      <c r="Z343" s="8"/>
      <c r="AA343" s="14"/>
      <c r="AB343" s="24"/>
      <c r="AC343" s="25"/>
      <c r="AD343" s="25"/>
      <c r="AE343" s="8"/>
      <c r="AF343" s="57"/>
      <c r="AG343" s="60"/>
      <c r="AH343" s="8"/>
      <c r="AI343" s="14"/>
      <c r="AJ343" s="24"/>
      <c r="AK343" s="25"/>
      <c r="AL343" s="25"/>
      <c r="AM343" s="8"/>
      <c r="AN343" s="57"/>
      <c r="AO343" s="60"/>
      <c r="AP343" s="8"/>
      <c r="AQ343" s="14"/>
      <c r="AR343" s="24"/>
      <c r="AS343" s="25"/>
      <c r="AT343" s="57"/>
      <c r="AU343" s="24"/>
      <c r="AV343" s="25"/>
      <c r="AW343" s="97"/>
      <c r="AX343" s="24"/>
      <c r="AY343" s="25"/>
      <c r="AZ343" s="57"/>
      <c r="BA343" s="13" t="s">
        <v>447</v>
      </c>
      <c r="BB343" s="109" t="s">
        <v>447</v>
      </c>
      <c r="BC343" s="1"/>
      <c r="BD343" s="1"/>
      <c r="BE343" s="1"/>
      <c r="BF343" s="1"/>
      <c r="BG343" s="1"/>
      <c r="BS343" s="29"/>
      <c r="BT343" s="44" t="str">
        <f t="shared" si="59"/>
        <v/>
      </c>
      <c r="BU343" s="45" t="str">
        <f t="shared" si="60"/>
        <v/>
      </c>
      <c r="BV343" s="45" t="str">
        <f t="shared" si="61"/>
        <v/>
      </c>
      <c r="BW343" s="44" t="str">
        <f t="shared" si="62"/>
        <v/>
      </c>
      <c r="BX343" s="45" t="str">
        <f t="shared" si="63"/>
        <v/>
      </c>
      <c r="BY343" s="44" t="e">
        <f>IF(AND(#REF!="",#REF!="",#REF!="",#REF!=""),"",SUM(#REF!,#REF!,#REF!,#REF!,#REF!))</f>
        <v>#REF!</v>
      </c>
      <c r="BZ343" s="45" t="str">
        <f t="shared" si="64"/>
        <v/>
      </c>
      <c r="CA343" s="44" t="str">
        <f t="shared" si="65"/>
        <v/>
      </c>
      <c r="CB343" s="45" t="str">
        <f t="shared" si="66"/>
        <v/>
      </c>
      <c r="CC343" s="44" t="str">
        <f t="shared" si="67"/>
        <v/>
      </c>
      <c r="CD343" s="45" t="str">
        <f t="shared" si="68"/>
        <v/>
      </c>
      <c r="CE343" s="44" t="e">
        <f>IF(AND(#REF!="",#REF!="",#REF!="",#REF!=""),"",SUM(#REF!,#REF!,#REF!,#REF!,#REF!))</f>
        <v>#REF!</v>
      </c>
      <c r="CF343" s="45" t="str">
        <f t="shared" si="69"/>
        <v/>
      </c>
      <c r="CG343" s="38" t="e">
        <f>IF(AND(#REF!="",#REF!="",#REF!="",#REF!=""),"",SUM(#REF!,#REF!,#REF!,#REF!))</f>
        <v>#REF!</v>
      </c>
      <c r="CH343" s="38" t="str">
        <f t="shared" si="58"/>
        <v/>
      </c>
    </row>
    <row r="344" spans="1:86" ht="24" customHeight="1">
      <c r="A344" s="358">
        <v>338</v>
      </c>
      <c r="B344" s="359"/>
      <c r="C344" s="360"/>
      <c r="D344" s="361"/>
      <c r="E344" s="362"/>
      <c r="F344" s="363"/>
      <c r="G344" s="363"/>
      <c r="H344" s="364"/>
      <c r="I344" s="365"/>
      <c r="J344" s="366"/>
      <c r="K344" s="367"/>
      <c r="L344" s="24"/>
      <c r="M344" s="25"/>
      <c r="N344" s="25"/>
      <c r="O344" s="8"/>
      <c r="P344" s="57"/>
      <c r="Q344" s="60"/>
      <c r="R344" s="8"/>
      <c r="S344" s="14"/>
      <c r="T344" s="26"/>
      <c r="U344" s="27"/>
      <c r="V344" s="27"/>
      <c r="W344" s="8"/>
      <c r="X344" s="63"/>
      <c r="Y344" s="60"/>
      <c r="Z344" s="8"/>
      <c r="AA344" s="14"/>
      <c r="AB344" s="24"/>
      <c r="AC344" s="25"/>
      <c r="AD344" s="25"/>
      <c r="AE344" s="8"/>
      <c r="AF344" s="57"/>
      <c r="AG344" s="60"/>
      <c r="AH344" s="8"/>
      <c r="AI344" s="14"/>
      <c r="AJ344" s="24"/>
      <c r="AK344" s="25"/>
      <c r="AL344" s="25"/>
      <c r="AM344" s="8"/>
      <c r="AN344" s="57"/>
      <c r="AO344" s="60"/>
      <c r="AP344" s="8"/>
      <c r="AQ344" s="14"/>
      <c r="AR344" s="24"/>
      <c r="AS344" s="25"/>
      <c r="AT344" s="57"/>
      <c r="AU344" s="24"/>
      <c r="AV344" s="25"/>
      <c r="AW344" s="97"/>
      <c r="AX344" s="24"/>
      <c r="AY344" s="25"/>
      <c r="AZ344" s="57"/>
      <c r="BA344" s="13" t="s">
        <v>447</v>
      </c>
      <c r="BB344" s="109" t="s">
        <v>447</v>
      </c>
      <c r="BC344" s="1"/>
      <c r="BD344" s="1"/>
      <c r="BE344" s="1"/>
      <c r="BF344" s="1"/>
      <c r="BG344" s="1"/>
      <c r="BS344" s="29"/>
      <c r="BT344" s="44" t="str">
        <f t="shared" si="59"/>
        <v/>
      </c>
      <c r="BU344" s="45" t="str">
        <f t="shared" si="60"/>
        <v/>
      </c>
      <c r="BV344" s="45" t="str">
        <f t="shared" si="61"/>
        <v/>
      </c>
      <c r="BW344" s="44" t="str">
        <f t="shared" si="62"/>
        <v/>
      </c>
      <c r="BX344" s="45" t="str">
        <f t="shared" si="63"/>
        <v/>
      </c>
      <c r="BY344" s="44" t="e">
        <f>IF(AND(#REF!="",#REF!="",#REF!="",#REF!=""),"",SUM(#REF!,#REF!,#REF!,#REF!,#REF!))</f>
        <v>#REF!</v>
      </c>
      <c r="BZ344" s="45" t="str">
        <f t="shared" si="64"/>
        <v/>
      </c>
      <c r="CA344" s="44" t="str">
        <f t="shared" si="65"/>
        <v/>
      </c>
      <c r="CB344" s="45" t="str">
        <f t="shared" si="66"/>
        <v/>
      </c>
      <c r="CC344" s="44" t="str">
        <f t="shared" si="67"/>
        <v/>
      </c>
      <c r="CD344" s="45" t="str">
        <f t="shared" si="68"/>
        <v/>
      </c>
      <c r="CE344" s="44" t="e">
        <f>IF(AND(#REF!="",#REF!="",#REF!="",#REF!=""),"",SUM(#REF!,#REF!,#REF!,#REF!,#REF!))</f>
        <v>#REF!</v>
      </c>
      <c r="CF344" s="45" t="str">
        <f t="shared" si="69"/>
        <v/>
      </c>
      <c r="CG344" s="38" t="e">
        <f>IF(AND(#REF!="",#REF!="",#REF!="",#REF!=""),"",SUM(#REF!,#REF!,#REF!,#REF!))</f>
        <v>#REF!</v>
      </c>
      <c r="CH344" s="38" t="str">
        <f t="shared" si="58"/>
        <v/>
      </c>
    </row>
    <row r="345" spans="1:86" ht="24" customHeight="1">
      <c r="A345" s="358">
        <v>339</v>
      </c>
      <c r="B345" s="359"/>
      <c r="C345" s="360"/>
      <c r="D345" s="361"/>
      <c r="E345" s="362"/>
      <c r="F345" s="363"/>
      <c r="G345" s="363"/>
      <c r="H345" s="364"/>
      <c r="I345" s="365"/>
      <c r="J345" s="366"/>
      <c r="K345" s="367"/>
      <c r="L345" s="24"/>
      <c r="M345" s="25"/>
      <c r="N345" s="25"/>
      <c r="O345" s="8"/>
      <c r="P345" s="57"/>
      <c r="Q345" s="60"/>
      <c r="R345" s="8"/>
      <c r="S345" s="14"/>
      <c r="T345" s="26"/>
      <c r="U345" s="27"/>
      <c r="V345" s="27"/>
      <c r="W345" s="8"/>
      <c r="X345" s="63"/>
      <c r="Y345" s="60"/>
      <c r="Z345" s="8"/>
      <c r="AA345" s="14"/>
      <c r="AB345" s="24"/>
      <c r="AC345" s="25"/>
      <c r="AD345" s="25"/>
      <c r="AE345" s="8"/>
      <c r="AF345" s="57"/>
      <c r="AG345" s="60"/>
      <c r="AH345" s="8"/>
      <c r="AI345" s="14"/>
      <c r="AJ345" s="24"/>
      <c r="AK345" s="25"/>
      <c r="AL345" s="25"/>
      <c r="AM345" s="8"/>
      <c r="AN345" s="57"/>
      <c r="AO345" s="60"/>
      <c r="AP345" s="8"/>
      <c r="AQ345" s="14"/>
      <c r="AR345" s="24"/>
      <c r="AS345" s="25"/>
      <c r="AT345" s="57"/>
      <c r="AU345" s="24"/>
      <c r="AV345" s="25"/>
      <c r="AW345" s="97"/>
      <c r="AX345" s="24"/>
      <c r="AY345" s="25"/>
      <c r="AZ345" s="57"/>
      <c r="BA345" s="13" t="s">
        <v>447</v>
      </c>
      <c r="BB345" s="109" t="s">
        <v>447</v>
      </c>
      <c r="BC345" s="1"/>
      <c r="BD345" s="1"/>
      <c r="BE345" s="1"/>
      <c r="BF345" s="1"/>
      <c r="BG345" s="1"/>
      <c r="BS345" s="29"/>
      <c r="BT345" s="44" t="str">
        <f t="shared" si="59"/>
        <v/>
      </c>
      <c r="BU345" s="45" t="str">
        <f t="shared" si="60"/>
        <v/>
      </c>
      <c r="BV345" s="45" t="str">
        <f t="shared" si="61"/>
        <v/>
      </c>
      <c r="BW345" s="44" t="str">
        <f t="shared" si="62"/>
        <v/>
      </c>
      <c r="BX345" s="45" t="str">
        <f t="shared" si="63"/>
        <v/>
      </c>
      <c r="BY345" s="44" t="e">
        <f>IF(AND(#REF!="",#REF!="",#REF!="",#REF!=""),"",SUM(#REF!,#REF!,#REF!,#REF!,#REF!))</f>
        <v>#REF!</v>
      </c>
      <c r="BZ345" s="45" t="str">
        <f t="shared" si="64"/>
        <v/>
      </c>
      <c r="CA345" s="44" t="str">
        <f t="shared" si="65"/>
        <v/>
      </c>
      <c r="CB345" s="45" t="str">
        <f t="shared" si="66"/>
        <v/>
      </c>
      <c r="CC345" s="44" t="str">
        <f t="shared" si="67"/>
        <v/>
      </c>
      <c r="CD345" s="45" t="str">
        <f t="shared" si="68"/>
        <v/>
      </c>
      <c r="CE345" s="44" t="e">
        <f>IF(AND(#REF!="",#REF!="",#REF!="",#REF!=""),"",SUM(#REF!,#REF!,#REF!,#REF!,#REF!))</f>
        <v>#REF!</v>
      </c>
      <c r="CF345" s="45" t="str">
        <f t="shared" si="69"/>
        <v/>
      </c>
      <c r="CG345" s="38" t="e">
        <f>IF(AND(#REF!="",#REF!="",#REF!="",#REF!=""),"",SUM(#REF!,#REF!,#REF!,#REF!))</f>
        <v>#REF!</v>
      </c>
      <c r="CH345" s="38" t="str">
        <f t="shared" si="58"/>
        <v/>
      </c>
    </row>
    <row r="346" spans="1:86" ht="24" customHeight="1">
      <c r="A346" s="358">
        <v>340</v>
      </c>
      <c r="B346" s="359"/>
      <c r="C346" s="360"/>
      <c r="D346" s="361"/>
      <c r="E346" s="362"/>
      <c r="F346" s="363"/>
      <c r="G346" s="363"/>
      <c r="H346" s="364"/>
      <c r="I346" s="365"/>
      <c r="J346" s="366"/>
      <c r="K346" s="367"/>
      <c r="L346" s="24"/>
      <c r="M346" s="25"/>
      <c r="N346" s="25"/>
      <c r="O346" s="8"/>
      <c r="P346" s="57"/>
      <c r="Q346" s="60"/>
      <c r="R346" s="8"/>
      <c r="S346" s="14"/>
      <c r="T346" s="26"/>
      <c r="U346" s="27"/>
      <c r="V346" s="27"/>
      <c r="W346" s="8"/>
      <c r="X346" s="63"/>
      <c r="Y346" s="60"/>
      <c r="Z346" s="8"/>
      <c r="AA346" s="14"/>
      <c r="AB346" s="24"/>
      <c r="AC346" s="25"/>
      <c r="AD346" s="25"/>
      <c r="AE346" s="8"/>
      <c r="AF346" s="57"/>
      <c r="AG346" s="60"/>
      <c r="AH346" s="8"/>
      <c r="AI346" s="14"/>
      <c r="AJ346" s="24"/>
      <c r="AK346" s="25"/>
      <c r="AL346" s="25"/>
      <c r="AM346" s="8"/>
      <c r="AN346" s="57"/>
      <c r="AO346" s="60"/>
      <c r="AP346" s="8"/>
      <c r="AQ346" s="14"/>
      <c r="AR346" s="24"/>
      <c r="AS346" s="25"/>
      <c r="AT346" s="57"/>
      <c r="AU346" s="24"/>
      <c r="AV346" s="25"/>
      <c r="AW346" s="97"/>
      <c r="AX346" s="24"/>
      <c r="AY346" s="25"/>
      <c r="AZ346" s="57"/>
      <c r="BA346" s="13" t="s">
        <v>447</v>
      </c>
      <c r="BB346" s="109" t="s">
        <v>447</v>
      </c>
      <c r="BC346" s="1"/>
      <c r="BD346" s="1"/>
      <c r="BE346" s="1"/>
      <c r="BF346" s="1"/>
      <c r="BG346" s="1"/>
      <c r="BS346" s="29"/>
      <c r="BT346" s="44" t="str">
        <f t="shared" si="59"/>
        <v/>
      </c>
      <c r="BU346" s="45" t="str">
        <f t="shared" si="60"/>
        <v/>
      </c>
      <c r="BV346" s="45" t="str">
        <f t="shared" si="61"/>
        <v/>
      </c>
      <c r="BW346" s="44" t="str">
        <f t="shared" si="62"/>
        <v/>
      </c>
      <c r="BX346" s="45" t="str">
        <f t="shared" si="63"/>
        <v/>
      </c>
      <c r="BY346" s="44" t="e">
        <f>IF(AND(#REF!="",#REF!="",#REF!="",#REF!=""),"",SUM(#REF!,#REF!,#REF!,#REF!,#REF!))</f>
        <v>#REF!</v>
      </c>
      <c r="BZ346" s="45" t="str">
        <f t="shared" si="64"/>
        <v/>
      </c>
      <c r="CA346" s="44" t="str">
        <f t="shared" si="65"/>
        <v/>
      </c>
      <c r="CB346" s="45" t="str">
        <f t="shared" si="66"/>
        <v/>
      </c>
      <c r="CC346" s="44" t="str">
        <f t="shared" si="67"/>
        <v/>
      </c>
      <c r="CD346" s="45" t="str">
        <f t="shared" si="68"/>
        <v/>
      </c>
      <c r="CE346" s="44" t="e">
        <f>IF(AND(#REF!="",#REF!="",#REF!="",#REF!=""),"",SUM(#REF!,#REF!,#REF!,#REF!,#REF!))</f>
        <v>#REF!</v>
      </c>
      <c r="CF346" s="45" t="str">
        <f t="shared" si="69"/>
        <v/>
      </c>
      <c r="CG346" s="38" t="e">
        <f>IF(AND(#REF!="",#REF!="",#REF!="",#REF!=""),"",SUM(#REF!,#REF!,#REF!,#REF!))</f>
        <v>#REF!</v>
      </c>
      <c r="CH346" s="38" t="str">
        <f t="shared" si="58"/>
        <v/>
      </c>
    </row>
    <row r="347" spans="1:86" ht="24" customHeight="1">
      <c r="A347" s="358">
        <v>341</v>
      </c>
      <c r="B347" s="359"/>
      <c r="C347" s="360"/>
      <c r="D347" s="361"/>
      <c r="E347" s="362"/>
      <c r="F347" s="363"/>
      <c r="G347" s="363"/>
      <c r="H347" s="364"/>
      <c r="I347" s="365"/>
      <c r="J347" s="366"/>
      <c r="K347" s="367"/>
      <c r="L347" s="24"/>
      <c r="M347" s="25"/>
      <c r="N347" s="25"/>
      <c r="O347" s="8"/>
      <c r="P347" s="57"/>
      <c r="Q347" s="60"/>
      <c r="R347" s="8"/>
      <c r="S347" s="14"/>
      <c r="T347" s="26"/>
      <c r="U347" s="27"/>
      <c r="V347" s="27"/>
      <c r="W347" s="8"/>
      <c r="X347" s="63"/>
      <c r="Y347" s="60"/>
      <c r="Z347" s="8"/>
      <c r="AA347" s="14"/>
      <c r="AB347" s="24"/>
      <c r="AC347" s="25"/>
      <c r="AD347" s="25"/>
      <c r="AE347" s="8"/>
      <c r="AF347" s="57"/>
      <c r="AG347" s="60"/>
      <c r="AH347" s="8"/>
      <c r="AI347" s="14"/>
      <c r="AJ347" s="24"/>
      <c r="AK347" s="25"/>
      <c r="AL347" s="25"/>
      <c r="AM347" s="8"/>
      <c r="AN347" s="57"/>
      <c r="AO347" s="60"/>
      <c r="AP347" s="8"/>
      <c r="AQ347" s="14"/>
      <c r="AR347" s="24"/>
      <c r="AS347" s="25"/>
      <c r="AT347" s="57"/>
      <c r="AU347" s="24"/>
      <c r="AV347" s="25"/>
      <c r="AW347" s="97"/>
      <c r="AX347" s="24"/>
      <c r="AY347" s="25"/>
      <c r="AZ347" s="57"/>
      <c r="BA347" s="13" t="s">
        <v>447</v>
      </c>
      <c r="BB347" s="109" t="s">
        <v>447</v>
      </c>
      <c r="BC347" s="1"/>
      <c r="BD347" s="1"/>
      <c r="BE347" s="1"/>
      <c r="BF347" s="1"/>
      <c r="BG347" s="1"/>
      <c r="BS347" s="29"/>
      <c r="BT347" s="44" t="str">
        <f t="shared" si="59"/>
        <v/>
      </c>
      <c r="BU347" s="45" t="str">
        <f t="shared" si="60"/>
        <v/>
      </c>
      <c r="BV347" s="45" t="str">
        <f t="shared" si="61"/>
        <v/>
      </c>
      <c r="BW347" s="44" t="str">
        <f t="shared" si="62"/>
        <v/>
      </c>
      <c r="BX347" s="45" t="str">
        <f t="shared" si="63"/>
        <v/>
      </c>
      <c r="BY347" s="44" t="e">
        <f>IF(AND(#REF!="",#REF!="",#REF!="",#REF!=""),"",SUM(#REF!,#REF!,#REF!,#REF!,#REF!))</f>
        <v>#REF!</v>
      </c>
      <c r="BZ347" s="45" t="str">
        <f t="shared" si="64"/>
        <v/>
      </c>
      <c r="CA347" s="44" t="str">
        <f t="shared" si="65"/>
        <v/>
      </c>
      <c r="CB347" s="45" t="str">
        <f t="shared" si="66"/>
        <v/>
      </c>
      <c r="CC347" s="44" t="str">
        <f t="shared" si="67"/>
        <v/>
      </c>
      <c r="CD347" s="45" t="str">
        <f t="shared" si="68"/>
        <v/>
      </c>
      <c r="CE347" s="44" t="e">
        <f>IF(AND(#REF!="",#REF!="",#REF!="",#REF!=""),"",SUM(#REF!,#REF!,#REF!,#REF!,#REF!))</f>
        <v>#REF!</v>
      </c>
      <c r="CF347" s="45" t="str">
        <f t="shared" si="69"/>
        <v/>
      </c>
      <c r="CG347" s="38" t="e">
        <f>IF(AND(#REF!="",#REF!="",#REF!="",#REF!=""),"",SUM(#REF!,#REF!,#REF!,#REF!))</f>
        <v>#REF!</v>
      </c>
      <c r="CH347" s="38" t="str">
        <f t="shared" si="58"/>
        <v/>
      </c>
    </row>
    <row r="348" spans="1:86" ht="24" customHeight="1">
      <c r="A348" s="358">
        <v>342</v>
      </c>
      <c r="B348" s="359"/>
      <c r="C348" s="360"/>
      <c r="D348" s="361"/>
      <c r="E348" s="362"/>
      <c r="F348" s="363"/>
      <c r="G348" s="363"/>
      <c r="H348" s="364"/>
      <c r="I348" s="365"/>
      <c r="J348" s="366"/>
      <c r="K348" s="367"/>
      <c r="L348" s="24"/>
      <c r="M348" s="25"/>
      <c r="N348" s="25"/>
      <c r="O348" s="8"/>
      <c r="P348" s="57"/>
      <c r="Q348" s="60"/>
      <c r="R348" s="8"/>
      <c r="S348" s="14"/>
      <c r="T348" s="26"/>
      <c r="U348" s="27"/>
      <c r="V348" s="27"/>
      <c r="W348" s="8"/>
      <c r="X348" s="63"/>
      <c r="Y348" s="60"/>
      <c r="Z348" s="8"/>
      <c r="AA348" s="14"/>
      <c r="AB348" s="24"/>
      <c r="AC348" s="25"/>
      <c r="AD348" s="25"/>
      <c r="AE348" s="8"/>
      <c r="AF348" s="57"/>
      <c r="AG348" s="60"/>
      <c r="AH348" s="8"/>
      <c r="AI348" s="14"/>
      <c r="AJ348" s="24"/>
      <c r="AK348" s="25"/>
      <c r="AL348" s="25"/>
      <c r="AM348" s="8"/>
      <c r="AN348" s="57"/>
      <c r="AO348" s="60"/>
      <c r="AP348" s="8"/>
      <c r="AQ348" s="14"/>
      <c r="AR348" s="24"/>
      <c r="AS348" s="25"/>
      <c r="AT348" s="57"/>
      <c r="AU348" s="24"/>
      <c r="AV348" s="25"/>
      <c r="AW348" s="97"/>
      <c r="AX348" s="24"/>
      <c r="AY348" s="25"/>
      <c r="AZ348" s="57"/>
      <c r="BA348" s="13" t="s">
        <v>447</v>
      </c>
      <c r="BB348" s="109" t="s">
        <v>447</v>
      </c>
      <c r="BC348" s="1"/>
      <c r="BD348" s="1"/>
      <c r="BE348" s="1"/>
      <c r="BF348" s="1"/>
      <c r="BG348" s="1"/>
      <c r="BS348" s="29"/>
      <c r="BT348" s="44" t="str">
        <f t="shared" si="59"/>
        <v/>
      </c>
      <c r="BU348" s="45" t="str">
        <f t="shared" si="60"/>
        <v/>
      </c>
      <c r="BV348" s="45" t="str">
        <f t="shared" si="61"/>
        <v/>
      </c>
      <c r="BW348" s="44" t="str">
        <f t="shared" si="62"/>
        <v/>
      </c>
      <c r="BX348" s="45" t="str">
        <f t="shared" si="63"/>
        <v/>
      </c>
      <c r="BY348" s="44" t="e">
        <f>IF(AND(#REF!="",#REF!="",#REF!="",#REF!=""),"",SUM(#REF!,#REF!,#REF!,#REF!,#REF!))</f>
        <v>#REF!</v>
      </c>
      <c r="BZ348" s="45" t="str">
        <f t="shared" si="64"/>
        <v/>
      </c>
      <c r="CA348" s="44" t="str">
        <f t="shared" si="65"/>
        <v/>
      </c>
      <c r="CB348" s="45" t="str">
        <f t="shared" si="66"/>
        <v/>
      </c>
      <c r="CC348" s="44" t="str">
        <f t="shared" si="67"/>
        <v/>
      </c>
      <c r="CD348" s="45" t="str">
        <f t="shared" si="68"/>
        <v/>
      </c>
      <c r="CE348" s="44" t="e">
        <f>IF(AND(#REF!="",#REF!="",#REF!="",#REF!=""),"",SUM(#REF!,#REF!,#REF!,#REF!,#REF!))</f>
        <v>#REF!</v>
      </c>
      <c r="CF348" s="45" t="str">
        <f t="shared" si="69"/>
        <v/>
      </c>
      <c r="CG348" s="38" t="e">
        <f>IF(AND(#REF!="",#REF!="",#REF!="",#REF!=""),"",SUM(#REF!,#REF!,#REF!,#REF!))</f>
        <v>#REF!</v>
      </c>
      <c r="CH348" s="38" t="str">
        <f t="shared" si="58"/>
        <v/>
      </c>
    </row>
    <row r="349" spans="1:86" ht="24" customHeight="1">
      <c r="A349" s="358">
        <v>343</v>
      </c>
      <c r="B349" s="359"/>
      <c r="C349" s="360"/>
      <c r="D349" s="361"/>
      <c r="E349" s="362"/>
      <c r="F349" s="363"/>
      <c r="G349" s="363"/>
      <c r="H349" s="364"/>
      <c r="I349" s="365"/>
      <c r="J349" s="366"/>
      <c r="K349" s="367"/>
      <c r="L349" s="24"/>
      <c r="M349" s="25"/>
      <c r="N349" s="25"/>
      <c r="O349" s="8"/>
      <c r="P349" s="57"/>
      <c r="Q349" s="60"/>
      <c r="R349" s="8"/>
      <c r="S349" s="14"/>
      <c r="T349" s="26"/>
      <c r="U349" s="27"/>
      <c r="V349" s="27"/>
      <c r="W349" s="8"/>
      <c r="X349" s="63"/>
      <c r="Y349" s="60"/>
      <c r="Z349" s="8"/>
      <c r="AA349" s="14"/>
      <c r="AB349" s="24"/>
      <c r="AC349" s="25"/>
      <c r="AD349" s="25"/>
      <c r="AE349" s="8"/>
      <c r="AF349" s="57"/>
      <c r="AG349" s="60"/>
      <c r="AH349" s="8"/>
      <c r="AI349" s="14"/>
      <c r="AJ349" s="24"/>
      <c r="AK349" s="25"/>
      <c r="AL349" s="25"/>
      <c r="AM349" s="8"/>
      <c r="AN349" s="57"/>
      <c r="AO349" s="60"/>
      <c r="AP349" s="8"/>
      <c r="AQ349" s="14"/>
      <c r="AR349" s="24"/>
      <c r="AS349" s="25"/>
      <c r="AT349" s="57"/>
      <c r="AU349" s="24"/>
      <c r="AV349" s="25"/>
      <c r="AW349" s="97"/>
      <c r="AX349" s="24"/>
      <c r="AY349" s="25"/>
      <c r="AZ349" s="57"/>
      <c r="BA349" s="13" t="s">
        <v>447</v>
      </c>
      <c r="BB349" s="109" t="s">
        <v>447</v>
      </c>
      <c r="BC349" s="1"/>
      <c r="BD349" s="1"/>
      <c r="BE349" s="1"/>
      <c r="BF349" s="1"/>
      <c r="BG349" s="1"/>
      <c r="BS349" s="29"/>
      <c r="BT349" s="44" t="str">
        <f t="shared" si="59"/>
        <v/>
      </c>
      <c r="BU349" s="45" t="str">
        <f t="shared" si="60"/>
        <v/>
      </c>
      <c r="BV349" s="45" t="str">
        <f t="shared" si="61"/>
        <v/>
      </c>
      <c r="BW349" s="44" t="str">
        <f t="shared" si="62"/>
        <v/>
      </c>
      <c r="BX349" s="45" t="str">
        <f t="shared" si="63"/>
        <v/>
      </c>
      <c r="BY349" s="44" t="e">
        <f>IF(AND(#REF!="",#REF!="",#REF!="",#REF!=""),"",SUM(#REF!,#REF!,#REF!,#REF!,#REF!))</f>
        <v>#REF!</v>
      </c>
      <c r="BZ349" s="45" t="str">
        <f t="shared" si="64"/>
        <v/>
      </c>
      <c r="CA349" s="44" t="str">
        <f t="shared" si="65"/>
        <v/>
      </c>
      <c r="CB349" s="45" t="str">
        <f t="shared" si="66"/>
        <v/>
      </c>
      <c r="CC349" s="44" t="str">
        <f t="shared" si="67"/>
        <v/>
      </c>
      <c r="CD349" s="45" t="str">
        <f t="shared" si="68"/>
        <v/>
      </c>
      <c r="CE349" s="44" t="e">
        <f>IF(AND(#REF!="",#REF!="",#REF!="",#REF!=""),"",SUM(#REF!,#REF!,#REF!,#REF!,#REF!))</f>
        <v>#REF!</v>
      </c>
      <c r="CF349" s="45" t="str">
        <f t="shared" si="69"/>
        <v/>
      </c>
      <c r="CG349" s="38" t="e">
        <f>IF(AND(#REF!="",#REF!="",#REF!="",#REF!=""),"",SUM(#REF!,#REF!,#REF!,#REF!))</f>
        <v>#REF!</v>
      </c>
      <c r="CH349" s="38" t="str">
        <f t="shared" si="58"/>
        <v/>
      </c>
    </row>
    <row r="350" spans="1:86" ht="24" customHeight="1">
      <c r="A350" s="358">
        <v>344</v>
      </c>
      <c r="B350" s="359"/>
      <c r="C350" s="360"/>
      <c r="D350" s="361"/>
      <c r="E350" s="362"/>
      <c r="F350" s="363"/>
      <c r="G350" s="363"/>
      <c r="H350" s="364"/>
      <c r="I350" s="365"/>
      <c r="J350" s="366"/>
      <c r="K350" s="367"/>
      <c r="L350" s="24"/>
      <c r="M350" s="25"/>
      <c r="N350" s="25"/>
      <c r="O350" s="8"/>
      <c r="P350" s="57"/>
      <c r="Q350" s="60"/>
      <c r="R350" s="8"/>
      <c r="S350" s="14"/>
      <c r="T350" s="26"/>
      <c r="U350" s="27"/>
      <c r="V350" s="27"/>
      <c r="W350" s="8"/>
      <c r="X350" s="63"/>
      <c r="Y350" s="60"/>
      <c r="Z350" s="8"/>
      <c r="AA350" s="14"/>
      <c r="AB350" s="24"/>
      <c r="AC350" s="25"/>
      <c r="AD350" s="25"/>
      <c r="AE350" s="8"/>
      <c r="AF350" s="57"/>
      <c r="AG350" s="60"/>
      <c r="AH350" s="8"/>
      <c r="AI350" s="14"/>
      <c r="AJ350" s="24"/>
      <c r="AK350" s="25"/>
      <c r="AL350" s="25"/>
      <c r="AM350" s="8"/>
      <c r="AN350" s="57"/>
      <c r="AO350" s="60"/>
      <c r="AP350" s="8"/>
      <c r="AQ350" s="14"/>
      <c r="AR350" s="24"/>
      <c r="AS350" s="25"/>
      <c r="AT350" s="57"/>
      <c r="AU350" s="24"/>
      <c r="AV350" s="25"/>
      <c r="AW350" s="97"/>
      <c r="AX350" s="24"/>
      <c r="AY350" s="25"/>
      <c r="AZ350" s="57"/>
      <c r="BA350" s="13" t="s">
        <v>447</v>
      </c>
      <c r="BB350" s="109" t="s">
        <v>447</v>
      </c>
      <c r="BC350" s="1"/>
      <c r="BD350" s="1"/>
      <c r="BE350" s="1"/>
      <c r="BF350" s="1"/>
      <c r="BG350" s="1"/>
      <c r="BS350" s="29"/>
      <c r="BT350" s="44" t="str">
        <f t="shared" si="59"/>
        <v/>
      </c>
      <c r="BU350" s="45" t="str">
        <f t="shared" si="60"/>
        <v/>
      </c>
      <c r="BV350" s="45" t="str">
        <f t="shared" si="61"/>
        <v/>
      </c>
      <c r="BW350" s="44" t="str">
        <f t="shared" si="62"/>
        <v/>
      </c>
      <c r="BX350" s="45" t="str">
        <f t="shared" si="63"/>
        <v/>
      </c>
      <c r="BY350" s="44" t="e">
        <f>IF(AND(#REF!="",#REF!="",#REF!="",#REF!=""),"",SUM(#REF!,#REF!,#REF!,#REF!,#REF!))</f>
        <v>#REF!</v>
      </c>
      <c r="BZ350" s="45" t="str">
        <f t="shared" si="64"/>
        <v/>
      </c>
      <c r="CA350" s="44" t="str">
        <f t="shared" si="65"/>
        <v/>
      </c>
      <c r="CB350" s="45" t="str">
        <f t="shared" si="66"/>
        <v/>
      </c>
      <c r="CC350" s="44" t="str">
        <f t="shared" si="67"/>
        <v/>
      </c>
      <c r="CD350" s="45" t="str">
        <f t="shared" si="68"/>
        <v/>
      </c>
      <c r="CE350" s="44" t="e">
        <f>IF(AND(#REF!="",#REF!="",#REF!="",#REF!=""),"",SUM(#REF!,#REF!,#REF!,#REF!,#REF!))</f>
        <v>#REF!</v>
      </c>
      <c r="CF350" s="45" t="str">
        <f t="shared" si="69"/>
        <v/>
      </c>
      <c r="CG350" s="38" t="e">
        <f>IF(AND(#REF!="",#REF!="",#REF!="",#REF!=""),"",SUM(#REF!,#REF!,#REF!,#REF!))</f>
        <v>#REF!</v>
      </c>
      <c r="CH350" s="38" t="str">
        <f t="shared" si="58"/>
        <v/>
      </c>
    </row>
    <row r="351" spans="1:86" ht="24" customHeight="1">
      <c r="A351" s="358">
        <v>345</v>
      </c>
      <c r="B351" s="359"/>
      <c r="C351" s="360"/>
      <c r="D351" s="361"/>
      <c r="E351" s="362"/>
      <c r="F351" s="363"/>
      <c r="G351" s="363"/>
      <c r="H351" s="364"/>
      <c r="I351" s="365"/>
      <c r="J351" s="366"/>
      <c r="K351" s="367"/>
      <c r="L351" s="24"/>
      <c r="M351" s="25"/>
      <c r="N351" s="25"/>
      <c r="O351" s="8"/>
      <c r="P351" s="57"/>
      <c r="Q351" s="60"/>
      <c r="R351" s="8"/>
      <c r="S351" s="14"/>
      <c r="T351" s="26"/>
      <c r="U351" s="27"/>
      <c r="V351" s="27"/>
      <c r="W351" s="8"/>
      <c r="X351" s="63"/>
      <c r="Y351" s="60"/>
      <c r="Z351" s="8"/>
      <c r="AA351" s="14"/>
      <c r="AB351" s="24"/>
      <c r="AC351" s="25"/>
      <c r="AD351" s="25"/>
      <c r="AE351" s="8"/>
      <c r="AF351" s="57"/>
      <c r="AG351" s="60"/>
      <c r="AH351" s="8"/>
      <c r="AI351" s="14"/>
      <c r="AJ351" s="24"/>
      <c r="AK351" s="25"/>
      <c r="AL351" s="25"/>
      <c r="AM351" s="8"/>
      <c r="AN351" s="57"/>
      <c r="AO351" s="60"/>
      <c r="AP351" s="8"/>
      <c r="AQ351" s="14"/>
      <c r="AR351" s="24"/>
      <c r="AS351" s="25"/>
      <c r="AT351" s="57"/>
      <c r="AU351" s="24"/>
      <c r="AV351" s="25"/>
      <c r="AW351" s="97"/>
      <c r="AX351" s="24"/>
      <c r="AY351" s="25"/>
      <c r="AZ351" s="57"/>
      <c r="BA351" s="13" t="s">
        <v>447</v>
      </c>
      <c r="BB351" s="109" t="s">
        <v>447</v>
      </c>
      <c r="BC351" s="1"/>
      <c r="BD351" s="1"/>
      <c r="BE351" s="1"/>
      <c r="BF351" s="1"/>
      <c r="BG351" s="1"/>
      <c r="BS351" s="29"/>
      <c r="BT351" s="44" t="str">
        <f t="shared" si="59"/>
        <v/>
      </c>
      <c r="BU351" s="45" t="str">
        <f t="shared" si="60"/>
        <v/>
      </c>
      <c r="BV351" s="45" t="str">
        <f t="shared" si="61"/>
        <v/>
      </c>
      <c r="BW351" s="44" t="str">
        <f t="shared" si="62"/>
        <v/>
      </c>
      <c r="BX351" s="45" t="str">
        <f t="shared" si="63"/>
        <v/>
      </c>
      <c r="BY351" s="44" t="e">
        <f>IF(AND(#REF!="",#REF!="",#REF!="",#REF!=""),"",SUM(#REF!,#REF!,#REF!,#REF!,#REF!))</f>
        <v>#REF!</v>
      </c>
      <c r="BZ351" s="45" t="str">
        <f t="shared" si="64"/>
        <v/>
      </c>
      <c r="CA351" s="44" t="str">
        <f t="shared" si="65"/>
        <v/>
      </c>
      <c r="CB351" s="45" t="str">
        <f t="shared" si="66"/>
        <v/>
      </c>
      <c r="CC351" s="44" t="str">
        <f t="shared" si="67"/>
        <v/>
      </c>
      <c r="CD351" s="45" t="str">
        <f t="shared" si="68"/>
        <v/>
      </c>
      <c r="CE351" s="44" t="e">
        <f>IF(AND(#REF!="",#REF!="",#REF!="",#REF!=""),"",SUM(#REF!,#REF!,#REF!,#REF!,#REF!))</f>
        <v>#REF!</v>
      </c>
      <c r="CF351" s="45" t="str">
        <f t="shared" si="69"/>
        <v/>
      </c>
      <c r="CG351" s="38" t="e">
        <f>IF(AND(#REF!="",#REF!="",#REF!="",#REF!=""),"",SUM(#REF!,#REF!,#REF!,#REF!))</f>
        <v>#REF!</v>
      </c>
      <c r="CH351" s="38" t="str">
        <f t="shared" si="58"/>
        <v/>
      </c>
    </row>
    <row r="352" spans="1:86" ht="24" customHeight="1">
      <c r="A352" s="358">
        <v>346</v>
      </c>
      <c r="B352" s="359"/>
      <c r="C352" s="360"/>
      <c r="D352" s="361"/>
      <c r="E352" s="362"/>
      <c r="F352" s="363"/>
      <c r="G352" s="363"/>
      <c r="H352" s="364"/>
      <c r="I352" s="365"/>
      <c r="J352" s="366"/>
      <c r="K352" s="367"/>
      <c r="L352" s="24"/>
      <c r="M352" s="25"/>
      <c r="N352" s="25"/>
      <c r="O352" s="8"/>
      <c r="P352" s="57"/>
      <c r="Q352" s="60"/>
      <c r="R352" s="8"/>
      <c r="S352" s="14"/>
      <c r="T352" s="26"/>
      <c r="U352" s="27"/>
      <c r="V352" s="27"/>
      <c r="W352" s="8"/>
      <c r="X352" s="63"/>
      <c r="Y352" s="60"/>
      <c r="Z352" s="8"/>
      <c r="AA352" s="14"/>
      <c r="AB352" s="24"/>
      <c r="AC352" s="25"/>
      <c r="AD352" s="25"/>
      <c r="AE352" s="8"/>
      <c r="AF352" s="57"/>
      <c r="AG352" s="60"/>
      <c r="AH352" s="8"/>
      <c r="AI352" s="14"/>
      <c r="AJ352" s="24"/>
      <c r="AK352" s="25"/>
      <c r="AL352" s="25"/>
      <c r="AM352" s="8"/>
      <c r="AN352" s="57"/>
      <c r="AO352" s="60"/>
      <c r="AP352" s="8"/>
      <c r="AQ352" s="14"/>
      <c r="AR352" s="24"/>
      <c r="AS352" s="25"/>
      <c r="AT352" s="57"/>
      <c r="AU352" s="24"/>
      <c r="AV352" s="25"/>
      <c r="AW352" s="97"/>
      <c r="AX352" s="24"/>
      <c r="AY352" s="25"/>
      <c r="AZ352" s="57"/>
      <c r="BA352" s="13" t="s">
        <v>447</v>
      </c>
      <c r="BB352" s="109" t="s">
        <v>447</v>
      </c>
      <c r="BC352" s="1"/>
      <c r="BD352" s="1"/>
      <c r="BE352" s="1"/>
      <c r="BF352" s="1"/>
      <c r="BG352" s="1"/>
      <c r="BS352" s="29"/>
      <c r="BT352" s="44" t="str">
        <f t="shared" si="59"/>
        <v/>
      </c>
      <c r="BU352" s="45" t="str">
        <f t="shared" si="60"/>
        <v/>
      </c>
      <c r="BV352" s="45" t="str">
        <f t="shared" si="61"/>
        <v/>
      </c>
      <c r="BW352" s="44" t="str">
        <f t="shared" si="62"/>
        <v/>
      </c>
      <c r="BX352" s="45" t="str">
        <f t="shared" si="63"/>
        <v/>
      </c>
      <c r="BY352" s="44" t="e">
        <f>IF(AND(#REF!="",#REF!="",#REF!="",#REF!=""),"",SUM(#REF!,#REF!,#REF!,#REF!,#REF!))</f>
        <v>#REF!</v>
      </c>
      <c r="BZ352" s="45" t="str">
        <f t="shared" si="64"/>
        <v/>
      </c>
      <c r="CA352" s="44" t="str">
        <f t="shared" si="65"/>
        <v/>
      </c>
      <c r="CB352" s="45" t="str">
        <f t="shared" si="66"/>
        <v/>
      </c>
      <c r="CC352" s="44" t="str">
        <f t="shared" si="67"/>
        <v/>
      </c>
      <c r="CD352" s="45" t="str">
        <f t="shared" si="68"/>
        <v/>
      </c>
      <c r="CE352" s="44" t="e">
        <f>IF(AND(#REF!="",#REF!="",#REF!="",#REF!=""),"",SUM(#REF!,#REF!,#REF!,#REF!,#REF!))</f>
        <v>#REF!</v>
      </c>
      <c r="CF352" s="45" t="str">
        <f t="shared" si="69"/>
        <v/>
      </c>
      <c r="CG352" s="38" t="e">
        <f>IF(AND(#REF!="",#REF!="",#REF!="",#REF!=""),"",SUM(#REF!,#REF!,#REF!,#REF!))</f>
        <v>#REF!</v>
      </c>
      <c r="CH352" s="38" t="str">
        <f t="shared" si="58"/>
        <v/>
      </c>
    </row>
    <row r="353" spans="1:86" ht="24" customHeight="1">
      <c r="A353" s="358">
        <v>347</v>
      </c>
      <c r="B353" s="359"/>
      <c r="C353" s="360"/>
      <c r="D353" s="361"/>
      <c r="E353" s="362"/>
      <c r="F353" s="363"/>
      <c r="G353" s="363"/>
      <c r="H353" s="364"/>
      <c r="I353" s="365"/>
      <c r="J353" s="366"/>
      <c r="K353" s="367"/>
      <c r="L353" s="24"/>
      <c r="M353" s="25"/>
      <c r="N353" s="25"/>
      <c r="O353" s="8"/>
      <c r="P353" s="57"/>
      <c r="Q353" s="60"/>
      <c r="R353" s="8"/>
      <c r="S353" s="14"/>
      <c r="T353" s="26"/>
      <c r="U353" s="27"/>
      <c r="V353" s="27"/>
      <c r="W353" s="8"/>
      <c r="X353" s="63"/>
      <c r="Y353" s="60"/>
      <c r="Z353" s="8"/>
      <c r="AA353" s="14"/>
      <c r="AB353" s="24"/>
      <c r="AC353" s="25"/>
      <c r="AD353" s="25"/>
      <c r="AE353" s="8"/>
      <c r="AF353" s="57"/>
      <c r="AG353" s="60"/>
      <c r="AH353" s="8"/>
      <c r="AI353" s="14"/>
      <c r="AJ353" s="24"/>
      <c r="AK353" s="25"/>
      <c r="AL353" s="25"/>
      <c r="AM353" s="8"/>
      <c r="AN353" s="57"/>
      <c r="AO353" s="60"/>
      <c r="AP353" s="8"/>
      <c r="AQ353" s="14"/>
      <c r="AR353" s="24"/>
      <c r="AS353" s="25"/>
      <c r="AT353" s="57"/>
      <c r="AU353" s="24"/>
      <c r="AV353" s="25"/>
      <c r="AW353" s="97"/>
      <c r="AX353" s="24"/>
      <c r="AY353" s="25"/>
      <c r="AZ353" s="57"/>
      <c r="BA353" s="13" t="s">
        <v>447</v>
      </c>
      <c r="BB353" s="109" t="s">
        <v>447</v>
      </c>
      <c r="BC353" s="1"/>
      <c r="BD353" s="1"/>
      <c r="BE353" s="1"/>
      <c r="BF353" s="1"/>
      <c r="BG353" s="1"/>
      <c r="BS353" s="29"/>
      <c r="BT353" s="44" t="str">
        <f t="shared" si="59"/>
        <v/>
      </c>
      <c r="BU353" s="45" t="str">
        <f t="shared" si="60"/>
        <v/>
      </c>
      <c r="BV353" s="45" t="str">
        <f t="shared" si="61"/>
        <v/>
      </c>
      <c r="BW353" s="44" t="str">
        <f t="shared" si="62"/>
        <v/>
      </c>
      <c r="BX353" s="45" t="str">
        <f t="shared" si="63"/>
        <v/>
      </c>
      <c r="BY353" s="44" t="e">
        <f>IF(AND(#REF!="",#REF!="",#REF!="",#REF!=""),"",SUM(#REF!,#REF!,#REF!,#REF!,#REF!))</f>
        <v>#REF!</v>
      </c>
      <c r="BZ353" s="45" t="str">
        <f t="shared" si="64"/>
        <v/>
      </c>
      <c r="CA353" s="44" t="str">
        <f t="shared" si="65"/>
        <v/>
      </c>
      <c r="CB353" s="45" t="str">
        <f t="shared" si="66"/>
        <v/>
      </c>
      <c r="CC353" s="44" t="str">
        <f t="shared" si="67"/>
        <v/>
      </c>
      <c r="CD353" s="45" t="str">
        <f t="shared" si="68"/>
        <v/>
      </c>
      <c r="CE353" s="44" t="e">
        <f>IF(AND(#REF!="",#REF!="",#REF!="",#REF!=""),"",SUM(#REF!,#REF!,#REF!,#REF!,#REF!))</f>
        <v>#REF!</v>
      </c>
      <c r="CF353" s="45" t="str">
        <f t="shared" si="69"/>
        <v/>
      </c>
      <c r="CG353" s="38" t="e">
        <f>IF(AND(#REF!="",#REF!="",#REF!="",#REF!=""),"",SUM(#REF!,#REF!,#REF!,#REF!))</f>
        <v>#REF!</v>
      </c>
      <c r="CH353" s="38" t="str">
        <f t="shared" si="58"/>
        <v/>
      </c>
    </row>
    <row r="354" spans="1:86" ht="24" customHeight="1">
      <c r="A354" s="358">
        <v>348</v>
      </c>
      <c r="B354" s="359"/>
      <c r="C354" s="360"/>
      <c r="D354" s="361"/>
      <c r="E354" s="362"/>
      <c r="F354" s="363"/>
      <c r="G354" s="363"/>
      <c r="H354" s="364"/>
      <c r="I354" s="365"/>
      <c r="J354" s="366"/>
      <c r="K354" s="367"/>
      <c r="L354" s="24"/>
      <c r="M354" s="25"/>
      <c r="N354" s="25"/>
      <c r="O354" s="8"/>
      <c r="P354" s="57"/>
      <c r="Q354" s="60"/>
      <c r="R354" s="8"/>
      <c r="S354" s="14"/>
      <c r="T354" s="26"/>
      <c r="U354" s="27"/>
      <c r="V354" s="27"/>
      <c r="W354" s="8"/>
      <c r="X354" s="63"/>
      <c r="Y354" s="60"/>
      <c r="Z354" s="8"/>
      <c r="AA354" s="14"/>
      <c r="AB354" s="24"/>
      <c r="AC354" s="25"/>
      <c r="AD354" s="25"/>
      <c r="AE354" s="8"/>
      <c r="AF354" s="57"/>
      <c r="AG354" s="60"/>
      <c r="AH354" s="8"/>
      <c r="AI354" s="14"/>
      <c r="AJ354" s="24"/>
      <c r="AK354" s="25"/>
      <c r="AL354" s="25"/>
      <c r="AM354" s="8"/>
      <c r="AN354" s="57"/>
      <c r="AO354" s="60"/>
      <c r="AP354" s="8"/>
      <c r="AQ354" s="14"/>
      <c r="AR354" s="24"/>
      <c r="AS354" s="25"/>
      <c r="AT354" s="57"/>
      <c r="AU354" s="24"/>
      <c r="AV354" s="25"/>
      <c r="AW354" s="97"/>
      <c r="AX354" s="24"/>
      <c r="AY354" s="25"/>
      <c r="AZ354" s="57"/>
      <c r="BA354" s="13" t="s">
        <v>447</v>
      </c>
      <c r="BB354" s="109" t="s">
        <v>447</v>
      </c>
      <c r="BC354" s="1"/>
      <c r="BD354" s="1"/>
      <c r="BE354" s="1"/>
      <c r="BF354" s="1"/>
      <c r="BG354" s="1"/>
      <c r="BS354" s="29"/>
      <c r="BT354" s="44" t="str">
        <f t="shared" si="59"/>
        <v/>
      </c>
      <c r="BU354" s="45" t="str">
        <f t="shared" si="60"/>
        <v/>
      </c>
      <c r="BV354" s="45" t="str">
        <f t="shared" si="61"/>
        <v/>
      </c>
      <c r="BW354" s="44" t="str">
        <f t="shared" si="62"/>
        <v/>
      </c>
      <c r="BX354" s="45" t="str">
        <f t="shared" si="63"/>
        <v/>
      </c>
      <c r="BY354" s="44" t="e">
        <f>IF(AND(#REF!="",#REF!="",#REF!="",#REF!=""),"",SUM(#REF!,#REF!,#REF!,#REF!,#REF!))</f>
        <v>#REF!</v>
      </c>
      <c r="BZ354" s="45" t="str">
        <f t="shared" si="64"/>
        <v/>
      </c>
      <c r="CA354" s="44" t="str">
        <f t="shared" si="65"/>
        <v/>
      </c>
      <c r="CB354" s="45" t="str">
        <f t="shared" si="66"/>
        <v/>
      </c>
      <c r="CC354" s="44" t="str">
        <f t="shared" si="67"/>
        <v/>
      </c>
      <c r="CD354" s="45" t="str">
        <f t="shared" si="68"/>
        <v/>
      </c>
      <c r="CE354" s="44" t="e">
        <f>IF(AND(#REF!="",#REF!="",#REF!="",#REF!=""),"",SUM(#REF!,#REF!,#REF!,#REF!,#REF!))</f>
        <v>#REF!</v>
      </c>
      <c r="CF354" s="45" t="str">
        <f t="shared" si="69"/>
        <v/>
      </c>
      <c r="CG354" s="38" t="e">
        <f>IF(AND(#REF!="",#REF!="",#REF!="",#REF!=""),"",SUM(#REF!,#REF!,#REF!,#REF!))</f>
        <v>#REF!</v>
      </c>
      <c r="CH354" s="38" t="str">
        <f t="shared" si="58"/>
        <v/>
      </c>
    </row>
    <row r="355" spans="1:86" ht="24" customHeight="1">
      <c r="A355" s="358">
        <v>349</v>
      </c>
      <c r="B355" s="359"/>
      <c r="C355" s="360"/>
      <c r="D355" s="361"/>
      <c r="E355" s="362"/>
      <c r="F355" s="363"/>
      <c r="G355" s="363"/>
      <c r="H355" s="364"/>
      <c r="I355" s="365"/>
      <c r="J355" s="366"/>
      <c r="K355" s="367"/>
      <c r="L355" s="24"/>
      <c r="M355" s="25"/>
      <c r="N355" s="25"/>
      <c r="O355" s="8"/>
      <c r="P355" s="57"/>
      <c r="Q355" s="60"/>
      <c r="R355" s="8"/>
      <c r="S355" s="14"/>
      <c r="T355" s="26"/>
      <c r="U355" s="27"/>
      <c r="V355" s="27"/>
      <c r="W355" s="8"/>
      <c r="X355" s="63"/>
      <c r="Y355" s="60"/>
      <c r="Z355" s="8"/>
      <c r="AA355" s="14"/>
      <c r="AB355" s="24"/>
      <c r="AC355" s="25"/>
      <c r="AD355" s="25"/>
      <c r="AE355" s="8"/>
      <c r="AF355" s="57"/>
      <c r="AG355" s="60"/>
      <c r="AH355" s="8"/>
      <c r="AI355" s="14"/>
      <c r="AJ355" s="24"/>
      <c r="AK355" s="25"/>
      <c r="AL355" s="25"/>
      <c r="AM355" s="8"/>
      <c r="AN355" s="57"/>
      <c r="AO355" s="60"/>
      <c r="AP355" s="8"/>
      <c r="AQ355" s="14"/>
      <c r="AR355" s="24"/>
      <c r="AS355" s="25"/>
      <c r="AT355" s="57"/>
      <c r="AU355" s="24"/>
      <c r="AV355" s="25"/>
      <c r="AW355" s="97"/>
      <c r="AX355" s="24"/>
      <c r="AY355" s="25"/>
      <c r="AZ355" s="57"/>
      <c r="BA355" s="13" t="s">
        <v>447</v>
      </c>
      <c r="BB355" s="109" t="s">
        <v>447</v>
      </c>
      <c r="BC355" s="1"/>
      <c r="BD355" s="1"/>
      <c r="BE355" s="1"/>
      <c r="BF355" s="1"/>
      <c r="BG355" s="1"/>
      <c r="BS355" s="29"/>
      <c r="BT355" s="44" t="str">
        <f t="shared" si="59"/>
        <v/>
      </c>
      <c r="BU355" s="45" t="str">
        <f t="shared" si="60"/>
        <v/>
      </c>
      <c r="BV355" s="45" t="str">
        <f t="shared" si="61"/>
        <v/>
      </c>
      <c r="BW355" s="44" t="str">
        <f t="shared" si="62"/>
        <v/>
      </c>
      <c r="BX355" s="45" t="str">
        <f t="shared" si="63"/>
        <v/>
      </c>
      <c r="BY355" s="44" t="e">
        <f>IF(AND(#REF!="",#REF!="",#REF!="",#REF!=""),"",SUM(#REF!,#REF!,#REF!,#REF!,#REF!))</f>
        <v>#REF!</v>
      </c>
      <c r="BZ355" s="45" t="str">
        <f t="shared" si="64"/>
        <v/>
      </c>
      <c r="CA355" s="44" t="str">
        <f t="shared" si="65"/>
        <v/>
      </c>
      <c r="CB355" s="45" t="str">
        <f t="shared" si="66"/>
        <v/>
      </c>
      <c r="CC355" s="44" t="str">
        <f t="shared" si="67"/>
        <v/>
      </c>
      <c r="CD355" s="45" t="str">
        <f t="shared" si="68"/>
        <v/>
      </c>
      <c r="CE355" s="44" t="e">
        <f>IF(AND(#REF!="",#REF!="",#REF!="",#REF!=""),"",SUM(#REF!,#REF!,#REF!,#REF!,#REF!))</f>
        <v>#REF!</v>
      </c>
      <c r="CF355" s="45" t="str">
        <f t="shared" si="69"/>
        <v/>
      </c>
      <c r="CG355" s="38" t="e">
        <f>IF(AND(#REF!="",#REF!="",#REF!="",#REF!=""),"",SUM(#REF!,#REF!,#REF!,#REF!))</f>
        <v>#REF!</v>
      </c>
      <c r="CH355" s="38" t="str">
        <f t="shared" si="58"/>
        <v/>
      </c>
    </row>
    <row r="356" spans="1:86" ht="24" customHeight="1">
      <c r="A356" s="358">
        <v>350</v>
      </c>
      <c r="B356" s="359"/>
      <c r="C356" s="360"/>
      <c r="D356" s="361"/>
      <c r="E356" s="362"/>
      <c r="F356" s="363"/>
      <c r="G356" s="363"/>
      <c r="H356" s="364"/>
      <c r="I356" s="365"/>
      <c r="J356" s="366"/>
      <c r="K356" s="367"/>
      <c r="L356" s="24"/>
      <c r="M356" s="25"/>
      <c r="N356" s="25"/>
      <c r="O356" s="8"/>
      <c r="P356" s="57"/>
      <c r="Q356" s="60"/>
      <c r="R356" s="8"/>
      <c r="S356" s="14"/>
      <c r="T356" s="26"/>
      <c r="U356" s="27"/>
      <c r="V356" s="27"/>
      <c r="W356" s="8"/>
      <c r="X356" s="63"/>
      <c r="Y356" s="60"/>
      <c r="Z356" s="8"/>
      <c r="AA356" s="14"/>
      <c r="AB356" s="24"/>
      <c r="AC356" s="25"/>
      <c r="AD356" s="25"/>
      <c r="AE356" s="8"/>
      <c r="AF356" s="57"/>
      <c r="AG356" s="60"/>
      <c r="AH356" s="8"/>
      <c r="AI356" s="14"/>
      <c r="AJ356" s="24"/>
      <c r="AK356" s="25"/>
      <c r="AL356" s="25"/>
      <c r="AM356" s="8"/>
      <c r="AN356" s="57"/>
      <c r="AO356" s="60"/>
      <c r="AP356" s="8"/>
      <c r="AQ356" s="14"/>
      <c r="AR356" s="24"/>
      <c r="AS356" s="25"/>
      <c r="AT356" s="57"/>
      <c r="AU356" s="24"/>
      <c r="AV356" s="25"/>
      <c r="AW356" s="97"/>
      <c r="AX356" s="24"/>
      <c r="AY356" s="25"/>
      <c r="AZ356" s="57"/>
      <c r="BA356" s="13" t="s">
        <v>447</v>
      </c>
      <c r="BB356" s="109" t="s">
        <v>447</v>
      </c>
      <c r="BC356" s="1"/>
      <c r="BD356" s="1"/>
      <c r="BE356" s="1"/>
      <c r="BF356" s="1"/>
      <c r="BG356" s="1"/>
      <c r="BS356" s="29"/>
      <c r="BT356" s="44" t="str">
        <f t="shared" si="59"/>
        <v/>
      </c>
      <c r="BU356" s="45" t="str">
        <f t="shared" si="60"/>
        <v/>
      </c>
      <c r="BV356" s="45" t="str">
        <f t="shared" si="61"/>
        <v/>
      </c>
      <c r="BW356" s="44" t="str">
        <f t="shared" si="62"/>
        <v/>
      </c>
      <c r="BX356" s="45" t="str">
        <f t="shared" si="63"/>
        <v/>
      </c>
      <c r="BY356" s="44" t="e">
        <f>IF(AND(#REF!="",#REF!="",#REF!="",#REF!=""),"",SUM(#REF!,#REF!,#REF!,#REF!,#REF!))</f>
        <v>#REF!</v>
      </c>
      <c r="BZ356" s="45" t="str">
        <f t="shared" si="64"/>
        <v/>
      </c>
      <c r="CA356" s="44" t="str">
        <f t="shared" si="65"/>
        <v/>
      </c>
      <c r="CB356" s="45" t="str">
        <f t="shared" si="66"/>
        <v/>
      </c>
      <c r="CC356" s="44" t="str">
        <f t="shared" si="67"/>
        <v/>
      </c>
      <c r="CD356" s="45" t="str">
        <f t="shared" si="68"/>
        <v/>
      </c>
      <c r="CE356" s="44" t="e">
        <f>IF(AND(#REF!="",#REF!="",#REF!="",#REF!=""),"",SUM(#REF!,#REF!,#REF!,#REF!,#REF!))</f>
        <v>#REF!</v>
      </c>
      <c r="CF356" s="45" t="str">
        <f t="shared" si="69"/>
        <v/>
      </c>
      <c r="CG356" s="38" t="e">
        <f>IF(AND(#REF!="",#REF!="",#REF!="",#REF!=""),"",SUM(#REF!,#REF!,#REF!,#REF!))</f>
        <v>#REF!</v>
      </c>
      <c r="CH356" s="38" t="str">
        <f t="shared" si="58"/>
        <v/>
      </c>
    </row>
    <row r="357" spans="1:86" ht="24" customHeight="1">
      <c r="A357" s="358">
        <v>351</v>
      </c>
      <c r="B357" s="359"/>
      <c r="C357" s="360"/>
      <c r="D357" s="361"/>
      <c r="E357" s="362"/>
      <c r="F357" s="363"/>
      <c r="G357" s="363"/>
      <c r="H357" s="364"/>
      <c r="I357" s="365"/>
      <c r="J357" s="366"/>
      <c r="K357" s="367"/>
      <c r="L357" s="24"/>
      <c r="M357" s="25"/>
      <c r="N357" s="25"/>
      <c r="O357" s="8"/>
      <c r="P357" s="57"/>
      <c r="Q357" s="60"/>
      <c r="R357" s="8"/>
      <c r="S357" s="14"/>
      <c r="T357" s="26"/>
      <c r="U357" s="27"/>
      <c r="V357" s="27"/>
      <c r="W357" s="8"/>
      <c r="X357" s="63"/>
      <c r="Y357" s="60"/>
      <c r="Z357" s="8"/>
      <c r="AA357" s="14"/>
      <c r="AB357" s="24"/>
      <c r="AC357" s="25"/>
      <c r="AD357" s="25"/>
      <c r="AE357" s="8"/>
      <c r="AF357" s="57"/>
      <c r="AG357" s="60"/>
      <c r="AH357" s="8"/>
      <c r="AI357" s="14"/>
      <c r="AJ357" s="24"/>
      <c r="AK357" s="25"/>
      <c r="AL357" s="25"/>
      <c r="AM357" s="8"/>
      <c r="AN357" s="57"/>
      <c r="AO357" s="60"/>
      <c r="AP357" s="8"/>
      <c r="AQ357" s="14"/>
      <c r="AR357" s="24"/>
      <c r="AS357" s="25"/>
      <c r="AT357" s="57"/>
      <c r="AU357" s="24"/>
      <c r="AV357" s="25"/>
      <c r="AW357" s="97"/>
      <c r="AX357" s="24"/>
      <c r="AY357" s="25"/>
      <c r="AZ357" s="57"/>
      <c r="BA357" s="13" t="s">
        <v>447</v>
      </c>
      <c r="BB357" s="109" t="s">
        <v>447</v>
      </c>
      <c r="BC357" s="1"/>
      <c r="BD357" s="1"/>
      <c r="BE357" s="1"/>
      <c r="BF357" s="1"/>
      <c r="BG357" s="1"/>
      <c r="BS357" s="29"/>
      <c r="BT357" s="44" t="str">
        <f t="shared" si="59"/>
        <v/>
      </c>
      <c r="BU357" s="45" t="str">
        <f t="shared" si="60"/>
        <v/>
      </c>
      <c r="BV357" s="45" t="str">
        <f t="shared" si="61"/>
        <v/>
      </c>
      <c r="BW357" s="44" t="str">
        <f t="shared" si="62"/>
        <v/>
      </c>
      <c r="BX357" s="45" t="str">
        <f t="shared" si="63"/>
        <v/>
      </c>
      <c r="BY357" s="44" t="e">
        <f>IF(AND(#REF!="",#REF!="",#REF!="",#REF!=""),"",SUM(#REF!,#REF!,#REF!,#REF!,#REF!))</f>
        <v>#REF!</v>
      </c>
      <c r="BZ357" s="45" t="str">
        <f t="shared" si="64"/>
        <v/>
      </c>
      <c r="CA357" s="44" t="str">
        <f t="shared" si="65"/>
        <v/>
      </c>
      <c r="CB357" s="45" t="str">
        <f t="shared" si="66"/>
        <v/>
      </c>
      <c r="CC357" s="44" t="str">
        <f t="shared" si="67"/>
        <v/>
      </c>
      <c r="CD357" s="45" t="str">
        <f t="shared" si="68"/>
        <v/>
      </c>
      <c r="CE357" s="44" t="e">
        <f>IF(AND(#REF!="",#REF!="",#REF!="",#REF!=""),"",SUM(#REF!,#REF!,#REF!,#REF!,#REF!))</f>
        <v>#REF!</v>
      </c>
      <c r="CF357" s="45" t="str">
        <f t="shared" si="69"/>
        <v/>
      </c>
      <c r="CG357" s="38" t="e">
        <f>IF(AND(#REF!="",#REF!="",#REF!="",#REF!=""),"",SUM(#REF!,#REF!,#REF!,#REF!))</f>
        <v>#REF!</v>
      </c>
      <c r="CH357" s="38" t="str">
        <f t="shared" si="58"/>
        <v/>
      </c>
    </row>
    <row r="358" spans="1:86" ht="24" customHeight="1">
      <c r="A358" s="358">
        <v>352</v>
      </c>
      <c r="B358" s="359"/>
      <c r="C358" s="360"/>
      <c r="D358" s="361"/>
      <c r="E358" s="362"/>
      <c r="F358" s="363"/>
      <c r="G358" s="363"/>
      <c r="H358" s="364"/>
      <c r="I358" s="365"/>
      <c r="J358" s="366"/>
      <c r="K358" s="367"/>
      <c r="L358" s="24"/>
      <c r="M358" s="25"/>
      <c r="N358" s="25"/>
      <c r="O358" s="8"/>
      <c r="P358" s="57"/>
      <c r="Q358" s="60"/>
      <c r="R358" s="8"/>
      <c r="S358" s="14"/>
      <c r="T358" s="26"/>
      <c r="U358" s="27"/>
      <c r="V358" s="27"/>
      <c r="W358" s="8"/>
      <c r="X358" s="63"/>
      <c r="Y358" s="60"/>
      <c r="Z358" s="8"/>
      <c r="AA358" s="14"/>
      <c r="AB358" s="24"/>
      <c r="AC358" s="25"/>
      <c r="AD358" s="25"/>
      <c r="AE358" s="8"/>
      <c r="AF358" s="57"/>
      <c r="AG358" s="60"/>
      <c r="AH358" s="8"/>
      <c r="AI358" s="14"/>
      <c r="AJ358" s="24"/>
      <c r="AK358" s="25"/>
      <c r="AL358" s="25"/>
      <c r="AM358" s="8"/>
      <c r="AN358" s="57"/>
      <c r="AO358" s="60"/>
      <c r="AP358" s="8"/>
      <c r="AQ358" s="14"/>
      <c r="AR358" s="24"/>
      <c r="AS358" s="25"/>
      <c r="AT358" s="57"/>
      <c r="AU358" s="24"/>
      <c r="AV358" s="25"/>
      <c r="AW358" s="97"/>
      <c r="AX358" s="24"/>
      <c r="AY358" s="25"/>
      <c r="AZ358" s="57"/>
      <c r="BA358" s="13" t="s">
        <v>447</v>
      </c>
      <c r="BB358" s="109" t="s">
        <v>447</v>
      </c>
      <c r="BC358" s="1"/>
      <c r="BD358" s="1"/>
      <c r="BE358" s="1"/>
      <c r="BF358" s="1"/>
      <c r="BG358" s="1"/>
      <c r="BS358" s="29"/>
      <c r="BT358" s="44" t="str">
        <f t="shared" si="59"/>
        <v/>
      </c>
      <c r="BU358" s="45" t="str">
        <f t="shared" si="60"/>
        <v/>
      </c>
      <c r="BV358" s="45" t="str">
        <f t="shared" si="61"/>
        <v/>
      </c>
      <c r="BW358" s="44" t="str">
        <f t="shared" si="62"/>
        <v/>
      </c>
      <c r="BX358" s="45" t="str">
        <f t="shared" si="63"/>
        <v/>
      </c>
      <c r="BY358" s="44" t="e">
        <f>IF(AND(#REF!="",#REF!="",#REF!="",#REF!=""),"",SUM(#REF!,#REF!,#REF!,#REF!,#REF!))</f>
        <v>#REF!</v>
      </c>
      <c r="BZ358" s="45" t="str">
        <f t="shared" si="64"/>
        <v/>
      </c>
      <c r="CA358" s="44" t="str">
        <f t="shared" si="65"/>
        <v/>
      </c>
      <c r="CB358" s="45" t="str">
        <f t="shared" si="66"/>
        <v/>
      </c>
      <c r="CC358" s="44" t="str">
        <f t="shared" si="67"/>
        <v/>
      </c>
      <c r="CD358" s="45" t="str">
        <f t="shared" si="68"/>
        <v/>
      </c>
      <c r="CE358" s="44" t="e">
        <f>IF(AND(#REF!="",#REF!="",#REF!="",#REF!=""),"",SUM(#REF!,#REF!,#REF!,#REF!,#REF!))</f>
        <v>#REF!</v>
      </c>
      <c r="CF358" s="45" t="str">
        <f t="shared" si="69"/>
        <v/>
      </c>
      <c r="CG358" s="38" t="e">
        <f>IF(AND(#REF!="",#REF!="",#REF!="",#REF!=""),"",SUM(#REF!,#REF!,#REF!,#REF!))</f>
        <v>#REF!</v>
      </c>
      <c r="CH358" s="38" t="str">
        <f t="shared" si="58"/>
        <v/>
      </c>
    </row>
    <row r="359" spans="1:86" ht="24" customHeight="1">
      <c r="A359" s="358">
        <v>353</v>
      </c>
      <c r="B359" s="359"/>
      <c r="C359" s="360"/>
      <c r="D359" s="361"/>
      <c r="E359" s="362"/>
      <c r="F359" s="363"/>
      <c r="G359" s="363"/>
      <c r="H359" s="364"/>
      <c r="I359" s="365"/>
      <c r="J359" s="366"/>
      <c r="K359" s="367"/>
      <c r="L359" s="24"/>
      <c r="M359" s="25"/>
      <c r="N359" s="25"/>
      <c r="O359" s="8"/>
      <c r="P359" s="57"/>
      <c r="Q359" s="60"/>
      <c r="R359" s="8"/>
      <c r="S359" s="14"/>
      <c r="T359" s="26"/>
      <c r="U359" s="27"/>
      <c r="V359" s="27"/>
      <c r="W359" s="8"/>
      <c r="X359" s="63"/>
      <c r="Y359" s="60"/>
      <c r="Z359" s="8"/>
      <c r="AA359" s="14"/>
      <c r="AB359" s="24"/>
      <c r="AC359" s="25"/>
      <c r="AD359" s="25"/>
      <c r="AE359" s="8"/>
      <c r="AF359" s="57"/>
      <c r="AG359" s="60"/>
      <c r="AH359" s="8"/>
      <c r="AI359" s="14"/>
      <c r="AJ359" s="24"/>
      <c r="AK359" s="25"/>
      <c r="AL359" s="25"/>
      <c r="AM359" s="8"/>
      <c r="AN359" s="57"/>
      <c r="AO359" s="60"/>
      <c r="AP359" s="8"/>
      <c r="AQ359" s="14"/>
      <c r="AR359" s="24"/>
      <c r="AS359" s="25"/>
      <c r="AT359" s="57"/>
      <c r="AU359" s="24"/>
      <c r="AV359" s="25"/>
      <c r="AW359" s="97"/>
      <c r="AX359" s="24"/>
      <c r="AY359" s="25"/>
      <c r="AZ359" s="57"/>
      <c r="BA359" s="13" t="s">
        <v>447</v>
      </c>
      <c r="BB359" s="109" t="s">
        <v>447</v>
      </c>
      <c r="BC359" s="1"/>
      <c r="BD359" s="1"/>
      <c r="BE359" s="1"/>
      <c r="BF359" s="1"/>
      <c r="BG359" s="1"/>
      <c r="BS359" s="29"/>
      <c r="BT359" s="44" t="str">
        <f t="shared" si="59"/>
        <v/>
      </c>
      <c r="BU359" s="45" t="str">
        <f t="shared" si="60"/>
        <v/>
      </c>
      <c r="BV359" s="45" t="str">
        <f t="shared" si="61"/>
        <v/>
      </c>
      <c r="BW359" s="44" t="str">
        <f t="shared" si="62"/>
        <v/>
      </c>
      <c r="BX359" s="45" t="str">
        <f t="shared" si="63"/>
        <v/>
      </c>
      <c r="BY359" s="44" t="e">
        <f>IF(AND(#REF!="",#REF!="",#REF!="",#REF!=""),"",SUM(#REF!,#REF!,#REF!,#REF!,#REF!))</f>
        <v>#REF!</v>
      </c>
      <c r="BZ359" s="45" t="str">
        <f t="shared" si="64"/>
        <v/>
      </c>
      <c r="CA359" s="44" t="str">
        <f t="shared" si="65"/>
        <v/>
      </c>
      <c r="CB359" s="45" t="str">
        <f t="shared" si="66"/>
        <v/>
      </c>
      <c r="CC359" s="44" t="str">
        <f t="shared" si="67"/>
        <v/>
      </c>
      <c r="CD359" s="45" t="str">
        <f t="shared" si="68"/>
        <v/>
      </c>
      <c r="CE359" s="44" t="e">
        <f>IF(AND(#REF!="",#REF!="",#REF!="",#REF!=""),"",SUM(#REF!,#REF!,#REF!,#REF!,#REF!))</f>
        <v>#REF!</v>
      </c>
      <c r="CF359" s="45" t="str">
        <f t="shared" si="69"/>
        <v/>
      </c>
      <c r="CG359" s="38" t="e">
        <f>IF(AND(#REF!="",#REF!="",#REF!="",#REF!=""),"",SUM(#REF!,#REF!,#REF!,#REF!))</f>
        <v>#REF!</v>
      </c>
      <c r="CH359" s="38" t="str">
        <f t="shared" si="58"/>
        <v/>
      </c>
    </row>
    <row r="360" spans="1:86" ht="24" customHeight="1">
      <c r="A360" s="358">
        <v>354</v>
      </c>
      <c r="B360" s="359"/>
      <c r="C360" s="360"/>
      <c r="D360" s="361"/>
      <c r="E360" s="362"/>
      <c r="F360" s="363"/>
      <c r="G360" s="363"/>
      <c r="H360" s="364"/>
      <c r="I360" s="365"/>
      <c r="J360" s="366"/>
      <c r="K360" s="367"/>
      <c r="L360" s="24"/>
      <c r="M360" s="25"/>
      <c r="N360" s="25"/>
      <c r="O360" s="8"/>
      <c r="P360" s="57"/>
      <c r="Q360" s="60"/>
      <c r="R360" s="8"/>
      <c r="S360" s="14"/>
      <c r="T360" s="26"/>
      <c r="U360" s="27"/>
      <c r="V360" s="27"/>
      <c r="W360" s="8"/>
      <c r="X360" s="63"/>
      <c r="Y360" s="60"/>
      <c r="Z360" s="8"/>
      <c r="AA360" s="14"/>
      <c r="AB360" s="24"/>
      <c r="AC360" s="25"/>
      <c r="AD360" s="25"/>
      <c r="AE360" s="8"/>
      <c r="AF360" s="57"/>
      <c r="AG360" s="60"/>
      <c r="AH360" s="8"/>
      <c r="AI360" s="14"/>
      <c r="AJ360" s="24"/>
      <c r="AK360" s="25"/>
      <c r="AL360" s="25"/>
      <c r="AM360" s="8"/>
      <c r="AN360" s="57"/>
      <c r="AO360" s="60"/>
      <c r="AP360" s="8"/>
      <c r="AQ360" s="14"/>
      <c r="AR360" s="24"/>
      <c r="AS360" s="25"/>
      <c r="AT360" s="57"/>
      <c r="AU360" s="24"/>
      <c r="AV360" s="25"/>
      <c r="AW360" s="97"/>
      <c r="AX360" s="24"/>
      <c r="AY360" s="25"/>
      <c r="AZ360" s="57"/>
      <c r="BA360" s="13" t="s">
        <v>447</v>
      </c>
      <c r="BB360" s="109" t="s">
        <v>447</v>
      </c>
      <c r="BC360" s="1"/>
      <c r="BD360" s="1"/>
      <c r="BE360" s="1"/>
      <c r="BF360" s="1"/>
      <c r="BG360" s="1"/>
      <c r="BS360" s="29"/>
      <c r="BT360" s="44" t="str">
        <f t="shared" si="59"/>
        <v/>
      </c>
      <c r="BU360" s="45" t="str">
        <f t="shared" si="60"/>
        <v/>
      </c>
      <c r="BV360" s="45" t="str">
        <f t="shared" si="61"/>
        <v/>
      </c>
      <c r="BW360" s="44" t="str">
        <f t="shared" si="62"/>
        <v/>
      </c>
      <c r="BX360" s="45" t="str">
        <f t="shared" si="63"/>
        <v/>
      </c>
      <c r="BY360" s="44" t="e">
        <f>IF(AND(#REF!="",#REF!="",#REF!="",#REF!=""),"",SUM(#REF!,#REF!,#REF!,#REF!,#REF!))</f>
        <v>#REF!</v>
      </c>
      <c r="BZ360" s="45" t="str">
        <f t="shared" si="64"/>
        <v/>
      </c>
      <c r="CA360" s="44" t="str">
        <f t="shared" si="65"/>
        <v/>
      </c>
      <c r="CB360" s="45" t="str">
        <f t="shared" si="66"/>
        <v/>
      </c>
      <c r="CC360" s="44" t="str">
        <f t="shared" si="67"/>
        <v/>
      </c>
      <c r="CD360" s="45" t="str">
        <f t="shared" si="68"/>
        <v/>
      </c>
      <c r="CE360" s="44" t="e">
        <f>IF(AND(#REF!="",#REF!="",#REF!="",#REF!=""),"",SUM(#REF!,#REF!,#REF!,#REF!,#REF!))</f>
        <v>#REF!</v>
      </c>
      <c r="CF360" s="45" t="str">
        <f t="shared" si="69"/>
        <v/>
      </c>
      <c r="CG360" s="38" t="e">
        <f>IF(AND(#REF!="",#REF!="",#REF!="",#REF!=""),"",SUM(#REF!,#REF!,#REF!,#REF!))</f>
        <v>#REF!</v>
      </c>
      <c r="CH360" s="38" t="str">
        <f t="shared" si="58"/>
        <v/>
      </c>
    </row>
    <row r="361" spans="1:86" ht="24" customHeight="1">
      <c r="A361" s="358">
        <v>355</v>
      </c>
      <c r="B361" s="359"/>
      <c r="C361" s="360"/>
      <c r="D361" s="361"/>
      <c r="E361" s="362"/>
      <c r="F361" s="363"/>
      <c r="G361" s="363"/>
      <c r="H361" s="364"/>
      <c r="I361" s="365"/>
      <c r="J361" s="366"/>
      <c r="K361" s="367"/>
      <c r="L361" s="24"/>
      <c r="M361" s="25"/>
      <c r="N361" s="25"/>
      <c r="O361" s="8"/>
      <c r="P361" s="57"/>
      <c r="Q361" s="60"/>
      <c r="R361" s="8"/>
      <c r="S361" s="14"/>
      <c r="T361" s="26"/>
      <c r="U361" s="27"/>
      <c r="V361" s="27"/>
      <c r="W361" s="8"/>
      <c r="X361" s="63"/>
      <c r="Y361" s="60"/>
      <c r="Z361" s="8"/>
      <c r="AA361" s="14"/>
      <c r="AB361" s="24"/>
      <c r="AC361" s="25"/>
      <c r="AD361" s="25"/>
      <c r="AE361" s="8"/>
      <c r="AF361" s="57"/>
      <c r="AG361" s="60"/>
      <c r="AH361" s="8"/>
      <c r="AI361" s="14"/>
      <c r="AJ361" s="24"/>
      <c r="AK361" s="25"/>
      <c r="AL361" s="25"/>
      <c r="AM361" s="8"/>
      <c r="AN361" s="57"/>
      <c r="AO361" s="60"/>
      <c r="AP361" s="8"/>
      <c r="AQ361" s="14"/>
      <c r="AR361" s="24"/>
      <c r="AS361" s="25"/>
      <c r="AT361" s="57"/>
      <c r="AU361" s="24"/>
      <c r="AV361" s="25"/>
      <c r="AW361" s="97"/>
      <c r="AX361" s="24"/>
      <c r="AY361" s="25"/>
      <c r="AZ361" s="57"/>
      <c r="BA361" s="13" t="s">
        <v>447</v>
      </c>
      <c r="BB361" s="109" t="s">
        <v>447</v>
      </c>
      <c r="BC361" s="1"/>
      <c r="BD361" s="1"/>
      <c r="BE361" s="1"/>
      <c r="BF361" s="1"/>
      <c r="BG361" s="1"/>
      <c r="BS361" s="29"/>
      <c r="BT361" s="44" t="str">
        <f t="shared" si="59"/>
        <v/>
      </c>
      <c r="BU361" s="45" t="str">
        <f t="shared" si="60"/>
        <v/>
      </c>
      <c r="BV361" s="45" t="str">
        <f t="shared" si="61"/>
        <v/>
      </c>
      <c r="BW361" s="44" t="str">
        <f t="shared" si="62"/>
        <v/>
      </c>
      <c r="BX361" s="45" t="str">
        <f t="shared" si="63"/>
        <v/>
      </c>
      <c r="BY361" s="44" t="e">
        <f>IF(AND(#REF!="",#REF!="",#REF!="",#REF!=""),"",SUM(#REF!,#REF!,#REF!,#REF!,#REF!))</f>
        <v>#REF!</v>
      </c>
      <c r="BZ361" s="45" t="str">
        <f t="shared" si="64"/>
        <v/>
      </c>
      <c r="CA361" s="44" t="str">
        <f t="shared" si="65"/>
        <v/>
      </c>
      <c r="CB361" s="45" t="str">
        <f t="shared" si="66"/>
        <v/>
      </c>
      <c r="CC361" s="44" t="str">
        <f t="shared" si="67"/>
        <v/>
      </c>
      <c r="CD361" s="45" t="str">
        <f t="shared" si="68"/>
        <v/>
      </c>
      <c r="CE361" s="44" t="e">
        <f>IF(AND(#REF!="",#REF!="",#REF!="",#REF!=""),"",SUM(#REF!,#REF!,#REF!,#REF!,#REF!))</f>
        <v>#REF!</v>
      </c>
      <c r="CF361" s="45" t="str">
        <f t="shared" si="69"/>
        <v/>
      </c>
      <c r="CG361" s="38" t="e">
        <f>IF(AND(#REF!="",#REF!="",#REF!="",#REF!=""),"",SUM(#REF!,#REF!,#REF!,#REF!))</f>
        <v>#REF!</v>
      </c>
      <c r="CH361" s="38" t="str">
        <f t="shared" si="58"/>
        <v/>
      </c>
    </row>
    <row r="362" spans="1:86" ht="24" customHeight="1">
      <c r="A362" s="358">
        <v>356</v>
      </c>
      <c r="B362" s="359"/>
      <c r="C362" s="360"/>
      <c r="D362" s="361"/>
      <c r="E362" s="362"/>
      <c r="F362" s="363"/>
      <c r="G362" s="363"/>
      <c r="H362" s="364"/>
      <c r="I362" s="365"/>
      <c r="J362" s="366"/>
      <c r="K362" s="367"/>
      <c r="L362" s="24"/>
      <c r="M362" s="25"/>
      <c r="N362" s="25"/>
      <c r="O362" s="8"/>
      <c r="P362" s="57"/>
      <c r="Q362" s="60"/>
      <c r="R362" s="8"/>
      <c r="S362" s="14"/>
      <c r="T362" s="26"/>
      <c r="U362" s="27"/>
      <c r="V362" s="27"/>
      <c r="W362" s="8"/>
      <c r="X362" s="63"/>
      <c r="Y362" s="60"/>
      <c r="Z362" s="8"/>
      <c r="AA362" s="14"/>
      <c r="AB362" s="24"/>
      <c r="AC362" s="25"/>
      <c r="AD362" s="25"/>
      <c r="AE362" s="8"/>
      <c r="AF362" s="57"/>
      <c r="AG362" s="60"/>
      <c r="AH362" s="8"/>
      <c r="AI362" s="14"/>
      <c r="AJ362" s="24"/>
      <c r="AK362" s="25"/>
      <c r="AL362" s="25"/>
      <c r="AM362" s="8"/>
      <c r="AN362" s="57"/>
      <c r="AO362" s="60"/>
      <c r="AP362" s="8"/>
      <c r="AQ362" s="14"/>
      <c r="AR362" s="24"/>
      <c r="AS362" s="25"/>
      <c r="AT362" s="57"/>
      <c r="AU362" s="24"/>
      <c r="AV362" s="25"/>
      <c r="AW362" s="97"/>
      <c r="AX362" s="24"/>
      <c r="AY362" s="25"/>
      <c r="AZ362" s="57"/>
      <c r="BA362" s="13" t="s">
        <v>447</v>
      </c>
      <c r="BB362" s="109" t="s">
        <v>447</v>
      </c>
      <c r="BC362" s="1"/>
      <c r="BD362" s="1"/>
      <c r="BE362" s="1"/>
      <c r="BF362" s="1"/>
      <c r="BG362" s="1"/>
      <c r="BS362" s="29"/>
      <c r="BT362" s="44" t="str">
        <f t="shared" si="59"/>
        <v/>
      </c>
      <c r="BU362" s="45" t="str">
        <f t="shared" si="60"/>
        <v/>
      </c>
      <c r="BV362" s="45" t="str">
        <f t="shared" si="61"/>
        <v/>
      </c>
      <c r="BW362" s="44" t="str">
        <f t="shared" si="62"/>
        <v/>
      </c>
      <c r="BX362" s="45" t="str">
        <f t="shared" si="63"/>
        <v/>
      </c>
      <c r="BY362" s="44" t="e">
        <f>IF(AND(#REF!="",#REF!="",#REF!="",#REF!=""),"",SUM(#REF!,#REF!,#REF!,#REF!,#REF!))</f>
        <v>#REF!</v>
      </c>
      <c r="BZ362" s="45" t="str">
        <f t="shared" si="64"/>
        <v/>
      </c>
      <c r="CA362" s="44" t="str">
        <f t="shared" si="65"/>
        <v/>
      </c>
      <c r="CB362" s="45" t="str">
        <f t="shared" si="66"/>
        <v/>
      </c>
      <c r="CC362" s="44" t="str">
        <f t="shared" si="67"/>
        <v/>
      </c>
      <c r="CD362" s="45" t="str">
        <f t="shared" si="68"/>
        <v/>
      </c>
      <c r="CE362" s="44" t="e">
        <f>IF(AND(#REF!="",#REF!="",#REF!="",#REF!=""),"",SUM(#REF!,#REF!,#REF!,#REF!,#REF!))</f>
        <v>#REF!</v>
      </c>
      <c r="CF362" s="45" t="str">
        <f t="shared" si="69"/>
        <v/>
      </c>
      <c r="CG362" s="38" t="e">
        <f>IF(AND(#REF!="",#REF!="",#REF!="",#REF!=""),"",SUM(#REF!,#REF!,#REF!,#REF!))</f>
        <v>#REF!</v>
      </c>
      <c r="CH362" s="38" t="str">
        <f t="shared" si="58"/>
        <v/>
      </c>
    </row>
    <row r="363" spans="1:86" ht="24" customHeight="1">
      <c r="A363" s="358">
        <v>357</v>
      </c>
      <c r="B363" s="359"/>
      <c r="C363" s="360"/>
      <c r="D363" s="361"/>
      <c r="E363" s="362"/>
      <c r="F363" s="363"/>
      <c r="G363" s="363"/>
      <c r="H363" s="364"/>
      <c r="I363" s="365"/>
      <c r="J363" s="366"/>
      <c r="K363" s="367"/>
      <c r="L363" s="24"/>
      <c r="M363" s="25"/>
      <c r="N363" s="25"/>
      <c r="O363" s="8"/>
      <c r="P363" s="57"/>
      <c r="Q363" s="60"/>
      <c r="R363" s="8"/>
      <c r="S363" s="14"/>
      <c r="T363" s="26"/>
      <c r="U363" s="27"/>
      <c r="V363" s="27"/>
      <c r="W363" s="8"/>
      <c r="X363" s="63"/>
      <c r="Y363" s="60"/>
      <c r="Z363" s="8"/>
      <c r="AA363" s="14"/>
      <c r="AB363" s="24"/>
      <c r="AC363" s="25"/>
      <c r="AD363" s="25"/>
      <c r="AE363" s="8"/>
      <c r="AF363" s="57"/>
      <c r="AG363" s="60"/>
      <c r="AH363" s="8"/>
      <c r="AI363" s="14"/>
      <c r="AJ363" s="24"/>
      <c r="AK363" s="25"/>
      <c r="AL363" s="25"/>
      <c r="AM363" s="8"/>
      <c r="AN363" s="57"/>
      <c r="AO363" s="60"/>
      <c r="AP363" s="8"/>
      <c r="AQ363" s="14"/>
      <c r="AR363" s="24"/>
      <c r="AS363" s="25"/>
      <c r="AT363" s="57"/>
      <c r="AU363" s="24"/>
      <c r="AV363" s="25"/>
      <c r="AW363" s="97"/>
      <c r="AX363" s="24"/>
      <c r="AY363" s="25"/>
      <c r="AZ363" s="57"/>
      <c r="BA363" s="13" t="s">
        <v>447</v>
      </c>
      <c r="BB363" s="109" t="s">
        <v>447</v>
      </c>
      <c r="BC363" s="1"/>
      <c r="BD363" s="1"/>
      <c r="BE363" s="1"/>
      <c r="BF363" s="1"/>
      <c r="BG363" s="1"/>
      <c r="BS363" s="29"/>
      <c r="BT363" s="44" t="str">
        <f t="shared" si="59"/>
        <v/>
      </c>
      <c r="BU363" s="45" t="str">
        <f t="shared" si="60"/>
        <v/>
      </c>
      <c r="BV363" s="45" t="str">
        <f t="shared" si="61"/>
        <v/>
      </c>
      <c r="BW363" s="44" t="str">
        <f t="shared" si="62"/>
        <v/>
      </c>
      <c r="BX363" s="45" t="str">
        <f t="shared" si="63"/>
        <v/>
      </c>
      <c r="BY363" s="44" t="e">
        <f>IF(AND(#REF!="",#REF!="",#REF!="",#REF!=""),"",SUM(#REF!,#REF!,#REF!,#REF!,#REF!))</f>
        <v>#REF!</v>
      </c>
      <c r="BZ363" s="45" t="str">
        <f t="shared" si="64"/>
        <v/>
      </c>
      <c r="CA363" s="44" t="str">
        <f t="shared" si="65"/>
        <v/>
      </c>
      <c r="CB363" s="45" t="str">
        <f t="shared" si="66"/>
        <v/>
      </c>
      <c r="CC363" s="44" t="str">
        <f t="shared" si="67"/>
        <v/>
      </c>
      <c r="CD363" s="45" t="str">
        <f t="shared" si="68"/>
        <v/>
      </c>
      <c r="CE363" s="44" t="e">
        <f>IF(AND(#REF!="",#REF!="",#REF!="",#REF!=""),"",SUM(#REF!,#REF!,#REF!,#REF!,#REF!))</f>
        <v>#REF!</v>
      </c>
      <c r="CF363" s="45" t="str">
        <f t="shared" si="69"/>
        <v/>
      </c>
      <c r="CG363" s="38" t="e">
        <f>IF(AND(#REF!="",#REF!="",#REF!="",#REF!=""),"",SUM(#REF!,#REF!,#REF!,#REF!))</f>
        <v>#REF!</v>
      </c>
      <c r="CH363" s="38" t="str">
        <f t="shared" si="58"/>
        <v/>
      </c>
    </row>
    <row r="364" spans="1:86" ht="24" customHeight="1">
      <c r="A364" s="358">
        <v>358</v>
      </c>
      <c r="B364" s="359"/>
      <c r="C364" s="360"/>
      <c r="D364" s="361"/>
      <c r="E364" s="362"/>
      <c r="F364" s="363"/>
      <c r="G364" s="363"/>
      <c r="H364" s="364"/>
      <c r="I364" s="365"/>
      <c r="J364" s="366"/>
      <c r="K364" s="367"/>
      <c r="L364" s="24"/>
      <c r="M364" s="25"/>
      <c r="N364" s="25"/>
      <c r="O364" s="8"/>
      <c r="P364" s="57"/>
      <c r="Q364" s="60"/>
      <c r="R364" s="8"/>
      <c r="S364" s="14"/>
      <c r="T364" s="26"/>
      <c r="U364" s="27"/>
      <c r="V364" s="27"/>
      <c r="W364" s="8"/>
      <c r="X364" s="63"/>
      <c r="Y364" s="60"/>
      <c r="Z364" s="8"/>
      <c r="AA364" s="14"/>
      <c r="AB364" s="24"/>
      <c r="AC364" s="25"/>
      <c r="AD364" s="25"/>
      <c r="AE364" s="8"/>
      <c r="AF364" s="57"/>
      <c r="AG364" s="60"/>
      <c r="AH364" s="8"/>
      <c r="AI364" s="14"/>
      <c r="AJ364" s="24"/>
      <c r="AK364" s="25"/>
      <c r="AL364" s="25"/>
      <c r="AM364" s="8"/>
      <c r="AN364" s="57"/>
      <c r="AO364" s="60"/>
      <c r="AP364" s="8"/>
      <c r="AQ364" s="14"/>
      <c r="AR364" s="24"/>
      <c r="AS364" s="25"/>
      <c r="AT364" s="57"/>
      <c r="AU364" s="24"/>
      <c r="AV364" s="25"/>
      <c r="AW364" s="97"/>
      <c r="AX364" s="24"/>
      <c r="AY364" s="25"/>
      <c r="AZ364" s="57"/>
      <c r="BA364" s="13" t="s">
        <v>447</v>
      </c>
      <c r="BB364" s="109" t="s">
        <v>447</v>
      </c>
      <c r="BC364" s="1"/>
      <c r="BD364" s="1"/>
      <c r="BE364" s="1"/>
      <c r="BF364" s="1"/>
      <c r="BG364" s="1"/>
      <c r="BS364" s="29"/>
      <c r="BT364" s="44" t="str">
        <f t="shared" si="59"/>
        <v/>
      </c>
      <c r="BU364" s="45" t="str">
        <f t="shared" si="60"/>
        <v/>
      </c>
      <c r="BV364" s="45" t="str">
        <f t="shared" si="61"/>
        <v/>
      </c>
      <c r="BW364" s="44" t="str">
        <f t="shared" si="62"/>
        <v/>
      </c>
      <c r="BX364" s="45" t="str">
        <f t="shared" si="63"/>
        <v/>
      </c>
      <c r="BY364" s="44" t="e">
        <f>IF(AND(#REF!="",#REF!="",#REF!="",#REF!=""),"",SUM(#REF!,#REF!,#REF!,#REF!,#REF!))</f>
        <v>#REF!</v>
      </c>
      <c r="BZ364" s="45" t="str">
        <f t="shared" si="64"/>
        <v/>
      </c>
      <c r="CA364" s="44" t="str">
        <f t="shared" si="65"/>
        <v/>
      </c>
      <c r="CB364" s="45" t="str">
        <f t="shared" si="66"/>
        <v/>
      </c>
      <c r="CC364" s="44" t="str">
        <f t="shared" si="67"/>
        <v/>
      </c>
      <c r="CD364" s="45" t="str">
        <f t="shared" si="68"/>
        <v/>
      </c>
      <c r="CE364" s="44" t="e">
        <f>IF(AND(#REF!="",#REF!="",#REF!="",#REF!=""),"",SUM(#REF!,#REF!,#REF!,#REF!,#REF!))</f>
        <v>#REF!</v>
      </c>
      <c r="CF364" s="45" t="str">
        <f t="shared" si="69"/>
        <v/>
      </c>
      <c r="CG364" s="38" t="e">
        <f>IF(AND(#REF!="",#REF!="",#REF!="",#REF!=""),"",SUM(#REF!,#REF!,#REF!,#REF!))</f>
        <v>#REF!</v>
      </c>
      <c r="CH364" s="38" t="str">
        <f t="shared" si="58"/>
        <v/>
      </c>
    </row>
    <row r="365" spans="1:86" ht="24" customHeight="1">
      <c r="A365" s="358">
        <v>359</v>
      </c>
      <c r="B365" s="359"/>
      <c r="C365" s="360"/>
      <c r="D365" s="361"/>
      <c r="E365" s="362"/>
      <c r="F365" s="363"/>
      <c r="G365" s="363"/>
      <c r="H365" s="364"/>
      <c r="I365" s="365"/>
      <c r="J365" s="366"/>
      <c r="K365" s="367"/>
      <c r="L365" s="24"/>
      <c r="M365" s="25"/>
      <c r="N365" s="25"/>
      <c r="O365" s="8"/>
      <c r="P365" s="57"/>
      <c r="Q365" s="60"/>
      <c r="R365" s="8"/>
      <c r="S365" s="14"/>
      <c r="T365" s="26"/>
      <c r="U365" s="27"/>
      <c r="V365" s="27"/>
      <c r="W365" s="8"/>
      <c r="X365" s="63"/>
      <c r="Y365" s="60"/>
      <c r="Z365" s="8"/>
      <c r="AA365" s="14"/>
      <c r="AB365" s="24"/>
      <c r="AC365" s="25"/>
      <c r="AD365" s="25"/>
      <c r="AE365" s="8"/>
      <c r="AF365" s="57"/>
      <c r="AG365" s="60"/>
      <c r="AH365" s="8"/>
      <c r="AI365" s="14"/>
      <c r="AJ365" s="24"/>
      <c r="AK365" s="25"/>
      <c r="AL365" s="25"/>
      <c r="AM365" s="8"/>
      <c r="AN365" s="57"/>
      <c r="AO365" s="60"/>
      <c r="AP365" s="8"/>
      <c r="AQ365" s="14"/>
      <c r="AR365" s="24"/>
      <c r="AS365" s="25"/>
      <c r="AT365" s="57"/>
      <c r="AU365" s="24"/>
      <c r="AV365" s="25"/>
      <c r="AW365" s="97"/>
      <c r="AX365" s="24"/>
      <c r="AY365" s="25"/>
      <c r="AZ365" s="57"/>
      <c r="BA365" s="13" t="s">
        <v>447</v>
      </c>
      <c r="BB365" s="109" t="s">
        <v>447</v>
      </c>
      <c r="BC365" s="1"/>
      <c r="BD365" s="1"/>
      <c r="BE365" s="1"/>
      <c r="BF365" s="1"/>
      <c r="BG365" s="1"/>
      <c r="BS365" s="29"/>
      <c r="BT365" s="44" t="str">
        <f t="shared" si="59"/>
        <v/>
      </c>
      <c r="BU365" s="45" t="str">
        <f t="shared" si="60"/>
        <v/>
      </c>
      <c r="BV365" s="45" t="str">
        <f t="shared" si="61"/>
        <v/>
      </c>
      <c r="BW365" s="44" t="str">
        <f t="shared" si="62"/>
        <v/>
      </c>
      <c r="BX365" s="45" t="str">
        <f t="shared" si="63"/>
        <v/>
      </c>
      <c r="BY365" s="44" t="e">
        <f>IF(AND(#REF!="",#REF!="",#REF!="",#REF!=""),"",SUM(#REF!,#REF!,#REF!,#REF!,#REF!))</f>
        <v>#REF!</v>
      </c>
      <c r="BZ365" s="45" t="str">
        <f t="shared" si="64"/>
        <v/>
      </c>
      <c r="CA365" s="44" t="str">
        <f t="shared" si="65"/>
        <v/>
      </c>
      <c r="CB365" s="45" t="str">
        <f t="shared" si="66"/>
        <v/>
      </c>
      <c r="CC365" s="44" t="str">
        <f t="shared" si="67"/>
        <v/>
      </c>
      <c r="CD365" s="45" t="str">
        <f t="shared" si="68"/>
        <v/>
      </c>
      <c r="CE365" s="44" t="e">
        <f>IF(AND(#REF!="",#REF!="",#REF!="",#REF!=""),"",SUM(#REF!,#REF!,#REF!,#REF!,#REF!))</f>
        <v>#REF!</v>
      </c>
      <c r="CF365" s="45" t="str">
        <f t="shared" si="69"/>
        <v/>
      </c>
      <c r="CG365" s="38" t="e">
        <f>IF(AND(#REF!="",#REF!="",#REF!="",#REF!=""),"",SUM(#REF!,#REF!,#REF!,#REF!))</f>
        <v>#REF!</v>
      </c>
      <c r="CH365" s="38" t="str">
        <f t="shared" si="58"/>
        <v/>
      </c>
    </row>
    <row r="366" spans="1:86" ht="24" customHeight="1">
      <c r="A366" s="358">
        <v>360</v>
      </c>
      <c r="B366" s="359"/>
      <c r="C366" s="360"/>
      <c r="D366" s="361"/>
      <c r="E366" s="362"/>
      <c r="F366" s="363"/>
      <c r="G366" s="363"/>
      <c r="H366" s="364"/>
      <c r="I366" s="365"/>
      <c r="J366" s="366"/>
      <c r="K366" s="367"/>
      <c r="L366" s="24"/>
      <c r="M366" s="25"/>
      <c r="N366" s="25"/>
      <c r="O366" s="8"/>
      <c r="P366" s="57"/>
      <c r="Q366" s="60"/>
      <c r="R366" s="8"/>
      <c r="S366" s="14"/>
      <c r="T366" s="26"/>
      <c r="U366" s="27"/>
      <c r="V366" s="27"/>
      <c r="W366" s="8"/>
      <c r="X366" s="63"/>
      <c r="Y366" s="60"/>
      <c r="Z366" s="8"/>
      <c r="AA366" s="14"/>
      <c r="AB366" s="24"/>
      <c r="AC366" s="25"/>
      <c r="AD366" s="25"/>
      <c r="AE366" s="8"/>
      <c r="AF366" s="57"/>
      <c r="AG366" s="60"/>
      <c r="AH366" s="8"/>
      <c r="AI366" s="14"/>
      <c r="AJ366" s="24"/>
      <c r="AK366" s="25"/>
      <c r="AL366" s="25"/>
      <c r="AM366" s="8"/>
      <c r="AN366" s="57"/>
      <c r="AO366" s="60"/>
      <c r="AP366" s="8"/>
      <c r="AQ366" s="14"/>
      <c r="AR366" s="24"/>
      <c r="AS366" s="25"/>
      <c r="AT366" s="57"/>
      <c r="AU366" s="24"/>
      <c r="AV366" s="25"/>
      <c r="AW366" s="97"/>
      <c r="AX366" s="24"/>
      <c r="AY366" s="25"/>
      <c r="AZ366" s="57"/>
      <c r="BA366" s="13" t="s">
        <v>447</v>
      </c>
      <c r="BB366" s="109" t="s">
        <v>447</v>
      </c>
      <c r="BC366" s="1"/>
      <c r="BD366" s="1"/>
      <c r="BE366" s="1"/>
      <c r="BF366" s="1"/>
      <c r="BG366" s="1"/>
      <c r="BS366" s="29"/>
      <c r="BT366" s="44" t="str">
        <f t="shared" si="59"/>
        <v/>
      </c>
      <c r="BU366" s="45" t="str">
        <f t="shared" si="60"/>
        <v/>
      </c>
      <c r="BV366" s="45" t="str">
        <f t="shared" si="61"/>
        <v/>
      </c>
      <c r="BW366" s="44" t="str">
        <f t="shared" si="62"/>
        <v/>
      </c>
      <c r="BX366" s="45" t="str">
        <f t="shared" si="63"/>
        <v/>
      </c>
      <c r="BY366" s="44" t="e">
        <f>IF(AND(#REF!="",#REF!="",#REF!="",#REF!=""),"",SUM(#REF!,#REF!,#REF!,#REF!,#REF!))</f>
        <v>#REF!</v>
      </c>
      <c r="BZ366" s="45" t="str">
        <f t="shared" si="64"/>
        <v/>
      </c>
      <c r="CA366" s="44" t="str">
        <f t="shared" si="65"/>
        <v/>
      </c>
      <c r="CB366" s="45" t="str">
        <f t="shared" si="66"/>
        <v/>
      </c>
      <c r="CC366" s="44" t="str">
        <f t="shared" si="67"/>
        <v/>
      </c>
      <c r="CD366" s="45" t="str">
        <f t="shared" si="68"/>
        <v/>
      </c>
      <c r="CE366" s="44" t="e">
        <f>IF(AND(#REF!="",#REF!="",#REF!="",#REF!=""),"",SUM(#REF!,#REF!,#REF!,#REF!,#REF!))</f>
        <v>#REF!</v>
      </c>
      <c r="CF366" s="45" t="str">
        <f t="shared" si="69"/>
        <v/>
      </c>
      <c r="CG366" s="38" t="e">
        <f>IF(AND(#REF!="",#REF!="",#REF!="",#REF!=""),"",SUM(#REF!,#REF!,#REF!,#REF!))</f>
        <v>#REF!</v>
      </c>
      <c r="CH366" s="38" t="str">
        <f t="shared" si="58"/>
        <v/>
      </c>
    </row>
    <row r="367" spans="1:86" ht="24" customHeight="1">
      <c r="A367" s="358">
        <v>361</v>
      </c>
      <c r="B367" s="359"/>
      <c r="C367" s="360"/>
      <c r="D367" s="361"/>
      <c r="E367" s="362"/>
      <c r="F367" s="363"/>
      <c r="G367" s="363"/>
      <c r="H367" s="364"/>
      <c r="I367" s="365"/>
      <c r="J367" s="366"/>
      <c r="K367" s="367"/>
      <c r="L367" s="24"/>
      <c r="M367" s="25"/>
      <c r="N367" s="25"/>
      <c r="O367" s="8"/>
      <c r="P367" s="57"/>
      <c r="Q367" s="60"/>
      <c r="R367" s="8"/>
      <c r="S367" s="14"/>
      <c r="T367" s="26"/>
      <c r="U367" s="27"/>
      <c r="V367" s="27"/>
      <c r="W367" s="8"/>
      <c r="X367" s="63"/>
      <c r="Y367" s="60"/>
      <c r="Z367" s="8"/>
      <c r="AA367" s="14"/>
      <c r="AB367" s="24"/>
      <c r="AC367" s="25"/>
      <c r="AD367" s="25"/>
      <c r="AE367" s="8"/>
      <c r="AF367" s="57"/>
      <c r="AG367" s="60"/>
      <c r="AH367" s="8"/>
      <c r="AI367" s="14"/>
      <c r="AJ367" s="24"/>
      <c r="AK367" s="25"/>
      <c r="AL367" s="25"/>
      <c r="AM367" s="8"/>
      <c r="AN367" s="57"/>
      <c r="AO367" s="60"/>
      <c r="AP367" s="8"/>
      <c r="AQ367" s="14"/>
      <c r="AR367" s="24"/>
      <c r="AS367" s="25"/>
      <c r="AT367" s="57"/>
      <c r="AU367" s="24"/>
      <c r="AV367" s="25"/>
      <c r="AW367" s="97"/>
      <c r="AX367" s="24"/>
      <c r="AY367" s="25"/>
      <c r="AZ367" s="57"/>
      <c r="BA367" s="13" t="s">
        <v>447</v>
      </c>
      <c r="BB367" s="109" t="s">
        <v>447</v>
      </c>
      <c r="BC367" s="1"/>
      <c r="BD367" s="1"/>
      <c r="BE367" s="1"/>
      <c r="BF367" s="1"/>
      <c r="BG367" s="1"/>
      <c r="BS367" s="29"/>
      <c r="BT367" s="44" t="str">
        <f t="shared" si="59"/>
        <v/>
      </c>
      <c r="BU367" s="45" t="str">
        <f t="shared" si="60"/>
        <v/>
      </c>
      <c r="BV367" s="45" t="str">
        <f t="shared" si="61"/>
        <v/>
      </c>
      <c r="BW367" s="44" t="str">
        <f t="shared" si="62"/>
        <v/>
      </c>
      <c r="BX367" s="45" t="str">
        <f t="shared" si="63"/>
        <v/>
      </c>
      <c r="BY367" s="44" t="e">
        <f>IF(AND(#REF!="",#REF!="",#REF!="",#REF!=""),"",SUM(#REF!,#REF!,#REF!,#REF!,#REF!))</f>
        <v>#REF!</v>
      </c>
      <c r="BZ367" s="45" t="str">
        <f t="shared" si="64"/>
        <v/>
      </c>
      <c r="CA367" s="44" t="str">
        <f t="shared" si="65"/>
        <v/>
      </c>
      <c r="CB367" s="45" t="str">
        <f t="shared" si="66"/>
        <v/>
      </c>
      <c r="CC367" s="44" t="str">
        <f t="shared" si="67"/>
        <v/>
      </c>
      <c r="CD367" s="45" t="str">
        <f t="shared" si="68"/>
        <v/>
      </c>
      <c r="CE367" s="44" t="e">
        <f>IF(AND(#REF!="",#REF!="",#REF!="",#REF!=""),"",SUM(#REF!,#REF!,#REF!,#REF!,#REF!))</f>
        <v>#REF!</v>
      </c>
      <c r="CF367" s="45" t="str">
        <f t="shared" si="69"/>
        <v/>
      </c>
      <c r="CG367" s="38" t="e">
        <f>IF(AND(#REF!="",#REF!="",#REF!="",#REF!=""),"",SUM(#REF!,#REF!,#REF!,#REF!))</f>
        <v>#REF!</v>
      </c>
      <c r="CH367" s="38" t="str">
        <f t="shared" si="58"/>
        <v/>
      </c>
    </row>
    <row r="368" spans="1:86" ht="24" customHeight="1">
      <c r="A368" s="358">
        <v>362</v>
      </c>
      <c r="B368" s="359"/>
      <c r="C368" s="360"/>
      <c r="D368" s="361"/>
      <c r="E368" s="362"/>
      <c r="F368" s="363"/>
      <c r="G368" s="363"/>
      <c r="H368" s="364"/>
      <c r="I368" s="365"/>
      <c r="J368" s="366"/>
      <c r="K368" s="367"/>
      <c r="L368" s="24"/>
      <c r="M368" s="25"/>
      <c r="N368" s="25"/>
      <c r="O368" s="8"/>
      <c r="P368" s="57"/>
      <c r="Q368" s="60"/>
      <c r="R368" s="8"/>
      <c r="S368" s="14"/>
      <c r="T368" s="26"/>
      <c r="U368" s="27"/>
      <c r="V368" s="27"/>
      <c r="W368" s="8"/>
      <c r="X368" s="63"/>
      <c r="Y368" s="60"/>
      <c r="Z368" s="8"/>
      <c r="AA368" s="14"/>
      <c r="AB368" s="24"/>
      <c r="AC368" s="25"/>
      <c r="AD368" s="25"/>
      <c r="AE368" s="8"/>
      <c r="AF368" s="57"/>
      <c r="AG368" s="60"/>
      <c r="AH368" s="8"/>
      <c r="AI368" s="14"/>
      <c r="AJ368" s="24"/>
      <c r="AK368" s="25"/>
      <c r="AL368" s="25"/>
      <c r="AM368" s="8"/>
      <c r="AN368" s="57"/>
      <c r="AO368" s="60"/>
      <c r="AP368" s="8"/>
      <c r="AQ368" s="14"/>
      <c r="AR368" s="24"/>
      <c r="AS368" s="25"/>
      <c r="AT368" s="57"/>
      <c r="AU368" s="24"/>
      <c r="AV368" s="25"/>
      <c r="AW368" s="97"/>
      <c r="AX368" s="24"/>
      <c r="AY368" s="25"/>
      <c r="AZ368" s="57"/>
      <c r="BA368" s="13" t="s">
        <v>447</v>
      </c>
      <c r="BB368" s="109" t="s">
        <v>447</v>
      </c>
      <c r="BC368" s="1"/>
      <c r="BD368" s="1"/>
      <c r="BE368" s="1"/>
      <c r="BF368" s="1"/>
      <c r="BG368" s="1"/>
      <c r="BS368" s="29"/>
      <c r="BT368" s="44" t="str">
        <f t="shared" si="59"/>
        <v/>
      </c>
      <c r="BU368" s="45" t="str">
        <f t="shared" si="60"/>
        <v/>
      </c>
      <c r="BV368" s="45" t="str">
        <f t="shared" si="61"/>
        <v/>
      </c>
      <c r="BW368" s="44" t="str">
        <f t="shared" si="62"/>
        <v/>
      </c>
      <c r="BX368" s="45" t="str">
        <f t="shared" si="63"/>
        <v/>
      </c>
      <c r="BY368" s="44" t="e">
        <f>IF(AND(#REF!="",#REF!="",#REF!="",#REF!=""),"",SUM(#REF!,#REF!,#REF!,#REF!,#REF!))</f>
        <v>#REF!</v>
      </c>
      <c r="BZ368" s="45" t="str">
        <f t="shared" si="64"/>
        <v/>
      </c>
      <c r="CA368" s="44" t="str">
        <f t="shared" si="65"/>
        <v/>
      </c>
      <c r="CB368" s="45" t="str">
        <f t="shared" si="66"/>
        <v/>
      </c>
      <c r="CC368" s="44" t="str">
        <f t="shared" si="67"/>
        <v/>
      </c>
      <c r="CD368" s="45" t="str">
        <f t="shared" si="68"/>
        <v/>
      </c>
      <c r="CE368" s="44" t="e">
        <f>IF(AND(#REF!="",#REF!="",#REF!="",#REF!=""),"",SUM(#REF!,#REF!,#REF!,#REF!,#REF!))</f>
        <v>#REF!</v>
      </c>
      <c r="CF368" s="45" t="str">
        <f t="shared" si="69"/>
        <v/>
      </c>
      <c r="CG368" s="38" t="e">
        <f>IF(AND(#REF!="",#REF!="",#REF!="",#REF!=""),"",SUM(#REF!,#REF!,#REF!,#REF!))</f>
        <v>#REF!</v>
      </c>
      <c r="CH368" s="38" t="str">
        <f t="shared" si="58"/>
        <v/>
      </c>
    </row>
    <row r="369" spans="1:86" ht="24" customHeight="1">
      <c r="A369" s="358">
        <v>363</v>
      </c>
      <c r="B369" s="359"/>
      <c r="C369" s="360"/>
      <c r="D369" s="361"/>
      <c r="E369" s="362"/>
      <c r="F369" s="363"/>
      <c r="G369" s="363"/>
      <c r="H369" s="364"/>
      <c r="I369" s="365"/>
      <c r="J369" s="366"/>
      <c r="K369" s="367"/>
      <c r="L369" s="24"/>
      <c r="M369" s="25"/>
      <c r="N369" s="25"/>
      <c r="O369" s="8"/>
      <c r="P369" s="57"/>
      <c r="Q369" s="60"/>
      <c r="R369" s="8"/>
      <c r="S369" s="14"/>
      <c r="T369" s="26"/>
      <c r="U369" s="27"/>
      <c r="V369" s="27"/>
      <c r="W369" s="8"/>
      <c r="X369" s="63"/>
      <c r="Y369" s="60"/>
      <c r="Z369" s="8"/>
      <c r="AA369" s="14"/>
      <c r="AB369" s="24"/>
      <c r="AC369" s="25"/>
      <c r="AD369" s="25"/>
      <c r="AE369" s="8"/>
      <c r="AF369" s="57"/>
      <c r="AG369" s="60"/>
      <c r="AH369" s="8"/>
      <c r="AI369" s="14"/>
      <c r="AJ369" s="24"/>
      <c r="AK369" s="25"/>
      <c r="AL369" s="25"/>
      <c r="AM369" s="8"/>
      <c r="AN369" s="57"/>
      <c r="AO369" s="60"/>
      <c r="AP369" s="8"/>
      <c r="AQ369" s="14"/>
      <c r="AR369" s="24"/>
      <c r="AS369" s="25"/>
      <c r="AT369" s="57"/>
      <c r="AU369" s="24"/>
      <c r="AV369" s="25"/>
      <c r="AW369" s="97"/>
      <c r="AX369" s="24"/>
      <c r="AY369" s="25"/>
      <c r="AZ369" s="57"/>
      <c r="BA369" s="13" t="s">
        <v>447</v>
      </c>
      <c r="BB369" s="109" t="s">
        <v>447</v>
      </c>
      <c r="BC369" s="1"/>
      <c r="BD369" s="1"/>
      <c r="BE369" s="1"/>
      <c r="BF369" s="1"/>
      <c r="BG369" s="1"/>
      <c r="BS369" s="29"/>
      <c r="BT369" s="44" t="str">
        <f t="shared" si="59"/>
        <v/>
      </c>
      <c r="BU369" s="45" t="str">
        <f t="shared" si="60"/>
        <v/>
      </c>
      <c r="BV369" s="45" t="str">
        <f t="shared" si="61"/>
        <v/>
      </c>
      <c r="BW369" s="44" t="str">
        <f t="shared" si="62"/>
        <v/>
      </c>
      <c r="BX369" s="45" t="str">
        <f t="shared" si="63"/>
        <v/>
      </c>
      <c r="BY369" s="44" t="e">
        <f>IF(AND(#REF!="",#REF!="",#REF!="",#REF!=""),"",SUM(#REF!,#REF!,#REF!,#REF!,#REF!))</f>
        <v>#REF!</v>
      </c>
      <c r="BZ369" s="45" t="str">
        <f t="shared" si="64"/>
        <v/>
      </c>
      <c r="CA369" s="44" t="str">
        <f t="shared" si="65"/>
        <v/>
      </c>
      <c r="CB369" s="45" t="str">
        <f t="shared" si="66"/>
        <v/>
      </c>
      <c r="CC369" s="44" t="str">
        <f t="shared" si="67"/>
        <v/>
      </c>
      <c r="CD369" s="45" t="str">
        <f t="shared" si="68"/>
        <v/>
      </c>
      <c r="CE369" s="44" t="e">
        <f>IF(AND(#REF!="",#REF!="",#REF!="",#REF!=""),"",SUM(#REF!,#REF!,#REF!,#REF!,#REF!))</f>
        <v>#REF!</v>
      </c>
      <c r="CF369" s="45" t="str">
        <f t="shared" si="69"/>
        <v/>
      </c>
      <c r="CG369" s="38" t="e">
        <f>IF(AND(#REF!="",#REF!="",#REF!="",#REF!=""),"",SUM(#REF!,#REF!,#REF!,#REF!))</f>
        <v>#REF!</v>
      </c>
      <c r="CH369" s="38" t="str">
        <f t="shared" si="58"/>
        <v/>
      </c>
    </row>
    <row r="370" spans="1:86" ht="24" customHeight="1">
      <c r="A370" s="358">
        <v>364</v>
      </c>
      <c r="B370" s="359"/>
      <c r="C370" s="360"/>
      <c r="D370" s="361"/>
      <c r="E370" s="362"/>
      <c r="F370" s="363"/>
      <c r="G370" s="363"/>
      <c r="H370" s="364"/>
      <c r="I370" s="365"/>
      <c r="J370" s="366"/>
      <c r="K370" s="367"/>
      <c r="L370" s="24"/>
      <c r="M370" s="25"/>
      <c r="N370" s="25"/>
      <c r="O370" s="8"/>
      <c r="P370" s="57"/>
      <c r="Q370" s="60"/>
      <c r="R370" s="8"/>
      <c r="S370" s="14"/>
      <c r="T370" s="26"/>
      <c r="U370" s="27"/>
      <c r="V370" s="27"/>
      <c r="W370" s="8"/>
      <c r="X370" s="63"/>
      <c r="Y370" s="60"/>
      <c r="Z370" s="8"/>
      <c r="AA370" s="14"/>
      <c r="AB370" s="24"/>
      <c r="AC370" s="25"/>
      <c r="AD370" s="25"/>
      <c r="AE370" s="8"/>
      <c r="AF370" s="57"/>
      <c r="AG370" s="60"/>
      <c r="AH370" s="8"/>
      <c r="AI370" s="14"/>
      <c r="AJ370" s="24"/>
      <c r="AK370" s="25"/>
      <c r="AL370" s="25"/>
      <c r="AM370" s="8"/>
      <c r="AN370" s="57"/>
      <c r="AO370" s="60"/>
      <c r="AP370" s="8"/>
      <c r="AQ370" s="14"/>
      <c r="AR370" s="24"/>
      <c r="AS370" s="25"/>
      <c r="AT370" s="57"/>
      <c r="AU370" s="24"/>
      <c r="AV370" s="25"/>
      <c r="AW370" s="97"/>
      <c r="AX370" s="24"/>
      <c r="AY370" s="25"/>
      <c r="AZ370" s="57"/>
      <c r="BA370" s="13" t="s">
        <v>447</v>
      </c>
      <c r="BB370" s="109" t="s">
        <v>447</v>
      </c>
      <c r="BC370" s="1"/>
      <c r="BD370" s="1"/>
      <c r="BE370" s="1"/>
      <c r="BF370" s="1"/>
      <c r="BG370" s="1"/>
      <c r="BS370" s="29"/>
      <c r="BT370" s="44" t="str">
        <f t="shared" si="59"/>
        <v/>
      </c>
      <c r="BU370" s="45" t="str">
        <f t="shared" si="60"/>
        <v/>
      </c>
      <c r="BV370" s="45" t="str">
        <f t="shared" si="61"/>
        <v/>
      </c>
      <c r="BW370" s="44" t="str">
        <f t="shared" si="62"/>
        <v/>
      </c>
      <c r="BX370" s="45" t="str">
        <f t="shared" si="63"/>
        <v/>
      </c>
      <c r="BY370" s="44" t="e">
        <f>IF(AND(#REF!="",#REF!="",#REF!="",#REF!=""),"",SUM(#REF!,#REF!,#REF!,#REF!,#REF!))</f>
        <v>#REF!</v>
      </c>
      <c r="BZ370" s="45" t="str">
        <f t="shared" si="64"/>
        <v/>
      </c>
      <c r="CA370" s="44" t="str">
        <f t="shared" si="65"/>
        <v/>
      </c>
      <c r="CB370" s="45" t="str">
        <f t="shared" si="66"/>
        <v/>
      </c>
      <c r="CC370" s="44" t="str">
        <f t="shared" si="67"/>
        <v/>
      </c>
      <c r="CD370" s="45" t="str">
        <f t="shared" si="68"/>
        <v/>
      </c>
      <c r="CE370" s="44" t="e">
        <f>IF(AND(#REF!="",#REF!="",#REF!="",#REF!=""),"",SUM(#REF!,#REF!,#REF!,#REF!,#REF!))</f>
        <v>#REF!</v>
      </c>
      <c r="CF370" s="45" t="str">
        <f t="shared" si="69"/>
        <v/>
      </c>
      <c r="CG370" s="38" t="e">
        <f>IF(AND(#REF!="",#REF!="",#REF!="",#REF!=""),"",SUM(#REF!,#REF!,#REF!,#REF!))</f>
        <v>#REF!</v>
      </c>
      <c r="CH370" s="38" t="str">
        <f t="shared" si="58"/>
        <v/>
      </c>
    </row>
    <row r="371" spans="1:86" ht="24" customHeight="1">
      <c r="A371" s="358">
        <v>365</v>
      </c>
      <c r="B371" s="359"/>
      <c r="C371" s="360"/>
      <c r="D371" s="361"/>
      <c r="E371" s="362"/>
      <c r="F371" s="363"/>
      <c r="G371" s="363"/>
      <c r="H371" s="364"/>
      <c r="I371" s="365"/>
      <c r="J371" s="366"/>
      <c r="K371" s="367"/>
      <c r="L371" s="24"/>
      <c r="M371" s="25"/>
      <c r="N371" s="25"/>
      <c r="O371" s="8"/>
      <c r="P371" s="57"/>
      <c r="Q371" s="60"/>
      <c r="R371" s="8"/>
      <c r="S371" s="14"/>
      <c r="T371" s="26"/>
      <c r="U371" s="27"/>
      <c r="V371" s="27"/>
      <c r="W371" s="8"/>
      <c r="X371" s="63"/>
      <c r="Y371" s="60"/>
      <c r="Z371" s="8"/>
      <c r="AA371" s="14"/>
      <c r="AB371" s="24"/>
      <c r="AC371" s="25"/>
      <c r="AD371" s="25"/>
      <c r="AE371" s="8"/>
      <c r="AF371" s="57"/>
      <c r="AG371" s="60"/>
      <c r="AH371" s="8"/>
      <c r="AI371" s="14"/>
      <c r="AJ371" s="24"/>
      <c r="AK371" s="25"/>
      <c r="AL371" s="25"/>
      <c r="AM371" s="8"/>
      <c r="AN371" s="57"/>
      <c r="AO371" s="60"/>
      <c r="AP371" s="8"/>
      <c r="AQ371" s="14"/>
      <c r="AR371" s="24"/>
      <c r="AS371" s="25"/>
      <c r="AT371" s="57"/>
      <c r="AU371" s="24"/>
      <c r="AV371" s="25"/>
      <c r="AW371" s="97"/>
      <c r="AX371" s="24"/>
      <c r="AY371" s="25"/>
      <c r="AZ371" s="57"/>
      <c r="BA371" s="13" t="s">
        <v>447</v>
      </c>
      <c r="BB371" s="109" t="s">
        <v>447</v>
      </c>
      <c r="BC371" s="1"/>
      <c r="BD371" s="1"/>
      <c r="BE371" s="1"/>
      <c r="BF371" s="1"/>
      <c r="BG371" s="1"/>
      <c r="BS371" s="29"/>
      <c r="BT371" s="44" t="str">
        <f t="shared" si="59"/>
        <v/>
      </c>
      <c r="BU371" s="45" t="str">
        <f t="shared" si="60"/>
        <v/>
      </c>
      <c r="BV371" s="45" t="str">
        <f t="shared" si="61"/>
        <v/>
      </c>
      <c r="BW371" s="44" t="str">
        <f t="shared" si="62"/>
        <v/>
      </c>
      <c r="BX371" s="45" t="str">
        <f t="shared" si="63"/>
        <v/>
      </c>
      <c r="BY371" s="44" t="e">
        <f>IF(AND(#REF!="",#REF!="",#REF!="",#REF!=""),"",SUM(#REF!,#REF!,#REF!,#REF!,#REF!))</f>
        <v>#REF!</v>
      </c>
      <c r="BZ371" s="45" t="str">
        <f t="shared" si="64"/>
        <v/>
      </c>
      <c r="CA371" s="44" t="str">
        <f t="shared" si="65"/>
        <v/>
      </c>
      <c r="CB371" s="45" t="str">
        <f t="shared" si="66"/>
        <v/>
      </c>
      <c r="CC371" s="44" t="str">
        <f t="shared" si="67"/>
        <v/>
      </c>
      <c r="CD371" s="45" t="str">
        <f t="shared" si="68"/>
        <v/>
      </c>
      <c r="CE371" s="44" t="e">
        <f>IF(AND(#REF!="",#REF!="",#REF!="",#REF!=""),"",SUM(#REF!,#REF!,#REF!,#REF!,#REF!))</f>
        <v>#REF!</v>
      </c>
      <c r="CF371" s="45" t="str">
        <f t="shared" si="69"/>
        <v/>
      </c>
      <c r="CG371" s="38" t="e">
        <f>IF(AND(#REF!="",#REF!="",#REF!="",#REF!=""),"",SUM(#REF!,#REF!,#REF!,#REF!))</f>
        <v>#REF!</v>
      </c>
      <c r="CH371" s="38" t="str">
        <f t="shared" si="58"/>
        <v/>
      </c>
    </row>
    <row r="372" spans="1:86" ht="24" customHeight="1">
      <c r="A372" s="358">
        <v>366</v>
      </c>
      <c r="B372" s="359"/>
      <c r="C372" s="360"/>
      <c r="D372" s="361"/>
      <c r="E372" s="362"/>
      <c r="F372" s="363"/>
      <c r="G372" s="363"/>
      <c r="H372" s="364"/>
      <c r="I372" s="365"/>
      <c r="J372" s="366"/>
      <c r="K372" s="367"/>
      <c r="L372" s="24"/>
      <c r="M372" s="25"/>
      <c r="N372" s="25"/>
      <c r="O372" s="8"/>
      <c r="P372" s="57"/>
      <c r="Q372" s="60"/>
      <c r="R372" s="8"/>
      <c r="S372" s="14"/>
      <c r="T372" s="26"/>
      <c r="U372" s="27"/>
      <c r="V372" s="27"/>
      <c r="W372" s="8"/>
      <c r="X372" s="63"/>
      <c r="Y372" s="60"/>
      <c r="Z372" s="8"/>
      <c r="AA372" s="14"/>
      <c r="AB372" s="24"/>
      <c r="AC372" s="25"/>
      <c r="AD372" s="25"/>
      <c r="AE372" s="8"/>
      <c r="AF372" s="57"/>
      <c r="AG372" s="60"/>
      <c r="AH372" s="8"/>
      <c r="AI372" s="14"/>
      <c r="AJ372" s="24"/>
      <c r="AK372" s="25"/>
      <c r="AL372" s="25"/>
      <c r="AM372" s="8"/>
      <c r="AN372" s="57"/>
      <c r="AO372" s="60"/>
      <c r="AP372" s="8"/>
      <c r="AQ372" s="14"/>
      <c r="AR372" s="24"/>
      <c r="AS372" s="25"/>
      <c r="AT372" s="57"/>
      <c r="AU372" s="24"/>
      <c r="AV372" s="25"/>
      <c r="AW372" s="97"/>
      <c r="AX372" s="24"/>
      <c r="AY372" s="25"/>
      <c r="AZ372" s="57"/>
      <c r="BA372" s="13" t="s">
        <v>447</v>
      </c>
      <c r="BB372" s="109" t="s">
        <v>447</v>
      </c>
      <c r="BC372" s="1"/>
      <c r="BD372" s="1"/>
      <c r="BE372" s="1"/>
      <c r="BF372" s="1"/>
      <c r="BG372" s="1"/>
      <c r="BS372" s="29"/>
      <c r="BT372" s="44" t="str">
        <f t="shared" si="59"/>
        <v/>
      </c>
      <c r="BU372" s="45" t="str">
        <f t="shared" si="60"/>
        <v/>
      </c>
      <c r="BV372" s="45" t="str">
        <f t="shared" si="61"/>
        <v/>
      </c>
      <c r="BW372" s="44" t="str">
        <f t="shared" si="62"/>
        <v/>
      </c>
      <c r="BX372" s="45" t="str">
        <f t="shared" si="63"/>
        <v/>
      </c>
      <c r="BY372" s="44" t="e">
        <f>IF(AND(#REF!="",#REF!="",#REF!="",#REF!=""),"",SUM(#REF!,#REF!,#REF!,#REF!,#REF!))</f>
        <v>#REF!</v>
      </c>
      <c r="BZ372" s="45" t="str">
        <f t="shared" si="64"/>
        <v/>
      </c>
      <c r="CA372" s="44" t="str">
        <f t="shared" si="65"/>
        <v/>
      </c>
      <c r="CB372" s="45" t="str">
        <f t="shared" si="66"/>
        <v/>
      </c>
      <c r="CC372" s="44" t="str">
        <f t="shared" si="67"/>
        <v/>
      </c>
      <c r="CD372" s="45" t="str">
        <f t="shared" si="68"/>
        <v/>
      </c>
      <c r="CE372" s="44" t="e">
        <f>IF(AND(#REF!="",#REF!="",#REF!="",#REF!=""),"",SUM(#REF!,#REF!,#REF!,#REF!,#REF!))</f>
        <v>#REF!</v>
      </c>
      <c r="CF372" s="45" t="str">
        <f t="shared" si="69"/>
        <v/>
      </c>
      <c r="CG372" s="38" t="e">
        <f>IF(AND(#REF!="",#REF!="",#REF!="",#REF!=""),"",SUM(#REF!,#REF!,#REF!,#REF!))</f>
        <v>#REF!</v>
      </c>
      <c r="CH372" s="38" t="str">
        <f t="shared" si="58"/>
        <v/>
      </c>
    </row>
    <row r="373" spans="1:86" ht="24" customHeight="1">
      <c r="A373" s="358">
        <v>367</v>
      </c>
      <c r="B373" s="359"/>
      <c r="C373" s="360"/>
      <c r="D373" s="361"/>
      <c r="E373" s="362"/>
      <c r="F373" s="363"/>
      <c r="G373" s="363"/>
      <c r="H373" s="364"/>
      <c r="I373" s="365"/>
      <c r="J373" s="366"/>
      <c r="K373" s="367"/>
      <c r="L373" s="24"/>
      <c r="M373" s="25"/>
      <c r="N373" s="25"/>
      <c r="O373" s="8"/>
      <c r="P373" s="57"/>
      <c r="Q373" s="60"/>
      <c r="R373" s="8"/>
      <c r="S373" s="14"/>
      <c r="T373" s="26"/>
      <c r="U373" s="27"/>
      <c r="V373" s="27"/>
      <c r="W373" s="8"/>
      <c r="X373" s="63"/>
      <c r="Y373" s="60"/>
      <c r="Z373" s="8"/>
      <c r="AA373" s="14"/>
      <c r="AB373" s="24"/>
      <c r="AC373" s="25"/>
      <c r="AD373" s="25"/>
      <c r="AE373" s="8"/>
      <c r="AF373" s="57"/>
      <c r="AG373" s="60"/>
      <c r="AH373" s="8"/>
      <c r="AI373" s="14"/>
      <c r="AJ373" s="24"/>
      <c r="AK373" s="25"/>
      <c r="AL373" s="25"/>
      <c r="AM373" s="8"/>
      <c r="AN373" s="57"/>
      <c r="AO373" s="60"/>
      <c r="AP373" s="8"/>
      <c r="AQ373" s="14"/>
      <c r="AR373" s="24"/>
      <c r="AS373" s="25"/>
      <c r="AT373" s="57"/>
      <c r="AU373" s="24"/>
      <c r="AV373" s="25"/>
      <c r="AW373" s="97"/>
      <c r="AX373" s="24"/>
      <c r="AY373" s="25"/>
      <c r="AZ373" s="57"/>
      <c r="BA373" s="13" t="s">
        <v>447</v>
      </c>
      <c r="BB373" s="109" t="s">
        <v>447</v>
      </c>
      <c r="BC373" s="1"/>
      <c r="BD373" s="1"/>
      <c r="BE373" s="1"/>
      <c r="BF373" s="1"/>
      <c r="BG373" s="1"/>
      <c r="BS373" s="29"/>
      <c r="BT373" s="44" t="str">
        <f t="shared" si="59"/>
        <v/>
      </c>
      <c r="BU373" s="45" t="str">
        <f t="shared" si="60"/>
        <v/>
      </c>
      <c r="BV373" s="45" t="str">
        <f t="shared" si="61"/>
        <v/>
      </c>
      <c r="BW373" s="44" t="str">
        <f t="shared" si="62"/>
        <v/>
      </c>
      <c r="BX373" s="45" t="str">
        <f t="shared" si="63"/>
        <v/>
      </c>
      <c r="BY373" s="44" t="e">
        <f>IF(AND(#REF!="",#REF!="",#REF!="",#REF!=""),"",SUM(#REF!,#REF!,#REF!,#REF!,#REF!))</f>
        <v>#REF!</v>
      </c>
      <c r="BZ373" s="45" t="str">
        <f t="shared" si="64"/>
        <v/>
      </c>
      <c r="CA373" s="44" t="str">
        <f t="shared" si="65"/>
        <v/>
      </c>
      <c r="CB373" s="45" t="str">
        <f t="shared" si="66"/>
        <v/>
      </c>
      <c r="CC373" s="44" t="str">
        <f t="shared" si="67"/>
        <v/>
      </c>
      <c r="CD373" s="45" t="str">
        <f t="shared" si="68"/>
        <v/>
      </c>
      <c r="CE373" s="44" t="e">
        <f>IF(AND(#REF!="",#REF!="",#REF!="",#REF!=""),"",SUM(#REF!,#REF!,#REF!,#REF!,#REF!))</f>
        <v>#REF!</v>
      </c>
      <c r="CF373" s="45" t="str">
        <f t="shared" si="69"/>
        <v/>
      </c>
      <c r="CG373" s="38" t="e">
        <f>IF(AND(#REF!="",#REF!="",#REF!="",#REF!=""),"",SUM(#REF!,#REF!,#REF!,#REF!))</f>
        <v>#REF!</v>
      </c>
      <c r="CH373" s="38" t="str">
        <f t="shared" si="58"/>
        <v/>
      </c>
    </row>
    <row r="374" spans="1:86" ht="24" customHeight="1">
      <c r="A374" s="358">
        <v>368</v>
      </c>
      <c r="B374" s="359"/>
      <c r="C374" s="360"/>
      <c r="D374" s="361"/>
      <c r="E374" s="362"/>
      <c r="F374" s="363"/>
      <c r="G374" s="363"/>
      <c r="H374" s="364"/>
      <c r="I374" s="365"/>
      <c r="J374" s="366"/>
      <c r="K374" s="367"/>
      <c r="L374" s="24"/>
      <c r="M374" s="25"/>
      <c r="N374" s="25"/>
      <c r="O374" s="8"/>
      <c r="P374" s="57"/>
      <c r="Q374" s="60"/>
      <c r="R374" s="8"/>
      <c r="S374" s="14"/>
      <c r="T374" s="26"/>
      <c r="U374" s="27"/>
      <c r="V374" s="27"/>
      <c r="W374" s="8"/>
      <c r="X374" s="63"/>
      <c r="Y374" s="60"/>
      <c r="Z374" s="8"/>
      <c r="AA374" s="14"/>
      <c r="AB374" s="24"/>
      <c r="AC374" s="25"/>
      <c r="AD374" s="25"/>
      <c r="AE374" s="8"/>
      <c r="AF374" s="57"/>
      <c r="AG374" s="60"/>
      <c r="AH374" s="8"/>
      <c r="AI374" s="14"/>
      <c r="AJ374" s="24"/>
      <c r="AK374" s="25"/>
      <c r="AL374" s="25"/>
      <c r="AM374" s="8"/>
      <c r="AN374" s="57"/>
      <c r="AO374" s="60"/>
      <c r="AP374" s="8"/>
      <c r="AQ374" s="14"/>
      <c r="AR374" s="24"/>
      <c r="AS374" s="25"/>
      <c r="AT374" s="57"/>
      <c r="AU374" s="24"/>
      <c r="AV374" s="25"/>
      <c r="AW374" s="97"/>
      <c r="AX374" s="24"/>
      <c r="AY374" s="25"/>
      <c r="AZ374" s="57"/>
      <c r="BA374" s="13" t="s">
        <v>447</v>
      </c>
      <c r="BB374" s="109" t="s">
        <v>447</v>
      </c>
      <c r="BC374" s="1"/>
      <c r="BD374" s="1"/>
      <c r="BE374" s="1"/>
      <c r="BF374" s="1"/>
      <c r="BG374" s="1"/>
      <c r="BS374" s="29"/>
      <c r="BT374" s="44" t="str">
        <f t="shared" si="59"/>
        <v/>
      </c>
      <c r="BU374" s="45" t="str">
        <f t="shared" si="60"/>
        <v/>
      </c>
      <c r="BV374" s="45" t="str">
        <f t="shared" si="61"/>
        <v/>
      </c>
      <c r="BW374" s="44" t="str">
        <f t="shared" si="62"/>
        <v/>
      </c>
      <c r="BX374" s="45" t="str">
        <f t="shared" si="63"/>
        <v/>
      </c>
      <c r="BY374" s="44" t="e">
        <f>IF(AND(#REF!="",#REF!="",#REF!="",#REF!=""),"",SUM(#REF!,#REF!,#REF!,#REF!,#REF!))</f>
        <v>#REF!</v>
      </c>
      <c r="BZ374" s="45" t="str">
        <f t="shared" si="64"/>
        <v/>
      </c>
      <c r="CA374" s="44" t="str">
        <f t="shared" si="65"/>
        <v/>
      </c>
      <c r="CB374" s="45" t="str">
        <f t="shared" si="66"/>
        <v/>
      </c>
      <c r="CC374" s="44" t="str">
        <f t="shared" si="67"/>
        <v/>
      </c>
      <c r="CD374" s="45" t="str">
        <f t="shared" si="68"/>
        <v/>
      </c>
      <c r="CE374" s="44" t="e">
        <f>IF(AND(#REF!="",#REF!="",#REF!="",#REF!=""),"",SUM(#REF!,#REF!,#REF!,#REF!,#REF!))</f>
        <v>#REF!</v>
      </c>
      <c r="CF374" s="45" t="str">
        <f t="shared" si="69"/>
        <v/>
      </c>
      <c r="CG374" s="38" t="e">
        <f>IF(AND(#REF!="",#REF!="",#REF!="",#REF!=""),"",SUM(#REF!,#REF!,#REF!,#REF!))</f>
        <v>#REF!</v>
      </c>
      <c r="CH374" s="38" t="str">
        <f t="shared" si="58"/>
        <v/>
      </c>
    </row>
    <row r="375" spans="1:86" ht="24" customHeight="1">
      <c r="A375" s="358">
        <v>369</v>
      </c>
      <c r="B375" s="359"/>
      <c r="C375" s="360"/>
      <c r="D375" s="361"/>
      <c r="E375" s="362"/>
      <c r="F375" s="363"/>
      <c r="G375" s="363"/>
      <c r="H375" s="364"/>
      <c r="I375" s="365"/>
      <c r="J375" s="366"/>
      <c r="K375" s="367"/>
      <c r="L375" s="24"/>
      <c r="M375" s="25"/>
      <c r="N375" s="25"/>
      <c r="O375" s="8"/>
      <c r="P375" s="57"/>
      <c r="Q375" s="60"/>
      <c r="R375" s="8"/>
      <c r="S375" s="14"/>
      <c r="T375" s="26"/>
      <c r="U375" s="27"/>
      <c r="V375" s="27"/>
      <c r="W375" s="8"/>
      <c r="X375" s="63"/>
      <c r="Y375" s="60"/>
      <c r="Z375" s="8"/>
      <c r="AA375" s="14"/>
      <c r="AB375" s="24"/>
      <c r="AC375" s="25"/>
      <c r="AD375" s="25"/>
      <c r="AE375" s="8"/>
      <c r="AF375" s="57"/>
      <c r="AG375" s="60"/>
      <c r="AH375" s="8"/>
      <c r="AI375" s="14"/>
      <c r="AJ375" s="24"/>
      <c r="AK375" s="25"/>
      <c r="AL375" s="25"/>
      <c r="AM375" s="8"/>
      <c r="AN375" s="57"/>
      <c r="AO375" s="60"/>
      <c r="AP375" s="8"/>
      <c r="AQ375" s="14"/>
      <c r="AR375" s="24"/>
      <c r="AS375" s="25"/>
      <c r="AT375" s="57"/>
      <c r="AU375" s="24"/>
      <c r="AV375" s="25"/>
      <c r="AW375" s="97"/>
      <c r="AX375" s="24"/>
      <c r="AY375" s="25"/>
      <c r="AZ375" s="57"/>
      <c r="BA375" s="13" t="s">
        <v>447</v>
      </c>
      <c r="BB375" s="109" t="s">
        <v>447</v>
      </c>
      <c r="BC375" s="1"/>
      <c r="BD375" s="1"/>
      <c r="BE375" s="1"/>
      <c r="BF375" s="1"/>
      <c r="BG375" s="1"/>
      <c r="BS375" s="29"/>
      <c r="BT375" s="44" t="str">
        <f t="shared" si="59"/>
        <v/>
      </c>
      <c r="BU375" s="45" t="str">
        <f t="shared" si="60"/>
        <v/>
      </c>
      <c r="BV375" s="45" t="str">
        <f t="shared" si="61"/>
        <v/>
      </c>
      <c r="BW375" s="44" t="str">
        <f t="shared" si="62"/>
        <v/>
      </c>
      <c r="BX375" s="45" t="str">
        <f t="shared" si="63"/>
        <v/>
      </c>
      <c r="BY375" s="44" t="e">
        <f>IF(AND(#REF!="",#REF!="",#REF!="",#REF!=""),"",SUM(#REF!,#REF!,#REF!,#REF!,#REF!))</f>
        <v>#REF!</v>
      </c>
      <c r="BZ375" s="45" t="str">
        <f t="shared" si="64"/>
        <v/>
      </c>
      <c r="CA375" s="44" t="str">
        <f t="shared" si="65"/>
        <v/>
      </c>
      <c r="CB375" s="45" t="str">
        <f t="shared" si="66"/>
        <v/>
      </c>
      <c r="CC375" s="44" t="str">
        <f t="shared" si="67"/>
        <v/>
      </c>
      <c r="CD375" s="45" t="str">
        <f t="shared" si="68"/>
        <v/>
      </c>
      <c r="CE375" s="44" t="e">
        <f>IF(AND(#REF!="",#REF!="",#REF!="",#REF!=""),"",SUM(#REF!,#REF!,#REF!,#REF!,#REF!))</f>
        <v>#REF!</v>
      </c>
      <c r="CF375" s="45" t="str">
        <f t="shared" si="69"/>
        <v/>
      </c>
      <c r="CG375" s="38" t="e">
        <f>IF(AND(#REF!="",#REF!="",#REF!="",#REF!=""),"",SUM(#REF!,#REF!,#REF!,#REF!))</f>
        <v>#REF!</v>
      </c>
      <c r="CH375" s="38" t="str">
        <f t="shared" si="58"/>
        <v/>
      </c>
    </row>
    <row r="376" spans="1:86" ht="24" customHeight="1">
      <c r="A376" s="358">
        <v>370</v>
      </c>
      <c r="B376" s="359"/>
      <c r="C376" s="360"/>
      <c r="D376" s="361"/>
      <c r="E376" s="362"/>
      <c r="F376" s="363"/>
      <c r="G376" s="363"/>
      <c r="H376" s="364"/>
      <c r="I376" s="365"/>
      <c r="J376" s="366"/>
      <c r="K376" s="367"/>
      <c r="L376" s="24"/>
      <c r="M376" s="25"/>
      <c r="N376" s="25"/>
      <c r="O376" s="8"/>
      <c r="P376" s="57"/>
      <c r="Q376" s="60"/>
      <c r="R376" s="8"/>
      <c r="S376" s="14"/>
      <c r="T376" s="26"/>
      <c r="U376" s="27"/>
      <c r="V376" s="27"/>
      <c r="W376" s="8"/>
      <c r="X376" s="63"/>
      <c r="Y376" s="60"/>
      <c r="Z376" s="8"/>
      <c r="AA376" s="14"/>
      <c r="AB376" s="24"/>
      <c r="AC376" s="25"/>
      <c r="AD376" s="25"/>
      <c r="AE376" s="8"/>
      <c r="AF376" s="57"/>
      <c r="AG376" s="60"/>
      <c r="AH376" s="8"/>
      <c r="AI376" s="14"/>
      <c r="AJ376" s="24"/>
      <c r="AK376" s="25"/>
      <c r="AL376" s="25"/>
      <c r="AM376" s="8"/>
      <c r="AN376" s="57"/>
      <c r="AO376" s="60"/>
      <c r="AP376" s="8"/>
      <c r="AQ376" s="14"/>
      <c r="AR376" s="24"/>
      <c r="AS376" s="25"/>
      <c r="AT376" s="57"/>
      <c r="AU376" s="24"/>
      <c r="AV376" s="25"/>
      <c r="AW376" s="97"/>
      <c r="AX376" s="24"/>
      <c r="AY376" s="25"/>
      <c r="AZ376" s="57"/>
      <c r="BA376" s="13" t="s">
        <v>447</v>
      </c>
      <c r="BB376" s="109" t="s">
        <v>447</v>
      </c>
      <c r="BC376" s="1"/>
      <c r="BD376" s="1"/>
      <c r="BE376" s="1"/>
      <c r="BF376" s="1"/>
      <c r="BG376" s="1"/>
      <c r="BS376" s="29"/>
      <c r="BT376" s="44" t="str">
        <f t="shared" si="59"/>
        <v/>
      </c>
      <c r="BU376" s="45" t="str">
        <f t="shared" si="60"/>
        <v/>
      </c>
      <c r="BV376" s="45" t="str">
        <f t="shared" si="61"/>
        <v/>
      </c>
      <c r="BW376" s="44" t="str">
        <f t="shared" si="62"/>
        <v/>
      </c>
      <c r="BX376" s="45" t="str">
        <f t="shared" si="63"/>
        <v/>
      </c>
      <c r="BY376" s="44" t="e">
        <f>IF(AND(#REF!="",#REF!="",#REF!="",#REF!=""),"",SUM(#REF!,#REF!,#REF!,#REF!,#REF!))</f>
        <v>#REF!</v>
      </c>
      <c r="BZ376" s="45" t="str">
        <f t="shared" si="64"/>
        <v/>
      </c>
      <c r="CA376" s="44" t="str">
        <f t="shared" si="65"/>
        <v/>
      </c>
      <c r="CB376" s="45" t="str">
        <f t="shared" si="66"/>
        <v/>
      </c>
      <c r="CC376" s="44" t="str">
        <f t="shared" si="67"/>
        <v/>
      </c>
      <c r="CD376" s="45" t="str">
        <f t="shared" si="68"/>
        <v/>
      </c>
      <c r="CE376" s="44" t="e">
        <f>IF(AND(#REF!="",#REF!="",#REF!="",#REF!=""),"",SUM(#REF!,#REF!,#REF!,#REF!,#REF!))</f>
        <v>#REF!</v>
      </c>
      <c r="CF376" s="45" t="str">
        <f t="shared" si="69"/>
        <v/>
      </c>
      <c r="CG376" s="38" t="e">
        <f>IF(AND(#REF!="",#REF!="",#REF!="",#REF!=""),"",SUM(#REF!,#REF!,#REF!,#REF!))</f>
        <v>#REF!</v>
      </c>
      <c r="CH376" s="38" t="str">
        <f t="shared" si="58"/>
        <v/>
      </c>
    </row>
    <row r="377" spans="1:86" ht="24" customHeight="1">
      <c r="A377" s="358">
        <v>371</v>
      </c>
      <c r="B377" s="359"/>
      <c r="C377" s="360"/>
      <c r="D377" s="361"/>
      <c r="E377" s="362"/>
      <c r="F377" s="363"/>
      <c r="G377" s="363"/>
      <c r="H377" s="364"/>
      <c r="I377" s="365"/>
      <c r="J377" s="366"/>
      <c r="K377" s="367"/>
      <c r="L377" s="24"/>
      <c r="M377" s="25"/>
      <c r="N377" s="25"/>
      <c r="O377" s="8"/>
      <c r="P377" s="57"/>
      <c r="Q377" s="60"/>
      <c r="R377" s="8"/>
      <c r="S377" s="14"/>
      <c r="T377" s="26"/>
      <c r="U377" s="27"/>
      <c r="V377" s="27"/>
      <c r="W377" s="8"/>
      <c r="X377" s="63"/>
      <c r="Y377" s="60"/>
      <c r="Z377" s="8"/>
      <c r="AA377" s="14"/>
      <c r="AB377" s="24"/>
      <c r="AC377" s="25"/>
      <c r="AD377" s="25"/>
      <c r="AE377" s="8"/>
      <c r="AF377" s="57"/>
      <c r="AG377" s="60"/>
      <c r="AH377" s="8"/>
      <c r="AI377" s="14"/>
      <c r="AJ377" s="24"/>
      <c r="AK377" s="25"/>
      <c r="AL377" s="25"/>
      <c r="AM377" s="8"/>
      <c r="AN377" s="57"/>
      <c r="AO377" s="60"/>
      <c r="AP377" s="8"/>
      <c r="AQ377" s="14"/>
      <c r="AR377" s="24"/>
      <c r="AS377" s="25"/>
      <c r="AT377" s="57"/>
      <c r="AU377" s="24"/>
      <c r="AV377" s="25"/>
      <c r="AW377" s="97"/>
      <c r="AX377" s="24"/>
      <c r="AY377" s="25"/>
      <c r="AZ377" s="57"/>
      <c r="BA377" s="13" t="s">
        <v>447</v>
      </c>
      <c r="BB377" s="109" t="s">
        <v>447</v>
      </c>
      <c r="BC377" s="1"/>
      <c r="BD377" s="1"/>
      <c r="BE377" s="1"/>
      <c r="BF377" s="1"/>
      <c r="BG377" s="1"/>
      <c r="BS377" s="29"/>
      <c r="BT377" s="44" t="str">
        <f t="shared" si="59"/>
        <v/>
      </c>
      <c r="BU377" s="45" t="str">
        <f t="shared" si="60"/>
        <v/>
      </c>
      <c r="BV377" s="45" t="str">
        <f t="shared" si="61"/>
        <v/>
      </c>
      <c r="BW377" s="44" t="str">
        <f t="shared" si="62"/>
        <v/>
      </c>
      <c r="BX377" s="45" t="str">
        <f t="shared" si="63"/>
        <v/>
      </c>
      <c r="BY377" s="44" t="e">
        <f>IF(AND(#REF!="",#REF!="",#REF!="",#REF!=""),"",SUM(#REF!,#REF!,#REF!,#REF!,#REF!))</f>
        <v>#REF!</v>
      </c>
      <c r="BZ377" s="45" t="str">
        <f t="shared" si="64"/>
        <v/>
      </c>
      <c r="CA377" s="44" t="str">
        <f t="shared" si="65"/>
        <v/>
      </c>
      <c r="CB377" s="45" t="str">
        <f t="shared" si="66"/>
        <v/>
      </c>
      <c r="CC377" s="44" t="str">
        <f t="shared" si="67"/>
        <v/>
      </c>
      <c r="CD377" s="45" t="str">
        <f t="shared" si="68"/>
        <v/>
      </c>
      <c r="CE377" s="44" t="e">
        <f>IF(AND(#REF!="",#REF!="",#REF!="",#REF!=""),"",SUM(#REF!,#REF!,#REF!,#REF!,#REF!))</f>
        <v>#REF!</v>
      </c>
      <c r="CF377" s="45" t="str">
        <f t="shared" si="69"/>
        <v/>
      </c>
      <c r="CG377" s="38" t="e">
        <f>IF(AND(#REF!="",#REF!="",#REF!="",#REF!=""),"",SUM(#REF!,#REF!,#REF!,#REF!))</f>
        <v>#REF!</v>
      </c>
      <c r="CH377" s="38" t="str">
        <f t="shared" si="58"/>
        <v/>
      </c>
    </row>
    <row r="378" spans="1:86" ht="24" customHeight="1">
      <c r="A378" s="358">
        <v>372</v>
      </c>
      <c r="B378" s="359"/>
      <c r="C378" s="360"/>
      <c r="D378" s="361"/>
      <c r="E378" s="362"/>
      <c r="F378" s="363"/>
      <c r="G378" s="363"/>
      <c r="H378" s="364"/>
      <c r="I378" s="365"/>
      <c r="J378" s="366"/>
      <c r="K378" s="367"/>
      <c r="L378" s="24"/>
      <c r="M378" s="25"/>
      <c r="N378" s="25"/>
      <c r="O378" s="8"/>
      <c r="P378" s="57"/>
      <c r="Q378" s="60"/>
      <c r="R378" s="8"/>
      <c r="S378" s="14"/>
      <c r="T378" s="26"/>
      <c r="U378" s="27"/>
      <c r="V378" s="27"/>
      <c r="W378" s="8"/>
      <c r="X378" s="63"/>
      <c r="Y378" s="60"/>
      <c r="Z378" s="8"/>
      <c r="AA378" s="14"/>
      <c r="AB378" s="24"/>
      <c r="AC378" s="25"/>
      <c r="AD378" s="25"/>
      <c r="AE378" s="8"/>
      <c r="AF378" s="57"/>
      <c r="AG378" s="60"/>
      <c r="AH378" s="8"/>
      <c r="AI378" s="14"/>
      <c r="AJ378" s="24"/>
      <c r="AK378" s="25"/>
      <c r="AL378" s="25"/>
      <c r="AM378" s="8"/>
      <c r="AN378" s="57"/>
      <c r="AO378" s="60"/>
      <c r="AP378" s="8"/>
      <c r="AQ378" s="14"/>
      <c r="AR378" s="24"/>
      <c r="AS378" s="25"/>
      <c r="AT378" s="57"/>
      <c r="AU378" s="24"/>
      <c r="AV378" s="25"/>
      <c r="AW378" s="97"/>
      <c r="AX378" s="24"/>
      <c r="AY378" s="25"/>
      <c r="AZ378" s="57"/>
      <c r="BA378" s="13" t="s">
        <v>447</v>
      </c>
      <c r="BB378" s="109" t="s">
        <v>447</v>
      </c>
      <c r="BC378" s="1"/>
      <c r="BD378" s="1"/>
      <c r="BE378" s="1"/>
      <c r="BF378" s="1"/>
      <c r="BG378" s="1"/>
      <c r="BS378" s="29"/>
      <c r="BT378" s="44" t="str">
        <f t="shared" si="59"/>
        <v/>
      </c>
      <c r="BU378" s="45" t="str">
        <f t="shared" si="60"/>
        <v/>
      </c>
      <c r="BV378" s="45" t="str">
        <f t="shared" si="61"/>
        <v/>
      </c>
      <c r="BW378" s="44" t="str">
        <f t="shared" si="62"/>
        <v/>
      </c>
      <c r="BX378" s="45" t="str">
        <f t="shared" si="63"/>
        <v/>
      </c>
      <c r="BY378" s="44" t="e">
        <f>IF(AND(#REF!="",#REF!="",#REF!="",#REF!=""),"",SUM(#REF!,#REF!,#REF!,#REF!,#REF!))</f>
        <v>#REF!</v>
      </c>
      <c r="BZ378" s="45" t="str">
        <f t="shared" si="64"/>
        <v/>
      </c>
      <c r="CA378" s="44" t="str">
        <f t="shared" si="65"/>
        <v/>
      </c>
      <c r="CB378" s="45" t="str">
        <f t="shared" si="66"/>
        <v/>
      </c>
      <c r="CC378" s="44" t="str">
        <f t="shared" si="67"/>
        <v/>
      </c>
      <c r="CD378" s="45" t="str">
        <f t="shared" si="68"/>
        <v/>
      </c>
      <c r="CE378" s="44" t="e">
        <f>IF(AND(#REF!="",#REF!="",#REF!="",#REF!=""),"",SUM(#REF!,#REF!,#REF!,#REF!,#REF!))</f>
        <v>#REF!</v>
      </c>
      <c r="CF378" s="45" t="str">
        <f t="shared" si="69"/>
        <v/>
      </c>
      <c r="CG378" s="38" t="e">
        <f>IF(AND(#REF!="",#REF!="",#REF!="",#REF!=""),"",SUM(#REF!,#REF!,#REF!,#REF!))</f>
        <v>#REF!</v>
      </c>
      <c r="CH378" s="38" t="str">
        <f t="shared" si="58"/>
        <v/>
      </c>
    </row>
    <row r="379" spans="1:86" ht="24" customHeight="1">
      <c r="A379" s="358">
        <v>373</v>
      </c>
      <c r="B379" s="359"/>
      <c r="C379" s="360"/>
      <c r="D379" s="361"/>
      <c r="E379" s="362"/>
      <c r="F379" s="363"/>
      <c r="G379" s="363"/>
      <c r="H379" s="364"/>
      <c r="I379" s="365"/>
      <c r="J379" s="366"/>
      <c r="K379" s="367"/>
      <c r="L379" s="24"/>
      <c r="M379" s="25"/>
      <c r="N379" s="25"/>
      <c r="O379" s="8"/>
      <c r="P379" s="57"/>
      <c r="Q379" s="60"/>
      <c r="R379" s="8"/>
      <c r="S379" s="14"/>
      <c r="T379" s="26"/>
      <c r="U379" s="27"/>
      <c r="V379" s="27"/>
      <c r="W379" s="8"/>
      <c r="X379" s="63"/>
      <c r="Y379" s="60"/>
      <c r="Z379" s="8"/>
      <c r="AA379" s="14"/>
      <c r="AB379" s="24"/>
      <c r="AC379" s="25"/>
      <c r="AD379" s="25"/>
      <c r="AE379" s="8"/>
      <c r="AF379" s="57"/>
      <c r="AG379" s="60"/>
      <c r="AH379" s="8"/>
      <c r="AI379" s="14"/>
      <c r="AJ379" s="24"/>
      <c r="AK379" s="25"/>
      <c r="AL379" s="25"/>
      <c r="AM379" s="8"/>
      <c r="AN379" s="57"/>
      <c r="AO379" s="60"/>
      <c r="AP379" s="8"/>
      <c r="AQ379" s="14"/>
      <c r="AR379" s="24"/>
      <c r="AS379" s="25"/>
      <c r="AT379" s="57"/>
      <c r="AU379" s="24"/>
      <c r="AV379" s="25"/>
      <c r="AW379" s="97"/>
      <c r="AX379" s="24"/>
      <c r="AY379" s="25"/>
      <c r="AZ379" s="57"/>
      <c r="BA379" s="13" t="s">
        <v>447</v>
      </c>
      <c r="BB379" s="109" t="s">
        <v>447</v>
      </c>
      <c r="BC379" s="1"/>
      <c r="BD379" s="1"/>
      <c r="BE379" s="1"/>
      <c r="BF379" s="1"/>
      <c r="BG379" s="1"/>
      <c r="BS379" s="29"/>
      <c r="BT379" s="44" t="str">
        <f t="shared" si="59"/>
        <v/>
      </c>
      <c r="BU379" s="45" t="str">
        <f t="shared" si="60"/>
        <v/>
      </c>
      <c r="BV379" s="45" t="str">
        <f t="shared" si="61"/>
        <v/>
      </c>
      <c r="BW379" s="44" t="str">
        <f t="shared" si="62"/>
        <v/>
      </c>
      <c r="BX379" s="45" t="str">
        <f t="shared" si="63"/>
        <v/>
      </c>
      <c r="BY379" s="44" t="e">
        <f>IF(AND(#REF!="",#REF!="",#REF!="",#REF!=""),"",SUM(#REF!,#REF!,#REF!,#REF!,#REF!))</f>
        <v>#REF!</v>
      </c>
      <c r="BZ379" s="45" t="str">
        <f t="shared" si="64"/>
        <v/>
      </c>
      <c r="CA379" s="44" t="str">
        <f t="shared" si="65"/>
        <v/>
      </c>
      <c r="CB379" s="45" t="str">
        <f t="shared" si="66"/>
        <v/>
      </c>
      <c r="CC379" s="44" t="str">
        <f t="shared" si="67"/>
        <v/>
      </c>
      <c r="CD379" s="45" t="str">
        <f t="shared" si="68"/>
        <v/>
      </c>
      <c r="CE379" s="44" t="e">
        <f>IF(AND(#REF!="",#REF!="",#REF!="",#REF!=""),"",SUM(#REF!,#REF!,#REF!,#REF!,#REF!))</f>
        <v>#REF!</v>
      </c>
      <c r="CF379" s="45" t="str">
        <f t="shared" si="69"/>
        <v/>
      </c>
      <c r="CG379" s="38" t="e">
        <f>IF(AND(#REF!="",#REF!="",#REF!="",#REF!=""),"",SUM(#REF!,#REF!,#REF!,#REF!))</f>
        <v>#REF!</v>
      </c>
      <c r="CH379" s="38" t="str">
        <f t="shared" si="58"/>
        <v/>
      </c>
    </row>
    <row r="380" spans="1:86" ht="24" customHeight="1">
      <c r="A380" s="358">
        <v>374</v>
      </c>
      <c r="B380" s="359"/>
      <c r="C380" s="360"/>
      <c r="D380" s="361"/>
      <c r="E380" s="362"/>
      <c r="F380" s="363"/>
      <c r="G380" s="363"/>
      <c r="H380" s="364"/>
      <c r="I380" s="365"/>
      <c r="J380" s="366"/>
      <c r="K380" s="367"/>
      <c r="L380" s="24"/>
      <c r="M380" s="25"/>
      <c r="N380" s="25"/>
      <c r="O380" s="8"/>
      <c r="P380" s="57"/>
      <c r="Q380" s="60"/>
      <c r="R380" s="8"/>
      <c r="S380" s="14"/>
      <c r="T380" s="26"/>
      <c r="U380" s="27"/>
      <c r="V380" s="27"/>
      <c r="W380" s="8"/>
      <c r="X380" s="63"/>
      <c r="Y380" s="60"/>
      <c r="Z380" s="8"/>
      <c r="AA380" s="14"/>
      <c r="AB380" s="24"/>
      <c r="AC380" s="25"/>
      <c r="AD380" s="25"/>
      <c r="AE380" s="8"/>
      <c r="AF380" s="57"/>
      <c r="AG380" s="60"/>
      <c r="AH380" s="8"/>
      <c r="AI380" s="14"/>
      <c r="AJ380" s="24"/>
      <c r="AK380" s="25"/>
      <c r="AL380" s="25"/>
      <c r="AM380" s="8"/>
      <c r="AN380" s="57"/>
      <c r="AO380" s="60"/>
      <c r="AP380" s="8"/>
      <c r="AQ380" s="14"/>
      <c r="AR380" s="24"/>
      <c r="AS380" s="25"/>
      <c r="AT380" s="57"/>
      <c r="AU380" s="24"/>
      <c r="AV380" s="25"/>
      <c r="AW380" s="97"/>
      <c r="AX380" s="24"/>
      <c r="AY380" s="25"/>
      <c r="AZ380" s="57"/>
      <c r="BA380" s="13" t="s">
        <v>447</v>
      </c>
      <c r="BB380" s="109" t="s">
        <v>447</v>
      </c>
      <c r="BC380" s="1"/>
      <c r="BD380" s="1"/>
      <c r="BE380" s="1"/>
      <c r="BF380" s="1"/>
      <c r="BG380" s="1"/>
      <c r="BS380" s="29"/>
      <c r="BT380" s="44" t="str">
        <f t="shared" si="59"/>
        <v/>
      </c>
      <c r="BU380" s="45" t="str">
        <f t="shared" si="60"/>
        <v/>
      </c>
      <c r="BV380" s="45" t="str">
        <f t="shared" si="61"/>
        <v/>
      </c>
      <c r="BW380" s="44" t="str">
        <f t="shared" si="62"/>
        <v/>
      </c>
      <c r="BX380" s="45" t="str">
        <f t="shared" si="63"/>
        <v/>
      </c>
      <c r="BY380" s="44" t="e">
        <f>IF(AND(#REF!="",#REF!="",#REF!="",#REF!=""),"",SUM(#REF!,#REF!,#REF!,#REF!,#REF!))</f>
        <v>#REF!</v>
      </c>
      <c r="BZ380" s="45" t="str">
        <f t="shared" si="64"/>
        <v/>
      </c>
      <c r="CA380" s="44" t="str">
        <f t="shared" si="65"/>
        <v/>
      </c>
      <c r="CB380" s="45" t="str">
        <f t="shared" si="66"/>
        <v/>
      </c>
      <c r="CC380" s="44" t="str">
        <f t="shared" si="67"/>
        <v/>
      </c>
      <c r="CD380" s="45" t="str">
        <f t="shared" si="68"/>
        <v/>
      </c>
      <c r="CE380" s="44" t="e">
        <f>IF(AND(#REF!="",#REF!="",#REF!="",#REF!=""),"",SUM(#REF!,#REF!,#REF!,#REF!,#REF!))</f>
        <v>#REF!</v>
      </c>
      <c r="CF380" s="45" t="str">
        <f t="shared" si="69"/>
        <v/>
      </c>
      <c r="CG380" s="38" t="e">
        <f>IF(AND(#REF!="",#REF!="",#REF!="",#REF!=""),"",SUM(#REF!,#REF!,#REF!,#REF!))</f>
        <v>#REF!</v>
      </c>
      <c r="CH380" s="38" t="str">
        <f t="shared" si="58"/>
        <v/>
      </c>
    </row>
    <row r="381" spans="1:86" ht="24" customHeight="1">
      <c r="A381" s="358">
        <v>375</v>
      </c>
      <c r="B381" s="359"/>
      <c r="C381" s="360"/>
      <c r="D381" s="361"/>
      <c r="E381" s="362"/>
      <c r="F381" s="363"/>
      <c r="G381" s="363"/>
      <c r="H381" s="364"/>
      <c r="I381" s="365"/>
      <c r="J381" s="366"/>
      <c r="K381" s="367"/>
      <c r="L381" s="24"/>
      <c r="M381" s="25"/>
      <c r="N381" s="25"/>
      <c r="O381" s="8"/>
      <c r="P381" s="57"/>
      <c r="Q381" s="60"/>
      <c r="R381" s="8"/>
      <c r="S381" s="14"/>
      <c r="T381" s="26"/>
      <c r="U381" s="27"/>
      <c r="V381" s="27"/>
      <c r="W381" s="8"/>
      <c r="X381" s="63"/>
      <c r="Y381" s="60"/>
      <c r="Z381" s="8"/>
      <c r="AA381" s="14"/>
      <c r="AB381" s="24"/>
      <c r="AC381" s="25"/>
      <c r="AD381" s="25"/>
      <c r="AE381" s="8"/>
      <c r="AF381" s="57"/>
      <c r="AG381" s="60"/>
      <c r="AH381" s="8"/>
      <c r="AI381" s="14"/>
      <c r="AJ381" s="24"/>
      <c r="AK381" s="25"/>
      <c r="AL381" s="25"/>
      <c r="AM381" s="8"/>
      <c r="AN381" s="57"/>
      <c r="AO381" s="60"/>
      <c r="AP381" s="8"/>
      <c r="AQ381" s="14"/>
      <c r="AR381" s="24"/>
      <c r="AS381" s="25"/>
      <c r="AT381" s="57"/>
      <c r="AU381" s="24"/>
      <c r="AV381" s="25"/>
      <c r="AW381" s="97"/>
      <c r="AX381" s="24"/>
      <c r="AY381" s="25"/>
      <c r="AZ381" s="57"/>
      <c r="BA381" s="13" t="s">
        <v>447</v>
      </c>
      <c r="BB381" s="109" t="s">
        <v>447</v>
      </c>
      <c r="BC381" s="1"/>
      <c r="BD381" s="1"/>
      <c r="BE381" s="1"/>
      <c r="BF381" s="1"/>
      <c r="BG381" s="1"/>
      <c r="BS381" s="29"/>
      <c r="BT381" s="44" t="str">
        <f t="shared" si="59"/>
        <v/>
      </c>
      <c r="BU381" s="45" t="str">
        <f t="shared" si="60"/>
        <v/>
      </c>
      <c r="BV381" s="45" t="str">
        <f t="shared" si="61"/>
        <v/>
      </c>
      <c r="BW381" s="44" t="str">
        <f t="shared" si="62"/>
        <v/>
      </c>
      <c r="BX381" s="45" t="str">
        <f t="shared" si="63"/>
        <v/>
      </c>
      <c r="BY381" s="44" t="e">
        <f>IF(AND(#REF!="",#REF!="",#REF!="",#REF!=""),"",SUM(#REF!,#REF!,#REF!,#REF!,#REF!))</f>
        <v>#REF!</v>
      </c>
      <c r="BZ381" s="45" t="str">
        <f t="shared" si="64"/>
        <v/>
      </c>
      <c r="CA381" s="44" t="str">
        <f t="shared" si="65"/>
        <v/>
      </c>
      <c r="CB381" s="45" t="str">
        <f t="shared" si="66"/>
        <v/>
      </c>
      <c r="CC381" s="44" t="str">
        <f t="shared" si="67"/>
        <v/>
      </c>
      <c r="CD381" s="45" t="str">
        <f t="shared" si="68"/>
        <v/>
      </c>
      <c r="CE381" s="44" t="e">
        <f>IF(AND(#REF!="",#REF!="",#REF!="",#REF!=""),"",SUM(#REF!,#REF!,#REF!,#REF!,#REF!))</f>
        <v>#REF!</v>
      </c>
      <c r="CF381" s="45" t="str">
        <f t="shared" si="69"/>
        <v/>
      </c>
      <c r="CG381" s="38" t="e">
        <f>IF(AND(#REF!="",#REF!="",#REF!="",#REF!=""),"",SUM(#REF!,#REF!,#REF!,#REF!))</f>
        <v>#REF!</v>
      </c>
      <c r="CH381" s="38" t="str">
        <f t="shared" si="58"/>
        <v/>
      </c>
    </row>
    <row r="382" spans="1:86" ht="24" customHeight="1">
      <c r="A382" s="358">
        <v>376</v>
      </c>
      <c r="B382" s="359"/>
      <c r="C382" s="360"/>
      <c r="D382" s="361"/>
      <c r="E382" s="362"/>
      <c r="F382" s="363"/>
      <c r="G382" s="363"/>
      <c r="H382" s="364"/>
      <c r="I382" s="365"/>
      <c r="J382" s="366"/>
      <c r="K382" s="367"/>
      <c r="L382" s="24"/>
      <c r="M382" s="25"/>
      <c r="N382" s="25"/>
      <c r="O382" s="8"/>
      <c r="P382" s="57"/>
      <c r="Q382" s="60"/>
      <c r="R382" s="8"/>
      <c r="S382" s="14"/>
      <c r="T382" s="26"/>
      <c r="U382" s="27"/>
      <c r="V382" s="27"/>
      <c r="W382" s="8"/>
      <c r="X382" s="63"/>
      <c r="Y382" s="60"/>
      <c r="Z382" s="8"/>
      <c r="AA382" s="14"/>
      <c r="AB382" s="24"/>
      <c r="AC382" s="25"/>
      <c r="AD382" s="25"/>
      <c r="AE382" s="8"/>
      <c r="AF382" s="57"/>
      <c r="AG382" s="60"/>
      <c r="AH382" s="8"/>
      <c r="AI382" s="14"/>
      <c r="AJ382" s="24"/>
      <c r="AK382" s="25"/>
      <c r="AL382" s="25"/>
      <c r="AM382" s="8"/>
      <c r="AN382" s="57"/>
      <c r="AO382" s="60"/>
      <c r="AP382" s="8"/>
      <c r="AQ382" s="14"/>
      <c r="AR382" s="24"/>
      <c r="AS382" s="25"/>
      <c r="AT382" s="57"/>
      <c r="AU382" s="24"/>
      <c r="AV382" s="25"/>
      <c r="AW382" s="97"/>
      <c r="AX382" s="24"/>
      <c r="AY382" s="25"/>
      <c r="AZ382" s="57"/>
      <c r="BA382" s="13" t="s">
        <v>447</v>
      </c>
      <c r="BB382" s="109" t="s">
        <v>447</v>
      </c>
      <c r="BC382" s="1"/>
      <c r="BD382" s="1"/>
      <c r="BE382" s="1"/>
      <c r="BF382" s="1"/>
      <c r="BG382" s="1"/>
      <c r="BS382" s="29"/>
      <c r="BT382" s="44" t="str">
        <f t="shared" si="59"/>
        <v/>
      </c>
      <c r="BU382" s="45" t="str">
        <f t="shared" si="60"/>
        <v/>
      </c>
      <c r="BV382" s="45" t="str">
        <f t="shared" si="61"/>
        <v/>
      </c>
      <c r="BW382" s="44" t="str">
        <f t="shared" si="62"/>
        <v/>
      </c>
      <c r="BX382" s="45" t="str">
        <f t="shared" si="63"/>
        <v/>
      </c>
      <c r="BY382" s="44" t="e">
        <f>IF(AND(#REF!="",#REF!="",#REF!="",#REF!=""),"",SUM(#REF!,#REF!,#REF!,#REF!,#REF!))</f>
        <v>#REF!</v>
      </c>
      <c r="BZ382" s="45" t="str">
        <f t="shared" si="64"/>
        <v/>
      </c>
      <c r="CA382" s="44" t="str">
        <f t="shared" si="65"/>
        <v/>
      </c>
      <c r="CB382" s="45" t="str">
        <f t="shared" si="66"/>
        <v/>
      </c>
      <c r="CC382" s="44" t="str">
        <f t="shared" si="67"/>
        <v/>
      </c>
      <c r="CD382" s="45" t="str">
        <f t="shared" si="68"/>
        <v/>
      </c>
      <c r="CE382" s="44" t="e">
        <f>IF(AND(#REF!="",#REF!="",#REF!="",#REF!=""),"",SUM(#REF!,#REF!,#REF!,#REF!,#REF!))</f>
        <v>#REF!</v>
      </c>
      <c r="CF382" s="45" t="str">
        <f t="shared" si="69"/>
        <v/>
      </c>
      <c r="CG382" s="38" t="e">
        <f>IF(AND(#REF!="",#REF!="",#REF!="",#REF!=""),"",SUM(#REF!,#REF!,#REF!,#REF!))</f>
        <v>#REF!</v>
      </c>
      <c r="CH382" s="38" t="str">
        <f t="shared" si="58"/>
        <v/>
      </c>
    </row>
    <row r="383" spans="1:86" ht="24" customHeight="1">
      <c r="A383" s="358">
        <v>377</v>
      </c>
      <c r="B383" s="359"/>
      <c r="C383" s="360"/>
      <c r="D383" s="361"/>
      <c r="E383" s="362"/>
      <c r="F383" s="363"/>
      <c r="G383" s="363"/>
      <c r="H383" s="364"/>
      <c r="I383" s="365"/>
      <c r="J383" s="366"/>
      <c r="K383" s="367"/>
      <c r="L383" s="24"/>
      <c r="M383" s="25"/>
      <c r="N383" s="25"/>
      <c r="O383" s="8"/>
      <c r="P383" s="57"/>
      <c r="Q383" s="60"/>
      <c r="R383" s="8"/>
      <c r="S383" s="14"/>
      <c r="T383" s="26"/>
      <c r="U383" s="27"/>
      <c r="V383" s="27"/>
      <c r="W383" s="8"/>
      <c r="X383" s="63"/>
      <c r="Y383" s="60"/>
      <c r="Z383" s="8"/>
      <c r="AA383" s="14"/>
      <c r="AB383" s="24"/>
      <c r="AC383" s="25"/>
      <c r="AD383" s="25"/>
      <c r="AE383" s="8"/>
      <c r="AF383" s="57"/>
      <c r="AG383" s="60"/>
      <c r="AH383" s="8"/>
      <c r="AI383" s="14"/>
      <c r="AJ383" s="24"/>
      <c r="AK383" s="25"/>
      <c r="AL383" s="25"/>
      <c r="AM383" s="8"/>
      <c r="AN383" s="57"/>
      <c r="AO383" s="60"/>
      <c r="AP383" s="8"/>
      <c r="AQ383" s="14"/>
      <c r="AR383" s="24"/>
      <c r="AS383" s="25"/>
      <c r="AT383" s="57"/>
      <c r="AU383" s="24"/>
      <c r="AV383" s="25"/>
      <c r="AW383" s="97"/>
      <c r="AX383" s="24"/>
      <c r="AY383" s="25"/>
      <c r="AZ383" s="57"/>
      <c r="BA383" s="13" t="s">
        <v>447</v>
      </c>
      <c r="BB383" s="109" t="s">
        <v>447</v>
      </c>
      <c r="BC383" s="1"/>
      <c r="BD383" s="1"/>
      <c r="BE383" s="1"/>
      <c r="BF383" s="1"/>
      <c r="BG383" s="1"/>
      <c r="BS383" s="29"/>
      <c r="BT383" s="44" t="str">
        <f t="shared" si="59"/>
        <v/>
      </c>
      <c r="BU383" s="45" t="str">
        <f t="shared" si="60"/>
        <v/>
      </c>
      <c r="BV383" s="45" t="str">
        <f t="shared" si="61"/>
        <v/>
      </c>
      <c r="BW383" s="44" t="str">
        <f t="shared" si="62"/>
        <v/>
      </c>
      <c r="BX383" s="45" t="str">
        <f t="shared" si="63"/>
        <v/>
      </c>
      <c r="BY383" s="44" t="e">
        <f>IF(AND(#REF!="",#REF!="",#REF!="",#REF!=""),"",SUM(#REF!,#REF!,#REF!,#REF!,#REF!))</f>
        <v>#REF!</v>
      </c>
      <c r="BZ383" s="45" t="str">
        <f t="shared" si="64"/>
        <v/>
      </c>
      <c r="CA383" s="44" t="str">
        <f t="shared" si="65"/>
        <v/>
      </c>
      <c r="CB383" s="45" t="str">
        <f t="shared" si="66"/>
        <v/>
      </c>
      <c r="CC383" s="44" t="str">
        <f t="shared" si="67"/>
        <v/>
      </c>
      <c r="CD383" s="45" t="str">
        <f t="shared" si="68"/>
        <v/>
      </c>
      <c r="CE383" s="44" t="e">
        <f>IF(AND(#REF!="",#REF!="",#REF!="",#REF!=""),"",SUM(#REF!,#REF!,#REF!,#REF!,#REF!))</f>
        <v>#REF!</v>
      </c>
      <c r="CF383" s="45" t="str">
        <f t="shared" si="69"/>
        <v/>
      </c>
      <c r="CG383" s="38" t="e">
        <f>IF(AND(#REF!="",#REF!="",#REF!="",#REF!=""),"",SUM(#REF!,#REF!,#REF!,#REF!))</f>
        <v>#REF!</v>
      </c>
      <c r="CH383" s="38" t="str">
        <f t="shared" ref="CH383:CH407" si="70">IFERROR(IF(CG383="","",IF($CG$5=100,ROUNDUP(CG383*20%,0),IF($CG$5=86,ROUNDUP((CG383/$CG$5)*$CH$5,0),IF($CG$5=66,ROUNDUP((CG383/$CG$5)*$CH$5,0),"")))),"")</f>
        <v/>
      </c>
    </row>
    <row r="384" spans="1:86" ht="24" customHeight="1">
      <c r="A384" s="358">
        <v>378</v>
      </c>
      <c r="B384" s="359"/>
      <c r="C384" s="360"/>
      <c r="D384" s="361"/>
      <c r="E384" s="362"/>
      <c r="F384" s="363"/>
      <c r="G384" s="363"/>
      <c r="H384" s="364"/>
      <c r="I384" s="365"/>
      <c r="J384" s="366"/>
      <c r="K384" s="367"/>
      <c r="L384" s="24"/>
      <c r="M384" s="25"/>
      <c r="N384" s="25"/>
      <c r="O384" s="8"/>
      <c r="P384" s="57"/>
      <c r="Q384" s="60"/>
      <c r="R384" s="8"/>
      <c r="S384" s="14"/>
      <c r="T384" s="26"/>
      <c r="U384" s="27"/>
      <c r="V384" s="27"/>
      <c r="W384" s="8"/>
      <c r="X384" s="63"/>
      <c r="Y384" s="60"/>
      <c r="Z384" s="8"/>
      <c r="AA384" s="14"/>
      <c r="AB384" s="24"/>
      <c r="AC384" s="25"/>
      <c r="AD384" s="25"/>
      <c r="AE384" s="8"/>
      <c r="AF384" s="57"/>
      <c r="AG384" s="60"/>
      <c r="AH384" s="8"/>
      <c r="AI384" s="14"/>
      <c r="AJ384" s="24"/>
      <c r="AK384" s="25"/>
      <c r="AL384" s="25"/>
      <c r="AM384" s="8"/>
      <c r="AN384" s="57"/>
      <c r="AO384" s="60"/>
      <c r="AP384" s="8"/>
      <c r="AQ384" s="14"/>
      <c r="AR384" s="24"/>
      <c r="AS384" s="25"/>
      <c r="AT384" s="57"/>
      <c r="AU384" s="24"/>
      <c r="AV384" s="25"/>
      <c r="AW384" s="97"/>
      <c r="AX384" s="24"/>
      <c r="AY384" s="25"/>
      <c r="AZ384" s="57"/>
      <c r="BA384" s="13" t="s">
        <v>447</v>
      </c>
      <c r="BB384" s="109" t="s">
        <v>447</v>
      </c>
      <c r="BC384" s="1"/>
      <c r="BD384" s="1"/>
      <c r="BE384" s="1"/>
      <c r="BF384" s="1"/>
      <c r="BG384" s="1"/>
      <c r="BS384" s="29"/>
      <c r="BT384" s="44" t="str">
        <f t="shared" si="59"/>
        <v/>
      </c>
      <c r="BU384" s="45" t="str">
        <f t="shared" si="60"/>
        <v/>
      </c>
      <c r="BV384" s="45" t="str">
        <f t="shared" si="61"/>
        <v/>
      </c>
      <c r="BW384" s="44" t="str">
        <f t="shared" si="62"/>
        <v/>
      </c>
      <c r="BX384" s="45" t="str">
        <f t="shared" si="63"/>
        <v/>
      </c>
      <c r="BY384" s="44" t="e">
        <f>IF(AND(#REF!="",#REF!="",#REF!="",#REF!=""),"",SUM(#REF!,#REF!,#REF!,#REF!,#REF!))</f>
        <v>#REF!</v>
      </c>
      <c r="BZ384" s="45" t="str">
        <f t="shared" si="64"/>
        <v/>
      </c>
      <c r="CA384" s="44" t="str">
        <f t="shared" si="65"/>
        <v/>
      </c>
      <c r="CB384" s="45" t="str">
        <f t="shared" si="66"/>
        <v/>
      </c>
      <c r="CC384" s="44" t="str">
        <f t="shared" si="67"/>
        <v/>
      </c>
      <c r="CD384" s="45" t="str">
        <f t="shared" si="68"/>
        <v/>
      </c>
      <c r="CE384" s="44" t="e">
        <f>IF(AND(#REF!="",#REF!="",#REF!="",#REF!=""),"",SUM(#REF!,#REF!,#REF!,#REF!,#REF!))</f>
        <v>#REF!</v>
      </c>
      <c r="CF384" s="45" t="str">
        <f t="shared" si="69"/>
        <v/>
      </c>
      <c r="CG384" s="38" t="e">
        <f>IF(AND(#REF!="",#REF!="",#REF!="",#REF!=""),"",SUM(#REF!,#REF!,#REF!,#REF!))</f>
        <v>#REF!</v>
      </c>
      <c r="CH384" s="38" t="str">
        <f t="shared" si="70"/>
        <v/>
      </c>
    </row>
    <row r="385" spans="1:86" ht="24" customHeight="1">
      <c r="A385" s="358">
        <v>379</v>
      </c>
      <c r="B385" s="359"/>
      <c r="C385" s="360"/>
      <c r="D385" s="361"/>
      <c r="E385" s="362"/>
      <c r="F385" s="363"/>
      <c r="G385" s="363"/>
      <c r="H385" s="364"/>
      <c r="I385" s="365"/>
      <c r="J385" s="366"/>
      <c r="K385" s="367"/>
      <c r="L385" s="24"/>
      <c r="M385" s="25"/>
      <c r="N385" s="25"/>
      <c r="O385" s="8"/>
      <c r="P385" s="57"/>
      <c r="Q385" s="60"/>
      <c r="R385" s="8"/>
      <c r="S385" s="14"/>
      <c r="T385" s="26"/>
      <c r="U385" s="27"/>
      <c r="V385" s="27"/>
      <c r="W385" s="8"/>
      <c r="X385" s="63"/>
      <c r="Y385" s="60"/>
      <c r="Z385" s="8"/>
      <c r="AA385" s="14"/>
      <c r="AB385" s="24"/>
      <c r="AC385" s="25"/>
      <c r="AD385" s="25"/>
      <c r="AE385" s="8"/>
      <c r="AF385" s="57"/>
      <c r="AG385" s="60"/>
      <c r="AH385" s="8"/>
      <c r="AI385" s="14"/>
      <c r="AJ385" s="24"/>
      <c r="AK385" s="25"/>
      <c r="AL385" s="25"/>
      <c r="AM385" s="8"/>
      <c r="AN385" s="57"/>
      <c r="AO385" s="60"/>
      <c r="AP385" s="8"/>
      <c r="AQ385" s="14"/>
      <c r="AR385" s="24"/>
      <c r="AS385" s="25"/>
      <c r="AT385" s="57"/>
      <c r="AU385" s="24"/>
      <c r="AV385" s="25"/>
      <c r="AW385" s="97"/>
      <c r="AX385" s="24"/>
      <c r="AY385" s="25"/>
      <c r="AZ385" s="57"/>
      <c r="BA385" s="13" t="s">
        <v>447</v>
      </c>
      <c r="BB385" s="109" t="s">
        <v>447</v>
      </c>
      <c r="BC385" s="1"/>
      <c r="BD385" s="1"/>
      <c r="BE385" s="1"/>
      <c r="BF385" s="1"/>
      <c r="BG385" s="1"/>
      <c r="BS385" s="29"/>
      <c r="BT385" s="44" t="str">
        <f t="shared" si="59"/>
        <v/>
      </c>
      <c r="BU385" s="45" t="str">
        <f t="shared" si="60"/>
        <v/>
      </c>
      <c r="BV385" s="45" t="str">
        <f t="shared" si="61"/>
        <v/>
      </c>
      <c r="BW385" s="44" t="str">
        <f t="shared" si="62"/>
        <v/>
      </c>
      <c r="BX385" s="45" t="str">
        <f t="shared" si="63"/>
        <v/>
      </c>
      <c r="BY385" s="44" t="e">
        <f>IF(AND(#REF!="",#REF!="",#REF!="",#REF!=""),"",SUM(#REF!,#REF!,#REF!,#REF!,#REF!))</f>
        <v>#REF!</v>
      </c>
      <c r="BZ385" s="45" t="str">
        <f t="shared" si="64"/>
        <v/>
      </c>
      <c r="CA385" s="44" t="str">
        <f t="shared" si="65"/>
        <v/>
      </c>
      <c r="CB385" s="45" t="str">
        <f t="shared" si="66"/>
        <v/>
      </c>
      <c r="CC385" s="44" t="str">
        <f t="shared" si="67"/>
        <v/>
      </c>
      <c r="CD385" s="45" t="str">
        <f t="shared" si="68"/>
        <v/>
      </c>
      <c r="CE385" s="44" t="e">
        <f>IF(AND(#REF!="",#REF!="",#REF!="",#REF!=""),"",SUM(#REF!,#REF!,#REF!,#REF!,#REF!))</f>
        <v>#REF!</v>
      </c>
      <c r="CF385" s="45" t="str">
        <f t="shared" si="69"/>
        <v/>
      </c>
      <c r="CG385" s="38" t="e">
        <f>IF(AND(#REF!="",#REF!="",#REF!="",#REF!=""),"",SUM(#REF!,#REF!,#REF!,#REF!))</f>
        <v>#REF!</v>
      </c>
      <c r="CH385" s="38" t="str">
        <f t="shared" si="70"/>
        <v/>
      </c>
    </row>
    <row r="386" spans="1:86" ht="24" customHeight="1">
      <c r="A386" s="358">
        <v>380</v>
      </c>
      <c r="B386" s="359"/>
      <c r="C386" s="360"/>
      <c r="D386" s="361"/>
      <c r="E386" s="362"/>
      <c r="F386" s="363"/>
      <c r="G386" s="363"/>
      <c r="H386" s="364"/>
      <c r="I386" s="365"/>
      <c r="J386" s="366"/>
      <c r="K386" s="367"/>
      <c r="L386" s="24"/>
      <c r="M386" s="25"/>
      <c r="N386" s="25"/>
      <c r="O386" s="8"/>
      <c r="P386" s="57"/>
      <c r="Q386" s="60"/>
      <c r="R386" s="8"/>
      <c r="S386" s="14"/>
      <c r="T386" s="26"/>
      <c r="U386" s="27"/>
      <c r="V386" s="27"/>
      <c r="W386" s="8"/>
      <c r="X386" s="63"/>
      <c r="Y386" s="60"/>
      <c r="Z386" s="8"/>
      <c r="AA386" s="14"/>
      <c r="AB386" s="24"/>
      <c r="AC386" s="25"/>
      <c r="AD386" s="25"/>
      <c r="AE386" s="8"/>
      <c r="AF386" s="57"/>
      <c r="AG386" s="60"/>
      <c r="AH386" s="8"/>
      <c r="AI386" s="14"/>
      <c r="AJ386" s="24"/>
      <c r="AK386" s="25"/>
      <c r="AL386" s="25"/>
      <c r="AM386" s="8"/>
      <c r="AN386" s="57"/>
      <c r="AO386" s="60"/>
      <c r="AP386" s="8"/>
      <c r="AQ386" s="14"/>
      <c r="AR386" s="24"/>
      <c r="AS386" s="25"/>
      <c r="AT386" s="57"/>
      <c r="AU386" s="24"/>
      <c r="AV386" s="25"/>
      <c r="AW386" s="97"/>
      <c r="AX386" s="24"/>
      <c r="AY386" s="25"/>
      <c r="AZ386" s="57"/>
      <c r="BA386" s="13" t="s">
        <v>447</v>
      </c>
      <c r="BB386" s="109" t="s">
        <v>447</v>
      </c>
      <c r="BC386" s="1"/>
      <c r="BD386" s="1"/>
      <c r="BE386" s="1"/>
      <c r="BF386" s="1"/>
      <c r="BG386" s="1"/>
      <c r="BS386" s="29"/>
      <c r="BT386" s="44" t="str">
        <f t="shared" si="59"/>
        <v/>
      </c>
      <c r="BU386" s="45" t="str">
        <f t="shared" si="60"/>
        <v/>
      </c>
      <c r="BV386" s="45" t="str">
        <f t="shared" si="61"/>
        <v/>
      </c>
      <c r="BW386" s="44" t="str">
        <f t="shared" si="62"/>
        <v/>
      </c>
      <c r="BX386" s="45" t="str">
        <f t="shared" si="63"/>
        <v/>
      </c>
      <c r="BY386" s="44" t="e">
        <f>IF(AND(#REF!="",#REF!="",#REF!="",#REF!=""),"",SUM(#REF!,#REF!,#REF!,#REF!,#REF!))</f>
        <v>#REF!</v>
      </c>
      <c r="BZ386" s="45" t="str">
        <f t="shared" si="64"/>
        <v/>
      </c>
      <c r="CA386" s="44" t="str">
        <f t="shared" si="65"/>
        <v/>
      </c>
      <c r="CB386" s="45" t="str">
        <f t="shared" si="66"/>
        <v/>
      </c>
      <c r="CC386" s="44" t="str">
        <f t="shared" si="67"/>
        <v/>
      </c>
      <c r="CD386" s="45" t="str">
        <f t="shared" si="68"/>
        <v/>
      </c>
      <c r="CE386" s="44" t="e">
        <f>IF(AND(#REF!="",#REF!="",#REF!="",#REF!=""),"",SUM(#REF!,#REF!,#REF!,#REF!,#REF!))</f>
        <v>#REF!</v>
      </c>
      <c r="CF386" s="45" t="str">
        <f t="shared" si="69"/>
        <v/>
      </c>
      <c r="CG386" s="38" t="e">
        <f>IF(AND(#REF!="",#REF!="",#REF!="",#REF!=""),"",SUM(#REF!,#REF!,#REF!,#REF!))</f>
        <v>#REF!</v>
      </c>
      <c r="CH386" s="38" t="str">
        <f t="shared" si="70"/>
        <v/>
      </c>
    </row>
    <row r="387" spans="1:86" ht="24" customHeight="1">
      <c r="A387" s="358">
        <v>381</v>
      </c>
      <c r="B387" s="359"/>
      <c r="C387" s="360"/>
      <c r="D387" s="361"/>
      <c r="E387" s="362"/>
      <c r="F387" s="363"/>
      <c r="G387" s="363"/>
      <c r="H387" s="364"/>
      <c r="I387" s="365"/>
      <c r="J387" s="366"/>
      <c r="K387" s="367"/>
      <c r="L387" s="24"/>
      <c r="M387" s="25"/>
      <c r="N387" s="25"/>
      <c r="O387" s="8"/>
      <c r="P387" s="57"/>
      <c r="Q387" s="60"/>
      <c r="R387" s="8"/>
      <c r="S387" s="14"/>
      <c r="T387" s="26"/>
      <c r="U387" s="27"/>
      <c r="V387" s="27"/>
      <c r="W387" s="8"/>
      <c r="X387" s="63"/>
      <c r="Y387" s="60"/>
      <c r="Z387" s="8"/>
      <c r="AA387" s="14"/>
      <c r="AB387" s="24"/>
      <c r="AC387" s="25"/>
      <c r="AD387" s="25"/>
      <c r="AE387" s="8"/>
      <c r="AF387" s="57"/>
      <c r="AG387" s="60"/>
      <c r="AH387" s="8"/>
      <c r="AI387" s="14"/>
      <c r="AJ387" s="24"/>
      <c r="AK387" s="25"/>
      <c r="AL387" s="25"/>
      <c r="AM387" s="8"/>
      <c r="AN387" s="57"/>
      <c r="AO387" s="60"/>
      <c r="AP387" s="8"/>
      <c r="AQ387" s="14"/>
      <c r="AR387" s="24"/>
      <c r="AS387" s="25"/>
      <c r="AT387" s="57"/>
      <c r="AU387" s="24"/>
      <c r="AV387" s="25"/>
      <c r="AW387" s="97"/>
      <c r="AX387" s="24"/>
      <c r="AY387" s="25"/>
      <c r="AZ387" s="57"/>
      <c r="BA387" s="13" t="s">
        <v>447</v>
      </c>
      <c r="BB387" s="109" t="s">
        <v>447</v>
      </c>
      <c r="BC387" s="1"/>
      <c r="BD387" s="1"/>
      <c r="BE387" s="1"/>
      <c r="BF387" s="1"/>
      <c r="BG387" s="1"/>
      <c r="BS387" s="29"/>
      <c r="BT387" s="44" t="str">
        <f t="shared" si="59"/>
        <v/>
      </c>
      <c r="BU387" s="45" t="str">
        <f t="shared" si="60"/>
        <v/>
      </c>
      <c r="BV387" s="45" t="str">
        <f t="shared" si="61"/>
        <v/>
      </c>
      <c r="BW387" s="44" t="str">
        <f t="shared" si="62"/>
        <v/>
      </c>
      <c r="BX387" s="45" t="str">
        <f t="shared" si="63"/>
        <v/>
      </c>
      <c r="BY387" s="44" t="e">
        <f>IF(AND(#REF!="",#REF!="",#REF!="",#REF!=""),"",SUM(#REF!,#REF!,#REF!,#REF!,#REF!))</f>
        <v>#REF!</v>
      </c>
      <c r="BZ387" s="45" t="str">
        <f t="shared" si="64"/>
        <v/>
      </c>
      <c r="CA387" s="44" t="str">
        <f t="shared" si="65"/>
        <v/>
      </c>
      <c r="CB387" s="45" t="str">
        <f t="shared" si="66"/>
        <v/>
      </c>
      <c r="CC387" s="44" t="str">
        <f t="shared" si="67"/>
        <v/>
      </c>
      <c r="CD387" s="45" t="str">
        <f t="shared" si="68"/>
        <v/>
      </c>
      <c r="CE387" s="44" t="e">
        <f>IF(AND(#REF!="",#REF!="",#REF!="",#REF!=""),"",SUM(#REF!,#REF!,#REF!,#REF!,#REF!))</f>
        <v>#REF!</v>
      </c>
      <c r="CF387" s="45" t="str">
        <f t="shared" si="69"/>
        <v/>
      </c>
      <c r="CG387" s="38" t="e">
        <f>IF(AND(#REF!="",#REF!="",#REF!="",#REF!=""),"",SUM(#REF!,#REF!,#REF!,#REF!))</f>
        <v>#REF!</v>
      </c>
      <c r="CH387" s="38" t="str">
        <f t="shared" si="70"/>
        <v/>
      </c>
    </row>
    <row r="388" spans="1:86" ht="24" customHeight="1">
      <c r="A388" s="358">
        <v>382</v>
      </c>
      <c r="B388" s="359"/>
      <c r="C388" s="360"/>
      <c r="D388" s="361"/>
      <c r="E388" s="362"/>
      <c r="F388" s="363"/>
      <c r="G388" s="363"/>
      <c r="H388" s="364"/>
      <c r="I388" s="365"/>
      <c r="J388" s="366"/>
      <c r="K388" s="367"/>
      <c r="L388" s="24"/>
      <c r="M388" s="25"/>
      <c r="N388" s="25"/>
      <c r="O388" s="8"/>
      <c r="P388" s="57"/>
      <c r="Q388" s="60"/>
      <c r="R388" s="8"/>
      <c r="S388" s="14"/>
      <c r="T388" s="26"/>
      <c r="U388" s="27"/>
      <c r="V388" s="27"/>
      <c r="W388" s="8"/>
      <c r="X388" s="63"/>
      <c r="Y388" s="60"/>
      <c r="Z388" s="8"/>
      <c r="AA388" s="14"/>
      <c r="AB388" s="24"/>
      <c r="AC388" s="25"/>
      <c r="AD388" s="25"/>
      <c r="AE388" s="8"/>
      <c r="AF388" s="57"/>
      <c r="AG388" s="60"/>
      <c r="AH388" s="8"/>
      <c r="AI388" s="14"/>
      <c r="AJ388" s="24"/>
      <c r="AK388" s="25"/>
      <c r="AL388" s="25"/>
      <c r="AM388" s="8"/>
      <c r="AN388" s="57"/>
      <c r="AO388" s="60"/>
      <c r="AP388" s="8"/>
      <c r="AQ388" s="14"/>
      <c r="AR388" s="24"/>
      <c r="AS388" s="25"/>
      <c r="AT388" s="57"/>
      <c r="AU388" s="24"/>
      <c r="AV388" s="25"/>
      <c r="AW388" s="97"/>
      <c r="AX388" s="24"/>
      <c r="AY388" s="25"/>
      <c r="AZ388" s="57"/>
      <c r="BA388" s="13" t="s">
        <v>447</v>
      </c>
      <c r="BB388" s="109" t="s">
        <v>447</v>
      </c>
      <c r="BC388" s="1"/>
      <c r="BD388" s="1"/>
      <c r="BE388" s="1"/>
      <c r="BF388" s="1"/>
      <c r="BG388" s="1"/>
      <c r="BS388" s="29"/>
      <c r="BT388" s="44" t="str">
        <f t="shared" si="59"/>
        <v/>
      </c>
      <c r="BU388" s="45" t="str">
        <f t="shared" si="60"/>
        <v/>
      </c>
      <c r="BV388" s="45" t="str">
        <f t="shared" si="61"/>
        <v/>
      </c>
      <c r="BW388" s="44" t="str">
        <f t="shared" si="62"/>
        <v/>
      </c>
      <c r="BX388" s="45" t="str">
        <f t="shared" si="63"/>
        <v/>
      </c>
      <c r="BY388" s="44" t="e">
        <f>IF(AND(#REF!="",#REF!="",#REF!="",#REF!=""),"",SUM(#REF!,#REF!,#REF!,#REF!,#REF!))</f>
        <v>#REF!</v>
      </c>
      <c r="BZ388" s="45" t="str">
        <f t="shared" si="64"/>
        <v/>
      </c>
      <c r="CA388" s="44" t="str">
        <f t="shared" si="65"/>
        <v/>
      </c>
      <c r="CB388" s="45" t="str">
        <f t="shared" si="66"/>
        <v/>
      </c>
      <c r="CC388" s="44" t="str">
        <f t="shared" si="67"/>
        <v/>
      </c>
      <c r="CD388" s="45" t="str">
        <f t="shared" si="68"/>
        <v/>
      </c>
      <c r="CE388" s="44" t="e">
        <f>IF(AND(#REF!="",#REF!="",#REF!="",#REF!=""),"",SUM(#REF!,#REF!,#REF!,#REF!,#REF!))</f>
        <v>#REF!</v>
      </c>
      <c r="CF388" s="45" t="str">
        <f t="shared" si="69"/>
        <v/>
      </c>
      <c r="CG388" s="38" t="e">
        <f>IF(AND(#REF!="",#REF!="",#REF!="",#REF!=""),"",SUM(#REF!,#REF!,#REF!,#REF!))</f>
        <v>#REF!</v>
      </c>
      <c r="CH388" s="38" t="str">
        <f t="shared" si="70"/>
        <v/>
      </c>
    </row>
    <row r="389" spans="1:86" ht="24" customHeight="1">
      <c r="A389" s="358">
        <v>383</v>
      </c>
      <c r="B389" s="359"/>
      <c r="C389" s="360"/>
      <c r="D389" s="361"/>
      <c r="E389" s="362"/>
      <c r="F389" s="363"/>
      <c r="G389" s="363"/>
      <c r="H389" s="364"/>
      <c r="I389" s="365"/>
      <c r="J389" s="366"/>
      <c r="K389" s="367"/>
      <c r="L389" s="24"/>
      <c r="M389" s="25"/>
      <c r="N389" s="25"/>
      <c r="O389" s="8"/>
      <c r="P389" s="57"/>
      <c r="Q389" s="60"/>
      <c r="R389" s="8"/>
      <c r="S389" s="14"/>
      <c r="T389" s="26"/>
      <c r="U389" s="27"/>
      <c r="V389" s="27"/>
      <c r="W389" s="8"/>
      <c r="X389" s="63"/>
      <c r="Y389" s="60"/>
      <c r="Z389" s="8"/>
      <c r="AA389" s="14"/>
      <c r="AB389" s="24"/>
      <c r="AC389" s="25"/>
      <c r="AD389" s="25"/>
      <c r="AE389" s="8"/>
      <c r="AF389" s="57"/>
      <c r="AG389" s="60"/>
      <c r="AH389" s="8"/>
      <c r="AI389" s="14"/>
      <c r="AJ389" s="24"/>
      <c r="AK389" s="25"/>
      <c r="AL389" s="25"/>
      <c r="AM389" s="8"/>
      <c r="AN389" s="57"/>
      <c r="AO389" s="60"/>
      <c r="AP389" s="8"/>
      <c r="AQ389" s="14"/>
      <c r="AR389" s="24"/>
      <c r="AS389" s="25"/>
      <c r="AT389" s="57"/>
      <c r="AU389" s="24"/>
      <c r="AV389" s="25"/>
      <c r="AW389" s="97"/>
      <c r="AX389" s="24"/>
      <c r="AY389" s="25"/>
      <c r="AZ389" s="57"/>
      <c r="BA389" s="13" t="s">
        <v>447</v>
      </c>
      <c r="BB389" s="109" t="s">
        <v>447</v>
      </c>
      <c r="BC389" s="1"/>
      <c r="BD389" s="1"/>
      <c r="BE389" s="1"/>
      <c r="BF389" s="1"/>
      <c r="BG389" s="1"/>
      <c r="BS389" s="29"/>
      <c r="BT389" s="44" t="str">
        <f t="shared" si="59"/>
        <v/>
      </c>
      <c r="BU389" s="45" t="str">
        <f t="shared" si="60"/>
        <v/>
      </c>
      <c r="BV389" s="45" t="str">
        <f t="shared" si="61"/>
        <v/>
      </c>
      <c r="BW389" s="44" t="str">
        <f t="shared" si="62"/>
        <v/>
      </c>
      <c r="BX389" s="45" t="str">
        <f t="shared" si="63"/>
        <v/>
      </c>
      <c r="BY389" s="44" t="e">
        <f>IF(AND(#REF!="",#REF!="",#REF!="",#REF!=""),"",SUM(#REF!,#REF!,#REF!,#REF!,#REF!))</f>
        <v>#REF!</v>
      </c>
      <c r="BZ389" s="45" t="str">
        <f t="shared" si="64"/>
        <v/>
      </c>
      <c r="CA389" s="44" t="str">
        <f t="shared" si="65"/>
        <v/>
      </c>
      <c r="CB389" s="45" t="str">
        <f t="shared" si="66"/>
        <v/>
      </c>
      <c r="CC389" s="44" t="str">
        <f t="shared" si="67"/>
        <v/>
      </c>
      <c r="CD389" s="45" t="str">
        <f t="shared" si="68"/>
        <v/>
      </c>
      <c r="CE389" s="44" t="e">
        <f>IF(AND(#REF!="",#REF!="",#REF!="",#REF!=""),"",SUM(#REF!,#REF!,#REF!,#REF!,#REF!))</f>
        <v>#REF!</v>
      </c>
      <c r="CF389" s="45" t="str">
        <f t="shared" si="69"/>
        <v/>
      </c>
      <c r="CG389" s="38" t="e">
        <f>IF(AND(#REF!="",#REF!="",#REF!="",#REF!=""),"",SUM(#REF!,#REF!,#REF!,#REF!))</f>
        <v>#REF!</v>
      </c>
      <c r="CH389" s="38" t="str">
        <f t="shared" si="70"/>
        <v/>
      </c>
    </row>
    <row r="390" spans="1:86" ht="24" customHeight="1">
      <c r="A390" s="358">
        <v>384</v>
      </c>
      <c r="B390" s="359"/>
      <c r="C390" s="360"/>
      <c r="D390" s="361"/>
      <c r="E390" s="362"/>
      <c r="F390" s="363"/>
      <c r="G390" s="363"/>
      <c r="H390" s="364"/>
      <c r="I390" s="365"/>
      <c r="J390" s="366"/>
      <c r="K390" s="367"/>
      <c r="L390" s="24"/>
      <c r="M390" s="25"/>
      <c r="N390" s="25"/>
      <c r="O390" s="8"/>
      <c r="P390" s="57"/>
      <c r="Q390" s="60"/>
      <c r="R390" s="8"/>
      <c r="S390" s="14"/>
      <c r="T390" s="26"/>
      <c r="U390" s="27"/>
      <c r="V390" s="27"/>
      <c r="W390" s="8"/>
      <c r="X390" s="63"/>
      <c r="Y390" s="60"/>
      <c r="Z390" s="8"/>
      <c r="AA390" s="14"/>
      <c r="AB390" s="24"/>
      <c r="AC390" s="25"/>
      <c r="AD390" s="25"/>
      <c r="AE390" s="8"/>
      <c r="AF390" s="57"/>
      <c r="AG390" s="60"/>
      <c r="AH390" s="8"/>
      <c r="AI390" s="14"/>
      <c r="AJ390" s="24"/>
      <c r="AK390" s="25"/>
      <c r="AL390" s="25"/>
      <c r="AM390" s="8"/>
      <c r="AN390" s="57"/>
      <c r="AO390" s="60"/>
      <c r="AP390" s="8"/>
      <c r="AQ390" s="14"/>
      <c r="AR390" s="24"/>
      <c r="AS390" s="25"/>
      <c r="AT390" s="57"/>
      <c r="AU390" s="24"/>
      <c r="AV390" s="25"/>
      <c r="AW390" s="97"/>
      <c r="AX390" s="24"/>
      <c r="AY390" s="25"/>
      <c r="AZ390" s="57"/>
      <c r="BA390" s="13" t="s">
        <v>447</v>
      </c>
      <c r="BB390" s="109" t="s">
        <v>447</v>
      </c>
      <c r="BC390" s="1"/>
      <c r="BD390" s="1"/>
      <c r="BE390" s="1"/>
      <c r="BF390" s="1"/>
      <c r="BG390" s="1"/>
      <c r="BS390" s="29"/>
      <c r="BT390" s="44" t="str">
        <f t="shared" si="59"/>
        <v/>
      </c>
      <c r="BU390" s="45" t="str">
        <f t="shared" si="60"/>
        <v/>
      </c>
      <c r="BV390" s="45" t="str">
        <f t="shared" si="61"/>
        <v/>
      </c>
      <c r="BW390" s="44" t="str">
        <f t="shared" si="62"/>
        <v/>
      </c>
      <c r="BX390" s="45" t="str">
        <f t="shared" si="63"/>
        <v/>
      </c>
      <c r="BY390" s="44" t="e">
        <f>IF(AND(#REF!="",#REF!="",#REF!="",#REF!=""),"",SUM(#REF!,#REF!,#REF!,#REF!,#REF!))</f>
        <v>#REF!</v>
      </c>
      <c r="BZ390" s="45" t="str">
        <f t="shared" si="64"/>
        <v/>
      </c>
      <c r="CA390" s="44" t="str">
        <f t="shared" si="65"/>
        <v/>
      </c>
      <c r="CB390" s="45" t="str">
        <f t="shared" si="66"/>
        <v/>
      </c>
      <c r="CC390" s="44" t="str">
        <f t="shared" si="67"/>
        <v/>
      </c>
      <c r="CD390" s="45" t="str">
        <f t="shared" si="68"/>
        <v/>
      </c>
      <c r="CE390" s="44" t="e">
        <f>IF(AND(#REF!="",#REF!="",#REF!="",#REF!=""),"",SUM(#REF!,#REF!,#REF!,#REF!,#REF!))</f>
        <v>#REF!</v>
      </c>
      <c r="CF390" s="45" t="str">
        <f t="shared" si="69"/>
        <v/>
      </c>
      <c r="CG390" s="38" t="e">
        <f>IF(AND(#REF!="",#REF!="",#REF!="",#REF!=""),"",SUM(#REF!,#REF!,#REF!,#REF!))</f>
        <v>#REF!</v>
      </c>
      <c r="CH390" s="38" t="str">
        <f t="shared" si="70"/>
        <v/>
      </c>
    </row>
    <row r="391" spans="1:86" ht="24" customHeight="1">
      <c r="A391" s="358">
        <v>385</v>
      </c>
      <c r="B391" s="359"/>
      <c r="C391" s="360"/>
      <c r="D391" s="361"/>
      <c r="E391" s="362"/>
      <c r="F391" s="363"/>
      <c r="G391" s="363"/>
      <c r="H391" s="364"/>
      <c r="I391" s="365"/>
      <c r="J391" s="366"/>
      <c r="K391" s="367"/>
      <c r="L391" s="24"/>
      <c r="M391" s="25"/>
      <c r="N391" s="25"/>
      <c r="O391" s="8"/>
      <c r="P391" s="57"/>
      <c r="Q391" s="60"/>
      <c r="R391" s="8"/>
      <c r="S391" s="14"/>
      <c r="T391" s="26"/>
      <c r="U391" s="27"/>
      <c r="V391" s="27"/>
      <c r="W391" s="8"/>
      <c r="X391" s="63"/>
      <c r="Y391" s="60"/>
      <c r="Z391" s="8"/>
      <c r="AA391" s="14"/>
      <c r="AB391" s="24"/>
      <c r="AC391" s="25"/>
      <c r="AD391" s="25"/>
      <c r="AE391" s="8"/>
      <c r="AF391" s="57"/>
      <c r="AG391" s="60"/>
      <c r="AH391" s="8"/>
      <c r="AI391" s="14"/>
      <c r="AJ391" s="24"/>
      <c r="AK391" s="25"/>
      <c r="AL391" s="25"/>
      <c r="AM391" s="8"/>
      <c r="AN391" s="57"/>
      <c r="AO391" s="60"/>
      <c r="AP391" s="8"/>
      <c r="AQ391" s="14"/>
      <c r="AR391" s="24"/>
      <c r="AS391" s="25"/>
      <c r="AT391" s="57"/>
      <c r="AU391" s="24"/>
      <c r="AV391" s="25"/>
      <c r="AW391" s="97"/>
      <c r="AX391" s="24"/>
      <c r="AY391" s="25"/>
      <c r="AZ391" s="57"/>
      <c r="BA391" s="13" t="s">
        <v>447</v>
      </c>
      <c r="BB391" s="109" t="s">
        <v>447</v>
      </c>
      <c r="BC391" s="1"/>
      <c r="BD391" s="1"/>
      <c r="BE391" s="1"/>
      <c r="BF391" s="1"/>
      <c r="BG391" s="1"/>
      <c r="BS391" s="29"/>
      <c r="BT391" s="44" t="str">
        <f t="shared" si="59"/>
        <v/>
      </c>
      <c r="BU391" s="45" t="str">
        <f t="shared" si="60"/>
        <v/>
      </c>
      <c r="BV391" s="45" t="str">
        <f t="shared" si="61"/>
        <v/>
      </c>
      <c r="BW391" s="44" t="str">
        <f t="shared" si="62"/>
        <v/>
      </c>
      <c r="BX391" s="45" t="str">
        <f t="shared" si="63"/>
        <v/>
      </c>
      <c r="BY391" s="44" t="e">
        <f>IF(AND(#REF!="",#REF!="",#REF!="",#REF!=""),"",SUM(#REF!,#REF!,#REF!,#REF!,#REF!))</f>
        <v>#REF!</v>
      </c>
      <c r="BZ391" s="45" t="str">
        <f t="shared" si="64"/>
        <v/>
      </c>
      <c r="CA391" s="44" t="str">
        <f t="shared" si="65"/>
        <v/>
      </c>
      <c r="CB391" s="45" t="str">
        <f t="shared" si="66"/>
        <v/>
      </c>
      <c r="CC391" s="44" t="str">
        <f t="shared" si="67"/>
        <v/>
      </c>
      <c r="CD391" s="45" t="str">
        <f t="shared" si="68"/>
        <v/>
      </c>
      <c r="CE391" s="44" t="e">
        <f>IF(AND(#REF!="",#REF!="",#REF!="",#REF!=""),"",SUM(#REF!,#REF!,#REF!,#REF!,#REF!))</f>
        <v>#REF!</v>
      </c>
      <c r="CF391" s="45" t="str">
        <f t="shared" si="69"/>
        <v/>
      </c>
      <c r="CG391" s="38" t="e">
        <f>IF(AND(#REF!="",#REF!="",#REF!="",#REF!=""),"",SUM(#REF!,#REF!,#REF!,#REF!))</f>
        <v>#REF!</v>
      </c>
      <c r="CH391" s="38" t="str">
        <f t="shared" si="70"/>
        <v/>
      </c>
    </row>
    <row r="392" spans="1:86" ht="24" customHeight="1">
      <c r="A392" s="358">
        <v>386</v>
      </c>
      <c r="B392" s="359"/>
      <c r="C392" s="360"/>
      <c r="D392" s="361"/>
      <c r="E392" s="362"/>
      <c r="F392" s="363"/>
      <c r="G392" s="363"/>
      <c r="H392" s="364"/>
      <c r="I392" s="365"/>
      <c r="J392" s="366"/>
      <c r="K392" s="367"/>
      <c r="L392" s="24"/>
      <c r="M392" s="25"/>
      <c r="N392" s="25"/>
      <c r="O392" s="8"/>
      <c r="P392" s="57"/>
      <c r="Q392" s="60"/>
      <c r="R392" s="8"/>
      <c r="S392" s="14"/>
      <c r="T392" s="26"/>
      <c r="U392" s="27"/>
      <c r="V392" s="27"/>
      <c r="W392" s="8"/>
      <c r="X392" s="63"/>
      <c r="Y392" s="60"/>
      <c r="Z392" s="8"/>
      <c r="AA392" s="14"/>
      <c r="AB392" s="24"/>
      <c r="AC392" s="25"/>
      <c r="AD392" s="25"/>
      <c r="AE392" s="8"/>
      <c r="AF392" s="57"/>
      <c r="AG392" s="60"/>
      <c r="AH392" s="8"/>
      <c r="AI392" s="14"/>
      <c r="AJ392" s="24"/>
      <c r="AK392" s="25"/>
      <c r="AL392" s="25"/>
      <c r="AM392" s="8"/>
      <c r="AN392" s="57"/>
      <c r="AO392" s="60"/>
      <c r="AP392" s="8"/>
      <c r="AQ392" s="14"/>
      <c r="AR392" s="24"/>
      <c r="AS392" s="25"/>
      <c r="AT392" s="57"/>
      <c r="AU392" s="24"/>
      <c r="AV392" s="25"/>
      <c r="AW392" s="97"/>
      <c r="AX392" s="24"/>
      <c r="AY392" s="25"/>
      <c r="AZ392" s="57"/>
      <c r="BA392" s="13" t="s">
        <v>447</v>
      </c>
      <c r="BB392" s="109" t="s">
        <v>447</v>
      </c>
      <c r="BC392" s="1"/>
      <c r="BD392" s="1"/>
      <c r="BE392" s="1"/>
      <c r="BF392" s="1"/>
      <c r="BG392" s="1"/>
      <c r="BS392" s="29"/>
      <c r="BT392" s="44" t="str">
        <f t="shared" ref="BT392:BT407" si="71">IF(I392="","",I392)</f>
        <v/>
      </c>
      <c r="BU392" s="45" t="str">
        <f t="shared" ref="BU392:BU407" si="72">IF(AND(L392="",M392="",N392="",P392=""),"",SUM(L392,M392,N392,O392,P392))</f>
        <v/>
      </c>
      <c r="BV392" s="45" t="str">
        <f t="shared" ref="BV392:BV407" si="73">IFERROR(IF(BU392="","",ROUNDUP(BU392*20%,0)),"")</f>
        <v/>
      </c>
      <c r="BW392" s="44" t="str">
        <f t="shared" ref="BW392:BW407" si="74">IF(AND(T392="",U392="",V392="",X392=""),"",SUM(T392,U392,V392,W392,X392))</f>
        <v/>
      </c>
      <c r="BX392" s="45" t="str">
        <f t="shared" ref="BX392:BX407" si="75">IFERROR(IF(BW392="","",ROUNDUP(BW392*20%,0)),"")</f>
        <v/>
      </c>
      <c r="BY392" s="44" t="e">
        <f>IF(AND(#REF!="",#REF!="",#REF!="",#REF!=""),"",SUM(#REF!,#REF!,#REF!,#REF!,#REF!))</f>
        <v>#REF!</v>
      </c>
      <c r="BZ392" s="45" t="str">
        <f t="shared" ref="BZ392:BZ407" si="76">IFERROR(IF(BY392="","",ROUNDUP(BY392*20%,0)),"")</f>
        <v/>
      </c>
      <c r="CA392" s="44" t="str">
        <f t="shared" ref="CA392:CA407" si="77">IF(AND(AB392="",AC392="",AD392="",AF392=""),"",SUM(AB392,AC392,AD392,AE392,AF392))</f>
        <v/>
      </c>
      <c r="CB392" s="45" t="str">
        <f t="shared" ref="CB392:CB407" si="78">IFERROR(IF(CA392="","",ROUNDUP(CA392*20%,0)),"")</f>
        <v/>
      </c>
      <c r="CC392" s="44" t="str">
        <f t="shared" ref="CC392:CC407" si="79">IF(AND(AJ392="",AK392="",AL392="",AN392=""),"",SUM(AJ392,AK392,AL392,AM392,AN392))</f>
        <v/>
      </c>
      <c r="CD392" s="45" t="str">
        <f t="shared" ref="CD392:CD407" si="80">IFERROR(IF(CC392="","",ROUNDUP(CC392*20%,0)),"")</f>
        <v/>
      </c>
      <c r="CE392" s="44" t="e">
        <f>IF(AND(#REF!="",#REF!="",#REF!="",#REF!=""),"",SUM(#REF!,#REF!,#REF!,#REF!,#REF!))</f>
        <v>#REF!</v>
      </c>
      <c r="CF392" s="45" t="str">
        <f t="shared" ref="CF392:CF407" si="81">IFERROR(IF(CE392="","",ROUNDUP(CE392*20%,0)),"")</f>
        <v/>
      </c>
      <c r="CG392" s="38" t="e">
        <f>IF(AND(#REF!="",#REF!="",#REF!="",#REF!=""),"",SUM(#REF!,#REF!,#REF!,#REF!))</f>
        <v>#REF!</v>
      </c>
      <c r="CH392" s="38" t="str">
        <f t="shared" si="70"/>
        <v/>
      </c>
    </row>
    <row r="393" spans="1:86" ht="24" customHeight="1">
      <c r="A393" s="358">
        <v>387</v>
      </c>
      <c r="B393" s="359"/>
      <c r="C393" s="360"/>
      <c r="D393" s="361"/>
      <c r="E393" s="362"/>
      <c r="F393" s="363"/>
      <c r="G393" s="363"/>
      <c r="H393" s="364"/>
      <c r="I393" s="365"/>
      <c r="J393" s="366"/>
      <c r="K393" s="367"/>
      <c r="L393" s="24"/>
      <c r="M393" s="25"/>
      <c r="N393" s="25"/>
      <c r="O393" s="8"/>
      <c r="P393" s="57"/>
      <c r="Q393" s="60"/>
      <c r="R393" s="8"/>
      <c r="S393" s="14"/>
      <c r="T393" s="26"/>
      <c r="U393" s="27"/>
      <c r="V393" s="27"/>
      <c r="W393" s="8"/>
      <c r="X393" s="63"/>
      <c r="Y393" s="60"/>
      <c r="Z393" s="8"/>
      <c r="AA393" s="14"/>
      <c r="AB393" s="24"/>
      <c r="AC393" s="25"/>
      <c r="AD393" s="25"/>
      <c r="AE393" s="8"/>
      <c r="AF393" s="57"/>
      <c r="AG393" s="60"/>
      <c r="AH393" s="8"/>
      <c r="AI393" s="14"/>
      <c r="AJ393" s="24"/>
      <c r="AK393" s="25"/>
      <c r="AL393" s="25"/>
      <c r="AM393" s="8"/>
      <c r="AN393" s="57"/>
      <c r="AO393" s="60"/>
      <c r="AP393" s="8"/>
      <c r="AQ393" s="14"/>
      <c r="AR393" s="24"/>
      <c r="AS393" s="25"/>
      <c r="AT393" s="57"/>
      <c r="AU393" s="24"/>
      <c r="AV393" s="25"/>
      <c r="AW393" s="97"/>
      <c r="AX393" s="24"/>
      <c r="AY393" s="25"/>
      <c r="AZ393" s="57"/>
      <c r="BA393" s="13" t="s">
        <v>447</v>
      </c>
      <c r="BB393" s="109" t="s">
        <v>447</v>
      </c>
      <c r="BC393" s="1"/>
      <c r="BD393" s="1"/>
      <c r="BE393" s="1"/>
      <c r="BF393" s="1"/>
      <c r="BG393" s="1"/>
      <c r="BS393" s="29"/>
      <c r="BT393" s="44" t="str">
        <f t="shared" si="71"/>
        <v/>
      </c>
      <c r="BU393" s="45" t="str">
        <f t="shared" si="72"/>
        <v/>
      </c>
      <c r="BV393" s="45" t="str">
        <f t="shared" si="73"/>
        <v/>
      </c>
      <c r="BW393" s="44" t="str">
        <f t="shared" si="74"/>
        <v/>
      </c>
      <c r="BX393" s="45" t="str">
        <f t="shared" si="75"/>
        <v/>
      </c>
      <c r="BY393" s="44" t="e">
        <f>IF(AND(#REF!="",#REF!="",#REF!="",#REF!=""),"",SUM(#REF!,#REF!,#REF!,#REF!,#REF!))</f>
        <v>#REF!</v>
      </c>
      <c r="BZ393" s="45" t="str">
        <f t="shared" si="76"/>
        <v/>
      </c>
      <c r="CA393" s="44" t="str">
        <f t="shared" si="77"/>
        <v/>
      </c>
      <c r="CB393" s="45" t="str">
        <f t="shared" si="78"/>
        <v/>
      </c>
      <c r="CC393" s="44" t="str">
        <f t="shared" si="79"/>
        <v/>
      </c>
      <c r="CD393" s="45" t="str">
        <f t="shared" si="80"/>
        <v/>
      </c>
      <c r="CE393" s="44" t="e">
        <f>IF(AND(#REF!="",#REF!="",#REF!="",#REF!=""),"",SUM(#REF!,#REF!,#REF!,#REF!,#REF!))</f>
        <v>#REF!</v>
      </c>
      <c r="CF393" s="45" t="str">
        <f t="shared" si="81"/>
        <v/>
      </c>
      <c r="CG393" s="38" t="e">
        <f>IF(AND(#REF!="",#REF!="",#REF!="",#REF!=""),"",SUM(#REF!,#REF!,#REF!,#REF!))</f>
        <v>#REF!</v>
      </c>
      <c r="CH393" s="38" t="str">
        <f t="shared" si="70"/>
        <v/>
      </c>
    </row>
    <row r="394" spans="1:86" ht="24" customHeight="1">
      <c r="A394" s="358">
        <v>388</v>
      </c>
      <c r="B394" s="359"/>
      <c r="C394" s="360"/>
      <c r="D394" s="361"/>
      <c r="E394" s="362"/>
      <c r="F394" s="363"/>
      <c r="G394" s="363"/>
      <c r="H394" s="364"/>
      <c r="I394" s="365"/>
      <c r="J394" s="366"/>
      <c r="K394" s="367"/>
      <c r="L394" s="24"/>
      <c r="M394" s="25"/>
      <c r="N394" s="25"/>
      <c r="O394" s="8"/>
      <c r="P394" s="57"/>
      <c r="Q394" s="60"/>
      <c r="R394" s="8"/>
      <c r="S394" s="14"/>
      <c r="T394" s="26"/>
      <c r="U394" s="27"/>
      <c r="V394" s="27"/>
      <c r="W394" s="8"/>
      <c r="X394" s="63"/>
      <c r="Y394" s="60"/>
      <c r="Z394" s="8"/>
      <c r="AA394" s="14"/>
      <c r="AB394" s="24"/>
      <c r="AC394" s="25"/>
      <c r="AD394" s="25"/>
      <c r="AE394" s="8"/>
      <c r="AF394" s="57"/>
      <c r="AG394" s="60"/>
      <c r="AH394" s="8"/>
      <c r="AI394" s="14"/>
      <c r="AJ394" s="24"/>
      <c r="AK394" s="25"/>
      <c r="AL394" s="25"/>
      <c r="AM394" s="8"/>
      <c r="AN394" s="57"/>
      <c r="AO394" s="60"/>
      <c r="AP394" s="8"/>
      <c r="AQ394" s="14"/>
      <c r="AR394" s="24"/>
      <c r="AS394" s="25"/>
      <c r="AT394" s="57"/>
      <c r="AU394" s="24"/>
      <c r="AV394" s="25"/>
      <c r="AW394" s="97"/>
      <c r="AX394" s="24"/>
      <c r="AY394" s="25"/>
      <c r="AZ394" s="57"/>
      <c r="BA394" s="13" t="s">
        <v>447</v>
      </c>
      <c r="BB394" s="109" t="s">
        <v>447</v>
      </c>
      <c r="BC394" s="1"/>
      <c r="BD394" s="1"/>
      <c r="BE394" s="1"/>
      <c r="BF394" s="1"/>
      <c r="BG394" s="1"/>
      <c r="BS394" s="29"/>
      <c r="BT394" s="44" t="str">
        <f t="shared" si="71"/>
        <v/>
      </c>
      <c r="BU394" s="45" t="str">
        <f t="shared" si="72"/>
        <v/>
      </c>
      <c r="BV394" s="45" t="str">
        <f t="shared" si="73"/>
        <v/>
      </c>
      <c r="BW394" s="44" t="str">
        <f t="shared" si="74"/>
        <v/>
      </c>
      <c r="BX394" s="45" t="str">
        <f t="shared" si="75"/>
        <v/>
      </c>
      <c r="BY394" s="44" t="e">
        <f>IF(AND(#REF!="",#REF!="",#REF!="",#REF!=""),"",SUM(#REF!,#REF!,#REF!,#REF!,#REF!))</f>
        <v>#REF!</v>
      </c>
      <c r="BZ394" s="45" t="str">
        <f t="shared" si="76"/>
        <v/>
      </c>
      <c r="CA394" s="44" t="str">
        <f t="shared" si="77"/>
        <v/>
      </c>
      <c r="CB394" s="45" t="str">
        <f t="shared" si="78"/>
        <v/>
      </c>
      <c r="CC394" s="44" t="str">
        <f t="shared" si="79"/>
        <v/>
      </c>
      <c r="CD394" s="45" t="str">
        <f t="shared" si="80"/>
        <v/>
      </c>
      <c r="CE394" s="44" t="e">
        <f>IF(AND(#REF!="",#REF!="",#REF!="",#REF!=""),"",SUM(#REF!,#REF!,#REF!,#REF!,#REF!))</f>
        <v>#REF!</v>
      </c>
      <c r="CF394" s="45" t="str">
        <f t="shared" si="81"/>
        <v/>
      </c>
      <c r="CG394" s="38" t="e">
        <f>IF(AND(#REF!="",#REF!="",#REF!="",#REF!=""),"",SUM(#REF!,#REF!,#REF!,#REF!))</f>
        <v>#REF!</v>
      </c>
      <c r="CH394" s="38" t="str">
        <f t="shared" si="70"/>
        <v/>
      </c>
    </row>
    <row r="395" spans="1:86" ht="24" customHeight="1">
      <c r="A395" s="358">
        <v>389</v>
      </c>
      <c r="B395" s="359"/>
      <c r="C395" s="360"/>
      <c r="D395" s="361"/>
      <c r="E395" s="362"/>
      <c r="F395" s="363"/>
      <c r="G395" s="363"/>
      <c r="H395" s="364"/>
      <c r="I395" s="365"/>
      <c r="J395" s="366"/>
      <c r="K395" s="367"/>
      <c r="L395" s="24"/>
      <c r="M395" s="25"/>
      <c r="N395" s="25"/>
      <c r="O395" s="8"/>
      <c r="P395" s="57"/>
      <c r="Q395" s="60"/>
      <c r="R395" s="8"/>
      <c r="S395" s="14"/>
      <c r="T395" s="26"/>
      <c r="U395" s="27"/>
      <c r="V395" s="27"/>
      <c r="W395" s="8"/>
      <c r="X395" s="63"/>
      <c r="Y395" s="60"/>
      <c r="Z395" s="8"/>
      <c r="AA395" s="14"/>
      <c r="AB395" s="24"/>
      <c r="AC395" s="25"/>
      <c r="AD395" s="25"/>
      <c r="AE395" s="8"/>
      <c r="AF395" s="57"/>
      <c r="AG395" s="60"/>
      <c r="AH395" s="8"/>
      <c r="AI395" s="14"/>
      <c r="AJ395" s="24"/>
      <c r="AK395" s="25"/>
      <c r="AL395" s="25"/>
      <c r="AM395" s="8"/>
      <c r="AN395" s="57"/>
      <c r="AO395" s="60"/>
      <c r="AP395" s="8"/>
      <c r="AQ395" s="14"/>
      <c r="AR395" s="24"/>
      <c r="AS395" s="25"/>
      <c r="AT395" s="57"/>
      <c r="AU395" s="24"/>
      <c r="AV395" s="25"/>
      <c r="AW395" s="97"/>
      <c r="AX395" s="24"/>
      <c r="AY395" s="25"/>
      <c r="AZ395" s="57"/>
      <c r="BA395" s="13" t="s">
        <v>447</v>
      </c>
      <c r="BB395" s="109" t="s">
        <v>447</v>
      </c>
      <c r="BC395" s="1"/>
      <c r="BD395" s="1"/>
      <c r="BE395" s="1"/>
      <c r="BF395" s="1"/>
      <c r="BG395" s="1"/>
      <c r="BS395" s="29"/>
      <c r="BT395" s="44" t="str">
        <f t="shared" si="71"/>
        <v/>
      </c>
      <c r="BU395" s="45" t="str">
        <f t="shared" si="72"/>
        <v/>
      </c>
      <c r="BV395" s="45" t="str">
        <f t="shared" si="73"/>
        <v/>
      </c>
      <c r="BW395" s="44" t="str">
        <f t="shared" si="74"/>
        <v/>
      </c>
      <c r="BX395" s="45" t="str">
        <f t="shared" si="75"/>
        <v/>
      </c>
      <c r="BY395" s="44" t="e">
        <f>IF(AND(#REF!="",#REF!="",#REF!="",#REF!=""),"",SUM(#REF!,#REF!,#REF!,#REF!,#REF!))</f>
        <v>#REF!</v>
      </c>
      <c r="BZ395" s="45" t="str">
        <f t="shared" si="76"/>
        <v/>
      </c>
      <c r="CA395" s="44" t="str">
        <f t="shared" si="77"/>
        <v/>
      </c>
      <c r="CB395" s="45" t="str">
        <f t="shared" si="78"/>
        <v/>
      </c>
      <c r="CC395" s="44" t="str">
        <f t="shared" si="79"/>
        <v/>
      </c>
      <c r="CD395" s="45" t="str">
        <f t="shared" si="80"/>
        <v/>
      </c>
      <c r="CE395" s="44" t="e">
        <f>IF(AND(#REF!="",#REF!="",#REF!="",#REF!=""),"",SUM(#REF!,#REF!,#REF!,#REF!,#REF!))</f>
        <v>#REF!</v>
      </c>
      <c r="CF395" s="45" t="str">
        <f t="shared" si="81"/>
        <v/>
      </c>
      <c r="CG395" s="38" t="e">
        <f>IF(AND(#REF!="",#REF!="",#REF!="",#REF!=""),"",SUM(#REF!,#REF!,#REF!,#REF!))</f>
        <v>#REF!</v>
      </c>
      <c r="CH395" s="38" t="str">
        <f t="shared" si="70"/>
        <v/>
      </c>
    </row>
    <row r="396" spans="1:86" ht="24" customHeight="1">
      <c r="A396" s="358">
        <v>390</v>
      </c>
      <c r="B396" s="359"/>
      <c r="C396" s="360"/>
      <c r="D396" s="361"/>
      <c r="E396" s="362"/>
      <c r="F396" s="363"/>
      <c r="G396" s="363"/>
      <c r="H396" s="364"/>
      <c r="I396" s="365"/>
      <c r="J396" s="366"/>
      <c r="K396" s="367"/>
      <c r="L396" s="24"/>
      <c r="M396" s="25"/>
      <c r="N396" s="25"/>
      <c r="O396" s="8"/>
      <c r="P396" s="57"/>
      <c r="Q396" s="60"/>
      <c r="R396" s="8"/>
      <c r="S396" s="14"/>
      <c r="T396" s="26"/>
      <c r="U396" s="27"/>
      <c r="V396" s="27"/>
      <c r="W396" s="8"/>
      <c r="X396" s="63"/>
      <c r="Y396" s="60"/>
      <c r="Z396" s="8"/>
      <c r="AA396" s="14"/>
      <c r="AB396" s="24"/>
      <c r="AC396" s="25"/>
      <c r="AD396" s="25"/>
      <c r="AE396" s="8"/>
      <c r="AF396" s="57"/>
      <c r="AG396" s="60"/>
      <c r="AH396" s="8"/>
      <c r="AI396" s="14"/>
      <c r="AJ396" s="24"/>
      <c r="AK396" s="25"/>
      <c r="AL396" s="25"/>
      <c r="AM396" s="8"/>
      <c r="AN396" s="57"/>
      <c r="AO396" s="60"/>
      <c r="AP396" s="8"/>
      <c r="AQ396" s="14"/>
      <c r="AR396" s="24"/>
      <c r="AS396" s="25"/>
      <c r="AT396" s="57"/>
      <c r="AU396" s="24"/>
      <c r="AV396" s="25"/>
      <c r="AW396" s="97"/>
      <c r="AX396" s="24"/>
      <c r="AY396" s="25"/>
      <c r="AZ396" s="57"/>
      <c r="BA396" s="13" t="s">
        <v>447</v>
      </c>
      <c r="BB396" s="109" t="s">
        <v>447</v>
      </c>
      <c r="BC396" s="1"/>
      <c r="BD396" s="1"/>
      <c r="BE396" s="1"/>
      <c r="BF396" s="1"/>
      <c r="BG396" s="1"/>
      <c r="BS396" s="29"/>
      <c r="BT396" s="44" t="str">
        <f t="shared" si="71"/>
        <v/>
      </c>
      <c r="BU396" s="45" t="str">
        <f t="shared" si="72"/>
        <v/>
      </c>
      <c r="BV396" s="45" t="str">
        <f t="shared" si="73"/>
        <v/>
      </c>
      <c r="BW396" s="44" t="str">
        <f t="shared" si="74"/>
        <v/>
      </c>
      <c r="BX396" s="45" t="str">
        <f t="shared" si="75"/>
        <v/>
      </c>
      <c r="BY396" s="44" t="e">
        <f>IF(AND(#REF!="",#REF!="",#REF!="",#REF!=""),"",SUM(#REF!,#REF!,#REF!,#REF!,#REF!))</f>
        <v>#REF!</v>
      </c>
      <c r="BZ396" s="45" t="str">
        <f t="shared" si="76"/>
        <v/>
      </c>
      <c r="CA396" s="44" t="str">
        <f t="shared" si="77"/>
        <v/>
      </c>
      <c r="CB396" s="45" t="str">
        <f t="shared" si="78"/>
        <v/>
      </c>
      <c r="CC396" s="44" t="str">
        <f t="shared" si="79"/>
        <v/>
      </c>
      <c r="CD396" s="45" t="str">
        <f t="shared" si="80"/>
        <v/>
      </c>
      <c r="CE396" s="44" t="e">
        <f>IF(AND(#REF!="",#REF!="",#REF!="",#REF!=""),"",SUM(#REF!,#REF!,#REF!,#REF!,#REF!))</f>
        <v>#REF!</v>
      </c>
      <c r="CF396" s="45" t="str">
        <f t="shared" si="81"/>
        <v/>
      </c>
      <c r="CG396" s="38" t="e">
        <f>IF(AND(#REF!="",#REF!="",#REF!="",#REF!=""),"",SUM(#REF!,#REF!,#REF!,#REF!))</f>
        <v>#REF!</v>
      </c>
      <c r="CH396" s="38" t="str">
        <f t="shared" si="70"/>
        <v/>
      </c>
    </row>
    <row r="397" spans="1:86" ht="24" customHeight="1">
      <c r="A397" s="358">
        <v>391</v>
      </c>
      <c r="B397" s="359"/>
      <c r="C397" s="360"/>
      <c r="D397" s="361"/>
      <c r="E397" s="362"/>
      <c r="F397" s="363"/>
      <c r="G397" s="363"/>
      <c r="H397" s="364"/>
      <c r="I397" s="365"/>
      <c r="J397" s="366"/>
      <c r="K397" s="367"/>
      <c r="L397" s="24"/>
      <c r="M397" s="25"/>
      <c r="N397" s="25"/>
      <c r="O397" s="8"/>
      <c r="P397" s="57"/>
      <c r="Q397" s="60"/>
      <c r="R397" s="8"/>
      <c r="S397" s="14"/>
      <c r="T397" s="26"/>
      <c r="U397" s="27"/>
      <c r="V397" s="27"/>
      <c r="W397" s="8"/>
      <c r="X397" s="63"/>
      <c r="Y397" s="60"/>
      <c r="Z397" s="8"/>
      <c r="AA397" s="14"/>
      <c r="AB397" s="24"/>
      <c r="AC397" s="25"/>
      <c r="AD397" s="25"/>
      <c r="AE397" s="8"/>
      <c r="AF397" s="57"/>
      <c r="AG397" s="60"/>
      <c r="AH397" s="8"/>
      <c r="AI397" s="14"/>
      <c r="AJ397" s="24"/>
      <c r="AK397" s="25"/>
      <c r="AL397" s="25"/>
      <c r="AM397" s="8"/>
      <c r="AN397" s="57"/>
      <c r="AO397" s="60"/>
      <c r="AP397" s="8"/>
      <c r="AQ397" s="14"/>
      <c r="AR397" s="24"/>
      <c r="AS397" s="25"/>
      <c r="AT397" s="57"/>
      <c r="AU397" s="24"/>
      <c r="AV397" s="25"/>
      <c r="AW397" s="97"/>
      <c r="AX397" s="24"/>
      <c r="AY397" s="25"/>
      <c r="AZ397" s="57"/>
      <c r="BA397" s="13" t="s">
        <v>447</v>
      </c>
      <c r="BB397" s="109" t="s">
        <v>447</v>
      </c>
      <c r="BC397" s="1"/>
      <c r="BD397" s="1"/>
      <c r="BE397" s="1"/>
      <c r="BF397" s="1"/>
      <c r="BG397" s="1"/>
      <c r="BS397" s="29"/>
      <c r="BT397" s="44" t="str">
        <f t="shared" si="71"/>
        <v/>
      </c>
      <c r="BU397" s="45" t="str">
        <f t="shared" si="72"/>
        <v/>
      </c>
      <c r="BV397" s="45" t="str">
        <f t="shared" si="73"/>
        <v/>
      </c>
      <c r="BW397" s="44" t="str">
        <f t="shared" si="74"/>
        <v/>
      </c>
      <c r="BX397" s="45" t="str">
        <f t="shared" si="75"/>
        <v/>
      </c>
      <c r="BY397" s="44" t="e">
        <f>IF(AND(#REF!="",#REF!="",#REF!="",#REF!=""),"",SUM(#REF!,#REF!,#REF!,#REF!,#REF!))</f>
        <v>#REF!</v>
      </c>
      <c r="BZ397" s="45" t="str">
        <f t="shared" si="76"/>
        <v/>
      </c>
      <c r="CA397" s="44" t="str">
        <f t="shared" si="77"/>
        <v/>
      </c>
      <c r="CB397" s="45" t="str">
        <f t="shared" si="78"/>
        <v/>
      </c>
      <c r="CC397" s="44" t="str">
        <f t="shared" si="79"/>
        <v/>
      </c>
      <c r="CD397" s="45" t="str">
        <f t="shared" si="80"/>
        <v/>
      </c>
      <c r="CE397" s="44" t="e">
        <f>IF(AND(#REF!="",#REF!="",#REF!="",#REF!=""),"",SUM(#REF!,#REF!,#REF!,#REF!,#REF!))</f>
        <v>#REF!</v>
      </c>
      <c r="CF397" s="45" t="str">
        <f t="shared" si="81"/>
        <v/>
      </c>
      <c r="CG397" s="38" t="e">
        <f>IF(AND(#REF!="",#REF!="",#REF!="",#REF!=""),"",SUM(#REF!,#REF!,#REF!,#REF!))</f>
        <v>#REF!</v>
      </c>
      <c r="CH397" s="38" t="str">
        <f t="shared" si="70"/>
        <v/>
      </c>
    </row>
    <row r="398" spans="1:86" ht="24" customHeight="1">
      <c r="A398" s="358">
        <v>392</v>
      </c>
      <c r="B398" s="359"/>
      <c r="C398" s="360"/>
      <c r="D398" s="361"/>
      <c r="E398" s="362"/>
      <c r="F398" s="363"/>
      <c r="G398" s="363"/>
      <c r="H398" s="364"/>
      <c r="I398" s="365"/>
      <c r="J398" s="366"/>
      <c r="K398" s="367"/>
      <c r="L398" s="24"/>
      <c r="M398" s="25"/>
      <c r="N398" s="25"/>
      <c r="O398" s="8"/>
      <c r="P398" s="57"/>
      <c r="Q398" s="60"/>
      <c r="R398" s="8"/>
      <c r="S398" s="14"/>
      <c r="T398" s="26"/>
      <c r="U398" s="27"/>
      <c r="V398" s="27"/>
      <c r="W398" s="8"/>
      <c r="X398" s="63"/>
      <c r="Y398" s="60"/>
      <c r="Z398" s="8"/>
      <c r="AA398" s="14"/>
      <c r="AB398" s="24"/>
      <c r="AC398" s="25"/>
      <c r="AD398" s="25"/>
      <c r="AE398" s="8"/>
      <c r="AF398" s="57"/>
      <c r="AG398" s="60"/>
      <c r="AH398" s="8"/>
      <c r="AI398" s="14"/>
      <c r="AJ398" s="24"/>
      <c r="AK398" s="25"/>
      <c r="AL398" s="25"/>
      <c r="AM398" s="8"/>
      <c r="AN398" s="57"/>
      <c r="AO398" s="60"/>
      <c r="AP398" s="8"/>
      <c r="AQ398" s="14"/>
      <c r="AR398" s="24"/>
      <c r="AS398" s="25"/>
      <c r="AT398" s="57"/>
      <c r="AU398" s="24"/>
      <c r="AV398" s="25"/>
      <c r="AW398" s="97"/>
      <c r="AX398" s="24"/>
      <c r="AY398" s="25"/>
      <c r="AZ398" s="57"/>
      <c r="BA398" s="13" t="s">
        <v>447</v>
      </c>
      <c r="BB398" s="109" t="s">
        <v>447</v>
      </c>
      <c r="BC398" s="1"/>
      <c r="BD398" s="1"/>
      <c r="BE398" s="1"/>
      <c r="BF398" s="1"/>
      <c r="BG398" s="1"/>
      <c r="BS398" s="29"/>
      <c r="BT398" s="44" t="str">
        <f t="shared" si="71"/>
        <v/>
      </c>
      <c r="BU398" s="45" t="str">
        <f t="shared" si="72"/>
        <v/>
      </c>
      <c r="BV398" s="45" t="str">
        <f t="shared" si="73"/>
        <v/>
      </c>
      <c r="BW398" s="44" t="str">
        <f t="shared" si="74"/>
        <v/>
      </c>
      <c r="BX398" s="45" t="str">
        <f t="shared" si="75"/>
        <v/>
      </c>
      <c r="BY398" s="44" t="e">
        <f>IF(AND(#REF!="",#REF!="",#REF!="",#REF!=""),"",SUM(#REF!,#REF!,#REF!,#REF!,#REF!))</f>
        <v>#REF!</v>
      </c>
      <c r="BZ398" s="45" t="str">
        <f t="shared" si="76"/>
        <v/>
      </c>
      <c r="CA398" s="44" t="str">
        <f t="shared" si="77"/>
        <v/>
      </c>
      <c r="CB398" s="45" t="str">
        <f t="shared" si="78"/>
        <v/>
      </c>
      <c r="CC398" s="44" t="str">
        <f t="shared" si="79"/>
        <v/>
      </c>
      <c r="CD398" s="45" t="str">
        <f t="shared" si="80"/>
        <v/>
      </c>
      <c r="CE398" s="44" t="e">
        <f>IF(AND(#REF!="",#REF!="",#REF!="",#REF!=""),"",SUM(#REF!,#REF!,#REF!,#REF!,#REF!))</f>
        <v>#REF!</v>
      </c>
      <c r="CF398" s="45" t="str">
        <f t="shared" si="81"/>
        <v/>
      </c>
      <c r="CG398" s="38" t="e">
        <f>IF(AND(#REF!="",#REF!="",#REF!="",#REF!=""),"",SUM(#REF!,#REF!,#REF!,#REF!))</f>
        <v>#REF!</v>
      </c>
      <c r="CH398" s="38" t="str">
        <f t="shared" si="70"/>
        <v/>
      </c>
    </row>
    <row r="399" spans="1:86" ht="24" customHeight="1">
      <c r="A399" s="358">
        <v>393</v>
      </c>
      <c r="B399" s="359"/>
      <c r="C399" s="360"/>
      <c r="D399" s="361"/>
      <c r="E399" s="362"/>
      <c r="F399" s="363"/>
      <c r="G399" s="363"/>
      <c r="H399" s="364"/>
      <c r="I399" s="365"/>
      <c r="J399" s="366"/>
      <c r="K399" s="367"/>
      <c r="L399" s="24"/>
      <c r="M399" s="25"/>
      <c r="N399" s="25"/>
      <c r="O399" s="8"/>
      <c r="P399" s="57"/>
      <c r="Q399" s="60"/>
      <c r="R399" s="8"/>
      <c r="S399" s="14"/>
      <c r="T399" s="26"/>
      <c r="U399" s="27"/>
      <c r="V399" s="27"/>
      <c r="W399" s="8"/>
      <c r="X399" s="63"/>
      <c r="Y399" s="60"/>
      <c r="Z399" s="8"/>
      <c r="AA399" s="14"/>
      <c r="AB399" s="24"/>
      <c r="AC399" s="25"/>
      <c r="AD399" s="25"/>
      <c r="AE399" s="8"/>
      <c r="AF399" s="57"/>
      <c r="AG399" s="60"/>
      <c r="AH399" s="8"/>
      <c r="AI399" s="14"/>
      <c r="AJ399" s="24"/>
      <c r="AK399" s="25"/>
      <c r="AL399" s="25"/>
      <c r="AM399" s="8"/>
      <c r="AN399" s="57"/>
      <c r="AO399" s="60"/>
      <c r="AP399" s="8"/>
      <c r="AQ399" s="14"/>
      <c r="AR399" s="24"/>
      <c r="AS399" s="25"/>
      <c r="AT399" s="57"/>
      <c r="AU399" s="24"/>
      <c r="AV399" s="25"/>
      <c r="AW399" s="97"/>
      <c r="AX399" s="24"/>
      <c r="AY399" s="25"/>
      <c r="AZ399" s="57"/>
      <c r="BA399" s="13" t="s">
        <v>447</v>
      </c>
      <c r="BB399" s="109" t="s">
        <v>447</v>
      </c>
      <c r="BC399" s="1"/>
      <c r="BD399" s="1"/>
      <c r="BE399" s="1"/>
      <c r="BF399" s="1"/>
      <c r="BG399" s="1"/>
      <c r="BS399" s="29"/>
      <c r="BT399" s="44" t="str">
        <f t="shared" si="71"/>
        <v/>
      </c>
      <c r="BU399" s="45" t="str">
        <f t="shared" si="72"/>
        <v/>
      </c>
      <c r="BV399" s="45" t="str">
        <f t="shared" si="73"/>
        <v/>
      </c>
      <c r="BW399" s="44" t="str">
        <f t="shared" si="74"/>
        <v/>
      </c>
      <c r="BX399" s="45" t="str">
        <f t="shared" si="75"/>
        <v/>
      </c>
      <c r="BY399" s="44" t="e">
        <f>IF(AND(#REF!="",#REF!="",#REF!="",#REF!=""),"",SUM(#REF!,#REF!,#REF!,#REF!,#REF!))</f>
        <v>#REF!</v>
      </c>
      <c r="BZ399" s="45" t="str">
        <f t="shared" si="76"/>
        <v/>
      </c>
      <c r="CA399" s="44" t="str">
        <f t="shared" si="77"/>
        <v/>
      </c>
      <c r="CB399" s="45" t="str">
        <f t="shared" si="78"/>
        <v/>
      </c>
      <c r="CC399" s="44" t="str">
        <f t="shared" si="79"/>
        <v/>
      </c>
      <c r="CD399" s="45" t="str">
        <f t="shared" si="80"/>
        <v/>
      </c>
      <c r="CE399" s="44" t="e">
        <f>IF(AND(#REF!="",#REF!="",#REF!="",#REF!=""),"",SUM(#REF!,#REF!,#REF!,#REF!,#REF!))</f>
        <v>#REF!</v>
      </c>
      <c r="CF399" s="45" t="str">
        <f t="shared" si="81"/>
        <v/>
      </c>
      <c r="CG399" s="38" t="e">
        <f>IF(AND(#REF!="",#REF!="",#REF!="",#REF!=""),"",SUM(#REF!,#REF!,#REF!,#REF!))</f>
        <v>#REF!</v>
      </c>
      <c r="CH399" s="38" t="str">
        <f t="shared" si="70"/>
        <v/>
      </c>
    </row>
    <row r="400" spans="1:86" ht="24" customHeight="1">
      <c r="A400" s="358">
        <v>394</v>
      </c>
      <c r="B400" s="359"/>
      <c r="C400" s="360"/>
      <c r="D400" s="361"/>
      <c r="E400" s="362"/>
      <c r="F400" s="363"/>
      <c r="G400" s="363"/>
      <c r="H400" s="364"/>
      <c r="I400" s="365"/>
      <c r="J400" s="366"/>
      <c r="K400" s="367"/>
      <c r="L400" s="24"/>
      <c r="M400" s="25"/>
      <c r="N400" s="25"/>
      <c r="O400" s="8"/>
      <c r="P400" s="57"/>
      <c r="Q400" s="60"/>
      <c r="R400" s="8"/>
      <c r="S400" s="14"/>
      <c r="T400" s="26"/>
      <c r="U400" s="27"/>
      <c r="V400" s="27"/>
      <c r="W400" s="8"/>
      <c r="X400" s="63"/>
      <c r="Y400" s="60"/>
      <c r="Z400" s="8"/>
      <c r="AA400" s="14"/>
      <c r="AB400" s="24"/>
      <c r="AC400" s="25"/>
      <c r="AD400" s="25"/>
      <c r="AE400" s="8"/>
      <c r="AF400" s="57"/>
      <c r="AG400" s="60"/>
      <c r="AH400" s="8"/>
      <c r="AI400" s="14"/>
      <c r="AJ400" s="24"/>
      <c r="AK400" s="25"/>
      <c r="AL400" s="25"/>
      <c r="AM400" s="8"/>
      <c r="AN400" s="57"/>
      <c r="AO400" s="60"/>
      <c r="AP400" s="8"/>
      <c r="AQ400" s="14"/>
      <c r="AR400" s="24"/>
      <c r="AS400" s="25"/>
      <c r="AT400" s="57"/>
      <c r="AU400" s="24"/>
      <c r="AV400" s="25"/>
      <c r="AW400" s="97"/>
      <c r="AX400" s="24"/>
      <c r="AY400" s="25"/>
      <c r="AZ400" s="57"/>
      <c r="BA400" s="13" t="s">
        <v>447</v>
      </c>
      <c r="BB400" s="109" t="s">
        <v>447</v>
      </c>
      <c r="BC400" s="1"/>
      <c r="BD400" s="1"/>
      <c r="BE400" s="1"/>
      <c r="BF400" s="1"/>
      <c r="BG400" s="1"/>
      <c r="BS400" s="29"/>
      <c r="BT400" s="44" t="str">
        <f t="shared" si="71"/>
        <v/>
      </c>
      <c r="BU400" s="45" t="str">
        <f t="shared" si="72"/>
        <v/>
      </c>
      <c r="BV400" s="45" t="str">
        <f t="shared" si="73"/>
        <v/>
      </c>
      <c r="BW400" s="44" t="str">
        <f t="shared" si="74"/>
        <v/>
      </c>
      <c r="BX400" s="45" t="str">
        <f t="shared" si="75"/>
        <v/>
      </c>
      <c r="BY400" s="44" t="e">
        <f>IF(AND(#REF!="",#REF!="",#REF!="",#REF!=""),"",SUM(#REF!,#REF!,#REF!,#REF!,#REF!))</f>
        <v>#REF!</v>
      </c>
      <c r="BZ400" s="45" t="str">
        <f t="shared" si="76"/>
        <v/>
      </c>
      <c r="CA400" s="44" t="str">
        <f t="shared" si="77"/>
        <v/>
      </c>
      <c r="CB400" s="45" t="str">
        <f t="shared" si="78"/>
        <v/>
      </c>
      <c r="CC400" s="44" t="str">
        <f t="shared" si="79"/>
        <v/>
      </c>
      <c r="CD400" s="45" t="str">
        <f t="shared" si="80"/>
        <v/>
      </c>
      <c r="CE400" s="44" t="e">
        <f>IF(AND(#REF!="",#REF!="",#REF!="",#REF!=""),"",SUM(#REF!,#REF!,#REF!,#REF!,#REF!))</f>
        <v>#REF!</v>
      </c>
      <c r="CF400" s="45" t="str">
        <f t="shared" si="81"/>
        <v/>
      </c>
      <c r="CG400" s="38" t="e">
        <f>IF(AND(#REF!="",#REF!="",#REF!="",#REF!=""),"",SUM(#REF!,#REF!,#REF!,#REF!))</f>
        <v>#REF!</v>
      </c>
      <c r="CH400" s="38" t="str">
        <f t="shared" si="70"/>
        <v/>
      </c>
    </row>
    <row r="401" spans="1:86" ht="24" customHeight="1">
      <c r="A401" s="358">
        <v>395</v>
      </c>
      <c r="B401" s="359"/>
      <c r="C401" s="360"/>
      <c r="D401" s="361"/>
      <c r="E401" s="362"/>
      <c r="F401" s="363"/>
      <c r="G401" s="363"/>
      <c r="H401" s="364"/>
      <c r="I401" s="365"/>
      <c r="J401" s="366"/>
      <c r="K401" s="367"/>
      <c r="L401" s="24"/>
      <c r="M401" s="25"/>
      <c r="N401" s="25"/>
      <c r="O401" s="8"/>
      <c r="P401" s="57"/>
      <c r="Q401" s="60"/>
      <c r="R401" s="8"/>
      <c r="S401" s="14"/>
      <c r="T401" s="26"/>
      <c r="U401" s="27"/>
      <c r="V401" s="27"/>
      <c r="W401" s="8"/>
      <c r="X401" s="63"/>
      <c r="Y401" s="60"/>
      <c r="Z401" s="8"/>
      <c r="AA401" s="14"/>
      <c r="AB401" s="24"/>
      <c r="AC401" s="25"/>
      <c r="AD401" s="25"/>
      <c r="AE401" s="8"/>
      <c r="AF401" s="57"/>
      <c r="AG401" s="60"/>
      <c r="AH401" s="8"/>
      <c r="AI401" s="14"/>
      <c r="AJ401" s="24"/>
      <c r="AK401" s="25"/>
      <c r="AL401" s="25"/>
      <c r="AM401" s="8"/>
      <c r="AN401" s="57"/>
      <c r="AO401" s="60"/>
      <c r="AP401" s="8"/>
      <c r="AQ401" s="14"/>
      <c r="AR401" s="24"/>
      <c r="AS401" s="25"/>
      <c r="AT401" s="57"/>
      <c r="AU401" s="24"/>
      <c r="AV401" s="25"/>
      <c r="AW401" s="97"/>
      <c r="AX401" s="24"/>
      <c r="AY401" s="25"/>
      <c r="AZ401" s="57"/>
      <c r="BA401" s="13" t="s">
        <v>447</v>
      </c>
      <c r="BB401" s="109" t="s">
        <v>447</v>
      </c>
      <c r="BC401" s="1"/>
      <c r="BD401" s="1"/>
      <c r="BE401" s="1"/>
      <c r="BF401" s="1"/>
      <c r="BG401" s="1"/>
      <c r="BS401" s="29"/>
      <c r="BT401" s="44" t="str">
        <f t="shared" si="71"/>
        <v/>
      </c>
      <c r="BU401" s="45" t="str">
        <f t="shared" si="72"/>
        <v/>
      </c>
      <c r="BV401" s="45" t="str">
        <f t="shared" si="73"/>
        <v/>
      </c>
      <c r="BW401" s="44" t="str">
        <f t="shared" si="74"/>
        <v/>
      </c>
      <c r="BX401" s="45" t="str">
        <f t="shared" si="75"/>
        <v/>
      </c>
      <c r="BY401" s="44" t="e">
        <f>IF(AND(#REF!="",#REF!="",#REF!="",#REF!=""),"",SUM(#REF!,#REF!,#REF!,#REF!,#REF!))</f>
        <v>#REF!</v>
      </c>
      <c r="BZ401" s="45" t="str">
        <f t="shared" si="76"/>
        <v/>
      </c>
      <c r="CA401" s="44" t="str">
        <f t="shared" si="77"/>
        <v/>
      </c>
      <c r="CB401" s="45" t="str">
        <f t="shared" si="78"/>
        <v/>
      </c>
      <c r="CC401" s="44" t="str">
        <f t="shared" si="79"/>
        <v/>
      </c>
      <c r="CD401" s="45" t="str">
        <f t="shared" si="80"/>
        <v/>
      </c>
      <c r="CE401" s="44" t="e">
        <f>IF(AND(#REF!="",#REF!="",#REF!="",#REF!=""),"",SUM(#REF!,#REF!,#REF!,#REF!,#REF!))</f>
        <v>#REF!</v>
      </c>
      <c r="CF401" s="45" t="str">
        <f t="shared" si="81"/>
        <v/>
      </c>
      <c r="CG401" s="38" t="e">
        <f>IF(AND(#REF!="",#REF!="",#REF!="",#REF!=""),"",SUM(#REF!,#REF!,#REF!,#REF!))</f>
        <v>#REF!</v>
      </c>
      <c r="CH401" s="38" t="str">
        <f t="shared" si="70"/>
        <v/>
      </c>
    </row>
    <row r="402" spans="1:86" ht="24" customHeight="1">
      <c r="A402" s="358">
        <v>396</v>
      </c>
      <c r="B402" s="359"/>
      <c r="C402" s="360"/>
      <c r="D402" s="361"/>
      <c r="E402" s="362"/>
      <c r="F402" s="363"/>
      <c r="G402" s="363"/>
      <c r="H402" s="364"/>
      <c r="I402" s="365"/>
      <c r="J402" s="366"/>
      <c r="K402" s="367"/>
      <c r="L402" s="24"/>
      <c r="M402" s="25"/>
      <c r="N402" s="25"/>
      <c r="O402" s="8"/>
      <c r="P402" s="57"/>
      <c r="Q402" s="60"/>
      <c r="R402" s="8"/>
      <c r="S402" s="14"/>
      <c r="T402" s="26"/>
      <c r="U402" s="27"/>
      <c r="V402" s="27"/>
      <c r="W402" s="8"/>
      <c r="X402" s="63"/>
      <c r="Y402" s="60"/>
      <c r="Z402" s="8"/>
      <c r="AA402" s="14"/>
      <c r="AB402" s="24"/>
      <c r="AC402" s="25"/>
      <c r="AD402" s="25"/>
      <c r="AE402" s="8"/>
      <c r="AF402" s="57"/>
      <c r="AG402" s="60"/>
      <c r="AH402" s="8"/>
      <c r="AI402" s="14"/>
      <c r="AJ402" s="24"/>
      <c r="AK402" s="25"/>
      <c r="AL402" s="25"/>
      <c r="AM402" s="8"/>
      <c r="AN402" s="57"/>
      <c r="AO402" s="60"/>
      <c r="AP402" s="8"/>
      <c r="AQ402" s="14"/>
      <c r="AR402" s="24"/>
      <c r="AS402" s="25"/>
      <c r="AT402" s="57"/>
      <c r="AU402" s="24"/>
      <c r="AV402" s="25"/>
      <c r="AW402" s="97"/>
      <c r="AX402" s="24"/>
      <c r="AY402" s="25"/>
      <c r="AZ402" s="57"/>
      <c r="BA402" s="13" t="s">
        <v>447</v>
      </c>
      <c r="BB402" s="109" t="s">
        <v>447</v>
      </c>
      <c r="BC402" s="1"/>
      <c r="BD402" s="1"/>
      <c r="BE402" s="1"/>
      <c r="BF402" s="1"/>
      <c r="BG402" s="1"/>
      <c r="BS402" s="29"/>
      <c r="BT402" s="44" t="str">
        <f t="shared" si="71"/>
        <v/>
      </c>
      <c r="BU402" s="45" t="str">
        <f t="shared" si="72"/>
        <v/>
      </c>
      <c r="BV402" s="45" t="str">
        <f t="shared" si="73"/>
        <v/>
      </c>
      <c r="BW402" s="44" t="str">
        <f t="shared" si="74"/>
        <v/>
      </c>
      <c r="BX402" s="45" t="str">
        <f t="shared" si="75"/>
        <v/>
      </c>
      <c r="BY402" s="44" t="e">
        <f>IF(AND(#REF!="",#REF!="",#REF!="",#REF!=""),"",SUM(#REF!,#REF!,#REF!,#REF!,#REF!))</f>
        <v>#REF!</v>
      </c>
      <c r="BZ402" s="45" t="str">
        <f t="shared" si="76"/>
        <v/>
      </c>
      <c r="CA402" s="44" t="str">
        <f t="shared" si="77"/>
        <v/>
      </c>
      <c r="CB402" s="45" t="str">
        <f t="shared" si="78"/>
        <v/>
      </c>
      <c r="CC402" s="44" t="str">
        <f t="shared" si="79"/>
        <v/>
      </c>
      <c r="CD402" s="45" t="str">
        <f t="shared" si="80"/>
        <v/>
      </c>
      <c r="CE402" s="44" t="e">
        <f>IF(AND(#REF!="",#REF!="",#REF!="",#REF!=""),"",SUM(#REF!,#REF!,#REF!,#REF!,#REF!))</f>
        <v>#REF!</v>
      </c>
      <c r="CF402" s="45" t="str">
        <f t="shared" si="81"/>
        <v/>
      </c>
      <c r="CG402" s="38" t="e">
        <f>IF(AND(#REF!="",#REF!="",#REF!="",#REF!=""),"",SUM(#REF!,#REF!,#REF!,#REF!))</f>
        <v>#REF!</v>
      </c>
      <c r="CH402" s="38" t="str">
        <f t="shared" si="70"/>
        <v/>
      </c>
    </row>
    <row r="403" spans="1:86" ht="24" customHeight="1">
      <c r="A403" s="358">
        <v>397</v>
      </c>
      <c r="B403" s="359"/>
      <c r="C403" s="360"/>
      <c r="D403" s="361"/>
      <c r="E403" s="362"/>
      <c r="F403" s="363"/>
      <c r="G403" s="363"/>
      <c r="H403" s="364"/>
      <c r="I403" s="365"/>
      <c r="J403" s="366"/>
      <c r="K403" s="367"/>
      <c r="L403" s="24"/>
      <c r="M403" s="25"/>
      <c r="N403" s="25"/>
      <c r="O403" s="8"/>
      <c r="P403" s="57"/>
      <c r="Q403" s="60"/>
      <c r="R403" s="8"/>
      <c r="S403" s="14"/>
      <c r="T403" s="26"/>
      <c r="U403" s="27"/>
      <c r="V403" s="27"/>
      <c r="W403" s="8"/>
      <c r="X403" s="63"/>
      <c r="Y403" s="60"/>
      <c r="Z403" s="8"/>
      <c r="AA403" s="14"/>
      <c r="AB403" s="24"/>
      <c r="AC403" s="25"/>
      <c r="AD403" s="25"/>
      <c r="AE403" s="8"/>
      <c r="AF403" s="57"/>
      <c r="AG403" s="60"/>
      <c r="AH403" s="8"/>
      <c r="AI403" s="14"/>
      <c r="AJ403" s="24"/>
      <c r="AK403" s="25"/>
      <c r="AL403" s="25"/>
      <c r="AM403" s="8"/>
      <c r="AN403" s="57"/>
      <c r="AO403" s="60"/>
      <c r="AP403" s="8"/>
      <c r="AQ403" s="14"/>
      <c r="AR403" s="24"/>
      <c r="AS403" s="25"/>
      <c r="AT403" s="57"/>
      <c r="AU403" s="24"/>
      <c r="AV403" s="25"/>
      <c r="AW403" s="97"/>
      <c r="AX403" s="24"/>
      <c r="AY403" s="25"/>
      <c r="AZ403" s="57"/>
      <c r="BA403" s="13" t="s">
        <v>447</v>
      </c>
      <c r="BB403" s="109" t="s">
        <v>447</v>
      </c>
      <c r="BC403" s="1"/>
      <c r="BD403" s="1"/>
      <c r="BE403" s="1"/>
      <c r="BF403" s="1"/>
      <c r="BG403" s="1"/>
      <c r="BS403" s="29"/>
      <c r="BT403" s="44" t="str">
        <f t="shared" si="71"/>
        <v/>
      </c>
      <c r="BU403" s="45" t="str">
        <f t="shared" si="72"/>
        <v/>
      </c>
      <c r="BV403" s="45" t="str">
        <f t="shared" si="73"/>
        <v/>
      </c>
      <c r="BW403" s="44" t="str">
        <f t="shared" si="74"/>
        <v/>
      </c>
      <c r="BX403" s="45" t="str">
        <f t="shared" si="75"/>
        <v/>
      </c>
      <c r="BY403" s="44" t="e">
        <f>IF(AND(#REF!="",#REF!="",#REF!="",#REF!=""),"",SUM(#REF!,#REF!,#REF!,#REF!,#REF!))</f>
        <v>#REF!</v>
      </c>
      <c r="BZ403" s="45" t="str">
        <f t="shared" si="76"/>
        <v/>
      </c>
      <c r="CA403" s="44" t="str">
        <f t="shared" si="77"/>
        <v/>
      </c>
      <c r="CB403" s="45" t="str">
        <f t="shared" si="78"/>
        <v/>
      </c>
      <c r="CC403" s="44" t="str">
        <f t="shared" si="79"/>
        <v/>
      </c>
      <c r="CD403" s="45" t="str">
        <f t="shared" si="80"/>
        <v/>
      </c>
      <c r="CE403" s="44" t="e">
        <f>IF(AND(#REF!="",#REF!="",#REF!="",#REF!=""),"",SUM(#REF!,#REF!,#REF!,#REF!,#REF!))</f>
        <v>#REF!</v>
      </c>
      <c r="CF403" s="45" t="str">
        <f t="shared" si="81"/>
        <v/>
      </c>
      <c r="CG403" s="38" t="e">
        <f>IF(AND(#REF!="",#REF!="",#REF!="",#REF!=""),"",SUM(#REF!,#REF!,#REF!,#REF!))</f>
        <v>#REF!</v>
      </c>
      <c r="CH403" s="38" t="str">
        <f t="shared" si="70"/>
        <v/>
      </c>
    </row>
    <row r="404" spans="1:86" ht="24" customHeight="1">
      <c r="A404" s="358">
        <v>398</v>
      </c>
      <c r="B404" s="359"/>
      <c r="C404" s="360"/>
      <c r="D404" s="361"/>
      <c r="E404" s="362"/>
      <c r="F404" s="363"/>
      <c r="G404" s="363"/>
      <c r="H404" s="364"/>
      <c r="I404" s="365"/>
      <c r="J404" s="366"/>
      <c r="K404" s="367"/>
      <c r="L404" s="24"/>
      <c r="M404" s="25"/>
      <c r="N404" s="25"/>
      <c r="O404" s="8"/>
      <c r="P404" s="57"/>
      <c r="Q404" s="60"/>
      <c r="R404" s="8"/>
      <c r="S404" s="14"/>
      <c r="T404" s="26"/>
      <c r="U404" s="27"/>
      <c r="V404" s="27"/>
      <c r="W404" s="8"/>
      <c r="X404" s="63"/>
      <c r="Y404" s="60"/>
      <c r="Z404" s="8"/>
      <c r="AA404" s="14"/>
      <c r="AB404" s="24"/>
      <c r="AC404" s="25"/>
      <c r="AD404" s="25"/>
      <c r="AE404" s="8"/>
      <c r="AF404" s="57"/>
      <c r="AG404" s="60"/>
      <c r="AH404" s="8"/>
      <c r="AI404" s="14"/>
      <c r="AJ404" s="24"/>
      <c r="AK404" s="25"/>
      <c r="AL404" s="25"/>
      <c r="AM404" s="8"/>
      <c r="AN404" s="57"/>
      <c r="AO404" s="60"/>
      <c r="AP404" s="8"/>
      <c r="AQ404" s="14"/>
      <c r="AR404" s="24"/>
      <c r="AS404" s="25"/>
      <c r="AT404" s="57"/>
      <c r="AU404" s="24"/>
      <c r="AV404" s="25"/>
      <c r="AW404" s="97"/>
      <c r="AX404" s="24"/>
      <c r="AY404" s="25"/>
      <c r="AZ404" s="57"/>
      <c r="BA404" s="13" t="s">
        <v>447</v>
      </c>
      <c r="BB404" s="109" t="s">
        <v>447</v>
      </c>
      <c r="BC404" s="1"/>
      <c r="BD404" s="1"/>
      <c r="BE404" s="1"/>
      <c r="BF404" s="1"/>
      <c r="BG404" s="1"/>
      <c r="BS404" s="29"/>
      <c r="BT404" s="44" t="str">
        <f t="shared" si="71"/>
        <v/>
      </c>
      <c r="BU404" s="45" t="str">
        <f t="shared" si="72"/>
        <v/>
      </c>
      <c r="BV404" s="45" t="str">
        <f t="shared" si="73"/>
        <v/>
      </c>
      <c r="BW404" s="44" t="str">
        <f t="shared" si="74"/>
        <v/>
      </c>
      <c r="BX404" s="45" t="str">
        <f t="shared" si="75"/>
        <v/>
      </c>
      <c r="BY404" s="44" t="e">
        <f>IF(AND(#REF!="",#REF!="",#REF!="",#REF!=""),"",SUM(#REF!,#REF!,#REF!,#REF!,#REF!))</f>
        <v>#REF!</v>
      </c>
      <c r="BZ404" s="45" t="str">
        <f t="shared" si="76"/>
        <v/>
      </c>
      <c r="CA404" s="44" t="str">
        <f t="shared" si="77"/>
        <v/>
      </c>
      <c r="CB404" s="45" t="str">
        <f t="shared" si="78"/>
        <v/>
      </c>
      <c r="CC404" s="44" t="str">
        <f t="shared" si="79"/>
        <v/>
      </c>
      <c r="CD404" s="45" t="str">
        <f t="shared" si="80"/>
        <v/>
      </c>
      <c r="CE404" s="44" t="e">
        <f>IF(AND(#REF!="",#REF!="",#REF!="",#REF!=""),"",SUM(#REF!,#REF!,#REF!,#REF!,#REF!))</f>
        <v>#REF!</v>
      </c>
      <c r="CF404" s="45" t="str">
        <f t="shared" si="81"/>
        <v/>
      </c>
      <c r="CG404" s="38" t="e">
        <f>IF(AND(#REF!="",#REF!="",#REF!="",#REF!=""),"",SUM(#REF!,#REF!,#REF!,#REF!))</f>
        <v>#REF!</v>
      </c>
      <c r="CH404" s="38" t="str">
        <f t="shared" si="70"/>
        <v/>
      </c>
    </row>
    <row r="405" spans="1:86" ht="24" customHeight="1">
      <c r="A405" s="358">
        <v>399</v>
      </c>
      <c r="B405" s="359"/>
      <c r="C405" s="360"/>
      <c r="D405" s="361"/>
      <c r="E405" s="362"/>
      <c r="F405" s="363"/>
      <c r="G405" s="363"/>
      <c r="H405" s="364"/>
      <c r="I405" s="365"/>
      <c r="J405" s="366"/>
      <c r="K405" s="367"/>
      <c r="L405" s="24"/>
      <c r="M405" s="25"/>
      <c r="N405" s="25"/>
      <c r="O405" s="8"/>
      <c r="P405" s="57"/>
      <c r="Q405" s="60"/>
      <c r="R405" s="8"/>
      <c r="S405" s="14"/>
      <c r="T405" s="26"/>
      <c r="U405" s="27"/>
      <c r="V405" s="27"/>
      <c r="W405" s="8"/>
      <c r="X405" s="63"/>
      <c r="Y405" s="60"/>
      <c r="Z405" s="8"/>
      <c r="AA405" s="14"/>
      <c r="AB405" s="24"/>
      <c r="AC405" s="25"/>
      <c r="AD405" s="25"/>
      <c r="AE405" s="8"/>
      <c r="AF405" s="57"/>
      <c r="AG405" s="60"/>
      <c r="AH405" s="8"/>
      <c r="AI405" s="14"/>
      <c r="AJ405" s="24"/>
      <c r="AK405" s="25"/>
      <c r="AL405" s="25"/>
      <c r="AM405" s="8"/>
      <c r="AN405" s="57"/>
      <c r="AO405" s="60"/>
      <c r="AP405" s="8"/>
      <c r="AQ405" s="14"/>
      <c r="AR405" s="24"/>
      <c r="AS405" s="25"/>
      <c r="AT405" s="57"/>
      <c r="AU405" s="24"/>
      <c r="AV405" s="25"/>
      <c r="AW405" s="97"/>
      <c r="AX405" s="24"/>
      <c r="AY405" s="25"/>
      <c r="AZ405" s="57"/>
      <c r="BA405" s="13" t="s">
        <v>447</v>
      </c>
      <c r="BB405" s="109" t="s">
        <v>447</v>
      </c>
      <c r="BC405" s="1"/>
      <c r="BD405" s="1"/>
      <c r="BE405" s="1"/>
      <c r="BF405" s="1"/>
      <c r="BG405" s="1"/>
      <c r="BS405" s="29"/>
      <c r="BT405" s="44" t="str">
        <f t="shared" si="71"/>
        <v/>
      </c>
      <c r="BU405" s="45" t="str">
        <f t="shared" si="72"/>
        <v/>
      </c>
      <c r="BV405" s="45" t="str">
        <f t="shared" si="73"/>
        <v/>
      </c>
      <c r="BW405" s="44" t="str">
        <f t="shared" si="74"/>
        <v/>
      </c>
      <c r="BX405" s="45" t="str">
        <f t="shared" si="75"/>
        <v/>
      </c>
      <c r="BY405" s="44" t="e">
        <f>IF(AND(#REF!="",#REF!="",#REF!="",#REF!=""),"",SUM(#REF!,#REF!,#REF!,#REF!,#REF!))</f>
        <v>#REF!</v>
      </c>
      <c r="BZ405" s="45" t="str">
        <f t="shared" si="76"/>
        <v/>
      </c>
      <c r="CA405" s="44" t="str">
        <f t="shared" si="77"/>
        <v/>
      </c>
      <c r="CB405" s="45" t="str">
        <f t="shared" si="78"/>
        <v/>
      </c>
      <c r="CC405" s="44" t="str">
        <f t="shared" si="79"/>
        <v/>
      </c>
      <c r="CD405" s="45" t="str">
        <f t="shared" si="80"/>
        <v/>
      </c>
      <c r="CE405" s="44" t="e">
        <f>IF(AND(#REF!="",#REF!="",#REF!="",#REF!=""),"",SUM(#REF!,#REF!,#REF!,#REF!,#REF!))</f>
        <v>#REF!</v>
      </c>
      <c r="CF405" s="45" t="str">
        <f t="shared" si="81"/>
        <v/>
      </c>
      <c r="CG405" s="38" t="e">
        <f>IF(AND(#REF!="",#REF!="",#REF!="",#REF!=""),"",SUM(#REF!,#REF!,#REF!,#REF!))</f>
        <v>#REF!</v>
      </c>
      <c r="CH405" s="38" t="str">
        <f t="shared" si="70"/>
        <v/>
      </c>
    </row>
    <row r="406" spans="1:86" ht="24" customHeight="1">
      <c r="A406" s="358">
        <v>400</v>
      </c>
      <c r="B406" s="359"/>
      <c r="C406" s="360"/>
      <c r="D406" s="361"/>
      <c r="E406" s="362"/>
      <c r="F406" s="363"/>
      <c r="G406" s="363"/>
      <c r="H406" s="364"/>
      <c r="I406" s="365"/>
      <c r="J406" s="366"/>
      <c r="K406" s="367"/>
      <c r="L406" s="24"/>
      <c r="M406" s="25"/>
      <c r="N406" s="25"/>
      <c r="O406" s="8"/>
      <c r="P406" s="57"/>
      <c r="Q406" s="60"/>
      <c r="R406" s="8"/>
      <c r="S406" s="14"/>
      <c r="T406" s="26"/>
      <c r="U406" s="27"/>
      <c r="V406" s="27"/>
      <c r="W406" s="8"/>
      <c r="X406" s="63"/>
      <c r="Y406" s="60"/>
      <c r="Z406" s="8"/>
      <c r="AA406" s="14"/>
      <c r="AB406" s="24"/>
      <c r="AC406" s="25"/>
      <c r="AD406" s="25"/>
      <c r="AE406" s="8"/>
      <c r="AF406" s="57"/>
      <c r="AG406" s="60"/>
      <c r="AH406" s="8"/>
      <c r="AI406" s="14"/>
      <c r="AJ406" s="24"/>
      <c r="AK406" s="25"/>
      <c r="AL406" s="25"/>
      <c r="AM406" s="8"/>
      <c r="AN406" s="57"/>
      <c r="AO406" s="60"/>
      <c r="AP406" s="8"/>
      <c r="AQ406" s="14"/>
      <c r="AR406" s="24"/>
      <c r="AS406" s="25"/>
      <c r="AT406" s="57"/>
      <c r="AU406" s="24"/>
      <c r="AV406" s="25"/>
      <c r="AW406" s="97"/>
      <c r="AX406" s="24"/>
      <c r="AY406" s="25"/>
      <c r="AZ406" s="57"/>
      <c r="BA406" s="13" t="s">
        <v>447</v>
      </c>
      <c r="BB406" s="109" t="s">
        <v>447</v>
      </c>
      <c r="BC406" s="1"/>
      <c r="BD406" s="1"/>
      <c r="BE406" s="1"/>
      <c r="BF406" s="1"/>
      <c r="BG406" s="1"/>
      <c r="BS406" s="29"/>
      <c r="BT406" s="44" t="str">
        <f t="shared" si="71"/>
        <v/>
      </c>
      <c r="BU406" s="45" t="str">
        <f t="shared" si="72"/>
        <v/>
      </c>
      <c r="BV406" s="45" t="str">
        <f t="shared" si="73"/>
        <v/>
      </c>
      <c r="BW406" s="44" t="str">
        <f t="shared" si="74"/>
        <v/>
      </c>
      <c r="BX406" s="45" t="str">
        <f t="shared" si="75"/>
        <v/>
      </c>
      <c r="BY406" s="44" t="e">
        <f>IF(AND(#REF!="",#REF!="",#REF!="",#REF!=""),"",SUM(#REF!,#REF!,#REF!,#REF!,#REF!))</f>
        <v>#REF!</v>
      </c>
      <c r="BZ406" s="45" t="str">
        <f t="shared" si="76"/>
        <v/>
      </c>
      <c r="CA406" s="44" t="str">
        <f t="shared" si="77"/>
        <v/>
      </c>
      <c r="CB406" s="45" t="str">
        <f t="shared" si="78"/>
        <v/>
      </c>
      <c r="CC406" s="44" t="str">
        <f t="shared" si="79"/>
        <v/>
      </c>
      <c r="CD406" s="45" t="str">
        <f t="shared" si="80"/>
        <v/>
      </c>
      <c r="CE406" s="44" t="e">
        <f>IF(AND(#REF!="",#REF!="",#REF!="",#REF!=""),"",SUM(#REF!,#REF!,#REF!,#REF!,#REF!))</f>
        <v>#REF!</v>
      </c>
      <c r="CF406" s="45" t="str">
        <f t="shared" si="81"/>
        <v/>
      </c>
      <c r="CG406" s="38" t="e">
        <f>IF(AND(#REF!="",#REF!="",#REF!="",#REF!=""),"",SUM(#REF!,#REF!,#REF!,#REF!))</f>
        <v>#REF!</v>
      </c>
      <c r="CH406" s="38" t="str">
        <f t="shared" si="70"/>
        <v/>
      </c>
    </row>
    <row r="407" spans="1:86" ht="24" customHeight="1" thickBot="1">
      <c r="A407" s="368">
        <v>401</v>
      </c>
      <c r="B407" s="369"/>
      <c r="C407" s="370"/>
      <c r="D407" s="371"/>
      <c r="E407" s="372"/>
      <c r="F407" s="373"/>
      <c r="G407" s="373"/>
      <c r="H407" s="374"/>
      <c r="I407" s="375"/>
      <c r="J407" s="376"/>
      <c r="K407" s="377"/>
      <c r="L407" s="15"/>
      <c r="M407" s="16"/>
      <c r="N407" s="16"/>
      <c r="O407" s="16"/>
      <c r="P407" s="58"/>
      <c r="Q407" s="60"/>
      <c r="R407" s="8"/>
      <c r="S407" s="14"/>
      <c r="T407" s="21"/>
      <c r="U407" s="22"/>
      <c r="V407" s="22"/>
      <c r="W407" s="22"/>
      <c r="X407" s="64"/>
      <c r="Y407" s="60"/>
      <c r="Z407" s="8"/>
      <c r="AA407" s="14"/>
      <c r="AB407" s="15"/>
      <c r="AC407" s="16"/>
      <c r="AD407" s="16"/>
      <c r="AE407" s="16"/>
      <c r="AF407" s="58"/>
      <c r="AG407" s="60"/>
      <c r="AH407" s="8"/>
      <c r="AI407" s="14"/>
      <c r="AJ407" s="15"/>
      <c r="AK407" s="16"/>
      <c r="AL407" s="16"/>
      <c r="AM407" s="16"/>
      <c r="AN407" s="58"/>
      <c r="AO407" s="60"/>
      <c r="AP407" s="8"/>
      <c r="AQ407" s="14"/>
      <c r="AR407" s="15"/>
      <c r="AS407" s="16"/>
      <c r="AT407" s="58"/>
      <c r="AU407" s="15"/>
      <c r="AV407" s="16"/>
      <c r="AW407" s="98"/>
      <c r="AX407" s="15"/>
      <c r="AY407" s="16"/>
      <c r="AZ407" s="58"/>
      <c r="BA407" s="15" t="s">
        <v>447</v>
      </c>
      <c r="BB407" s="110" t="s">
        <v>447</v>
      </c>
      <c r="BC407" s="1"/>
      <c r="BD407" s="1"/>
      <c r="BE407" s="1"/>
      <c r="BF407" s="1"/>
      <c r="BG407" s="1"/>
      <c r="BS407" s="29"/>
      <c r="BT407" s="44" t="str">
        <f t="shared" si="71"/>
        <v/>
      </c>
      <c r="BU407" s="45" t="str">
        <f t="shared" si="72"/>
        <v/>
      </c>
      <c r="BV407" s="45" t="str">
        <f t="shared" si="73"/>
        <v/>
      </c>
      <c r="BW407" s="44" t="str">
        <f t="shared" si="74"/>
        <v/>
      </c>
      <c r="BX407" s="45" t="str">
        <f t="shared" si="75"/>
        <v/>
      </c>
      <c r="BY407" s="44" t="e">
        <f>IF(AND(#REF!="",#REF!="",#REF!="",#REF!=""),"",SUM(#REF!,#REF!,#REF!,#REF!,#REF!))</f>
        <v>#REF!</v>
      </c>
      <c r="BZ407" s="45" t="str">
        <f t="shared" si="76"/>
        <v/>
      </c>
      <c r="CA407" s="44" t="str">
        <f t="shared" si="77"/>
        <v/>
      </c>
      <c r="CB407" s="45" t="str">
        <f t="shared" si="78"/>
        <v/>
      </c>
      <c r="CC407" s="44" t="str">
        <f t="shared" si="79"/>
        <v/>
      </c>
      <c r="CD407" s="45" t="str">
        <f t="shared" si="80"/>
        <v/>
      </c>
      <c r="CE407" s="44" t="e">
        <f>IF(AND(#REF!="",#REF!="",#REF!="",#REF!=""),"",SUM(#REF!,#REF!,#REF!,#REF!,#REF!))</f>
        <v>#REF!</v>
      </c>
      <c r="CF407" s="45" t="str">
        <f t="shared" si="81"/>
        <v/>
      </c>
      <c r="CG407" s="38" t="e">
        <f>IF(AND(#REF!="",#REF!="",#REF!="",#REF!=""),"",SUM(#REF!,#REF!,#REF!,#REF!))</f>
        <v>#REF!</v>
      </c>
      <c r="CH407" s="38" t="str">
        <f t="shared" si="70"/>
        <v/>
      </c>
    </row>
    <row r="408" spans="1:86" ht="1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S408" s="29"/>
    </row>
    <row r="409" spans="1:86" ht="18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S409" s="29"/>
    </row>
    <row r="410" spans="1:86" ht="18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S410" s="29"/>
    </row>
    <row r="411" spans="1:86" ht="18">
      <c r="BS411" s="29"/>
    </row>
    <row r="412" spans="1:86" ht="18"/>
    <row r="413" spans="1:86" ht="18"/>
  </sheetData>
  <mergeCells count="58">
    <mergeCell ref="BD8:BF8"/>
    <mergeCell ref="BD10:BF11"/>
    <mergeCell ref="BD12:BF13"/>
    <mergeCell ref="BD14:BF15"/>
    <mergeCell ref="BD16:BF17"/>
    <mergeCell ref="BD6:BF6"/>
    <mergeCell ref="AD4:AF4"/>
    <mergeCell ref="AG4:AI4"/>
    <mergeCell ref="AJ4:AJ5"/>
    <mergeCell ref="AK4:AK5"/>
    <mergeCell ref="AL4:AN4"/>
    <mergeCell ref="AO4:AQ4"/>
    <mergeCell ref="AR4:AT4"/>
    <mergeCell ref="AU4:AW4"/>
    <mergeCell ref="AX4:AZ4"/>
    <mergeCell ref="BA4:BA5"/>
    <mergeCell ref="BB4:BB5"/>
    <mergeCell ref="AR3:AT3"/>
    <mergeCell ref="AU3:AW3"/>
    <mergeCell ref="AX3:AZ3"/>
    <mergeCell ref="AC4:AC5"/>
    <mergeCell ref="J4:J6"/>
    <mergeCell ref="K4:K6"/>
    <mergeCell ref="L4:L5"/>
    <mergeCell ref="M4:M5"/>
    <mergeCell ref="N4:P4"/>
    <mergeCell ref="Q4:S4"/>
    <mergeCell ref="T4:T5"/>
    <mergeCell ref="U4:U5"/>
    <mergeCell ref="V4:X4"/>
    <mergeCell ref="Y4:AA4"/>
    <mergeCell ref="AB4:AB5"/>
    <mergeCell ref="F4:F6"/>
    <mergeCell ref="G4:G6"/>
    <mergeCell ref="H4:H6"/>
    <mergeCell ref="I4:I6"/>
    <mergeCell ref="AD3:AI3"/>
    <mergeCell ref="A4:A6"/>
    <mergeCell ref="B4:B6"/>
    <mergeCell ref="C4:C6"/>
    <mergeCell ref="D4:D6"/>
    <mergeCell ref="E4:E6"/>
    <mergeCell ref="BA1:BB2"/>
    <mergeCell ref="A2:G2"/>
    <mergeCell ref="I2:K2"/>
    <mergeCell ref="AB3:AC3"/>
    <mergeCell ref="A1:O1"/>
    <mergeCell ref="P1:AA2"/>
    <mergeCell ref="AB1:AQ2"/>
    <mergeCell ref="AR1:AZ2"/>
    <mergeCell ref="A3:H3"/>
    <mergeCell ref="L3:M3"/>
    <mergeCell ref="N3:S3"/>
    <mergeCell ref="T3:U3"/>
    <mergeCell ref="V3:AA3"/>
    <mergeCell ref="BA3:BB3"/>
    <mergeCell ref="AJ3:AK3"/>
    <mergeCell ref="AL3:AQ3"/>
  </mergeCells>
  <dataValidations count="5">
    <dataValidation type="list" allowBlank="1" showInputMessage="1" showErrorMessage="1" sqref="J3">
      <formula1>"3"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F7:H407">
      <formula1>20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AZ407">
      <formula1>OR(L7&lt;=L$6,L7="ML",L7="NA",L7="ab")</formula1>
    </dataValidation>
    <dataValidation type="list" allowBlank="1" showInputMessage="1" showErrorMessage="1" sqref="K7:K407">
      <formula1>"GEN, OBC, SC, ST, MIN, SBC"</formula1>
    </dataValidation>
    <dataValidation type="list" allowBlank="1" showInputMessage="1" showErrorMessage="1" sqref="J7:J407">
      <formula1>"F, M"</formula1>
    </dataValidation>
  </dataValidations>
  <hyperlinks>
    <hyperlink ref="BD8" r:id="rId1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D413"/>
  <sheetViews>
    <sheetView workbookViewId="0">
      <selection activeCell="BC15" sqref="BC15"/>
    </sheetView>
  </sheetViews>
  <sheetFormatPr defaultColWidth="0" defaultRowHeight="18.75" customHeight="1" zeroHeight="1"/>
  <cols>
    <col min="1" max="1" width="4.77734375" style="4" customWidth="1"/>
    <col min="2" max="2" width="4.44140625" style="4" customWidth="1"/>
    <col min="3" max="3" width="4.21875" style="4" customWidth="1"/>
    <col min="4" max="4" width="7.88671875" style="4" customWidth="1"/>
    <col min="5" max="5" width="14.21875" style="4" customWidth="1"/>
    <col min="6" max="6" width="19.109375" style="2" customWidth="1"/>
    <col min="7" max="8" width="19.6640625" style="2" customWidth="1"/>
    <col min="9" max="9" width="9.77734375" style="2" customWidth="1"/>
    <col min="10" max="10" width="6.21875" style="2" customWidth="1"/>
    <col min="11" max="11" width="5.88671875" style="2" customWidth="1"/>
    <col min="12" max="43" width="5.77734375" style="2" customWidth="1"/>
    <col min="44" max="52" width="6.109375" style="2" customWidth="1"/>
    <col min="53" max="53" width="8.77734375" style="2" customWidth="1"/>
    <col min="54" max="54" width="9.21875" style="2" customWidth="1"/>
    <col min="55" max="55" width="8.21875" style="2" customWidth="1"/>
    <col min="56" max="56" width="8.44140625" style="2" customWidth="1"/>
    <col min="57" max="57" width="30" style="2" customWidth="1"/>
    <col min="58" max="58" width="8.44140625" style="2" customWidth="1"/>
    <col min="59" max="59" width="8.77734375" style="2" customWidth="1"/>
    <col min="60" max="60" width="9.109375" style="2" customWidth="1"/>
    <col min="61" max="61" width="9.109375" style="2" hidden="1" customWidth="1"/>
    <col min="62" max="71" width="6.77734375" style="2" hidden="1" customWidth="1"/>
    <col min="72" max="91" width="6.77734375" style="29" hidden="1" customWidth="1"/>
    <col min="92" max="134" width="6.77734375" style="2" hidden="1" customWidth="1"/>
    <col min="135" max="16384" width="5.77734375" style="2" hidden="1"/>
  </cols>
  <sheetData>
    <row r="1" spans="1:91" ht="28.5" customHeight="1">
      <c r="A1" s="496" t="str">
        <f>'Master sheet'!C8</f>
        <v xml:space="preserve">महात्मा गाँधी राजकीय विद्यालय (अंग्रेजी माध्यम) बर, पाली </v>
      </c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8"/>
      <c r="P1" s="509" t="s">
        <v>332</v>
      </c>
      <c r="Q1" s="509"/>
      <c r="R1" s="509"/>
      <c r="S1" s="509"/>
      <c r="T1" s="509"/>
      <c r="U1" s="509"/>
      <c r="V1" s="509"/>
      <c r="W1" s="509"/>
      <c r="X1" s="509"/>
      <c r="Y1" s="509"/>
      <c r="Z1" s="509"/>
      <c r="AA1" s="509"/>
      <c r="AB1" s="511"/>
      <c r="AC1" s="511"/>
      <c r="AD1" s="511"/>
      <c r="AE1" s="511"/>
      <c r="AF1" s="511"/>
      <c r="AG1" s="511"/>
      <c r="AH1" s="511"/>
      <c r="AI1" s="511"/>
      <c r="AJ1" s="511"/>
      <c r="AK1" s="511"/>
      <c r="AL1" s="511"/>
      <c r="AM1" s="511"/>
      <c r="AN1" s="511"/>
      <c r="AO1" s="511"/>
      <c r="AP1" s="511"/>
      <c r="AQ1" s="511"/>
      <c r="AR1" s="486" t="s">
        <v>113</v>
      </c>
      <c r="AS1" s="486"/>
      <c r="AT1" s="486"/>
      <c r="AU1" s="486"/>
      <c r="AV1" s="486"/>
      <c r="AW1" s="486"/>
      <c r="AX1" s="486"/>
      <c r="AY1" s="486"/>
      <c r="AZ1" s="486"/>
      <c r="BA1" s="486"/>
      <c r="BB1" s="486"/>
      <c r="BC1" s="1"/>
      <c r="BD1" s="1"/>
      <c r="BE1" s="1"/>
      <c r="BF1" s="1"/>
      <c r="BG1" s="1"/>
      <c r="CJ1" s="29" t="str">
        <f>L3</f>
        <v xml:space="preserve">हिन्दी </v>
      </c>
      <c r="CM1" s="29" t="str">
        <f>AR3</f>
        <v xml:space="preserve">समाजोपयोगी उत्पादन कार्य एवं समाज सेवा 	  </v>
      </c>
    </row>
    <row r="2" spans="1:91" ht="28.5" customHeight="1" thickBot="1">
      <c r="A2" s="494" t="s">
        <v>171</v>
      </c>
      <c r="B2" s="494"/>
      <c r="C2" s="494"/>
      <c r="D2" s="494"/>
      <c r="E2" s="494"/>
      <c r="F2" s="494"/>
      <c r="G2" s="494"/>
      <c r="H2" s="89"/>
      <c r="I2" s="495" t="s">
        <v>172</v>
      </c>
      <c r="J2" s="495"/>
      <c r="K2" s="495"/>
      <c r="L2" s="81"/>
      <c r="M2" s="81"/>
      <c r="N2" s="81"/>
      <c r="O2" s="81"/>
      <c r="P2" s="510"/>
      <c r="Q2" s="510"/>
      <c r="R2" s="510"/>
      <c r="S2" s="510"/>
      <c r="T2" s="510"/>
      <c r="U2" s="510"/>
      <c r="V2" s="510"/>
      <c r="W2" s="510"/>
      <c r="X2" s="510"/>
      <c r="Y2" s="510"/>
      <c r="Z2" s="510"/>
      <c r="AA2" s="510"/>
      <c r="AB2" s="511"/>
      <c r="AC2" s="511"/>
      <c r="AD2" s="511"/>
      <c r="AE2" s="511"/>
      <c r="AF2" s="511"/>
      <c r="AG2" s="511"/>
      <c r="AH2" s="511"/>
      <c r="AI2" s="511"/>
      <c r="AJ2" s="511"/>
      <c r="AK2" s="511"/>
      <c r="AL2" s="511"/>
      <c r="AM2" s="511"/>
      <c r="AN2" s="511"/>
      <c r="AO2" s="511"/>
      <c r="AP2" s="511"/>
      <c r="AQ2" s="511"/>
      <c r="AR2" s="487"/>
      <c r="AS2" s="487"/>
      <c r="AT2" s="487"/>
      <c r="AU2" s="487"/>
      <c r="AV2" s="487"/>
      <c r="AW2" s="487"/>
      <c r="AX2" s="487"/>
      <c r="AY2" s="487"/>
      <c r="AZ2" s="487"/>
      <c r="BA2" s="487"/>
      <c r="BB2" s="487"/>
      <c r="BC2" s="1"/>
      <c r="BD2" s="1"/>
      <c r="BE2" s="1"/>
      <c r="BF2" s="1"/>
      <c r="BG2" s="1"/>
      <c r="CJ2" s="29" t="str">
        <f>T3</f>
        <v>अंग्रेजी</v>
      </c>
      <c r="CM2" s="29" t="str">
        <f>AU3</f>
        <v xml:space="preserve">शारीरिक एवं स्वास्थ्य शिक्षा  </v>
      </c>
    </row>
    <row r="3" spans="1:91" s="7" customFormat="1" ht="28.5" customHeight="1" thickTop="1" thickBot="1">
      <c r="A3" s="519" t="s">
        <v>79</v>
      </c>
      <c r="B3" s="520"/>
      <c r="C3" s="520"/>
      <c r="D3" s="520"/>
      <c r="E3" s="520"/>
      <c r="F3" s="520"/>
      <c r="G3" s="520"/>
      <c r="H3" s="520"/>
      <c r="I3" s="52" t="s">
        <v>75</v>
      </c>
      <c r="J3" s="53">
        <v>4</v>
      </c>
      <c r="K3" s="5"/>
      <c r="L3" s="456" t="s">
        <v>106</v>
      </c>
      <c r="M3" s="457"/>
      <c r="N3" s="459" t="str">
        <f>UPPER('Master sheet'!J14)</f>
        <v>ABHIMANYU SINGH</v>
      </c>
      <c r="O3" s="460"/>
      <c r="P3" s="460"/>
      <c r="Q3" s="460"/>
      <c r="R3" s="460"/>
      <c r="S3" s="461"/>
      <c r="T3" s="517" t="s">
        <v>95</v>
      </c>
      <c r="U3" s="518"/>
      <c r="V3" s="491" t="str">
        <f>UPPER('Master sheet'!J15)</f>
        <v>SAMPAT RAJ</v>
      </c>
      <c r="W3" s="492"/>
      <c r="X3" s="492"/>
      <c r="Y3" s="492"/>
      <c r="Z3" s="492"/>
      <c r="AA3" s="493"/>
      <c r="AB3" s="512" t="s">
        <v>107</v>
      </c>
      <c r="AC3" s="513"/>
      <c r="AD3" s="514" t="str">
        <f>UPPER('Master sheet'!J16)</f>
        <v>PRADIP SINGH</v>
      </c>
      <c r="AE3" s="515"/>
      <c r="AF3" s="515"/>
      <c r="AG3" s="515"/>
      <c r="AH3" s="515"/>
      <c r="AI3" s="516"/>
      <c r="AJ3" s="475" t="s">
        <v>334</v>
      </c>
      <c r="AK3" s="477"/>
      <c r="AL3" s="506" t="str">
        <f>UPPER('Master sheet'!J17)</f>
        <v>PUSHPENDRA JAWRA</v>
      </c>
      <c r="AM3" s="507"/>
      <c r="AN3" s="507"/>
      <c r="AO3" s="507"/>
      <c r="AP3" s="507"/>
      <c r="AQ3" s="508"/>
      <c r="AR3" s="502" t="s">
        <v>110</v>
      </c>
      <c r="AS3" s="503"/>
      <c r="AT3" s="503"/>
      <c r="AU3" s="502" t="s">
        <v>109</v>
      </c>
      <c r="AV3" s="503"/>
      <c r="AW3" s="503"/>
      <c r="AX3" s="499" t="s">
        <v>112</v>
      </c>
      <c r="AY3" s="500"/>
      <c r="AZ3" s="501"/>
      <c r="BA3" s="504" t="s">
        <v>199</v>
      </c>
      <c r="BB3" s="505"/>
      <c r="BC3" s="1"/>
      <c r="BD3" s="3"/>
      <c r="BE3" s="3"/>
      <c r="BF3" s="3"/>
      <c r="BG3" s="3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 t="e">
        <f>#REF!</f>
        <v>#REF!</v>
      </c>
      <c r="CK3" s="30"/>
      <c r="CL3" s="30"/>
      <c r="CM3" s="30" t="str">
        <f>AX3</f>
        <v xml:space="preserve">कला शिक्षा   </v>
      </c>
    </row>
    <row r="4" spans="1:91" ht="37.200000000000003" thickTop="1" thickBot="1">
      <c r="A4" s="447" t="s">
        <v>9</v>
      </c>
      <c r="B4" s="450" t="s">
        <v>188</v>
      </c>
      <c r="C4" s="450" t="s">
        <v>78</v>
      </c>
      <c r="D4" s="450" t="s">
        <v>5</v>
      </c>
      <c r="E4" s="450" t="s">
        <v>76</v>
      </c>
      <c r="F4" s="447" t="s">
        <v>6</v>
      </c>
      <c r="G4" s="447" t="s">
        <v>8</v>
      </c>
      <c r="H4" s="447" t="s">
        <v>187</v>
      </c>
      <c r="I4" s="450" t="s">
        <v>7</v>
      </c>
      <c r="J4" s="451" t="s">
        <v>165</v>
      </c>
      <c r="K4" s="451" t="s">
        <v>166</v>
      </c>
      <c r="L4" s="458" t="s">
        <v>11</v>
      </c>
      <c r="M4" s="458" t="s">
        <v>12</v>
      </c>
      <c r="N4" s="453" t="s">
        <v>13</v>
      </c>
      <c r="O4" s="454"/>
      <c r="P4" s="455"/>
      <c r="Q4" s="453" t="s">
        <v>167</v>
      </c>
      <c r="R4" s="454"/>
      <c r="S4" s="455"/>
      <c r="T4" s="474" t="s">
        <v>11</v>
      </c>
      <c r="U4" s="474" t="s">
        <v>12</v>
      </c>
      <c r="V4" s="483" t="s">
        <v>13</v>
      </c>
      <c r="W4" s="484"/>
      <c r="X4" s="485"/>
      <c r="Y4" s="483" t="s">
        <v>167</v>
      </c>
      <c r="Z4" s="484"/>
      <c r="AA4" s="485"/>
      <c r="AB4" s="478" t="s">
        <v>11</v>
      </c>
      <c r="AC4" s="478" t="s">
        <v>12</v>
      </c>
      <c r="AD4" s="480" t="s">
        <v>13</v>
      </c>
      <c r="AE4" s="481"/>
      <c r="AF4" s="482"/>
      <c r="AG4" s="480" t="s">
        <v>167</v>
      </c>
      <c r="AH4" s="481"/>
      <c r="AI4" s="482"/>
      <c r="AJ4" s="479" t="s">
        <v>11</v>
      </c>
      <c r="AK4" s="479" t="s">
        <v>12</v>
      </c>
      <c r="AL4" s="475" t="s">
        <v>13</v>
      </c>
      <c r="AM4" s="476"/>
      <c r="AN4" s="477"/>
      <c r="AO4" s="475" t="s">
        <v>167</v>
      </c>
      <c r="AP4" s="476"/>
      <c r="AQ4" s="477"/>
      <c r="AR4" s="488" t="s">
        <v>338</v>
      </c>
      <c r="AS4" s="489"/>
      <c r="AT4" s="490"/>
      <c r="AU4" s="488" t="s">
        <v>339</v>
      </c>
      <c r="AV4" s="489"/>
      <c r="AW4" s="490"/>
      <c r="AX4" s="488" t="s">
        <v>340</v>
      </c>
      <c r="AY4" s="489"/>
      <c r="AZ4" s="490"/>
      <c r="BA4" s="471" t="s">
        <v>200</v>
      </c>
      <c r="BB4" s="471" t="s">
        <v>201</v>
      </c>
      <c r="BC4" s="1"/>
      <c r="BD4" s="1"/>
      <c r="BE4" s="1"/>
      <c r="BF4" s="1"/>
      <c r="BG4" s="1"/>
      <c r="BS4" s="29"/>
      <c r="CJ4" s="29" t="str">
        <f>AB3</f>
        <v xml:space="preserve">गणित </v>
      </c>
    </row>
    <row r="5" spans="1:91" ht="84.6" thickTop="1" thickBot="1">
      <c r="A5" s="448"/>
      <c r="B5" s="451"/>
      <c r="C5" s="451"/>
      <c r="D5" s="451"/>
      <c r="E5" s="451"/>
      <c r="F5" s="448"/>
      <c r="G5" s="448"/>
      <c r="H5" s="448"/>
      <c r="I5" s="451"/>
      <c r="J5" s="451"/>
      <c r="K5" s="451"/>
      <c r="L5" s="458"/>
      <c r="M5" s="458"/>
      <c r="N5" s="335" t="s">
        <v>156</v>
      </c>
      <c r="O5" s="335" t="s">
        <v>157</v>
      </c>
      <c r="P5" s="54" t="s">
        <v>10</v>
      </c>
      <c r="Q5" s="335" t="s">
        <v>156</v>
      </c>
      <c r="R5" s="335" t="s">
        <v>157</v>
      </c>
      <c r="S5" s="54" t="s">
        <v>10</v>
      </c>
      <c r="T5" s="474"/>
      <c r="U5" s="474"/>
      <c r="V5" s="336" t="s">
        <v>156</v>
      </c>
      <c r="W5" s="336" t="s">
        <v>157</v>
      </c>
      <c r="X5" s="65" t="s">
        <v>10</v>
      </c>
      <c r="Y5" s="336" t="s">
        <v>156</v>
      </c>
      <c r="Z5" s="336" t="s">
        <v>157</v>
      </c>
      <c r="AA5" s="65" t="s">
        <v>10</v>
      </c>
      <c r="AB5" s="478"/>
      <c r="AC5" s="478"/>
      <c r="AD5" s="337" t="s">
        <v>156</v>
      </c>
      <c r="AE5" s="337" t="s">
        <v>157</v>
      </c>
      <c r="AF5" s="66" t="s">
        <v>10</v>
      </c>
      <c r="AG5" s="337" t="s">
        <v>156</v>
      </c>
      <c r="AH5" s="337" t="s">
        <v>157</v>
      </c>
      <c r="AI5" s="66" t="s">
        <v>10</v>
      </c>
      <c r="AJ5" s="479"/>
      <c r="AK5" s="479"/>
      <c r="AL5" s="338" t="s">
        <v>156</v>
      </c>
      <c r="AM5" s="338" t="s">
        <v>157</v>
      </c>
      <c r="AN5" s="67" t="s">
        <v>10</v>
      </c>
      <c r="AO5" s="338" t="s">
        <v>156</v>
      </c>
      <c r="AP5" s="338" t="s">
        <v>157</v>
      </c>
      <c r="AQ5" s="67" t="s">
        <v>10</v>
      </c>
      <c r="AR5" s="320" t="s">
        <v>13</v>
      </c>
      <c r="AS5" s="320" t="s">
        <v>167</v>
      </c>
      <c r="AT5" s="320" t="s">
        <v>179</v>
      </c>
      <c r="AU5" s="320" t="s">
        <v>13</v>
      </c>
      <c r="AV5" s="320" t="s">
        <v>167</v>
      </c>
      <c r="AW5" s="320" t="s">
        <v>179</v>
      </c>
      <c r="AX5" s="320" t="s">
        <v>13</v>
      </c>
      <c r="AY5" s="320" t="s">
        <v>167</v>
      </c>
      <c r="AZ5" s="320" t="s">
        <v>179</v>
      </c>
      <c r="BA5" s="471"/>
      <c r="BB5" s="471"/>
      <c r="BC5" s="1"/>
      <c r="BD5" s="1"/>
      <c r="BE5" s="1"/>
      <c r="BF5" s="1"/>
      <c r="BG5" s="1"/>
      <c r="BS5" s="29"/>
      <c r="BU5" s="29">
        <f>IF(AND(L6="",M6="",N6="",P6=""),"",SUM(L6,M6,N6,O6,P6))</f>
        <v>100</v>
      </c>
      <c r="BV5" s="29">
        <v>20</v>
      </c>
      <c r="BW5" s="29">
        <f>IF(AND(T6="",U6="",V6="",X6=""),"",SUM(T6,U6,V6,W6,X6))</f>
        <v>100</v>
      </c>
      <c r="BX5" s="29">
        <v>20</v>
      </c>
      <c r="BY5" s="29" t="e">
        <f>IF(AND(#REF!="",#REF!="",#REF!="",#REF!=""),"",SUM(#REF!,#REF!,#REF!,#REF!,#REF!))</f>
        <v>#REF!</v>
      </c>
      <c r="BZ5" s="29">
        <v>20</v>
      </c>
      <c r="CA5" s="29">
        <f>IF(AND(AB6="",AC6="",AD6="",AF6=""),"",SUM(AB6,AC6,AD6,AE6,AF6))</f>
        <v>100</v>
      </c>
      <c r="CB5" s="29">
        <v>20</v>
      </c>
      <c r="CC5" s="29">
        <f>IF(AND(AJ6="",AK6="",AL6="",AN6=""),"",SUM(AJ6,AK6,AL6,AM6,AN6))</f>
        <v>100</v>
      </c>
      <c r="CD5" s="29">
        <v>20</v>
      </c>
      <c r="CE5" s="29" t="e">
        <f>IF(AND(#REF!="",#REF!="",#REF!="",#REF!=""),"",SUM(#REF!,#REF!,#REF!,#REF!,#REF!))</f>
        <v>#REF!</v>
      </c>
      <c r="CF5" s="29">
        <v>20</v>
      </c>
      <c r="CJ5" s="29" t="str">
        <f>AJ3</f>
        <v xml:space="preserve">पर्यावरण अध्ययन </v>
      </c>
    </row>
    <row r="6" spans="1:91" ht="24.9" customHeight="1" thickTop="1" thickBot="1">
      <c r="A6" s="449"/>
      <c r="B6" s="452"/>
      <c r="C6" s="452"/>
      <c r="D6" s="452"/>
      <c r="E6" s="452"/>
      <c r="F6" s="449"/>
      <c r="G6" s="449"/>
      <c r="H6" s="449"/>
      <c r="I6" s="452"/>
      <c r="J6" s="452"/>
      <c r="K6" s="452"/>
      <c r="L6" s="9">
        <v>20</v>
      </c>
      <c r="M6" s="9">
        <v>20</v>
      </c>
      <c r="N6" s="9">
        <v>30</v>
      </c>
      <c r="O6" s="9">
        <v>18</v>
      </c>
      <c r="P6" s="9">
        <v>12</v>
      </c>
      <c r="Q6" s="9">
        <v>50</v>
      </c>
      <c r="R6" s="9">
        <v>30</v>
      </c>
      <c r="S6" s="9">
        <v>20</v>
      </c>
      <c r="T6" s="9">
        <v>20</v>
      </c>
      <c r="U6" s="9">
        <v>20</v>
      </c>
      <c r="V6" s="9">
        <v>30</v>
      </c>
      <c r="W6" s="9">
        <v>18</v>
      </c>
      <c r="X6" s="9">
        <v>12</v>
      </c>
      <c r="Y6" s="9">
        <v>50</v>
      </c>
      <c r="Z6" s="9">
        <v>30</v>
      </c>
      <c r="AA6" s="9">
        <v>20</v>
      </c>
      <c r="AB6" s="9">
        <v>20</v>
      </c>
      <c r="AC6" s="9">
        <v>20</v>
      </c>
      <c r="AD6" s="9">
        <v>30</v>
      </c>
      <c r="AE6" s="9">
        <v>18</v>
      </c>
      <c r="AF6" s="9">
        <v>12</v>
      </c>
      <c r="AG6" s="9">
        <v>50</v>
      </c>
      <c r="AH6" s="9">
        <v>30</v>
      </c>
      <c r="AI6" s="9">
        <v>20</v>
      </c>
      <c r="AJ6" s="9">
        <v>20</v>
      </c>
      <c r="AK6" s="9">
        <v>20</v>
      </c>
      <c r="AL6" s="9">
        <v>30</v>
      </c>
      <c r="AM6" s="9">
        <v>18</v>
      </c>
      <c r="AN6" s="9">
        <v>12</v>
      </c>
      <c r="AO6" s="9">
        <v>50</v>
      </c>
      <c r="AP6" s="9">
        <v>30</v>
      </c>
      <c r="AQ6" s="9">
        <v>20</v>
      </c>
      <c r="AR6" s="9">
        <v>25</v>
      </c>
      <c r="AS6" s="9">
        <v>35</v>
      </c>
      <c r="AT6" s="9">
        <v>40</v>
      </c>
      <c r="AU6" s="9">
        <v>25</v>
      </c>
      <c r="AV6" s="9">
        <v>35</v>
      </c>
      <c r="AW6" s="9">
        <v>40</v>
      </c>
      <c r="AX6" s="9">
        <v>25</v>
      </c>
      <c r="AY6" s="9">
        <v>35</v>
      </c>
      <c r="AZ6" s="9">
        <v>40</v>
      </c>
      <c r="BA6" s="107"/>
      <c r="BB6" s="9"/>
      <c r="BC6" s="1"/>
      <c r="BD6" s="464" t="s">
        <v>82</v>
      </c>
      <c r="BE6" s="465"/>
      <c r="BF6" s="465"/>
      <c r="BG6" s="1"/>
      <c r="BS6" s="29"/>
      <c r="BU6" s="29">
        <v>1</v>
      </c>
      <c r="BV6" s="29">
        <v>1</v>
      </c>
      <c r="BW6" s="29">
        <v>2</v>
      </c>
      <c r="BX6" s="29">
        <v>2</v>
      </c>
      <c r="BY6" s="29">
        <v>3</v>
      </c>
      <c r="BZ6" s="29">
        <v>3</v>
      </c>
      <c r="CA6" s="29">
        <v>4</v>
      </c>
      <c r="CB6" s="29">
        <v>4</v>
      </c>
      <c r="CC6" s="29">
        <v>5</v>
      </c>
      <c r="CD6" s="29">
        <v>5</v>
      </c>
      <c r="CE6" s="29">
        <v>6</v>
      </c>
      <c r="CF6" s="29">
        <v>6</v>
      </c>
      <c r="CJ6" s="29" t="e">
        <f>#REF!</f>
        <v>#REF!</v>
      </c>
    </row>
    <row r="7" spans="1:91" ht="24.9" customHeight="1">
      <c r="A7" s="348">
        <v>1</v>
      </c>
      <c r="B7" s="349">
        <v>4</v>
      </c>
      <c r="C7" s="350" t="s">
        <v>17</v>
      </c>
      <c r="D7" s="351">
        <v>936</v>
      </c>
      <c r="E7" s="352" t="s">
        <v>115</v>
      </c>
      <c r="F7" s="353" t="s">
        <v>376</v>
      </c>
      <c r="G7" s="353" t="s">
        <v>377</v>
      </c>
      <c r="H7" s="354" t="s">
        <v>378</v>
      </c>
      <c r="I7" s="355">
        <v>401</v>
      </c>
      <c r="J7" s="356" t="s">
        <v>18</v>
      </c>
      <c r="K7" s="357" t="s">
        <v>19</v>
      </c>
      <c r="L7" s="10">
        <v>9</v>
      </c>
      <c r="M7" s="11">
        <v>9</v>
      </c>
      <c r="N7" s="11">
        <v>18</v>
      </c>
      <c r="O7" s="11">
        <v>5</v>
      </c>
      <c r="P7" s="55">
        <v>10</v>
      </c>
      <c r="Q7" s="59">
        <v>39</v>
      </c>
      <c r="R7" s="11">
        <v>5</v>
      </c>
      <c r="S7" s="12">
        <v>10</v>
      </c>
      <c r="T7" s="17">
        <v>1</v>
      </c>
      <c r="U7" s="18">
        <v>9</v>
      </c>
      <c r="V7" s="11">
        <v>29</v>
      </c>
      <c r="W7" s="11">
        <v>5</v>
      </c>
      <c r="X7" s="61">
        <v>11</v>
      </c>
      <c r="Y7" s="59">
        <v>50</v>
      </c>
      <c r="Z7" s="11">
        <v>5</v>
      </c>
      <c r="AA7" s="12">
        <v>10</v>
      </c>
      <c r="AB7" s="10">
        <v>9</v>
      </c>
      <c r="AC7" s="11">
        <v>6</v>
      </c>
      <c r="AD7" s="11">
        <v>22</v>
      </c>
      <c r="AE7" s="11">
        <v>6</v>
      </c>
      <c r="AF7" s="55">
        <v>10</v>
      </c>
      <c r="AG7" s="59">
        <v>31</v>
      </c>
      <c r="AH7" s="11">
        <v>6</v>
      </c>
      <c r="AI7" s="12">
        <v>4</v>
      </c>
      <c r="AJ7" s="10">
        <v>9</v>
      </c>
      <c r="AK7" s="11">
        <v>7</v>
      </c>
      <c r="AL7" s="11">
        <v>22</v>
      </c>
      <c r="AM7" s="11">
        <v>6</v>
      </c>
      <c r="AN7" s="55">
        <v>8</v>
      </c>
      <c r="AO7" s="59">
        <v>45</v>
      </c>
      <c r="AP7" s="11">
        <v>6</v>
      </c>
      <c r="AQ7" s="12">
        <v>4</v>
      </c>
      <c r="AR7" s="10">
        <v>25</v>
      </c>
      <c r="AS7" s="11">
        <v>31</v>
      </c>
      <c r="AT7" s="55">
        <v>30</v>
      </c>
      <c r="AU7" s="10">
        <v>11</v>
      </c>
      <c r="AV7" s="11">
        <v>30</v>
      </c>
      <c r="AW7" s="12">
        <v>30</v>
      </c>
      <c r="AX7" s="10">
        <v>21</v>
      </c>
      <c r="AY7" s="11">
        <v>21</v>
      </c>
      <c r="AZ7" s="55">
        <v>31</v>
      </c>
      <c r="BA7" s="10">
        <v>220</v>
      </c>
      <c r="BB7" s="108">
        <v>116</v>
      </c>
      <c r="BC7" s="1"/>
      <c r="BD7" s="1"/>
      <c r="BE7" s="1"/>
      <c r="BF7" s="1"/>
      <c r="BG7" s="3"/>
      <c r="BS7" s="29"/>
      <c r="BT7" s="29">
        <f>IF(I7="","",I7)</f>
        <v>401</v>
      </c>
      <c r="BU7" s="38">
        <f>IF(AND(L7="",M7="",N7="",P7=""),"",SUM(L7,M7,N7,O7,P7))</f>
        <v>51</v>
      </c>
      <c r="BV7" s="38">
        <f>IFERROR(IF(BU7="","",ROUNDUP(BU7*20%,0)),"")</f>
        <v>11</v>
      </c>
      <c r="BW7" s="29">
        <f>IF(AND(T7="",U7="",V7="",X7=""),"",SUM(T7,U7,V7,W7,X7))</f>
        <v>55</v>
      </c>
      <c r="BX7" s="38">
        <f>IFERROR(IF(BW7="","",ROUNDUP(BW7*20%,0)),"")</f>
        <v>11</v>
      </c>
      <c r="BY7" s="29" t="e">
        <f>IF(AND(#REF!="",#REF!="",#REF!="",#REF!=""),"",SUM(#REF!,#REF!,#REF!,#REF!,#REF!))</f>
        <v>#REF!</v>
      </c>
      <c r="BZ7" s="38" t="str">
        <f>IFERROR(IF(BY7="","",ROUNDUP(BY7*20%,0)),"")</f>
        <v/>
      </c>
      <c r="CA7" s="29">
        <f>IF(AND(AB7="",AC7="",AD7="",AF7=""),"",SUM(AB7,AC7,AD7,AE7,AF7))</f>
        <v>53</v>
      </c>
      <c r="CB7" s="38">
        <f>IFERROR(IF(CA7="","",ROUNDUP(CA7*20%,0)),"")</f>
        <v>11</v>
      </c>
      <c r="CC7" s="29">
        <f>IF(AND(AJ7="",AK7="",AL7="",AN7=""),"",SUM(AJ7,AK7,AL7,AM7,AN7))</f>
        <v>52</v>
      </c>
      <c r="CD7" s="38">
        <f>IFERROR(IF(CC7="","",ROUNDUP(CC7*20%,0)),"")</f>
        <v>11</v>
      </c>
      <c r="CE7" s="29" t="e">
        <f>IF(AND(#REF!="",#REF!="",#REF!="",#REF!=""),"",SUM(#REF!,#REF!,#REF!,#REF!,#REF!))</f>
        <v>#REF!</v>
      </c>
      <c r="CF7" s="38" t="str">
        <f>IFERROR(IF(CE7="","",ROUNDUP(CE7*20%,0)),"")</f>
        <v/>
      </c>
      <c r="CG7" s="38"/>
      <c r="CH7" s="38"/>
    </row>
    <row r="8" spans="1:91" ht="24.9" customHeight="1">
      <c r="A8" s="358">
        <v>2</v>
      </c>
      <c r="B8" s="359">
        <v>4</v>
      </c>
      <c r="C8" s="360" t="s">
        <v>17</v>
      </c>
      <c r="D8" s="361">
        <v>944</v>
      </c>
      <c r="E8" s="362">
        <v>42005</v>
      </c>
      <c r="F8" s="363" t="s">
        <v>379</v>
      </c>
      <c r="G8" s="363" t="s">
        <v>380</v>
      </c>
      <c r="H8" s="364" t="s">
        <v>33</v>
      </c>
      <c r="I8" s="365">
        <v>402</v>
      </c>
      <c r="J8" s="366" t="s">
        <v>20</v>
      </c>
      <c r="K8" s="367" t="s">
        <v>19</v>
      </c>
      <c r="L8" s="13">
        <v>9</v>
      </c>
      <c r="M8" s="8">
        <v>9</v>
      </c>
      <c r="N8" s="8">
        <v>27</v>
      </c>
      <c r="O8" s="8">
        <v>4</v>
      </c>
      <c r="P8" s="56">
        <v>11</v>
      </c>
      <c r="Q8" s="60">
        <v>37</v>
      </c>
      <c r="R8" s="8">
        <v>4</v>
      </c>
      <c r="S8" s="14">
        <v>11</v>
      </c>
      <c r="T8" s="19">
        <v>2</v>
      </c>
      <c r="U8" s="20">
        <v>9</v>
      </c>
      <c r="V8" s="8">
        <v>24</v>
      </c>
      <c r="W8" s="8">
        <v>4</v>
      </c>
      <c r="X8" s="62">
        <v>12</v>
      </c>
      <c r="Y8" s="60">
        <v>37</v>
      </c>
      <c r="Z8" s="8">
        <v>4</v>
      </c>
      <c r="AA8" s="14">
        <v>9</v>
      </c>
      <c r="AB8" s="13">
        <v>9</v>
      </c>
      <c r="AC8" s="8">
        <v>6</v>
      </c>
      <c r="AD8" s="8">
        <v>23</v>
      </c>
      <c r="AE8" s="8">
        <v>3</v>
      </c>
      <c r="AF8" s="56">
        <v>11</v>
      </c>
      <c r="AG8" s="60">
        <v>31</v>
      </c>
      <c r="AH8" s="8">
        <v>3</v>
      </c>
      <c r="AI8" s="14">
        <v>4</v>
      </c>
      <c r="AJ8" s="13">
        <v>9</v>
      </c>
      <c r="AK8" s="8">
        <v>7</v>
      </c>
      <c r="AL8" s="8">
        <v>14</v>
      </c>
      <c r="AM8" s="8">
        <v>4</v>
      </c>
      <c r="AN8" s="56">
        <v>9</v>
      </c>
      <c r="AO8" s="60">
        <v>14</v>
      </c>
      <c r="AP8" s="8">
        <v>4</v>
      </c>
      <c r="AQ8" s="14">
        <v>4</v>
      </c>
      <c r="AR8" s="13">
        <v>24</v>
      </c>
      <c r="AS8" s="8">
        <v>32</v>
      </c>
      <c r="AT8" s="56">
        <v>36</v>
      </c>
      <c r="AU8" s="13">
        <v>11</v>
      </c>
      <c r="AV8" s="8">
        <v>32</v>
      </c>
      <c r="AW8" s="14">
        <v>25</v>
      </c>
      <c r="AX8" s="13">
        <v>21</v>
      </c>
      <c r="AY8" s="8">
        <v>21</v>
      </c>
      <c r="AZ8" s="56">
        <v>32</v>
      </c>
      <c r="BA8" s="13">
        <v>220</v>
      </c>
      <c r="BB8" s="109">
        <v>114</v>
      </c>
      <c r="BC8" s="1"/>
      <c r="BD8" s="466" t="s">
        <v>89</v>
      </c>
      <c r="BE8" s="466"/>
      <c r="BF8" s="466"/>
      <c r="BG8" s="1"/>
      <c r="BS8" s="29"/>
      <c r="BT8" s="29">
        <f t="shared" ref="BT8:BT71" si="0">IF(I8="","",I8)</f>
        <v>402</v>
      </c>
      <c r="BU8" s="38">
        <f t="shared" ref="BU8:BU71" si="1">IF(AND(L8="",M8="",N8="",P8=""),"",SUM(L8,M8,N8,O8,P8))</f>
        <v>60</v>
      </c>
      <c r="BV8" s="38">
        <f t="shared" ref="BV8:BV71" si="2">IFERROR(IF(BU8="","",ROUNDUP(BU8*20%,0)),"")</f>
        <v>12</v>
      </c>
      <c r="BW8" s="29">
        <f t="shared" ref="BW8:BW71" si="3">IF(AND(T8="",U8="",V8="",X8=""),"",SUM(T8,U8,V8,W8,X8))</f>
        <v>51</v>
      </c>
      <c r="BX8" s="38">
        <f t="shared" ref="BX8:BX71" si="4">IFERROR(IF(BW8="","",ROUNDUP(BW8*20%,0)),"")</f>
        <v>11</v>
      </c>
      <c r="BY8" s="29" t="e">
        <f>IF(AND(#REF!="",#REF!="",#REF!="",#REF!=""),"",SUM(#REF!,#REF!,#REF!,#REF!,#REF!))</f>
        <v>#REF!</v>
      </c>
      <c r="BZ8" s="38" t="str">
        <f t="shared" ref="BZ8:BZ71" si="5">IFERROR(IF(BY8="","",ROUNDUP(BY8*20%,0)),"")</f>
        <v/>
      </c>
      <c r="CA8" s="29">
        <f t="shared" ref="CA8:CA71" si="6">IF(AND(AB8="",AC8="",AD8="",AF8=""),"",SUM(AB8,AC8,AD8,AE8,AF8))</f>
        <v>52</v>
      </c>
      <c r="CB8" s="38">
        <f t="shared" ref="CB8:CB71" si="7">IFERROR(IF(CA8="","",ROUNDUP(CA8*20%,0)),"")</f>
        <v>11</v>
      </c>
      <c r="CC8" s="29">
        <f t="shared" ref="CC8:CC71" si="8">IF(AND(AJ8="",AK8="",AL8="",AN8=""),"",SUM(AJ8,AK8,AL8,AM8,AN8))</f>
        <v>43</v>
      </c>
      <c r="CD8" s="38">
        <f t="shared" ref="CD8:CD71" si="9">IFERROR(IF(CC8="","",ROUNDUP(CC8*20%,0)),"")</f>
        <v>9</v>
      </c>
      <c r="CE8" s="29" t="e">
        <f>IF(AND(#REF!="",#REF!="",#REF!="",#REF!=""),"",SUM(#REF!,#REF!,#REF!,#REF!,#REF!))</f>
        <v>#REF!</v>
      </c>
      <c r="CF8" s="38" t="str">
        <f t="shared" ref="CF8:CF71" si="10">IFERROR(IF(CE8="","",ROUNDUP(CE8*20%,0)),"")</f>
        <v/>
      </c>
      <c r="CG8" s="38"/>
      <c r="CH8" s="38"/>
    </row>
    <row r="9" spans="1:91" ht="24.9" customHeight="1">
      <c r="A9" s="358">
        <v>3</v>
      </c>
      <c r="B9" s="359">
        <v>4</v>
      </c>
      <c r="C9" s="360" t="s">
        <v>17</v>
      </c>
      <c r="D9" s="361">
        <v>934</v>
      </c>
      <c r="E9" s="362">
        <v>42348</v>
      </c>
      <c r="F9" s="363" t="s">
        <v>381</v>
      </c>
      <c r="G9" s="363" t="s">
        <v>382</v>
      </c>
      <c r="H9" s="364" t="s">
        <v>383</v>
      </c>
      <c r="I9" s="365">
        <v>403</v>
      </c>
      <c r="J9" s="366" t="s">
        <v>20</v>
      </c>
      <c r="K9" s="367" t="s">
        <v>19</v>
      </c>
      <c r="L9" s="13">
        <v>9</v>
      </c>
      <c r="M9" s="8">
        <v>9</v>
      </c>
      <c r="N9" s="8">
        <v>25</v>
      </c>
      <c r="O9" s="8">
        <v>3</v>
      </c>
      <c r="P9" s="56">
        <v>12</v>
      </c>
      <c r="Q9" s="60">
        <v>37</v>
      </c>
      <c r="R9" s="8">
        <v>4</v>
      </c>
      <c r="S9" s="14">
        <v>11</v>
      </c>
      <c r="T9" s="19">
        <v>3</v>
      </c>
      <c r="U9" s="20">
        <v>9</v>
      </c>
      <c r="V9" s="20">
        <v>25</v>
      </c>
      <c r="W9" s="8">
        <v>4</v>
      </c>
      <c r="X9" s="62">
        <v>11</v>
      </c>
      <c r="Y9" s="60">
        <v>37</v>
      </c>
      <c r="Z9" s="8">
        <v>4</v>
      </c>
      <c r="AA9" s="14">
        <v>8</v>
      </c>
      <c r="AB9" s="13">
        <v>9</v>
      </c>
      <c r="AC9" s="8">
        <v>6</v>
      </c>
      <c r="AD9" s="8">
        <v>25</v>
      </c>
      <c r="AE9" s="8">
        <v>4</v>
      </c>
      <c r="AF9" s="56">
        <v>12</v>
      </c>
      <c r="AG9" s="60">
        <v>44</v>
      </c>
      <c r="AH9" s="8">
        <v>15</v>
      </c>
      <c r="AI9" s="14">
        <v>8</v>
      </c>
      <c r="AJ9" s="13">
        <v>9</v>
      </c>
      <c r="AK9" s="8">
        <v>7</v>
      </c>
      <c r="AL9" s="8">
        <v>23</v>
      </c>
      <c r="AM9" s="8">
        <v>5</v>
      </c>
      <c r="AN9" s="56">
        <v>10</v>
      </c>
      <c r="AO9" s="60">
        <v>45</v>
      </c>
      <c r="AP9" s="8">
        <v>16</v>
      </c>
      <c r="AQ9" s="14">
        <v>8</v>
      </c>
      <c r="AR9" s="13">
        <v>21</v>
      </c>
      <c r="AS9" s="8">
        <v>32</v>
      </c>
      <c r="AT9" s="56">
        <v>38</v>
      </c>
      <c r="AU9" s="13">
        <v>11</v>
      </c>
      <c r="AV9" s="8">
        <v>31</v>
      </c>
      <c r="AW9" s="14">
        <v>25</v>
      </c>
      <c r="AX9" s="13">
        <v>21</v>
      </c>
      <c r="AY9" s="8">
        <v>21</v>
      </c>
      <c r="AZ9" s="56">
        <v>32</v>
      </c>
      <c r="BA9" s="13">
        <v>220</v>
      </c>
      <c r="BB9" s="109">
        <v>36</v>
      </c>
      <c r="BC9" s="1"/>
      <c r="BD9" s="1"/>
      <c r="BE9" s="1"/>
      <c r="BF9" s="1"/>
      <c r="BG9" s="1"/>
      <c r="BS9" s="29"/>
      <c r="BT9" s="29">
        <f t="shared" si="0"/>
        <v>403</v>
      </c>
      <c r="BU9" s="38">
        <f t="shared" si="1"/>
        <v>58</v>
      </c>
      <c r="BV9" s="38">
        <f t="shared" si="2"/>
        <v>12</v>
      </c>
      <c r="BW9" s="29">
        <f t="shared" si="3"/>
        <v>52</v>
      </c>
      <c r="BX9" s="38">
        <f t="shared" si="4"/>
        <v>11</v>
      </c>
      <c r="BY9" s="29" t="e">
        <f>IF(AND(#REF!="",#REF!="",#REF!="",#REF!=""),"",SUM(#REF!,#REF!,#REF!,#REF!,#REF!))</f>
        <v>#REF!</v>
      </c>
      <c r="BZ9" s="38" t="str">
        <f t="shared" si="5"/>
        <v/>
      </c>
      <c r="CA9" s="29">
        <f t="shared" si="6"/>
        <v>56</v>
      </c>
      <c r="CB9" s="38">
        <f t="shared" si="7"/>
        <v>12</v>
      </c>
      <c r="CC9" s="29">
        <f t="shared" si="8"/>
        <v>54</v>
      </c>
      <c r="CD9" s="38">
        <f t="shared" si="9"/>
        <v>11</v>
      </c>
      <c r="CE9" s="29" t="e">
        <f>IF(AND(#REF!="",#REF!="",#REF!="",#REF!=""),"",SUM(#REF!,#REF!,#REF!,#REF!,#REF!))</f>
        <v>#REF!</v>
      </c>
      <c r="CF9" s="38" t="str">
        <f t="shared" si="10"/>
        <v/>
      </c>
      <c r="CG9" s="38"/>
      <c r="CH9" s="38"/>
    </row>
    <row r="10" spans="1:91" ht="24.9" customHeight="1">
      <c r="A10" s="358">
        <v>4</v>
      </c>
      <c r="B10" s="359">
        <v>4</v>
      </c>
      <c r="C10" s="360" t="s">
        <v>17</v>
      </c>
      <c r="D10" s="361">
        <v>926</v>
      </c>
      <c r="E10" s="362">
        <v>42491</v>
      </c>
      <c r="F10" s="363" t="s">
        <v>384</v>
      </c>
      <c r="G10" s="363" t="s">
        <v>385</v>
      </c>
      <c r="H10" s="364" t="s">
        <v>46</v>
      </c>
      <c r="I10" s="365">
        <v>404</v>
      </c>
      <c r="J10" s="366" t="s">
        <v>20</v>
      </c>
      <c r="K10" s="367" t="s">
        <v>19</v>
      </c>
      <c r="L10" s="13">
        <v>9</v>
      </c>
      <c r="M10" s="8">
        <v>3</v>
      </c>
      <c r="N10" s="8">
        <v>24</v>
      </c>
      <c r="O10" s="8">
        <v>5</v>
      </c>
      <c r="P10" s="56">
        <v>11</v>
      </c>
      <c r="Q10" s="60">
        <v>37</v>
      </c>
      <c r="R10" s="8">
        <v>4</v>
      </c>
      <c r="S10" s="14">
        <v>11</v>
      </c>
      <c r="T10" s="19">
        <v>4</v>
      </c>
      <c r="U10" s="20" t="s">
        <v>4</v>
      </c>
      <c r="V10" s="20">
        <v>26</v>
      </c>
      <c r="W10" s="8">
        <v>4</v>
      </c>
      <c r="X10" s="62">
        <v>10</v>
      </c>
      <c r="Y10" s="60">
        <v>37</v>
      </c>
      <c r="Z10" s="8">
        <v>4</v>
      </c>
      <c r="AA10" s="14">
        <v>7</v>
      </c>
      <c r="AB10" s="13">
        <v>9</v>
      </c>
      <c r="AC10" s="8">
        <v>6</v>
      </c>
      <c r="AD10" s="8">
        <v>26</v>
      </c>
      <c r="AE10" s="8">
        <v>5</v>
      </c>
      <c r="AF10" s="56">
        <v>10</v>
      </c>
      <c r="AG10" s="60">
        <v>48</v>
      </c>
      <c r="AH10" s="8">
        <v>15</v>
      </c>
      <c r="AI10" s="14">
        <v>8</v>
      </c>
      <c r="AJ10" s="13">
        <v>9</v>
      </c>
      <c r="AK10" s="8">
        <v>7</v>
      </c>
      <c r="AL10" s="8">
        <v>25</v>
      </c>
      <c r="AM10" s="8">
        <v>4</v>
      </c>
      <c r="AN10" s="56">
        <v>11</v>
      </c>
      <c r="AO10" s="60">
        <v>48</v>
      </c>
      <c r="AP10" s="8">
        <v>16</v>
      </c>
      <c r="AQ10" s="14">
        <v>8</v>
      </c>
      <c r="AR10" s="13">
        <v>20</v>
      </c>
      <c r="AS10" s="8">
        <v>32</v>
      </c>
      <c r="AT10" s="56">
        <v>32</v>
      </c>
      <c r="AU10" s="13">
        <v>11</v>
      </c>
      <c r="AV10" s="8">
        <v>32</v>
      </c>
      <c r="AW10" s="14">
        <v>26</v>
      </c>
      <c r="AX10" s="13">
        <v>21</v>
      </c>
      <c r="AY10" s="8">
        <v>21</v>
      </c>
      <c r="AZ10" s="56">
        <v>32</v>
      </c>
      <c r="BA10" s="13">
        <v>220</v>
      </c>
      <c r="BB10" s="109">
        <v>36</v>
      </c>
      <c r="BC10" s="1"/>
      <c r="BD10" s="472" t="s">
        <v>0</v>
      </c>
      <c r="BE10" s="473"/>
      <c r="BF10" s="473"/>
      <c r="BG10" s="1"/>
      <c r="BS10" s="29"/>
      <c r="BT10" s="29">
        <f t="shared" si="0"/>
        <v>404</v>
      </c>
      <c r="BU10" s="38">
        <f t="shared" si="1"/>
        <v>52</v>
      </c>
      <c r="BV10" s="38">
        <f t="shared" si="2"/>
        <v>11</v>
      </c>
      <c r="BW10" s="29">
        <f t="shared" si="3"/>
        <v>44</v>
      </c>
      <c r="BX10" s="38">
        <f t="shared" si="4"/>
        <v>9</v>
      </c>
      <c r="BY10" s="29" t="e">
        <f>IF(AND(#REF!="",#REF!="",#REF!="",#REF!=""),"",SUM(#REF!,#REF!,#REF!,#REF!,#REF!))</f>
        <v>#REF!</v>
      </c>
      <c r="BZ10" s="38" t="str">
        <f t="shared" si="5"/>
        <v/>
      </c>
      <c r="CA10" s="29">
        <f t="shared" si="6"/>
        <v>56</v>
      </c>
      <c r="CB10" s="38">
        <f t="shared" si="7"/>
        <v>12</v>
      </c>
      <c r="CC10" s="29">
        <f t="shared" si="8"/>
        <v>56</v>
      </c>
      <c r="CD10" s="38">
        <f t="shared" si="9"/>
        <v>12</v>
      </c>
      <c r="CE10" s="29" t="e">
        <f>IF(AND(#REF!="",#REF!="",#REF!="",#REF!=""),"",SUM(#REF!,#REF!,#REF!,#REF!,#REF!))</f>
        <v>#REF!</v>
      </c>
      <c r="CF10" s="38" t="str">
        <f t="shared" si="10"/>
        <v/>
      </c>
      <c r="CG10" s="38"/>
      <c r="CH10" s="38"/>
    </row>
    <row r="11" spans="1:91" ht="24.9" customHeight="1">
      <c r="A11" s="358">
        <v>5</v>
      </c>
      <c r="B11" s="359">
        <v>4</v>
      </c>
      <c r="C11" s="360" t="s">
        <v>17</v>
      </c>
      <c r="D11" s="361">
        <v>951</v>
      </c>
      <c r="E11" s="362" t="s">
        <v>116</v>
      </c>
      <c r="F11" s="363" t="s">
        <v>386</v>
      </c>
      <c r="G11" s="363" t="s">
        <v>73</v>
      </c>
      <c r="H11" s="364" t="s">
        <v>54</v>
      </c>
      <c r="I11" s="365" t="s">
        <v>280</v>
      </c>
      <c r="J11" s="366" t="s">
        <v>20</v>
      </c>
      <c r="K11" s="367" t="s">
        <v>19</v>
      </c>
      <c r="L11" s="13">
        <v>9</v>
      </c>
      <c r="M11" s="8">
        <v>4</v>
      </c>
      <c r="N11" s="8" t="s">
        <v>3</v>
      </c>
      <c r="O11" s="8">
        <v>6</v>
      </c>
      <c r="P11" s="56">
        <v>11</v>
      </c>
      <c r="Q11" s="60">
        <v>37</v>
      </c>
      <c r="R11" s="8">
        <v>4</v>
      </c>
      <c r="S11" s="14">
        <v>11</v>
      </c>
      <c r="T11" s="19">
        <v>5</v>
      </c>
      <c r="U11" s="20">
        <v>9</v>
      </c>
      <c r="V11" s="20">
        <v>21</v>
      </c>
      <c r="W11" s="8">
        <v>4</v>
      </c>
      <c r="X11" s="62">
        <v>10</v>
      </c>
      <c r="Y11" s="60">
        <v>37</v>
      </c>
      <c r="Z11" s="8">
        <v>4</v>
      </c>
      <c r="AA11" s="14">
        <v>6</v>
      </c>
      <c r="AB11" s="13">
        <v>9</v>
      </c>
      <c r="AC11" s="8">
        <v>6</v>
      </c>
      <c r="AD11" s="8">
        <v>24</v>
      </c>
      <c r="AE11" s="8">
        <v>6</v>
      </c>
      <c r="AF11" s="56">
        <v>8</v>
      </c>
      <c r="AG11" s="60">
        <v>47</v>
      </c>
      <c r="AH11" s="8">
        <v>15</v>
      </c>
      <c r="AI11" s="14">
        <v>8</v>
      </c>
      <c r="AJ11" s="13">
        <v>9</v>
      </c>
      <c r="AK11" s="8">
        <v>7</v>
      </c>
      <c r="AL11" s="8">
        <v>26</v>
      </c>
      <c r="AM11" s="8">
        <v>3</v>
      </c>
      <c r="AN11" s="56">
        <v>11</v>
      </c>
      <c r="AO11" s="60">
        <v>48</v>
      </c>
      <c r="AP11" s="8">
        <v>16</v>
      </c>
      <c r="AQ11" s="14">
        <v>8</v>
      </c>
      <c r="AR11" s="13">
        <v>22</v>
      </c>
      <c r="AS11" s="8">
        <v>34</v>
      </c>
      <c r="AT11" s="56">
        <v>31</v>
      </c>
      <c r="AU11" s="13">
        <v>11</v>
      </c>
      <c r="AV11" s="8">
        <v>32</v>
      </c>
      <c r="AW11" s="14">
        <v>24</v>
      </c>
      <c r="AX11" s="13">
        <v>22</v>
      </c>
      <c r="AY11" s="8">
        <v>21</v>
      </c>
      <c r="AZ11" s="56">
        <v>32</v>
      </c>
      <c r="BA11" s="13">
        <v>220</v>
      </c>
      <c r="BB11" s="109">
        <v>110</v>
      </c>
      <c r="BC11" s="1"/>
      <c r="BD11" s="472"/>
      <c r="BE11" s="473"/>
      <c r="BF11" s="473"/>
      <c r="BG11" s="1"/>
      <c r="BS11" s="29"/>
      <c r="BT11" s="29" t="str">
        <f t="shared" si="0"/>
        <v>NSO</v>
      </c>
      <c r="BU11" s="38">
        <f t="shared" si="1"/>
        <v>30</v>
      </c>
      <c r="BV11" s="38">
        <f t="shared" si="2"/>
        <v>6</v>
      </c>
      <c r="BW11" s="29">
        <f t="shared" si="3"/>
        <v>49</v>
      </c>
      <c r="BX11" s="38">
        <f t="shared" si="4"/>
        <v>10</v>
      </c>
      <c r="BY11" s="29" t="e">
        <f>IF(AND(#REF!="",#REF!="",#REF!="",#REF!=""),"",SUM(#REF!,#REF!,#REF!,#REF!,#REF!))</f>
        <v>#REF!</v>
      </c>
      <c r="BZ11" s="38" t="str">
        <f t="shared" si="5"/>
        <v/>
      </c>
      <c r="CA11" s="29">
        <f t="shared" si="6"/>
        <v>53</v>
      </c>
      <c r="CB11" s="38">
        <f t="shared" si="7"/>
        <v>11</v>
      </c>
      <c r="CC11" s="29">
        <f t="shared" si="8"/>
        <v>56</v>
      </c>
      <c r="CD11" s="38">
        <f t="shared" si="9"/>
        <v>12</v>
      </c>
      <c r="CE11" s="29" t="e">
        <f>IF(AND(#REF!="",#REF!="",#REF!="",#REF!=""),"",SUM(#REF!,#REF!,#REF!,#REF!,#REF!))</f>
        <v>#REF!</v>
      </c>
      <c r="CF11" s="38" t="str">
        <f t="shared" si="10"/>
        <v/>
      </c>
      <c r="CG11" s="38"/>
      <c r="CH11" s="38"/>
    </row>
    <row r="12" spans="1:91" ht="24.9" customHeight="1">
      <c r="A12" s="358">
        <v>6</v>
      </c>
      <c r="B12" s="359">
        <v>4</v>
      </c>
      <c r="C12" s="360" t="s">
        <v>17</v>
      </c>
      <c r="D12" s="361">
        <v>939</v>
      </c>
      <c r="E12" s="362" t="s">
        <v>117</v>
      </c>
      <c r="F12" s="363" t="s">
        <v>387</v>
      </c>
      <c r="G12" s="363" t="s">
        <v>388</v>
      </c>
      <c r="H12" s="364" t="s">
        <v>389</v>
      </c>
      <c r="I12" s="365">
        <v>406</v>
      </c>
      <c r="J12" s="366" t="s">
        <v>18</v>
      </c>
      <c r="K12" s="367" t="s">
        <v>19</v>
      </c>
      <c r="L12" s="13">
        <v>9</v>
      </c>
      <c r="M12" s="8">
        <v>5</v>
      </c>
      <c r="N12" s="8">
        <v>25</v>
      </c>
      <c r="O12" s="8">
        <v>6</v>
      </c>
      <c r="P12" s="56">
        <v>11</v>
      </c>
      <c r="Q12" s="60">
        <v>37</v>
      </c>
      <c r="R12" s="8">
        <v>4</v>
      </c>
      <c r="S12" s="14">
        <v>11</v>
      </c>
      <c r="T12" s="19">
        <v>6</v>
      </c>
      <c r="U12" s="20">
        <v>7</v>
      </c>
      <c r="V12" s="20">
        <v>23</v>
      </c>
      <c r="W12" s="8">
        <v>5</v>
      </c>
      <c r="X12" s="62">
        <v>11</v>
      </c>
      <c r="Y12" s="60">
        <v>37</v>
      </c>
      <c r="Z12" s="8">
        <v>4</v>
      </c>
      <c r="AA12" s="14">
        <v>9</v>
      </c>
      <c r="AB12" s="13">
        <v>9</v>
      </c>
      <c r="AC12" s="8">
        <v>6</v>
      </c>
      <c r="AD12" s="8">
        <v>21</v>
      </c>
      <c r="AE12" s="8">
        <v>4</v>
      </c>
      <c r="AF12" s="56">
        <v>9</v>
      </c>
      <c r="AG12" s="60">
        <v>48</v>
      </c>
      <c r="AH12" s="8">
        <v>15</v>
      </c>
      <c r="AI12" s="14">
        <v>8</v>
      </c>
      <c r="AJ12" s="13">
        <v>9</v>
      </c>
      <c r="AK12" s="8">
        <v>7</v>
      </c>
      <c r="AL12" s="8">
        <v>28</v>
      </c>
      <c r="AM12" s="8">
        <v>4</v>
      </c>
      <c r="AN12" s="56">
        <v>11</v>
      </c>
      <c r="AO12" s="60">
        <v>47</v>
      </c>
      <c r="AP12" s="8">
        <v>16</v>
      </c>
      <c r="AQ12" s="14">
        <v>8</v>
      </c>
      <c r="AR12" s="13">
        <v>21</v>
      </c>
      <c r="AS12" s="8">
        <v>32</v>
      </c>
      <c r="AT12" s="56">
        <v>36</v>
      </c>
      <c r="AU12" s="13">
        <v>12</v>
      </c>
      <c r="AV12" s="8">
        <v>31</v>
      </c>
      <c r="AW12" s="14">
        <v>25</v>
      </c>
      <c r="AX12" s="13">
        <v>22</v>
      </c>
      <c r="AY12" s="8">
        <v>21</v>
      </c>
      <c r="AZ12" s="56">
        <v>32</v>
      </c>
      <c r="BA12" s="13">
        <v>220</v>
      </c>
      <c r="BB12" s="109">
        <v>26</v>
      </c>
      <c r="BC12" s="1"/>
      <c r="BD12" s="469" t="s">
        <v>1</v>
      </c>
      <c r="BE12" s="470"/>
      <c r="BF12" s="470"/>
      <c r="BG12" s="1"/>
      <c r="BS12" s="29"/>
      <c r="BT12" s="29">
        <f t="shared" si="0"/>
        <v>406</v>
      </c>
      <c r="BU12" s="38">
        <f t="shared" si="1"/>
        <v>56</v>
      </c>
      <c r="BV12" s="38">
        <f t="shared" si="2"/>
        <v>12</v>
      </c>
      <c r="BW12" s="29">
        <f t="shared" si="3"/>
        <v>52</v>
      </c>
      <c r="BX12" s="38">
        <f t="shared" si="4"/>
        <v>11</v>
      </c>
      <c r="BY12" s="29" t="e">
        <f>IF(AND(#REF!="",#REF!="",#REF!="",#REF!=""),"",SUM(#REF!,#REF!,#REF!,#REF!,#REF!))</f>
        <v>#REF!</v>
      </c>
      <c r="BZ12" s="38" t="str">
        <f t="shared" si="5"/>
        <v/>
      </c>
      <c r="CA12" s="29">
        <f t="shared" si="6"/>
        <v>49</v>
      </c>
      <c r="CB12" s="38">
        <f t="shared" si="7"/>
        <v>10</v>
      </c>
      <c r="CC12" s="29">
        <f t="shared" si="8"/>
        <v>59</v>
      </c>
      <c r="CD12" s="38">
        <f t="shared" si="9"/>
        <v>12</v>
      </c>
      <c r="CE12" s="29" t="e">
        <f>IF(AND(#REF!="",#REF!="",#REF!="",#REF!=""),"",SUM(#REF!,#REF!,#REF!,#REF!,#REF!))</f>
        <v>#REF!</v>
      </c>
      <c r="CF12" s="38" t="str">
        <f t="shared" si="10"/>
        <v/>
      </c>
      <c r="CG12" s="38"/>
      <c r="CH12" s="38"/>
    </row>
    <row r="13" spans="1:91" ht="24.9" customHeight="1">
      <c r="A13" s="358">
        <v>7</v>
      </c>
      <c r="B13" s="359">
        <v>4</v>
      </c>
      <c r="C13" s="360" t="s">
        <v>17</v>
      </c>
      <c r="D13" s="361">
        <v>942</v>
      </c>
      <c r="E13" s="362" t="s">
        <v>118</v>
      </c>
      <c r="F13" s="363" t="s">
        <v>390</v>
      </c>
      <c r="G13" s="363" t="s">
        <v>45</v>
      </c>
      <c r="H13" s="364" t="s">
        <v>391</v>
      </c>
      <c r="I13" s="365">
        <v>407</v>
      </c>
      <c r="J13" s="366" t="s">
        <v>20</v>
      </c>
      <c r="K13" s="367" t="s">
        <v>19</v>
      </c>
      <c r="L13" s="13">
        <v>9</v>
      </c>
      <c r="M13" s="8">
        <v>6</v>
      </c>
      <c r="N13" s="8">
        <v>29</v>
      </c>
      <c r="O13" s="8">
        <v>6</v>
      </c>
      <c r="P13" s="56">
        <v>11</v>
      </c>
      <c r="Q13" s="60">
        <v>37</v>
      </c>
      <c r="R13" s="8">
        <v>4</v>
      </c>
      <c r="S13" s="14">
        <v>11</v>
      </c>
      <c r="T13" s="19">
        <v>7</v>
      </c>
      <c r="U13" s="20">
        <v>9</v>
      </c>
      <c r="V13" s="20">
        <v>25</v>
      </c>
      <c r="W13" s="8">
        <v>6</v>
      </c>
      <c r="X13" s="62">
        <v>12</v>
      </c>
      <c r="Y13" s="60">
        <v>37</v>
      </c>
      <c r="Z13" s="8">
        <v>4</v>
      </c>
      <c r="AA13" s="14">
        <v>8</v>
      </c>
      <c r="AB13" s="13">
        <v>9</v>
      </c>
      <c r="AC13" s="8">
        <v>6</v>
      </c>
      <c r="AD13" s="8">
        <v>26</v>
      </c>
      <c r="AE13" s="8">
        <v>5</v>
      </c>
      <c r="AF13" s="56">
        <v>10</v>
      </c>
      <c r="AG13" s="60">
        <v>47</v>
      </c>
      <c r="AH13" s="8">
        <v>15</v>
      </c>
      <c r="AI13" s="14">
        <v>8</v>
      </c>
      <c r="AJ13" s="13">
        <v>9</v>
      </c>
      <c r="AK13" s="8">
        <v>7</v>
      </c>
      <c r="AL13" s="8">
        <v>27</v>
      </c>
      <c r="AM13" s="8">
        <v>5</v>
      </c>
      <c r="AN13" s="56">
        <v>11</v>
      </c>
      <c r="AO13" s="60">
        <v>48</v>
      </c>
      <c r="AP13" s="8">
        <v>16</v>
      </c>
      <c r="AQ13" s="14">
        <v>8</v>
      </c>
      <c r="AR13" s="13">
        <v>22</v>
      </c>
      <c r="AS13" s="8">
        <v>32</v>
      </c>
      <c r="AT13" s="56">
        <v>35</v>
      </c>
      <c r="AU13" s="13">
        <v>13</v>
      </c>
      <c r="AV13" s="8">
        <v>31</v>
      </c>
      <c r="AW13" s="14">
        <v>26</v>
      </c>
      <c r="AX13" s="13">
        <v>23</v>
      </c>
      <c r="AY13" s="8">
        <v>21</v>
      </c>
      <c r="AZ13" s="56">
        <v>32</v>
      </c>
      <c r="BA13" s="13">
        <v>220</v>
      </c>
      <c r="BB13" s="109">
        <v>36</v>
      </c>
      <c r="BC13" s="1"/>
      <c r="BD13" s="469"/>
      <c r="BE13" s="470"/>
      <c r="BF13" s="470"/>
      <c r="BG13" s="1"/>
      <c r="BS13" s="29"/>
      <c r="BT13" s="29">
        <f t="shared" si="0"/>
        <v>407</v>
      </c>
      <c r="BU13" s="38">
        <f t="shared" si="1"/>
        <v>61</v>
      </c>
      <c r="BV13" s="38">
        <f t="shared" si="2"/>
        <v>13</v>
      </c>
      <c r="BW13" s="29">
        <f t="shared" si="3"/>
        <v>59</v>
      </c>
      <c r="BX13" s="38">
        <f t="shared" si="4"/>
        <v>12</v>
      </c>
      <c r="BY13" s="29" t="e">
        <f>IF(AND(#REF!="",#REF!="",#REF!="",#REF!=""),"",SUM(#REF!,#REF!,#REF!,#REF!,#REF!))</f>
        <v>#REF!</v>
      </c>
      <c r="BZ13" s="38" t="str">
        <f t="shared" si="5"/>
        <v/>
      </c>
      <c r="CA13" s="29">
        <f t="shared" si="6"/>
        <v>56</v>
      </c>
      <c r="CB13" s="38">
        <f t="shared" si="7"/>
        <v>12</v>
      </c>
      <c r="CC13" s="29">
        <f t="shared" si="8"/>
        <v>59</v>
      </c>
      <c r="CD13" s="38">
        <f t="shared" si="9"/>
        <v>12</v>
      </c>
      <c r="CE13" s="29" t="e">
        <f>IF(AND(#REF!="",#REF!="",#REF!="",#REF!=""),"",SUM(#REF!,#REF!,#REF!,#REF!,#REF!))</f>
        <v>#REF!</v>
      </c>
      <c r="CF13" s="38" t="str">
        <f t="shared" si="10"/>
        <v/>
      </c>
      <c r="CG13" s="38"/>
      <c r="CH13" s="38"/>
    </row>
    <row r="14" spans="1:91" ht="24.9" customHeight="1">
      <c r="A14" s="358">
        <v>8</v>
      </c>
      <c r="B14" s="359">
        <v>4</v>
      </c>
      <c r="C14" s="360" t="s">
        <v>17</v>
      </c>
      <c r="D14" s="361">
        <v>925</v>
      </c>
      <c r="E14" s="362" t="s">
        <v>119</v>
      </c>
      <c r="F14" s="363" t="s">
        <v>392</v>
      </c>
      <c r="G14" s="363" t="s">
        <v>393</v>
      </c>
      <c r="H14" s="364" t="s">
        <v>71</v>
      </c>
      <c r="I14" s="365">
        <v>408</v>
      </c>
      <c r="J14" s="366" t="s">
        <v>18</v>
      </c>
      <c r="K14" s="367" t="s">
        <v>19</v>
      </c>
      <c r="L14" s="13">
        <v>9</v>
      </c>
      <c r="M14" s="8">
        <v>7</v>
      </c>
      <c r="N14" s="8">
        <v>27</v>
      </c>
      <c r="O14" s="8">
        <v>6</v>
      </c>
      <c r="P14" s="56">
        <v>11</v>
      </c>
      <c r="Q14" s="60">
        <v>37</v>
      </c>
      <c r="R14" s="8">
        <v>4</v>
      </c>
      <c r="S14" s="14">
        <v>11</v>
      </c>
      <c r="T14" s="19">
        <v>8</v>
      </c>
      <c r="U14" s="20">
        <v>9</v>
      </c>
      <c r="V14" s="20">
        <v>26</v>
      </c>
      <c r="W14" s="8">
        <v>5</v>
      </c>
      <c r="X14" s="62">
        <v>10</v>
      </c>
      <c r="Y14" s="60">
        <v>37</v>
      </c>
      <c r="Z14" s="8">
        <v>4</v>
      </c>
      <c r="AA14" s="14">
        <v>7</v>
      </c>
      <c r="AB14" s="13">
        <v>9</v>
      </c>
      <c r="AC14" s="8">
        <v>6</v>
      </c>
      <c r="AD14" s="8">
        <v>25</v>
      </c>
      <c r="AE14" s="8">
        <v>4</v>
      </c>
      <c r="AF14" s="56">
        <v>11</v>
      </c>
      <c r="AG14" s="60">
        <v>46</v>
      </c>
      <c r="AH14" s="8">
        <v>15</v>
      </c>
      <c r="AI14" s="14">
        <v>8</v>
      </c>
      <c r="AJ14" s="13">
        <v>9</v>
      </c>
      <c r="AK14" s="8">
        <v>7</v>
      </c>
      <c r="AL14" s="8">
        <v>29</v>
      </c>
      <c r="AM14" s="8">
        <v>6</v>
      </c>
      <c r="AN14" s="56">
        <v>11</v>
      </c>
      <c r="AO14" s="60">
        <v>49</v>
      </c>
      <c r="AP14" s="8">
        <v>16</v>
      </c>
      <c r="AQ14" s="14">
        <v>8</v>
      </c>
      <c r="AR14" s="13">
        <v>23</v>
      </c>
      <c r="AS14" s="8">
        <v>32</v>
      </c>
      <c r="AT14" s="56">
        <v>34</v>
      </c>
      <c r="AU14" s="13">
        <v>13</v>
      </c>
      <c r="AV14" s="8">
        <v>31</v>
      </c>
      <c r="AW14" s="14">
        <v>24</v>
      </c>
      <c r="AX14" s="13">
        <v>23</v>
      </c>
      <c r="AY14" s="8">
        <v>21</v>
      </c>
      <c r="AZ14" s="56">
        <v>30</v>
      </c>
      <c r="BA14" s="13">
        <v>220</v>
      </c>
      <c r="BB14" s="109">
        <v>28</v>
      </c>
      <c r="BC14" s="1"/>
      <c r="BD14" s="467" t="s">
        <v>14</v>
      </c>
      <c r="BE14" s="468"/>
      <c r="BF14" s="468"/>
      <c r="BG14" s="1"/>
      <c r="BS14" s="29"/>
      <c r="BT14" s="29">
        <f t="shared" si="0"/>
        <v>408</v>
      </c>
      <c r="BU14" s="38">
        <f t="shared" si="1"/>
        <v>60</v>
      </c>
      <c r="BV14" s="38">
        <f t="shared" si="2"/>
        <v>12</v>
      </c>
      <c r="BW14" s="29">
        <f t="shared" si="3"/>
        <v>58</v>
      </c>
      <c r="BX14" s="38">
        <f t="shared" si="4"/>
        <v>12</v>
      </c>
      <c r="BY14" s="29" t="e">
        <f>IF(AND(#REF!="",#REF!="",#REF!="",#REF!=""),"",SUM(#REF!,#REF!,#REF!,#REF!,#REF!))</f>
        <v>#REF!</v>
      </c>
      <c r="BZ14" s="38" t="str">
        <f t="shared" si="5"/>
        <v/>
      </c>
      <c r="CA14" s="29">
        <f t="shared" si="6"/>
        <v>55</v>
      </c>
      <c r="CB14" s="38">
        <f t="shared" si="7"/>
        <v>11</v>
      </c>
      <c r="CC14" s="29">
        <f t="shared" si="8"/>
        <v>62</v>
      </c>
      <c r="CD14" s="38">
        <f t="shared" si="9"/>
        <v>13</v>
      </c>
      <c r="CE14" s="29" t="e">
        <f>IF(AND(#REF!="",#REF!="",#REF!="",#REF!=""),"",SUM(#REF!,#REF!,#REF!,#REF!,#REF!))</f>
        <v>#REF!</v>
      </c>
      <c r="CF14" s="38" t="str">
        <f t="shared" si="10"/>
        <v/>
      </c>
      <c r="CG14" s="38"/>
      <c r="CH14" s="38"/>
    </row>
    <row r="15" spans="1:91" ht="24.9" customHeight="1">
      <c r="A15" s="358">
        <v>9</v>
      </c>
      <c r="B15" s="359">
        <v>4</v>
      </c>
      <c r="C15" s="360" t="s">
        <v>17</v>
      </c>
      <c r="D15" s="361">
        <v>952</v>
      </c>
      <c r="E15" s="362">
        <v>42047</v>
      </c>
      <c r="F15" s="363" t="s">
        <v>394</v>
      </c>
      <c r="G15" s="363" t="s">
        <v>395</v>
      </c>
      <c r="H15" s="364" t="s">
        <v>396</v>
      </c>
      <c r="I15" s="365">
        <v>409</v>
      </c>
      <c r="J15" s="366" t="s">
        <v>20</v>
      </c>
      <c r="K15" s="367" t="s">
        <v>21</v>
      </c>
      <c r="L15" s="13">
        <v>9</v>
      </c>
      <c r="M15" s="8">
        <v>8</v>
      </c>
      <c r="N15" s="8">
        <v>25</v>
      </c>
      <c r="O15" s="8">
        <v>6</v>
      </c>
      <c r="P15" s="56">
        <v>11</v>
      </c>
      <c r="Q15" s="60">
        <v>37</v>
      </c>
      <c r="R15" s="8">
        <v>4</v>
      </c>
      <c r="S15" s="14">
        <v>11</v>
      </c>
      <c r="T15" s="19">
        <v>9</v>
      </c>
      <c r="U15" s="20">
        <v>9</v>
      </c>
      <c r="V15" s="20">
        <v>24</v>
      </c>
      <c r="W15" s="8">
        <v>6</v>
      </c>
      <c r="X15" s="62">
        <v>9</v>
      </c>
      <c r="Y15" s="60">
        <v>37</v>
      </c>
      <c r="Z15" s="8">
        <v>4</v>
      </c>
      <c r="AA15" s="14">
        <v>9</v>
      </c>
      <c r="AB15" s="13">
        <v>9</v>
      </c>
      <c r="AC15" s="8">
        <v>6</v>
      </c>
      <c r="AD15" s="8">
        <v>26</v>
      </c>
      <c r="AE15" s="8">
        <v>5</v>
      </c>
      <c r="AF15" s="56">
        <v>9</v>
      </c>
      <c r="AG15" s="60">
        <v>45</v>
      </c>
      <c r="AH15" s="8">
        <v>15</v>
      </c>
      <c r="AI15" s="14">
        <v>8</v>
      </c>
      <c r="AJ15" s="13">
        <v>9</v>
      </c>
      <c r="AK15" s="8">
        <v>7</v>
      </c>
      <c r="AL15" s="8">
        <v>30</v>
      </c>
      <c r="AM15" s="8">
        <v>4</v>
      </c>
      <c r="AN15" s="56">
        <v>11</v>
      </c>
      <c r="AO15" s="60">
        <v>47</v>
      </c>
      <c r="AP15" s="8">
        <v>16</v>
      </c>
      <c r="AQ15" s="14">
        <v>8</v>
      </c>
      <c r="AR15" s="13">
        <v>21</v>
      </c>
      <c r="AS15" s="8">
        <v>32</v>
      </c>
      <c r="AT15" s="56">
        <v>36</v>
      </c>
      <c r="AU15" s="13">
        <v>14</v>
      </c>
      <c r="AV15" s="8">
        <v>31</v>
      </c>
      <c r="AW15" s="14">
        <v>25</v>
      </c>
      <c r="AX15" s="13">
        <v>23</v>
      </c>
      <c r="AY15" s="8">
        <v>23</v>
      </c>
      <c r="AZ15" s="56">
        <v>30</v>
      </c>
      <c r="BA15" s="13">
        <v>220</v>
      </c>
      <c r="BB15" s="109">
        <v>120</v>
      </c>
      <c r="BC15" s="1"/>
      <c r="BD15" s="467"/>
      <c r="BE15" s="468"/>
      <c r="BF15" s="468"/>
      <c r="BG15" s="1"/>
      <c r="BS15" s="29"/>
      <c r="BT15" s="29">
        <f t="shared" si="0"/>
        <v>409</v>
      </c>
      <c r="BU15" s="38">
        <f t="shared" si="1"/>
        <v>59</v>
      </c>
      <c r="BV15" s="38">
        <f t="shared" si="2"/>
        <v>12</v>
      </c>
      <c r="BW15" s="29">
        <f t="shared" si="3"/>
        <v>57</v>
      </c>
      <c r="BX15" s="38">
        <f t="shared" si="4"/>
        <v>12</v>
      </c>
      <c r="BY15" s="29" t="e">
        <f>IF(AND(#REF!="",#REF!="",#REF!="",#REF!=""),"",SUM(#REF!,#REF!,#REF!,#REF!,#REF!))</f>
        <v>#REF!</v>
      </c>
      <c r="BZ15" s="38" t="str">
        <f t="shared" si="5"/>
        <v/>
      </c>
      <c r="CA15" s="29">
        <f t="shared" si="6"/>
        <v>55</v>
      </c>
      <c r="CB15" s="38">
        <f t="shared" si="7"/>
        <v>11</v>
      </c>
      <c r="CC15" s="29">
        <f t="shared" si="8"/>
        <v>61</v>
      </c>
      <c r="CD15" s="38">
        <f t="shared" si="9"/>
        <v>13</v>
      </c>
      <c r="CE15" s="29" t="e">
        <f>IF(AND(#REF!="",#REF!="",#REF!="",#REF!=""),"",SUM(#REF!,#REF!,#REF!,#REF!,#REF!))</f>
        <v>#REF!</v>
      </c>
      <c r="CF15" s="38" t="str">
        <f t="shared" si="10"/>
        <v/>
      </c>
      <c r="CG15" s="38"/>
      <c r="CH15" s="38"/>
    </row>
    <row r="16" spans="1:91" ht="24.9" customHeight="1">
      <c r="A16" s="358">
        <v>10</v>
      </c>
      <c r="B16" s="359">
        <v>4</v>
      </c>
      <c r="C16" s="360" t="s">
        <v>17</v>
      </c>
      <c r="D16" s="361">
        <v>931</v>
      </c>
      <c r="E16" s="362" t="s">
        <v>120</v>
      </c>
      <c r="F16" s="363" t="s">
        <v>397</v>
      </c>
      <c r="G16" s="363" t="s">
        <v>398</v>
      </c>
      <c r="H16" s="364" t="s">
        <v>53</v>
      </c>
      <c r="I16" s="365">
        <v>410</v>
      </c>
      <c r="J16" s="366" t="s">
        <v>20</v>
      </c>
      <c r="K16" s="367" t="s">
        <v>19</v>
      </c>
      <c r="L16" s="13" t="s">
        <v>4</v>
      </c>
      <c r="M16" s="8">
        <v>3</v>
      </c>
      <c r="N16" s="8">
        <v>26</v>
      </c>
      <c r="O16" s="8">
        <v>6</v>
      </c>
      <c r="P16" s="56">
        <v>11</v>
      </c>
      <c r="Q16" s="60">
        <v>37</v>
      </c>
      <c r="R16" s="8">
        <v>4</v>
      </c>
      <c r="S16" s="14">
        <v>11</v>
      </c>
      <c r="T16" s="19">
        <v>10</v>
      </c>
      <c r="U16" s="20">
        <v>9</v>
      </c>
      <c r="V16" s="20">
        <v>25</v>
      </c>
      <c r="W16" s="8">
        <v>5</v>
      </c>
      <c r="X16" s="62">
        <v>8</v>
      </c>
      <c r="Y16" s="60">
        <v>45</v>
      </c>
      <c r="Z16" s="8">
        <v>4</v>
      </c>
      <c r="AA16" s="14">
        <v>8</v>
      </c>
      <c r="AB16" s="13">
        <v>9</v>
      </c>
      <c r="AC16" s="8">
        <v>6</v>
      </c>
      <c r="AD16" s="8">
        <v>24</v>
      </c>
      <c r="AE16" s="8">
        <v>4</v>
      </c>
      <c r="AF16" s="56">
        <v>9</v>
      </c>
      <c r="AG16" s="60">
        <v>43</v>
      </c>
      <c r="AH16" s="8">
        <v>15</v>
      </c>
      <c r="AI16" s="14">
        <v>8</v>
      </c>
      <c r="AJ16" s="13">
        <v>9</v>
      </c>
      <c r="AK16" s="8">
        <v>7</v>
      </c>
      <c r="AL16" s="8">
        <v>32</v>
      </c>
      <c r="AM16" s="8">
        <v>6</v>
      </c>
      <c r="AN16" s="56">
        <v>11</v>
      </c>
      <c r="AO16" s="60">
        <v>48</v>
      </c>
      <c r="AP16" s="8">
        <v>16</v>
      </c>
      <c r="AQ16" s="14">
        <v>8</v>
      </c>
      <c r="AR16" s="13">
        <v>21</v>
      </c>
      <c r="AS16" s="8">
        <v>31</v>
      </c>
      <c r="AT16" s="56">
        <v>35</v>
      </c>
      <c r="AU16" s="13">
        <v>15</v>
      </c>
      <c r="AV16" s="8">
        <v>32</v>
      </c>
      <c r="AW16" s="14">
        <v>26</v>
      </c>
      <c r="AX16" s="13">
        <v>23</v>
      </c>
      <c r="AY16" s="8">
        <v>23</v>
      </c>
      <c r="AZ16" s="56">
        <v>30</v>
      </c>
      <c r="BA16" s="13">
        <v>220</v>
      </c>
      <c r="BB16" s="109">
        <v>36</v>
      </c>
      <c r="BC16" s="1"/>
      <c r="BD16" s="462" t="s">
        <v>2</v>
      </c>
      <c r="BE16" s="463"/>
      <c r="BF16" s="463"/>
      <c r="BG16" s="1"/>
      <c r="BS16" s="29"/>
      <c r="BT16" s="29">
        <f t="shared" si="0"/>
        <v>410</v>
      </c>
      <c r="BU16" s="38">
        <f t="shared" si="1"/>
        <v>46</v>
      </c>
      <c r="BV16" s="38">
        <f t="shared" si="2"/>
        <v>10</v>
      </c>
      <c r="BW16" s="29">
        <f t="shared" si="3"/>
        <v>57</v>
      </c>
      <c r="BX16" s="38">
        <f t="shared" si="4"/>
        <v>12</v>
      </c>
      <c r="BY16" s="29" t="e">
        <f>IF(AND(#REF!="",#REF!="",#REF!="",#REF!=""),"",SUM(#REF!,#REF!,#REF!,#REF!,#REF!))</f>
        <v>#REF!</v>
      </c>
      <c r="BZ16" s="38" t="str">
        <f t="shared" si="5"/>
        <v/>
      </c>
      <c r="CA16" s="29">
        <f t="shared" si="6"/>
        <v>52</v>
      </c>
      <c r="CB16" s="38">
        <f t="shared" si="7"/>
        <v>11</v>
      </c>
      <c r="CC16" s="29">
        <f t="shared" si="8"/>
        <v>65</v>
      </c>
      <c r="CD16" s="38">
        <f t="shared" si="9"/>
        <v>13</v>
      </c>
      <c r="CE16" s="29" t="e">
        <f>IF(AND(#REF!="",#REF!="",#REF!="",#REF!=""),"",SUM(#REF!,#REF!,#REF!,#REF!,#REF!))</f>
        <v>#REF!</v>
      </c>
      <c r="CF16" s="38" t="str">
        <f t="shared" si="10"/>
        <v/>
      </c>
      <c r="CG16" s="38"/>
      <c r="CH16" s="38"/>
    </row>
    <row r="17" spans="1:86" ht="24.9" customHeight="1">
      <c r="A17" s="358">
        <v>11</v>
      </c>
      <c r="B17" s="359">
        <v>4</v>
      </c>
      <c r="C17" s="360" t="s">
        <v>17</v>
      </c>
      <c r="D17" s="361">
        <v>923</v>
      </c>
      <c r="E17" s="362" t="s">
        <v>120</v>
      </c>
      <c r="F17" s="363" t="s">
        <v>399</v>
      </c>
      <c r="G17" s="363" t="s">
        <v>400</v>
      </c>
      <c r="H17" s="364" t="s">
        <v>401</v>
      </c>
      <c r="I17" s="365">
        <v>411</v>
      </c>
      <c r="J17" s="366" t="s">
        <v>18</v>
      </c>
      <c r="K17" s="367" t="s">
        <v>19</v>
      </c>
      <c r="L17" s="13">
        <v>9</v>
      </c>
      <c r="M17" s="8">
        <v>9</v>
      </c>
      <c r="N17" s="8">
        <v>29</v>
      </c>
      <c r="O17" s="8">
        <v>6</v>
      </c>
      <c r="P17" s="56">
        <v>11</v>
      </c>
      <c r="Q17" s="60">
        <v>37</v>
      </c>
      <c r="R17" s="8">
        <v>4</v>
      </c>
      <c r="S17" s="14">
        <v>11</v>
      </c>
      <c r="T17" s="19">
        <v>9</v>
      </c>
      <c r="U17" s="20">
        <v>9</v>
      </c>
      <c r="V17" s="20">
        <v>26</v>
      </c>
      <c r="W17" s="8">
        <v>6</v>
      </c>
      <c r="X17" s="62">
        <v>9</v>
      </c>
      <c r="Y17" s="60">
        <v>46</v>
      </c>
      <c r="Z17" s="8">
        <v>4</v>
      </c>
      <c r="AA17" s="14">
        <v>7</v>
      </c>
      <c r="AB17" s="13">
        <v>9</v>
      </c>
      <c r="AC17" s="8">
        <v>6</v>
      </c>
      <c r="AD17" s="8">
        <v>25</v>
      </c>
      <c r="AE17" s="8">
        <v>5</v>
      </c>
      <c r="AF17" s="56">
        <v>9</v>
      </c>
      <c r="AG17" s="60">
        <v>42</v>
      </c>
      <c r="AH17" s="8">
        <v>15</v>
      </c>
      <c r="AI17" s="14">
        <v>8</v>
      </c>
      <c r="AJ17" s="13">
        <v>9</v>
      </c>
      <c r="AK17" s="8">
        <v>7</v>
      </c>
      <c r="AL17" s="8">
        <v>25</v>
      </c>
      <c r="AM17" s="8">
        <v>4</v>
      </c>
      <c r="AN17" s="56">
        <v>11</v>
      </c>
      <c r="AO17" s="60">
        <v>45</v>
      </c>
      <c r="AP17" s="8">
        <v>16</v>
      </c>
      <c r="AQ17" s="14">
        <v>8</v>
      </c>
      <c r="AR17" s="13">
        <v>23</v>
      </c>
      <c r="AS17" s="8">
        <v>31</v>
      </c>
      <c r="AT17" s="56">
        <v>35</v>
      </c>
      <c r="AU17" s="13">
        <v>15</v>
      </c>
      <c r="AV17" s="8">
        <v>32</v>
      </c>
      <c r="AW17" s="14">
        <v>28</v>
      </c>
      <c r="AX17" s="13">
        <v>23</v>
      </c>
      <c r="AY17" s="8">
        <v>23</v>
      </c>
      <c r="AZ17" s="56">
        <v>30</v>
      </c>
      <c r="BA17" s="13">
        <v>220</v>
      </c>
      <c r="BB17" s="109">
        <v>28</v>
      </c>
      <c r="BC17" s="1"/>
      <c r="BD17" s="462"/>
      <c r="BE17" s="463"/>
      <c r="BF17" s="463"/>
      <c r="BG17" s="1"/>
      <c r="BS17" s="29"/>
      <c r="BT17" s="29">
        <f t="shared" si="0"/>
        <v>411</v>
      </c>
      <c r="BU17" s="38">
        <f t="shared" si="1"/>
        <v>64</v>
      </c>
      <c r="BV17" s="38">
        <f t="shared" si="2"/>
        <v>13</v>
      </c>
      <c r="BW17" s="29">
        <f t="shared" si="3"/>
        <v>59</v>
      </c>
      <c r="BX17" s="38">
        <f t="shared" si="4"/>
        <v>12</v>
      </c>
      <c r="BY17" s="29" t="e">
        <f>IF(AND(#REF!="",#REF!="",#REF!="",#REF!=""),"",SUM(#REF!,#REF!,#REF!,#REF!,#REF!))</f>
        <v>#REF!</v>
      </c>
      <c r="BZ17" s="38" t="str">
        <f t="shared" si="5"/>
        <v/>
      </c>
      <c r="CA17" s="29">
        <f t="shared" si="6"/>
        <v>54</v>
      </c>
      <c r="CB17" s="38">
        <f t="shared" si="7"/>
        <v>11</v>
      </c>
      <c r="CC17" s="29">
        <f t="shared" si="8"/>
        <v>56</v>
      </c>
      <c r="CD17" s="38">
        <f t="shared" si="9"/>
        <v>12</v>
      </c>
      <c r="CE17" s="29" t="e">
        <f>IF(AND(#REF!="",#REF!="",#REF!="",#REF!=""),"",SUM(#REF!,#REF!,#REF!,#REF!,#REF!))</f>
        <v>#REF!</v>
      </c>
      <c r="CF17" s="38" t="str">
        <f t="shared" si="10"/>
        <v/>
      </c>
      <c r="CG17" s="38"/>
      <c r="CH17" s="38"/>
    </row>
    <row r="18" spans="1:86" ht="24.9" customHeight="1">
      <c r="A18" s="358">
        <v>12</v>
      </c>
      <c r="B18" s="359">
        <v>4</v>
      </c>
      <c r="C18" s="360" t="s">
        <v>17</v>
      </c>
      <c r="D18" s="361">
        <v>949</v>
      </c>
      <c r="E18" s="362" t="s">
        <v>121</v>
      </c>
      <c r="F18" s="363" t="s">
        <v>402</v>
      </c>
      <c r="G18" s="363" t="s">
        <v>403</v>
      </c>
      <c r="H18" s="364" t="s">
        <v>404</v>
      </c>
      <c r="I18" s="365">
        <v>412</v>
      </c>
      <c r="J18" s="366" t="s">
        <v>20</v>
      </c>
      <c r="K18" s="367" t="s">
        <v>19</v>
      </c>
      <c r="L18" s="13">
        <v>9</v>
      </c>
      <c r="M18" s="8">
        <v>9</v>
      </c>
      <c r="N18" s="8">
        <v>20</v>
      </c>
      <c r="O18" s="8">
        <v>6</v>
      </c>
      <c r="P18" s="56">
        <v>11</v>
      </c>
      <c r="Q18" s="60">
        <v>37</v>
      </c>
      <c r="R18" s="8">
        <v>4</v>
      </c>
      <c r="S18" s="14">
        <v>11</v>
      </c>
      <c r="T18" s="19">
        <v>9</v>
      </c>
      <c r="U18" s="20">
        <v>9</v>
      </c>
      <c r="V18" s="20">
        <v>21</v>
      </c>
      <c r="W18" s="8">
        <v>5</v>
      </c>
      <c r="X18" s="62">
        <v>10</v>
      </c>
      <c r="Y18" s="60">
        <v>47</v>
      </c>
      <c r="Z18" s="8">
        <v>4</v>
      </c>
      <c r="AA18" s="14">
        <v>10</v>
      </c>
      <c r="AB18" s="13" t="s">
        <v>80</v>
      </c>
      <c r="AC18" s="8">
        <v>6</v>
      </c>
      <c r="AD18" s="8">
        <v>26</v>
      </c>
      <c r="AE18" s="8">
        <v>6</v>
      </c>
      <c r="AF18" s="56">
        <v>9</v>
      </c>
      <c r="AG18" s="60">
        <v>41</v>
      </c>
      <c r="AH18" s="8">
        <v>15</v>
      </c>
      <c r="AI18" s="14">
        <v>8</v>
      </c>
      <c r="AJ18" s="13">
        <v>9</v>
      </c>
      <c r="AK18" s="8">
        <v>7</v>
      </c>
      <c r="AL18" s="8">
        <v>29</v>
      </c>
      <c r="AM18" s="8">
        <v>4</v>
      </c>
      <c r="AN18" s="56">
        <v>11</v>
      </c>
      <c r="AO18" s="60">
        <v>49</v>
      </c>
      <c r="AP18" s="8">
        <v>16</v>
      </c>
      <c r="AQ18" s="14">
        <v>8</v>
      </c>
      <c r="AR18" s="13">
        <v>21</v>
      </c>
      <c r="AS18" s="8">
        <v>31</v>
      </c>
      <c r="AT18" s="56">
        <v>36</v>
      </c>
      <c r="AU18" s="13">
        <v>15</v>
      </c>
      <c r="AV18" s="8">
        <v>32</v>
      </c>
      <c r="AW18" s="14">
        <v>29</v>
      </c>
      <c r="AX18" s="13">
        <v>25</v>
      </c>
      <c r="AY18" s="8">
        <v>23</v>
      </c>
      <c r="AZ18" s="56">
        <v>30</v>
      </c>
      <c r="BA18" s="13">
        <v>220</v>
      </c>
      <c r="BB18" s="109">
        <v>12</v>
      </c>
      <c r="BC18" s="1"/>
      <c r="BD18" s="1"/>
      <c r="BE18" s="1"/>
      <c r="BF18" s="1"/>
      <c r="BG18" s="1"/>
      <c r="BS18" s="29"/>
      <c r="BT18" s="29">
        <f t="shared" si="0"/>
        <v>412</v>
      </c>
      <c r="BU18" s="38">
        <f t="shared" si="1"/>
        <v>55</v>
      </c>
      <c r="BV18" s="38">
        <f t="shared" si="2"/>
        <v>11</v>
      </c>
      <c r="BW18" s="29">
        <f t="shared" si="3"/>
        <v>54</v>
      </c>
      <c r="BX18" s="38">
        <f t="shared" si="4"/>
        <v>11</v>
      </c>
      <c r="BY18" s="29" t="e">
        <f>IF(AND(#REF!="",#REF!="",#REF!="",#REF!=""),"",SUM(#REF!,#REF!,#REF!,#REF!,#REF!))</f>
        <v>#REF!</v>
      </c>
      <c r="BZ18" s="38" t="str">
        <f t="shared" si="5"/>
        <v/>
      </c>
      <c r="CA18" s="29">
        <f t="shared" si="6"/>
        <v>47</v>
      </c>
      <c r="CB18" s="38">
        <f t="shared" si="7"/>
        <v>10</v>
      </c>
      <c r="CC18" s="29">
        <f t="shared" si="8"/>
        <v>60</v>
      </c>
      <c r="CD18" s="38">
        <f t="shared" si="9"/>
        <v>12</v>
      </c>
      <c r="CE18" s="29" t="e">
        <f>IF(AND(#REF!="",#REF!="",#REF!="",#REF!=""),"",SUM(#REF!,#REF!,#REF!,#REF!,#REF!))</f>
        <v>#REF!</v>
      </c>
      <c r="CF18" s="38" t="str">
        <f t="shared" si="10"/>
        <v/>
      </c>
      <c r="CG18" s="38"/>
      <c r="CH18" s="38"/>
    </row>
    <row r="19" spans="1:86" ht="24.9" customHeight="1">
      <c r="A19" s="358">
        <v>13</v>
      </c>
      <c r="B19" s="359">
        <v>4</v>
      </c>
      <c r="C19" s="360" t="s">
        <v>17</v>
      </c>
      <c r="D19" s="361">
        <v>933</v>
      </c>
      <c r="E19" s="362" t="s">
        <v>122</v>
      </c>
      <c r="F19" s="363" t="s">
        <v>405</v>
      </c>
      <c r="G19" s="363" t="s">
        <v>406</v>
      </c>
      <c r="H19" s="364" t="s">
        <v>62</v>
      </c>
      <c r="I19" s="365">
        <v>413</v>
      </c>
      <c r="J19" s="366" t="s">
        <v>18</v>
      </c>
      <c r="K19" s="367" t="s">
        <v>19</v>
      </c>
      <c r="L19" s="13">
        <v>5</v>
      </c>
      <c r="M19" s="8">
        <v>6</v>
      </c>
      <c r="N19" s="8">
        <v>21</v>
      </c>
      <c r="O19" s="8">
        <v>6</v>
      </c>
      <c r="P19" s="56">
        <v>4</v>
      </c>
      <c r="Q19" s="60">
        <v>37</v>
      </c>
      <c r="R19" s="8">
        <v>4</v>
      </c>
      <c r="S19" s="14">
        <v>11</v>
      </c>
      <c r="T19" s="19">
        <v>9</v>
      </c>
      <c r="U19" s="20">
        <v>9</v>
      </c>
      <c r="V19" s="20">
        <v>25</v>
      </c>
      <c r="W19" s="8">
        <v>6</v>
      </c>
      <c r="X19" s="62">
        <v>9</v>
      </c>
      <c r="Y19" s="60">
        <v>48</v>
      </c>
      <c r="Z19" s="8">
        <v>4</v>
      </c>
      <c r="AA19" s="14">
        <v>9</v>
      </c>
      <c r="AB19" s="13">
        <v>9</v>
      </c>
      <c r="AC19" s="8">
        <v>6</v>
      </c>
      <c r="AD19" s="8">
        <v>21</v>
      </c>
      <c r="AE19" s="8">
        <v>5</v>
      </c>
      <c r="AF19" s="56">
        <v>9</v>
      </c>
      <c r="AG19" s="60">
        <v>41</v>
      </c>
      <c r="AH19" s="8">
        <v>15</v>
      </c>
      <c r="AI19" s="14">
        <v>8</v>
      </c>
      <c r="AJ19" s="13">
        <v>9</v>
      </c>
      <c r="AK19" s="8">
        <v>7</v>
      </c>
      <c r="AL19" s="8">
        <v>28</v>
      </c>
      <c r="AM19" s="8">
        <v>4</v>
      </c>
      <c r="AN19" s="56">
        <v>11</v>
      </c>
      <c r="AO19" s="60">
        <v>47</v>
      </c>
      <c r="AP19" s="8">
        <v>16</v>
      </c>
      <c r="AQ19" s="14">
        <v>8</v>
      </c>
      <c r="AR19" s="13">
        <v>23</v>
      </c>
      <c r="AS19" s="8">
        <v>32</v>
      </c>
      <c r="AT19" s="56">
        <v>32</v>
      </c>
      <c r="AU19" s="13">
        <v>15</v>
      </c>
      <c r="AV19" s="8">
        <v>32</v>
      </c>
      <c r="AW19" s="14">
        <v>29</v>
      </c>
      <c r="AX19" s="13">
        <v>21</v>
      </c>
      <c r="AY19" s="8">
        <v>23</v>
      </c>
      <c r="AZ19" s="56">
        <v>30</v>
      </c>
      <c r="BA19" s="13">
        <v>220</v>
      </c>
      <c r="BB19" s="109">
        <v>22</v>
      </c>
      <c r="BC19" s="1"/>
      <c r="BD19" s="1"/>
      <c r="BE19" s="1"/>
      <c r="BF19" s="1"/>
      <c r="BG19" s="1"/>
      <c r="BS19" s="29"/>
      <c r="BT19" s="29">
        <f t="shared" si="0"/>
        <v>413</v>
      </c>
      <c r="BU19" s="38">
        <f t="shared" si="1"/>
        <v>42</v>
      </c>
      <c r="BV19" s="38">
        <f t="shared" si="2"/>
        <v>9</v>
      </c>
      <c r="BW19" s="29">
        <f t="shared" si="3"/>
        <v>58</v>
      </c>
      <c r="BX19" s="38">
        <f t="shared" si="4"/>
        <v>12</v>
      </c>
      <c r="BY19" s="29" t="e">
        <f>IF(AND(#REF!="",#REF!="",#REF!="",#REF!=""),"",SUM(#REF!,#REF!,#REF!,#REF!,#REF!))</f>
        <v>#REF!</v>
      </c>
      <c r="BZ19" s="38" t="str">
        <f t="shared" si="5"/>
        <v/>
      </c>
      <c r="CA19" s="29">
        <f t="shared" si="6"/>
        <v>50</v>
      </c>
      <c r="CB19" s="38">
        <f t="shared" si="7"/>
        <v>10</v>
      </c>
      <c r="CC19" s="29">
        <f t="shared" si="8"/>
        <v>59</v>
      </c>
      <c r="CD19" s="38">
        <f t="shared" si="9"/>
        <v>12</v>
      </c>
      <c r="CE19" s="29" t="e">
        <f>IF(AND(#REF!="",#REF!="",#REF!="",#REF!=""),"",SUM(#REF!,#REF!,#REF!,#REF!,#REF!))</f>
        <v>#REF!</v>
      </c>
      <c r="CF19" s="38" t="str">
        <f t="shared" si="10"/>
        <v/>
      </c>
      <c r="CG19" s="38"/>
      <c r="CH19" s="38"/>
    </row>
    <row r="20" spans="1:86" ht="24.9" customHeight="1">
      <c r="A20" s="358">
        <v>14</v>
      </c>
      <c r="B20" s="359">
        <v>4</v>
      </c>
      <c r="C20" s="360" t="s">
        <v>17</v>
      </c>
      <c r="D20" s="361">
        <v>946</v>
      </c>
      <c r="E20" s="362" t="s">
        <v>123</v>
      </c>
      <c r="F20" s="363" t="s">
        <v>405</v>
      </c>
      <c r="G20" s="363" t="s">
        <v>407</v>
      </c>
      <c r="H20" s="364" t="s">
        <v>408</v>
      </c>
      <c r="I20" s="365">
        <v>414</v>
      </c>
      <c r="J20" s="366" t="s">
        <v>18</v>
      </c>
      <c r="K20" s="367" t="s">
        <v>19</v>
      </c>
      <c r="L20" s="13">
        <v>9</v>
      </c>
      <c r="M20" s="8">
        <v>9</v>
      </c>
      <c r="N20" s="8">
        <v>26</v>
      </c>
      <c r="O20" s="8">
        <v>6</v>
      </c>
      <c r="P20" s="56"/>
      <c r="Q20" s="60">
        <v>37</v>
      </c>
      <c r="R20" s="8">
        <v>4</v>
      </c>
      <c r="S20" s="14">
        <v>11</v>
      </c>
      <c r="T20" s="19">
        <v>9</v>
      </c>
      <c r="U20" s="20">
        <v>9</v>
      </c>
      <c r="V20" s="20">
        <v>24</v>
      </c>
      <c r="W20" s="8">
        <v>5</v>
      </c>
      <c r="X20" s="62">
        <v>8</v>
      </c>
      <c r="Y20" s="60">
        <v>49</v>
      </c>
      <c r="Z20" s="8">
        <v>4</v>
      </c>
      <c r="AA20" s="14">
        <v>8</v>
      </c>
      <c r="AB20" s="13">
        <v>9</v>
      </c>
      <c r="AC20" s="8">
        <v>6</v>
      </c>
      <c r="AD20" s="8">
        <v>23</v>
      </c>
      <c r="AE20" s="8">
        <v>5</v>
      </c>
      <c r="AF20" s="56">
        <v>9</v>
      </c>
      <c r="AG20" s="60">
        <v>41</v>
      </c>
      <c r="AH20" s="8">
        <v>15</v>
      </c>
      <c r="AI20" s="14">
        <v>8</v>
      </c>
      <c r="AJ20" s="13">
        <v>9</v>
      </c>
      <c r="AK20" s="8">
        <v>7</v>
      </c>
      <c r="AL20" s="8">
        <v>27</v>
      </c>
      <c r="AM20" s="8">
        <v>4</v>
      </c>
      <c r="AN20" s="56">
        <v>12</v>
      </c>
      <c r="AO20" s="60">
        <v>48</v>
      </c>
      <c r="AP20" s="8">
        <v>16</v>
      </c>
      <c r="AQ20" s="14">
        <v>8</v>
      </c>
      <c r="AR20" s="13"/>
      <c r="AS20" s="8"/>
      <c r="AT20" s="56"/>
      <c r="AU20" s="13"/>
      <c r="AV20" s="8"/>
      <c r="AW20" s="14"/>
      <c r="AX20" s="13"/>
      <c r="AY20" s="8"/>
      <c r="AZ20" s="56"/>
      <c r="BA20" s="13">
        <v>220</v>
      </c>
      <c r="BB20" s="109">
        <v>40</v>
      </c>
      <c r="BC20" s="1"/>
      <c r="BD20" s="1"/>
      <c r="BE20" s="46"/>
      <c r="BF20" s="1"/>
      <c r="BG20" s="1"/>
      <c r="BS20" s="29"/>
      <c r="BT20" s="29">
        <f t="shared" si="0"/>
        <v>414</v>
      </c>
      <c r="BU20" s="38">
        <f t="shared" si="1"/>
        <v>50</v>
      </c>
      <c r="BV20" s="38">
        <f t="shared" si="2"/>
        <v>10</v>
      </c>
      <c r="BW20" s="29">
        <f t="shared" si="3"/>
        <v>55</v>
      </c>
      <c r="BX20" s="38">
        <f t="shared" si="4"/>
        <v>11</v>
      </c>
      <c r="BY20" s="29" t="e">
        <f>IF(AND(#REF!="",#REF!="",#REF!="",#REF!=""),"",SUM(#REF!,#REF!,#REF!,#REF!,#REF!))</f>
        <v>#REF!</v>
      </c>
      <c r="BZ20" s="38" t="str">
        <f t="shared" si="5"/>
        <v/>
      </c>
      <c r="CA20" s="29">
        <f t="shared" si="6"/>
        <v>52</v>
      </c>
      <c r="CB20" s="38">
        <f t="shared" si="7"/>
        <v>11</v>
      </c>
      <c r="CC20" s="29">
        <f t="shared" si="8"/>
        <v>59</v>
      </c>
      <c r="CD20" s="38">
        <f t="shared" si="9"/>
        <v>12</v>
      </c>
      <c r="CE20" s="29" t="e">
        <f>IF(AND(#REF!="",#REF!="",#REF!="",#REF!=""),"",SUM(#REF!,#REF!,#REF!,#REF!,#REF!))</f>
        <v>#REF!</v>
      </c>
      <c r="CF20" s="38" t="str">
        <f t="shared" si="10"/>
        <v/>
      </c>
      <c r="CG20" s="38"/>
      <c r="CH20" s="38"/>
    </row>
    <row r="21" spans="1:86" ht="24.9" customHeight="1">
      <c r="A21" s="358">
        <v>15</v>
      </c>
      <c r="B21" s="359">
        <v>4</v>
      </c>
      <c r="C21" s="360" t="s">
        <v>17</v>
      </c>
      <c r="D21" s="361">
        <v>935</v>
      </c>
      <c r="E21" s="362" t="s">
        <v>124</v>
      </c>
      <c r="F21" s="363" t="s">
        <v>409</v>
      </c>
      <c r="G21" s="363" t="s">
        <v>410</v>
      </c>
      <c r="H21" s="364" t="s">
        <v>32</v>
      </c>
      <c r="I21" s="365">
        <v>415</v>
      </c>
      <c r="J21" s="366" t="s">
        <v>20</v>
      </c>
      <c r="K21" s="367" t="s">
        <v>21</v>
      </c>
      <c r="L21" s="13">
        <v>9</v>
      </c>
      <c r="M21" s="8">
        <v>9</v>
      </c>
      <c r="N21" s="8">
        <v>29</v>
      </c>
      <c r="O21" s="8">
        <v>6</v>
      </c>
      <c r="P21" s="56"/>
      <c r="Q21" s="60">
        <v>37</v>
      </c>
      <c r="R21" s="8">
        <v>4</v>
      </c>
      <c r="S21" s="14">
        <v>11</v>
      </c>
      <c r="T21" s="19">
        <v>9</v>
      </c>
      <c r="U21" s="20">
        <v>9</v>
      </c>
      <c r="V21" s="20">
        <v>26</v>
      </c>
      <c r="W21" s="8">
        <v>6</v>
      </c>
      <c r="X21" s="62">
        <v>9</v>
      </c>
      <c r="Y21" s="60">
        <v>44</v>
      </c>
      <c r="Z21" s="8">
        <v>4</v>
      </c>
      <c r="AA21" s="14">
        <v>9</v>
      </c>
      <c r="AB21" s="13">
        <v>9</v>
      </c>
      <c r="AC21" s="8">
        <v>6</v>
      </c>
      <c r="AD21" s="8">
        <v>26</v>
      </c>
      <c r="AE21" s="8">
        <v>5</v>
      </c>
      <c r="AF21" s="56">
        <v>9</v>
      </c>
      <c r="AG21" s="60">
        <v>44</v>
      </c>
      <c r="AH21" s="8">
        <v>15</v>
      </c>
      <c r="AI21" s="14">
        <v>8</v>
      </c>
      <c r="AJ21" s="13">
        <v>9</v>
      </c>
      <c r="AK21" s="8">
        <v>7</v>
      </c>
      <c r="AL21" s="8">
        <v>24</v>
      </c>
      <c r="AM21" s="8">
        <v>4</v>
      </c>
      <c r="AN21" s="56">
        <v>12</v>
      </c>
      <c r="AO21" s="60">
        <v>49</v>
      </c>
      <c r="AP21" s="8">
        <v>16</v>
      </c>
      <c r="AQ21" s="14">
        <v>8</v>
      </c>
      <c r="AR21" s="13"/>
      <c r="AS21" s="8"/>
      <c r="AT21" s="56"/>
      <c r="AU21" s="13"/>
      <c r="AV21" s="8"/>
      <c r="AW21" s="14"/>
      <c r="AX21" s="13"/>
      <c r="AY21" s="8"/>
      <c r="AZ21" s="56"/>
      <c r="BA21" s="13">
        <v>220</v>
      </c>
      <c r="BB21" s="109">
        <v>4</v>
      </c>
      <c r="BC21" s="1"/>
      <c r="BD21" s="1"/>
      <c r="BE21" s="47"/>
      <c r="BF21" s="1"/>
      <c r="BG21" s="1"/>
      <c r="BS21" s="29"/>
      <c r="BT21" s="29">
        <f t="shared" si="0"/>
        <v>415</v>
      </c>
      <c r="BU21" s="38">
        <f t="shared" si="1"/>
        <v>53</v>
      </c>
      <c r="BV21" s="38">
        <f t="shared" si="2"/>
        <v>11</v>
      </c>
      <c r="BW21" s="29">
        <f t="shared" si="3"/>
        <v>59</v>
      </c>
      <c r="BX21" s="38">
        <f t="shared" si="4"/>
        <v>12</v>
      </c>
      <c r="BY21" s="29" t="e">
        <f>IF(AND(#REF!="",#REF!="",#REF!="",#REF!=""),"",SUM(#REF!,#REF!,#REF!,#REF!,#REF!))</f>
        <v>#REF!</v>
      </c>
      <c r="BZ21" s="38" t="str">
        <f t="shared" si="5"/>
        <v/>
      </c>
      <c r="CA21" s="29">
        <f t="shared" si="6"/>
        <v>55</v>
      </c>
      <c r="CB21" s="38">
        <f t="shared" si="7"/>
        <v>11</v>
      </c>
      <c r="CC21" s="29">
        <f t="shared" si="8"/>
        <v>56</v>
      </c>
      <c r="CD21" s="38">
        <f t="shared" si="9"/>
        <v>12</v>
      </c>
      <c r="CE21" s="29" t="e">
        <f>IF(AND(#REF!="",#REF!="",#REF!="",#REF!=""),"",SUM(#REF!,#REF!,#REF!,#REF!,#REF!))</f>
        <v>#REF!</v>
      </c>
      <c r="CF21" s="38" t="str">
        <f t="shared" si="10"/>
        <v/>
      </c>
      <c r="CG21" s="38"/>
      <c r="CH21" s="38"/>
    </row>
    <row r="22" spans="1:86" ht="24.9" customHeight="1">
      <c r="A22" s="358">
        <v>16</v>
      </c>
      <c r="B22" s="359">
        <v>4</v>
      </c>
      <c r="C22" s="360" t="s">
        <v>17</v>
      </c>
      <c r="D22" s="361">
        <v>940</v>
      </c>
      <c r="E22" s="362" t="s">
        <v>125</v>
      </c>
      <c r="F22" s="363" t="s">
        <v>411</v>
      </c>
      <c r="G22" s="363" t="s">
        <v>412</v>
      </c>
      <c r="H22" s="364" t="s">
        <v>53</v>
      </c>
      <c r="I22" s="365">
        <v>416</v>
      </c>
      <c r="J22" s="366" t="s">
        <v>18</v>
      </c>
      <c r="K22" s="367" t="s">
        <v>19</v>
      </c>
      <c r="L22" s="13">
        <v>9</v>
      </c>
      <c r="M22" s="8">
        <v>9</v>
      </c>
      <c r="N22" s="8">
        <v>27</v>
      </c>
      <c r="O22" s="8">
        <v>6</v>
      </c>
      <c r="P22" s="56"/>
      <c r="Q22" s="60">
        <v>37</v>
      </c>
      <c r="R22" s="8">
        <v>4</v>
      </c>
      <c r="S22" s="14">
        <v>11</v>
      </c>
      <c r="T22" s="19">
        <v>9</v>
      </c>
      <c r="U22" s="20">
        <v>9</v>
      </c>
      <c r="V22" s="20">
        <v>28</v>
      </c>
      <c r="W22" s="8">
        <v>4</v>
      </c>
      <c r="X22" s="62">
        <v>9</v>
      </c>
      <c r="Y22" s="60">
        <v>45</v>
      </c>
      <c r="Z22" s="8">
        <v>4</v>
      </c>
      <c r="AA22" s="14">
        <v>8</v>
      </c>
      <c r="AB22" s="13">
        <v>9</v>
      </c>
      <c r="AC22" s="8">
        <v>6</v>
      </c>
      <c r="AD22" s="8">
        <v>25</v>
      </c>
      <c r="AE22" s="8">
        <v>5</v>
      </c>
      <c r="AF22" s="56">
        <v>9</v>
      </c>
      <c r="AG22" s="60">
        <v>48</v>
      </c>
      <c r="AH22" s="8">
        <v>15</v>
      </c>
      <c r="AI22" s="14">
        <v>8</v>
      </c>
      <c r="AJ22" s="13">
        <v>9</v>
      </c>
      <c r="AK22" s="8">
        <v>7</v>
      </c>
      <c r="AL22" s="8">
        <v>21</v>
      </c>
      <c r="AM22" s="8">
        <v>4</v>
      </c>
      <c r="AN22" s="56">
        <v>12</v>
      </c>
      <c r="AO22" s="60">
        <v>48</v>
      </c>
      <c r="AP22" s="8">
        <v>16</v>
      </c>
      <c r="AQ22" s="14">
        <v>8</v>
      </c>
      <c r="AR22" s="13"/>
      <c r="AS22" s="8"/>
      <c r="AT22" s="56"/>
      <c r="AU22" s="13"/>
      <c r="AV22" s="8"/>
      <c r="AW22" s="14"/>
      <c r="AX22" s="13"/>
      <c r="AY22" s="8"/>
      <c r="AZ22" s="56"/>
      <c r="BA22" s="13">
        <v>220</v>
      </c>
      <c r="BB22" s="109">
        <v>26</v>
      </c>
      <c r="BC22" s="1"/>
      <c r="BD22" s="1"/>
      <c r="BE22" s="43"/>
      <c r="BF22" s="1"/>
      <c r="BG22" s="1"/>
      <c r="BS22" s="29"/>
      <c r="BT22" s="29">
        <f t="shared" si="0"/>
        <v>416</v>
      </c>
      <c r="BU22" s="38">
        <f t="shared" si="1"/>
        <v>51</v>
      </c>
      <c r="BV22" s="38">
        <f t="shared" si="2"/>
        <v>11</v>
      </c>
      <c r="BW22" s="29">
        <f t="shared" si="3"/>
        <v>59</v>
      </c>
      <c r="BX22" s="38">
        <f t="shared" si="4"/>
        <v>12</v>
      </c>
      <c r="BY22" s="29" t="e">
        <f>IF(AND(#REF!="",#REF!="",#REF!="",#REF!=""),"",SUM(#REF!,#REF!,#REF!,#REF!,#REF!))</f>
        <v>#REF!</v>
      </c>
      <c r="BZ22" s="38" t="str">
        <f t="shared" si="5"/>
        <v/>
      </c>
      <c r="CA22" s="29">
        <f t="shared" si="6"/>
        <v>54</v>
      </c>
      <c r="CB22" s="38">
        <f t="shared" si="7"/>
        <v>11</v>
      </c>
      <c r="CC22" s="29">
        <f t="shared" si="8"/>
        <v>53</v>
      </c>
      <c r="CD22" s="38">
        <f t="shared" si="9"/>
        <v>11</v>
      </c>
      <c r="CE22" s="29" t="e">
        <f>IF(AND(#REF!="",#REF!="",#REF!="",#REF!=""),"",SUM(#REF!,#REF!,#REF!,#REF!,#REF!))</f>
        <v>#REF!</v>
      </c>
      <c r="CF22" s="38" t="str">
        <f t="shared" si="10"/>
        <v/>
      </c>
      <c r="CG22" s="38"/>
      <c r="CH22" s="38"/>
    </row>
    <row r="23" spans="1:86" ht="24.9" customHeight="1">
      <c r="A23" s="358">
        <v>17</v>
      </c>
      <c r="B23" s="359">
        <v>4</v>
      </c>
      <c r="C23" s="360" t="s">
        <v>17</v>
      </c>
      <c r="D23" s="361">
        <v>924</v>
      </c>
      <c r="E23" s="362" t="s">
        <v>126</v>
      </c>
      <c r="F23" s="363" t="s">
        <v>413</v>
      </c>
      <c r="G23" s="363" t="s">
        <v>414</v>
      </c>
      <c r="H23" s="364" t="s">
        <v>415</v>
      </c>
      <c r="I23" s="365">
        <v>417</v>
      </c>
      <c r="J23" s="366" t="s">
        <v>20</v>
      </c>
      <c r="K23" s="367" t="s">
        <v>19</v>
      </c>
      <c r="L23" s="13">
        <v>9</v>
      </c>
      <c r="M23" s="8">
        <v>9</v>
      </c>
      <c r="N23" s="8">
        <v>28</v>
      </c>
      <c r="O23" s="8">
        <v>6</v>
      </c>
      <c r="P23" s="56"/>
      <c r="Q23" s="60">
        <v>37</v>
      </c>
      <c r="R23" s="8">
        <v>4</v>
      </c>
      <c r="S23" s="14">
        <v>11</v>
      </c>
      <c r="T23" s="19">
        <v>9</v>
      </c>
      <c r="U23" s="20">
        <v>9</v>
      </c>
      <c r="V23" s="20">
        <v>29</v>
      </c>
      <c r="W23" s="8">
        <v>4</v>
      </c>
      <c r="X23" s="62">
        <v>9</v>
      </c>
      <c r="Y23" s="60">
        <v>46</v>
      </c>
      <c r="Z23" s="8">
        <v>4</v>
      </c>
      <c r="AA23" s="14">
        <v>9</v>
      </c>
      <c r="AB23" s="13">
        <v>9</v>
      </c>
      <c r="AC23" s="8">
        <v>6</v>
      </c>
      <c r="AD23" s="8">
        <v>24</v>
      </c>
      <c r="AE23" s="8">
        <v>5</v>
      </c>
      <c r="AF23" s="56">
        <v>9</v>
      </c>
      <c r="AG23" s="60">
        <v>47</v>
      </c>
      <c r="AH23" s="8">
        <v>15</v>
      </c>
      <c r="AI23" s="14">
        <v>8</v>
      </c>
      <c r="AJ23" s="13">
        <v>9</v>
      </c>
      <c r="AK23" s="8">
        <v>7</v>
      </c>
      <c r="AL23" s="8">
        <v>32</v>
      </c>
      <c r="AM23" s="8">
        <v>4</v>
      </c>
      <c r="AN23" s="56">
        <v>12</v>
      </c>
      <c r="AO23" s="60">
        <v>47</v>
      </c>
      <c r="AP23" s="8">
        <v>16</v>
      </c>
      <c r="AQ23" s="14">
        <v>8</v>
      </c>
      <c r="AR23" s="13"/>
      <c r="AS23" s="8"/>
      <c r="AT23" s="56"/>
      <c r="AU23" s="13"/>
      <c r="AV23" s="8"/>
      <c r="AW23" s="14"/>
      <c r="AX23" s="13"/>
      <c r="AY23" s="8"/>
      <c r="AZ23" s="56"/>
      <c r="BA23" s="13">
        <v>220</v>
      </c>
      <c r="BB23" s="109">
        <v>38</v>
      </c>
      <c r="BC23" s="1"/>
      <c r="BD23" s="1"/>
      <c r="BE23" s="43"/>
      <c r="BF23" s="1"/>
      <c r="BG23" s="1"/>
      <c r="BS23" s="29"/>
      <c r="BT23" s="29">
        <f t="shared" si="0"/>
        <v>417</v>
      </c>
      <c r="BU23" s="38">
        <f t="shared" si="1"/>
        <v>52</v>
      </c>
      <c r="BV23" s="38">
        <f t="shared" si="2"/>
        <v>11</v>
      </c>
      <c r="BW23" s="29">
        <f t="shared" si="3"/>
        <v>60</v>
      </c>
      <c r="BX23" s="38">
        <f t="shared" si="4"/>
        <v>12</v>
      </c>
      <c r="BY23" s="29" t="e">
        <f>IF(AND(#REF!="",#REF!="",#REF!="",#REF!=""),"",SUM(#REF!,#REF!,#REF!,#REF!,#REF!))</f>
        <v>#REF!</v>
      </c>
      <c r="BZ23" s="38" t="str">
        <f t="shared" si="5"/>
        <v/>
      </c>
      <c r="CA23" s="29">
        <f t="shared" si="6"/>
        <v>53</v>
      </c>
      <c r="CB23" s="38">
        <f t="shared" si="7"/>
        <v>11</v>
      </c>
      <c r="CC23" s="29">
        <f t="shared" si="8"/>
        <v>64</v>
      </c>
      <c r="CD23" s="38">
        <f t="shared" si="9"/>
        <v>13</v>
      </c>
      <c r="CE23" s="29" t="e">
        <f>IF(AND(#REF!="",#REF!="",#REF!="",#REF!=""),"",SUM(#REF!,#REF!,#REF!,#REF!,#REF!))</f>
        <v>#REF!</v>
      </c>
      <c r="CF23" s="38" t="str">
        <f t="shared" si="10"/>
        <v/>
      </c>
      <c r="CG23" s="38"/>
      <c r="CH23" s="38"/>
    </row>
    <row r="24" spans="1:86" ht="24.9" customHeight="1">
      <c r="A24" s="358">
        <v>18</v>
      </c>
      <c r="B24" s="359">
        <v>4</v>
      </c>
      <c r="C24" s="360" t="s">
        <v>17</v>
      </c>
      <c r="D24" s="361">
        <v>921</v>
      </c>
      <c r="E24" s="362">
        <v>42008</v>
      </c>
      <c r="F24" s="363" t="s">
        <v>416</v>
      </c>
      <c r="G24" s="363" t="s">
        <v>417</v>
      </c>
      <c r="H24" s="364" t="s">
        <v>418</v>
      </c>
      <c r="I24" s="365">
        <v>418</v>
      </c>
      <c r="J24" s="366" t="s">
        <v>20</v>
      </c>
      <c r="K24" s="367" t="s">
        <v>22</v>
      </c>
      <c r="L24" s="13">
        <v>9</v>
      </c>
      <c r="M24" s="8">
        <v>9</v>
      </c>
      <c r="N24" s="8">
        <v>26</v>
      </c>
      <c r="O24" s="8">
        <v>6</v>
      </c>
      <c r="P24" s="56"/>
      <c r="Q24" s="60">
        <v>37</v>
      </c>
      <c r="R24" s="8">
        <v>4</v>
      </c>
      <c r="S24" s="14">
        <v>11</v>
      </c>
      <c r="T24" s="19">
        <v>9</v>
      </c>
      <c r="U24" s="20">
        <v>9</v>
      </c>
      <c r="V24" s="20">
        <v>27</v>
      </c>
      <c r="W24" s="8">
        <v>4</v>
      </c>
      <c r="X24" s="62">
        <v>9</v>
      </c>
      <c r="Y24" s="60">
        <v>47</v>
      </c>
      <c r="Z24" s="8">
        <v>4</v>
      </c>
      <c r="AA24" s="14">
        <v>8</v>
      </c>
      <c r="AB24" s="13">
        <v>9</v>
      </c>
      <c r="AC24" s="8">
        <v>6</v>
      </c>
      <c r="AD24" s="8">
        <v>28</v>
      </c>
      <c r="AE24" s="8">
        <v>5</v>
      </c>
      <c r="AF24" s="56">
        <v>8</v>
      </c>
      <c r="AG24" s="60">
        <v>45</v>
      </c>
      <c r="AH24" s="8">
        <v>15</v>
      </c>
      <c r="AI24" s="14">
        <v>8</v>
      </c>
      <c r="AJ24" s="13">
        <v>9</v>
      </c>
      <c r="AK24" s="8">
        <v>7</v>
      </c>
      <c r="AL24" s="8">
        <v>30</v>
      </c>
      <c r="AM24" s="8">
        <v>4</v>
      </c>
      <c r="AN24" s="56">
        <v>12</v>
      </c>
      <c r="AO24" s="60">
        <v>49</v>
      </c>
      <c r="AP24" s="8">
        <v>16</v>
      </c>
      <c r="AQ24" s="14">
        <v>8</v>
      </c>
      <c r="AR24" s="13"/>
      <c r="AS24" s="8"/>
      <c r="AT24" s="56"/>
      <c r="AU24" s="13"/>
      <c r="AV24" s="8"/>
      <c r="AW24" s="14"/>
      <c r="AX24" s="13"/>
      <c r="AY24" s="8"/>
      <c r="AZ24" s="56"/>
      <c r="BA24" s="13">
        <v>220</v>
      </c>
      <c r="BB24" s="109">
        <v>22</v>
      </c>
      <c r="BC24" s="1"/>
      <c r="BD24" s="1"/>
      <c r="BE24" s="43"/>
      <c r="BF24" s="1"/>
      <c r="BG24" s="1"/>
      <c r="BS24" s="29"/>
      <c r="BT24" s="29">
        <f t="shared" si="0"/>
        <v>418</v>
      </c>
      <c r="BU24" s="38">
        <f t="shared" si="1"/>
        <v>50</v>
      </c>
      <c r="BV24" s="38">
        <f t="shared" si="2"/>
        <v>10</v>
      </c>
      <c r="BW24" s="29">
        <f t="shared" si="3"/>
        <v>58</v>
      </c>
      <c r="BX24" s="38">
        <f t="shared" si="4"/>
        <v>12</v>
      </c>
      <c r="BY24" s="29" t="e">
        <f>IF(AND(#REF!="",#REF!="",#REF!="",#REF!=""),"",SUM(#REF!,#REF!,#REF!,#REF!,#REF!))</f>
        <v>#REF!</v>
      </c>
      <c r="BZ24" s="38" t="str">
        <f t="shared" si="5"/>
        <v/>
      </c>
      <c r="CA24" s="29">
        <f t="shared" si="6"/>
        <v>56</v>
      </c>
      <c r="CB24" s="38">
        <f t="shared" si="7"/>
        <v>12</v>
      </c>
      <c r="CC24" s="29">
        <f t="shared" si="8"/>
        <v>62</v>
      </c>
      <c r="CD24" s="38">
        <f t="shared" si="9"/>
        <v>13</v>
      </c>
      <c r="CE24" s="29" t="e">
        <f>IF(AND(#REF!="",#REF!="",#REF!="",#REF!=""),"",SUM(#REF!,#REF!,#REF!,#REF!,#REF!))</f>
        <v>#REF!</v>
      </c>
      <c r="CF24" s="38" t="str">
        <f t="shared" si="10"/>
        <v/>
      </c>
      <c r="CG24" s="38"/>
      <c r="CH24" s="38"/>
    </row>
    <row r="25" spans="1:86" ht="24.9" customHeight="1">
      <c r="A25" s="358">
        <v>19</v>
      </c>
      <c r="B25" s="359">
        <v>4</v>
      </c>
      <c r="C25" s="360" t="s">
        <v>17</v>
      </c>
      <c r="D25" s="361">
        <v>948</v>
      </c>
      <c r="E25" s="362">
        <v>42257</v>
      </c>
      <c r="F25" s="363" t="s">
        <v>419</v>
      </c>
      <c r="G25" s="363" t="s">
        <v>420</v>
      </c>
      <c r="H25" s="364" t="s">
        <v>421</v>
      </c>
      <c r="I25" s="365">
        <v>419</v>
      </c>
      <c r="J25" s="366" t="s">
        <v>20</v>
      </c>
      <c r="K25" s="367" t="s">
        <v>23</v>
      </c>
      <c r="L25" s="13">
        <v>9</v>
      </c>
      <c r="M25" s="8">
        <v>9</v>
      </c>
      <c r="N25" s="8">
        <v>23</v>
      </c>
      <c r="O25" s="8">
        <v>6</v>
      </c>
      <c r="P25" s="56"/>
      <c r="Q25" s="60">
        <v>37</v>
      </c>
      <c r="R25" s="8">
        <v>4</v>
      </c>
      <c r="S25" s="14">
        <v>11</v>
      </c>
      <c r="T25" s="19">
        <v>9</v>
      </c>
      <c r="U25" s="20">
        <v>9</v>
      </c>
      <c r="V25" s="20">
        <v>23</v>
      </c>
      <c r="W25" s="8">
        <v>4</v>
      </c>
      <c r="X25" s="62">
        <v>9</v>
      </c>
      <c r="Y25" s="60">
        <v>48</v>
      </c>
      <c r="Z25" s="8">
        <v>4</v>
      </c>
      <c r="AA25" s="14">
        <v>9</v>
      </c>
      <c r="AB25" s="13">
        <v>9</v>
      </c>
      <c r="AC25" s="8">
        <v>6</v>
      </c>
      <c r="AD25" s="8">
        <v>27</v>
      </c>
      <c r="AE25" s="8">
        <v>5</v>
      </c>
      <c r="AF25" s="56">
        <v>9</v>
      </c>
      <c r="AG25" s="60">
        <v>45</v>
      </c>
      <c r="AH25" s="8">
        <v>15</v>
      </c>
      <c r="AI25" s="14">
        <v>8</v>
      </c>
      <c r="AJ25" s="13">
        <v>9</v>
      </c>
      <c r="AK25" s="8">
        <v>7</v>
      </c>
      <c r="AL25" s="8">
        <v>31</v>
      </c>
      <c r="AM25" s="8">
        <v>4</v>
      </c>
      <c r="AN25" s="56">
        <v>10</v>
      </c>
      <c r="AO25" s="60">
        <v>41</v>
      </c>
      <c r="AP25" s="8">
        <v>16</v>
      </c>
      <c r="AQ25" s="14">
        <v>8</v>
      </c>
      <c r="AR25" s="13"/>
      <c r="AS25" s="8"/>
      <c r="AT25" s="56"/>
      <c r="AU25" s="13"/>
      <c r="AV25" s="8"/>
      <c r="AW25" s="14"/>
      <c r="AX25" s="13"/>
      <c r="AY25" s="8"/>
      <c r="AZ25" s="56"/>
      <c r="BA25" s="13">
        <v>220</v>
      </c>
      <c r="BB25" s="109">
        <v>24</v>
      </c>
      <c r="BC25" s="1"/>
      <c r="BD25" s="1"/>
      <c r="BE25" s="43"/>
      <c r="BF25" s="1"/>
      <c r="BG25" s="1"/>
      <c r="BS25" s="29"/>
      <c r="BT25" s="29">
        <f t="shared" si="0"/>
        <v>419</v>
      </c>
      <c r="BU25" s="38">
        <f t="shared" si="1"/>
        <v>47</v>
      </c>
      <c r="BV25" s="38">
        <f t="shared" si="2"/>
        <v>10</v>
      </c>
      <c r="BW25" s="29">
        <f t="shared" si="3"/>
        <v>54</v>
      </c>
      <c r="BX25" s="38">
        <f t="shared" si="4"/>
        <v>11</v>
      </c>
      <c r="BY25" s="29" t="e">
        <f>IF(AND(#REF!="",#REF!="",#REF!="",#REF!=""),"",SUM(#REF!,#REF!,#REF!,#REF!,#REF!))</f>
        <v>#REF!</v>
      </c>
      <c r="BZ25" s="38" t="str">
        <f t="shared" si="5"/>
        <v/>
      </c>
      <c r="CA25" s="29">
        <f t="shared" si="6"/>
        <v>56</v>
      </c>
      <c r="CB25" s="38">
        <f t="shared" si="7"/>
        <v>12</v>
      </c>
      <c r="CC25" s="29">
        <f t="shared" si="8"/>
        <v>61</v>
      </c>
      <c r="CD25" s="38">
        <f t="shared" si="9"/>
        <v>13</v>
      </c>
      <c r="CE25" s="29" t="e">
        <f>IF(AND(#REF!="",#REF!="",#REF!="",#REF!=""),"",SUM(#REF!,#REF!,#REF!,#REF!,#REF!))</f>
        <v>#REF!</v>
      </c>
      <c r="CF25" s="38" t="str">
        <f t="shared" si="10"/>
        <v/>
      </c>
      <c r="CG25" s="38"/>
      <c r="CH25" s="38"/>
    </row>
    <row r="26" spans="1:86" ht="24.9" customHeight="1">
      <c r="A26" s="358">
        <v>20</v>
      </c>
      <c r="B26" s="359">
        <v>4</v>
      </c>
      <c r="C26" s="360" t="s">
        <v>17</v>
      </c>
      <c r="D26" s="361">
        <v>943</v>
      </c>
      <c r="E26" s="362" t="s">
        <v>127</v>
      </c>
      <c r="F26" s="363" t="s">
        <v>422</v>
      </c>
      <c r="G26" s="363" t="s">
        <v>66</v>
      </c>
      <c r="H26" s="364" t="s">
        <v>39</v>
      </c>
      <c r="I26" s="365">
        <v>420</v>
      </c>
      <c r="J26" s="366" t="s">
        <v>18</v>
      </c>
      <c r="K26" s="367" t="s">
        <v>21</v>
      </c>
      <c r="L26" s="13">
        <v>9</v>
      </c>
      <c r="M26" s="8">
        <v>9</v>
      </c>
      <c r="N26" s="8">
        <v>25</v>
      </c>
      <c r="O26" s="8">
        <v>6</v>
      </c>
      <c r="P26" s="56"/>
      <c r="Q26" s="60">
        <v>37</v>
      </c>
      <c r="R26" s="8">
        <v>4</v>
      </c>
      <c r="S26" s="14">
        <v>11</v>
      </c>
      <c r="T26" s="19">
        <v>9</v>
      </c>
      <c r="U26" s="20">
        <v>9</v>
      </c>
      <c r="V26" s="20">
        <v>26</v>
      </c>
      <c r="W26" s="8">
        <v>5</v>
      </c>
      <c r="X26" s="62">
        <v>9</v>
      </c>
      <c r="Y26" s="60">
        <v>41</v>
      </c>
      <c r="Z26" s="8">
        <v>4</v>
      </c>
      <c r="AA26" s="14">
        <v>9</v>
      </c>
      <c r="AB26" s="13">
        <v>9</v>
      </c>
      <c r="AC26" s="8">
        <v>6</v>
      </c>
      <c r="AD26" s="8">
        <v>28</v>
      </c>
      <c r="AE26" s="8">
        <v>5</v>
      </c>
      <c r="AF26" s="56">
        <v>8</v>
      </c>
      <c r="AG26" s="60">
        <v>44</v>
      </c>
      <c r="AH26" s="8">
        <v>15</v>
      </c>
      <c r="AI26" s="14">
        <v>8</v>
      </c>
      <c r="AJ26" s="13">
        <v>9</v>
      </c>
      <c r="AK26" s="8">
        <v>7</v>
      </c>
      <c r="AL26" s="8">
        <v>32</v>
      </c>
      <c r="AM26" s="8">
        <v>4</v>
      </c>
      <c r="AN26" s="56">
        <v>10</v>
      </c>
      <c r="AO26" s="60">
        <v>44</v>
      </c>
      <c r="AP26" s="8">
        <v>16</v>
      </c>
      <c r="AQ26" s="14">
        <v>8</v>
      </c>
      <c r="AR26" s="13"/>
      <c r="AS26" s="8"/>
      <c r="AT26" s="56"/>
      <c r="AU26" s="13"/>
      <c r="AV26" s="8"/>
      <c r="AW26" s="14"/>
      <c r="AX26" s="13"/>
      <c r="AY26" s="8"/>
      <c r="AZ26" s="56"/>
      <c r="BA26" s="13">
        <v>220</v>
      </c>
      <c r="BB26" s="109">
        <v>16</v>
      </c>
      <c r="BC26" s="1"/>
      <c r="BD26" s="1"/>
      <c r="BE26" s="43"/>
      <c r="BF26" s="1"/>
      <c r="BG26" s="1"/>
      <c r="BS26" s="29"/>
      <c r="BT26" s="29">
        <f t="shared" si="0"/>
        <v>420</v>
      </c>
      <c r="BU26" s="38">
        <f t="shared" si="1"/>
        <v>49</v>
      </c>
      <c r="BV26" s="38">
        <f t="shared" si="2"/>
        <v>10</v>
      </c>
      <c r="BW26" s="29">
        <f t="shared" si="3"/>
        <v>58</v>
      </c>
      <c r="BX26" s="38">
        <f t="shared" si="4"/>
        <v>12</v>
      </c>
      <c r="BY26" s="29" t="e">
        <f>IF(AND(#REF!="",#REF!="",#REF!="",#REF!=""),"",SUM(#REF!,#REF!,#REF!,#REF!,#REF!))</f>
        <v>#REF!</v>
      </c>
      <c r="BZ26" s="38" t="str">
        <f t="shared" si="5"/>
        <v/>
      </c>
      <c r="CA26" s="29">
        <f t="shared" si="6"/>
        <v>56</v>
      </c>
      <c r="CB26" s="38">
        <f t="shared" si="7"/>
        <v>12</v>
      </c>
      <c r="CC26" s="29">
        <f t="shared" si="8"/>
        <v>62</v>
      </c>
      <c r="CD26" s="38">
        <f t="shared" si="9"/>
        <v>13</v>
      </c>
      <c r="CE26" s="29" t="e">
        <f>IF(AND(#REF!="",#REF!="",#REF!="",#REF!=""),"",SUM(#REF!,#REF!,#REF!,#REF!,#REF!))</f>
        <v>#REF!</v>
      </c>
      <c r="CF26" s="38" t="str">
        <f t="shared" si="10"/>
        <v/>
      </c>
      <c r="CG26" s="38"/>
      <c r="CH26" s="38"/>
    </row>
    <row r="27" spans="1:86" ht="24.9" customHeight="1">
      <c r="A27" s="358">
        <v>21</v>
      </c>
      <c r="B27" s="359">
        <v>4</v>
      </c>
      <c r="C27" s="360" t="s">
        <v>17</v>
      </c>
      <c r="D27" s="361">
        <v>929</v>
      </c>
      <c r="E27" s="362" t="s">
        <v>128</v>
      </c>
      <c r="F27" s="363" t="s">
        <v>423</v>
      </c>
      <c r="G27" s="363" t="s">
        <v>424</v>
      </c>
      <c r="H27" s="364" t="s">
        <v>425</v>
      </c>
      <c r="I27" s="365">
        <v>421</v>
      </c>
      <c r="J27" s="366" t="s">
        <v>20</v>
      </c>
      <c r="K27" s="367" t="s">
        <v>19</v>
      </c>
      <c r="L27" s="13">
        <v>9</v>
      </c>
      <c r="M27" s="8">
        <v>9</v>
      </c>
      <c r="N27" s="8">
        <v>26</v>
      </c>
      <c r="O27" s="8">
        <v>6</v>
      </c>
      <c r="P27" s="56"/>
      <c r="Q27" s="60">
        <v>37</v>
      </c>
      <c r="R27" s="8">
        <v>4</v>
      </c>
      <c r="S27" s="14">
        <v>11</v>
      </c>
      <c r="T27" s="19">
        <v>9</v>
      </c>
      <c r="U27" s="20">
        <v>9</v>
      </c>
      <c r="V27" s="20">
        <v>25</v>
      </c>
      <c r="W27" s="8">
        <v>6</v>
      </c>
      <c r="X27" s="62">
        <v>9</v>
      </c>
      <c r="Y27" s="60">
        <v>42</v>
      </c>
      <c r="Z27" s="8">
        <v>4</v>
      </c>
      <c r="AA27" s="14">
        <v>9</v>
      </c>
      <c r="AB27" s="13">
        <v>9</v>
      </c>
      <c r="AC27" s="8">
        <v>6</v>
      </c>
      <c r="AD27" s="8">
        <v>29</v>
      </c>
      <c r="AE27" s="8">
        <v>5</v>
      </c>
      <c r="AF27" s="56">
        <v>9</v>
      </c>
      <c r="AG27" s="60">
        <v>49</v>
      </c>
      <c r="AH27" s="8">
        <v>15</v>
      </c>
      <c r="AI27" s="14">
        <v>8</v>
      </c>
      <c r="AJ27" s="13">
        <v>9</v>
      </c>
      <c r="AK27" s="8">
        <v>7</v>
      </c>
      <c r="AL27" s="8">
        <v>15</v>
      </c>
      <c r="AM27" s="8">
        <v>6</v>
      </c>
      <c r="AN27" s="56">
        <v>10</v>
      </c>
      <c r="AO27" s="60">
        <v>42</v>
      </c>
      <c r="AP27" s="8">
        <v>16</v>
      </c>
      <c r="AQ27" s="14">
        <v>8</v>
      </c>
      <c r="AR27" s="13"/>
      <c r="AS27" s="8"/>
      <c r="AT27" s="56"/>
      <c r="AU27" s="13"/>
      <c r="AV27" s="8"/>
      <c r="AW27" s="14"/>
      <c r="AX27" s="13"/>
      <c r="AY27" s="8"/>
      <c r="AZ27" s="56"/>
      <c r="BA27" s="13">
        <v>220</v>
      </c>
      <c r="BB27" s="109">
        <v>34</v>
      </c>
      <c r="BC27" s="1"/>
      <c r="BD27" s="1"/>
      <c r="BE27" s="43"/>
      <c r="BF27" s="1"/>
      <c r="BG27" s="1"/>
      <c r="BS27" s="29"/>
      <c r="BT27" s="29">
        <f t="shared" si="0"/>
        <v>421</v>
      </c>
      <c r="BU27" s="38">
        <f t="shared" si="1"/>
        <v>50</v>
      </c>
      <c r="BV27" s="38">
        <f t="shared" si="2"/>
        <v>10</v>
      </c>
      <c r="BW27" s="29">
        <f t="shared" si="3"/>
        <v>58</v>
      </c>
      <c r="BX27" s="38">
        <f t="shared" si="4"/>
        <v>12</v>
      </c>
      <c r="BY27" s="29" t="e">
        <f>IF(AND(#REF!="",#REF!="",#REF!="",#REF!=""),"",SUM(#REF!,#REF!,#REF!,#REF!,#REF!))</f>
        <v>#REF!</v>
      </c>
      <c r="BZ27" s="38" t="str">
        <f t="shared" si="5"/>
        <v/>
      </c>
      <c r="CA27" s="29">
        <f t="shared" si="6"/>
        <v>58</v>
      </c>
      <c r="CB27" s="38">
        <f t="shared" si="7"/>
        <v>12</v>
      </c>
      <c r="CC27" s="29">
        <f t="shared" si="8"/>
        <v>47</v>
      </c>
      <c r="CD27" s="38">
        <f t="shared" si="9"/>
        <v>10</v>
      </c>
      <c r="CE27" s="29" t="e">
        <f>IF(AND(#REF!="",#REF!="",#REF!="",#REF!=""),"",SUM(#REF!,#REF!,#REF!,#REF!,#REF!))</f>
        <v>#REF!</v>
      </c>
      <c r="CF27" s="38" t="str">
        <f t="shared" si="10"/>
        <v/>
      </c>
      <c r="CG27" s="38"/>
      <c r="CH27" s="38"/>
    </row>
    <row r="28" spans="1:86" ht="24.9" customHeight="1">
      <c r="A28" s="358">
        <v>22</v>
      </c>
      <c r="B28" s="359">
        <v>4</v>
      </c>
      <c r="C28" s="360" t="s">
        <v>17</v>
      </c>
      <c r="D28" s="361">
        <v>932</v>
      </c>
      <c r="E28" s="362" t="s">
        <v>129</v>
      </c>
      <c r="F28" s="363" t="s">
        <v>426</v>
      </c>
      <c r="G28" s="363" t="s">
        <v>24</v>
      </c>
      <c r="H28" s="364" t="s">
        <v>60</v>
      </c>
      <c r="I28" s="365">
        <v>422</v>
      </c>
      <c r="J28" s="366" t="s">
        <v>18</v>
      </c>
      <c r="K28" s="367" t="s">
        <v>19</v>
      </c>
      <c r="L28" s="13">
        <v>9</v>
      </c>
      <c r="M28" s="8">
        <v>9</v>
      </c>
      <c r="N28" s="8">
        <v>26</v>
      </c>
      <c r="O28" s="8">
        <v>6</v>
      </c>
      <c r="P28" s="56"/>
      <c r="Q28" s="60">
        <v>37</v>
      </c>
      <c r="R28" s="8">
        <v>4</v>
      </c>
      <c r="S28" s="14">
        <v>11</v>
      </c>
      <c r="T28" s="19">
        <v>9</v>
      </c>
      <c r="U28" s="20">
        <v>9</v>
      </c>
      <c r="V28" s="20">
        <v>26</v>
      </c>
      <c r="W28" s="8">
        <v>6</v>
      </c>
      <c r="X28" s="62">
        <v>8</v>
      </c>
      <c r="Y28" s="60">
        <v>43</v>
      </c>
      <c r="Z28" s="8">
        <v>4</v>
      </c>
      <c r="AA28" s="14">
        <v>9</v>
      </c>
      <c r="AB28" s="13">
        <v>9</v>
      </c>
      <c r="AC28" s="8">
        <v>6</v>
      </c>
      <c r="AD28" s="8">
        <v>24</v>
      </c>
      <c r="AE28" s="8">
        <v>5</v>
      </c>
      <c r="AF28" s="56">
        <v>8</v>
      </c>
      <c r="AG28" s="60">
        <v>48</v>
      </c>
      <c r="AH28" s="8">
        <v>15</v>
      </c>
      <c r="AI28" s="14">
        <v>8</v>
      </c>
      <c r="AJ28" s="13">
        <v>9</v>
      </c>
      <c r="AK28" s="8">
        <v>7</v>
      </c>
      <c r="AL28" s="8">
        <v>16</v>
      </c>
      <c r="AM28" s="8">
        <v>6</v>
      </c>
      <c r="AN28" s="56">
        <v>10</v>
      </c>
      <c r="AO28" s="60">
        <v>45</v>
      </c>
      <c r="AP28" s="8">
        <v>16</v>
      </c>
      <c r="AQ28" s="14">
        <v>8</v>
      </c>
      <c r="AR28" s="13"/>
      <c r="AS28" s="8"/>
      <c r="AT28" s="56"/>
      <c r="AU28" s="13"/>
      <c r="AV28" s="8"/>
      <c r="AW28" s="14"/>
      <c r="AX28" s="13"/>
      <c r="AY28" s="8"/>
      <c r="AZ28" s="56"/>
      <c r="BA28" s="13">
        <v>220</v>
      </c>
      <c r="BB28" s="109">
        <v>22</v>
      </c>
      <c r="BC28" s="1"/>
      <c r="BD28" s="1"/>
      <c r="BE28" s="43"/>
      <c r="BF28" s="1"/>
      <c r="BG28" s="1"/>
      <c r="BS28" s="29"/>
      <c r="BT28" s="29">
        <f t="shared" si="0"/>
        <v>422</v>
      </c>
      <c r="BU28" s="38">
        <f t="shared" si="1"/>
        <v>50</v>
      </c>
      <c r="BV28" s="38">
        <f t="shared" si="2"/>
        <v>10</v>
      </c>
      <c r="BW28" s="29">
        <f t="shared" si="3"/>
        <v>58</v>
      </c>
      <c r="BX28" s="38">
        <f t="shared" si="4"/>
        <v>12</v>
      </c>
      <c r="BY28" s="29" t="e">
        <f>IF(AND(#REF!="",#REF!="",#REF!="",#REF!=""),"",SUM(#REF!,#REF!,#REF!,#REF!,#REF!))</f>
        <v>#REF!</v>
      </c>
      <c r="BZ28" s="38" t="str">
        <f t="shared" si="5"/>
        <v/>
      </c>
      <c r="CA28" s="29">
        <f t="shared" si="6"/>
        <v>52</v>
      </c>
      <c r="CB28" s="38">
        <f t="shared" si="7"/>
        <v>11</v>
      </c>
      <c r="CC28" s="29">
        <f t="shared" si="8"/>
        <v>48</v>
      </c>
      <c r="CD28" s="38">
        <f t="shared" si="9"/>
        <v>10</v>
      </c>
      <c r="CE28" s="29" t="e">
        <f>IF(AND(#REF!="",#REF!="",#REF!="",#REF!=""),"",SUM(#REF!,#REF!,#REF!,#REF!,#REF!))</f>
        <v>#REF!</v>
      </c>
      <c r="CF28" s="38" t="str">
        <f t="shared" si="10"/>
        <v/>
      </c>
      <c r="CG28" s="38"/>
      <c r="CH28" s="38"/>
    </row>
    <row r="29" spans="1:86" ht="24.9" customHeight="1">
      <c r="A29" s="358">
        <v>23</v>
      </c>
      <c r="B29" s="359">
        <v>4</v>
      </c>
      <c r="C29" s="360" t="s">
        <v>17</v>
      </c>
      <c r="D29" s="361">
        <v>927</v>
      </c>
      <c r="E29" s="362" t="s">
        <v>130</v>
      </c>
      <c r="F29" s="363" t="s">
        <v>427</v>
      </c>
      <c r="G29" s="363" t="s">
        <v>428</v>
      </c>
      <c r="H29" s="364" t="s">
        <v>40</v>
      </c>
      <c r="I29" s="365">
        <v>423</v>
      </c>
      <c r="J29" s="366" t="s">
        <v>20</v>
      </c>
      <c r="K29" s="367" t="s">
        <v>19</v>
      </c>
      <c r="L29" s="13">
        <v>9</v>
      </c>
      <c r="M29" s="8">
        <v>9</v>
      </c>
      <c r="N29" s="8">
        <v>29</v>
      </c>
      <c r="O29" s="8">
        <v>6</v>
      </c>
      <c r="P29" s="56"/>
      <c r="Q29" s="60">
        <v>37</v>
      </c>
      <c r="R29" s="8">
        <v>4</v>
      </c>
      <c r="S29" s="14">
        <v>11</v>
      </c>
      <c r="T29" s="19">
        <v>9</v>
      </c>
      <c r="U29" s="20">
        <v>9</v>
      </c>
      <c r="V29" s="20">
        <v>24</v>
      </c>
      <c r="W29" s="8">
        <v>5</v>
      </c>
      <c r="X29" s="62">
        <v>9</v>
      </c>
      <c r="Y29" s="60">
        <v>41</v>
      </c>
      <c r="Z29" s="8">
        <v>4</v>
      </c>
      <c r="AA29" s="14">
        <v>9</v>
      </c>
      <c r="AB29" s="13">
        <v>9</v>
      </c>
      <c r="AC29" s="8">
        <v>6</v>
      </c>
      <c r="AD29" s="8">
        <v>21</v>
      </c>
      <c r="AE29" s="8">
        <v>5</v>
      </c>
      <c r="AF29" s="56">
        <v>9</v>
      </c>
      <c r="AG29" s="60">
        <v>47</v>
      </c>
      <c r="AH29" s="8">
        <v>15</v>
      </c>
      <c r="AI29" s="14">
        <v>8</v>
      </c>
      <c r="AJ29" s="13">
        <v>9</v>
      </c>
      <c r="AK29" s="8">
        <v>7</v>
      </c>
      <c r="AL29" s="8">
        <v>25</v>
      </c>
      <c r="AM29" s="8">
        <v>6</v>
      </c>
      <c r="AN29" s="56">
        <v>9</v>
      </c>
      <c r="AO29" s="60">
        <v>46</v>
      </c>
      <c r="AP29" s="8">
        <v>16</v>
      </c>
      <c r="AQ29" s="14">
        <v>8</v>
      </c>
      <c r="AR29" s="13"/>
      <c r="AS29" s="8"/>
      <c r="AT29" s="56"/>
      <c r="AU29" s="13"/>
      <c r="AV29" s="8"/>
      <c r="AW29" s="14"/>
      <c r="AX29" s="13"/>
      <c r="AY29" s="8"/>
      <c r="AZ29" s="56"/>
      <c r="BA29" s="13">
        <v>220</v>
      </c>
      <c r="BB29" s="109">
        <v>32</v>
      </c>
      <c r="BC29" s="1"/>
      <c r="BD29" s="1"/>
      <c r="BE29" s="43"/>
      <c r="BF29" s="1"/>
      <c r="BG29" s="1"/>
      <c r="BS29" s="29"/>
      <c r="BT29" s="29">
        <f t="shared" si="0"/>
        <v>423</v>
      </c>
      <c r="BU29" s="38">
        <f t="shared" si="1"/>
        <v>53</v>
      </c>
      <c r="BV29" s="38">
        <f t="shared" si="2"/>
        <v>11</v>
      </c>
      <c r="BW29" s="29">
        <f t="shared" si="3"/>
        <v>56</v>
      </c>
      <c r="BX29" s="38">
        <f t="shared" si="4"/>
        <v>12</v>
      </c>
      <c r="BY29" s="29" t="e">
        <f>IF(AND(#REF!="",#REF!="",#REF!="",#REF!=""),"",SUM(#REF!,#REF!,#REF!,#REF!,#REF!))</f>
        <v>#REF!</v>
      </c>
      <c r="BZ29" s="38" t="str">
        <f t="shared" si="5"/>
        <v/>
      </c>
      <c r="CA29" s="29">
        <f t="shared" si="6"/>
        <v>50</v>
      </c>
      <c r="CB29" s="38">
        <f t="shared" si="7"/>
        <v>10</v>
      </c>
      <c r="CC29" s="29">
        <f t="shared" si="8"/>
        <v>56</v>
      </c>
      <c r="CD29" s="38">
        <f t="shared" si="9"/>
        <v>12</v>
      </c>
      <c r="CE29" s="29" t="e">
        <f>IF(AND(#REF!="",#REF!="",#REF!="",#REF!=""),"",SUM(#REF!,#REF!,#REF!,#REF!,#REF!))</f>
        <v>#REF!</v>
      </c>
      <c r="CF29" s="38" t="str">
        <f t="shared" si="10"/>
        <v/>
      </c>
      <c r="CG29" s="38"/>
      <c r="CH29" s="38"/>
    </row>
    <row r="30" spans="1:86" ht="24.9" customHeight="1">
      <c r="A30" s="358">
        <v>24</v>
      </c>
      <c r="B30" s="359">
        <v>4</v>
      </c>
      <c r="C30" s="360" t="s">
        <v>17</v>
      </c>
      <c r="D30" s="361">
        <v>938</v>
      </c>
      <c r="E30" s="362" t="s">
        <v>131</v>
      </c>
      <c r="F30" s="363" t="s">
        <v>429</v>
      </c>
      <c r="G30" s="363" t="s">
        <v>430</v>
      </c>
      <c r="H30" s="364" t="s">
        <v>43</v>
      </c>
      <c r="I30" s="365">
        <v>424</v>
      </c>
      <c r="J30" s="366" t="s">
        <v>20</v>
      </c>
      <c r="K30" s="367" t="s">
        <v>23</v>
      </c>
      <c r="L30" s="13">
        <v>9</v>
      </c>
      <c r="M30" s="8">
        <v>9</v>
      </c>
      <c r="N30" s="8">
        <v>28</v>
      </c>
      <c r="O30" s="8">
        <v>6</v>
      </c>
      <c r="P30" s="56"/>
      <c r="Q30" s="60">
        <v>37</v>
      </c>
      <c r="R30" s="8">
        <v>4</v>
      </c>
      <c r="S30" s="14">
        <v>11</v>
      </c>
      <c r="T30" s="19">
        <v>9</v>
      </c>
      <c r="U30" s="20">
        <v>9</v>
      </c>
      <c r="V30" s="20">
        <v>21</v>
      </c>
      <c r="W30" s="8">
        <v>4</v>
      </c>
      <c r="X30" s="62">
        <v>8</v>
      </c>
      <c r="Y30" s="60">
        <v>45</v>
      </c>
      <c r="Z30" s="8">
        <v>4</v>
      </c>
      <c r="AA30" s="14">
        <v>9</v>
      </c>
      <c r="AB30" s="13">
        <v>9</v>
      </c>
      <c r="AC30" s="8">
        <v>6</v>
      </c>
      <c r="AD30" s="8">
        <v>25</v>
      </c>
      <c r="AE30" s="8">
        <v>5</v>
      </c>
      <c r="AF30" s="56">
        <v>8</v>
      </c>
      <c r="AG30" s="60">
        <v>49</v>
      </c>
      <c r="AH30" s="8">
        <v>15</v>
      </c>
      <c r="AI30" s="14">
        <v>8</v>
      </c>
      <c r="AJ30" s="13">
        <v>9</v>
      </c>
      <c r="AK30" s="8">
        <v>7</v>
      </c>
      <c r="AL30" s="8">
        <v>32</v>
      </c>
      <c r="AM30" s="8">
        <v>6</v>
      </c>
      <c r="AN30" s="56">
        <v>9</v>
      </c>
      <c r="AO30" s="60">
        <v>48</v>
      </c>
      <c r="AP30" s="8">
        <v>16</v>
      </c>
      <c r="AQ30" s="14">
        <v>8</v>
      </c>
      <c r="AR30" s="13"/>
      <c r="AS30" s="8"/>
      <c r="AT30" s="56"/>
      <c r="AU30" s="13"/>
      <c r="AV30" s="8"/>
      <c r="AW30" s="14"/>
      <c r="AX30" s="13"/>
      <c r="AY30" s="8"/>
      <c r="AZ30" s="56"/>
      <c r="BA30" s="13">
        <v>220</v>
      </c>
      <c r="BB30" s="109">
        <v>20</v>
      </c>
      <c r="BC30" s="1"/>
      <c r="BD30" s="1"/>
      <c r="BE30" s="43"/>
      <c r="BF30" s="1"/>
      <c r="BG30" s="1"/>
      <c r="BS30" s="29"/>
      <c r="BT30" s="29">
        <f t="shared" si="0"/>
        <v>424</v>
      </c>
      <c r="BU30" s="38">
        <f t="shared" si="1"/>
        <v>52</v>
      </c>
      <c r="BV30" s="38">
        <f t="shared" si="2"/>
        <v>11</v>
      </c>
      <c r="BW30" s="29">
        <f t="shared" si="3"/>
        <v>51</v>
      </c>
      <c r="BX30" s="38">
        <f t="shared" si="4"/>
        <v>11</v>
      </c>
      <c r="BY30" s="29" t="e">
        <f>IF(AND(#REF!="",#REF!="",#REF!="",#REF!=""),"",SUM(#REF!,#REF!,#REF!,#REF!,#REF!))</f>
        <v>#REF!</v>
      </c>
      <c r="BZ30" s="38" t="str">
        <f t="shared" si="5"/>
        <v/>
      </c>
      <c r="CA30" s="29">
        <f t="shared" si="6"/>
        <v>53</v>
      </c>
      <c r="CB30" s="38">
        <f t="shared" si="7"/>
        <v>11</v>
      </c>
      <c r="CC30" s="29">
        <f t="shared" si="8"/>
        <v>63</v>
      </c>
      <c r="CD30" s="38">
        <f t="shared" si="9"/>
        <v>13</v>
      </c>
      <c r="CE30" s="29" t="e">
        <f>IF(AND(#REF!="",#REF!="",#REF!="",#REF!=""),"",SUM(#REF!,#REF!,#REF!,#REF!,#REF!))</f>
        <v>#REF!</v>
      </c>
      <c r="CF30" s="38" t="str">
        <f t="shared" si="10"/>
        <v/>
      </c>
      <c r="CG30" s="38"/>
      <c r="CH30" s="38"/>
    </row>
    <row r="31" spans="1:86" ht="24.9" customHeight="1">
      <c r="A31" s="358">
        <v>25</v>
      </c>
      <c r="B31" s="359">
        <v>4</v>
      </c>
      <c r="C31" s="360" t="s">
        <v>17</v>
      </c>
      <c r="D31" s="361">
        <v>950</v>
      </c>
      <c r="E31" s="362" t="s">
        <v>132</v>
      </c>
      <c r="F31" s="363" t="s">
        <v>431</v>
      </c>
      <c r="G31" s="363" t="s">
        <v>432</v>
      </c>
      <c r="H31" s="364" t="s">
        <v>433</v>
      </c>
      <c r="I31" s="365">
        <v>425</v>
      </c>
      <c r="J31" s="366" t="s">
        <v>20</v>
      </c>
      <c r="K31" s="367" t="s">
        <v>19</v>
      </c>
      <c r="L31" s="13">
        <v>9</v>
      </c>
      <c r="M31" s="8">
        <v>9</v>
      </c>
      <c r="N31" s="8">
        <v>27</v>
      </c>
      <c r="O31" s="8">
        <v>6</v>
      </c>
      <c r="P31" s="56"/>
      <c r="Q31" s="60">
        <v>37</v>
      </c>
      <c r="R31" s="8">
        <v>4</v>
      </c>
      <c r="S31" s="14">
        <v>11</v>
      </c>
      <c r="T31" s="19">
        <v>9</v>
      </c>
      <c r="U31" s="20">
        <v>9</v>
      </c>
      <c r="V31" s="20">
        <v>23</v>
      </c>
      <c r="W31" s="8">
        <v>6</v>
      </c>
      <c r="X31" s="62">
        <v>9</v>
      </c>
      <c r="Y31" s="60">
        <v>47</v>
      </c>
      <c r="Z31" s="8">
        <v>4</v>
      </c>
      <c r="AA31" s="14">
        <v>9</v>
      </c>
      <c r="AB31" s="13">
        <v>9</v>
      </c>
      <c r="AC31" s="8">
        <v>6</v>
      </c>
      <c r="AD31" s="8">
        <v>26</v>
      </c>
      <c r="AE31" s="8">
        <v>5</v>
      </c>
      <c r="AF31" s="56">
        <v>9</v>
      </c>
      <c r="AG31" s="60">
        <v>48</v>
      </c>
      <c r="AH31" s="8">
        <v>15</v>
      </c>
      <c r="AI31" s="14">
        <v>8</v>
      </c>
      <c r="AJ31" s="13">
        <v>9</v>
      </c>
      <c r="AK31" s="8">
        <v>7</v>
      </c>
      <c r="AL31" s="8">
        <v>28</v>
      </c>
      <c r="AM31" s="8">
        <v>6</v>
      </c>
      <c r="AN31" s="56">
        <v>9</v>
      </c>
      <c r="AO31" s="60">
        <v>48</v>
      </c>
      <c r="AP31" s="8">
        <v>16</v>
      </c>
      <c r="AQ31" s="14">
        <v>8</v>
      </c>
      <c r="AR31" s="13"/>
      <c r="AS31" s="8"/>
      <c r="AT31" s="56"/>
      <c r="AU31" s="13"/>
      <c r="AV31" s="8"/>
      <c r="AW31" s="14"/>
      <c r="AX31" s="13"/>
      <c r="AY31" s="8"/>
      <c r="AZ31" s="56"/>
      <c r="BA31" s="13">
        <v>220</v>
      </c>
      <c r="BB31" s="109">
        <v>12</v>
      </c>
      <c r="BC31" s="1"/>
      <c r="BD31" s="1"/>
      <c r="BE31" s="43"/>
      <c r="BF31" s="1"/>
      <c r="BG31" s="1"/>
      <c r="BS31" s="29"/>
      <c r="BT31" s="29">
        <f t="shared" si="0"/>
        <v>425</v>
      </c>
      <c r="BU31" s="38">
        <f t="shared" si="1"/>
        <v>51</v>
      </c>
      <c r="BV31" s="38">
        <f t="shared" si="2"/>
        <v>11</v>
      </c>
      <c r="BW31" s="29">
        <f t="shared" si="3"/>
        <v>56</v>
      </c>
      <c r="BX31" s="38">
        <f t="shared" si="4"/>
        <v>12</v>
      </c>
      <c r="BY31" s="29" t="e">
        <f>IF(AND(#REF!="",#REF!="",#REF!="",#REF!=""),"",SUM(#REF!,#REF!,#REF!,#REF!,#REF!))</f>
        <v>#REF!</v>
      </c>
      <c r="BZ31" s="38" t="str">
        <f t="shared" si="5"/>
        <v/>
      </c>
      <c r="CA31" s="29">
        <f t="shared" si="6"/>
        <v>55</v>
      </c>
      <c r="CB31" s="38">
        <f t="shared" si="7"/>
        <v>11</v>
      </c>
      <c r="CC31" s="29">
        <f t="shared" si="8"/>
        <v>59</v>
      </c>
      <c r="CD31" s="38">
        <f t="shared" si="9"/>
        <v>12</v>
      </c>
      <c r="CE31" s="29" t="e">
        <f>IF(AND(#REF!="",#REF!="",#REF!="",#REF!=""),"",SUM(#REF!,#REF!,#REF!,#REF!,#REF!))</f>
        <v>#REF!</v>
      </c>
      <c r="CF31" s="38" t="str">
        <f t="shared" si="10"/>
        <v/>
      </c>
      <c r="CG31" s="38"/>
      <c r="CH31" s="38"/>
    </row>
    <row r="32" spans="1:86" ht="24.9" customHeight="1">
      <c r="A32" s="358">
        <v>26</v>
      </c>
      <c r="B32" s="359">
        <v>4</v>
      </c>
      <c r="C32" s="360" t="s">
        <v>17</v>
      </c>
      <c r="D32" s="361">
        <v>945</v>
      </c>
      <c r="E32" s="362" t="s">
        <v>133</v>
      </c>
      <c r="F32" s="363" t="s">
        <v>434</v>
      </c>
      <c r="G32" s="363" t="s">
        <v>435</v>
      </c>
      <c r="H32" s="364" t="s">
        <v>436</v>
      </c>
      <c r="I32" s="365">
        <v>426</v>
      </c>
      <c r="J32" s="366" t="s">
        <v>20</v>
      </c>
      <c r="K32" s="367" t="s">
        <v>19</v>
      </c>
      <c r="L32" s="13">
        <v>9</v>
      </c>
      <c r="M32" s="8">
        <v>9</v>
      </c>
      <c r="N32" s="8">
        <v>21</v>
      </c>
      <c r="O32" s="8">
        <v>6</v>
      </c>
      <c r="P32" s="56"/>
      <c r="Q32" s="60">
        <v>37</v>
      </c>
      <c r="R32" s="8">
        <v>4</v>
      </c>
      <c r="S32" s="14">
        <v>11</v>
      </c>
      <c r="T32" s="19">
        <v>9</v>
      </c>
      <c r="U32" s="20">
        <v>9</v>
      </c>
      <c r="V32" s="20">
        <v>25</v>
      </c>
      <c r="W32" s="8">
        <v>5</v>
      </c>
      <c r="X32" s="62">
        <v>8</v>
      </c>
      <c r="Y32" s="60">
        <v>48</v>
      </c>
      <c r="Z32" s="8">
        <v>4</v>
      </c>
      <c r="AA32" s="14">
        <v>9</v>
      </c>
      <c r="AB32" s="13">
        <v>9</v>
      </c>
      <c r="AC32" s="8">
        <v>6</v>
      </c>
      <c r="AD32" s="8">
        <v>21</v>
      </c>
      <c r="AE32" s="8">
        <v>5</v>
      </c>
      <c r="AF32" s="56">
        <v>8</v>
      </c>
      <c r="AG32" s="60">
        <v>47</v>
      </c>
      <c r="AH32" s="8">
        <v>15</v>
      </c>
      <c r="AI32" s="14">
        <v>8</v>
      </c>
      <c r="AJ32" s="13">
        <v>9</v>
      </c>
      <c r="AK32" s="8">
        <v>7</v>
      </c>
      <c r="AL32" s="8">
        <v>29</v>
      </c>
      <c r="AM32" s="8">
        <v>6</v>
      </c>
      <c r="AN32" s="56">
        <v>9</v>
      </c>
      <c r="AO32" s="60">
        <v>47</v>
      </c>
      <c r="AP32" s="8">
        <v>16</v>
      </c>
      <c r="AQ32" s="14">
        <v>8</v>
      </c>
      <c r="AR32" s="13"/>
      <c r="AS32" s="8"/>
      <c r="AT32" s="56"/>
      <c r="AU32" s="13"/>
      <c r="AV32" s="8"/>
      <c r="AW32" s="14"/>
      <c r="AX32" s="13"/>
      <c r="AY32" s="8"/>
      <c r="AZ32" s="56"/>
      <c r="BA32" s="13">
        <v>220</v>
      </c>
      <c r="BB32" s="109">
        <v>22</v>
      </c>
      <c r="BC32" s="1"/>
      <c r="BD32" s="1"/>
      <c r="BE32" s="43"/>
      <c r="BF32" s="1"/>
      <c r="BG32" s="1"/>
      <c r="BS32" s="29"/>
      <c r="BT32" s="29">
        <f t="shared" si="0"/>
        <v>426</v>
      </c>
      <c r="BU32" s="38">
        <f t="shared" si="1"/>
        <v>45</v>
      </c>
      <c r="BV32" s="38">
        <f t="shared" si="2"/>
        <v>9</v>
      </c>
      <c r="BW32" s="29">
        <f t="shared" si="3"/>
        <v>56</v>
      </c>
      <c r="BX32" s="38">
        <f t="shared" si="4"/>
        <v>12</v>
      </c>
      <c r="BY32" s="29" t="e">
        <f>IF(AND(#REF!="",#REF!="",#REF!="",#REF!=""),"",SUM(#REF!,#REF!,#REF!,#REF!,#REF!))</f>
        <v>#REF!</v>
      </c>
      <c r="BZ32" s="38" t="str">
        <f t="shared" si="5"/>
        <v/>
      </c>
      <c r="CA32" s="29">
        <f t="shared" si="6"/>
        <v>49</v>
      </c>
      <c r="CB32" s="38">
        <f t="shared" si="7"/>
        <v>10</v>
      </c>
      <c r="CC32" s="29">
        <f t="shared" si="8"/>
        <v>60</v>
      </c>
      <c r="CD32" s="38">
        <f t="shared" si="9"/>
        <v>12</v>
      </c>
      <c r="CE32" s="29" t="e">
        <f>IF(AND(#REF!="",#REF!="",#REF!="",#REF!=""),"",SUM(#REF!,#REF!,#REF!,#REF!,#REF!))</f>
        <v>#REF!</v>
      </c>
      <c r="CF32" s="38" t="str">
        <f t="shared" si="10"/>
        <v/>
      </c>
      <c r="CG32" s="38"/>
      <c r="CH32" s="38"/>
    </row>
    <row r="33" spans="1:86" ht="24.9" customHeight="1">
      <c r="A33" s="358">
        <v>27</v>
      </c>
      <c r="B33" s="359">
        <v>4</v>
      </c>
      <c r="C33" s="360" t="s">
        <v>17</v>
      </c>
      <c r="D33" s="361">
        <v>928</v>
      </c>
      <c r="E33" s="362">
        <v>42676</v>
      </c>
      <c r="F33" s="363" t="s">
        <v>437</v>
      </c>
      <c r="G33" s="363" t="s">
        <v>438</v>
      </c>
      <c r="H33" s="364" t="s">
        <v>64</v>
      </c>
      <c r="I33" s="365">
        <v>427</v>
      </c>
      <c r="J33" s="366" t="s">
        <v>20</v>
      </c>
      <c r="K33" s="367" t="s">
        <v>19</v>
      </c>
      <c r="L33" s="13">
        <v>9</v>
      </c>
      <c r="M33" s="8">
        <v>9</v>
      </c>
      <c r="N33" s="8">
        <v>22</v>
      </c>
      <c r="O33" s="8">
        <v>6</v>
      </c>
      <c r="P33" s="56"/>
      <c r="Q33" s="60">
        <v>37</v>
      </c>
      <c r="R33" s="8">
        <v>4</v>
      </c>
      <c r="S33" s="14">
        <v>11</v>
      </c>
      <c r="T33" s="19">
        <v>9</v>
      </c>
      <c r="U33" s="20">
        <v>9</v>
      </c>
      <c r="V33" s="20">
        <v>26</v>
      </c>
      <c r="W33" s="8">
        <v>5</v>
      </c>
      <c r="X33" s="62">
        <v>9</v>
      </c>
      <c r="Y33" s="60">
        <v>47</v>
      </c>
      <c r="Z33" s="8">
        <v>4</v>
      </c>
      <c r="AA33" s="14">
        <v>9</v>
      </c>
      <c r="AB33" s="13">
        <v>9</v>
      </c>
      <c r="AC33" s="8">
        <v>6</v>
      </c>
      <c r="AD33" s="8">
        <v>22</v>
      </c>
      <c r="AE33" s="8">
        <v>5</v>
      </c>
      <c r="AF33" s="56">
        <v>9</v>
      </c>
      <c r="AG33" s="60">
        <v>49</v>
      </c>
      <c r="AH33" s="8">
        <v>15</v>
      </c>
      <c r="AI33" s="14">
        <v>8</v>
      </c>
      <c r="AJ33" s="13">
        <v>9</v>
      </c>
      <c r="AK33" s="8">
        <v>7</v>
      </c>
      <c r="AL33" s="8">
        <v>24</v>
      </c>
      <c r="AM33" s="8">
        <v>6</v>
      </c>
      <c r="AN33" s="56">
        <v>9</v>
      </c>
      <c r="AO33" s="60">
        <v>49</v>
      </c>
      <c r="AP33" s="8">
        <v>16</v>
      </c>
      <c r="AQ33" s="14">
        <v>8</v>
      </c>
      <c r="AR33" s="13"/>
      <c r="AS33" s="8"/>
      <c r="AT33" s="56"/>
      <c r="AU33" s="13"/>
      <c r="AV33" s="8"/>
      <c r="AW33" s="14"/>
      <c r="AX33" s="13"/>
      <c r="AY33" s="8"/>
      <c r="AZ33" s="56"/>
      <c r="BA33" s="13">
        <v>220</v>
      </c>
      <c r="BB33" s="109">
        <v>24</v>
      </c>
      <c r="BC33" s="1"/>
      <c r="BD33" s="1"/>
      <c r="BE33" s="43"/>
      <c r="BF33" s="1"/>
      <c r="BG33" s="1"/>
      <c r="BS33" s="29"/>
      <c r="BT33" s="29">
        <f t="shared" si="0"/>
        <v>427</v>
      </c>
      <c r="BU33" s="38">
        <f t="shared" si="1"/>
        <v>46</v>
      </c>
      <c r="BV33" s="38">
        <f t="shared" si="2"/>
        <v>10</v>
      </c>
      <c r="BW33" s="29">
        <f t="shared" si="3"/>
        <v>58</v>
      </c>
      <c r="BX33" s="38">
        <f t="shared" si="4"/>
        <v>12</v>
      </c>
      <c r="BY33" s="29" t="e">
        <f>IF(AND(#REF!="",#REF!="",#REF!="",#REF!=""),"",SUM(#REF!,#REF!,#REF!,#REF!,#REF!))</f>
        <v>#REF!</v>
      </c>
      <c r="BZ33" s="38" t="str">
        <f t="shared" si="5"/>
        <v/>
      </c>
      <c r="CA33" s="29">
        <f t="shared" si="6"/>
        <v>51</v>
      </c>
      <c r="CB33" s="38">
        <f t="shared" si="7"/>
        <v>11</v>
      </c>
      <c r="CC33" s="29">
        <f t="shared" si="8"/>
        <v>55</v>
      </c>
      <c r="CD33" s="38">
        <f t="shared" si="9"/>
        <v>11</v>
      </c>
      <c r="CE33" s="29" t="e">
        <f>IF(AND(#REF!="",#REF!="",#REF!="",#REF!=""),"",SUM(#REF!,#REF!,#REF!,#REF!,#REF!))</f>
        <v>#REF!</v>
      </c>
      <c r="CF33" s="38" t="str">
        <f t="shared" si="10"/>
        <v/>
      </c>
      <c r="CG33" s="38"/>
      <c r="CH33" s="38"/>
    </row>
    <row r="34" spans="1:86" ht="24.9" customHeight="1">
      <c r="A34" s="358">
        <v>28</v>
      </c>
      <c r="B34" s="359">
        <v>4</v>
      </c>
      <c r="C34" s="360" t="s">
        <v>17</v>
      </c>
      <c r="D34" s="361">
        <v>947</v>
      </c>
      <c r="E34" s="362" t="s">
        <v>134</v>
      </c>
      <c r="F34" s="363" t="s">
        <v>439</v>
      </c>
      <c r="G34" s="363" t="s">
        <v>440</v>
      </c>
      <c r="H34" s="364" t="s">
        <v>61</v>
      </c>
      <c r="I34" s="365">
        <v>428</v>
      </c>
      <c r="J34" s="366" t="s">
        <v>20</v>
      </c>
      <c r="K34" s="367" t="s">
        <v>19</v>
      </c>
      <c r="L34" s="13">
        <v>9</v>
      </c>
      <c r="M34" s="8">
        <v>9</v>
      </c>
      <c r="N34" s="8">
        <v>23</v>
      </c>
      <c r="O34" s="8">
        <v>6</v>
      </c>
      <c r="P34" s="56"/>
      <c r="Q34" s="60">
        <v>37</v>
      </c>
      <c r="R34" s="8">
        <v>4</v>
      </c>
      <c r="S34" s="14">
        <v>11</v>
      </c>
      <c r="T34" s="19">
        <v>9</v>
      </c>
      <c r="U34" s="20">
        <v>9</v>
      </c>
      <c r="V34" s="20">
        <v>24</v>
      </c>
      <c r="W34" s="8">
        <v>4</v>
      </c>
      <c r="X34" s="62">
        <v>9</v>
      </c>
      <c r="Y34" s="60">
        <v>48</v>
      </c>
      <c r="Z34" s="8">
        <v>4</v>
      </c>
      <c r="AA34" s="14">
        <v>9</v>
      </c>
      <c r="AB34" s="13">
        <v>9</v>
      </c>
      <c r="AC34" s="8">
        <v>6</v>
      </c>
      <c r="AD34" s="8">
        <v>23</v>
      </c>
      <c r="AE34" s="8">
        <v>5</v>
      </c>
      <c r="AF34" s="56">
        <v>9</v>
      </c>
      <c r="AG34" s="60">
        <v>48</v>
      </c>
      <c r="AH34" s="8">
        <v>15</v>
      </c>
      <c r="AI34" s="14">
        <v>8</v>
      </c>
      <c r="AJ34" s="13">
        <v>9</v>
      </c>
      <c r="AK34" s="8">
        <v>7</v>
      </c>
      <c r="AL34" s="8">
        <v>25</v>
      </c>
      <c r="AM34" s="8">
        <v>6</v>
      </c>
      <c r="AN34" s="56">
        <v>9</v>
      </c>
      <c r="AO34" s="60">
        <v>46</v>
      </c>
      <c r="AP34" s="8">
        <v>16</v>
      </c>
      <c r="AQ34" s="14">
        <v>8</v>
      </c>
      <c r="AR34" s="13"/>
      <c r="AS34" s="8"/>
      <c r="AT34" s="56"/>
      <c r="AU34" s="13"/>
      <c r="AV34" s="8"/>
      <c r="AW34" s="14"/>
      <c r="AX34" s="13"/>
      <c r="AY34" s="8"/>
      <c r="AZ34" s="56"/>
      <c r="BA34" s="13">
        <v>220</v>
      </c>
      <c r="BB34" s="109">
        <v>20</v>
      </c>
      <c r="BC34" s="1"/>
      <c r="BD34" s="1"/>
      <c r="BE34" s="43"/>
      <c r="BF34" s="1"/>
      <c r="BG34" s="1"/>
      <c r="BS34" s="29"/>
      <c r="BT34" s="29">
        <f t="shared" si="0"/>
        <v>428</v>
      </c>
      <c r="BU34" s="38">
        <f t="shared" si="1"/>
        <v>47</v>
      </c>
      <c r="BV34" s="38">
        <f t="shared" si="2"/>
        <v>10</v>
      </c>
      <c r="BW34" s="29">
        <f t="shared" si="3"/>
        <v>55</v>
      </c>
      <c r="BX34" s="38">
        <f t="shared" si="4"/>
        <v>11</v>
      </c>
      <c r="BY34" s="29" t="e">
        <f>IF(AND(#REF!="",#REF!="",#REF!="",#REF!=""),"",SUM(#REF!,#REF!,#REF!,#REF!,#REF!))</f>
        <v>#REF!</v>
      </c>
      <c r="BZ34" s="38" t="str">
        <f t="shared" si="5"/>
        <v/>
      </c>
      <c r="CA34" s="29">
        <f t="shared" si="6"/>
        <v>52</v>
      </c>
      <c r="CB34" s="38">
        <f t="shared" si="7"/>
        <v>11</v>
      </c>
      <c r="CC34" s="29">
        <f t="shared" si="8"/>
        <v>56</v>
      </c>
      <c r="CD34" s="38">
        <f t="shared" si="9"/>
        <v>12</v>
      </c>
      <c r="CE34" s="29" t="e">
        <f>IF(AND(#REF!="",#REF!="",#REF!="",#REF!=""),"",SUM(#REF!,#REF!,#REF!,#REF!,#REF!))</f>
        <v>#REF!</v>
      </c>
      <c r="CF34" s="38" t="str">
        <f t="shared" si="10"/>
        <v/>
      </c>
      <c r="CG34" s="38"/>
      <c r="CH34" s="38"/>
    </row>
    <row r="35" spans="1:86" ht="24.9" customHeight="1">
      <c r="A35" s="358">
        <v>29</v>
      </c>
      <c r="B35" s="359">
        <v>4</v>
      </c>
      <c r="C35" s="360" t="s">
        <v>17</v>
      </c>
      <c r="D35" s="361">
        <v>930</v>
      </c>
      <c r="E35" s="362" t="s">
        <v>135</v>
      </c>
      <c r="F35" s="363" t="s">
        <v>441</v>
      </c>
      <c r="G35" s="363" t="s">
        <v>442</v>
      </c>
      <c r="H35" s="364" t="s">
        <v>443</v>
      </c>
      <c r="I35" s="365">
        <v>429</v>
      </c>
      <c r="J35" s="366" t="s">
        <v>20</v>
      </c>
      <c r="K35" s="367" t="s">
        <v>19</v>
      </c>
      <c r="L35" s="13">
        <v>9</v>
      </c>
      <c r="M35" s="8">
        <v>9</v>
      </c>
      <c r="N35" s="8">
        <v>23</v>
      </c>
      <c r="O35" s="8">
        <v>6</v>
      </c>
      <c r="P35" s="56"/>
      <c r="Q35" s="60">
        <v>37</v>
      </c>
      <c r="R35" s="8">
        <v>4</v>
      </c>
      <c r="S35" s="14">
        <v>11</v>
      </c>
      <c r="T35" s="19">
        <v>9</v>
      </c>
      <c r="U35" s="20">
        <v>9</v>
      </c>
      <c r="V35" s="20">
        <v>25</v>
      </c>
      <c r="W35" s="8">
        <v>4</v>
      </c>
      <c r="X35" s="62">
        <v>8</v>
      </c>
      <c r="Y35" s="60">
        <v>47</v>
      </c>
      <c r="Z35" s="8">
        <v>4</v>
      </c>
      <c r="AA35" s="14">
        <v>9</v>
      </c>
      <c r="AB35" s="13">
        <v>9</v>
      </c>
      <c r="AC35" s="8">
        <v>6</v>
      </c>
      <c r="AD35" s="8">
        <v>26</v>
      </c>
      <c r="AE35" s="8">
        <v>5</v>
      </c>
      <c r="AF35" s="56">
        <v>9</v>
      </c>
      <c r="AG35" s="60">
        <v>47</v>
      </c>
      <c r="AH35" s="8">
        <v>15</v>
      </c>
      <c r="AI35" s="14">
        <v>8</v>
      </c>
      <c r="AJ35" s="13">
        <v>9</v>
      </c>
      <c r="AK35" s="8">
        <v>7</v>
      </c>
      <c r="AL35" s="8">
        <v>26</v>
      </c>
      <c r="AM35" s="8">
        <v>6</v>
      </c>
      <c r="AN35" s="56">
        <v>8</v>
      </c>
      <c r="AO35" s="60">
        <v>47</v>
      </c>
      <c r="AP35" s="8">
        <v>16</v>
      </c>
      <c r="AQ35" s="14">
        <v>8</v>
      </c>
      <c r="AR35" s="13"/>
      <c r="AS35" s="8"/>
      <c r="AT35" s="56"/>
      <c r="AU35" s="13"/>
      <c r="AV35" s="8"/>
      <c r="AW35" s="14"/>
      <c r="AX35" s="13"/>
      <c r="AY35" s="8"/>
      <c r="AZ35" s="56"/>
      <c r="BA35" s="13">
        <v>220</v>
      </c>
      <c r="BB35" s="109">
        <v>34</v>
      </c>
      <c r="BC35" s="1"/>
      <c r="BD35" s="1"/>
      <c r="BE35" s="43"/>
      <c r="BF35" s="1"/>
      <c r="BG35" s="1"/>
      <c r="BS35" s="29"/>
      <c r="BT35" s="29">
        <f t="shared" si="0"/>
        <v>429</v>
      </c>
      <c r="BU35" s="38">
        <f t="shared" si="1"/>
        <v>47</v>
      </c>
      <c r="BV35" s="38">
        <f t="shared" si="2"/>
        <v>10</v>
      </c>
      <c r="BW35" s="29">
        <f t="shared" si="3"/>
        <v>55</v>
      </c>
      <c r="BX35" s="38">
        <f t="shared" si="4"/>
        <v>11</v>
      </c>
      <c r="BY35" s="29" t="e">
        <f>IF(AND(#REF!="",#REF!="",#REF!="",#REF!=""),"",SUM(#REF!,#REF!,#REF!,#REF!,#REF!))</f>
        <v>#REF!</v>
      </c>
      <c r="BZ35" s="38" t="str">
        <f t="shared" si="5"/>
        <v/>
      </c>
      <c r="CA35" s="29">
        <f t="shared" si="6"/>
        <v>55</v>
      </c>
      <c r="CB35" s="38">
        <f t="shared" si="7"/>
        <v>11</v>
      </c>
      <c r="CC35" s="29">
        <f t="shared" si="8"/>
        <v>56</v>
      </c>
      <c r="CD35" s="38">
        <f t="shared" si="9"/>
        <v>12</v>
      </c>
      <c r="CE35" s="29" t="e">
        <f>IF(AND(#REF!="",#REF!="",#REF!="",#REF!=""),"",SUM(#REF!,#REF!,#REF!,#REF!,#REF!))</f>
        <v>#REF!</v>
      </c>
      <c r="CF35" s="38" t="str">
        <f t="shared" si="10"/>
        <v/>
      </c>
      <c r="CG35" s="38"/>
      <c r="CH35" s="38"/>
    </row>
    <row r="36" spans="1:86" ht="24.9" customHeight="1">
      <c r="A36" s="358">
        <v>30</v>
      </c>
      <c r="B36" s="359">
        <v>4</v>
      </c>
      <c r="C36" s="360" t="s">
        <v>17</v>
      </c>
      <c r="D36" s="361">
        <v>941</v>
      </c>
      <c r="E36" s="362">
        <v>42219</v>
      </c>
      <c r="F36" s="363" t="s">
        <v>444</v>
      </c>
      <c r="G36" s="363" t="s">
        <v>445</v>
      </c>
      <c r="H36" s="364" t="s">
        <v>446</v>
      </c>
      <c r="I36" s="365">
        <v>430</v>
      </c>
      <c r="J36" s="366" t="s">
        <v>18</v>
      </c>
      <c r="K36" s="367" t="s">
        <v>22</v>
      </c>
      <c r="L36" s="13">
        <v>9</v>
      </c>
      <c r="M36" s="8">
        <v>9</v>
      </c>
      <c r="N36" s="8">
        <v>26</v>
      </c>
      <c r="O36" s="8">
        <v>6</v>
      </c>
      <c r="P36" s="56"/>
      <c r="Q36" s="60">
        <v>37</v>
      </c>
      <c r="R36" s="8">
        <v>4</v>
      </c>
      <c r="S36" s="14">
        <v>11</v>
      </c>
      <c r="T36" s="19">
        <v>9</v>
      </c>
      <c r="U36" s="20">
        <v>9</v>
      </c>
      <c r="V36" s="20">
        <v>26</v>
      </c>
      <c r="W36" s="8">
        <v>4</v>
      </c>
      <c r="X36" s="62">
        <v>7</v>
      </c>
      <c r="Y36" s="60">
        <v>49</v>
      </c>
      <c r="Z36" s="8">
        <v>4</v>
      </c>
      <c r="AA36" s="14">
        <v>9</v>
      </c>
      <c r="AB36" s="13">
        <v>9</v>
      </c>
      <c r="AC36" s="8">
        <v>6</v>
      </c>
      <c r="AD36" s="8">
        <v>25</v>
      </c>
      <c r="AE36" s="8">
        <v>5</v>
      </c>
      <c r="AF36" s="56">
        <v>9</v>
      </c>
      <c r="AG36" s="60">
        <v>45</v>
      </c>
      <c r="AH36" s="8">
        <v>15</v>
      </c>
      <c r="AI36" s="14">
        <v>8</v>
      </c>
      <c r="AJ36" s="13">
        <v>9</v>
      </c>
      <c r="AK36" s="8">
        <v>7</v>
      </c>
      <c r="AL36" s="8">
        <v>27</v>
      </c>
      <c r="AM36" s="8">
        <v>6</v>
      </c>
      <c r="AN36" s="56">
        <v>8</v>
      </c>
      <c r="AO36" s="60">
        <v>42</v>
      </c>
      <c r="AP36" s="8">
        <v>16</v>
      </c>
      <c r="AQ36" s="14">
        <v>8</v>
      </c>
      <c r="AR36" s="13"/>
      <c r="AS36" s="8"/>
      <c r="AT36" s="56"/>
      <c r="AU36" s="13"/>
      <c r="AV36" s="8"/>
      <c r="AW36" s="14"/>
      <c r="AX36" s="13"/>
      <c r="AY36" s="8"/>
      <c r="AZ36" s="56"/>
      <c r="BA36" s="13">
        <v>220</v>
      </c>
      <c r="BB36" s="109">
        <v>28</v>
      </c>
      <c r="BC36" s="1"/>
      <c r="BD36" s="1"/>
      <c r="BE36" s="43"/>
      <c r="BF36" s="1"/>
      <c r="BG36" s="1"/>
      <c r="BS36" s="29"/>
      <c r="BT36" s="29">
        <f t="shared" si="0"/>
        <v>430</v>
      </c>
      <c r="BU36" s="38">
        <f t="shared" si="1"/>
        <v>50</v>
      </c>
      <c r="BV36" s="38">
        <f t="shared" si="2"/>
        <v>10</v>
      </c>
      <c r="BW36" s="29">
        <f t="shared" si="3"/>
        <v>55</v>
      </c>
      <c r="BX36" s="38">
        <f t="shared" si="4"/>
        <v>11</v>
      </c>
      <c r="BY36" s="29" t="e">
        <f>IF(AND(#REF!="",#REF!="",#REF!="",#REF!=""),"",SUM(#REF!,#REF!,#REF!,#REF!,#REF!))</f>
        <v>#REF!</v>
      </c>
      <c r="BZ36" s="38" t="str">
        <f t="shared" si="5"/>
        <v/>
      </c>
      <c r="CA36" s="29">
        <f t="shared" si="6"/>
        <v>54</v>
      </c>
      <c r="CB36" s="38">
        <f t="shared" si="7"/>
        <v>11</v>
      </c>
      <c r="CC36" s="29">
        <f t="shared" si="8"/>
        <v>57</v>
      </c>
      <c r="CD36" s="38">
        <f t="shared" si="9"/>
        <v>12</v>
      </c>
      <c r="CE36" s="29" t="e">
        <f>IF(AND(#REF!="",#REF!="",#REF!="",#REF!=""),"",SUM(#REF!,#REF!,#REF!,#REF!,#REF!))</f>
        <v>#REF!</v>
      </c>
      <c r="CF36" s="38" t="str">
        <f t="shared" si="10"/>
        <v/>
      </c>
      <c r="CG36" s="38"/>
      <c r="CH36" s="38"/>
    </row>
    <row r="37" spans="1:86" ht="24.9" customHeight="1">
      <c r="A37" s="358">
        <v>31</v>
      </c>
      <c r="B37" s="359"/>
      <c r="C37" s="360"/>
      <c r="D37" s="361"/>
      <c r="E37" s="362"/>
      <c r="F37" s="363"/>
      <c r="G37" s="363"/>
      <c r="H37" s="364"/>
      <c r="I37" s="365"/>
      <c r="J37" s="366"/>
      <c r="K37" s="367"/>
      <c r="L37" s="13">
        <v>7</v>
      </c>
      <c r="M37" s="8">
        <v>8</v>
      </c>
      <c r="N37" s="8">
        <v>22</v>
      </c>
      <c r="O37" s="8">
        <v>6</v>
      </c>
      <c r="P37" s="56"/>
      <c r="Q37" s="60">
        <v>37</v>
      </c>
      <c r="R37" s="8">
        <v>4</v>
      </c>
      <c r="S37" s="14">
        <v>11</v>
      </c>
      <c r="T37" s="19">
        <v>8</v>
      </c>
      <c r="U37" s="20">
        <v>8</v>
      </c>
      <c r="V37" s="20">
        <v>25</v>
      </c>
      <c r="W37" s="8">
        <v>6</v>
      </c>
      <c r="X37" s="62">
        <v>9</v>
      </c>
      <c r="Y37" s="60">
        <v>41</v>
      </c>
      <c r="Z37" s="8">
        <v>4</v>
      </c>
      <c r="AA37" s="14">
        <v>9</v>
      </c>
      <c r="AB37" s="13"/>
      <c r="AC37" s="8"/>
      <c r="AD37" s="8">
        <v>24</v>
      </c>
      <c r="AE37" s="8">
        <v>14</v>
      </c>
      <c r="AF37" s="56">
        <v>10</v>
      </c>
      <c r="AG37" s="60">
        <v>47</v>
      </c>
      <c r="AH37" s="8">
        <v>15</v>
      </c>
      <c r="AI37" s="14">
        <v>8</v>
      </c>
      <c r="AJ37" s="13"/>
      <c r="AK37" s="8"/>
      <c r="AL37" s="8">
        <v>30</v>
      </c>
      <c r="AM37" s="8">
        <v>5</v>
      </c>
      <c r="AN37" s="56">
        <v>8</v>
      </c>
      <c r="AO37" s="60">
        <v>41</v>
      </c>
      <c r="AP37" s="8">
        <v>16</v>
      </c>
      <c r="AQ37" s="14">
        <v>8</v>
      </c>
      <c r="AR37" s="13"/>
      <c r="AS37" s="8"/>
      <c r="AT37" s="56"/>
      <c r="AU37" s="13"/>
      <c r="AV37" s="8"/>
      <c r="AW37" s="14"/>
      <c r="AX37" s="13"/>
      <c r="AY37" s="8"/>
      <c r="AZ37" s="56"/>
      <c r="BA37" s="13" t="s">
        <v>447</v>
      </c>
      <c r="BB37" s="109" t="s">
        <v>447</v>
      </c>
      <c r="BC37" s="1"/>
      <c r="BD37" s="1"/>
      <c r="BE37" s="43"/>
      <c r="BF37" s="1"/>
      <c r="BG37" s="1"/>
      <c r="BS37" s="29"/>
      <c r="BT37" s="29" t="str">
        <f t="shared" si="0"/>
        <v/>
      </c>
      <c r="BU37" s="38">
        <f t="shared" si="1"/>
        <v>43</v>
      </c>
      <c r="BV37" s="38">
        <f t="shared" si="2"/>
        <v>9</v>
      </c>
      <c r="BW37" s="29">
        <f t="shared" si="3"/>
        <v>56</v>
      </c>
      <c r="BX37" s="38">
        <f t="shared" si="4"/>
        <v>12</v>
      </c>
      <c r="BY37" s="29" t="e">
        <f>IF(AND(#REF!="",#REF!="",#REF!="",#REF!=""),"",SUM(#REF!,#REF!,#REF!,#REF!,#REF!))</f>
        <v>#REF!</v>
      </c>
      <c r="BZ37" s="38" t="str">
        <f t="shared" si="5"/>
        <v/>
      </c>
      <c r="CA37" s="29">
        <f t="shared" si="6"/>
        <v>48</v>
      </c>
      <c r="CB37" s="38">
        <f t="shared" si="7"/>
        <v>10</v>
      </c>
      <c r="CC37" s="29">
        <f t="shared" si="8"/>
        <v>43</v>
      </c>
      <c r="CD37" s="38">
        <f t="shared" si="9"/>
        <v>9</v>
      </c>
      <c r="CE37" s="29" t="e">
        <f>IF(AND(#REF!="",#REF!="",#REF!="",#REF!=""),"",SUM(#REF!,#REF!,#REF!,#REF!,#REF!))</f>
        <v>#REF!</v>
      </c>
      <c r="CF37" s="38" t="str">
        <f t="shared" si="10"/>
        <v/>
      </c>
      <c r="CG37" s="38"/>
      <c r="CH37" s="38"/>
    </row>
    <row r="38" spans="1:86" ht="24.9" customHeight="1">
      <c r="A38" s="358">
        <v>32</v>
      </c>
      <c r="B38" s="359"/>
      <c r="C38" s="360"/>
      <c r="D38" s="361"/>
      <c r="E38" s="362"/>
      <c r="F38" s="363"/>
      <c r="G38" s="363"/>
      <c r="H38" s="364"/>
      <c r="I38" s="365"/>
      <c r="J38" s="366"/>
      <c r="K38" s="367"/>
      <c r="L38" s="13"/>
      <c r="M38" s="8"/>
      <c r="N38" s="8"/>
      <c r="O38" s="8"/>
      <c r="P38" s="56"/>
      <c r="Q38" s="60">
        <v>37</v>
      </c>
      <c r="R38" s="8">
        <v>4</v>
      </c>
      <c r="S38" s="14">
        <v>11</v>
      </c>
      <c r="T38" s="19"/>
      <c r="U38" s="20"/>
      <c r="V38" s="20"/>
      <c r="W38" s="8"/>
      <c r="X38" s="62"/>
      <c r="Y38" s="60">
        <v>40</v>
      </c>
      <c r="Z38" s="8">
        <v>4</v>
      </c>
      <c r="AA38" s="14">
        <v>9</v>
      </c>
      <c r="AB38" s="13"/>
      <c r="AC38" s="8"/>
      <c r="AD38" s="8"/>
      <c r="AE38" s="8"/>
      <c r="AF38" s="56"/>
      <c r="AG38" s="60">
        <v>49</v>
      </c>
      <c r="AH38" s="8">
        <v>15</v>
      </c>
      <c r="AI38" s="14">
        <v>8</v>
      </c>
      <c r="AJ38" s="13"/>
      <c r="AK38" s="8"/>
      <c r="AL38" s="8">
        <v>30</v>
      </c>
      <c r="AM38" s="8">
        <v>5</v>
      </c>
      <c r="AN38" s="56">
        <v>8</v>
      </c>
      <c r="AO38" s="60">
        <v>43</v>
      </c>
      <c r="AP38" s="8">
        <v>16</v>
      </c>
      <c r="AQ38" s="14">
        <v>8</v>
      </c>
      <c r="AR38" s="13"/>
      <c r="AS38" s="8"/>
      <c r="AT38" s="56"/>
      <c r="AU38" s="13"/>
      <c r="AV38" s="8"/>
      <c r="AW38" s="14"/>
      <c r="AX38" s="13"/>
      <c r="AY38" s="8"/>
      <c r="AZ38" s="56"/>
      <c r="BA38" s="13" t="s">
        <v>447</v>
      </c>
      <c r="BB38" s="109" t="s">
        <v>447</v>
      </c>
      <c r="BC38" s="1"/>
      <c r="BD38" s="1"/>
      <c r="BE38" s="43"/>
      <c r="BF38" s="1"/>
      <c r="BG38" s="1"/>
      <c r="BS38" s="29"/>
      <c r="BT38" s="29" t="str">
        <f t="shared" si="0"/>
        <v/>
      </c>
      <c r="BU38" s="38" t="str">
        <f t="shared" si="1"/>
        <v/>
      </c>
      <c r="BV38" s="38" t="str">
        <f t="shared" si="2"/>
        <v/>
      </c>
      <c r="BW38" s="29" t="str">
        <f t="shared" si="3"/>
        <v/>
      </c>
      <c r="BX38" s="38" t="str">
        <f t="shared" si="4"/>
        <v/>
      </c>
      <c r="BY38" s="29" t="e">
        <f>IF(AND(#REF!="",#REF!="",#REF!="",#REF!=""),"",SUM(#REF!,#REF!,#REF!,#REF!,#REF!))</f>
        <v>#REF!</v>
      </c>
      <c r="BZ38" s="38" t="str">
        <f t="shared" si="5"/>
        <v/>
      </c>
      <c r="CA38" s="29" t="str">
        <f t="shared" si="6"/>
        <v/>
      </c>
      <c r="CB38" s="38" t="str">
        <f t="shared" si="7"/>
        <v/>
      </c>
      <c r="CC38" s="29">
        <f t="shared" si="8"/>
        <v>43</v>
      </c>
      <c r="CD38" s="38">
        <f t="shared" si="9"/>
        <v>9</v>
      </c>
      <c r="CE38" s="29" t="e">
        <f>IF(AND(#REF!="",#REF!="",#REF!="",#REF!=""),"",SUM(#REF!,#REF!,#REF!,#REF!,#REF!))</f>
        <v>#REF!</v>
      </c>
      <c r="CF38" s="38" t="str">
        <f t="shared" si="10"/>
        <v/>
      </c>
      <c r="CG38" s="38"/>
      <c r="CH38" s="38"/>
    </row>
    <row r="39" spans="1:86" ht="24.9" customHeight="1">
      <c r="A39" s="358">
        <v>33</v>
      </c>
      <c r="B39" s="359"/>
      <c r="C39" s="360"/>
      <c r="D39" s="361"/>
      <c r="E39" s="362"/>
      <c r="F39" s="363"/>
      <c r="G39" s="363"/>
      <c r="H39" s="364"/>
      <c r="I39" s="365"/>
      <c r="J39" s="366"/>
      <c r="K39" s="367"/>
      <c r="L39" s="13"/>
      <c r="M39" s="8"/>
      <c r="N39" s="8"/>
      <c r="O39" s="8"/>
      <c r="P39" s="56"/>
      <c r="Q39" s="60">
        <v>37</v>
      </c>
      <c r="R39" s="8">
        <v>4</v>
      </c>
      <c r="S39" s="14">
        <v>11</v>
      </c>
      <c r="T39" s="19"/>
      <c r="U39" s="20"/>
      <c r="V39" s="20"/>
      <c r="W39" s="8"/>
      <c r="X39" s="62"/>
      <c r="Y39" s="60">
        <v>37</v>
      </c>
      <c r="Z39" s="8">
        <v>4</v>
      </c>
      <c r="AA39" s="14">
        <v>9</v>
      </c>
      <c r="AB39" s="13"/>
      <c r="AC39" s="8"/>
      <c r="AD39" s="8"/>
      <c r="AE39" s="8"/>
      <c r="AF39" s="56"/>
      <c r="AG39" s="60">
        <v>48</v>
      </c>
      <c r="AH39" s="8">
        <v>15</v>
      </c>
      <c r="AI39" s="14">
        <v>8</v>
      </c>
      <c r="AJ39" s="13"/>
      <c r="AK39" s="8"/>
      <c r="AL39" s="8">
        <v>25</v>
      </c>
      <c r="AM39" s="8">
        <v>5</v>
      </c>
      <c r="AN39" s="56">
        <v>8</v>
      </c>
      <c r="AO39" s="60">
        <v>48</v>
      </c>
      <c r="AP39" s="8">
        <v>16</v>
      </c>
      <c r="AQ39" s="14">
        <v>8</v>
      </c>
      <c r="AR39" s="13"/>
      <c r="AS39" s="8"/>
      <c r="AT39" s="56"/>
      <c r="AU39" s="13"/>
      <c r="AV39" s="8"/>
      <c r="AW39" s="14"/>
      <c r="AX39" s="13"/>
      <c r="AY39" s="8"/>
      <c r="AZ39" s="56"/>
      <c r="BA39" s="13" t="s">
        <v>447</v>
      </c>
      <c r="BB39" s="109" t="s">
        <v>447</v>
      </c>
      <c r="BC39" s="1"/>
      <c r="BD39" s="1"/>
      <c r="BE39" s="43"/>
      <c r="BF39" s="1"/>
      <c r="BG39" s="1"/>
      <c r="BS39" s="29"/>
      <c r="BT39" s="29" t="str">
        <f t="shared" si="0"/>
        <v/>
      </c>
      <c r="BU39" s="38" t="str">
        <f t="shared" si="1"/>
        <v/>
      </c>
      <c r="BV39" s="38" t="str">
        <f t="shared" si="2"/>
        <v/>
      </c>
      <c r="BW39" s="29" t="str">
        <f t="shared" si="3"/>
        <v/>
      </c>
      <c r="BX39" s="38" t="str">
        <f t="shared" si="4"/>
        <v/>
      </c>
      <c r="BY39" s="29" t="e">
        <f>IF(AND(#REF!="",#REF!="",#REF!="",#REF!=""),"",SUM(#REF!,#REF!,#REF!,#REF!,#REF!))</f>
        <v>#REF!</v>
      </c>
      <c r="BZ39" s="38" t="str">
        <f t="shared" si="5"/>
        <v/>
      </c>
      <c r="CA39" s="29" t="str">
        <f t="shared" si="6"/>
        <v/>
      </c>
      <c r="CB39" s="38" t="str">
        <f t="shared" si="7"/>
        <v/>
      </c>
      <c r="CC39" s="29">
        <f t="shared" si="8"/>
        <v>38</v>
      </c>
      <c r="CD39" s="38">
        <f t="shared" si="9"/>
        <v>8</v>
      </c>
      <c r="CE39" s="29" t="e">
        <f>IF(AND(#REF!="",#REF!="",#REF!="",#REF!=""),"",SUM(#REF!,#REF!,#REF!,#REF!,#REF!))</f>
        <v>#REF!</v>
      </c>
      <c r="CF39" s="38" t="str">
        <f t="shared" si="10"/>
        <v/>
      </c>
      <c r="CG39" s="38"/>
      <c r="CH39" s="38"/>
    </row>
    <row r="40" spans="1:86" ht="24.9" customHeight="1">
      <c r="A40" s="358">
        <v>34</v>
      </c>
      <c r="B40" s="359"/>
      <c r="C40" s="360"/>
      <c r="D40" s="361"/>
      <c r="E40" s="362"/>
      <c r="F40" s="363"/>
      <c r="G40" s="363"/>
      <c r="H40" s="364"/>
      <c r="I40" s="365"/>
      <c r="J40" s="366"/>
      <c r="K40" s="367"/>
      <c r="L40" s="13"/>
      <c r="M40" s="8"/>
      <c r="N40" s="8"/>
      <c r="O40" s="8"/>
      <c r="P40" s="56"/>
      <c r="Q40" s="60">
        <v>37</v>
      </c>
      <c r="R40" s="8">
        <v>4</v>
      </c>
      <c r="S40" s="14">
        <v>11</v>
      </c>
      <c r="T40" s="19"/>
      <c r="U40" s="20"/>
      <c r="V40" s="20"/>
      <c r="W40" s="8"/>
      <c r="X40" s="62"/>
      <c r="Y40" s="60">
        <v>37</v>
      </c>
      <c r="Z40" s="8">
        <v>4</v>
      </c>
      <c r="AA40" s="14">
        <v>9</v>
      </c>
      <c r="AB40" s="13"/>
      <c r="AC40" s="8"/>
      <c r="AD40" s="8"/>
      <c r="AE40" s="8"/>
      <c r="AF40" s="56"/>
      <c r="AG40" s="60">
        <v>47</v>
      </c>
      <c r="AH40" s="8">
        <v>15</v>
      </c>
      <c r="AI40" s="14">
        <v>8</v>
      </c>
      <c r="AJ40" s="13"/>
      <c r="AK40" s="8"/>
      <c r="AL40" s="8">
        <v>26</v>
      </c>
      <c r="AM40" s="8">
        <v>5</v>
      </c>
      <c r="AN40" s="56">
        <v>8</v>
      </c>
      <c r="AO40" s="60">
        <v>49</v>
      </c>
      <c r="AP40" s="8">
        <v>16</v>
      </c>
      <c r="AQ40" s="14">
        <v>8</v>
      </c>
      <c r="AR40" s="13"/>
      <c r="AS40" s="8"/>
      <c r="AT40" s="56"/>
      <c r="AU40" s="13"/>
      <c r="AV40" s="8"/>
      <c r="AW40" s="14"/>
      <c r="AX40" s="13"/>
      <c r="AY40" s="8"/>
      <c r="AZ40" s="56"/>
      <c r="BA40" s="13" t="s">
        <v>447</v>
      </c>
      <c r="BB40" s="109" t="s">
        <v>447</v>
      </c>
      <c r="BC40" s="1"/>
      <c r="BD40" s="1"/>
      <c r="BE40" s="43"/>
      <c r="BF40" s="1"/>
      <c r="BG40" s="1"/>
      <c r="BS40" s="29"/>
      <c r="BT40" s="29" t="str">
        <f t="shared" si="0"/>
        <v/>
      </c>
      <c r="BU40" s="38" t="str">
        <f t="shared" si="1"/>
        <v/>
      </c>
      <c r="BV40" s="38" t="str">
        <f t="shared" si="2"/>
        <v/>
      </c>
      <c r="BW40" s="29" t="str">
        <f t="shared" si="3"/>
        <v/>
      </c>
      <c r="BX40" s="38" t="str">
        <f t="shared" si="4"/>
        <v/>
      </c>
      <c r="BY40" s="29" t="e">
        <f>IF(AND(#REF!="",#REF!="",#REF!="",#REF!=""),"",SUM(#REF!,#REF!,#REF!,#REF!,#REF!))</f>
        <v>#REF!</v>
      </c>
      <c r="BZ40" s="38" t="str">
        <f t="shared" si="5"/>
        <v/>
      </c>
      <c r="CA40" s="29" t="str">
        <f t="shared" si="6"/>
        <v/>
      </c>
      <c r="CB40" s="38" t="str">
        <f t="shared" si="7"/>
        <v/>
      </c>
      <c r="CC40" s="29">
        <f t="shared" si="8"/>
        <v>39</v>
      </c>
      <c r="CD40" s="38">
        <f t="shared" si="9"/>
        <v>8</v>
      </c>
      <c r="CE40" s="29" t="e">
        <f>IF(AND(#REF!="",#REF!="",#REF!="",#REF!=""),"",SUM(#REF!,#REF!,#REF!,#REF!,#REF!))</f>
        <v>#REF!</v>
      </c>
      <c r="CF40" s="38" t="str">
        <f t="shared" si="10"/>
        <v/>
      </c>
      <c r="CG40" s="38"/>
      <c r="CH40" s="38"/>
    </row>
    <row r="41" spans="1:86" ht="24.9" customHeight="1">
      <c r="A41" s="358">
        <v>35</v>
      </c>
      <c r="B41" s="359"/>
      <c r="C41" s="360"/>
      <c r="D41" s="361"/>
      <c r="E41" s="362"/>
      <c r="F41" s="363"/>
      <c r="G41" s="363"/>
      <c r="H41" s="364"/>
      <c r="I41" s="365"/>
      <c r="J41" s="366"/>
      <c r="K41" s="367"/>
      <c r="L41" s="13"/>
      <c r="M41" s="8"/>
      <c r="N41" s="8"/>
      <c r="O41" s="8"/>
      <c r="P41" s="56"/>
      <c r="Q41" s="60">
        <v>37</v>
      </c>
      <c r="R41" s="8">
        <v>4</v>
      </c>
      <c r="S41" s="14">
        <v>11</v>
      </c>
      <c r="T41" s="19"/>
      <c r="U41" s="20"/>
      <c r="V41" s="20"/>
      <c r="W41" s="8"/>
      <c r="X41" s="62"/>
      <c r="Y41" s="60">
        <v>37</v>
      </c>
      <c r="Z41" s="8">
        <v>4</v>
      </c>
      <c r="AA41" s="14">
        <v>9</v>
      </c>
      <c r="AB41" s="13"/>
      <c r="AC41" s="8"/>
      <c r="AD41" s="8"/>
      <c r="AE41" s="8"/>
      <c r="AF41" s="56"/>
      <c r="AG41" s="60">
        <v>45</v>
      </c>
      <c r="AH41" s="8">
        <v>15</v>
      </c>
      <c r="AI41" s="14">
        <v>8</v>
      </c>
      <c r="AJ41" s="13"/>
      <c r="AK41" s="8"/>
      <c r="AL41" s="8">
        <v>24</v>
      </c>
      <c r="AM41" s="8">
        <v>5</v>
      </c>
      <c r="AN41" s="56">
        <v>9</v>
      </c>
      <c r="AO41" s="60">
        <v>41</v>
      </c>
      <c r="AP41" s="8">
        <v>16</v>
      </c>
      <c r="AQ41" s="14">
        <v>8</v>
      </c>
      <c r="AR41" s="13"/>
      <c r="AS41" s="8"/>
      <c r="AT41" s="56"/>
      <c r="AU41" s="13"/>
      <c r="AV41" s="8"/>
      <c r="AW41" s="14"/>
      <c r="AX41" s="13"/>
      <c r="AY41" s="8"/>
      <c r="AZ41" s="56"/>
      <c r="BA41" s="13" t="s">
        <v>447</v>
      </c>
      <c r="BB41" s="109" t="s">
        <v>447</v>
      </c>
      <c r="BC41" s="1"/>
      <c r="BD41" s="1"/>
      <c r="BE41" s="43"/>
      <c r="BF41" s="1"/>
      <c r="BG41" s="1"/>
      <c r="BS41" s="29"/>
      <c r="BT41" s="29" t="str">
        <f t="shared" si="0"/>
        <v/>
      </c>
      <c r="BU41" s="38" t="str">
        <f t="shared" si="1"/>
        <v/>
      </c>
      <c r="BV41" s="38" t="str">
        <f t="shared" si="2"/>
        <v/>
      </c>
      <c r="BW41" s="29" t="str">
        <f t="shared" si="3"/>
        <v/>
      </c>
      <c r="BX41" s="38" t="str">
        <f t="shared" si="4"/>
        <v/>
      </c>
      <c r="BY41" s="29" t="e">
        <f>IF(AND(#REF!="",#REF!="",#REF!="",#REF!=""),"",SUM(#REF!,#REF!,#REF!,#REF!,#REF!))</f>
        <v>#REF!</v>
      </c>
      <c r="BZ41" s="38" t="str">
        <f t="shared" si="5"/>
        <v/>
      </c>
      <c r="CA41" s="29" t="str">
        <f t="shared" si="6"/>
        <v/>
      </c>
      <c r="CB41" s="38" t="str">
        <f t="shared" si="7"/>
        <v/>
      </c>
      <c r="CC41" s="29">
        <f t="shared" si="8"/>
        <v>38</v>
      </c>
      <c r="CD41" s="38">
        <f t="shared" si="9"/>
        <v>8</v>
      </c>
      <c r="CE41" s="29" t="e">
        <f>IF(AND(#REF!="",#REF!="",#REF!="",#REF!=""),"",SUM(#REF!,#REF!,#REF!,#REF!,#REF!))</f>
        <v>#REF!</v>
      </c>
      <c r="CF41" s="38" t="str">
        <f t="shared" si="10"/>
        <v/>
      </c>
      <c r="CG41" s="38"/>
      <c r="CH41" s="38"/>
    </row>
    <row r="42" spans="1:86" ht="24.9" customHeight="1">
      <c r="A42" s="358">
        <v>36</v>
      </c>
      <c r="B42" s="359"/>
      <c r="C42" s="360"/>
      <c r="D42" s="361"/>
      <c r="E42" s="362"/>
      <c r="F42" s="363"/>
      <c r="G42" s="363"/>
      <c r="H42" s="364"/>
      <c r="I42" s="365"/>
      <c r="J42" s="366"/>
      <c r="K42" s="367"/>
      <c r="L42" s="13"/>
      <c r="M42" s="8"/>
      <c r="N42" s="8"/>
      <c r="O42" s="8"/>
      <c r="P42" s="56"/>
      <c r="Q42" s="60">
        <v>37</v>
      </c>
      <c r="R42" s="8">
        <v>4</v>
      </c>
      <c r="S42" s="14">
        <v>11</v>
      </c>
      <c r="T42" s="19"/>
      <c r="U42" s="20"/>
      <c r="V42" s="20"/>
      <c r="W42" s="8"/>
      <c r="X42" s="62"/>
      <c r="Y42" s="60">
        <v>47</v>
      </c>
      <c r="Z42" s="8">
        <v>4</v>
      </c>
      <c r="AA42" s="14">
        <v>9</v>
      </c>
      <c r="AB42" s="13"/>
      <c r="AC42" s="8"/>
      <c r="AD42" s="8"/>
      <c r="AE42" s="8"/>
      <c r="AF42" s="56"/>
      <c r="AG42" s="60">
        <v>45</v>
      </c>
      <c r="AH42" s="8">
        <v>15</v>
      </c>
      <c r="AI42" s="14">
        <v>8</v>
      </c>
      <c r="AJ42" s="13"/>
      <c r="AK42" s="8"/>
      <c r="AL42" s="8">
        <v>25</v>
      </c>
      <c r="AM42" s="8">
        <v>5</v>
      </c>
      <c r="AN42" s="56">
        <v>9</v>
      </c>
      <c r="AO42" s="60">
        <v>42</v>
      </c>
      <c r="AP42" s="8">
        <v>16</v>
      </c>
      <c r="AQ42" s="14">
        <v>8</v>
      </c>
      <c r="AR42" s="13"/>
      <c r="AS42" s="8"/>
      <c r="AT42" s="56"/>
      <c r="AU42" s="13"/>
      <c r="AV42" s="8"/>
      <c r="AW42" s="14"/>
      <c r="AX42" s="13"/>
      <c r="AY42" s="8"/>
      <c r="AZ42" s="56"/>
      <c r="BA42" s="13" t="s">
        <v>447</v>
      </c>
      <c r="BB42" s="109" t="s">
        <v>447</v>
      </c>
      <c r="BC42" s="1"/>
      <c r="BD42" s="1"/>
      <c r="BE42" s="43"/>
      <c r="BF42" s="1"/>
      <c r="BG42" s="1"/>
      <c r="BS42" s="29"/>
      <c r="BT42" s="29" t="str">
        <f t="shared" si="0"/>
        <v/>
      </c>
      <c r="BU42" s="38" t="str">
        <f t="shared" si="1"/>
        <v/>
      </c>
      <c r="BV42" s="38" t="str">
        <f t="shared" si="2"/>
        <v/>
      </c>
      <c r="BW42" s="29" t="str">
        <f t="shared" si="3"/>
        <v/>
      </c>
      <c r="BX42" s="38" t="str">
        <f t="shared" si="4"/>
        <v/>
      </c>
      <c r="BY42" s="29" t="e">
        <f>IF(AND(#REF!="",#REF!="",#REF!="",#REF!=""),"",SUM(#REF!,#REF!,#REF!,#REF!,#REF!))</f>
        <v>#REF!</v>
      </c>
      <c r="BZ42" s="38" t="str">
        <f t="shared" si="5"/>
        <v/>
      </c>
      <c r="CA42" s="29" t="str">
        <f t="shared" si="6"/>
        <v/>
      </c>
      <c r="CB42" s="38" t="str">
        <f t="shared" si="7"/>
        <v/>
      </c>
      <c r="CC42" s="29">
        <f t="shared" si="8"/>
        <v>39</v>
      </c>
      <c r="CD42" s="38">
        <f t="shared" si="9"/>
        <v>8</v>
      </c>
      <c r="CE42" s="29" t="e">
        <f>IF(AND(#REF!="",#REF!="",#REF!="",#REF!=""),"",SUM(#REF!,#REF!,#REF!,#REF!,#REF!))</f>
        <v>#REF!</v>
      </c>
      <c r="CF42" s="38" t="str">
        <f t="shared" si="10"/>
        <v/>
      </c>
      <c r="CG42" s="38"/>
      <c r="CH42" s="38"/>
    </row>
    <row r="43" spans="1:86" ht="24.9" customHeight="1">
      <c r="A43" s="358">
        <v>37</v>
      </c>
      <c r="B43" s="359"/>
      <c r="C43" s="360"/>
      <c r="D43" s="361"/>
      <c r="E43" s="362"/>
      <c r="F43" s="363"/>
      <c r="G43" s="363"/>
      <c r="H43" s="364"/>
      <c r="I43" s="365"/>
      <c r="J43" s="366"/>
      <c r="K43" s="367"/>
      <c r="L43" s="13"/>
      <c r="M43" s="8"/>
      <c r="N43" s="8"/>
      <c r="O43" s="8"/>
      <c r="P43" s="56"/>
      <c r="Q43" s="60"/>
      <c r="R43" s="8"/>
      <c r="S43" s="14"/>
      <c r="T43" s="19"/>
      <c r="U43" s="20"/>
      <c r="V43" s="20"/>
      <c r="W43" s="8"/>
      <c r="X43" s="62"/>
      <c r="Y43" s="60"/>
      <c r="Z43" s="8"/>
      <c r="AA43" s="14"/>
      <c r="AB43" s="13"/>
      <c r="AC43" s="8"/>
      <c r="AD43" s="8"/>
      <c r="AE43" s="8"/>
      <c r="AF43" s="56"/>
      <c r="AG43" s="60"/>
      <c r="AH43" s="8"/>
      <c r="AI43" s="14"/>
      <c r="AJ43" s="13"/>
      <c r="AK43" s="8"/>
      <c r="AL43" s="8"/>
      <c r="AM43" s="8"/>
      <c r="AN43" s="56"/>
      <c r="AO43" s="60"/>
      <c r="AP43" s="8"/>
      <c r="AQ43" s="14"/>
      <c r="AR43" s="13"/>
      <c r="AS43" s="8"/>
      <c r="AT43" s="56"/>
      <c r="AU43" s="13"/>
      <c r="AV43" s="8"/>
      <c r="AW43" s="14"/>
      <c r="AX43" s="13"/>
      <c r="AY43" s="8"/>
      <c r="AZ43" s="56"/>
      <c r="BA43" s="13" t="s">
        <v>447</v>
      </c>
      <c r="BB43" s="109" t="s">
        <v>447</v>
      </c>
      <c r="BC43" s="1"/>
      <c r="BD43" s="1"/>
      <c r="BE43" s="43"/>
      <c r="BF43" s="1"/>
      <c r="BG43" s="1"/>
      <c r="BS43" s="29"/>
      <c r="BT43" s="29" t="str">
        <f t="shared" si="0"/>
        <v/>
      </c>
      <c r="BU43" s="38" t="str">
        <f t="shared" si="1"/>
        <v/>
      </c>
      <c r="BV43" s="38" t="str">
        <f t="shared" si="2"/>
        <v/>
      </c>
      <c r="BW43" s="29" t="str">
        <f t="shared" si="3"/>
        <v/>
      </c>
      <c r="BX43" s="38" t="str">
        <f t="shared" si="4"/>
        <v/>
      </c>
      <c r="BY43" s="29" t="e">
        <f>IF(AND(#REF!="",#REF!="",#REF!="",#REF!=""),"",SUM(#REF!,#REF!,#REF!,#REF!,#REF!))</f>
        <v>#REF!</v>
      </c>
      <c r="BZ43" s="38" t="str">
        <f t="shared" si="5"/>
        <v/>
      </c>
      <c r="CA43" s="29" t="str">
        <f t="shared" si="6"/>
        <v/>
      </c>
      <c r="CB43" s="38" t="str">
        <f t="shared" si="7"/>
        <v/>
      </c>
      <c r="CC43" s="29" t="str">
        <f t="shared" si="8"/>
        <v/>
      </c>
      <c r="CD43" s="38" t="str">
        <f t="shared" si="9"/>
        <v/>
      </c>
      <c r="CE43" s="29" t="e">
        <f>IF(AND(#REF!="",#REF!="",#REF!="",#REF!=""),"",SUM(#REF!,#REF!,#REF!,#REF!,#REF!))</f>
        <v>#REF!</v>
      </c>
      <c r="CF43" s="38" t="str">
        <f t="shared" si="10"/>
        <v/>
      </c>
      <c r="CG43" s="38"/>
      <c r="CH43" s="38"/>
    </row>
    <row r="44" spans="1:86" ht="24.9" customHeight="1">
      <c r="A44" s="358">
        <v>38</v>
      </c>
      <c r="B44" s="359"/>
      <c r="C44" s="360"/>
      <c r="D44" s="361"/>
      <c r="E44" s="362"/>
      <c r="F44" s="363"/>
      <c r="G44" s="363"/>
      <c r="H44" s="364"/>
      <c r="I44" s="365"/>
      <c r="J44" s="366"/>
      <c r="K44" s="367"/>
      <c r="L44" s="13"/>
      <c r="M44" s="8"/>
      <c r="N44" s="8"/>
      <c r="O44" s="8"/>
      <c r="P44" s="56"/>
      <c r="Q44" s="60"/>
      <c r="R44" s="8"/>
      <c r="S44" s="14"/>
      <c r="T44" s="19"/>
      <c r="U44" s="20"/>
      <c r="V44" s="20"/>
      <c r="W44" s="8"/>
      <c r="X44" s="62"/>
      <c r="Y44" s="60"/>
      <c r="Z44" s="8"/>
      <c r="AA44" s="14"/>
      <c r="AB44" s="13"/>
      <c r="AC44" s="8"/>
      <c r="AD44" s="8"/>
      <c r="AE44" s="8"/>
      <c r="AF44" s="56"/>
      <c r="AG44" s="60"/>
      <c r="AH44" s="8"/>
      <c r="AI44" s="14"/>
      <c r="AJ44" s="13"/>
      <c r="AK44" s="8"/>
      <c r="AL44" s="8"/>
      <c r="AM44" s="8"/>
      <c r="AN44" s="56"/>
      <c r="AO44" s="60"/>
      <c r="AP44" s="8"/>
      <c r="AQ44" s="14"/>
      <c r="AR44" s="13"/>
      <c r="AS44" s="8"/>
      <c r="AT44" s="56"/>
      <c r="AU44" s="13"/>
      <c r="AV44" s="8"/>
      <c r="AW44" s="14"/>
      <c r="AX44" s="13"/>
      <c r="AY44" s="8"/>
      <c r="AZ44" s="56"/>
      <c r="BA44" s="13" t="s">
        <v>447</v>
      </c>
      <c r="BB44" s="109" t="s">
        <v>447</v>
      </c>
      <c r="BC44" s="1"/>
      <c r="BD44" s="1"/>
      <c r="BE44" s="43"/>
      <c r="BF44" s="1"/>
      <c r="BG44" s="1"/>
      <c r="BS44" s="29"/>
      <c r="BT44" s="29" t="str">
        <f t="shared" si="0"/>
        <v/>
      </c>
      <c r="BU44" s="38" t="str">
        <f t="shared" si="1"/>
        <v/>
      </c>
      <c r="BV44" s="38" t="str">
        <f t="shared" si="2"/>
        <v/>
      </c>
      <c r="BW44" s="29" t="str">
        <f t="shared" si="3"/>
        <v/>
      </c>
      <c r="BX44" s="38" t="str">
        <f t="shared" si="4"/>
        <v/>
      </c>
      <c r="BY44" s="29" t="e">
        <f>IF(AND(#REF!="",#REF!="",#REF!="",#REF!=""),"",SUM(#REF!,#REF!,#REF!,#REF!,#REF!))</f>
        <v>#REF!</v>
      </c>
      <c r="BZ44" s="38" t="str">
        <f t="shared" si="5"/>
        <v/>
      </c>
      <c r="CA44" s="29" t="str">
        <f t="shared" si="6"/>
        <v/>
      </c>
      <c r="CB44" s="38" t="str">
        <f t="shared" si="7"/>
        <v/>
      </c>
      <c r="CC44" s="29" t="str">
        <f t="shared" si="8"/>
        <v/>
      </c>
      <c r="CD44" s="38" t="str">
        <f t="shared" si="9"/>
        <v/>
      </c>
      <c r="CE44" s="29" t="e">
        <f>IF(AND(#REF!="",#REF!="",#REF!="",#REF!=""),"",SUM(#REF!,#REF!,#REF!,#REF!,#REF!))</f>
        <v>#REF!</v>
      </c>
      <c r="CF44" s="38" t="str">
        <f t="shared" si="10"/>
        <v/>
      </c>
      <c r="CG44" s="38"/>
      <c r="CH44" s="38"/>
    </row>
    <row r="45" spans="1:86" ht="24.9" customHeight="1">
      <c r="A45" s="358">
        <v>39</v>
      </c>
      <c r="B45" s="359"/>
      <c r="C45" s="360"/>
      <c r="D45" s="361"/>
      <c r="E45" s="362"/>
      <c r="F45" s="363"/>
      <c r="G45" s="363"/>
      <c r="H45" s="364"/>
      <c r="I45" s="365"/>
      <c r="J45" s="366"/>
      <c r="K45" s="367"/>
      <c r="L45" s="13"/>
      <c r="M45" s="8"/>
      <c r="N45" s="8"/>
      <c r="O45" s="8"/>
      <c r="P45" s="56"/>
      <c r="Q45" s="60"/>
      <c r="R45" s="8"/>
      <c r="S45" s="14"/>
      <c r="T45" s="19"/>
      <c r="U45" s="20"/>
      <c r="V45" s="20"/>
      <c r="W45" s="8"/>
      <c r="X45" s="62"/>
      <c r="Y45" s="60"/>
      <c r="Z45" s="8"/>
      <c r="AA45" s="14"/>
      <c r="AB45" s="13"/>
      <c r="AC45" s="8"/>
      <c r="AD45" s="8"/>
      <c r="AE45" s="8"/>
      <c r="AF45" s="56"/>
      <c r="AG45" s="60"/>
      <c r="AH45" s="8"/>
      <c r="AI45" s="14"/>
      <c r="AJ45" s="13"/>
      <c r="AK45" s="8"/>
      <c r="AL45" s="8"/>
      <c r="AM45" s="8"/>
      <c r="AN45" s="56"/>
      <c r="AO45" s="60"/>
      <c r="AP45" s="8"/>
      <c r="AQ45" s="14"/>
      <c r="AR45" s="13"/>
      <c r="AS45" s="8"/>
      <c r="AT45" s="56"/>
      <c r="AU45" s="13"/>
      <c r="AV45" s="8"/>
      <c r="AW45" s="14"/>
      <c r="AX45" s="13"/>
      <c r="AY45" s="8"/>
      <c r="AZ45" s="56"/>
      <c r="BA45" s="13" t="s">
        <v>447</v>
      </c>
      <c r="BB45" s="109" t="s">
        <v>447</v>
      </c>
      <c r="BC45" s="1"/>
      <c r="BD45" s="1"/>
      <c r="BE45" s="43"/>
      <c r="BF45" s="1"/>
      <c r="BG45" s="1"/>
      <c r="BS45" s="29"/>
      <c r="BT45" s="29" t="str">
        <f t="shared" si="0"/>
        <v/>
      </c>
      <c r="BU45" s="38" t="str">
        <f t="shared" si="1"/>
        <v/>
      </c>
      <c r="BV45" s="38" t="str">
        <f t="shared" si="2"/>
        <v/>
      </c>
      <c r="BW45" s="29" t="str">
        <f t="shared" si="3"/>
        <v/>
      </c>
      <c r="BX45" s="38" t="str">
        <f t="shared" si="4"/>
        <v/>
      </c>
      <c r="BY45" s="29" t="e">
        <f>IF(AND(#REF!="",#REF!="",#REF!="",#REF!=""),"",SUM(#REF!,#REF!,#REF!,#REF!,#REF!))</f>
        <v>#REF!</v>
      </c>
      <c r="BZ45" s="38" t="str">
        <f t="shared" si="5"/>
        <v/>
      </c>
      <c r="CA45" s="29" t="str">
        <f t="shared" si="6"/>
        <v/>
      </c>
      <c r="CB45" s="38" t="str">
        <f t="shared" si="7"/>
        <v/>
      </c>
      <c r="CC45" s="29" t="str">
        <f t="shared" si="8"/>
        <v/>
      </c>
      <c r="CD45" s="38" t="str">
        <f t="shared" si="9"/>
        <v/>
      </c>
      <c r="CE45" s="29" t="e">
        <f>IF(AND(#REF!="",#REF!="",#REF!="",#REF!=""),"",SUM(#REF!,#REF!,#REF!,#REF!,#REF!))</f>
        <v>#REF!</v>
      </c>
      <c r="CF45" s="38" t="str">
        <f t="shared" si="10"/>
        <v/>
      </c>
      <c r="CG45" s="38"/>
      <c r="CH45" s="38"/>
    </row>
    <row r="46" spans="1:86" ht="24.9" customHeight="1">
      <c r="A46" s="358">
        <v>40</v>
      </c>
      <c r="B46" s="359"/>
      <c r="C46" s="360"/>
      <c r="D46" s="361"/>
      <c r="E46" s="362"/>
      <c r="F46" s="363"/>
      <c r="G46" s="363"/>
      <c r="H46" s="364"/>
      <c r="I46" s="365"/>
      <c r="J46" s="366"/>
      <c r="K46" s="367"/>
      <c r="L46" s="13"/>
      <c r="M46" s="8"/>
      <c r="N46" s="8"/>
      <c r="O46" s="8"/>
      <c r="P46" s="56"/>
      <c r="Q46" s="60"/>
      <c r="R46" s="8"/>
      <c r="S46" s="14"/>
      <c r="T46" s="19"/>
      <c r="U46" s="20"/>
      <c r="V46" s="20"/>
      <c r="W46" s="8"/>
      <c r="X46" s="62"/>
      <c r="Y46" s="60"/>
      <c r="Z46" s="8"/>
      <c r="AA46" s="14"/>
      <c r="AB46" s="13"/>
      <c r="AC46" s="8"/>
      <c r="AD46" s="8"/>
      <c r="AE46" s="8"/>
      <c r="AF46" s="56"/>
      <c r="AG46" s="60"/>
      <c r="AH46" s="8"/>
      <c r="AI46" s="14"/>
      <c r="AJ46" s="13"/>
      <c r="AK46" s="8"/>
      <c r="AL46" s="8"/>
      <c r="AM46" s="8"/>
      <c r="AN46" s="56"/>
      <c r="AO46" s="60"/>
      <c r="AP46" s="8"/>
      <c r="AQ46" s="14"/>
      <c r="AR46" s="13"/>
      <c r="AS46" s="8"/>
      <c r="AT46" s="56"/>
      <c r="AU46" s="13"/>
      <c r="AV46" s="8"/>
      <c r="AW46" s="14"/>
      <c r="AX46" s="13"/>
      <c r="AY46" s="8"/>
      <c r="AZ46" s="56"/>
      <c r="BA46" s="13" t="s">
        <v>447</v>
      </c>
      <c r="BB46" s="109" t="s">
        <v>447</v>
      </c>
      <c r="BC46" s="1"/>
      <c r="BD46" s="1"/>
      <c r="BE46" s="43"/>
      <c r="BF46" s="1"/>
      <c r="BG46" s="1"/>
      <c r="BS46" s="29"/>
      <c r="BT46" s="29" t="str">
        <f t="shared" si="0"/>
        <v/>
      </c>
      <c r="BU46" s="38" t="str">
        <f t="shared" si="1"/>
        <v/>
      </c>
      <c r="BV46" s="38" t="str">
        <f t="shared" si="2"/>
        <v/>
      </c>
      <c r="BW46" s="29" t="str">
        <f t="shared" si="3"/>
        <v/>
      </c>
      <c r="BX46" s="38" t="str">
        <f t="shared" si="4"/>
        <v/>
      </c>
      <c r="BY46" s="29" t="e">
        <f>IF(AND(#REF!="",#REF!="",#REF!="",#REF!=""),"",SUM(#REF!,#REF!,#REF!,#REF!,#REF!))</f>
        <v>#REF!</v>
      </c>
      <c r="BZ46" s="38" t="str">
        <f t="shared" si="5"/>
        <v/>
      </c>
      <c r="CA46" s="29" t="str">
        <f t="shared" si="6"/>
        <v/>
      </c>
      <c r="CB46" s="38" t="str">
        <f t="shared" si="7"/>
        <v/>
      </c>
      <c r="CC46" s="29" t="str">
        <f t="shared" si="8"/>
        <v/>
      </c>
      <c r="CD46" s="38" t="str">
        <f t="shared" si="9"/>
        <v/>
      </c>
      <c r="CE46" s="29" t="e">
        <f>IF(AND(#REF!="",#REF!="",#REF!="",#REF!=""),"",SUM(#REF!,#REF!,#REF!,#REF!,#REF!))</f>
        <v>#REF!</v>
      </c>
      <c r="CF46" s="38" t="str">
        <f t="shared" si="10"/>
        <v/>
      </c>
      <c r="CG46" s="38"/>
      <c r="CH46" s="38"/>
    </row>
    <row r="47" spans="1:86" ht="24.9" customHeight="1">
      <c r="A47" s="358">
        <v>41</v>
      </c>
      <c r="B47" s="359"/>
      <c r="C47" s="360"/>
      <c r="D47" s="361"/>
      <c r="E47" s="362"/>
      <c r="F47" s="363"/>
      <c r="G47" s="363"/>
      <c r="H47" s="364"/>
      <c r="I47" s="365"/>
      <c r="J47" s="366"/>
      <c r="K47" s="367"/>
      <c r="L47" s="13"/>
      <c r="M47" s="8"/>
      <c r="N47" s="8"/>
      <c r="O47" s="8"/>
      <c r="P47" s="56"/>
      <c r="Q47" s="60"/>
      <c r="R47" s="8"/>
      <c r="S47" s="14"/>
      <c r="T47" s="19"/>
      <c r="U47" s="20"/>
      <c r="V47" s="20"/>
      <c r="W47" s="8"/>
      <c r="X47" s="62"/>
      <c r="Y47" s="60"/>
      <c r="Z47" s="8"/>
      <c r="AA47" s="14"/>
      <c r="AB47" s="13"/>
      <c r="AC47" s="8"/>
      <c r="AD47" s="8"/>
      <c r="AE47" s="8"/>
      <c r="AF47" s="56"/>
      <c r="AG47" s="60"/>
      <c r="AH47" s="8"/>
      <c r="AI47" s="14"/>
      <c r="AJ47" s="13"/>
      <c r="AK47" s="8"/>
      <c r="AL47" s="8"/>
      <c r="AM47" s="8"/>
      <c r="AN47" s="56"/>
      <c r="AO47" s="60"/>
      <c r="AP47" s="8"/>
      <c r="AQ47" s="14"/>
      <c r="AR47" s="13"/>
      <c r="AS47" s="8"/>
      <c r="AT47" s="56"/>
      <c r="AU47" s="13"/>
      <c r="AV47" s="8"/>
      <c r="AW47" s="14"/>
      <c r="AX47" s="13"/>
      <c r="AY47" s="8"/>
      <c r="AZ47" s="56"/>
      <c r="BA47" s="13" t="s">
        <v>447</v>
      </c>
      <c r="BB47" s="109" t="s">
        <v>447</v>
      </c>
      <c r="BC47" s="1"/>
      <c r="BD47" s="1"/>
      <c r="BE47" s="43"/>
      <c r="BF47" s="1"/>
      <c r="BG47" s="1"/>
      <c r="BS47" s="29"/>
      <c r="BT47" s="29" t="str">
        <f t="shared" si="0"/>
        <v/>
      </c>
      <c r="BU47" s="38" t="str">
        <f t="shared" si="1"/>
        <v/>
      </c>
      <c r="BV47" s="38" t="str">
        <f t="shared" si="2"/>
        <v/>
      </c>
      <c r="BW47" s="29" t="str">
        <f t="shared" si="3"/>
        <v/>
      </c>
      <c r="BX47" s="38" t="str">
        <f t="shared" si="4"/>
        <v/>
      </c>
      <c r="BY47" s="29" t="e">
        <f>IF(AND(#REF!="",#REF!="",#REF!="",#REF!=""),"",SUM(#REF!,#REF!,#REF!,#REF!,#REF!))</f>
        <v>#REF!</v>
      </c>
      <c r="BZ47" s="38" t="str">
        <f t="shared" si="5"/>
        <v/>
      </c>
      <c r="CA47" s="29" t="str">
        <f t="shared" si="6"/>
        <v/>
      </c>
      <c r="CB47" s="38" t="str">
        <f t="shared" si="7"/>
        <v/>
      </c>
      <c r="CC47" s="29" t="str">
        <f t="shared" si="8"/>
        <v/>
      </c>
      <c r="CD47" s="38" t="str">
        <f t="shared" si="9"/>
        <v/>
      </c>
      <c r="CE47" s="29" t="e">
        <f>IF(AND(#REF!="",#REF!="",#REF!="",#REF!=""),"",SUM(#REF!,#REF!,#REF!,#REF!,#REF!))</f>
        <v>#REF!</v>
      </c>
      <c r="CF47" s="38" t="str">
        <f t="shared" si="10"/>
        <v/>
      </c>
      <c r="CG47" s="38"/>
      <c r="CH47" s="38"/>
    </row>
    <row r="48" spans="1:86" ht="24.9" customHeight="1">
      <c r="A48" s="358">
        <v>42</v>
      </c>
      <c r="B48" s="359"/>
      <c r="C48" s="360"/>
      <c r="D48" s="361"/>
      <c r="E48" s="362"/>
      <c r="F48" s="363"/>
      <c r="G48" s="363"/>
      <c r="H48" s="364"/>
      <c r="I48" s="365"/>
      <c r="J48" s="366"/>
      <c r="K48" s="367"/>
      <c r="L48" s="13"/>
      <c r="M48" s="8"/>
      <c r="N48" s="8"/>
      <c r="O48" s="8"/>
      <c r="P48" s="56"/>
      <c r="Q48" s="60"/>
      <c r="R48" s="8"/>
      <c r="S48" s="14"/>
      <c r="T48" s="19"/>
      <c r="U48" s="20"/>
      <c r="V48" s="20"/>
      <c r="W48" s="8"/>
      <c r="X48" s="62"/>
      <c r="Y48" s="60"/>
      <c r="Z48" s="8"/>
      <c r="AA48" s="14"/>
      <c r="AB48" s="13"/>
      <c r="AC48" s="8"/>
      <c r="AD48" s="8"/>
      <c r="AE48" s="8"/>
      <c r="AF48" s="56"/>
      <c r="AG48" s="60"/>
      <c r="AH48" s="8"/>
      <c r="AI48" s="14"/>
      <c r="AJ48" s="13"/>
      <c r="AK48" s="8"/>
      <c r="AL48" s="8"/>
      <c r="AM48" s="8"/>
      <c r="AN48" s="56"/>
      <c r="AO48" s="60"/>
      <c r="AP48" s="8"/>
      <c r="AQ48" s="14"/>
      <c r="AR48" s="13"/>
      <c r="AS48" s="8"/>
      <c r="AT48" s="56"/>
      <c r="AU48" s="13"/>
      <c r="AV48" s="8"/>
      <c r="AW48" s="14"/>
      <c r="AX48" s="13"/>
      <c r="AY48" s="8"/>
      <c r="AZ48" s="56"/>
      <c r="BA48" s="13" t="s">
        <v>447</v>
      </c>
      <c r="BB48" s="109" t="s">
        <v>447</v>
      </c>
      <c r="BC48" s="1"/>
      <c r="BD48" s="1"/>
      <c r="BE48" s="43"/>
      <c r="BF48" s="1"/>
      <c r="BG48" s="1"/>
      <c r="BS48" s="29"/>
      <c r="BT48" s="29" t="str">
        <f t="shared" si="0"/>
        <v/>
      </c>
      <c r="BU48" s="38" t="str">
        <f t="shared" si="1"/>
        <v/>
      </c>
      <c r="BV48" s="38" t="str">
        <f t="shared" si="2"/>
        <v/>
      </c>
      <c r="BW48" s="29" t="str">
        <f t="shared" si="3"/>
        <v/>
      </c>
      <c r="BX48" s="38" t="str">
        <f t="shared" si="4"/>
        <v/>
      </c>
      <c r="BY48" s="29" t="e">
        <f>IF(AND(#REF!="",#REF!="",#REF!="",#REF!=""),"",SUM(#REF!,#REF!,#REF!,#REF!,#REF!))</f>
        <v>#REF!</v>
      </c>
      <c r="BZ48" s="38" t="str">
        <f t="shared" si="5"/>
        <v/>
      </c>
      <c r="CA48" s="29" t="str">
        <f t="shared" si="6"/>
        <v/>
      </c>
      <c r="CB48" s="38" t="str">
        <f t="shared" si="7"/>
        <v/>
      </c>
      <c r="CC48" s="29" t="str">
        <f t="shared" si="8"/>
        <v/>
      </c>
      <c r="CD48" s="38" t="str">
        <f t="shared" si="9"/>
        <v/>
      </c>
      <c r="CE48" s="29" t="e">
        <f>IF(AND(#REF!="",#REF!="",#REF!="",#REF!=""),"",SUM(#REF!,#REF!,#REF!,#REF!,#REF!))</f>
        <v>#REF!</v>
      </c>
      <c r="CF48" s="38" t="str">
        <f t="shared" si="10"/>
        <v/>
      </c>
      <c r="CG48" s="38"/>
      <c r="CH48" s="38"/>
    </row>
    <row r="49" spans="1:86" ht="24.9" customHeight="1">
      <c r="A49" s="358">
        <v>43</v>
      </c>
      <c r="B49" s="359"/>
      <c r="C49" s="360"/>
      <c r="D49" s="361"/>
      <c r="E49" s="362"/>
      <c r="F49" s="363"/>
      <c r="G49" s="363"/>
      <c r="H49" s="364"/>
      <c r="I49" s="365"/>
      <c r="J49" s="366"/>
      <c r="K49" s="367"/>
      <c r="L49" s="13"/>
      <c r="M49" s="8"/>
      <c r="N49" s="8"/>
      <c r="O49" s="8"/>
      <c r="P49" s="56"/>
      <c r="Q49" s="60"/>
      <c r="R49" s="8"/>
      <c r="S49" s="14"/>
      <c r="T49" s="19"/>
      <c r="U49" s="20"/>
      <c r="V49" s="20"/>
      <c r="W49" s="8"/>
      <c r="X49" s="62"/>
      <c r="Y49" s="60"/>
      <c r="Z49" s="8"/>
      <c r="AA49" s="14"/>
      <c r="AB49" s="13"/>
      <c r="AC49" s="8"/>
      <c r="AD49" s="8"/>
      <c r="AE49" s="8"/>
      <c r="AF49" s="56"/>
      <c r="AG49" s="60"/>
      <c r="AH49" s="8"/>
      <c r="AI49" s="14"/>
      <c r="AJ49" s="13"/>
      <c r="AK49" s="8"/>
      <c r="AL49" s="8"/>
      <c r="AM49" s="8"/>
      <c r="AN49" s="56"/>
      <c r="AO49" s="60"/>
      <c r="AP49" s="8"/>
      <c r="AQ49" s="14"/>
      <c r="AR49" s="13"/>
      <c r="AS49" s="8"/>
      <c r="AT49" s="56"/>
      <c r="AU49" s="13"/>
      <c r="AV49" s="8"/>
      <c r="AW49" s="14"/>
      <c r="AX49" s="13"/>
      <c r="AY49" s="8"/>
      <c r="AZ49" s="56"/>
      <c r="BA49" s="13" t="s">
        <v>447</v>
      </c>
      <c r="BB49" s="109" t="s">
        <v>447</v>
      </c>
      <c r="BC49" s="1"/>
      <c r="BD49" s="1"/>
      <c r="BE49" s="43"/>
      <c r="BF49" s="1"/>
      <c r="BG49" s="1"/>
      <c r="BS49" s="29"/>
      <c r="BT49" s="29" t="str">
        <f t="shared" si="0"/>
        <v/>
      </c>
      <c r="BU49" s="38" t="str">
        <f t="shared" si="1"/>
        <v/>
      </c>
      <c r="BV49" s="38" t="str">
        <f t="shared" si="2"/>
        <v/>
      </c>
      <c r="BW49" s="29" t="str">
        <f t="shared" si="3"/>
        <v/>
      </c>
      <c r="BX49" s="38" t="str">
        <f t="shared" si="4"/>
        <v/>
      </c>
      <c r="BY49" s="29" t="e">
        <f>IF(AND(#REF!="",#REF!="",#REF!="",#REF!=""),"",SUM(#REF!,#REF!,#REF!,#REF!,#REF!))</f>
        <v>#REF!</v>
      </c>
      <c r="BZ49" s="38" t="str">
        <f t="shared" si="5"/>
        <v/>
      </c>
      <c r="CA49" s="29" t="str">
        <f t="shared" si="6"/>
        <v/>
      </c>
      <c r="CB49" s="38" t="str">
        <f t="shared" si="7"/>
        <v/>
      </c>
      <c r="CC49" s="29" t="str">
        <f t="shared" si="8"/>
        <v/>
      </c>
      <c r="CD49" s="38" t="str">
        <f t="shared" si="9"/>
        <v/>
      </c>
      <c r="CE49" s="29" t="e">
        <f>IF(AND(#REF!="",#REF!="",#REF!="",#REF!=""),"",SUM(#REF!,#REF!,#REF!,#REF!,#REF!))</f>
        <v>#REF!</v>
      </c>
      <c r="CF49" s="38" t="str">
        <f t="shared" si="10"/>
        <v/>
      </c>
      <c r="CG49" s="38"/>
      <c r="CH49" s="38"/>
    </row>
    <row r="50" spans="1:86" ht="24.9" customHeight="1">
      <c r="A50" s="358">
        <v>44</v>
      </c>
      <c r="B50" s="359"/>
      <c r="C50" s="360"/>
      <c r="D50" s="361"/>
      <c r="E50" s="362"/>
      <c r="F50" s="363"/>
      <c r="G50" s="363"/>
      <c r="H50" s="364"/>
      <c r="I50" s="365"/>
      <c r="J50" s="366"/>
      <c r="K50" s="367"/>
      <c r="L50" s="13"/>
      <c r="M50" s="8"/>
      <c r="N50" s="8"/>
      <c r="O50" s="8"/>
      <c r="P50" s="56"/>
      <c r="Q50" s="60"/>
      <c r="R50" s="8"/>
      <c r="S50" s="14"/>
      <c r="T50" s="19"/>
      <c r="U50" s="20"/>
      <c r="V50" s="20"/>
      <c r="W50" s="8"/>
      <c r="X50" s="62"/>
      <c r="Y50" s="60"/>
      <c r="Z50" s="8"/>
      <c r="AA50" s="14"/>
      <c r="AB50" s="13"/>
      <c r="AC50" s="8"/>
      <c r="AD50" s="8"/>
      <c r="AE50" s="8"/>
      <c r="AF50" s="56"/>
      <c r="AG50" s="60"/>
      <c r="AH50" s="8"/>
      <c r="AI50" s="14"/>
      <c r="AJ50" s="13"/>
      <c r="AK50" s="8"/>
      <c r="AL50" s="8"/>
      <c r="AM50" s="8"/>
      <c r="AN50" s="56"/>
      <c r="AO50" s="60"/>
      <c r="AP50" s="8"/>
      <c r="AQ50" s="14"/>
      <c r="AR50" s="13"/>
      <c r="AS50" s="8"/>
      <c r="AT50" s="56"/>
      <c r="AU50" s="13"/>
      <c r="AV50" s="8"/>
      <c r="AW50" s="14"/>
      <c r="AX50" s="13"/>
      <c r="AY50" s="8"/>
      <c r="AZ50" s="56"/>
      <c r="BA50" s="13" t="s">
        <v>447</v>
      </c>
      <c r="BB50" s="109" t="s">
        <v>447</v>
      </c>
      <c r="BC50" s="1"/>
      <c r="BD50" s="1"/>
      <c r="BE50" s="43"/>
      <c r="BF50" s="1"/>
      <c r="BG50" s="1"/>
      <c r="BS50" s="29"/>
      <c r="BT50" s="29" t="str">
        <f t="shared" si="0"/>
        <v/>
      </c>
      <c r="BU50" s="38" t="str">
        <f t="shared" si="1"/>
        <v/>
      </c>
      <c r="BV50" s="38" t="str">
        <f t="shared" si="2"/>
        <v/>
      </c>
      <c r="BW50" s="29" t="str">
        <f t="shared" si="3"/>
        <v/>
      </c>
      <c r="BX50" s="38" t="str">
        <f t="shared" si="4"/>
        <v/>
      </c>
      <c r="BY50" s="29" t="e">
        <f>IF(AND(#REF!="",#REF!="",#REF!="",#REF!=""),"",SUM(#REF!,#REF!,#REF!,#REF!,#REF!))</f>
        <v>#REF!</v>
      </c>
      <c r="BZ50" s="38" t="str">
        <f t="shared" si="5"/>
        <v/>
      </c>
      <c r="CA50" s="29" t="str">
        <f t="shared" si="6"/>
        <v/>
      </c>
      <c r="CB50" s="38" t="str">
        <f t="shared" si="7"/>
        <v/>
      </c>
      <c r="CC50" s="29" t="str">
        <f t="shared" si="8"/>
        <v/>
      </c>
      <c r="CD50" s="38" t="str">
        <f t="shared" si="9"/>
        <v/>
      </c>
      <c r="CE50" s="29" t="e">
        <f>IF(AND(#REF!="",#REF!="",#REF!="",#REF!=""),"",SUM(#REF!,#REF!,#REF!,#REF!,#REF!))</f>
        <v>#REF!</v>
      </c>
      <c r="CF50" s="38" t="str">
        <f t="shared" si="10"/>
        <v/>
      </c>
      <c r="CG50" s="38"/>
      <c r="CH50" s="38"/>
    </row>
    <row r="51" spans="1:86" ht="24.9" customHeight="1">
      <c r="A51" s="358">
        <v>45</v>
      </c>
      <c r="B51" s="359"/>
      <c r="C51" s="360"/>
      <c r="D51" s="361"/>
      <c r="E51" s="362"/>
      <c r="F51" s="363"/>
      <c r="G51" s="363"/>
      <c r="H51" s="364"/>
      <c r="I51" s="365"/>
      <c r="J51" s="366"/>
      <c r="K51" s="367"/>
      <c r="L51" s="13"/>
      <c r="M51" s="8"/>
      <c r="N51" s="8"/>
      <c r="O51" s="8"/>
      <c r="P51" s="56"/>
      <c r="Q51" s="60"/>
      <c r="R51" s="8"/>
      <c r="S51" s="14"/>
      <c r="T51" s="19"/>
      <c r="U51" s="20"/>
      <c r="V51" s="20"/>
      <c r="W51" s="8"/>
      <c r="X51" s="62"/>
      <c r="Y51" s="60"/>
      <c r="Z51" s="8"/>
      <c r="AA51" s="14"/>
      <c r="AB51" s="13"/>
      <c r="AC51" s="8"/>
      <c r="AD51" s="8"/>
      <c r="AE51" s="8"/>
      <c r="AF51" s="56"/>
      <c r="AG51" s="60"/>
      <c r="AH51" s="8"/>
      <c r="AI51" s="14"/>
      <c r="AJ51" s="13"/>
      <c r="AK51" s="8"/>
      <c r="AL51" s="8"/>
      <c r="AM51" s="8"/>
      <c r="AN51" s="56"/>
      <c r="AO51" s="60"/>
      <c r="AP51" s="8"/>
      <c r="AQ51" s="14"/>
      <c r="AR51" s="13"/>
      <c r="AS51" s="8"/>
      <c r="AT51" s="56"/>
      <c r="AU51" s="13"/>
      <c r="AV51" s="8"/>
      <c r="AW51" s="14"/>
      <c r="AX51" s="13"/>
      <c r="AY51" s="8"/>
      <c r="AZ51" s="56"/>
      <c r="BA51" s="13" t="s">
        <v>447</v>
      </c>
      <c r="BB51" s="109" t="s">
        <v>447</v>
      </c>
      <c r="BC51" s="1"/>
      <c r="BD51" s="1"/>
      <c r="BE51" s="43"/>
      <c r="BF51" s="1"/>
      <c r="BG51" s="1"/>
      <c r="BS51" s="29"/>
      <c r="BT51" s="29" t="str">
        <f t="shared" si="0"/>
        <v/>
      </c>
      <c r="BU51" s="38" t="str">
        <f t="shared" si="1"/>
        <v/>
      </c>
      <c r="BV51" s="38" t="str">
        <f t="shared" si="2"/>
        <v/>
      </c>
      <c r="BW51" s="29" t="str">
        <f t="shared" si="3"/>
        <v/>
      </c>
      <c r="BX51" s="38" t="str">
        <f t="shared" si="4"/>
        <v/>
      </c>
      <c r="BY51" s="29" t="e">
        <f>IF(AND(#REF!="",#REF!="",#REF!="",#REF!=""),"",SUM(#REF!,#REF!,#REF!,#REF!,#REF!))</f>
        <v>#REF!</v>
      </c>
      <c r="BZ51" s="38" t="str">
        <f t="shared" si="5"/>
        <v/>
      </c>
      <c r="CA51" s="29" t="str">
        <f t="shared" si="6"/>
        <v/>
      </c>
      <c r="CB51" s="38" t="str">
        <f t="shared" si="7"/>
        <v/>
      </c>
      <c r="CC51" s="29" t="str">
        <f t="shared" si="8"/>
        <v/>
      </c>
      <c r="CD51" s="38" t="str">
        <f t="shared" si="9"/>
        <v/>
      </c>
      <c r="CE51" s="29" t="e">
        <f>IF(AND(#REF!="",#REF!="",#REF!="",#REF!=""),"",SUM(#REF!,#REF!,#REF!,#REF!,#REF!))</f>
        <v>#REF!</v>
      </c>
      <c r="CF51" s="38" t="str">
        <f t="shared" si="10"/>
        <v/>
      </c>
      <c r="CG51" s="38"/>
      <c r="CH51" s="38"/>
    </row>
    <row r="52" spans="1:86" ht="24.9" customHeight="1">
      <c r="A52" s="358">
        <v>46</v>
      </c>
      <c r="B52" s="359"/>
      <c r="C52" s="360"/>
      <c r="D52" s="361"/>
      <c r="E52" s="362"/>
      <c r="F52" s="363"/>
      <c r="G52" s="363"/>
      <c r="H52" s="364"/>
      <c r="I52" s="365"/>
      <c r="J52" s="366"/>
      <c r="K52" s="367"/>
      <c r="L52" s="13"/>
      <c r="M52" s="8"/>
      <c r="N52" s="8"/>
      <c r="O52" s="8"/>
      <c r="P52" s="56"/>
      <c r="Q52" s="60"/>
      <c r="R52" s="8"/>
      <c r="S52" s="14"/>
      <c r="T52" s="19"/>
      <c r="U52" s="20"/>
      <c r="V52" s="20"/>
      <c r="W52" s="8"/>
      <c r="X52" s="62"/>
      <c r="Y52" s="60"/>
      <c r="Z52" s="8"/>
      <c r="AA52" s="14"/>
      <c r="AB52" s="13"/>
      <c r="AC52" s="8"/>
      <c r="AD52" s="8"/>
      <c r="AE52" s="8"/>
      <c r="AF52" s="56"/>
      <c r="AG52" s="60"/>
      <c r="AH52" s="8"/>
      <c r="AI52" s="14"/>
      <c r="AJ52" s="13"/>
      <c r="AK52" s="8"/>
      <c r="AL52" s="8"/>
      <c r="AM52" s="8"/>
      <c r="AN52" s="56"/>
      <c r="AO52" s="60"/>
      <c r="AP52" s="8"/>
      <c r="AQ52" s="14"/>
      <c r="AR52" s="13"/>
      <c r="AS52" s="8"/>
      <c r="AT52" s="56"/>
      <c r="AU52" s="13"/>
      <c r="AV52" s="8"/>
      <c r="AW52" s="14"/>
      <c r="AX52" s="13"/>
      <c r="AY52" s="8"/>
      <c r="AZ52" s="56"/>
      <c r="BA52" s="13" t="s">
        <v>447</v>
      </c>
      <c r="BB52" s="109" t="s">
        <v>447</v>
      </c>
      <c r="BC52" s="1"/>
      <c r="BD52" s="1"/>
      <c r="BE52" s="43"/>
      <c r="BF52" s="1"/>
      <c r="BG52" s="1"/>
      <c r="BS52" s="29"/>
      <c r="BT52" s="29" t="str">
        <f t="shared" si="0"/>
        <v/>
      </c>
      <c r="BU52" s="38" t="str">
        <f t="shared" si="1"/>
        <v/>
      </c>
      <c r="BV52" s="38" t="str">
        <f t="shared" si="2"/>
        <v/>
      </c>
      <c r="BW52" s="29" t="str">
        <f t="shared" si="3"/>
        <v/>
      </c>
      <c r="BX52" s="38" t="str">
        <f t="shared" si="4"/>
        <v/>
      </c>
      <c r="BY52" s="29" t="e">
        <f>IF(AND(#REF!="",#REF!="",#REF!="",#REF!=""),"",SUM(#REF!,#REF!,#REF!,#REF!,#REF!))</f>
        <v>#REF!</v>
      </c>
      <c r="BZ52" s="38" t="str">
        <f t="shared" si="5"/>
        <v/>
      </c>
      <c r="CA52" s="29" t="str">
        <f t="shared" si="6"/>
        <v/>
      </c>
      <c r="CB52" s="38" t="str">
        <f t="shared" si="7"/>
        <v/>
      </c>
      <c r="CC52" s="29" t="str">
        <f t="shared" si="8"/>
        <v/>
      </c>
      <c r="CD52" s="38" t="str">
        <f t="shared" si="9"/>
        <v/>
      </c>
      <c r="CE52" s="29" t="e">
        <f>IF(AND(#REF!="",#REF!="",#REF!="",#REF!=""),"",SUM(#REF!,#REF!,#REF!,#REF!,#REF!))</f>
        <v>#REF!</v>
      </c>
      <c r="CF52" s="38" t="str">
        <f t="shared" si="10"/>
        <v/>
      </c>
      <c r="CG52" s="38"/>
      <c r="CH52" s="38"/>
    </row>
    <row r="53" spans="1:86" ht="24.9" customHeight="1">
      <c r="A53" s="358">
        <v>47</v>
      </c>
      <c r="B53" s="359"/>
      <c r="C53" s="360"/>
      <c r="D53" s="361"/>
      <c r="E53" s="362"/>
      <c r="F53" s="363"/>
      <c r="G53" s="363"/>
      <c r="H53" s="364"/>
      <c r="I53" s="365"/>
      <c r="J53" s="366"/>
      <c r="K53" s="367"/>
      <c r="L53" s="13"/>
      <c r="M53" s="8"/>
      <c r="N53" s="8"/>
      <c r="O53" s="8"/>
      <c r="P53" s="56"/>
      <c r="Q53" s="60"/>
      <c r="R53" s="8"/>
      <c r="S53" s="14"/>
      <c r="T53" s="19"/>
      <c r="U53" s="20"/>
      <c r="V53" s="20"/>
      <c r="W53" s="8"/>
      <c r="X53" s="62"/>
      <c r="Y53" s="60"/>
      <c r="Z53" s="8"/>
      <c r="AA53" s="14"/>
      <c r="AB53" s="13"/>
      <c r="AC53" s="8"/>
      <c r="AD53" s="8"/>
      <c r="AE53" s="8"/>
      <c r="AF53" s="56"/>
      <c r="AG53" s="60"/>
      <c r="AH53" s="8"/>
      <c r="AI53" s="14"/>
      <c r="AJ53" s="13"/>
      <c r="AK53" s="8"/>
      <c r="AL53" s="8"/>
      <c r="AM53" s="8"/>
      <c r="AN53" s="56"/>
      <c r="AO53" s="60"/>
      <c r="AP53" s="8"/>
      <c r="AQ53" s="14"/>
      <c r="AR53" s="13"/>
      <c r="AS53" s="8"/>
      <c r="AT53" s="56"/>
      <c r="AU53" s="13"/>
      <c r="AV53" s="8"/>
      <c r="AW53" s="14"/>
      <c r="AX53" s="13"/>
      <c r="AY53" s="8"/>
      <c r="AZ53" s="56"/>
      <c r="BA53" s="13" t="s">
        <v>447</v>
      </c>
      <c r="BB53" s="109" t="s">
        <v>447</v>
      </c>
      <c r="BC53" s="1"/>
      <c r="BD53" s="1"/>
      <c r="BE53" s="43"/>
      <c r="BF53" s="1"/>
      <c r="BG53" s="1"/>
      <c r="BS53" s="29"/>
      <c r="BT53" s="29" t="str">
        <f t="shared" si="0"/>
        <v/>
      </c>
      <c r="BU53" s="38" t="str">
        <f t="shared" si="1"/>
        <v/>
      </c>
      <c r="BV53" s="38" t="str">
        <f t="shared" si="2"/>
        <v/>
      </c>
      <c r="BW53" s="29" t="str">
        <f t="shared" si="3"/>
        <v/>
      </c>
      <c r="BX53" s="38" t="str">
        <f t="shared" si="4"/>
        <v/>
      </c>
      <c r="BY53" s="29" t="e">
        <f>IF(AND(#REF!="",#REF!="",#REF!="",#REF!=""),"",SUM(#REF!,#REF!,#REF!,#REF!,#REF!))</f>
        <v>#REF!</v>
      </c>
      <c r="BZ53" s="38" t="str">
        <f t="shared" si="5"/>
        <v/>
      </c>
      <c r="CA53" s="29" t="str">
        <f t="shared" si="6"/>
        <v/>
      </c>
      <c r="CB53" s="38" t="str">
        <f t="shared" si="7"/>
        <v/>
      </c>
      <c r="CC53" s="29" t="str">
        <f t="shared" si="8"/>
        <v/>
      </c>
      <c r="CD53" s="38" t="str">
        <f t="shared" si="9"/>
        <v/>
      </c>
      <c r="CE53" s="29" t="e">
        <f>IF(AND(#REF!="",#REF!="",#REF!="",#REF!=""),"",SUM(#REF!,#REF!,#REF!,#REF!,#REF!))</f>
        <v>#REF!</v>
      </c>
      <c r="CF53" s="38" t="str">
        <f t="shared" si="10"/>
        <v/>
      </c>
      <c r="CG53" s="38"/>
      <c r="CH53" s="38"/>
    </row>
    <row r="54" spans="1:86" ht="24.9" customHeight="1">
      <c r="A54" s="358">
        <v>48</v>
      </c>
      <c r="B54" s="359"/>
      <c r="C54" s="360"/>
      <c r="D54" s="361"/>
      <c r="E54" s="362"/>
      <c r="F54" s="363"/>
      <c r="G54" s="363"/>
      <c r="H54" s="364"/>
      <c r="I54" s="365"/>
      <c r="J54" s="366"/>
      <c r="K54" s="367"/>
      <c r="L54" s="13"/>
      <c r="M54" s="8"/>
      <c r="N54" s="8"/>
      <c r="O54" s="8"/>
      <c r="P54" s="56"/>
      <c r="Q54" s="60"/>
      <c r="R54" s="8"/>
      <c r="S54" s="14"/>
      <c r="T54" s="19"/>
      <c r="U54" s="20"/>
      <c r="V54" s="20"/>
      <c r="W54" s="8"/>
      <c r="X54" s="62"/>
      <c r="Y54" s="60"/>
      <c r="Z54" s="8"/>
      <c r="AA54" s="14"/>
      <c r="AB54" s="13"/>
      <c r="AC54" s="8"/>
      <c r="AD54" s="8"/>
      <c r="AE54" s="8"/>
      <c r="AF54" s="56"/>
      <c r="AG54" s="60"/>
      <c r="AH54" s="8"/>
      <c r="AI54" s="14"/>
      <c r="AJ54" s="13"/>
      <c r="AK54" s="8"/>
      <c r="AL54" s="8"/>
      <c r="AM54" s="8"/>
      <c r="AN54" s="56"/>
      <c r="AO54" s="60"/>
      <c r="AP54" s="8"/>
      <c r="AQ54" s="14"/>
      <c r="AR54" s="13"/>
      <c r="AS54" s="8"/>
      <c r="AT54" s="56"/>
      <c r="AU54" s="13"/>
      <c r="AV54" s="8"/>
      <c r="AW54" s="14"/>
      <c r="AX54" s="13"/>
      <c r="AY54" s="8"/>
      <c r="AZ54" s="56"/>
      <c r="BA54" s="13" t="s">
        <v>447</v>
      </c>
      <c r="BB54" s="109" t="s">
        <v>447</v>
      </c>
      <c r="BC54" s="1"/>
      <c r="BD54" s="1"/>
      <c r="BE54" s="43"/>
      <c r="BF54" s="1"/>
      <c r="BG54" s="1"/>
      <c r="BS54" s="29"/>
      <c r="BT54" s="29" t="str">
        <f t="shared" si="0"/>
        <v/>
      </c>
      <c r="BU54" s="38" t="str">
        <f t="shared" si="1"/>
        <v/>
      </c>
      <c r="BV54" s="38" t="str">
        <f t="shared" si="2"/>
        <v/>
      </c>
      <c r="BW54" s="29" t="str">
        <f t="shared" si="3"/>
        <v/>
      </c>
      <c r="BX54" s="38" t="str">
        <f t="shared" si="4"/>
        <v/>
      </c>
      <c r="BY54" s="29" t="e">
        <f>IF(AND(#REF!="",#REF!="",#REF!="",#REF!=""),"",SUM(#REF!,#REF!,#REF!,#REF!,#REF!))</f>
        <v>#REF!</v>
      </c>
      <c r="BZ54" s="38" t="str">
        <f t="shared" si="5"/>
        <v/>
      </c>
      <c r="CA54" s="29" t="str">
        <f t="shared" si="6"/>
        <v/>
      </c>
      <c r="CB54" s="38" t="str">
        <f t="shared" si="7"/>
        <v/>
      </c>
      <c r="CC54" s="29" t="str">
        <f t="shared" si="8"/>
        <v/>
      </c>
      <c r="CD54" s="38" t="str">
        <f t="shared" si="9"/>
        <v/>
      </c>
      <c r="CE54" s="29" t="e">
        <f>IF(AND(#REF!="",#REF!="",#REF!="",#REF!=""),"",SUM(#REF!,#REF!,#REF!,#REF!,#REF!))</f>
        <v>#REF!</v>
      </c>
      <c r="CF54" s="38" t="str">
        <f t="shared" si="10"/>
        <v/>
      </c>
      <c r="CG54" s="38"/>
      <c r="CH54" s="38"/>
    </row>
    <row r="55" spans="1:86" ht="24.9" customHeight="1">
      <c r="A55" s="358">
        <v>49</v>
      </c>
      <c r="B55" s="359"/>
      <c r="C55" s="360"/>
      <c r="D55" s="361"/>
      <c r="E55" s="362"/>
      <c r="F55" s="363"/>
      <c r="G55" s="363"/>
      <c r="H55" s="364"/>
      <c r="I55" s="365"/>
      <c r="J55" s="366"/>
      <c r="K55" s="367"/>
      <c r="L55" s="13"/>
      <c r="M55" s="8"/>
      <c r="N55" s="8"/>
      <c r="O55" s="8"/>
      <c r="P55" s="56"/>
      <c r="Q55" s="60"/>
      <c r="R55" s="8"/>
      <c r="S55" s="14"/>
      <c r="T55" s="19"/>
      <c r="U55" s="20"/>
      <c r="V55" s="20"/>
      <c r="W55" s="8"/>
      <c r="X55" s="62"/>
      <c r="Y55" s="60"/>
      <c r="Z55" s="8"/>
      <c r="AA55" s="14"/>
      <c r="AB55" s="13"/>
      <c r="AC55" s="8"/>
      <c r="AD55" s="8"/>
      <c r="AE55" s="8"/>
      <c r="AF55" s="56"/>
      <c r="AG55" s="60"/>
      <c r="AH55" s="8"/>
      <c r="AI55" s="14"/>
      <c r="AJ55" s="13"/>
      <c r="AK55" s="8"/>
      <c r="AL55" s="8"/>
      <c r="AM55" s="8"/>
      <c r="AN55" s="56"/>
      <c r="AO55" s="60"/>
      <c r="AP55" s="8"/>
      <c r="AQ55" s="14"/>
      <c r="AR55" s="13"/>
      <c r="AS55" s="8"/>
      <c r="AT55" s="56"/>
      <c r="AU55" s="13"/>
      <c r="AV55" s="8"/>
      <c r="AW55" s="14"/>
      <c r="AX55" s="13"/>
      <c r="AY55" s="8"/>
      <c r="AZ55" s="56"/>
      <c r="BA55" s="13" t="s">
        <v>447</v>
      </c>
      <c r="BB55" s="109" t="s">
        <v>447</v>
      </c>
      <c r="BC55" s="1"/>
      <c r="BD55" s="1"/>
      <c r="BE55" s="43"/>
      <c r="BF55" s="1"/>
      <c r="BG55" s="1"/>
      <c r="BS55" s="29"/>
      <c r="BT55" s="29" t="str">
        <f t="shared" si="0"/>
        <v/>
      </c>
      <c r="BU55" s="38" t="str">
        <f t="shared" si="1"/>
        <v/>
      </c>
      <c r="BV55" s="38" t="str">
        <f t="shared" si="2"/>
        <v/>
      </c>
      <c r="BW55" s="29" t="str">
        <f t="shared" si="3"/>
        <v/>
      </c>
      <c r="BX55" s="38" t="str">
        <f t="shared" si="4"/>
        <v/>
      </c>
      <c r="BY55" s="29" t="e">
        <f>IF(AND(#REF!="",#REF!="",#REF!="",#REF!=""),"",SUM(#REF!,#REF!,#REF!,#REF!,#REF!))</f>
        <v>#REF!</v>
      </c>
      <c r="BZ55" s="38" t="str">
        <f t="shared" si="5"/>
        <v/>
      </c>
      <c r="CA55" s="29" t="str">
        <f t="shared" si="6"/>
        <v/>
      </c>
      <c r="CB55" s="38" t="str">
        <f t="shared" si="7"/>
        <v/>
      </c>
      <c r="CC55" s="29" t="str">
        <f t="shared" si="8"/>
        <v/>
      </c>
      <c r="CD55" s="38" t="str">
        <f t="shared" si="9"/>
        <v/>
      </c>
      <c r="CE55" s="29" t="e">
        <f>IF(AND(#REF!="",#REF!="",#REF!="",#REF!=""),"",SUM(#REF!,#REF!,#REF!,#REF!,#REF!))</f>
        <v>#REF!</v>
      </c>
      <c r="CF55" s="38" t="str">
        <f t="shared" si="10"/>
        <v/>
      </c>
      <c r="CG55" s="38"/>
      <c r="CH55" s="38"/>
    </row>
    <row r="56" spans="1:86" ht="24.9" customHeight="1">
      <c r="A56" s="358">
        <v>50</v>
      </c>
      <c r="B56" s="359"/>
      <c r="C56" s="360"/>
      <c r="D56" s="361"/>
      <c r="E56" s="362"/>
      <c r="F56" s="363"/>
      <c r="G56" s="363"/>
      <c r="H56" s="364"/>
      <c r="I56" s="365"/>
      <c r="J56" s="366"/>
      <c r="K56" s="367"/>
      <c r="L56" s="13"/>
      <c r="M56" s="8"/>
      <c r="N56" s="8"/>
      <c r="O56" s="8"/>
      <c r="P56" s="56"/>
      <c r="Q56" s="60"/>
      <c r="R56" s="8"/>
      <c r="S56" s="14"/>
      <c r="T56" s="19"/>
      <c r="U56" s="20"/>
      <c r="V56" s="20"/>
      <c r="W56" s="8"/>
      <c r="X56" s="62"/>
      <c r="Y56" s="60"/>
      <c r="Z56" s="8"/>
      <c r="AA56" s="14"/>
      <c r="AB56" s="13"/>
      <c r="AC56" s="8"/>
      <c r="AD56" s="8"/>
      <c r="AE56" s="8"/>
      <c r="AF56" s="56"/>
      <c r="AG56" s="60"/>
      <c r="AH56" s="8"/>
      <c r="AI56" s="14"/>
      <c r="AJ56" s="13"/>
      <c r="AK56" s="8"/>
      <c r="AL56" s="8"/>
      <c r="AM56" s="8"/>
      <c r="AN56" s="56"/>
      <c r="AO56" s="60"/>
      <c r="AP56" s="8"/>
      <c r="AQ56" s="14"/>
      <c r="AR56" s="13"/>
      <c r="AS56" s="8"/>
      <c r="AT56" s="56"/>
      <c r="AU56" s="13"/>
      <c r="AV56" s="8"/>
      <c r="AW56" s="14"/>
      <c r="AX56" s="13"/>
      <c r="AY56" s="8"/>
      <c r="AZ56" s="56"/>
      <c r="BA56" s="13" t="s">
        <v>447</v>
      </c>
      <c r="BB56" s="109" t="s">
        <v>447</v>
      </c>
      <c r="BC56" s="1"/>
      <c r="BD56" s="1"/>
      <c r="BE56" s="43"/>
      <c r="BF56" s="1"/>
      <c r="BG56" s="1"/>
      <c r="BS56" s="29"/>
      <c r="BT56" s="29" t="str">
        <f t="shared" si="0"/>
        <v/>
      </c>
      <c r="BU56" s="38" t="str">
        <f t="shared" si="1"/>
        <v/>
      </c>
      <c r="BV56" s="38" t="str">
        <f t="shared" si="2"/>
        <v/>
      </c>
      <c r="BW56" s="29" t="str">
        <f t="shared" si="3"/>
        <v/>
      </c>
      <c r="BX56" s="38" t="str">
        <f t="shared" si="4"/>
        <v/>
      </c>
      <c r="BY56" s="29" t="e">
        <f>IF(AND(#REF!="",#REF!="",#REF!="",#REF!=""),"",SUM(#REF!,#REF!,#REF!,#REF!,#REF!))</f>
        <v>#REF!</v>
      </c>
      <c r="BZ56" s="38" t="str">
        <f t="shared" si="5"/>
        <v/>
      </c>
      <c r="CA56" s="29" t="str">
        <f t="shared" si="6"/>
        <v/>
      </c>
      <c r="CB56" s="38" t="str">
        <f t="shared" si="7"/>
        <v/>
      </c>
      <c r="CC56" s="29" t="str">
        <f t="shared" si="8"/>
        <v/>
      </c>
      <c r="CD56" s="38" t="str">
        <f t="shared" si="9"/>
        <v/>
      </c>
      <c r="CE56" s="29" t="e">
        <f>IF(AND(#REF!="",#REF!="",#REF!="",#REF!=""),"",SUM(#REF!,#REF!,#REF!,#REF!,#REF!))</f>
        <v>#REF!</v>
      </c>
      <c r="CF56" s="38" t="str">
        <f t="shared" si="10"/>
        <v/>
      </c>
      <c r="CG56" s="38"/>
      <c r="CH56" s="38"/>
    </row>
    <row r="57" spans="1:86" ht="24.9" customHeight="1">
      <c r="A57" s="358">
        <v>51</v>
      </c>
      <c r="B57" s="359"/>
      <c r="C57" s="360"/>
      <c r="D57" s="361"/>
      <c r="E57" s="362"/>
      <c r="F57" s="363"/>
      <c r="G57" s="363"/>
      <c r="H57" s="364"/>
      <c r="I57" s="365"/>
      <c r="J57" s="366"/>
      <c r="K57" s="367"/>
      <c r="L57" s="13"/>
      <c r="M57" s="8"/>
      <c r="N57" s="8"/>
      <c r="O57" s="8"/>
      <c r="P57" s="56"/>
      <c r="Q57" s="60"/>
      <c r="R57" s="8"/>
      <c r="S57" s="14"/>
      <c r="T57" s="19"/>
      <c r="U57" s="20"/>
      <c r="V57" s="20"/>
      <c r="W57" s="8"/>
      <c r="X57" s="62"/>
      <c r="Y57" s="60"/>
      <c r="Z57" s="8"/>
      <c r="AA57" s="14"/>
      <c r="AB57" s="13"/>
      <c r="AC57" s="8"/>
      <c r="AD57" s="8"/>
      <c r="AE57" s="8"/>
      <c r="AF57" s="56"/>
      <c r="AG57" s="60"/>
      <c r="AH57" s="8"/>
      <c r="AI57" s="14"/>
      <c r="AJ57" s="13"/>
      <c r="AK57" s="8"/>
      <c r="AL57" s="8"/>
      <c r="AM57" s="8"/>
      <c r="AN57" s="56"/>
      <c r="AO57" s="60"/>
      <c r="AP57" s="8"/>
      <c r="AQ57" s="14"/>
      <c r="AR57" s="13"/>
      <c r="AS57" s="8"/>
      <c r="AT57" s="56"/>
      <c r="AU57" s="13"/>
      <c r="AV57" s="8"/>
      <c r="AW57" s="14"/>
      <c r="AX57" s="13"/>
      <c r="AY57" s="8"/>
      <c r="AZ57" s="56"/>
      <c r="BA57" s="13" t="s">
        <v>447</v>
      </c>
      <c r="BB57" s="109" t="s">
        <v>447</v>
      </c>
      <c r="BC57" s="1"/>
      <c r="BD57" s="1"/>
      <c r="BE57" s="43"/>
      <c r="BF57" s="1"/>
      <c r="BG57" s="1"/>
      <c r="BS57" s="29"/>
      <c r="BT57" s="29" t="str">
        <f t="shared" si="0"/>
        <v/>
      </c>
      <c r="BU57" s="38" t="str">
        <f t="shared" si="1"/>
        <v/>
      </c>
      <c r="BV57" s="38" t="str">
        <f t="shared" si="2"/>
        <v/>
      </c>
      <c r="BW57" s="29" t="str">
        <f t="shared" si="3"/>
        <v/>
      </c>
      <c r="BX57" s="38" t="str">
        <f t="shared" si="4"/>
        <v/>
      </c>
      <c r="BY57" s="29" t="e">
        <f>IF(AND(#REF!="",#REF!="",#REF!="",#REF!=""),"",SUM(#REF!,#REF!,#REF!,#REF!,#REF!))</f>
        <v>#REF!</v>
      </c>
      <c r="BZ57" s="38" t="str">
        <f t="shared" si="5"/>
        <v/>
      </c>
      <c r="CA57" s="29" t="str">
        <f t="shared" si="6"/>
        <v/>
      </c>
      <c r="CB57" s="38" t="str">
        <f t="shared" si="7"/>
        <v/>
      </c>
      <c r="CC57" s="29" t="str">
        <f t="shared" si="8"/>
        <v/>
      </c>
      <c r="CD57" s="38" t="str">
        <f t="shared" si="9"/>
        <v/>
      </c>
      <c r="CE57" s="29" t="e">
        <f>IF(AND(#REF!="",#REF!="",#REF!="",#REF!=""),"",SUM(#REF!,#REF!,#REF!,#REF!,#REF!))</f>
        <v>#REF!</v>
      </c>
      <c r="CF57" s="38" t="str">
        <f t="shared" si="10"/>
        <v/>
      </c>
      <c r="CG57" s="38"/>
      <c r="CH57" s="38"/>
    </row>
    <row r="58" spans="1:86" ht="24.9" customHeight="1">
      <c r="A58" s="358">
        <v>52</v>
      </c>
      <c r="B58" s="359"/>
      <c r="C58" s="360"/>
      <c r="D58" s="361"/>
      <c r="E58" s="362"/>
      <c r="F58" s="363"/>
      <c r="G58" s="363"/>
      <c r="H58" s="364"/>
      <c r="I58" s="365"/>
      <c r="J58" s="366"/>
      <c r="K58" s="367"/>
      <c r="L58" s="13"/>
      <c r="M58" s="8"/>
      <c r="N58" s="8"/>
      <c r="O58" s="8"/>
      <c r="P58" s="56"/>
      <c r="Q58" s="60"/>
      <c r="R58" s="8"/>
      <c r="S58" s="14"/>
      <c r="T58" s="19"/>
      <c r="U58" s="20"/>
      <c r="V58" s="20"/>
      <c r="W58" s="8"/>
      <c r="X58" s="62"/>
      <c r="Y58" s="60"/>
      <c r="Z58" s="8"/>
      <c r="AA58" s="14"/>
      <c r="AB58" s="13"/>
      <c r="AC58" s="8"/>
      <c r="AD58" s="8"/>
      <c r="AE58" s="8"/>
      <c r="AF58" s="56"/>
      <c r="AG58" s="60"/>
      <c r="AH58" s="8"/>
      <c r="AI58" s="14"/>
      <c r="AJ58" s="13"/>
      <c r="AK58" s="8"/>
      <c r="AL58" s="8"/>
      <c r="AM58" s="8"/>
      <c r="AN58" s="56"/>
      <c r="AO58" s="60"/>
      <c r="AP58" s="8"/>
      <c r="AQ58" s="14"/>
      <c r="AR58" s="13"/>
      <c r="AS58" s="8"/>
      <c r="AT58" s="56"/>
      <c r="AU58" s="13"/>
      <c r="AV58" s="8"/>
      <c r="AW58" s="14"/>
      <c r="AX58" s="13"/>
      <c r="AY58" s="8"/>
      <c r="AZ58" s="56"/>
      <c r="BA58" s="13" t="s">
        <v>447</v>
      </c>
      <c r="BB58" s="109" t="s">
        <v>447</v>
      </c>
      <c r="BC58" s="1"/>
      <c r="BD58" s="1"/>
      <c r="BE58" s="43"/>
      <c r="BF58" s="1"/>
      <c r="BG58" s="1"/>
      <c r="BS58" s="29"/>
      <c r="BT58" s="29" t="str">
        <f t="shared" si="0"/>
        <v/>
      </c>
      <c r="BU58" s="38" t="str">
        <f t="shared" si="1"/>
        <v/>
      </c>
      <c r="BV58" s="38" t="str">
        <f t="shared" si="2"/>
        <v/>
      </c>
      <c r="BW58" s="29" t="str">
        <f t="shared" si="3"/>
        <v/>
      </c>
      <c r="BX58" s="38" t="str">
        <f t="shared" si="4"/>
        <v/>
      </c>
      <c r="BY58" s="29" t="e">
        <f>IF(AND(#REF!="",#REF!="",#REF!="",#REF!=""),"",SUM(#REF!,#REF!,#REF!,#REF!,#REF!))</f>
        <v>#REF!</v>
      </c>
      <c r="BZ58" s="38" t="str">
        <f t="shared" si="5"/>
        <v/>
      </c>
      <c r="CA58" s="29" t="str">
        <f t="shared" si="6"/>
        <v/>
      </c>
      <c r="CB58" s="38" t="str">
        <f t="shared" si="7"/>
        <v/>
      </c>
      <c r="CC58" s="29" t="str">
        <f t="shared" si="8"/>
        <v/>
      </c>
      <c r="CD58" s="38" t="str">
        <f t="shared" si="9"/>
        <v/>
      </c>
      <c r="CE58" s="29" t="e">
        <f>IF(AND(#REF!="",#REF!="",#REF!="",#REF!=""),"",SUM(#REF!,#REF!,#REF!,#REF!,#REF!))</f>
        <v>#REF!</v>
      </c>
      <c r="CF58" s="38" t="str">
        <f t="shared" si="10"/>
        <v/>
      </c>
      <c r="CG58" s="38"/>
      <c r="CH58" s="38"/>
    </row>
    <row r="59" spans="1:86" ht="24.9" customHeight="1">
      <c r="A59" s="358">
        <v>53</v>
      </c>
      <c r="B59" s="359"/>
      <c r="C59" s="360"/>
      <c r="D59" s="361"/>
      <c r="E59" s="362"/>
      <c r="F59" s="363"/>
      <c r="G59" s="363"/>
      <c r="H59" s="364"/>
      <c r="I59" s="365"/>
      <c r="J59" s="366"/>
      <c r="K59" s="367"/>
      <c r="L59" s="13"/>
      <c r="M59" s="8"/>
      <c r="N59" s="8"/>
      <c r="O59" s="8"/>
      <c r="P59" s="56"/>
      <c r="Q59" s="60"/>
      <c r="R59" s="8"/>
      <c r="S59" s="14"/>
      <c r="T59" s="19"/>
      <c r="U59" s="20"/>
      <c r="V59" s="20"/>
      <c r="W59" s="8"/>
      <c r="X59" s="62"/>
      <c r="Y59" s="60"/>
      <c r="Z59" s="8"/>
      <c r="AA59" s="14"/>
      <c r="AB59" s="13"/>
      <c r="AC59" s="8"/>
      <c r="AD59" s="8"/>
      <c r="AE59" s="8"/>
      <c r="AF59" s="56"/>
      <c r="AG59" s="60"/>
      <c r="AH59" s="8"/>
      <c r="AI59" s="14"/>
      <c r="AJ59" s="13"/>
      <c r="AK59" s="8"/>
      <c r="AL59" s="8"/>
      <c r="AM59" s="8"/>
      <c r="AN59" s="56"/>
      <c r="AO59" s="60"/>
      <c r="AP59" s="8"/>
      <c r="AQ59" s="14"/>
      <c r="AR59" s="13"/>
      <c r="AS59" s="8"/>
      <c r="AT59" s="56"/>
      <c r="AU59" s="13"/>
      <c r="AV59" s="8"/>
      <c r="AW59" s="14"/>
      <c r="AX59" s="13"/>
      <c r="AY59" s="8"/>
      <c r="AZ59" s="56"/>
      <c r="BA59" s="13" t="s">
        <v>447</v>
      </c>
      <c r="BB59" s="109" t="s">
        <v>447</v>
      </c>
      <c r="BC59" s="1"/>
      <c r="BD59" s="1"/>
      <c r="BE59" s="43"/>
      <c r="BF59" s="1"/>
      <c r="BG59" s="1"/>
      <c r="BS59" s="29"/>
      <c r="BT59" s="44" t="str">
        <f t="shared" si="0"/>
        <v/>
      </c>
      <c r="BU59" s="45" t="str">
        <f t="shared" si="1"/>
        <v/>
      </c>
      <c r="BV59" s="45" t="str">
        <f t="shared" si="2"/>
        <v/>
      </c>
      <c r="BW59" s="44" t="str">
        <f t="shared" si="3"/>
        <v/>
      </c>
      <c r="BX59" s="45" t="str">
        <f t="shared" si="4"/>
        <v/>
      </c>
      <c r="BY59" s="44" t="e">
        <f>IF(AND(#REF!="",#REF!="",#REF!="",#REF!=""),"",SUM(#REF!,#REF!,#REF!,#REF!,#REF!))</f>
        <v>#REF!</v>
      </c>
      <c r="BZ59" s="45" t="str">
        <f t="shared" si="5"/>
        <v/>
      </c>
      <c r="CA59" s="44" t="str">
        <f t="shared" si="6"/>
        <v/>
      </c>
      <c r="CB59" s="45" t="str">
        <f t="shared" si="7"/>
        <v/>
      </c>
      <c r="CC59" s="44" t="str">
        <f t="shared" si="8"/>
        <v/>
      </c>
      <c r="CD59" s="45" t="str">
        <f t="shared" si="9"/>
        <v/>
      </c>
      <c r="CE59" s="44" t="e">
        <f>IF(AND(#REF!="",#REF!="",#REF!="",#REF!=""),"",SUM(#REF!,#REF!,#REF!,#REF!,#REF!))</f>
        <v>#REF!</v>
      </c>
      <c r="CF59" s="45" t="str">
        <f t="shared" si="10"/>
        <v/>
      </c>
      <c r="CG59" s="38"/>
      <c r="CH59" s="38"/>
    </row>
    <row r="60" spans="1:86" ht="24.9" customHeight="1">
      <c r="A60" s="358">
        <v>54</v>
      </c>
      <c r="B60" s="359"/>
      <c r="C60" s="360"/>
      <c r="D60" s="361"/>
      <c r="E60" s="362"/>
      <c r="F60" s="363"/>
      <c r="G60" s="363"/>
      <c r="H60" s="364"/>
      <c r="I60" s="365"/>
      <c r="J60" s="366"/>
      <c r="K60" s="367"/>
      <c r="L60" s="13"/>
      <c r="M60" s="8"/>
      <c r="N60" s="8"/>
      <c r="O60" s="8"/>
      <c r="P60" s="56"/>
      <c r="Q60" s="60"/>
      <c r="R60" s="8"/>
      <c r="S60" s="14"/>
      <c r="T60" s="19"/>
      <c r="U60" s="20"/>
      <c r="V60" s="20"/>
      <c r="W60" s="8"/>
      <c r="X60" s="62"/>
      <c r="Y60" s="60"/>
      <c r="Z60" s="8"/>
      <c r="AA60" s="14"/>
      <c r="AB60" s="13"/>
      <c r="AC60" s="8"/>
      <c r="AD60" s="8"/>
      <c r="AE60" s="8"/>
      <c r="AF60" s="56"/>
      <c r="AG60" s="60"/>
      <c r="AH60" s="8"/>
      <c r="AI60" s="14"/>
      <c r="AJ60" s="13"/>
      <c r="AK60" s="8"/>
      <c r="AL60" s="8"/>
      <c r="AM60" s="8"/>
      <c r="AN60" s="56"/>
      <c r="AO60" s="60"/>
      <c r="AP60" s="8"/>
      <c r="AQ60" s="14"/>
      <c r="AR60" s="13"/>
      <c r="AS60" s="8"/>
      <c r="AT60" s="56"/>
      <c r="AU60" s="13"/>
      <c r="AV60" s="8"/>
      <c r="AW60" s="14"/>
      <c r="AX60" s="13"/>
      <c r="AY60" s="8"/>
      <c r="AZ60" s="56"/>
      <c r="BA60" s="13" t="s">
        <v>447</v>
      </c>
      <c r="BB60" s="109" t="s">
        <v>447</v>
      </c>
      <c r="BC60" s="1"/>
      <c r="BD60" s="1"/>
      <c r="BE60" s="43"/>
      <c r="BF60" s="1"/>
      <c r="BG60" s="1"/>
      <c r="BS60" s="29"/>
      <c r="BT60" s="44" t="str">
        <f t="shared" si="0"/>
        <v/>
      </c>
      <c r="BU60" s="45" t="str">
        <f t="shared" si="1"/>
        <v/>
      </c>
      <c r="BV60" s="45" t="str">
        <f t="shared" si="2"/>
        <v/>
      </c>
      <c r="BW60" s="44" t="str">
        <f t="shared" si="3"/>
        <v/>
      </c>
      <c r="BX60" s="45" t="str">
        <f t="shared" si="4"/>
        <v/>
      </c>
      <c r="BY60" s="44" t="e">
        <f>IF(AND(#REF!="",#REF!="",#REF!="",#REF!=""),"",SUM(#REF!,#REF!,#REF!,#REF!,#REF!))</f>
        <v>#REF!</v>
      </c>
      <c r="BZ60" s="45" t="str">
        <f t="shared" si="5"/>
        <v/>
      </c>
      <c r="CA60" s="44" t="str">
        <f t="shared" si="6"/>
        <v/>
      </c>
      <c r="CB60" s="45" t="str">
        <f t="shared" si="7"/>
        <v/>
      </c>
      <c r="CC60" s="44" t="str">
        <f t="shared" si="8"/>
        <v/>
      </c>
      <c r="CD60" s="45" t="str">
        <f t="shared" si="9"/>
        <v/>
      </c>
      <c r="CE60" s="44" t="e">
        <f>IF(AND(#REF!="",#REF!="",#REF!="",#REF!=""),"",SUM(#REF!,#REF!,#REF!,#REF!,#REF!))</f>
        <v>#REF!</v>
      </c>
      <c r="CF60" s="45" t="str">
        <f t="shared" si="10"/>
        <v/>
      </c>
      <c r="CG60" s="38"/>
      <c r="CH60" s="38"/>
    </row>
    <row r="61" spans="1:86" ht="24.9" customHeight="1">
      <c r="A61" s="358">
        <v>55</v>
      </c>
      <c r="B61" s="359"/>
      <c r="C61" s="360"/>
      <c r="D61" s="361"/>
      <c r="E61" s="362"/>
      <c r="F61" s="363"/>
      <c r="G61" s="363"/>
      <c r="H61" s="364"/>
      <c r="I61" s="365"/>
      <c r="J61" s="366"/>
      <c r="K61" s="367"/>
      <c r="L61" s="13"/>
      <c r="M61" s="8"/>
      <c r="N61" s="8"/>
      <c r="O61" s="8"/>
      <c r="P61" s="56"/>
      <c r="Q61" s="60"/>
      <c r="R61" s="8"/>
      <c r="S61" s="14"/>
      <c r="T61" s="19"/>
      <c r="U61" s="20"/>
      <c r="V61" s="20"/>
      <c r="W61" s="8"/>
      <c r="X61" s="62"/>
      <c r="Y61" s="60"/>
      <c r="Z61" s="8"/>
      <c r="AA61" s="14"/>
      <c r="AB61" s="13"/>
      <c r="AC61" s="8"/>
      <c r="AD61" s="8"/>
      <c r="AE61" s="8"/>
      <c r="AF61" s="56"/>
      <c r="AG61" s="60"/>
      <c r="AH61" s="8"/>
      <c r="AI61" s="14"/>
      <c r="AJ61" s="13"/>
      <c r="AK61" s="8"/>
      <c r="AL61" s="8"/>
      <c r="AM61" s="8"/>
      <c r="AN61" s="56"/>
      <c r="AO61" s="60"/>
      <c r="AP61" s="8"/>
      <c r="AQ61" s="14"/>
      <c r="AR61" s="13"/>
      <c r="AS61" s="8"/>
      <c r="AT61" s="56"/>
      <c r="AU61" s="13"/>
      <c r="AV61" s="8"/>
      <c r="AW61" s="14"/>
      <c r="AX61" s="13"/>
      <c r="AY61" s="8"/>
      <c r="AZ61" s="56"/>
      <c r="BA61" s="13" t="s">
        <v>447</v>
      </c>
      <c r="BB61" s="109" t="s">
        <v>447</v>
      </c>
      <c r="BC61" s="1"/>
      <c r="BD61" s="1"/>
      <c r="BE61" s="43"/>
      <c r="BF61" s="1"/>
      <c r="BG61" s="1"/>
      <c r="BS61" s="29"/>
      <c r="BT61" s="44" t="str">
        <f t="shared" si="0"/>
        <v/>
      </c>
      <c r="BU61" s="45" t="str">
        <f t="shared" si="1"/>
        <v/>
      </c>
      <c r="BV61" s="45" t="str">
        <f t="shared" si="2"/>
        <v/>
      </c>
      <c r="BW61" s="44" t="str">
        <f t="shared" si="3"/>
        <v/>
      </c>
      <c r="BX61" s="45" t="str">
        <f t="shared" si="4"/>
        <v/>
      </c>
      <c r="BY61" s="44" t="e">
        <f>IF(AND(#REF!="",#REF!="",#REF!="",#REF!=""),"",SUM(#REF!,#REF!,#REF!,#REF!,#REF!))</f>
        <v>#REF!</v>
      </c>
      <c r="BZ61" s="45" t="str">
        <f t="shared" si="5"/>
        <v/>
      </c>
      <c r="CA61" s="44" t="str">
        <f t="shared" si="6"/>
        <v/>
      </c>
      <c r="CB61" s="45" t="str">
        <f t="shared" si="7"/>
        <v/>
      </c>
      <c r="CC61" s="44" t="str">
        <f t="shared" si="8"/>
        <v/>
      </c>
      <c r="CD61" s="45" t="str">
        <f t="shared" si="9"/>
        <v/>
      </c>
      <c r="CE61" s="44" t="e">
        <f>IF(AND(#REF!="",#REF!="",#REF!="",#REF!=""),"",SUM(#REF!,#REF!,#REF!,#REF!,#REF!))</f>
        <v>#REF!</v>
      </c>
      <c r="CF61" s="45" t="str">
        <f t="shared" si="10"/>
        <v/>
      </c>
      <c r="CG61" s="38"/>
      <c r="CH61" s="38"/>
    </row>
    <row r="62" spans="1:86" ht="24.9" customHeight="1">
      <c r="A62" s="358">
        <v>56</v>
      </c>
      <c r="B62" s="359"/>
      <c r="C62" s="360"/>
      <c r="D62" s="361"/>
      <c r="E62" s="362"/>
      <c r="F62" s="363"/>
      <c r="G62" s="363"/>
      <c r="H62" s="364"/>
      <c r="I62" s="365"/>
      <c r="J62" s="366"/>
      <c r="K62" s="367"/>
      <c r="L62" s="13"/>
      <c r="M62" s="8"/>
      <c r="N62" s="8"/>
      <c r="O62" s="8"/>
      <c r="P62" s="56"/>
      <c r="Q62" s="60"/>
      <c r="R62" s="8"/>
      <c r="S62" s="14"/>
      <c r="T62" s="19"/>
      <c r="U62" s="20"/>
      <c r="V62" s="20"/>
      <c r="W62" s="8"/>
      <c r="X62" s="62"/>
      <c r="Y62" s="60"/>
      <c r="Z62" s="8"/>
      <c r="AA62" s="14"/>
      <c r="AB62" s="13"/>
      <c r="AC62" s="8"/>
      <c r="AD62" s="8"/>
      <c r="AE62" s="8"/>
      <c r="AF62" s="56"/>
      <c r="AG62" s="60"/>
      <c r="AH62" s="8"/>
      <c r="AI62" s="14"/>
      <c r="AJ62" s="13"/>
      <c r="AK62" s="8"/>
      <c r="AL62" s="8"/>
      <c r="AM62" s="8"/>
      <c r="AN62" s="56"/>
      <c r="AO62" s="60"/>
      <c r="AP62" s="8"/>
      <c r="AQ62" s="14"/>
      <c r="AR62" s="13"/>
      <c r="AS62" s="8"/>
      <c r="AT62" s="56"/>
      <c r="AU62" s="13"/>
      <c r="AV62" s="8"/>
      <c r="AW62" s="14"/>
      <c r="AX62" s="13"/>
      <c r="AY62" s="8"/>
      <c r="AZ62" s="56"/>
      <c r="BA62" s="13" t="s">
        <v>447</v>
      </c>
      <c r="BB62" s="109" t="s">
        <v>447</v>
      </c>
      <c r="BC62" s="1"/>
      <c r="BD62" s="1"/>
      <c r="BE62" s="43"/>
      <c r="BF62" s="1"/>
      <c r="BG62" s="1"/>
      <c r="BS62" s="29"/>
      <c r="BT62" s="44" t="str">
        <f t="shared" si="0"/>
        <v/>
      </c>
      <c r="BU62" s="45" t="str">
        <f t="shared" si="1"/>
        <v/>
      </c>
      <c r="BV62" s="45" t="str">
        <f t="shared" si="2"/>
        <v/>
      </c>
      <c r="BW62" s="44" t="str">
        <f t="shared" si="3"/>
        <v/>
      </c>
      <c r="BX62" s="45" t="str">
        <f t="shared" si="4"/>
        <v/>
      </c>
      <c r="BY62" s="44" t="e">
        <f>IF(AND(#REF!="",#REF!="",#REF!="",#REF!=""),"",SUM(#REF!,#REF!,#REF!,#REF!,#REF!))</f>
        <v>#REF!</v>
      </c>
      <c r="BZ62" s="45" t="str">
        <f t="shared" si="5"/>
        <v/>
      </c>
      <c r="CA62" s="44" t="str">
        <f t="shared" si="6"/>
        <v/>
      </c>
      <c r="CB62" s="45" t="str">
        <f t="shared" si="7"/>
        <v/>
      </c>
      <c r="CC62" s="44" t="str">
        <f t="shared" si="8"/>
        <v/>
      </c>
      <c r="CD62" s="45" t="str">
        <f t="shared" si="9"/>
        <v/>
      </c>
      <c r="CE62" s="44" t="e">
        <f>IF(AND(#REF!="",#REF!="",#REF!="",#REF!=""),"",SUM(#REF!,#REF!,#REF!,#REF!,#REF!))</f>
        <v>#REF!</v>
      </c>
      <c r="CF62" s="45" t="str">
        <f t="shared" si="10"/>
        <v/>
      </c>
      <c r="CG62" s="38"/>
      <c r="CH62" s="38"/>
    </row>
    <row r="63" spans="1:86" ht="24.9" customHeight="1">
      <c r="A63" s="358">
        <v>57</v>
      </c>
      <c r="B63" s="359"/>
      <c r="C63" s="360"/>
      <c r="D63" s="361"/>
      <c r="E63" s="362"/>
      <c r="F63" s="363"/>
      <c r="G63" s="363"/>
      <c r="H63" s="364"/>
      <c r="I63" s="365"/>
      <c r="J63" s="366"/>
      <c r="K63" s="367"/>
      <c r="L63" s="13"/>
      <c r="M63" s="8"/>
      <c r="N63" s="8"/>
      <c r="O63" s="8"/>
      <c r="P63" s="56"/>
      <c r="Q63" s="60"/>
      <c r="R63" s="8"/>
      <c r="S63" s="14"/>
      <c r="T63" s="19"/>
      <c r="U63" s="20"/>
      <c r="V63" s="20"/>
      <c r="W63" s="8"/>
      <c r="X63" s="62"/>
      <c r="Y63" s="60"/>
      <c r="Z63" s="8"/>
      <c r="AA63" s="14"/>
      <c r="AB63" s="13"/>
      <c r="AC63" s="8"/>
      <c r="AD63" s="8"/>
      <c r="AE63" s="8"/>
      <c r="AF63" s="56"/>
      <c r="AG63" s="60"/>
      <c r="AH63" s="8"/>
      <c r="AI63" s="14"/>
      <c r="AJ63" s="13"/>
      <c r="AK63" s="8"/>
      <c r="AL63" s="8"/>
      <c r="AM63" s="8"/>
      <c r="AN63" s="56"/>
      <c r="AO63" s="60"/>
      <c r="AP63" s="8"/>
      <c r="AQ63" s="14"/>
      <c r="AR63" s="13"/>
      <c r="AS63" s="8"/>
      <c r="AT63" s="56"/>
      <c r="AU63" s="13"/>
      <c r="AV63" s="8"/>
      <c r="AW63" s="14"/>
      <c r="AX63" s="13"/>
      <c r="AY63" s="8"/>
      <c r="AZ63" s="56"/>
      <c r="BA63" s="13" t="s">
        <v>447</v>
      </c>
      <c r="BB63" s="109" t="s">
        <v>447</v>
      </c>
      <c r="BC63" s="1"/>
      <c r="BD63" s="1"/>
      <c r="BE63" s="43"/>
      <c r="BF63" s="1"/>
      <c r="BG63" s="1"/>
      <c r="BS63" s="29"/>
      <c r="BT63" s="44" t="str">
        <f t="shared" si="0"/>
        <v/>
      </c>
      <c r="BU63" s="45" t="str">
        <f t="shared" si="1"/>
        <v/>
      </c>
      <c r="BV63" s="45" t="str">
        <f t="shared" si="2"/>
        <v/>
      </c>
      <c r="BW63" s="44" t="str">
        <f t="shared" si="3"/>
        <v/>
      </c>
      <c r="BX63" s="45" t="str">
        <f t="shared" si="4"/>
        <v/>
      </c>
      <c r="BY63" s="44" t="e">
        <f>IF(AND(#REF!="",#REF!="",#REF!="",#REF!=""),"",SUM(#REF!,#REF!,#REF!,#REF!,#REF!))</f>
        <v>#REF!</v>
      </c>
      <c r="BZ63" s="45" t="str">
        <f t="shared" si="5"/>
        <v/>
      </c>
      <c r="CA63" s="44" t="str">
        <f t="shared" si="6"/>
        <v/>
      </c>
      <c r="CB63" s="45" t="str">
        <f t="shared" si="7"/>
        <v/>
      </c>
      <c r="CC63" s="44" t="str">
        <f t="shared" si="8"/>
        <v/>
      </c>
      <c r="CD63" s="45" t="str">
        <f t="shared" si="9"/>
        <v/>
      </c>
      <c r="CE63" s="44" t="e">
        <f>IF(AND(#REF!="",#REF!="",#REF!="",#REF!=""),"",SUM(#REF!,#REF!,#REF!,#REF!,#REF!))</f>
        <v>#REF!</v>
      </c>
      <c r="CF63" s="45" t="str">
        <f t="shared" si="10"/>
        <v/>
      </c>
      <c r="CG63" s="38"/>
      <c r="CH63" s="38"/>
    </row>
    <row r="64" spans="1:86" ht="24.9" customHeight="1">
      <c r="A64" s="358">
        <v>58</v>
      </c>
      <c r="B64" s="359"/>
      <c r="C64" s="360"/>
      <c r="D64" s="361"/>
      <c r="E64" s="362"/>
      <c r="F64" s="363"/>
      <c r="G64" s="363"/>
      <c r="H64" s="364"/>
      <c r="I64" s="365"/>
      <c r="J64" s="366"/>
      <c r="K64" s="367"/>
      <c r="L64" s="13"/>
      <c r="M64" s="8"/>
      <c r="N64" s="8"/>
      <c r="O64" s="8"/>
      <c r="P64" s="56"/>
      <c r="Q64" s="60"/>
      <c r="R64" s="8"/>
      <c r="S64" s="14"/>
      <c r="T64" s="19"/>
      <c r="U64" s="20"/>
      <c r="V64" s="20"/>
      <c r="W64" s="8"/>
      <c r="X64" s="62"/>
      <c r="Y64" s="60"/>
      <c r="Z64" s="8"/>
      <c r="AA64" s="14"/>
      <c r="AB64" s="13"/>
      <c r="AC64" s="8"/>
      <c r="AD64" s="8"/>
      <c r="AE64" s="8"/>
      <c r="AF64" s="56"/>
      <c r="AG64" s="60"/>
      <c r="AH64" s="8"/>
      <c r="AI64" s="14"/>
      <c r="AJ64" s="13"/>
      <c r="AK64" s="8"/>
      <c r="AL64" s="8"/>
      <c r="AM64" s="8"/>
      <c r="AN64" s="56"/>
      <c r="AO64" s="60"/>
      <c r="AP64" s="8"/>
      <c r="AQ64" s="14"/>
      <c r="AR64" s="13"/>
      <c r="AS64" s="8"/>
      <c r="AT64" s="56"/>
      <c r="AU64" s="13"/>
      <c r="AV64" s="8"/>
      <c r="AW64" s="14"/>
      <c r="AX64" s="13"/>
      <c r="AY64" s="8"/>
      <c r="AZ64" s="56"/>
      <c r="BA64" s="13" t="s">
        <v>447</v>
      </c>
      <c r="BB64" s="109" t="s">
        <v>447</v>
      </c>
      <c r="BC64" s="1"/>
      <c r="BD64" s="1"/>
      <c r="BE64" s="43"/>
      <c r="BF64" s="1"/>
      <c r="BG64" s="1"/>
      <c r="BS64" s="29"/>
      <c r="BT64" s="44" t="str">
        <f t="shared" si="0"/>
        <v/>
      </c>
      <c r="BU64" s="45" t="str">
        <f t="shared" si="1"/>
        <v/>
      </c>
      <c r="BV64" s="45" t="str">
        <f t="shared" si="2"/>
        <v/>
      </c>
      <c r="BW64" s="44" t="str">
        <f t="shared" si="3"/>
        <v/>
      </c>
      <c r="BX64" s="45" t="str">
        <f t="shared" si="4"/>
        <v/>
      </c>
      <c r="BY64" s="44" t="e">
        <f>IF(AND(#REF!="",#REF!="",#REF!="",#REF!=""),"",SUM(#REF!,#REF!,#REF!,#REF!,#REF!))</f>
        <v>#REF!</v>
      </c>
      <c r="BZ64" s="45" t="str">
        <f t="shared" si="5"/>
        <v/>
      </c>
      <c r="CA64" s="44" t="str">
        <f t="shared" si="6"/>
        <v/>
      </c>
      <c r="CB64" s="45" t="str">
        <f t="shared" si="7"/>
        <v/>
      </c>
      <c r="CC64" s="44" t="str">
        <f t="shared" si="8"/>
        <v/>
      </c>
      <c r="CD64" s="45" t="str">
        <f t="shared" si="9"/>
        <v/>
      </c>
      <c r="CE64" s="44" t="e">
        <f>IF(AND(#REF!="",#REF!="",#REF!="",#REF!=""),"",SUM(#REF!,#REF!,#REF!,#REF!,#REF!))</f>
        <v>#REF!</v>
      </c>
      <c r="CF64" s="45" t="str">
        <f t="shared" si="10"/>
        <v/>
      </c>
      <c r="CG64" s="38"/>
      <c r="CH64" s="38"/>
    </row>
    <row r="65" spans="1:86" ht="24.9" customHeight="1">
      <c r="A65" s="358">
        <v>59</v>
      </c>
      <c r="B65" s="359"/>
      <c r="C65" s="360"/>
      <c r="D65" s="361"/>
      <c r="E65" s="362"/>
      <c r="F65" s="363"/>
      <c r="G65" s="363"/>
      <c r="H65" s="364"/>
      <c r="I65" s="365"/>
      <c r="J65" s="366"/>
      <c r="K65" s="367"/>
      <c r="L65" s="13"/>
      <c r="M65" s="8"/>
      <c r="N65" s="8"/>
      <c r="O65" s="8"/>
      <c r="P65" s="56"/>
      <c r="Q65" s="60"/>
      <c r="R65" s="8"/>
      <c r="S65" s="14"/>
      <c r="T65" s="19"/>
      <c r="U65" s="20"/>
      <c r="V65" s="20"/>
      <c r="W65" s="8"/>
      <c r="X65" s="62"/>
      <c r="Y65" s="60"/>
      <c r="Z65" s="8"/>
      <c r="AA65" s="14"/>
      <c r="AB65" s="13"/>
      <c r="AC65" s="8"/>
      <c r="AD65" s="8"/>
      <c r="AE65" s="8"/>
      <c r="AF65" s="56"/>
      <c r="AG65" s="60"/>
      <c r="AH65" s="8"/>
      <c r="AI65" s="14"/>
      <c r="AJ65" s="13"/>
      <c r="AK65" s="8"/>
      <c r="AL65" s="8"/>
      <c r="AM65" s="8"/>
      <c r="AN65" s="56"/>
      <c r="AO65" s="60"/>
      <c r="AP65" s="8"/>
      <c r="AQ65" s="14"/>
      <c r="AR65" s="13"/>
      <c r="AS65" s="8"/>
      <c r="AT65" s="56"/>
      <c r="AU65" s="13"/>
      <c r="AV65" s="8"/>
      <c r="AW65" s="14"/>
      <c r="AX65" s="13"/>
      <c r="AY65" s="8"/>
      <c r="AZ65" s="56"/>
      <c r="BA65" s="13" t="s">
        <v>447</v>
      </c>
      <c r="BB65" s="109" t="s">
        <v>447</v>
      </c>
      <c r="BC65" s="1"/>
      <c r="BD65" s="1"/>
      <c r="BE65" s="43"/>
      <c r="BF65" s="1"/>
      <c r="BG65" s="1"/>
      <c r="BS65" s="29"/>
      <c r="BT65" s="44" t="str">
        <f t="shared" si="0"/>
        <v/>
      </c>
      <c r="BU65" s="45" t="str">
        <f t="shared" si="1"/>
        <v/>
      </c>
      <c r="BV65" s="45" t="str">
        <f t="shared" si="2"/>
        <v/>
      </c>
      <c r="BW65" s="44" t="str">
        <f t="shared" si="3"/>
        <v/>
      </c>
      <c r="BX65" s="45" t="str">
        <f t="shared" si="4"/>
        <v/>
      </c>
      <c r="BY65" s="44" t="e">
        <f>IF(AND(#REF!="",#REF!="",#REF!="",#REF!=""),"",SUM(#REF!,#REF!,#REF!,#REF!,#REF!))</f>
        <v>#REF!</v>
      </c>
      <c r="BZ65" s="45" t="str">
        <f t="shared" si="5"/>
        <v/>
      </c>
      <c r="CA65" s="44" t="str">
        <f t="shared" si="6"/>
        <v/>
      </c>
      <c r="CB65" s="45" t="str">
        <f t="shared" si="7"/>
        <v/>
      </c>
      <c r="CC65" s="44" t="str">
        <f t="shared" si="8"/>
        <v/>
      </c>
      <c r="CD65" s="45" t="str">
        <f t="shared" si="9"/>
        <v/>
      </c>
      <c r="CE65" s="44" t="e">
        <f>IF(AND(#REF!="",#REF!="",#REF!="",#REF!=""),"",SUM(#REF!,#REF!,#REF!,#REF!,#REF!))</f>
        <v>#REF!</v>
      </c>
      <c r="CF65" s="45" t="str">
        <f t="shared" si="10"/>
        <v/>
      </c>
      <c r="CG65" s="38"/>
      <c r="CH65" s="38"/>
    </row>
    <row r="66" spans="1:86" ht="24.9" customHeight="1">
      <c r="A66" s="358">
        <v>60</v>
      </c>
      <c r="B66" s="359"/>
      <c r="C66" s="360"/>
      <c r="D66" s="361"/>
      <c r="E66" s="362"/>
      <c r="F66" s="363"/>
      <c r="G66" s="363"/>
      <c r="H66" s="364"/>
      <c r="I66" s="365"/>
      <c r="J66" s="366"/>
      <c r="K66" s="367"/>
      <c r="L66" s="13"/>
      <c r="M66" s="8"/>
      <c r="N66" s="8"/>
      <c r="O66" s="8"/>
      <c r="P66" s="56"/>
      <c r="Q66" s="60"/>
      <c r="R66" s="8"/>
      <c r="S66" s="14"/>
      <c r="T66" s="19"/>
      <c r="U66" s="20"/>
      <c r="V66" s="20"/>
      <c r="W66" s="8"/>
      <c r="X66" s="62"/>
      <c r="Y66" s="60"/>
      <c r="Z66" s="8"/>
      <c r="AA66" s="14"/>
      <c r="AB66" s="13"/>
      <c r="AC66" s="8"/>
      <c r="AD66" s="8"/>
      <c r="AE66" s="8"/>
      <c r="AF66" s="56"/>
      <c r="AG66" s="60"/>
      <c r="AH66" s="8"/>
      <c r="AI66" s="14"/>
      <c r="AJ66" s="13"/>
      <c r="AK66" s="8"/>
      <c r="AL66" s="8"/>
      <c r="AM66" s="8"/>
      <c r="AN66" s="56"/>
      <c r="AO66" s="60"/>
      <c r="AP66" s="8"/>
      <c r="AQ66" s="14"/>
      <c r="AR66" s="13"/>
      <c r="AS66" s="8"/>
      <c r="AT66" s="56"/>
      <c r="AU66" s="13"/>
      <c r="AV66" s="8"/>
      <c r="AW66" s="14"/>
      <c r="AX66" s="13"/>
      <c r="AY66" s="8"/>
      <c r="AZ66" s="56"/>
      <c r="BA66" s="13" t="s">
        <v>447</v>
      </c>
      <c r="BB66" s="109" t="s">
        <v>447</v>
      </c>
      <c r="BC66" s="1"/>
      <c r="BD66" s="1"/>
      <c r="BE66" s="43"/>
      <c r="BF66" s="1"/>
      <c r="BG66" s="1"/>
      <c r="BS66" s="29"/>
      <c r="BT66" s="44" t="str">
        <f t="shared" si="0"/>
        <v/>
      </c>
      <c r="BU66" s="45" t="str">
        <f t="shared" si="1"/>
        <v/>
      </c>
      <c r="BV66" s="45" t="str">
        <f t="shared" si="2"/>
        <v/>
      </c>
      <c r="BW66" s="44" t="str">
        <f t="shared" si="3"/>
        <v/>
      </c>
      <c r="BX66" s="45" t="str">
        <f t="shared" si="4"/>
        <v/>
      </c>
      <c r="BY66" s="44" t="e">
        <f>IF(AND(#REF!="",#REF!="",#REF!="",#REF!=""),"",SUM(#REF!,#REF!,#REF!,#REF!,#REF!))</f>
        <v>#REF!</v>
      </c>
      <c r="BZ66" s="45" t="str">
        <f t="shared" si="5"/>
        <v/>
      </c>
      <c r="CA66" s="44" t="str">
        <f t="shared" si="6"/>
        <v/>
      </c>
      <c r="CB66" s="45" t="str">
        <f t="shared" si="7"/>
        <v/>
      </c>
      <c r="CC66" s="44" t="str">
        <f t="shared" si="8"/>
        <v/>
      </c>
      <c r="CD66" s="45" t="str">
        <f t="shared" si="9"/>
        <v/>
      </c>
      <c r="CE66" s="44" t="e">
        <f>IF(AND(#REF!="",#REF!="",#REF!="",#REF!=""),"",SUM(#REF!,#REF!,#REF!,#REF!,#REF!))</f>
        <v>#REF!</v>
      </c>
      <c r="CF66" s="45" t="str">
        <f t="shared" si="10"/>
        <v/>
      </c>
      <c r="CG66" s="38"/>
      <c r="CH66" s="38"/>
    </row>
    <row r="67" spans="1:86" ht="24.9" customHeight="1">
      <c r="A67" s="358">
        <v>61</v>
      </c>
      <c r="B67" s="359"/>
      <c r="C67" s="360"/>
      <c r="D67" s="361"/>
      <c r="E67" s="362"/>
      <c r="F67" s="363"/>
      <c r="G67" s="363"/>
      <c r="H67" s="364"/>
      <c r="I67" s="365"/>
      <c r="J67" s="366"/>
      <c r="K67" s="367"/>
      <c r="L67" s="13"/>
      <c r="M67" s="8"/>
      <c r="N67" s="8"/>
      <c r="O67" s="8"/>
      <c r="P67" s="56"/>
      <c r="Q67" s="60"/>
      <c r="R67" s="8"/>
      <c r="S67" s="14"/>
      <c r="T67" s="19"/>
      <c r="U67" s="20"/>
      <c r="V67" s="20"/>
      <c r="W67" s="8"/>
      <c r="X67" s="62"/>
      <c r="Y67" s="60"/>
      <c r="Z67" s="8"/>
      <c r="AA67" s="14"/>
      <c r="AB67" s="13"/>
      <c r="AC67" s="8"/>
      <c r="AD67" s="8"/>
      <c r="AE67" s="8"/>
      <c r="AF67" s="56"/>
      <c r="AG67" s="60"/>
      <c r="AH67" s="8"/>
      <c r="AI67" s="14"/>
      <c r="AJ67" s="13"/>
      <c r="AK67" s="8"/>
      <c r="AL67" s="8"/>
      <c r="AM67" s="8"/>
      <c r="AN67" s="56"/>
      <c r="AO67" s="60"/>
      <c r="AP67" s="8"/>
      <c r="AQ67" s="14"/>
      <c r="AR67" s="13"/>
      <c r="AS67" s="8"/>
      <c r="AT67" s="56"/>
      <c r="AU67" s="13"/>
      <c r="AV67" s="8"/>
      <c r="AW67" s="14"/>
      <c r="AX67" s="13"/>
      <c r="AY67" s="8"/>
      <c r="AZ67" s="56"/>
      <c r="BA67" s="13" t="s">
        <v>447</v>
      </c>
      <c r="BB67" s="109" t="s">
        <v>447</v>
      </c>
      <c r="BC67" s="1"/>
      <c r="BD67" s="1"/>
      <c r="BE67" s="1"/>
      <c r="BF67" s="1"/>
      <c r="BG67" s="1"/>
      <c r="BS67" s="29"/>
      <c r="BT67" s="44" t="str">
        <f t="shared" si="0"/>
        <v/>
      </c>
      <c r="BU67" s="45" t="str">
        <f t="shared" si="1"/>
        <v/>
      </c>
      <c r="BV67" s="45" t="str">
        <f t="shared" si="2"/>
        <v/>
      </c>
      <c r="BW67" s="44" t="str">
        <f t="shared" si="3"/>
        <v/>
      </c>
      <c r="BX67" s="45" t="str">
        <f t="shared" si="4"/>
        <v/>
      </c>
      <c r="BY67" s="44" t="e">
        <f>IF(AND(#REF!="",#REF!="",#REF!="",#REF!=""),"",SUM(#REF!,#REF!,#REF!,#REF!,#REF!))</f>
        <v>#REF!</v>
      </c>
      <c r="BZ67" s="45" t="str">
        <f t="shared" si="5"/>
        <v/>
      </c>
      <c r="CA67" s="44" t="str">
        <f t="shared" si="6"/>
        <v/>
      </c>
      <c r="CB67" s="45" t="str">
        <f t="shared" si="7"/>
        <v/>
      </c>
      <c r="CC67" s="44" t="str">
        <f t="shared" si="8"/>
        <v/>
      </c>
      <c r="CD67" s="45" t="str">
        <f t="shared" si="9"/>
        <v/>
      </c>
      <c r="CE67" s="44" t="e">
        <f>IF(AND(#REF!="",#REF!="",#REF!="",#REF!=""),"",SUM(#REF!,#REF!,#REF!,#REF!,#REF!))</f>
        <v>#REF!</v>
      </c>
      <c r="CF67" s="45" t="str">
        <f t="shared" si="10"/>
        <v/>
      </c>
      <c r="CG67" s="38"/>
      <c r="CH67" s="38"/>
    </row>
    <row r="68" spans="1:86" ht="24.9" customHeight="1">
      <c r="A68" s="358">
        <v>62</v>
      </c>
      <c r="B68" s="359"/>
      <c r="C68" s="360"/>
      <c r="D68" s="361"/>
      <c r="E68" s="362"/>
      <c r="F68" s="363"/>
      <c r="G68" s="363"/>
      <c r="H68" s="364"/>
      <c r="I68" s="365"/>
      <c r="J68" s="366"/>
      <c r="K68" s="367"/>
      <c r="L68" s="13"/>
      <c r="M68" s="8"/>
      <c r="N68" s="8"/>
      <c r="O68" s="8"/>
      <c r="P68" s="56"/>
      <c r="Q68" s="60"/>
      <c r="R68" s="8"/>
      <c r="S68" s="14"/>
      <c r="T68" s="19"/>
      <c r="U68" s="20"/>
      <c r="V68" s="20"/>
      <c r="W68" s="8"/>
      <c r="X68" s="62"/>
      <c r="Y68" s="60"/>
      <c r="Z68" s="8"/>
      <c r="AA68" s="14"/>
      <c r="AB68" s="13"/>
      <c r="AC68" s="8"/>
      <c r="AD68" s="8"/>
      <c r="AE68" s="8"/>
      <c r="AF68" s="56"/>
      <c r="AG68" s="60"/>
      <c r="AH68" s="8"/>
      <c r="AI68" s="14"/>
      <c r="AJ68" s="13"/>
      <c r="AK68" s="8"/>
      <c r="AL68" s="8"/>
      <c r="AM68" s="8"/>
      <c r="AN68" s="56"/>
      <c r="AO68" s="60"/>
      <c r="AP68" s="8"/>
      <c r="AQ68" s="14"/>
      <c r="AR68" s="13"/>
      <c r="AS68" s="8"/>
      <c r="AT68" s="56"/>
      <c r="AU68" s="13"/>
      <c r="AV68" s="8"/>
      <c r="AW68" s="14"/>
      <c r="AX68" s="13"/>
      <c r="AY68" s="8"/>
      <c r="AZ68" s="56"/>
      <c r="BA68" s="13" t="s">
        <v>447</v>
      </c>
      <c r="BB68" s="109" t="s">
        <v>447</v>
      </c>
      <c r="BC68" s="1"/>
      <c r="BD68" s="1"/>
      <c r="BE68" s="1"/>
      <c r="BF68" s="1"/>
      <c r="BG68" s="1"/>
      <c r="BS68" s="29"/>
      <c r="BT68" s="44" t="str">
        <f t="shared" si="0"/>
        <v/>
      </c>
      <c r="BU68" s="45" t="str">
        <f t="shared" si="1"/>
        <v/>
      </c>
      <c r="BV68" s="45" t="str">
        <f t="shared" si="2"/>
        <v/>
      </c>
      <c r="BW68" s="44" t="str">
        <f t="shared" si="3"/>
        <v/>
      </c>
      <c r="BX68" s="45" t="str">
        <f t="shared" si="4"/>
        <v/>
      </c>
      <c r="BY68" s="44" t="e">
        <f>IF(AND(#REF!="",#REF!="",#REF!="",#REF!=""),"",SUM(#REF!,#REF!,#REF!,#REF!,#REF!))</f>
        <v>#REF!</v>
      </c>
      <c r="BZ68" s="45" t="str">
        <f t="shared" si="5"/>
        <v/>
      </c>
      <c r="CA68" s="44" t="str">
        <f t="shared" si="6"/>
        <v/>
      </c>
      <c r="CB68" s="45" t="str">
        <f t="shared" si="7"/>
        <v/>
      </c>
      <c r="CC68" s="44" t="str">
        <f t="shared" si="8"/>
        <v/>
      </c>
      <c r="CD68" s="45" t="str">
        <f t="shared" si="9"/>
        <v/>
      </c>
      <c r="CE68" s="44" t="e">
        <f>IF(AND(#REF!="",#REF!="",#REF!="",#REF!=""),"",SUM(#REF!,#REF!,#REF!,#REF!,#REF!))</f>
        <v>#REF!</v>
      </c>
      <c r="CF68" s="45" t="str">
        <f t="shared" si="10"/>
        <v/>
      </c>
      <c r="CG68" s="38"/>
      <c r="CH68" s="38"/>
    </row>
    <row r="69" spans="1:86" ht="24.9" customHeight="1">
      <c r="A69" s="358">
        <v>63</v>
      </c>
      <c r="B69" s="359"/>
      <c r="C69" s="360"/>
      <c r="D69" s="361"/>
      <c r="E69" s="362"/>
      <c r="F69" s="363"/>
      <c r="G69" s="363"/>
      <c r="H69" s="364"/>
      <c r="I69" s="365"/>
      <c r="J69" s="366"/>
      <c r="K69" s="367"/>
      <c r="L69" s="13"/>
      <c r="M69" s="8"/>
      <c r="N69" s="8"/>
      <c r="O69" s="8"/>
      <c r="P69" s="56"/>
      <c r="Q69" s="60"/>
      <c r="R69" s="8"/>
      <c r="S69" s="14"/>
      <c r="T69" s="19"/>
      <c r="U69" s="20"/>
      <c r="V69" s="20"/>
      <c r="W69" s="8"/>
      <c r="X69" s="62"/>
      <c r="Y69" s="60"/>
      <c r="Z69" s="8"/>
      <c r="AA69" s="14"/>
      <c r="AB69" s="13"/>
      <c r="AC69" s="8"/>
      <c r="AD69" s="8"/>
      <c r="AE69" s="8"/>
      <c r="AF69" s="56"/>
      <c r="AG69" s="60"/>
      <c r="AH69" s="8"/>
      <c r="AI69" s="14"/>
      <c r="AJ69" s="13"/>
      <c r="AK69" s="8"/>
      <c r="AL69" s="8"/>
      <c r="AM69" s="8"/>
      <c r="AN69" s="56"/>
      <c r="AO69" s="60"/>
      <c r="AP69" s="8"/>
      <c r="AQ69" s="14"/>
      <c r="AR69" s="13"/>
      <c r="AS69" s="8"/>
      <c r="AT69" s="56"/>
      <c r="AU69" s="13"/>
      <c r="AV69" s="8"/>
      <c r="AW69" s="14"/>
      <c r="AX69" s="13"/>
      <c r="AY69" s="8"/>
      <c r="AZ69" s="56"/>
      <c r="BA69" s="13" t="s">
        <v>447</v>
      </c>
      <c r="BB69" s="109" t="s">
        <v>447</v>
      </c>
      <c r="BC69" s="1"/>
      <c r="BD69" s="1"/>
      <c r="BE69" s="1"/>
      <c r="BF69" s="1"/>
      <c r="BG69" s="1"/>
      <c r="BS69" s="29"/>
      <c r="BT69" s="44" t="str">
        <f t="shared" si="0"/>
        <v/>
      </c>
      <c r="BU69" s="45" t="str">
        <f t="shared" si="1"/>
        <v/>
      </c>
      <c r="BV69" s="45" t="str">
        <f t="shared" si="2"/>
        <v/>
      </c>
      <c r="BW69" s="44" t="str">
        <f t="shared" si="3"/>
        <v/>
      </c>
      <c r="BX69" s="45" t="str">
        <f t="shared" si="4"/>
        <v/>
      </c>
      <c r="BY69" s="44" t="e">
        <f>IF(AND(#REF!="",#REF!="",#REF!="",#REF!=""),"",SUM(#REF!,#REF!,#REF!,#REF!,#REF!))</f>
        <v>#REF!</v>
      </c>
      <c r="BZ69" s="45" t="str">
        <f t="shared" si="5"/>
        <v/>
      </c>
      <c r="CA69" s="44" t="str">
        <f t="shared" si="6"/>
        <v/>
      </c>
      <c r="CB69" s="45" t="str">
        <f t="shared" si="7"/>
        <v/>
      </c>
      <c r="CC69" s="44" t="str">
        <f t="shared" si="8"/>
        <v/>
      </c>
      <c r="CD69" s="45" t="str">
        <f t="shared" si="9"/>
        <v/>
      </c>
      <c r="CE69" s="44" t="e">
        <f>IF(AND(#REF!="",#REF!="",#REF!="",#REF!=""),"",SUM(#REF!,#REF!,#REF!,#REF!,#REF!))</f>
        <v>#REF!</v>
      </c>
      <c r="CF69" s="45" t="str">
        <f t="shared" si="10"/>
        <v/>
      </c>
      <c r="CG69" s="38"/>
      <c r="CH69" s="38"/>
    </row>
    <row r="70" spans="1:86" ht="24.9" customHeight="1">
      <c r="A70" s="358">
        <v>64</v>
      </c>
      <c r="B70" s="359"/>
      <c r="C70" s="360"/>
      <c r="D70" s="361"/>
      <c r="E70" s="362"/>
      <c r="F70" s="363"/>
      <c r="G70" s="363"/>
      <c r="H70" s="364"/>
      <c r="I70" s="365"/>
      <c r="J70" s="366"/>
      <c r="K70" s="367"/>
      <c r="L70" s="13"/>
      <c r="M70" s="8"/>
      <c r="N70" s="8"/>
      <c r="O70" s="8"/>
      <c r="P70" s="56"/>
      <c r="Q70" s="60"/>
      <c r="R70" s="8"/>
      <c r="S70" s="14"/>
      <c r="T70" s="19"/>
      <c r="U70" s="20"/>
      <c r="V70" s="20"/>
      <c r="W70" s="8"/>
      <c r="X70" s="62"/>
      <c r="Y70" s="60"/>
      <c r="Z70" s="8"/>
      <c r="AA70" s="14"/>
      <c r="AB70" s="13"/>
      <c r="AC70" s="8"/>
      <c r="AD70" s="8"/>
      <c r="AE70" s="8"/>
      <c r="AF70" s="56"/>
      <c r="AG70" s="60"/>
      <c r="AH70" s="8"/>
      <c r="AI70" s="14"/>
      <c r="AJ70" s="13"/>
      <c r="AK70" s="8"/>
      <c r="AL70" s="8"/>
      <c r="AM70" s="8"/>
      <c r="AN70" s="56"/>
      <c r="AO70" s="60"/>
      <c r="AP70" s="8"/>
      <c r="AQ70" s="14"/>
      <c r="AR70" s="13"/>
      <c r="AS70" s="8"/>
      <c r="AT70" s="56"/>
      <c r="AU70" s="13"/>
      <c r="AV70" s="8"/>
      <c r="AW70" s="14"/>
      <c r="AX70" s="13"/>
      <c r="AY70" s="8"/>
      <c r="AZ70" s="56"/>
      <c r="BA70" s="13" t="s">
        <v>447</v>
      </c>
      <c r="BB70" s="109" t="s">
        <v>447</v>
      </c>
      <c r="BC70" s="1"/>
      <c r="BD70" s="1"/>
      <c r="BE70" s="1"/>
      <c r="BF70" s="1"/>
      <c r="BG70" s="1"/>
      <c r="BS70" s="29"/>
      <c r="BT70" s="44" t="str">
        <f t="shared" si="0"/>
        <v/>
      </c>
      <c r="BU70" s="45" t="str">
        <f t="shared" si="1"/>
        <v/>
      </c>
      <c r="BV70" s="45" t="str">
        <f t="shared" si="2"/>
        <v/>
      </c>
      <c r="BW70" s="44" t="str">
        <f t="shared" si="3"/>
        <v/>
      </c>
      <c r="BX70" s="45" t="str">
        <f t="shared" si="4"/>
        <v/>
      </c>
      <c r="BY70" s="44" t="e">
        <f>IF(AND(#REF!="",#REF!="",#REF!="",#REF!=""),"",SUM(#REF!,#REF!,#REF!,#REF!,#REF!))</f>
        <v>#REF!</v>
      </c>
      <c r="BZ70" s="45" t="str">
        <f t="shared" si="5"/>
        <v/>
      </c>
      <c r="CA70" s="44" t="str">
        <f t="shared" si="6"/>
        <v/>
      </c>
      <c r="CB70" s="45" t="str">
        <f t="shared" si="7"/>
        <v/>
      </c>
      <c r="CC70" s="44" t="str">
        <f t="shared" si="8"/>
        <v/>
      </c>
      <c r="CD70" s="45" t="str">
        <f t="shared" si="9"/>
        <v/>
      </c>
      <c r="CE70" s="44" t="e">
        <f>IF(AND(#REF!="",#REF!="",#REF!="",#REF!=""),"",SUM(#REF!,#REF!,#REF!,#REF!,#REF!))</f>
        <v>#REF!</v>
      </c>
      <c r="CF70" s="45" t="str">
        <f t="shared" si="10"/>
        <v/>
      </c>
      <c r="CG70" s="38"/>
      <c r="CH70" s="38"/>
    </row>
    <row r="71" spans="1:86" ht="24.9" customHeight="1">
      <c r="A71" s="358">
        <v>65</v>
      </c>
      <c r="B71" s="359"/>
      <c r="C71" s="360"/>
      <c r="D71" s="361"/>
      <c r="E71" s="362"/>
      <c r="F71" s="363"/>
      <c r="G71" s="363"/>
      <c r="H71" s="364"/>
      <c r="I71" s="365"/>
      <c r="J71" s="366"/>
      <c r="K71" s="367"/>
      <c r="L71" s="13"/>
      <c r="M71" s="8"/>
      <c r="N71" s="8"/>
      <c r="O71" s="8"/>
      <c r="P71" s="56"/>
      <c r="Q71" s="60"/>
      <c r="R71" s="8"/>
      <c r="S71" s="14"/>
      <c r="T71" s="19"/>
      <c r="U71" s="20"/>
      <c r="V71" s="20"/>
      <c r="W71" s="8"/>
      <c r="X71" s="62"/>
      <c r="Y71" s="60"/>
      <c r="Z71" s="8"/>
      <c r="AA71" s="14"/>
      <c r="AB71" s="13"/>
      <c r="AC71" s="8"/>
      <c r="AD71" s="8"/>
      <c r="AE71" s="8"/>
      <c r="AF71" s="56"/>
      <c r="AG71" s="60"/>
      <c r="AH71" s="8"/>
      <c r="AI71" s="14"/>
      <c r="AJ71" s="13"/>
      <c r="AK71" s="8"/>
      <c r="AL71" s="8"/>
      <c r="AM71" s="8"/>
      <c r="AN71" s="56"/>
      <c r="AO71" s="60"/>
      <c r="AP71" s="8"/>
      <c r="AQ71" s="14"/>
      <c r="AR71" s="13"/>
      <c r="AS71" s="8"/>
      <c r="AT71" s="56"/>
      <c r="AU71" s="13"/>
      <c r="AV71" s="8"/>
      <c r="AW71" s="14"/>
      <c r="AX71" s="13"/>
      <c r="AY71" s="8"/>
      <c r="AZ71" s="56"/>
      <c r="BA71" s="13" t="s">
        <v>447</v>
      </c>
      <c r="BB71" s="109" t="s">
        <v>447</v>
      </c>
      <c r="BC71" s="1"/>
      <c r="BD71" s="1"/>
      <c r="BE71" s="1"/>
      <c r="BF71" s="1"/>
      <c r="BG71" s="1"/>
      <c r="BS71" s="29"/>
      <c r="BT71" s="44" t="str">
        <f t="shared" si="0"/>
        <v/>
      </c>
      <c r="BU71" s="45" t="str">
        <f t="shared" si="1"/>
        <v/>
      </c>
      <c r="BV71" s="45" t="str">
        <f t="shared" si="2"/>
        <v/>
      </c>
      <c r="BW71" s="44" t="str">
        <f t="shared" si="3"/>
        <v/>
      </c>
      <c r="BX71" s="45" t="str">
        <f t="shared" si="4"/>
        <v/>
      </c>
      <c r="BY71" s="44" t="e">
        <f>IF(AND(#REF!="",#REF!="",#REF!="",#REF!=""),"",SUM(#REF!,#REF!,#REF!,#REF!,#REF!))</f>
        <v>#REF!</v>
      </c>
      <c r="BZ71" s="45" t="str">
        <f t="shared" si="5"/>
        <v/>
      </c>
      <c r="CA71" s="44" t="str">
        <f t="shared" si="6"/>
        <v/>
      </c>
      <c r="CB71" s="45" t="str">
        <f t="shared" si="7"/>
        <v/>
      </c>
      <c r="CC71" s="44" t="str">
        <f t="shared" si="8"/>
        <v/>
      </c>
      <c r="CD71" s="45" t="str">
        <f t="shared" si="9"/>
        <v/>
      </c>
      <c r="CE71" s="44" t="e">
        <f>IF(AND(#REF!="",#REF!="",#REF!="",#REF!=""),"",SUM(#REF!,#REF!,#REF!,#REF!,#REF!))</f>
        <v>#REF!</v>
      </c>
      <c r="CF71" s="45" t="str">
        <f t="shared" si="10"/>
        <v/>
      </c>
      <c r="CG71" s="38"/>
      <c r="CH71" s="38"/>
    </row>
    <row r="72" spans="1:86" ht="24.9" customHeight="1">
      <c r="A72" s="358">
        <v>66</v>
      </c>
      <c r="B72" s="359"/>
      <c r="C72" s="360"/>
      <c r="D72" s="361"/>
      <c r="E72" s="362"/>
      <c r="F72" s="363"/>
      <c r="G72" s="363"/>
      <c r="H72" s="364"/>
      <c r="I72" s="365"/>
      <c r="J72" s="366"/>
      <c r="K72" s="367"/>
      <c r="L72" s="13"/>
      <c r="M72" s="8"/>
      <c r="N72" s="8"/>
      <c r="O72" s="8"/>
      <c r="P72" s="56"/>
      <c r="Q72" s="60"/>
      <c r="R72" s="8"/>
      <c r="S72" s="14"/>
      <c r="T72" s="19"/>
      <c r="U72" s="20"/>
      <c r="V72" s="20"/>
      <c r="W72" s="8"/>
      <c r="X72" s="62"/>
      <c r="Y72" s="60"/>
      <c r="Z72" s="8"/>
      <c r="AA72" s="14"/>
      <c r="AB72" s="13"/>
      <c r="AC72" s="8"/>
      <c r="AD72" s="8"/>
      <c r="AE72" s="8"/>
      <c r="AF72" s="56"/>
      <c r="AG72" s="60"/>
      <c r="AH72" s="8"/>
      <c r="AI72" s="14"/>
      <c r="AJ72" s="13"/>
      <c r="AK72" s="8"/>
      <c r="AL72" s="8"/>
      <c r="AM72" s="8"/>
      <c r="AN72" s="56"/>
      <c r="AO72" s="60"/>
      <c r="AP72" s="8"/>
      <c r="AQ72" s="14"/>
      <c r="AR72" s="13"/>
      <c r="AS72" s="8"/>
      <c r="AT72" s="56"/>
      <c r="AU72" s="13"/>
      <c r="AV72" s="8"/>
      <c r="AW72" s="14"/>
      <c r="AX72" s="13"/>
      <c r="AY72" s="8"/>
      <c r="AZ72" s="56"/>
      <c r="BA72" s="13" t="s">
        <v>447</v>
      </c>
      <c r="BB72" s="109" t="s">
        <v>447</v>
      </c>
      <c r="BC72" s="1"/>
      <c r="BD72" s="1"/>
      <c r="BE72" s="1"/>
      <c r="BF72" s="1"/>
      <c r="BG72" s="1"/>
      <c r="BS72" s="29"/>
      <c r="BT72" s="44" t="str">
        <f t="shared" ref="BT72:BT135" si="11">IF(I72="","",I72)</f>
        <v/>
      </c>
      <c r="BU72" s="45" t="str">
        <f t="shared" ref="BU72:BU135" si="12">IF(AND(L72="",M72="",N72="",P72=""),"",SUM(L72,M72,N72,O72,P72))</f>
        <v/>
      </c>
      <c r="BV72" s="45" t="str">
        <f t="shared" ref="BV72:BV135" si="13">IFERROR(IF(BU72="","",ROUNDUP(BU72*20%,0)),"")</f>
        <v/>
      </c>
      <c r="BW72" s="44" t="str">
        <f t="shared" ref="BW72:BW135" si="14">IF(AND(T72="",U72="",V72="",X72=""),"",SUM(T72,U72,V72,W72,X72))</f>
        <v/>
      </c>
      <c r="BX72" s="45" t="str">
        <f t="shared" ref="BX72:BX135" si="15">IFERROR(IF(BW72="","",ROUNDUP(BW72*20%,0)),"")</f>
        <v/>
      </c>
      <c r="BY72" s="44" t="e">
        <f>IF(AND(#REF!="",#REF!="",#REF!="",#REF!=""),"",SUM(#REF!,#REF!,#REF!,#REF!,#REF!))</f>
        <v>#REF!</v>
      </c>
      <c r="BZ72" s="45" t="str">
        <f t="shared" ref="BZ72:BZ135" si="16">IFERROR(IF(BY72="","",ROUNDUP(BY72*20%,0)),"")</f>
        <v/>
      </c>
      <c r="CA72" s="44" t="str">
        <f t="shared" ref="CA72:CA135" si="17">IF(AND(AB72="",AC72="",AD72="",AF72=""),"",SUM(AB72,AC72,AD72,AE72,AF72))</f>
        <v/>
      </c>
      <c r="CB72" s="45" t="str">
        <f t="shared" ref="CB72:CB135" si="18">IFERROR(IF(CA72="","",ROUNDUP(CA72*20%,0)),"")</f>
        <v/>
      </c>
      <c r="CC72" s="44" t="str">
        <f t="shared" ref="CC72:CC135" si="19">IF(AND(AJ72="",AK72="",AL72="",AN72=""),"",SUM(AJ72,AK72,AL72,AM72,AN72))</f>
        <v/>
      </c>
      <c r="CD72" s="45" t="str">
        <f t="shared" ref="CD72:CD135" si="20">IFERROR(IF(CC72="","",ROUNDUP(CC72*20%,0)),"")</f>
        <v/>
      </c>
      <c r="CE72" s="44" t="e">
        <f>IF(AND(#REF!="",#REF!="",#REF!="",#REF!=""),"",SUM(#REF!,#REF!,#REF!,#REF!,#REF!))</f>
        <v>#REF!</v>
      </c>
      <c r="CF72" s="45" t="str">
        <f t="shared" ref="CF72:CF135" si="21">IFERROR(IF(CE72="","",ROUNDUP(CE72*20%,0)),"")</f>
        <v/>
      </c>
      <c r="CG72" s="38"/>
      <c r="CH72" s="38"/>
    </row>
    <row r="73" spans="1:86" ht="24.9" customHeight="1">
      <c r="A73" s="358">
        <v>67</v>
      </c>
      <c r="B73" s="359"/>
      <c r="C73" s="360"/>
      <c r="D73" s="361"/>
      <c r="E73" s="362"/>
      <c r="F73" s="363"/>
      <c r="G73" s="363"/>
      <c r="H73" s="364"/>
      <c r="I73" s="365"/>
      <c r="J73" s="366"/>
      <c r="K73" s="367"/>
      <c r="L73" s="13"/>
      <c r="M73" s="8"/>
      <c r="N73" s="8"/>
      <c r="O73" s="8"/>
      <c r="P73" s="56"/>
      <c r="Q73" s="60"/>
      <c r="R73" s="8"/>
      <c r="S73" s="14"/>
      <c r="T73" s="19"/>
      <c r="U73" s="20"/>
      <c r="V73" s="20"/>
      <c r="W73" s="8"/>
      <c r="X73" s="62"/>
      <c r="Y73" s="60"/>
      <c r="Z73" s="8"/>
      <c r="AA73" s="14"/>
      <c r="AB73" s="13"/>
      <c r="AC73" s="8"/>
      <c r="AD73" s="8"/>
      <c r="AE73" s="8"/>
      <c r="AF73" s="56"/>
      <c r="AG73" s="60"/>
      <c r="AH73" s="8"/>
      <c r="AI73" s="14"/>
      <c r="AJ73" s="13"/>
      <c r="AK73" s="8"/>
      <c r="AL73" s="8"/>
      <c r="AM73" s="8"/>
      <c r="AN73" s="56"/>
      <c r="AO73" s="60"/>
      <c r="AP73" s="8"/>
      <c r="AQ73" s="14"/>
      <c r="AR73" s="13"/>
      <c r="AS73" s="8"/>
      <c r="AT73" s="56"/>
      <c r="AU73" s="13"/>
      <c r="AV73" s="8"/>
      <c r="AW73" s="14"/>
      <c r="AX73" s="13"/>
      <c r="AY73" s="8"/>
      <c r="AZ73" s="56"/>
      <c r="BA73" s="13" t="s">
        <v>447</v>
      </c>
      <c r="BB73" s="109" t="s">
        <v>447</v>
      </c>
      <c r="BC73" s="1"/>
      <c r="BD73" s="1"/>
      <c r="BE73" s="1"/>
      <c r="BF73" s="1"/>
      <c r="BG73" s="1"/>
      <c r="BS73" s="29"/>
      <c r="BT73" s="44" t="str">
        <f t="shared" si="11"/>
        <v/>
      </c>
      <c r="BU73" s="45" t="str">
        <f t="shared" si="12"/>
        <v/>
      </c>
      <c r="BV73" s="45" t="str">
        <f t="shared" si="13"/>
        <v/>
      </c>
      <c r="BW73" s="44" t="str">
        <f t="shared" si="14"/>
        <v/>
      </c>
      <c r="BX73" s="45" t="str">
        <f t="shared" si="15"/>
        <v/>
      </c>
      <c r="BY73" s="44" t="e">
        <f>IF(AND(#REF!="",#REF!="",#REF!="",#REF!=""),"",SUM(#REF!,#REF!,#REF!,#REF!,#REF!))</f>
        <v>#REF!</v>
      </c>
      <c r="BZ73" s="45" t="str">
        <f t="shared" si="16"/>
        <v/>
      </c>
      <c r="CA73" s="44" t="str">
        <f t="shared" si="17"/>
        <v/>
      </c>
      <c r="CB73" s="45" t="str">
        <f t="shared" si="18"/>
        <v/>
      </c>
      <c r="CC73" s="44" t="str">
        <f t="shared" si="19"/>
        <v/>
      </c>
      <c r="CD73" s="45" t="str">
        <f t="shared" si="20"/>
        <v/>
      </c>
      <c r="CE73" s="44" t="e">
        <f>IF(AND(#REF!="",#REF!="",#REF!="",#REF!=""),"",SUM(#REF!,#REF!,#REF!,#REF!,#REF!))</f>
        <v>#REF!</v>
      </c>
      <c r="CF73" s="45" t="str">
        <f t="shared" si="21"/>
        <v/>
      </c>
      <c r="CG73" s="38"/>
      <c r="CH73" s="38"/>
    </row>
    <row r="74" spans="1:86" ht="24.9" customHeight="1">
      <c r="A74" s="358">
        <v>68</v>
      </c>
      <c r="B74" s="359"/>
      <c r="C74" s="360"/>
      <c r="D74" s="361"/>
      <c r="E74" s="362"/>
      <c r="F74" s="363"/>
      <c r="G74" s="363"/>
      <c r="H74" s="364"/>
      <c r="I74" s="365"/>
      <c r="J74" s="366"/>
      <c r="K74" s="367"/>
      <c r="L74" s="13"/>
      <c r="M74" s="8"/>
      <c r="N74" s="8"/>
      <c r="O74" s="8"/>
      <c r="P74" s="56"/>
      <c r="Q74" s="60"/>
      <c r="R74" s="8"/>
      <c r="S74" s="14"/>
      <c r="T74" s="19"/>
      <c r="U74" s="20"/>
      <c r="V74" s="20"/>
      <c r="W74" s="8"/>
      <c r="X74" s="62"/>
      <c r="Y74" s="60"/>
      <c r="Z74" s="8"/>
      <c r="AA74" s="14"/>
      <c r="AB74" s="13"/>
      <c r="AC74" s="8"/>
      <c r="AD74" s="8"/>
      <c r="AE74" s="8"/>
      <c r="AF74" s="56"/>
      <c r="AG74" s="60"/>
      <c r="AH74" s="8"/>
      <c r="AI74" s="14"/>
      <c r="AJ74" s="13"/>
      <c r="AK74" s="8"/>
      <c r="AL74" s="8"/>
      <c r="AM74" s="8"/>
      <c r="AN74" s="56"/>
      <c r="AO74" s="60"/>
      <c r="AP74" s="8"/>
      <c r="AQ74" s="14"/>
      <c r="AR74" s="13"/>
      <c r="AS74" s="8"/>
      <c r="AT74" s="56"/>
      <c r="AU74" s="13"/>
      <c r="AV74" s="8"/>
      <c r="AW74" s="14"/>
      <c r="AX74" s="13"/>
      <c r="AY74" s="8"/>
      <c r="AZ74" s="56"/>
      <c r="BA74" s="13" t="s">
        <v>447</v>
      </c>
      <c r="BB74" s="109" t="s">
        <v>447</v>
      </c>
      <c r="BC74" s="1"/>
      <c r="BD74" s="1"/>
      <c r="BE74" s="1"/>
      <c r="BF74" s="1"/>
      <c r="BG74" s="1"/>
      <c r="BS74" s="29"/>
      <c r="BT74" s="44" t="str">
        <f t="shared" si="11"/>
        <v/>
      </c>
      <c r="BU74" s="45" t="str">
        <f t="shared" si="12"/>
        <v/>
      </c>
      <c r="BV74" s="45" t="str">
        <f t="shared" si="13"/>
        <v/>
      </c>
      <c r="BW74" s="44" t="str">
        <f t="shared" si="14"/>
        <v/>
      </c>
      <c r="BX74" s="45" t="str">
        <f t="shared" si="15"/>
        <v/>
      </c>
      <c r="BY74" s="44" t="e">
        <f>IF(AND(#REF!="",#REF!="",#REF!="",#REF!=""),"",SUM(#REF!,#REF!,#REF!,#REF!,#REF!))</f>
        <v>#REF!</v>
      </c>
      <c r="BZ74" s="45" t="str">
        <f t="shared" si="16"/>
        <v/>
      </c>
      <c r="CA74" s="44" t="str">
        <f t="shared" si="17"/>
        <v/>
      </c>
      <c r="CB74" s="45" t="str">
        <f t="shared" si="18"/>
        <v/>
      </c>
      <c r="CC74" s="44" t="str">
        <f t="shared" si="19"/>
        <v/>
      </c>
      <c r="CD74" s="45" t="str">
        <f t="shared" si="20"/>
        <v/>
      </c>
      <c r="CE74" s="44" t="e">
        <f>IF(AND(#REF!="",#REF!="",#REF!="",#REF!=""),"",SUM(#REF!,#REF!,#REF!,#REF!,#REF!))</f>
        <v>#REF!</v>
      </c>
      <c r="CF74" s="45" t="str">
        <f t="shared" si="21"/>
        <v/>
      </c>
      <c r="CG74" s="38"/>
      <c r="CH74" s="38"/>
    </row>
    <row r="75" spans="1:86" ht="24.9" customHeight="1">
      <c r="A75" s="358">
        <v>69</v>
      </c>
      <c r="B75" s="359"/>
      <c r="C75" s="360"/>
      <c r="D75" s="361"/>
      <c r="E75" s="362"/>
      <c r="F75" s="363"/>
      <c r="G75" s="363"/>
      <c r="H75" s="364"/>
      <c r="I75" s="365"/>
      <c r="J75" s="366"/>
      <c r="K75" s="367"/>
      <c r="L75" s="13"/>
      <c r="M75" s="8"/>
      <c r="N75" s="8"/>
      <c r="O75" s="8"/>
      <c r="P75" s="56"/>
      <c r="Q75" s="60"/>
      <c r="R75" s="8"/>
      <c r="S75" s="14"/>
      <c r="T75" s="19"/>
      <c r="U75" s="20"/>
      <c r="V75" s="20"/>
      <c r="W75" s="8"/>
      <c r="X75" s="62"/>
      <c r="Y75" s="60"/>
      <c r="Z75" s="8"/>
      <c r="AA75" s="14"/>
      <c r="AB75" s="13"/>
      <c r="AC75" s="8"/>
      <c r="AD75" s="8"/>
      <c r="AE75" s="8"/>
      <c r="AF75" s="56"/>
      <c r="AG75" s="60"/>
      <c r="AH75" s="8"/>
      <c r="AI75" s="14"/>
      <c r="AJ75" s="13"/>
      <c r="AK75" s="8"/>
      <c r="AL75" s="8"/>
      <c r="AM75" s="8"/>
      <c r="AN75" s="56"/>
      <c r="AO75" s="60"/>
      <c r="AP75" s="8"/>
      <c r="AQ75" s="14"/>
      <c r="AR75" s="13"/>
      <c r="AS75" s="8"/>
      <c r="AT75" s="56"/>
      <c r="AU75" s="13"/>
      <c r="AV75" s="8"/>
      <c r="AW75" s="14"/>
      <c r="AX75" s="13"/>
      <c r="AY75" s="8"/>
      <c r="AZ75" s="56"/>
      <c r="BA75" s="13" t="s">
        <v>447</v>
      </c>
      <c r="BB75" s="109" t="s">
        <v>447</v>
      </c>
      <c r="BC75" s="1"/>
      <c r="BD75" s="1"/>
      <c r="BE75" s="1"/>
      <c r="BF75" s="1"/>
      <c r="BG75" s="1"/>
      <c r="BS75" s="29"/>
      <c r="BT75" s="44" t="str">
        <f t="shared" si="11"/>
        <v/>
      </c>
      <c r="BU75" s="45" t="str">
        <f t="shared" si="12"/>
        <v/>
      </c>
      <c r="BV75" s="45" t="str">
        <f t="shared" si="13"/>
        <v/>
      </c>
      <c r="BW75" s="44" t="str">
        <f t="shared" si="14"/>
        <v/>
      </c>
      <c r="BX75" s="45" t="str">
        <f t="shared" si="15"/>
        <v/>
      </c>
      <c r="BY75" s="44" t="e">
        <f>IF(AND(#REF!="",#REF!="",#REF!="",#REF!=""),"",SUM(#REF!,#REF!,#REF!,#REF!,#REF!))</f>
        <v>#REF!</v>
      </c>
      <c r="BZ75" s="45" t="str">
        <f t="shared" si="16"/>
        <v/>
      </c>
      <c r="CA75" s="44" t="str">
        <f t="shared" si="17"/>
        <v/>
      </c>
      <c r="CB75" s="45" t="str">
        <f t="shared" si="18"/>
        <v/>
      </c>
      <c r="CC75" s="44" t="str">
        <f t="shared" si="19"/>
        <v/>
      </c>
      <c r="CD75" s="45" t="str">
        <f t="shared" si="20"/>
        <v/>
      </c>
      <c r="CE75" s="44" t="e">
        <f>IF(AND(#REF!="",#REF!="",#REF!="",#REF!=""),"",SUM(#REF!,#REF!,#REF!,#REF!,#REF!))</f>
        <v>#REF!</v>
      </c>
      <c r="CF75" s="45" t="str">
        <f t="shared" si="21"/>
        <v/>
      </c>
      <c r="CG75" s="38"/>
      <c r="CH75" s="38"/>
    </row>
    <row r="76" spans="1:86" ht="24.9" customHeight="1">
      <c r="A76" s="358">
        <v>70</v>
      </c>
      <c r="B76" s="359"/>
      <c r="C76" s="360"/>
      <c r="D76" s="361"/>
      <c r="E76" s="362"/>
      <c r="F76" s="363"/>
      <c r="G76" s="363"/>
      <c r="H76" s="364"/>
      <c r="I76" s="365"/>
      <c r="J76" s="366"/>
      <c r="K76" s="367"/>
      <c r="L76" s="13"/>
      <c r="M76" s="8"/>
      <c r="N76" s="8"/>
      <c r="O76" s="8"/>
      <c r="P76" s="56"/>
      <c r="Q76" s="60"/>
      <c r="R76" s="8"/>
      <c r="S76" s="14"/>
      <c r="T76" s="19"/>
      <c r="U76" s="20"/>
      <c r="V76" s="20"/>
      <c r="W76" s="8"/>
      <c r="X76" s="62"/>
      <c r="Y76" s="60"/>
      <c r="Z76" s="8"/>
      <c r="AA76" s="14"/>
      <c r="AB76" s="13"/>
      <c r="AC76" s="8"/>
      <c r="AD76" s="8"/>
      <c r="AE76" s="8"/>
      <c r="AF76" s="56"/>
      <c r="AG76" s="60"/>
      <c r="AH76" s="8"/>
      <c r="AI76" s="14"/>
      <c r="AJ76" s="13"/>
      <c r="AK76" s="8"/>
      <c r="AL76" s="8"/>
      <c r="AM76" s="8"/>
      <c r="AN76" s="56"/>
      <c r="AO76" s="60"/>
      <c r="AP76" s="8"/>
      <c r="AQ76" s="14"/>
      <c r="AR76" s="13"/>
      <c r="AS76" s="8"/>
      <c r="AT76" s="56"/>
      <c r="AU76" s="13"/>
      <c r="AV76" s="8"/>
      <c r="AW76" s="14"/>
      <c r="AX76" s="13"/>
      <c r="AY76" s="8"/>
      <c r="AZ76" s="56"/>
      <c r="BA76" s="13" t="s">
        <v>447</v>
      </c>
      <c r="BB76" s="109" t="s">
        <v>447</v>
      </c>
      <c r="BC76" s="1"/>
      <c r="BD76" s="1"/>
      <c r="BE76" s="1"/>
      <c r="BF76" s="1"/>
      <c r="BG76" s="1"/>
      <c r="BS76" s="29"/>
      <c r="BT76" s="44" t="str">
        <f t="shared" si="11"/>
        <v/>
      </c>
      <c r="BU76" s="45" t="str">
        <f t="shared" si="12"/>
        <v/>
      </c>
      <c r="BV76" s="45" t="str">
        <f t="shared" si="13"/>
        <v/>
      </c>
      <c r="BW76" s="44" t="str">
        <f t="shared" si="14"/>
        <v/>
      </c>
      <c r="BX76" s="45" t="str">
        <f t="shared" si="15"/>
        <v/>
      </c>
      <c r="BY76" s="44" t="e">
        <f>IF(AND(#REF!="",#REF!="",#REF!="",#REF!=""),"",SUM(#REF!,#REF!,#REF!,#REF!,#REF!))</f>
        <v>#REF!</v>
      </c>
      <c r="BZ76" s="45" t="str">
        <f t="shared" si="16"/>
        <v/>
      </c>
      <c r="CA76" s="44" t="str">
        <f t="shared" si="17"/>
        <v/>
      </c>
      <c r="CB76" s="45" t="str">
        <f t="shared" si="18"/>
        <v/>
      </c>
      <c r="CC76" s="44" t="str">
        <f t="shared" si="19"/>
        <v/>
      </c>
      <c r="CD76" s="45" t="str">
        <f t="shared" si="20"/>
        <v/>
      </c>
      <c r="CE76" s="44" t="e">
        <f>IF(AND(#REF!="",#REF!="",#REF!="",#REF!=""),"",SUM(#REF!,#REF!,#REF!,#REF!,#REF!))</f>
        <v>#REF!</v>
      </c>
      <c r="CF76" s="45" t="str">
        <f t="shared" si="21"/>
        <v/>
      </c>
      <c r="CG76" s="38"/>
      <c r="CH76" s="38"/>
    </row>
    <row r="77" spans="1:86" ht="24.9" customHeight="1">
      <c r="A77" s="358">
        <v>71</v>
      </c>
      <c r="B77" s="359"/>
      <c r="C77" s="360"/>
      <c r="D77" s="361"/>
      <c r="E77" s="362"/>
      <c r="F77" s="363"/>
      <c r="G77" s="363"/>
      <c r="H77" s="364"/>
      <c r="I77" s="365"/>
      <c r="J77" s="366"/>
      <c r="K77" s="367"/>
      <c r="L77" s="13"/>
      <c r="M77" s="8"/>
      <c r="N77" s="8"/>
      <c r="O77" s="8"/>
      <c r="P77" s="56"/>
      <c r="Q77" s="60"/>
      <c r="R77" s="8"/>
      <c r="S77" s="14"/>
      <c r="T77" s="19"/>
      <c r="U77" s="20"/>
      <c r="V77" s="20"/>
      <c r="W77" s="8"/>
      <c r="X77" s="62"/>
      <c r="Y77" s="60"/>
      <c r="Z77" s="8"/>
      <c r="AA77" s="14"/>
      <c r="AB77" s="13"/>
      <c r="AC77" s="8"/>
      <c r="AD77" s="8"/>
      <c r="AE77" s="8"/>
      <c r="AF77" s="56"/>
      <c r="AG77" s="60"/>
      <c r="AH77" s="8"/>
      <c r="AI77" s="14"/>
      <c r="AJ77" s="13"/>
      <c r="AK77" s="8"/>
      <c r="AL77" s="8"/>
      <c r="AM77" s="8"/>
      <c r="AN77" s="56"/>
      <c r="AO77" s="60"/>
      <c r="AP77" s="8"/>
      <c r="AQ77" s="14"/>
      <c r="AR77" s="13"/>
      <c r="AS77" s="8"/>
      <c r="AT77" s="56"/>
      <c r="AU77" s="13"/>
      <c r="AV77" s="8"/>
      <c r="AW77" s="14"/>
      <c r="AX77" s="13"/>
      <c r="AY77" s="8"/>
      <c r="AZ77" s="56"/>
      <c r="BA77" s="13" t="s">
        <v>447</v>
      </c>
      <c r="BB77" s="109" t="s">
        <v>447</v>
      </c>
      <c r="BC77" s="1"/>
      <c r="BD77" s="1"/>
      <c r="BE77" s="1"/>
      <c r="BF77" s="1"/>
      <c r="BG77" s="1"/>
      <c r="BS77" s="29"/>
      <c r="BT77" s="44" t="str">
        <f t="shared" si="11"/>
        <v/>
      </c>
      <c r="BU77" s="45" t="str">
        <f t="shared" si="12"/>
        <v/>
      </c>
      <c r="BV77" s="45" t="str">
        <f t="shared" si="13"/>
        <v/>
      </c>
      <c r="BW77" s="44" t="str">
        <f t="shared" si="14"/>
        <v/>
      </c>
      <c r="BX77" s="45" t="str">
        <f t="shared" si="15"/>
        <v/>
      </c>
      <c r="BY77" s="44" t="e">
        <f>IF(AND(#REF!="",#REF!="",#REF!="",#REF!=""),"",SUM(#REF!,#REF!,#REF!,#REF!,#REF!))</f>
        <v>#REF!</v>
      </c>
      <c r="BZ77" s="45" t="str">
        <f t="shared" si="16"/>
        <v/>
      </c>
      <c r="CA77" s="44" t="str">
        <f t="shared" si="17"/>
        <v/>
      </c>
      <c r="CB77" s="45" t="str">
        <f t="shared" si="18"/>
        <v/>
      </c>
      <c r="CC77" s="44" t="str">
        <f t="shared" si="19"/>
        <v/>
      </c>
      <c r="CD77" s="45" t="str">
        <f t="shared" si="20"/>
        <v/>
      </c>
      <c r="CE77" s="44" t="e">
        <f>IF(AND(#REF!="",#REF!="",#REF!="",#REF!=""),"",SUM(#REF!,#REF!,#REF!,#REF!,#REF!))</f>
        <v>#REF!</v>
      </c>
      <c r="CF77" s="45" t="str">
        <f t="shared" si="21"/>
        <v/>
      </c>
      <c r="CG77" s="38"/>
      <c r="CH77" s="38"/>
    </row>
    <row r="78" spans="1:86" ht="24.9" customHeight="1">
      <c r="A78" s="358">
        <v>72</v>
      </c>
      <c r="B78" s="359"/>
      <c r="C78" s="360"/>
      <c r="D78" s="361"/>
      <c r="E78" s="362"/>
      <c r="F78" s="363"/>
      <c r="G78" s="363"/>
      <c r="H78" s="364"/>
      <c r="I78" s="365"/>
      <c r="J78" s="366"/>
      <c r="K78" s="367"/>
      <c r="L78" s="13"/>
      <c r="M78" s="8"/>
      <c r="N78" s="8"/>
      <c r="O78" s="8"/>
      <c r="P78" s="56"/>
      <c r="Q78" s="60"/>
      <c r="R78" s="8"/>
      <c r="S78" s="14"/>
      <c r="T78" s="19"/>
      <c r="U78" s="20"/>
      <c r="V78" s="20"/>
      <c r="W78" s="8"/>
      <c r="X78" s="62"/>
      <c r="Y78" s="60"/>
      <c r="Z78" s="8"/>
      <c r="AA78" s="14"/>
      <c r="AB78" s="13"/>
      <c r="AC78" s="8"/>
      <c r="AD78" s="8"/>
      <c r="AE78" s="8"/>
      <c r="AF78" s="56"/>
      <c r="AG78" s="60"/>
      <c r="AH78" s="8"/>
      <c r="AI78" s="14"/>
      <c r="AJ78" s="13"/>
      <c r="AK78" s="8"/>
      <c r="AL78" s="8"/>
      <c r="AM78" s="8"/>
      <c r="AN78" s="56"/>
      <c r="AO78" s="60"/>
      <c r="AP78" s="8"/>
      <c r="AQ78" s="14"/>
      <c r="AR78" s="13"/>
      <c r="AS78" s="8"/>
      <c r="AT78" s="56"/>
      <c r="AU78" s="13"/>
      <c r="AV78" s="8"/>
      <c r="AW78" s="14"/>
      <c r="AX78" s="13"/>
      <c r="AY78" s="8"/>
      <c r="AZ78" s="56"/>
      <c r="BA78" s="13" t="s">
        <v>447</v>
      </c>
      <c r="BB78" s="109" t="s">
        <v>447</v>
      </c>
      <c r="BC78" s="1"/>
      <c r="BD78" s="1"/>
      <c r="BE78" s="1"/>
      <c r="BF78" s="1"/>
      <c r="BG78" s="1"/>
      <c r="BS78" s="29"/>
      <c r="BT78" s="44" t="str">
        <f t="shared" si="11"/>
        <v/>
      </c>
      <c r="BU78" s="45" t="str">
        <f t="shared" si="12"/>
        <v/>
      </c>
      <c r="BV78" s="45" t="str">
        <f t="shared" si="13"/>
        <v/>
      </c>
      <c r="BW78" s="44" t="str">
        <f t="shared" si="14"/>
        <v/>
      </c>
      <c r="BX78" s="45" t="str">
        <f t="shared" si="15"/>
        <v/>
      </c>
      <c r="BY78" s="44" t="e">
        <f>IF(AND(#REF!="",#REF!="",#REF!="",#REF!=""),"",SUM(#REF!,#REF!,#REF!,#REF!,#REF!))</f>
        <v>#REF!</v>
      </c>
      <c r="BZ78" s="45" t="str">
        <f t="shared" si="16"/>
        <v/>
      </c>
      <c r="CA78" s="44" t="str">
        <f t="shared" si="17"/>
        <v/>
      </c>
      <c r="CB78" s="45" t="str">
        <f t="shared" si="18"/>
        <v/>
      </c>
      <c r="CC78" s="44" t="str">
        <f t="shared" si="19"/>
        <v/>
      </c>
      <c r="CD78" s="45" t="str">
        <f t="shared" si="20"/>
        <v/>
      </c>
      <c r="CE78" s="44" t="e">
        <f>IF(AND(#REF!="",#REF!="",#REF!="",#REF!=""),"",SUM(#REF!,#REF!,#REF!,#REF!,#REF!))</f>
        <v>#REF!</v>
      </c>
      <c r="CF78" s="45" t="str">
        <f t="shared" si="21"/>
        <v/>
      </c>
      <c r="CG78" s="38"/>
      <c r="CH78" s="38"/>
    </row>
    <row r="79" spans="1:86" ht="24.9" customHeight="1">
      <c r="A79" s="358">
        <v>73</v>
      </c>
      <c r="B79" s="359"/>
      <c r="C79" s="360"/>
      <c r="D79" s="361"/>
      <c r="E79" s="362"/>
      <c r="F79" s="363"/>
      <c r="G79" s="363"/>
      <c r="H79" s="364"/>
      <c r="I79" s="365"/>
      <c r="J79" s="366"/>
      <c r="K79" s="367"/>
      <c r="L79" s="13"/>
      <c r="M79" s="8"/>
      <c r="N79" s="8"/>
      <c r="O79" s="8"/>
      <c r="P79" s="56"/>
      <c r="Q79" s="60"/>
      <c r="R79" s="8"/>
      <c r="S79" s="14"/>
      <c r="T79" s="19"/>
      <c r="U79" s="20"/>
      <c r="V79" s="20"/>
      <c r="W79" s="8"/>
      <c r="X79" s="62"/>
      <c r="Y79" s="60"/>
      <c r="Z79" s="8"/>
      <c r="AA79" s="14"/>
      <c r="AB79" s="13"/>
      <c r="AC79" s="8"/>
      <c r="AD79" s="8"/>
      <c r="AE79" s="8"/>
      <c r="AF79" s="56"/>
      <c r="AG79" s="60"/>
      <c r="AH79" s="8"/>
      <c r="AI79" s="14"/>
      <c r="AJ79" s="13"/>
      <c r="AK79" s="8"/>
      <c r="AL79" s="8"/>
      <c r="AM79" s="8"/>
      <c r="AN79" s="56"/>
      <c r="AO79" s="60"/>
      <c r="AP79" s="8"/>
      <c r="AQ79" s="14"/>
      <c r="AR79" s="13"/>
      <c r="AS79" s="8"/>
      <c r="AT79" s="56"/>
      <c r="AU79" s="13"/>
      <c r="AV79" s="8"/>
      <c r="AW79" s="14"/>
      <c r="AX79" s="13"/>
      <c r="AY79" s="8"/>
      <c r="AZ79" s="56"/>
      <c r="BA79" s="13" t="s">
        <v>447</v>
      </c>
      <c r="BB79" s="109" t="s">
        <v>447</v>
      </c>
      <c r="BC79" s="1"/>
      <c r="BD79" s="1"/>
      <c r="BE79" s="1"/>
      <c r="BF79" s="1"/>
      <c r="BG79" s="1"/>
      <c r="BS79" s="29"/>
      <c r="BT79" s="44" t="str">
        <f t="shared" si="11"/>
        <v/>
      </c>
      <c r="BU79" s="45" t="str">
        <f t="shared" si="12"/>
        <v/>
      </c>
      <c r="BV79" s="45" t="str">
        <f t="shared" si="13"/>
        <v/>
      </c>
      <c r="BW79" s="44" t="str">
        <f t="shared" si="14"/>
        <v/>
      </c>
      <c r="BX79" s="45" t="str">
        <f t="shared" si="15"/>
        <v/>
      </c>
      <c r="BY79" s="44" t="e">
        <f>IF(AND(#REF!="",#REF!="",#REF!="",#REF!=""),"",SUM(#REF!,#REF!,#REF!,#REF!,#REF!))</f>
        <v>#REF!</v>
      </c>
      <c r="BZ79" s="45" t="str">
        <f t="shared" si="16"/>
        <v/>
      </c>
      <c r="CA79" s="44" t="str">
        <f t="shared" si="17"/>
        <v/>
      </c>
      <c r="CB79" s="45" t="str">
        <f t="shared" si="18"/>
        <v/>
      </c>
      <c r="CC79" s="44" t="str">
        <f t="shared" si="19"/>
        <v/>
      </c>
      <c r="CD79" s="45" t="str">
        <f t="shared" si="20"/>
        <v/>
      </c>
      <c r="CE79" s="44" t="e">
        <f>IF(AND(#REF!="",#REF!="",#REF!="",#REF!=""),"",SUM(#REF!,#REF!,#REF!,#REF!,#REF!))</f>
        <v>#REF!</v>
      </c>
      <c r="CF79" s="45" t="str">
        <f t="shared" si="21"/>
        <v/>
      </c>
      <c r="CG79" s="38"/>
      <c r="CH79" s="38"/>
    </row>
    <row r="80" spans="1:86" ht="24.9" customHeight="1">
      <c r="A80" s="358">
        <v>74</v>
      </c>
      <c r="B80" s="359"/>
      <c r="C80" s="360"/>
      <c r="D80" s="361"/>
      <c r="E80" s="362"/>
      <c r="F80" s="363"/>
      <c r="G80" s="363"/>
      <c r="H80" s="364"/>
      <c r="I80" s="365"/>
      <c r="J80" s="366"/>
      <c r="K80" s="367"/>
      <c r="L80" s="13"/>
      <c r="M80" s="8"/>
      <c r="N80" s="8"/>
      <c r="O80" s="8"/>
      <c r="P80" s="56"/>
      <c r="Q80" s="60"/>
      <c r="R80" s="8"/>
      <c r="S80" s="14"/>
      <c r="T80" s="19"/>
      <c r="U80" s="20"/>
      <c r="V80" s="20"/>
      <c r="W80" s="8"/>
      <c r="X80" s="62"/>
      <c r="Y80" s="60"/>
      <c r="Z80" s="8"/>
      <c r="AA80" s="14"/>
      <c r="AB80" s="13"/>
      <c r="AC80" s="8"/>
      <c r="AD80" s="8"/>
      <c r="AE80" s="8"/>
      <c r="AF80" s="56"/>
      <c r="AG80" s="60"/>
      <c r="AH80" s="8"/>
      <c r="AI80" s="14"/>
      <c r="AJ80" s="13"/>
      <c r="AK80" s="8"/>
      <c r="AL80" s="8"/>
      <c r="AM80" s="8"/>
      <c r="AN80" s="56"/>
      <c r="AO80" s="60"/>
      <c r="AP80" s="8"/>
      <c r="AQ80" s="14"/>
      <c r="AR80" s="13"/>
      <c r="AS80" s="8"/>
      <c r="AT80" s="56"/>
      <c r="AU80" s="13"/>
      <c r="AV80" s="8"/>
      <c r="AW80" s="14"/>
      <c r="AX80" s="13"/>
      <c r="AY80" s="8"/>
      <c r="AZ80" s="56"/>
      <c r="BA80" s="13" t="s">
        <v>447</v>
      </c>
      <c r="BB80" s="109" t="s">
        <v>447</v>
      </c>
      <c r="BC80" s="1"/>
      <c r="BD80" s="1"/>
      <c r="BE80" s="1"/>
      <c r="BF80" s="1"/>
      <c r="BG80" s="1"/>
      <c r="BS80" s="29"/>
      <c r="BT80" s="44" t="str">
        <f t="shared" si="11"/>
        <v/>
      </c>
      <c r="BU80" s="45" t="str">
        <f t="shared" si="12"/>
        <v/>
      </c>
      <c r="BV80" s="45" t="str">
        <f t="shared" si="13"/>
        <v/>
      </c>
      <c r="BW80" s="44" t="str">
        <f t="shared" si="14"/>
        <v/>
      </c>
      <c r="BX80" s="45" t="str">
        <f t="shared" si="15"/>
        <v/>
      </c>
      <c r="BY80" s="44" t="e">
        <f>IF(AND(#REF!="",#REF!="",#REF!="",#REF!=""),"",SUM(#REF!,#REF!,#REF!,#REF!,#REF!))</f>
        <v>#REF!</v>
      </c>
      <c r="BZ80" s="45" t="str">
        <f t="shared" si="16"/>
        <v/>
      </c>
      <c r="CA80" s="44" t="str">
        <f t="shared" si="17"/>
        <v/>
      </c>
      <c r="CB80" s="45" t="str">
        <f t="shared" si="18"/>
        <v/>
      </c>
      <c r="CC80" s="44" t="str">
        <f t="shared" si="19"/>
        <v/>
      </c>
      <c r="CD80" s="45" t="str">
        <f t="shared" si="20"/>
        <v/>
      </c>
      <c r="CE80" s="44" t="e">
        <f>IF(AND(#REF!="",#REF!="",#REF!="",#REF!=""),"",SUM(#REF!,#REF!,#REF!,#REF!,#REF!))</f>
        <v>#REF!</v>
      </c>
      <c r="CF80" s="45" t="str">
        <f t="shared" si="21"/>
        <v/>
      </c>
      <c r="CG80" s="38"/>
      <c r="CH80" s="38"/>
    </row>
    <row r="81" spans="1:86" ht="24.9" customHeight="1">
      <c r="A81" s="358">
        <v>75</v>
      </c>
      <c r="B81" s="359"/>
      <c r="C81" s="360"/>
      <c r="D81" s="361"/>
      <c r="E81" s="362"/>
      <c r="F81" s="363"/>
      <c r="G81" s="363"/>
      <c r="H81" s="364"/>
      <c r="I81" s="365"/>
      <c r="J81" s="366"/>
      <c r="K81" s="367"/>
      <c r="L81" s="13"/>
      <c r="M81" s="8"/>
      <c r="N81" s="8"/>
      <c r="O81" s="8"/>
      <c r="P81" s="56"/>
      <c r="Q81" s="60"/>
      <c r="R81" s="8"/>
      <c r="S81" s="14"/>
      <c r="T81" s="19"/>
      <c r="U81" s="20"/>
      <c r="V81" s="20"/>
      <c r="W81" s="8"/>
      <c r="X81" s="62"/>
      <c r="Y81" s="60"/>
      <c r="Z81" s="8"/>
      <c r="AA81" s="14"/>
      <c r="AB81" s="13"/>
      <c r="AC81" s="8"/>
      <c r="AD81" s="8"/>
      <c r="AE81" s="8"/>
      <c r="AF81" s="56"/>
      <c r="AG81" s="60"/>
      <c r="AH81" s="8"/>
      <c r="AI81" s="14"/>
      <c r="AJ81" s="13"/>
      <c r="AK81" s="8"/>
      <c r="AL81" s="8"/>
      <c r="AM81" s="8"/>
      <c r="AN81" s="56"/>
      <c r="AO81" s="60"/>
      <c r="AP81" s="8"/>
      <c r="AQ81" s="14"/>
      <c r="AR81" s="13"/>
      <c r="AS81" s="8"/>
      <c r="AT81" s="56"/>
      <c r="AU81" s="13"/>
      <c r="AV81" s="8"/>
      <c r="AW81" s="14"/>
      <c r="AX81" s="13"/>
      <c r="AY81" s="8"/>
      <c r="AZ81" s="56"/>
      <c r="BA81" s="13" t="s">
        <v>447</v>
      </c>
      <c r="BB81" s="109" t="s">
        <v>447</v>
      </c>
      <c r="BC81" s="1"/>
      <c r="BD81" s="1"/>
      <c r="BE81" s="1"/>
      <c r="BF81" s="1"/>
      <c r="BG81" s="1"/>
      <c r="BS81" s="29"/>
      <c r="BT81" s="44" t="str">
        <f t="shared" si="11"/>
        <v/>
      </c>
      <c r="BU81" s="45" t="str">
        <f t="shared" si="12"/>
        <v/>
      </c>
      <c r="BV81" s="45" t="str">
        <f t="shared" si="13"/>
        <v/>
      </c>
      <c r="BW81" s="44" t="str">
        <f t="shared" si="14"/>
        <v/>
      </c>
      <c r="BX81" s="45" t="str">
        <f t="shared" si="15"/>
        <v/>
      </c>
      <c r="BY81" s="44" t="e">
        <f>IF(AND(#REF!="",#REF!="",#REF!="",#REF!=""),"",SUM(#REF!,#REF!,#REF!,#REF!,#REF!))</f>
        <v>#REF!</v>
      </c>
      <c r="BZ81" s="45" t="str">
        <f t="shared" si="16"/>
        <v/>
      </c>
      <c r="CA81" s="44" t="str">
        <f t="shared" si="17"/>
        <v/>
      </c>
      <c r="CB81" s="45" t="str">
        <f t="shared" si="18"/>
        <v/>
      </c>
      <c r="CC81" s="44" t="str">
        <f t="shared" si="19"/>
        <v/>
      </c>
      <c r="CD81" s="45" t="str">
        <f t="shared" si="20"/>
        <v/>
      </c>
      <c r="CE81" s="44" t="e">
        <f>IF(AND(#REF!="",#REF!="",#REF!="",#REF!=""),"",SUM(#REF!,#REF!,#REF!,#REF!,#REF!))</f>
        <v>#REF!</v>
      </c>
      <c r="CF81" s="45" t="str">
        <f t="shared" si="21"/>
        <v/>
      </c>
      <c r="CG81" s="38"/>
      <c r="CH81" s="38"/>
    </row>
    <row r="82" spans="1:86" ht="24.9" customHeight="1">
      <c r="A82" s="358">
        <v>76</v>
      </c>
      <c r="B82" s="359"/>
      <c r="C82" s="360"/>
      <c r="D82" s="361"/>
      <c r="E82" s="362"/>
      <c r="F82" s="363"/>
      <c r="G82" s="363"/>
      <c r="H82" s="364"/>
      <c r="I82" s="365"/>
      <c r="J82" s="366"/>
      <c r="K82" s="367"/>
      <c r="L82" s="13"/>
      <c r="M82" s="8"/>
      <c r="N82" s="8"/>
      <c r="O82" s="8"/>
      <c r="P82" s="56"/>
      <c r="Q82" s="60"/>
      <c r="R82" s="8"/>
      <c r="S82" s="14"/>
      <c r="T82" s="19"/>
      <c r="U82" s="20"/>
      <c r="V82" s="20"/>
      <c r="W82" s="8"/>
      <c r="X82" s="62"/>
      <c r="Y82" s="60"/>
      <c r="Z82" s="8"/>
      <c r="AA82" s="14"/>
      <c r="AB82" s="13"/>
      <c r="AC82" s="8"/>
      <c r="AD82" s="8"/>
      <c r="AE82" s="8"/>
      <c r="AF82" s="56"/>
      <c r="AG82" s="60"/>
      <c r="AH82" s="8"/>
      <c r="AI82" s="14"/>
      <c r="AJ82" s="13"/>
      <c r="AK82" s="8"/>
      <c r="AL82" s="8"/>
      <c r="AM82" s="8"/>
      <c r="AN82" s="56"/>
      <c r="AO82" s="60"/>
      <c r="AP82" s="8"/>
      <c r="AQ82" s="14"/>
      <c r="AR82" s="13"/>
      <c r="AS82" s="8"/>
      <c r="AT82" s="56"/>
      <c r="AU82" s="13"/>
      <c r="AV82" s="8"/>
      <c r="AW82" s="14"/>
      <c r="AX82" s="13"/>
      <c r="AY82" s="8"/>
      <c r="AZ82" s="56"/>
      <c r="BA82" s="13" t="s">
        <v>447</v>
      </c>
      <c r="BB82" s="109" t="s">
        <v>447</v>
      </c>
      <c r="BC82" s="1"/>
      <c r="BD82" s="1"/>
      <c r="BE82" s="1"/>
      <c r="BF82" s="1"/>
      <c r="BG82" s="1"/>
      <c r="BS82" s="29"/>
      <c r="BT82" s="44" t="str">
        <f t="shared" si="11"/>
        <v/>
      </c>
      <c r="BU82" s="45" t="str">
        <f t="shared" si="12"/>
        <v/>
      </c>
      <c r="BV82" s="45" t="str">
        <f t="shared" si="13"/>
        <v/>
      </c>
      <c r="BW82" s="44" t="str">
        <f t="shared" si="14"/>
        <v/>
      </c>
      <c r="BX82" s="45" t="str">
        <f t="shared" si="15"/>
        <v/>
      </c>
      <c r="BY82" s="44" t="e">
        <f>IF(AND(#REF!="",#REF!="",#REF!="",#REF!=""),"",SUM(#REF!,#REF!,#REF!,#REF!,#REF!))</f>
        <v>#REF!</v>
      </c>
      <c r="BZ82" s="45" t="str">
        <f t="shared" si="16"/>
        <v/>
      </c>
      <c r="CA82" s="44" t="str">
        <f t="shared" si="17"/>
        <v/>
      </c>
      <c r="CB82" s="45" t="str">
        <f t="shared" si="18"/>
        <v/>
      </c>
      <c r="CC82" s="44" t="str">
        <f t="shared" si="19"/>
        <v/>
      </c>
      <c r="CD82" s="45" t="str">
        <f t="shared" si="20"/>
        <v/>
      </c>
      <c r="CE82" s="44" t="e">
        <f>IF(AND(#REF!="",#REF!="",#REF!="",#REF!=""),"",SUM(#REF!,#REF!,#REF!,#REF!,#REF!))</f>
        <v>#REF!</v>
      </c>
      <c r="CF82" s="45" t="str">
        <f t="shared" si="21"/>
        <v/>
      </c>
      <c r="CG82" s="38"/>
      <c r="CH82" s="38"/>
    </row>
    <row r="83" spans="1:86" ht="24.9" customHeight="1">
      <c r="A83" s="358">
        <v>77</v>
      </c>
      <c r="B83" s="359"/>
      <c r="C83" s="360"/>
      <c r="D83" s="361"/>
      <c r="E83" s="362"/>
      <c r="F83" s="363"/>
      <c r="G83" s="363"/>
      <c r="H83" s="364"/>
      <c r="I83" s="365"/>
      <c r="J83" s="366"/>
      <c r="K83" s="367"/>
      <c r="L83" s="13"/>
      <c r="M83" s="8"/>
      <c r="N83" s="8"/>
      <c r="O83" s="8"/>
      <c r="P83" s="56"/>
      <c r="Q83" s="60"/>
      <c r="R83" s="8"/>
      <c r="S83" s="14"/>
      <c r="T83" s="19"/>
      <c r="U83" s="20"/>
      <c r="V83" s="20"/>
      <c r="W83" s="8"/>
      <c r="X83" s="62"/>
      <c r="Y83" s="60"/>
      <c r="Z83" s="8"/>
      <c r="AA83" s="14"/>
      <c r="AB83" s="13"/>
      <c r="AC83" s="8"/>
      <c r="AD83" s="8"/>
      <c r="AE83" s="8"/>
      <c r="AF83" s="56"/>
      <c r="AG83" s="60"/>
      <c r="AH83" s="8"/>
      <c r="AI83" s="14"/>
      <c r="AJ83" s="13"/>
      <c r="AK83" s="8"/>
      <c r="AL83" s="8"/>
      <c r="AM83" s="8"/>
      <c r="AN83" s="56"/>
      <c r="AO83" s="60"/>
      <c r="AP83" s="8"/>
      <c r="AQ83" s="14"/>
      <c r="AR83" s="13"/>
      <c r="AS83" s="8"/>
      <c r="AT83" s="56"/>
      <c r="AU83" s="13"/>
      <c r="AV83" s="8"/>
      <c r="AW83" s="14"/>
      <c r="AX83" s="13"/>
      <c r="AY83" s="8"/>
      <c r="AZ83" s="56"/>
      <c r="BA83" s="13" t="s">
        <v>447</v>
      </c>
      <c r="BB83" s="109" t="s">
        <v>447</v>
      </c>
      <c r="BC83" s="1"/>
      <c r="BD83" s="1"/>
      <c r="BE83" s="1"/>
      <c r="BF83" s="1"/>
      <c r="BG83" s="1"/>
      <c r="BS83" s="29"/>
      <c r="BT83" s="44" t="str">
        <f t="shared" si="11"/>
        <v/>
      </c>
      <c r="BU83" s="45" t="str">
        <f t="shared" si="12"/>
        <v/>
      </c>
      <c r="BV83" s="45" t="str">
        <f t="shared" si="13"/>
        <v/>
      </c>
      <c r="BW83" s="44" t="str">
        <f t="shared" si="14"/>
        <v/>
      </c>
      <c r="BX83" s="45" t="str">
        <f t="shared" si="15"/>
        <v/>
      </c>
      <c r="BY83" s="44" t="e">
        <f>IF(AND(#REF!="",#REF!="",#REF!="",#REF!=""),"",SUM(#REF!,#REF!,#REF!,#REF!,#REF!))</f>
        <v>#REF!</v>
      </c>
      <c r="BZ83" s="45" t="str">
        <f t="shared" si="16"/>
        <v/>
      </c>
      <c r="CA83" s="44" t="str">
        <f t="shared" si="17"/>
        <v/>
      </c>
      <c r="CB83" s="45" t="str">
        <f t="shared" si="18"/>
        <v/>
      </c>
      <c r="CC83" s="44" t="str">
        <f t="shared" si="19"/>
        <v/>
      </c>
      <c r="CD83" s="45" t="str">
        <f t="shared" si="20"/>
        <v/>
      </c>
      <c r="CE83" s="44" t="e">
        <f>IF(AND(#REF!="",#REF!="",#REF!="",#REF!=""),"",SUM(#REF!,#REF!,#REF!,#REF!,#REF!))</f>
        <v>#REF!</v>
      </c>
      <c r="CF83" s="45" t="str">
        <f t="shared" si="21"/>
        <v/>
      </c>
      <c r="CG83" s="38"/>
      <c r="CH83" s="38"/>
    </row>
    <row r="84" spans="1:86" ht="24.9" customHeight="1">
      <c r="A84" s="358">
        <v>78</v>
      </c>
      <c r="B84" s="359"/>
      <c r="C84" s="360"/>
      <c r="D84" s="361"/>
      <c r="E84" s="362"/>
      <c r="F84" s="363"/>
      <c r="G84" s="363"/>
      <c r="H84" s="364"/>
      <c r="I84" s="365"/>
      <c r="J84" s="366"/>
      <c r="K84" s="367"/>
      <c r="L84" s="13"/>
      <c r="M84" s="8"/>
      <c r="N84" s="8"/>
      <c r="O84" s="8"/>
      <c r="P84" s="56"/>
      <c r="Q84" s="60"/>
      <c r="R84" s="8"/>
      <c r="S84" s="14"/>
      <c r="T84" s="19"/>
      <c r="U84" s="20"/>
      <c r="V84" s="20"/>
      <c r="W84" s="8"/>
      <c r="X84" s="62"/>
      <c r="Y84" s="60"/>
      <c r="Z84" s="8"/>
      <c r="AA84" s="14"/>
      <c r="AB84" s="13"/>
      <c r="AC84" s="8"/>
      <c r="AD84" s="8"/>
      <c r="AE84" s="8"/>
      <c r="AF84" s="56"/>
      <c r="AG84" s="60"/>
      <c r="AH84" s="8"/>
      <c r="AI84" s="14"/>
      <c r="AJ84" s="13"/>
      <c r="AK84" s="8"/>
      <c r="AL84" s="8"/>
      <c r="AM84" s="8"/>
      <c r="AN84" s="56"/>
      <c r="AO84" s="60"/>
      <c r="AP84" s="8"/>
      <c r="AQ84" s="14"/>
      <c r="AR84" s="13"/>
      <c r="AS84" s="8"/>
      <c r="AT84" s="56"/>
      <c r="AU84" s="13"/>
      <c r="AV84" s="8"/>
      <c r="AW84" s="14"/>
      <c r="AX84" s="13"/>
      <c r="AY84" s="8"/>
      <c r="AZ84" s="56"/>
      <c r="BA84" s="13" t="s">
        <v>447</v>
      </c>
      <c r="BB84" s="109" t="s">
        <v>447</v>
      </c>
      <c r="BC84" s="1"/>
      <c r="BD84" s="1"/>
      <c r="BE84" s="1"/>
      <c r="BF84" s="1"/>
      <c r="BG84" s="1"/>
      <c r="BS84" s="29"/>
      <c r="BT84" s="44" t="str">
        <f t="shared" si="11"/>
        <v/>
      </c>
      <c r="BU84" s="45" t="str">
        <f t="shared" si="12"/>
        <v/>
      </c>
      <c r="BV84" s="45" t="str">
        <f t="shared" si="13"/>
        <v/>
      </c>
      <c r="BW84" s="44" t="str">
        <f t="shared" si="14"/>
        <v/>
      </c>
      <c r="BX84" s="45" t="str">
        <f t="shared" si="15"/>
        <v/>
      </c>
      <c r="BY84" s="44" t="e">
        <f>IF(AND(#REF!="",#REF!="",#REF!="",#REF!=""),"",SUM(#REF!,#REF!,#REF!,#REF!,#REF!))</f>
        <v>#REF!</v>
      </c>
      <c r="BZ84" s="45" t="str">
        <f t="shared" si="16"/>
        <v/>
      </c>
      <c r="CA84" s="44" t="str">
        <f t="shared" si="17"/>
        <v/>
      </c>
      <c r="CB84" s="45" t="str">
        <f t="shared" si="18"/>
        <v/>
      </c>
      <c r="CC84" s="44" t="str">
        <f t="shared" si="19"/>
        <v/>
      </c>
      <c r="CD84" s="45" t="str">
        <f t="shared" si="20"/>
        <v/>
      </c>
      <c r="CE84" s="44" t="e">
        <f>IF(AND(#REF!="",#REF!="",#REF!="",#REF!=""),"",SUM(#REF!,#REF!,#REF!,#REF!,#REF!))</f>
        <v>#REF!</v>
      </c>
      <c r="CF84" s="45" t="str">
        <f t="shared" si="21"/>
        <v/>
      </c>
      <c r="CG84" s="38"/>
      <c r="CH84" s="38"/>
    </row>
    <row r="85" spans="1:86" ht="24.9" customHeight="1">
      <c r="A85" s="358">
        <v>79</v>
      </c>
      <c r="B85" s="359"/>
      <c r="C85" s="360"/>
      <c r="D85" s="361"/>
      <c r="E85" s="362"/>
      <c r="F85" s="363"/>
      <c r="G85" s="363"/>
      <c r="H85" s="364"/>
      <c r="I85" s="365"/>
      <c r="J85" s="366"/>
      <c r="K85" s="367"/>
      <c r="L85" s="13"/>
      <c r="M85" s="8"/>
      <c r="N85" s="8"/>
      <c r="O85" s="8"/>
      <c r="P85" s="56"/>
      <c r="Q85" s="60"/>
      <c r="R85" s="8"/>
      <c r="S85" s="14"/>
      <c r="T85" s="19"/>
      <c r="U85" s="20"/>
      <c r="V85" s="20"/>
      <c r="W85" s="8"/>
      <c r="X85" s="62"/>
      <c r="Y85" s="60"/>
      <c r="Z85" s="8"/>
      <c r="AA85" s="14"/>
      <c r="AB85" s="13"/>
      <c r="AC85" s="8"/>
      <c r="AD85" s="8"/>
      <c r="AE85" s="8"/>
      <c r="AF85" s="56"/>
      <c r="AG85" s="60"/>
      <c r="AH85" s="8"/>
      <c r="AI85" s="14"/>
      <c r="AJ85" s="13"/>
      <c r="AK85" s="8"/>
      <c r="AL85" s="8"/>
      <c r="AM85" s="8"/>
      <c r="AN85" s="56"/>
      <c r="AO85" s="60"/>
      <c r="AP85" s="8"/>
      <c r="AQ85" s="14"/>
      <c r="AR85" s="13"/>
      <c r="AS85" s="8"/>
      <c r="AT85" s="56"/>
      <c r="AU85" s="13"/>
      <c r="AV85" s="8"/>
      <c r="AW85" s="14"/>
      <c r="AX85" s="13"/>
      <c r="AY85" s="8"/>
      <c r="AZ85" s="56"/>
      <c r="BA85" s="13" t="s">
        <v>447</v>
      </c>
      <c r="BB85" s="109" t="s">
        <v>447</v>
      </c>
      <c r="BC85" s="1"/>
      <c r="BD85" s="1"/>
      <c r="BE85" s="1"/>
      <c r="BF85" s="1"/>
      <c r="BG85" s="1"/>
      <c r="BS85" s="29"/>
      <c r="BT85" s="44" t="str">
        <f t="shared" si="11"/>
        <v/>
      </c>
      <c r="BU85" s="45" t="str">
        <f t="shared" si="12"/>
        <v/>
      </c>
      <c r="BV85" s="45" t="str">
        <f t="shared" si="13"/>
        <v/>
      </c>
      <c r="BW85" s="44" t="str">
        <f t="shared" si="14"/>
        <v/>
      </c>
      <c r="BX85" s="45" t="str">
        <f t="shared" si="15"/>
        <v/>
      </c>
      <c r="BY85" s="44" t="e">
        <f>IF(AND(#REF!="",#REF!="",#REF!="",#REF!=""),"",SUM(#REF!,#REF!,#REF!,#REF!,#REF!))</f>
        <v>#REF!</v>
      </c>
      <c r="BZ85" s="45" t="str">
        <f t="shared" si="16"/>
        <v/>
      </c>
      <c r="CA85" s="44" t="str">
        <f t="shared" si="17"/>
        <v/>
      </c>
      <c r="CB85" s="45" t="str">
        <f t="shared" si="18"/>
        <v/>
      </c>
      <c r="CC85" s="44" t="str">
        <f t="shared" si="19"/>
        <v/>
      </c>
      <c r="CD85" s="45" t="str">
        <f t="shared" si="20"/>
        <v/>
      </c>
      <c r="CE85" s="44" t="e">
        <f>IF(AND(#REF!="",#REF!="",#REF!="",#REF!=""),"",SUM(#REF!,#REF!,#REF!,#REF!,#REF!))</f>
        <v>#REF!</v>
      </c>
      <c r="CF85" s="45" t="str">
        <f t="shared" si="21"/>
        <v/>
      </c>
      <c r="CG85" s="38"/>
      <c r="CH85" s="38"/>
    </row>
    <row r="86" spans="1:86" ht="24.9" customHeight="1">
      <c r="A86" s="358">
        <v>80</v>
      </c>
      <c r="B86" s="359"/>
      <c r="C86" s="360"/>
      <c r="D86" s="361"/>
      <c r="E86" s="362"/>
      <c r="F86" s="363"/>
      <c r="G86" s="363"/>
      <c r="H86" s="364"/>
      <c r="I86" s="365"/>
      <c r="J86" s="366"/>
      <c r="K86" s="367"/>
      <c r="L86" s="13"/>
      <c r="M86" s="8"/>
      <c r="N86" s="8"/>
      <c r="O86" s="8"/>
      <c r="P86" s="56"/>
      <c r="Q86" s="60"/>
      <c r="R86" s="8"/>
      <c r="S86" s="14"/>
      <c r="T86" s="19"/>
      <c r="U86" s="20"/>
      <c r="V86" s="20"/>
      <c r="W86" s="8"/>
      <c r="X86" s="62"/>
      <c r="Y86" s="60"/>
      <c r="Z86" s="8"/>
      <c r="AA86" s="14"/>
      <c r="AB86" s="13"/>
      <c r="AC86" s="8"/>
      <c r="AD86" s="8"/>
      <c r="AE86" s="8"/>
      <c r="AF86" s="56"/>
      <c r="AG86" s="60"/>
      <c r="AH86" s="8"/>
      <c r="AI86" s="14"/>
      <c r="AJ86" s="13"/>
      <c r="AK86" s="8"/>
      <c r="AL86" s="8"/>
      <c r="AM86" s="8"/>
      <c r="AN86" s="56"/>
      <c r="AO86" s="60"/>
      <c r="AP86" s="8"/>
      <c r="AQ86" s="14"/>
      <c r="AR86" s="13"/>
      <c r="AS86" s="8"/>
      <c r="AT86" s="56"/>
      <c r="AU86" s="13"/>
      <c r="AV86" s="8"/>
      <c r="AW86" s="14"/>
      <c r="AX86" s="13"/>
      <c r="AY86" s="8"/>
      <c r="AZ86" s="56"/>
      <c r="BA86" s="13" t="s">
        <v>447</v>
      </c>
      <c r="BB86" s="109" t="s">
        <v>447</v>
      </c>
      <c r="BC86" s="1"/>
      <c r="BD86" s="1"/>
      <c r="BE86" s="1"/>
      <c r="BF86" s="1"/>
      <c r="BG86" s="1"/>
      <c r="BS86" s="29"/>
      <c r="BT86" s="44" t="str">
        <f t="shared" si="11"/>
        <v/>
      </c>
      <c r="BU86" s="45" t="str">
        <f t="shared" si="12"/>
        <v/>
      </c>
      <c r="BV86" s="45" t="str">
        <f t="shared" si="13"/>
        <v/>
      </c>
      <c r="BW86" s="44" t="str">
        <f t="shared" si="14"/>
        <v/>
      </c>
      <c r="BX86" s="45" t="str">
        <f t="shared" si="15"/>
        <v/>
      </c>
      <c r="BY86" s="44" t="e">
        <f>IF(AND(#REF!="",#REF!="",#REF!="",#REF!=""),"",SUM(#REF!,#REF!,#REF!,#REF!,#REF!))</f>
        <v>#REF!</v>
      </c>
      <c r="BZ86" s="45" t="str">
        <f t="shared" si="16"/>
        <v/>
      </c>
      <c r="CA86" s="44" t="str">
        <f t="shared" si="17"/>
        <v/>
      </c>
      <c r="CB86" s="45" t="str">
        <f t="shared" si="18"/>
        <v/>
      </c>
      <c r="CC86" s="44" t="str">
        <f t="shared" si="19"/>
        <v/>
      </c>
      <c r="CD86" s="45" t="str">
        <f t="shared" si="20"/>
        <v/>
      </c>
      <c r="CE86" s="44" t="e">
        <f>IF(AND(#REF!="",#REF!="",#REF!="",#REF!=""),"",SUM(#REF!,#REF!,#REF!,#REF!,#REF!))</f>
        <v>#REF!</v>
      </c>
      <c r="CF86" s="45" t="str">
        <f t="shared" si="21"/>
        <v/>
      </c>
      <c r="CG86" s="38"/>
      <c r="CH86" s="38"/>
    </row>
    <row r="87" spans="1:86" ht="24.9" customHeight="1">
      <c r="A87" s="358">
        <v>81</v>
      </c>
      <c r="B87" s="359"/>
      <c r="C87" s="360"/>
      <c r="D87" s="361"/>
      <c r="E87" s="362"/>
      <c r="F87" s="363"/>
      <c r="G87" s="363"/>
      <c r="H87" s="364"/>
      <c r="I87" s="365"/>
      <c r="J87" s="366"/>
      <c r="K87" s="367"/>
      <c r="L87" s="13"/>
      <c r="M87" s="8"/>
      <c r="N87" s="8"/>
      <c r="O87" s="8"/>
      <c r="P87" s="56"/>
      <c r="Q87" s="60"/>
      <c r="R87" s="8"/>
      <c r="S87" s="14"/>
      <c r="T87" s="19"/>
      <c r="U87" s="20"/>
      <c r="V87" s="20"/>
      <c r="W87" s="8"/>
      <c r="X87" s="62"/>
      <c r="Y87" s="60"/>
      <c r="Z87" s="8"/>
      <c r="AA87" s="14"/>
      <c r="AB87" s="13"/>
      <c r="AC87" s="8"/>
      <c r="AD87" s="8"/>
      <c r="AE87" s="8"/>
      <c r="AF87" s="56"/>
      <c r="AG87" s="60"/>
      <c r="AH87" s="8"/>
      <c r="AI87" s="14"/>
      <c r="AJ87" s="13"/>
      <c r="AK87" s="8"/>
      <c r="AL87" s="8"/>
      <c r="AM87" s="8"/>
      <c r="AN87" s="56"/>
      <c r="AO87" s="60"/>
      <c r="AP87" s="8"/>
      <c r="AQ87" s="14"/>
      <c r="AR87" s="13"/>
      <c r="AS87" s="8"/>
      <c r="AT87" s="56"/>
      <c r="AU87" s="13"/>
      <c r="AV87" s="8"/>
      <c r="AW87" s="14"/>
      <c r="AX87" s="13"/>
      <c r="AY87" s="8"/>
      <c r="AZ87" s="56"/>
      <c r="BA87" s="13" t="s">
        <v>447</v>
      </c>
      <c r="BB87" s="109" t="s">
        <v>447</v>
      </c>
      <c r="BC87" s="1"/>
      <c r="BD87" s="1"/>
      <c r="BE87" s="1"/>
      <c r="BF87" s="1"/>
      <c r="BG87" s="1"/>
      <c r="BS87" s="29"/>
      <c r="BT87" s="44" t="str">
        <f t="shared" si="11"/>
        <v/>
      </c>
      <c r="BU87" s="45" t="str">
        <f t="shared" si="12"/>
        <v/>
      </c>
      <c r="BV87" s="45" t="str">
        <f t="shared" si="13"/>
        <v/>
      </c>
      <c r="BW87" s="44" t="str">
        <f t="shared" si="14"/>
        <v/>
      </c>
      <c r="BX87" s="45" t="str">
        <f t="shared" si="15"/>
        <v/>
      </c>
      <c r="BY87" s="44" t="e">
        <f>IF(AND(#REF!="",#REF!="",#REF!="",#REF!=""),"",SUM(#REF!,#REF!,#REF!,#REF!,#REF!))</f>
        <v>#REF!</v>
      </c>
      <c r="BZ87" s="45" t="str">
        <f t="shared" si="16"/>
        <v/>
      </c>
      <c r="CA87" s="44" t="str">
        <f t="shared" si="17"/>
        <v/>
      </c>
      <c r="CB87" s="45" t="str">
        <f t="shared" si="18"/>
        <v/>
      </c>
      <c r="CC87" s="44" t="str">
        <f t="shared" si="19"/>
        <v/>
      </c>
      <c r="CD87" s="45" t="str">
        <f t="shared" si="20"/>
        <v/>
      </c>
      <c r="CE87" s="44" t="e">
        <f>IF(AND(#REF!="",#REF!="",#REF!="",#REF!=""),"",SUM(#REF!,#REF!,#REF!,#REF!,#REF!))</f>
        <v>#REF!</v>
      </c>
      <c r="CF87" s="45" t="str">
        <f t="shared" si="21"/>
        <v/>
      </c>
      <c r="CG87" s="38"/>
      <c r="CH87" s="38"/>
    </row>
    <row r="88" spans="1:86" ht="24.9" customHeight="1">
      <c r="A88" s="358">
        <v>82</v>
      </c>
      <c r="B88" s="359"/>
      <c r="C88" s="360"/>
      <c r="D88" s="361"/>
      <c r="E88" s="362"/>
      <c r="F88" s="363"/>
      <c r="G88" s="363"/>
      <c r="H88" s="364"/>
      <c r="I88" s="365"/>
      <c r="J88" s="366"/>
      <c r="K88" s="367"/>
      <c r="L88" s="13"/>
      <c r="M88" s="8"/>
      <c r="N88" s="8"/>
      <c r="O88" s="8"/>
      <c r="P88" s="56"/>
      <c r="Q88" s="60"/>
      <c r="R88" s="8"/>
      <c r="S88" s="14"/>
      <c r="T88" s="19"/>
      <c r="U88" s="20"/>
      <c r="V88" s="20"/>
      <c r="W88" s="8"/>
      <c r="X88" s="62"/>
      <c r="Y88" s="60"/>
      <c r="Z88" s="8"/>
      <c r="AA88" s="14"/>
      <c r="AB88" s="13"/>
      <c r="AC88" s="8"/>
      <c r="AD88" s="8"/>
      <c r="AE88" s="8"/>
      <c r="AF88" s="56"/>
      <c r="AG88" s="60"/>
      <c r="AH88" s="8"/>
      <c r="AI88" s="14"/>
      <c r="AJ88" s="13"/>
      <c r="AK88" s="8"/>
      <c r="AL88" s="8"/>
      <c r="AM88" s="8"/>
      <c r="AN88" s="56"/>
      <c r="AO88" s="60"/>
      <c r="AP88" s="8"/>
      <c r="AQ88" s="14"/>
      <c r="AR88" s="13"/>
      <c r="AS88" s="8"/>
      <c r="AT88" s="56"/>
      <c r="AU88" s="13"/>
      <c r="AV88" s="8"/>
      <c r="AW88" s="14"/>
      <c r="AX88" s="13"/>
      <c r="AY88" s="8"/>
      <c r="AZ88" s="56"/>
      <c r="BA88" s="13" t="s">
        <v>447</v>
      </c>
      <c r="BB88" s="109" t="s">
        <v>447</v>
      </c>
      <c r="BC88" s="1"/>
      <c r="BD88" s="1"/>
      <c r="BE88" s="1"/>
      <c r="BF88" s="1"/>
      <c r="BG88" s="1"/>
      <c r="BS88" s="29"/>
      <c r="BT88" s="44" t="str">
        <f t="shared" si="11"/>
        <v/>
      </c>
      <c r="BU88" s="45" t="str">
        <f t="shared" si="12"/>
        <v/>
      </c>
      <c r="BV88" s="45" t="str">
        <f t="shared" si="13"/>
        <v/>
      </c>
      <c r="BW88" s="44" t="str">
        <f t="shared" si="14"/>
        <v/>
      </c>
      <c r="BX88" s="45" t="str">
        <f t="shared" si="15"/>
        <v/>
      </c>
      <c r="BY88" s="44" t="e">
        <f>IF(AND(#REF!="",#REF!="",#REF!="",#REF!=""),"",SUM(#REF!,#REF!,#REF!,#REF!,#REF!))</f>
        <v>#REF!</v>
      </c>
      <c r="BZ88" s="45" t="str">
        <f t="shared" si="16"/>
        <v/>
      </c>
      <c r="CA88" s="44" t="str">
        <f t="shared" si="17"/>
        <v/>
      </c>
      <c r="CB88" s="45" t="str">
        <f t="shared" si="18"/>
        <v/>
      </c>
      <c r="CC88" s="44" t="str">
        <f t="shared" si="19"/>
        <v/>
      </c>
      <c r="CD88" s="45" t="str">
        <f t="shared" si="20"/>
        <v/>
      </c>
      <c r="CE88" s="44" t="e">
        <f>IF(AND(#REF!="",#REF!="",#REF!="",#REF!=""),"",SUM(#REF!,#REF!,#REF!,#REF!,#REF!))</f>
        <v>#REF!</v>
      </c>
      <c r="CF88" s="45" t="str">
        <f t="shared" si="21"/>
        <v/>
      </c>
      <c r="CG88" s="38"/>
      <c r="CH88" s="38"/>
    </row>
    <row r="89" spans="1:86" ht="24.9" customHeight="1">
      <c r="A89" s="358">
        <v>83</v>
      </c>
      <c r="B89" s="359"/>
      <c r="C89" s="360"/>
      <c r="D89" s="361"/>
      <c r="E89" s="362"/>
      <c r="F89" s="363"/>
      <c r="G89" s="363"/>
      <c r="H89" s="364"/>
      <c r="I89" s="365"/>
      <c r="J89" s="366"/>
      <c r="K89" s="367"/>
      <c r="L89" s="13"/>
      <c r="M89" s="8"/>
      <c r="N89" s="8"/>
      <c r="O89" s="8"/>
      <c r="P89" s="56"/>
      <c r="Q89" s="60"/>
      <c r="R89" s="8"/>
      <c r="S89" s="14"/>
      <c r="T89" s="19"/>
      <c r="U89" s="20"/>
      <c r="V89" s="20"/>
      <c r="W89" s="8"/>
      <c r="X89" s="62"/>
      <c r="Y89" s="60"/>
      <c r="Z89" s="8"/>
      <c r="AA89" s="14"/>
      <c r="AB89" s="13"/>
      <c r="AC89" s="8"/>
      <c r="AD89" s="8"/>
      <c r="AE89" s="8"/>
      <c r="AF89" s="56"/>
      <c r="AG89" s="60"/>
      <c r="AH89" s="8"/>
      <c r="AI89" s="14"/>
      <c r="AJ89" s="13"/>
      <c r="AK89" s="8"/>
      <c r="AL89" s="8"/>
      <c r="AM89" s="8"/>
      <c r="AN89" s="56"/>
      <c r="AO89" s="60"/>
      <c r="AP89" s="8"/>
      <c r="AQ89" s="14"/>
      <c r="AR89" s="13"/>
      <c r="AS89" s="8"/>
      <c r="AT89" s="56"/>
      <c r="AU89" s="13"/>
      <c r="AV89" s="8"/>
      <c r="AW89" s="14"/>
      <c r="AX89" s="13"/>
      <c r="AY89" s="8"/>
      <c r="AZ89" s="56"/>
      <c r="BA89" s="13" t="s">
        <v>447</v>
      </c>
      <c r="BB89" s="109" t="s">
        <v>447</v>
      </c>
      <c r="BC89" s="1"/>
      <c r="BD89" s="1"/>
      <c r="BE89" s="1"/>
      <c r="BF89" s="1"/>
      <c r="BG89" s="1"/>
      <c r="BS89" s="29"/>
      <c r="BT89" s="44" t="str">
        <f t="shared" si="11"/>
        <v/>
      </c>
      <c r="BU89" s="45" t="str">
        <f t="shared" si="12"/>
        <v/>
      </c>
      <c r="BV89" s="45" t="str">
        <f t="shared" si="13"/>
        <v/>
      </c>
      <c r="BW89" s="44" t="str">
        <f t="shared" si="14"/>
        <v/>
      </c>
      <c r="BX89" s="45" t="str">
        <f t="shared" si="15"/>
        <v/>
      </c>
      <c r="BY89" s="44" t="e">
        <f>IF(AND(#REF!="",#REF!="",#REF!="",#REF!=""),"",SUM(#REF!,#REF!,#REF!,#REF!,#REF!))</f>
        <v>#REF!</v>
      </c>
      <c r="BZ89" s="45" t="str">
        <f t="shared" si="16"/>
        <v/>
      </c>
      <c r="CA89" s="44" t="str">
        <f t="shared" si="17"/>
        <v/>
      </c>
      <c r="CB89" s="45" t="str">
        <f t="shared" si="18"/>
        <v/>
      </c>
      <c r="CC89" s="44" t="str">
        <f t="shared" si="19"/>
        <v/>
      </c>
      <c r="CD89" s="45" t="str">
        <f t="shared" si="20"/>
        <v/>
      </c>
      <c r="CE89" s="44" t="e">
        <f>IF(AND(#REF!="",#REF!="",#REF!="",#REF!=""),"",SUM(#REF!,#REF!,#REF!,#REF!,#REF!))</f>
        <v>#REF!</v>
      </c>
      <c r="CF89" s="45" t="str">
        <f t="shared" si="21"/>
        <v/>
      </c>
      <c r="CG89" s="38"/>
      <c r="CH89" s="38"/>
    </row>
    <row r="90" spans="1:86" ht="24.9" customHeight="1">
      <c r="A90" s="358">
        <v>84</v>
      </c>
      <c r="B90" s="359"/>
      <c r="C90" s="360"/>
      <c r="D90" s="361"/>
      <c r="E90" s="362"/>
      <c r="F90" s="363"/>
      <c r="G90" s="363"/>
      <c r="H90" s="364"/>
      <c r="I90" s="365"/>
      <c r="J90" s="366"/>
      <c r="K90" s="367"/>
      <c r="L90" s="13"/>
      <c r="M90" s="8"/>
      <c r="N90" s="8"/>
      <c r="O90" s="8"/>
      <c r="P90" s="56"/>
      <c r="Q90" s="60"/>
      <c r="R90" s="8"/>
      <c r="S90" s="14"/>
      <c r="T90" s="19"/>
      <c r="U90" s="20"/>
      <c r="V90" s="20"/>
      <c r="W90" s="8"/>
      <c r="X90" s="62"/>
      <c r="Y90" s="60"/>
      <c r="Z90" s="8"/>
      <c r="AA90" s="14"/>
      <c r="AB90" s="13"/>
      <c r="AC90" s="8"/>
      <c r="AD90" s="8"/>
      <c r="AE90" s="8"/>
      <c r="AF90" s="56"/>
      <c r="AG90" s="60"/>
      <c r="AH90" s="8"/>
      <c r="AI90" s="14"/>
      <c r="AJ90" s="13"/>
      <c r="AK90" s="8"/>
      <c r="AL90" s="8"/>
      <c r="AM90" s="8"/>
      <c r="AN90" s="56"/>
      <c r="AO90" s="60"/>
      <c r="AP90" s="8"/>
      <c r="AQ90" s="14"/>
      <c r="AR90" s="13"/>
      <c r="AS90" s="8"/>
      <c r="AT90" s="56"/>
      <c r="AU90" s="13"/>
      <c r="AV90" s="8"/>
      <c r="AW90" s="14"/>
      <c r="AX90" s="13"/>
      <c r="AY90" s="8"/>
      <c r="AZ90" s="56"/>
      <c r="BA90" s="13" t="s">
        <v>447</v>
      </c>
      <c r="BB90" s="109" t="s">
        <v>447</v>
      </c>
      <c r="BC90" s="1"/>
      <c r="BD90" s="1"/>
      <c r="BE90" s="1"/>
      <c r="BF90" s="1"/>
      <c r="BG90" s="1"/>
      <c r="BS90" s="29"/>
      <c r="BT90" s="44" t="str">
        <f t="shared" si="11"/>
        <v/>
      </c>
      <c r="BU90" s="45" t="str">
        <f t="shared" si="12"/>
        <v/>
      </c>
      <c r="BV90" s="45" t="str">
        <f t="shared" si="13"/>
        <v/>
      </c>
      <c r="BW90" s="44" t="str">
        <f t="shared" si="14"/>
        <v/>
      </c>
      <c r="BX90" s="45" t="str">
        <f t="shared" si="15"/>
        <v/>
      </c>
      <c r="BY90" s="44" t="e">
        <f>IF(AND(#REF!="",#REF!="",#REF!="",#REF!=""),"",SUM(#REF!,#REF!,#REF!,#REF!,#REF!))</f>
        <v>#REF!</v>
      </c>
      <c r="BZ90" s="45" t="str">
        <f t="shared" si="16"/>
        <v/>
      </c>
      <c r="CA90" s="44" t="str">
        <f t="shared" si="17"/>
        <v/>
      </c>
      <c r="CB90" s="45" t="str">
        <f t="shared" si="18"/>
        <v/>
      </c>
      <c r="CC90" s="44" t="str">
        <f t="shared" si="19"/>
        <v/>
      </c>
      <c r="CD90" s="45" t="str">
        <f t="shared" si="20"/>
        <v/>
      </c>
      <c r="CE90" s="44" t="e">
        <f>IF(AND(#REF!="",#REF!="",#REF!="",#REF!=""),"",SUM(#REF!,#REF!,#REF!,#REF!,#REF!))</f>
        <v>#REF!</v>
      </c>
      <c r="CF90" s="45" t="str">
        <f t="shared" si="21"/>
        <v/>
      </c>
      <c r="CG90" s="38"/>
      <c r="CH90" s="38"/>
    </row>
    <row r="91" spans="1:86" ht="24.9" customHeight="1">
      <c r="A91" s="358">
        <v>85</v>
      </c>
      <c r="B91" s="359"/>
      <c r="C91" s="360"/>
      <c r="D91" s="361"/>
      <c r="E91" s="362"/>
      <c r="F91" s="363"/>
      <c r="G91" s="363"/>
      <c r="H91" s="364"/>
      <c r="I91" s="365"/>
      <c r="J91" s="366"/>
      <c r="K91" s="367"/>
      <c r="L91" s="13"/>
      <c r="M91" s="8"/>
      <c r="N91" s="8"/>
      <c r="O91" s="8"/>
      <c r="P91" s="56"/>
      <c r="Q91" s="60"/>
      <c r="R91" s="8"/>
      <c r="S91" s="14"/>
      <c r="T91" s="19"/>
      <c r="U91" s="20"/>
      <c r="V91" s="20"/>
      <c r="W91" s="8"/>
      <c r="X91" s="62"/>
      <c r="Y91" s="60"/>
      <c r="Z91" s="8"/>
      <c r="AA91" s="14"/>
      <c r="AB91" s="13"/>
      <c r="AC91" s="8"/>
      <c r="AD91" s="8"/>
      <c r="AE91" s="8"/>
      <c r="AF91" s="56"/>
      <c r="AG91" s="60"/>
      <c r="AH91" s="8"/>
      <c r="AI91" s="14"/>
      <c r="AJ91" s="13"/>
      <c r="AK91" s="8"/>
      <c r="AL91" s="8"/>
      <c r="AM91" s="8"/>
      <c r="AN91" s="56"/>
      <c r="AO91" s="60"/>
      <c r="AP91" s="8"/>
      <c r="AQ91" s="14"/>
      <c r="AR91" s="13"/>
      <c r="AS91" s="8"/>
      <c r="AT91" s="56"/>
      <c r="AU91" s="13"/>
      <c r="AV91" s="8"/>
      <c r="AW91" s="14"/>
      <c r="AX91" s="13"/>
      <c r="AY91" s="8"/>
      <c r="AZ91" s="56"/>
      <c r="BA91" s="13" t="s">
        <v>447</v>
      </c>
      <c r="BB91" s="109" t="s">
        <v>447</v>
      </c>
      <c r="BC91" s="1"/>
      <c r="BD91" s="1"/>
      <c r="BE91" s="1"/>
      <c r="BF91" s="1"/>
      <c r="BG91" s="1"/>
      <c r="BS91" s="29"/>
      <c r="BT91" s="44" t="str">
        <f t="shared" si="11"/>
        <v/>
      </c>
      <c r="BU91" s="45" t="str">
        <f t="shared" si="12"/>
        <v/>
      </c>
      <c r="BV91" s="45" t="str">
        <f t="shared" si="13"/>
        <v/>
      </c>
      <c r="BW91" s="44" t="str">
        <f t="shared" si="14"/>
        <v/>
      </c>
      <c r="BX91" s="45" t="str">
        <f t="shared" si="15"/>
        <v/>
      </c>
      <c r="BY91" s="44" t="e">
        <f>IF(AND(#REF!="",#REF!="",#REF!="",#REF!=""),"",SUM(#REF!,#REF!,#REF!,#REF!,#REF!))</f>
        <v>#REF!</v>
      </c>
      <c r="BZ91" s="45" t="str">
        <f t="shared" si="16"/>
        <v/>
      </c>
      <c r="CA91" s="44" t="str">
        <f t="shared" si="17"/>
        <v/>
      </c>
      <c r="CB91" s="45" t="str">
        <f t="shared" si="18"/>
        <v/>
      </c>
      <c r="CC91" s="44" t="str">
        <f t="shared" si="19"/>
        <v/>
      </c>
      <c r="CD91" s="45" t="str">
        <f t="shared" si="20"/>
        <v/>
      </c>
      <c r="CE91" s="44" t="e">
        <f>IF(AND(#REF!="",#REF!="",#REF!="",#REF!=""),"",SUM(#REF!,#REF!,#REF!,#REF!,#REF!))</f>
        <v>#REF!</v>
      </c>
      <c r="CF91" s="45" t="str">
        <f t="shared" si="21"/>
        <v/>
      </c>
      <c r="CG91" s="38"/>
      <c r="CH91" s="38"/>
    </row>
    <row r="92" spans="1:86" ht="24.9" customHeight="1">
      <c r="A92" s="358">
        <v>86</v>
      </c>
      <c r="B92" s="359"/>
      <c r="C92" s="360"/>
      <c r="D92" s="361"/>
      <c r="E92" s="362"/>
      <c r="F92" s="363"/>
      <c r="G92" s="363"/>
      <c r="H92" s="364"/>
      <c r="I92" s="365"/>
      <c r="J92" s="366"/>
      <c r="K92" s="367"/>
      <c r="L92" s="13"/>
      <c r="M92" s="8"/>
      <c r="N92" s="8"/>
      <c r="O92" s="8"/>
      <c r="P92" s="56"/>
      <c r="Q92" s="60"/>
      <c r="R92" s="8"/>
      <c r="S92" s="14"/>
      <c r="T92" s="19"/>
      <c r="U92" s="20"/>
      <c r="V92" s="20"/>
      <c r="W92" s="8"/>
      <c r="X92" s="62"/>
      <c r="Y92" s="60"/>
      <c r="Z92" s="8"/>
      <c r="AA92" s="14"/>
      <c r="AB92" s="13"/>
      <c r="AC92" s="8"/>
      <c r="AD92" s="8"/>
      <c r="AE92" s="8"/>
      <c r="AF92" s="56"/>
      <c r="AG92" s="60"/>
      <c r="AH92" s="8"/>
      <c r="AI92" s="14"/>
      <c r="AJ92" s="13"/>
      <c r="AK92" s="8"/>
      <c r="AL92" s="8"/>
      <c r="AM92" s="8"/>
      <c r="AN92" s="56"/>
      <c r="AO92" s="60"/>
      <c r="AP92" s="8"/>
      <c r="AQ92" s="14"/>
      <c r="AR92" s="13"/>
      <c r="AS92" s="8"/>
      <c r="AT92" s="56"/>
      <c r="AU92" s="13"/>
      <c r="AV92" s="8"/>
      <c r="AW92" s="14"/>
      <c r="AX92" s="13"/>
      <c r="AY92" s="8"/>
      <c r="AZ92" s="56"/>
      <c r="BA92" s="13" t="s">
        <v>447</v>
      </c>
      <c r="BB92" s="109" t="s">
        <v>447</v>
      </c>
      <c r="BC92" s="1"/>
      <c r="BD92" s="1"/>
      <c r="BE92" s="1"/>
      <c r="BF92" s="1"/>
      <c r="BG92" s="1"/>
      <c r="BS92" s="29"/>
      <c r="BT92" s="44" t="str">
        <f t="shared" si="11"/>
        <v/>
      </c>
      <c r="BU92" s="45" t="str">
        <f t="shared" si="12"/>
        <v/>
      </c>
      <c r="BV92" s="45" t="str">
        <f t="shared" si="13"/>
        <v/>
      </c>
      <c r="BW92" s="44" t="str">
        <f t="shared" si="14"/>
        <v/>
      </c>
      <c r="BX92" s="45" t="str">
        <f t="shared" si="15"/>
        <v/>
      </c>
      <c r="BY92" s="44" t="e">
        <f>IF(AND(#REF!="",#REF!="",#REF!="",#REF!=""),"",SUM(#REF!,#REF!,#REF!,#REF!,#REF!))</f>
        <v>#REF!</v>
      </c>
      <c r="BZ92" s="45" t="str">
        <f t="shared" si="16"/>
        <v/>
      </c>
      <c r="CA92" s="44" t="str">
        <f t="shared" si="17"/>
        <v/>
      </c>
      <c r="CB92" s="45" t="str">
        <f t="shared" si="18"/>
        <v/>
      </c>
      <c r="CC92" s="44" t="str">
        <f t="shared" si="19"/>
        <v/>
      </c>
      <c r="CD92" s="45" t="str">
        <f t="shared" si="20"/>
        <v/>
      </c>
      <c r="CE92" s="44" t="e">
        <f>IF(AND(#REF!="",#REF!="",#REF!="",#REF!=""),"",SUM(#REF!,#REF!,#REF!,#REF!,#REF!))</f>
        <v>#REF!</v>
      </c>
      <c r="CF92" s="45" t="str">
        <f t="shared" si="21"/>
        <v/>
      </c>
      <c r="CG92" s="38"/>
      <c r="CH92" s="38"/>
    </row>
    <row r="93" spans="1:86" ht="24.9" customHeight="1">
      <c r="A93" s="358">
        <v>87</v>
      </c>
      <c r="B93" s="359"/>
      <c r="C93" s="360"/>
      <c r="D93" s="361"/>
      <c r="E93" s="362"/>
      <c r="F93" s="363"/>
      <c r="G93" s="363"/>
      <c r="H93" s="364"/>
      <c r="I93" s="365"/>
      <c r="J93" s="366"/>
      <c r="K93" s="367"/>
      <c r="L93" s="13"/>
      <c r="M93" s="8"/>
      <c r="N93" s="8"/>
      <c r="O93" s="8"/>
      <c r="P93" s="56"/>
      <c r="Q93" s="60"/>
      <c r="R93" s="8"/>
      <c r="S93" s="14"/>
      <c r="T93" s="19"/>
      <c r="U93" s="20"/>
      <c r="V93" s="20"/>
      <c r="W93" s="8"/>
      <c r="X93" s="62"/>
      <c r="Y93" s="60"/>
      <c r="Z93" s="8"/>
      <c r="AA93" s="14"/>
      <c r="AB93" s="13"/>
      <c r="AC93" s="8"/>
      <c r="AD93" s="8"/>
      <c r="AE93" s="8"/>
      <c r="AF93" s="56"/>
      <c r="AG93" s="60"/>
      <c r="AH93" s="8"/>
      <c r="AI93" s="14"/>
      <c r="AJ93" s="13"/>
      <c r="AK93" s="8"/>
      <c r="AL93" s="8"/>
      <c r="AM93" s="8"/>
      <c r="AN93" s="56"/>
      <c r="AO93" s="60"/>
      <c r="AP93" s="8"/>
      <c r="AQ93" s="14"/>
      <c r="AR93" s="13"/>
      <c r="AS93" s="8"/>
      <c r="AT93" s="56"/>
      <c r="AU93" s="13"/>
      <c r="AV93" s="8"/>
      <c r="AW93" s="14"/>
      <c r="AX93" s="13"/>
      <c r="AY93" s="8"/>
      <c r="AZ93" s="56"/>
      <c r="BA93" s="13" t="s">
        <v>447</v>
      </c>
      <c r="BB93" s="109" t="s">
        <v>447</v>
      </c>
      <c r="BC93" s="1"/>
      <c r="BD93" s="1"/>
      <c r="BE93" s="1"/>
      <c r="BF93" s="1"/>
      <c r="BG93" s="1"/>
      <c r="BS93" s="29"/>
      <c r="BT93" s="44" t="str">
        <f t="shared" si="11"/>
        <v/>
      </c>
      <c r="BU93" s="45" t="str">
        <f t="shared" si="12"/>
        <v/>
      </c>
      <c r="BV93" s="45" t="str">
        <f t="shared" si="13"/>
        <v/>
      </c>
      <c r="BW93" s="44" t="str">
        <f t="shared" si="14"/>
        <v/>
      </c>
      <c r="BX93" s="45" t="str">
        <f t="shared" si="15"/>
        <v/>
      </c>
      <c r="BY93" s="44" t="e">
        <f>IF(AND(#REF!="",#REF!="",#REF!="",#REF!=""),"",SUM(#REF!,#REF!,#REF!,#REF!,#REF!))</f>
        <v>#REF!</v>
      </c>
      <c r="BZ93" s="45" t="str">
        <f t="shared" si="16"/>
        <v/>
      </c>
      <c r="CA93" s="44" t="str">
        <f t="shared" si="17"/>
        <v/>
      </c>
      <c r="CB93" s="45" t="str">
        <f t="shared" si="18"/>
        <v/>
      </c>
      <c r="CC93" s="44" t="str">
        <f t="shared" si="19"/>
        <v/>
      </c>
      <c r="CD93" s="45" t="str">
        <f t="shared" si="20"/>
        <v/>
      </c>
      <c r="CE93" s="44" t="e">
        <f>IF(AND(#REF!="",#REF!="",#REF!="",#REF!=""),"",SUM(#REF!,#REF!,#REF!,#REF!,#REF!))</f>
        <v>#REF!</v>
      </c>
      <c r="CF93" s="45" t="str">
        <f t="shared" si="21"/>
        <v/>
      </c>
      <c r="CG93" s="38"/>
      <c r="CH93" s="38"/>
    </row>
    <row r="94" spans="1:86" ht="24.9" customHeight="1">
      <c r="A94" s="358">
        <v>88</v>
      </c>
      <c r="B94" s="359"/>
      <c r="C94" s="360"/>
      <c r="D94" s="361"/>
      <c r="E94" s="362"/>
      <c r="F94" s="363"/>
      <c r="G94" s="363"/>
      <c r="H94" s="364"/>
      <c r="I94" s="365"/>
      <c r="J94" s="366"/>
      <c r="K94" s="367"/>
      <c r="L94" s="13"/>
      <c r="M94" s="8"/>
      <c r="N94" s="8"/>
      <c r="O94" s="8"/>
      <c r="P94" s="56"/>
      <c r="Q94" s="60"/>
      <c r="R94" s="8"/>
      <c r="S94" s="14"/>
      <c r="T94" s="19"/>
      <c r="U94" s="20"/>
      <c r="V94" s="20"/>
      <c r="W94" s="8"/>
      <c r="X94" s="62"/>
      <c r="Y94" s="60"/>
      <c r="Z94" s="8"/>
      <c r="AA94" s="14"/>
      <c r="AB94" s="13"/>
      <c r="AC94" s="8"/>
      <c r="AD94" s="8"/>
      <c r="AE94" s="8"/>
      <c r="AF94" s="56"/>
      <c r="AG94" s="60"/>
      <c r="AH94" s="8"/>
      <c r="AI94" s="14"/>
      <c r="AJ94" s="13"/>
      <c r="AK94" s="8"/>
      <c r="AL94" s="8"/>
      <c r="AM94" s="8"/>
      <c r="AN94" s="56"/>
      <c r="AO94" s="60"/>
      <c r="AP94" s="8"/>
      <c r="AQ94" s="14"/>
      <c r="AR94" s="13"/>
      <c r="AS94" s="8"/>
      <c r="AT94" s="56"/>
      <c r="AU94" s="13"/>
      <c r="AV94" s="8"/>
      <c r="AW94" s="14"/>
      <c r="AX94" s="13"/>
      <c r="AY94" s="8"/>
      <c r="AZ94" s="56"/>
      <c r="BA94" s="13" t="s">
        <v>447</v>
      </c>
      <c r="BB94" s="109" t="s">
        <v>447</v>
      </c>
      <c r="BC94" s="1"/>
      <c r="BD94" s="1"/>
      <c r="BE94" s="1"/>
      <c r="BF94" s="1"/>
      <c r="BG94" s="1"/>
      <c r="BS94" s="29"/>
      <c r="BT94" s="44" t="str">
        <f t="shared" si="11"/>
        <v/>
      </c>
      <c r="BU94" s="45" t="str">
        <f t="shared" si="12"/>
        <v/>
      </c>
      <c r="BV94" s="45" t="str">
        <f t="shared" si="13"/>
        <v/>
      </c>
      <c r="BW94" s="44" t="str">
        <f t="shared" si="14"/>
        <v/>
      </c>
      <c r="BX94" s="45" t="str">
        <f t="shared" si="15"/>
        <v/>
      </c>
      <c r="BY94" s="44" t="e">
        <f>IF(AND(#REF!="",#REF!="",#REF!="",#REF!=""),"",SUM(#REF!,#REF!,#REF!,#REF!,#REF!))</f>
        <v>#REF!</v>
      </c>
      <c r="BZ94" s="45" t="str">
        <f t="shared" si="16"/>
        <v/>
      </c>
      <c r="CA94" s="44" t="str">
        <f t="shared" si="17"/>
        <v/>
      </c>
      <c r="CB94" s="45" t="str">
        <f t="shared" si="18"/>
        <v/>
      </c>
      <c r="CC94" s="44" t="str">
        <f t="shared" si="19"/>
        <v/>
      </c>
      <c r="CD94" s="45" t="str">
        <f t="shared" si="20"/>
        <v/>
      </c>
      <c r="CE94" s="44" t="e">
        <f>IF(AND(#REF!="",#REF!="",#REF!="",#REF!=""),"",SUM(#REF!,#REF!,#REF!,#REF!,#REF!))</f>
        <v>#REF!</v>
      </c>
      <c r="CF94" s="45" t="str">
        <f t="shared" si="21"/>
        <v/>
      </c>
      <c r="CG94" s="38"/>
      <c r="CH94" s="38"/>
    </row>
    <row r="95" spans="1:86" ht="24.9" customHeight="1">
      <c r="A95" s="358">
        <v>89</v>
      </c>
      <c r="B95" s="359"/>
      <c r="C95" s="360"/>
      <c r="D95" s="361"/>
      <c r="E95" s="362"/>
      <c r="F95" s="363"/>
      <c r="G95" s="363"/>
      <c r="H95" s="364"/>
      <c r="I95" s="365"/>
      <c r="J95" s="366"/>
      <c r="K95" s="367"/>
      <c r="L95" s="13"/>
      <c r="M95" s="8"/>
      <c r="N95" s="8"/>
      <c r="O95" s="8"/>
      <c r="P95" s="56"/>
      <c r="Q95" s="60"/>
      <c r="R95" s="8"/>
      <c r="S95" s="14"/>
      <c r="T95" s="19"/>
      <c r="U95" s="20"/>
      <c r="V95" s="20"/>
      <c r="W95" s="8"/>
      <c r="X95" s="62"/>
      <c r="Y95" s="60"/>
      <c r="Z95" s="8"/>
      <c r="AA95" s="14"/>
      <c r="AB95" s="13"/>
      <c r="AC95" s="8"/>
      <c r="AD95" s="8"/>
      <c r="AE95" s="8"/>
      <c r="AF95" s="56"/>
      <c r="AG95" s="60"/>
      <c r="AH95" s="8"/>
      <c r="AI95" s="14"/>
      <c r="AJ95" s="13"/>
      <c r="AK95" s="8"/>
      <c r="AL95" s="8"/>
      <c r="AM95" s="8"/>
      <c r="AN95" s="56"/>
      <c r="AO95" s="60"/>
      <c r="AP95" s="8"/>
      <c r="AQ95" s="14"/>
      <c r="AR95" s="13"/>
      <c r="AS95" s="8"/>
      <c r="AT95" s="56"/>
      <c r="AU95" s="13"/>
      <c r="AV95" s="8"/>
      <c r="AW95" s="14"/>
      <c r="AX95" s="13"/>
      <c r="AY95" s="8"/>
      <c r="AZ95" s="56"/>
      <c r="BA95" s="13" t="s">
        <v>447</v>
      </c>
      <c r="BB95" s="109" t="s">
        <v>447</v>
      </c>
      <c r="BC95" s="1"/>
      <c r="BD95" s="1"/>
      <c r="BE95" s="1"/>
      <c r="BF95" s="1"/>
      <c r="BG95" s="1"/>
      <c r="BS95" s="29"/>
      <c r="BT95" s="44" t="str">
        <f t="shared" si="11"/>
        <v/>
      </c>
      <c r="BU95" s="45" t="str">
        <f t="shared" si="12"/>
        <v/>
      </c>
      <c r="BV95" s="45" t="str">
        <f t="shared" si="13"/>
        <v/>
      </c>
      <c r="BW95" s="44" t="str">
        <f t="shared" si="14"/>
        <v/>
      </c>
      <c r="BX95" s="45" t="str">
        <f t="shared" si="15"/>
        <v/>
      </c>
      <c r="BY95" s="44" t="e">
        <f>IF(AND(#REF!="",#REF!="",#REF!="",#REF!=""),"",SUM(#REF!,#REF!,#REF!,#REF!,#REF!))</f>
        <v>#REF!</v>
      </c>
      <c r="BZ95" s="45" t="str">
        <f t="shared" si="16"/>
        <v/>
      </c>
      <c r="CA95" s="44" t="str">
        <f t="shared" si="17"/>
        <v/>
      </c>
      <c r="CB95" s="45" t="str">
        <f t="shared" si="18"/>
        <v/>
      </c>
      <c r="CC95" s="44" t="str">
        <f t="shared" si="19"/>
        <v/>
      </c>
      <c r="CD95" s="45" t="str">
        <f t="shared" si="20"/>
        <v/>
      </c>
      <c r="CE95" s="44" t="e">
        <f>IF(AND(#REF!="",#REF!="",#REF!="",#REF!=""),"",SUM(#REF!,#REF!,#REF!,#REF!,#REF!))</f>
        <v>#REF!</v>
      </c>
      <c r="CF95" s="45" t="str">
        <f t="shared" si="21"/>
        <v/>
      </c>
      <c r="CG95" s="38"/>
      <c r="CH95" s="38"/>
    </row>
    <row r="96" spans="1:86" ht="24.9" customHeight="1">
      <c r="A96" s="358">
        <v>90</v>
      </c>
      <c r="B96" s="359"/>
      <c r="C96" s="360"/>
      <c r="D96" s="361"/>
      <c r="E96" s="362"/>
      <c r="F96" s="363"/>
      <c r="G96" s="363"/>
      <c r="H96" s="364"/>
      <c r="I96" s="365"/>
      <c r="J96" s="366"/>
      <c r="K96" s="367"/>
      <c r="L96" s="13"/>
      <c r="M96" s="8"/>
      <c r="N96" s="8"/>
      <c r="O96" s="8"/>
      <c r="P96" s="56"/>
      <c r="Q96" s="60"/>
      <c r="R96" s="8"/>
      <c r="S96" s="14"/>
      <c r="T96" s="19"/>
      <c r="U96" s="20"/>
      <c r="V96" s="20"/>
      <c r="W96" s="8"/>
      <c r="X96" s="62"/>
      <c r="Y96" s="60"/>
      <c r="Z96" s="8"/>
      <c r="AA96" s="14"/>
      <c r="AB96" s="13"/>
      <c r="AC96" s="8"/>
      <c r="AD96" s="8"/>
      <c r="AE96" s="8"/>
      <c r="AF96" s="56"/>
      <c r="AG96" s="60"/>
      <c r="AH96" s="8"/>
      <c r="AI96" s="14"/>
      <c r="AJ96" s="13"/>
      <c r="AK96" s="8"/>
      <c r="AL96" s="8"/>
      <c r="AM96" s="8"/>
      <c r="AN96" s="56"/>
      <c r="AO96" s="60"/>
      <c r="AP96" s="8"/>
      <c r="AQ96" s="14"/>
      <c r="AR96" s="13"/>
      <c r="AS96" s="8"/>
      <c r="AT96" s="56"/>
      <c r="AU96" s="13"/>
      <c r="AV96" s="8"/>
      <c r="AW96" s="14"/>
      <c r="AX96" s="13"/>
      <c r="AY96" s="8"/>
      <c r="AZ96" s="56"/>
      <c r="BA96" s="13" t="s">
        <v>447</v>
      </c>
      <c r="BB96" s="109" t="s">
        <v>447</v>
      </c>
      <c r="BC96" s="1"/>
      <c r="BD96" s="1"/>
      <c r="BE96" s="1"/>
      <c r="BF96" s="1"/>
      <c r="BG96" s="1"/>
      <c r="BS96" s="29"/>
      <c r="BT96" s="44" t="str">
        <f t="shared" si="11"/>
        <v/>
      </c>
      <c r="BU96" s="45" t="str">
        <f t="shared" si="12"/>
        <v/>
      </c>
      <c r="BV96" s="45" t="str">
        <f t="shared" si="13"/>
        <v/>
      </c>
      <c r="BW96" s="44" t="str">
        <f t="shared" si="14"/>
        <v/>
      </c>
      <c r="BX96" s="45" t="str">
        <f t="shared" si="15"/>
        <v/>
      </c>
      <c r="BY96" s="44" t="e">
        <f>IF(AND(#REF!="",#REF!="",#REF!="",#REF!=""),"",SUM(#REF!,#REF!,#REF!,#REF!,#REF!))</f>
        <v>#REF!</v>
      </c>
      <c r="BZ96" s="45" t="str">
        <f t="shared" si="16"/>
        <v/>
      </c>
      <c r="CA96" s="44" t="str">
        <f t="shared" si="17"/>
        <v/>
      </c>
      <c r="CB96" s="45" t="str">
        <f t="shared" si="18"/>
        <v/>
      </c>
      <c r="CC96" s="44" t="str">
        <f t="shared" si="19"/>
        <v/>
      </c>
      <c r="CD96" s="45" t="str">
        <f t="shared" si="20"/>
        <v/>
      </c>
      <c r="CE96" s="44" t="e">
        <f>IF(AND(#REF!="",#REF!="",#REF!="",#REF!=""),"",SUM(#REF!,#REF!,#REF!,#REF!,#REF!))</f>
        <v>#REF!</v>
      </c>
      <c r="CF96" s="45" t="str">
        <f t="shared" si="21"/>
        <v/>
      </c>
      <c r="CG96" s="38"/>
      <c r="CH96" s="38"/>
    </row>
    <row r="97" spans="1:86" ht="24.9" customHeight="1">
      <c r="A97" s="358">
        <v>91</v>
      </c>
      <c r="B97" s="359"/>
      <c r="C97" s="360"/>
      <c r="D97" s="361"/>
      <c r="E97" s="362"/>
      <c r="F97" s="363"/>
      <c r="G97" s="363"/>
      <c r="H97" s="364"/>
      <c r="I97" s="365"/>
      <c r="J97" s="366"/>
      <c r="K97" s="367"/>
      <c r="L97" s="13"/>
      <c r="M97" s="8"/>
      <c r="N97" s="8"/>
      <c r="O97" s="8"/>
      <c r="P97" s="56"/>
      <c r="Q97" s="60"/>
      <c r="R97" s="8"/>
      <c r="S97" s="14"/>
      <c r="T97" s="19"/>
      <c r="U97" s="20"/>
      <c r="V97" s="20"/>
      <c r="W97" s="8"/>
      <c r="X97" s="62"/>
      <c r="Y97" s="60"/>
      <c r="Z97" s="8"/>
      <c r="AA97" s="14"/>
      <c r="AB97" s="13"/>
      <c r="AC97" s="8"/>
      <c r="AD97" s="8"/>
      <c r="AE97" s="8"/>
      <c r="AF97" s="56"/>
      <c r="AG97" s="60"/>
      <c r="AH97" s="8"/>
      <c r="AI97" s="14"/>
      <c r="AJ97" s="13"/>
      <c r="AK97" s="8"/>
      <c r="AL97" s="8"/>
      <c r="AM97" s="8"/>
      <c r="AN97" s="56"/>
      <c r="AO97" s="60"/>
      <c r="AP97" s="8"/>
      <c r="AQ97" s="14"/>
      <c r="AR97" s="13"/>
      <c r="AS97" s="8"/>
      <c r="AT97" s="56"/>
      <c r="AU97" s="13"/>
      <c r="AV97" s="8"/>
      <c r="AW97" s="14"/>
      <c r="AX97" s="13"/>
      <c r="AY97" s="8"/>
      <c r="AZ97" s="56"/>
      <c r="BA97" s="13" t="s">
        <v>447</v>
      </c>
      <c r="BB97" s="109" t="s">
        <v>447</v>
      </c>
      <c r="BC97" s="1"/>
      <c r="BD97" s="1"/>
      <c r="BE97" s="1"/>
      <c r="BF97" s="1"/>
      <c r="BG97" s="1"/>
      <c r="BS97" s="29"/>
      <c r="BT97" s="44" t="str">
        <f t="shared" si="11"/>
        <v/>
      </c>
      <c r="BU97" s="45" t="str">
        <f t="shared" si="12"/>
        <v/>
      </c>
      <c r="BV97" s="45" t="str">
        <f t="shared" si="13"/>
        <v/>
      </c>
      <c r="BW97" s="44" t="str">
        <f t="shared" si="14"/>
        <v/>
      </c>
      <c r="BX97" s="45" t="str">
        <f t="shared" si="15"/>
        <v/>
      </c>
      <c r="BY97" s="44" t="e">
        <f>IF(AND(#REF!="",#REF!="",#REF!="",#REF!=""),"",SUM(#REF!,#REF!,#REF!,#REF!,#REF!))</f>
        <v>#REF!</v>
      </c>
      <c r="BZ97" s="45" t="str">
        <f t="shared" si="16"/>
        <v/>
      </c>
      <c r="CA97" s="44" t="str">
        <f t="shared" si="17"/>
        <v/>
      </c>
      <c r="CB97" s="45" t="str">
        <f t="shared" si="18"/>
        <v/>
      </c>
      <c r="CC97" s="44" t="str">
        <f t="shared" si="19"/>
        <v/>
      </c>
      <c r="CD97" s="45" t="str">
        <f t="shared" si="20"/>
        <v/>
      </c>
      <c r="CE97" s="44" t="e">
        <f>IF(AND(#REF!="",#REF!="",#REF!="",#REF!=""),"",SUM(#REF!,#REF!,#REF!,#REF!,#REF!))</f>
        <v>#REF!</v>
      </c>
      <c r="CF97" s="45" t="str">
        <f t="shared" si="21"/>
        <v/>
      </c>
      <c r="CG97" s="38"/>
      <c r="CH97" s="38"/>
    </row>
    <row r="98" spans="1:86" ht="24.9" customHeight="1">
      <c r="A98" s="358">
        <v>92</v>
      </c>
      <c r="B98" s="359"/>
      <c r="C98" s="360"/>
      <c r="D98" s="361"/>
      <c r="E98" s="362"/>
      <c r="F98" s="363"/>
      <c r="G98" s="363"/>
      <c r="H98" s="364"/>
      <c r="I98" s="365"/>
      <c r="J98" s="366"/>
      <c r="K98" s="367"/>
      <c r="L98" s="13"/>
      <c r="M98" s="8"/>
      <c r="N98" s="8"/>
      <c r="O98" s="8"/>
      <c r="P98" s="56"/>
      <c r="Q98" s="60"/>
      <c r="R98" s="8"/>
      <c r="S98" s="14"/>
      <c r="T98" s="19"/>
      <c r="U98" s="20"/>
      <c r="V98" s="20"/>
      <c r="W98" s="8"/>
      <c r="X98" s="62"/>
      <c r="Y98" s="60"/>
      <c r="Z98" s="8"/>
      <c r="AA98" s="14"/>
      <c r="AB98" s="13"/>
      <c r="AC98" s="8"/>
      <c r="AD98" s="8"/>
      <c r="AE98" s="8"/>
      <c r="AF98" s="56"/>
      <c r="AG98" s="60"/>
      <c r="AH98" s="8"/>
      <c r="AI98" s="14"/>
      <c r="AJ98" s="13"/>
      <c r="AK98" s="8"/>
      <c r="AL98" s="8"/>
      <c r="AM98" s="8"/>
      <c r="AN98" s="56"/>
      <c r="AO98" s="60"/>
      <c r="AP98" s="8"/>
      <c r="AQ98" s="14"/>
      <c r="AR98" s="13"/>
      <c r="AS98" s="8"/>
      <c r="AT98" s="56"/>
      <c r="AU98" s="13"/>
      <c r="AV98" s="8"/>
      <c r="AW98" s="14"/>
      <c r="AX98" s="13"/>
      <c r="AY98" s="8"/>
      <c r="AZ98" s="56"/>
      <c r="BA98" s="13" t="s">
        <v>447</v>
      </c>
      <c r="BB98" s="109" t="s">
        <v>447</v>
      </c>
      <c r="BC98" s="1"/>
      <c r="BD98" s="1"/>
      <c r="BE98" s="1"/>
      <c r="BF98" s="1"/>
      <c r="BG98" s="1"/>
      <c r="BS98" s="29"/>
      <c r="BT98" s="44" t="str">
        <f t="shared" si="11"/>
        <v/>
      </c>
      <c r="BU98" s="45" t="str">
        <f t="shared" si="12"/>
        <v/>
      </c>
      <c r="BV98" s="45" t="str">
        <f t="shared" si="13"/>
        <v/>
      </c>
      <c r="BW98" s="44" t="str">
        <f t="shared" si="14"/>
        <v/>
      </c>
      <c r="BX98" s="45" t="str">
        <f t="shared" si="15"/>
        <v/>
      </c>
      <c r="BY98" s="44" t="e">
        <f>IF(AND(#REF!="",#REF!="",#REF!="",#REF!=""),"",SUM(#REF!,#REF!,#REF!,#REF!,#REF!))</f>
        <v>#REF!</v>
      </c>
      <c r="BZ98" s="45" t="str">
        <f t="shared" si="16"/>
        <v/>
      </c>
      <c r="CA98" s="44" t="str">
        <f t="shared" si="17"/>
        <v/>
      </c>
      <c r="CB98" s="45" t="str">
        <f t="shared" si="18"/>
        <v/>
      </c>
      <c r="CC98" s="44" t="str">
        <f t="shared" si="19"/>
        <v/>
      </c>
      <c r="CD98" s="45" t="str">
        <f t="shared" si="20"/>
        <v/>
      </c>
      <c r="CE98" s="44" t="e">
        <f>IF(AND(#REF!="",#REF!="",#REF!="",#REF!=""),"",SUM(#REF!,#REF!,#REF!,#REF!,#REF!))</f>
        <v>#REF!</v>
      </c>
      <c r="CF98" s="45" t="str">
        <f t="shared" si="21"/>
        <v/>
      </c>
      <c r="CG98" s="38"/>
      <c r="CH98" s="38"/>
    </row>
    <row r="99" spans="1:86" ht="24.9" customHeight="1">
      <c r="A99" s="358">
        <v>93</v>
      </c>
      <c r="B99" s="359"/>
      <c r="C99" s="360"/>
      <c r="D99" s="361"/>
      <c r="E99" s="362"/>
      <c r="F99" s="363"/>
      <c r="G99" s="363"/>
      <c r="H99" s="364"/>
      <c r="I99" s="365"/>
      <c r="J99" s="366"/>
      <c r="K99" s="367"/>
      <c r="L99" s="13"/>
      <c r="M99" s="8"/>
      <c r="N99" s="8"/>
      <c r="O99" s="8"/>
      <c r="P99" s="56"/>
      <c r="Q99" s="60"/>
      <c r="R99" s="8"/>
      <c r="S99" s="14"/>
      <c r="T99" s="19"/>
      <c r="U99" s="20"/>
      <c r="V99" s="20"/>
      <c r="W99" s="8"/>
      <c r="X99" s="62"/>
      <c r="Y99" s="60"/>
      <c r="Z99" s="8"/>
      <c r="AA99" s="14"/>
      <c r="AB99" s="13"/>
      <c r="AC99" s="8"/>
      <c r="AD99" s="8"/>
      <c r="AE99" s="8"/>
      <c r="AF99" s="56"/>
      <c r="AG99" s="60"/>
      <c r="AH99" s="8"/>
      <c r="AI99" s="14"/>
      <c r="AJ99" s="13"/>
      <c r="AK99" s="8"/>
      <c r="AL99" s="8"/>
      <c r="AM99" s="8"/>
      <c r="AN99" s="56"/>
      <c r="AO99" s="60"/>
      <c r="AP99" s="8"/>
      <c r="AQ99" s="14"/>
      <c r="AR99" s="13"/>
      <c r="AS99" s="8"/>
      <c r="AT99" s="56"/>
      <c r="AU99" s="13"/>
      <c r="AV99" s="8"/>
      <c r="AW99" s="14"/>
      <c r="AX99" s="13"/>
      <c r="AY99" s="8"/>
      <c r="AZ99" s="56"/>
      <c r="BA99" s="13" t="s">
        <v>447</v>
      </c>
      <c r="BB99" s="109" t="s">
        <v>447</v>
      </c>
      <c r="BC99" s="1"/>
      <c r="BD99" s="1"/>
      <c r="BE99" s="1"/>
      <c r="BF99" s="1"/>
      <c r="BG99" s="1"/>
      <c r="BS99" s="29"/>
      <c r="BT99" s="44" t="str">
        <f t="shared" si="11"/>
        <v/>
      </c>
      <c r="BU99" s="45" t="str">
        <f t="shared" si="12"/>
        <v/>
      </c>
      <c r="BV99" s="45" t="str">
        <f t="shared" si="13"/>
        <v/>
      </c>
      <c r="BW99" s="44" t="str">
        <f t="shared" si="14"/>
        <v/>
      </c>
      <c r="BX99" s="45" t="str">
        <f t="shared" si="15"/>
        <v/>
      </c>
      <c r="BY99" s="44" t="e">
        <f>IF(AND(#REF!="",#REF!="",#REF!="",#REF!=""),"",SUM(#REF!,#REF!,#REF!,#REF!,#REF!))</f>
        <v>#REF!</v>
      </c>
      <c r="BZ99" s="45" t="str">
        <f t="shared" si="16"/>
        <v/>
      </c>
      <c r="CA99" s="44" t="str">
        <f t="shared" si="17"/>
        <v/>
      </c>
      <c r="CB99" s="45" t="str">
        <f t="shared" si="18"/>
        <v/>
      </c>
      <c r="CC99" s="44" t="str">
        <f t="shared" si="19"/>
        <v/>
      </c>
      <c r="CD99" s="45" t="str">
        <f t="shared" si="20"/>
        <v/>
      </c>
      <c r="CE99" s="44" t="e">
        <f>IF(AND(#REF!="",#REF!="",#REF!="",#REF!=""),"",SUM(#REF!,#REF!,#REF!,#REF!,#REF!))</f>
        <v>#REF!</v>
      </c>
      <c r="CF99" s="45" t="str">
        <f t="shared" si="21"/>
        <v/>
      </c>
      <c r="CG99" s="38"/>
      <c r="CH99" s="38"/>
    </row>
    <row r="100" spans="1:86" ht="24.9" customHeight="1">
      <c r="A100" s="358">
        <v>94</v>
      </c>
      <c r="B100" s="359"/>
      <c r="C100" s="360"/>
      <c r="D100" s="361"/>
      <c r="E100" s="362"/>
      <c r="F100" s="363"/>
      <c r="G100" s="363"/>
      <c r="H100" s="364"/>
      <c r="I100" s="365"/>
      <c r="J100" s="366"/>
      <c r="K100" s="367"/>
      <c r="L100" s="13"/>
      <c r="M100" s="8"/>
      <c r="N100" s="8"/>
      <c r="O100" s="8"/>
      <c r="P100" s="56"/>
      <c r="Q100" s="60"/>
      <c r="R100" s="8"/>
      <c r="S100" s="14"/>
      <c r="T100" s="19"/>
      <c r="U100" s="20"/>
      <c r="V100" s="20"/>
      <c r="W100" s="8"/>
      <c r="X100" s="62"/>
      <c r="Y100" s="60"/>
      <c r="Z100" s="8"/>
      <c r="AA100" s="14"/>
      <c r="AB100" s="13"/>
      <c r="AC100" s="8"/>
      <c r="AD100" s="8"/>
      <c r="AE100" s="8"/>
      <c r="AF100" s="56"/>
      <c r="AG100" s="60"/>
      <c r="AH100" s="8"/>
      <c r="AI100" s="14"/>
      <c r="AJ100" s="13"/>
      <c r="AK100" s="8"/>
      <c r="AL100" s="8"/>
      <c r="AM100" s="8"/>
      <c r="AN100" s="56"/>
      <c r="AO100" s="60"/>
      <c r="AP100" s="8"/>
      <c r="AQ100" s="14"/>
      <c r="AR100" s="13"/>
      <c r="AS100" s="8"/>
      <c r="AT100" s="56"/>
      <c r="AU100" s="13"/>
      <c r="AV100" s="8"/>
      <c r="AW100" s="14"/>
      <c r="AX100" s="13"/>
      <c r="AY100" s="8"/>
      <c r="AZ100" s="56"/>
      <c r="BA100" s="13" t="s">
        <v>447</v>
      </c>
      <c r="BB100" s="109" t="s">
        <v>447</v>
      </c>
      <c r="BC100" s="1"/>
      <c r="BD100" s="1"/>
      <c r="BE100" s="1"/>
      <c r="BF100" s="1"/>
      <c r="BG100" s="1"/>
      <c r="BS100" s="29"/>
      <c r="BT100" s="44" t="str">
        <f t="shared" si="11"/>
        <v/>
      </c>
      <c r="BU100" s="45" t="str">
        <f t="shared" si="12"/>
        <v/>
      </c>
      <c r="BV100" s="45" t="str">
        <f t="shared" si="13"/>
        <v/>
      </c>
      <c r="BW100" s="44" t="str">
        <f t="shared" si="14"/>
        <v/>
      </c>
      <c r="BX100" s="45" t="str">
        <f t="shared" si="15"/>
        <v/>
      </c>
      <c r="BY100" s="44" t="e">
        <f>IF(AND(#REF!="",#REF!="",#REF!="",#REF!=""),"",SUM(#REF!,#REF!,#REF!,#REF!,#REF!))</f>
        <v>#REF!</v>
      </c>
      <c r="BZ100" s="45" t="str">
        <f t="shared" si="16"/>
        <v/>
      </c>
      <c r="CA100" s="44" t="str">
        <f t="shared" si="17"/>
        <v/>
      </c>
      <c r="CB100" s="45" t="str">
        <f t="shared" si="18"/>
        <v/>
      </c>
      <c r="CC100" s="44" t="str">
        <f t="shared" si="19"/>
        <v/>
      </c>
      <c r="CD100" s="45" t="str">
        <f t="shared" si="20"/>
        <v/>
      </c>
      <c r="CE100" s="44" t="e">
        <f>IF(AND(#REF!="",#REF!="",#REF!="",#REF!=""),"",SUM(#REF!,#REF!,#REF!,#REF!,#REF!))</f>
        <v>#REF!</v>
      </c>
      <c r="CF100" s="45" t="str">
        <f t="shared" si="21"/>
        <v/>
      </c>
      <c r="CG100" s="38"/>
      <c r="CH100" s="38"/>
    </row>
    <row r="101" spans="1:86" ht="24.9" customHeight="1">
      <c r="A101" s="358">
        <v>95</v>
      </c>
      <c r="B101" s="359"/>
      <c r="C101" s="360"/>
      <c r="D101" s="361"/>
      <c r="E101" s="362"/>
      <c r="F101" s="363"/>
      <c r="G101" s="363"/>
      <c r="H101" s="364"/>
      <c r="I101" s="365"/>
      <c r="J101" s="366"/>
      <c r="K101" s="367"/>
      <c r="L101" s="13"/>
      <c r="M101" s="8"/>
      <c r="N101" s="8"/>
      <c r="O101" s="8"/>
      <c r="P101" s="56"/>
      <c r="Q101" s="60"/>
      <c r="R101" s="8"/>
      <c r="S101" s="14"/>
      <c r="T101" s="19"/>
      <c r="U101" s="20"/>
      <c r="V101" s="20"/>
      <c r="W101" s="8"/>
      <c r="X101" s="62"/>
      <c r="Y101" s="60"/>
      <c r="Z101" s="8"/>
      <c r="AA101" s="14"/>
      <c r="AB101" s="13"/>
      <c r="AC101" s="8"/>
      <c r="AD101" s="8"/>
      <c r="AE101" s="8"/>
      <c r="AF101" s="56"/>
      <c r="AG101" s="60"/>
      <c r="AH101" s="8"/>
      <c r="AI101" s="14"/>
      <c r="AJ101" s="13"/>
      <c r="AK101" s="8"/>
      <c r="AL101" s="8"/>
      <c r="AM101" s="8"/>
      <c r="AN101" s="56"/>
      <c r="AO101" s="60"/>
      <c r="AP101" s="8"/>
      <c r="AQ101" s="14"/>
      <c r="AR101" s="13"/>
      <c r="AS101" s="8"/>
      <c r="AT101" s="56"/>
      <c r="AU101" s="13"/>
      <c r="AV101" s="8"/>
      <c r="AW101" s="14"/>
      <c r="AX101" s="13"/>
      <c r="AY101" s="8"/>
      <c r="AZ101" s="56"/>
      <c r="BA101" s="13" t="s">
        <v>447</v>
      </c>
      <c r="BB101" s="109" t="s">
        <v>447</v>
      </c>
      <c r="BC101" s="1"/>
      <c r="BD101" s="1"/>
      <c r="BE101" s="1"/>
      <c r="BF101" s="1"/>
      <c r="BG101" s="1"/>
      <c r="BS101" s="29"/>
      <c r="BT101" s="44" t="str">
        <f t="shared" si="11"/>
        <v/>
      </c>
      <c r="BU101" s="45" t="str">
        <f t="shared" si="12"/>
        <v/>
      </c>
      <c r="BV101" s="45" t="str">
        <f t="shared" si="13"/>
        <v/>
      </c>
      <c r="BW101" s="44" t="str">
        <f t="shared" si="14"/>
        <v/>
      </c>
      <c r="BX101" s="45" t="str">
        <f t="shared" si="15"/>
        <v/>
      </c>
      <c r="BY101" s="44" t="e">
        <f>IF(AND(#REF!="",#REF!="",#REF!="",#REF!=""),"",SUM(#REF!,#REF!,#REF!,#REF!,#REF!))</f>
        <v>#REF!</v>
      </c>
      <c r="BZ101" s="45" t="str">
        <f t="shared" si="16"/>
        <v/>
      </c>
      <c r="CA101" s="44" t="str">
        <f t="shared" si="17"/>
        <v/>
      </c>
      <c r="CB101" s="45" t="str">
        <f t="shared" si="18"/>
        <v/>
      </c>
      <c r="CC101" s="44" t="str">
        <f t="shared" si="19"/>
        <v/>
      </c>
      <c r="CD101" s="45" t="str">
        <f t="shared" si="20"/>
        <v/>
      </c>
      <c r="CE101" s="44" t="e">
        <f>IF(AND(#REF!="",#REF!="",#REF!="",#REF!=""),"",SUM(#REF!,#REF!,#REF!,#REF!,#REF!))</f>
        <v>#REF!</v>
      </c>
      <c r="CF101" s="45" t="str">
        <f t="shared" si="21"/>
        <v/>
      </c>
      <c r="CG101" s="38"/>
      <c r="CH101" s="38"/>
    </row>
    <row r="102" spans="1:86" ht="24.9" customHeight="1">
      <c r="A102" s="358">
        <v>96</v>
      </c>
      <c r="B102" s="359"/>
      <c r="C102" s="360"/>
      <c r="D102" s="361"/>
      <c r="E102" s="362"/>
      <c r="F102" s="363"/>
      <c r="G102" s="363"/>
      <c r="H102" s="364"/>
      <c r="I102" s="365"/>
      <c r="J102" s="366"/>
      <c r="K102" s="367"/>
      <c r="L102" s="13"/>
      <c r="M102" s="8"/>
      <c r="N102" s="8"/>
      <c r="O102" s="8"/>
      <c r="P102" s="56"/>
      <c r="Q102" s="60"/>
      <c r="R102" s="8"/>
      <c r="S102" s="14"/>
      <c r="T102" s="19"/>
      <c r="U102" s="20"/>
      <c r="V102" s="20"/>
      <c r="W102" s="8"/>
      <c r="X102" s="62"/>
      <c r="Y102" s="60"/>
      <c r="Z102" s="8"/>
      <c r="AA102" s="14"/>
      <c r="AB102" s="13"/>
      <c r="AC102" s="8"/>
      <c r="AD102" s="8"/>
      <c r="AE102" s="8"/>
      <c r="AF102" s="56"/>
      <c r="AG102" s="60"/>
      <c r="AH102" s="8"/>
      <c r="AI102" s="14"/>
      <c r="AJ102" s="13"/>
      <c r="AK102" s="8"/>
      <c r="AL102" s="8"/>
      <c r="AM102" s="8"/>
      <c r="AN102" s="56"/>
      <c r="AO102" s="60"/>
      <c r="AP102" s="8"/>
      <c r="AQ102" s="14"/>
      <c r="AR102" s="13"/>
      <c r="AS102" s="8"/>
      <c r="AT102" s="56"/>
      <c r="AU102" s="13"/>
      <c r="AV102" s="8"/>
      <c r="AW102" s="14"/>
      <c r="AX102" s="13"/>
      <c r="AY102" s="8"/>
      <c r="AZ102" s="56"/>
      <c r="BA102" s="13" t="s">
        <v>447</v>
      </c>
      <c r="BB102" s="109" t="s">
        <v>447</v>
      </c>
      <c r="BC102" s="1"/>
      <c r="BD102" s="1"/>
      <c r="BE102" s="1"/>
      <c r="BF102" s="1"/>
      <c r="BG102" s="1"/>
      <c r="BS102" s="29"/>
      <c r="BT102" s="44" t="str">
        <f t="shared" si="11"/>
        <v/>
      </c>
      <c r="BU102" s="45" t="str">
        <f t="shared" si="12"/>
        <v/>
      </c>
      <c r="BV102" s="45" t="str">
        <f t="shared" si="13"/>
        <v/>
      </c>
      <c r="BW102" s="44" t="str">
        <f t="shared" si="14"/>
        <v/>
      </c>
      <c r="BX102" s="45" t="str">
        <f t="shared" si="15"/>
        <v/>
      </c>
      <c r="BY102" s="44" t="e">
        <f>IF(AND(#REF!="",#REF!="",#REF!="",#REF!=""),"",SUM(#REF!,#REF!,#REF!,#REF!,#REF!))</f>
        <v>#REF!</v>
      </c>
      <c r="BZ102" s="45" t="str">
        <f t="shared" si="16"/>
        <v/>
      </c>
      <c r="CA102" s="44" t="str">
        <f t="shared" si="17"/>
        <v/>
      </c>
      <c r="CB102" s="45" t="str">
        <f t="shared" si="18"/>
        <v/>
      </c>
      <c r="CC102" s="44" t="str">
        <f t="shared" si="19"/>
        <v/>
      </c>
      <c r="CD102" s="45" t="str">
        <f t="shared" si="20"/>
        <v/>
      </c>
      <c r="CE102" s="44" t="e">
        <f>IF(AND(#REF!="",#REF!="",#REF!="",#REF!=""),"",SUM(#REF!,#REF!,#REF!,#REF!,#REF!))</f>
        <v>#REF!</v>
      </c>
      <c r="CF102" s="45" t="str">
        <f t="shared" si="21"/>
        <v/>
      </c>
      <c r="CG102" s="38"/>
      <c r="CH102" s="38"/>
    </row>
    <row r="103" spans="1:86" ht="24.9" customHeight="1">
      <c r="A103" s="358">
        <v>97</v>
      </c>
      <c r="B103" s="359"/>
      <c r="C103" s="360"/>
      <c r="D103" s="361"/>
      <c r="E103" s="362"/>
      <c r="F103" s="363"/>
      <c r="G103" s="363"/>
      <c r="H103" s="364"/>
      <c r="I103" s="365"/>
      <c r="J103" s="366"/>
      <c r="K103" s="367"/>
      <c r="L103" s="13"/>
      <c r="M103" s="8"/>
      <c r="N103" s="8"/>
      <c r="O103" s="8"/>
      <c r="P103" s="56"/>
      <c r="Q103" s="60"/>
      <c r="R103" s="8"/>
      <c r="S103" s="14"/>
      <c r="T103" s="19"/>
      <c r="U103" s="20"/>
      <c r="V103" s="20"/>
      <c r="W103" s="8"/>
      <c r="X103" s="62"/>
      <c r="Y103" s="60"/>
      <c r="Z103" s="8"/>
      <c r="AA103" s="14"/>
      <c r="AB103" s="13"/>
      <c r="AC103" s="8"/>
      <c r="AD103" s="8"/>
      <c r="AE103" s="8"/>
      <c r="AF103" s="56"/>
      <c r="AG103" s="60"/>
      <c r="AH103" s="8"/>
      <c r="AI103" s="14"/>
      <c r="AJ103" s="13"/>
      <c r="AK103" s="8"/>
      <c r="AL103" s="8"/>
      <c r="AM103" s="8"/>
      <c r="AN103" s="56"/>
      <c r="AO103" s="60"/>
      <c r="AP103" s="8"/>
      <c r="AQ103" s="14"/>
      <c r="AR103" s="13"/>
      <c r="AS103" s="8"/>
      <c r="AT103" s="56"/>
      <c r="AU103" s="13"/>
      <c r="AV103" s="8"/>
      <c r="AW103" s="14"/>
      <c r="AX103" s="13"/>
      <c r="AY103" s="8"/>
      <c r="AZ103" s="56"/>
      <c r="BA103" s="13" t="s">
        <v>447</v>
      </c>
      <c r="BB103" s="109" t="s">
        <v>447</v>
      </c>
      <c r="BC103" s="1"/>
      <c r="BD103" s="1"/>
      <c r="BE103" s="1"/>
      <c r="BF103" s="1"/>
      <c r="BG103" s="1"/>
      <c r="BS103" s="29"/>
      <c r="BT103" s="44" t="str">
        <f t="shared" si="11"/>
        <v/>
      </c>
      <c r="BU103" s="45" t="str">
        <f t="shared" si="12"/>
        <v/>
      </c>
      <c r="BV103" s="45" t="str">
        <f t="shared" si="13"/>
        <v/>
      </c>
      <c r="BW103" s="44" t="str">
        <f t="shared" si="14"/>
        <v/>
      </c>
      <c r="BX103" s="45" t="str">
        <f t="shared" si="15"/>
        <v/>
      </c>
      <c r="BY103" s="44" t="e">
        <f>IF(AND(#REF!="",#REF!="",#REF!="",#REF!=""),"",SUM(#REF!,#REF!,#REF!,#REF!,#REF!))</f>
        <v>#REF!</v>
      </c>
      <c r="BZ103" s="45" t="str">
        <f t="shared" si="16"/>
        <v/>
      </c>
      <c r="CA103" s="44" t="str">
        <f t="shared" si="17"/>
        <v/>
      </c>
      <c r="CB103" s="45" t="str">
        <f t="shared" si="18"/>
        <v/>
      </c>
      <c r="CC103" s="44" t="str">
        <f t="shared" si="19"/>
        <v/>
      </c>
      <c r="CD103" s="45" t="str">
        <f t="shared" si="20"/>
        <v/>
      </c>
      <c r="CE103" s="44" t="e">
        <f>IF(AND(#REF!="",#REF!="",#REF!="",#REF!=""),"",SUM(#REF!,#REF!,#REF!,#REF!,#REF!))</f>
        <v>#REF!</v>
      </c>
      <c r="CF103" s="45" t="str">
        <f t="shared" si="21"/>
        <v/>
      </c>
      <c r="CG103" s="38"/>
      <c r="CH103" s="38"/>
    </row>
    <row r="104" spans="1:86" ht="24.9" customHeight="1">
      <c r="A104" s="358">
        <v>98</v>
      </c>
      <c r="B104" s="359"/>
      <c r="C104" s="360"/>
      <c r="D104" s="361"/>
      <c r="E104" s="362"/>
      <c r="F104" s="363"/>
      <c r="G104" s="363"/>
      <c r="H104" s="364"/>
      <c r="I104" s="365"/>
      <c r="J104" s="366"/>
      <c r="K104" s="367"/>
      <c r="L104" s="13"/>
      <c r="M104" s="8"/>
      <c r="N104" s="8"/>
      <c r="O104" s="8"/>
      <c r="P104" s="56"/>
      <c r="Q104" s="60"/>
      <c r="R104" s="8"/>
      <c r="S104" s="14"/>
      <c r="T104" s="19"/>
      <c r="U104" s="20"/>
      <c r="V104" s="20"/>
      <c r="W104" s="8"/>
      <c r="X104" s="62"/>
      <c r="Y104" s="60"/>
      <c r="Z104" s="8"/>
      <c r="AA104" s="14"/>
      <c r="AB104" s="13"/>
      <c r="AC104" s="8"/>
      <c r="AD104" s="8"/>
      <c r="AE104" s="8"/>
      <c r="AF104" s="56"/>
      <c r="AG104" s="60"/>
      <c r="AH104" s="8"/>
      <c r="AI104" s="14"/>
      <c r="AJ104" s="13"/>
      <c r="AK104" s="8"/>
      <c r="AL104" s="8"/>
      <c r="AM104" s="8"/>
      <c r="AN104" s="56"/>
      <c r="AO104" s="60"/>
      <c r="AP104" s="8"/>
      <c r="AQ104" s="14"/>
      <c r="AR104" s="13"/>
      <c r="AS104" s="8"/>
      <c r="AT104" s="56"/>
      <c r="AU104" s="13"/>
      <c r="AV104" s="8"/>
      <c r="AW104" s="14"/>
      <c r="AX104" s="13"/>
      <c r="AY104" s="8"/>
      <c r="AZ104" s="56"/>
      <c r="BA104" s="13" t="s">
        <v>447</v>
      </c>
      <c r="BB104" s="109" t="s">
        <v>447</v>
      </c>
      <c r="BC104" s="1"/>
      <c r="BD104" s="1"/>
      <c r="BE104" s="1"/>
      <c r="BF104" s="1"/>
      <c r="BG104" s="1"/>
      <c r="BS104" s="29"/>
      <c r="BT104" s="44" t="str">
        <f t="shared" si="11"/>
        <v/>
      </c>
      <c r="BU104" s="45" t="str">
        <f t="shared" si="12"/>
        <v/>
      </c>
      <c r="BV104" s="45" t="str">
        <f t="shared" si="13"/>
        <v/>
      </c>
      <c r="BW104" s="44" t="str">
        <f t="shared" si="14"/>
        <v/>
      </c>
      <c r="BX104" s="45" t="str">
        <f t="shared" si="15"/>
        <v/>
      </c>
      <c r="BY104" s="44" t="e">
        <f>IF(AND(#REF!="",#REF!="",#REF!="",#REF!=""),"",SUM(#REF!,#REF!,#REF!,#REF!,#REF!))</f>
        <v>#REF!</v>
      </c>
      <c r="BZ104" s="45" t="str">
        <f t="shared" si="16"/>
        <v/>
      </c>
      <c r="CA104" s="44" t="str">
        <f t="shared" si="17"/>
        <v/>
      </c>
      <c r="CB104" s="45" t="str">
        <f t="shared" si="18"/>
        <v/>
      </c>
      <c r="CC104" s="44" t="str">
        <f t="shared" si="19"/>
        <v/>
      </c>
      <c r="CD104" s="45" t="str">
        <f t="shared" si="20"/>
        <v/>
      </c>
      <c r="CE104" s="44" t="e">
        <f>IF(AND(#REF!="",#REF!="",#REF!="",#REF!=""),"",SUM(#REF!,#REF!,#REF!,#REF!,#REF!))</f>
        <v>#REF!</v>
      </c>
      <c r="CF104" s="45" t="str">
        <f t="shared" si="21"/>
        <v/>
      </c>
      <c r="CG104" s="38"/>
      <c r="CH104" s="38"/>
    </row>
    <row r="105" spans="1:86" ht="24.9" customHeight="1">
      <c r="A105" s="358">
        <v>99</v>
      </c>
      <c r="B105" s="359"/>
      <c r="C105" s="360"/>
      <c r="D105" s="361"/>
      <c r="E105" s="362"/>
      <c r="F105" s="363"/>
      <c r="G105" s="363"/>
      <c r="H105" s="364"/>
      <c r="I105" s="365"/>
      <c r="J105" s="366"/>
      <c r="K105" s="367"/>
      <c r="L105" s="13"/>
      <c r="M105" s="8"/>
      <c r="N105" s="8"/>
      <c r="O105" s="8"/>
      <c r="P105" s="56"/>
      <c r="Q105" s="60"/>
      <c r="R105" s="8"/>
      <c r="S105" s="14"/>
      <c r="T105" s="19"/>
      <c r="U105" s="20"/>
      <c r="V105" s="20"/>
      <c r="W105" s="8"/>
      <c r="X105" s="62"/>
      <c r="Y105" s="60"/>
      <c r="Z105" s="8"/>
      <c r="AA105" s="14"/>
      <c r="AB105" s="13"/>
      <c r="AC105" s="8"/>
      <c r="AD105" s="8"/>
      <c r="AE105" s="8"/>
      <c r="AF105" s="56"/>
      <c r="AG105" s="60"/>
      <c r="AH105" s="8"/>
      <c r="AI105" s="14"/>
      <c r="AJ105" s="13"/>
      <c r="AK105" s="8"/>
      <c r="AL105" s="8"/>
      <c r="AM105" s="8"/>
      <c r="AN105" s="56"/>
      <c r="AO105" s="60"/>
      <c r="AP105" s="8"/>
      <c r="AQ105" s="14"/>
      <c r="AR105" s="13"/>
      <c r="AS105" s="8"/>
      <c r="AT105" s="56"/>
      <c r="AU105" s="13"/>
      <c r="AV105" s="8"/>
      <c r="AW105" s="14"/>
      <c r="AX105" s="13"/>
      <c r="AY105" s="8"/>
      <c r="AZ105" s="56"/>
      <c r="BA105" s="13" t="s">
        <v>447</v>
      </c>
      <c r="BB105" s="109" t="s">
        <v>447</v>
      </c>
      <c r="BC105" s="1"/>
      <c r="BD105" s="1"/>
      <c r="BE105" s="1"/>
      <c r="BF105" s="1"/>
      <c r="BG105" s="1"/>
      <c r="BS105" s="29"/>
      <c r="BT105" s="44" t="str">
        <f t="shared" si="11"/>
        <v/>
      </c>
      <c r="BU105" s="45" t="str">
        <f t="shared" si="12"/>
        <v/>
      </c>
      <c r="BV105" s="45" t="str">
        <f t="shared" si="13"/>
        <v/>
      </c>
      <c r="BW105" s="44" t="str">
        <f t="shared" si="14"/>
        <v/>
      </c>
      <c r="BX105" s="45" t="str">
        <f t="shared" si="15"/>
        <v/>
      </c>
      <c r="BY105" s="44" t="e">
        <f>IF(AND(#REF!="",#REF!="",#REF!="",#REF!=""),"",SUM(#REF!,#REF!,#REF!,#REF!,#REF!))</f>
        <v>#REF!</v>
      </c>
      <c r="BZ105" s="45" t="str">
        <f t="shared" si="16"/>
        <v/>
      </c>
      <c r="CA105" s="44" t="str">
        <f t="shared" si="17"/>
        <v/>
      </c>
      <c r="CB105" s="45" t="str">
        <f t="shared" si="18"/>
        <v/>
      </c>
      <c r="CC105" s="44" t="str">
        <f t="shared" si="19"/>
        <v/>
      </c>
      <c r="CD105" s="45" t="str">
        <f t="shared" si="20"/>
        <v/>
      </c>
      <c r="CE105" s="44" t="e">
        <f>IF(AND(#REF!="",#REF!="",#REF!="",#REF!=""),"",SUM(#REF!,#REF!,#REF!,#REF!,#REF!))</f>
        <v>#REF!</v>
      </c>
      <c r="CF105" s="45" t="str">
        <f t="shared" si="21"/>
        <v/>
      </c>
      <c r="CG105" s="38"/>
      <c r="CH105" s="38"/>
    </row>
    <row r="106" spans="1:86" ht="24.9" customHeight="1">
      <c r="A106" s="358">
        <v>100</v>
      </c>
      <c r="B106" s="359"/>
      <c r="C106" s="360"/>
      <c r="D106" s="361"/>
      <c r="E106" s="362"/>
      <c r="F106" s="363"/>
      <c r="G106" s="363"/>
      <c r="H106" s="364"/>
      <c r="I106" s="365"/>
      <c r="J106" s="366"/>
      <c r="K106" s="367"/>
      <c r="L106" s="13"/>
      <c r="M106" s="8"/>
      <c r="N106" s="8"/>
      <c r="O106" s="8"/>
      <c r="P106" s="56"/>
      <c r="Q106" s="60"/>
      <c r="R106" s="8"/>
      <c r="S106" s="14"/>
      <c r="T106" s="19"/>
      <c r="U106" s="20"/>
      <c r="V106" s="20"/>
      <c r="W106" s="8"/>
      <c r="X106" s="62"/>
      <c r="Y106" s="60"/>
      <c r="Z106" s="8"/>
      <c r="AA106" s="14"/>
      <c r="AB106" s="13"/>
      <c r="AC106" s="8"/>
      <c r="AD106" s="8"/>
      <c r="AE106" s="8"/>
      <c r="AF106" s="56"/>
      <c r="AG106" s="60"/>
      <c r="AH106" s="8"/>
      <c r="AI106" s="14"/>
      <c r="AJ106" s="13"/>
      <c r="AK106" s="8"/>
      <c r="AL106" s="8"/>
      <c r="AM106" s="8"/>
      <c r="AN106" s="56"/>
      <c r="AO106" s="60"/>
      <c r="AP106" s="8"/>
      <c r="AQ106" s="14"/>
      <c r="AR106" s="13"/>
      <c r="AS106" s="8"/>
      <c r="AT106" s="56"/>
      <c r="AU106" s="13"/>
      <c r="AV106" s="8"/>
      <c r="AW106" s="14"/>
      <c r="AX106" s="13"/>
      <c r="AY106" s="8"/>
      <c r="AZ106" s="56"/>
      <c r="BA106" s="13" t="s">
        <v>447</v>
      </c>
      <c r="BB106" s="109" t="s">
        <v>447</v>
      </c>
      <c r="BC106" s="1"/>
      <c r="BD106" s="1"/>
      <c r="BE106" s="1"/>
      <c r="BF106" s="1"/>
      <c r="BG106" s="1"/>
      <c r="BS106" s="29"/>
      <c r="BT106" s="44" t="str">
        <f t="shared" si="11"/>
        <v/>
      </c>
      <c r="BU106" s="45" t="str">
        <f t="shared" si="12"/>
        <v/>
      </c>
      <c r="BV106" s="45" t="str">
        <f t="shared" si="13"/>
        <v/>
      </c>
      <c r="BW106" s="44" t="str">
        <f t="shared" si="14"/>
        <v/>
      </c>
      <c r="BX106" s="45" t="str">
        <f t="shared" si="15"/>
        <v/>
      </c>
      <c r="BY106" s="44" t="e">
        <f>IF(AND(#REF!="",#REF!="",#REF!="",#REF!=""),"",SUM(#REF!,#REF!,#REF!,#REF!,#REF!))</f>
        <v>#REF!</v>
      </c>
      <c r="BZ106" s="45" t="str">
        <f t="shared" si="16"/>
        <v/>
      </c>
      <c r="CA106" s="44" t="str">
        <f t="shared" si="17"/>
        <v/>
      </c>
      <c r="CB106" s="45" t="str">
        <f t="shared" si="18"/>
        <v/>
      </c>
      <c r="CC106" s="44" t="str">
        <f t="shared" si="19"/>
        <v/>
      </c>
      <c r="CD106" s="45" t="str">
        <f t="shared" si="20"/>
        <v/>
      </c>
      <c r="CE106" s="44" t="e">
        <f>IF(AND(#REF!="",#REF!="",#REF!="",#REF!=""),"",SUM(#REF!,#REF!,#REF!,#REF!,#REF!))</f>
        <v>#REF!</v>
      </c>
      <c r="CF106" s="45" t="str">
        <f t="shared" si="21"/>
        <v/>
      </c>
      <c r="CG106" s="38"/>
      <c r="CH106" s="38"/>
    </row>
    <row r="107" spans="1:86" ht="24.9" customHeight="1">
      <c r="A107" s="358">
        <v>101</v>
      </c>
      <c r="B107" s="359"/>
      <c r="C107" s="360"/>
      <c r="D107" s="361"/>
      <c r="E107" s="362"/>
      <c r="F107" s="363"/>
      <c r="G107" s="363"/>
      <c r="H107" s="364"/>
      <c r="I107" s="365"/>
      <c r="J107" s="366"/>
      <c r="K107" s="367"/>
      <c r="L107" s="13"/>
      <c r="M107" s="8"/>
      <c r="N107" s="8"/>
      <c r="O107" s="8"/>
      <c r="P107" s="56"/>
      <c r="Q107" s="60"/>
      <c r="R107" s="8"/>
      <c r="S107" s="14"/>
      <c r="T107" s="19"/>
      <c r="U107" s="20"/>
      <c r="V107" s="20"/>
      <c r="W107" s="8"/>
      <c r="X107" s="62"/>
      <c r="Y107" s="60"/>
      <c r="Z107" s="8"/>
      <c r="AA107" s="14"/>
      <c r="AB107" s="13"/>
      <c r="AC107" s="8"/>
      <c r="AD107" s="8"/>
      <c r="AE107" s="8"/>
      <c r="AF107" s="56"/>
      <c r="AG107" s="60"/>
      <c r="AH107" s="8"/>
      <c r="AI107" s="14"/>
      <c r="AJ107" s="13"/>
      <c r="AK107" s="8"/>
      <c r="AL107" s="8"/>
      <c r="AM107" s="8"/>
      <c r="AN107" s="56"/>
      <c r="AO107" s="60"/>
      <c r="AP107" s="8"/>
      <c r="AQ107" s="14"/>
      <c r="AR107" s="13"/>
      <c r="AS107" s="8"/>
      <c r="AT107" s="56"/>
      <c r="AU107" s="13"/>
      <c r="AV107" s="8"/>
      <c r="AW107" s="14"/>
      <c r="AX107" s="13"/>
      <c r="AY107" s="8"/>
      <c r="AZ107" s="56"/>
      <c r="BA107" s="13" t="s">
        <v>447</v>
      </c>
      <c r="BB107" s="109" t="s">
        <v>447</v>
      </c>
      <c r="BC107" s="1"/>
      <c r="BD107" s="1"/>
      <c r="BE107" s="1"/>
      <c r="BF107" s="1"/>
      <c r="BG107" s="1"/>
      <c r="BS107" s="29"/>
      <c r="BT107" s="44" t="str">
        <f t="shared" si="11"/>
        <v/>
      </c>
      <c r="BU107" s="45" t="str">
        <f t="shared" si="12"/>
        <v/>
      </c>
      <c r="BV107" s="45" t="str">
        <f t="shared" si="13"/>
        <v/>
      </c>
      <c r="BW107" s="44" t="str">
        <f t="shared" si="14"/>
        <v/>
      </c>
      <c r="BX107" s="45" t="str">
        <f t="shared" si="15"/>
        <v/>
      </c>
      <c r="BY107" s="44" t="e">
        <f>IF(AND(#REF!="",#REF!="",#REF!="",#REF!=""),"",SUM(#REF!,#REF!,#REF!,#REF!,#REF!))</f>
        <v>#REF!</v>
      </c>
      <c r="BZ107" s="45" t="str">
        <f t="shared" si="16"/>
        <v/>
      </c>
      <c r="CA107" s="44" t="str">
        <f t="shared" si="17"/>
        <v/>
      </c>
      <c r="CB107" s="45" t="str">
        <f t="shared" si="18"/>
        <v/>
      </c>
      <c r="CC107" s="44" t="str">
        <f t="shared" si="19"/>
        <v/>
      </c>
      <c r="CD107" s="45" t="str">
        <f t="shared" si="20"/>
        <v/>
      </c>
      <c r="CE107" s="44" t="e">
        <f>IF(AND(#REF!="",#REF!="",#REF!="",#REF!=""),"",SUM(#REF!,#REF!,#REF!,#REF!,#REF!))</f>
        <v>#REF!</v>
      </c>
      <c r="CF107" s="45" t="str">
        <f t="shared" si="21"/>
        <v/>
      </c>
      <c r="CG107" s="38"/>
      <c r="CH107" s="38"/>
    </row>
    <row r="108" spans="1:86" ht="24.9" customHeight="1">
      <c r="A108" s="358">
        <v>102</v>
      </c>
      <c r="B108" s="359"/>
      <c r="C108" s="360"/>
      <c r="D108" s="361"/>
      <c r="E108" s="362"/>
      <c r="F108" s="363"/>
      <c r="G108" s="363"/>
      <c r="H108" s="364"/>
      <c r="I108" s="365"/>
      <c r="J108" s="366"/>
      <c r="K108" s="367"/>
      <c r="L108" s="13"/>
      <c r="M108" s="8"/>
      <c r="N108" s="8"/>
      <c r="O108" s="8"/>
      <c r="P108" s="56"/>
      <c r="Q108" s="60"/>
      <c r="R108" s="8"/>
      <c r="S108" s="14"/>
      <c r="T108" s="19"/>
      <c r="U108" s="20"/>
      <c r="V108" s="20"/>
      <c r="W108" s="8"/>
      <c r="X108" s="62"/>
      <c r="Y108" s="60"/>
      <c r="Z108" s="8"/>
      <c r="AA108" s="14"/>
      <c r="AB108" s="13"/>
      <c r="AC108" s="8"/>
      <c r="AD108" s="8"/>
      <c r="AE108" s="8"/>
      <c r="AF108" s="56"/>
      <c r="AG108" s="60"/>
      <c r="AH108" s="8"/>
      <c r="AI108" s="14"/>
      <c r="AJ108" s="13"/>
      <c r="AK108" s="8"/>
      <c r="AL108" s="8"/>
      <c r="AM108" s="8"/>
      <c r="AN108" s="56"/>
      <c r="AO108" s="60"/>
      <c r="AP108" s="8"/>
      <c r="AQ108" s="14"/>
      <c r="AR108" s="13"/>
      <c r="AS108" s="8"/>
      <c r="AT108" s="56"/>
      <c r="AU108" s="13"/>
      <c r="AV108" s="8"/>
      <c r="AW108" s="14"/>
      <c r="AX108" s="13"/>
      <c r="AY108" s="8"/>
      <c r="AZ108" s="56"/>
      <c r="BA108" s="13" t="s">
        <v>447</v>
      </c>
      <c r="BB108" s="109" t="s">
        <v>447</v>
      </c>
      <c r="BC108" s="1"/>
      <c r="BD108" s="1"/>
      <c r="BE108" s="1"/>
      <c r="BF108" s="1"/>
      <c r="BG108" s="1"/>
      <c r="BS108" s="29"/>
      <c r="BT108" s="44" t="str">
        <f t="shared" si="11"/>
        <v/>
      </c>
      <c r="BU108" s="45" t="str">
        <f t="shared" si="12"/>
        <v/>
      </c>
      <c r="BV108" s="45" t="str">
        <f t="shared" si="13"/>
        <v/>
      </c>
      <c r="BW108" s="44" t="str">
        <f t="shared" si="14"/>
        <v/>
      </c>
      <c r="BX108" s="45" t="str">
        <f t="shared" si="15"/>
        <v/>
      </c>
      <c r="BY108" s="44" t="e">
        <f>IF(AND(#REF!="",#REF!="",#REF!="",#REF!=""),"",SUM(#REF!,#REF!,#REF!,#REF!,#REF!))</f>
        <v>#REF!</v>
      </c>
      <c r="BZ108" s="45" t="str">
        <f t="shared" si="16"/>
        <v/>
      </c>
      <c r="CA108" s="44" t="str">
        <f t="shared" si="17"/>
        <v/>
      </c>
      <c r="CB108" s="45" t="str">
        <f t="shared" si="18"/>
        <v/>
      </c>
      <c r="CC108" s="44" t="str">
        <f t="shared" si="19"/>
        <v/>
      </c>
      <c r="CD108" s="45" t="str">
        <f t="shared" si="20"/>
        <v/>
      </c>
      <c r="CE108" s="44" t="e">
        <f>IF(AND(#REF!="",#REF!="",#REF!="",#REF!=""),"",SUM(#REF!,#REF!,#REF!,#REF!,#REF!))</f>
        <v>#REF!</v>
      </c>
      <c r="CF108" s="45" t="str">
        <f t="shared" si="21"/>
        <v/>
      </c>
      <c r="CG108" s="38"/>
      <c r="CH108" s="38"/>
    </row>
    <row r="109" spans="1:86" ht="24.9" customHeight="1">
      <c r="A109" s="358">
        <v>103</v>
      </c>
      <c r="B109" s="359"/>
      <c r="C109" s="360"/>
      <c r="D109" s="361"/>
      <c r="E109" s="362"/>
      <c r="F109" s="363"/>
      <c r="G109" s="363"/>
      <c r="H109" s="364"/>
      <c r="I109" s="365"/>
      <c r="J109" s="366"/>
      <c r="K109" s="367"/>
      <c r="L109" s="13"/>
      <c r="M109" s="8"/>
      <c r="N109" s="8"/>
      <c r="O109" s="8"/>
      <c r="P109" s="56"/>
      <c r="Q109" s="60"/>
      <c r="R109" s="8"/>
      <c r="S109" s="14"/>
      <c r="T109" s="19"/>
      <c r="U109" s="20"/>
      <c r="V109" s="20"/>
      <c r="W109" s="8"/>
      <c r="X109" s="62"/>
      <c r="Y109" s="60"/>
      <c r="Z109" s="8"/>
      <c r="AA109" s="14"/>
      <c r="AB109" s="13"/>
      <c r="AC109" s="8"/>
      <c r="AD109" s="8"/>
      <c r="AE109" s="8"/>
      <c r="AF109" s="56"/>
      <c r="AG109" s="60"/>
      <c r="AH109" s="8"/>
      <c r="AI109" s="14"/>
      <c r="AJ109" s="13"/>
      <c r="AK109" s="8"/>
      <c r="AL109" s="8"/>
      <c r="AM109" s="8"/>
      <c r="AN109" s="56"/>
      <c r="AO109" s="60"/>
      <c r="AP109" s="8"/>
      <c r="AQ109" s="14"/>
      <c r="AR109" s="13"/>
      <c r="AS109" s="8"/>
      <c r="AT109" s="56"/>
      <c r="AU109" s="13"/>
      <c r="AV109" s="8"/>
      <c r="AW109" s="14"/>
      <c r="AX109" s="13"/>
      <c r="AY109" s="8"/>
      <c r="AZ109" s="56"/>
      <c r="BA109" s="13" t="s">
        <v>447</v>
      </c>
      <c r="BB109" s="109" t="s">
        <v>447</v>
      </c>
      <c r="BC109" s="1"/>
      <c r="BD109" s="1"/>
      <c r="BE109" s="1"/>
      <c r="BF109" s="1"/>
      <c r="BG109" s="1"/>
      <c r="BS109" s="29"/>
      <c r="BT109" s="44" t="str">
        <f t="shared" si="11"/>
        <v/>
      </c>
      <c r="BU109" s="45" t="str">
        <f t="shared" si="12"/>
        <v/>
      </c>
      <c r="BV109" s="45" t="str">
        <f t="shared" si="13"/>
        <v/>
      </c>
      <c r="BW109" s="44" t="str">
        <f t="shared" si="14"/>
        <v/>
      </c>
      <c r="BX109" s="45" t="str">
        <f t="shared" si="15"/>
        <v/>
      </c>
      <c r="BY109" s="44" t="e">
        <f>IF(AND(#REF!="",#REF!="",#REF!="",#REF!=""),"",SUM(#REF!,#REF!,#REF!,#REF!,#REF!))</f>
        <v>#REF!</v>
      </c>
      <c r="BZ109" s="45" t="str">
        <f t="shared" si="16"/>
        <v/>
      </c>
      <c r="CA109" s="44" t="str">
        <f t="shared" si="17"/>
        <v/>
      </c>
      <c r="CB109" s="45" t="str">
        <f t="shared" si="18"/>
        <v/>
      </c>
      <c r="CC109" s="44" t="str">
        <f t="shared" si="19"/>
        <v/>
      </c>
      <c r="CD109" s="45" t="str">
        <f t="shared" si="20"/>
        <v/>
      </c>
      <c r="CE109" s="44" t="e">
        <f>IF(AND(#REF!="",#REF!="",#REF!="",#REF!=""),"",SUM(#REF!,#REF!,#REF!,#REF!,#REF!))</f>
        <v>#REF!</v>
      </c>
      <c r="CF109" s="45" t="str">
        <f t="shared" si="21"/>
        <v/>
      </c>
      <c r="CG109" s="38"/>
      <c r="CH109" s="38"/>
    </row>
    <row r="110" spans="1:86" ht="24.9" customHeight="1">
      <c r="A110" s="358">
        <v>104</v>
      </c>
      <c r="B110" s="359"/>
      <c r="C110" s="360"/>
      <c r="D110" s="361"/>
      <c r="E110" s="362"/>
      <c r="F110" s="363"/>
      <c r="G110" s="363"/>
      <c r="H110" s="364"/>
      <c r="I110" s="365"/>
      <c r="J110" s="366"/>
      <c r="K110" s="367"/>
      <c r="L110" s="13"/>
      <c r="M110" s="8"/>
      <c r="N110" s="8"/>
      <c r="O110" s="8"/>
      <c r="P110" s="56"/>
      <c r="Q110" s="60"/>
      <c r="R110" s="8"/>
      <c r="S110" s="14"/>
      <c r="T110" s="19"/>
      <c r="U110" s="20"/>
      <c r="V110" s="20"/>
      <c r="W110" s="8"/>
      <c r="X110" s="62"/>
      <c r="Y110" s="60"/>
      <c r="Z110" s="8"/>
      <c r="AA110" s="14"/>
      <c r="AB110" s="13"/>
      <c r="AC110" s="8"/>
      <c r="AD110" s="8"/>
      <c r="AE110" s="8"/>
      <c r="AF110" s="56"/>
      <c r="AG110" s="60"/>
      <c r="AH110" s="8"/>
      <c r="AI110" s="14"/>
      <c r="AJ110" s="13"/>
      <c r="AK110" s="8"/>
      <c r="AL110" s="8"/>
      <c r="AM110" s="8"/>
      <c r="AN110" s="56"/>
      <c r="AO110" s="60"/>
      <c r="AP110" s="8"/>
      <c r="AQ110" s="14"/>
      <c r="AR110" s="13"/>
      <c r="AS110" s="8"/>
      <c r="AT110" s="56"/>
      <c r="AU110" s="13"/>
      <c r="AV110" s="8"/>
      <c r="AW110" s="14"/>
      <c r="AX110" s="13"/>
      <c r="AY110" s="8"/>
      <c r="AZ110" s="56"/>
      <c r="BA110" s="13" t="s">
        <v>447</v>
      </c>
      <c r="BB110" s="109" t="s">
        <v>447</v>
      </c>
      <c r="BC110" s="1"/>
      <c r="BD110" s="1"/>
      <c r="BE110" s="1"/>
      <c r="BF110" s="1"/>
      <c r="BG110" s="1"/>
      <c r="BS110" s="29"/>
      <c r="BT110" s="44" t="str">
        <f t="shared" si="11"/>
        <v/>
      </c>
      <c r="BU110" s="45" t="str">
        <f t="shared" si="12"/>
        <v/>
      </c>
      <c r="BV110" s="45" t="str">
        <f t="shared" si="13"/>
        <v/>
      </c>
      <c r="BW110" s="44" t="str">
        <f t="shared" si="14"/>
        <v/>
      </c>
      <c r="BX110" s="45" t="str">
        <f t="shared" si="15"/>
        <v/>
      </c>
      <c r="BY110" s="44" t="e">
        <f>IF(AND(#REF!="",#REF!="",#REF!="",#REF!=""),"",SUM(#REF!,#REF!,#REF!,#REF!,#REF!))</f>
        <v>#REF!</v>
      </c>
      <c r="BZ110" s="45" t="str">
        <f t="shared" si="16"/>
        <v/>
      </c>
      <c r="CA110" s="44" t="str">
        <f t="shared" si="17"/>
        <v/>
      </c>
      <c r="CB110" s="45" t="str">
        <f t="shared" si="18"/>
        <v/>
      </c>
      <c r="CC110" s="44" t="str">
        <f t="shared" si="19"/>
        <v/>
      </c>
      <c r="CD110" s="45" t="str">
        <f t="shared" si="20"/>
        <v/>
      </c>
      <c r="CE110" s="44" t="e">
        <f>IF(AND(#REF!="",#REF!="",#REF!="",#REF!=""),"",SUM(#REF!,#REF!,#REF!,#REF!,#REF!))</f>
        <v>#REF!</v>
      </c>
      <c r="CF110" s="45" t="str">
        <f t="shared" si="21"/>
        <v/>
      </c>
      <c r="CG110" s="38"/>
      <c r="CH110" s="38"/>
    </row>
    <row r="111" spans="1:86" ht="24.9" customHeight="1">
      <c r="A111" s="358">
        <v>105</v>
      </c>
      <c r="B111" s="359"/>
      <c r="C111" s="360"/>
      <c r="D111" s="361"/>
      <c r="E111" s="362"/>
      <c r="F111" s="363"/>
      <c r="G111" s="363"/>
      <c r="H111" s="364"/>
      <c r="I111" s="365"/>
      <c r="J111" s="366"/>
      <c r="K111" s="367"/>
      <c r="L111" s="13"/>
      <c r="M111" s="8"/>
      <c r="N111" s="8"/>
      <c r="O111" s="8"/>
      <c r="P111" s="56"/>
      <c r="Q111" s="60"/>
      <c r="R111" s="8"/>
      <c r="S111" s="14"/>
      <c r="T111" s="19"/>
      <c r="U111" s="20"/>
      <c r="V111" s="20"/>
      <c r="W111" s="8"/>
      <c r="X111" s="62"/>
      <c r="Y111" s="60"/>
      <c r="Z111" s="8"/>
      <c r="AA111" s="14"/>
      <c r="AB111" s="13"/>
      <c r="AC111" s="8"/>
      <c r="AD111" s="8"/>
      <c r="AE111" s="8"/>
      <c r="AF111" s="56"/>
      <c r="AG111" s="60"/>
      <c r="AH111" s="8"/>
      <c r="AI111" s="14"/>
      <c r="AJ111" s="13"/>
      <c r="AK111" s="8"/>
      <c r="AL111" s="8"/>
      <c r="AM111" s="8"/>
      <c r="AN111" s="56"/>
      <c r="AO111" s="60"/>
      <c r="AP111" s="8"/>
      <c r="AQ111" s="14"/>
      <c r="AR111" s="13"/>
      <c r="AS111" s="8"/>
      <c r="AT111" s="56"/>
      <c r="AU111" s="13"/>
      <c r="AV111" s="8"/>
      <c r="AW111" s="14"/>
      <c r="AX111" s="13"/>
      <c r="AY111" s="8"/>
      <c r="AZ111" s="56"/>
      <c r="BA111" s="13" t="s">
        <v>447</v>
      </c>
      <c r="BB111" s="109" t="s">
        <v>447</v>
      </c>
      <c r="BC111" s="1"/>
      <c r="BD111" s="1"/>
      <c r="BE111" s="1"/>
      <c r="BF111" s="1"/>
      <c r="BG111" s="1"/>
      <c r="BS111" s="29"/>
      <c r="BT111" s="44" t="str">
        <f t="shared" si="11"/>
        <v/>
      </c>
      <c r="BU111" s="45" t="str">
        <f t="shared" si="12"/>
        <v/>
      </c>
      <c r="BV111" s="45" t="str">
        <f t="shared" si="13"/>
        <v/>
      </c>
      <c r="BW111" s="44" t="str">
        <f t="shared" si="14"/>
        <v/>
      </c>
      <c r="BX111" s="45" t="str">
        <f t="shared" si="15"/>
        <v/>
      </c>
      <c r="BY111" s="44" t="e">
        <f>IF(AND(#REF!="",#REF!="",#REF!="",#REF!=""),"",SUM(#REF!,#REF!,#REF!,#REF!,#REF!))</f>
        <v>#REF!</v>
      </c>
      <c r="BZ111" s="45" t="str">
        <f t="shared" si="16"/>
        <v/>
      </c>
      <c r="CA111" s="44" t="str">
        <f t="shared" si="17"/>
        <v/>
      </c>
      <c r="CB111" s="45" t="str">
        <f t="shared" si="18"/>
        <v/>
      </c>
      <c r="CC111" s="44" t="str">
        <f t="shared" si="19"/>
        <v/>
      </c>
      <c r="CD111" s="45" t="str">
        <f t="shared" si="20"/>
        <v/>
      </c>
      <c r="CE111" s="44" t="e">
        <f>IF(AND(#REF!="",#REF!="",#REF!="",#REF!=""),"",SUM(#REF!,#REF!,#REF!,#REF!,#REF!))</f>
        <v>#REF!</v>
      </c>
      <c r="CF111" s="45" t="str">
        <f t="shared" si="21"/>
        <v/>
      </c>
      <c r="CG111" s="38"/>
      <c r="CH111" s="38"/>
    </row>
    <row r="112" spans="1:86" ht="24.9" customHeight="1">
      <c r="A112" s="358">
        <v>106</v>
      </c>
      <c r="B112" s="359"/>
      <c r="C112" s="360"/>
      <c r="D112" s="361"/>
      <c r="E112" s="362"/>
      <c r="F112" s="363"/>
      <c r="G112" s="363"/>
      <c r="H112" s="364"/>
      <c r="I112" s="365"/>
      <c r="J112" s="366"/>
      <c r="K112" s="367"/>
      <c r="L112" s="13"/>
      <c r="M112" s="8"/>
      <c r="N112" s="8"/>
      <c r="O112" s="8"/>
      <c r="P112" s="56"/>
      <c r="Q112" s="60"/>
      <c r="R112" s="8"/>
      <c r="S112" s="14"/>
      <c r="T112" s="19"/>
      <c r="U112" s="20"/>
      <c r="V112" s="20"/>
      <c r="W112" s="8"/>
      <c r="X112" s="62"/>
      <c r="Y112" s="60"/>
      <c r="Z112" s="8"/>
      <c r="AA112" s="14"/>
      <c r="AB112" s="13"/>
      <c r="AC112" s="8"/>
      <c r="AD112" s="8"/>
      <c r="AE112" s="8"/>
      <c r="AF112" s="56"/>
      <c r="AG112" s="60"/>
      <c r="AH112" s="8"/>
      <c r="AI112" s="14"/>
      <c r="AJ112" s="13"/>
      <c r="AK112" s="8"/>
      <c r="AL112" s="8"/>
      <c r="AM112" s="8"/>
      <c r="AN112" s="56"/>
      <c r="AO112" s="60"/>
      <c r="AP112" s="8"/>
      <c r="AQ112" s="14"/>
      <c r="AR112" s="13"/>
      <c r="AS112" s="8"/>
      <c r="AT112" s="56"/>
      <c r="AU112" s="13"/>
      <c r="AV112" s="8"/>
      <c r="AW112" s="14"/>
      <c r="AX112" s="13"/>
      <c r="AY112" s="8"/>
      <c r="AZ112" s="56"/>
      <c r="BA112" s="13" t="s">
        <v>447</v>
      </c>
      <c r="BB112" s="109" t="s">
        <v>447</v>
      </c>
      <c r="BC112" s="1"/>
      <c r="BD112" s="1"/>
      <c r="BE112" s="1"/>
      <c r="BF112" s="1"/>
      <c r="BG112" s="1"/>
      <c r="BS112" s="29"/>
      <c r="BT112" s="44" t="str">
        <f t="shared" si="11"/>
        <v/>
      </c>
      <c r="BU112" s="45" t="str">
        <f t="shared" si="12"/>
        <v/>
      </c>
      <c r="BV112" s="45" t="str">
        <f t="shared" si="13"/>
        <v/>
      </c>
      <c r="BW112" s="44" t="str">
        <f t="shared" si="14"/>
        <v/>
      </c>
      <c r="BX112" s="45" t="str">
        <f t="shared" si="15"/>
        <v/>
      </c>
      <c r="BY112" s="44" t="e">
        <f>IF(AND(#REF!="",#REF!="",#REF!="",#REF!=""),"",SUM(#REF!,#REF!,#REF!,#REF!,#REF!))</f>
        <v>#REF!</v>
      </c>
      <c r="BZ112" s="45" t="str">
        <f t="shared" si="16"/>
        <v/>
      </c>
      <c r="CA112" s="44" t="str">
        <f t="shared" si="17"/>
        <v/>
      </c>
      <c r="CB112" s="45" t="str">
        <f t="shared" si="18"/>
        <v/>
      </c>
      <c r="CC112" s="44" t="str">
        <f t="shared" si="19"/>
        <v/>
      </c>
      <c r="CD112" s="45" t="str">
        <f t="shared" si="20"/>
        <v/>
      </c>
      <c r="CE112" s="44" t="e">
        <f>IF(AND(#REF!="",#REF!="",#REF!="",#REF!=""),"",SUM(#REF!,#REF!,#REF!,#REF!,#REF!))</f>
        <v>#REF!</v>
      </c>
      <c r="CF112" s="45" t="str">
        <f t="shared" si="21"/>
        <v/>
      </c>
      <c r="CG112" s="38"/>
      <c r="CH112" s="38"/>
    </row>
    <row r="113" spans="1:86" ht="24.9" customHeight="1">
      <c r="A113" s="358">
        <v>107</v>
      </c>
      <c r="B113" s="359"/>
      <c r="C113" s="360"/>
      <c r="D113" s="361"/>
      <c r="E113" s="362"/>
      <c r="F113" s="363"/>
      <c r="G113" s="363"/>
      <c r="H113" s="364"/>
      <c r="I113" s="365"/>
      <c r="J113" s="366"/>
      <c r="K113" s="367"/>
      <c r="L113" s="13"/>
      <c r="M113" s="8"/>
      <c r="N113" s="8"/>
      <c r="O113" s="8"/>
      <c r="P113" s="56"/>
      <c r="Q113" s="60"/>
      <c r="R113" s="8"/>
      <c r="S113" s="14"/>
      <c r="T113" s="19"/>
      <c r="U113" s="20"/>
      <c r="V113" s="20"/>
      <c r="W113" s="8"/>
      <c r="X113" s="62"/>
      <c r="Y113" s="60"/>
      <c r="Z113" s="8"/>
      <c r="AA113" s="14"/>
      <c r="AB113" s="13"/>
      <c r="AC113" s="8"/>
      <c r="AD113" s="8"/>
      <c r="AE113" s="8"/>
      <c r="AF113" s="56"/>
      <c r="AG113" s="60"/>
      <c r="AH113" s="8"/>
      <c r="AI113" s="14"/>
      <c r="AJ113" s="13"/>
      <c r="AK113" s="8"/>
      <c r="AL113" s="8"/>
      <c r="AM113" s="8"/>
      <c r="AN113" s="56"/>
      <c r="AO113" s="60"/>
      <c r="AP113" s="8"/>
      <c r="AQ113" s="14"/>
      <c r="AR113" s="13"/>
      <c r="AS113" s="8"/>
      <c r="AT113" s="56"/>
      <c r="AU113" s="13"/>
      <c r="AV113" s="8"/>
      <c r="AW113" s="14"/>
      <c r="AX113" s="13"/>
      <c r="AY113" s="8"/>
      <c r="AZ113" s="56"/>
      <c r="BA113" s="13" t="s">
        <v>447</v>
      </c>
      <c r="BB113" s="109" t="s">
        <v>447</v>
      </c>
      <c r="BC113" s="1"/>
      <c r="BD113" s="1"/>
      <c r="BE113" s="1"/>
      <c r="BF113" s="1"/>
      <c r="BG113" s="1"/>
      <c r="BS113" s="29"/>
      <c r="BT113" s="44" t="str">
        <f t="shared" si="11"/>
        <v/>
      </c>
      <c r="BU113" s="45" t="str">
        <f t="shared" si="12"/>
        <v/>
      </c>
      <c r="BV113" s="45" t="str">
        <f t="shared" si="13"/>
        <v/>
      </c>
      <c r="BW113" s="44" t="str">
        <f t="shared" si="14"/>
        <v/>
      </c>
      <c r="BX113" s="45" t="str">
        <f t="shared" si="15"/>
        <v/>
      </c>
      <c r="BY113" s="44" t="e">
        <f>IF(AND(#REF!="",#REF!="",#REF!="",#REF!=""),"",SUM(#REF!,#REF!,#REF!,#REF!,#REF!))</f>
        <v>#REF!</v>
      </c>
      <c r="BZ113" s="45" t="str">
        <f t="shared" si="16"/>
        <v/>
      </c>
      <c r="CA113" s="44" t="str">
        <f t="shared" si="17"/>
        <v/>
      </c>
      <c r="CB113" s="45" t="str">
        <f t="shared" si="18"/>
        <v/>
      </c>
      <c r="CC113" s="44" t="str">
        <f t="shared" si="19"/>
        <v/>
      </c>
      <c r="CD113" s="45" t="str">
        <f t="shared" si="20"/>
        <v/>
      </c>
      <c r="CE113" s="44" t="e">
        <f>IF(AND(#REF!="",#REF!="",#REF!="",#REF!=""),"",SUM(#REF!,#REF!,#REF!,#REF!,#REF!))</f>
        <v>#REF!</v>
      </c>
      <c r="CF113" s="45" t="str">
        <f t="shared" si="21"/>
        <v/>
      </c>
      <c r="CG113" s="38"/>
      <c r="CH113" s="38"/>
    </row>
    <row r="114" spans="1:86" ht="24.9" customHeight="1">
      <c r="A114" s="358">
        <v>108</v>
      </c>
      <c r="B114" s="359"/>
      <c r="C114" s="360"/>
      <c r="D114" s="361"/>
      <c r="E114" s="362"/>
      <c r="F114" s="363"/>
      <c r="G114" s="363"/>
      <c r="H114" s="364"/>
      <c r="I114" s="365"/>
      <c r="J114" s="366"/>
      <c r="K114" s="367"/>
      <c r="L114" s="13"/>
      <c r="M114" s="8"/>
      <c r="N114" s="8"/>
      <c r="O114" s="8"/>
      <c r="P114" s="56"/>
      <c r="Q114" s="60"/>
      <c r="R114" s="8"/>
      <c r="S114" s="14"/>
      <c r="T114" s="19"/>
      <c r="U114" s="20"/>
      <c r="V114" s="20"/>
      <c r="W114" s="8"/>
      <c r="X114" s="62"/>
      <c r="Y114" s="60"/>
      <c r="Z114" s="8"/>
      <c r="AA114" s="14"/>
      <c r="AB114" s="13"/>
      <c r="AC114" s="8"/>
      <c r="AD114" s="8"/>
      <c r="AE114" s="8"/>
      <c r="AF114" s="56"/>
      <c r="AG114" s="60"/>
      <c r="AH114" s="8"/>
      <c r="AI114" s="14"/>
      <c r="AJ114" s="13"/>
      <c r="AK114" s="8"/>
      <c r="AL114" s="8"/>
      <c r="AM114" s="8"/>
      <c r="AN114" s="56"/>
      <c r="AO114" s="60"/>
      <c r="AP114" s="8"/>
      <c r="AQ114" s="14"/>
      <c r="AR114" s="13"/>
      <c r="AS114" s="8"/>
      <c r="AT114" s="56"/>
      <c r="AU114" s="13"/>
      <c r="AV114" s="8"/>
      <c r="AW114" s="14"/>
      <c r="AX114" s="13"/>
      <c r="AY114" s="8"/>
      <c r="AZ114" s="56"/>
      <c r="BA114" s="13" t="s">
        <v>447</v>
      </c>
      <c r="BB114" s="109" t="s">
        <v>447</v>
      </c>
      <c r="BC114" s="1"/>
      <c r="BD114" s="1"/>
      <c r="BE114" s="1"/>
      <c r="BF114" s="1"/>
      <c r="BG114" s="1"/>
      <c r="BS114" s="29"/>
      <c r="BT114" s="44" t="str">
        <f t="shared" si="11"/>
        <v/>
      </c>
      <c r="BU114" s="45" t="str">
        <f t="shared" si="12"/>
        <v/>
      </c>
      <c r="BV114" s="45" t="str">
        <f t="shared" si="13"/>
        <v/>
      </c>
      <c r="BW114" s="44" t="str">
        <f t="shared" si="14"/>
        <v/>
      </c>
      <c r="BX114" s="45" t="str">
        <f t="shared" si="15"/>
        <v/>
      </c>
      <c r="BY114" s="44" t="e">
        <f>IF(AND(#REF!="",#REF!="",#REF!="",#REF!=""),"",SUM(#REF!,#REF!,#REF!,#REF!,#REF!))</f>
        <v>#REF!</v>
      </c>
      <c r="BZ114" s="45" t="str">
        <f t="shared" si="16"/>
        <v/>
      </c>
      <c r="CA114" s="44" t="str">
        <f t="shared" si="17"/>
        <v/>
      </c>
      <c r="CB114" s="45" t="str">
        <f t="shared" si="18"/>
        <v/>
      </c>
      <c r="CC114" s="44" t="str">
        <f t="shared" si="19"/>
        <v/>
      </c>
      <c r="CD114" s="45" t="str">
        <f t="shared" si="20"/>
        <v/>
      </c>
      <c r="CE114" s="44" t="e">
        <f>IF(AND(#REF!="",#REF!="",#REF!="",#REF!=""),"",SUM(#REF!,#REF!,#REF!,#REF!,#REF!))</f>
        <v>#REF!</v>
      </c>
      <c r="CF114" s="45" t="str">
        <f t="shared" si="21"/>
        <v/>
      </c>
      <c r="CG114" s="38"/>
      <c r="CH114" s="38"/>
    </row>
    <row r="115" spans="1:86" ht="24.9" customHeight="1">
      <c r="A115" s="358">
        <v>109</v>
      </c>
      <c r="B115" s="359"/>
      <c r="C115" s="360"/>
      <c r="D115" s="361"/>
      <c r="E115" s="362"/>
      <c r="F115" s="363"/>
      <c r="G115" s="363"/>
      <c r="H115" s="364"/>
      <c r="I115" s="365"/>
      <c r="J115" s="366"/>
      <c r="K115" s="367"/>
      <c r="L115" s="13"/>
      <c r="M115" s="8"/>
      <c r="N115" s="8"/>
      <c r="O115" s="8"/>
      <c r="P115" s="56"/>
      <c r="Q115" s="60"/>
      <c r="R115" s="8"/>
      <c r="S115" s="14"/>
      <c r="T115" s="19"/>
      <c r="U115" s="20"/>
      <c r="V115" s="20"/>
      <c r="W115" s="8"/>
      <c r="X115" s="62"/>
      <c r="Y115" s="60"/>
      <c r="Z115" s="8"/>
      <c r="AA115" s="14"/>
      <c r="AB115" s="13"/>
      <c r="AC115" s="8"/>
      <c r="AD115" s="8"/>
      <c r="AE115" s="8"/>
      <c r="AF115" s="56"/>
      <c r="AG115" s="60"/>
      <c r="AH115" s="8"/>
      <c r="AI115" s="14"/>
      <c r="AJ115" s="13"/>
      <c r="AK115" s="8"/>
      <c r="AL115" s="8"/>
      <c r="AM115" s="8"/>
      <c r="AN115" s="56"/>
      <c r="AO115" s="60"/>
      <c r="AP115" s="8"/>
      <c r="AQ115" s="14"/>
      <c r="AR115" s="13"/>
      <c r="AS115" s="8"/>
      <c r="AT115" s="56"/>
      <c r="AU115" s="13"/>
      <c r="AV115" s="8"/>
      <c r="AW115" s="14"/>
      <c r="AX115" s="13"/>
      <c r="AY115" s="8"/>
      <c r="AZ115" s="56"/>
      <c r="BA115" s="13" t="s">
        <v>447</v>
      </c>
      <c r="BB115" s="109" t="s">
        <v>447</v>
      </c>
      <c r="BC115" s="1"/>
      <c r="BD115" s="1"/>
      <c r="BE115" s="1"/>
      <c r="BF115" s="1"/>
      <c r="BG115" s="1"/>
      <c r="BS115" s="29"/>
      <c r="BT115" s="44" t="str">
        <f t="shared" si="11"/>
        <v/>
      </c>
      <c r="BU115" s="45" t="str">
        <f t="shared" si="12"/>
        <v/>
      </c>
      <c r="BV115" s="45" t="str">
        <f t="shared" si="13"/>
        <v/>
      </c>
      <c r="BW115" s="44" t="str">
        <f t="shared" si="14"/>
        <v/>
      </c>
      <c r="BX115" s="45" t="str">
        <f t="shared" si="15"/>
        <v/>
      </c>
      <c r="BY115" s="44" t="e">
        <f>IF(AND(#REF!="",#REF!="",#REF!="",#REF!=""),"",SUM(#REF!,#REF!,#REF!,#REF!,#REF!))</f>
        <v>#REF!</v>
      </c>
      <c r="BZ115" s="45" t="str">
        <f t="shared" si="16"/>
        <v/>
      </c>
      <c r="CA115" s="44" t="str">
        <f t="shared" si="17"/>
        <v/>
      </c>
      <c r="CB115" s="45" t="str">
        <f t="shared" si="18"/>
        <v/>
      </c>
      <c r="CC115" s="44" t="str">
        <f t="shared" si="19"/>
        <v/>
      </c>
      <c r="CD115" s="45" t="str">
        <f t="shared" si="20"/>
        <v/>
      </c>
      <c r="CE115" s="44" t="e">
        <f>IF(AND(#REF!="",#REF!="",#REF!="",#REF!=""),"",SUM(#REF!,#REF!,#REF!,#REF!,#REF!))</f>
        <v>#REF!</v>
      </c>
      <c r="CF115" s="45" t="str">
        <f t="shared" si="21"/>
        <v/>
      </c>
      <c r="CG115" s="38"/>
      <c r="CH115" s="38"/>
    </row>
    <row r="116" spans="1:86" ht="24.9" customHeight="1">
      <c r="A116" s="358">
        <v>110</v>
      </c>
      <c r="B116" s="359"/>
      <c r="C116" s="360"/>
      <c r="D116" s="361"/>
      <c r="E116" s="362"/>
      <c r="F116" s="363"/>
      <c r="G116" s="363"/>
      <c r="H116" s="364"/>
      <c r="I116" s="365"/>
      <c r="J116" s="366"/>
      <c r="K116" s="367"/>
      <c r="L116" s="13"/>
      <c r="M116" s="8"/>
      <c r="N116" s="8"/>
      <c r="O116" s="8"/>
      <c r="P116" s="56"/>
      <c r="Q116" s="60"/>
      <c r="R116" s="8"/>
      <c r="S116" s="14"/>
      <c r="T116" s="19"/>
      <c r="U116" s="20"/>
      <c r="V116" s="20"/>
      <c r="W116" s="8"/>
      <c r="X116" s="62"/>
      <c r="Y116" s="60"/>
      <c r="Z116" s="8"/>
      <c r="AA116" s="14"/>
      <c r="AB116" s="13"/>
      <c r="AC116" s="8"/>
      <c r="AD116" s="8"/>
      <c r="AE116" s="8"/>
      <c r="AF116" s="56"/>
      <c r="AG116" s="60"/>
      <c r="AH116" s="8"/>
      <c r="AI116" s="14"/>
      <c r="AJ116" s="13"/>
      <c r="AK116" s="8"/>
      <c r="AL116" s="8"/>
      <c r="AM116" s="8"/>
      <c r="AN116" s="56"/>
      <c r="AO116" s="60"/>
      <c r="AP116" s="8"/>
      <c r="AQ116" s="14"/>
      <c r="AR116" s="13"/>
      <c r="AS116" s="8"/>
      <c r="AT116" s="56"/>
      <c r="AU116" s="13"/>
      <c r="AV116" s="8"/>
      <c r="AW116" s="14"/>
      <c r="AX116" s="13"/>
      <c r="AY116" s="8"/>
      <c r="AZ116" s="56"/>
      <c r="BA116" s="13" t="s">
        <v>447</v>
      </c>
      <c r="BB116" s="109" t="s">
        <v>447</v>
      </c>
      <c r="BC116" s="1"/>
      <c r="BD116" s="1"/>
      <c r="BE116" s="1"/>
      <c r="BF116" s="1"/>
      <c r="BG116" s="1"/>
      <c r="BS116" s="29"/>
      <c r="BT116" s="44" t="str">
        <f t="shared" si="11"/>
        <v/>
      </c>
      <c r="BU116" s="45" t="str">
        <f t="shared" si="12"/>
        <v/>
      </c>
      <c r="BV116" s="45" t="str">
        <f t="shared" si="13"/>
        <v/>
      </c>
      <c r="BW116" s="44" t="str">
        <f t="shared" si="14"/>
        <v/>
      </c>
      <c r="BX116" s="45" t="str">
        <f t="shared" si="15"/>
        <v/>
      </c>
      <c r="BY116" s="44" t="e">
        <f>IF(AND(#REF!="",#REF!="",#REF!="",#REF!=""),"",SUM(#REF!,#REF!,#REF!,#REF!,#REF!))</f>
        <v>#REF!</v>
      </c>
      <c r="BZ116" s="45" t="str">
        <f t="shared" si="16"/>
        <v/>
      </c>
      <c r="CA116" s="44" t="str">
        <f t="shared" si="17"/>
        <v/>
      </c>
      <c r="CB116" s="45" t="str">
        <f t="shared" si="18"/>
        <v/>
      </c>
      <c r="CC116" s="44" t="str">
        <f t="shared" si="19"/>
        <v/>
      </c>
      <c r="CD116" s="45" t="str">
        <f t="shared" si="20"/>
        <v/>
      </c>
      <c r="CE116" s="44" t="e">
        <f>IF(AND(#REF!="",#REF!="",#REF!="",#REF!=""),"",SUM(#REF!,#REF!,#REF!,#REF!,#REF!))</f>
        <v>#REF!</v>
      </c>
      <c r="CF116" s="45" t="str">
        <f t="shared" si="21"/>
        <v/>
      </c>
      <c r="CG116" s="38"/>
      <c r="CH116" s="38"/>
    </row>
    <row r="117" spans="1:86" ht="24.9" customHeight="1">
      <c r="A117" s="358">
        <v>111</v>
      </c>
      <c r="B117" s="359"/>
      <c r="C117" s="360"/>
      <c r="D117" s="361"/>
      <c r="E117" s="362"/>
      <c r="F117" s="363"/>
      <c r="G117" s="363"/>
      <c r="H117" s="364"/>
      <c r="I117" s="365"/>
      <c r="J117" s="366"/>
      <c r="K117" s="367"/>
      <c r="L117" s="13"/>
      <c r="M117" s="8"/>
      <c r="N117" s="8"/>
      <c r="O117" s="8"/>
      <c r="P117" s="56"/>
      <c r="Q117" s="60"/>
      <c r="R117" s="8"/>
      <c r="S117" s="14"/>
      <c r="T117" s="19"/>
      <c r="U117" s="20"/>
      <c r="V117" s="20"/>
      <c r="W117" s="8"/>
      <c r="X117" s="62"/>
      <c r="Y117" s="60"/>
      <c r="Z117" s="8"/>
      <c r="AA117" s="14"/>
      <c r="AB117" s="13"/>
      <c r="AC117" s="8"/>
      <c r="AD117" s="8"/>
      <c r="AE117" s="8"/>
      <c r="AF117" s="56"/>
      <c r="AG117" s="60"/>
      <c r="AH117" s="8"/>
      <c r="AI117" s="14"/>
      <c r="AJ117" s="13"/>
      <c r="AK117" s="8"/>
      <c r="AL117" s="8"/>
      <c r="AM117" s="8"/>
      <c r="AN117" s="56"/>
      <c r="AO117" s="60"/>
      <c r="AP117" s="8"/>
      <c r="AQ117" s="14"/>
      <c r="AR117" s="13"/>
      <c r="AS117" s="8"/>
      <c r="AT117" s="56"/>
      <c r="AU117" s="13"/>
      <c r="AV117" s="8"/>
      <c r="AW117" s="14"/>
      <c r="AX117" s="13"/>
      <c r="AY117" s="8"/>
      <c r="AZ117" s="56"/>
      <c r="BA117" s="13" t="s">
        <v>447</v>
      </c>
      <c r="BB117" s="109" t="s">
        <v>447</v>
      </c>
      <c r="BC117" s="1"/>
      <c r="BD117" s="1"/>
      <c r="BE117" s="1"/>
      <c r="BF117" s="1"/>
      <c r="BG117" s="1"/>
      <c r="BS117" s="29"/>
      <c r="BT117" s="44" t="str">
        <f t="shared" si="11"/>
        <v/>
      </c>
      <c r="BU117" s="45" t="str">
        <f t="shared" si="12"/>
        <v/>
      </c>
      <c r="BV117" s="45" t="str">
        <f t="shared" si="13"/>
        <v/>
      </c>
      <c r="BW117" s="44" t="str">
        <f t="shared" si="14"/>
        <v/>
      </c>
      <c r="BX117" s="45" t="str">
        <f t="shared" si="15"/>
        <v/>
      </c>
      <c r="BY117" s="44" t="e">
        <f>IF(AND(#REF!="",#REF!="",#REF!="",#REF!=""),"",SUM(#REF!,#REF!,#REF!,#REF!,#REF!))</f>
        <v>#REF!</v>
      </c>
      <c r="BZ117" s="45" t="str">
        <f t="shared" si="16"/>
        <v/>
      </c>
      <c r="CA117" s="44" t="str">
        <f t="shared" si="17"/>
        <v/>
      </c>
      <c r="CB117" s="45" t="str">
        <f t="shared" si="18"/>
        <v/>
      </c>
      <c r="CC117" s="44" t="str">
        <f t="shared" si="19"/>
        <v/>
      </c>
      <c r="CD117" s="45" t="str">
        <f t="shared" si="20"/>
        <v/>
      </c>
      <c r="CE117" s="44" t="e">
        <f>IF(AND(#REF!="",#REF!="",#REF!="",#REF!=""),"",SUM(#REF!,#REF!,#REF!,#REF!,#REF!))</f>
        <v>#REF!</v>
      </c>
      <c r="CF117" s="45" t="str">
        <f t="shared" si="21"/>
        <v/>
      </c>
      <c r="CG117" s="38"/>
      <c r="CH117" s="38"/>
    </row>
    <row r="118" spans="1:86" ht="24.9" customHeight="1">
      <c r="A118" s="358">
        <v>112</v>
      </c>
      <c r="B118" s="359"/>
      <c r="C118" s="360"/>
      <c r="D118" s="361"/>
      <c r="E118" s="362"/>
      <c r="F118" s="363"/>
      <c r="G118" s="363"/>
      <c r="H118" s="364"/>
      <c r="I118" s="365"/>
      <c r="J118" s="366"/>
      <c r="K118" s="367"/>
      <c r="L118" s="13"/>
      <c r="M118" s="8"/>
      <c r="N118" s="8"/>
      <c r="O118" s="8"/>
      <c r="P118" s="56"/>
      <c r="Q118" s="60"/>
      <c r="R118" s="8"/>
      <c r="S118" s="14"/>
      <c r="T118" s="19"/>
      <c r="U118" s="20"/>
      <c r="V118" s="20"/>
      <c r="W118" s="8"/>
      <c r="X118" s="62"/>
      <c r="Y118" s="60"/>
      <c r="Z118" s="8"/>
      <c r="AA118" s="14"/>
      <c r="AB118" s="13"/>
      <c r="AC118" s="8"/>
      <c r="AD118" s="8"/>
      <c r="AE118" s="8"/>
      <c r="AF118" s="56"/>
      <c r="AG118" s="60"/>
      <c r="AH118" s="8"/>
      <c r="AI118" s="14"/>
      <c r="AJ118" s="13"/>
      <c r="AK118" s="8"/>
      <c r="AL118" s="8"/>
      <c r="AM118" s="8"/>
      <c r="AN118" s="56"/>
      <c r="AO118" s="60"/>
      <c r="AP118" s="8"/>
      <c r="AQ118" s="14"/>
      <c r="AR118" s="13"/>
      <c r="AS118" s="8"/>
      <c r="AT118" s="56"/>
      <c r="AU118" s="13"/>
      <c r="AV118" s="8"/>
      <c r="AW118" s="14"/>
      <c r="AX118" s="13"/>
      <c r="AY118" s="8"/>
      <c r="AZ118" s="56"/>
      <c r="BA118" s="13" t="s">
        <v>447</v>
      </c>
      <c r="BB118" s="109" t="s">
        <v>447</v>
      </c>
      <c r="BC118" s="1"/>
      <c r="BD118" s="1"/>
      <c r="BE118" s="1"/>
      <c r="BF118" s="1"/>
      <c r="BG118" s="1"/>
      <c r="BS118" s="29"/>
      <c r="BT118" s="44" t="str">
        <f t="shared" si="11"/>
        <v/>
      </c>
      <c r="BU118" s="45" t="str">
        <f t="shared" si="12"/>
        <v/>
      </c>
      <c r="BV118" s="45" t="str">
        <f t="shared" si="13"/>
        <v/>
      </c>
      <c r="BW118" s="44" t="str">
        <f t="shared" si="14"/>
        <v/>
      </c>
      <c r="BX118" s="45" t="str">
        <f t="shared" si="15"/>
        <v/>
      </c>
      <c r="BY118" s="44" t="e">
        <f>IF(AND(#REF!="",#REF!="",#REF!="",#REF!=""),"",SUM(#REF!,#REF!,#REF!,#REF!,#REF!))</f>
        <v>#REF!</v>
      </c>
      <c r="BZ118" s="45" t="str">
        <f t="shared" si="16"/>
        <v/>
      </c>
      <c r="CA118" s="44" t="str">
        <f t="shared" si="17"/>
        <v/>
      </c>
      <c r="CB118" s="45" t="str">
        <f t="shared" si="18"/>
        <v/>
      </c>
      <c r="CC118" s="44" t="str">
        <f t="shared" si="19"/>
        <v/>
      </c>
      <c r="CD118" s="45" t="str">
        <f t="shared" si="20"/>
        <v/>
      </c>
      <c r="CE118" s="44" t="e">
        <f>IF(AND(#REF!="",#REF!="",#REF!="",#REF!=""),"",SUM(#REF!,#REF!,#REF!,#REF!,#REF!))</f>
        <v>#REF!</v>
      </c>
      <c r="CF118" s="45" t="str">
        <f t="shared" si="21"/>
        <v/>
      </c>
      <c r="CG118" s="38"/>
      <c r="CH118" s="38"/>
    </row>
    <row r="119" spans="1:86" ht="24.9" customHeight="1">
      <c r="A119" s="358">
        <v>113</v>
      </c>
      <c r="B119" s="359"/>
      <c r="C119" s="360"/>
      <c r="D119" s="361"/>
      <c r="E119" s="362"/>
      <c r="F119" s="363"/>
      <c r="G119" s="363"/>
      <c r="H119" s="364"/>
      <c r="I119" s="365"/>
      <c r="J119" s="366"/>
      <c r="K119" s="367"/>
      <c r="L119" s="13"/>
      <c r="M119" s="8"/>
      <c r="N119" s="8"/>
      <c r="O119" s="8"/>
      <c r="P119" s="56"/>
      <c r="Q119" s="60"/>
      <c r="R119" s="8"/>
      <c r="S119" s="14"/>
      <c r="T119" s="19"/>
      <c r="U119" s="20"/>
      <c r="V119" s="20"/>
      <c r="W119" s="8"/>
      <c r="X119" s="62"/>
      <c r="Y119" s="60"/>
      <c r="Z119" s="8"/>
      <c r="AA119" s="14"/>
      <c r="AB119" s="13"/>
      <c r="AC119" s="8"/>
      <c r="AD119" s="8"/>
      <c r="AE119" s="8"/>
      <c r="AF119" s="56"/>
      <c r="AG119" s="60"/>
      <c r="AH119" s="8"/>
      <c r="AI119" s="14"/>
      <c r="AJ119" s="13"/>
      <c r="AK119" s="8"/>
      <c r="AL119" s="8"/>
      <c r="AM119" s="8"/>
      <c r="AN119" s="56"/>
      <c r="AO119" s="60"/>
      <c r="AP119" s="8"/>
      <c r="AQ119" s="14"/>
      <c r="AR119" s="13"/>
      <c r="AS119" s="8"/>
      <c r="AT119" s="56"/>
      <c r="AU119" s="13"/>
      <c r="AV119" s="8"/>
      <c r="AW119" s="14"/>
      <c r="AX119" s="13"/>
      <c r="AY119" s="8"/>
      <c r="AZ119" s="56"/>
      <c r="BA119" s="13" t="s">
        <v>447</v>
      </c>
      <c r="BB119" s="109" t="s">
        <v>447</v>
      </c>
      <c r="BC119" s="1"/>
      <c r="BD119" s="1"/>
      <c r="BE119" s="1"/>
      <c r="BF119" s="1"/>
      <c r="BG119" s="1"/>
      <c r="BS119" s="29"/>
      <c r="BT119" s="44" t="str">
        <f t="shared" si="11"/>
        <v/>
      </c>
      <c r="BU119" s="45" t="str">
        <f t="shared" si="12"/>
        <v/>
      </c>
      <c r="BV119" s="45" t="str">
        <f t="shared" si="13"/>
        <v/>
      </c>
      <c r="BW119" s="44" t="str">
        <f t="shared" si="14"/>
        <v/>
      </c>
      <c r="BX119" s="45" t="str">
        <f t="shared" si="15"/>
        <v/>
      </c>
      <c r="BY119" s="44" t="e">
        <f>IF(AND(#REF!="",#REF!="",#REF!="",#REF!=""),"",SUM(#REF!,#REF!,#REF!,#REF!,#REF!))</f>
        <v>#REF!</v>
      </c>
      <c r="BZ119" s="45" t="str">
        <f t="shared" si="16"/>
        <v/>
      </c>
      <c r="CA119" s="44" t="str">
        <f t="shared" si="17"/>
        <v/>
      </c>
      <c r="CB119" s="45" t="str">
        <f t="shared" si="18"/>
        <v/>
      </c>
      <c r="CC119" s="44" t="str">
        <f t="shared" si="19"/>
        <v/>
      </c>
      <c r="CD119" s="45" t="str">
        <f t="shared" si="20"/>
        <v/>
      </c>
      <c r="CE119" s="44" t="e">
        <f>IF(AND(#REF!="",#REF!="",#REF!="",#REF!=""),"",SUM(#REF!,#REF!,#REF!,#REF!,#REF!))</f>
        <v>#REF!</v>
      </c>
      <c r="CF119" s="45" t="str">
        <f t="shared" si="21"/>
        <v/>
      </c>
      <c r="CG119" s="38"/>
      <c r="CH119" s="38"/>
    </row>
    <row r="120" spans="1:86" ht="24.9" customHeight="1">
      <c r="A120" s="358">
        <v>114</v>
      </c>
      <c r="B120" s="359"/>
      <c r="C120" s="360"/>
      <c r="D120" s="361"/>
      <c r="E120" s="362"/>
      <c r="F120" s="363"/>
      <c r="G120" s="363"/>
      <c r="H120" s="364"/>
      <c r="I120" s="365"/>
      <c r="J120" s="366"/>
      <c r="K120" s="367"/>
      <c r="L120" s="13"/>
      <c r="M120" s="8"/>
      <c r="N120" s="8"/>
      <c r="O120" s="8"/>
      <c r="P120" s="56"/>
      <c r="Q120" s="60"/>
      <c r="R120" s="8"/>
      <c r="S120" s="14"/>
      <c r="T120" s="19"/>
      <c r="U120" s="20"/>
      <c r="V120" s="20"/>
      <c r="W120" s="8"/>
      <c r="X120" s="62"/>
      <c r="Y120" s="60"/>
      <c r="Z120" s="8"/>
      <c r="AA120" s="14"/>
      <c r="AB120" s="13"/>
      <c r="AC120" s="8"/>
      <c r="AD120" s="8"/>
      <c r="AE120" s="8"/>
      <c r="AF120" s="56"/>
      <c r="AG120" s="60"/>
      <c r="AH120" s="8"/>
      <c r="AI120" s="14"/>
      <c r="AJ120" s="13"/>
      <c r="AK120" s="8"/>
      <c r="AL120" s="8"/>
      <c r="AM120" s="8"/>
      <c r="AN120" s="56"/>
      <c r="AO120" s="60"/>
      <c r="AP120" s="8"/>
      <c r="AQ120" s="14"/>
      <c r="AR120" s="13"/>
      <c r="AS120" s="8"/>
      <c r="AT120" s="56"/>
      <c r="AU120" s="13"/>
      <c r="AV120" s="8"/>
      <c r="AW120" s="14"/>
      <c r="AX120" s="13"/>
      <c r="AY120" s="8"/>
      <c r="AZ120" s="56"/>
      <c r="BA120" s="13" t="s">
        <v>447</v>
      </c>
      <c r="BB120" s="109" t="s">
        <v>447</v>
      </c>
      <c r="BC120" s="1"/>
      <c r="BD120" s="1"/>
      <c r="BE120" s="1"/>
      <c r="BF120" s="1"/>
      <c r="BG120" s="1"/>
      <c r="BS120" s="29"/>
      <c r="BT120" s="44" t="str">
        <f t="shared" si="11"/>
        <v/>
      </c>
      <c r="BU120" s="45" t="str">
        <f t="shared" si="12"/>
        <v/>
      </c>
      <c r="BV120" s="45" t="str">
        <f t="shared" si="13"/>
        <v/>
      </c>
      <c r="BW120" s="44" t="str">
        <f t="shared" si="14"/>
        <v/>
      </c>
      <c r="BX120" s="45" t="str">
        <f t="shared" si="15"/>
        <v/>
      </c>
      <c r="BY120" s="44" t="e">
        <f>IF(AND(#REF!="",#REF!="",#REF!="",#REF!=""),"",SUM(#REF!,#REF!,#REF!,#REF!,#REF!))</f>
        <v>#REF!</v>
      </c>
      <c r="BZ120" s="45" t="str">
        <f t="shared" si="16"/>
        <v/>
      </c>
      <c r="CA120" s="44" t="str">
        <f t="shared" si="17"/>
        <v/>
      </c>
      <c r="CB120" s="45" t="str">
        <f t="shared" si="18"/>
        <v/>
      </c>
      <c r="CC120" s="44" t="str">
        <f t="shared" si="19"/>
        <v/>
      </c>
      <c r="CD120" s="45" t="str">
        <f t="shared" si="20"/>
        <v/>
      </c>
      <c r="CE120" s="44" t="e">
        <f>IF(AND(#REF!="",#REF!="",#REF!="",#REF!=""),"",SUM(#REF!,#REF!,#REF!,#REF!,#REF!))</f>
        <v>#REF!</v>
      </c>
      <c r="CF120" s="45" t="str">
        <f t="shared" si="21"/>
        <v/>
      </c>
      <c r="CG120" s="38"/>
      <c r="CH120" s="38"/>
    </row>
    <row r="121" spans="1:86" ht="24.9" customHeight="1">
      <c r="A121" s="358">
        <v>115</v>
      </c>
      <c r="B121" s="359"/>
      <c r="C121" s="360"/>
      <c r="D121" s="361"/>
      <c r="E121" s="362"/>
      <c r="F121" s="363"/>
      <c r="G121" s="363"/>
      <c r="H121" s="364"/>
      <c r="I121" s="365"/>
      <c r="J121" s="366"/>
      <c r="K121" s="367"/>
      <c r="L121" s="13"/>
      <c r="M121" s="8"/>
      <c r="N121" s="8"/>
      <c r="O121" s="8"/>
      <c r="P121" s="56"/>
      <c r="Q121" s="60"/>
      <c r="R121" s="8"/>
      <c r="S121" s="14"/>
      <c r="T121" s="19"/>
      <c r="U121" s="20"/>
      <c r="V121" s="20"/>
      <c r="W121" s="8"/>
      <c r="X121" s="62"/>
      <c r="Y121" s="60"/>
      <c r="Z121" s="8"/>
      <c r="AA121" s="14"/>
      <c r="AB121" s="13"/>
      <c r="AC121" s="8"/>
      <c r="AD121" s="8"/>
      <c r="AE121" s="8"/>
      <c r="AF121" s="56"/>
      <c r="AG121" s="60"/>
      <c r="AH121" s="8"/>
      <c r="AI121" s="14"/>
      <c r="AJ121" s="13"/>
      <c r="AK121" s="8"/>
      <c r="AL121" s="8"/>
      <c r="AM121" s="8"/>
      <c r="AN121" s="56"/>
      <c r="AO121" s="60"/>
      <c r="AP121" s="8"/>
      <c r="AQ121" s="14"/>
      <c r="AR121" s="13"/>
      <c r="AS121" s="8"/>
      <c r="AT121" s="56"/>
      <c r="AU121" s="13"/>
      <c r="AV121" s="8"/>
      <c r="AW121" s="14"/>
      <c r="AX121" s="13"/>
      <c r="AY121" s="8"/>
      <c r="AZ121" s="56"/>
      <c r="BA121" s="13" t="s">
        <v>447</v>
      </c>
      <c r="BB121" s="109" t="s">
        <v>447</v>
      </c>
      <c r="BC121" s="1"/>
      <c r="BD121" s="1"/>
      <c r="BE121" s="1"/>
      <c r="BF121" s="1"/>
      <c r="BG121" s="1"/>
      <c r="BS121" s="29"/>
      <c r="BT121" s="44" t="str">
        <f t="shared" si="11"/>
        <v/>
      </c>
      <c r="BU121" s="45" t="str">
        <f t="shared" si="12"/>
        <v/>
      </c>
      <c r="BV121" s="45" t="str">
        <f t="shared" si="13"/>
        <v/>
      </c>
      <c r="BW121" s="44" t="str">
        <f t="shared" si="14"/>
        <v/>
      </c>
      <c r="BX121" s="45" t="str">
        <f t="shared" si="15"/>
        <v/>
      </c>
      <c r="BY121" s="44" t="e">
        <f>IF(AND(#REF!="",#REF!="",#REF!="",#REF!=""),"",SUM(#REF!,#REF!,#REF!,#REF!,#REF!))</f>
        <v>#REF!</v>
      </c>
      <c r="BZ121" s="45" t="str">
        <f t="shared" si="16"/>
        <v/>
      </c>
      <c r="CA121" s="44" t="str">
        <f t="shared" si="17"/>
        <v/>
      </c>
      <c r="CB121" s="45" t="str">
        <f t="shared" si="18"/>
        <v/>
      </c>
      <c r="CC121" s="44" t="str">
        <f t="shared" si="19"/>
        <v/>
      </c>
      <c r="CD121" s="45" t="str">
        <f t="shared" si="20"/>
        <v/>
      </c>
      <c r="CE121" s="44" t="e">
        <f>IF(AND(#REF!="",#REF!="",#REF!="",#REF!=""),"",SUM(#REF!,#REF!,#REF!,#REF!,#REF!))</f>
        <v>#REF!</v>
      </c>
      <c r="CF121" s="45" t="str">
        <f t="shared" si="21"/>
        <v/>
      </c>
      <c r="CG121" s="38"/>
      <c r="CH121" s="38"/>
    </row>
    <row r="122" spans="1:86" ht="24.9" customHeight="1">
      <c r="A122" s="358">
        <v>116</v>
      </c>
      <c r="B122" s="359"/>
      <c r="C122" s="360"/>
      <c r="D122" s="361"/>
      <c r="E122" s="362"/>
      <c r="F122" s="363"/>
      <c r="G122" s="363"/>
      <c r="H122" s="364"/>
      <c r="I122" s="365"/>
      <c r="J122" s="366"/>
      <c r="K122" s="367"/>
      <c r="L122" s="13"/>
      <c r="M122" s="8"/>
      <c r="N122" s="8"/>
      <c r="O122" s="8"/>
      <c r="P122" s="56"/>
      <c r="Q122" s="60"/>
      <c r="R122" s="8"/>
      <c r="S122" s="14"/>
      <c r="T122" s="19"/>
      <c r="U122" s="20"/>
      <c r="V122" s="20"/>
      <c r="W122" s="8"/>
      <c r="X122" s="62"/>
      <c r="Y122" s="60"/>
      <c r="Z122" s="8"/>
      <c r="AA122" s="14"/>
      <c r="AB122" s="13"/>
      <c r="AC122" s="8"/>
      <c r="AD122" s="8"/>
      <c r="AE122" s="8"/>
      <c r="AF122" s="56"/>
      <c r="AG122" s="60"/>
      <c r="AH122" s="8"/>
      <c r="AI122" s="14"/>
      <c r="AJ122" s="13"/>
      <c r="AK122" s="8"/>
      <c r="AL122" s="8"/>
      <c r="AM122" s="8"/>
      <c r="AN122" s="56"/>
      <c r="AO122" s="60"/>
      <c r="AP122" s="8"/>
      <c r="AQ122" s="14"/>
      <c r="AR122" s="13"/>
      <c r="AS122" s="8"/>
      <c r="AT122" s="56"/>
      <c r="AU122" s="13"/>
      <c r="AV122" s="8"/>
      <c r="AW122" s="14"/>
      <c r="AX122" s="13"/>
      <c r="AY122" s="8"/>
      <c r="AZ122" s="56"/>
      <c r="BA122" s="13" t="s">
        <v>447</v>
      </c>
      <c r="BB122" s="109" t="s">
        <v>447</v>
      </c>
      <c r="BC122" s="1"/>
      <c r="BD122" s="1"/>
      <c r="BE122" s="1"/>
      <c r="BF122" s="1"/>
      <c r="BG122" s="1"/>
      <c r="BS122" s="29"/>
      <c r="BT122" s="44" t="str">
        <f t="shared" si="11"/>
        <v/>
      </c>
      <c r="BU122" s="45" t="str">
        <f t="shared" si="12"/>
        <v/>
      </c>
      <c r="BV122" s="45" t="str">
        <f t="shared" si="13"/>
        <v/>
      </c>
      <c r="BW122" s="44" t="str">
        <f t="shared" si="14"/>
        <v/>
      </c>
      <c r="BX122" s="45" t="str">
        <f t="shared" si="15"/>
        <v/>
      </c>
      <c r="BY122" s="44" t="e">
        <f>IF(AND(#REF!="",#REF!="",#REF!="",#REF!=""),"",SUM(#REF!,#REF!,#REF!,#REF!,#REF!))</f>
        <v>#REF!</v>
      </c>
      <c r="BZ122" s="45" t="str">
        <f t="shared" si="16"/>
        <v/>
      </c>
      <c r="CA122" s="44" t="str">
        <f t="shared" si="17"/>
        <v/>
      </c>
      <c r="CB122" s="45" t="str">
        <f t="shared" si="18"/>
        <v/>
      </c>
      <c r="CC122" s="44" t="str">
        <f t="shared" si="19"/>
        <v/>
      </c>
      <c r="CD122" s="45" t="str">
        <f t="shared" si="20"/>
        <v/>
      </c>
      <c r="CE122" s="44" t="e">
        <f>IF(AND(#REF!="",#REF!="",#REF!="",#REF!=""),"",SUM(#REF!,#REF!,#REF!,#REF!,#REF!))</f>
        <v>#REF!</v>
      </c>
      <c r="CF122" s="45" t="str">
        <f t="shared" si="21"/>
        <v/>
      </c>
      <c r="CG122" s="38"/>
      <c r="CH122" s="38"/>
    </row>
    <row r="123" spans="1:86" ht="24.9" customHeight="1">
      <c r="A123" s="358">
        <v>117</v>
      </c>
      <c r="B123" s="359"/>
      <c r="C123" s="360"/>
      <c r="D123" s="361"/>
      <c r="E123" s="362"/>
      <c r="F123" s="363"/>
      <c r="G123" s="363"/>
      <c r="H123" s="364"/>
      <c r="I123" s="365"/>
      <c r="J123" s="366"/>
      <c r="K123" s="367"/>
      <c r="L123" s="13"/>
      <c r="M123" s="8"/>
      <c r="N123" s="8"/>
      <c r="O123" s="8"/>
      <c r="P123" s="56"/>
      <c r="Q123" s="60"/>
      <c r="R123" s="8"/>
      <c r="S123" s="14"/>
      <c r="T123" s="19"/>
      <c r="U123" s="20"/>
      <c r="V123" s="20"/>
      <c r="W123" s="8"/>
      <c r="X123" s="62"/>
      <c r="Y123" s="60"/>
      <c r="Z123" s="8"/>
      <c r="AA123" s="14"/>
      <c r="AB123" s="13"/>
      <c r="AC123" s="8"/>
      <c r="AD123" s="8"/>
      <c r="AE123" s="8"/>
      <c r="AF123" s="56"/>
      <c r="AG123" s="60"/>
      <c r="AH123" s="8"/>
      <c r="AI123" s="14"/>
      <c r="AJ123" s="13"/>
      <c r="AK123" s="8"/>
      <c r="AL123" s="8"/>
      <c r="AM123" s="8"/>
      <c r="AN123" s="56"/>
      <c r="AO123" s="60"/>
      <c r="AP123" s="8"/>
      <c r="AQ123" s="14"/>
      <c r="AR123" s="13"/>
      <c r="AS123" s="8"/>
      <c r="AT123" s="56"/>
      <c r="AU123" s="13"/>
      <c r="AV123" s="8"/>
      <c r="AW123" s="14"/>
      <c r="AX123" s="13"/>
      <c r="AY123" s="8"/>
      <c r="AZ123" s="56"/>
      <c r="BA123" s="13" t="s">
        <v>447</v>
      </c>
      <c r="BB123" s="109" t="s">
        <v>447</v>
      </c>
      <c r="BC123" s="1"/>
      <c r="BD123" s="1"/>
      <c r="BE123" s="1"/>
      <c r="BF123" s="1"/>
      <c r="BG123" s="1"/>
      <c r="BS123" s="29"/>
      <c r="BT123" s="44" t="str">
        <f t="shared" si="11"/>
        <v/>
      </c>
      <c r="BU123" s="45" t="str">
        <f t="shared" si="12"/>
        <v/>
      </c>
      <c r="BV123" s="45" t="str">
        <f t="shared" si="13"/>
        <v/>
      </c>
      <c r="BW123" s="44" t="str">
        <f t="shared" si="14"/>
        <v/>
      </c>
      <c r="BX123" s="45" t="str">
        <f t="shared" si="15"/>
        <v/>
      </c>
      <c r="BY123" s="44" t="e">
        <f>IF(AND(#REF!="",#REF!="",#REF!="",#REF!=""),"",SUM(#REF!,#REF!,#REF!,#REF!,#REF!))</f>
        <v>#REF!</v>
      </c>
      <c r="BZ123" s="45" t="str">
        <f t="shared" si="16"/>
        <v/>
      </c>
      <c r="CA123" s="44" t="str">
        <f t="shared" si="17"/>
        <v/>
      </c>
      <c r="CB123" s="45" t="str">
        <f t="shared" si="18"/>
        <v/>
      </c>
      <c r="CC123" s="44" t="str">
        <f t="shared" si="19"/>
        <v/>
      </c>
      <c r="CD123" s="45" t="str">
        <f t="shared" si="20"/>
        <v/>
      </c>
      <c r="CE123" s="44" t="e">
        <f>IF(AND(#REF!="",#REF!="",#REF!="",#REF!=""),"",SUM(#REF!,#REF!,#REF!,#REF!,#REF!))</f>
        <v>#REF!</v>
      </c>
      <c r="CF123" s="45" t="str">
        <f t="shared" si="21"/>
        <v/>
      </c>
      <c r="CG123" s="38"/>
      <c r="CH123" s="38"/>
    </row>
    <row r="124" spans="1:86" ht="24.9" customHeight="1">
      <c r="A124" s="358">
        <v>118</v>
      </c>
      <c r="B124" s="359"/>
      <c r="C124" s="360"/>
      <c r="D124" s="361"/>
      <c r="E124" s="362"/>
      <c r="F124" s="363"/>
      <c r="G124" s="363"/>
      <c r="H124" s="364"/>
      <c r="I124" s="365"/>
      <c r="J124" s="366"/>
      <c r="K124" s="367"/>
      <c r="L124" s="13"/>
      <c r="M124" s="8"/>
      <c r="N124" s="8"/>
      <c r="O124" s="8"/>
      <c r="P124" s="56"/>
      <c r="Q124" s="60"/>
      <c r="R124" s="8"/>
      <c r="S124" s="14"/>
      <c r="T124" s="19"/>
      <c r="U124" s="20"/>
      <c r="V124" s="20"/>
      <c r="W124" s="8"/>
      <c r="X124" s="62"/>
      <c r="Y124" s="60"/>
      <c r="Z124" s="8"/>
      <c r="AA124" s="14"/>
      <c r="AB124" s="13"/>
      <c r="AC124" s="8"/>
      <c r="AD124" s="8"/>
      <c r="AE124" s="8"/>
      <c r="AF124" s="56"/>
      <c r="AG124" s="60"/>
      <c r="AH124" s="8"/>
      <c r="AI124" s="14"/>
      <c r="AJ124" s="13"/>
      <c r="AK124" s="8"/>
      <c r="AL124" s="8"/>
      <c r="AM124" s="8"/>
      <c r="AN124" s="56"/>
      <c r="AO124" s="60"/>
      <c r="AP124" s="8"/>
      <c r="AQ124" s="14"/>
      <c r="AR124" s="13"/>
      <c r="AS124" s="8"/>
      <c r="AT124" s="56"/>
      <c r="AU124" s="13"/>
      <c r="AV124" s="8"/>
      <c r="AW124" s="14"/>
      <c r="AX124" s="13"/>
      <c r="AY124" s="8"/>
      <c r="AZ124" s="56"/>
      <c r="BA124" s="13" t="s">
        <v>447</v>
      </c>
      <c r="BB124" s="109" t="s">
        <v>447</v>
      </c>
      <c r="BC124" s="1"/>
      <c r="BD124" s="1"/>
      <c r="BE124" s="1"/>
      <c r="BF124" s="1"/>
      <c r="BG124" s="1"/>
      <c r="BS124" s="29"/>
      <c r="BT124" s="44" t="str">
        <f t="shared" si="11"/>
        <v/>
      </c>
      <c r="BU124" s="45" t="str">
        <f t="shared" si="12"/>
        <v/>
      </c>
      <c r="BV124" s="45" t="str">
        <f t="shared" si="13"/>
        <v/>
      </c>
      <c r="BW124" s="44" t="str">
        <f t="shared" si="14"/>
        <v/>
      </c>
      <c r="BX124" s="45" t="str">
        <f t="shared" si="15"/>
        <v/>
      </c>
      <c r="BY124" s="44" t="e">
        <f>IF(AND(#REF!="",#REF!="",#REF!="",#REF!=""),"",SUM(#REF!,#REF!,#REF!,#REF!,#REF!))</f>
        <v>#REF!</v>
      </c>
      <c r="BZ124" s="45" t="str">
        <f t="shared" si="16"/>
        <v/>
      </c>
      <c r="CA124" s="44" t="str">
        <f t="shared" si="17"/>
        <v/>
      </c>
      <c r="CB124" s="45" t="str">
        <f t="shared" si="18"/>
        <v/>
      </c>
      <c r="CC124" s="44" t="str">
        <f t="shared" si="19"/>
        <v/>
      </c>
      <c r="CD124" s="45" t="str">
        <f t="shared" si="20"/>
        <v/>
      </c>
      <c r="CE124" s="44" t="e">
        <f>IF(AND(#REF!="",#REF!="",#REF!="",#REF!=""),"",SUM(#REF!,#REF!,#REF!,#REF!,#REF!))</f>
        <v>#REF!</v>
      </c>
      <c r="CF124" s="45" t="str">
        <f t="shared" si="21"/>
        <v/>
      </c>
      <c r="CG124" s="38"/>
      <c r="CH124" s="38"/>
    </row>
    <row r="125" spans="1:86" ht="24.9" customHeight="1">
      <c r="A125" s="358">
        <v>119</v>
      </c>
      <c r="B125" s="359"/>
      <c r="C125" s="360"/>
      <c r="D125" s="361"/>
      <c r="E125" s="362"/>
      <c r="F125" s="363"/>
      <c r="G125" s="363"/>
      <c r="H125" s="364"/>
      <c r="I125" s="365"/>
      <c r="J125" s="366"/>
      <c r="K125" s="367"/>
      <c r="L125" s="13"/>
      <c r="M125" s="8"/>
      <c r="N125" s="8"/>
      <c r="O125" s="8"/>
      <c r="P125" s="56"/>
      <c r="Q125" s="60"/>
      <c r="R125" s="8"/>
      <c r="S125" s="14"/>
      <c r="T125" s="19"/>
      <c r="U125" s="20"/>
      <c r="V125" s="20"/>
      <c r="W125" s="8"/>
      <c r="X125" s="62"/>
      <c r="Y125" s="60"/>
      <c r="Z125" s="8"/>
      <c r="AA125" s="14"/>
      <c r="AB125" s="13"/>
      <c r="AC125" s="8"/>
      <c r="AD125" s="8"/>
      <c r="AE125" s="8"/>
      <c r="AF125" s="56"/>
      <c r="AG125" s="60"/>
      <c r="AH125" s="8"/>
      <c r="AI125" s="14"/>
      <c r="AJ125" s="13"/>
      <c r="AK125" s="8"/>
      <c r="AL125" s="8"/>
      <c r="AM125" s="8"/>
      <c r="AN125" s="56"/>
      <c r="AO125" s="60"/>
      <c r="AP125" s="8"/>
      <c r="AQ125" s="14"/>
      <c r="AR125" s="13"/>
      <c r="AS125" s="8"/>
      <c r="AT125" s="56"/>
      <c r="AU125" s="13"/>
      <c r="AV125" s="8"/>
      <c r="AW125" s="14"/>
      <c r="AX125" s="13"/>
      <c r="AY125" s="8"/>
      <c r="AZ125" s="56"/>
      <c r="BA125" s="13" t="s">
        <v>447</v>
      </c>
      <c r="BB125" s="109" t="s">
        <v>447</v>
      </c>
      <c r="BC125" s="1"/>
      <c r="BD125" s="1"/>
      <c r="BE125" s="1"/>
      <c r="BF125" s="1"/>
      <c r="BG125" s="1"/>
      <c r="BS125" s="29"/>
      <c r="BT125" s="44" t="str">
        <f t="shared" si="11"/>
        <v/>
      </c>
      <c r="BU125" s="45" t="str">
        <f t="shared" si="12"/>
        <v/>
      </c>
      <c r="BV125" s="45" t="str">
        <f t="shared" si="13"/>
        <v/>
      </c>
      <c r="BW125" s="44" t="str">
        <f t="shared" si="14"/>
        <v/>
      </c>
      <c r="BX125" s="45" t="str">
        <f t="shared" si="15"/>
        <v/>
      </c>
      <c r="BY125" s="44" t="e">
        <f>IF(AND(#REF!="",#REF!="",#REF!="",#REF!=""),"",SUM(#REF!,#REF!,#REF!,#REF!,#REF!))</f>
        <v>#REF!</v>
      </c>
      <c r="BZ125" s="45" t="str">
        <f t="shared" si="16"/>
        <v/>
      </c>
      <c r="CA125" s="44" t="str">
        <f t="shared" si="17"/>
        <v/>
      </c>
      <c r="CB125" s="45" t="str">
        <f t="shared" si="18"/>
        <v/>
      </c>
      <c r="CC125" s="44" t="str">
        <f t="shared" si="19"/>
        <v/>
      </c>
      <c r="CD125" s="45" t="str">
        <f t="shared" si="20"/>
        <v/>
      </c>
      <c r="CE125" s="44" t="e">
        <f>IF(AND(#REF!="",#REF!="",#REF!="",#REF!=""),"",SUM(#REF!,#REF!,#REF!,#REF!,#REF!))</f>
        <v>#REF!</v>
      </c>
      <c r="CF125" s="45" t="str">
        <f t="shared" si="21"/>
        <v/>
      </c>
      <c r="CG125" s="38"/>
      <c r="CH125" s="38"/>
    </row>
    <row r="126" spans="1:86" ht="24.9" customHeight="1">
      <c r="A126" s="358">
        <v>120</v>
      </c>
      <c r="B126" s="359"/>
      <c r="C126" s="360"/>
      <c r="D126" s="361"/>
      <c r="E126" s="362"/>
      <c r="F126" s="363"/>
      <c r="G126" s="363"/>
      <c r="H126" s="364"/>
      <c r="I126" s="365"/>
      <c r="J126" s="366"/>
      <c r="K126" s="367"/>
      <c r="L126" s="13"/>
      <c r="M126" s="8"/>
      <c r="N126" s="8"/>
      <c r="O126" s="8"/>
      <c r="P126" s="56"/>
      <c r="Q126" s="60"/>
      <c r="R126" s="8"/>
      <c r="S126" s="14"/>
      <c r="T126" s="19"/>
      <c r="U126" s="20"/>
      <c r="V126" s="20"/>
      <c r="W126" s="8"/>
      <c r="X126" s="62"/>
      <c r="Y126" s="60"/>
      <c r="Z126" s="8"/>
      <c r="AA126" s="14"/>
      <c r="AB126" s="13"/>
      <c r="AC126" s="8"/>
      <c r="AD126" s="8"/>
      <c r="AE126" s="8"/>
      <c r="AF126" s="56"/>
      <c r="AG126" s="60"/>
      <c r="AH126" s="8"/>
      <c r="AI126" s="14"/>
      <c r="AJ126" s="13"/>
      <c r="AK126" s="8"/>
      <c r="AL126" s="8"/>
      <c r="AM126" s="8"/>
      <c r="AN126" s="56"/>
      <c r="AO126" s="60"/>
      <c r="AP126" s="8"/>
      <c r="AQ126" s="14"/>
      <c r="AR126" s="13"/>
      <c r="AS126" s="8"/>
      <c r="AT126" s="56"/>
      <c r="AU126" s="13"/>
      <c r="AV126" s="8"/>
      <c r="AW126" s="14"/>
      <c r="AX126" s="13"/>
      <c r="AY126" s="8"/>
      <c r="AZ126" s="56"/>
      <c r="BA126" s="13" t="s">
        <v>447</v>
      </c>
      <c r="BB126" s="109" t="s">
        <v>447</v>
      </c>
      <c r="BC126" s="1"/>
      <c r="BD126" s="1"/>
      <c r="BE126" s="1"/>
      <c r="BF126" s="1"/>
      <c r="BG126" s="1"/>
      <c r="BS126" s="29"/>
      <c r="BT126" s="44" t="str">
        <f t="shared" si="11"/>
        <v/>
      </c>
      <c r="BU126" s="45" t="str">
        <f t="shared" si="12"/>
        <v/>
      </c>
      <c r="BV126" s="45" t="str">
        <f t="shared" si="13"/>
        <v/>
      </c>
      <c r="BW126" s="44" t="str">
        <f t="shared" si="14"/>
        <v/>
      </c>
      <c r="BX126" s="45" t="str">
        <f t="shared" si="15"/>
        <v/>
      </c>
      <c r="BY126" s="44" t="e">
        <f>IF(AND(#REF!="",#REF!="",#REF!="",#REF!=""),"",SUM(#REF!,#REF!,#REF!,#REF!,#REF!))</f>
        <v>#REF!</v>
      </c>
      <c r="BZ126" s="45" t="str">
        <f t="shared" si="16"/>
        <v/>
      </c>
      <c r="CA126" s="44" t="str">
        <f t="shared" si="17"/>
        <v/>
      </c>
      <c r="CB126" s="45" t="str">
        <f t="shared" si="18"/>
        <v/>
      </c>
      <c r="CC126" s="44" t="str">
        <f t="shared" si="19"/>
        <v/>
      </c>
      <c r="CD126" s="45" t="str">
        <f t="shared" si="20"/>
        <v/>
      </c>
      <c r="CE126" s="44" t="e">
        <f>IF(AND(#REF!="",#REF!="",#REF!="",#REF!=""),"",SUM(#REF!,#REF!,#REF!,#REF!,#REF!))</f>
        <v>#REF!</v>
      </c>
      <c r="CF126" s="45" t="str">
        <f t="shared" si="21"/>
        <v/>
      </c>
      <c r="CG126" s="38"/>
      <c r="CH126" s="38"/>
    </row>
    <row r="127" spans="1:86" ht="24.9" customHeight="1">
      <c r="A127" s="358">
        <v>121</v>
      </c>
      <c r="B127" s="359"/>
      <c r="C127" s="360"/>
      <c r="D127" s="361"/>
      <c r="E127" s="362"/>
      <c r="F127" s="363"/>
      <c r="G127" s="363"/>
      <c r="H127" s="364"/>
      <c r="I127" s="365"/>
      <c r="J127" s="366"/>
      <c r="K127" s="367"/>
      <c r="L127" s="13"/>
      <c r="M127" s="8"/>
      <c r="N127" s="8"/>
      <c r="O127" s="8"/>
      <c r="P127" s="56"/>
      <c r="Q127" s="60"/>
      <c r="R127" s="8"/>
      <c r="S127" s="14"/>
      <c r="T127" s="19"/>
      <c r="U127" s="20"/>
      <c r="V127" s="20"/>
      <c r="W127" s="8"/>
      <c r="X127" s="62"/>
      <c r="Y127" s="60"/>
      <c r="Z127" s="8"/>
      <c r="AA127" s="14"/>
      <c r="AB127" s="13"/>
      <c r="AC127" s="8"/>
      <c r="AD127" s="8"/>
      <c r="AE127" s="8"/>
      <c r="AF127" s="56"/>
      <c r="AG127" s="60"/>
      <c r="AH127" s="8"/>
      <c r="AI127" s="14"/>
      <c r="AJ127" s="13"/>
      <c r="AK127" s="8"/>
      <c r="AL127" s="8"/>
      <c r="AM127" s="8"/>
      <c r="AN127" s="56"/>
      <c r="AO127" s="60"/>
      <c r="AP127" s="8"/>
      <c r="AQ127" s="14"/>
      <c r="AR127" s="13"/>
      <c r="AS127" s="8"/>
      <c r="AT127" s="56"/>
      <c r="AU127" s="13"/>
      <c r="AV127" s="8"/>
      <c r="AW127" s="14"/>
      <c r="AX127" s="13"/>
      <c r="AY127" s="8"/>
      <c r="AZ127" s="56"/>
      <c r="BA127" s="13" t="s">
        <v>447</v>
      </c>
      <c r="BB127" s="109" t="s">
        <v>447</v>
      </c>
      <c r="BC127" s="1"/>
      <c r="BD127" s="1"/>
      <c r="BE127" s="1"/>
      <c r="BF127" s="1"/>
      <c r="BG127" s="1"/>
      <c r="BS127" s="29"/>
      <c r="BT127" s="44" t="str">
        <f t="shared" si="11"/>
        <v/>
      </c>
      <c r="BU127" s="45" t="str">
        <f t="shared" si="12"/>
        <v/>
      </c>
      <c r="BV127" s="45" t="str">
        <f t="shared" si="13"/>
        <v/>
      </c>
      <c r="BW127" s="44" t="str">
        <f t="shared" si="14"/>
        <v/>
      </c>
      <c r="BX127" s="45" t="str">
        <f t="shared" si="15"/>
        <v/>
      </c>
      <c r="BY127" s="44" t="e">
        <f>IF(AND(#REF!="",#REF!="",#REF!="",#REF!=""),"",SUM(#REF!,#REF!,#REF!,#REF!,#REF!))</f>
        <v>#REF!</v>
      </c>
      <c r="BZ127" s="45" t="str">
        <f t="shared" si="16"/>
        <v/>
      </c>
      <c r="CA127" s="44" t="str">
        <f t="shared" si="17"/>
        <v/>
      </c>
      <c r="CB127" s="45" t="str">
        <f t="shared" si="18"/>
        <v/>
      </c>
      <c r="CC127" s="44" t="str">
        <f t="shared" si="19"/>
        <v/>
      </c>
      <c r="CD127" s="45" t="str">
        <f t="shared" si="20"/>
        <v/>
      </c>
      <c r="CE127" s="44" t="e">
        <f>IF(AND(#REF!="",#REF!="",#REF!="",#REF!=""),"",SUM(#REF!,#REF!,#REF!,#REF!,#REF!))</f>
        <v>#REF!</v>
      </c>
      <c r="CF127" s="45" t="str">
        <f t="shared" si="21"/>
        <v/>
      </c>
      <c r="CG127" s="38" t="e">
        <f>IF(AND(#REF!="",#REF!="",#REF!="",#REF!=""),"",SUM(#REF!,#REF!,#REF!,#REF!))</f>
        <v>#REF!</v>
      </c>
      <c r="CH127" s="38" t="str">
        <f t="shared" ref="CH127:CH190" si="22">IFERROR(IF(CG127="","",IF($CG$5=100,ROUNDUP(CG127*20%,0),IF($CG$5=86,ROUNDUP((CG127/$CG$5)*$CH$5,0),IF($CG$5=66,ROUNDUP((CG127/$CG$5)*$CH$5,0),"")))),"")</f>
        <v/>
      </c>
    </row>
    <row r="128" spans="1:86" ht="24.9" customHeight="1">
      <c r="A128" s="358">
        <v>122</v>
      </c>
      <c r="B128" s="359"/>
      <c r="C128" s="360"/>
      <c r="D128" s="361"/>
      <c r="E128" s="362"/>
      <c r="F128" s="363"/>
      <c r="G128" s="363"/>
      <c r="H128" s="364"/>
      <c r="I128" s="365"/>
      <c r="J128" s="366"/>
      <c r="K128" s="367"/>
      <c r="L128" s="13"/>
      <c r="M128" s="8"/>
      <c r="N128" s="8"/>
      <c r="O128" s="8"/>
      <c r="P128" s="56"/>
      <c r="Q128" s="60"/>
      <c r="R128" s="8"/>
      <c r="S128" s="14"/>
      <c r="T128" s="19"/>
      <c r="U128" s="20"/>
      <c r="V128" s="20"/>
      <c r="W128" s="8"/>
      <c r="X128" s="62"/>
      <c r="Y128" s="60"/>
      <c r="Z128" s="8"/>
      <c r="AA128" s="14"/>
      <c r="AB128" s="13"/>
      <c r="AC128" s="8"/>
      <c r="AD128" s="8"/>
      <c r="AE128" s="8"/>
      <c r="AF128" s="56"/>
      <c r="AG128" s="60"/>
      <c r="AH128" s="8"/>
      <c r="AI128" s="14"/>
      <c r="AJ128" s="13"/>
      <c r="AK128" s="8"/>
      <c r="AL128" s="8"/>
      <c r="AM128" s="8"/>
      <c r="AN128" s="56"/>
      <c r="AO128" s="60"/>
      <c r="AP128" s="8"/>
      <c r="AQ128" s="14"/>
      <c r="AR128" s="13"/>
      <c r="AS128" s="8"/>
      <c r="AT128" s="56"/>
      <c r="AU128" s="13"/>
      <c r="AV128" s="8"/>
      <c r="AW128" s="14"/>
      <c r="AX128" s="13"/>
      <c r="AY128" s="8"/>
      <c r="AZ128" s="56"/>
      <c r="BA128" s="13" t="s">
        <v>447</v>
      </c>
      <c r="BB128" s="109" t="s">
        <v>447</v>
      </c>
      <c r="BC128" s="1"/>
      <c r="BD128" s="1"/>
      <c r="BE128" s="1"/>
      <c r="BF128" s="1"/>
      <c r="BG128" s="1"/>
      <c r="BS128" s="29"/>
      <c r="BT128" s="44" t="str">
        <f t="shared" si="11"/>
        <v/>
      </c>
      <c r="BU128" s="45" t="str">
        <f t="shared" si="12"/>
        <v/>
      </c>
      <c r="BV128" s="45" t="str">
        <f t="shared" si="13"/>
        <v/>
      </c>
      <c r="BW128" s="44" t="str">
        <f t="shared" si="14"/>
        <v/>
      </c>
      <c r="BX128" s="45" t="str">
        <f t="shared" si="15"/>
        <v/>
      </c>
      <c r="BY128" s="44" t="e">
        <f>IF(AND(#REF!="",#REF!="",#REF!="",#REF!=""),"",SUM(#REF!,#REF!,#REF!,#REF!,#REF!))</f>
        <v>#REF!</v>
      </c>
      <c r="BZ128" s="45" t="str">
        <f t="shared" si="16"/>
        <v/>
      </c>
      <c r="CA128" s="44" t="str">
        <f t="shared" si="17"/>
        <v/>
      </c>
      <c r="CB128" s="45" t="str">
        <f t="shared" si="18"/>
        <v/>
      </c>
      <c r="CC128" s="44" t="str">
        <f t="shared" si="19"/>
        <v/>
      </c>
      <c r="CD128" s="45" t="str">
        <f t="shared" si="20"/>
        <v/>
      </c>
      <c r="CE128" s="44" t="e">
        <f>IF(AND(#REF!="",#REF!="",#REF!="",#REF!=""),"",SUM(#REF!,#REF!,#REF!,#REF!,#REF!))</f>
        <v>#REF!</v>
      </c>
      <c r="CF128" s="45" t="str">
        <f t="shared" si="21"/>
        <v/>
      </c>
      <c r="CG128" s="38" t="e">
        <f>IF(AND(#REF!="",#REF!="",#REF!="",#REF!=""),"",SUM(#REF!,#REF!,#REF!,#REF!))</f>
        <v>#REF!</v>
      </c>
      <c r="CH128" s="38" t="str">
        <f t="shared" si="22"/>
        <v/>
      </c>
    </row>
    <row r="129" spans="1:86" ht="24.9" customHeight="1">
      <c r="A129" s="358">
        <v>123</v>
      </c>
      <c r="B129" s="359"/>
      <c r="C129" s="360"/>
      <c r="D129" s="361"/>
      <c r="E129" s="362"/>
      <c r="F129" s="363"/>
      <c r="G129" s="363"/>
      <c r="H129" s="364"/>
      <c r="I129" s="365"/>
      <c r="J129" s="366"/>
      <c r="K129" s="367"/>
      <c r="L129" s="13"/>
      <c r="M129" s="8"/>
      <c r="N129" s="8"/>
      <c r="O129" s="8"/>
      <c r="P129" s="56"/>
      <c r="Q129" s="60"/>
      <c r="R129" s="8"/>
      <c r="S129" s="14"/>
      <c r="T129" s="19"/>
      <c r="U129" s="20"/>
      <c r="V129" s="20"/>
      <c r="W129" s="8"/>
      <c r="X129" s="62"/>
      <c r="Y129" s="60"/>
      <c r="Z129" s="8"/>
      <c r="AA129" s="14"/>
      <c r="AB129" s="13"/>
      <c r="AC129" s="8"/>
      <c r="AD129" s="8"/>
      <c r="AE129" s="8"/>
      <c r="AF129" s="56"/>
      <c r="AG129" s="60"/>
      <c r="AH129" s="8"/>
      <c r="AI129" s="14"/>
      <c r="AJ129" s="13"/>
      <c r="AK129" s="8"/>
      <c r="AL129" s="8"/>
      <c r="AM129" s="8"/>
      <c r="AN129" s="56"/>
      <c r="AO129" s="60"/>
      <c r="AP129" s="8"/>
      <c r="AQ129" s="14"/>
      <c r="AR129" s="13"/>
      <c r="AS129" s="8"/>
      <c r="AT129" s="56"/>
      <c r="AU129" s="13"/>
      <c r="AV129" s="8"/>
      <c r="AW129" s="14"/>
      <c r="AX129" s="13"/>
      <c r="AY129" s="8"/>
      <c r="AZ129" s="56"/>
      <c r="BA129" s="13" t="s">
        <v>447</v>
      </c>
      <c r="BB129" s="109" t="s">
        <v>447</v>
      </c>
      <c r="BC129" s="1"/>
      <c r="BD129" s="1"/>
      <c r="BE129" s="1"/>
      <c r="BF129" s="1"/>
      <c r="BG129" s="1"/>
      <c r="BS129" s="29"/>
      <c r="BT129" s="44" t="str">
        <f t="shared" si="11"/>
        <v/>
      </c>
      <c r="BU129" s="45" t="str">
        <f t="shared" si="12"/>
        <v/>
      </c>
      <c r="BV129" s="45" t="str">
        <f t="shared" si="13"/>
        <v/>
      </c>
      <c r="BW129" s="44" t="str">
        <f t="shared" si="14"/>
        <v/>
      </c>
      <c r="BX129" s="45" t="str">
        <f t="shared" si="15"/>
        <v/>
      </c>
      <c r="BY129" s="44" t="e">
        <f>IF(AND(#REF!="",#REF!="",#REF!="",#REF!=""),"",SUM(#REF!,#REF!,#REF!,#REF!,#REF!))</f>
        <v>#REF!</v>
      </c>
      <c r="BZ129" s="45" t="str">
        <f t="shared" si="16"/>
        <v/>
      </c>
      <c r="CA129" s="44" t="str">
        <f t="shared" si="17"/>
        <v/>
      </c>
      <c r="CB129" s="45" t="str">
        <f t="shared" si="18"/>
        <v/>
      </c>
      <c r="CC129" s="44" t="str">
        <f t="shared" si="19"/>
        <v/>
      </c>
      <c r="CD129" s="45" t="str">
        <f t="shared" si="20"/>
        <v/>
      </c>
      <c r="CE129" s="44" t="e">
        <f>IF(AND(#REF!="",#REF!="",#REF!="",#REF!=""),"",SUM(#REF!,#REF!,#REF!,#REF!,#REF!))</f>
        <v>#REF!</v>
      </c>
      <c r="CF129" s="45" t="str">
        <f t="shared" si="21"/>
        <v/>
      </c>
      <c r="CG129" s="38" t="e">
        <f>IF(AND(#REF!="",#REF!="",#REF!="",#REF!=""),"",SUM(#REF!,#REF!,#REF!,#REF!))</f>
        <v>#REF!</v>
      </c>
      <c r="CH129" s="38" t="str">
        <f t="shared" si="22"/>
        <v/>
      </c>
    </row>
    <row r="130" spans="1:86" ht="24.9" customHeight="1">
      <c r="A130" s="358">
        <v>124</v>
      </c>
      <c r="B130" s="359"/>
      <c r="C130" s="360"/>
      <c r="D130" s="361"/>
      <c r="E130" s="362"/>
      <c r="F130" s="363"/>
      <c r="G130" s="363"/>
      <c r="H130" s="364"/>
      <c r="I130" s="365"/>
      <c r="J130" s="366"/>
      <c r="K130" s="367"/>
      <c r="L130" s="13"/>
      <c r="M130" s="8"/>
      <c r="N130" s="8"/>
      <c r="O130" s="8"/>
      <c r="P130" s="56"/>
      <c r="Q130" s="60"/>
      <c r="R130" s="8"/>
      <c r="S130" s="14"/>
      <c r="T130" s="19"/>
      <c r="U130" s="20"/>
      <c r="V130" s="20"/>
      <c r="W130" s="8"/>
      <c r="X130" s="62"/>
      <c r="Y130" s="60"/>
      <c r="Z130" s="8"/>
      <c r="AA130" s="14"/>
      <c r="AB130" s="13"/>
      <c r="AC130" s="8"/>
      <c r="AD130" s="8"/>
      <c r="AE130" s="8"/>
      <c r="AF130" s="56"/>
      <c r="AG130" s="60"/>
      <c r="AH130" s="8"/>
      <c r="AI130" s="14"/>
      <c r="AJ130" s="13"/>
      <c r="AK130" s="8"/>
      <c r="AL130" s="8"/>
      <c r="AM130" s="8"/>
      <c r="AN130" s="56"/>
      <c r="AO130" s="60"/>
      <c r="AP130" s="8"/>
      <c r="AQ130" s="14"/>
      <c r="AR130" s="13"/>
      <c r="AS130" s="8"/>
      <c r="AT130" s="56"/>
      <c r="AU130" s="13"/>
      <c r="AV130" s="8"/>
      <c r="AW130" s="14"/>
      <c r="AX130" s="13"/>
      <c r="AY130" s="8"/>
      <c r="AZ130" s="56"/>
      <c r="BA130" s="13" t="s">
        <v>447</v>
      </c>
      <c r="BB130" s="109" t="s">
        <v>447</v>
      </c>
      <c r="BC130" s="1"/>
      <c r="BD130" s="1"/>
      <c r="BE130" s="1"/>
      <c r="BF130" s="1"/>
      <c r="BG130" s="1"/>
      <c r="BS130" s="29"/>
      <c r="BT130" s="44" t="str">
        <f t="shared" si="11"/>
        <v/>
      </c>
      <c r="BU130" s="45" t="str">
        <f t="shared" si="12"/>
        <v/>
      </c>
      <c r="BV130" s="45" t="str">
        <f t="shared" si="13"/>
        <v/>
      </c>
      <c r="BW130" s="44" t="str">
        <f t="shared" si="14"/>
        <v/>
      </c>
      <c r="BX130" s="45" t="str">
        <f t="shared" si="15"/>
        <v/>
      </c>
      <c r="BY130" s="44" t="e">
        <f>IF(AND(#REF!="",#REF!="",#REF!="",#REF!=""),"",SUM(#REF!,#REF!,#REF!,#REF!,#REF!))</f>
        <v>#REF!</v>
      </c>
      <c r="BZ130" s="45" t="str">
        <f t="shared" si="16"/>
        <v/>
      </c>
      <c r="CA130" s="44" t="str">
        <f t="shared" si="17"/>
        <v/>
      </c>
      <c r="CB130" s="45" t="str">
        <f t="shared" si="18"/>
        <v/>
      </c>
      <c r="CC130" s="44" t="str">
        <f t="shared" si="19"/>
        <v/>
      </c>
      <c r="CD130" s="45" t="str">
        <f t="shared" si="20"/>
        <v/>
      </c>
      <c r="CE130" s="44" t="e">
        <f>IF(AND(#REF!="",#REF!="",#REF!="",#REF!=""),"",SUM(#REF!,#REF!,#REF!,#REF!,#REF!))</f>
        <v>#REF!</v>
      </c>
      <c r="CF130" s="45" t="str">
        <f t="shared" si="21"/>
        <v/>
      </c>
      <c r="CG130" s="38" t="e">
        <f>IF(AND(#REF!="",#REF!="",#REF!="",#REF!=""),"",SUM(#REF!,#REF!,#REF!,#REF!))</f>
        <v>#REF!</v>
      </c>
      <c r="CH130" s="38" t="str">
        <f t="shared" si="22"/>
        <v/>
      </c>
    </row>
    <row r="131" spans="1:86" ht="24.9" customHeight="1">
      <c r="A131" s="358">
        <v>125</v>
      </c>
      <c r="B131" s="359"/>
      <c r="C131" s="360"/>
      <c r="D131" s="361"/>
      <c r="E131" s="362"/>
      <c r="F131" s="363"/>
      <c r="G131" s="363"/>
      <c r="H131" s="364"/>
      <c r="I131" s="365"/>
      <c r="J131" s="366"/>
      <c r="K131" s="367"/>
      <c r="L131" s="13"/>
      <c r="M131" s="8"/>
      <c r="N131" s="8"/>
      <c r="O131" s="8"/>
      <c r="P131" s="56"/>
      <c r="Q131" s="60"/>
      <c r="R131" s="8"/>
      <c r="S131" s="14"/>
      <c r="T131" s="19"/>
      <c r="U131" s="20"/>
      <c r="V131" s="20"/>
      <c r="W131" s="8"/>
      <c r="X131" s="62"/>
      <c r="Y131" s="60"/>
      <c r="Z131" s="8"/>
      <c r="AA131" s="14"/>
      <c r="AB131" s="13"/>
      <c r="AC131" s="8"/>
      <c r="AD131" s="8"/>
      <c r="AE131" s="8"/>
      <c r="AF131" s="56"/>
      <c r="AG131" s="60"/>
      <c r="AH131" s="8"/>
      <c r="AI131" s="14"/>
      <c r="AJ131" s="13"/>
      <c r="AK131" s="8"/>
      <c r="AL131" s="8"/>
      <c r="AM131" s="8"/>
      <c r="AN131" s="56"/>
      <c r="AO131" s="60"/>
      <c r="AP131" s="8"/>
      <c r="AQ131" s="14"/>
      <c r="AR131" s="13"/>
      <c r="AS131" s="8"/>
      <c r="AT131" s="56"/>
      <c r="AU131" s="13"/>
      <c r="AV131" s="8"/>
      <c r="AW131" s="14"/>
      <c r="AX131" s="13"/>
      <c r="AY131" s="8"/>
      <c r="AZ131" s="56"/>
      <c r="BA131" s="13" t="s">
        <v>447</v>
      </c>
      <c r="BB131" s="109" t="s">
        <v>447</v>
      </c>
      <c r="BC131" s="1"/>
      <c r="BD131" s="1"/>
      <c r="BE131" s="1"/>
      <c r="BF131" s="1"/>
      <c r="BG131" s="1"/>
      <c r="BS131" s="29"/>
      <c r="BT131" s="44" t="str">
        <f t="shared" si="11"/>
        <v/>
      </c>
      <c r="BU131" s="45" t="str">
        <f t="shared" si="12"/>
        <v/>
      </c>
      <c r="BV131" s="45" t="str">
        <f t="shared" si="13"/>
        <v/>
      </c>
      <c r="BW131" s="44" t="str">
        <f t="shared" si="14"/>
        <v/>
      </c>
      <c r="BX131" s="45" t="str">
        <f t="shared" si="15"/>
        <v/>
      </c>
      <c r="BY131" s="44" t="e">
        <f>IF(AND(#REF!="",#REF!="",#REF!="",#REF!=""),"",SUM(#REF!,#REF!,#REF!,#REF!,#REF!))</f>
        <v>#REF!</v>
      </c>
      <c r="BZ131" s="45" t="str">
        <f t="shared" si="16"/>
        <v/>
      </c>
      <c r="CA131" s="44" t="str">
        <f t="shared" si="17"/>
        <v/>
      </c>
      <c r="CB131" s="45" t="str">
        <f t="shared" si="18"/>
        <v/>
      </c>
      <c r="CC131" s="44" t="str">
        <f t="shared" si="19"/>
        <v/>
      </c>
      <c r="CD131" s="45" t="str">
        <f t="shared" si="20"/>
        <v/>
      </c>
      <c r="CE131" s="44" t="e">
        <f>IF(AND(#REF!="",#REF!="",#REF!="",#REF!=""),"",SUM(#REF!,#REF!,#REF!,#REF!,#REF!))</f>
        <v>#REF!</v>
      </c>
      <c r="CF131" s="45" t="str">
        <f t="shared" si="21"/>
        <v/>
      </c>
      <c r="CG131" s="38" t="e">
        <f>IF(AND(#REF!="",#REF!="",#REF!="",#REF!=""),"",SUM(#REF!,#REF!,#REF!,#REF!))</f>
        <v>#REF!</v>
      </c>
      <c r="CH131" s="38" t="str">
        <f t="shared" si="22"/>
        <v/>
      </c>
    </row>
    <row r="132" spans="1:86" ht="24.9" customHeight="1">
      <c r="A132" s="358">
        <v>126</v>
      </c>
      <c r="B132" s="359"/>
      <c r="C132" s="360"/>
      <c r="D132" s="361"/>
      <c r="E132" s="362"/>
      <c r="F132" s="363"/>
      <c r="G132" s="363"/>
      <c r="H132" s="364"/>
      <c r="I132" s="365"/>
      <c r="J132" s="366"/>
      <c r="K132" s="367"/>
      <c r="L132" s="13"/>
      <c r="M132" s="8"/>
      <c r="N132" s="8"/>
      <c r="O132" s="8"/>
      <c r="P132" s="56"/>
      <c r="Q132" s="60"/>
      <c r="R132" s="8"/>
      <c r="S132" s="14"/>
      <c r="T132" s="19"/>
      <c r="U132" s="20"/>
      <c r="V132" s="20"/>
      <c r="W132" s="8"/>
      <c r="X132" s="62"/>
      <c r="Y132" s="60"/>
      <c r="Z132" s="8"/>
      <c r="AA132" s="14"/>
      <c r="AB132" s="13"/>
      <c r="AC132" s="8"/>
      <c r="AD132" s="8"/>
      <c r="AE132" s="8"/>
      <c r="AF132" s="56"/>
      <c r="AG132" s="60"/>
      <c r="AH132" s="8"/>
      <c r="AI132" s="14"/>
      <c r="AJ132" s="13"/>
      <c r="AK132" s="8"/>
      <c r="AL132" s="8"/>
      <c r="AM132" s="8"/>
      <c r="AN132" s="56"/>
      <c r="AO132" s="60"/>
      <c r="AP132" s="8"/>
      <c r="AQ132" s="14"/>
      <c r="AR132" s="13"/>
      <c r="AS132" s="8"/>
      <c r="AT132" s="56"/>
      <c r="AU132" s="13"/>
      <c r="AV132" s="8"/>
      <c r="AW132" s="14"/>
      <c r="AX132" s="13"/>
      <c r="AY132" s="8"/>
      <c r="AZ132" s="56"/>
      <c r="BA132" s="13" t="s">
        <v>447</v>
      </c>
      <c r="BB132" s="109" t="s">
        <v>447</v>
      </c>
      <c r="BC132" s="1"/>
      <c r="BD132" s="1"/>
      <c r="BE132" s="1"/>
      <c r="BF132" s="1"/>
      <c r="BG132" s="1"/>
      <c r="BS132" s="29"/>
      <c r="BT132" s="44" t="str">
        <f t="shared" si="11"/>
        <v/>
      </c>
      <c r="BU132" s="45" t="str">
        <f t="shared" si="12"/>
        <v/>
      </c>
      <c r="BV132" s="45" t="str">
        <f t="shared" si="13"/>
        <v/>
      </c>
      <c r="BW132" s="44" t="str">
        <f t="shared" si="14"/>
        <v/>
      </c>
      <c r="BX132" s="45" t="str">
        <f t="shared" si="15"/>
        <v/>
      </c>
      <c r="BY132" s="44" t="e">
        <f>IF(AND(#REF!="",#REF!="",#REF!="",#REF!=""),"",SUM(#REF!,#REF!,#REF!,#REF!,#REF!))</f>
        <v>#REF!</v>
      </c>
      <c r="BZ132" s="45" t="str">
        <f t="shared" si="16"/>
        <v/>
      </c>
      <c r="CA132" s="44" t="str">
        <f t="shared" si="17"/>
        <v/>
      </c>
      <c r="CB132" s="45" t="str">
        <f t="shared" si="18"/>
        <v/>
      </c>
      <c r="CC132" s="44" t="str">
        <f t="shared" si="19"/>
        <v/>
      </c>
      <c r="CD132" s="45" t="str">
        <f t="shared" si="20"/>
        <v/>
      </c>
      <c r="CE132" s="44" t="e">
        <f>IF(AND(#REF!="",#REF!="",#REF!="",#REF!=""),"",SUM(#REF!,#REF!,#REF!,#REF!,#REF!))</f>
        <v>#REF!</v>
      </c>
      <c r="CF132" s="45" t="str">
        <f t="shared" si="21"/>
        <v/>
      </c>
      <c r="CG132" s="38" t="e">
        <f>IF(AND(#REF!="",#REF!="",#REF!="",#REF!=""),"",SUM(#REF!,#REF!,#REF!,#REF!))</f>
        <v>#REF!</v>
      </c>
      <c r="CH132" s="38" t="str">
        <f t="shared" si="22"/>
        <v/>
      </c>
    </row>
    <row r="133" spans="1:86" ht="24.9" customHeight="1">
      <c r="A133" s="358">
        <v>127</v>
      </c>
      <c r="B133" s="359"/>
      <c r="C133" s="360"/>
      <c r="D133" s="361"/>
      <c r="E133" s="362"/>
      <c r="F133" s="363"/>
      <c r="G133" s="363"/>
      <c r="H133" s="364"/>
      <c r="I133" s="365"/>
      <c r="J133" s="366"/>
      <c r="K133" s="367"/>
      <c r="L133" s="13"/>
      <c r="M133" s="8"/>
      <c r="N133" s="8"/>
      <c r="O133" s="8"/>
      <c r="P133" s="56"/>
      <c r="Q133" s="60"/>
      <c r="R133" s="8"/>
      <c r="S133" s="14"/>
      <c r="T133" s="19"/>
      <c r="U133" s="20"/>
      <c r="V133" s="20"/>
      <c r="W133" s="8"/>
      <c r="X133" s="62"/>
      <c r="Y133" s="60"/>
      <c r="Z133" s="8"/>
      <c r="AA133" s="14"/>
      <c r="AB133" s="13"/>
      <c r="AC133" s="8"/>
      <c r="AD133" s="8"/>
      <c r="AE133" s="8"/>
      <c r="AF133" s="56"/>
      <c r="AG133" s="60"/>
      <c r="AH133" s="8"/>
      <c r="AI133" s="14"/>
      <c r="AJ133" s="13"/>
      <c r="AK133" s="8"/>
      <c r="AL133" s="8"/>
      <c r="AM133" s="8"/>
      <c r="AN133" s="56"/>
      <c r="AO133" s="60"/>
      <c r="AP133" s="8"/>
      <c r="AQ133" s="14"/>
      <c r="AR133" s="13"/>
      <c r="AS133" s="8"/>
      <c r="AT133" s="56"/>
      <c r="AU133" s="13"/>
      <c r="AV133" s="8"/>
      <c r="AW133" s="14"/>
      <c r="AX133" s="13"/>
      <c r="AY133" s="8"/>
      <c r="AZ133" s="56"/>
      <c r="BA133" s="13" t="s">
        <v>447</v>
      </c>
      <c r="BB133" s="109" t="s">
        <v>447</v>
      </c>
      <c r="BC133" s="1"/>
      <c r="BD133" s="1"/>
      <c r="BE133" s="1"/>
      <c r="BF133" s="1"/>
      <c r="BG133" s="1"/>
      <c r="BS133" s="29"/>
      <c r="BT133" s="44" t="str">
        <f t="shared" si="11"/>
        <v/>
      </c>
      <c r="BU133" s="45" t="str">
        <f t="shared" si="12"/>
        <v/>
      </c>
      <c r="BV133" s="45" t="str">
        <f t="shared" si="13"/>
        <v/>
      </c>
      <c r="BW133" s="44" t="str">
        <f t="shared" si="14"/>
        <v/>
      </c>
      <c r="BX133" s="45" t="str">
        <f t="shared" si="15"/>
        <v/>
      </c>
      <c r="BY133" s="44" t="e">
        <f>IF(AND(#REF!="",#REF!="",#REF!="",#REF!=""),"",SUM(#REF!,#REF!,#REF!,#REF!,#REF!))</f>
        <v>#REF!</v>
      </c>
      <c r="BZ133" s="45" t="str">
        <f t="shared" si="16"/>
        <v/>
      </c>
      <c r="CA133" s="44" t="str">
        <f t="shared" si="17"/>
        <v/>
      </c>
      <c r="CB133" s="45" t="str">
        <f t="shared" si="18"/>
        <v/>
      </c>
      <c r="CC133" s="44" t="str">
        <f t="shared" si="19"/>
        <v/>
      </c>
      <c r="CD133" s="45" t="str">
        <f t="shared" si="20"/>
        <v/>
      </c>
      <c r="CE133" s="44" t="e">
        <f>IF(AND(#REF!="",#REF!="",#REF!="",#REF!=""),"",SUM(#REF!,#REF!,#REF!,#REF!,#REF!))</f>
        <v>#REF!</v>
      </c>
      <c r="CF133" s="45" t="str">
        <f t="shared" si="21"/>
        <v/>
      </c>
      <c r="CG133" s="38" t="e">
        <f>IF(AND(#REF!="",#REF!="",#REF!="",#REF!=""),"",SUM(#REF!,#REF!,#REF!,#REF!))</f>
        <v>#REF!</v>
      </c>
      <c r="CH133" s="38" t="str">
        <f t="shared" si="22"/>
        <v/>
      </c>
    </row>
    <row r="134" spans="1:86" ht="24.9" customHeight="1">
      <c r="A134" s="358">
        <v>128</v>
      </c>
      <c r="B134" s="359"/>
      <c r="C134" s="360"/>
      <c r="D134" s="361"/>
      <c r="E134" s="362"/>
      <c r="F134" s="363"/>
      <c r="G134" s="363"/>
      <c r="H134" s="364"/>
      <c r="I134" s="365"/>
      <c r="J134" s="366"/>
      <c r="K134" s="367"/>
      <c r="L134" s="13"/>
      <c r="M134" s="8"/>
      <c r="N134" s="8"/>
      <c r="O134" s="8"/>
      <c r="P134" s="56"/>
      <c r="Q134" s="60"/>
      <c r="R134" s="8"/>
      <c r="S134" s="14"/>
      <c r="T134" s="19"/>
      <c r="U134" s="20"/>
      <c r="V134" s="20"/>
      <c r="W134" s="8"/>
      <c r="X134" s="62"/>
      <c r="Y134" s="60"/>
      <c r="Z134" s="8"/>
      <c r="AA134" s="14"/>
      <c r="AB134" s="13"/>
      <c r="AC134" s="8"/>
      <c r="AD134" s="8"/>
      <c r="AE134" s="8"/>
      <c r="AF134" s="56"/>
      <c r="AG134" s="60"/>
      <c r="AH134" s="8"/>
      <c r="AI134" s="14"/>
      <c r="AJ134" s="13"/>
      <c r="AK134" s="8"/>
      <c r="AL134" s="8"/>
      <c r="AM134" s="8"/>
      <c r="AN134" s="56"/>
      <c r="AO134" s="60"/>
      <c r="AP134" s="8"/>
      <c r="AQ134" s="14"/>
      <c r="AR134" s="13"/>
      <c r="AS134" s="8"/>
      <c r="AT134" s="56"/>
      <c r="AU134" s="13"/>
      <c r="AV134" s="8"/>
      <c r="AW134" s="14"/>
      <c r="AX134" s="13"/>
      <c r="AY134" s="8"/>
      <c r="AZ134" s="56"/>
      <c r="BA134" s="13" t="s">
        <v>447</v>
      </c>
      <c r="BB134" s="109" t="s">
        <v>447</v>
      </c>
      <c r="BC134" s="1"/>
      <c r="BD134" s="1"/>
      <c r="BE134" s="1"/>
      <c r="BF134" s="1"/>
      <c r="BG134" s="1"/>
      <c r="BS134" s="29"/>
      <c r="BT134" s="44" t="str">
        <f t="shared" si="11"/>
        <v/>
      </c>
      <c r="BU134" s="45" t="str">
        <f t="shared" si="12"/>
        <v/>
      </c>
      <c r="BV134" s="45" t="str">
        <f t="shared" si="13"/>
        <v/>
      </c>
      <c r="BW134" s="44" t="str">
        <f t="shared" si="14"/>
        <v/>
      </c>
      <c r="BX134" s="45" t="str">
        <f t="shared" si="15"/>
        <v/>
      </c>
      <c r="BY134" s="44" t="e">
        <f>IF(AND(#REF!="",#REF!="",#REF!="",#REF!=""),"",SUM(#REF!,#REF!,#REF!,#REF!,#REF!))</f>
        <v>#REF!</v>
      </c>
      <c r="BZ134" s="45" t="str">
        <f t="shared" si="16"/>
        <v/>
      </c>
      <c r="CA134" s="44" t="str">
        <f t="shared" si="17"/>
        <v/>
      </c>
      <c r="CB134" s="45" t="str">
        <f t="shared" si="18"/>
        <v/>
      </c>
      <c r="CC134" s="44" t="str">
        <f t="shared" si="19"/>
        <v/>
      </c>
      <c r="CD134" s="45" t="str">
        <f t="shared" si="20"/>
        <v/>
      </c>
      <c r="CE134" s="44" t="e">
        <f>IF(AND(#REF!="",#REF!="",#REF!="",#REF!=""),"",SUM(#REF!,#REF!,#REF!,#REF!,#REF!))</f>
        <v>#REF!</v>
      </c>
      <c r="CF134" s="45" t="str">
        <f t="shared" si="21"/>
        <v/>
      </c>
      <c r="CG134" s="38" t="e">
        <f>IF(AND(#REF!="",#REF!="",#REF!="",#REF!=""),"",SUM(#REF!,#REF!,#REF!,#REF!))</f>
        <v>#REF!</v>
      </c>
      <c r="CH134" s="38" t="str">
        <f t="shared" si="22"/>
        <v/>
      </c>
    </row>
    <row r="135" spans="1:86" ht="24.9" customHeight="1">
      <c r="A135" s="358">
        <v>129</v>
      </c>
      <c r="B135" s="359"/>
      <c r="C135" s="360"/>
      <c r="D135" s="361"/>
      <c r="E135" s="362"/>
      <c r="F135" s="363"/>
      <c r="G135" s="363"/>
      <c r="H135" s="364"/>
      <c r="I135" s="365"/>
      <c r="J135" s="366"/>
      <c r="K135" s="367"/>
      <c r="L135" s="13"/>
      <c r="M135" s="8"/>
      <c r="N135" s="8"/>
      <c r="O135" s="8"/>
      <c r="P135" s="56"/>
      <c r="Q135" s="60"/>
      <c r="R135" s="8"/>
      <c r="S135" s="14"/>
      <c r="T135" s="19"/>
      <c r="U135" s="20"/>
      <c r="V135" s="20"/>
      <c r="W135" s="8"/>
      <c r="X135" s="62"/>
      <c r="Y135" s="60"/>
      <c r="Z135" s="8"/>
      <c r="AA135" s="14"/>
      <c r="AB135" s="13"/>
      <c r="AC135" s="8"/>
      <c r="AD135" s="8"/>
      <c r="AE135" s="8"/>
      <c r="AF135" s="56"/>
      <c r="AG135" s="60"/>
      <c r="AH135" s="8"/>
      <c r="AI135" s="14"/>
      <c r="AJ135" s="13"/>
      <c r="AK135" s="8"/>
      <c r="AL135" s="8"/>
      <c r="AM135" s="8"/>
      <c r="AN135" s="56"/>
      <c r="AO135" s="60"/>
      <c r="AP135" s="8"/>
      <c r="AQ135" s="14"/>
      <c r="AR135" s="13"/>
      <c r="AS135" s="8"/>
      <c r="AT135" s="56"/>
      <c r="AU135" s="13"/>
      <c r="AV135" s="8"/>
      <c r="AW135" s="14"/>
      <c r="AX135" s="13"/>
      <c r="AY135" s="8"/>
      <c r="AZ135" s="56"/>
      <c r="BA135" s="13" t="s">
        <v>447</v>
      </c>
      <c r="BB135" s="109" t="s">
        <v>447</v>
      </c>
      <c r="BC135" s="1"/>
      <c r="BD135" s="1"/>
      <c r="BE135" s="1"/>
      <c r="BF135" s="1"/>
      <c r="BG135" s="1"/>
      <c r="BS135" s="29"/>
      <c r="BT135" s="44" t="str">
        <f t="shared" si="11"/>
        <v/>
      </c>
      <c r="BU135" s="45" t="str">
        <f t="shared" si="12"/>
        <v/>
      </c>
      <c r="BV135" s="45" t="str">
        <f t="shared" si="13"/>
        <v/>
      </c>
      <c r="BW135" s="44" t="str">
        <f t="shared" si="14"/>
        <v/>
      </c>
      <c r="BX135" s="45" t="str">
        <f t="shared" si="15"/>
        <v/>
      </c>
      <c r="BY135" s="44" t="e">
        <f>IF(AND(#REF!="",#REF!="",#REF!="",#REF!=""),"",SUM(#REF!,#REF!,#REF!,#REF!,#REF!))</f>
        <v>#REF!</v>
      </c>
      <c r="BZ135" s="45" t="str">
        <f t="shared" si="16"/>
        <v/>
      </c>
      <c r="CA135" s="44" t="str">
        <f t="shared" si="17"/>
        <v/>
      </c>
      <c r="CB135" s="45" t="str">
        <f t="shared" si="18"/>
        <v/>
      </c>
      <c r="CC135" s="44" t="str">
        <f t="shared" si="19"/>
        <v/>
      </c>
      <c r="CD135" s="45" t="str">
        <f t="shared" si="20"/>
        <v/>
      </c>
      <c r="CE135" s="44" t="e">
        <f>IF(AND(#REF!="",#REF!="",#REF!="",#REF!=""),"",SUM(#REF!,#REF!,#REF!,#REF!,#REF!))</f>
        <v>#REF!</v>
      </c>
      <c r="CF135" s="45" t="str">
        <f t="shared" si="21"/>
        <v/>
      </c>
      <c r="CG135" s="38" t="e">
        <f>IF(AND(#REF!="",#REF!="",#REF!="",#REF!=""),"",SUM(#REF!,#REF!,#REF!,#REF!))</f>
        <v>#REF!</v>
      </c>
      <c r="CH135" s="38" t="str">
        <f t="shared" si="22"/>
        <v/>
      </c>
    </row>
    <row r="136" spans="1:86" ht="24.9" customHeight="1">
      <c r="A136" s="358">
        <v>130</v>
      </c>
      <c r="B136" s="359"/>
      <c r="C136" s="360"/>
      <c r="D136" s="361"/>
      <c r="E136" s="362"/>
      <c r="F136" s="363"/>
      <c r="G136" s="363"/>
      <c r="H136" s="364"/>
      <c r="I136" s="365"/>
      <c r="J136" s="366"/>
      <c r="K136" s="367"/>
      <c r="L136" s="13"/>
      <c r="M136" s="8"/>
      <c r="N136" s="8"/>
      <c r="O136" s="8"/>
      <c r="P136" s="56"/>
      <c r="Q136" s="60"/>
      <c r="R136" s="8"/>
      <c r="S136" s="14"/>
      <c r="T136" s="19"/>
      <c r="U136" s="20"/>
      <c r="V136" s="20"/>
      <c r="W136" s="8"/>
      <c r="X136" s="62"/>
      <c r="Y136" s="60"/>
      <c r="Z136" s="8"/>
      <c r="AA136" s="14"/>
      <c r="AB136" s="13"/>
      <c r="AC136" s="8"/>
      <c r="AD136" s="8"/>
      <c r="AE136" s="8"/>
      <c r="AF136" s="56"/>
      <c r="AG136" s="60"/>
      <c r="AH136" s="8"/>
      <c r="AI136" s="14"/>
      <c r="AJ136" s="13"/>
      <c r="AK136" s="8"/>
      <c r="AL136" s="8"/>
      <c r="AM136" s="8"/>
      <c r="AN136" s="56"/>
      <c r="AO136" s="60"/>
      <c r="AP136" s="8"/>
      <c r="AQ136" s="14"/>
      <c r="AR136" s="13"/>
      <c r="AS136" s="8"/>
      <c r="AT136" s="56"/>
      <c r="AU136" s="13"/>
      <c r="AV136" s="8"/>
      <c r="AW136" s="14"/>
      <c r="AX136" s="13"/>
      <c r="AY136" s="8"/>
      <c r="AZ136" s="56"/>
      <c r="BA136" s="13" t="s">
        <v>447</v>
      </c>
      <c r="BB136" s="109" t="s">
        <v>447</v>
      </c>
      <c r="BC136" s="1"/>
      <c r="BD136" s="1"/>
      <c r="BE136" s="1"/>
      <c r="BF136" s="1"/>
      <c r="BG136" s="1"/>
      <c r="BS136" s="29"/>
      <c r="BT136" s="44" t="str">
        <f t="shared" ref="BT136:BT199" si="23">IF(I136="","",I136)</f>
        <v/>
      </c>
      <c r="BU136" s="45" t="str">
        <f t="shared" ref="BU136:BU199" si="24">IF(AND(L136="",M136="",N136="",P136=""),"",SUM(L136,M136,N136,O136,P136))</f>
        <v/>
      </c>
      <c r="BV136" s="45" t="str">
        <f t="shared" ref="BV136:BV199" si="25">IFERROR(IF(BU136="","",ROUNDUP(BU136*20%,0)),"")</f>
        <v/>
      </c>
      <c r="BW136" s="44" t="str">
        <f t="shared" ref="BW136:BW199" si="26">IF(AND(T136="",U136="",V136="",X136=""),"",SUM(T136,U136,V136,W136,X136))</f>
        <v/>
      </c>
      <c r="BX136" s="45" t="str">
        <f t="shared" ref="BX136:BX199" si="27">IFERROR(IF(BW136="","",ROUNDUP(BW136*20%,0)),"")</f>
        <v/>
      </c>
      <c r="BY136" s="44" t="e">
        <f>IF(AND(#REF!="",#REF!="",#REF!="",#REF!=""),"",SUM(#REF!,#REF!,#REF!,#REF!,#REF!))</f>
        <v>#REF!</v>
      </c>
      <c r="BZ136" s="45" t="str">
        <f t="shared" ref="BZ136:BZ199" si="28">IFERROR(IF(BY136="","",ROUNDUP(BY136*20%,0)),"")</f>
        <v/>
      </c>
      <c r="CA136" s="44" t="str">
        <f t="shared" ref="CA136:CA199" si="29">IF(AND(AB136="",AC136="",AD136="",AF136=""),"",SUM(AB136,AC136,AD136,AE136,AF136))</f>
        <v/>
      </c>
      <c r="CB136" s="45" t="str">
        <f t="shared" ref="CB136:CB199" si="30">IFERROR(IF(CA136="","",ROUNDUP(CA136*20%,0)),"")</f>
        <v/>
      </c>
      <c r="CC136" s="44" t="str">
        <f t="shared" ref="CC136:CC199" si="31">IF(AND(AJ136="",AK136="",AL136="",AN136=""),"",SUM(AJ136,AK136,AL136,AM136,AN136))</f>
        <v/>
      </c>
      <c r="CD136" s="45" t="str">
        <f t="shared" ref="CD136:CD199" si="32">IFERROR(IF(CC136="","",ROUNDUP(CC136*20%,0)),"")</f>
        <v/>
      </c>
      <c r="CE136" s="44" t="e">
        <f>IF(AND(#REF!="",#REF!="",#REF!="",#REF!=""),"",SUM(#REF!,#REF!,#REF!,#REF!,#REF!))</f>
        <v>#REF!</v>
      </c>
      <c r="CF136" s="45" t="str">
        <f t="shared" ref="CF136:CF199" si="33">IFERROR(IF(CE136="","",ROUNDUP(CE136*20%,0)),"")</f>
        <v/>
      </c>
      <c r="CG136" s="38" t="e">
        <f>IF(AND(#REF!="",#REF!="",#REF!="",#REF!=""),"",SUM(#REF!,#REF!,#REF!,#REF!))</f>
        <v>#REF!</v>
      </c>
      <c r="CH136" s="38" t="str">
        <f t="shared" si="22"/>
        <v/>
      </c>
    </row>
    <row r="137" spans="1:86" ht="24.9" customHeight="1">
      <c r="A137" s="358">
        <v>131</v>
      </c>
      <c r="B137" s="359"/>
      <c r="C137" s="360"/>
      <c r="D137" s="361"/>
      <c r="E137" s="362"/>
      <c r="F137" s="363"/>
      <c r="G137" s="363"/>
      <c r="H137" s="364"/>
      <c r="I137" s="365"/>
      <c r="J137" s="366"/>
      <c r="K137" s="367"/>
      <c r="L137" s="13"/>
      <c r="M137" s="8"/>
      <c r="N137" s="8"/>
      <c r="O137" s="8"/>
      <c r="P137" s="56"/>
      <c r="Q137" s="60"/>
      <c r="R137" s="8"/>
      <c r="S137" s="14"/>
      <c r="T137" s="19"/>
      <c r="U137" s="20"/>
      <c r="V137" s="20"/>
      <c r="W137" s="8"/>
      <c r="X137" s="62"/>
      <c r="Y137" s="60"/>
      <c r="Z137" s="8"/>
      <c r="AA137" s="14"/>
      <c r="AB137" s="13"/>
      <c r="AC137" s="8"/>
      <c r="AD137" s="8"/>
      <c r="AE137" s="8"/>
      <c r="AF137" s="56"/>
      <c r="AG137" s="60"/>
      <c r="AH137" s="8"/>
      <c r="AI137" s="14"/>
      <c r="AJ137" s="13"/>
      <c r="AK137" s="8"/>
      <c r="AL137" s="8"/>
      <c r="AM137" s="8"/>
      <c r="AN137" s="56"/>
      <c r="AO137" s="60"/>
      <c r="AP137" s="8"/>
      <c r="AQ137" s="14"/>
      <c r="AR137" s="13"/>
      <c r="AS137" s="8"/>
      <c r="AT137" s="56"/>
      <c r="AU137" s="13"/>
      <c r="AV137" s="8"/>
      <c r="AW137" s="14"/>
      <c r="AX137" s="13"/>
      <c r="AY137" s="8"/>
      <c r="AZ137" s="56"/>
      <c r="BA137" s="13" t="s">
        <v>447</v>
      </c>
      <c r="BB137" s="109" t="s">
        <v>447</v>
      </c>
      <c r="BC137" s="1"/>
      <c r="BD137" s="1"/>
      <c r="BE137" s="1"/>
      <c r="BF137" s="1"/>
      <c r="BG137" s="1"/>
      <c r="BS137" s="29"/>
      <c r="BT137" s="44" t="str">
        <f t="shared" si="23"/>
        <v/>
      </c>
      <c r="BU137" s="45" t="str">
        <f t="shared" si="24"/>
        <v/>
      </c>
      <c r="BV137" s="45" t="str">
        <f t="shared" si="25"/>
        <v/>
      </c>
      <c r="BW137" s="44" t="str">
        <f t="shared" si="26"/>
        <v/>
      </c>
      <c r="BX137" s="45" t="str">
        <f t="shared" si="27"/>
        <v/>
      </c>
      <c r="BY137" s="44" t="e">
        <f>IF(AND(#REF!="",#REF!="",#REF!="",#REF!=""),"",SUM(#REF!,#REF!,#REF!,#REF!,#REF!))</f>
        <v>#REF!</v>
      </c>
      <c r="BZ137" s="45" t="str">
        <f t="shared" si="28"/>
        <v/>
      </c>
      <c r="CA137" s="44" t="str">
        <f t="shared" si="29"/>
        <v/>
      </c>
      <c r="CB137" s="45" t="str">
        <f t="shared" si="30"/>
        <v/>
      </c>
      <c r="CC137" s="44" t="str">
        <f t="shared" si="31"/>
        <v/>
      </c>
      <c r="CD137" s="45" t="str">
        <f t="shared" si="32"/>
        <v/>
      </c>
      <c r="CE137" s="44" t="e">
        <f>IF(AND(#REF!="",#REF!="",#REF!="",#REF!=""),"",SUM(#REF!,#REF!,#REF!,#REF!,#REF!))</f>
        <v>#REF!</v>
      </c>
      <c r="CF137" s="45" t="str">
        <f t="shared" si="33"/>
        <v/>
      </c>
      <c r="CG137" s="38" t="e">
        <f>IF(AND(#REF!="",#REF!="",#REF!="",#REF!=""),"",SUM(#REF!,#REF!,#REF!,#REF!))</f>
        <v>#REF!</v>
      </c>
      <c r="CH137" s="38" t="str">
        <f t="shared" si="22"/>
        <v/>
      </c>
    </row>
    <row r="138" spans="1:86" ht="24.9" customHeight="1">
      <c r="A138" s="358">
        <v>132</v>
      </c>
      <c r="B138" s="359"/>
      <c r="C138" s="360"/>
      <c r="D138" s="361"/>
      <c r="E138" s="362"/>
      <c r="F138" s="363"/>
      <c r="G138" s="363"/>
      <c r="H138" s="364"/>
      <c r="I138" s="365"/>
      <c r="J138" s="366"/>
      <c r="K138" s="367"/>
      <c r="L138" s="13"/>
      <c r="M138" s="8"/>
      <c r="N138" s="8"/>
      <c r="O138" s="8"/>
      <c r="P138" s="56"/>
      <c r="Q138" s="60"/>
      <c r="R138" s="8"/>
      <c r="S138" s="14"/>
      <c r="T138" s="19"/>
      <c r="U138" s="20"/>
      <c r="V138" s="20"/>
      <c r="W138" s="8"/>
      <c r="X138" s="62"/>
      <c r="Y138" s="60"/>
      <c r="Z138" s="8"/>
      <c r="AA138" s="14"/>
      <c r="AB138" s="13"/>
      <c r="AC138" s="8"/>
      <c r="AD138" s="8"/>
      <c r="AE138" s="8"/>
      <c r="AF138" s="56"/>
      <c r="AG138" s="60"/>
      <c r="AH138" s="8"/>
      <c r="AI138" s="14"/>
      <c r="AJ138" s="13"/>
      <c r="AK138" s="8"/>
      <c r="AL138" s="8"/>
      <c r="AM138" s="8"/>
      <c r="AN138" s="56"/>
      <c r="AO138" s="60"/>
      <c r="AP138" s="8"/>
      <c r="AQ138" s="14"/>
      <c r="AR138" s="13"/>
      <c r="AS138" s="8"/>
      <c r="AT138" s="56"/>
      <c r="AU138" s="13"/>
      <c r="AV138" s="8"/>
      <c r="AW138" s="14"/>
      <c r="AX138" s="13"/>
      <c r="AY138" s="8"/>
      <c r="AZ138" s="56"/>
      <c r="BA138" s="13" t="s">
        <v>447</v>
      </c>
      <c r="BB138" s="109" t="s">
        <v>447</v>
      </c>
      <c r="BC138" s="1"/>
      <c r="BD138" s="1"/>
      <c r="BE138" s="1"/>
      <c r="BF138" s="1"/>
      <c r="BG138" s="1"/>
      <c r="BS138" s="29"/>
      <c r="BT138" s="44" t="str">
        <f t="shared" si="23"/>
        <v/>
      </c>
      <c r="BU138" s="45" t="str">
        <f t="shared" si="24"/>
        <v/>
      </c>
      <c r="BV138" s="45" t="str">
        <f t="shared" si="25"/>
        <v/>
      </c>
      <c r="BW138" s="44" t="str">
        <f t="shared" si="26"/>
        <v/>
      </c>
      <c r="BX138" s="45" t="str">
        <f t="shared" si="27"/>
        <v/>
      </c>
      <c r="BY138" s="44" t="e">
        <f>IF(AND(#REF!="",#REF!="",#REF!="",#REF!=""),"",SUM(#REF!,#REF!,#REF!,#REF!,#REF!))</f>
        <v>#REF!</v>
      </c>
      <c r="BZ138" s="45" t="str">
        <f t="shared" si="28"/>
        <v/>
      </c>
      <c r="CA138" s="44" t="str">
        <f t="shared" si="29"/>
        <v/>
      </c>
      <c r="CB138" s="45" t="str">
        <f t="shared" si="30"/>
        <v/>
      </c>
      <c r="CC138" s="44" t="str">
        <f t="shared" si="31"/>
        <v/>
      </c>
      <c r="CD138" s="45" t="str">
        <f t="shared" si="32"/>
        <v/>
      </c>
      <c r="CE138" s="44" t="e">
        <f>IF(AND(#REF!="",#REF!="",#REF!="",#REF!=""),"",SUM(#REF!,#REF!,#REF!,#REF!,#REF!))</f>
        <v>#REF!</v>
      </c>
      <c r="CF138" s="45" t="str">
        <f t="shared" si="33"/>
        <v/>
      </c>
      <c r="CG138" s="38" t="e">
        <f>IF(AND(#REF!="",#REF!="",#REF!="",#REF!=""),"",SUM(#REF!,#REF!,#REF!,#REF!))</f>
        <v>#REF!</v>
      </c>
      <c r="CH138" s="38" t="str">
        <f t="shared" si="22"/>
        <v/>
      </c>
    </row>
    <row r="139" spans="1:86" ht="24.9" customHeight="1">
      <c r="A139" s="358">
        <v>133</v>
      </c>
      <c r="B139" s="359"/>
      <c r="C139" s="360"/>
      <c r="D139" s="361"/>
      <c r="E139" s="362"/>
      <c r="F139" s="363"/>
      <c r="G139" s="363"/>
      <c r="H139" s="364"/>
      <c r="I139" s="365"/>
      <c r="J139" s="366"/>
      <c r="K139" s="367"/>
      <c r="L139" s="13"/>
      <c r="M139" s="8"/>
      <c r="N139" s="8"/>
      <c r="O139" s="8"/>
      <c r="P139" s="56"/>
      <c r="Q139" s="60"/>
      <c r="R139" s="8"/>
      <c r="S139" s="14"/>
      <c r="T139" s="19"/>
      <c r="U139" s="20"/>
      <c r="V139" s="20"/>
      <c r="W139" s="8"/>
      <c r="X139" s="62"/>
      <c r="Y139" s="60"/>
      <c r="Z139" s="8"/>
      <c r="AA139" s="14"/>
      <c r="AB139" s="13"/>
      <c r="AC139" s="8"/>
      <c r="AD139" s="8"/>
      <c r="AE139" s="8"/>
      <c r="AF139" s="56"/>
      <c r="AG139" s="60"/>
      <c r="AH139" s="8"/>
      <c r="AI139" s="14"/>
      <c r="AJ139" s="13"/>
      <c r="AK139" s="8"/>
      <c r="AL139" s="8"/>
      <c r="AM139" s="8"/>
      <c r="AN139" s="56"/>
      <c r="AO139" s="60"/>
      <c r="AP139" s="8"/>
      <c r="AQ139" s="14"/>
      <c r="AR139" s="13"/>
      <c r="AS139" s="8"/>
      <c r="AT139" s="56"/>
      <c r="AU139" s="13"/>
      <c r="AV139" s="8"/>
      <c r="AW139" s="14"/>
      <c r="AX139" s="13"/>
      <c r="AY139" s="8"/>
      <c r="AZ139" s="56"/>
      <c r="BA139" s="13" t="s">
        <v>447</v>
      </c>
      <c r="BB139" s="109" t="s">
        <v>447</v>
      </c>
      <c r="BC139" s="1"/>
      <c r="BD139" s="1"/>
      <c r="BE139" s="1"/>
      <c r="BF139" s="1"/>
      <c r="BG139" s="1"/>
      <c r="BS139" s="29"/>
      <c r="BT139" s="44" t="str">
        <f t="shared" si="23"/>
        <v/>
      </c>
      <c r="BU139" s="45" t="str">
        <f t="shared" si="24"/>
        <v/>
      </c>
      <c r="BV139" s="45" t="str">
        <f t="shared" si="25"/>
        <v/>
      </c>
      <c r="BW139" s="44" t="str">
        <f t="shared" si="26"/>
        <v/>
      </c>
      <c r="BX139" s="45" t="str">
        <f t="shared" si="27"/>
        <v/>
      </c>
      <c r="BY139" s="44" t="e">
        <f>IF(AND(#REF!="",#REF!="",#REF!="",#REF!=""),"",SUM(#REF!,#REF!,#REF!,#REF!,#REF!))</f>
        <v>#REF!</v>
      </c>
      <c r="BZ139" s="45" t="str">
        <f t="shared" si="28"/>
        <v/>
      </c>
      <c r="CA139" s="44" t="str">
        <f t="shared" si="29"/>
        <v/>
      </c>
      <c r="CB139" s="45" t="str">
        <f t="shared" si="30"/>
        <v/>
      </c>
      <c r="CC139" s="44" t="str">
        <f t="shared" si="31"/>
        <v/>
      </c>
      <c r="CD139" s="45" t="str">
        <f t="shared" si="32"/>
        <v/>
      </c>
      <c r="CE139" s="44" t="e">
        <f>IF(AND(#REF!="",#REF!="",#REF!="",#REF!=""),"",SUM(#REF!,#REF!,#REF!,#REF!,#REF!))</f>
        <v>#REF!</v>
      </c>
      <c r="CF139" s="45" t="str">
        <f t="shared" si="33"/>
        <v/>
      </c>
      <c r="CG139" s="38" t="e">
        <f>IF(AND(#REF!="",#REF!="",#REF!="",#REF!=""),"",SUM(#REF!,#REF!,#REF!,#REF!))</f>
        <v>#REF!</v>
      </c>
      <c r="CH139" s="38" t="str">
        <f t="shared" si="22"/>
        <v/>
      </c>
    </row>
    <row r="140" spans="1:86" ht="24.9" customHeight="1">
      <c r="A140" s="358">
        <v>134</v>
      </c>
      <c r="B140" s="359"/>
      <c r="C140" s="360"/>
      <c r="D140" s="361"/>
      <c r="E140" s="362"/>
      <c r="F140" s="363"/>
      <c r="G140" s="363"/>
      <c r="H140" s="364"/>
      <c r="I140" s="365"/>
      <c r="J140" s="366"/>
      <c r="K140" s="367"/>
      <c r="L140" s="13"/>
      <c r="M140" s="8"/>
      <c r="N140" s="8"/>
      <c r="O140" s="8"/>
      <c r="P140" s="56"/>
      <c r="Q140" s="60"/>
      <c r="R140" s="8"/>
      <c r="S140" s="14"/>
      <c r="T140" s="19"/>
      <c r="U140" s="20"/>
      <c r="V140" s="20"/>
      <c r="W140" s="8"/>
      <c r="X140" s="62"/>
      <c r="Y140" s="60"/>
      <c r="Z140" s="8"/>
      <c r="AA140" s="14"/>
      <c r="AB140" s="13"/>
      <c r="AC140" s="8"/>
      <c r="AD140" s="8"/>
      <c r="AE140" s="8"/>
      <c r="AF140" s="56"/>
      <c r="AG140" s="60"/>
      <c r="AH140" s="8"/>
      <c r="AI140" s="14"/>
      <c r="AJ140" s="13"/>
      <c r="AK140" s="8"/>
      <c r="AL140" s="8"/>
      <c r="AM140" s="8"/>
      <c r="AN140" s="56"/>
      <c r="AO140" s="60"/>
      <c r="AP140" s="8"/>
      <c r="AQ140" s="14"/>
      <c r="AR140" s="13"/>
      <c r="AS140" s="8"/>
      <c r="AT140" s="56"/>
      <c r="AU140" s="13"/>
      <c r="AV140" s="8"/>
      <c r="AW140" s="14"/>
      <c r="AX140" s="13"/>
      <c r="AY140" s="8"/>
      <c r="AZ140" s="56"/>
      <c r="BA140" s="13" t="s">
        <v>447</v>
      </c>
      <c r="BB140" s="109" t="s">
        <v>447</v>
      </c>
      <c r="BC140" s="1"/>
      <c r="BD140" s="1"/>
      <c r="BE140" s="1"/>
      <c r="BF140" s="1"/>
      <c r="BG140" s="1"/>
      <c r="BS140" s="29"/>
      <c r="BT140" s="44" t="str">
        <f t="shared" si="23"/>
        <v/>
      </c>
      <c r="BU140" s="45" t="str">
        <f t="shared" si="24"/>
        <v/>
      </c>
      <c r="BV140" s="45" t="str">
        <f t="shared" si="25"/>
        <v/>
      </c>
      <c r="BW140" s="44" t="str">
        <f t="shared" si="26"/>
        <v/>
      </c>
      <c r="BX140" s="45" t="str">
        <f t="shared" si="27"/>
        <v/>
      </c>
      <c r="BY140" s="44" t="e">
        <f>IF(AND(#REF!="",#REF!="",#REF!="",#REF!=""),"",SUM(#REF!,#REF!,#REF!,#REF!,#REF!))</f>
        <v>#REF!</v>
      </c>
      <c r="BZ140" s="45" t="str">
        <f t="shared" si="28"/>
        <v/>
      </c>
      <c r="CA140" s="44" t="str">
        <f t="shared" si="29"/>
        <v/>
      </c>
      <c r="CB140" s="45" t="str">
        <f t="shared" si="30"/>
        <v/>
      </c>
      <c r="CC140" s="44" t="str">
        <f t="shared" si="31"/>
        <v/>
      </c>
      <c r="CD140" s="45" t="str">
        <f t="shared" si="32"/>
        <v/>
      </c>
      <c r="CE140" s="44" t="e">
        <f>IF(AND(#REF!="",#REF!="",#REF!="",#REF!=""),"",SUM(#REF!,#REF!,#REF!,#REF!,#REF!))</f>
        <v>#REF!</v>
      </c>
      <c r="CF140" s="45" t="str">
        <f t="shared" si="33"/>
        <v/>
      </c>
      <c r="CG140" s="38" t="e">
        <f>IF(AND(#REF!="",#REF!="",#REF!="",#REF!=""),"",SUM(#REF!,#REF!,#REF!,#REF!))</f>
        <v>#REF!</v>
      </c>
      <c r="CH140" s="38" t="str">
        <f t="shared" si="22"/>
        <v/>
      </c>
    </row>
    <row r="141" spans="1:86" ht="24.9" customHeight="1">
      <c r="A141" s="358">
        <v>135</v>
      </c>
      <c r="B141" s="359"/>
      <c r="C141" s="360"/>
      <c r="D141" s="361"/>
      <c r="E141" s="362"/>
      <c r="F141" s="363"/>
      <c r="G141" s="363"/>
      <c r="H141" s="364"/>
      <c r="I141" s="365"/>
      <c r="J141" s="366"/>
      <c r="K141" s="367"/>
      <c r="L141" s="13"/>
      <c r="M141" s="8"/>
      <c r="N141" s="8"/>
      <c r="O141" s="8"/>
      <c r="P141" s="56"/>
      <c r="Q141" s="60"/>
      <c r="R141" s="8"/>
      <c r="S141" s="14"/>
      <c r="T141" s="19"/>
      <c r="U141" s="20"/>
      <c r="V141" s="20"/>
      <c r="W141" s="8"/>
      <c r="X141" s="62"/>
      <c r="Y141" s="60"/>
      <c r="Z141" s="8"/>
      <c r="AA141" s="14"/>
      <c r="AB141" s="13"/>
      <c r="AC141" s="8"/>
      <c r="AD141" s="8"/>
      <c r="AE141" s="8"/>
      <c r="AF141" s="56"/>
      <c r="AG141" s="60"/>
      <c r="AH141" s="8"/>
      <c r="AI141" s="14"/>
      <c r="AJ141" s="13"/>
      <c r="AK141" s="8"/>
      <c r="AL141" s="8"/>
      <c r="AM141" s="8"/>
      <c r="AN141" s="56"/>
      <c r="AO141" s="60"/>
      <c r="AP141" s="8"/>
      <c r="AQ141" s="14"/>
      <c r="AR141" s="13"/>
      <c r="AS141" s="8"/>
      <c r="AT141" s="56"/>
      <c r="AU141" s="13"/>
      <c r="AV141" s="8"/>
      <c r="AW141" s="14"/>
      <c r="AX141" s="13"/>
      <c r="AY141" s="8"/>
      <c r="AZ141" s="56"/>
      <c r="BA141" s="13" t="s">
        <v>447</v>
      </c>
      <c r="BB141" s="109" t="s">
        <v>447</v>
      </c>
      <c r="BC141" s="1"/>
      <c r="BD141" s="1"/>
      <c r="BE141" s="1"/>
      <c r="BF141" s="1"/>
      <c r="BG141" s="1"/>
      <c r="BS141" s="29"/>
      <c r="BT141" s="44" t="str">
        <f t="shared" si="23"/>
        <v/>
      </c>
      <c r="BU141" s="45" t="str">
        <f t="shared" si="24"/>
        <v/>
      </c>
      <c r="BV141" s="45" t="str">
        <f t="shared" si="25"/>
        <v/>
      </c>
      <c r="BW141" s="44" t="str">
        <f t="shared" si="26"/>
        <v/>
      </c>
      <c r="BX141" s="45" t="str">
        <f t="shared" si="27"/>
        <v/>
      </c>
      <c r="BY141" s="44" t="e">
        <f>IF(AND(#REF!="",#REF!="",#REF!="",#REF!=""),"",SUM(#REF!,#REF!,#REF!,#REF!,#REF!))</f>
        <v>#REF!</v>
      </c>
      <c r="BZ141" s="45" t="str">
        <f t="shared" si="28"/>
        <v/>
      </c>
      <c r="CA141" s="44" t="str">
        <f t="shared" si="29"/>
        <v/>
      </c>
      <c r="CB141" s="45" t="str">
        <f t="shared" si="30"/>
        <v/>
      </c>
      <c r="CC141" s="44" t="str">
        <f t="shared" si="31"/>
        <v/>
      </c>
      <c r="CD141" s="45" t="str">
        <f t="shared" si="32"/>
        <v/>
      </c>
      <c r="CE141" s="44" t="e">
        <f>IF(AND(#REF!="",#REF!="",#REF!="",#REF!=""),"",SUM(#REF!,#REF!,#REF!,#REF!,#REF!))</f>
        <v>#REF!</v>
      </c>
      <c r="CF141" s="45" t="str">
        <f t="shared" si="33"/>
        <v/>
      </c>
      <c r="CG141" s="38" t="e">
        <f>IF(AND(#REF!="",#REF!="",#REF!="",#REF!=""),"",SUM(#REF!,#REF!,#REF!,#REF!))</f>
        <v>#REF!</v>
      </c>
      <c r="CH141" s="38" t="str">
        <f t="shared" si="22"/>
        <v/>
      </c>
    </row>
    <row r="142" spans="1:86" ht="24.9" customHeight="1">
      <c r="A142" s="358">
        <v>136</v>
      </c>
      <c r="B142" s="359"/>
      <c r="C142" s="360"/>
      <c r="D142" s="361"/>
      <c r="E142" s="362"/>
      <c r="F142" s="363"/>
      <c r="G142" s="363"/>
      <c r="H142" s="364"/>
      <c r="I142" s="365"/>
      <c r="J142" s="366"/>
      <c r="K142" s="367"/>
      <c r="L142" s="13"/>
      <c r="M142" s="8"/>
      <c r="N142" s="8"/>
      <c r="O142" s="8"/>
      <c r="P142" s="56"/>
      <c r="Q142" s="60"/>
      <c r="R142" s="8"/>
      <c r="S142" s="14"/>
      <c r="T142" s="19"/>
      <c r="U142" s="20"/>
      <c r="V142" s="20"/>
      <c r="W142" s="8"/>
      <c r="X142" s="62"/>
      <c r="Y142" s="60"/>
      <c r="Z142" s="8"/>
      <c r="AA142" s="14"/>
      <c r="AB142" s="13"/>
      <c r="AC142" s="8"/>
      <c r="AD142" s="8"/>
      <c r="AE142" s="8"/>
      <c r="AF142" s="56"/>
      <c r="AG142" s="60"/>
      <c r="AH142" s="8"/>
      <c r="AI142" s="14"/>
      <c r="AJ142" s="13"/>
      <c r="AK142" s="8"/>
      <c r="AL142" s="8"/>
      <c r="AM142" s="8"/>
      <c r="AN142" s="56"/>
      <c r="AO142" s="60"/>
      <c r="AP142" s="8"/>
      <c r="AQ142" s="14"/>
      <c r="AR142" s="13"/>
      <c r="AS142" s="8"/>
      <c r="AT142" s="56"/>
      <c r="AU142" s="13"/>
      <c r="AV142" s="8"/>
      <c r="AW142" s="14"/>
      <c r="AX142" s="13"/>
      <c r="AY142" s="8"/>
      <c r="AZ142" s="56"/>
      <c r="BA142" s="13" t="s">
        <v>447</v>
      </c>
      <c r="BB142" s="109" t="s">
        <v>447</v>
      </c>
      <c r="BC142" s="1"/>
      <c r="BD142" s="1"/>
      <c r="BE142" s="1"/>
      <c r="BF142" s="1"/>
      <c r="BG142" s="1"/>
      <c r="BS142" s="29"/>
      <c r="BT142" s="44" t="str">
        <f t="shared" si="23"/>
        <v/>
      </c>
      <c r="BU142" s="45" t="str">
        <f t="shared" si="24"/>
        <v/>
      </c>
      <c r="BV142" s="45" t="str">
        <f t="shared" si="25"/>
        <v/>
      </c>
      <c r="BW142" s="44" t="str">
        <f t="shared" si="26"/>
        <v/>
      </c>
      <c r="BX142" s="45" t="str">
        <f t="shared" si="27"/>
        <v/>
      </c>
      <c r="BY142" s="44" t="e">
        <f>IF(AND(#REF!="",#REF!="",#REF!="",#REF!=""),"",SUM(#REF!,#REF!,#REF!,#REF!,#REF!))</f>
        <v>#REF!</v>
      </c>
      <c r="BZ142" s="45" t="str">
        <f t="shared" si="28"/>
        <v/>
      </c>
      <c r="CA142" s="44" t="str">
        <f t="shared" si="29"/>
        <v/>
      </c>
      <c r="CB142" s="45" t="str">
        <f t="shared" si="30"/>
        <v/>
      </c>
      <c r="CC142" s="44" t="str">
        <f t="shared" si="31"/>
        <v/>
      </c>
      <c r="CD142" s="45" t="str">
        <f t="shared" si="32"/>
        <v/>
      </c>
      <c r="CE142" s="44" t="e">
        <f>IF(AND(#REF!="",#REF!="",#REF!="",#REF!=""),"",SUM(#REF!,#REF!,#REF!,#REF!,#REF!))</f>
        <v>#REF!</v>
      </c>
      <c r="CF142" s="45" t="str">
        <f t="shared" si="33"/>
        <v/>
      </c>
      <c r="CG142" s="38" t="e">
        <f>IF(AND(#REF!="",#REF!="",#REF!="",#REF!=""),"",SUM(#REF!,#REF!,#REF!,#REF!))</f>
        <v>#REF!</v>
      </c>
      <c r="CH142" s="38" t="str">
        <f t="shared" si="22"/>
        <v/>
      </c>
    </row>
    <row r="143" spans="1:86" ht="24.9" customHeight="1">
      <c r="A143" s="358">
        <v>137</v>
      </c>
      <c r="B143" s="359"/>
      <c r="C143" s="360"/>
      <c r="D143" s="361"/>
      <c r="E143" s="362"/>
      <c r="F143" s="363"/>
      <c r="G143" s="363"/>
      <c r="H143" s="364"/>
      <c r="I143" s="365"/>
      <c r="J143" s="366"/>
      <c r="K143" s="367"/>
      <c r="L143" s="13"/>
      <c r="M143" s="8"/>
      <c r="N143" s="8"/>
      <c r="O143" s="8"/>
      <c r="P143" s="56"/>
      <c r="Q143" s="60"/>
      <c r="R143" s="8"/>
      <c r="S143" s="14"/>
      <c r="T143" s="19"/>
      <c r="U143" s="20"/>
      <c r="V143" s="20"/>
      <c r="W143" s="8"/>
      <c r="X143" s="62"/>
      <c r="Y143" s="60"/>
      <c r="Z143" s="8"/>
      <c r="AA143" s="14"/>
      <c r="AB143" s="13"/>
      <c r="AC143" s="8"/>
      <c r="AD143" s="8"/>
      <c r="AE143" s="8"/>
      <c r="AF143" s="56"/>
      <c r="AG143" s="60"/>
      <c r="AH143" s="8"/>
      <c r="AI143" s="14"/>
      <c r="AJ143" s="13"/>
      <c r="AK143" s="8"/>
      <c r="AL143" s="8"/>
      <c r="AM143" s="8"/>
      <c r="AN143" s="56"/>
      <c r="AO143" s="60"/>
      <c r="AP143" s="8"/>
      <c r="AQ143" s="14"/>
      <c r="AR143" s="13"/>
      <c r="AS143" s="8"/>
      <c r="AT143" s="56"/>
      <c r="AU143" s="13"/>
      <c r="AV143" s="8"/>
      <c r="AW143" s="14"/>
      <c r="AX143" s="13"/>
      <c r="AY143" s="8"/>
      <c r="AZ143" s="56"/>
      <c r="BA143" s="13" t="s">
        <v>447</v>
      </c>
      <c r="BB143" s="109" t="s">
        <v>447</v>
      </c>
      <c r="BC143" s="1"/>
      <c r="BD143" s="1"/>
      <c r="BE143" s="1"/>
      <c r="BF143" s="1"/>
      <c r="BG143" s="1"/>
      <c r="BS143" s="29"/>
      <c r="BT143" s="44" t="str">
        <f t="shared" si="23"/>
        <v/>
      </c>
      <c r="BU143" s="45" t="str">
        <f t="shared" si="24"/>
        <v/>
      </c>
      <c r="BV143" s="45" t="str">
        <f t="shared" si="25"/>
        <v/>
      </c>
      <c r="BW143" s="44" t="str">
        <f t="shared" si="26"/>
        <v/>
      </c>
      <c r="BX143" s="45" t="str">
        <f t="shared" si="27"/>
        <v/>
      </c>
      <c r="BY143" s="44" t="e">
        <f>IF(AND(#REF!="",#REF!="",#REF!="",#REF!=""),"",SUM(#REF!,#REF!,#REF!,#REF!,#REF!))</f>
        <v>#REF!</v>
      </c>
      <c r="BZ143" s="45" t="str">
        <f t="shared" si="28"/>
        <v/>
      </c>
      <c r="CA143" s="44" t="str">
        <f t="shared" si="29"/>
        <v/>
      </c>
      <c r="CB143" s="45" t="str">
        <f t="shared" si="30"/>
        <v/>
      </c>
      <c r="CC143" s="44" t="str">
        <f t="shared" si="31"/>
        <v/>
      </c>
      <c r="CD143" s="45" t="str">
        <f t="shared" si="32"/>
        <v/>
      </c>
      <c r="CE143" s="44" t="e">
        <f>IF(AND(#REF!="",#REF!="",#REF!="",#REF!=""),"",SUM(#REF!,#REF!,#REF!,#REF!,#REF!))</f>
        <v>#REF!</v>
      </c>
      <c r="CF143" s="45" t="str">
        <f t="shared" si="33"/>
        <v/>
      </c>
      <c r="CG143" s="38" t="e">
        <f>IF(AND(#REF!="",#REF!="",#REF!="",#REF!=""),"",SUM(#REF!,#REF!,#REF!,#REF!))</f>
        <v>#REF!</v>
      </c>
      <c r="CH143" s="38" t="str">
        <f t="shared" si="22"/>
        <v/>
      </c>
    </row>
    <row r="144" spans="1:86" ht="24.9" customHeight="1">
      <c r="A144" s="358">
        <v>138</v>
      </c>
      <c r="B144" s="359"/>
      <c r="C144" s="360"/>
      <c r="D144" s="361"/>
      <c r="E144" s="362"/>
      <c r="F144" s="363"/>
      <c r="G144" s="363"/>
      <c r="H144" s="364"/>
      <c r="I144" s="365"/>
      <c r="J144" s="366"/>
      <c r="K144" s="367"/>
      <c r="L144" s="13"/>
      <c r="M144" s="8"/>
      <c r="N144" s="8"/>
      <c r="O144" s="8"/>
      <c r="P144" s="56"/>
      <c r="Q144" s="60"/>
      <c r="R144" s="8"/>
      <c r="S144" s="14"/>
      <c r="T144" s="19"/>
      <c r="U144" s="20"/>
      <c r="V144" s="20"/>
      <c r="W144" s="8"/>
      <c r="X144" s="62"/>
      <c r="Y144" s="60"/>
      <c r="Z144" s="8"/>
      <c r="AA144" s="14"/>
      <c r="AB144" s="13"/>
      <c r="AC144" s="8"/>
      <c r="AD144" s="8"/>
      <c r="AE144" s="8"/>
      <c r="AF144" s="56"/>
      <c r="AG144" s="60"/>
      <c r="AH144" s="8"/>
      <c r="AI144" s="14"/>
      <c r="AJ144" s="13"/>
      <c r="AK144" s="8"/>
      <c r="AL144" s="8"/>
      <c r="AM144" s="8"/>
      <c r="AN144" s="56"/>
      <c r="AO144" s="60"/>
      <c r="AP144" s="8"/>
      <c r="AQ144" s="14"/>
      <c r="AR144" s="13"/>
      <c r="AS144" s="8"/>
      <c r="AT144" s="56"/>
      <c r="AU144" s="13"/>
      <c r="AV144" s="8"/>
      <c r="AW144" s="14"/>
      <c r="AX144" s="13"/>
      <c r="AY144" s="8"/>
      <c r="AZ144" s="56"/>
      <c r="BA144" s="13" t="s">
        <v>447</v>
      </c>
      <c r="BB144" s="109" t="s">
        <v>447</v>
      </c>
      <c r="BC144" s="1"/>
      <c r="BD144" s="1"/>
      <c r="BE144" s="1"/>
      <c r="BF144" s="1"/>
      <c r="BG144" s="1"/>
      <c r="BS144" s="29"/>
      <c r="BT144" s="44" t="str">
        <f t="shared" si="23"/>
        <v/>
      </c>
      <c r="BU144" s="45" t="str">
        <f t="shared" si="24"/>
        <v/>
      </c>
      <c r="BV144" s="45" t="str">
        <f t="shared" si="25"/>
        <v/>
      </c>
      <c r="BW144" s="44" t="str">
        <f t="shared" si="26"/>
        <v/>
      </c>
      <c r="BX144" s="45" t="str">
        <f t="shared" si="27"/>
        <v/>
      </c>
      <c r="BY144" s="44" t="e">
        <f>IF(AND(#REF!="",#REF!="",#REF!="",#REF!=""),"",SUM(#REF!,#REF!,#REF!,#REF!,#REF!))</f>
        <v>#REF!</v>
      </c>
      <c r="BZ144" s="45" t="str">
        <f t="shared" si="28"/>
        <v/>
      </c>
      <c r="CA144" s="44" t="str">
        <f t="shared" si="29"/>
        <v/>
      </c>
      <c r="CB144" s="45" t="str">
        <f t="shared" si="30"/>
        <v/>
      </c>
      <c r="CC144" s="44" t="str">
        <f t="shared" si="31"/>
        <v/>
      </c>
      <c r="CD144" s="45" t="str">
        <f t="shared" si="32"/>
        <v/>
      </c>
      <c r="CE144" s="44" t="e">
        <f>IF(AND(#REF!="",#REF!="",#REF!="",#REF!=""),"",SUM(#REF!,#REF!,#REF!,#REF!,#REF!))</f>
        <v>#REF!</v>
      </c>
      <c r="CF144" s="45" t="str">
        <f t="shared" si="33"/>
        <v/>
      </c>
      <c r="CG144" s="38" t="e">
        <f>IF(AND(#REF!="",#REF!="",#REF!="",#REF!=""),"",SUM(#REF!,#REF!,#REF!,#REF!))</f>
        <v>#REF!</v>
      </c>
      <c r="CH144" s="38" t="str">
        <f t="shared" si="22"/>
        <v/>
      </c>
    </row>
    <row r="145" spans="1:86" ht="24.9" customHeight="1">
      <c r="A145" s="358">
        <v>139</v>
      </c>
      <c r="B145" s="359"/>
      <c r="C145" s="360"/>
      <c r="D145" s="361"/>
      <c r="E145" s="362"/>
      <c r="F145" s="363"/>
      <c r="G145" s="363"/>
      <c r="H145" s="364"/>
      <c r="I145" s="365"/>
      <c r="J145" s="366"/>
      <c r="K145" s="367"/>
      <c r="L145" s="13"/>
      <c r="M145" s="8"/>
      <c r="N145" s="8"/>
      <c r="O145" s="8"/>
      <c r="P145" s="56"/>
      <c r="Q145" s="60"/>
      <c r="R145" s="8"/>
      <c r="S145" s="14"/>
      <c r="T145" s="19"/>
      <c r="U145" s="20"/>
      <c r="V145" s="20"/>
      <c r="W145" s="8"/>
      <c r="X145" s="62"/>
      <c r="Y145" s="60"/>
      <c r="Z145" s="8"/>
      <c r="AA145" s="14"/>
      <c r="AB145" s="13"/>
      <c r="AC145" s="8"/>
      <c r="AD145" s="8"/>
      <c r="AE145" s="8"/>
      <c r="AF145" s="56"/>
      <c r="AG145" s="60"/>
      <c r="AH145" s="8"/>
      <c r="AI145" s="14"/>
      <c r="AJ145" s="13"/>
      <c r="AK145" s="8"/>
      <c r="AL145" s="8"/>
      <c r="AM145" s="8"/>
      <c r="AN145" s="56"/>
      <c r="AO145" s="60"/>
      <c r="AP145" s="8"/>
      <c r="AQ145" s="14"/>
      <c r="AR145" s="13"/>
      <c r="AS145" s="8"/>
      <c r="AT145" s="56"/>
      <c r="AU145" s="13"/>
      <c r="AV145" s="8"/>
      <c r="AW145" s="14"/>
      <c r="AX145" s="13"/>
      <c r="AY145" s="8"/>
      <c r="AZ145" s="56"/>
      <c r="BA145" s="13" t="s">
        <v>447</v>
      </c>
      <c r="BB145" s="109" t="s">
        <v>447</v>
      </c>
      <c r="BC145" s="1"/>
      <c r="BD145" s="1"/>
      <c r="BE145" s="1"/>
      <c r="BF145" s="1"/>
      <c r="BG145" s="1"/>
      <c r="BS145" s="29"/>
      <c r="BT145" s="44" t="str">
        <f t="shared" si="23"/>
        <v/>
      </c>
      <c r="BU145" s="45" t="str">
        <f t="shared" si="24"/>
        <v/>
      </c>
      <c r="BV145" s="45" t="str">
        <f t="shared" si="25"/>
        <v/>
      </c>
      <c r="BW145" s="44" t="str">
        <f t="shared" si="26"/>
        <v/>
      </c>
      <c r="BX145" s="45" t="str">
        <f t="shared" si="27"/>
        <v/>
      </c>
      <c r="BY145" s="44" t="e">
        <f>IF(AND(#REF!="",#REF!="",#REF!="",#REF!=""),"",SUM(#REF!,#REF!,#REF!,#REF!,#REF!))</f>
        <v>#REF!</v>
      </c>
      <c r="BZ145" s="45" t="str">
        <f t="shared" si="28"/>
        <v/>
      </c>
      <c r="CA145" s="44" t="str">
        <f t="shared" si="29"/>
        <v/>
      </c>
      <c r="CB145" s="45" t="str">
        <f t="shared" si="30"/>
        <v/>
      </c>
      <c r="CC145" s="44" t="str">
        <f t="shared" si="31"/>
        <v/>
      </c>
      <c r="CD145" s="45" t="str">
        <f t="shared" si="32"/>
        <v/>
      </c>
      <c r="CE145" s="44" t="e">
        <f>IF(AND(#REF!="",#REF!="",#REF!="",#REF!=""),"",SUM(#REF!,#REF!,#REF!,#REF!,#REF!))</f>
        <v>#REF!</v>
      </c>
      <c r="CF145" s="45" t="str">
        <f t="shared" si="33"/>
        <v/>
      </c>
      <c r="CG145" s="38" t="e">
        <f>IF(AND(#REF!="",#REF!="",#REF!="",#REF!=""),"",SUM(#REF!,#REF!,#REF!,#REF!))</f>
        <v>#REF!</v>
      </c>
      <c r="CH145" s="38" t="str">
        <f t="shared" si="22"/>
        <v/>
      </c>
    </row>
    <row r="146" spans="1:86" ht="24.9" customHeight="1">
      <c r="A146" s="358">
        <v>140</v>
      </c>
      <c r="B146" s="359"/>
      <c r="C146" s="360"/>
      <c r="D146" s="361"/>
      <c r="E146" s="362"/>
      <c r="F146" s="363"/>
      <c r="G146" s="363"/>
      <c r="H146" s="364"/>
      <c r="I146" s="365"/>
      <c r="J146" s="366"/>
      <c r="K146" s="367"/>
      <c r="L146" s="13"/>
      <c r="M146" s="8"/>
      <c r="N146" s="8"/>
      <c r="O146" s="8"/>
      <c r="P146" s="56"/>
      <c r="Q146" s="60"/>
      <c r="R146" s="8"/>
      <c r="S146" s="14"/>
      <c r="T146" s="19"/>
      <c r="U146" s="20"/>
      <c r="V146" s="20"/>
      <c r="W146" s="8"/>
      <c r="X146" s="62"/>
      <c r="Y146" s="60"/>
      <c r="Z146" s="8"/>
      <c r="AA146" s="14"/>
      <c r="AB146" s="13"/>
      <c r="AC146" s="8"/>
      <c r="AD146" s="8"/>
      <c r="AE146" s="8"/>
      <c r="AF146" s="56"/>
      <c r="AG146" s="60"/>
      <c r="AH146" s="8"/>
      <c r="AI146" s="14"/>
      <c r="AJ146" s="13"/>
      <c r="AK146" s="8"/>
      <c r="AL146" s="8"/>
      <c r="AM146" s="8"/>
      <c r="AN146" s="56"/>
      <c r="AO146" s="60"/>
      <c r="AP146" s="8"/>
      <c r="AQ146" s="14"/>
      <c r="AR146" s="13"/>
      <c r="AS146" s="8"/>
      <c r="AT146" s="56"/>
      <c r="AU146" s="13"/>
      <c r="AV146" s="8"/>
      <c r="AW146" s="14"/>
      <c r="AX146" s="13"/>
      <c r="AY146" s="8"/>
      <c r="AZ146" s="56"/>
      <c r="BA146" s="13" t="s">
        <v>447</v>
      </c>
      <c r="BB146" s="109" t="s">
        <v>447</v>
      </c>
      <c r="BC146" s="1"/>
      <c r="BD146" s="1"/>
      <c r="BE146" s="1"/>
      <c r="BF146" s="1"/>
      <c r="BG146" s="1"/>
      <c r="BS146" s="29"/>
      <c r="BT146" s="44" t="str">
        <f t="shared" si="23"/>
        <v/>
      </c>
      <c r="BU146" s="45" t="str">
        <f t="shared" si="24"/>
        <v/>
      </c>
      <c r="BV146" s="45" t="str">
        <f t="shared" si="25"/>
        <v/>
      </c>
      <c r="BW146" s="44" t="str">
        <f t="shared" si="26"/>
        <v/>
      </c>
      <c r="BX146" s="45" t="str">
        <f t="shared" si="27"/>
        <v/>
      </c>
      <c r="BY146" s="44" t="e">
        <f>IF(AND(#REF!="",#REF!="",#REF!="",#REF!=""),"",SUM(#REF!,#REF!,#REF!,#REF!,#REF!))</f>
        <v>#REF!</v>
      </c>
      <c r="BZ146" s="45" t="str">
        <f t="shared" si="28"/>
        <v/>
      </c>
      <c r="CA146" s="44" t="str">
        <f t="shared" si="29"/>
        <v/>
      </c>
      <c r="CB146" s="45" t="str">
        <f t="shared" si="30"/>
        <v/>
      </c>
      <c r="CC146" s="44" t="str">
        <f t="shared" si="31"/>
        <v/>
      </c>
      <c r="CD146" s="45" t="str">
        <f t="shared" si="32"/>
        <v/>
      </c>
      <c r="CE146" s="44" t="e">
        <f>IF(AND(#REF!="",#REF!="",#REF!="",#REF!=""),"",SUM(#REF!,#REF!,#REF!,#REF!,#REF!))</f>
        <v>#REF!</v>
      </c>
      <c r="CF146" s="45" t="str">
        <f t="shared" si="33"/>
        <v/>
      </c>
      <c r="CG146" s="38" t="e">
        <f>IF(AND(#REF!="",#REF!="",#REF!="",#REF!=""),"",SUM(#REF!,#REF!,#REF!,#REF!))</f>
        <v>#REF!</v>
      </c>
      <c r="CH146" s="38" t="str">
        <f t="shared" si="22"/>
        <v/>
      </c>
    </row>
    <row r="147" spans="1:86" ht="24.9" customHeight="1">
      <c r="A147" s="358">
        <v>141</v>
      </c>
      <c r="B147" s="359"/>
      <c r="C147" s="360"/>
      <c r="D147" s="361"/>
      <c r="E147" s="362"/>
      <c r="F147" s="363"/>
      <c r="G147" s="363"/>
      <c r="H147" s="364"/>
      <c r="I147" s="365"/>
      <c r="J147" s="366"/>
      <c r="K147" s="367"/>
      <c r="L147" s="13"/>
      <c r="M147" s="8"/>
      <c r="N147" s="8"/>
      <c r="O147" s="8"/>
      <c r="P147" s="56"/>
      <c r="Q147" s="60"/>
      <c r="R147" s="8"/>
      <c r="S147" s="14"/>
      <c r="T147" s="19"/>
      <c r="U147" s="20"/>
      <c r="V147" s="20"/>
      <c r="W147" s="8"/>
      <c r="X147" s="62"/>
      <c r="Y147" s="60"/>
      <c r="Z147" s="8"/>
      <c r="AA147" s="14"/>
      <c r="AB147" s="13"/>
      <c r="AC147" s="8"/>
      <c r="AD147" s="8"/>
      <c r="AE147" s="8"/>
      <c r="AF147" s="56"/>
      <c r="AG147" s="60"/>
      <c r="AH147" s="8"/>
      <c r="AI147" s="14"/>
      <c r="AJ147" s="13"/>
      <c r="AK147" s="8"/>
      <c r="AL147" s="8"/>
      <c r="AM147" s="8"/>
      <c r="AN147" s="56"/>
      <c r="AO147" s="60"/>
      <c r="AP147" s="8"/>
      <c r="AQ147" s="14"/>
      <c r="AR147" s="13"/>
      <c r="AS147" s="8"/>
      <c r="AT147" s="56"/>
      <c r="AU147" s="13"/>
      <c r="AV147" s="8"/>
      <c r="AW147" s="14"/>
      <c r="AX147" s="13"/>
      <c r="AY147" s="8"/>
      <c r="AZ147" s="56"/>
      <c r="BA147" s="13" t="s">
        <v>447</v>
      </c>
      <c r="BB147" s="109" t="s">
        <v>447</v>
      </c>
      <c r="BC147" s="1"/>
      <c r="BD147" s="1"/>
      <c r="BE147" s="1"/>
      <c r="BF147" s="1"/>
      <c r="BG147" s="1"/>
      <c r="BS147" s="29"/>
      <c r="BT147" s="44" t="str">
        <f t="shared" si="23"/>
        <v/>
      </c>
      <c r="BU147" s="45" t="str">
        <f t="shared" si="24"/>
        <v/>
      </c>
      <c r="BV147" s="45" t="str">
        <f t="shared" si="25"/>
        <v/>
      </c>
      <c r="BW147" s="44" t="str">
        <f t="shared" si="26"/>
        <v/>
      </c>
      <c r="BX147" s="45" t="str">
        <f t="shared" si="27"/>
        <v/>
      </c>
      <c r="BY147" s="44" t="e">
        <f>IF(AND(#REF!="",#REF!="",#REF!="",#REF!=""),"",SUM(#REF!,#REF!,#REF!,#REF!,#REF!))</f>
        <v>#REF!</v>
      </c>
      <c r="BZ147" s="45" t="str">
        <f t="shared" si="28"/>
        <v/>
      </c>
      <c r="CA147" s="44" t="str">
        <f t="shared" si="29"/>
        <v/>
      </c>
      <c r="CB147" s="45" t="str">
        <f t="shared" si="30"/>
        <v/>
      </c>
      <c r="CC147" s="44" t="str">
        <f t="shared" si="31"/>
        <v/>
      </c>
      <c r="CD147" s="45" t="str">
        <f t="shared" si="32"/>
        <v/>
      </c>
      <c r="CE147" s="44" t="e">
        <f>IF(AND(#REF!="",#REF!="",#REF!="",#REF!=""),"",SUM(#REF!,#REF!,#REF!,#REF!,#REF!))</f>
        <v>#REF!</v>
      </c>
      <c r="CF147" s="45" t="str">
        <f t="shared" si="33"/>
        <v/>
      </c>
      <c r="CG147" s="38" t="e">
        <f>IF(AND(#REF!="",#REF!="",#REF!="",#REF!=""),"",SUM(#REF!,#REF!,#REF!,#REF!))</f>
        <v>#REF!</v>
      </c>
      <c r="CH147" s="38" t="str">
        <f t="shared" si="22"/>
        <v/>
      </c>
    </row>
    <row r="148" spans="1:86" ht="24.9" customHeight="1">
      <c r="A148" s="358">
        <v>142</v>
      </c>
      <c r="B148" s="359"/>
      <c r="C148" s="360"/>
      <c r="D148" s="361"/>
      <c r="E148" s="362"/>
      <c r="F148" s="363"/>
      <c r="G148" s="363"/>
      <c r="H148" s="364"/>
      <c r="I148" s="365"/>
      <c r="J148" s="366"/>
      <c r="K148" s="367"/>
      <c r="L148" s="13"/>
      <c r="M148" s="8"/>
      <c r="N148" s="8"/>
      <c r="O148" s="8"/>
      <c r="P148" s="56"/>
      <c r="Q148" s="60"/>
      <c r="R148" s="8"/>
      <c r="S148" s="14"/>
      <c r="T148" s="19"/>
      <c r="U148" s="20"/>
      <c r="V148" s="20"/>
      <c r="W148" s="8"/>
      <c r="X148" s="62"/>
      <c r="Y148" s="60"/>
      <c r="Z148" s="8"/>
      <c r="AA148" s="14"/>
      <c r="AB148" s="13"/>
      <c r="AC148" s="8"/>
      <c r="AD148" s="8"/>
      <c r="AE148" s="8"/>
      <c r="AF148" s="56"/>
      <c r="AG148" s="60"/>
      <c r="AH148" s="8"/>
      <c r="AI148" s="14"/>
      <c r="AJ148" s="13"/>
      <c r="AK148" s="8"/>
      <c r="AL148" s="8"/>
      <c r="AM148" s="8"/>
      <c r="AN148" s="56"/>
      <c r="AO148" s="60"/>
      <c r="AP148" s="8"/>
      <c r="AQ148" s="14"/>
      <c r="AR148" s="13"/>
      <c r="AS148" s="8"/>
      <c r="AT148" s="56"/>
      <c r="AU148" s="13"/>
      <c r="AV148" s="8"/>
      <c r="AW148" s="14"/>
      <c r="AX148" s="13"/>
      <c r="AY148" s="8"/>
      <c r="AZ148" s="56"/>
      <c r="BA148" s="13" t="s">
        <v>447</v>
      </c>
      <c r="BB148" s="109" t="s">
        <v>447</v>
      </c>
      <c r="BC148" s="1"/>
      <c r="BD148" s="1"/>
      <c r="BE148" s="1"/>
      <c r="BF148" s="1"/>
      <c r="BG148" s="1"/>
      <c r="BS148" s="29"/>
      <c r="BT148" s="44" t="str">
        <f t="shared" si="23"/>
        <v/>
      </c>
      <c r="BU148" s="45" t="str">
        <f t="shared" si="24"/>
        <v/>
      </c>
      <c r="BV148" s="45" t="str">
        <f t="shared" si="25"/>
        <v/>
      </c>
      <c r="BW148" s="44" t="str">
        <f t="shared" si="26"/>
        <v/>
      </c>
      <c r="BX148" s="45" t="str">
        <f t="shared" si="27"/>
        <v/>
      </c>
      <c r="BY148" s="44" t="e">
        <f>IF(AND(#REF!="",#REF!="",#REF!="",#REF!=""),"",SUM(#REF!,#REF!,#REF!,#REF!,#REF!))</f>
        <v>#REF!</v>
      </c>
      <c r="BZ148" s="45" t="str">
        <f t="shared" si="28"/>
        <v/>
      </c>
      <c r="CA148" s="44" t="str">
        <f t="shared" si="29"/>
        <v/>
      </c>
      <c r="CB148" s="45" t="str">
        <f t="shared" si="30"/>
        <v/>
      </c>
      <c r="CC148" s="44" t="str">
        <f t="shared" si="31"/>
        <v/>
      </c>
      <c r="CD148" s="45" t="str">
        <f t="shared" si="32"/>
        <v/>
      </c>
      <c r="CE148" s="44" t="e">
        <f>IF(AND(#REF!="",#REF!="",#REF!="",#REF!=""),"",SUM(#REF!,#REF!,#REF!,#REF!,#REF!))</f>
        <v>#REF!</v>
      </c>
      <c r="CF148" s="45" t="str">
        <f t="shared" si="33"/>
        <v/>
      </c>
      <c r="CG148" s="38" t="e">
        <f>IF(AND(#REF!="",#REF!="",#REF!="",#REF!=""),"",SUM(#REF!,#REF!,#REF!,#REF!))</f>
        <v>#REF!</v>
      </c>
      <c r="CH148" s="38" t="str">
        <f t="shared" si="22"/>
        <v/>
      </c>
    </row>
    <row r="149" spans="1:86" ht="24.9" customHeight="1">
      <c r="A149" s="358">
        <v>143</v>
      </c>
      <c r="B149" s="359"/>
      <c r="C149" s="360"/>
      <c r="D149" s="361"/>
      <c r="E149" s="362"/>
      <c r="F149" s="363"/>
      <c r="G149" s="363"/>
      <c r="H149" s="364"/>
      <c r="I149" s="365"/>
      <c r="J149" s="366"/>
      <c r="K149" s="367"/>
      <c r="L149" s="13"/>
      <c r="M149" s="8"/>
      <c r="N149" s="8"/>
      <c r="O149" s="8"/>
      <c r="P149" s="56"/>
      <c r="Q149" s="60"/>
      <c r="R149" s="8"/>
      <c r="S149" s="14"/>
      <c r="T149" s="19"/>
      <c r="U149" s="20"/>
      <c r="V149" s="20"/>
      <c r="W149" s="8"/>
      <c r="X149" s="62"/>
      <c r="Y149" s="60"/>
      <c r="Z149" s="8"/>
      <c r="AA149" s="14"/>
      <c r="AB149" s="13"/>
      <c r="AC149" s="8"/>
      <c r="AD149" s="8"/>
      <c r="AE149" s="8"/>
      <c r="AF149" s="56"/>
      <c r="AG149" s="60"/>
      <c r="AH149" s="8"/>
      <c r="AI149" s="14"/>
      <c r="AJ149" s="13"/>
      <c r="AK149" s="8"/>
      <c r="AL149" s="8"/>
      <c r="AM149" s="8"/>
      <c r="AN149" s="56"/>
      <c r="AO149" s="60"/>
      <c r="AP149" s="8"/>
      <c r="AQ149" s="14"/>
      <c r="AR149" s="13"/>
      <c r="AS149" s="8"/>
      <c r="AT149" s="56"/>
      <c r="AU149" s="13"/>
      <c r="AV149" s="8"/>
      <c r="AW149" s="14"/>
      <c r="AX149" s="13"/>
      <c r="AY149" s="8"/>
      <c r="AZ149" s="56"/>
      <c r="BA149" s="13" t="s">
        <v>447</v>
      </c>
      <c r="BB149" s="109" t="s">
        <v>447</v>
      </c>
      <c r="BC149" s="1"/>
      <c r="BD149" s="1"/>
      <c r="BE149" s="1"/>
      <c r="BF149" s="1"/>
      <c r="BG149" s="1"/>
      <c r="BS149" s="29"/>
      <c r="BT149" s="44" t="str">
        <f t="shared" si="23"/>
        <v/>
      </c>
      <c r="BU149" s="45" t="str">
        <f t="shared" si="24"/>
        <v/>
      </c>
      <c r="BV149" s="45" t="str">
        <f t="shared" si="25"/>
        <v/>
      </c>
      <c r="BW149" s="44" t="str">
        <f t="shared" si="26"/>
        <v/>
      </c>
      <c r="BX149" s="45" t="str">
        <f t="shared" si="27"/>
        <v/>
      </c>
      <c r="BY149" s="44" t="e">
        <f>IF(AND(#REF!="",#REF!="",#REF!="",#REF!=""),"",SUM(#REF!,#REF!,#REF!,#REF!,#REF!))</f>
        <v>#REF!</v>
      </c>
      <c r="BZ149" s="45" t="str">
        <f t="shared" si="28"/>
        <v/>
      </c>
      <c r="CA149" s="44" t="str">
        <f t="shared" si="29"/>
        <v/>
      </c>
      <c r="CB149" s="45" t="str">
        <f t="shared" si="30"/>
        <v/>
      </c>
      <c r="CC149" s="44" t="str">
        <f t="shared" si="31"/>
        <v/>
      </c>
      <c r="CD149" s="45" t="str">
        <f t="shared" si="32"/>
        <v/>
      </c>
      <c r="CE149" s="44" t="e">
        <f>IF(AND(#REF!="",#REF!="",#REF!="",#REF!=""),"",SUM(#REF!,#REF!,#REF!,#REF!,#REF!))</f>
        <v>#REF!</v>
      </c>
      <c r="CF149" s="45" t="str">
        <f t="shared" si="33"/>
        <v/>
      </c>
      <c r="CG149" s="38" t="e">
        <f>IF(AND(#REF!="",#REF!="",#REF!="",#REF!=""),"",SUM(#REF!,#REF!,#REF!,#REF!))</f>
        <v>#REF!</v>
      </c>
      <c r="CH149" s="38" t="str">
        <f t="shared" si="22"/>
        <v/>
      </c>
    </row>
    <row r="150" spans="1:86" ht="24.9" customHeight="1">
      <c r="A150" s="358">
        <v>144</v>
      </c>
      <c r="B150" s="359"/>
      <c r="C150" s="360"/>
      <c r="D150" s="361"/>
      <c r="E150" s="362"/>
      <c r="F150" s="363"/>
      <c r="G150" s="363"/>
      <c r="H150" s="364"/>
      <c r="I150" s="365"/>
      <c r="J150" s="366"/>
      <c r="K150" s="367"/>
      <c r="L150" s="13"/>
      <c r="M150" s="8"/>
      <c r="N150" s="8"/>
      <c r="O150" s="8"/>
      <c r="P150" s="56"/>
      <c r="Q150" s="60"/>
      <c r="R150" s="8"/>
      <c r="S150" s="14"/>
      <c r="T150" s="19"/>
      <c r="U150" s="20"/>
      <c r="V150" s="20"/>
      <c r="W150" s="8"/>
      <c r="X150" s="62"/>
      <c r="Y150" s="60"/>
      <c r="Z150" s="8"/>
      <c r="AA150" s="14"/>
      <c r="AB150" s="13"/>
      <c r="AC150" s="8"/>
      <c r="AD150" s="8"/>
      <c r="AE150" s="8"/>
      <c r="AF150" s="56"/>
      <c r="AG150" s="60"/>
      <c r="AH150" s="8"/>
      <c r="AI150" s="14"/>
      <c r="AJ150" s="13"/>
      <c r="AK150" s="8"/>
      <c r="AL150" s="8"/>
      <c r="AM150" s="8"/>
      <c r="AN150" s="56"/>
      <c r="AO150" s="60"/>
      <c r="AP150" s="8"/>
      <c r="AQ150" s="14"/>
      <c r="AR150" s="13"/>
      <c r="AS150" s="8"/>
      <c r="AT150" s="56"/>
      <c r="AU150" s="13"/>
      <c r="AV150" s="8"/>
      <c r="AW150" s="14"/>
      <c r="AX150" s="13"/>
      <c r="AY150" s="8"/>
      <c r="AZ150" s="56"/>
      <c r="BA150" s="13" t="s">
        <v>447</v>
      </c>
      <c r="BB150" s="109" t="s">
        <v>447</v>
      </c>
      <c r="BC150" s="1"/>
      <c r="BD150" s="1"/>
      <c r="BE150" s="1"/>
      <c r="BF150" s="1"/>
      <c r="BG150" s="1"/>
      <c r="BS150" s="29"/>
      <c r="BT150" s="44" t="str">
        <f t="shared" si="23"/>
        <v/>
      </c>
      <c r="BU150" s="45" t="str">
        <f t="shared" si="24"/>
        <v/>
      </c>
      <c r="BV150" s="45" t="str">
        <f t="shared" si="25"/>
        <v/>
      </c>
      <c r="BW150" s="44" t="str">
        <f t="shared" si="26"/>
        <v/>
      </c>
      <c r="BX150" s="45" t="str">
        <f t="shared" si="27"/>
        <v/>
      </c>
      <c r="BY150" s="44" t="e">
        <f>IF(AND(#REF!="",#REF!="",#REF!="",#REF!=""),"",SUM(#REF!,#REF!,#REF!,#REF!,#REF!))</f>
        <v>#REF!</v>
      </c>
      <c r="BZ150" s="45" t="str">
        <f t="shared" si="28"/>
        <v/>
      </c>
      <c r="CA150" s="44" t="str">
        <f t="shared" si="29"/>
        <v/>
      </c>
      <c r="CB150" s="45" t="str">
        <f t="shared" si="30"/>
        <v/>
      </c>
      <c r="CC150" s="44" t="str">
        <f t="shared" si="31"/>
        <v/>
      </c>
      <c r="CD150" s="45" t="str">
        <f t="shared" si="32"/>
        <v/>
      </c>
      <c r="CE150" s="44" t="e">
        <f>IF(AND(#REF!="",#REF!="",#REF!="",#REF!=""),"",SUM(#REF!,#REF!,#REF!,#REF!,#REF!))</f>
        <v>#REF!</v>
      </c>
      <c r="CF150" s="45" t="str">
        <f t="shared" si="33"/>
        <v/>
      </c>
      <c r="CG150" s="38" t="e">
        <f>IF(AND(#REF!="",#REF!="",#REF!="",#REF!=""),"",SUM(#REF!,#REF!,#REF!,#REF!))</f>
        <v>#REF!</v>
      </c>
      <c r="CH150" s="38" t="str">
        <f t="shared" si="22"/>
        <v/>
      </c>
    </row>
    <row r="151" spans="1:86" ht="24.9" customHeight="1">
      <c r="A151" s="358">
        <v>145</v>
      </c>
      <c r="B151" s="359"/>
      <c r="C151" s="360"/>
      <c r="D151" s="361"/>
      <c r="E151" s="362"/>
      <c r="F151" s="363"/>
      <c r="G151" s="363"/>
      <c r="H151" s="364"/>
      <c r="I151" s="365"/>
      <c r="J151" s="366"/>
      <c r="K151" s="367"/>
      <c r="L151" s="13"/>
      <c r="M151" s="8"/>
      <c r="N151" s="8"/>
      <c r="O151" s="8"/>
      <c r="P151" s="56"/>
      <c r="Q151" s="60"/>
      <c r="R151" s="8"/>
      <c r="S151" s="14"/>
      <c r="T151" s="19"/>
      <c r="U151" s="20"/>
      <c r="V151" s="20"/>
      <c r="W151" s="8"/>
      <c r="X151" s="62"/>
      <c r="Y151" s="60"/>
      <c r="Z151" s="8"/>
      <c r="AA151" s="14"/>
      <c r="AB151" s="13"/>
      <c r="AC151" s="8"/>
      <c r="AD151" s="8"/>
      <c r="AE151" s="8"/>
      <c r="AF151" s="56"/>
      <c r="AG151" s="60"/>
      <c r="AH151" s="8"/>
      <c r="AI151" s="14"/>
      <c r="AJ151" s="13"/>
      <c r="AK151" s="8"/>
      <c r="AL151" s="8"/>
      <c r="AM151" s="8"/>
      <c r="AN151" s="56"/>
      <c r="AO151" s="60"/>
      <c r="AP151" s="8"/>
      <c r="AQ151" s="14"/>
      <c r="AR151" s="13"/>
      <c r="AS151" s="8"/>
      <c r="AT151" s="56"/>
      <c r="AU151" s="13"/>
      <c r="AV151" s="8"/>
      <c r="AW151" s="14"/>
      <c r="AX151" s="13"/>
      <c r="AY151" s="8"/>
      <c r="AZ151" s="56"/>
      <c r="BA151" s="13" t="s">
        <v>447</v>
      </c>
      <c r="BB151" s="109" t="s">
        <v>447</v>
      </c>
      <c r="BC151" s="1"/>
      <c r="BD151" s="1"/>
      <c r="BE151" s="1"/>
      <c r="BF151" s="1"/>
      <c r="BG151" s="1"/>
      <c r="BS151" s="29"/>
      <c r="BT151" s="44" t="str">
        <f t="shared" si="23"/>
        <v/>
      </c>
      <c r="BU151" s="45" t="str">
        <f t="shared" si="24"/>
        <v/>
      </c>
      <c r="BV151" s="45" t="str">
        <f t="shared" si="25"/>
        <v/>
      </c>
      <c r="BW151" s="44" t="str">
        <f t="shared" si="26"/>
        <v/>
      </c>
      <c r="BX151" s="45" t="str">
        <f t="shared" si="27"/>
        <v/>
      </c>
      <c r="BY151" s="44" t="e">
        <f>IF(AND(#REF!="",#REF!="",#REF!="",#REF!=""),"",SUM(#REF!,#REF!,#REF!,#REF!,#REF!))</f>
        <v>#REF!</v>
      </c>
      <c r="BZ151" s="45" t="str">
        <f t="shared" si="28"/>
        <v/>
      </c>
      <c r="CA151" s="44" t="str">
        <f t="shared" si="29"/>
        <v/>
      </c>
      <c r="CB151" s="45" t="str">
        <f t="shared" si="30"/>
        <v/>
      </c>
      <c r="CC151" s="44" t="str">
        <f t="shared" si="31"/>
        <v/>
      </c>
      <c r="CD151" s="45" t="str">
        <f t="shared" si="32"/>
        <v/>
      </c>
      <c r="CE151" s="44" t="e">
        <f>IF(AND(#REF!="",#REF!="",#REF!="",#REF!=""),"",SUM(#REF!,#REF!,#REF!,#REF!,#REF!))</f>
        <v>#REF!</v>
      </c>
      <c r="CF151" s="45" t="str">
        <f t="shared" si="33"/>
        <v/>
      </c>
      <c r="CG151" s="38" t="e">
        <f>IF(AND(#REF!="",#REF!="",#REF!="",#REF!=""),"",SUM(#REF!,#REF!,#REF!,#REF!))</f>
        <v>#REF!</v>
      </c>
      <c r="CH151" s="38" t="str">
        <f t="shared" si="22"/>
        <v/>
      </c>
    </row>
    <row r="152" spans="1:86" ht="24.9" customHeight="1">
      <c r="A152" s="358">
        <v>146</v>
      </c>
      <c r="B152" s="359"/>
      <c r="C152" s="360"/>
      <c r="D152" s="361"/>
      <c r="E152" s="362"/>
      <c r="F152" s="363"/>
      <c r="G152" s="363"/>
      <c r="H152" s="364"/>
      <c r="I152" s="365"/>
      <c r="J152" s="366"/>
      <c r="K152" s="367"/>
      <c r="L152" s="13"/>
      <c r="M152" s="8"/>
      <c r="N152" s="8"/>
      <c r="O152" s="8"/>
      <c r="P152" s="56"/>
      <c r="Q152" s="60"/>
      <c r="R152" s="8"/>
      <c r="S152" s="14"/>
      <c r="T152" s="19"/>
      <c r="U152" s="20"/>
      <c r="V152" s="20"/>
      <c r="W152" s="8"/>
      <c r="X152" s="62"/>
      <c r="Y152" s="60"/>
      <c r="Z152" s="8"/>
      <c r="AA152" s="14"/>
      <c r="AB152" s="13"/>
      <c r="AC152" s="8"/>
      <c r="AD152" s="8"/>
      <c r="AE152" s="8"/>
      <c r="AF152" s="56"/>
      <c r="AG152" s="60"/>
      <c r="AH152" s="8"/>
      <c r="AI152" s="14"/>
      <c r="AJ152" s="13"/>
      <c r="AK152" s="8"/>
      <c r="AL152" s="8"/>
      <c r="AM152" s="8"/>
      <c r="AN152" s="56"/>
      <c r="AO152" s="60"/>
      <c r="AP152" s="8"/>
      <c r="AQ152" s="14"/>
      <c r="AR152" s="13"/>
      <c r="AS152" s="8"/>
      <c r="AT152" s="56"/>
      <c r="AU152" s="13"/>
      <c r="AV152" s="8"/>
      <c r="AW152" s="14"/>
      <c r="AX152" s="13"/>
      <c r="AY152" s="8"/>
      <c r="AZ152" s="56"/>
      <c r="BA152" s="13" t="s">
        <v>447</v>
      </c>
      <c r="BB152" s="109" t="s">
        <v>447</v>
      </c>
      <c r="BC152" s="1"/>
      <c r="BD152" s="1"/>
      <c r="BE152" s="1"/>
      <c r="BF152" s="1"/>
      <c r="BG152" s="1"/>
      <c r="BS152" s="29"/>
      <c r="BT152" s="44" t="str">
        <f t="shared" si="23"/>
        <v/>
      </c>
      <c r="BU152" s="45" t="str">
        <f t="shared" si="24"/>
        <v/>
      </c>
      <c r="BV152" s="45" t="str">
        <f t="shared" si="25"/>
        <v/>
      </c>
      <c r="BW152" s="44" t="str">
        <f t="shared" si="26"/>
        <v/>
      </c>
      <c r="BX152" s="45" t="str">
        <f t="shared" si="27"/>
        <v/>
      </c>
      <c r="BY152" s="44" t="e">
        <f>IF(AND(#REF!="",#REF!="",#REF!="",#REF!=""),"",SUM(#REF!,#REF!,#REF!,#REF!,#REF!))</f>
        <v>#REF!</v>
      </c>
      <c r="BZ152" s="45" t="str">
        <f t="shared" si="28"/>
        <v/>
      </c>
      <c r="CA152" s="44" t="str">
        <f t="shared" si="29"/>
        <v/>
      </c>
      <c r="CB152" s="45" t="str">
        <f t="shared" si="30"/>
        <v/>
      </c>
      <c r="CC152" s="44" t="str">
        <f t="shared" si="31"/>
        <v/>
      </c>
      <c r="CD152" s="45" t="str">
        <f t="shared" si="32"/>
        <v/>
      </c>
      <c r="CE152" s="44" t="e">
        <f>IF(AND(#REF!="",#REF!="",#REF!="",#REF!=""),"",SUM(#REF!,#REF!,#REF!,#REF!,#REF!))</f>
        <v>#REF!</v>
      </c>
      <c r="CF152" s="45" t="str">
        <f t="shared" si="33"/>
        <v/>
      </c>
      <c r="CG152" s="38" t="e">
        <f>IF(AND(#REF!="",#REF!="",#REF!="",#REF!=""),"",SUM(#REF!,#REF!,#REF!,#REF!))</f>
        <v>#REF!</v>
      </c>
      <c r="CH152" s="38" t="str">
        <f t="shared" si="22"/>
        <v/>
      </c>
    </row>
    <row r="153" spans="1:86" ht="24.9" customHeight="1">
      <c r="A153" s="358">
        <v>147</v>
      </c>
      <c r="B153" s="359"/>
      <c r="C153" s="360"/>
      <c r="D153" s="361"/>
      <c r="E153" s="362"/>
      <c r="F153" s="363"/>
      <c r="G153" s="363"/>
      <c r="H153" s="364"/>
      <c r="I153" s="365"/>
      <c r="J153" s="366"/>
      <c r="K153" s="367"/>
      <c r="L153" s="13"/>
      <c r="M153" s="8"/>
      <c r="N153" s="8"/>
      <c r="O153" s="8"/>
      <c r="P153" s="56"/>
      <c r="Q153" s="60"/>
      <c r="R153" s="8"/>
      <c r="S153" s="14"/>
      <c r="T153" s="19"/>
      <c r="U153" s="20"/>
      <c r="V153" s="20"/>
      <c r="W153" s="8"/>
      <c r="X153" s="62"/>
      <c r="Y153" s="60"/>
      <c r="Z153" s="8"/>
      <c r="AA153" s="14"/>
      <c r="AB153" s="13"/>
      <c r="AC153" s="8"/>
      <c r="AD153" s="8"/>
      <c r="AE153" s="8"/>
      <c r="AF153" s="56"/>
      <c r="AG153" s="60"/>
      <c r="AH153" s="8"/>
      <c r="AI153" s="14"/>
      <c r="AJ153" s="13"/>
      <c r="AK153" s="8"/>
      <c r="AL153" s="8"/>
      <c r="AM153" s="8"/>
      <c r="AN153" s="56"/>
      <c r="AO153" s="60"/>
      <c r="AP153" s="8"/>
      <c r="AQ153" s="14"/>
      <c r="AR153" s="13"/>
      <c r="AS153" s="8"/>
      <c r="AT153" s="56"/>
      <c r="AU153" s="13"/>
      <c r="AV153" s="8"/>
      <c r="AW153" s="14"/>
      <c r="AX153" s="13"/>
      <c r="AY153" s="8"/>
      <c r="AZ153" s="56"/>
      <c r="BA153" s="13" t="s">
        <v>447</v>
      </c>
      <c r="BB153" s="109" t="s">
        <v>447</v>
      </c>
      <c r="BC153" s="1"/>
      <c r="BD153" s="1"/>
      <c r="BE153" s="1"/>
      <c r="BF153" s="1"/>
      <c r="BG153" s="1"/>
      <c r="BS153" s="29"/>
      <c r="BT153" s="44" t="str">
        <f t="shared" si="23"/>
        <v/>
      </c>
      <c r="BU153" s="45" t="str">
        <f t="shared" si="24"/>
        <v/>
      </c>
      <c r="BV153" s="45" t="str">
        <f t="shared" si="25"/>
        <v/>
      </c>
      <c r="BW153" s="44" t="str">
        <f t="shared" si="26"/>
        <v/>
      </c>
      <c r="BX153" s="45" t="str">
        <f t="shared" si="27"/>
        <v/>
      </c>
      <c r="BY153" s="44" t="e">
        <f>IF(AND(#REF!="",#REF!="",#REF!="",#REF!=""),"",SUM(#REF!,#REF!,#REF!,#REF!,#REF!))</f>
        <v>#REF!</v>
      </c>
      <c r="BZ153" s="45" t="str">
        <f t="shared" si="28"/>
        <v/>
      </c>
      <c r="CA153" s="44" t="str">
        <f t="shared" si="29"/>
        <v/>
      </c>
      <c r="CB153" s="45" t="str">
        <f t="shared" si="30"/>
        <v/>
      </c>
      <c r="CC153" s="44" t="str">
        <f t="shared" si="31"/>
        <v/>
      </c>
      <c r="CD153" s="45" t="str">
        <f t="shared" si="32"/>
        <v/>
      </c>
      <c r="CE153" s="44" t="e">
        <f>IF(AND(#REF!="",#REF!="",#REF!="",#REF!=""),"",SUM(#REF!,#REF!,#REF!,#REF!,#REF!))</f>
        <v>#REF!</v>
      </c>
      <c r="CF153" s="45" t="str">
        <f t="shared" si="33"/>
        <v/>
      </c>
      <c r="CG153" s="38" t="e">
        <f>IF(AND(#REF!="",#REF!="",#REF!="",#REF!=""),"",SUM(#REF!,#REF!,#REF!,#REF!))</f>
        <v>#REF!</v>
      </c>
      <c r="CH153" s="38" t="str">
        <f t="shared" si="22"/>
        <v/>
      </c>
    </row>
    <row r="154" spans="1:86" ht="24.9" customHeight="1">
      <c r="A154" s="358">
        <v>148</v>
      </c>
      <c r="B154" s="359"/>
      <c r="C154" s="360"/>
      <c r="D154" s="361"/>
      <c r="E154" s="362"/>
      <c r="F154" s="363"/>
      <c r="G154" s="363"/>
      <c r="H154" s="364"/>
      <c r="I154" s="365"/>
      <c r="J154" s="366"/>
      <c r="K154" s="367"/>
      <c r="L154" s="13"/>
      <c r="M154" s="8"/>
      <c r="N154" s="8"/>
      <c r="O154" s="8"/>
      <c r="P154" s="56"/>
      <c r="Q154" s="60"/>
      <c r="R154" s="8"/>
      <c r="S154" s="14"/>
      <c r="T154" s="19"/>
      <c r="U154" s="20"/>
      <c r="V154" s="20"/>
      <c r="W154" s="8"/>
      <c r="X154" s="62"/>
      <c r="Y154" s="60"/>
      <c r="Z154" s="8"/>
      <c r="AA154" s="14"/>
      <c r="AB154" s="13"/>
      <c r="AC154" s="8"/>
      <c r="AD154" s="8"/>
      <c r="AE154" s="8"/>
      <c r="AF154" s="56"/>
      <c r="AG154" s="60"/>
      <c r="AH154" s="8"/>
      <c r="AI154" s="14"/>
      <c r="AJ154" s="13"/>
      <c r="AK154" s="8"/>
      <c r="AL154" s="8"/>
      <c r="AM154" s="8"/>
      <c r="AN154" s="56"/>
      <c r="AO154" s="60"/>
      <c r="AP154" s="8"/>
      <c r="AQ154" s="14"/>
      <c r="AR154" s="13"/>
      <c r="AS154" s="8"/>
      <c r="AT154" s="56"/>
      <c r="AU154" s="13"/>
      <c r="AV154" s="8"/>
      <c r="AW154" s="14"/>
      <c r="AX154" s="13"/>
      <c r="AY154" s="8"/>
      <c r="AZ154" s="56"/>
      <c r="BA154" s="13" t="s">
        <v>447</v>
      </c>
      <c r="BB154" s="109" t="s">
        <v>447</v>
      </c>
      <c r="BC154" s="1"/>
      <c r="BD154" s="1"/>
      <c r="BE154" s="1"/>
      <c r="BF154" s="1"/>
      <c r="BG154" s="1"/>
      <c r="BS154" s="29"/>
      <c r="BT154" s="44" t="str">
        <f t="shared" si="23"/>
        <v/>
      </c>
      <c r="BU154" s="45" t="str">
        <f t="shared" si="24"/>
        <v/>
      </c>
      <c r="BV154" s="45" t="str">
        <f t="shared" si="25"/>
        <v/>
      </c>
      <c r="BW154" s="44" t="str">
        <f t="shared" si="26"/>
        <v/>
      </c>
      <c r="BX154" s="45" t="str">
        <f t="shared" si="27"/>
        <v/>
      </c>
      <c r="BY154" s="44" t="e">
        <f>IF(AND(#REF!="",#REF!="",#REF!="",#REF!=""),"",SUM(#REF!,#REF!,#REF!,#REF!,#REF!))</f>
        <v>#REF!</v>
      </c>
      <c r="BZ154" s="45" t="str">
        <f t="shared" si="28"/>
        <v/>
      </c>
      <c r="CA154" s="44" t="str">
        <f t="shared" si="29"/>
        <v/>
      </c>
      <c r="CB154" s="45" t="str">
        <f t="shared" si="30"/>
        <v/>
      </c>
      <c r="CC154" s="44" t="str">
        <f t="shared" si="31"/>
        <v/>
      </c>
      <c r="CD154" s="45" t="str">
        <f t="shared" si="32"/>
        <v/>
      </c>
      <c r="CE154" s="44" t="e">
        <f>IF(AND(#REF!="",#REF!="",#REF!="",#REF!=""),"",SUM(#REF!,#REF!,#REF!,#REF!,#REF!))</f>
        <v>#REF!</v>
      </c>
      <c r="CF154" s="45" t="str">
        <f t="shared" si="33"/>
        <v/>
      </c>
      <c r="CG154" s="38" t="e">
        <f>IF(AND(#REF!="",#REF!="",#REF!="",#REF!=""),"",SUM(#REF!,#REF!,#REF!,#REF!))</f>
        <v>#REF!</v>
      </c>
      <c r="CH154" s="38" t="str">
        <f t="shared" si="22"/>
        <v/>
      </c>
    </row>
    <row r="155" spans="1:86" ht="24.9" customHeight="1">
      <c r="A155" s="358">
        <v>149</v>
      </c>
      <c r="B155" s="359"/>
      <c r="C155" s="360"/>
      <c r="D155" s="361"/>
      <c r="E155" s="362"/>
      <c r="F155" s="363"/>
      <c r="G155" s="363"/>
      <c r="H155" s="364"/>
      <c r="I155" s="365"/>
      <c r="J155" s="366"/>
      <c r="K155" s="367"/>
      <c r="L155" s="13"/>
      <c r="M155" s="8"/>
      <c r="N155" s="8"/>
      <c r="O155" s="8"/>
      <c r="P155" s="56"/>
      <c r="Q155" s="60"/>
      <c r="R155" s="8"/>
      <c r="S155" s="14"/>
      <c r="T155" s="19"/>
      <c r="U155" s="20"/>
      <c r="V155" s="20"/>
      <c r="W155" s="8"/>
      <c r="X155" s="62"/>
      <c r="Y155" s="60"/>
      <c r="Z155" s="8"/>
      <c r="AA155" s="14"/>
      <c r="AB155" s="13"/>
      <c r="AC155" s="8"/>
      <c r="AD155" s="8"/>
      <c r="AE155" s="8"/>
      <c r="AF155" s="56"/>
      <c r="AG155" s="60"/>
      <c r="AH155" s="8"/>
      <c r="AI155" s="14"/>
      <c r="AJ155" s="13"/>
      <c r="AK155" s="8"/>
      <c r="AL155" s="8"/>
      <c r="AM155" s="8"/>
      <c r="AN155" s="56"/>
      <c r="AO155" s="60"/>
      <c r="AP155" s="8"/>
      <c r="AQ155" s="14"/>
      <c r="AR155" s="13"/>
      <c r="AS155" s="8"/>
      <c r="AT155" s="56"/>
      <c r="AU155" s="13"/>
      <c r="AV155" s="8"/>
      <c r="AW155" s="14"/>
      <c r="AX155" s="13"/>
      <c r="AY155" s="8"/>
      <c r="AZ155" s="56"/>
      <c r="BA155" s="13" t="s">
        <v>447</v>
      </c>
      <c r="BB155" s="109" t="s">
        <v>447</v>
      </c>
      <c r="BC155" s="1"/>
      <c r="BD155" s="1"/>
      <c r="BE155" s="1"/>
      <c r="BF155" s="1"/>
      <c r="BG155" s="1"/>
      <c r="BS155" s="29"/>
      <c r="BT155" s="44" t="str">
        <f t="shared" si="23"/>
        <v/>
      </c>
      <c r="BU155" s="45" t="str">
        <f t="shared" si="24"/>
        <v/>
      </c>
      <c r="BV155" s="45" t="str">
        <f t="shared" si="25"/>
        <v/>
      </c>
      <c r="BW155" s="44" t="str">
        <f t="shared" si="26"/>
        <v/>
      </c>
      <c r="BX155" s="45" t="str">
        <f t="shared" si="27"/>
        <v/>
      </c>
      <c r="BY155" s="44" t="e">
        <f>IF(AND(#REF!="",#REF!="",#REF!="",#REF!=""),"",SUM(#REF!,#REF!,#REF!,#REF!,#REF!))</f>
        <v>#REF!</v>
      </c>
      <c r="BZ155" s="45" t="str">
        <f t="shared" si="28"/>
        <v/>
      </c>
      <c r="CA155" s="44" t="str">
        <f t="shared" si="29"/>
        <v/>
      </c>
      <c r="CB155" s="45" t="str">
        <f t="shared" si="30"/>
        <v/>
      </c>
      <c r="CC155" s="44" t="str">
        <f t="shared" si="31"/>
        <v/>
      </c>
      <c r="CD155" s="45" t="str">
        <f t="shared" si="32"/>
        <v/>
      </c>
      <c r="CE155" s="44" t="e">
        <f>IF(AND(#REF!="",#REF!="",#REF!="",#REF!=""),"",SUM(#REF!,#REF!,#REF!,#REF!,#REF!))</f>
        <v>#REF!</v>
      </c>
      <c r="CF155" s="45" t="str">
        <f t="shared" si="33"/>
        <v/>
      </c>
      <c r="CG155" s="38" t="e">
        <f>IF(AND(#REF!="",#REF!="",#REF!="",#REF!=""),"",SUM(#REF!,#REF!,#REF!,#REF!))</f>
        <v>#REF!</v>
      </c>
      <c r="CH155" s="38" t="str">
        <f t="shared" si="22"/>
        <v/>
      </c>
    </row>
    <row r="156" spans="1:86" ht="24.9" customHeight="1">
      <c r="A156" s="358">
        <v>150</v>
      </c>
      <c r="B156" s="359"/>
      <c r="C156" s="360"/>
      <c r="D156" s="361"/>
      <c r="E156" s="362"/>
      <c r="F156" s="363"/>
      <c r="G156" s="363"/>
      <c r="H156" s="364"/>
      <c r="I156" s="365"/>
      <c r="J156" s="366"/>
      <c r="K156" s="367"/>
      <c r="L156" s="13"/>
      <c r="M156" s="8"/>
      <c r="N156" s="8"/>
      <c r="O156" s="8"/>
      <c r="P156" s="56"/>
      <c r="Q156" s="60"/>
      <c r="R156" s="8"/>
      <c r="S156" s="14"/>
      <c r="T156" s="19"/>
      <c r="U156" s="20"/>
      <c r="V156" s="20"/>
      <c r="W156" s="8"/>
      <c r="X156" s="62"/>
      <c r="Y156" s="60"/>
      <c r="Z156" s="8"/>
      <c r="AA156" s="14"/>
      <c r="AB156" s="13"/>
      <c r="AC156" s="8"/>
      <c r="AD156" s="8"/>
      <c r="AE156" s="8"/>
      <c r="AF156" s="56"/>
      <c r="AG156" s="60"/>
      <c r="AH156" s="8"/>
      <c r="AI156" s="14"/>
      <c r="AJ156" s="13"/>
      <c r="AK156" s="8"/>
      <c r="AL156" s="8"/>
      <c r="AM156" s="8"/>
      <c r="AN156" s="56"/>
      <c r="AO156" s="60"/>
      <c r="AP156" s="8"/>
      <c r="AQ156" s="14"/>
      <c r="AR156" s="13"/>
      <c r="AS156" s="8"/>
      <c r="AT156" s="56"/>
      <c r="AU156" s="13"/>
      <c r="AV156" s="8"/>
      <c r="AW156" s="14"/>
      <c r="AX156" s="13"/>
      <c r="AY156" s="8"/>
      <c r="AZ156" s="56"/>
      <c r="BA156" s="13" t="s">
        <v>447</v>
      </c>
      <c r="BB156" s="109" t="s">
        <v>447</v>
      </c>
      <c r="BC156" s="1"/>
      <c r="BD156" s="1"/>
      <c r="BE156" s="1"/>
      <c r="BF156" s="1"/>
      <c r="BG156" s="1"/>
      <c r="BS156" s="29"/>
      <c r="BT156" s="44" t="str">
        <f t="shared" si="23"/>
        <v/>
      </c>
      <c r="BU156" s="45" t="str">
        <f t="shared" si="24"/>
        <v/>
      </c>
      <c r="BV156" s="45" t="str">
        <f t="shared" si="25"/>
        <v/>
      </c>
      <c r="BW156" s="44" t="str">
        <f t="shared" si="26"/>
        <v/>
      </c>
      <c r="BX156" s="45" t="str">
        <f t="shared" si="27"/>
        <v/>
      </c>
      <c r="BY156" s="44" t="e">
        <f>IF(AND(#REF!="",#REF!="",#REF!="",#REF!=""),"",SUM(#REF!,#REF!,#REF!,#REF!,#REF!))</f>
        <v>#REF!</v>
      </c>
      <c r="BZ156" s="45" t="str">
        <f t="shared" si="28"/>
        <v/>
      </c>
      <c r="CA156" s="44" t="str">
        <f t="shared" si="29"/>
        <v/>
      </c>
      <c r="CB156" s="45" t="str">
        <f t="shared" si="30"/>
        <v/>
      </c>
      <c r="CC156" s="44" t="str">
        <f t="shared" si="31"/>
        <v/>
      </c>
      <c r="CD156" s="45" t="str">
        <f t="shared" si="32"/>
        <v/>
      </c>
      <c r="CE156" s="44" t="e">
        <f>IF(AND(#REF!="",#REF!="",#REF!="",#REF!=""),"",SUM(#REF!,#REF!,#REF!,#REF!,#REF!))</f>
        <v>#REF!</v>
      </c>
      <c r="CF156" s="45" t="str">
        <f t="shared" si="33"/>
        <v/>
      </c>
      <c r="CG156" s="38" t="e">
        <f>IF(AND(#REF!="",#REF!="",#REF!="",#REF!=""),"",SUM(#REF!,#REF!,#REF!,#REF!))</f>
        <v>#REF!</v>
      </c>
      <c r="CH156" s="38" t="str">
        <f t="shared" si="22"/>
        <v/>
      </c>
    </row>
    <row r="157" spans="1:86" ht="24.9" customHeight="1">
      <c r="A157" s="358">
        <v>151</v>
      </c>
      <c r="B157" s="359"/>
      <c r="C157" s="360"/>
      <c r="D157" s="361"/>
      <c r="E157" s="362"/>
      <c r="F157" s="363"/>
      <c r="G157" s="363"/>
      <c r="H157" s="364"/>
      <c r="I157" s="365"/>
      <c r="J157" s="366"/>
      <c r="K157" s="367"/>
      <c r="L157" s="13"/>
      <c r="M157" s="8"/>
      <c r="N157" s="8"/>
      <c r="O157" s="8"/>
      <c r="P157" s="56"/>
      <c r="Q157" s="60"/>
      <c r="R157" s="8"/>
      <c r="S157" s="14"/>
      <c r="T157" s="19"/>
      <c r="U157" s="20"/>
      <c r="V157" s="20"/>
      <c r="W157" s="8"/>
      <c r="X157" s="62"/>
      <c r="Y157" s="60"/>
      <c r="Z157" s="8"/>
      <c r="AA157" s="14"/>
      <c r="AB157" s="13"/>
      <c r="AC157" s="8"/>
      <c r="AD157" s="8"/>
      <c r="AE157" s="8"/>
      <c r="AF157" s="56"/>
      <c r="AG157" s="60"/>
      <c r="AH157" s="8"/>
      <c r="AI157" s="14"/>
      <c r="AJ157" s="13"/>
      <c r="AK157" s="8"/>
      <c r="AL157" s="8"/>
      <c r="AM157" s="8"/>
      <c r="AN157" s="56"/>
      <c r="AO157" s="60"/>
      <c r="AP157" s="8"/>
      <c r="AQ157" s="14"/>
      <c r="AR157" s="13"/>
      <c r="AS157" s="8"/>
      <c r="AT157" s="56"/>
      <c r="AU157" s="13"/>
      <c r="AV157" s="8"/>
      <c r="AW157" s="14"/>
      <c r="AX157" s="13"/>
      <c r="AY157" s="8"/>
      <c r="AZ157" s="56"/>
      <c r="BA157" s="13" t="s">
        <v>447</v>
      </c>
      <c r="BB157" s="109" t="s">
        <v>447</v>
      </c>
      <c r="BC157" s="1"/>
      <c r="BD157" s="1"/>
      <c r="BE157" s="1"/>
      <c r="BF157" s="1"/>
      <c r="BG157" s="1"/>
      <c r="BS157" s="29"/>
      <c r="BT157" s="44" t="str">
        <f t="shared" si="23"/>
        <v/>
      </c>
      <c r="BU157" s="45" t="str">
        <f t="shared" si="24"/>
        <v/>
      </c>
      <c r="BV157" s="45" t="str">
        <f t="shared" si="25"/>
        <v/>
      </c>
      <c r="BW157" s="44" t="str">
        <f t="shared" si="26"/>
        <v/>
      </c>
      <c r="BX157" s="45" t="str">
        <f t="shared" si="27"/>
        <v/>
      </c>
      <c r="BY157" s="44" t="e">
        <f>IF(AND(#REF!="",#REF!="",#REF!="",#REF!=""),"",SUM(#REF!,#REF!,#REF!,#REF!,#REF!))</f>
        <v>#REF!</v>
      </c>
      <c r="BZ157" s="45" t="str">
        <f t="shared" si="28"/>
        <v/>
      </c>
      <c r="CA157" s="44" t="str">
        <f t="shared" si="29"/>
        <v/>
      </c>
      <c r="CB157" s="45" t="str">
        <f t="shared" si="30"/>
        <v/>
      </c>
      <c r="CC157" s="44" t="str">
        <f t="shared" si="31"/>
        <v/>
      </c>
      <c r="CD157" s="45" t="str">
        <f t="shared" si="32"/>
        <v/>
      </c>
      <c r="CE157" s="44" t="e">
        <f>IF(AND(#REF!="",#REF!="",#REF!="",#REF!=""),"",SUM(#REF!,#REF!,#REF!,#REF!,#REF!))</f>
        <v>#REF!</v>
      </c>
      <c r="CF157" s="45" t="str">
        <f t="shared" si="33"/>
        <v/>
      </c>
      <c r="CG157" s="38" t="e">
        <f>IF(AND(#REF!="",#REF!="",#REF!="",#REF!=""),"",SUM(#REF!,#REF!,#REF!,#REF!))</f>
        <v>#REF!</v>
      </c>
      <c r="CH157" s="38" t="str">
        <f t="shared" si="22"/>
        <v/>
      </c>
    </row>
    <row r="158" spans="1:86" ht="24.9" customHeight="1">
      <c r="A158" s="358">
        <v>152</v>
      </c>
      <c r="B158" s="359"/>
      <c r="C158" s="360"/>
      <c r="D158" s="361"/>
      <c r="E158" s="362"/>
      <c r="F158" s="363"/>
      <c r="G158" s="363"/>
      <c r="H158" s="364"/>
      <c r="I158" s="365"/>
      <c r="J158" s="366"/>
      <c r="K158" s="367"/>
      <c r="L158" s="13"/>
      <c r="M158" s="8"/>
      <c r="N158" s="8"/>
      <c r="O158" s="8"/>
      <c r="P158" s="56"/>
      <c r="Q158" s="60"/>
      <c r="R158" s="8"/>
      <c r="S158" s="14"/>
      <c r="T158" s="19"/>
      <c r="U158" s="20"/>
      <c r="V158" s="20"/>
      <c r="W158" s="8"/>
      <c r="X158" s="62"/>
      <c r="Y158" s="60"/>
      <c r="Z158" s="8"/>
      <c r="AA158" s="14"/>
      <c r="AB158" s="13"/>
      <c r="AC158" s="8"/>
      <c r="AD158" s="8"/>
      <c r="AE158" s="8"/>
      <c r="AF158" s="56"/>
      <c r="AG158" s="60"/>
      <c r="AH158" s="8"/>
      <c r="AI158" s="14"/>
      <c r="AJ158" s="13"/>
      <c r="AK158" s="8"/>
      <c r="AL158" s="8"/>
      <c r="AM158" s="8"/>
      <c r="AN158" s="56"/>
      <c r="AO158" s="60"/>
      <c r="AP158" s="8"/>
      <c r="AQ158" s="14"/>
      <c r="AR158" s="13"/>
      <c r="AS158" s="8"/>
      <c r="AT158" s="56"/>
      <c r="AU158" s="13"/>
      <c r="AV158" s="8"/>
      <c r="AW158" s="14"/>
      <c r="AX158" s="13"/>
      <c r="AY158" s="8"/>
      <c r="AZ158" s="56"/>
      <c r="BA158" s="13" t="s">
        <v>447</v>
      </c>
      <c r="BB158" s="109" t="s">
        <v>447</v>
      </c>
      <c r="BC158" s="1"/>
      <c r="BD158" s="1"/>
      <c r="BE158" s="1"/>
      <c r="BF158" s="1"/>
      <c r="BG158" s="1"/>
      <c r="BS158" s="29"/>
      <c r="BT158" s="44" t="str">
        <f t="shared" si="23"/>
        <v/>
      </c>
      <c r="BU158" s="45" t="str">
        <f t="shared" si="24"/>
        <v/>
      </c>
      <c r="BV158" s="45" t="str">
        <f t="shared" si="25"/>
        <v/>
      </c>
      <c r="BW158" s="44" t="str">
        <f t="shared" si="26"/>
        <v/>
      </c>
      <c r="BX158" s="45" t="str">
        <f t="shared" si="27"/>
        <v/>
      </c>
      <c r="BY158" s="44" t="e">
        <f>IF(AND(#REF!="",#REF!="",#REF!="",#REF!=""),"",SUM(#REF!,#REF!,#REF!,#REF!,#REF!))</f>
        <v>#REF!</v>
      </c>
      <c r="BZ158" s="45" t="str">
        <f t="shared" si="28"/>
        <v/>
      </c>
      <c r="CA158" s="44" t="str">
        <f t="shared" si="29"/>
        <v/>
      </c>
      <c r="CB158" s="45" t="str">
        <f t="shared" si="30"/>
        <v/>
      </c>
      <c r="CC158" s="44" t="str">
        <f t="shared" si="31"/>
        <v/>
      </c>
      <c r="CD158" s="45" t="str">
        <f t="shared" si="32"/>
        <v/>
      </c>
      <c r="CE158" s="44" t="e">
        <f>IF(AND(#REF!="",#REF!="",#REF!="",#REF!=""),"",SUM(#REF!,#REF!,#REF!,#REF!,#REF!))</f>
        <v>#REF!</v>
      </c>
      <c r="CF158" s="45" t="str">
        <f t="shared" si="33"/>
        <v/>
      </c>
      <c r="CG158" s="38" t="e">
        <f>IF(AND(#REF!="",#REF!="",#REF!="",#REF!=""),"",SUM(#REF!,#REF!,#REF!,#REF!))</f>
        <v>#REF!</v>
      </c>
      <c r="CH158" s="38" t="str">
        <f t="shared" si="22"/>
        <v/>
      </c>
    </row>
    <row r="159" spans="1:86" ht="24.9" customHeight="1">
      <c r="A159" s="358">
        <v>153</v>
      </c>
      <c r="B159" s="359"/>
      <c r="C159" s="360"/>
      <c r="D159" s="361"/>
      <c r="E159" s="362"/>
      <c r="F159" s="363"/>
      <c r="G159" s="363"/>
      <c r="H159" s="364"/>
      <c r="I159" s="365"/>
      <c r="J159" s="366"/>
      <c r="K159" s="367"/>
      <c r="L159" s="13"/>
      <c r="M159" s="8"/>
      <c r="N159" s="8"/>
      <c r="O159" s="8"/>
      <c r="P159" s="56"/>
      <c r="Q159" s="60"/>
      <c r="R159" s="8"/>
      <c r="S159" s="14"/>
      <c r="T159" s="19"/>
      <c r="U159" s="20"/>
      <c r="V159" s="20"/>
      <c r="W159" s="8"/>
      <c r="X159" s="62"/>
      <c r="Y159" s="60"/>
      <c r="Z159" s="8"/>
      <c r="AA159" s="14"/>
      <c r="AB159" s="13"/>
      <c r="AC159" s="8"/>
      <c r="AD159" s="8"/>
      <c r="AE159" s="8"/>
      <c r="AF159" s="56"/>
      <c r="AG159" s="60"/>
      <c r="AH159" s="8"/>
      <c r="AI159" s="14"/>
      <c r="AJ159" s="13"/>
      <c r="AK159" s="8"/>
      <c r="AL159" s="8"/>
      <c r="AM159" s="8"/>
      <c r="AN159" s="56"/>
      <c r="AO159" s="60"/>
      <c r="AP159" s="8"/>
      <c r="AQ159" s="14"/>
      <c r="AR159" s="13"/>
      <c r="AS159" s="8"/>
      <c r="AT159" s="56"/>
      <c r="AU159" s="13"/>
      <c r="AV159" s="8"/>
      <c r="AW159" s="14"/>
      <c r="AX159" s="13"/>
      <c r="AY159" s="8"/>
      <c r="AZ159" s="56"/>
      <c r="BA159" s="13" t="s">
        <v>447</v>
      </c>
      <c r="BB159" s="109" t="s">
        <v>447</v>
      </c>
      <c r="BC159" s="1"/>
      <c r="BD159" s="1"/>
      <c r="BE159" s="1"/>
      <c r="BF159" s="1"/>
      <c r="BG159" s="1"/>
      <c r="BS159" s="29"/>
      <c r="BT159" s="44" t="str">
        <f t="shared" si="23"/>
        <v/>
      </c>
      <c r="BU159" s="45" t="str">
        <f t="shared" si="24"/>
        <v/>
      </c>
      <c r="BV159" s="45" t="str">
        <f t="shared" si="25"/>
        <v/>
      </c>
      <c r="BW159" s="44" t="str">
        <f t="shared" si="26"/>
        <v/>
      </c>
      <c r="BX159" s="45" t="str">
        <f t="shared" si="27"/>
        <v/>
      </c>
      <c r="BY159" s="44" t="e">
        <f>IF(AND(#REF!="",#REF!="",#REF!="",#REF!=""),"",SUM(#REF!,#REF!,#REF!,#REF!,#REF!))</f>
        <v>#REF!</v>
      </c>
      <c r="BZ159" s="45" t="str">
        <f t="shared" si="28"/>
        <v/>
      </c>
      <c r="CA159" s="44" t="str">
        <f t="shared" si="29"/>
        <v/>
      </c>
      <c r="CB159" s="45" t="str">
        <f t="shared" si="30"/>
        <v/>
      </c>
      <c r="CC159" s="44" t="str">
        <f t="shared" si="31"/>
        <v/>
      </c>
      <c r="CD159" s="45" t="str">
        <f t="shared" si="32"/>
        <v/>
      </c>
      <c r="CE159" s="44" t="e">
        <f>IF(AND(#REF!="",#REF!="",#REF!="",#REF!=""),"",SUM(#REF!,#REF!,#REF!,#REF!,#REF!))</f>
        <v>#REF!</v>
      </c>
      <c r="CF159" s="45" t="str">
        <f t="shared" si="33"/>
        <v/>
      </c>
      <c r="CG159" s="38" t="e">
        <f>IF(AND(#REF!="",#REF!="",#REF!="",#REF!=""),"",SUM(#REF!,#REF!,#REF!,#REF!))</f>
        <v>#REF!</v>
      </c>
      <c r="CH159" s="38" t="str">
        <f t="shared" si="22"/>
        <v/>
      </c>
    </row>
    <row r="160" spans="1:86" ht="24.9" customHeight="1">
      <c r="A160" s="358">
        <v>154</v>
      </c>
      <c r="B160" s="359"/>
      <c r="C160" s="360"/>
      <c r="D160" s="361"/>
      <c r="E160" s="362"/>
      <c r="F160" s="363"/>
      <c r="G160" s="363"/>
      <c r="H160" s="364"/>
      <c r="I160" s="365"/>
      <c r="J160" s="366"/>
      <c r="K160" s="367"/>
      <c r="L160" s="13"/>
      <c r="M160" s="8"/>
      <c r="N160" s="8"/>
      <c r="O160" s="8"/>
      <c r="P160" s="56"/>
      <c r="Q160" s="60"/>
      <c r="R160" s="8"/>
      <c r="S160" s="14"/>
      <c r="T160" s="19"/>
      <c r="U160" s="20"/>
      <c r="V160" s="20"/>
      <c r="W160" s="8"/>
      <c r="X160" s="62"/>
      <c r="Y160" s="60"/>
      <c r="Z160" s="8"/>
      <c r="AA160" s="14"/>
      <c r="AB160" s="13"/>
      <c r="AC160" s="8"/>
      <c r="AD160" s="8"/>
      <c r="AE160" s="8"/>
      <c r="AF160" s="56"/>
      <c r="AG160" s="60"/>
      <c r="AH160" s="8"/>
      <c r="AI160" s="14"/>
      <c r="AJ160" s="13"/>
      <c r="AK160" s="8"/>
      <c r="AL160" s="8"/>
      <c r="AM160" s="8"/>
      <c r="AN160" s="56"/>
      <c r="AO160" s="60"/>
      <c r="AP160" s="8"/>
      <c r="AQ160" s="14"/>
      <c r="AR160" s="13"/>
      <c r="AS160" s="8"/>
      <c r="AT160" s="56"/>
      <c r="AU160" s="13"/>
      <c r="AV160" s="8"/>
      <c r="AW160" s="14"/>
      <c r="AX160" s="13"/>
      <c r="AY160" s="8"/>
      <c r="AZ160" s="56"/>
      <c r="BA160" s="13" t="s">
        <v>447</v>
      </c>
      <c r="BB160" s="109" t="s">
        <v>447</v>
      </c>
      <c r="BC160" s="1"/>
      <c r="BD160" s="1"/>
      <c r="BE160" s="1"/>
      <c r="BF160" s="1"/>
      <c r="BG160" s="1"/>
      <c r="BS160" s="29"/>
      <c r="BT160" s="44" t="str">
        <f t="shared" si="23"/>
        <v/>
      </c>
      <c r="BU160" s="45" t="str">
        <f t="shared" si="24"/>
        <v/>
      </c>
      <c r="BV160" s="45" t="str">
        <f t="shared" si="25"/>
        <v/>
      </c>
      <c r="BW160" s="44" t="str">
        <f t="shared" si="26"/>
        <v/>
      </c>
      <c r="BX160" s="45" t="str">
        <f t="shared" si="27"/>
        <v/>
      </c>
      <c r="BY160" s="44" t="e">
        <f>IF(AND(#REF!="",#REF!="",#REF!="",#REF!=""),"",SUM(#REF!,#REF!,#REF!,#REF!,#REF!))</f>
        <v>#REF!</v>
      </c>
      <c r="BZ160" s="45" t="str">
        <f t="shared" si="28"/>
        <v/>
      </c>
      <c r="CA160" s="44" t="str">
        <f t="shared" si="29"/>
        <v/>
      </c>
      <c r="CB160" s="45" t="str">
        <f t="shared" si="30"/>
        <v/>
      </c>
      <c r="CC160" s="44" t="str">
        <f t="shared" si="31"/>
        <v/>
      </c>
      <c r="CD160" s="45" t="str">
        <f t="shared" si="32"/>
        <v/>
      </c>
      <c r="CE160" s="44" t="e">
        <f>IF(AND(#REF!="",#REF!="",#REF!="",#REF!=""),"",SUM(#REF!,#REF!,#REF!,#REF!,#REF!))</f>
        <v>#REF!</v>
      </c>
      <c r="CF160" s="45" t="str">
        <f t="shared" si="33"/>
        <v/>
      </c>
      <c r="CG160" s="38" t="e">
        <f>IF(AND(#REF!="",#REF!="",#REF!="",#REF!=""),"",SUM(#REF!,#REF!,#REF!,#REF!))</f>
        <v>#REF!</v>
      </c>
      <c r="CH160" s="38" t="str">
        <f t="shared" si="22"/>
        <v/>
      </c>
    </row>
    <row r="161" spans="1:86" ht="24.9" customHeight="1">
      <c r="A161" s="358">
        <v>155</v>
      </c>
      <c r="B161" s="359"/>
      <c r="C161" s="360"/>
      <c r="D161" s="361"/>
      <c r="E161" s="362"/>
      <c r="F161" s="363"/>
      <c r="G161" s="363"/>
      <c r="H161" s="364"/>
      <c r="I161" s="365"/>
      <c r="J161" s="366"/>
      <c r="K161" s="367"/>
      <c r="L161" s="13"/>
      <c r="M161" s="8"/>
      <c r="N161" s="8"/>
      <c r="O161" s="8"/>
      <c r="P161" s="56"/>
      <c r="Q161" s="60"/>
      <c r="R161" s="8"/>
      <c r="S161" s="14"/>
      <c r="T161" s="19"/>
      <c r="U161" s="20"/>
      <c r="V161" s="20"/>
      <c r="W161" s="8"/>
      <c r="X161" s="62"/>
      <c r="Y161" s="60"/>
      <c r="Z161" s="8"/>
      <c r="AA161" s="14"/>
      <c r="AB161" s="13"/>
      <c r="AC161" s="8"/>
      <c r="AD161" s="8"/>
      <c r="AE161" s="8"/>
      <c r="AF161" s="56"/>
      <c r="AG161" s="60"/>
      <c r="AH161" s="8"/>
      <c r="AI161" s="14"/>
      <c r="AJ161" s="13"/>
      <c r="AK161" s="8"/>
      <c r="AL161" s="8"/>
      <c r="AM161" s="8"/>
      <c r="AN161" s="56"/>
      <c r="AO161" s="60"/>
      <c r="AP161" s="8"/>
      <c r="AQ161" s="14"/>
      <c r="AR161" s="13"/>
      <c r="AS161" s="8"/>
      <c r="AT161" s="56"/>
      <c r="AU161" s="13"/>
      <c r="AV161" s="8"/>
      <c r="AW161" s="14"/>
      <c r="AX161" s="13"/>
      <c r="AY161" s="8"/>
      <c r="AZ161" s="56"/>
      <c r="BA161" s="13" t="s">
        <v>447</v>
      </c>
      <c r="BB161" s="109" t="s">
        <v>447</v>
      </c>
      <c r="BC161" s="1"/>
      <c r="BD161" s="1"/>
      <c r="BE161" s="1"/>
      <c r="BF161" s="1"/>
      <c r="BG161" s="1"/>
      <c r="BS161" s="29"/>
      <c r="BT161" s="44" t="str">
        <f t="shared" si="23"/>
        <v/>
      </c>
      <c r="BU161" s="45" t="str">
        <f t="shared" si="24"/>
        <v/>
      </c>
      <c r="BV161" s="45" t="str">
        <f t="shared" si="25"/>
        <v/>
      </c>
      <c r="BW161" s="44" t="str">
        <f t="shared" si="26"/>
        <v/>
      </c>
      <c r="BX161" s="45" t="str">
        <f t="shared" si="27"/>
        <v/>
      </c>
      <c r="BY161" s="44" t="e">
        <f>IF(AND(#REF!="",#REF!="",#REF!="",#REF!=""),"",SUM(#REF!,#REF!,#REF!,#REF!,#REF!))</f>
        <v>#REF!</v>
      </c>
      <c r="BZ161" s="45" t="str">
        <f t="shared" si="28"/>
        <v/>
      </c>
      <c r="CA161" s="44" t="str">
        <f t="shared" si="29"/>
        <v/>
      </c>
      <c r="CB161" s="45" t="str">
        <f t="shared" si="30"/>
        <v/>
      </c>
      <c r="CC161" s="44" t="str">
        <f t="shared" si="31"/>
        <v/>
      </c>
      <c r="CD161" s="45" t="str">
        <f t="shared" si="32"/>
        <v/>
      </c>
      <c r="CE161" s="44" t="e">
        <f>IF(AND(#REF!="",#REF!="",#REF!="",#REF!=""),"",SUM(#REF!,#REF!,#REF!,#REF!,#REF!))</f>
        <v>#REF!</v>
      </c>
      <c r="CF161" s="45" t="str">
        <f t="shared" si="33"/>
        <v/>
      </c>
      <c r="CG161" s="38" t="e">
        <f>IF(AND(#REF!="",#REF!="",#REF!="",#REF!=""),"",SUM(#REF!,#REF!,#REF!,#REF!))</f>
        <v>#REF!</v>
      </c>
      <c r="CH161" s="38" t="str">
        <f t="shared" si="22"/>
        <v/>
      </c>
    </row>
    <row r="162" spans="1:86" ht="24.9" customHeight="1">
      <c r="A162" s="358">
        <v>156</v>
      </c>
      <c r="B162" s="359"/>
      <c r="C162" s="360"/>
      <c r="D162" s="361"/>
      <c r="E162" s="362"/>
      <c r="F162" s="363"/>
      <c r="G162" s="363"/>
      <c r="H162" s="364"/>
      <c r="I162" s="365"/>
      <c r="J162" s="366"/>
      <c r="K162" s="367"/>
      <c r="L162" s="13"/>
      <c r="M162" s="8"/>
      <c r="N162" s="8"/>
      <c r="O162" s="8"/>
      <c r="P162" s="56"/>
      <c r="Q162" s="60"/>
      <c r="R162" s="8"/>
      <c r="S162" s="14"/>
      <c r="T162" s="19"/>
      <c r="U162" s="20"/>
      <c r="V162" s="20"/>
      <c r="W162" s="8"/>
      <c r="X162" s="62"/>
      <c r="Y162" s="60"/>
      <c r="Z162" s="8"/>
      <c r="AA162" s="14"/>
      <c r="AB162" s="13"/>
      <c r="AC162" s="8"/>
      <c r="AD162" s="8"/>
      <c r="AE162" s="8"/>
      <c r="AF162" s="56"/>
      <c r="AG162" s="60"/>
      <c r="AH162" s="8"/>
      <c r="AI162" s="14"/>
      <c r="AJ162" s="13"/>
      <c r="AK162" s="8"/>
      <c r="AL162" s="8"/>
      <c r="AM162" s="8"/>
      <c r="AN162" s="56"/>
      <c r="AO162" s="60"/>
      <c r="AP162" s="8"/>
      <c r="AQ162" s="14"/>
      <c r="AR162" s="13"/>
      <c r="AS162" s="8"/>
      <c r="AT162" s="56"/>
      <c r="AU162" s="13"/>
      <c r="AV162" s="8"/>
      <c r="AW162" s="14"/>
      <c r="AX162" s="13"/>
      <c r="AY162" s="8"/>
      <c r="AZ162" s="56"/>
      <c r="BA162" s="13" t="s">
        <v>447</v>
      </c>
      <c r="BB162" s="109" t="s">
        <v>447</v>
      </c>
      <c r="BC162" s="1"/>
      <c r="BD162" s="1"/>
      <c r="BE162" s="1"/>
      <c r="BF162" s="1"/>
      <c r="BG162" s="1"/>
      <c r="BS162" s="29"/>
      <c r="BT162" s="44" t="str">
        <f t="shared" si="23"/>
        <v/>
      </c>
      <c r="BU162" s="45" t="str">
        <f t="shared" si="24"/>
        <v/>
      </c>
      <c r="BV162" s="45" t="str">
        <f t="shared" si="25"/>
        <v/>
      </c>
      <c r="BW162" s="44" t="str">
        <f t="shared" si="26"/>
        <v/>
      </c>
      <c r="BX162" s="45" t="str">
        <f t="shared" si="27"/>
        <v/>
      </c>
      <c r="BY162" s="44" t="e">
        <f>IF(AND(#REF!="",#REF!="",#REF!="",#REF!=""),"",SUM(#REF!,#REF!,#REF!,#REF!,#REF!))</f>
        <v>#REF!</v>
      </c>
      <c r="BZ162" s="45" t="str">
        <f t="shared" si="28"/>
        <v/>
      </c>
      <c r="CA162" s="44" t="str">
        <f t="shared" si="29"/>
        <v/>
      </c>
      <c r="CB162" s="45" t="str">
        <f t="shared" si="30"/>
        <v/>
      </c>
      <c r="CC162" s="44" t="str">
        <f t="shared" si="31"/>
        <v/>
      </c>
      <c r="CD162" s="45" t="str">
        <f t="shared" si="32"/>
        <v/>
      </c>
      <c r="CE162" s="44" t="e">
        <f>IF(AND(#REF!="",#REF!="",#REF!="",#REF!=""),"",SUM(#REF!,#REF!,#REF!,#REF!,#REF!))</f>
        <v>#REF!</v>
      </c>
      <c r="CF162" s="45" t="str">
        <f t="shared" si="33"/>
        <v/>
      </c>
      <c r="CG162" s="38" t="e">
        <f>IF(AND(#REF!="",#REF!="",#REF!="",#REF!=""),"",SUM(#REF!,#REF!,#REF!,#REF!))</f>
        <v>#REF!</v>
      </c>
      <c r="CH162" s="38" t="str">
        <f t="shared" si="22"/>
        <v/>
      </c>
    </row>
    <row r="163" spans="1:86" ht="24.9" customHeight="1">
      <c r="A163" s="358">
        <v>157</v>
      </c>
      <c r="B163" s="359"/>
      <c r="C163" s="360"/>
      <c r="D163" s="361"/>
      <c r="E163" s="362"/>
      <c r="F163" s="363"/>
      <c r="G163" s="363"/>
      <c r="H163" s="364"/>
      <c r="I163" s="365"/>
      <c r="J163" s="366"/>
      <c r="K163" s="367"/>
      <c r="L163" s="13"/>
      <c r="M163" s="8"/>
      <c r="N163" s="8"/>
      <c r="O163" s="8"/>
      <c r="P163" s="56"/>
      <c r="Q163" s="60"/>
      <c r="R163" s="8"/>
      <c r="S163" s="14"/>
      <c r="T163" s="19"/>
      <c r="U163" s="20"/>
      <c r="V163" s="20"/>
      <c r="W163" s="8"/>
      <c r="X163" s="62"/>
      <c r="Y163" s="60"/>
      <c r="Z163" s="8"/>
      <c r="AA163" s="14"/>
      <c r="AB163" s="13"/>
      <c r="AC163" s="8"/>
      <c r="AD163" s="8"/>
      <c r="AE163" s="8"/>
      <c r="AF163" s="56"/>
      <c r="AG163" s="60"/>
      <c r="AH163" s="8"/>
      <c r="AI163" s="14"/>
      <c r="AJ163" s="13"/>
      <c r="AK163" s="8"/>
      <c r="AL163" s="8"/>
      <c r="AM163" s="8"/>
      <c r="AN163" s="56"/>
      <c r="AO163" s="60"/>
      <c r="AP163" s="8"/>
      <c r="AQ163" s="14"/>
      <c r="AR163" s="13"/>
      <c r="AS163" s="8"/>
      <c r="AT163" s="56"/>
      <c r="AU163" s="13"/>
      <c r="AV163" s="8"/>
      <c r="AW163" s="14"/>
      <c r="AX163" s="13"/>
      <c r="AY163" s="8"/>
      <c r="AZ163" s="56"/>
      <c r="BA163" s="13" t="s">
        <v>447</v>
      </c>
      <c r="BB163" s="109" t="s">
        <v>447</v>
      </c>
      <c r="BC163" s="1"/>
      <c r="BD163" s="1"/>
      <c r="BE163" s="1"/>
      <c r="BF163" s="1"/>
      <c r="BG163" s="1"/>
      <c r="BS163" s="29"/>
      <c r="BT163" s="44" t="str">
        <f t="shared" si="23"/>
        <v/>
      </c>
      <c r="BU163" s="45" t="str">
        <f t="shared" si="24"/>
        <v/>
      </c>
      <c r="BV163" s="45" t="str">
        <f t="shared" si="25"/>
        <v/>
      </c>
      <c r="BW163" s="44" t="str">
        <f t="shared" si="26"/>
        <v/>
      </c>
      <c r="BX163" s="45" t="str">
        <f t="shared" si="27"/>
        <v/>
      </c>
      <c r="BY163" s="44" t="e">
        <f>IF(AND(#REF!="",#REF!="",#REF!="",#REF!=""),"",SUM(#REF!,#REF!,#REF!,#REF!,#REF!))</f>
        <v>#REF!</v>
      </c>
      <c r="BZ163" s="45" t="str">
        <f t="shared" si="28"/>
        <v/>
      </c>
      <c r="CA163" s="44" t="str">
        <f t="shared" si="29"/>
        <v/>
      </c>
      <c r="CB163" s="45" t="str">
        <f t="shared" si="30"/>
        <v/>
      </c>
      <c r="CC163" s="44" t="str">
        <f t="shared" si="31"/>
        <v/>
      </c>
      <c r="CD163" s="45" t="str">
        <f t="shared" si="32"/>
        <v/>
      </c>
      <c r="CE163" s="44" t="e">
        <f>IF(AND(#REF!="",#REF!="",#REF!="",#REF!=""),"",SUM(#REF!,#REF!,#REF!,#REF!,#REF!))</f>
        <v>#REF!</v>
      </c>
      <c r="CF163" s="45" t="str">
        <f t="shared" si="33"/>
        <v/>
      </c>
      <c r="CG163" s="38" t="e">
        <f>IF(AND(#REF!="",#REF!="",#REF!="",#REF!=""),"",SUM(#REF!,#REF!,#REF!,#REF!))</f>
        <v>#REF!</v>
      </c>
      <c r="CH163" s="38" t="str">
        <f t="shared" si="22"/>
        <v/>
      </c>
    </row>
    <row r="164" spans="1:86" ht="24.9" customHeight="1">
      <c r="A164" s="358">
        <v>158</v>
      </c>
      <c r="B164" s="359"/>
      <c r="C164" s="360"/>
      <c r="D164" s="361"/>
      <c r="E164" s="362"/>
      <c r="F164" s="363"/>
      <c r="G164" s="363"/>
      <c r="H164" s="364"/>
      <c r="I164" s="365"/>
      <c r="J164" s="366"/>
      <c r="K164" s="367"/>
      <c r="L164" s="13"/>
      <c r="M164" s="8"/>
      <c r="N164" s="8"/>
      <c r="O164" s="8"/>
      <c r="P164" s="56"/>
      <c r="Q164" s="60"/>
      <c r="R164" s="8"/>
      <c r="S164" s="14"/>
      <c r="T164" s="19"/>
      <c r="U164" s="20"/>
      <c r="V164" s="20"/>
      <c r="W164" s="8"/>
      <c r="X164" s="62"/>
      <c r="Y164" s="60"/>
      <c r="Z164" s="8"/>
      <c r="AA164" s="14"/>
      <c r="AB164" s="13"/>
      <c r="AC164" s="8"/>
      <c r="AD164" s="8"/>
      <c r="AE164" s="8"/>
      <c r="AF164" s="56"/>
      <c r="AG164" s="60"/>
      <c r="AH164" s="8"/>
      <c r="AI164" s="14"/>
      <c r="AJ164" s="13"/>
      <c r="AK164" s="8"/>
      <c r="AL164" s="8"/>
      <c r="AM164" s="8"/>
      <c r="AN164" s="56"/>
      <c r="AO164" s="60"/>
      <c r="AP164" s="8"/>
      <c r="AQ164" s="14"/>
      <c r="AR164" s="13"/>
      <c r="AS164" s="8"/>
      <c r="AT164" s="56"/>
      <c r="AU164" s="13"/>
      <c r="AV164" s="8"/>
      <c r="AW164" s="14"/>
      <c r="AX164" s="13"/>
      <c r="AY164" s="8"/>
      <c r="AZ164" s="56"/>
      <c r="BA164" s="13" t="s">
        <v>447</v>
      </c>
      <c r="BB164" s="109" t="s">
        <v>447</v>
      </c>
      <c r="BC164" s="1"/>
      <c r="BD164" s="1"/>
      <c r="BE164" s="1"/>
      <c r="BF164" s="1"/>
      <c r="BG164" s="1"/>
      <c r="BS164" s="29"/>
      <c r="BT164" s="44" t="str">
        <f t="shared" si="23"/>
        <v/>
      </c>
      <c r="BU164" s="45" t="str">
        <f t="shared" si="24"/>
        <v/>
      </c>
      <c r="BV164" s="45" t="str">
        <f t="shared" si="25"/>
        <v/>
      </c>
      <c r="BW164" s="44" t="str">
        <f t="shared" si="26"/>
        <v/>
      </c>
      <c r="BX164" s="45" t="str">
        <f t="shared" si="27"/>
        <v/>
      </c>
      <c r="BY164" s="44" t="e">
        <f>IF(AND(#REF!="",#REF!="",#REF!="",#REF!=""),"",SUM(#REF!,#REF!,#REF!,#REF!,#REF!))</f>
        <v>#REF!</v>
      </c>
      <c r="BZ164" s="45" t="str">
        <f t="shared" si="28"/>
        <v/>
      </c>
      <c r="CA164" s="44" t="str">
        <f t="shared" si="29"/>
        <v/>
      </c>
      <c r="CB164" s="45" t="str">
        <f t="shared" si="30"/>
        <v/>
      </c>
      <c r="CC164" s="44" t="str">
        <f t="shared" si="31"/>
        <v/>
      </c>
      <c r="CD164" s="45" t="str">
        <f t="shared" si="32"/>
        <v/>
      </c>
      <c r="CE164" s="44" t="e">
        <f>IF(AND(#REF!="",#REF!="",#REF!="",#REF!=""),"",SUM(#REF!,#REF!,#REF!,#REF!,#REF!))</f>
        <v>#REF!</v>
      </c>
      <c r="CF164" s="45" t="str">
        <f t="shared" si="33"/>
        <v/>
      </c>
      <c r="CG164" s="38" t="e">
        <f>IF(AND(#REF!="",#REF!="",#REF!="",#REF!=""),"",SUM(#REF!,#REF!,#REF!,#REF!))</f>
        <v>#REF!</v>
      </c>
      <c r="CH164" s="38" t="str">
        <f t="shared" si="22"/>
        <v/>
      </c>
    </row>
    <row r="165" spans="1:86" ht="24.9" customHeight="1">
      <c r="A165" s="358">
        <v>159</v>
      </c>
      <c r="B165" s="359"/>
      <c r="C165" s="360"/>
      <c r="D165" s="361"/>
      <c r="E165" s="362"/>
      <c r="F165" s="363"/>
      <c r="G165" s="363"/>
      <c r="H165" s="364"/>
      <c r="I165" s="365"/>
      <c r="J165" s="366"/>
      <c r="K165" s="367"/>
      <c r="L165" s="13"/>
      <c r="M165" s="8"/>
      <c r="N165" s="8"/>
      <c r="O165" s="8"/>
      <c r="P165" s="56"/>
      <c r="Q165" s="60"/>
      <c r="R165" s="8"/>
      <c r="S165" s="14"/>
      <c r="T165" s="19"/>
      <c r="U165" s="20"/>
      <c r="V165" s="20"/>
      <c r="W165" s="8"/>
      <c r="X165" s="62"/>
      <c r="Y165" s="60"/>
      <c r="Z165" s="8"/>
      <c r="AA165" s="14"/>
      <c r="AB165" s="13"/>
      <c r="AC165" s="8"/>
      <c r="AD165" s="8"/>
      <c r="AE165" s="8"/>
      <c r="AF165" s="56"/>
      <c r="AG165" s="60"/>
      <c r="AH165" s="8"/>
      <c r="AI165" s="14"/>
      <c r="AJ165" s="13"/>
      <c r="AK165" s="8"/>
      <c r="AL165" s="8"/>
      <c r="AM165" s="8"/>
      <c r="AN165" s="56"/>
      <c r="AO165" s="60"/>
      <c r="AP165" s="8"/>
      <c r="AQ165" s="14"/>
      <c r="AR165" s="13"/>
      <c r="AS165" s="8"/>
      <c r="AT165" s="56"/>
      <c r="AU165" s="13"/>
      <c r="AV165" s="8"/>
      <c r="AW165" s="14"/>
      <c r="AX165" s="13"/>
      <c r="AY165" s="8"/>
      <c r="AZ165" s="56"/>
      <c r="BA165" s="13" t="s">
        <v>447</v>
      </c>
      <c r="BB165" s="109" t="s">
        <v>447</v>
      </c>
      <c r="BC165" s="1"/>
      <c r="BD165" s="1"/>
      <c r="BE165" s="1"/>
      <c r="BF165" s="1"/>
      <c r="BG165" s="1"/>
      <c r="BS165" s="29"/>
      <c r="BT165" s="44" t="str">
        <f t="shared" si="23"/>
        <v/>
      </c>
      <c r="BU165" s="45" t="str">
        <f t="shared" si="24"/>
        <v/>
      </c>
      <c r="BV165" s="45" t="str">
        <f t="shared" si="25"/>
        <v/>
      </c>
      <c r="BW165" s="44" t="str">
        <f t="shared" si="26"/>
        <v/>
      </c>
      <c r="BX165" s="45" t="str">
        <f t="shared" si="27"/>
        <v/>
      </c>
      <c r="BY165" s="44" t="e">
        <f>IF(AND(#REF!="",#REF!="",#REF!="",#REF!=""),"",SUM(#REF!,#REF!,#REF!,#REF!,#REF!))</f>
        <v>#REF!</v>
      </c>
      <c r="BZ165" s="45" t="str">
        <f t="shared" si="28"/>
        <v/>
      </c>
      <c r="CA165" s="44" t="str">
        <f t="shared" si="29"/>
        <v/>
      </c>
      <c r="CB165" s="45" t="str">
        <f t="shared" si="30"/>
        <v/>
      </c>
      <c r="CC165" s="44" t="str">
        <f t="shared" si="31"/>
        <v/>
      </c>
      <c r="CD165" s="45" t="str">
        <f t="shared" si="32"/>
        <v/>
      </c>
      <c r="CE165" s="44" t="e">
        <f>IF(AND(#REF!="",#REF!="",#REF!="",#REF!=""),"",SUM(#REF!,#REF!,#REF!,#REF!,#REF!))</f>
        <v>#REF!</v>
      </c>
      <c r="CF165" s="45" t="str">
        <f t="shared" si="33"/>
        <v/>
      </c>
      <c r="CG165" s="38" t="e">
        <f>IF(AND(#REF!="",#REF!="",#REF!="",#REF!=""),"",SUM(#REF!,#REF!,#REF!,#REF!))</f>
        <v>#REF!</v>
      </c>
      <c r="CH165" s="38" t="str">
        <f t="shared" si="22"/>
        <v/>
      </c>
    </row>
    <row r="166" spans="1:86" ht="24.9" customHeight="1">
      <c r="A166" s="358">
        <v>160</v>
      </c>
      <c r="B166" s="359"/>
      <c r="C166" s="360"/>
      <c r="D166" s="361"/>
      <c r="E166" s="362"/>
      <c r="F166" s="363"/>
      <c r="G166" s="363"/>
      <c r="H166" s="364"/>
      <c r="I166" s="365"/>
      <c r="J166" s="366"/>
      <c r="K166" s="367"/>
      <c r="L166" s="13"/>
      <c r="M166" s="8"/>
      <c r="N166" s="8"/>
      <c r="O166" s="8"/>
      <c r="P166" s="56"/>
      <c r="Q166" s="60"/>
      <c r="R166" s="8"/>
      <c r="S166" s="14"/>
      <c r="T166" s="19"/>
      <c r="U166" s="20"/>
      <c r="V166" s="20"/>
      <c r="W166" s="8"/>
      <c r="X166" s="62"/>
      <c r="Y166" s="60"/>
      <c r="Z166" s="8"/>
      <c r="AA166" s="14"/>
      <c r="AB166" s="13"/>
      <c r="AC166" s="8"/>
      <c r="AD166" s="8"/>
      <c r="AE166" s="8"/>
      <c r="AF166" s="56"/>
      <c r="AG166" s="60"/>
      <c r="AH166" s="8"/>
      <c r="AI166" s="14"/>
      <c r="AJ166" s="13"/>
      <c r="AK166" s="8"/>
      <c r="AL166" s="8"/>
      <c r="AM166" s="8"/>
      <c r="AN166" s="56"/>
      <c r="AO166" s="60"/>
      <c r="AP166" s="8"/>
      <c r="AQ166" s="14"/>
      <c r="AR166" s="13"/>
      <c r="AS166" s="8"/>
      <c r="AT166" s="56"/>
      <c r="AU166" s="13"/>
      <c r="AV166" s="8"/>
      <c r="AW166" s="14"/>
      <c r="AX166" s="13"/>
      <c r="AY166" s="8"/>
      <c r="AZ166" s="56"/>
      <c r="BA166" s="13" t="s">
        <v>447</v>
      </c>
      <c r="BB166" s="109" t="s">
        <v>447</v>
      </c>
      <c r="BC166" s="1"/>
      <c r="BD166" s="1"/>
      <c r="BE166" s="1"/>
      <c r="BF166" s="1"/>
      <c r="BG166" s="1"/>
      <c r="BS166" s="29"/>
      <c r="BT166" s="44" t="str">
        <f t="shared" si="23"/>
        <v/>
      </c>
      <c r="BU166" s="45" t="str">
        <f t="shared" si="24"/>
        <v/>
      </c>
      <c r="BV166" s="45" t="str">
        <f t="shared" si="25"/>
        <v/>
      </c>
      <c r="BW166" s="44" t="str">
        <f t="shared" si="26"/>
        <v/>
      </c>
      <c r="BX166" s="45" t="str">
        <f t="shared" si="27"/>
        <v/>
      </c>
      <c r="BY166" s="44" t="e">
        <f>IF(AND(#REF!="",#REF!="",#REF!="",#REF!=""),"",SUM(#REF!,#REF!,#REF!,#REF!,#REF!))</f>
        <v>#REF!</v>
      </c>
      <c r="BZ166" s="45" t="str">
        <f t="shared" si="28"/>
        <v/>
      </c>
      <c r="CA166" s="44" t="str">
        <f t="shared" si="29"/>
        <v/>
      </c>
      <c r="CB166" s="45" t="str">
        <f t="shared" si="30"/>
        <v/>
      </c>
      <c r="CC166" s="44" t="str">
        <f t="shared" si="31"/>
        <v/>
      </c>
      <c r="CD166" s="45" t="str">
        <f t="shared" si="32"/>
        <v/>
      </c>
      <c r="CE166" s="44" t="e">
        <f>IF(AND(#REF!="",#REF!="",#REF!="",#REF!=""),"",SUM(#REF!,#REF!,#REF!,#REF!,#REF!))</f>
        <v>#REF!</v>
      </c>
      <c r="CF166" s="45" t="str">
        <f t="shared" si="33"/>
        <v/>
      </c>
      <c r="CG166" s="38" t="e">
        <f>IF(AND(#REF!="",#REF!="",#REF!="",#REF!=""),"",SUM(#REF!,#REF!,#REF!,#REF!))</f>
        <v>#REF!</v>
      </c>
      <c r="CH166" s="38" t="str">
        <f t="shared" si="22"/>
        <v/>
      </c>
    </row>
    <row r="167" spans="1:86" ht="24.9" customHeight="1">
      <c r="A167" s="358">
        <v>161</v>
      </c>
      <c r="B167" s="359"/>
      <c r="C167" s="360"/>
      <c r="D167" s="361"/>
      <c r="E167" s="362"/>
      <c r="F167" s="363"/>
      <c r="G167" s="363"/>
      <c r="H167" s="364"/>
      <c r="I167" s="365"/>
      <c r="J167" s="366"/>
      <c r="K167" s="367"/>
      <c r="L167" s="13"/>
      <c r="M167" s="8"/>
      <c r="N167" s="8"/>
      <c r="O167" s="8"/>
      <c r="P167" s="56"/>
      <c r="Q167" s="60"/>
      <c r="R167" s="8"/>
      <c r="S167" s="14"/>
      <c r="T167" s="19"/>
      <c r="U167" s="20"/>
      <c r="V167" s="20"/>
      <c r="W167" s="8"/>
      <c r="X167" s="62"/>
      <c r="Y167" s="60"/>
      <c r="Z167" s="8"/>
      <c r="AA167" s="14"/>
      <c r="AB167" s="13"/>
      <c r="AC167" s="8"/>
      <c r="AD167" s="8"/>
      <c r="AE167" s="8"/>
      <c r="AF167" s="56"/>
      <c r="AG167" s="60"/>
      <c r="AH167" s="8"/>
      <c r="AI167" s="14"/>
      <c r="AJ167" s="13"/>
      <c r="AK167" s="8"/>
      <c r="AL167" s="8"/>
      <c r="AM167" s="8"/>
      <c r="AN167" s="56"/>
      <c r="AO167" s="60"/>
      <c r="AP167" s="8"/>
      <c r="AQ167" s="14"/>
      <c r="AR167" s="13"/>
      <c r="AS167" s="8"/>
      <c r="AT167" s="56"/>
      <c r="AU167" s="13"/>
      <c r="AV167" s="8"/>
      <c r="AW167" s="14"/>
      <c r="AX167" s="13"/>
      <c r="AY167" s="8"/>
      <c r="AZ167" s="56"/>
      <c r="BA167" s="13" t="s">
        <v>447</v>
      </c>
      <c r="BB167" s="109" t="s">
        <v>447</v>
      </c>
      <c r="BC167" s="1"/>
      <c r="BD167" s="1"/>
      <c r="BE167" s="1"/>
      <c r="BF167" s="1"/>
      <c r="BG167" s="1"/>
      <c r="BS167" s="29"/>
      <c r="BT167" s="44" t="str">
        <f t="shared" si="23"/>
        <v/>
      </c>
      <c r="BU167" s="45" t="str">
        <f t="shared" si="24"/>
        <v/>
      </c>
      <c r="BV167" s="45" t="str">
        <f t="shared" si="25"/>
        <v/>
      </c>
      <c r="BW167" s="44" t="str">
        <f t="shared" si="26"/>
        <v/>
      </c>
      <c r="BX167" s="45" t="str">
        <f t="shared" si="27"/>
        <v/>
      </c>
      <c r="BY167" s="44" t="e">
        <f>IF(AND(#REF!="",#REF!="",#REF!="",#REF!=""),"",SUM(#REF!,#REF!,#REF!,#REF!,#REF!))</f>
        <v>#REF!</v>
      </c>
      <c r="BZ167" s="45" t="str">
        <f t="shared" si="28"/>
        <v/>
      </c>
      <c r="CA167" s="44" t="str">
        <f t="shared" si="29"/>
        <v/>
      </c>
      <c r="CB167" s="45" t="str">
        <f t="shared" si="30"/>
        <v/>
      </c>
      <c r="CC167" s="44" t="str">
        <f t="shared" si="31"/>
        <v/>
      </c>
      <c r="CD167" s="45" t="str">
        <f t="shared" si="32"/>
        <v/>
      </c>
      <c r="CE167" s="44" t="e">
        <f>IF(AND(#REF!="",#REF!="",#REF!="",#REF!=""),"",SUM(#REF!,#REF!,#REF!,#REF!,#REF!))</f>
        <v>#REF!</v>
      </c>
      <c r="CF167" s="45" t="str">
        <f t="shared" si="33"/>
        <v/>
      </c>
      <c r="CG167" s="38" t="e">
        <f>IF(AND(#REF!="",#REF!="",#REF!="",#REF!=""),"",SUM(#REF!,#REF!,#REF!,#REF!))</f>
        <v>#REF!</v>
      </c>
      <c r="CH167" s="38" t="str">
        <f t="shared" si="22"/>
        <v/>
      </c>
    </row>
    <row r="168" spans="1:86" ht="24.9" customHeight="1">
      <c r="A168" s="358">
        <v>162</v>
      </c>
      <c r="B168" s="359"/>
      <c r="C168" s="360"/>
      <c r="D168" s="361"/>
      <c r="E168" s="362"/>
      <c r="F168" s="363"/>
      <c r="G168" s="363"/>
      <c r="H168" s="364"/>
      <c r="I168" s="365"/>
      <c r="J168" s="366"/>
      <c r="K168" s="367"/>
      <c r="L168" s="13"/>
      <c r="M168" s="8"/>
      <c r="N168" s="8"/>
      <c r="O168" s="8"/>
      <c r="P168" s="56"/>
      <c r="Q168" s="60"/>
      <c r="R168" s="8"/>
      <c r="S168" s="14"/>
      <c r="T168" s="19"/>
      <c r="U168" s="20"/>
      <c r="V168" s="20"/>
      <c r="W168" s="8"/>
      <c r="X168" s="62"/>
      <c r="Y168" s="60"/>
      <c r="Z168" s="8"/>
      <c r="AA168" s="14"/>
      <c r="AB168" s="13"/>
      <c r="AC168" s="8"/>
      <c r="AD168" s="8"/>
      <c r="AE168" s="8"/>
      <c r="AF168" s="56"/>
      <c r="AG168" s="60"/>
      <c r="AH168" s="8"/>
      <c r="AI168" s="14"/>
      <c r="AJ168" s="13"/>
      <c r="AK168" s="8"/>
      <c r="AL168" s="8"/>
      <c r="AM168" s="8"/>
      <c r="AN168" s="56"/>
      <c r="AO168" s="60"/>
      <c r="AP168" s="8"/>
      <c r="AQ168" s="14"/>
      <c r="AR168" s="13"/>
      <c r="AS168" s="8"/>
      <c r="AT168" s="56"/>
      <c r="AU168" s="13"/>
      <c r="AV168" s="8"/>
      <c r="AW168" s="14"/>
      <c r="AX168" s="13"/>
      <c r="AY168" s="8"/>
      <c r="AZ168" s="56"/>
      <c r="BA168" s="13" t="s">
        <v>447</v>
      </c>
      <c r="BB168" s="109" t="s">
        <v>447</v>
      </c>
      <c r="BC168" s="1"/>
      <c r="BD168" s="1"/>
      <c r="BE168" s="1"/>
      <c r="BF168" s="1"/>
      <c r="BG168" s="1"/>
      <c r="BS168" s="29"/>
      <c r="BT168" s="44" t="str">
        <f t="shared" si="23"/>
        <v/>
      </c>
      <c r="BU168" s="45" t="str">
        <f t="shared" si="24"/>
        <v/>
      </c>
      <c r="BV168" s="45" t="str">
        <f t="shared" si="25"/>
        <v/>
      </c>
      <c r="BW168" s="44" t="str">
        <f t="shared" si="26"/>
        <v/>
      </c>
      <c r="BX168" s="45" t="str">
        <f t="shared" si="27"/>
        <v/>
      </c>
      <c r="BY168" s="44" t="e">
        <f>IF(AND(#REF!="",#REF!="",#REF!="",#REF!=""),"",SUM(#REF!,#REF!,#REF!,#REF!,#REF!))</f>
        <v>#REF!</v>
      </c>
      <c r="BZ168" s="45" t="str">
        <f t="shared" si="28"/>
        <v/>
      </c>
      <c r="CA168" s="44" t="str">
        <f t="shared" si="29"/>
        <v/>
      </c>
      <c r="CB168" s="45" t="str">
        <f t="shared" si="30"/>
        <v/>
      </c>
      <c r="CC168" s="44" t="str">
        <f t="shared" si="31"/>
        <v/>
      </c>
      <c r="CD168" s="45" t="str">
        <f t="shared" si="32"/>
        <v/>
      </c>
      <c r="CE168" s="44" t="e">
        <f>IF(AND(#REF!="",#REF!="",#REF!="",#REF!=""),"",SUM(#REF!,#REF!,#REF!,#REF!,#REF!))</f>
        <v>#REF!</v>
      </c>
      <c r="CF168" s="45" t="str">
        <f t="shared" si="33"/>
        <v/>
      </c>
      <c r="CG168" s="38" t="e">
        <f>IF(AND(#REF!="",#REF!="",#REF!="",#REF!=""),"",SUM(#REF!,#REF!,#REF!,#REF!))</f>
        <v>#REF!</v>
      </c>
      <c r="CH168" s="38" t="str">
        <f t="shared" si="22"/>
        <v/>
      </c>
    </row>
    <row r="169" spans="1:86" ht="24.9" customHeight="1">
      <c r="A169" s="358">
        <v>163</v>
      </c>
      <c r="B169" s="359"/>
      <c r="C169" s="360"/>
      <c r="D169" s="361"/>
      <c r="E169" s="362"/>
      <c r="F169" s="363"/>
      <c r="G169" s="363"/>
      <c r="H169" s="364"/>
      <c r="I169" s="365"/>
      <c r="J169" s="366"/>
      <c r="K169" s="367"/>
      <c r="L169" s="13"/>
      <c r="M169" s="8"/>
      <c r="N169" s="8"/>
      <c r="O169" s="8"/>
      <c r="P169" s="56"/>
      <c r="Q169" s="60"/>
      <c r="R169" s="8"/>
      <c r="S169" s="14"/>
      <c r="T169" s="19"/>
      <c r="U169" s="20"/>
      <c r="V169" s="20"/>
      <c r="W169" s="8"/>
      <c r="X169" s="62"/>
      <c r="Y169" s="60"/>
      <c r="Z169" s="8"/>
      <c r="AA169" s="14"/>
      <c r="AB169" s="13"/>
      <c r="AC169" s="8"/>
      <c r="AD169" s="8"/>
      <c r="AE169" s="8"/>
      <c r="AF169" s="56"/>
      <c r="AG169" s="60"/>
      <c r="AH169" s="8"/>
      <c r="AI169" s="14"/>
      <c r="AJ169" s="13"/>
      <c r="AK169" s="8"/>
      <c r="AL169" s="8"/>
      <c r="AM169" s="8"/>
      <c r="AN169" s="56"/>
      <c r="AO169" s="60"/>
      <c r="AP169" s="8"/>
      <c r="AQ169" s="14"/>
      <c r="AR169" s="13"/>
      <c r="AS169" s="8"/>
      <c r="AT169" s="56"/>
      <c r="AU169" s="13"/>
      <c r="AV169" s="8"/>
      <c r="AW169" s="14"/>
      <c r="AX169" s="13"/>
      <c r="AY169" s="8"/>
      <c r="AZ169" s="56"/>
      <c r="BA169" s="13" t="s">
        <v>447</v>
      </c>
      <c r="BB169" s="109" t="s">
        <v>447</v>
      </c>
      <c r="BC169" s="1"/>
      <c r="BD169" s="1"/>
      <c r="BE169" s="1"/>
      <c r="BF169" s="1"/>
      <c r="BG169" s="1"/>
      <c r="BS169" s="29"/>
      <c r="BT169" s="44" t="str">
        <f t="shared" si="23"/>
        <v/>
      </c>
      <c r="BU169" s="45" t="str">
        <f t="shared" si="24"/>
        <v/>
      </c>
      <c r="BV169" s="45" t="str">
        <f t="shared" si="25"/>
        <v/>
      </c>
      <c r="BW169" s="44" t="str">
        <f t="shared" si="26"/>
        <v/>
      </c>
      <c r="BX169" s="45" t="str">
        <f t="shared" si="27"/>
        <v/>
      </c>
      <c r="BY169" s="44" t="e">
        <f>IF(AND(#REF!="",#REF!="",#REF!="",#REF!=""),"",SUM(#REF!,#REF!,#REF!,#REF!,#REF!))</f>
        <v>#REF!</v>
      </c>
      <c r="BZ169" s="45" t="str">
        <f t="shared" si="28"/>
        <v/>
      </c>
      <c r="CA169" s="44" t="str">
        <f t="shared" si="29"/>
        <v/>
      </c>
      <c r="CB169" s="45" t="str">
        <f t="shared" si="30"/>
        <v/>
      </c>
      <c r="CC169" s="44" t="str">
        <f t="shared" si="31"/>
        <v/>
      </c>
      <c r="CD169" s="45" t="str">
        <f t="shared" si="32"/>
        <v/>
      </c>
      <c r="CE169" s="44" t="e">
        <f>IF(AND(#REF!="",#REF!="",#REF!="",#REF!=""),"",SUM(#REF!,#REF!,#REF!,#REF!,#REF!))</f>
        <v>#REF!</v>
      </c>
      <c r="CF169" s="45" t="str">
        <f t="shared" si="33"/>
        <v/>
      </c>
      <c r="CG169" s="38" t="e">
        <f>IF(AND(#REF!="",#REF!="",#REF!="",#REF!=""),"",SUM(#REF!,#REF!,#REF!,#REF!))</f>
        <v>#REF!</v>
      </c>
      <c r="CH169" s="38" t="str">
        <f t="shared" si="22"/>
        <v/>
      </c>
    </row>
    <row r="170" spans="1:86" ht="24.9" customHeight="1">
      <c r="A170" s="358">
        <v>164</v>
      </c>
      <c r="B170" s="359"/>
      <c r="C170" s="360"/>
      <c r="D170" s="361"/>
      <c r="E170" s="362"/>
      <c r="F170" s="363"/>
      <c r="G170" s="363"/>
      <c r="H170" s="364"/>
      <c r="I170" s="365"/>
      <c r="J170" s="366"/>
      <c r="K170" s="367"/>
      <c r="L170" s="13"/>
      <c r="M170" s="8"/>
      <c r="N170" s="8"/>
      <c r="O170" s="8"/>
      <c r="P170" s="56"/>
      <c r="Q170" s="60"/>
      <c r="R170" s="8"/>
      <c r="S170" s="14"/>
      <c r="T170" s="19"/>
      <c r="U170" s="20"/>
      <c r="V170" s="20"/>
      <c r="W170" s="8"/>
      <c r="X170" s="62"/>
      <c r="Y170" s="60"/>
      <c r="Z170" s="8"/>
      <c r="AA170" s="14"/>
      <c r="AB170" s="13"/>
      <c r="AC170" s="8"/>
      <c r="AD170" s="8"/>
      <c r="AE170" s="8"/>
      <c r="AF170" s="56"/>
      <c r="AG170" s="60"/>
      <c r="AH170" s="8"/>
      <c r="AI170" s="14"/>
      <c r="AJ170" s="13"/>
      <c r="AK170" s="8"/>
      <c r="AL170" s="8"/>
      <c r="AM170" s="8"/>
      <c r="AN170" s="56"/>
      <c r="AO170" s="60"/>
      <c r="AP170" s="8"/>
      <c r="AQ170" s="14"/>
      <c r="AR170" s="13"/>
      <c r="AS170" s="8"/>
      <c r="AT170" s="56"/>
      <c r="AU170" s="13"/>
      <c r="AV170" s="8"/>
      <c r="AW170" s="14"/>
      <c r="AX170" s="13"/>
      <c r="AY170" s="8"/>
      <c r="AZ170" s="56"/>
      <c r="BA170" s="13" t="s">
        <v>447</v>
      </c>
      <c r="BB170" s="109" t="s">
        <v>447</v>
      </c>
      <c r="BC170" s="1"/>
      <c r="BD170" s="1"/>
      <c r="BE170" s="1"/>
      <c r="BF170" s="1"/>
      <c r="BG170" s="1"/>
      <c r="BS170" s="29"/>
      <c r="BT170" s="44" t="str">
        <f t="shared" si="23"/>
        <v/>
      </c>
      <c r="BU170" s="45" t="str">
        <f t="shared" si="24"/>
        <v/>
      </c>
      <c r="BV170" s="45" t="str">
        <f t="shared" si="25"/>
        <v/>
      </c>
      <c r="BW170" s="44" t="str">
        <f t="shared" si="26"/>
        <v/>
      </c>
      <c r="BX170" s="45" t="str">
        <f t="shared" si="27"/>
        <v/>
      </c>
      <c r="BY170" s="44" t="e">
        <f>IF(AND(#REF!="",#REF!="",#REF!="",#REF!=""),"",SUM(#REF!,#REF!,#REF!,#REF!,#REF!))</f>
        <v>#REF!</v>
      </c>
      <c r="BZ170" s="45" t="str">
        <f t="shared" si="28"/>
        <v/>
      </c>
      <c r="CA170" s="44" t="str">
        <f t="shared" si="29"/>
        <v/>
      </c>
      <c r="CB170" s="45" t="str">
        <f t="shared" si="30"/>
        <v/>
      </c>
      <c r="CC170" s="44" t="str">
        <f t="shared" si="31"/>
        <v/>
      </c>
      <c r="CD170" s="45" t="str">
        <f t="shared" si="32"/>
        <v/>
      </c>
      <c r="CE170" s="44" t="e">
        <f>IF(AND(#REF!="",#REF!="",#REF!="",#REF!=""),"",SUM(#REF!,#REF!,#REF!,#REF!,#REF!))</f>
        <v>#REF!</v>
      </c>
      <c r="CF170" s="45" t="str">
        <f t="shared" si="33"/>
        <v/>
      </c>
      <c r="CG170" s="38" t="e">
        <f>IF(AND(#REF!="",#REF!="",#REF!="",#REF!=""),"",SUM(#REF!,#REF!,#REF!,#REF!))</f>
        <v>#REF!</v>
      </c>
      <c r="CH170" s="38" t="str">
        <f t="shared" si="22"/>
        <v/>
      </c>
    </row>
    <row r="171" spans="1:86" ht="24.9" customHeight="1">
      <c r="A171" s="358">
        <v>165</v>
      </c>
      <c r="B171" s="359"/>
      <c r="C171" s="360"/>
      <c r="D171" s="361"/>
      <c r="E171" s="362"/>
      <c r="F171" s="363"/>
      <c r="G171" s="363"/>
      <c r="H171" s="364"/>
      <c r="I171" s="365"/>
      <c r="J171" s="366"/>
      <c r="K171" s="367"/>
      <c r="L171" s="13"/>
      <c r="M171" s="8"/>
      <c r="N171" s="8"/>
      <c r="O171" s="8"/>
      <c r="P171" s="56"/>
      <c r="Q171" s="60"/>
      <c r="R171" s="8"/>
      <c r="S171" s="14"/>
      <c r="T171" s="19"/>
      <c r="U171" s="20"/>
      <c r="V171" s="20"/>
      <c r="W171" s="8"/>
      <c r="X171" s="62"/>
      <c r="Y171" s="60"/>
      <c r="Z171" s="8"/>
      <c r="AA171" s="14"/>
      <c r="AB171" s="13"/>
      <c r="AC171" s="8"/>
      <c r="AD171" s="8"/>
      <c r="AE171" s="8"/>
      <c r="AF171" s="56"/>
      <c r="AG171" s="60"/>
      <c r="AH171" s="8"/>
      <c r="AI171" s="14"/>
      <c r="AJ171" s="13"/>
      <c r="AK171" s="8"/>
      <c r="AL171" s="8"/>
      <c r="AM171" s="8"/>
      <c r="AN171" s="56"/>
      <c r="AO171" s="60"/>
      <c r="AP171" s="8"/>
      <c r="AQ171" s="14"/>
      <c r="AR171" s="13"/>
      <c r="AS171" s="8"/>
      <c r="AT171" s="56"/>
      <c r="AU171" s="13"/>
      <c r="AV171" s="8"/>
      <c r="AW171" s="14"/>
      <c r="AX171" s="13"/>
      <c r="AY171" s="8"/>
      <c r="AZ171" s="56"/>
      <c r="BA171" s="13" t="s">
        <v>447</v>
      </c>
      <c r="BB171" s="109" t="s">
        <v>447</v>
      </c>
      <c r="BC171" s="1"/>
      <c r="BD171" s="1"/>
      <c r="BE171" s="1"/>
      <c r="BF171" s="1"/>
      <c r="BG171" s="1"/>
      <c r="BS171" s="29"/>
      <c r="BT171" s="44" t="str">
        <f t="shared" si="23"/>
        <v/>
      </c>
      <c r="BU171" s="45" t="str">
        <f t="shared" si="24"/>
        <v/>
      </c>
      <c r="BV171" s="45" t="str">
        <f t="shared" si="25"/>
        <v/>
      </c>
      <c r="BW171" s="44" t="str">
        <f t="shared" si="26"/>
        <v/>
      </c>
      <c r="BX171" s="45" t="str">
        <f t="shared" si="27"/>
        <v/>
      </c>
      <c r="BY171" s="44" t="e">
        <f>IF(AND(#REF!="",#REF!="",#REF!="",#REF!=""),"",SUM(#REF!,#REF!,#REF!,#REF!,#REF!))</f>
        <v>#REF!</v>
      </c>
      <c r="BZ171" s="45" t="str">
        <f t="shared" si="28"/>
        <v/>
      </c>
      <c r="CA171" s="44" t="str">
        <f t="shared" si="29"/>
        <v/>
      </c>
      <c r="CB171" s="45" t="str">
        <f t="shared" si="30"/>
        <v/>
      </c>
      <c r="CC171" s="44" t="str">
        <f t="shared" si="31"/>
        <v/>
      </c>
      <c r="CD171" s="45" t="str">
        <f t="shared" si="32"/>
        <v/>
      </c>
      <c r="CE171" s="44" t="e">
        <f>IF(AND(#REF!="",#REF!="",#REF!="",#REF!=""),"",SUM(#REF!,#REF!,#REF!,#REF!,#REF!))</f>
        <v>#REF!</v>
      </c>
      <c r="CF171" s="45" t="str">
        <f t="shared" si="33"/>
        <v/>
      </c>
      <c r="CG171" s="38" t="e">
        <f>IF(AND(#REF!="",#REF!="",#REF!="",#REF!=""),"",SUM(#REF!,#REF!,#REF!,#REF!))</f>
        <v>#REF!</v>
      </c>
      <c r="CH171" s="38" t="str">
        <f t="shared" si="22"/>
        <v/>
      </c>
    </row>
    <row r="172" spans="1:86" ht="24.9" customHeight="1">
      <c r="A172" s="358">
        <v>166</v>
      </c>
      <c r="B172" s="359"/>
      <c r="C172" s="360"/>
      <c r="D172" s="361"/>
      <c r="E172" s="362"/>
      <c r="F172" s="363"/>
      <c r="G172" s="363"/>
      <c r="H172" s="364"/>
      <c r="I172" s="365"/>
      <c r="J172" s="366"/>
      <c r="K172" s="367"/>
      <c r="L172" s="13"/>
      <c r="M172" s="8"/>
      <c r="N172" s="8"/>
      <c r="O172" s="8"/>
      <c r="P172" s="56"/>
      <c r="Q172" s="60"/>
      <c r="R172" s="8"/>
      <c r="S172" s="14"/>
      <c r="T172" s="19"/>
      <c r="U172" s="20"/>
      <c r="V172" s="20"/>
      <c r="W172" s="8"/>
      <c r="X172" s="62"/>
      <c r="Y172" s="60"/>
      <c r="Z172" s="8"/>
      <c r="AA172" s="14"/>
      <c r="AB172" s="13"/>
      <c r="AC172" s="8"/>
      <c r="AD172" s="8"/>
      <c r="AE172" s="8"/>
      <c r="AF172" s="56"/>
      <c r="AG172" s="60"/>
      <c r="AH172" s="8"/>
      <c r="AI172" s="14"/>
      <c r="AJ172" s="13"/>
      <c r="AK172" s="8"/>
      <c r="AL172" s="8"/>
      <c r="AM172" s="8"/>
      <c r="AN172" s="56"/>
      <c r="AO172" s="60"/>
      <c r="AP172" s="8"/>
      <c r="AQ172" s="14"/>
      <c r="AR172" s="13"/>
      <c r="AS172" s="8"/>
      <c r="AT172" s="56"/>
      <c r="AU172" s="13"/>
      <c r="AV172" s="8"/>
      <c r="AW172" s="14"/>
      <c r="AX172" s="13"/>
      <c r="AY172" s="8"/>
      <c r="AZ172" s="56"/>
      <c r="BA172" s="13" t="s">
        <v>447</v>
      </c>
      <c r="BB172" s="109" t="s">
        <v>447</v>
      </c>
      <c r="BC172" s="1"/>
      <c r="BD172" s="1"/>
      <c r="BE172" s="1"/>
      <c r="BF172" s="1"/>
      <c r="BG172" s="1"/>
      <c r="BS172" s="29"/>
      <c r="BT172" s="44" t="str">
        <f t="shared" si="23"/>
        <v/>
      </c>
      <c r="BU172" s="45" t="str">
        <f t="shared" si="24"/>
        <v/>
      </c>
      <c r="BV172" s="45" t="str">
        <f t="shared" si="25"/>
        <v/>
      </c>
      <c r="BW172" s="44" t="str">
        <f t="shared" si="26"/>
        <v/>
      </c>
      <c r="BX172" s="45" t="str">
        <f t="shared" si="27"/>
        <v/>
      </c>
      <c r="BY172" s="44" t="e">
        <f>IF(AND(#REF!="",#REF!="",#REF!="",#REF!=""),"",SUM(#REF!,#REF!,#REF!,#REF!,#REF!))</f>
        <v>#REF!</v>
      </c>
      <c r="BZ172" s="45" t="str">
        <f t="shared" si="28"/>
        <v/>
      </c>
      <c r="CA172" s="44" t="str">
        <f t="shared" si="29"/>
        <v/>
      </c>
      <c r="CB172" s="45" t="str">
        <f t="shared" si="30"/>
        <v/>
      </c>
      <c r="CC172" s="44" t="str">
        <f t="shared" si="31"/>
        <v/>
      </c>
      <c r="CD172" s="45" t="str">
        <f t="shared" si="32"/>
        <v/>
      </c>
      <c r="CE172" s="44" t="e">
        <f>IF(AND(#REF!="",#REF!="",#REF!="",#REF!=""),"",SUM(#REF!,#REF!,#REF!,#REF!,#REF!))</f>
        <v>#REF!</v>
      </c>
      <c r="CF172" s="45" t="str">
        <f t="shared" si="33"/>
        <v/>
      </c>
      <c r="CG172" s="38" t="e">
        <f>IF(AND(#REF!="",#REF!="",#REF!="",#REF!=""),"",SUM(#REF!,#REF!,#REF!,#REF!))</f>
        <v>#REF!</v>
      </c>
      <c r="CH172" s="38" t="str">
        <f t="shared" si="22"/>
        <v/>
      </c>
    </row>
    <row r="173" spans="1:86" ht="24.9" customHeight="1">
      <c r="A173" s="358">
        <v>167</v>
      </c>
      <c r="B173" s="359"/>
      <c r="C173" s="360"/>
      <c r="D173" s="361"/>
      <c r="E173" s="362"/>
      <c r="F173" s="363"/>
      <c r="G173" s="363"/>
      <c r="H173" s="364"/>
      <c r="I173" s="365"/>
      <c r="J173" s="366"/>
      <c r="K173" s="367"/>
      <c r="L173" s="13"/>
      <c r="M173" s="8"/>
      <c r="N173" s="8"/>
      <c r="O173" s="8"/>
      <c r="P173" s="56"/>
      <c r="Q173" s="60"/>
      <c r="R173" s="8"/>
      <c r="S173" s="14"/>
      <c r="T173" s="19"/>
      <c r="U173" s="20"/>
      <c r="V173" s="20"/>
      <c r="W173" s="8"/>
      <c r="X173" s="62"/>
      <c r="Y173" s="60"/>
      <c r="Z173" s="8"/>
      <c r="AA173" s="14"/>
      <c r="AB173" s="13"/>
      <c r="AC173" s="8"/>
      <c r="AD173" s="8"/>
      <c r="AE173" s="8"/>
      <c r="AF173" s="56"/>
      <c r="AG173" s="60"/>
      <c r="AH173" s="8"/>
      <c r="AI173" s="14"/>
      <c r="AJ173" s="13"/>
      <c r="AK173" s="8"/>
      <c r="AL173" s="8"/>
      <c r="AM173" s="8"/>
      <c r="AN173" s="56"/>
      <c r="AO173" s="60"/>
      <c r="AP173" s="8"/>
      <c r="AQ173" s="14"/>
      <c r="AR173" s="13"/>
      <c r="AS173" s="8"/>
      <c r="AT173" s="56"/>
      <c r="AU173" s="13"/>
      <c r="AV173" s="8"/>
      <c r="AW173" s="14"/>
      <c r="AX173" s="13"/>
      <c r="AY173" s="8"/>
      <c r="AZ173" s="56"/>
      <c r="BA173" s="13" t="s">
        <v>447</v>
      </c>
      <c r="BB173" s="109" t="s">
        <v>447</v>
      </c>
      <c r="BC173" s="1"/>
      <c r="BD173" s="1"/>
      <c r="BE173" s="1"/>
      <c r="BF173" s="1"/>
      <c r="BG173" s="1"/>
      <c r="BS173" s="29"/>
      <c r="BT173" s="44" t="str">
        <f t="shared" si="23"/>
        <v/>
      </c>
      <c r="BU173" s="45" t="str">
        <f t="shared" si="24"/>
        <v/>
      </c>
      <c r="BV173" s="45" t="str">
        <f t="shared" si="25"/>
        <v/>
      </c>
      <c r="BW173" s="44" t="str">
        <f t="shared" si="26"/>
        <v/>
      </c>
      <c r="BX173" s="45" t="str">
        <f t="shared" si="27"/>
        <v/>
      </c>
      <c r="BY173" s="44" t="e">
        <f>IF(AND(#REF!="",#REF!="",#REF!="",#REF!=""),"",SUM(#REF!,#REF!,#REF!,#REF!,#REF!))</f>
        <v>#REF!</v>
      </c>
      <c r="BZ173" s="45" t="str">
        <f t="shared" si="28"/>
        <v/>
      </c>
      <c r="CA173" s="44" t="str">
        <f t="shared" si="29"/>
        <v/>
      </c>
      <c r="CB173" s="45" t="str">
        <f t="shared" si="30"/>
        <v/>
      </c>
      <c r="CC173" s="44" t="str">
        <f t="shared" si="31"/>
        <v/>
      </c>
      <c r="CD173" s="45" t="str">
        <f t="shared" si="32"/>
        <v/>
      </c>
      <c r="CE173" s="44" t="e">
        <f>IF(AND(#REF!="",#REF!="",#REF!="",#REF!=""),"",SUM(#REF!,#REF!,#REF!,#REF!,#REF!))</f>
        <v>#REF!</v>
      </c>
      <c r="CF173" s="45" t="str">
        <f t="shared" si="33"/>
        <v/>
      </c>
      <c r="CG173" s="38" t="e">
        <f>IF(AND(#REF!="",#REF!="",#REF!="",#REF!=""),"",SUM(#REF!,#REF!,#REF!,#REF!))</f>
        <v>#REF!</v>
      </c>
      <c r="CH173" s="38" t="str">
        <f t="shared" si="22"/>
        <v/>
      </c>
    </row>
    <row r="174" spans="1:86" ht="24.9" customHeight="1">
      <c r="A174" s="358">
        <v>168</v>
      </c>
      <c r="B174" s="359"/>
      <c r="C174" s="360"/>
      <c r="D174" s="361"/>
      <c r="E174" s="362"/>
      <c r="F174" s="363"/>
      <c r="G174" s="363"/>
      <c r="H174" s="364"/>
      <c r="I174" s="365"/>
      <c r="J174" s="366"/>
      <c r="K174" s="367"/>
      <c r="L174" s="13"/>
      <c r="M174" s="8"/>
      <c r="N174" s="8"/>
      <c r="O174" s="8"/>
      <c r="P174" s="56"/>
      <c r="Q174" s="60"/>
      <c r="R174" s="8"/>
      <c r="S174" s="14"/>
      <c r="T174" s="19"/>
      <c r="U174" s="20"/>
      <c r="V174" s="20"/>
      <c r="W174" s="8"/>
      <c r="X174" s="62"/>
      <c r="Y174" s="60"/>
      <c r="Z174" s="8"/>
      <c r="AA174" s="14"/>
      <c r="AB174" s="13"/>
      <c r="AC174" s="8"/>
      <c r="AD174" s="8"/>
      <c r="AE174" s="8"/>
      <c r="AF174" s="56"/>
      <c r="AG174" s="60"/>
      <c r="AH174" s="8"/>
      <c r="AI174" s="14"/>
      <c r="AJ174" s="13"/>
      <c r="AK174" s="8"/>
      <c r="AL174" s="8"/>
      <c r="AM174" s="8"/>
      <c r="AN174" s="56"/>
      <c r="AO174" s="60"/>
      <c r="AP174" s="8"/>
      <c r="AQ174" s="14"/>
      <c r="AR174" s="13"/>
      <c r="AS174" s="8"/>
      <c r="AT174" s="56"/>
      <c r="AU174" s="13"/>
      <c r="AV174" s="8"/>
      <c r="AW174" s="14"/>
      <c r="AX174" s="13"/>
      <c r="AY174" s="8"/>
      <c r="AZ174" s="56"/>
      <c r="BA174" s="13" t="s">
        <v>447</v>
      </c>
      <c r="BB174" s="109" t="s">
        <v>447</v>
      </c>
      <c r="BC174" s="1"/>
      <c r="BD174" s="1"/>
      <c r="BE174" s="1"/>
      <c r="BF174" s="1"/>
      <c r="BG174" s="1"/>
      <c r="BS174" s="29"/>
      <c r="BT174" s="44" t="str">
        <f t="shared" si="23"/>
        <v/>
      </c>
      <c r="BU174" s="45" t="str">
        <f t="shared" si="24"/>
        <v/>
      </c>
      <c r="BV174" s="45" t="str">
        <f t="shared" si="25"/>
        <v/>
      </c>
      <c r="BW174" s="44" t="str">
        <f t="shared" si="26"/>
        <v/>
      </c>
      <c r="BX174" s="45" t="str">
        <f t="shared" si="27"/>
        <v/>
      </c>
      <c r="BY174" s="44" t="e">
        <f>IF(AND(#REF!="",#REF!="",#REF!="",#REF!=""),"",SUM(#REF!,#REF!,#REF!,#REF!,#REF!))</f>
        <v>#REF!</v>
      </c>
      <c r="BZ174" s="45" t="str">
        <f t="shared" si="28"/>
        <v/>
      </c>
      <c r="CA174" s="44" t="str">
        <f t="shared" si="29"/>
        <v/>
      </c>
      <c r="CB174" s="45" t="str">
        <f t="shared" si="30"/>
        <v/>
      </c>
      <c r="CC174" s="44" t="str">
        <f t="shared" si="31"/>
        <v/>
      </c>
      <c r="CD174" s="45" t="str">
        <f t="shared" si="32"/>
        <v/>
      </c>
      <c r="CE174" s="44" t="e">
        <f>IF(AND(#REF!="",#REF!="",#REF!="",#REF!=""),"",SUM(#REF!,#REF!,#REF!,#REF!,#REF!))</f>
        <v>#REF!</v>
      </c>
      <c r="CF174" s="45" t="str">
        <f t="shared" si="33"/>
        <v/>
      </c>
      <c r="CG174" s="38" t="e">
        <f>IF(AND(#REF!="",#REF!="",#REF!="",#REF!=""),"",SUM(#REF!,#REF!,#REF!,#REF!))</f>
        <v>#REF!</v>
      </c>
      <c r="CH174" s="38" t="str">
        <f t="shared" si="22"/>
        <v/>
      </c>
    </row>
    <row r="175" spans="1:86" ht="24.9" customHeight="1">
      <c r="A175" s="358">
        <v>169</v>
      </c>
      <c r="B175" s="359"/>
      <c r="C175" s="360"/>
      <c r="D175" s="361"/>
      <c r="E175" s="362"/>
      <c r="F175" s="363"/>
      <c r="G175" s="363"/>
      <c r="H175" s="364"/>
      <c r="I175" s="365"/>
      <c r="J175" s="366"/>
      <c r="K175" s="367"/>
      <c r="L175" s="13"/>
      <c r="M175" s="8"/>
      <c r="N175" s="8"/>
      <c r="O175" s="8"/>
      <c r="P175" s="56"/>
      <c r="Q175" s="60"/>
      <c r="R175" s="8"/>
      <c r="S175" s="14"/>
      <c r="T175" s="19"/>
      <c r="U175" s="20"/>
      <c r="V175" s="20"/>
      <c r="W175" s="8"/>
      <c r="X175" s="62"/>
      <c r="Y175" s="60"/>
      <c r="Z175" s="8"/>
      <c r="AA175" s="14"/>
      <c r="AB175" s="13"/>
      <c r="AC175" s="8"/>
      <c r="AD175" s="8"/>
      <c r="AE175" s="8"/>
      <c r="AF175" s="56"/>
      <c r="AG175" s="60"/>
      <c r="AH175" s="8"/>
      <c r="AI175" s="14"/>
      <c r="AJ175" s="13"/>
      <c r="AK175" s="8"/>
      <c r="AL175" s="8"/>
      <c r="AM175" s="8"/>
      <c r="AN175" s="56"/>
      <c r="AO175" s="60"/>
      <c r="AP175" s="8"/>
      <c r="AQ175" s="14"/>
      <c r="AR175" s="13"/>
      <c r="AS175" s="8"/>
      <c r="AT175" s="56"/>
      <c r="AU175" s="13"/>
      <c r="AV175" s="8"/>
      <c r="AW175" s="14"/>
      <c r="AX175" s="13"/>
      <c r="AY175" s="8"/>
      <c r="AZ175" s="56"/>
      <c r="BA175" s="13" t="s">
        <v>447</v>
      </c>
      <c r="BB175" s="109" t="s">
        <v>447</v>
      </c>
      <c r="BC175" s="1"/>
      <c r="BD175" s="1"/>
      <c r="BE175" s="1"/>
      <c r="BF175" s="1"/>
      <c r="BG175" s="1"/>
      <c r="BS175" s="29"/>
      <c r="BT175" s="44" t="str">
        <f t="shared" si="23"/>
        <v/>
      </c>
      <c r="BU175" s="45" t="str">
        <f t="shared" si="24"/>
        <v/>
      </c>
      <c r="BV175" s="45" t="str">
        <f t="shared" si="25"/>
        <v/>
      </c>
      <c r="BW175" s="44" t="str">
        <f t="shared" si="26"/>
        <v/>
      </c>
      <c r="BX175" s="45" t="str">
        <f t="shared" si="27"/>
        <v/>
      </c>
      <c r="BY175" s="44" t="e">
        <f>IF(AND(#REF!="",#REF!="",#REF!="",#REF!=""),"",SUM(#REF!,#REF!,#REF!,#REF!,#REF!))</f>
        <v>#REF!</v>
      </c>
      <c r="BZ175" s="45" t="str">
        <f t="shared" si="28"/>
        <v/>
      </c>
      <c r="CA175" s="44" t="str">
        <f t="shared" si="29"/>
        <v/>
      </c>
      <c r="CB175" s="45" t="str">
        <f t="shared" si="30"/>
        <v/>
      </c>
      <c r="CC175" s="44" t="str">
        <f t="shared" si="31"/>
        <v/>
      </c>
      <c r="CD175" s="45" t="str">
        <f t="shared" si="32"/>
        <v/>
      </c>
      <c r="CE175" s="44" t="e">
        <f>IF(AND(#REF!="",#REF!="",#REF!="",#REF!=""),"",SUM(#REF!,#REF!,#REF!,#REF!,#REF!))</f>
        <v>#REF!</v>
      </c>
      <c r="CF175" s="45" t="str">
        <f t="shared" si="33"/>
        <v/>
      </c>
      <c r="CG175" s="38" t="e">
        <f>IF(AND(#REF!="",#REF!="",#REF!="",#REF!=""),"",SUM(#REF!,#REF!,#REF!,#REF!))</f>
        <v>#REF!</v>
      </c>
      <c r="CH175" s="38" t="str">
        <f t="shared" si="22"/>
        <v/>
      </c>
    </row>
    <row r="176" spans="1:86" ht="24.9" customHeight="1">
      <c r="A176" s="358">
        <v>170</v>
      </c>
      <c r="B176" s="359"/>
      <c r="C176" s="360"/>
      <c r="D176" s="361"/>
      <c r="E176" s="362"/>
      <c r="F176" s="363"/>
      <c r="G176" s="363"/>
      <c r="H176" s="364"/>
      <c r="I176" s="365"/>
      <c r="J176" s="366"/>
      <c r="K176" s="367"/>
      <c r="L176" s="13"/>
      <c r="M176" s="8"/>
      <c r="N176" s="8"/>
      <c r="O176" s="8"/>
      <c r="P176" s="56"/>
      <c r="Q176" s="60"/>
      <c r="R176" s="8"/>
      <c r="S176" s="14"/>
      <c r="T176" s="19"/>
      <c r="U176" s="20"/>
      <c r="V176" s="20"/>
      <c r="W176" s="8"/>
      <c r="X176" s="62"/>
      <c r="Y176" s="60"/>
      <c r="Z176" s="8"/>
      <c r="AA176" s="14"/>
      <c r="AB176" s="13"/>
      <c r="AC176" s="8"/>
      <c r="AD176" s="8"/>
      <c r="AE176" s="8"/>
      <c r="AF176" s="56"/>
      <c r="AG176" s="60"/>
      <c r="AH176" s="8"/>
      <c r="AI176" s="14"/>
      <c r="AJ176" s="13"/>
      <c r="AK176" s="8"/>
      <c r="AL176" s="8"/>
      <c r="AM176" s="8"/>
      <c r="AN176" s="56"/>
      <c r="AO176" s="60"/>
      <c r="AP176" s="8"/>
      <c r="AQ176" s="14"/>
      <c r="AR176" s="13"/>
      <c r="AS176" s="8"/>
      <c r="AT176" s="56"/>
      <c r="AU176" s="13"/>
      <c r="AV176" s="8"/>
      <c r="AW176" s="14"/>
      <c r="AX176" s="13"/>
      <c r="AY176" s="8"/>
      <c r="AZ176" s="56"/>
      <c r="BA176" s="13" t="s">
        <v>447</v>
      </c>
      <c r="BB176" s="109" t="s">
        <v>447</v>
      </c>
      <c r="BC176" s="1"/>
      <c r="BD176" s="1"/>
      <c r="BE176" s="1"/>
      <c r="BF176" s="1"/>
      <c r="BG176" s="1"/>
      <c r="BS176" s="29"/>
      <c r="BT176" s="44" t="str">
        <f t="shared" si="23"/>
        <v/>
      </c>
      <c r="BU176" s="45" t="str">
        <f t="shared" si="24"/>
        <v/>
      </c>
      <c r="BV176" s="45" t="str">
        <f t="shared" si="25"/>
        <v/>
      </c>
      <c r="BW176" s="44" t="str">
        <f t="shared" si="26"/>
        <v/>
      </c>
      <c r="BX176" s="45" t="str">
        <f t="shared" si="27"/>
        <v/>
      </c>
      <c r="BY176" s="44" t="e">
        <f>IF(AND(#REF!="",#REF!="",#REF!="",#REF!=""),"",SUM(#REF!,#REF!,#REF!,#REF!,#REF!))</f>
        <v>#REF!</v>
      </c>
      <c r="BZ176" s="45" t="str">
        <f t="shared" si="28"/>
        <v/>
      </c>
      <c r="CA176" s="44" t="str">
        <f t="shared" si="29"/>
        <v/>
      </c>
      <c r="CB176" s="45" t="str">
        <f t="shared" si="30"/>
        <v/>
      </c>
      <c r="CC176" s="44" t="str">
        <f t="shared" si="31"/>
        <v/>
      </c>
      <c r="CD176" s="45" t="str">
        <f t="shared" si="32"/>
        <v/>
      </c>
      <c r="CE176" s="44" t="e">
        <f>IF(AND(#REF!="",#REF!="",#REF!="",#REF!=""),"",SUM(#REF!,#REF!,#REF!,#REF!,#REF!))</f>
        <v>#REF!</v>
      </c>
      <c r="CF176" s="45" t="str">
        <f t="shared" si="33"/>
        <v/>
      </c>
      <c r="CG176" s="38" t="e">
        <f>IF(AND(#REF!="",#REF!="",#REF!="",#REF!=""),"",SUM(#REF!,#REF!,#REF!,#REF!))</f>
        <v>#REF!</v>
      </c>
      <c r="CH176" s="38" t="str">
        <f t="shared" si="22"/>
        <v/>
      </c>
    </row>
    <row r="177" spans="1:86" ht="24.9" customHeight="1">
      <c r="A177" s="358">
        <v>171</v>
      </c>
      <c r="B177" s="359"/>
      <c r="C177" s="360"/>
      <c r="D177" s="361"/>
      <c r="E177" s="362"/>
      <c r="F177" s="363"/>
      <c r="G177" s="363"/>
      <c r="H177" s="364"/>
      <c r="I177" s="365"/>
      <c r="J177" s="366"/>
      <c r="K177" s="367"/>
      <c r="L177" s="13"/>
      <c r="M177" s="8"/>
      <c r="N177" s="8"/>
      <c r="O177" s="8"/>
      <c r="P177" s="56"/>
      <c r="Q177" s="60"/>
      <c r="R177" s="8"/>
      <c r="S177" s="14"/>
      <c r="T177" s="19"/>
      <c r="U177" s="20"/>
      <c r="V177" s="20"/>
      <c r="W177" s="8"/>
      <c r="X177" s="62"/>
      <c r="Y177" s="60"/>
      <c r="Z177" s="8"/>
      <c r="AA177" s="14"/>
      <c r="AB177" s="13"/>
      <c r="AC177" s="8"/>
      <c r="AD177" s="8"/>
      <c r="AE177" s="8"/>
      <c r="AF177" s="56"/>
      <c r="AG177" s="60"/>
      <c r="AH177" s="8"/>
      <c r="AI177" s="14"/>
      <c r="AJ177" s="13"/>
      <c r="AK177" s="8"/>
      <c r="AL177" s="8"/>
      <c r="AM177" s="8"/>
      <c r="AN177" s="56"/>
      <c r="AO177" s="60"/>
      <c r="AP177" s="8"/>
      <c r="AQ177" s="14"/>
      <c r="AR177" s="13"/>
      <c r="AS177" s="8"/>
      <c r="AT177" s="56"/>
      <c r="AU177" s="13"/>
      <c r="AV177" s="8"/>
      <c r="AW177" s="14"/>
      <c r="AX177" s="13"/>
      <c r="AY177" s="8"/>
      <c r="AZ177" s="56"/>
      <c r="BA177" s="13" t="s">
        <v>447</v>
      </c>
      <c r="BB177" s="109" t="s">
        <v>447</v>
      </c>
      <c r="BC177" s="1"/>
      <c r="BD177" s="1"/>
      <c r="BE177" s="1"/>
      <c r="BF177" s="1"/>
      <c r="BG177" s="1"/>
      <c r="BS177" s="29"/>
      <c r="BT177" s="44" t="str">
        <f t="shared" si="23"/>
        <v/>
      </c>
      <c r="BU177" s="45" t="str">
        <f t="shared" si="24"/>
        <v/>
      </c>
      <c r="BV177" s="45" t="str">
        <f t="shared" si="25"/>
        <v/>
      </c>
      <c r="BW177" s="44" t="str">
        <f t="shared" si="26"/>
        <v/>
      </c>
      <c r="BX177" s="45" t="str">
        <f t="shared" si="27"/>
        <v/>
      </c>
      <c r="BY177" s="44" t="e">
        <f>IF(AND(#REF!="",#REF!="",#REF!="",#REF!=""),"",SUM(#REF!,#REF!,#REF!,#REF!,#REF!))</f>
        <v>#REF!</v>
      </c>
      <c r="BZ177" s="45" t="str">
        <f t="shared" si="28"/>
        <v/>
      </c>
      <c r="CA177" s="44" t="str">
        <f t="shared" si="29"/>
        <v/>
      </c>
      <c r="CB177" s="45" t="str">
        <f t="shared" si="30"/>
        <v/>
      </c>
      <c r="CC177" s="44" t="str">
        <f t="shared" si="31"/>
        <v/>
      </c>
      <c r="CD177" s="45" t="str">
        <f t="shared" si="32"/>
        <v/>
      </c>
      <c r="CE177" s="44" t="e">
        <f>IF(AND(#REF!="",#REF!="",#REF!="",#REF!=""),"",SUM(#REF!,#REF!,#REF!,#REF!,#REF!))</f>
        <v>#REF!</v>
      </c>
      <c r="CF177" s="45" t="str">
        <f t="shared" si="33"/>
        <v/>
      </c>
      <c r="CG177" s="38" t="e">
        <f>IF(AND(#REF!="",#REF!="",#REF!="",#REF!=""),"",SUM(#REF!,#REF!,#REF!,#REF!))</f>
        <v>#REF!</v>
      </c>
      <c r="CH177" s="38" t="str">
        <f t="shared" si="22"/>
        <v/>
      </c>
    </row>
    <row r="178" spans="1:86" ht="24.9" customHeight="1">
      <c r="A178" s="358">
        <v>172</v>
      </c>
      <c r="B178" s="359"/>
      <c r="C178" s="360"/>
      <c r="D178" s="361"/>
      <c r="E178" s="362"/>
      <c r="F178" s="363"/>
      <c r="G178" s="363"/>
      <c r="H178" s="364"/>
      <c r="I178" s="365"/>
      <c r="J178" s="366"/>
      <c r="K178" s="367"/>
      <c r="L178" s="13"/>
      <c r="M178" s="8"/>
      <c r="N178" s="8"/>
      <c r="O178" s="8"/>
      <c r="P178" s="56"/>
      <c r="Q178" s="60"/>
      <c r="R178" s="8"/>
      <c r="S178" s="14"/>
      <c r="T178" s="19"/>
      <c r="U178" s="20"/>
      <c r="V178" s="20"/>
      <c r="W178" s="8"/>
      <c r="X178" s="62"/>
      <c r="Y178" s="60"/>
      <c r="Z178" s="8"/>
      <c r="AA178" s="14"/>
      <c r="AB178" s="13"/>
      <c r="AC178" s="8"/>
      <c r="AD178" s="8"/>
      <c r="AE178" s="8"/>
      <c r="AF178" s="56"/>
      <c r="AG178" s="60"/>
      <c r="AH178" s="8"/>
      <c r="AI178" s="14"/>
      <c r="AJ178" s="13"/>
      <c r="AK178" s="8"/>
      <c r="AL178" s="8"/>
      <c r="AM178" s="8"/>
      <c r="AN178" s="56"/>
      <c r="AO178" s="60"/>
      <c r="AP178" s="8"/>
      <c r="AQ178" s="14"/>
      <c r="AR178" s="13"/>
      <c r="AS178" s="8"/>
      <c r="AT178" s="56"/>
      <c r="AU178" s="13"/>
      <c r="AV178" s="8"/>
      <c r="AW178" s="14"/>
      <c r="AX178" s="13"/>
      <c r="AY178" s="8"/>
      <c r="AZ178" s="56"/>
      <c r="BA178" s="13" t="s">
        <v>447</v>
      </c>
      <c r="BB178" s="109" t="s">
        <v>447</v>
      </c>
      <c r="BC178" s="1"/>
      <c r="BD178" s="1"/>
      <c r="BE178" s="1"/>
      <c r="BF178" s="1"/>
      <c r="BG178" s="1"/>
      <c r="BS178" s="29"/>
      <c r="BT178" s="44" t="str">
        <f t="shared" si="23"/>
        <v/>
      </c>
      <c r="BU178" s="45" t="str">
        <f t="shared" si="24"/>
        <v/>
      </c>
      <c r="BV178" s="45" t="str">
        <f t="shared" si="25"/>
        <v/>
      </c>
      <c r="BW178" s="44" t="str">
        <f t="shared" si="26"/>
        <v/>
      </c>
      <c r="BX178" s="45" t="str">
        <f t="shared" si="27"/>
        <v/>
      </c>
      <c r="BY178" s="44" t="e">
        <f>IF(AND(#REF!="",#REF!="",#REF!="",#REF!=""),"",SUM(#REF!,#REF!,#REF!,#REF!,#REF!))</f>
        <v>#REF!</v>
      </c>
      <c r="BZ178" s="45" t="str">
        <f t="shared" si="28"/>
        <v/>
      </c>
      <c r="CA178" s="44" t="str">
        <f t="shared" si="29"/>
        <v/>
      </c>
      <c r="CB178" s="45" t="str">
        <f t="shared" si="30"/>
        <v/>
      </c>
      <c r="CC178" s="44" t="str">
        <f t="shared" si="31"/>
        <v/>
      </c>
      <c r="CD178" s="45" t="str">
        <f t="shared" si="32"/>
        <v/>
      </c>
      <c r="CE178" s="44" t="e">
        <f>IF(AND(#REF!="",#REF!="",#REF!="",#REF!=""),"",SUM(#REF!,#REF!,#REF!,#REF!,#REF!))</f>
        <v>#REF!</v>
      </c>
      <c r="CF178" s="45" t="str">
        <f t="shared" si="33"/>
        <v/>
      </c>
      <c r="CG178" s="38" t="e">
        <f>IF(AND(#REF!="",#REF!="",#REF!="",#REF!=""),"",SUM(#REF!,#REF!,#REF!,#REF!))</f>
        <v>#REF!</v>
      </c>
      <c r="CH178" s="38" t="str">
        <f t="shared" si="22"/>
        <v/>
      </c>
    </row>
    <row r="179" spans="1:86" ht="24.9" customHeight="1">
      <c r="A179" s="358">
        <v>173</v>
      </c>
      <c r="B179" s="359"/>
      <c r="C179" s="360"/>
      <c r="D179" s="361"/>
      <c r="E179" s="362"/>
      <c r="F179" s="363"/>
      <c r="G179" s="363"/>
      <c r="H179" s="364"/>
      <c r="I179" s="365"/>
      <c r="J179" s="366"/>
      <c r="K179" s="367"/>
      <c r="L179" s="13"/>
      <c r="M179" s="8"/>
      <c r="N179" s="8"/>
      <c r="O179" s="8"/>
      <c r="P179" s="56"/>
      <c r="Q179" s="60"/>
      <c r="R179" s="8"/>
      <c r="S179" s="14"/>
      <c r="T179" s="19"/>
      <c r="U179" s="20"/>
      <c r="V179" s="20"/>
      <c r="W179" s="8"/>
      <c r="X179" s="62"/>
      <c r="Y179" s="60"/>
      <c r="Z179" s="8"/>
      <c r="AA179" s="14"/>
      <c r="AB179" s="13"/>
      <c r="AC179" s="8"/>
      <c r="AD179" s="8"/>
      <c r="AE179" s="8"/>
      <c r="AF179" s="56"/>
      <c r="AG179" s="60"/>
      <c r="AH179" s="8"/>
      <c r="AI179" s="14"/>
      <c r="AJ179" s="13"/>
      <c r="AK179" s="8"/>
      <c r="AL179" s="8"/>
      <c r="AM179" s="8"/>
      <c r="AN179" s="56"/>
      <c r="AO179" s="60"/>
      <c r="AP179" s="8"/>
      <c r="AQ179" s="14"/>
      <c r="AR179" s="13"/>
      <c r="AS179" s="8"/>
      <c r="AT179" s="56"/>
      <c r="AU179" s="13"/>
      <c r="AV179" s="8"/>
      <c r="AW179" s="14"/>
      <c r="AX179" s="13"/>
      <c r="AY179" s="8"/>
      <c r="AZ179" s="56"/>
      <c r="BA179" s="13" t="s">
        <v>447</v>
      </c>
      <c r="BB179" s="109" t="s">
        <v>447</v>
      </c>
      <c r="BC179" s="1"/>
      <c r="BD179" s="1"/>
      <c r="BE179" s="1"/>
      <c r="BF179" s="1"/>
      <c r="BG179" s="1"/>
      <c r="BS179" s="29"/>
      <c r="BT179" s="44" t="str">
        <f t="shared" si="23"/>
        <v/>
      </c>
      <c r="BU179" s="45" t="str">
        <f t="shared" si="24"/>
        <v/>
      </c>
      <c r="BV179" s="45" t="str">
        <f t="shared" si="25"/>
        <v/>
      </c>
      <c r="BW179" s="44" t="str">
        <f t="shared" si="26"/>
        <v/>
      </c>
      <c r="BX179" s="45" t="str">
        <f t="shared" si="27"/>
        <v/>
      </c>
      <c r="BY179" s="44" t="e">
        <f>IF(AND(#REF!="",#REF!="",#REF!="",#REF!=""),"",SUM(#REF!,#REF!,#REF!,#REF!,#REF!))</f>
        <v>#REF!</v>
      </c>
      <c r="BZ179" s="45" t="str">
        <f t="shared" si="28"/>
        <v/>
      </c>
      <c r="CA179" s="44" t="str">
        <f t="shared" si="29"/>
        <v/>
      </c>
      <c r="CB179" s="45" t="str">
        <f t="shared" si="30"/>
        <v/>
      </c>
      <c r="CC179" s="44" t="str">
        <f t="shared" si="31"/>
        <v/>
      </c>
      <c r="CD179" s="45" t="str">
        <f t="shared" si="32"/>
        <v/>
      </c>
      <c r="CE179" s="44" t="e">
        <f>IF(AND(#REF!="",#REF!="",#REF!="",#REF!=""),"",SUM(#REF!,#REF!,#REF!,#REF!,#REF!))</f>
        <v>#REF!</v>
      </c>
      <c r="CF179" s="45" t="str">
        <f t="shared" si="33"/>
        <v/>
      </c>
      <c r="CG179" s="38" t="e">
        <f>IF(AND(#REF!="",#REF!="",#REF!="",#REF!=""),"",SUM(#REF!,#REF!,#REF!,#REF!))</f>
        <v>#REF!</v>
      </c>
      <c r="CH179" s="38" t="str">
        <f t="shared" si="22"/>
        <v/>
      </c>
    </row>
    <row r="180" spans="1:86" ht="24.9" customHeight="1">
      <c r="A180" s="358">
        <v>174</v>
      </c>
      <c r="B180" s="359"/>
      <c r="C180" s="360"/>
      <c r="D180" s="361"/>
      <c r="E180" s="362"/>
      <c r="F180" s="363"/>
      <c r="G180" s="363"/>
      <c r="H180" s="364"/>
      <c r="I180" s="365"/>
      <c r="J180" s="366"/>
      <c r="K180" s="367"/>
      <c r="L180" s="13"/>
      <c r="M180" s="8"/>
      <c r="N180" s="8"/>
      <c r="O180" s="8"/>
      <c r="P180" s="56"/>
      <c r="Q180" s="60"/>
      <c r="R180" s="8"/>
      <c r="S180" s="14"/>
      <c r="T180" s="19"/>
      <c r="U180" s="20"/>
      <c r="V180" s="20"/>
      <c r="W180" s="8"/>
      <c r="X180" s="62"/>
      <c r="Y180" s="60"/>
      <c r="Z180" s="8"/>
      <c r="AA180" s="14"/>
      <c r="AB180" s="13"/>
      <c r="AC180" s="8"/>
      <c r="AD180" s="8"/>
      <c r="AE180" s="8"/>
      <c r="AF180" s="56"/>
      <c r="AG180" s="60"/>
      <c r="AH180" s="8"/>
      <c r="AI180" s="14"/>
      <c r="AJ180" s="13"/>
      <c r="AK180" s="8"/>
      <c r="AL180" s="8"/>
      <c r="AM180" s="8"/>
      <c r="AN180" s="56"/>
      <c r="AO180" s="60"/>
      <c r="AP180" s="8"/>
      <c r="AQ180" s="14"/>
      <c r="AR180" s="13"/>
      <c r="AS180" s="8"/>
      <c r="AT180" s="56"/>
      <c r="AU180" s="13"/>
      <c r="AV180" s="8"/>
      <c r="AW180" s="14"/>
      <c r="AX180" s="13"/>
      <c r="AY180" s="8"/>
      <c r="AZ180" s="56"/>
      <c r="BA180" s="13" t="s">
        <v>447</v>
      </c>
      <c r="BB180" s="109" t="s">
        <v>447</v>
      </c>
      <c r="BC180" s="1"/>
      <c r="BD180" s="1"/>
      <c r="BE180" s="1"/>
      <c r="BF180" s="1"/>
      <c r="BG180" s="1"/>
      <c r="BS180" s="29"/>
      <c r="BT180" s="44" t="str">
        <f t="shared" si="23"/>
        <v/>
      </c>
      <c r="BU180" s="45" t="str">
        <f t="shared" si="24"/>
        <v/>
      </c>
      <c r="BV180" s="45" t="str">
        <f t="shared" si="25"/>
        <v/>
      </c>
      <c r="BW180" s="44" t="str">
        <f t="shared" si="26"/>
        <v/>
      </c>
      <c r="BX180" s="45" t="str">
        <f t="shared" si="27"/>
        <v/>
      </c>
      <c r="BY180" s="44" t="e">
        <f>IF(AND(#REF!="",#REF!="",#REF!="",#REF!=""),"",SUM(#REF!,#REF!,#REF!,#REF!,#REF!))</f>
        <v>#REF!</v>
      </c>
      <c r="BZ180" s="45" t="str">
        <f t="shared" si="28"/>
        <v/>
      </c>
      <c r="CA180" s="44" t="str">
        <f t="shared" si="29"/>
        <v/>
      </c>
      <c r="CB180" s="45" t="str">
        <f t="shared" si="30"/>
        <v/>
      </c>
      <c r="CC180" s="44" t="str">
        <f t="shared" si="31"/>
        <v/>
      </c>
      <c r="CD180" s="45" t="str">
        <f t="shared" si="32"/>
        <v/>
      </c>
      <c r="CE180" s="44" t="e">
        <f>IF(AND(#REF!="",#REF!="",#REF!="",#REF!=""),"",SUM(#REF!,#REF!,#REF!,#REF!,#REF!))</f>
        <v>#REF!</v>
      </c>
      <c r="CF180" s="45" t="str">
        <f t="shared" si="33"/>
        <v/>
      </c>
      <c r="CG180" s="38" t="e">
        <f>IF(AND(#REF!="",#REF!="",#REF!="",#REF!=""),"",SUM(#REF!,#REF!,#REF!,#REF!))</f>
        <v>#REF!</v>
      </c>
      <c r="CH180" s="38" t="str">
        <f t="shared" si="22"/>
        <v/>
      </c>
    </row>
    <row r="181" spans="1:86" ht="24.9" customHeight="1">
      <c r="A181" s="358">
        <v>175</v>
      </c>
      <c r="B181" s="359"/>
      <c r="C181" s="360"/>
      <c r="D181" s="361"/>
      <c r="E181" s="362"/>
      <c r="F181" s="363"/>
      <c r="G181" s="363"/>
      <c r="H181" s="364"/>
      <c r="I181" s="365"/>
      <c r="J181" s="366"/>
      <c r="K181" s="367"/>
      <c r="L181" s="13"/>
      <c r="M181" s="8"/>
      <c r="N181" s="8"/>
      <c r="O181" s="8"/>
      <c r="P181" s="56"/>
      <c r="Q181" s="60"/>
      <c r="R181" s="8"/>
      <c r="S181" s="14"/>
      <c r="T181" s="19"/>
      <c r="U181" s="20"/>
      <c r="V181" s="20"/>
      <c r="W181" s="8"/>
      <c r="X181" s="62"/>
      <c r="Y181" s="60"/>
      <c r="Z181" s="8"/>
      <c r="AA181" s="14"/>
      <c r="AB181" s="13"/>
      <c r="AC181" s="8"/>
      <c r="AD181" s="8"/>
      <c r="AE181" s="8"/>
      <c r="AF181" s="56"/>
      <c r="AG181" s="60"/>
      <c r="AH181" s="8"/>
      <c r="AI181" s="14"/>
      <c r="AJ181" s="13"/>
      <c r="AK181" s="8"/>
      <c r="AL181" s="8"/>
      <c r="AM181" s="8"/>
      <c r="AN181" s="56"/>
      <c r="AO181" s="60"/>
      <c r="AP181" s="8"/>
      <c r="AQ181" s="14"/>
      <c r="AR181" s="13"/>
      <c r="AS181" s="8"/>
      <c r="AT181" s="56"/>
      <c r="AU181" s="13"/>
      <c r="AV181" s="8"/>
      <c r="AW181" s="14"/>
      <c r="AX181" s="13"/>
      <c r="AY181" s="8"/>
      <c r="AZ181" s="56"/>
      <c r="BA181" s="13" t="s">
        <v>447</v>
      </c>
      <c r="BB181" s="109" t="s">
        <v>447</v>
      </c>
      <c r="BC181" s="1"/>
      <c r="BD181" s="1"/>
      <c r="BE181" s="1"/>
      <c r="BF181" s="1"/>
      <c r="BG181" s="1"/>
      <c r="BS181" s="29"/>
      <c r="BT181" s="44" t="str">
        <f t="shared" si="23"/>
        <v/>
      </c>
      <c r="BU181" s="45" t="str">
        <f t="shared" si="24"/>
        <v/>
      </c>
      <c r="BV181" s="45" t="str">
        <f t="shared" si="25"/>
        <v/>
      </c>
      <c r="BW181" s="44" t="str">
        <f t="shared" si="26"/>
        <v/>
      </c>
      <c r="BX181" s="45" t="str">
        <f t="shared" si="27"/>
        <v/>
      </c>
      <c r="BY181" s="44" t="e">
        <f>IF(AND(#REF!="",#REF!="",#REF!="",#REF!=""),"",SUM(#REF!,#REF!,#REF!,#REF!,#REF!))</f>
        <v>#REF!</v>
      </c>
      <c r="BZ181" s="45" t="str">
        <f t="shared" si="28"/>
        <v/>
      </c>
      <c r="CA181" s="44" t="str">
        <f t="shared" si="29"/>
        <v/>
      </c>
      <c r="CB181" s="45" t="str">
        <f t="shared" si="30"/>
        <v/>
      </c>
      <c r="CC181" s="44" t="str">
        <f t="shared" si="31"/>
        <v/>
      </c>
      <c r="CD181" s="45" t="str">
        <f t="shared" si="32"/>
        <v/>
      </c>
      <c r="CE181" s="44" t="e">
        <f>IF(AND(#REF!="",#REF!="",#REF!="",#REF!=""),"",SUM(#REF!,#REF!,#REF!,#REF!,#REF!))</f>
        <v>#REF!</v>
      </c>
      <c r="CF181" s="45" t="str">
        <f t="shared" si="33"/>
        <v/>
      </c>
      <c r="CG181" s="38" t="e">
        <f>IF(AND(#REF!="",#REF!="",#REF!="",#REF!=""),"",SUM(#REF!,#REF!,#REF!,#REF!))</f>
        <v>#REF!</v>
      </c>
      <c r="CH181" s="38" t="str">
        <f t="shared" si="22"/>
        <v/>
      </c>
    </row>
    <row r="182" spans="1:86" ht="24.9" customHeight="1">
      <c r="A182" s="358">
        <v>176</v>
      </c>
      <c r="B182" s="359"/>
      <c r="C182" s="360"/>
      <c r="D182" s="361"/>
      <c r="E182" s="362"/>
      <c r="F182" s="363"/>
      <c r="G182" s="363"/>
      <c r="H182" s="364"/>
      <c r="I182" s="365"/>
      <c r="J182" s="366"/>
      <c r="K182" s="367"/>
      <c r="L182" s="13"/>
      <c r="M182" s="8"/>
      <c r="N182" s="8"/>
      <c r="O182" s="8"/>
      <c r="P182" s="56"/>
      <c r="Q182" s="60"/>
      <c r="R182" s="8"/>
      <c r="S182" s="14"/>
      <c r="T182" s="19"/>
      <c r="U182" s="20"/>
      <c r="V182" s="20"/>
      <c r="W182" s="8"/>
      <c r="X182" s="62"/>
      <c r="Y182" s="60"/>
      <c r="Z182" s="8"/>
      <c r="AA182" s="14"/>
      <c r="AB182" s="13"/>
      <c r="AC182" s="8"/>
      <c r="AD182" s="8"/>
      <c r="AE182" s="8"/>
      <c r="AF182" s="56"/>
      <c r="AG182" s="60"/>
      <c r="AH182" s="8"/>
      <c r="AI182" s="14"/>
      <c r="AJ182" s="13"/>
      <c r="AK182" s="8"/>
      <c r="AL182" s="8"/>
      <c r="AM182" s="8"/>
      <c r="AN182" s="56"/>
      <c r="AO182" s="60"/>
      <c r="AP182" s="8"/>
      <c r="AQ182" s="14"/>
      <c r="AR182" s="13"/>
      <c r="AS182" s="8"/>
      <c r="AT182" s="56"/>
      <c r="AU182" s="13"/>
      <c r="AV182" s="8"/>
      <c r="AW182" s="14"/>
      <c r="AX182" s="13"/>
      <c r="AY182" s="8"/>
      <c r="AZ182" s="56"/>
      <c r="BA182" s="13" t="s">
        <v>447</v>
      </c>
      <c r="BB182" s="109" t="s">
        <v>447</v>
      </c>
      <c r="BC182" s="1"/>
      <c r="BD182" s="1"/>
      <c r="BE182" s="1"/>
      <c r="BF182" s="1"/>
      <c r="BG182" s="1"/>
      <c r="BS182" s="29"/>
      <c r="BT182" s="44" t="str">
        <f t="shared" si="23"/>
        <v/>
      </c>
      <c r="BU182" s="45" t="str">
        <f t="shared" si="24"/>
        <v/>
      </c>
      <c r="BV182" s="45" t="str">
        <f t="shared" si="25"/>
        <v/>
      </c>
      <c r="BW182" s="44" t="str">
        <f t="shared" si="26"/>
        <v/>
      </c>
      <c r="BX182" s="45" t="str">
        <f t="shared" si="27"/>
        <v/>
      </c>
      <c r="BY182" s="44" t="e">
        <f>IF(AND(#REF!="",#REF!="",#REF!="",#REF!=""),"",SUM(#REF!,#REF!,#REF!,#REF!,#REF!))</f>
        <v>#REF!</v>
      </c>
      <c r="BZ182" s="45" t="str">
        <f t="shared" si="28"/>
        <v/>
      </c>
      <c r="CA182" s="44" t="str">
        <f t="shared" si="29"/>
        <v/>
      </c>
      <c r="CB182" s="45" t="str">
        <f t="shared" si="30"/>
        <v/>
      </c>
      <c r="CC182" s="44" t="str">
        <f t="shared" si="31"/>
        <v/>
      </c>
      <c r="CD182" s="45" t="str">
        <f t="shared" si="32"/>
        <v/>
      </c>
      <c r="CE182" s="44" t="e">
        <f>IF(AND(#REF!="",#REF!="",#REF!="",#REF!=""),"",SUM(#REF!,#REF!,#REF!,#REF!,#REF!))</f>
        <v>#REF!</v>
      </c>
      <c r="CF182" s="45" t="str">
        <f t="shared" si="33"/>
        <v/>
      </c>
      <c r="CG182" s="38" t="e">
        <f>IF(AND(#REF!="",#REF!="",#REF!="",#REF!=""),"",SUM(#REF!,#REF!,#REF!,#REF!))</f>
        <v>#REF!</v>
      </c>
      <c r="CH182" s="38" t="str">
        <f t="shared" si="22"/>
        <v/>
      </c>
    </row>
    <row r="183" spans="1:86" ht="24.9" customHeight="1">
      <c r="A183" s="358">
        <v>177</v>
      </c>
      <c r="B183" s="359"/>
      <c r="C183" s="360"/>
      <c r="D183" s="361"/>
      <c r="E183" s="362"/>
      <c r="F183" s="363"/>
      <c r="G183" s="363"/>
      <c r="H183" s="364"/>
      <c r="I183" s="365"/>
      <c r="J183" s="366"/>
      <c r="K183" s="367"/>
      <c r="L183" s="13"/>
      <c r="M183" s="8"/>
      <c r="N183" s="8"/>
      <c r="O183" s="8"/>
      <c r="P183" s="56"/>
      <c r="Q183" s="60"/>
      <c r="R183" s="8"/>
      <c r="S183" s="14"/>
      <c r="T183" s="19"/>
      <c r="U183" s="20"/>
      <c r="V183" s="20"/>
      <c r="W183" s="8"/>
      <c r="X183" s="62"/>
      <c r="Y183" s="60"/>
      <c r="Z183" s="8"/>
      <c r="AA183" s="14"/>
      <c r="AB183" s="13"/>
      <c r="AC183" s="8"/>
      <c r="AD183" s="8"/>
      <c r="AE183" s="8"/>
      <c r="AF183" s="56"/>
      <c r="AG183" s="60"/>
      <c r="AH183" s="8"/>
      <c r="AI183" s="14"/>
      <c r="AJ183" s="13"/>
      <c r="AK183" s="8"/>
      <c r="AL183" s="8"/>
      <c r="AM183" s="8"/>
      <c r="AN183" s="56"/>
      <c r="AO183" s="60"/>
      <c r="AP183" s="8"/>
      <c r="AQ183" s="14"/>
      <c r="AR183" s="13"/>
      <c r="AS183" s="8"/>
      <c r="AT183" s="56"/>
      <c r="AU183" s="13"/>
      <c r="AV183" s="8"/>
      <c r="AW183" s="14"/>
      <c r="AX183" s="13"/>
      <c r="AY183" s="8"/>
      <c r="AZ183" s="56"/>
      <c r="BA183" s="13" t="s">
        <v>447</v>
      </c>
      <c r="BB183" s="109" t="s">
        <v>447</v>
      </c>
      <c r="BC183" s="1"/>
      <c r="BD183" s="1"/>
      <c r="BE183" s="1"/>
      <c r="BF183" s="1"/>
      <c r="BG183" s="1"/>
      <c r="BS183" s="29"/>
      <c r="BT183" s="44" t="str">
        <f t="shared" si="23"/>
        <v/>
      </c>
      <c r="BU183" s="45" t="str">
        <f t="shared" si="24"/>
        <v/>
      </c>
      <c r="BV183" s="45" t="str">
        <f t="shared" si="25"/>
        <v/>
      </c>
      <c r="BW183" s="44" t="str">
        <f t="shared" si="26"/>
        <v/>
      </c>
      <c r="BX183" s="45" t="str">
        <f t="shared" si="27"/>
        <v/>
      </c>
      <c r="BY183" s="44" t="e">
        <f>IF(AND(#REF!="",#REF!="",#REF!="",#REF!=""),"",SUM(#REF!,#REF!,#REF!,#REF!,#REF!))</f>
        <v>#REF!</v>
      </c>
      <c r="BZ183" s="45" t="str">
        <f t="shared" si="28"/>
        <v/>
      </c>
      <c r="CA183" s="44" t="str">
        <f t="shared" si="29"/>
        <v/>
      </c>
      <c r="CB183" s="45" t="str">
        <f t="shared" si="30"/>
        <v/>
      </c>
      <c r="CC183" s="44" t="str">
        <f t="shared" si="31"/>
        <v/>
      </c>
      <c r="CD183" s="45" t="str">
        <f t="shared" si="32"/>
        <v/>
      </c>
      <c r="CE183" s="44" t="e">
        <f>IF(AND(#REF!="",#REF!="",#REF!="",#REF!=""),"",SUM(#REF!,#REF!,#REF!,#REF!,#REF!))</f>
        <v>#REF!</v>
      </c>
      <c r="CF183" s="45" t="str">
        <f t="shared" si="33"/>
        <v/>
      </c>
      <c r="CG183" s="38" t="e">
        <f>IF(AND(#REF!="",#REF!="",#REF!="",#REF!=""),"",SUM(#REF!,#REF!,#REF!,#REF!))</f>
        <v>#REF!</v>
      </c>
      <c r="CH183" s="38" t="str">
        <f t="shared" si="22"/>
        <v/>
      </c>
    </row>
    <row r="184" spans="1:86" ht="24.9" customHeight="1">
      <c r="A184" s="358">
        <v>178</v>
      </c>
      <c r="B184" s="359"/>
      <c r="C184" s="360"/>
      <c r="D184" s="361"/>
      <c r="E184" s="362"/>
      <c r="F184" s="363"/>
      <c r="G184" s="363"/>
      <c r="H184" s="364"/>
      <c r="I184" s="365"/>
      <c r="J184" s="366"/>
      <c r="K184" s="367"/>
      <c r="L184" s="13"/>
      <c r="M184" s="8"/>
      <c r="N184" s="8"/>
      <c r="O184" s="8"/>
      <c r="P184" s="56"/>
      <c r="Q184" s="60"/>
      <c r="R184" s="8"/>
      <c r="S184" s="14"/>
      <c r="T184" s="19"/>
      <c r="U184" s="20"/>
      <c r="V184" s="20"/>
      <c r="W184" s="8"/>
      <c r="X184" s="62"/>
      <c r="Y184" s="60"/>
      <c r="Z184" s="8"/>
      <c r="AA184" s="14"/>
      <c r="AB184" s="13"/>
      <c r="AC184" s="8"/>
      <c r="AD184" s="8"/>
      <c r="AE184" s="8"/>
      <c r="AF184" s="56"/>
      <c r="AG184" s="60"/>
      <c r="AH184" s="8"/>
      <c r="AI184" s="14"/>
      <c r="AJ184" s="13"/>
      <c r="AK184" s="8"/>
      <c r="AL184" s="8"/>
      <c r="AM184" s="8"/>
      <c r="AN184" s="56"/>
      <c r="AO184" s="60"/>
      <c r="AP184" s="8"/>
      <c r="AQ184" s="14"/>
      <c r="AR184" s="13"/>
      <c r="AS184" s="8"/>
      <c r="AT184" s="56"/>
      <c r="AU184" s="13"/>
      <c r="AV184" s="8"/>
      <c r="AW184" s="14"/>
      <c r="AX184" s="13"/>
      <c r="AY184" s="8"/>
      <c r="AZ184" s="56"/>
      <c r="BA184" s="13" t="s">
        <v>447</v>
      </c>
      <c r="BB184" s="109" t="s">
        <v>447</v>
      </c>
      <c r="BC184" s="1"/>
      <c r="BD184" s="1"/>
      <c r="BE184" s="1"/>
      <c r="BF184" s="1"/>
      <c r="BG184" s="1"/>
      <c r="BS184" s="29"/>
      <c r="BT184" s="44" t="str">
        <f t="shared" si="23"/>
        <v/>
      </c>
      <c r="BU184" s="45" t="str">
        <f t="shared" si="24"/>
        <v/>
      </c>
      <c r="BV184" s="45" t="str">
        <f t="shared" si="25"/>
        <v/>
      </c>
      <c r="BW184" s="44" t="str">
        <f t="shared" si="26"/>
        <v/>
      </c>
      <c r="BX184" s="45" t="str">
        <f t="shared" si="27"/>
        <v/>
      </c>
      <c r="BY184" s="44" t="e">
        <f>IF(AND(#REF!="",#REF!="",#REF!="",#REF!=""),"",SUM(#REF!,#REF!,#REF!,#REF!,#REF!))</f>
        <v>#REF!</v>
      </c>
      <c r="BZ184" s="45" t="str">
        <f t="shared" si="28"/>
        <v/>
      </c>
      <c r="CA184" s="44" t="str">
        <f t="shared" si="29"/>
        <v/>
      </c>
      <c r="CB184" s="45" t="str">
        <f t="shared" si="30"/>
        <v/>
      </c>
      <c r="CC184" s="44" t="str">
        <f t="shared" si="31"/>
        <v/>
      </c>
      <c r="CD184" s="45" t="str">
        <f t="shared" si="32"/>
        <v/>
      </c>
      <c r="CE184" s="44" t="e">
        <f>IF(AND(#REF!="",#REF!="",#REF!="",#REF!=""),"",SUM(#REF!,#REF!,#REF!,#REF!,#REF!))</f>
        <v>#REF!</v>
      </c>
      <c r="CF184" s="45" t="str">
        <f t="shared" si="33"/>
        <v/>
      </c>
      <c r="CG184" s="38" t="e">
        <f>IF(AND(#REF!="",#REF!="",#REF!="",#REF!=""),"",SUM(#REF!,#REF!,#REF!,#REF!))</f>
        <v>#REF!</v>
      </c>
      <c r="CH184" s="38" t="str">
        <f t="shared" si="22"/>
        <v/>
      </c>
    </row>
    <row r="185" spans="1:86" ht="24.9" customHeight="1">
      <c r="A185" s="358">
        <v>179</v>
      </c>
      <c r="B185" s="359"/>
      <c r="C185" s="360"/>
      <c r="D185" s="361"/>
      <c r="E185" s="362"/>
      <c r="F185" s="363"/>
      <c r="G185" s="363"/>
      <c r="H185" s="364"/>
      <c r="I185" s="365"/>
      <c r="J185" s="366"/>
      <c r="K185" s="367"/>
      <c r="L185" s="13"/>
      <c r="M185" s="8"/>
      <c r="N185" s="8"/>
      <c r="O185" s="8"/>
      <c r="P185" s="56"/>
      <c r="Q185" s="60"/>
      <c r="R185" s="8"/>
      <c r="S185" s="14"/>
      <c r="T185" s="19"/>
      <c r="U185" s="20"/>
      <c r="V185" s="20"/>
      <c r="W185" s="8"/>
      <c r="X185" s="62"/>
      <c r="Y185" s="60"/>
      <c r="Z185" s="8"/>
      <c r="AA185" s="14"/>
      <c r="AB185" s="13"/>
      <c r="AC185" s="8"/>
      <c r="AD185" s="8"/>
      <c r="AE185" s="8"/>
      <c r="AF185" s="56"/>
      <c r="AG185" s="60"/>
      <c r="AH185" s="8"/>
      <c r="AI185" s="14"/>
      <c r="AJ185" s="13"/>
      <c r="AK185" s="8"/>
      <c r="AL185" s="8"/>
      <c r="AM185" s="8"/>
      <c r="AN185" s="56"/>
      <c r="AO185" s="60"/>
      <c r="AP185" s="8"/>
      <c r="AQ185" s="14"/>
      <c r="AR185" s="13"/>
      <c r="AS185" s="8"/>
      <c r="AT185" s="56"/>
      <c r="AU185" s="13"/>
      <c r="AV185" s="8"/>
      <c r="AW185" s="14"/>
      <c r="AX185" s="13"/>
      <c r="AY185" s="8"/>
      <c r="AZ185" s="56"/>
      <c r="BA185" s="13" t="s">
        <v>447</v>
      </c>
      <c r="BB185" s="109" t="s">
        <v>447</v>
      </c>
      <c r="BC185" s="1"/>
      <c r="BD185" s="1"/>
      <c r="BE185" s="1"/>
      <c r="BF185" s="1"/>
      <c r="BG185" s="1"/>
      <c r="BS185" s="29"/>
      <c r="BT185" s="44" t="str">
        <f t="shared" si="23"/>
        <v/>
      </c>
      <c r="BU185" s="45" t="str">
        <f t="shared" si="24"/>
        <v/>
      </c>
      <c r="BV185" s="45" t="str">
        <f t="shared" si="25"/>
        <v/>
      </c>
      <c r="BW185" s="44" t="str">
        <f t="shared" si="26"/>
        <v/>
      </c>
      <c r="BX185" s="45" t="str">
        <f t="shared" si="27"/>
        <v/>
      </c>
      <c r="BY185" s="44" t="e">
        <f>IF(AND(#REF!="",#REF!="",#REF!="",#REF!=""),"",SUM(#REF!,#REF!,#REF!,#REF!,#REF!))</f>
        <v>#REF!</v>
      </c>
      <c r="BZ185" s="45" t="str">
        <f t="shared" si="28"/>
        <v/>
      </c>
      <c r="CA185" s="44" t="str">
        <f t="shared" si="29"/>
        <v/>
      </c>
      <c r="CB185" s="45" t="str">
        <f t="shared" si="30"/>
        <v/>
      </c>
      <c r="CC185" s="44" t="str">
        <f t="shared" si="31"/>
        <v/>
      </c>
      <c r="CD185" s="45" t="str">
        <f t="shared" si="32"/>
        <v/>
      </c>
      <c r="CE185" s="44" t="e">
        <f>IF(AND(#REF!="",#REF!="",#REF!="",#REF!=""),"",SUM(#REF!,#REF!,#REF!,#REF!,#REF!))</f>
        <v>#REF!</v>
      </c>
      <c r="CF185" s="45" t="str">
        <f t="shared" si="33"/>
        <v/>
      </c>
      <c r="CG185" s="38" t="e">
        <f>IF(AND(#REF!="",#REF!="",#REF!="",#REF!=""),"",SUM(#REF!,#REF!,#REF!,#REF!))</f>
        <v>#REF!</v>
      </c>
      <c r="CH185" s="38" t="str">
        <f t="shared" si="22"/>
        <v/>
      </c>
    </row>
    <row r="186" spans="1:86" ht="24.9" customHeight="1">
      <c r="A186" s="358">
        <v>180</v>
      </c>
      <c r="B186" s="359"/>
      <c r="C186" s="360"/>
      <c r="D186" s="361"/>
      <c r="E186" s="362"/>
      <c r="F186" s="363"/>
      <c r="G186" s="363"/>
      <c r="H186" s="364"/>
      <c r="I186" s="365"/>
      <c r="J186" s="366"/>
      <c r="K186" s="367"/>
      <c r="L186" s="13"/>
      <c r="M186" s="8"/>
      <c r="N186" s="8"/>
      <c r="O186" s="8"/>
      <c r="P186" s="56"/>
      <c r="Q186" s="60"/>
      <c r="R186" s="8"/>
      <c r="S186" s="14"/>
      <c r="T186" s="19"/>
      <c r="U186" s="20"/>
      <c r="V186" s="20"/>
      <c r="W186" s="8"/>
      <c r="X186" s="62"/>
      <c r="Y186" s="60"/>
      <c r="Z186" s="8"/>
      <c r="AA186" s="14"/>
      <c r="AB186" s="13"/>
      <c r="AC186" s="8"/>
      <c r="AD186" s="8"/>
      <c r="AE186" s="8"/>
      <c r="AF186" s="56"/>
      <c r="AG186" s="60"/>
      <c r="AH186" s="8"/>
      <c r="AI186" s="14"/>
      <c r="AJ186" s="13"/>
      <c r="AK186" s="8"/>
      <c r="AL186" s="8"/>
      <c r="AM186" s="8"/>
      <c r="AN186" s="56"/>
      <c r="AO186" s="60"/>
      <c r="AP186" s="8"/>
      <c r="AQ186" s="14"/>
      <c r="AR186" s="13"/>
      <c r="AS186" s="8"/>
      <c r="AT186" s="56"/>
      <c r="AU186" s="13"/>
      <c r="AV186" s="8"/>
      <c r="AW186" s="14"/>
      <c r="AX186" s="13"/>
      <c r="AY186" s="8"/>
      <c r="AZ186" s="56"/>
      <c r="BA186" s="13" t="s">
        <v>447</v>
      </c>
      <c r="BB186" s="109" t="s">
        <v>447</v>
      </c>
      <c r="BC186" s="1"/>
      <c r="BD186" s="1"/>
      <c r="BE186" s="1"/>
      <c r="BF186" s="1"/>
      <c r="BG186" s="1"/>
      <c r="BS186" s="29"/>
      <c r="BT186" s="44" t="str">
        <f t="shared" si="23"/>
        <v/>
      </c>
      <c r="BU186" s="45" t="str">
        <f t="shared" si="24"/>
        <v/>
      </c>
      <c r="BV186" s="45" t="str">
        <f t="shared" si="25"/>
        <v/>
      </c>
      <c r="BW186" s="44" t="str">
        <f t="shared" si="26"/>
        <v/>
      </c>
      <c r="BX186" s="45" t="str">
        <f t="shared" si="27"/>
        <v/>
      </c>
      <c r="BY186" s="44" t="e">
        <f>IF(AND(#REF!="",#REF!="",#REF!="",#REF!=""),"",SUM(#REF!,#REF!,#REF!,#REF!,#REF!))</f>
        <v>#REF!</v>
      </c>
      <c r="BZ186" s="45" t="str">
        <f t="shared" si="28"/>
        <v/>
      </c>
      <c r="CA186" s="44" t="str">
        <f t="shared" si="29"/>
        <v/>
      </c>
      <c r="CB186" s="45" t="str">
        <f t="shared" si="30"/>
        <v/>
      </c>
      <c r="CC186" s="44" t="str">
        <f t="shared" si="31"/>
        <v/>
      </c>
      <c r="CD186" s="45" t="str">
        <f t="shared" si="32"/>
        <v/>
      </c>
      <c r="CE186" s="44" t="e">
        <f>IF(AND(#REF!="",#REF!="",#REF!="",#REF!=""),"",SUM(#REF!,#REF!,#REF!,#REF!,#REF!))</f>
        <v>#REF!</v>
      </c>
      <c r="CF186" s="45" t="str">
        <f t="shared" si="33"/>
        <v/>
      </c>
      <c r="CG186" s="38" t="e">
        <f>IF(AND(#REF!="",#REF!="",#REF!="",#REF!=""),"",SUM(#REF!,#REF!,#REF!,#REF!))</f>
        <v>#REF!</v>
      </c>
      <c r="CH186" s="38" t="str">
        <f t="shared" si="22"/>
        <v/>
      </c>
    </row>
    <row r="187" spans="1:86" ht="24.9" customHeight="1">
      <c r="A187" s="358">
        <v>181</v>
      </c>
      <c r="B187" s="359"/>
      <c r="C187" s="360"/>
      <c r="D187" s="361"/>
      <c r="E187" s="362"/>
      <c r="F187" s="363"/>
      <c r="G187" s="363"/>
      <c r="H187" s="364"/>
      <c r="I187" s="365"/>
      <c r="J187" s="366"/>
      <c r="K187" s="367"/>
      <c r="L187" s="13"/>
      <c r="M187" s="8"/>
      <c r="N187" s="8"/>
      <c r="O187" s="8"/>
      <c r="P187" s="56"/>
      <c r="Q187" s="60"/>
      <c r="R187" s="8"/>
      <c r="S187" s="14"/>
      <c r="T187" s="19"/>
      <c r="U187" s="20"/>
      <c r="V187" s="20"/>
      <c r="W187" s="8"/>
      <c r="X187" s="62"/>
      <c r="Y187" s="60"/>
      <c r="Z187" s="8"/>
      <c r="AA187" s="14"/>
      <c r="AB187" s="13"/>
      <c r="AC187" s="8"/>
      <c r="AD187" s="8"/>
      <c r="AE187" s="8"/>
      <c r="AF187" s="56"/>
      <c r="AG187" s="60"/>
      <c r="AH187" s="8"/>
      <c r="AI187" s="14"/>
      <c r="AJ187" s="13"/>
      <c r="AK187" s="8"/>
      <c r="AL187" s="8"/>
      <c r="AM187" s="8"/>
      <c r="AN187" s="56"/>
      <c r="AO187" s="60"/>
      <c r="AP187" s="8"/>
      <c r="AQ187" s="14"/>
      <c r="AR187" s="13"/>
      <c r="AS187" s="8"/>
      <c r="AT187" s="56"/>
      <c r="AU187" s="13"/>
      <c r="AV187" s="8"/>
      <c r="AW187" s="14"/>
      <c r="AX187" s="13"/>
      <c r="AY187" s="8"/>
      <c r="AZ187" s="56"/>
      <c r="BA187" s="13" t="s">
        <v>447</v>
      </c>
      <c r="BB187" s="109" t="s">
        <v>447</v>
      </c>
      <c r="BC187" s="1"/>
      <c r="BD187" s="1"/>
      <c r="BE187" s="1"/>
      <c r="BF187" s="1"/>
      <c r="BG187" s="1"/>
      <c r="BS187" s="29"/>
      <c r="BT187" s="44" t="str">
        <f t="shared" si="23"/>
        <v/>
      </c>
      <c r="BU187" s="45" t="str">
        <f t="shared" si="24"/>
        <v/>
      </c>
      <c r="BV187" s="45" t="str">
        <f t="shared" si="25"/>
        <v/>
      </c>
      <c r="BW187" s="44" t="str">
        <f t="shared" si="26"/>
        <v/>
      </c>
      <c r="BX187" s="45" t="str">
        <f t="shared" si="27"/>
        <v/>
      </c>
      <c r="BY187" s="44" t="e">
        <f>IF(AND(#REF!="",#REF!="",#REF!="",#REF!=""),"",SUM(#REF!,#REF!,#REF!,#REF!,#REF!))</f>
        <v>#REF!</v>
      </c>
      <c r="BZ187" s="45" t="str">
        <f t="shared" si="28"/>
        <v/>
      </c>
      <c r="CA187" s="44" t="str">
        <f t="shared" si="29"/>
        <v/>
      </c>
      <c r="CB187" s="45" t="str">
        <f t="shared" si="30"/>
        <v/>
      </c>
      <c r="CC187" s="44" t="str">
        <f t="shared" si="31"/>
        <v/>
      </c>
      <c r="CD187" s="45" t="str">
        <f t="shared" si="32"/>
        <v/>
      </c>
      <c r="CE187" s="44" t="e">
        <f>IF(AND(#REF!="",#REF!="",#REF!="",#REF!=""),"",SUM(#REF!,#REF!,#REF!,#REF!,#REF!))</f>
        <v>#REF!</v>
      </c>
      <c r="CF187" s="45" t="str">
        <f t="shared" si="33"/>
        <v/>
      </c>
      <c r="CG187" s="38" t="e">
        <f>IF(AND(#REF!="",#REF!="",#REF!="",#REF!=""),"",SUM(#REF!,#REF!,#REF!,#REF!))</f>
        <v>#REF!</v>
      </c>
      <c r="CH187" s="38" t="str">
        <f t="shared" si="22"/>
        <v/>
      </c>
    </row>
    <row r="188" spans="1:86" ht="24.9" customHeight="1">
      <c r="A188" s="358">
        <v>182</v>
      </c>
      <c r="B188" s="359"/>
      <c r="C188" s="360"/>
      <c r="D188" s="361"/>
      <c r="E188" s="362"/>
      <c r="F188" s="363"/>
      <c r="G188" s="363"/>
      <c r="H188" s="364"/>
      <c r="I188" s="365"/>
      <c r="J188" s="366"/>
      <c r="K188" s="367"/>
      <c r="L188" s="13"/>
      <c r="M188" s="8"/>
      <c r="N188" s="8"/>
      <c r="O188" s="8"/>
      <c r="P188" s="56"/>
      <c r="Q188" s="60"/>
      <c r="R188" s="8"/>
      <c r="S188" s="14"/>
      <c r="T188" s="19"/>
      <c r="U188" s="20"/>
      <c r="V188" s="20"/>
      <c r="W188" s="8"/>
      <c r="X188" s="62"/>
      <c r="Y188" s="60"/>
      <c r="Z188" s="8"/>
      <c r="AA188" s="14"/>
      <c r="AB188" s="13"/>
      <c r="AC188" s="8"/>
      <c r="AD188" s="8"/>
      <c r="AE188" s="8"/>
      <c r="AF188" s="56"/>
      <c r="AG188" s="60"/>
      <c r="AH188" s="8"/>
      <c r="AI188" s="14"/>
      <c r="AJ188" s="13"/>
      <c r="AK188" s="8"/>
      <c r="AL188" s="8"/>
      <c r="AM188" s="8"/>
      <c r="AN188" s="56"/>
      <c r="AO188" s="60"/>
      <c r="AP188" s="8"/>
      <c r="AQ188" s="14"/>
      <c r="AR188" s="13"/>
      <c r="AS188" s="8"/>
      <c r="AT188" s="56"/>
      <c r="AU188" s="13"/>
      <c r="AV188" s="8"/>
      <c r="AW188" s="14"/>
      <c r="AX188" s="13"/>
      <c r="AY188" s="8"/>
      <c r="AZ188" s="56"/>
      <c r="BA188" s="13" t="s">
        <v>447</v>
      </c>
      <c r="BB188" s="109" t="s">
        <v>447</v>
      </c>
      <c r="BC188" s="1"/>
      <c r="BD188" s="1"/>
      <c r="BE188" s="1"/>
      <c r="BF188" s="1"/>
      <c r="BG188" s="1"/>
      <c r="BS188" s="29"/>
      <c r="BT188" s="44" t="str">
        <f t="shared" si="23"/>
        <v/>
      </c>
      <c r="BU188" s="45" t="str">
        <f t="shared" si="24"/>
        <v/>
      </c>
      <c r="BV188" s="45" t="str">
        <f t="shared" si="25"/>
        <v/>
      </c>
      <c r="BW188" s="44" t="str">
        <f t="shared" si="26"/>
        <v/>
      </c>
      <c r="BX188" s="45" t="str">
        <f t="shared" si="27"/>
        <v/>
      </c>
      <c r="BY188" s="44" t="e">
        <f>IF(AND(#REF!="",#REF!="",#REF!="",#REF!=""),"",SUM(#REF!,#REF!,#REF!,#REF!,#REF!))</f>
        <v>#REF!</v>
      </c>
      <c r="BZ188" s="45" t="str">
        <f t="shared" si="28"/>
        <v/>
      </c>
      <c r="CA188" s="44" t="str">
        <f t="shared" si="29"/>
        <v/>
      </c>
      <c r="CB188" s="45" t="str">
        <f t="shared" si="30"/>
        <v/>
      </c>
      <c r="CC188" s="44" t="str">
        <f t="shared" si="31"/>
        <v/>
      </c>
      <c r="CD188" s="45" t="str">
        <f t="shared" si="32"/>
        <v/>
      </c>
      <c r="CE188" s="44" t="e">
        <f>IF(AND(#REF!="",#REF!="",#REF!="",#REF!=""),"",SUM(#REF!,#REF!,#REF!,#REF!,#REF!))</f>
        <v>#REF!</v>
      </c>
      <c r="CF188" s="45" t="str">
        <f t="shared" si="33"/>
        <v/>
      </c>
      <c r="CG188" s="38" t="e">
        <f>IF(AND(#REF!="",#REF!="",#REF!="",#REF!=""),"",SUM(#REF!,#REF!,#REF!,#REF!))</f>
        <v>#REF!</v>
      </c>
      <c r="CH188" s="38" t="str">
        <f t="shared" si="22"/>
        <v/>
      </c>
    </row>
    <row r="189" spans="1:86" ht="24.9" customHeight="1">
      <c r="A189" s="358">
        <v>183</v>
      </c>
      <c r="B189" s="359"/>
      <c r="C189" s="360"/>
      <c r="D189" s="361"/>
      <c r="E189" s="362"/>
      <c r="F189" s="363"/>
      <c r="G189" s="363"/>
      <c r="H189" s="364"/>
      <c r="I189" s="365"/>
      <c r="J189" s="366"/>
      <c r="K189" s="367"/>
      <c r="L189" s="13"/>
      <c r="M189" s="8"/>
      <c r="N189" s="8"/>
      <c r="O189" s="8"/>
      <c r="P189" s="56"/>
      <c r="Q189" s="60"/>
      <c r="R189" s="8"/>
      <c r="S189" s="14"/>
      <c r="T189" s="19"/>
      <c r="U189" s="20"/>
      <c r="V189" s="20"/>
      <c r="W189" s="8"/>
      <c r="X189" s="62"/>
      <c r="Y189" s="60"/>
      <c r="Z189" s="8"/>
      <c r="AA189" s="14"/>
      <c r="AB189" s="13"/>
      <c r="AC189" s="8"/>
      <c r="AD189" s="8"/>
      <c r="AE189" s="8"/>
      <c r="AF189" s="56"/>
      <c r="AG189" s="60"/>
      <c r="AH189" s="8"/>
      <c r="AI189" s="14"/>
      <c r="AJ189" s="13"/>
      <c r="AK189" s="8"/>
      <c r="AL189" s="8"/>
      <c r="AM189" s="8"/>
      <c r="AN189" s="56"/>
      <c r="AO189" s="60"/>
      <c r="AP189" s="8"/>
      <c r="AQ189" s="14"/>
      <c r="AR189" s="13"/>
      <c r="AS189" s="8"/>
      <c r="AT189" s="56"/>
      <c r="AU189" s="13"/>
      <c r="AV189" s="8"/>
      <c r="AW189" s="14"/>
      <c r="AX189" s="13"/>
      <c r="AY189" s="8"/>
      <c r="AZ189" s="56"/>
      <c r="BA189" s="13" t="s">
        <v>447</v>
      </c>
      <c r="BB189" s="109" t="s">
        <v>447</v>
      </c>
      <c r="BC189" s="1"/>
      <c r="BD189" s="1"/>
      <c r="BE189" s="1"/>
      <c r="BF189" s="1"/>
      <c r="BG189" s="1"/>
      <c r="BS189" s="29"/>
      <c r="BT189" s="44" t="str">
        <f t="shared" si="23"/>
        <v/>
      </c>
      <c r="BU189" s="45" t="str">
        <f t="shared" si="24"/>
        <v/>
      </c>
      <c r="BV189" s="45" t="str">
        <f t="shared" si="25"/>
        <v/>
      </c>
      <c r="BW189" s="44" t="str">
        <f t="shared" si="26"/>
        <v/>
      </c>
      <c r="BX189" s="45" t="str">
        <f t="shared" si="27"/>
        <v/>
      </c>
      <c r="BY189" s="44" t="e">
        <f>IF(AND(#REF!="",#REF!="",#REF!="",#REF!=""),"",SUM(#REF!,#REF!,#REF!,#REF!,#REF!))</f>
        <v>#REF!</v>
      </c>
      <c r="BZ189" s="45" t="str">
        <f t="shared" si="28"/>
        <v/>
      </c>
      <c r="CA189" s="44" t="str">
        <f t="shared" si="29"/>
        <v/>
      </c>
      <c r="CB189" s="45" t="str">
        <f t="shared" si="30"/>
        <v/>
      </c>
      <c r="CC189" s="44" t="str">
        <f t="shared" si="31"/>
        <v/>
      </c>
      <c r="CD189" s="45" t="str">
        <f t="shared" si="32"/>
        <v/>
      </c>
      <c r="CE189" s="44" t="e">
        <f>IF(AND(#REF!="",#REF!="",#REF!="",#REF!=""),"",SUM(#REF!,#REF!,#REF!,#REF!,#REF!))</f>
        <v>#REF!</v>
      </c>
      <c r="CF189" s="45" t="str">
        <f t="shared" si="33"/>
        <v/>
      </c>
      <c r="CG189" s="38" t="e">
        <f>IF(AND(#REF!="",#REF!="",#REF!="",#REF!=""),"",SUM(#REF!,#REF!,#REF!,#REF!))</f>
        <v>#REF!</v>
      </c>
      <c r="CH189" s="38" t="str">
        <f t="shared" si="22"/>
        <v/>
      </c>
    </row>
    <row r="190" spans="1:86" ht="24.9" customHeight="1">
      <c r="A190" s="358">
        <v>184</v>
      </c>
      <c r="B190" s="359"/>
      <c r="C190" s="360"/>
      <c r="D190" s="361"/>
      <c r="E190" s="362"/>
      <c r="F190" s="363"/>
      <c r="G190" s="363"/>
      <c r="H190" s="364"/>
      <c r="I190" s="365"/>
      <c r="J190" s="366"/>
      <c r="K190" s="367"/>
      <c r="L190" s="13"/>
      <c r="M190" s="8"/>
      <c r="N190" s="8"/>
      <c r="O190" s="8"/>
      <c r="P190" s="56"/>
      <c r="Q190" s="60"/>
      <c r="R190" s="8"/>
      <c r="S190" s="14"/>
      <c r="T190" s="19"/>
      <c r="U190" s="20"/>
      <c r="V190" s="20"/>
      <c r="W190" s="8"/>
      <c r="X190" s="62"/>
      <c r="Y190" s="60"/>
      <c r="Z190" s="8"/>
      <c r="AA190" s="14"/>
      <c r="AB190" s="13"/>
      <c r="AC190" s="8"/>
      <c r="AD190" s="8"/>
      <c r="AE190" s="8"/>
      <c r="AF190" s="56"/>
      <c r="AG190" s="60"/>
      <c r="AH190" s="8"/>
      <c r="AI190" s="14"/>
      <c r="AJ190" s="13"/>
      <c r="AK190" s="8"/>
      <c r="AL190" s="8"/>
      <c r="AM190" s="8"/>
      <c r="AN190" s="56"/>
      <c r="AO190" s="60"/>
      <c r="AP190" s="8"/>
      <c r="AQ190" s="14"/>
      <c r="AR190" s="13"/>
      <c r="AS190" s="8"/>
      <c r="AT190" s="56"/>
      <c r="AU190" s="13"/>
      <c r="AV190" s="8"/>
      <c r="AW190" s="14"/>
      <c r="AX190" s="13"/>
      <c r="AY190" s="8"/>
      <c r="AZ190" s="56"/>
      <c r="BA190" s="13" t="s">
        <v>447</v>
      </c>
      <c r="BB190" s="109" t="s">
        <v>447</v>
      </c>
      <c r="BC190" s="1"/>
      <c r="BD190" s="1"/>
      <c r="BE190" s="1"/>
      <c r="BF190" s="1"/>
      <c r="BG190" s="1"/>
      <c r="BS190" s="29"/>
      <c r="BT190" s="44" t="str">
        <f t="shared" si="23"/>
        <v/>
      </c>
      <c r="BU190" s="45" t="str">
        <f t="shared" si="24"/>
        <v/>
      </c>
      <c r="BV190" s="45" t="str">
        <f t="shared" si="25"/>
        <v/>
      </c>
      <c r="BW190" s="44" t="str">
        <f t="shared" si="26"/>
        <v/>
      </c>
      <c r="BX190" s="45" t="str">
        <f t="shared" si="27"/>
        <v/>
      </c>
      <c r="BY190" s="44" t="e">
        <f>IF(AND(#REF!="",#REF!="",#REF!="",#REF!=""),"",SUM(#REF!,#REF!,#REF!,#REF!,#REF!))</f>
        <v>#REF!</v>
      </c>
      <c r="BZ190" s="45" t="str">
        <f t="shared" si="28"/>
        <v/>
      </c>
      <c r="CA190" s="44" t="str">
        <f t="shared" si="29"/>
        <v/>
      </c>
      <c r="CB190" s="45" t="str">
        <f t="shared" si="30"/>
        <v/>
      </c>
      <c r="CC190" s="44" t="str">
        <f t="shared" si="31"/>
        <v/>
      </c>
      <c r="CD190" s="45" t="str">
        <f t="shared" si="32"/>
        <v/>
      </c>
      <c r="CE190" s="44" t="e">
        <f>IF(AND(#REF!="",#REF!="",#REF!="",#REF!=""),"",SUM(#REF!,#REF!,#REF!,#REF!,#REF!))</f>
        <v>#REF!</v>
      </c>
      <c r="CF190" s="45" t="str">
        <f t="shared" si="33"/>
        <v/>
      </c>
      <c r="CG190" s="38" t="e">
        <f>IF(AND(#REF!="",#REF!="",#REF!="",#REF!=""),"",SUM(#REF!,#REF!,#REF!,#REF!))</f>
        <v>#REF!</v>
      </c>
      <c r="CH190" s="38" t="str">
        <f t="shared" si="22"/>
        <v/>
      </c>
    </row>
    <row r="191" spans="1:86" ht="24.9" customHeight="1">
      <c r="A191" s="358">
        <v>185</v>
      </c>
      <c r="B191" s="359"/>
      <c r="C191" s="360"/>
      <c r="D191" s="361"/>
      <c r="E191" s="362"/>
      <c r="F191" s="363"/>
      <c r="G191" s="363"/>
      <c r="H191" s="364"/>
      <c r="I191" s="365"/>
      <c r="J191" s="366"/>
      <c r="K191" s="367"/>
      <c r="L191" s="13"/>
      <c r="M191" s="8"/>
      <c r="N191" s="8"/>
      <c r="O191" s="8"/>
      <c r="P191" s="56"/>
      <c r="Q191" s="60"/>
      <c r="R191" s="8"/>
      <c r="S191" s="14"/>
      <c r="T191" s="19"/>
      <c r="U191" s="20"/>
      <c r="V191" s="20"/>
      <c r="W191" s="8"/>
      <c r="X191" s="62"/>
      <c r="Y191" s="60"/>
      <c r="Z191" s="8"/>
      <c r="AA191" s="14"/>
      <c r="AB191" s="13"/>
      <c r="AC191" s="8"/>
      <c r="AD191" s="8"/>
      <c r="AE191" s="8"/>
      <c r="AF191" s="56"/>
      <c r="AG191" s="60"/>
      <c r="AH191" s="8"/>
      <c r="AI191" s="14"/>
      <c r="AJ191" s="13"/>
      <c r="AK191" s="8"/>
      <c r="AL191" s="8"/>
      <c r="AM191" s="8"/>
      <c r="AN191" s="56"/>
      <c r="AO191" s="60"/>
      <c r="AP191" s="8"/>
      <c r="AQ191" s="14"/>
      <c r="AR191" s="13"/>
      <c r="AS191" s="8"/>
      <c r="AT191" s="56"/>
      <c r="AU191" s="13"/>
      <c r="AV191" s="8"/>
      <c r="AW191" s="14"/>
      <c r="AX191" s="13"/>
      <c r="AY191" s="8"/>
      <c r="AZ191" s="56"/>
      <c r="BA191" s="13" t="s">
        <v>447</v>
      </c>
      <c r="BB191" s="109" t="s">
        <v>447</v>
      </c>
      <c r="BC191" s="1"/>
      <c r="BD191" s="1"/>
      <c r="BE191" s="1"/>
      <c r="BF191" s="1"/>
      <c r="BG191" s="1"/>
      <c r="BS191" s="29"/>
      <c r="BT191" s="44" t="str">
        <f t="shared" si="23"/>
        <v/>
      </c>
      <c r="BU191" s="45" t="str">
        <f t="shared" si="24"/>
        <v/>
      </c>
      <c r="BV191" s="45" t="str">
        <f t="shared" si="25"/>
        <v/>
      </c>
      <c r="BW191" s="44" t="str">
        <f t="shared" si="26"/>
        <v/>
      </c>
      <c r="BX191" s="45" t="str">
        <f t="shared" si="27"/>
        <v/>
      </c>
      <c r="BY191" s="44" t="e">
        <f>IF(AND(#REF!="",#REF!="",#REF!="",#REF!=""),"",SUM(#REF!,#REF!,#REF!,#REF!,#REF!))</f>
        <v>#REF!</v>
      </c>
      <c r="BZ191" s="45" t="str">
        <f t="shared" si="28"/>
        <v/>
      </c>
      <c r="CA191" s="44" t="str">
        <f t="shared" si="29"/>
        <v/>
      </c>
      <c r="CB191" s="45" t="str">
        <f t="shared" si="30"/>
        <v/>
      </c>
      <c r="CC191" s="44" t="str">
        <f t="shared" si="31"/>
        <v/>
      </c>
      <c r="CD191" s="45" t="str">
        <f t="shared" si="32"/>
        <v/>
      </c>
      <c r="CE191" s="44" t="e">
        <f>IF(AND(#REF!="",#REF!="",#REF!="",#REF!=""),"",SUM(#REF!,#REF!,#REF!,#REF!,#REF!))</f>
        <v>#REF!</v>
      </c>
      <c r="CF191" s="45" t="str">
        <f t="shared" si="33"/>
        <v/>
      </c>
      <c r="CG191" s="38" t="e">
        <f>IF(AND(#REF!="",#REF!="",#REF!="",#REF!=""),"",SUM(#REF!,#REF!,#REF!,#REF!))</f>
        <v>#REF!</v>
      </c>
      <c r="CH191" s="38" t="str">
        <f t="shared" ref="CH191:CH254" si="34">IFERROR(IF(CG191="","",IF($CG$5=100,ROUNDUP(CG191*20%,0),IF($CG$5=86,ROUNDUP((CG191/$CG$5)*$CH$5,0),IF($CG$5=66,ROUNDUP((CG191/$CG$5)*$CH$5,0),"")))),"")</f>
        <v/>
      </c>
    </row>
    <row r="192" spans="1:86" ht="24.9" customHeight="1">
      <c r="A192" s="358">
        <v>186</v>
      </c>
      <c r="B192" s="359"/>
      <c r="C192" s="360"/>
      <c r="D192" s="361"/>
      <c r="E192" s="362"/>
      <c r="F192" s="363"/>
      <c r="G192" s="363"/>
      <c r="H192" s="364"/>
      <c r="I192" s="365"/>
      <c r="J192" s="366"/>
      <c r="K192" s="367"/>
      <c r="L192" s="13"/>
      <c r="M192" s="8"/>
      <c r="N192" s="8"/>
      <c r="O192" s="8"/>
      <c r="P192" s="56"/>
      <c r="Q192" s="60"/>
      <c r="R192" s="8"/>
      <c r="S192" s="14"/>
      <c r="T192" s="19"/>
      <c r="U192" s="20"/>
      <c r="V192" s="20"/>
      <c r="W192" s="8"/>
      <c r="X192" s="62"/>
      <c r="Y192" s="60"/>
      <c r="Z192" s="8"/>
      <c r="AA192" s="14"/>
      <c r="AB192" s="13"/>
      <c r="AC192" s="8"/>
      <c r="AD192" s="8"/>
      <c r="AE192" s="8"/>
      <c r="AF192" s="56"/>
      <c r="AG192" s="60"/>
      <c r="AH192" s="8"/>
      <c r="AI192" s="14"/>
      <c r="AJ192" s="13"/>
      <c r="AK192" s="8"/>
      <c r="AL192" s="8"/>
      <c r="AM192" s="8"/>
      <c r="AN192" s="56"/>
      <c r="AO192" s="60"/>
      <c r="AP192" s="8"/>
      <c r="AQ192" s="14"/>
      <c r="AR192" s="13"/>
      <c r="AS192" s="8"/>
      <c r="AT192" s="56"/>
      <c r="AU192" s="13"/>
      <c r="AV192" s="8"/>
      <c r="AW192" s="14"/>
      <c r="AX192" s="13"/>
      <c r="AY192" s="8"/>
      <c r="AZ192" s="56"/>
      <c r="BA192" s="13" t="s">
        <v>447</v>
      </c>
      <c r="BB192" s="109" t="s">
        <v>447</v>
      </c>
      <c r="BC192" s="1"/>
      <c r="BD192" s="1"/>
      <c r="BE192" s="1"/>
      <c r="BF192" s="1"/>
      <c r="BG192" s="1"/>
      <c r="BS192" s="29"/>
      <c r="BT192" s="44" t="str">
        <f t="shared" si="23"/>
        <v/>
      </c>
      <c r="BU192" s="45" t="str">
        <f t="shared" si="24"/>
        <v/>
      </c>
      <c r="BV192" s="45" t="str">
        <f t="shared" si="25"/>
        <v/>
      </c>
      <c r="BW192" s="44" t="str">
        <f t="shared" si="26"/>
        <v/>
      </c>
      <c r="BX192" s="45" t="str">
        <f t="shared" si="27"/>
        <v/>
      </c>
      <c r="BY192" s="44" t="e">
        <f>IF(AND(#REF!="",#REF!="",#REF!="",#REF!=""),"",SUM(#REF!,#REF!,#REF!,#REF!,#REF!))</f>
        <v>#REF!</v>
      </c>
      <c r="BZ192" s="45" t="str">
        <f t="shared" si="28"/>
        <v/>
      </c>
      <c r="CA192" s="44" t="str">
        <f t="shared" si="29"/>
        <v/>
      </c>
      <c r="CB192" s="45" t="str">
        <f t="shared" si="30"/>
        <v/>
      </c>
      <c r="CC192" s="44" t="str">
        <f t="shared" si="31"/>
        <v/>
      </c>
      <c r="CD192" s="45" t="str">
        <f t="shared" si="32"/>
        <v/>
      </c>
      <c r="CE192" s="44" t="e">
        <f>IF(AND(#REF!="",#REF!="",#REF!="",#REF!=""),"",SUM(#REF!,#REF!,#REF!,#REF!,#REF!))</f>
        <v>#REF!</v>
      </c>
      <c r="CF192" s="45" t="str">
        <f t="shared" si="33"/>
        <v/>
      </c>
      <c r="CG192" s="38" t="e">
        <f>IF(AND(#REF!="",#REF!="",#REF!="",#REF!=""),"",SUM(#REF!,#REF!,#REF!,#REF!))</f>
        <v>#REF!</v>
      </c>
      <c r="CH192" s="38" t="str">
        <f t="shared" si="34"/>
        <v/>
      </c>
    </row>
    <row r="193" spans="1:86" ht="24.9" customHeight="1">
      <c r="A193" s="358">
        <v>187</v>
      </c>
      <c r="B193" s="359"/>
      <c r="C193" s="360"/>
      <c r="D193" s="361"/>
      <c r="E193" s="362"/>
      <c r="F193" s="363"/>
      <c r="G193" s="363"/>
      <c r="H193" s="364"/>
      <c r="I193" s="365"/>
      <c r="J193" s="366"/>
      <c r="K193" s="367"/>
      <c r="L193" s="13"/>
      <c r="M193" s="8"/>
      <c r="N193" s="8"/>
      <c r="O193" s="8"/>
      <c r="P193" s="56"/>
      <c r="Q193" s="60"/>
      <c r="R193" s="8"/>
      <c r="S193" s="14"/>
      <c r="T193" s="19"/>
      <c r="U193" s="20"/>
      <c r="V193" s="20"/>
      <c r="W193" s="8"/>
      <c r="X193" s="62"/>
      <c r="Y193" s="60"/>
      <c r="Z193" s="8"/>
      <c r="AA193" s="14"/>
      <c r="AB193" s="13"/>
      <c r="AC193" s="8"/>
      <c r="AD193" s="8"/>
      <c r="AE193" s="8"/>
      <c r="AF193" s="56"/>
      <c r="AG193" s="60"/>
      <c r="AH193" s="8"/>
      <c r="AI193" s="14"/>
      <c r="AJ193" s="13"/>
      <c r="AK193" s="8"/>
      <c r="AL193" s="8"/>
      <c r="AM193" s="8"/>
      <c r="AN193" s="56"/>
      <c r="AO193" s="60"/>
      <c r="AP193" s="8"/>
      <c r="AQ193" s="14"/>
      <c r="AR193" s="13"/>
      <c r="AS193" s="8"/>
      <c r="AT193" s="56"/>
      <c r="AU193" s="13"/>
      <c r="AV193" s="8"/>
      <c r="AW193" s="14"/>
      <c r="AX193" s="13"/>
      <c r="AY193" s="8"/>
      <c r="AZ193" s="56"/>
      <c r="BA193" s="13" t="s">
        <v>447</v>
      </c>
      <c r="BB193" s="109" t="s">
        <v>447</v>
      </c>
      <c r="BC193" s="1"/>
      <c r="BD193" s="1"/>
      <c r="BE193" s="1"/>
      <c r="BF193" s="1"/>
      <c r="BG193" s="1"/>
      <c r="BS193" s="29"/>
      <c r="BT193" s="44" t="str">
        <f t="shared" si="23"/>
        <v/>
      </c>
      <c r="BU193" s="45" t="str">
        <f t="shared" si="24"/>
        <v/>
      </c>
      <c r="BV193" s="45" t="str">
        <f t="shared" si="25"/>
        <v/>
      </c>
      <c r="BW193" s="44" t="str">
        <f t="shared" si="26"/>
        <v/>
      </c>
      <c r="BX193" s="45" t="str">
        <f t="shared" si="27"/>
        <v/>
      </c>
      <c r="BY193" s="44" t="e">
        <f>IF(AND(#REF!="",#REF!="",#REF!="",#REF!=""),"",SUM(#REF!,#REF!,#REF!,#REF!,#REF!))</f>
        <v>#REF!</v>
      </c>
      <c r="BZ193" s="45" t="str">
        <f t="shared" si="28"/>
        <v/>
      </c>
      <c r="CA193" s="44" t="str">
        <f t="shared" si="29"/>
        <v/>
      </c>
      <c r="CB193" s="45" t="str">
        <f t="shared" si="30"/>
        <v/>
      </c>
      <c r="CC193" s="44" t="str">
        <f t="shared" si="31"/>
        <v/>
      </c>
      <c r="CD193" s="45" t="str">
        <f t="shared" si="32"/>
        <v/>
      </c>
      <c r="CE193" s="44" t="e">
        <f>IF(AND(#REF!="",#REF!="",#REF!="",#REF!=""),"",SUM(#REF!,#REF!,#REF!,#REF!,#REF!))</f>
        <v>#REF!</v>
      </c>
      <c r="CF193" s="45" t="str">
        <f t="shared" si="33"/>
        <v/>
      </c>
      <c r="CG193" s="38" t="e">
        <f>IF(AND(#REF!="",#REF!="",#REF!="",#REF!=""),"",SUM(#REF!,#REF!,#REF!,#REF!))</f>
        <v>#REF!</v>
      </c>
      <c r="CH193" s="38" t="str">
        <f t="shared" si="34"/>
        <v/>
      </c>
    </row>
    <row r="194" spans="1:86" ht="24.9" customHeight="1">
      <c r="A194" s="358">
        <v>188</v>
      </c>
      <c r="B194" s="359"/>
      <c r="C194" s="360"/>
      <c r="D194" s="361"/>
      <c r="E194" s="362"/>
      <c r="F194" s="363"/>
      <c r="G194" s="363"/>
      <c r="H194" s="364"/>
      <c r="I194" s="365"/>
      <c r="J194" s="366"/>
      <c r="K194" s="367"/>
      <c r="L194" s="13"/>
      <c r="M194" s="8"/>
      <c r="N194" s="8"/>
      <c r="O194" s="8"/>
      <c r="P194" s="56"/>
      <c r="Q194" s="60"/>
      <c r="R194" s="8"/>
      <c r="S194" s="14"/>
      <c r="T194" s="19"/>
      <c r="U194" s="20"/>
      <c r="V194" s="20"/>
      <c r="W194" s="8"/>
      <c r="X194" s="62"/>
      <c r="Y194" s="60"/>
      <c r="Z194" s="8"/>
      <c r="AA194" s="14"/>
      <c r="AB194" s="13"/>
      <c r="AC194" s="8"/>
      <c r="AD194" s="8"/>
      <c r="AE194" s="8"/>
      <c r="AF194" s="56"/>
      <c r="AG194" s="60"/>
      <c r="AH194" s="8"/>
      <c r="AI194" s="14"/>
      <c r="AJ194" s="13"/>
      <c r="AK194" s="8"/>
      <c r="AL194" s="8"/>
      <c r="AM194" s="8"/>
      <c r="AN194" s="56"/>
      <c r="AO194" s="60"/>
      <c r="AP194" s="8"/>
      <c r="AQ194" s="14"/>
      <c r="AR194" s="13"/>
      <c r="AS194" s="8"/>
      <c r="AT194" s="56"/>
      <c r="AU194" s="13"/>
      <c r="AV194" s="8"/>
      <c r="AW194" s="14"/>
      <c r="AX194" s="13"/>
      <c r="AY194" s="8"/>
      <c r="AZ194" s="56"/>
      <c r="BA194" s="13" t="s">
        <v>447</v>
      </c>
      <c r="BB194" s="109" t="s">
        <v>447</v>
      </c>
      <c r="BC194" s="1"/>
      <c r="BD194" s="1"/>
      <c r="BE194" s="1"/>
      <c r="BF194" s="1"/>
      <c r="BG194" s="1"/>
      <c r="BS194" s="29"/>
      <c r="BT194" s="44" t="str">
        <f t="shared" si="23"/>
        <v/>
      </c>
      <c r="BU194" s="45" t="str">
        <f t="shared" si="24"/>
        <v/>
      </c>
      <c r="BV194" s="45" t="str">
        <f t="shared" si="25"/>
        <v/>
      </c>
      <c r="BW194" s="44" t="str">
        <f t="shared" si="26"/>
        <v/>
      </c>
      <c r="BX194" s="45" t="str">
        <f t="shared" si="27"/>
        <v/>
      </c>
      <c r="BY194" s="44" t="e">
        <f>IF(AND(#REF!="",#REF!="",#REF!="",#REF!=""),"",SUM(#REF!,#REF!,#REF!,#REF!,#REF!))</f>
        <v>#REF!</v>
      </c>
      <c r="BZ194" s="45" t="str">
        <f t="shared" si="28"/>
        <v/>
      </c>
      <c r="CA194" s="44" t="str">
        <f t="shared" si="29"/>
        <v/>
      </c>
      <c r="CB194" s="45" t="str">
        <f t="shared" si="30"/>
        <v/>
      </c>
      <c r="CC194" s="44" t="str">
        <f t="shared" si="31"/>
        <v/>
      </c>
      <c r="CD194" s="45" t="str">
        <f t="shared" si="32"/>
        <v/>
      </c>
      <c r="CE194" s="44" t="e">
        <f>IF(AND(#REF!="",#REF!="",#REF!="",#REF!=""),"",SUM(#REF!,#REF!,#REF!,#REF!,#REF!))</f>
        <v>#REF!</v>
      </c>
      <c r="CF194" s="45" t="str">
        <f t="shared" si="33"/>
        <v/>
      </c>
      <c r="CG194" s="38" t="e">
        <f>IF(AND(#REF!="",#REF!="",#REF!="",#REF!=""),"",SUM(#REF!,#REF!,#REF!,#REF!))</f>
        <v>#REF!</v>
      </c>
      <c r="CH194" s="38" t="str">
        <f t="shared" si="34"/>
        <v/>
      </c>
    </row>
    <row r="195" spans="1:86" ht="24.9" customHeight="1">
      <c r="A195" s="358">
        <v>189</v>
      </c>
      <c r="B195" s="359"/>
      <c r="C195" s="360"/>
      <c r="D195" s="361"/>
      <c r="E195" s="362"/>
      <c r="F195" s="363"/>
      <c r="G195" s="363"/>
      <c r="H195" s="364"/>
      <c r="I195" s="365"/>
      <c r="J195" s="366"/>
      <c r="K195" s="367"/>
      <c r="L195" s="13"/>
      <c r="M195" s="8"/>
      <c r="N195" s="8"/>
      <c r="O195" s="8"/>
      <c r="P195" s="56"/>
      <c r="Q195" s="60"/>
      <c r="R195" s="8"/>
      <c r="S195" s="14"/>
      <c r="T195" s="19"/>
      <c r="U195" s="20"/>
      <c r="V195" s="20"/>
      <c r="W195" s="8"/>
      <c r="X195" s="62"/>
      <c r="Y195" s="60"/>
      <c r="Z195" s="8"/>
      <c r="AA195" s="14"/>
      <c r="AB195" s="13"/>
      <c r="AC195" s="8"/>
      <c r="AD195" s="8"/>
      <c r="AE195" s="8"/>
      <c r="AF195" s="56"/>
      <c r="AG195" s="60"/>
      <c r="AH195" s="8"/>
      <c r="AI195" s="14"/>
      <c r="AJ195" s="13"/>
      <c r="AK195" s="8"/>
      <c r="AL195" s="8"/>
      <c r="AM195" s="8"/>
      <c r="AN195" s="56"/>
      <c r="AO195" s="60"/>
      <c r="AP195" s="8"/>
      <c r="AQ195" s="14"/>
      <c r="AR195" s="13"/>
      <c r="AS195" s="8"/>
      <c r="AT195" s="56"/>
      <c r="AU195" s="13"/>
      <c r="AV195" s="8"/>
      <c r="AW195" s="14"/>
      <c r="AX195" s="13"/>
      <c r="AY195" s="8"/>
      <c r="AZ195" s="56"/>
      <c r="BA195" s="13" t="s">
        <v>447</v>
      </c>
      <c r="BB195" s="109" t="s">
        <v>447</v>
      </c>
      <c r="BC195" s="1"/>
      <c r="BD195" s="1"/>
      <c r="BE195" s="1"/>
      <c r="BF195" s="1"/>
      <c r="BG195" s="1"/>
      <c r="BS195" s="29"/>
      <c r="BT195" s="44" t="str">
        <f t="shared" si="23"/>
        <v/>
      </c>
      <c r="BU195" s="45" t="str">
        <f t="shared" si="24"/>
        <v/>
      </c>
      <c r="BV195" s="45" t="str">
        <f t="shared" si="25"/>
        <v/>
      </c>
      <c r="BW195" s="44" t="str">
        <f t="shared" si="26"/>
        <v/>
      </c>
      <c r="BX195" s="45" t="str">
        <f t="shared" si="27"/>
        <v/>
      </c>
      <c r="BY195" s="44" t="e">
        <f>IF(AND(#REF!="",#REF!="",#REF!="",#REF!=""),"",SUM(#REF!,#REF!,#REF!,#REF!,#REF!))</f>
        <v>#REF!</v>
      </c>
      <c r="BZ195" s="45" t="str">
        <f t="shared" si="28"/>
        <v/>
      </c>
      <c r="CA195" s="44" t="str">
        <f t="shared" si="29"/>
        <v/>
      </c>
      <c r="CB195" s="45" t="str">
        <f t="shared" si="30"/>
        <v/>
      </c>
      <c r="CC195" s="44" t="str">
        <f t="shared" si="31"/>
        <v/>
      </c>
      <c r="CD195" s="45" t="str">
        <f t="shared" si="32"/>
        <v/>
      </c>
      <c r="CE195" s="44" t="e">
        <f>IF(AND(#REF!="",#REF!="",#REF!="",#REF!=""),"",SUM(#REF!,#REF!,#REF!,#REF!,#REF!))</f>
        <v>#REF!</v>
      </c>
      <c r="CF195" s="45" t="str">
        <f t="shared" si="33"/>
        <v/>
      </c>
      <c r="CG195" s="38" t="e">
        <f>IF(AND(#REF!="",#REF!="",#REF!="",#REF!=""),"",SUM(#REF!,#REF!,#REF!,#REF!))</f>
        <v>#REF!</v>
      </c>
      <c r="CH195" s="38" t="str">
        <f t="shared" si="34"/>
        <v/>
      </c>
    </row>
    <row r="196" spans="1:86" ht="24.9" customHeight="1">
      <c r="A196" s="358">
        <v>190</v>
      </c>
      <c r="B196" s="359"/>
      <c r="C196" s="360"/>
      <c r="D196" s="361"/>
      <c r="E196" s="362"/>
      <c r="F196" s="363"/>
      <c r="G196" s="363"/>
      <c r="H196" s="364"/>
      <c r="I196" s="365"/>
      <c r="J196" s="366"/>
      <c r="K196" s="367"/>
      <c r="L196" s="13"/>
      <c r="M196" s="8"/>
      <c r="N196" s="8"/>
      <c r="O196" s="8"/>
      <c r="P196" s="56"/>
      <c r="Q196" s="60"/>
      <c r="R196" s="8"/>
      <c r="S196" s="14"/>
      <c r="T196" s="19"/>
      <c r="U196" s="20"/>
      <c r="V196" s="20"/>
      <c r="W196" s="8"/>
      <c r="X196" s="62"/>
      <c r="Y196" s="60"/>
      <c r="Z196" s="8"/>
      <c r="AA196" s="14"/>
      <c r="AB196" s="13"/>
      <c r="AC196" s="8"/>
      <c r="AD196" s="8"/>
      <c r="AE196" s="8"/>
      <c r="AF196" s="56"/>
      <c r="AG196" s="60"/>
      <c r="AH196" s="8"/>
      <c r="AI196" s="14"/>
      <c r="AJ196" s="13"/>
      <c r="AK196" s="8"/>
      <c r="AL196" s="8"/>
      <c r="AM196" s="8"/>
      <c r="AN196" s="56"/>
      <c r="AO196" s="60"/>
      <c r="AP196" s="8"/>
      <c r="AQ196" s="14"/>
      <c r="AR196" s="13"/>
      <c r="AS196" s="8"/>
      <c r="AT196" s="56"/>
      <c r="AU196" s="13"/>
      <c r="AV196" s="8"/>
      <c r="AW196" s="14"/>
      <c r="AX196" s="13"/>
      <c r="AY196" s="8"/>
      <c r="AZ196" s="56"/>
      <c r="BA196" s="13" t="s">
        <v>447</v>
      </c>
      <c r="BB196" s="109" t="s">
        <v>447</v>
      </c>
      <c r="BC196" s="1"/>
      <c r="BD196" s="1"/>
      <c r="BE196" s="1"/>
      <c r="BF196" s="1"/>
      <c r="BG196" s="1"/>
      <c r="BS196" s="29"/>
      <c r="BT196" s="44" t="str">
        <f t="shared" si="23"/>
        <v/>
      </c>
      <c r="BU196" s="45" t="str">
        <f t="shared" si="24"/>
        <v/>
      </c>
      <c r="BV196" s="45" t="str">
        <f t="shared" si="25"/>
        <v/>
      </c>
      <c r="BW196" s="44" t="str">
        <f t="shared" si="26"/>
        <v/>
      </c>
      <c r="BX196" s="45" t="str">
        <f t="shared" si="27"/>
        <v/>
      </c>
      <c r="BY196" s="44" t="e">
        <f>IF(AND(#REF!="",#REF!="",#REF!="",#REF!=""),"",SUM(#REF!,#REF!,#REF!,#REF!,#REF!))</f>
        <v>#REF!</v>
      </c>
      <c r="BZ196" s="45" t="str">
        <f t="shared" si="28"/>
        <v/>
      </c>
      <c r="CA196" s="44" t="str">
        <f t="shared" si="29"/>
        <v/>
      </c>
      <c r="CB196" s="45" t="str">
        <f t="shared" si="30"/>
        <v/>
      </c>
      <c r="CC196" s="44" t="str">
        <f t="shared" si="31"/>
        <v/>
      </c>
      <c r="CD196" s="45" t="str">
        <f t="shared" si="32"/>
        <v/>
      </c>
      <c r="CE196" s="44" t="e">
        <f>IF(AND(#REF!="",#REF!="",#REF!="",#REF!=""),"",SUM(#REF!,#REF!,#REF!,#REF!,#REF!))</f>
        <v>#REF!</v>
      </c>
      <c r="CF196" s="45" t="str">
        <f t="shared" si="33"/>
        <v/>
      </c>
      <c r="CG196" s="38" t="e">
        <f>IF(AND(#REF!="",#REF!="",#REF!="",#REF!=""),"",SUM(#REF!,#REF!,#REF!,#REF!))</f>
        <v>#REF!</v>
      </c>
      <c r="CH196" s="38" t="str">
        <f t="shared" si="34"/>
        <v/>
      </c>
    </row>
    <row r="197" spans="1:86" ht="24.9" customHeight="1">
      <c r="A197" s="358">
        <v>191</v>
      </c>
      <c r="B197" s="359"/>
      <c r="C197" s="360"/>
      <c r="D197" s="361"/>
      <c r="E197" s="362"/>
      <c r="F197" s="363"/>
      <c r="G197" s="363"/>
      <c r="H197" s="364"/>
      <c r="I197" s="365"/>
      <c r="J197" s="366"/>
      <c r="K197" s="367"/>
      <c r="L197" s="13"/>
      <c r="M197" s="8"/>
      <c r="N197" s="8"/>
      <c r="O197" s="8"/>
      <c r="P197" s="56"/>
      <c r="Q197" s="60"/>
      <c r="R197" s="8"/>
      <c r="S197" s="14"/>
      <c r="T197" s="19"/>
      <c r="U197" s="20"/>
      <c r="V197" s="20"/>
      <c r="W197" s="8"/>
      <c r="X197" s="62"/>
      <c r="Y197" s="60"/>
      <c r="Z197" s="8"/>
      <c r="AA197" s="14"/>
      <c r="AB197" s="13"/>
      <c r="AC197" s="8"/>
      <c r="AD197" s="8"/>
      <c r="AE197" s="8"/>
      <c r="AF197" s="56"/>
      <c r="AG197" s="60"/>
      <c r="AH197" s="8"/>
      <c r="AI197" s="14"/>
      <c r="AJ197" s="13"/>
      <c r="AK197" s="8"/>
      <c r="AL197" s="8"/>
      <c r="AM197" s="8"/>
      <c r="AN197" s="56"/>
      <c r="AO197" s="60"/>
      <c r="AP197" s="8"/>
      <c r="AQ197" s="14"/>
      <c r="AR197" s="13"/>
      <c r="AS197" s="8"/>
      <c r="AT197" s="56"/>
      <c r="AU197" s="13"/>
      <c r="AV197" s="8"/>
      <c r="AW197" s="14"/>
      <c r="AX197" s="13"/>
      <c r="AY197" s="8"/>
      <c r="AZ197" s="56"/>
      <c r="BA197" s="13" t="s">
        <v>447</v>
      </c>
      <c r="BB197" s="109" t="s">
        <v>447</v>
      </c>
      <c r="BC197" s="1"/>
      <c r="BD197" s="1"/>
      <c r="BE197" s="1"/>
      <c r="BF197" s="1"/>
      <c r="BG197" s="1"/>
      <c r="BS197" s="29"/>
      <c r="BT197" s="44" t="str">
        <f t="shared" si="23"/>
        <v/>
      </c>
      <c r="BU197" s="45" t="str">
        <f t="shared" si="24"/>
        <v/>
      </c>
      <c r="BV197" s="45" t="str">
        <f t="shared" si="25"/>
        <v/>
      </c>
      <c r="BW197" s="44" t="str">
        <f t="shared" si="26"/>
        <v/>
      </c>
      <c r="BX197" s="45" t="str">
        <f t="shared" si="27"/>
        <v/>
      </c>
      <c r="BY197" s="44" t="e">
        <f>IF(AND(#REF!="",#REF!="",#REF!="",#REF!=""),"",SUM(#REF!,#REF!,#REF!,#REF!,#REF!))</f>
        <v>#REF!</v>
      </c>
      <c r="BZ197" s="45" t="str">
        <f t="shared" si="28"/>
        <v/>
      </c>
      <c r="CA197" s="44" t="str">
        <f t="shared" si="29"/>
        <v/>
      </c>
      <c r="CB197" s="45" t="str">
        <f t="shared" si="30"/>
        <v/>
      </c>
      <c r="CC197" s="44" t="str">
        <f t="shared" si="31"/>
        <v/>
      </c>
      <c r="CD197" s="45" t="str">
        <f t="shared" si="32"/>
        <v/>
      </c>
      <c r="CE197" s="44" t="e">
        <f>IF(AND(#REF!="",#REF!="",#REF!="",#REF!=""),"",SUM(#REF!,#REF!,#REF!,#REF!,#REF!))</f>
        <v>#REF!</v>
      </c>
      <c r="CF197" s="45" t="str">
        <f t="shared" si="33"/>
        <v/>
      </c>
      <c r="CG197" s="38" t="e">
        <f>IF(AND(#REF!="",#REF!="",#REF!="",#REF!=""),"",SUM(#REF!,#REF!,#REF!,#REF!))</f>
        <v>#REF!</v>
      </c>
      <c r="CH197" s="38" t="str">
        <f t="shared" si="34"/>
        <v/>
      </c>
    </row>
    <row r="198" spans="1:86" ht="24.9" customHeight="1">
      <c r="A198" s="358">
        <v>192</v>
      </c>
      <c r="B198" s="359"/>
      <c r="C198" s="360"/>
      <c r="D198" s="361"/>
      <c r="E198" s="362"/>
      <c r="F198" s="363"/>
      <c r="G198" s="363"/>
      <c r="H198" s="364"/>
      <c r="I198" s="365"/>
      <c r="J198" s="366"/>
      <c r="K198" s="367"/>
      <c r="L198" s="13"/>
      <c r="M198" s="8"/>
      <c r="N198" s="8"/>
      <c r="O198" s="8"/>
      <c r="P198" s="56"/>
      <c r="Q198" s="60"/>
      <c r="R198" s="8"/>
      <c r="S198" s="14"/>
      <c r="T198" s="19"/>
      <c r="U198" s="20"/>
      <c r="V198" s="20"/>
      <c r="W198" s="8"/>
      <c r="X198" s="62"/>
      <c r="Y198" s="60"/>
      <c r="Z198" s="8"/>
      <c r="AA198" s="14"/>
      <c r="AB198" s="13"/>
      <c r="AC198" s="8"/>
      <c r="AD198" s="8"/>
      <c r="AE198" s="8"/>
      <c r="AF198" s="56"/>
      <c r="AG198" s="60"/>
      <c r="AH198" s="8"/>
      <c r="AI198" s="14"/>
      <c r="AJ198" s="13"/>
      <c r="AK198" s="8"/>
      <c r="AL198" s="8"/>
      <c r="AM198" s="8"/>
      <c r="AN198" s="56"/>
      <c r="AO198" s="60"/>
      <c r="AP198" s="8"/>
      <c r="AQ198" s="14"/>
      <c r="AR198" s="13"/>
      <c r="AS198" s="8"/>
      <c r="AT198" s="56"/>
      <c r="AU198" s="13"/>
      <c r="AV198" s="8"/>
      <c r="AW198" s="14"/>
      <c r="AX198" s="13"/>
      <c r="AY198" s="8"/>
      <c r="AZ198" s="56"/>
      <c r="BA198" s="13" t="s">
        <v>447</v>
      </c>
      <c r="BB198" s="109" t="s">
        <v>447</v>
      </c>
      <c r="BC198" s="1"/>
      <c r="BD198" s="1"/>
      <c r="BE198" s="1"/>
      <c r="BF198" s="1"/>
      <c r="BG198" s="1"/>
      <c r="BS198" s="29"/>
      <c r="BT198" s="44" t="str">
        <f t="shared" si="23"/>
        <v/>
      </c>
      <c r="BU198" s="45" t="str">
        <f t="shared" si="24"/>
        <v/>
      </c>
      <c r="BV198" s="45" t="str">
        <f t="shared" si="25"/>
        <v/>
      </c>
      <c r="BW198" s="44" t="str">
        <f t="shared" si="26"/>
        <v/>
      </c>
      <c r="BX198" s="45" t="str">
        <f t="shared" si="27"/>
        <v/>
      </c>
      <c r="BY198" s="44" t="e">
        <f>IF(AND(#REF!="",#REF!="",#REF!="",#REF!=""),"",SUM(#REF!,#REF!,#REF!,#REF!,#REF!))</f>
        <v>#REF!</v>
      </c>
      <c r="BZ198" s="45" t="str">
        <f t="shared" si="28"/>
        <v/>
      </c>
      <c r="CA198" s="44" t="str">
        <f t="shared" si="29"/>
        <v/>
      </c>
      <c r="CB198" s="45" t="str">
        <f t="shared" si="30"/>
        <v/>
      </c>
      <c r="CC198" s="44" t="str">
        <f t="shared" si="31"/>
        <v/>
      </c>
      <c r="CD198" s="45" t="str">
        <f t="shared" si="32"/>
        <v/>
      </c>
      <c r="CE198" s="44" t="e">
        <f>IF(AND(#REF!="",#REF!="",#REF!="",#REF!=""),"",SUM(#REF!,#REF!,#REF!,#REF!,#REF!))</f>
        <v>#REF!</v>
      </c>
      <c r="CF198" s="45" t="str">
        <f t="shared" si="33"/>
        <v/>
      </c>
      <c r="CG198" s="38" t="e">
        <f>IF(AND(#REF!="",#REF!="",#REF!="",#REF!=""),"",SUM(#REF!,#REF!,#REF!,#REF!))</f>
        <v>#REF!</v>
      </c>
      <c r="CH198" s="38" t="str">
        <f t="shared" si="34"/>
        <v/>
      </c>
    </row>
    <row r="199" spans="1:86" ht="24.9" customHeight="1">
      <c r="A199" s="358">
        <v>193</v>
      </c>
      <c r="B199" s="359"/>
      <c r="C199" s="360"/>
      <c r="D199" s="361"/>
      <c r="E199" s="362"/>
      <c r="F199" s="363"/>
      <c r="G199" s="363"/>
      <c r="H199" s="364"/>
      <c r="I199" s="365"/>
      <c r="J199" s="366"/>
      <c r="K199" s="367"/>
      <c r="L199" s="13"/>
      <c r="M199" s="8"/>
      <c r="N199" s="8"/>
      <c r="O199" s="8"/>
      <c r="P199" s="56"/>
      <c r="Q199" s="60"/>
      <c r="R199" s="8"/>
      <c r="S199" s="14"/>
      <c r="T199" s="19"/>
      <c r="U199" s="20"/>
      <c r="V199" s="20"/>
      <c r="W199" s="8"/>
      <c r="X199" s="62"/>
      <c r="Y199" s="60"/>
      <c r="Z199" s="8"/>
      <c r="AA199" s="14"/>
      <c r="AB199" s="13"/>
      <c r="AC199" s="8"/>
      <c r="AD199" s="8"/>
      <c r="AE199" s="8"/>
      <c r="AF199" s="56"/>
      <c r="AG199" s="60"/>
      <c r="AH199" s="8"/>
      <c r="AI199" s="14"/>
      <c r="AJ199" s="13"/>
      <c r="AK199" s="8"/>
      <c r="AL199" s="8"/>
      <c r="AM199" s="8"/>
      <c r="AN199" s="56"/>
      <c r="AO199" s="60"/>
      <c r="AP199" s="8"/>
      <c r="AQ199" s="14"/>
      <c r="AR199" s="13"/>
      <c r="AS199" s="8"/>
      <c r="AT199" s="56"/>
      <c r="AU199" s="13"/>
      <c r="AV199" s="8"/>
      <c r="AW199" s="14"/>
      <c r="AX199" s="13"/>
      <c r="AY199" s="8"/>
      <c r="AZ199" s="56"/>
      <c r="BA199" s="13" t="s">
        <v>447</v>
      </c>
      <c r="BB199" s="109" t="s">
        <v>447</v>
      </c>
      <c r="BC199" s="1"/>
      <c r="BD199" s="1"/>
      <c r="BE199" s="1"/>
      <c r="BF199" s="1"/>
      <c r="BG199" s="1"/>
      <c r="BS199" s="29"/>
      <c r="BT199" s="44" t="str">
        <f t="shared" si="23"/>
        <v/>
      </c>
      <c r="BU199" s="45" t="str">
        <f t="shared" si="24"/>
        <v/>
      </c>
      <c r="BV199" s="45" t="str">
        <f t="shared" si="25"/>
        <v/>
      </c>
      <c r="BW199" s="44" t="str">
        <f t="shared" si="26"/>
        <v/>
      </c>
      <c r="BX199" s="45" t="str">
        <f t="shared" si="27"/>
        <v/>
      </c>
      <c r="BY199" s="44" t="e">
        <f>IF(AND(#REF!="",#REF!="",#REF!="",#REF!=""),"",SUM(#REF!,#REF!,#REF!,#REF!,#REF!))</f>
        <v>#REF!</v>
      </c>
      <c r="BZ199" s="45" t="str">
        <f t="shared" si="28"/>
        <v/>
      </c>
      <c r="CA199" s="44" t="str">
        <f t="shared" si="29"/>
        <v/>
      </c>
      <c r="CB199" s="45" t="str">
        <f t="shared" si="30"/>
        <v/>
      </c>
      <c r="CC199" s="44" t="str">
        <f t="shared" si="31"/>
        <v/>
      </c>
      <c r="CD199" s="45" t="str">
        <f t="shared" si="32"/>
        <v/>
      </c>
      <c r="CE199" s="44" t="e">
        <f>IF(AND(#REF!="",#REF!="",#REF!="",#REF!=""),"",SUM(#REF!,#REF!,#REF!,#REF!,#REF!))</f>
        <v>#REF!</v>
      </c>
      <c r="CF199" s="45" t="str">
        <f t="shared" si="33"/>
        <v/>
      </c>
      <c r="CG199" s="38" t="e">
        <f>IF(AND(#REF!="",#REF!="",#REF!="",#REF!=""),"",SUM(#REF!,#REF!,#REF!,#REF!))</f>
        <v>#REF!</v>
      </c>
      <c r="CH199" s="38" t="str">
        <f t="shared" si="34"/>
        <v/>
      </c>
    </row>
    <row r="200" spans="1:86" ht="24.9" customHeight="1">
      <c r="A200" s="358">
        <v>194</v>
      </c>
      <c r="B200" s="359"/>
      <c r="C200" s="360"/>
      <c r="D200" s="361"/>
      <c r="E200" s="362"/>
      <c r="F200" s="363"/>
      <c r="G200" s="363"/>
      <c r="H200" s="364"/>
      <c r="I200" s="365"/>
      <c r="J200" s="366"/>
      <c r="K200" s="367"/>
      <c r="L200" s="13"/>
      <c r="M200" s="8"/>
      <c r="N200" s="8"/>
      <c r="O200" s="8"/>
      <c r="P200" s="56"/>
      <c r="Q200" s="60"/>
      <c r="R200" s="8"/>
      <c r="S200" s="14"/>
      <c r="T200" s="19"/>
      <c r="U200" s="20"/>
      <c r="V200" s="20"/>
      <c r="W200" s="8"/>
      <c r="X200" s="62"/>
      <c r="Y200" s="60"/>
      <c r="Z200" s="8"/>
      <c r="AA200" s="14"/>
      <c r="AB200" s="13"/>
      <c r="AC200" s="8"/>
      <c r="AD200" s="8"/>
      <c r="AE200" s="8"/>
      <c r="AF200" s="56"/>
      <c r="AG200" s="60"/>
      <c r="AH200" s="8"/>
      <c r="AI200" s="14"/>
      <c r="AJ200" s="13"/>
      <c r="AK200" s="8"/>
      <c r="AL200" s="8"/>
      <c r="AM200" s="8"/>
      <c r="AN200" s="56"/>
      <c r="AO200" s="60"/>
      <c r="AP200" s="8"/>
      <c r="AQ200" s="14"/>
      <c r="AR200" s="13"/>
      <c r="AS200" s="8"/>
      <c r="AT200" s="56"/>
      <c r="AU200" s="13"/>
      <c r="AV200" s="8"/>
      <c r="AW200" s="14"/>
      <c r="AX200" s="13"/>
      <c r="AY200" s="8"/>
      <c r="AZ200" s="56"/>
      <c r="BA200" s="13" t="s">
        <v>447</v>
      </c>
      <c r="BB200" s="109" t="s">
        <v>447</v>
      </c>
      <c r="BC200" s="1"/>
      <c r="BD200" s="1"/>
      <c r="BE200" s="1"/>
      <c r="BF200" s="1"/>
      <c r="BG200" s="1"/>
      <c r="BS200" s="29"/>
      <c r="BT200" s="44" t="str">
        <f t="shared" ref="BT200:BT263" si="35">IF(I200="","",I200)</f>
        <v/>
      </c>
      <c r="BU200" s="45" t="str">
        <f t="shared" ref="BU200:BU263" si="36">IF(AND(L200="",M200="",N200="",P200=""),"",SUM(L200,M200,N200,O200,P200))</f>
        <v/>
      </c>
      <c r="BV200" s="45" t="str">
        <f t="shared" ref="BV200:BV263" si="37">IFERROR(IF(BU200="","",ROUNDUP(BU200*20%,0)),"")</f>
        <v/>
      </c>
      <c r="BW200" s="44" t="str">
        <f t="shared" ref="BW200:BW263" si="38">IF(AND(T200="",U200="",V200="",X200=""),"",SUM(T200,U200,V200,W200,X200))</f>
        <v/>
      </c>
      <c r="BX200" s="45" t="str">
        <f t="shared" ref="BX200:BX263" si="39">IFERROR(IF(BW200="","",ROUNDUP(BW200*20%,0)),"")</f>
        <v/>
      </c>
      <c r="BY200" s="44" t="e">
        <f>IF(AND(#REF!="",#REF!="",#REF!="",#REF!=""),"",SUM(#REF!,#REF!,#REF!,#REF!,#REF!))</f>
        <v>#REF!</v>
      </c>
      <c r="BZ200" s="45" t="str">
        <f t="shared" ref="BZ200:BZ263" si="40">IFERROR(IF(BY200="","",ROUNDUP(BY200*20%,0)),"")</f>
        <v/>
      </c>
      <c r="CA200" s="44" t="str">
        <f t="shared" ref="CA200:CA263" si="41">IF(AND(AB200="",AC200="",AD200="",AF200=""),"",SUM(AB200,AC200,AD200,AE200,AF200))</f>
        <v/>
      </c>
      <c r="CB200" s="45" t="str">
        <f t="shared" ref="CB200:CB263" si="42">IFERROR(IF(CA200="","",ROUNDUP(CA200*20%,0)),"")</f>
        <v/>
      </c>
      <c r="CC200" s="44" t="str">
        <f t="shared" ref="CC200:CC263" si="43">IF(AND(AJ200="",AK200="",AL200="",AN200=""),"",SUM(AJ200,AK200,AL200,AM200,AN200))</f>
        <v/>
      </c>
      <c r="CD200" s="45" t="str">
        <f t="shared" ref="CD200:CD263" si="44">IFERROR(IF(CC200="","",ROUNDUP(CC200*20%,0)),"")</f>
        <v/>
      </c>
      <c r="CE200" s="44" t="e">
        <f>IF(AND(#REF!="",#REF!="",#REF!="",#REF!=""),"",SUM(#REF!,#REF!,#REF!,#REF!,#REF!))</f>
        <v>#REF!</v>
      </c>
      <c r="CF200" s="45" t="str">
        <f t="shared" ref="CF200:CF263" si="45">IFERROR(IF(CE200="","",ROUNDUP(CE200*20%,0)),"")</f>
        <v/>
      </c>
      <c r="CG200" s="38" t="e">
        <f>IF(AND(#REF!="",#REF!="",#REF!="",#REF!=""),"",SUM(#REF!,#REF!,#REF!,#REF!))</f>
        <v>#REF!</v>
      </c>
      <c r="CH200" s="38" t="str">
        <f t="shared" si="34"/>
        <v/>
      </c>
    </row>
    <row r="201" spans="1:86" ht="24.9" customHeight="1">
      <c r="A201" s="358">
        <v>195</v>
      </c>
      <c r="B201" s="359"/>
      <c r="C201" s="360"/>
      <c r="D201" s="361"/>
      <c r="E201" s="362"/>
      <c r="F201" s="363"/>
      <c r="G201" s="363"/>
      <c r="H201" s="364"/>
      <c r="I201" s="365"/>
      <c r="J201" s="366"/>
      <c r="K201" s="367"/>
      <c r="L201" s="13"/>
      <c r="M201" s="8"/>
      <c r="N201" s="8"/>
      <c r="O201" s="8"/>
      <c r="P201" s="56"/>
      <c r="Q201" s="60"/>
      <c r="R201" s="8"/>
      <c r="S201" s="14"/>
      <c r="T201" s="19"/>
      <c r="U201" s="20"/>
      <c r="V201" s="20"/>
      <c r="W201" s="8"/>
      <c r="X201" s="62"/>
      <c r="Y201" s="60"/>
      <c r="Z201" s="8"/>
      <c r="AA201" s="14"/>
      <c r="AB201" s="13"/>
      <c r="AC201" s="8"/>
      <c r="AD201" s="8"/>
      <c r="AE201" s="8"/>
      <c r="AF201" s="56"/>
      <c r="AG201" s="60"/>
      <c r="AH201" s="8"/>
      <c r="AI201" s="14"/>
      <c r="AJ201" s="13"/>
      <c r="AK201" s="8"/>
      <c r="AL201" s="8"/>
      <c r="AM201" s="8"/>
      <c r="AN201" s="56"/>
      <c r="AO201" s="60"/>
      <c r="AP201" s="8"/>
      <c r="AQ201" s="14"/>
      <c r="AR201" s="13"/>
      <c r="AS201" s="8"/>
      <c r="AT201" s="56"/>
      <c r="AU201" s="13"/>
      <c r="AV201" s="8"/>
      <c r="AW201" s="14"/>
      <c r="AX201" s="13"/>
      <c r="AY201" s="8"/>
      <c r="AZ201" s="56"/>
      <c r="BA201" s="13" t="s">
        <v>447</v>
      </c>
      <c r="BB201" s="109" t="s">
        <v>447</v>
      </c>
      <c r="BC201" s="1"/>
      <c r="BD201" s="1"/>
      <c r="BE201" s="1"/>
      <c r="BF201" s="1"/>
      <c r="BG201" s="1"/>
      <c r="BS201" s="29"/>
      <c r="BT201" s="44" t="str">
        <f t="shared" si="35"/>
        <v/>
      </c>
      <c r="BU201" s="45" t="str">
        <f t="shared" si="36"/>
        <v/>
      </c>
      <c r="BV201" s="45" t="str">
        <f t="shared" si="37"/>
        <v/>
      </c>
      <c r="BW201" s="44" t="str">
        <f t="shared" si="38"/>
        <v/>
      </c>
      <c r="BX201" s="45" t="str">
        <f t="shared" si="39"/>
        <v/>
      </c>
      <c r="BY201" s="44" t="e">
        <f>IF(AND(#REF!="",#REF!="",#REF!="",#REF!=""),"",SUM(#REF!,#REF!,#REF!,#REF!,#REF!))</f>
        <v>#REF!</v>
      </c>
      <c r="BZ201" s="45" t="str">
        <f t="shared" si="40"/>
        <v/>
      </c>
      <c r="CA201" s="44" t="str">
        <f t="shared" si="41"/>
        <v/>
      </c>
      <c r="CB201" s="45" t="str">
        <f t="shared" si="42"/>
        <v/>
      </c>
      <c r="CC201" s="44" t="str">
        <f t="shared" si="43"/>
        <v/>
      </c>
      <c r="CD201" s="45" t="str">
        <f t="shared" si="44"/>
        <v/>
      </c>
      <c r="CE201" s="44" t="e">
        <f>IF(AND(#REF!="",#REF!="",#REF!="",#REF!=""),"",SUM(#REF!,#REF!,#REF!,#REF!,#REF!))</f>
        <v>#REF!</v>
      </c>
      <c r="CF201" s="45" t="str">
        <f t="shared" si="45"/>
        <v/>
      </c>
      <c r="CG201" s="38" t="e">
        <f>IF(AND(#REF!="",#REF!="",#REF!="",#REF!=""),"",SUM(#REF!,#REF!,#REF!,#REF!))</f>
        <v>#REF!</v>
      </c>
      <c r="CH201" s="38" t="str">
        <f t="shared" si="34"/>
        <v/>
      </c>
    </row>
    <row r="202" spans="1:86" ht="24.9" customHeight="1">
      <c r="A202" s="358">
        <v>196</v>
      </c>
      <c r="B202" s="359"/>
      <c r="C202" s="360"/>
      <c r="D202" s="361"/>
      <c r="E202" s="362"/>
      <c r="F202" s="363"/>
      <c r="G202" s="363"/>
      <c r="H202" s="364"/>
      <c r="I202" s="365"/>
      <c r="J202" s="366"/>
      <c r="K202" s="367"/>
      <c r="L202" s="13"/>
      <c r="M202" s="8"/>
      <c r="N202" s="8"/>
      <c r="O202" s="8"/>
      <c r="P202" s="56"/>
      <c r="Q202" s="60"/>
      <c r="R202" s="8"/>
      <c r="S202" s="14"/>
      <c r="T202" s="19"/>
      <c r="U202" s="20"/>
      <c r="V202" s="20"/>
      <c r="W202" s="8"/>
      <c r="X202" s="62"/>
      <c r="Y202" s="60"/>
      <c r="Z202" s="8"/>
      <c r="AA202" s="14"/>
      <c r="AB202" s="13"/>
      <c r="AC202" s="8"/>
      <c r="AD202" s="8"/>
      <c r="AE202" s="8"/>
      <c r="AF202" s="56"/>
      <c r="AG202" s="60"/>
      <c r="AH202" s="8"/>
      <c r="AI202" s="14"/>
      <c r="AJ202" s="13"/>
      <c r="AK202" s="8"/>
      <c r="AL202" s="8"/>
      <c r="AM202" s="8"/>
      <c r="AN202" s="56"/>
      <c r="AO202" s="60"/>
      <c r="AP202" s="8"/>
      <c r="AQ202" s="14"/>
      <c r="AR202" s="13"/>
      <c r="AS202" s="8"/>
      <c r="AT202" s="56"/>
      <c r="AU202" s="13"/>
      <c r="AV202" s="8"/>
      <c r="AW202" s="14"/>
      <c r="AX202" s="13"/>
      <c r="AY202" s="8"/>
      <c r="AZ202" s="56"/>
      <c r="BA202" s="13" t="s">
        <v>447</v>
      </c>
      <c r="BB202" s="109" t="s">
        <v>447</v>
      </c>
      <c r="BC202" s="1"/>
      <c r="BD202" s="1"/>
      <c r="BE202" s="1"/>
      <c r="BF202" s="1"/>
      <c r="BG202" s="1"/>
      <c r="BS202" s="29"/>
      <c r="BT202" s="44" t="str">
        <f t="shared" si="35"/>
        <v/>
      </c>
      <c r="BU202" s="45" t="str">
        <f t="shared" si="36"/>
        <v/>
      </c>
      <c r="BV202" s="45" t="str">
        <f t="shared" si="37"/>
        <v/>
      </c>
      <c r="BW202" s="44" t="str">
        <f t="shared" si="38"/>
        <v/>
      </c>
      <c r="BX202" s="45" t="str">
        <f t="shared" si="39"/>
        <v/>
      </c>
      <c r="BY202" s="44" t="e">
        <f>IF(AND(#REF!="",#REF!="",#REF!="",#REF!=""),"",SUM(#REF!,#REF!,#REF!,#REF!,#REF!))</f>
        <v>#REF!</v>
      </c>
      <c r="BZ202" s="45" t="str">
        <f t="shared" si="40"/>
        <v/>
      </c>
      <c r="CA202" s="44" t="str">
        <f t="shared" si="41"/>
        <v/>
      </c>
      <c r="CB202" s="45" t="str">
        <f t="shared" si="42"/>
        <v/>
      </c>
      <c r="CC202" s="44" t="str">
        <f t="shared" si="43"/>
        <v/>
      </c>
      <c r="CD202" s="45" t="str">
        <f t="shared" si="44"/>
        <v/>
      </c>
      <c r="CE202" s="44" t="e">
        <f>IF(AND(#REF!="",#REF!="",#REF!="",#REF!=""),"",SUM(#REF!,#REF!,#REF!,#REF!,#REF!))</f>
        <v>#REF!</v>
      </c>
      <c r="CF202" s="45" t="str">
        <f t="shared" si="45"/>
        <v/>
      </c>
      <c r="CG202" s="38" t="e">
        <f>IF(AND(#REF!="",#REF!="",#REF!="",#REF!=""),"",SUM(#REF!,#REF!,#REF!,#REF!))</f>
        <v>#REF!</v>
      </c>
      <c r="CH202" s="38" t="str">
        <f t="shared" si="34"/>
        <v/>
      </c>
    </row>
    <row r="203" spans="1:86" ht="24.9" customHeight="1">
      <c r="A203" s="358">
        <v>197</v>
      </c>
      <c r="B203" s="359"/>
      <c r="C203" s="360"/>
      <c r="D203" s="361"/>
      <c r="E203" s="362"/>
      <c r="F203" s="363"/>
      <c r="G203" s="363"/>
      <c r="H203" s="364"/>
      <c r="I203" s="365"/>
      <c r="J203" s="366"/>
      <c r="K203" s="367"/>
      <c r="L203" s="13"/>
      <c r="M203" s="8"/>
      <c r="N203" s="8"/>
      <c r="O203" s="8"/>
      <c r="P203" s="56"/>
      <c r="Q203" s="60"/>
      <c r="R203" s="8"/>
      <c r="S203" s="14"/>
      <c r="T203" s="19"/>
      <c r="U203" s="20"/>
      <c r="V203" s="20"/>
      <c r="W203" s="8"/>
      <c r="X203" s="62"/>
      <c r="Y203" s="60"/>
      <c r="Z203" s="8"/>
      <c r="AA203" s="14"/>
      <c r="AB203" s="13"/>
      <c r="AC203" s="8"/>
      <c r="AD203" s="8"/>
      <c r="AE203" s="8"/>
      <c r="AF203" s="56"/>
      <c r="AG203" s="60"/>
      <c r="AH203" s="8"/>
      <c r="AI203" s="14"/>
      <c r="AJ203" s="13"/>
      <c r="AK203" s="8"/>
      <c r="AL203" s="8"/>
      <c r="AM203" s="8"/>
      <c r="AN203" s="56"/>
      <c r="AO203" s="60"/>
      <c r="AP203" s="8"/>
      <c r="AQ203" s="14"/>
      <c r="AR203" s="13"/>
      <c r="AS203" s="8"/>
      <c r="AT203" s="56"/>
      <c r="AU203" s="13"/>
      <c r="AV203" s="8"/>
      <c r="AW203" s="14"/>
      <c r="AX203" s="13"/>
      <c r="AY203" s="8"/>
      <c r="AZ203" s="56"/>
      <c r="BA203" s="13" t="s">
        <v>447</v>
      </c>
      <c r="BB203" s="109" t="s">
        <v>447</v>
      </c>
      <c r="BC203" s="1"/>
      <c r="BD203" s="1"/>
      <c r="BE203" s="1"/>
      <c r="BF203" s="1"/>
      <c r="BG203" s="1"/>
      <c r="BS203" s="29"/>
      <c r="BT203" s="44" t="str">
        <f t="shared" si="35"/>
        <v/>
      </c>
      <c r="BU203" s="45" t="str">
        <f t="shared" si="36"/>
        <v/>
      </c>
      <c r="BV203" s="45" t="str">
        <f t="shared" si="37"/>
        <v/>
      </c>
      <c r="BW203" s="44" t="str">
        <f t="shared" si="38"/>
        <v/>
      </c>
      <c r="BX203" s="45" t="str">
        <f t="shared" si="39"/>
        <v/>
      </c>
      <c r="BY203" s="44" t="e">
        <f>IF(AND(#REF!="",#REF!="",#REF!="",#REF!=""),"",SUM(#REF!,#REF!,#REF!,#REF!,#REF!))</f>
        <v>#REF!</v>
      </c>
      <c r="BZ203" s="45" t="str">
        <f t="shared" si="40"/>
        <v/>
      </c>
      <c r="CA203" s="44" t="str">
        <f t="shared" si="41"/>
        <v/>
      </c>
      <c r="CB203" s="45" t="str">
        <f t="shared" si="42"/>
        <v/>
      </c>
      <c r="CC203" s="44" t="str">
        <f t="shared" si="43"/>
        <v/>
      </c>
      <c r="CD203" s="45" t="str">
        <f t="shared" si="44"/>
        <v/>
      </c>
      <c r="CE203" s="44" t="e">
        <f>IF(AND(#REF!="",#REF!="",#REF!="",#REF!=""),"",SUM(#REF!,#REF!,#REF!,#REF!,#REF!))</f>
        <v>#REF!</v>
      </c>
      <c r="CF203" s="45" t="str">
        <f t="shared" si="45"/>
        <v/>
      </c>
      <c r="CG203" s="38" t="e">
        <f>IF(AND(#REF!="",#REF!="",#REF!="",#REF!=""),"",SUM(#REF!,#REF!,#REF!,#REF!))</f>
        <v>#REF!</v>
      </c>
      <c r="CH203" s="38" t="str">
        <f t="shared" si="34"/>
        <v/>
      </c>
    </row>
    <row r="204" spans="1:86" ht="24.9" customHeight="1">
      <c r="A204" s="358">
        <v>198</v>
      </c>
      <c r="B204" s="359"/>
      <c r="C204" s="360"/>
      <c r="D204" s="361"/>
      <c r="E204" s="362"/>
      <c r="F204" s="363"/>
      <c r="G204" s="363"/>
      <c r="H204" s="364"/>
      <c r="I204" s="365"/>
      <c r="J204" s="366"/>
      <c r="K204" s="367"/>
      <c r="L204" s="13"/>
      <c r="M204" s="8"/>
      <c r="N204" s="8"/>
      <c r="O204" s="8"/>
      <c r="P204" s="56"/>
      <c r="Q204" s="60"/>
      <c r="R204" s="8"/>
      <c r="S204" s="14"/>
      <c r="T204" s="19"/>
      <c r="U204" s="20"/>
      <c r="V204" s="20"/>
      <c r="W204" s="8"/>
      <c r="X204" s="62"/>
      <c r="Y204" s="60"/>
      <c r="Z204" s="8"/>
      <c r="AA204" s="14"/>
      <c r="AB204" s="13"/>
      <c r="AC204" s="8"/>
      <c r="AD204" s="8"/>
      <c r="AE204" s="8"/>
      <c r="AF204" s="56"/>
      <c r="AG204" s="60"/>
      <c r="AH204" s="8"/>
      <c r="AI204" s="14"/>
      <c r="AJ204" s="13"/>
      <c r="AK204" s="8"/>
      <c r="AL204" s="8"/>
      <c r="AM204" s="8"/>
      <c r="AN204" s="56"/>
      <c r="AO204" s="60"/>
      <c r="AP204" s="8"/>
      <c r="AQ204" s="14"/>
      <c r="AR204" s="13"/>
      <c r="AS204" s="8"/>
      <c r="AT204" s="56"/>
      <c r="AU204" s="13"/>
      <c r="AV204" s="8"/>
      <c r="AW204" s="14"/>
      <c r="AX204" s="13"/>
      <c r="AY204" s="8"/>
      <c r="AZ204" s="56"/>
      <c r="BA204" s="13" t="s">
        <v>447</v>
      </c>
      <c r="BB204" s="109" t="s">
        <v>447</v>
      </c>
      <c r="BC204" s="1"/>
      <c r="BD204" s="1"/>
      <c r="BE204" s="1"/>
      <c r="BF204" s="1"/>
      <c r="BG204" s="1"/>
      <c r="BS204" s="29"/>
      <c r="BT204" s="44" t="str">
        <f t="shared" si="35"/>
        <v/>
      </c>
      <c r="BU204" s="45" t="str">
        <f t="shared" si="36"/>
        <v/>
      </c>
      <c r="BV204" s="45" t="str">
        <f t="shared" si="37"/>
        <v/>
      </c>
      <c r="BW204" s="44" t="str">
        <f t="shared" si="38"/>
        <v/>
      </c>
      <c r="BX204" s="45" t="str">
        <f t="shared" si="39"/>
        <v/>
      </c>
      <c r="BY204" s="44" t="e">
        <f>IF(AND(#REF!="",#REF!="",#REF!="",#REF!=""),"",SUM(#REF!,#REF!,#REF!,#REF!,#REF!))</f>
        <v>#REF!</v>
      </c>
      <c r="BZ204" s="45" t="str">
        <f t="shared" si="40"/>
        <v/>
      </c>
      <c r="CA204" s="44" t="str">
        <f t="shared" si="41"/>
        <v/>
      </c>
      <c r="CB204" s="45" t="str">
        <f t="shared" si="42"/>
        <v/>
      </c>
      <c r="CC204" s="44" t="str">
        <f t="shared" si="43"/>
        <v/>
      </c>
      <c r="CD204" s="45" t="str">
        <f t="shared" si="44"/>
        <v/>
      </c>
      <c r="CE204" s="44" t="e">
        <f>IF(AND(#REF!="",#REF!="",#REF!="",#REF!=""),"",SUM(#REF!,#REF!,#REF!,#REF!,#REF!))</f>
        <v>#REF!</v>
      </c>
      <c r="CF204" s="45" t="str">
        <f t="shared" si="45"/>
        <v/>
      </c>
      <c r="CG204" s="38" t="e">
        <f>IF(AND(#REF!="",#REF!="",#REF!="",#REF!=""),"",SUM(#REF!,#REF!,#REF!,#REF!))</f>
        <v>#REF!</v>
      </c>
      <c r="CH204" s="38" t="str">
        <f t="shared" si="34"/>
        <v/>
      </c>
    </row>
    <row r="205" spans="1:86" ht="24.9" customHeight="1">
      <c r="A205" s="358">
        <v>199</v>
      </c>
      <c r="B205" s="359"/>
      <c r="C205" s="360"/>
      <c r="D205" s="361"/>
      <c r="E205" s="362"/>
      <c r="F205" s="363"/>
      <c r="G205" s="363"/>
      <c r="H205" s="364"/>
      <c r="I205" s="365"/>
      <c r="J205" s="366"/>
      <c r="K205" s="367"/>
      <c r="L205" s="13"/>
      <c r="M205" s="8"/>
      <c r="N205" s="8"/>
      <c r="O205" s="8"/>
      <c r="P205" s="56"/>
      <c r="Q205" s="60"/>
      <c r="R205" s="8"/>
      <c r="S205" s="14"/>
      <c r="T205" s="19"/>
      <c r="U205" s="20"/>
      <c r="V205" s="20"/>
      <c r="W205" s="8"/>
      <c r="X205" s="62"/>
      <c r="Y205" s="60"/>
      <c r="Z205" s="8"/>
      <c r="AA205" s="14"/>
      <c r="AB205" s="13"/>
      <c r="AC205" s="8"/>
      <c r="AD205" s="8"/>
      <c r="AE205" s="8"/>
      <c r="AF205" s="56"/>
      <c r="AG205" s="60"/>
      <c r="AH205" s="8"/>
      <c r="AI205" s="14"/>
      <c r="AJ205" s="13"/>
      <c r="AK205" s="8"/>
      <c r="AL205" s="8"/>
      <c r="AM205" s="8"/>
      <c r="AN205" s="56"/>
      <c r="AO205" s="60"/>
      <c r="AP205" s="8"/>
      <c r="AQ205" s="14"/>
      <c r="AR205" s="13"/>
      <c r="AS205" s="8"/>
      <c r="AT205" s="56"/>
      <c r="AU205" s="13"/>
      <c r="AV205" s="8"/>
      <c r="AW205" s="14"/>
      <c r="AX205" s="13"/>
      <c r="AY205" s="8"/>
      <c r="AZ205" s="56"/>
      <c r="BA205" s="13" t="s">
        <v>447</v>
      </c>
      <c r="BB205" s="109" t="s">
        <v>447</v>
      </c>
      <c r="BC205" s="1"/>
      <c r="BD205" s="1"/>
      <c r="BE205" s="1"/>
      <c r="BF205" s="1"/>
      <c r="BG205" s="1"/>
      <c r="BS205" s="29"/>
      <c r="BT205" s="44" t="str">
        <f t="shared" si="35"/>
        <v/>
      </c>
      <c r="BU205" s="45" t="str">
        <f t="shared" si="36"/>
        <v/>
      </c>
      <c r="BV205" s="45" t="str">
        <f t="shared" si="37"/>
        <v/>
      </c>
      <c r="BW205" s="44" t="str">
        <f t="shared" si="38"/>
        <v/>
      </c>
      <c r="BX205" s="45" t="str">
        <f t="shared" si="39"/>
        <v/>
      </c>
      <c r="BY205" s="44" t="e">
        <f>IF(AND(#REF!="",#REF!="",#REF!="",#REF!=""),"",SUM(#REF!,#REF!,#REF!,#REF!,#REF!))</f>
        <v>#REF!</v>
      </c>
      <c r="BZ205" s="45" t="str">
        <f t="shared" si="40"/>
        <v/>
      </c>
      <c r="CA205" s="44" t="str">
        <f t="shared" si="41"/>
        <v/>
      </c>
      <c r="CB205" s="45" t="str">
        <f t="shared" si="42"/>
        <v/>
      </c>
      <c r="CC205" s="44" t="str">
        <f t="shared" si="43"/>
        <v/>
      </c>
      <c r="CD205" s="45" t="str">
        <f t="shared" si="44"/>
        <v/>
      </c>
      <c r="CE205" s="44" t="e">
        <f>IF(AND(#REF!="",#REF!="",#REF!="",#REF!=""),"",SUM(#REF!,#REF!,#REF!,#REF!,#REF!))</f>
        <v>#REF!</v>
      </c>
      <c r="CF205" s="45" t="str">
        <f t="shared" si="45"/>
        <v/>
      </c>
      <c r="CG205" s="38" t="e">
        <f>IF(AND(#REF!="",#REF!="",#REF!="",#REF!=""),"",SUM(#REF!,#REF!,#REF!,#REF!))</f>
        <v>#REF!</v>
      </c>
      <c r="CH205" s="38" t="str">
        <f t="shared" si="34"/>
        <v/>
      </c>
    </row>
    <row r="206" spans="1:86" ht="24.9" customHeight="1">
      <c r="A206" s="358">
        <v>200</v>
      </c>
      <c r="B206" s="359"/>
      <c r="C206" s="360"/>
      <c r="D206" s="361"/>
      <c r="E206" s="362"/>
      <c r="F206" s="363"/>
      <c r="G206" s="363"/>
      <c r="H206" s="364"/>
      <c r="I206" s="365"/>
      <c r="J206" s="366"/>
      <c r="K206" s="367"/>
      <c r="L206" s="24"/>
      <c r="M206" s="25"/>
      <c r="N206" s="25"/>
      <c r="O206" s="8"/>
      <c r="P206" s="57"/>
      <c r="Q206" s="60"/>
      <c r="R206" s="8"/>
      <c r="S206" s="14"/>
      <c r="T206" s="26"/>
      <c r="U206" s="27"/>
      <c r="V206" s="27"/>
      <c r="W206" s="8"/>
      <c r="X206" s="63"/>
      <c r="Y206" s="60"/>
      <c r="Z206" s="8"/>
      <c r="AA206" s="14"/>
      <c r="AB206" s="24"/>
      <c r="AC206" s="25"/>
      <c r="AD206" s="25"/>
      <c r="AE206" s="8"/>
      <c r="AF206" s="57"/>
      <c r="AG206" s="60"/>
      <c r="AH206" s="8"/>
      <c r="AI206" s="14"/>
      <c r="AJ206" s="24"/>
      <c r="AK206" s="25"/>
      <c r="AL206" s="25"/>
      <c r="AM206" s="8"/>
      <c r="AN206" s="57"/>
      <c r="AO206" s="60"/>
      <c r="AP206" s="8"/>
      <c r="AQ206" s="14"/>
      <c r="AR206" s="24"/>
      <c r="AS206" s="25"/>
      <c r="AT206" s="57"/>
      <c r="AU206" s="24"/>
      <c r="AV206" s="25"/>
      <c r="AW206" s="97"/>
      <c r="AX206" s="24"/>
      <c r="AY206" s="25"/>
      <c r="AZ206" s="57"/>
      <c r="BA206" s="13" t="s">
        <v>447</v>
      </c>
      <c r="BB206" s="109" t="s">
        <v>447</v>
      </c>
      <c r="BC206" s="1"/>
      <c r="BD206" s="1"/>
      <c r="BE206" s="1"/>
      <c r="BF206" s="1"/>
      <c r="BG206" s="1"/>
      <c r="BS206" s="29"/>
      <c r="BT206" s="44" t="str">
        <f t="shared" si="35"/>
        <v/>
      </c>
      <c r="BU206" s="45" t="str">
        <f t="shared" si="36"/>
        <v/>
      </c>
      <c r="BV206" s="45" t="str">
        <f t="shared" si="37"/>
        <v/>
      </c>
      <c r="BW206" s="44" t="str">
        <f t="shared" si="38"/>
        <v/>
      </c>
      <c r="BX206" s="45" t="str">
        <f t="shared" si="39"/>
        <v/>
      </c>
      <c r="BY206" s="44" t="e">
        <f>IF(AND(#REF!="",#REF!="",#REF!="",#REF!=""),"",SUM(#REF!,#REF!,#REF!,#REF!,#REF!))</f>
        <v>#REF!</v>
      </c>
      <c r="BZ206" s="45" t="str">
        <f t="shared" si="40"/>
        <v/>
      </c>
      <c r="CA206" s="44" t="str">
        <f t="shared" si="41"/>
        <v/>
      </c>
      <c r="CB206" s="45" t="str">
        <f t="shared" si="42"/>
        <v/>
      </c>
      <c r="CC206" s="44" t="str">
        <f t="shared" si="43"/>
        <v/>
      </c>
      <c r="CD206" s="45" t="str">
        <f t="shared" si="44"/>
        <v/>
      </c>
      <c r="CE206" s="44" t="e">
        <f>IF(AND(#REF!="",#REF!="",#REF!="",#REF!=""),"",SUM(#REF!,#REF!,#REF!,#REF!,#REF!))</f>
        <v>#REF!</v>
      </c>
      <c r="CF206" s="45" t="str">
        <f t="shared" si="45"/>
        <v/>
      </c>
      <c r="CG206" s="38" t="e">
        <f>IF(AND(#REF!="",#REF!="",#REF!="",#REF!=""),"",SUM(#REF!,#REF!,#REF!,#REF!))</f>
        <v>#REF!</v>
      </c>
      <c r="CH206" s="38" t="str">
        <f t="shared" si="34"/>
        <v/>
      </c>
    </row>
    <row r="207" spans="1:86" ht="24.9" customHeight="1">
      <c r="A207" s="358">
        <v>201</v>
      </c>
      <c r="B207" s="359"/>
      <c r="C207" s="360"/>
      <c r="D207" s="361"/>
      <c r="E207" s="362"/>
      <c r="F207" s="363"/>
      <c r="G207" s="363"/>
      <c r="H207" s="364"/>
      <c r="I207" s="365"/>
      <c r="J207" s="366"/>
      <c r="K207" s="367"/>
      <c r="L207" s="24"/>
      <c r="M207" s="25"/>
      <c r="N207" s="25"/>
      <c r="O207" s="8"/>
      <c r="P207" s="57"/>
      <c r="Q207" s="60"/>
      <c r="R207" s="8"/>
      <c r="S207" s="14"/>
      <c r="T207" s="26"/>
      <c r="U207" s="27"/>
      <c r="V207" s="27"/>
      <c r="W207" s="8"/>
      <c r="X207" s="63"/>
      <c r="Y207" s="60"/>
      <c r="Z207" s="8"/>
      <c r="AA207" s="14"/>
      <c r="AB207" s="24"/>
      <c r="AC207" s="25"/>
      <c r="AD207" s="25"/>
      <c r="AE207" s="8"/>
      <c r="AF207" s="57"/>
      <c r="AG207" s="60"/>
      <c r="AH207" s="8"/>
      <c r="AI207" s="14"/>
      <c r="AJ207" s="24"/>
      <c r="AK207" s="25"/>
      <c r="AL207" s="25"/>
      <c r="AM207" s="8"/>
      <c r="AN207" s="57"/>
      <c r="AO207" s="60"/>
      <c r="AP207" s="8"/>
      <c r="AQ207" s="14"/>
      <c r="AR207" s="24"/>
      <c r="AS207" s="25"/>
      <c r="AT207" s="57"/>
      <c r="AU207" s="24"/>
      <c r="AV207" s="25"/>
      <c r="AW207" s="97"/>
      <c r="AX207" s="24"/>
      <c r="AY207" s="25"/>
      <c r="AZ207" s="57"/>
      <c r="BA207" s="13" t="s">
        <v>447</v>
      </c>
      <c r="BB207" s="109" t="s">
        <v>447</v>
      </c>
      <c r="BC207" s="1"/>
      <c r="BD207" s="1"/>
      <c r="BE207" s="1"/>
      <c r="BF207" s="1"/>
      <c r="BG207" s="1"/>
      <c r="BS207" s="29"/>
      <c r="BT207" s="44" t="str">
        <f t="shared" si="35"/>
        <v/>
      </c>
      <c r="BU207" s="45" t="str">
        <f t="shared" si="36"/>
        <v/>
      </c>
      <c r="BV207" s="45" t="str">
        <f t="shared" si="37"/>
        <v/>
      </c>
      <c r="BW207" s="44" t="str">
        <f t="shared" si="38"/>
        <v/>
      </c>
      <c r="BX207" s="45" t="str">
        <f t="shared" si="39"/>
        <v/>
      </c>
      <c r="BY207" s="44" t="e">
        <f>IF(AND(#REF!="",#REF!="",#REF!="",#REF!=""),"",SUM(#REF!,#REF!,#REF!,#REF!,#REF!))</f>
        <v>#REF!</v>
      </c>
      <c r="BZ207" s="45" t="str">
        <f t="shared" si="40"/>
        <v/>
      </c>
      <c r="CA207" s="44" t="str">
        <f t="shared" si="41"/>
        <v/>
      </c>
      <c r="CB207" s="45" t="str">
        <f t="shared" si="42"/>
        <v/>
      </c>
      <c r="CC207" s="44" t="str">
        <f t="shared" si="43"/>
        <v/>
      </c>
      <c r="CD207" s="45" t="str">
        <f t="shared" si="44"/>
        <v/>
      </c>
      <c r="CE207" s="44" t="e">
        <f>IF(AND(#REF!="",#REF!="",#REF!="",#REF!=""),"",SUM(#REF!,#REF!,#REF!,#REF!,#REF!))</f>
        <v>#REF!</v>
      </c>
      <c r="CF207" s="45" t="str">
        <f t="shared" si="45"/>
        <v/>
      </c>
      <c r="CG207" s="38" t="e">
        <f>IF(AND(#REF!="",#REF!="",#REF!="",#REF!=""),"",SUM(#REF!,#REF!,#REF!,#REF!))</f>
        <v>#REF!</v>
      </c>
      <c r="CH207" s="38" t="str">
        <f t="shared" si="34"/>
        <v/>
      </c>
    </row>
    <row r="208" spans="1:86" ht="24.9" customHeight="1">
      <c r="A208" s="358">
        <v>202</v>
      </c>
      <c r="B208" s="359"/>
      <c r="C208" s="360"/>
      <c r="D208" s="361"/>
      <c r="E208" s="362"/>
      <c r="F208" s="363"/>
      <c r="G208" s="363"/>
      <c r="H208" s="364"/>
      <c r="I208" s="365"/>
      <c r="J208" s="366"/>
      <c r="K208" s="367"/>
      <c r="L208" s="24"/>
      <c r="M208" s="25"/>
      <c r="N208" s="25"/>
      <c r="O208" s="8"/>
      <c r="P208" s="57"/>
      <c r="Q208" s="60"/>
      <c r="R208" s="8"/>
      <c r="S208" s="14"/>
      <c r="T208" s="26"/>
      <c r="U208" s="27"/>
      <c r="V208" s="27"/>
      <c r="W208" s="8"/>
      <c r="X208" s="63"/>
      <c r="Y208" s="60"/>
      <c r="Z208" s="8"/>
      <c r="AA208" s="14"/>
      <c r="AB208" s="24"/>
      <c r="AC208" s="25"/>
      <c r="AD208" s="25"/>
      <c r="AE208" s="8"/>
      <c r="AF208" s="57"/>
      <c r="AG208" s="60"/>
      <c r="AH208" s="8"/>
      <c r="AI208" s="14"/>
      <c r="AJ208" s="24"/>
      <c r="AK208" s="25"/>
      <c r="AL208" s="25"/>
      <c r="AM208" s="8"/>
      <c r="AN208" s="57"/>
      <c r="AO208" s="60"/>
      <c r="AP208" s="8"/>
      <c r="AQ208" s="14"/>
      <c r="AR208" s="24"/>
      <c r="AS208" s="25"/>
      <c r="AT208" s="57"/>
      <c r="AU208" s="24"/>
      <c r="AV208" s="25"/>
      <c r="AW208" s="97"/>
      <c r="AX208" s="24"/>
      <c r="AY208" s="25"/>
      <c r="AZ208" s="57"/>
      <c r="BA208" s="13" t="s">
        <v>447</v>
      </c>
      <c r="BB208" s="109" t="s">
        <v>447</v>
      </c>
      <c r="BC208" s="1"/>
      <c r="BD208" s="1"/>
      <c r="BE208" s="1"/>
      <c r="BF208" s="1"/>
      <c r="BG208" s="1"/>
      <c r="BS208" s="29"/>
      <c r="BT208" s="44" t="str">
        <f t="shared" si="35"/>
        <v/>
      </c>
      <c r="BU208" s="45" t="str">
        <f t="shared" si="36"/>
        <v/>
      </c>
      <c r="BV208" s="45" t="str">
        <f t="shared" si="37"/>
        <v/>
      </c>
      <c r="BW208" s="44" t="str">
        <f t="shared" si="38"/>
        <v/>
      </c>
      <c r="BX208" s="45" t="str">
        <f t="shared" si="39"/>
        <v/>
      </c>
      <c r="BY208" s="44" t="e">
        <f>IF(AND(#REF!="",#REF!="",#REF!="",#REF!=""),"",SUM(#REF!,#REF!,#REF!,#REF!,#REF!))</f>
        <v>#REF!</v>
      </c>
      <c r="BZ208" s="45" t="str">
        <f t="shared" si="40"/>
        <v/>
      </c>
      <c r="CA208" s="44" t="str">
        <f t="shared" si="41"/>
        <v/>
      </c>
      <c r="CB208" s="45" t="str">
        <f t="shared" si="42"/>
        <v/>
      </c>
      <c r="CC208" s="44" t="str">
        <f t="shared" si="43"/>
        <v/>
      </c>
      <c r="CD208" s="45" t="str">
        <f t="shared" si="44"/>
        <v/>
      </c>
      <c r="CE208" s="44" t="e">
        <f>IF(AND(#REF!="",#REF!="",#REF!="",#REF!=""),"",SUM(#REF!,#REF!,#REF!,#REF!,#REF!))</f>
        <v>#REF!</v>
      </c>
      <c r="CF208" s="45" t="str">
        <f t="shared" si="45"/>
        <v/>
      </c>
      <c r="CG208" s="38" t="e">
        <f>IF(AND(#REF!="",#REF!="",#REF!="",#REF!=""),"",SUM(#REF!,#REF!,#REF!,#REF!))</f>
        <v>#REF!</v>
      </c>
      <c r="CH208" s="38" t="str">
        <f t="shared" si="34"/>
        <v/>
      </c>
    </row>
    <row r="209" spans="1:86" ht="24.9" customHeight="1">
      <c r="A209" s="358">
        <v>203</v>
      </c>
      <c r="B209" s="359"/>
      <c r="C209" s="360"/>
      <c r="D209" s="361"/>
      <c r="E209" s="362"/>
      <c r="F209" s="363"/>
      <c r="G209" s="363"/>
      <c r="H209" s="364"/>
      <c r="I209" s="365"/>
      <c r="J209" s="366"/>
      <c r="K209" s="367"/>
      <c r="L209" s="24"/>
      <c r="M209" s="25"/>
      <c r="N209" s="25"/>
      <c r="O209" s="8"/>
      <c r="P209" s="57"/>
      <c r="Q209" s="60"/>
      <c r="R209" s="8"/>
      <c r="S209" s="14"/>
      <c r="T209" s="26"/>
      <c r="U209" s="27"/>
      <c r="V209" s="27"/>
      <c r="W209" s="8"/>
      <c r="X209" s="63"/>
      <c r="Y209" s="60"/>
      <c r="Z209" s="8"/>
      <c r="AA209" s="14"/>
      <c r="AB209" s="24"/>
      <c r="AC209" s="25"/>
      <c r="AD209" s="25"/>
      <c r="AE209" s="8"/>
      <c r="AF209" s="57"/>
      <c r="AG209" s="60"/>
      <c r="AH209" s="8"/>
      <c r="AI209" s="14"/>
      <c r="AJ209" s="24"/>
      <c r="AK209" s="25"/>
      <c r="AL209" s="25"/>
      <c r="AM209" s="8"/>
      <c r="AN209" s="57"/>
      <c r="AO209" s="60"/>
      <c r="AP209" s="8"/>
      <c r="AQ209" s="14"/>
      <c r="AR209" s="24"/>
      <c r="AS209" s="25"/>
      <c r="AT209" s="57"/>
      <c r="AU209" s="24"/>
      <c r="AV209" s="25"/>
      <c r="AW209" s="97"/>
      <c r="AX209" s="24"/>
      <c r="AY209" s="25"/>
      <c r="AZ209" s="57"/>
      <c r="BA209" s="13" t="s">
        <v>447</v>
      </c>
      <c r="BB209" s="109" t="s">
        <v>447</v>
      </c>
      <c r="BC209" s="1"/>
      <c r="BD209" s="1"/>
      <c r="BE209" s="1"/>
      <c r="BF209" s="1"/>
      <c r="BG209" s="1"/>
      <c r="BS209" s="29"/>
      <c r="BT209" s="44" t="str">
        <f t="shared" si="35"/>
        <v/>
      </c>
      <c r="BU209" s="45" t="str">
        <f t="shared" si="36"/>
        <v/>
      </c>
      <c r="BV209" s="45" t="str">
        <f t="shared" si="37"/>
        <v/>
      </c>
      <c r="BW209" s="44" t="str">
        <f t="shared" si="38"/>
        <v/>
      </c>
      <c r="BX209" s="45" t="str">
        <f t="shared" si="39"/>
        <v/>
      </c>
      <c r="BY209" s="44" t="e">
        <f>IF(AND(#REF!="",#REF!="",#REF!="",#REF!=""),"",SUM(#REF!,#REF!,#REF!,#REF!,#REF!))</f>
        <v>#REF!</v>
      </c>
      <c r="BZ209" s="45" t="str">
        <f t="shared" si="40"/>
        <v/>
      </c>
      <c r="CA209" s="44" t="str">
        <f t="shared" si="41"/>
        <v/>
      </c>
      <c r="CB209" s="45" t="str">
        <f t="shared" si="42"/>
        <v/>
      </c>
      <c r="CC209" s="44" t="str">
        <f t="shared" si="43"/>
        <v/>
      </c>
      <c r="CD209" s="45" t="str">
        <f t="shared" si="44"/>
        <v/>
      </c>
      <c r="CE209" s="44" t="e">
        <f>IF(AND(#REF!="",#REF!="",#REF!="",#REF!=""),"",SUM(#REF!,#REF!,#REF!,#REF!,#REF!))</f>
        <v>#REF!</v>
      </c>
      <c r="CF209" s="45" t="str">
        <f t="shared" si="45"/>
        <v/>
      </c>
      <c r="CG209" s="38" t="e">
        <f>IF(AND(#REF!="",#REF!="",#REF!="",#REF!=""),"",SUM(#REF!,#REF!,#REF!,#REF!))</f>
        <v>#REF!</v>
      </c>
      <c r="CH209" s="38" t="str">
        <f t="shared" si="34"/>
        <v/>
      </c>
    </row>
    <row r="210" spans="1:86" ht="24.9" customHeight="1">
      <c r="A210" s="358">
        <v>204</v>
      </c>
      <c r="B210" s="359"/>
      <c r="C210" s="360"/>
      <c r="D210" s="361"/>
      <c r="E210" s="362"/>
      <c r="F210" s="363"/>
      <c r="G210" s="363"/>
      <c r="H210" s="364"/>
      <c r="I210" s="365"/>
      <c r="J210" s="366"/>
      <c r="K210" s="367"/>
      <c r="L210" s="24"/>
      <c r="M210" s="25"/>
      <c r="N210" s="25"/>
      <c r="O210" s="8"/>
      <c r="P210" s="57"/>
      <c r="Q210" s="60"/>
      <c r="R210" s="8"/>
      <c r="S210" s="14"/>
      <c r="T210" s="26"/>
      <c r="U210" s="27"/>
      <c r="V210" s="27"/>
      <c r="W210" s="8"/>
      <c r="X210" s="63"/>
      <c r="Y210" s="60"/>
      <c r="Z210" s="8"/>
      <c r="AA210" s="14"/>
      <c r="AB210" s="24"/>
      <c r="AC210" s="25"/>
      <c r="AD210" s="25"/>
      <c r="AE210" s="8"/>
      <c r="AF210" s="57"/>
      <c r="AG210" s="60"/>
      <c r="AH210" s="8"/>
      <c r="AI210" s="14"/>
      <c r="AJ210" s="24"/>
      <c r="AK210" s="25"/>
      <c r="AL210" s="25"/>
      <c r="AM210" s="8"/>
      <c r="AN210" s="57"/>
      <c r="AO210" s="60"/>
      <c r="AP210" s="8"/>
      <c r="AQ210" s="14"/>
      <c r="AR210" s="24"/>
      <c r="AS210" s="25"/>
      <c r="AT210" s="57"/>
      <c r="AU210" s="24"/>
      <c r="AV210" s="25"/>
      <c r="AW210" s="97"/>
      <c r="AX210" s="24"/>
      <c r="AY210" s="25"/>
      <c r="AZ210" s="57"/>
      <c r="BA210" s="13" t="s">
        <v>447</v>
      </c>
      <c r="BB210" s="109" t="s">
        <v>447</v>
      </c>
      <c r="BC210" s="1"/>
      <c r="BD210" s="1"/>
      <c r="BE210" s="1"/>
      <c r="BF210" s="1"/>
      <c r="BG210" s="1"/>
      <c r="BS210" s="29"/>
      <c r="BT210" s="44" t="str">
        <f t="shared" si="35"/>
        <v/>
      </c>
      <c r="BU210" s="45" t="str">
        <f t="shared" si="36"/>
        <v/>
      </c>
      <c r="BV210" s="45" t="str">
        <f t="shared" si="37"/>
        <v/>
      </c>
      <c r="BW210" s="44" t="str">
        <f t="shared" si="38"/>
        <v/>
      </c>
      <c r="BX210" s="45" t="str">
        <f t="shared" si="39"/>
        <v/>
      </c>
      <c r="BY210" s="44" t="e">
        <f>IF(AND(#REF!="",#REF!="",#REF!="",#REF!=""),"",SUM(#REF!,#REF!,#REF!,#REF!,#REF!))</f>
        <v>#REF!</v>
      </c>
      <c r="BZ210" s="45" t="str">
        <f t="shared" si="40"/>
        <v/>
      </c>
      <c r="CA210" s="44" t="str">
        <f t="shared" si="41"/>
        <v/>
      </c>
      <c r="CB210" s="45" t="str">
        <f t="shared" si="42"/>
        <v/>
      </c>
      <c r="CC210" s="44" t="str">
        <f t="shared" si="43"/>
        <v/>
      </c>
      <c r="CD210" s="45" t="str">
        <f t="shared" si="44"/>
        <v/>
      </c>
      <c r="CE210" s="44" t="e">
        <f>IF(AND(#REF!="",#REF!="",#REF!="",#REF!=""),"",SUM(#REF!,#REF!,#REF!,#REF!,#REF!))</f>
        <v>#REF!</v>
      </c>
      <c r="CF210" s="45" t="str">
        <f t="shared" si="45"/>
        <v/>
      </c>
      <c r="CG210" s="38" t="e">
        <f>IF(AND(#REF!="",#REF!="",#REF!="",#REF!=""),"",SUM(#REF!,#REF!,#REF!,#REF!))</f>
        <v>#REF!</v>
      </c>
      <c r="CH210" s="38" t="str">
        <f t="shared" si="34"/>
        <v/>
      </c>
    </row>
    <row r="211" spans="1:86" ht="24.9" customHeight="1">
      <c r="A211" s="358">
        <v>205</v>
      </c>
      <c r="B211" s="359"/>
      <c r="C211" s="360"/>
      <c r="D211" s="361"/>
      <c r="E211" s="362"/>
      <c r="F211" s="363"/>
      <c r="G211" s="363"/>
      <c r="H211" s="364"/>
      <c r="I211" s="365"/>
      <c r="J211" s="366"/>
      <c r="K211" s="367"/>
      <c r="L211" s="24"/>
      <c r="M211" s="25"/>
      <c r="N211" s="25"/>
      <c r="O211" s="8"/>
      <c r="P211" s="57"/>
      <c r="Q211" s="60"/>
      <c r="R211" s="8"/>
      <c r="S211" s="14"/>
      <c r="T211" s="26"/>
      <c r="U211" s="27"/>
      <c r="V211" s="27"/>
      <c r="W211" s="8"/>
      <c r="X211" s="63"/>
      <c r="Y211" s="60"/>
      <c r="Z211" s="8"/>
      <c r="AA211" s="14"/>
      <c r="AB211" s="24"/>
      <c r="AC211" s="25"/>
      <c r="AD211" s="25"/>
      <c r="AE211" s="8"/>
      <c r="AF211" s="57"/>
      <c r="AG211" s="60"/>
      <c r="AH211" s="8"/>
      <c r="AI211" s="14"/>
      <c r="AJ211" s="24"/>
      <c r="AK211" s="25"/>
      <c r="AL211" s="25"/>
      <c r="AM211" s="8"/>
      <c r="AN211" s="57"/>
      <c r="AO211" s="60"/>
      <c r="AP211" s="8"/>
      <c r="AQ211" s="14"/>
      <c r="AR211" s="24"/>
      <c r="AS211" s="25"/>
      <c r="AT211" s="57"/>
      <c r="AU211" s="24"/>
      <c r="AV211" s="25"/>
      <c r="AW211" s="97"/>
      <c r="AX211" s="24"/>
      <c r="AY211" s="25"/>
      <c r="AZ211" s="57"/>
      <c r="BA211" s="13" t="s">
        <v>447</v>
      </c>
      <c r="BB211" s="109" t="s">
        <v>447</v>
      </c>
      <c r="BC211" s="1"/>
      <c r="BD211" s="1"/>
      <c r="BE211" s="1"/>
      <c r="BF211" s="1"/>
      <c r="BG211" s="1"/>
      <c r="BS211" s="29"/>
      <c r="BT211" s="44" t="str">
        <f t="shared" si="35"/>
        <v/>
      </c>
      <c r="BU211" s="45" t="str">
        <f t="shared" si="36"/>
        <v/>
      </c>
      <c r="BV211" s="45" t="str">
        <f t="shared" si="37"/>
        <v/>
      </c>
      <c r="BW211" s="44" t="str">
        <f t="shared" si="38"/>
        <v/>
      </c>
      <c r="BX211" s="45" t="str">
        <f t="shared" si="39"/>
        <v/>
      </c>
      <c r="BY211" s="44" t="e">
        <f>IF(AND(#REF!="",#REF!="",#REF!="",#REF!=""),"",SUM(#REF!,#REF!,#REF!,#REF!,#REF!))</f>
        <v>#REF!</v>
      </c>
      <c r="BZ211" s="45" t="str">
        <f t="shared" si="40"/>
        <v/>
      </c>
      <c r="CA211" s="44" t="str">
        <f t="shared" si="41"/>
        <v/>
      </c>
      <c r="CB211" s="45" t="str">
        <f t="shared" si="42"/>
        <v/>
      </c>
      <c r="CC211" s="44" t="str">
        <f t="shared" si="43"/>
        <v/>
      </c>
      <c r="CD211" s="45" t="str">
        <f t="shared" si="44"/>
        <v/>
      </c>
      <c r="CE211" s="44" t="e">
        <f>IF(AND(#REF!="",#REF!="",#REF!="",#REF!=""),"",SUM(#REF!,#REF!,#REF!,#REF!,#REF!))</f>
        <v>#REF!</v>
      </c>
      <c r="CF211" s="45" t="str">
        <f t="shared" si="45"/>
        <v/>
      </c>
      <c r="CG211" s="38" t="e">
        <f>IF(AND(#REF!="",#REF!="",#REF!="",#REF!=""),"",SUM(#REF!,#REF!,#REF!,#REF!))</f>
        <v>#REF!</v>
      </c>
      <c r="CH211" s="38" t="str">
        <f t="shared" si="34"/>
        <v/>
      </c>
    </row>
    <row r="212" spans="1:86" ht="24.9" customHeight="1">
      <c r="A212" s="358">
        <v>206</v>
      </c>
      <c r="B212" s="359"/>
      <c r="C212" s="360"/>
      <c r="D212" s="361"/>
      <c r="E212" s="362"/>
      <c r="F212" s="363"/>
      <c r="G212" s="363"/>
      <c r="H212" s="364"/>
      <c r="I212" s="365"/>
      <c r="J212" s="366"/>
      <c r="K212" s="367"/>
      <c r="L212" s="24"/>
      <c r="M212" s="25"/>
      <c r="N212" s="25"/>
      <c r="O212" s="8"/>
      <c r="P212" s="57"/>
      <c r="Q212" s="60"/>
      <c r="R212" s="8"/>
      <c r="S212" s="14"/>
      <c r="T212" s="26"/>
      <c r="U212" s="27"/>
      <c r="V212" s="27"/>
      <c r="W212" s="8"/>
      <c r="X212" s="63"/>
      <c r="Y212" s="60"/>
      <c r="Z212" s="8"/>
      <c r="AA212" s="14"/>
      <c r="AB212" s="24"/>
      <c r="AC212" s="25"/>
      <c r="AD212" s="25"/>
      <c r="AE212" s="8"/>
      <c r="AF212" s="57"/>
      <c r="AG212" s="60"/>
      <c r="AH212" s="8"/>
      <c r="AI212" s="14"/>
      <c r="AJ212" s="24"/>
      <c r="AK212" s="25"/>
      <c r="AL212" s="25"/>
      <c r="AM212" s="8"/>
      <c r="AN212" s="57"/>
      <c r="AO212" s="60"/>
      <c r="AP212" s="8"/>
      <c r="AQ212" s="14"/>
      <c r="AR212" s="24"/>
      <c r="AS212" s="25"/>
      <c r="AT212" s="57"/>
      <c r="AU212" s="24"/>
      <c r="AV212" s="25"/>
      <c r="AW212" s="97"/>
      <c r="AX212" s="24"/>
      <c r="AY212" s="25"/>
      <c r="AZ212" s="57"/>
      <c r="BA212" s="13" t="s">
        <v>447</v>
      </c>
      <c r="BB212" s="109" t="s">
        <v>447</v>
      </c>
      <c r="BC212" s="1"/>
      <c r="BD212" s="1"/>
      <c r="BE212" s="1"/>
      <c r="BF212" s="1"/>
      <c r="BG212" s="1"/>
      <c r="BS212" s="29"/>
      <c r="BT212" s="44" t="str">
        <f t="shared" si="35"/>
        <v/>
      </c>
      <c r="BU212" s="45" t="str">
        <f t="shared" si="36"/>
        <v/>
      </c>
      <c r="BV212" s="45" t="str">
        <f t="shared" si="37"/>
        <v/>
      </c>
      <c r="BW212" s="44" t="str">
        <f t="shared" si="38"/>
        <v/>
      </c>
      <c r="BX212" s="45" t="str">
        <f t="shared" si="39"/>
        <v/>
      </c>
      <c r="BY212" s="44" t="e">
        <f>IF(AND(#REF!="",#REF!="",#REF!="",#REF!=""),"",SUM(#REF!,#REF!,#REF!,#REF!,#REF!))</f>
        <v>#REF!</v>
      </c>
      <c r="BZ212" s="45" t="str">
        <f t="shared" si="40"/>
        <v/>
      </c>
      <c r="CA212" s="44" t="str">
        <f t="shared" si="41"/>
        <v/>
      </c>
      <c r="CB212" s="45" t="str">
        <f t="shared" si="42"/>
        <v/>
      </c>
      <c r="CC212" s="44" t="str">
        <f t="shared" si="43"/>
        <v/>
      </c>
      <c r="CD212" s="45" t="str">
        <f t="shared" si="44"/>
        <v/>
      </c>
      <c r="CE212" s="44" t="e">
        <f>IF(AND(#REF!="",#REF!="",#REF!="",#REF!=""),"",SUM(#REF!,#REF!,#REF!,#REF!,#REF!))</f>
        <v>#REF!</v>
      </c>
      <c r="CF212" s="45" t="str">
        <f t="shared" si="45"/>
        <v/>
      </c>
      <c r="CG212" s="38" t="e">
        <f>IF(AND(#REF!="",#REF!="",#REF!="",#REF!=""),"",SUM(#REF!,#REF!,#REF!,#REF!))</f>
        <v>#REF!</v>
      </c>
      <c r="CH212" s="38" t="str">
        <f t="shared" si="34"/>
        <v/>
      </c>
    </row>
    <row r="213" spans="1:86" ht="24.9" customHeight="1">
      <c r="A213" s="358">
        <v>207</v>
      </c>
      <c r="B213" s="359"/>
      <c r="C213" s="360"/>
      <c r="D213" s="361"/>
      <c r="E213" s="362"/>
      <c r="F213" s="363"/>
      <c r="G213" s="363"/>
      <c r="H213" s="364"/>
      <c r="I213" s="365"/>
      <c r="J213" s="366"/>
      <c r="K213" s="367"/>
      <c r="L213" s="24"/>
      <c r="M213" s="25"/>
      <c r="N213" s="25"/>
      <c r="O213" s="8"/>
      <c r="P213" s="57"/>
      <c r="Q213" s="60"/>
      <c r="R213" s="8"/>
      <c r="S213" s="14"/>
      <c r="T213" s="26"/>
      <c r="U213" s="27"/>
      <c r="V213" s="27"/>
      <c r="W213" s="8"/>
      <c r="X213" s="63"/>
      <c r="Y213" s="60"/>
      <c r="Z213" s="8"/>
      <c r="AA213" s="14"/>
      <c r="AB213" s="24"/>
      <c r="AC213" s="25"/>
      <c r="AD213" s="25"/>
      <c r="AE213" s="8"/>
      <c r="AF213" s="57"/>
      <c r="AG213" s="60"/>
      <c r="AH213" s="8"/>
      <c r="AI213" s="14"/>
      <c r="AJ213" s="24"/>
      <c r="AK213" s="25"/>
      <c r="AL213" s="25"/>
      <c r="AM213" s="8"/>
      <c r="AN213" s="57"/>
      <c r="AO213" s="60"/>
      <c r="AP213" s="8"/>
      <c r="AQ213" s="14"/>
      <c r="AR213" s="24"/>
      <c r="AS213" s="25"/>
      <c r="AT213" s="57"/>
      <c r="AU213" s="24"/>
      <c r="AV213" s="25"/>
      <c r="AW213" s="97"/>
      <c r="AX213" s="24"/>
      <c r="AY213" s="25"/>
      <c r="AZ213" s="57"/>
      <c r="BA213" s="13" t="s">
        <v>447</v>
      </c>
      <c r="BB213" s="109" t="s">
        <v>447</v>
      </c>
      <c r="BC213" s="1"/>
      <c r="BD213" s="1"/>
      <c r="BE213" s="1"/>
      <c r="BF213" s="1"/>
      <c r="BG213" s="1"/>
      <c r="BS213" s="29"/>
      <c r="BT213" s="44" t="str">
        <f t="shared" si="35"/>
        <v/>
      </c>
      <c r="BU213" s="45" t="str">
        <f t="shared" si="36"/>
        <v/>
      </c>
      <c r="BV213" s="45" t="str">
        <f t="shared" si="37"/>
        <v/>
      </c>
      <c r="BW213" s="44" t="str">
        <f t="shared" si="38"/>
        <v/>
      </c>
      <c r="BX213" s="45" t="str">
        <f t="shared" si="39"/>
        <v/>
      </c>
      <c r="BY213" s="44" t="e">
        <f>IF(AND(#REF!="",#REF!="",#REF!="",#REF!=""),"",SUM(#REF!,#REF!,#REF!,#REF!,#REF!))</f>
        <v>#REF!</v>
      </c>
      <c r="BZ213" s="45" t="str">
        <f t="shared" si="40"/>
        <v/>
      </c>
      <c r="CA213" s="44" t="str">
        <f t="shared" si="41"/>
        <v/>
      </c>
      <c r="CB213" s="45" t="str">
        <f t="shared" si="42"/>
        <v/>
      </c>
      <c r="CC213" s="44" t="str">
        <f t="shared" si="43"/>
        <v/>
      </c>
      <c r="CD213" s="45" t="str">
        <f t="shared" si="44"/>
        <v/>
      </c>
      <c r="CE213" s="44" t="e">
        <f>IF(AND(#REF!="",#REF!="",#REF!="",#REF!=""),"",SUM(#REF!,#REF!,#REF!,#REF!,#REF!))</f>
        <v>#REF!</v>
      </c>
      <c r="CF213" s="45" t="str">
        <f t="shared" si="45"/>
        <v/>
      </c>
      <c r="CG213" s="38" t="e">
        <f>IF(AND(#REF!="",#REF!="",#REF!="",#REF!=""),"",SUM(#REF!,#REF!,#REF!,#REF!))</f>
        <v>#REF!</v>
      </c>
      <c r="CH213" s="38" t="str">
        <f t="shared" si="34"/>
        <v/>
      </c>
    </row>
    <row r="214" spans="1:86" ht="24.9" customHeight="1">
      <c r="A214" s="358">
        <v>208</v>
      </c>
      <c r="B214" s="359"/>
      <c r="C214" s="360"/>
      <c r="D214" s="361"/>
      <c r="E214" s="362"/>
      <c r="F214" s="363"/>
      <c r="G214" s="363"/>
      <c r="H214" s="364"/>
      <c r="I214" s="365"/>
      <c r="J214" s="366"/>
      <c r="K214" s="367"/>
      <c r="L214" s="24"/>
      <c r="M214" s="25"/>
      <c r="N214" s="25"/>
      <c r="O214" s="8"/>
      <c r="P214" s="57"/>
      <c r="Q214" s="60"/>
      <c r="R214" s="8"/>
      <c r="S214" s="14"/>
      <c r="T214" s="26"/>
      <c r="U214" s="27"/>
      <c r="V214" s="27"/>
      <c r="W214" s="8"/>
      <c r="X214" s="63"/>
      <c r="Y214" s="60"/>
      <c r="Z214" s="8"/>
      <c r="AA214" s="14"/>
      <c r="AB214" s="24"/>
      <c r="AC214" s="25"/>
      <c r="AD214" s="25"/>
      <c r="AE214" s="8"/>
      <c r="AF214" s="57"/>
      <c r="AG214" s="60"/>
      <c r="AH214" s="8"/>
      <c r="AI214" s="14"/>
      <c r="AJ214" s="24"/>
      <c r="AK214" s="25"/>
      <c r="AL214" s="25"/>
      <c r="AM214" s="8"/>
      <c r="AN214" s="57"/>
      <c r="AO214" s="60"/>
      <c r="AP214" s="8"/>
      <c r="AQ214" s="14"/>
      <c r="AR214" s="24"/>
      <c r="AS214" s="25"/>
      <c r="AT214" s="57"/>
      <c r="AU214" s="24"/>
      <c r="AV214" s="25"/>
      <c r="AW214" s="97"/>
      <c r="AX214" s="24"/>
      <c r="AY214" s="25"/>
      <c r="AZ214" s="57"/>
      <c r="BA214" s="13" t="s">
        <v>447</v>
      </c>
      <c r="BB214" s="109" t="s">
        <v>447</v>
      </c>
      <c r="BC214" s="1"/>
      <c r="BD214" s="1"/>
      <c r="BE214" s="1"/>
      <c r="BF214" s="1"/>
      <c r="BG214" s="1"/>
      <c r="BS214" s="29"/>
      <c r="BT214" s="44" t="str">
        <f t="shared" si="35"/>
        <v/>
      </c>
      <c r="BU214" s="45" t="str">
        <f t="shared" si="36"/>
        <v/>
      </c>
      <c r="BV214" s="45" t="str">
        <f t="shared" si="37"/>
        <v/>
      </c>
      <c r="BW214" s="44" t="str">
        <f t="shared" si="38"/>
        <v/>
      </c>
      <c r="BX214" s="45" t="str">
        <f t="shared" si="39"/>
        <v/>
      </c>
      <c r="BY214" s="44" t="e">
        <f>IF(AND(#REF!="",#REF!="",#REF!="",#REF!=""),"",SUM(#REF!,#REF!,#REF!,#REF!,#REF!))</f>
        <v>#REF!</v>
      </c>
      <c r="BZ214" s="45" t="str">
        <f t="shared" si="40"/>
        <v/>
      </c>
      <c r="CA214" s="44" t="str">
        <f t="shared" si="41"/>
        <v/>
      </c>
      <c r="CB214" s="45" t="str">
        <f t="shared" si="42"/>
        <v/>
      </c>
      <c r="CC214" s="44" t="str">
        <f t="shared" si="43"/>
        <v/>
      </c>
      <c r="CD214" s="45" t="str">
        <f t="shared" si="44"/>
        <v/>
      </c>
      <c r="CE214" s="44" t="e">
        <f>IF(AND(#REF!="",#REF!="",#REF!="",#REF!=""),"",SUM(#REF!,#REF!,#REF!,#REF!,#REF!))</f>
        <v>#REF!</v>
      </c>
      <c r="CF214" s="45" t="str">
        <f t="shared" si="45"/>
        <v/>
      </c>
      <c r="CG214" s="38" t="e">
        <f>IF(AND(#REF!="",#REF!="",#REF!="",#REF!=""),"",SUM(#REF!,#REF!,#REF!,#REF!))</f>
        <v>#REF!</v>
      </c>
      <c r="CH214" s="38" t="str">
        <f t="shared" si="34"/>
        <v/>
      </c>
    </row>
    <row r="215" spans="1:86" ht="24.9" customHeight="1">
      <c r="A215" s="358">
        <v>209</v>
      </c>
      <c r="B215" s="359"/>
      <c r="C215" s="360"/>
      <c r="D215" s="361"/>
      <c r="E215" s="362"/>
      <c r="F215" s="363"/>
      <c r="G215" s="363"/>
      <c r="H215" s="364"/>
      <c r="I215" s="365"/>
      <c r="J215" s="366"/>
      <c r="K215" s="367"/>
      <c r="L215" s="24"/>
      <c r="M215" s="25"/>
      <c r="N215" s="25"/>
      <c r="O215" s="8"/>
      <c r="P215" s="57"/>
      <c r="Q215" s="60"/>
      <c r="R215" s="8"/>
      <c r="S215" s="14"/>
      <c r="T215" s="26"/>
      <c r="U215" s="27"/>
      <c r="V215" s="27"/>
      <c r="W215" s="8"/>
      <c r="X215" s="63"/>
      <c r="Y215" s="60"/>
      <c r="Z215" s="8"/>
      <c r="AA215" s="14"/>
      <c r="AB215" s="24"/>
      <c r="AC215" s="25"/>
      <c r="AD215" s="25"/>
      <c r="AE215" s="8"/>
      <c r="AF215" s="57"/>
      <c r="AG215" s="60"/>
      <c r="AH215" s="8"/>
      <c r="AI215" s="14"/>
      <c r="AJ215" s="24"/>
      <c r="AK215" s="25"/>
      <c r="AL215" s="25"/>
      <c r="AM215" s="8"/>
      <c r="AN215" s="57"/>
      <c r="AO215" s="60"/>
      <c r="AP215" s="8"/>
      <c r="AQ215" s="14"/>
      <c r="AR215" s="24"/>
      <c r="AS215" s="25"/>
      <c r="AT215" s="57"/>
      <c r="AU215" s="24"/>
      <c r="AV215" s="25"/>
      <c r="AW215" s="97"/>
      <c r="AX215" s="24"/>
      <c r="AY215" s="25"/>
      <c r="AZ215" s="57"/>
      <c r="BA215" s="13" t="s">
        <v>447</v>
      </c>
      <c r="BB215" s="109" t="s">
        <v>447</v>
      </c>
      <c r="BC215" s="1"/>
      <c r="BD215" s="1"/>
      <c r="BE215" s="1"/>
      <c r="BF215" s="1"/>
      <c r="BG215" s="1"/>
      <c r="BS215" s="29"/>
      <c r="BT215" s="44" t="str">
        <f t="shared" si="35"/>
        <v/>
      </c>
      <c r="BU215" s="45" t="str">
        <f t="shared" si="36"/>
        <v/>
      </c>
      <c r="BV215" s="45" t="str">
        <f t="shared" si="37"/>
        <v/>
      </c>
      <c r="BW215" s="44" t="str">
        <f t="shared" si="38"/>
        <v/>
      </c>
      <c r="BX215" s="45" t="str">
        <f t="shared" si="39"/>
        <v/>
      </c>
      <c r="BY215" s="44" t="e">
        <f>IF(AND(#REF!="",#REF!="",#REF!="",#REF!=""),"",SUM(#REF!,#REF!,#REF!,#REF!,#REF!))</f>
        <v>#REF!</v>
      </c>
      <c r="BZ215" s="45" t="str">
        <f t="shared" si="40"/>
        <v/>
      </c>
      <c r="CA215" s="44" t="str">
        <f t="shared" si="41"/>
        <v/>
      </c>
      <c r="CB215" s="45" t="str">
        <f t="shared" si="42"/>
        <v/>
      </c>
      <c r="CC215" s="44" t="str">
        <f t="shared" si="43"/>
        <v/>
      </c>
      <c r="CD215" s="45" t="str">
        <f t="shared" si="44"/>
        <v/>
      </c>
      <c r="CE215" s="44" t="e">
        <f>IF(AND(#REF!="",#REF!="",#REF!="",#REF!=""),"",SUM(#REF!,#REF!,#REF!,#REF!,#REF!))</f>
        <v>#REF!</v>
      </c>
      <c r="CF215" s="45" t="str">
        <f t="shared" si="45"/>
        <v/>
      </c>
      <c r="CG215" s="38" t="e">
        <f>IF(AND(#REF!="",#REF!="",#REF!="",#REF!=""),"",SUM(#REF!,#REF!,#REF!,#REF!))</f>
        <v>#REF!</v>
      </c>
      <c r="CH215" s="38" t="str">
        <f t="shared" si="34"/>
        <v/>
      </c>
    </row>
    <row r="216" spans="1:86" ht="24.9" customHeight="1">
      <c r="A216" s="358">
        <v>210</v>
      </c>
      <c r="B216" s="359"/>
      <c r="C216" s="360"/>
      <c r="D216" s="361"/>
      <c r="E216" s="362"/>
      <c r="F216" s="363"/>
      <c r="G216" s="363"/>
      <c r="H216" s="364"/>
      <c r="I216" s="365"/>
      <c r="J216" s="366"/>
      <c r="K216" s="367"/>
      <c r="L216" s="24"/>
      <c r="M216" s="25"/>
      <c r="N216" s="25"/>
      <c r="O216" s="8"/>
      <c r="P216" s="57"/>
      <c r="Q216" s="60"/>
      <c r="R216" s="8"/>
      <c r="S216" s="14"/>
      <c r="T216" s="26"/>
      <c r="U216" s="27"/>
      <c r="V216" s="27"/>
      <c r="W216" s="8"/>
      <c r="X216" s="63"/>
      <c r="Y216" s="60"/>
      <c r="Z216" s="8"/>
      <c r="AA216" s="14"/>
      <c r="AB216" s="24"/>
      <c r="AC216" s="25"/>
      <c r="AD216" s="25"/>
      <c r="AE216" s="8"/>
      <c r="AF216" s="57"/>
      <c r="AG216" s="60"/>
      <c r="AH216" s="8"/>
      <c r="AI216" s="14"/>
      <c r="AJ216" s="24"/>
      <c r="AK216" s="25"/>
      <c r="AL216" s="25"/>
      <c r="AM216" s="8"/>
      <c r="AN216" s="57"/>
      <c r="AO216" s="60"/>
      <c r="AP216" s="8"/>
      <c r="AQ216" s="14"/>
      <c r="AR216" s="24"/>
      <c r="AS216" s="25"/>
      <c r="AT216" s="57"/>
      <c r="AU216" s="24"/>
      <c r="AV216" s="25"/>
      <c r="AW216" s="97"/>
      <c r="AX216" s="24"/>
      <c r="AY216" s="25"/>
      <c r="AZ216" s="57"/>
      <c r="BA216" s="13" t="s">
        <v>447</v>
      </c>
      <c r="BB216" s="109" t="s">
        <v>447</v>
      </c>
      <c r="BC216" s="1"/>
      <c r="BD216" s="1"/>
      <c r="BE216" s="1"/>
      <c r="BF216" s="1"/>
      <c r="BG216" s="1"/>
      <c r="BS216" s="29"/>
      <c r="BT216" s="44" t="str">
        <f t="shared" si="35"/>
        <v/>
      </c>
      <c r="BU216" s="45" t="str">
        <f t="shared" si="36"/>
        <v/>
      </c>
      <c r="BV216" s="45" t="str">
        <f t="shared" si="37"/>
        <v/>
      </c>
      <c r="BW216" s="44" t="str">
        <f t="shared" si="38"/>
        <v/>
      </c>
      <c r="BX216" s="45" t="str">
        <f t="shared" si="39"/>
        <v/>
      </c>
      <c r="BY216" s="44" t="e">
        <f>IF(AND(#REF!="",#REF!="",#REF!="",#REF!=""),"",SUM(#REF!,#REF!,#REF!,#REF!,#REF!))</f>
        <v>#REF!</v>
      </c>
      <c r="BZ216" s="45" t="str">
        <f t="shared" si="40"/>
        <v/>
      </c>
      <c r="CA216" s="44" t="str">
        <f t="shared" si="41"/>
        <v/>
      </c>
      <c r="CB216" s="45" t="str">
        <f t="shared" si="42"/>
        <v/>
      </c>
      <c r="CC216" s="44" t="str">
        <f t="shared" si="43"/>
        <v/>
      </c>
      <c r="CD216" s="45" t="str">
        <f t="shared" si="44"/>
        <v/>
      </c>
      <c r="CE216" s="44" t="e">
        <f>IF(AND(#REF!="",#REF!="",#REF!="",#REF!=""),"",SUM(#REF!,#REF!,#REF!,#REF!,#REF!))</f>
        <v>#REF!</v>
      </c>
      <c r="CF216" s="45" t="str">
        <f t="shared" si="45"/>
        <v/>
      </c>
      <c r="CG216" s="38" t="e">
        <f>IF(AND(#REF!="",#REF!="",#REF!="",#REF!=""),"",SUM(#REF!,#REF!,#REF!,#REF!))</f>
        <v>#REF!</v>
      </c>
      <c r="CH216" s="38" t="str">
        <f t="shared" si="34"/>
        <v/>
      </c>
    </row>
    <row r="217" spans="1:86" ht="24.9" customHeight="1">
      <c r="A217" s="358">
        <v>211</v>
      </c>
      <c r="B217" s="359"/>
      <c r="C217" s="360"/>
      <c r="D217" s="361"/>
      <c r="E217" s="362"/>
      <c r="F217" s="363"/>
      <c r="G217" s="363"/>
      <c r="H217" s="364"/>
      <c r="I217" s="365"/>
      <c r="J217" s="366"/>
      <c r="K217" s="367"/>
      <c r="L217" s="24"/>
      <c r="M217" s="25"/>
      <c r="N217" s="25"/>
      <c r="O217" s="8"/>
      <c r="P217" s="57"/>
      <c r="Q217" s="60"/>
      <c r="R217" s="8"/>
      <c r="S217" s="14"/>
      <c r="T217" s="26"/>
      <c r="U217" s="27"/>
      <c r="V217" s="27"/>
      <c r="W217" s="8"/>
      <c r="X217" s="63"/>
      <c r="Y217" s="60"/>
      <c r="Z217" s="8"/>
      <c r="AA217" s="14"/>
      <c r="AB217" s="24"/>
      <c r="AC217" s="25"/>
      <c r="AD217" s="25"/>
      <c r="AE217" s="8"/>
      <c r="AF217" s="57"/>
      <c r="AG217" s="60"/>
      <c r="AH217" s="8"/>
      <c r="AI217" s="14"/>
      <c r="AJ217" s="24"/>
      <c r="AK217" s="25"/>
      <c r="AL217" s="25"/>
      <c r="AM217" s="8"/>
      <c r="AN217" s="57"/>
      <c r="AO217" s="60"/>
      <c r="AP217" s="8"/>
      <c r="AQ217" s="14"/>
      <c r="AR217" s="24"/>
      <c r="AS217" s="25"/>
      <c r="AT217" s="57"/>
      <c r="AU217" s="24"/>
      <c r="AV217" s="25"/>
      <c r="AW217" s="97"/>
      <c r="AX217" s="24"/>
      <c r="AY217" s="25"/>
      <c r="AZ217" s="57"/>
      <c r="BA217" s="13" t="s">
        <v>447</v>
      </c>
      <c r="BB217" s="109" t="s">
        <v>447</v>
      </c>
      <c r="BC217" s="1"/>
      <c r="BD217" s="1"/>
      <c r="BE217" s="1"/>
      <c r="BF217" s="1"/>
      <c r="BG217" s="1"/>
      <c r="BS217" s="29"/>
      <c r="BT217" s="44" t="str">
        <f t="shared" si="35"/>
        <v/>
      </c>
      <c r="BU217" s="45" t="str">
        <f t="shared" si="36"/>
        <v/>
      </c>
      <c r="BV217" s="45" t="str">
        <f t="shared" si="37"/>
        <v/>
      </c>
      <c r="BW217" s="44" t="str">
        <f t="shared" si="38"/>
        <v/>
      </c>
      <c r="BX217" s="45" t="str">
        <f t="shared" si="39"/>
        <v/>
      </c>
      <c r="BY217" s="44" t="e">
        <f>IF(AND(#REF!="",#REF!="",#REF!="",#REF!=""),"",SUM(#REF!,#REF!,#REF!,#REF!,#REF!))</f>
        <v>#REF!</v>
      </c>
      <c r="BZ217" s="45" t="str">
        <f t="shared" si="40"/>
        <v/>
      </c>
      <c r="CA217" s="44" t="str">
        <f t="shared" si="41"/>
        <v/>
      </c>
      <c r="CB217" s="45" t="str">
        <f t="shared" si="42"/>
        <v/>
      </c>
      <c r="CC217" s="44" t="str">
        <f t="shared" si="43"/>
        <v/>
      </c>
      <c r="CD217" s="45" t="str">
        <f t="shared" si="44"/>
        <v/>
      </c>
      <c r="CE217" s="44" t="e">
        <f>IF(AND(#REF!="",#REF!="",#REF!="",#REF!=""),"",SUM(#REF!,#REF!,#REF!,#REF!,#REF!))</f>
        <v>#REF!</v>
      </c>
      <c r="CF217" s="45" t="str">
        <f t="shared" si="45"/>
        <v/>
      </c>
      <c r="CG217" s="38" t="e">
        <f>IF(AND(#REF!="",#REF!="",#REF!="",#REF!=""),"",SUM(#REF!,#REF!,#REF!,#REF!))</f>
        <v>#REF!</v>
      </c>
      <c r="CH217" s="38" t="str">
        <f t="shared" si="34"/>
        <v/>
      </c>
    </row>
    <row r="218" spans="1:86" ht="24.9" customHeight="1">
      <c r="A218" s="358">
        <v>212</v>
      </c>
      <c r="B218" s="359"/>
      <c r="C218" s="360"/>
      <c r="D218" s="361"/>
      <c r="E218" s="362"/>
      <c r="F218" s="363"/>
      <c r="G218" s="363"/>
      <c r="H218" s="364"/>
      <c r="I218" s="365"/>
      <c r="J218" s="366"/>
      <c r="K218" s="367"/>
      <c r="L218" s="24"/>
      <c r="M218" s="25"/>
      <c r="N218" s="25"/>
      <c r="O218" s="8"/>
      <c r="P218" s="57"/>
      <c r="Q218" s="60"/>
      <c r="R218" s="8"/>
      <c r="S218" s="14"/>
      <c r="T218" s="26"/>
      <c r="U218" s="27"/>
      <c r="V218" s="27"/>
      <c r="W218" s="8"/>
      <c r="X218" s="63"/>
      <c r="Y218" s="60"/>
      <c r="Z218" s="8"/>
      <c r="AA218" s="14"/>
      <c r="AB218" s="24"/>
      <c r="AC218" s="25"/>
      <c r="AD218" s="25"/>
      <c r="AE218" s="8"/>
      <c r="AF218" s="57"/>
      <c r="AG218" s="60"/>
      <c r="AH218" s="8"/>
      <c r="AI218" s="14"/>
      <c r="AJ218" s="24"/>
      <c r="AK218" s="25"/>
      <c r="AL218" s="25"/>
      <c r="AM218" s="8"/>
      <c r="AN218" s="57"/>
      <c r="AO218" s="60"/>
      <c r="AP218" s="8"/>
      <c r="AQ218" s="14"/>
      <c r="AR218" s="24"/>
      <c r="AS218" s="25"/>
      <c r="AT218" s="57"/>
      <c r="AU218" s="24"/>
      <c r="AV218" s="25"/>
      <c r="AW218" s="97"/>
      <c r="AX218" s="24"/>
      <c r="AY218" s="25"/>
      <c r="AZ218" s="57"/>
      <c r="BA218" s="13" t="s">
        <v>447</v>
      </c>
      <c r="BB218" s="109" t="s">
        <v>447</v>
      </c>
      <c r="BC218" s="1"/>
      <c r="BD218" s="1"/>
      <c r="BE218" s="1"/>
      <c r="BF218" s="1"/>
      <c r="BG218" s="1"/>
      <c r="BS218" s="29"/>
      <c r="BT218" s="44" t="str">
        <f t="shared" si="35"/>
        <v/>
      </c>
      <c r="BU218" s="45" t="str">
        <f t="shared" si="36"/>
        <v/>
      </c>
      <c r="BV218" s="45" t="str">
        <f t="shared" si="37"/>
        <v/>
      </c>
      <c r="BW218" s="44" t="str">
        <f t="shared" si="38"/>
        <v/>
      </c>
      <c r="BX218" s="45" t="str">
        <f t="shared" si="39"/>
        <v/>
      </c>
      <c r="BY218" s="44" t="e">
        <f>IF(AND(#REF!="",#REF!="",#REF!="",#REF!=""),"",SUM(#REF!,#REF!,#REF!,#REF!,#REF!))</f>
        <v>#REF!</v>
      </c>
      <c r="BZ218" s="45" t="str">
        <f t="shared" si="40"/>
        <v/>
      </c>
      <c r="CA218" s="44" t="str">
        <f t="shared" si="41"/>
        <v/>
      </c>
      <c r="CB218" s="45" t="str">
        <f t="shared" si="42"/>
        <v/>
      </c>
      <c r="CC218" s="44" t="str">
        <f t="shared" si="43"/>
        <v/>
      </c>
      <c r="CD218" s="45" t="str">
        <f t="shared" si="44"/>
        <v/>
      </c>
      <c r="CE218" s="44" t="e">
        <f>IF(AND(#REF!="",#REF!="",#REF!="",#REF!=""),"",SUM(#REF!,#REF!,#REF!,#REF!,#REF!))</f>
        <v>#REF!</v>
      </c>
      <c r="CF218" s="45" t="str">
        <f t="shared" si="45"/>
        <v/>
      </c>
      <c r="CG218" s="38" t="e">
        <f>IF(AND(#REF!="",#REF!="",#REF!="",#REF!=""),"",SUM(#REF!,#REF!,#REF!,#REF!))</f>
        <v>#REF!</v>
      </c>
      <c r="CH218" s="38" t="str">
        <f t="shared" si="34"/>
        <v/>
      </c>
    </row>
    <row r="219" spans="1:86" ht="24.9" customHeight="1">
      <c r="A219" s="358">
        <v>213</v>
      </c>
      <c r="B219" s="359"/>
      <c r="C219" s="360"/>
      <c r="D219" s="361"/>
      <c r="E219" s="362"/>
      <c r="F219" s="363"/>
      <c r="G219" s="363"/>
      <c r="H219" s="364"/>
      <c r="I219" s="365"/>
      <c r="J219" s="366"/>
      <c r="K219" s="367"/>
      <c r="L219" s="24"/>
      <c r="M219" s="25"/>
      <c r="N219" s="25"/>
      <c r="O219" s="8"/>
      <c r="P219" s="57"/>
      <c r="Q219" s="60"/>
      <c r="R219" s="8"/>
      <c r="S219" s="14"/>
      <c r="T219" s="26"/>
      <c r="U219" s="27"/>
      <c r="V219" s="27"/>
      <c r="W219" s="8"/>
      <c r="X219" s="63"/>
      <c r="Y219" s="60"/>
      <c r="Z219" s="8"/>
      <c r="AA219" s="14"/>
      <c r="AB219" s="24"/>
      <c r="AC219" s="25"/>
      <c r="AD219" s="25"/>
      <c r="AE219" s="8"/>
      <c r="AF219" s="57"/>
      <c r="AG219" s="60"/>
      <c r="AH219" s="8"/>
      <c r="AI219" s="14"/>
      <c r="AJ219" s="24"/>
      <c r="AK219" s="25"/>
      <c r="AL219" s="25"/>
      <c r="AM219" s="8"/>
      <c r="AN219" s="57"/>
      <c r="AO219" s="60"/>
      <c r="AP219" s="8"/>
      <c r="AQ219" s="14"/>
      <c r="AR219" s="24"/>
      <c r="AS219" s="25"/>
      <c r="AT219" s="57"/>
      <c r="AU219" s="24"/>
      <c r="AV219" s="25"/>
      <c r="AW219" s="97"/>
      <c r="AX219" s="24"/>
      <c r="AY219" s="25"/>
      <c r="AZ219" s="57"/>
      <c r="BA219" s="13" t="s">
        <v>447</v>
      </c>
      <c r="BB219" s="109" t="s">
        <v>447</v>
      </c>
      <c r="BC219" s="1"/>
      <c r="BD219" s="1"/>
      <c r="BE219" s="1"/>
      <c r="BF219" s="1"/>
      <c r="BG219" s="1"/>
      <c r="BS219" s="29"/>
      <c r="BT219" s="44" t="str">
        <f t="shared" si="35"/>
        <v/>
      </c>
      <c r="BU219" s="45" t="str">
        <f t="shared" si="36"/>
        <v/>
      </c>
      <c r="BV219" s="45" t="str">
        <f t="shared" si="37"/>
        <v/>
      </c>
      <c r="BW219" s="44" t="str">
        <f t="shared" si="38"/>
        <v/>
      </c>
      <c r="BX219" s="45" t="str">
        <f t="shared" si="39"/>
        <v/>
      </c>
      <c r="BY219" s="44" t="e">
        <f>IF(AND(#REF!="",#REF!="",#REF!="",#REF!=""),"",SUM(#REF!,#REF!,#REF!,#REF!,#REF!))</f>
        <v>#REF!</v>
      </c>
      <c r="BZ219" s="45" t="str">
        <f t="shared" si="40"/>
        <v/>
      </c>
      <c r="CA219" s="44" t="str">
        <f t="shared" si="41"/>
        <v/>
      </c>
      <c r="CB219" s="45" t="str">
        <f t="shared" si="42"/>
        <v/>
      </c>
      <c r="CC219" s="44" t="str">
        <f t="shared" si="43"/>
        <v/>
      </c>
      <c r="CD219" s="45" t="str">
        <f t="shared" si="44"/>
        <v/>
      </c>
      <c r="CE219" s="44" t="e">
        <f>IF(AND(#REF!="",#REF!="",#REF!="",#REF!=""),"",SUM(#REF!,#REF!,#REF!,#REF!,#REF!))</f>
        <v>#REF!</v>
      </c>
      <c r="CF219" s="45" t="str">
        <f t="shared" si="45"/>
        <v/>
      </c>
      <c r="CG219" s="38" t="e">
        <f>IF(AND(#REF!="",#REF!="",#REF!="",#REF!=""),"",SUM(#REF!,#REF!,#REF!,#REF!))</f>
        <v>#REF!</v>
      </c>
      <c r="CH219" s="38" t="str">
        <f t="shared" si="34"/>
        <v/>
      </c>
    </row>
    <row r="220" spans="1:86" ht="24.9" customHeight="1">
      <c r="A220" s="358">
        <v>214</v>
      </c>
      <c r="B220" s="359"/>
      <c r="C220" s="360"/>
      <c r="D220" s="361"/>
      <c r="E220" s="362"/>
      <c r="F220" s="363"/>
      <c r="G220" s="363"/>
      <c r="H220" s="364"/>
      <c r="I220" s="365"/>
      <c r="J220" s="366"/>
      <c r="K220" s="367"/>
      <c r="L220" s="24"/>
      <c r="M220" s="25"/>
      <c r="N220" s="25"/>
      <c r="O220" s="8"/>
      <c r="P220" s="57"/>
      <c r="Q220" s="60"/>
      <c r="R220" s="8"/>
      <c r="S220" s="14"/>
      <c r="T220" s="26"/>
      <c r="U220" s="27"/>
      <c r="V220" s="27"/>
      <c r="W220" s="8"/>
      <c r="X220" s="63"/>
      <c r="Y220" s="60"/>
      <c r="Z220" s="8"/>
      <c r="AA220" s="14"/>
      <c r="AB220" s="24"/>
      <c r="AC220" s="25"/>
      <c r="AD220" s="25"/>
      <c r="AE220" s="8"/>
      <c r="AF220" s="57"/>
      <c r="AG220" s="60"/>
      <c r="AH220" s="8"/>
      <c r="AI220" s="14"/>
      <c r="AJ220" s="24"/>
      <c r="AK220" s="25"/>
      <c r="AL220" s="25"/>
      <c r="AM220" s="8"/>
      <c r="AN220" s="57"/>
      <c r="AO220" s="60"/>
      <c r="AP220" s="8"/>
      <c r="AQ220" s="14"/>
      <c r="AR220" s="24"/>
      <c r="AS220" s="25"/>
      <c r="AT220" s="57"/>
      <c r="AU220" s="24"/>
      <c r="AV220" s="25"/>
      <c r="AW220" s="97"/>
      <c r="AX220" s="24"/>
      <c r="AY220" s="25"/>
      <c r="AZ220" s="57"/>
      <c r="BA220" s="13" t="s">
        <v>447</v>
      </c>
      <c r="BB220" s="109" t="s">
        <v>447</v>
      </c>
      <c r="BC220" s="1"/>
      <c r="BD220" s="1"/>
      <c r="BE220" s="1"/>
      <c r="BF220" s="1"/>
      <c r="BG220" s="1"/>
      <c r="BS220" s="29"/>
      <c r="BT220" s="44" t="str">
        <f t="shared" si="35"/>
        <v/>
      </c>
      <c r="BU220" s="45" t="str">
        <f t="shared" si="36"/>
        <v/>
      </c>
      <c r="BV220" s="45" t="str">
        <f t="shared" si="37"/>
        <v/>
      </c>
      <c r="BW220" s="44" t="str">
        <f t="shared" si="38"/>
        <v/>
      </c>
      <c r="BX220" s="45" t="str">
        <f t="shared" si="39"/>
        <v/>
      </c>
      <c r="BY220" s="44" t="e">
        <f>IF(AND(#REF!="",#REF!="",#REF!="",#REF!=""),"",SUM(#REF!,#REF!,#REF!,#REF!,#REF!))</f>
        <v>#REF!</v>
      </c>
      <c r="BZ220" s="45" t="str">
        <f t="shared" si="40"/>
        <v/>
      </c>
      <c r="CA220" s="44" t="str">
        <f t="shared" si="41"/>
        <v/>
      </c>
      <c r="CB220" s="45" t="str">
        <f t="shared" si="42"/>
        <v/>
      </c>
      <c r="CC220" s="44" t="str">
        <f t="shared" si="43"/>
        <v/>
      </c>
      <c r="CD220" s="45" t="str">
        <f t="shared" si="44"/>
        <v/>
      </c>
      <c r="CE220" s="44" t="e">
        <f>IF(AND(#REF!="",#REF!="",#REF!="",#REF!=""),"",SUM(#REF!,#REF!,#REF!,#REF!,#REF!))</f>
        <v>#REF!</v>
      </c>
      <c r="CF220" s="45" t="str">
        <f t="shared" si="45"/>
        <v/>
      </c>
      <c r="CG220" s="38" t="e">
        <f>IF(AND(#REF!="",#REF!="",#REF!="",#REF!=""),"",SUM(#REF!,#REF!,#REF!,#REF!))</f>
        <v>#REF!</v>
      </c>
      <c r="CH220" s="38" t="str">
        <f t="shared" si="34"/>
        <v/>
      </c>
    </row>
    <row r="221" spans="1:86" ht="24.9" customHeight="1">
      <c r="A221" s="358">
        <v>215</v>
      </c>
      <c r="B221" s="359"/>
      <c r="C221" s="360"/>
      <c r="D221" s="361"/>
      <c r="E221" s="362"/>
      <c r="F221" s="363"/>
      <c r="G221" s="363"/>
      <c r="H221" s="364"/>
      <c r="I221" s="365"/>
      <c r="J221" s="366"/>
      <c r="K221" s="367"/>
      <c r="L221" s="24"/>
      <c r="M221" s="25"/>
      <c r="N221" s="25"/>
      <c r="O221" s="8"/>
      <c r="P221" s="57"/>
      <c r="Q221" s="60"/>
      <c r="R221" s="8"/>
      <c r="S221" s="14"/>
      <c r="T221" s="26"/>
      <c r="U221" s="27"/>
      <c r="V221" s="27"/>
      <c r="W221" s="8"/>
      <c r="X221" s="63"/>
      <c r="Y221" s="60"/>
      <c r="Z221" s="8"/>
      <c r="AA221" s="14"/>
      <c r="AB221" s="24"/>
      <c r="AC221" s="25"/>
      <c r="AD221" s="25"/>
      <c r="AE221" s="8"/>
      <c r="AF221" s="57"/>
      <c r="AG221" s="60"/>
      <c r="AH221" s="8"/>
      <c r="AI221" s="14"/>
      <c r="AJ221" s="24"/>
      <c r="AK221" s="25"/>
      <c r="AL221" s="25"/>
      <c r="AM221" s="8"/>
      <c r="AN221" s="57"/>
      <c r="AO221" s="60"/>
      <c r="AP221" s="8"/>
      <c r="AQ221" s="14"/>
      <c r="AR221" s="24"/>
      <c r="AS221" s="25"/>
      <c r="AT221" s="57"/>
      <c r="AU221" s="24"/>
      <c r="AV221" s="25"/>
      <c r="AW221" s="97"/>
      <c r="AX221" s="24"/>
      <c r="AY221" s="25"/>
      <c r="AZ221" s="57"/>
      <c r="BA221" s="13" t="s">
        <v>447</v>
      </c>
      <c r="BB221" s="109" t="s">
        <v>447</v>
      </c>
      <c r="BC221" s="1"/>
      <c r="BD221" s="1"/>
      <c r="BE221" s="1"/>
      <c r="BF221" s="1"/>
      <c r="BG221" s="1"/>
      <c r="BS221" s="29"/>
      <c r="BT221" s="44" t="str">
        <f t="shared" si="35"/>
        <v/>
      </c>
      <c r="BU221" s="45" t="str">
        <f t="shared" si="36"/>
        <v/>
      </c>
      <c r="BV221" s="45" t="str">
        <f t="shared" si="37"/>
        <v/>
      </c>
      <c r="BW221" s="44" t="str">
        <f t="shared" si="38"/>
        <v/>
      </c>
      <c r="BX221" s="45" t="str">
        <f t="shared" si="39"/>
        <v/>
      </c>
      <c r="BY221" s="44" t="e">
        <f>IF(AND(#REF!="",#REF!="",#REF!="",#REF!=""),"",SUM(#REF!,#REF!,#REF!,#REF!,#REF!))</f>
        <v>#REF!</v>
      </c>
      <c r="BZ221" s="45" t="str">
        <f t="shared" si="40"/>
        <v/>
      </c>
      <c r="CA221" s="44" t="str">
        <f t="shared" si="41"/>
        <v/>
      </c>
      <c r="CB221" s="45" t="str">
        <f t="shared" si="42"/>
        <v/>
      </c>
      <c r="CC221" s="44" t="str">
        <f t="shared" si="43"/>
        <v/>
      </c>
      <c r="CD221" s="45" t="str">
        <f t="shared" si="44"/>
        <v/>
      </c>
      <c r="CE221" s="44" t="e">
        <f>IF(AND(#REF!="",#REF!="",#REF!="",#REF!=""),"",SUM(#REF!,#REF!,#REF!,#REF!,#REF!))</f>
        <v>#REF!</v>
      </c>
      <c r="CF221" s="45" t="str">
        <f t="shared" si="45"/>
        <v/>
      </c>
      <c r="CG221" s="38" t="e">
        <f>IF(AND(#REF!="",#REF!="",#REF!="",#REF!=""),"",SUM(#REF!,#REF!,#REF!,#REF!))</f>
        <v>#REF!</v>
      </c>
      <c r="CH221" s="38" t="str">
        <f t="shared" si="34"/>
        <v/>
      </c>
    </row>
    <row r="222" spans="1:86" ht="24.9" customHeight="1">
      <c r="A222" s="358">
        <v>216</v>
      </c>
      <c r="B222" s="359"/>
      <c r="C222" s="360"/>
      <c r="D222" s="361"/>
      <c r="E222" s="362"/>
      <c r="F222" s="363"/>
      <c r="G222" s="363"/>
      <c r="H222" s="364"/>
      <c r="I222" s="365"/>
      <c r="J222" s="366"/>
      <c r="K222" s="367"/>
      <c r="L222" s="24"/>
      <c r="M222" s="25"/>
      <c r="N222" s="25"/>
      <c r="O222" s="8"/>
      <c r="P222" s="57"/>
      <c r="Q222" s="60"/>
      <c r="R222" s="8"/>
      <c r="S222" s="14"/>
      <c r="T222" s="26"/>
      <c r="U222" s="27"/>
      <c r="V222" s="27"/>
      <c r="W222" s="8"/>
      <c r="X222" s="63"/>
      <c r="Y222" s="60"/>
      <c r="Z222" s="8"/>
      <c r="AA222" s="14"/>
      <c r="AB222" s="24"/>
      <c r="AC222" s="25"/>
      <c r="AD222" s="25"/>
      <c r="AE222" s="8"/>
      <c r="AF222" s="57"/>
      <c r="AG222" s="60"/>
      <c r="AH222" s="8"/>
      <c r="AI222" s="14"/>
      <c r="AJ222" s="24"/>
      <c r="AK222" s="25"/>
      <c r="AL222" s="25"/>
      <c r="AM222" s="8"/>
      <c r="AN222" s="57"/>
      <c r="AO222" s="60"/>
      <c r="AP222" s="8"/>
      <c r="AQ222" s="14"/>
      <c r="AR222" s="24"/>
      <c r="AS222" s="25"/>
      <c r="AT222" s="57"/>
      <c r="AU222" s="24"/>
      <c r="AV222" s="25"/>
      <c r="AW222" s="97"/>
      <c r="AX222" s="24"/>
      <c r="AY222" s="25"/>
      <c r="AZ222" s="57"/>
      <c r="BA222" s="13" t="s">
        <v>447</v>
      </c>
      <c r="BB222" s="109" t="s">
        <v>447</v>
      </c>
      <c r="BC222" s="1"/>
      <c r="BD222" s="1"/>
      <c r="BE222" s="1"/>
      <c r="BF222" s="1"/>
      <c r="BG222" s="1"/>
      <c r="BS222" s="29"/>
      <c r="BT222" s="44" t="str">
        <f t="shared" si="35"/>
        <v/>
      </c>
      <c r="BU222" s="45" t="str">
        <f t="shared" si="36"/>
        <v/>
      </c>
      <c r="BV222" s="45" t="str">
        <f t="shared" si="37"/>
        <v/>
      </c>
      <c r="BW222" s="44" t="str">
        <f t="shared" si="38"/>
        <v/>
      </c>
      <c r="BX222" s="45" t="str">
        <f t="shared" si="39"/>
        <v/>
      </c>
      <c r="BY222" s="44" t="e">
        <f>IF(AND(#REF!="",#REF!="",#REF!="",#REF!=""),"",SUM(#REF!,#REF!,#REF!,#REF!,#REF!))</f>
        <v>#REF!</v>
      </c>
      <c r="BZ222" s="45" t="str">
        <f t="shared" si="40"/>
        <v/>
      </c>
      <c r="CA222" s="44" t="str">
        <f t="shared" si="41"/>
        <v/>
      </c>
      <c r="CB222" s="45" t="str">
        <f t="shared" si="42"/>
        <v/>
      </c>
      <c r="CC222" s="44" t="str">
        <f t="shared" si="43"/>
        <v/>
      </c>
      <c r="CD222" s="45" t="str">
        <f t="shared" si="44"/>
        <v/>
      </c>
      <c r="CE222" s="44" t="e">
        <f>IF(AND(#REF!="",#REF!="",#REF!="",#REF!=""),"",SUM(#REF!,#REF!,#REF!,#REF!,#REF!))</f>
        <v>#REF!</v>
      </c>
      <c r="CF222" s="45" t="str">
        <f t="shared" si="45"/>
        <v/>
      </c>
      <c r="CG222" s="38" t="e">
        <f>IF(AND(#REF!="",#REF!="",#REF!="",#REF!=""),"",SUM(#REF!,#REF!,#REF!,#REF!))</f>
        <v>#REF!</v>
      </c>
      <c r="CH222" s="38" t="str">
        <f t="shared" si="34"/>
        <v/>
      </c>
    </row>
    <row r="223" spans="1:86" ht="24.9" customHeight="1">
      <c r="A223" s="358">
        <v>217</v>
      </c>
      <c r="B223" s="359"/>
      <c r="C223" s="360"/>
      <c r="D223" s="361"/>
      <c r="E223" s="362"/>
      <c r="F223" s="363"/>
      <c r="G223" s="363"/>
      <c r="H223" s="364"/>
      <c r="I223" s="365"/>
      <c r="J223" s="366"/>
      <c r="K223" s="367"/>
      <c r="L223" s="24"/>
      <c r="M223" s="25"/>
      <c r="N223" s="25"/>
      <c r="O223" s="8"/>
      <c r="P223" s="57"/>
      <c r="Q223" s="60"/>
      <c r="R223" s="8"/>
      <c r="S223" s="14"/>
      <c r="T223" s="26"/>
      <c r="U223" s="27"/>
      <c r="V223" s="27"/>
      <c r="W223" s="8"/>
      <c r="X223" s="63"/>
      <c r="Y223" s="60"/>
      <c r="Z223" s="8"/>
      <c r="AA223" s="14"/>
      <c r="AB223" s="24"/>
      <c r="AC223" s="25"/>
      <c r="AD223" s="25"/>
      <c r="AE223" s="8"/>
      <c r="AF223" s="57"/>
      <c r="AG223" s="60"/>
      <c r="AH223" s="8"/>
      <c r="AI223" s="14"/>
      <c r="AJ223" s="24"/>
      <c r="AK223" s="25"/>
      <c r="AL223" s="25"/>
      <c r="AM223" s="8"/>
      <c r="AN223" s="57"/>
      <c r="AO223" s="60"/>
      <c r="AP223" s="8"/>
      <c r="AQ223" s="14"/>
      <c r="AR223" s="24"/>
      <c r="AS223" s="25"/>
      <c r="AT223" s="57"/>
      <c r="AU223" s="24"/>
      <c r="AV223" s="25"/>
      <c r="AW223" s="97"/>
      <c r="AX223" s="24"/>
      <c r="AY223" s="25"/>
      <c r="AZ223" s="57"/>
      <c r="BA223" s="13" t="s">
        <v>447</v>
      </c>
      <c r="BB223" s="109" t="s">
        <v>447</v>
      </c>
      <c r="BC223" s="1"/>
      <c r="BD223" s="1"/>
      <c r="BE223" s="1"/>
      <c r="BF223" s="1"/>
      <c r="BG223" s="1"/>
      <c r="BS223" s="29"/>
      <c r="BT223" s="44" t="str">
        <f t="shared" si="35"/>
        <v/>
      </c>
      <c r="BU223" s="45" t="str">
        <f t="shared" si="36"/>
        <v/>
      </c>
      <c r="BV223" s="45" t="str">
        <f t="shared" si="37"/>
        <v/>
      </c>
      <c r="BW223" s="44" t="str">
        <f t="shared" si="38"/>
        <v/>
      </c>
      <c r="BX223" s="45" t="str">
        <f t="shared" si="39"/>
        <v/>
      </c>
      <c r="BY223" s="44" t="e">
        <f>IF(AND(#REF!="",#REF!="",#REF!="",#REF!=""),"",SUM(#REF!,#REF!,#REF!,#REF!,#REF!))</f>
        <v>#REF!</v>
      </c>
      <c r="BZ223" s="45" t="str">
        <f t="shared" si="40"/>
        <v/>
      </c>
      <c r="CA223" s="44" t="str">
        <f t="shared" si="41"/>
        <v/>
      </c>
      <c r="CB223" s="45" t="str">
        <f t="shared" si="42"/>
        <v/>
      </c>
      <c r="CC223" s="44" t="str">
        <f t="shared" si="43"/>
        <v/>
      </c>
      <c r="CD223" s="45" t="str">
        <f t="shared" si="44"/>
        <v/>
      </c>
      <c r="CE223" s="44" t="e">
        <f>IF(AND(#REF!="",#REF!="",#REF!="",#REF!=""),"",SUM(#REF!,#REF!,#REF!,#REF!,#REF!))</f>
        <v>#REF!</v>
      </c>
      <c r="CF223" s="45" t="str">
        <f t="shared" si="45"/>
        <v/>
      </c>
      <c r="CG223" s="38" t="e">
        <f>IF(AND(#REF!="",#REF!="",#REF!="",#REF!=""),"",SUM(#REF!,#REF!,#REF!,#REF!))</f>
        <v>#REF!</v>
      </c>
      <c r="CH223" s="38" t="str">
        <f t="shared" si="34"/>
        <v/>
      </c>
    </row>
    <row r="224" spans="1:86" ht="24.9" customHeight="1">
      <c r="A224" s="358">
        <v>218</v>
      </c>
      <c r="B224" s="359"/>
      <c r="C224" s="360"/>
      <c r="D224" s="361"/>
      <c r="E224" s="362"/>
      <c r="F224" s="363"/>
      <c r="G224" s="363"/>
      <c r="H224" s="364"/>
      <c r="I224" s="365"/>
      <c r="J224" s="366"/>
      <c r="K224" s="367"/>
      <c r="L224" s="24"/>
      <c r="M224" s="25"/>
      <c r="N224" s="25"/>
      <c r="O224" s="8"/>
      <c r="P224" s="57"/>
      <c r="Q224" s="60"/>
      <c r="R224" s="8"/>
      <c r="S224" s="14"/>
      <c r="T224" s="26"/>
      <c r="U224" s="27"/>
      <c r="V224" s="27"/>
      <c r="W224" s="8"/>
      <c r="X224" s="63"/>
      <c r="Y224" s="60"/>
      <c r="Z224" s="8"/>
      <c r="AA224" s="14"/>
      <c r="AB224" s="24"/>
      <c r="AC224" s="25"/>
      <c r="AD224" s="25"/>
      <c r="AE224" s="8"/>
      <c r="AF224" s="57"/>
      <c r="AG224" s="60"/>
      <c r="AH224" s="8"/>
      <c r="AI224" s="14"/>
      <c r="AJ224" s="24"/>
      <c r="AK224" s="25"/>
      <c r="AL224" s="25"/>
      <c r="AM224" s="8"/>
      <c r="AN224" s="57"/>
      <c r="AO224" s="60"/>
      <c r="AP224" s="8"/>
      <c r="AQ224" s="14"/>
      <c r="AR224" s="24"/>
      <c r="AS224" s="25"/>
      <c r="AT224" s="57"/>
      <c r="AU224" s="24"/>
      <c r="AV224" s="25"/>
      <c r="AW224" s="97"/>
      <c r="AX224" s="24"/>
      <c r="AY224" s="25"/>
      <c r="AZ224" s="57"/>
      <c r="BA224" s="13" t="s">
        <v>447</v>
      </c>
      <c r="BB224" s="109" t="s">
        <v>447</v>
      </c>
      <c r="BC224" s="1"/>
      <c r="BD224" s="1"/>
      <c r="BE224" s="1"/>
      <c r="BF224" s="1"/>
      <c r="BG224" s="1"/>
      <c r="BS224" s="29"/>
      <c r="BT224" s="44" t="str">
        <f t="shared" si="35"/>
        <v/>
      </c>
      <c r="BU224" s="45" t="str">
        <f t="shared" si="36"/>
        <v/>
      </c>
      <c r="BV224" s="45" t="str">
        <f t="shared" si="37"/>
        <v/>
      </c>
      <c r="BW224" s="44" t="str">
        <f t="shared" si="38"/>
        <v/>
      </c>
      <c r="BX224" s="45" t="str">
        <f t="shared" si="39"/>
        <v/>
      </c>
      <c r="BY224" s="44" t="e">
        <f>IF(AND(#REF!="",#REF!="",#REF!="",#REF!=""),"",SUM(#REF!,#REF!,#REF!,#REF!,#REF!))</f>
        <v>#REF!</v>
      </c>
      <c r="BZ224" s="45" t="str">
        <f t="shared" si="40"/>
        <v/>
      </c>
      <c r="CA224" s="44" t="str">
        <f t="shared" si="41"/>
        <v/>
      </c>
      <c r="CB224" s="45" t="str">
        <f t="shared" si="42"/>
        <v/>
      </c>
      <c r="CC224" s="44" t="str">
        <f t="shared" si="43"/>
        <v/>
      </c>
      <c r="CD224" s="45" t="str">
        <f t="shared" si="44"/>
        <v/>
      </c>
      <c r="CE224" s="44" t="e">
        <f>IF(AND(#REF!="",#REF!="",#REF!="",#REF!=""),"",SUM(#REF!,#REF!,#REF!,#REF!,#REF!))</f>
        <v>#REF!</v>
      </c>
      <c r="CF224" s="45" t="str">
        <f t="shared" si="45"/>
        <v/>
      </c>
      <c r="CG224" s="38" t="e">
        <f>IF(AND(#REF!="",#REF!="",#REF!="",#REF!=""),"",SUM(#REF!,#REF!,#REF!,#REF!))</f>
        <v>#REF!</v>
      </c>
      <c r="CH224" s="38" t="str">
        <f t="shared" si="34"/>
        <v/>
      </c>
    </row>
    <row r="225" spans="1:86" ht="24.9" customHeight="1">
      <c r="A225" s="358">
        <v>219</v>
      </c>
      <c r="B225" s="359"/>
      <c r="C225" s="360"/>
      <c r="D225" s="361"/>
      <c r="E225" s="362"/>
      <c r="F225" s="363"/>
      <c r="G225" s="363"/>
      <c r="H225" s="364"/>
      <c r="I225" s="365"/>
      <c r="J225" s="366"/>
      <c r="K225" s="367"/>
      <c r="L225" s="24"/>
      <c r="M225" s="25"/>
      <c r="N225" s="25"/>
      <c r="O225" s="8"/>
      <c r="P225" s="57"/>
      <c r="Q225" s="60"/>
      <c r="R225" s="8"/>
      <c r="S225" s="14"/>
      <c r="T225" s="26"/>
      <c r="U225" s="27"/>
      <c r="V225" s="27"/>
      <c r="W225" s="8"/>
      <c r="X225" s="63"/>
      <c r="Y225" s="60"/>
      <c r="Z225" s="8"/>
      <c r="AA225" s="14"/>
      <c r="AB225" s="24"/>
      <c r="AC225" s="25"/>
      <c r="AD225" s="25"/>
      <c r="AE225" s="8"/>
      <c r="AF225" s="57"/>
      <c r="AG225" s="60"/>
      <c r="AH225" s="8"/>
      <c r="AI225" s="14"/>
      <c r="AJ225" s="24"/>
      <c r="AK225" s="25"/>
      <c r="AL225" s="25"/>
      <c r="AM225" s="8"/>
      <c r="AN225" s="57"/>
      <c r="AO225" s="60"/>
      <c r="AP225" s="8"/>
      <c r="AQ225" s="14"/>
      <c r="AR225" s="24"/>
      <c r="AS225" s="25"/>
      <c r="AT225" s="57"/>
      <c r="AU225" s="24"/>
      <c r="AV225" s="25"/>
      <c r="AW225" s="97"/>
      <c r="AX225" s="24"/>
      <c r="AY225" s="25"/>
      <c r="AZ225" s="57"/>
      <c r="BA225" s="13" t="s">
        <v>447</v>
      </c>
      <c r="BB225" s="109" t="s">
        <v>447</v>
      </c>
      <c r="BC225" s="1"/>
      <c r="BD225" s="1"/>
      <c r="BE225" s="1"/>
      <c r="BF225" s="1"/>
      <c r="BG225" s="1"/>
      <c r="BS225" s="29"/>
      <c r="BT225" s="44" t="str">
        <f t="shared" si="35"/>
        <v/>
      </c>
      <c r="BU225" s="45" t="str">
        <f t="shared" si="36"/>
        <v/>
      </c>
      <c r="BV225" s="45" t="str">
        <f t="shared" si="37"/>
        <v/>
      </c>
      <c r="BW225" s="44" t="str">
        <f t="shared" si="38"/>
        <v/>
      </c>
      <c r="BX225" s="45" t="str">
        <f t="shared" si="39"/>
        <v/>
      </c>
      <c r="BY225" s="44" t="e">
        <f>IF(AND(#REF!="",#REF!="",#REF!="",#REF!=""),"",SUM(#REF!,#REF!,#REF!,#REF!,#REF!))</f>
        <v>#REF!</v>
      </c>
      <c r="BZ225" s="45" t="str">
        <f t="shared" si="40"/>
        <v/>
      </c>
      <c r="CA225" s="44" t="str">
        <f t="shared" si="41"/>
        <v/>
      </c>
      <c r="CB225" s="45" t="str">
        <f t="shared" si="42"/>
        <v/>
      </c>
      <c r="CC225" s="44" t="str">
        <f t="shared" si="43"/>
        <v/>
      </c>
      <c r="CD225" s="45" t="str">
        <f t="shared" si="44"/>
        <v/>
      </c>
      <c r="CE225" s="44" t="e">
        <f>IF(AND(#REF!="",#REF!="",#REF!="",#REF!=""),"",SUM(#REF!,#REF!,#REF!,#REF!,#REF!))</f>
        <v>#REF!</v>
      </c>
      <c r="CF225" s="45" t="str">
        <f t="shared" si="45"/>
        <v/>
      </c>
      <c r="CG225" s="38" t="e">
        <f>IF(AND(#REF!="",#REF!="",#REF!="",#REF!=""),"",SUM(#REF!,#REF!,#REF!,#REF!))</f>
        <v>#REF!</v>
      </c>
      <c r="CH225" s="38" t="str">
        <f t="shared" si="34"/>
        <v/>
      </c>
    </row>
    <row r="226" spans="1:86" ht="24.9" customHeight="1">
      <c r="A226" s="358">
        <v>220</v>
      </c>
      <c r="B226" s="359"/>
      <c r="C226" s="360"/>
      <c r="D226" s="361"/>
      <c r="E226" s="362"/>
      <c r="F226" s="363"/>
      <c r="G226" s="363"/>
      <c r="H226" s="364"/>
      <c r="I226" s="365"/>
      <c r="J226" s="366"/>
      <c r="K226" s="367"/>
      <c r="L226" s="24"/>
      <c r="M226" s="25"/>
      <c r="N226" s="25"/>
      <c r="O226" s="8"/>
      <c r="P226" s="57"/>
      <c r="Q226" s="60"/>
      <c r="R226" s="8"/>
      <c r="S226" s="14"/>
      <c r="T226" s="26"/>
      <c r="U226" s="27"/>
      <c r="V226" s="27"/>
      <c r="W226" s="8"/>
      <c r="X226" s="63"/>
      <c r="Y226" s="60"/>
      <c r="Z226" s="8"/>
      <c r="AA226" s="14"/>
      <c r="AB226" s="24"/>
      <c r="AC226" s="25"/>
      <c r="AD226" s="25"/>
      <c r="AE226" s="8"/>
      <c r="AF226" s="57"/>
      <c r="AG226" s="60"/>
      <c r="AH226" s="8"/>
      <c r="AI226" s="14"/>
      <c r="AJ226" s="24"/>
      <c r="AK226" s="25"/>
      <c r="AL226" s="25"/>
      <c r="AM226" s="8"/>
      <c r="AN226" s="57"/>
      <c r="AO226" s="60"/>
      <c r="AP226" s="8"/>
      <c r="AQ226" s="14"/>
      <c r="AR226" s="24"/>
      <c r="AS226" s="25"/>
      <c r="AT226" s="57"/>
      <c r="AU226" s="24"/>
      <c r="AV226" s="25"/>
      <c r="AW226" s="97"/>
      <c r="AX226" s="24"/>
      <c r="AY226" s="25"/>
      <c r="AZ226" s="57"/>
      <c r="BA226" s="13" t="s">
        <v>447</v>
      </c>
      <c r="BB226" s="109" t="s">
        <v>447</v>
      </c>
      <c r="BC226" s="1"/>
      <c r="BD226" s="1"/>
      <c r="BE226" s="1"/>
      <c r="BF226" s="1"/>
      <c r="BG226" s="1"/>
      <c r="BS226" s="29"/>
      <c r="BT226" s="44" t="str">
        <f t="shared" si="35"/>
        <v/>
      </c>
      <c r="BU226" s="45" t="str">
        <f t="shared" si="36"/>
        <v/>
      </c>
      <c r="BV226" s="45" t="str">
        <f t="shared" si="37"/>
        <v/>
      </c>
      <c r="BW226" s="44" t="str">
        <f t="shared" si="38"/>
        <v/>
      </c>
      <c r="BX226" s="45" t="str">
        <f t="shared" si="39"/>
        <v/>
      </c>
      <c r="BY226" s="44" t="e">
        <f>IF(AND(#REF!="",#REF!="",#REF!="",#REF!=""),"",SUM(#REF!,#REF!,#REF!,#REF!,#REF!))</f>
        <v>#REF!</v>
      </c>
      <c r="BZ226" s="45" t="str">
        <f t="shared" si="40"/>
        <v/>
      </c>
      <c r="CA226" s="44" t="str">
        <f t="shared" si="41"/>
        <v/>
      </c>
      <c r="CB226" s="45" t="str">
        <f t="shared" si="42"/>
        <v/>
      </c>
      <c r="CC226" s="44" t="str">
        <f t="shared" si="43"/>
        <v/>
      </c>
      <c r="CD226" s="45" t="str">
        <f t="shared" si="44"/>
        <v/>
      </c>
      <c r="CE226" s="44" t="e">
        <f>IF(AND(#REF!="",#REF!="",#REF!="",#REF!=""),"",SUM(#REF!,#REF!,#REF!,#REF!,#REF!))</f>
        <v>#REF!</v>
      </c>
      <c r="CF226" s="45" t="str">
        <f t="shared" si="45"/>
        <v/>
      </c>
      <c r="CG226" s="38" t="e">
        <f>IF(AND(#REF!="",#REF!="",#REF!="",#REF!=""),"",SUM(#REF!,#REF!,#REF!,#REF!))</f>
        <v>#REF!</v>
      </c>
      <c r="CH226" s="38" t="str">
        <f t="shared" si="34"/>
        <v/>
      </c>
    </row>
    <row r="227" spans="1:86" ht="24.9" customHeight="1">
      <c r="A227" s="358">
        <v>221</v>
      </c>
      <c r="B227" s="359"/>
      <c r="C227" s="360"/>
      <c r="D227" s="361"/>
      <c r="E227" s="362"/>
      <c r="F227" s="363"/>
      <c r="G227" s="363"/>
      <c r="H227" s="364"/>
      <c r="I227" s="365"/>
      <c r="J227" s="366"/>
      <c r="K227" s="367"/>
      <c r="L227" s="24"/>
      <c r="M227" s="25"/>
      <c r="N227" s="25"/>
      <c r="O227" s="8"/>
      <c r="P227" s="57"/>
      <c r="Q227" s="60"/>
      <c r="R227" s="8"/>
      <c r="S227" s="14"/>
      <c r="T227" s="26"/>
      <c r="U227" s="27"/>
      <c r="V227" s="27"/>
      <c r="W227" s="8"/>
      <c r="X227" s="63"/>
      <c r="Y227" s="60"/>
      <c r="Z227" s="8"/>
      <c r="AA227" s="14"/>
      <c r="AB227" s="24"/>
      <c r="AC227" s="25"/>
      <c r="AD227" s="25"/>
      <c r="AE227" s="8"/>
      <c r="AF227" s="57"/>
      <c r="AG227" s="60"/>
      <c r="AH227" s="8"/>
      <c r="AI227" s="14"/>
      <c r="AJ227" s="24"/>
      <c r="AK227" s="25"/>
      <c r="AL227" s="25"/>
      <c r="AM227" s="8"/>
      <c r="AN227" s="57"/>
      <c r="AO227" s="60"/>
      <c r="AP227" s="8"/>
      <c r="AQ227" s="14"/>
      <c r="AR227" s="24"/>
      <c r="AS227" s="25"/>
      <c r="AT227" s="57"/>
      <c r="AU227" s="24"/>
      <c r="AV227" s="25"/>
      <c r="AW227" s="97"/>
      <c r="AX227" s="24"/>
      <c r="AY227" s="25"/>
      <c r="AZ227" s="57"/>
      <c r="BA227" s="13" t="s">
        <v>447</v>
      </c>
      <c r="BB227" s="109" t="s">
        <v>447</v>
      </c>
      <c r="BC227" s="1"/>
      <c r="BD227" s="1"/>
      <c r="BE227" s="1"/>
      <c r="BF227" s="1"/>
      <c r="BG227" s="1"/>
      <c r="BS227" s="29"/>
      <c r="BT227" s="44" t="str">
        <f t="shared" si="35"/>
        <v/>
      </c>
      <c r="BU227" s="45" t="str">
        <f t="shared" si="36"/>
        <v/>
      </c>
      <c r="BV227" s="45" t="str">
        <f t="shared" si="37"/>
        <v/>
      </c>
      <c r="BW227" s="44" t="str">
        <f t="shared" si="38"/>
        <v/>
      </c>
      <c r="BX227" s="45" t="str">
        <f t="shared" si="39"/>
        <v/>
      </c>
      <c r="BY227" s="44" t="e">
        <f>IF(AND(#REF!="",#REF!="",#REF!="",#REF!=""),"",SUM(#REF!,#REF!,#REF!,#REF!,#REF!))</f>
        <v>#REF!</v>
      </c>
      <c r="BZ227" s="45" t="str">
        <f t="shared" si="40"/>
        <v/>
      </c>
      <c r="CA227" s="44" t="str">
        <f t="shared" si="41"/>
        <v/>
      </c>
      <c r="CB227" s="45" t="str">
        <f t="shared" si="42"/>
        <v/>
      </c>
      <c r="CC227" s="44" t="str">
        <f t="shared" si="43"/>
        <v/>
      </c>
      <c r="CD227" s="45" t="str">
        <f t="shared" si="44"/>
        <v/>
      </c>
      <c r="CE227" s="44" t="e">
        <f>IF(AND(#REF!="",#REF!="",#REF!="",#REF!=""),"",SUM(#REF!,#REF!,#REF!,#REF!,#REF!))</f>
        <v>#REF!</v>
      </c>
      <c r="CF227" s="45" t="str">
        <f t="shared" si="45"/>
        <v/>
      </c>
      <c r="CG227" s="38" t="e">
        <f>IF(AND(#REF!="",#REF!="",#REF!="",#REF!=""),"",SUM(#REF!,#REF!,#REF!,#REF!))</f>
        <v>#REF!</v>
      </c>
      <c r="CH227" s="38" t="str">
        <f t="shared" si="34"/>
        <v/>
      </c>
    </row>
    <row r="228" spans="1:86" ht="24.9" customHeight="1">
      <c r="A228" s="358">
        <v>222</v>
      </c>
      <c r="B228" s="359"/>
      <c r="C228" s="360"/>
      <c r="D228" s="361"/>
      <c r="E228" s="362"/>
      <c r="F228" s="363"/>
      <c r="G228" s="363"/>
      <c r="H228" s="364"/>
      <c r="I228" s="365"/>
      <c r="J228" s="366"/>
      <c r="K228" s="367"/>
      <c r="L228" s="24"/>
      <c r="M228" s="25"/>
      <c r="N228" s="25"/>
      <c r="O228" s="8"/>
      <c r="P228" s="57"/>
      <c r="Q228" s="60"/>
      <c r="R228" s="8"/>
      <c r="S228" s="14"/>
      <c r="T228" s="26"/>
      <c r="U228" s="27"/>
      <c r="V228" s="27"/>
      <c r="W228" s="8"/>
      <c r="X228" s="63"/>
      <c r="Y228" s="60"/>
      <c r="Z228" s="8"/>
      <c r="AA228" s="14"/>
      <c r="AB228" s="24"/>
      <c r="AC228" s="25"/>
      <c r="AD228" s="25"/>
      <c r="AE228" s="8"/>
      <c r="AF228" s="57"/>
      <c r="AG228" s="60"/>
      <c r="AH228" s="8"/>
      <c r="AI228" s="14"/>
      <c r="AJ228" s="24"/>
      <c r="AK228" s="25"/>
      <c r="AL228" s="25"/>
      <c r="AM228" s="8"/>
      <c r="AN228" s="57"/>
      <c r="AO228" s="60"/>
      <c r="AP228" s="8"/>
      <c r="AQ228" s="14"/>
      <c r="AR228" s="24"/>
      <c r="AS228" s="25"/>
      <c r="AT228" s="57"/>
      <c r="AU228" s="24"/>
      <c r="AV228" s="25"/>
      <c r="AW228" s="97"/>
      <c r="AX228" s="24"/>
      <c r="AY228" s="25"/>
      <c r="AZ228" s="57"/>
      <c r="BA228" s="13" t="s">
        <v>447</v>
      </c>
      <c r="BB228" s="109" t="s">
        <v>447</v>
      </c>
      <c r="BC228" s="1"/>
      <c r="BD228" s="1"/>
      <c r="BE228" s="1"/>
      <c r="BF228" s="1"/>
      <c r="BG228" s="1"/>
      <c r="BS228" s="29"/>
      <c r="BT228" s="44" t="str">
        <f t="shared" si="35"/>
        <v/>
      </c>
      <c r="BU228" s="45" t="str">
        <f t="shared" si="36"/>
        <v/>
      </c>
      <c r="BV228" s="45" t="str">
        <f t="shared" si="37"/>
        <v/>
      </c>
      <c r="BW228" s="44" t="str">
        <f t="shared" si="38"/>
        <v/>
      </c>
      <c r="BX228" s="45" t="str">
        <f t="shared" si="39"/>
        <v/>
      </c>
      <c r="BY228" s="44" t="e">
        <f>IF(AND(#REF!="",#REF!="",#REF!="",#REF!=""),"",SUM(#REF!,#REF!,#REF!,#REF!,#REF!))</f>
        <v>#REF!</v>
      </c>
      <c r="BZ228" s="45" t="str">
        <f t="shared" si="40"/>
        <v/>
      </c>
      <c r="CA228" s="44" t="str">
        <f t="shared" si="41"/>
        <v/>
      </c>
      <c r="CB228" s="45" t="str">
        <f t="shared" si="42"/>
        <v/>
      </c>
      <c r="CC228" s="44" t="str">
        <f t="shared" si="43"/>
        <v/>
      </c>
      <c r="CD228" s="45" t="str">
        <f t="shared" si="44"/>
        <v/>
      </c>
      <c r="CE228" s="44" t="e">
        <f>IF(AND(#REF!="",#REF!="",#REF!="",#REF!=""),"",SUM(#REF!,#REF!,#REF!,#REF!,#REF!))</f>
        <v>#REF!</v>
      </c>
      <c r="CF228" s="45" t="str">
        <f t="shared" si="45"/>
        <v/>
      </c>
      <c r="CG228" s="38" t="e">
        <f>IF(AND(#REF!="",#REF!="",#REF!="",#REF!=""),"",SUM(#REF!,#REF!,#REF!,#REF!))</f>
        <v>#REF!</v>
      </c>
      <c r="CH228" s="38" t="str">
        <f t="shared" si="34"/>
        <v/>
      </c>
    </row>
    <row r="229" spans="1:86" ht="24.9" customHeight="1">
      <c r="A229" s="358">
        <v>223</v>
      </c>
      <c r="B229" s="359"/>
      <c r="C229" s="360"/>
      <c r="D229" s="361"/>
      <c r="E229" s="362"/>
      <c r="F229" s="363"/>
      <c r="G229" s="363"/>
      <c r="H229" s="364"/>
      <c r="I229" s="365"/>
      <c r="J229" s="366"/>
      <c r="K229" s="367"/>
      <c r="L229" s="24"/>
      <c r="M229" s="25"/>
      <c r="N229" s="25"/>
      <c r="O229" s="8"/>
      <c r="P229" s="57"/>
      <c r="Q229" s="60"/>
      <c r="R229" s="8"/>
      <c r="S229" s="14"/>
      <c r="T229" s="26"/>
      <c r="U229" s="27"/>
      <c r="V229" s="27"/>
      <c r="W229" s="8"/>
      <c r="X229" s="63"/>
      <c r="Y229" s="60"/>
      <c r="Z229" s="8"/>
      <c r="AA229" s="14"/>
      <c r="AB229" s="24"/>
      <c r="AC229" s="25"/>
      <c r="AD229" s="25"/>
      <c r="AE229" s="8"/>
      <c r="AF229" s="57"/>
      <c r="AG229" s="60"/>
      <c r="AH229" s="8"/>
      <c r="AI229" s="14"/>
      <c r="AJ229" s="24"/>
      <c r="AK229" s="25"/>
      <c r="AL229" s="25"/>
      <c r="AM229" s="8"/>
      <c r="AN229" s="57"/>
      <c r="AO229" s="60"/>
      <c r="AP229" s="8"/>
      <c r="AQ229" s="14"/>
      <c r="AR229" s="24"/>
      <c r="AS229" s="25"/>
      <c r="AT229" s="57"/>
      <c r="AU229" s="24"/>
      <c r="AV229" s="25"/>
      <c r="AW229" s="97"/>
      <c r="AX229" s="24"/>
      <c r="AY229" s="25"/>
      <c r="AZ229" s="57"/>
      <c r="BA229" s="13" t="s">
        <v>447</v>
      </c>
      <c r="BB229" s="109" t="s">
        <v>447</v>
      </c>
      <c r="BC229" s="1"/>
      <c r="BD229" s="1"/>
      <c r="BE229" s="1"/>
      <c r="BF229" s="1"/>
      <c r="BG229" s="1"/>
      <c r="BS229" s="29"/>
      <c r="BT229" s="44" t="str">
        <f t="shared" si="35"/>
        <v/>
      </c>
      <c r="BU229" s="45" t="str">
        <f t="shared" si="36"/>
        <v/>
      </c>
      <c r="BV229" s="45" t="str">
        <f t="shared" si="37"/>
        <v/>
      </c>
      <c r="BW229" s="44" t="str">
        <f t="shared" si="38"/>
        <v/>
      </c>
      <c r="BX229" s="45" t="str">
        <f t="shared" si="39"/>
        <v/>
      </c>
      <c r="BY229" s="44" t="e">
        <f>IF(AND(#REF!="",#REF!="",#REF!="",#REF!=""),"",SUM(#REF!,#REF!,#REF!,#REF!,#REF!))</f>
        <v>#REF!</v>
      </c>
      <c r="BZ229" s="45" t="str">
        <f t="shared" si="40"/>
        <v/>
      </c>
      <c r="CA229" s="44" t="str">
        <f t="shared" si="41"/>
        <v/>
      </c>
      <c r="CB229" s="45" t="str">
        <f t="shared" si="42"/>
        <v/>
      </c>
      <c r="CC229" s="44" t="str">
        <f t="shared" si="43"/>
        <v/>
      </c>
      <c r="CD229" s="45" t="str">
        <f t="shared" si="44"/>
        <v/>
      </c>
      <c r="CE229" s="44" t="e">
        <f>IF(AND(#REF!="",#REF!="",#REF!="",#REF!=""),"",SUM(#REF!,#REF!,#REF!,#REF!,#REF!))</f>
        <v>#REF!</v>
      </c>
      <c r="CF229" s="45" t="str">
        <f t="shared" si="45"/>
        <v/>
      </c>
      <c r="CG229" s="38" t="e">
        <f>IF(AND(#REF!="",#REF!="",#REF!="",#REF!=""),"",SUM(#REF!,#REF!,#REF!,#REF!))</f>
        <v>#REF!</v>
      </c>
      <c r="CH229" s="38" t="str">
        <f t="shared" si="34"/>
        <v/>
      </c>
    </row>
    <row r="230" spans="1:86" ht="24.9" customHeight="1">
      <c r="A230" s="358">
        <v>224</v>
      </c>
      <c r="B230" s="359"/>
      <c r="C230" s="360"/>
      <c r="D230" s="361"/>
      <c r="E230" s="362"/>
      <c r="F230" s="363"/>
      <c r="G230" s="363"/>
      <c r="H230" s="364"/>
      <c r="I230" s="365"/>
      <c r="J230" s="366"/>
      <c r="K230" s="367"/>
      <c r="L230" s="24"/>
      <c r="M230" s="25"/>
      <c r="N230" s="25"/>
      <c r="O230" s="8"/>
      <c r="P230" s="57"/>
      <c r="Q230" s="60"/>
      <c r="R230" s="8"/>
      <c r="S230" s="14"/>
      <c r="T230" s="26"/>
      <c r="U230" s="27"/>
      <c r="V230" s="27"/>
      <c r="W230" s="8"/>
      <c r="X230" s="63"/>
      <c r="Y230" s="60"/>
      <c r="Z230" s="8"/>
      <c r="AA230" s="14"/>
      <c r="AB230" s="24"/>
      <c r="AC230" s="25"/>
      <c r="AD230" s="25"/>
      <c r="AE230" s="8"/>
      <c r="AF230" s="57"/>
      <c r="AG230" s="60"/>
      <c r="AH230" s="8"/>
      <c r="AI230" s="14"/>
      <c r="AJ230" s="24"/>
      <c r="AK230" s="25"/>
      <c r="AL230" s="25"/>
      <c r="AM230" s="8"/>
      <c r="AN230" s="57"/>
      <c r="AO230" s="60"/>
      <c r="AP230" s="8"/>
      <c r="AQ230" s="14"/>
      <c r="AR230" s="24"/>
      <c r="AS230" s="25"/>
      <c r="AT230" s="57"/>
      <c r="AU230" s="24"/>
      <c r="AV230" s="25"/>
      <c r="AW230" s="97"/>
      <c r="AX230" s="24"/>
      <c r="AY230" s="25"/>
      <c r="AZ230" s="57"/>
      <c r="BA230" s="13" t="s">
        <v>447</v>
      </c>
      <c r="BB230" s="109" t="s">
        <v>447</v>
      </c>
      <c r="BC230" s="1"/>
      <c r="BD230" s="1"/>
      <c r="BE230" s="1"/>
      <c r="BF230" s="1"/>
      <c r="BG230" s="1"/>
      <c r="BS230" s="29"/>
      <c r="BT230" s="44" t="str">
        <f t="shared" si="35"/>
        <v/>
      </c>
      <c r="BU230" s="45" t="str">
        <f t="shared" si="36"/>
        <v/>
      </c>
      <c r="BV230" s="45" t="str">
        <f t="shared" si="37"/>
        <v/>
      </c>
      <c r="BW230" s="44" t="str">
        <f t="shared" si="38"/>
        <v/>
      </c>
      <c r="BX230" s="45" t="str">
        <f t="shared" si="39"/>
        <v/>
      </c>
      <c r="BY230" s="44" t="e">
        <f>IF(AND(#REF!="",#REF!="",#REF!="",#REF!=""),"",SUM(#REF!,#REF!,#REF!,#REF!,#REF!))</f>
        <v>#REF!</v>
      </c>
      <c r="BZ230" s="45" t="str">
        <f t="shared" si="40"/>
        <v/>
      </c>
      <c r="CA230" s="44" t="str">
        <f t="shared" si="41"/>
        <v/>
      </c>
      <c r="CB230" s="45" t="str">
        <f t="shared" si="42"/>
        <v/>
      </c>
      <c r="CC230" s="44" t="str">
        <f t="shared" si="43"/>
        <v/>
      </c>
      <c r="CD230" s="45" t="str">
        <f t="shared" si="44"/>
        <v/>
      </c>
      <c r="CE230" s="44" t="e">
        <f>IF(AND(#REF!="",#REF!="",#REF!="",#REF!=""),"",SUM(#REF!,#REF!,#REF!,#REF!,#REF!))</f>
        <v>#REF!</v>
      </c>
      <c r="CF230" s="45" t="str">
        <f t="shared" si="45"/>
        <v/>
      </c>
      <c r="CG230" s="38" t="e">
        <f>IF(AND(#REF!="",#REF!="",#REF!="",#REF!=""),"",SUM(#REF!,#REF!,#REF!,#REF!))</f>
        <v>#REF!</v>
      </c>
      <c r="CH230" s="38" t="str">
        <f t="shared" si="34"/>
        <v/>
      </c>
    </row>
    <row r="231" spans="1:86" ht="24.9" customHeight="1">
      <c r="A231" s="358">
        <v>225</v>
      </c>
      <c r="B231" s="359"/>
      <c r="C231" s="360"/>
      <c r="D231" s="361"/>
      <c r="E231" s="362"/>
      <c r="F231" s="363"/>
      <c r="G231" s="363"/>
      <c r="H231" s="364"/>
      <c r="I231" s="365"/>
      <c r="J231" s="366"/>
      <c r="K231" s="367"/>
      <c r="L231" s="24"/>
      <c r="M231" s="25"/>
      <c r="N231" s="25"/>
      <c r="O231" s="8"/>
      <c r="P231" s="57"/>
      <c r="Q231" s="60"/>
      <c r="R231" s="8"/>
      <c r="S231" s="14"/>
      <c r="T231" s="26"/>
      <c r="U231" s="27"/>
      <c r="V231" s="27"/>
      <c r="W231" s="8"/>
      <c r="X231" s="63"/>
      <c r="Y231" s="60"/>
      <c r="Z231" s="8"/>
      <c r="AA231" s="14"/>
      <c r="AB231" s="24"/>
      <c r="AC231" s="25"/>
      <c r="AD231" s="25"/>
      <c r="AE231" s="8"/>
      <c r="AF231" s="57"/>
      <c r="AG231" s="60"/>
      <c r="AH231" s="8"/>
      <c r="AI231" s="14"/>
      <c r="AJ231" s="24"/>
      <c r="AK231" s="25"/>
      <c r="AL231" s="25"/>
      <c r="AM231" s="8"/>
      <c r="AN231" s="57"/>
      <c r="AO231" s="60"/>
      <c r="AP231" s="8"/>
      <c r="AQ231" s="14"/>
      <c r="AR231" s="24"/>
      <c r="AS231" s="25"/>
      <c r="AT231" s="57"/>
      <c r="AU231" s="24"/>
      <c r="AV231" s="25"/>
      <c r="AW231" s="97"/>
      <c r="AX231" s="24"/>
      <c r="AY231" s="25"/>
      <c r="AZ231" s="57"/>
      <c r="BA231" s="13" t="s">
        <v>447</v>
      </c>
      <c r="BB231" s="109" t="s">
        <v>447</v>
      </c>
      <c r="BC231" s="1"/>
      <c r="BD231" s="1"/>
      <c r="BE231" s="1"/>
      <c r="BF231" s="1"/>
      <c r="BG231" s="1"/>
      <c r="BS231" s="29"/>
      <c r="BT231" s="44" t="str">
        <f t="shared" si="35"/>
        <v/>
      </c>
      <c r="BU231" s="45" t="str">
        <f t="shared" si="36"/>
        <v/>
      </c>
      <c r="BV231" s="45" t="str">
        <f t="shared" si="37"/>
        <v/>
      </c>
      <c r="BW231" s="44" t="str">
        <f t="shared" si="38"/>
        <v/>
      </c>
      <c r="BX231" s="45" t="str">
        <f t="shared" si="39"/>
        <v/>
      </c>
      <c r="BY231" s="44" t="e">
        <f>IF(AND(#REF!="",#REF!="",#REF!="",#REF!=""),"",SUM(#REF!,#REF!,#REF!,#REF!,#REF!))</f>
        <v>#REF!</v>
      </c>
      <c r="BZ231" s="45" t="str">
        <f t="shared" si="40"/>
        <v/>
      </c>
      <c r="CA231" s="44" t="str">
        <f t="shared" si="41"/>
        <v/>
      </c>
      <c r="CB231" s="45" t="str">
        <f t="shared" si="42"/>
        <v/>
      </c>
      <c r="CC231" s="44" t="str">
        <f t="shared" si="43"/>
        <v/>
      </c>
      <c r="CD231" s="45" t="str">
        <f t="shared" si="44"/>
        <v/>
      </c>
      <c r="CE231" s="44" t="e">
        <f>IF(AND(#REF!="",#REF!="",#REF!="",#REF!=""),"",SUM(#REF!,#REF!,#REF!,#REF!,#REF!))</f>
        <v>#REF!</v>
      </c>
      <c r="CF231" s="45" t="str">
        <f t="shared" si="45"/>
        <v/>
      </c>
      <c r="CG231" s="38" t="e">
        <f>IF(AND(#REF!="",#REF!="",#REF!="",#REF!=""),"",SUM(#REF!,#REF!,#REF!,#REF!))</f>
        <v>#REF!</v>
      </c>
      <c r="CH231" s="38" t="str">
        <f t="shared" si="34"/>
        <v/>
      </c>
    </row>
    <row r="232" spans="1:86" ht="24.9" customHeight="1">
      <c r="A232" s="358">
        <v>226</v>
      </c>
      <c r="B232" s="359"/>
      <c r="C232" s="360"/>
      <c r="D232" s="361"/>
      <c r="E232" s="362"/>
      <c r="F232" s="363"/>
      <c r="G232" s="363"/>
      <c r="H232" s="364"/>
      <c r="I232" s="365"/>
      <c r="J232" s="366"/>
      <c r="K232" s="367"/>
      <c r="L232" s="24"/>
      <c r="M232" s="25"/>
      <c r="N232" s="25"/>
      <c r="O232" s="8"/>
      <c r="P232" s="57"/>
      <c r="Q232" s="60"/>
      <c r="R232" s="8"/>
      <c r="S232" s="14"/>
      <c r="T232" s="26"/>
      <c r="U232" s="27"/>
      <c r="V232" s="27"/>
      <c r="W232" s="8"/>
      <c r="X232" s="63"/>
      <c r="Y232" s="60"/>
      <c r="Z232" s="8"/>
      <c r="AA232" s="14"/>
      <c r="AB232" s="24"/>
      <c r="AC232" s="25"/>
      <c r="AD232" s="25"/>
      <c r="AE232" s="8"/>
      <c r="AF232" s="57"/>
      <c r="AG232" s="60"/>
      <c r="AH232" s="8"/>
      <c r="AI232" s="14"/>
      <c r="AJ232" s="24"/>
      <c r="AK232" s="25"/>
      <c r="AL232" s="25"/>
      <c r="AM232" s="8"/>
      <c r="AN232" s="57"/>
      <c r="AO232" s="60"/>
      <c r="AP232" s="8"/>
      <c r="AQ232" s="14"/>
      <c r="AR232" s="24"/>
      <c r="AS232" s="25"/>
      <c r="AT232" s="57"/>
      <c r="AU232" s="24"/>
      <c r="AV232" s="25"/>
      <c r="AW232" s="97"/>
      <c r="AX232" s="24"/>
      <c r="AY232" s="25"/>
      <c r="AZ232" s="57"/>
      <c r="BA232" s="13" t="s">
        <v>447</v>
      </c>
      <c r="BB232" s="109" t="s">
        <v>447</v>
      </c>
      <c r="BC232" s="1"/>
      <c r="BD232" s="1"/>
      <c r="BE232" s="1"/>
      <c r="BF232" s="1"/>
      <c r="BG232" s="1"/>
      <c r="BS232" s="29"/>
      <c r="BT232" s="44" t="str">
        <f t="shared" si="35"/>
        <v/>
      </c>
      <c r="BU232" s="45" t="str">
        <f t="shared" si="36"/>
        <v/>
      </c>
      <c r="BV232" s="45" t="str">
        <f t="shared" si="37"/>
        <v/>
      </c>
      <c r="BW232" s="44" t="str">
        <f t="shared" si="38"/>
        <v/>
      </c>
      <c r="BX232" s="45" t="str">
        <f t="shared" si="39"/>
        <v/>
      </c>
      <c r="BY232" s="44" t="e">
        <f>IF(AND(#REF!="",#REF!="",#REF!="",#REF!=""),"",SUM(#REF!,#REF!,#REF!,#REF!,#REF!))</f>
        <v>#REF!</v>
      </c>
      <c r="BZ232" s="45" t="str">
        <f t="shared" si="40"/>
        <v/>
      </c>
      <c r="CA232" s="44" t="str">
        <f t="shared" si="41"/>
        <v/>
      </c>
      <c r="CB232" s="45" t="str">
        <f t="shared" si="42"/>
        <v/>
      </c>
      <c r="CC232" s="44" t="str">
        <f t="shared" si="43"/>
        <v/>
      </c>
      <c r="CD232" s="45" t="str">
        <f t="shared" si="44"/>
        <v/>
      </c>
      <c r="CE232" s="44" t="e">
        <f>IF(AND(#REF!="",#REF!="",#REF!="",#REF!=""),"",SUM(#REF!,#REF!,#REF!,#REF!,#REF!))</f>
        <v>#REF!</v>
      </c>
      <c r="CF232" s="45" t="str">
        <f t="shared" si="45"/>
        <v/>
      </c>
      <c r="CG232" s="38" t="e">
        <f>IF(AND(#REF!="",#REF!="",#REF!="",#REF!=""),"",SUM(#REF!,#REF!,#REF!,#REF!))</f>
        <v>#REF!</v>
      </c>
      <c r="CH232" s="38" t="str">
        <f t="shared" si="34"/>
        <v/>
      </c>
    </row>
    <row r="233" spans="1:86" ht="24.9" customHeight="1">
      <c r="A233" s="358">
        <v>227</v>
      </c>
      <c r="B233" s="359"/>
      <c r="C233" s="360"/>
      <c r="D233" s="361"/>
      <c r="E233" s="362"/>
      <c r="F233" s="363"/>
      <c r="G233" s="363"/>
      <c r="H233" s="364"/>
      <c r="I233" s="365"/>
      <c r="J233" s="366"/>
      <c r="K233" s="367"/>
      <c r="L233" s="24"/>
      <c r="M233" s="25"/>
      <c r="N233" s="25"/>
      <c r="O233" s="8"/>
      <c r="P233" s="57"/>
      <c r="Q233" s="60"/>
      <c r="R233" s="8"/>
      <c r="S233" s="14"/>
      <c r="T233" s="26"/>
      <c r="U233" s="27"/>
      <c r="V233" s="27"/>
      <c r="W233" s="8"/>
      <c r="X233" s="63"/>
      <c r="Y233" s="60"/>
      <c r="Z233" s="8"/>
      <c r="AA233" s="14"/>
      <c r="AB233" s="24"/>
      <c r="AC233" s="25"/>
      <c r="AD233" s="25"/>
      <c r="AE233" s="8"/>
      <c r="AF233" s="57"/>
      <c r="AG233" s="60"/>
      <c r="AH233" s="8"/>
      <c r="AI233" s="14"/>
      <c r="AJ233" s="24"/>
      <c r="AK233" s="25"/>
      <c r="AL233" s="25"/>
      <c r="AM233" s="8"/>
      <c r="AN233" s="57"/>
      <c r="AO233" s="60"/>
      <c r="AP233" s="8"/>
      <c r="AQ233" s="14"/>
      <c r="AR233" s="24"/>
      <c r="AS233" s="25"/>
      <c r="AT233" s="57"/>
      <c r="AU233" s="24"/>
      <c r="AV233" s="25"/>
      <c r="AW233" s="97"/>
      <c r="AX233" s="24"/>
      <c r="AY233" s="25"/>
      <c r="AZ233" s="57"/>
      <c r="BA233" s="13" t="s">
        <v>447</v>
      </c>
      <c r="BB233" s="109" t="s">
        <v>447</v>
      </c>
      <c r="BC233" s="1"/>
      <c r="BD233" s="1"/>
      <c r="BE233" s="1"/>
      <c r="BF233" s="1"/>
      <c r="BG233" s="1"/>
      <c r="BS233" s="29"/>
      <c r="BT233" s="44" t="str">
        <f t="shared" si="35"/>
        <v/>
      </c>
      <c r="BU233" s="45" t="str">
        <f t="shared" si="36"/>
        <v/>
      </c>
      <c r="BV233" s="45" t="str">
        <f t="shared" si="37"/>
        <v/>
      </c>
      <c r="BW233" s="44" t="str">
        <f t="shared" si="38"/>
        <v/>
      </c>
      <c r="BX233" s="45" t="str">
        <f t="shared" si="39"/>
        <v/>
      </c>
      <c r="BY233" s="44" t="e">
        <f>IF(AND(#REF!="",#REF!="",#REF!="",#REF!=""),"",SUM(#REF!,#REF!,#REF!,#REF!,#REF!))</f>
        <v>#REF!</v>
      </c>
      <c r="BZ233" s="45" t="str">
        <f t="shared" si="40"/>
        <v/>
      </c>
      <c r="CA233" s="44" t="str">
        <f t="shared" si="41"/>
        <v/>
      </c>
      <c r="CB233" s="45" t="str">
        <f t="shared" si="42"/>
        <v/>
      </c>
      <c r="CC233" s="44" t="str">
        <f t="shared" si="43"/>
        <v/>
      </c>
      <c r="CD233" s="45" t="str">
        <f t="shared" si="44"/>
        <v/>
      </c>
      <c r="CE233" s="44" t="e">
        <f>IF(AND(#REF!="",#REF!="",#REF!="",#REF!=""),"",SUM(#REF!,#REF!,#REF!,#REF!,#REF!))</f>
        <v>#REF!</v>
      </c>
      <c r="CF233" s="45" t="str">
        <f t="shared" si="45"/>
        <v/>
      </c>
      <c r="CG233" s="38" t="e">
        <f>IF(AND(#REF!="",#REF!="",#REF!="",#REF!=""),"",SUM(#REF!,#REF!,#REF!,#REF!))</f>
        <v>#REF!</v>
      </c>
      <c r="CH233" s="38" t="str">
        <f t="shared" si="34"/>
        <v/>
      </c>
    </row>
    <row r="234" spans="1:86" ht="24.9" customHeight="1">
      <c r="A234" s="358">
        <v>228</v>
      </c>
      <c r="B234" s="359"/>
      <c r="C234" s="360"/>
      <c r="D234" s="361"/>
      <c r="E234" s="362"/>
      <c r="F234" s="363"/>
      <c r="G234" s="363"/>
      <c r="H234" s="364"/>
      <c r="I234" s="365"/>
      <c r="J234" s="366"/>
      <c r="K234" s="367"/>
      <c r="L234" s="24"/>
      <c r="M234" s="25"/>
      <c r="N234" s="25"/>
      <c r="O234" s="8"/>
      <c r="P234" s="57"/>
      <c r="Q234" s="60"/>
      <c r="R234" s="8"/>
      <c r="S234" s="14"/>
      <c r="T234" s="26"/>
      <c r="U234" s="27"/>
      <c r="V234" s="27"/>
      <c r="W234" s="8"/>
      <c r="X234" s="63"/>
      <c r="Y234" s="60"/>
      <c r="Z234" s="8"/>
      <c r="AA234" s="14"/>
      <c r="AB234" s="24"/>
      <c r="AC234" s="25"/>
      <c r="AD234" s="25"/>
      <c r="AE234" s="8"/>
      <c r="AF234" s="57"/>
      <c r="AG234" s="60"/>
      <c r="AH234" s="8"/>
      <c r="AI234" s="14"/>
      <c r="AJ234" s="24"/>
      <c r="AK234" s="25"/>
      <c r="AL234" s="25"/>
      <c r="AM234" s="8"/>
      <c r="AN234" s="57"/>
      <c r="AO234" s="60"/>
      <c r="AP234" s="8"/>
      <c r="AQ234" s="14"/>
      <c r="AR234" s="24"/>
      <c r="AS234" s="25"/>
      <c r="AT234" s="57"/>
      <c r="AU234" s="24"/>
      <c r="AV234" s="25"/>
      <c r="AW234" s="97"/>
      <c r="AX234" s="24"/>
      <c r="AY234" s="25"/>
      <c r="AZ234" s="57"/>
      <c r="BA234" s="13" t="s">
        <v>447</v>
      </c>
      <c r="BB234" s="109" t="s">
        <v>447</v>
      </c>
      <c r="BC234" s="1"/>
      <c r="BD234" s="1"/>
      <c r="BE234" s="1"/>
      <c r="BF234" s="1"/>
      <c r="BG234" s="1"/>
      <c r="BS234" s="29"/>
      <c r="BT234" s="44" t="str">
        <f t="shared" si="35"/>
        <v/>
      </c>
      <c r="BU234" s="45" t="str">
        <f t="shared" si="36"/>
        <v/>
      </c>
      <c r="BV234" s="45" t="str">
        <f t="shared" si="37"/>
        <v/>
      </c>
      <c r="BW234" s="44" t="str">
        <f t="shared" si="38"/>
        <v/>
      </c>
      <c r="BX234" s="45" t="str">
        <f t="shared" si="39"/>
        <v/>
      </c>
      <c r="BY234" s="44" t="e">
        <f>IF(AND(#REF!="",#REF!="",#REF!="",#REF!=""),"",SUM(#REF!,#REF!,#REF!,#REF!,#REF!))</f>
        <v>#REF!</v>
      </c>
      <c r="BZ234" s="45" t="str">
        <f t="shared" si="40"/>
        <v/>
      </c>
      <c r="CA234" s="44" t="str">
        <f t="shared" si="41"/>
        <v/>
      </c>
      <c r="CB234" s="45" t="str">
        <f t="shared" si="42"/>
        <v/>
      </c>
      <c r="CC234" s="44" t="str">
        <f t="shared" si="43"/>
        <v/>
      </c>
      <c r="CD234" s="45" t="str">
        <f t="shared" si="44"/>
        <v/>
      </c>
      <c r="CE234" s="44" t="e">
        <f>IF(AND(#REF!="",#REF!="",#REF!="",#REF!=""),"",SUM(#REF!,#REF!,#REF!,#REF!,#REF!))</f>
        <v>#REF!</v>
      </c>
      <c r="CF234" s="45" t="str">
        <f t="shared" si="45"/>
        <v/>
      </c>
      <c r="CG234" s="38" t="e">
        <f>IF(AND(#REF!="",#REF!="",#REF!="",#REF!=""),"",SUM(#REF!,#REF!,#REF!,#REF!))</f>
        <v>#REF!</v>
      </c>
      <c r="CH234" s="38" t="str">
        <f t="shared" si="34"/>
        <v/>
      </c>
    </row>
    <row r="235" spans="1:86" ht="24.9" customHeight="1">
      <c r="A235" s="358">
        <v>229</v>
      </c>
      <c r="B235" s="359"/>
      <c r="C235" s="360"/>
      <c r="D235" s="361"/>
      <c r="E235" s="362"/>
      <c r="F235" s="363"/>
      <c r="G235" s="363"/>
      <c r="H235" s="364"/>
      <c r="I235" s="365"/>
      <c r="J235" s="366"/>
      <c r="K235" s="367"/>
      <c r="L235" s="24"/>
      <c r="M235" s="25"/>
      <c r="N235" s="25"/>
      <c r="O235" s="8"/>
      <c r="P235" s="57"/>
      <c r="Q235" s="60"/>
      <c r="R235" s="8"/>
      <c r="S235" s="14"/>
      <c r="T235" s="26"/>
      <c r="U235" s="27"/>
      <c r="V235" s="27"/>
      <c r="W235" s="8"/>
      <c r="X235" s="63"/>
      <c r="Y235" s="60"/>
      <c r="Z235" s="8"/>
      <c r="AA235" s="14"/>
      <c r="AB235" s="24"/>
      <c r="AC235" s="25"/>
      <c r="AD235" s="25"/>
      <c r="AE235" s="8"/>
      <c r="AF235" s="57"/>
      <c r="AG235" s="60"/>
      <c r="AH235" s="8"/>
      <c r="AI235" s="14"/>
      <c r="AJ235" s="24"/>
      <c r="AK235" s="25"/>
      <c r="AL235" s="25"/>
      <c r="AM235" s="8"/>
      <c r="AN235" s="57"/>
      <c r="AO235" s="60"/>
      <c r="AP235" s="8"/>
      <c r="AQ235" s="14"/>
      <c r="AR235" s="24"/>
      <c r="AS235" s="25"/>
      <c r="AT235" s="57"/>
      <c r="AU235" s="24"/>
      <c r="AV235" s="25"/>
      <c r="AW235" s="97"/>
      <c r="AX235" s="24"/>
      <c r="AY235" s="25"/>
      <c r="AZ235" s="57"/>
      <c r="BA235" s="13" t="s">
        <v>447</v>
      </c>
      <c r="BB235" s="109" t="s">
        <v>447</v>
      </c>
      <c r="BC235" s="1"/>
      <c r="BD235" s="1"/>
      <c r="BE235" s="1"/>
      <c r="BF235" s="1"/>
      <c r="BG235" s="1"/>
      <c r="BS235" s="29"/>
      <c r="BT235" s="44" t="str">
        <f t="shared" si="35"/>
        <v/>
      </c>
      <c r="BU235" s="45" t="str">
        <f t="shared" si="36"/>
        <v/>
      </c>
      <c r="BV235" s="45" t="str">
        <f t="shared" si="37"/>
        <v/>
      </c>
      <c r="BW235" s="44" t="str">
        <f t="shared" si="38"/>
        <v/>
      </c>
      <c r="BX235" s="45" t="str">
        <f t="shared" si="39"/>
        <v/>
      </c>
      <c r="BY235" s="44" t="e">
        <f>IF(AND(#REF!="",#REF!="",#REF!="",#REF!=""),"",SUM(#REF!,#REF!,#REF!,#REF!,#REF!))</f>
        <v>#REF!</v>
      </c>
      <c r="BZ235" s="45" t="str">
        <f t="shared" si="40"/>
        <v/>
      </c>
      <c r="CA235" s="44" t="str">
        <f t="shared" si="41"/>
        <v/>
      </c>
      <c r="CB235" s="45" t="str">
        <f t="shared" si="42"/>
        <v/>
      </c>
      <c r="CC235" s="44" t="str">
        <f t="shared" si="43"/>
        <v/>
      </c>
      <c r="CD235" s="45" t="str">
        <f t="shared" si="44"/>
        <v/>
      </c>
      <c r="CE235" s="44" t="e">
        <f>IF(AND(#REF!="",#REF!="",#REF!="",#REF!=""),"",SUM(#REF!,#REF!,#REF!,#REF!,#REF!))</f>
        <v>#REF!</v>
      </c>
      <c r="CF235" s="45" t="str">
        <f t="shared" si="45"/>
        <v/>
      </c>
      <c r="CG235" s="38" t="e">
        <f>IF(AND(#REF!="",#REF!="",#REF!="",#REF!=""),"",SUM(#REF!,#REF!,#REF!,#REF!))</f>
        <v>#REF!</v>
      </c>
      <c r="CH235" s="38" t="str">
        <f t="shared" si="34"/>
        <v/>
      </c>
    </row>
    <row r="236" spans="1:86" ht="24.9" customHeight="1">
      <c r="A236" s="358">
        <v>230</v>
      </c>
      <c r="B236" s="359"/>
      <c r="C236" s="360"/>
      <c r="D236" s="361"/>
      <c r="E236" s="362"/>
      <c r="F236" s="363"/>
      <c r="G236" s="363"/>
      <c r="H236" s="364"/>
      <c r="I236" s="365"/>
      <c r="J236" s="366"/>
      <c r="K236" s="367"/>
      <c r="L236" s="24"/>
      <c r="M236" s="25"/>
      <c r="N236" s="25"/>
      <c r="O236" s="8"/>
      <c r="P236" s="57"/>
      <c r="Q236" s="60"/>
      <c r="R236" s="8"/>
      <c r="S236" s="14"/>
      <c r="T236" s="26"/>
      <c r="U236" s="27"/>
      <c r="V236" s="27"/>
      <c r="W236" s="8"/>
      <c r="X236" s="63"/>
      <c r="Y236" s="60"/>
      <c r="Z236" s="8"/>
      <c r="AA236" s="14"/>
      <c r="AB236" s="24"/>
      <c r="AC236" s="25"/>
      <c r="AD236" s="25"/>
      <c r="AE236" s="8"/>
      <c r="AF236" s="57"/>
      <c r="AG236" s="60"/>
      <c r="AH236" s="8"/>
      <c r="AI236" s="14"/>
      <c r="AJ236" s="24"/>
      <c r="AK236" s="25"/>
      <c r="AL236" s="25"/>
      <c r="AM236" s="8"/>
      <c r="AN236" s="57"/>
      <c r="AO236" s="60"/>
      <c r="AP236" s="8"/>
      <c r="AQ236" s="14"/>
      <c r="AR236" s="24"/>
      <c r="AS236" s="25"/>
      <c r="AT236" s="57"/>
      <c r="AU236" s="24"/>
      <c r="AV236" s="25"/>
      <c r="AW236" s="97"/>
      <c r="AX236" s="24"/>
      <c r="AY236" s="25"/>
      <c r="AZ236" s="57"/>
      <c r="BA236" s="13" t="s">
        <v>447</v>
      </c>
      <c r="BB236" s="109" t="s">
        <v>447</v>
      </c>
      <c r="BC236" s="1"/>
      <c r="BD236" s="1"/>
      <c r="BE236" s="1"/>
      <c r="BF236" s="1"/>
      <c r="BG236" s="1"/>
      <c r="BS236" s="29"/>
      <c r="BT236" s="44" t="str">
        <f t="shared" si="35"/>
        <v/>
      </c>
      <c r="BU236" s="45" t="str">
        <f t="shared" si="36"/>
        <v/>
      </c>
      <c r="BV236" s="45" t="str">
        <f t="shared" si="37"/>
        <v/>
      </c>
      <c r="BW236" s="44" t="str">
        <f t="shared" si="38"/>
        <v/>
      </c>
      <c r="BX236" s="45" t="str">
        <f t="shared" si="39"/>
        <v/>
      </c>
      <c r="BY236" s="44" t="e">
        <f>IF(AND(#REF!="",#REF!="",#REF!="",#REF!=""),"",SUM(#REF!,#REF!,#REF!,#REF!,#REF!))</f>
        <v>#REF!</v>
      </c>
      <c r="BZ236" s="45" t="str">
        <f t="shared" si="40"/>
        <v/>
      </c>
      <c r="CA236" s="44" t="str">
        <f t="shared" si="41"/>
        <v/>
      </c>
      <c r="CB236" s="45" t="str">
        <f t="shared" si="42"/>
        <v/>
      </c>
      <c r="CC236" s="44" t="str">
        <f t="shared" si="43"/>
        <v/>
      </c>
      <c r="CD236" s="45" t="str">
        <f t="shared" si="44"/>
        <v/>
      </c>
      <c r="CE236" s="44" t="e">
        <f>IF(AND(#REF!="",#REF!="",#REF!="",#REF!=""),"",SUM(#REF!,#REF!,#REF!,#REF!,#REF!))</f>
        <v>#REF!</v>
      </c>
      <c r="CF236" s="45" t="str">
        <f t="shared" si="45"/>
        <v/>
      </c>
      <c r="CG236" s="38" t="e">
        <f>IF(AND(#REF!="",#REF!="",#REF!="",#REF!=""),"",SUM(#REF!,#REF!,#REF!,#REF!))</f>
        <v>#REF!</v>
      </c>
      <c r="CH236" s="38" t="str">
        <f t="shared" si="34"/>
        <v/>
      </c>
    </row>
    <row r="237" spans="1:86" ht="24.9" customHeight="1">
      <c r="A237" s="358">
        <v>231</v>
      </c>
      <c r="B237" s="359"/>
      <c r="C237" s="360"/>
      <c r="D237" s="361"/>
      <c r="E237" s="362"/>
      <c r="F237" s="363"/>
      <c r="G237" s="363"/>
      <c r="H237" s="364"/>
      <c r="I237" s="365"/>
      <c r="J237" s="366"/>
      <c r="K237" s="367"/>
      <c r="L237" s="24"/>
      <c r="M237" s="25"/>
      <c r="N237" s="25"/>
      <c r="O237" s="8"/>
      <c r="P237" s="57"/>
      <c r="Q237" s="60"/>
      <c r="R237" s="8"/>
      <c r="S237" s="14"/>
      <c r="T237" s="26"/>
      <c r="U237" s="27"/>
      <c r="V237" s="27"/>
      <c r="W237" s="8"/>
      <c r="X237" s="63"/>
      <c r="Y237" s="60"/>
      <c r="Z237" s="8"/>
      <c r="AA237" s="14"/>
      <c r="AB237" s="24"/>
      <c r="AC237" s="25"/>
      <c r="AD237" s="25"/>
      <c r="AE237" s="8"/>
      <c r="AF237" s="57"/>
      <c r="AG237" s="60"/>
      <c r="AH237" s="8"/>
      <c r="AI237" s="14"/>
      <c r="AJ237" s="24"/>
      <c r="AK237" s="25"/>
      <c r="AL237" s="25"/>
      <c r="AM237" s="8"/>
      <c r="AN237" s="57"/>
      <c r="AO237" s="60"/>
      <c r="AP237" s="8"/>
      <c r="AQ237" s="14"/>
      <c r="AR237" s="24"/>
      <c r="AS237" s="25"/>
      <c r="AT237" s="57"/>
      <c r="AU237" s="24"/>
      <c r="AV237" s="25"/>
      <c r="AW237" s="97"/>
      <c r="AX237" s="24"/>
      <c r="AY237" s="25"/>
      <c r="AZ237" s="57"/>
      <c r="BA237" s="13" t="s">
        <v>447</v>
      </c>
      <c r="BB237" s="109" t="s">
        <v>447</v>
      </c>
      <c r="BC237" s="1"/>
      <c r="BD237" s="1"/>
      <c r="BE237" s="1"/>
      <c r="BF237" s="1"/>
      <c r="BG237" s="1"/>
      <c r="BS237" s="29"/>
      <c r="BT237" s="44" t="str">
        <f t="shared" si="35"/>
        <v/>
      </c>
      <c r="BU237" s="45" t="str">
        <f t="shared" si="36"/>
        <v/>
      </c>
      <c r="BV237" s="45" t="str">
        <f t="shared" si="37"/>
        <v/>
      </c>
      <c r="BW237" s="44" t="str">
        <f t="shared" si="38"/>
        <v/>
      </c>
      <c r="BX237" s="45" t="str">
        <f t="shared" si="39"/>
        <v/>
      </c>
      <c r="BY237" s="44" t="e">
        <f>IF(AND(#REF!="",#REF!="",#REF!="",#REF!=""),"",SUM(#REF!,#REF!,#REF!,#REF!,#REF!))</f>
        <v>#REF!</v>
      </c>
      <c r="BZ237" s="45" t="str">
        <f t="shared" si="40"/>
        <v/>
      </c>
      <c r="CA237" s="44" t="str">
        <f t="shared" si="41"/>
        <v/>
      </c>
      <c r="CB237" s="45" t="str">
        <f t="shared" si="42"/>
        <v/>
      </c>
      <c r="CC237" s="44" t="str">
        <f t="shared" si="43"/>
        <v/>
      </c>
      <c r="CD237" s="45" t="str">
        <f t="shared" si="44"/>
        <v/>
      </c>
      <c r="CE237" s="44" t="e">
        <f>IF(AND(#REF!="",#REF!="",#REF!="",#REF!=""),"",SUM(#REF!,#REF!,#REF!,#REF!,#REF!))</f>
        <v>#REF!</v>
      </c>
      <c r="CF237" s="45" t="str">
        <f t="shared" si="45"/>
        <v/>
      </c>
      <c r="CG237" s="38" t="e">
        <f>IF(AND(#REF!="",#REF!="",#REF!="",#REF!=""),"",SUM(#REF!,#REF!,#REF!,#REF!))</f>
        <v>#REF!</v>
      </c>
      <c r="CH237" s="38" t="str">
        <f t="shared" si="34"/>
        <v/>
      </c>
    </row>
    <row r="238" spans="1:86" ht="24.9" customHeight="1">
      <c r="A238" s="358">
        <v>232</v>
      </c>
      <c r="B238" s="359"/>
      <c r="C238" s="360"/>
      <c r="D238" s="361"/>
      <c r="E238" s="362"/>
      <c r="F238" s="363"/>
      <c r="G238" s="363"/>
      <c r="H238" s="364"/>
      <c r="I238" s="365"/>
      <c r="J238" s="366"/>
      <c r="K238" s="367"/>
      <c r="L238" s="24"/>
      <c r="M238" s="25"/>
      <c r="N238" s="25"/>
      <c r="O238" s="8"/>
      <c r="P238" s="57"/>
      <c r="Q238" s="60"/>
      <c r="R238" s="8"/>
      <c r="S238" s="14"/>
      <c r="T238" s="26"/>
      <c r="U238" s="27"/>
      <c r="V238" s="27"/>
      <c r="W238" s="8"/>
      <c r="X238" s="63"/>
      <c r="Y238" s="60"/>
      <c r="Z238" s="8"/>
      <c r="AA238" s="14"/>
      <c r="AB238" s="24"/>
      <c r="AC238" s="25"/>
      <c r="AD238" s="25"/>
      <c r="AE238" s="8"/>
      <c r="AF238" s="57"/>
      <c r="AG238" s="60"/>
      <c r="AH238" s="8"/>
      <c r="AI238" s="14"/>
      <c r="AJ238" s="24"/>
      <c r="AK238" s="25"/>
      <c r="AL238" s="25"/>
      <c r="AM238" s="8"/>
      <c r="AN238" s="57"/>
      <c r="AO238" s="60"/>
      <c r="AP238" s="8"/>
      <c r="AQ238" s="14"/>
      <c r="AR238" s="24"/>
      <c r="AS238" s="25"/>
      <c r="AT238" s="57"/>
      <c r="AU238" s="24"/>
      <c r="AV238" s="25"/>
      <c r="AW238" s="97"/>
      <c r="AX238" s="24"/>
      <c r="AY238" s="25"/>
      <c r="AZ238" s="57"/>
      <c r="BA238" s="13" t="s">
        <v>447</v>
      </c>
      <c r="BB238" s="109" t="s">
        <v>447</v>
      </c>
      <c r="BC238" s="1"/>
      <c r="BD238" s="1"/>
      <c r="BE238" s="1"/>
      <c r="BF238" s="1"/>
      <c r="BG238" s="1"/>
      <c r="BS238" s="29"/>
      <c r="BT238" s="44" t="str">
        <f t="shared" si="35"/>
        <v/>
      </c>
      <c r="BU238" s="45" t="str">
        <f t="shared" si="36"/>
        <v/>
      </c>
      <c r="BV238" s="45" t="str">
        <f t="shared" si="37"/>
        <v/>
      </c>
      <c r="BW238" s="44" t="str">
        <f t="shared" si="38"/>
        <v/>
      </c>
      <c r="BX238" s="45" t="str">
        <f t="shared" si="39"/>
        <v/>
      </c>
      <c r="BY238" s="44" t="e">
        <f>IF(AND(#REF!="",#REF!="",#REF!="",#REF!=""),"",SUM(#REF!,#REF!,#REF!,#REF!,#REF!))</f>
        <v>#REF!</v>
      </c>
      <c r="BZ238" s="45" t="str">
        <f t="shared" si="40"/>
        <v/>
      </c>
      <c r="CA238" s="44" t="str">
        <f t="shared" si="41"/>
        <v/>
      </c>
      <c r="CB238" s="45" t="str">
        <f t="shared" si="42"/>
        <v/>
      </c>
      <c r="CC238" s="44" t="str">
        <f t="shared" si="43"/>
        <v/>
      </c>
      <c r="CD238" s="45" t="str">
        <f t="shared" si="44"/>
        <v/>
      </c>
      <c r="CE238" s="44" t="e">
        <f>IF(AND(#REF!="",#REF!="",#REF!="",#REF!=""),"",SUM(#REF!,#REF!,#REF!,#REF!,#REF!))</f>
        <v>#REF!</v>
      </c>
      <c r="CF238" s="45" t="str">
        <f t="shared" si="45"/>
        <v/>
      </c>
      <c r="CG238" s="38" t="e">
        <f>IF(AND(#REF!="",#REF!="",#REF!="",#REF!=""),"",SUM(#REF!,#REF!,#REF!,#REF!))</f>
        <v>#REF!</v>
      </c>
      <c r="CH238" s="38" t="str">
        <f t="shared" si="34"/>
        <v/>
      </c>
    </row>
    <row r="239" spans="1:86" ht="24.9" customHeight="1">
      <c r="A239" s="358">
        <v>233</v>
      </c>
      <c r="B239" s="359"/>
      <c r="C239" s="360"/>
      <c r="D239" s="361"/>
      <c r="E239" s="362"/>
      <c r="F239" s="363"/>
      <c r="G239" s="363"/>
      <c r="H239" s="364"/>
      <c r="I239" s="365"/>
      <c r="J239" s="366"/>
      <c r="K239" s="367"/>
      <c r="L239" s="24"/>
      <c r="M239" s="25"/>
      <c r="N239" s="25"/>
      <c r="O239" s="8"/>
      <c r="P239" s="57"/>
      <c r="Q239" s="60"/>
      <c r="R239" s="8"/>
      <c r="S239" s="14"/>
      <c r="T239" s="26"/>
      <c r="U239" s="27"/>
      <c r="V239" s="27"/>
      <c r="W239" s="8"/>
      <c r="X239" s="63"/>
      <c r="Y239" s="60"/>
      <c r="Z239" s="8"/>
      <c r="AA239" s="14"/>
      <c r="AB239" s="24"/>
      <c r="AC239" s="25"/>
      <c r="AD239" s="25"/>
      <c r="AE239" s="8"/>
      <c r="AF239" s="57"/>
      <c r="AG239" s="60"/>
      <c r="AH239" s="8"/>
      <c r="AI239" s="14"/>
      <c r="AJ239" s="24"/>
      <c r="AK239" s="25"/>
      <c r="AL239" s="25"/>
      <c r="AM239" s="8"/>
      <c r="AN239" s="57"/>
      <c r="AO239" s="60"/>
      <c r="AP239" s="8"/>
      <c r="AQ239" s="14"/>
      <c r="AR239" s="24"/>
      <c r="AS239" s="25"/>
      <c r="AT239" s="57"/>
      <c r="AU239" s="24"/>
      <c r="AV239" s="25"/>
      <c r="AW239" s="97"/>
      <c r="AX239" s="24"/>
      <c r="AY239" s="25"/>
      <c r="AZ239" s="57"/>
      <c r="BA239" s="13" t="s">
        <v>447</v>
      </c>
      <c r="BB239" s="109" t="s">
        <v>447</v>
      </c>
      <c r="BC239" s="1"/>
      <c r="BD239" s="1"/>
      <c r="BE239" s="1"/>
      <c r="BF239" s="1"/>
      <c r="BG239" s="1"/>
      <c r="BS239" s="29"/>
      <c r="BT239" s="44" t="str">
        <f t="shared" si="35"/>
        <v/>
      </c>
      <c r="BU239" s="45" t="str">
        <f t="shared" si="36"/>
        <v/>
      </c>
      <c r="BV239" s="45" t="str">
        <f t="shared" si="37"/>
        <v/>
      </c>
      <c r="BW239" s="44" t="str">
        <f t="shared" si="38"/>
        <v/>
      </c>
      <c r="BX239" s="45" t="str">
        <f t="shared" si="39"/>
        <v/>
      </c>
      <c r="BY239" s="44" t="e">
        <f>IF(AND(#REF!="",#REF!="",#REF!="",#REF!=""),"",SUM(#REF!,#REF!,#REF!,#REF!,#REF!))</f>
        <v>#REF!</v>
      </c>
      <c r="BZ239" s="45" t="str">
        <f t="shared" si="40"/>
        <v/>
      </c>
      <c r="CA239" s="44" t="str">
        <f t="shared" si="41"/>
        <v/>
      </c>
      <c r="CB239" s="45" t="str">
        <f t="shared" si="42"/>
        <v/>
      </c>
      <c r="CC239" s="44" t="str">
        <f t="shared" si="43"/>
        <v/>
      </c>
      <c r="CD239" s="45" t="str">
        <f t="shared" si="44"/>
        <v/>
      </c>
      <c r="CE239" s="44" t="e">
        <f>IF(AND(#REF!="",#REF!="",#REF!="",#REF!=""),"",SUM(#REF!,#REF!,#REF!,#REF!,#REF!))</f>
        <v>#REF!</v>
      </c>
      <c r="CF239" s="45" t="str">
        <f t="shared" si="45"/>
        <v/>
      </c>
      <c r="CG239" s="38" t="e">
        <f>IF(AND(#REF!="",#REF!="",#REF!="",#REF!=""),"",SUM(#REF!,#REF!,#REF!,#REF!))</f>
        <v>#REF!</v>
      </c>
      <c r="CH239" s="38" t="str">
        <f t="shared" si="34"/>
        <v/>
      </c>
    </row>
    <row r="240" spans="1:86" ht="24.9" customHeight="1">
      <c r="A240" s="358">
        <v>234</v>
      </c>
      <c r="B240" s="359"/>
      <c r="C240" s="360"/>
      <c r="D240" s="361"/>
      <c r="E240" s="362"/>
      <c r="F240" s="363"/>
      <c r="G240" s="363"/>
      <c r="H240" s="364"/>
      <c r="I240" s="365"/>
      <c r="J240" s="366"/>
      <c r="K240" s="367"/>
      <c r="L240" s="24"/>
      <c r="M240" s="25"/>
      <c r="N240" s="25"/>
      <c r="O240" s="8"/>
      <c r="P240" s="57"/>
      <c r="Q240" s="60"/>
      <c r="R240" s="8"/>
      <c r="S240" s="14"/>
      <c r="T240" s="26"/>
      <c r="U240" s="27"/>
      <c r="V240" s="27"/>
      <c r="W240" s="8"/>
      <c r="X240" s="63"/>
      <c r="Y240" s="60"/>
      <c r="Z240" s="8"/>
      <c r="AA240" s="14"/>
      <c r="AB240" s="24"/>
      <c r="AC240" s="25"/>
      <c r="AD240" s="25"/>
      <c r="AE240" s="8"/>
      <c r="AF240" s="57"/>
      <c r="AG240" s="60"/>
      <c r="AH240" s="8"/>
      <c r="AI240" s="14"/>
      <c r="AJ240" s="24"/>
      <c r="AK240" s="25"/>
      <c r="AL240" s="25"/>
      <c r="AM240" s="8"/>
      <c r="AN240" s="57"/>
      <c r="AO240" s="60"/>
      <c r="AP240" s="8"/>
      <c r="AQ240" s="14"/>
      <c r="AR240" s="24"/>
      <c r="AS240" s="25"/>
      <c r="AT240" s="57"/>
      <c r="AU240" s="24"/>
      <c r="AV240" s="25"/>
      <c r="AW240" s="97"/>
      <c r="AX240" s="24"/>
      <c r="AY240" s="25"/>
      <c r="AZ240" s="57"/>
      <c r="BA240" s="13" t="s">
        <v>447</v>
      </c>
      <c r="BB240" s="109" t="s">
        <v>447</v>
      </c>
      <c r="BC240" s="1"/>
      <c r="BD240" s="1"/>
      <c r="BE240" s="1"/>
      <c r="BF240" s="1"/>
      <c r="BG240" s="1"/>
      <c r="BS240" s="29"/>
      <c r="BT240" s="44" t="str">
        <f t="shared" si="35"/>
        <v/>
      </c>
      <c r="BU240" s="45" t="str">
        <f t="shared" si="36"/>
        <v/>
      </c>
      <c r="BV240" s="45" t="str">
        <f t="shared" si="37"/>
        <v/>
      </c>
      <c r="BW240" s="44" t="str">
        <f t="shared" si="38"/>
        <v/>
      </c>
      <c r="BX240" s="45" t="str">
        <f t="shared" si="39"/>
        <v/>
      </c>
      <c r="BY240" s="44" t="e">
        <f>IF(AND(#REF!="",#REF!="",#REF!="",#REF!=""),"",SUM(#REF!,#REF!,#REF!,#REF!,#REF!))</f>
        <v>#REF!</v>
      </c>
      <c r="BZ240" s="45" t="str">
        <f t="shared" si="40"/>
        <v/>
      </c>
      <c r="CA240" s="44" t="str">
        <f t="shared" si="41"/>
        <v/>
      </c>
      <c r="CB240" s="45" t="str">
        <f t="shared" si="42"/>
        <v/>
      </c>
      <c r="CC240" s="44" t="str">
        <f t="shared" si="43"/>
        <v/>
      </c>
      <c r="CD240" s="45" t="str">
        <f t="shared" si="44"/>
        <v/>
      </c>
      <c r="CE240" s="44" t="e">
        <f>IF(AND(#REF!="",#REF!="",#REF!="",#REF!=""),"",SUM(#REF!,#REF!,#REF!,#REF!,#REF!))</f>
        <v>#REF!</v>
      </c>
      <c r="CF240" s="45" t="str">
        <f t="shared" si="45"/>
        <v/>
      </c>
      <c r="CG240" s="38" t="e">
        <f>IF(AND(#REF!="",#REF!="",#REF!="",#REF!=""),"",SUM(#REF!,#REF!,#REF!,#REF!))</f>
        <v>#REF!</v>
      </c>
      <c r="CH240" s="38" t="str">
        <f t="shared" si="34"/>
        <v/>
      </c>
    </row>
    <row r="241" spans="1:86" ht="24.9" customHeight="1">
      <c r="A241" s="358">
        <v>235</v>
      </c>
      <c r="B241" s="359"/>
      <c r="C241" s="360"/>
      <c r="D241" s="361"/>
      <c r="E241" s="362"/>
      <c r="F241" s="363"/>
      <c r="G241" s="363"/>
      <c r="H241" s="364"/>
      <c r="I241" s="365"/>
      <c r="J241" s="366"/>
      <c r="K241" s="367"/>
      <c r="L241" s="24"/>
      <c r="M241" s="25"/>
      <c r="N241" s="25"/>
      <c r="O241" s="8"/>
      <c r="P241" s="57"/>
      <c r="Q241" s="60"/>
      <c r="R241" s="8"/>
      <c r="S241" s="14"/>
      <c r="T241" s="26"/>
      <c r="U241" s="27"/>
      <c r="V241" s="27"/>
      <c r="W241" s="8"/>
      <c r="X241" s="63"/>
      <c r="Y241" s="60"/>
      <c r="Z241" s="8"/>
      <c r="AA241" s="14"/>
      <c r="AB241" s="24"/>
      <c r="AC241" s="25"/>
      <c r="AD241" s="25"/>
      <c r="AE241" s="8"/>
      <c r="AF241" s="57"/>
      <c r="AG241" s="60"/>
      <c r="AH241" s="8"/>
      <c r="AI241" s="14"/>
      <c r="AJ241" s="24"/>
      <c r="AK241" s="25"/>
      <c r="AL241" s="25"/>
      <c r="AM241" s="8"/>
      <c r="AN241" s="57"/>
      <c r="AO241" s="60"/>
      <c r="AP241" s="8"/>
      <c r="AQ241" s="14"/>
      <c r="AR241" s="24"/>
      <c r="AS241" s="25"/>
      <c r="AT241" s="57"/>
      <c r="AU241" s="24"/>
      <c r="AV241" s="25"/>
      <c r="AW241" s="97"/>
      <c r="AX241" s="24"/>
      <c r="AY241" s="25"/>
      <c r="AZ241" s="57"/>
      <c r="BA241" s="13" t="s">
        <v>447</v>
      </c>
      <c r="BB241" s="109" t="s">
        <v>447</v>
      </c>
      <c r="BC241" s="1"/>
      <c r="BD241" s="1"/>
      <c r="BE241" s="1"/>
      <c r="BF241" s="1"/>
      <c r="BG241" s="1"/>
      <c r="BS241" s="29"/>
      <c r="BT241" s="44" t="str">
        <f t="shared" si="35"/>
        <v/>
      </c>
      <c r="BU241" s="45" t="str">
        <f t="shared" si="36"/>
        <v/>
      </c>
      <c r="BV241" s="45" t="str">
        <f t="shared" si="37"/>
        <v/>
      </c>
      <c r="BW241" s="44" t="str">
        <f t="shared" si="38"/>
        <v/>
      </c>
      <c r="BX241" s="45" t="str">
        <f t="shared" si="39"/>
        <v/>
      </c>
      <c r="BY241" s="44" t="e">
        <f>IF(AND(#REF!="",#REF!="",#REF!="",#REF!=""),"",SUM(#REF!,#REF!,#REF!,#REF!,#REF!))</f>
        <v>#REF!</v>
      </c>
      <c r="BZ241" s="45" t="str">
        <f t="shared" si="40"/>
        <v/>
      </c>
      <c r="CA241" s="44" t="str">
        <f t="shared" si="41"/>
        <v/>
      </c>
      <c r="CB241" s="45" t="str">
        <f t="shared" si="42"/>
        <v/>
      </c>
      <c r="CC241" s="44" t="str">
        <f t="shared" si="43"/>
        <v/>
      </c>
      <c r="CD241" s="45" t="str">
        <f t="shared" si="44"/>
        <v/>
      </c>
      <c r="CE241" s="44" t="e">
        <f>IF(AND(#REF!="",#REF!="",#REF!="",#REF!=""),"",SUM(#REF!,#REF!,#REF!,#REF!,#REF!))</f>
        <v>#REF!</v>
      </c>
      <c r="CF241" s="45" t="str">
        <f t="shared" si="45"/>
        <v/>
      </c>
      <c r="CG241" s="38" t="e">
        <f>IF(AND(#REF!="",#REF!="",#REF!="",#REF!=""),"",SUM(#REF!,#REF!,#REF!,#REF!))</f>
        <v>#REF!</v>
      </c>
      <c r="CH241" s="38" t="str">
        <f t="shared" si="34"/>
        <v/>
      </c>
    </row>
    <row r="242" spans="1:86" ht="24.9" customHeight="1">
      <c r="A242" s="358">
        <v>236</v>
      </c>
      <c r="B242" s="359"/>
      <c r="C242" s="360"/>
      <c r="D242" s="361"/>
      <c r="E242" s="362"/>
      <c r="F242" s="363"/>
      <c r="G242" s="363"/>
      <c r="H242" s="364"/>
      <c r="I242" s="365"/>
      <c r="J242" s="366"/>
      <c r="K242" s="367"/>
      <c r="L242" s="24"/>
      <c r="M242" s="25"/>
      <c r="N242" s="25"/>
      <c r="O242" s="8"/>
      <c r="P242" s="57"/>
      <c r="Q242" s="60"/>
      <c r="R242" s="8"/>
      <c r="S242" s="14"/>
      <c r="T242" s="26"/>
      <c r="U242" s="27"/>
      <c r="V242" s="27"/>
      <c r="W242" s="8"/>
      <c r="X242" s="63"/>
      <c r="Y242" s="60"/>
      <c r="Z242" s="8"/>
      <c r="AA242" s="14"/>
      <c r="AB242" s="24"/>
      <c r="AC242" s="25"/>
      <c r="AD242" s="25"/>
      <c r="AE242" s="8"/>
      <c r="AF242" s="57"/>
      <c r="AG242" s="60"/>
      <c r="AH242" s="8"/>
      <c r="AI242" s="14"/>
      <c r="AJ242" s="24"/>
      <c r="AK242" s="25"/>
      <c r="AL242" s="25"/>
      <c r="AM242" s="8"/>
      <c r="AN242" s="57"/>
      <c r="AO242" s="60"/>
      <c r="AP242" s="8"/>
      <c r="AQ242" s="14"/>
      <c r="AR242" s="24"/>
      <c r="AS242" s="25"/>
      <c r="AT242" s="57"/>
      <c r="AU242" s="24"/>
      <c r="AV242" s="25"/>
      <c r="AW242" s="97"/>
      <c r="AX242" s="24"/>
      <c r="AY242" s="25"/>
      <c r="AZ242" s="57"/>
      <c r="BA242" s="13" t="s">
        <v>447</v>
      </c>
      <c r="BB242" s="109" t="s">
        <v>447</v>
      </c>
      <c r="BC242" s="1"/>
      <c r="BD242" s="1"/>
      <c r="BE242" s="1"/>
      <c r="BF242" s="1"/>
      <c r="BG242" s="1"/>
      <c r="BS242" s="29"/>
      <c r="BT242" s="44" t="str">
        <f t="shared" si="35"/>
        <v/>
      </c>
      <c r="BU242" s="45" t="str">
        <f t="shared" si="36"/>
        <v/>
      </c>
      <c r="BV242" s="45" t="str">
        <f t="shared" si="37"/>
        <v/>
      </c>
      <c r="BW242" s="44" t="str">
        <f t="shared" si="38"/>
        <v/>
      </c>
      <c r="BX242" s="45" t="str">
        <f t="shared" si="39"/>
        <v/>
      </c>
      <c r="BY242" s="44" t="e">
        <f>IF(AND(#REF!="",#REF!="",#REF!="",#REF!=""),"",SUM(#REF!,#REF!,#REF!,#REF!,#REF!))</f>
        <v>#REF!</v>
      </c>
      <c r="BZ242" s="45" t="str">
        <f t="shared" si="40"/>
        <v/>
      </c>
      <c r="CA242" s="44" t="str">
        <f t="shared" si="41"/>
        <v/>
      </c>
      <c r="CB242" s="45" t="str">
        <f t="shared" si="42"/>
        <v/>
      </c>
      <c r="CC242" s="44" t="str">
        <f t="shared" si="43"/>
        <v/>
      </c>
      <c r="CD242" s="45" t="str">
        <f t="shared" si="44"/>
        <v/>
      </c>
      <c r="CE242" s="44" t="e">
        <f>IF(AND(#REF!="",#REF!="",#REF!="",#REF!=""),"",SUM(#REF!,#REF!,#REF!,#REF!,#REF!))</f>
        <v>#REF!</v>
      </c>
      <c r="CF242" s="45" t="str">
        <f t="shared" si="45"/>
        <v/>
      </c>
      <c r="CG242" s="38" t="e">
        <f>IF(AND(#REF!="",#REF!="",#REF!="",#REF!=""),"",SUM(#REF!,#REF!,#REF!,#REF!))</f>
        <v>#REF!</v>
      </c>
      <c r="CH242" s="38" t="str">
        <f t="shared" si="34"/>
        <v/>
      </c>
    </row>
    <row r="243" spans="1:86" ht="24.9" customHeight="1">
      <c r="A243" s="358">
        <v>237</v>
      </c>
      <c r="B243" s="359"/>
      <c r="C243" s="360"/>
      <c r="D243" s="361"/>
      <c r="E243" s="362"/>
      <c r="F243" s="363"/>
      <c r="G243" s="363"/>
      <c r="H243" s="364"/>
      <c r="I243" s="365"/>
      <c r="J243" s="366"/>
      <c r="K243" s="367"/>
      <c r="L243" s="24"/>
      <c r="M243" s="25"/>
      <c r="N243" s="25"/>
      <c r="O243" s="8"/>
      <c r="P243" s="57"/>
      <c r="Q243" s="60"/>
      <c r="R243" s="8"/>
      <c r="S243" s="14"/>
      <c r="T243" s="26"/>
      <c r="U243" s="27"/>
      <c r="V243" s="27"/>
      <c r="W243" s="8"/>
      <c r="X243" s="63"/>
      <c r="Y243" s="60"/>
      <c r="Z243" s="8"/>
      <c r="AA243" s="14"/>
      <c r="AB243" s="24"/>
      <c r="AC243" s="25"/>
      <c r="AD243" s="25"/>
      <c r="AE243" s="8"/>
      <c r="AF243" s="57"/>
      <c r="AG243" s="60"/>
      <c r="AH243" s="8"/>
      <c r="AI243" s="14"/>
      <c r="AJ243" s="24"/>
      <c r="AK243" s="25"/>
      <c r="AL243" s="25"/>
      <c r="AM243" s="8"/>
      <c r="AN243" s="57"/>
      <c r="AO243" s="60"/>
      <c r="AP243" s="8"/>
      <c r="AQ243" s="14"/>
      <c r="AR243" s="24"/>
      <c r="AS243" s="25"/>
      <c r="AT243" s="57"/>
      <c r="AU243" s="24"/>
      <c r="AV243" s="25"/>
      <c r="AW243" s="97"/>
      <c r="AX243" s="24"/>
      <c r="AY243" s="25"/>
      <c r="AZ243" s="57"/>
      <c r="BA243" s="13" t="s">
        <v>447</v>
      </c>
      <c r="BB243" s="109" t="s">
        <v>447</v>
      </c>
      <c r="BC243" s="1"/>
      <c r="BD243" s="1"/>
      <c r="BE243" s="1"/>
      <c r="BF243" s="1"/>
      <c r="BG243" s="1"/>
      <c r="BS243" s="29"/>
      <c r="BT243" s="44" t="str">
        <f t="shared" si="35"/>
        <v/>
      </c>
      <c r="BU243" s="45" t="str">
        <f t="shared" si="36"/>
        <v/>
      </c>
      <c r="BV243" s="45" t="str">
        <f t="shared" si="37"/>
        <v/>
      </c>
      <c r="BW243" s="44" t="str">
        <f t="shared" si="38"/>
        <v/>
      </c>
      <c r="BX243" s="45" t="str">
        <f t="shared" si="39"/>
        <v/>
      </c>
      <c r="BY243" s="44" t="e">
        <f>IF(AND(#REF!="",#REF!="",#REF!="",#REF!=""),"",SUM(#REF!,#REF!,#REF!,#REF!,#REF!))</f>
        <v>#REF!</v>
      </c>
      <c r="BZ243" s="45" t="str">
        <f t="shared" si="40"/>
        <v/>
      </c>
      <c r="CA243" s="44" t="str">
        <f t="shared" si="41"/>
        <v/>
      </c>
      <c r="CB243" s="45" t="str">
        <f t="shared" si="42"/>
        <v/>
      </c>
      <c r="CC243" s="44" t="str">
        <f t="shared" si="43"/>
        <v/>
      </c>
      <c r="CD243" s="45" t="str">
        <f t="shared" si="44"/>
        <v/>
      </c>
      <c r="CE243" s="44" t="e">
        <f>IF(AND(#REF!="",#REF!="",#REF!="",#REF!=""),"",SUM(#REF!,#REF!,#REF!,#REF!,#REF!))</f>
        <v>#REF!</v>
      </c>
      <c r="CF243" s="45" t="str">
        <f t="shared" si="45"/>
        <v/>
      </c>
      <c r="CG243" s="38" t="e">
        <f>IF(AND(#REF!="",#REF!="",#REF!="",#REF!=""),"",SUM(#REF!,#REF!,#REF!,#REF!))</f>
        <v>#REF!</v>
      </c>
      <c r="CH243" s="38" t="str">
        <f t="shared" si="34"/>
        <v/>
      </c>
    </row>
    <row r="244" spans="1:86" ht="24.9" customHeight="1">
      <c r="A244" s="358">
        <v>238</v>
      </c>
      <c r="B244" s="359"/>
      <c r="C244" s="360"/>
      <c r="D244" s="361"/>
      <c r="E244" s="362"/>
      <c r="F244" s="363"/>
      <c r="G244" s="363"/>
      <c r="H244" s="364"/>
      <c r="I244" s="365"/>
      <c r="J244" s="366"/>
      <c r="K244" s="367"/>
      <c r="L244" s="24"/>
      <c r="M244" s="25"/>
      <c r="N244" s="25"/>
      <c r="O244" s="8"/>
      <c r="P244" s="57"/>
      <c r="Q244" s="60"/>
      <c r="R244" s="8"/>
      <c r="S244" s="14"/>
      <c r="T244" s="26"/>
      <c r="U244" s="27"/>
      <c r="V244" s="27"/>
      <c r="W244" s="8"/>
      <c r="X244" s="63"/>
      <c r="Y244" s="60"/>
      <c r="Z244" s="8"/>
      <c r="AA244" s="14"/>
      <c r="AB244" s="24"/>
      <c r="AC244" s="25"/>
      <c r="AD244" s="25"/>
      <c r="AE244" s="8"/>
      <c r="AF244" s="57"/>
      <c r="AG244" s="60"/>
      <c r="AH244" s="8"/>
      <c r="AI244" s="14"/>
      <c r="AJ244" s="24"/>
      <c r="AK244" s="25"/>
      <c r="AL244" s="25"/>
      <c r="AM244" s="8"/>
      <c r="AN244" s="57"/>
      <c r="AO244" s="60"/>
      <c r="AP244" s="8"/>
      <c r="AQ244" s="14"/>
      <c r="AR244" s="24"/>
      <c r="AS244" s="25"/>
      <c r="AT244" s="57"/>
      <c r="AU244" s="24"/>
      <c r="AV244" s="25"/>
      <c r="AW244" s="97"/>
      <c r="AX244" s="24"/>
      <c r="AY244" s="25"/>
      <c r="AZ244" s="57"/>
      <c r="BA244" s="13" t="s">
        <v>447</v>
      </c>
      <c r="BB244" s="109" t="s">
        <v>447</v>
      </c>
      <c r="BC244" s="1"/>
      <c r="BD244" s="1"/>
      <c r="BE244" s="1"/>
      <c r="BF244" s="1"/>
      <c r="BG244" s="1"/>
      <c r="BS244" s="29"/>
      <c r="BT244" s="44" t="str">
        <f t="shared" si="35"/>
        <v/>
      </c>
      <c r="BU244" s="45" t="str">
        <f t="shared" si="36"/>
        <v/>
      </c>
      <c r="BV244" s="45" t="str">
        <f t="shared" si="37"/>
        <v/>
      </c>
      <c r="BW244" s="44" t="str">
        <f t="shared" si="38"/>
        <v/>
      </c>
      <c r="BX244" s="45" t="str">
        <f t="shared" si="39"/>
        <v/>
      </c>
      <c r="BY244" s="44" t="e">
        <f>IF(AND(#REF!="",#REF!="",#REF!="",#REF!=""),"",SUM(#REF!,#REF!,#REF!,#REF!,#REF!))</f>
        <v>#REF!</v>
      </c>
      <c r="BZ244" s="45" t="str">
        <f t="shared" si="40"/>
        <v/>
      </c>
      <c r="CA244" s="44" t="str">
        <f t="shared" si="41"/>
        <v/>
      </c>
      <c r="CB244" s="45" t="str">
        <f t="shared" si="42"/>
        <v/>
      </c>
      <c r="CC244" s="44" t="str">
        <f t="shared" si="43"/>
        <v/>
      </c>
      <c r="CD244" s="45" t="str">
        <f t="shared" si="44"/>
        <v/>
      </c>
      <c r="CE244" s="44" t="e">
        <f>IF(AND(#REF!="",#REF!="",#REF!="",#REF!=""),"",SUM(#REF!,#REF!,#REF!,#REF!,#REF!))</f>
        <v>#REF!</v>
      </c>
      <c r="CF244" s="45" t="str">
        <f t="shared" si="45"/>
        <v/>
      </c>
      <c r="CG244" s="38" t="e">
        <f>IF(AND(#REF!="",#REF!="",#REF!="",#REF!=""),"",SUM(#REF!,#REF!,#REF!,#REF!))</f>
        <v>#REF!</v>
      </c>
      <c r="CH244" s="38" t="str">
        <f t="shared" si="34"/>
        <v/>
      </c>
    </row>
    <row r="245" spans="1:86" ht="24.9" customHeight="1">
      <c r="A245" s="358">
        <v>239</v>
      </c>
      <c r="B245" s="359"/>
      <c r="C245" s="360"/>
      <c r="D245" s="361"/>
      <c r="E245" s="362"/>
      <c r="F245" s="363"/>
      <c r="G245" s="363"/>
      <c r="H245" s="364"/>
      <c r="I245" s="365"/>
      <c r="J245" s="366"/>
      <c r="K245" s="367"/>
      <c r="L245" s="24"/>
      <c r="M245" s="25"/>
      <c r="N245" s="25"/>
      <c r="O245" s="8"/>
      <c r="P245" s="57"/>
      <c r="Q245" s="60"/>
      <c r="R245" s="8"/>
      <c r="S245" s="14"/>
      <c r="T245" s="26"/>
      <c r="U245" s="27"/>
      <c r="V245" s="27"/>
      <c r="W245" s="8"/>
      <c r="X245" s="63"/>
      <c r="Y245" s="60"/>
      <c r="Z245" s="8"/>
      <c r="AA245" s="14"/>
      <c r="AB245" s="24"/>
      <c r="AC245" s="25"/>
      <c r="AD245" s="25"/>
      <c r="AE245" s="8"/>
      <c r="AF245" s="57"/>
      <c r="AG245" s="60"/>
      <c r="AH245" s="8"/>
      <c r="AI245" s="14"/>
      <c r="AJ245" s="24"/>
      <c r="AK245" s="25"/>
      <c r="AL245" s="25"/>
      <c r="AM245" s="8"/>
      <c r="AN245" s="57"/>
      <c r="AO245" s="60"/>
      <c r="AP245" s="8"/>
      <c r="AQ245" s="14"/>
      <c r="AR245" s="24"/>
      <c r="AS245" s="25"/>
      <c r="AT245" s="57"/>
      <c r="AU245" s="24"/>
      <c r="AV245" s="25"/>
      <c r="AW245" s="97"/>
      <c r="AX245" s="24"/>
      <c r="AY245" s="25"/>
      <c r="AZ245" s="57"/>
      <c r="BA245" s="13" t="s">
        <v>447</v>
      </c>
      <c r="BB245" s="109" t="s">
        <v>447</v>
      </c>
      <c r="BC245" s="1"/>
      <c r="BD245" s="1"/>
      <c r="BE245" s="1"/>
      <c r="BF245" s="1"/>
      <c r="BG245" s="1"/>
      <c r="BS245" s="29"/>
      <c r="BT245" s="44" t="str">
        <f t="shared" si="35"/>
        <v/>
      </c>
      <c r="BU245" s="45" t="str">
        <f t="shared" si="36"/>
        <v/>
      </c>
      <c r="BV245" s="45" t="str">
        <f t="shared" si="37"/>
        <v/>
      </c>
      <c r="BW245" s="44" t="str">
        <f t="shared" si="38"/>
        <v/>
      </c>
      <c r="BX245" s="45" t="str">
        <f t="shared" si="39"/>
        <v/>
      </c>
      <c r="BY245" s="44" t="e">
        <f>IF(AND(#REF!="",#REF!="",#REF!="",#REF!=""),"",SUM(#REF!,#REF!,#REF!,#REF!,#REF!))</f>
        <v>#REF!</v>
      </c>
      <c r="BZ245" s="45" t="str">
        <f t="shared" si="40"/>
        <v/>
      </c>
      <c r="CA245" s="44" t="str">
        <f t="shared" si="41"/>
        <v/>
      </c>
      <c r="CB245" s="45" t="str">
        <f t="shared" si="42"/>
        <v/>
      </c>
      <c r="CC245" s="44" t="str">
        <f t="shared" si="43"/>
        <v/>
      </c>
      <c r="CD245" s="45" t="str">
        <f t="shared" si="44"/>
        <v/>
      </c>
      <c r="CE245" s="44" t="e">
        <f>IF(AND(#REF!="",#REF!="",#REF!="",#REF!=""),"",SUM(#REF!,#REF!,#REF!,#REF!,#REF!))</f>
        <v>#REF!</v>
      </c>
      <c r="CF245" s="45" t="str">
        <f t="shared" si="45"/>
        <v/>
      </c>
      <c r="CG245" s="38" t="e">
        <f>IF(AND(#REF!="",#REF!="",#REF!="",#REF!=""),"",SUM(#REF!,#REF!,#REF!,#REF!))</f>
        <v>#REF!</v>
      </c>
      <c r="CH245" s="38" t="str">
        <f t="shared" si="34"/>
        <v/>
      </c>
    </row>
    <row r="246" spans="1:86" ht="24.9" customHeight="1">
      <c r="A246" s="358">
        <v>240</v>
      </c>
      <c r="B246" s="359"/>
      <c r="C246" s="360"/>
      <c r="D246" s="361"/>
      <c r="E246" s="362"/>
      <c r="F246" s="363"/>
      <c r="G246" s="363"/>
      <c r="H246" s="364"/>
      <c r="I246" s="365"/>
      <c r="J246" s="366"/>
      <c r="K246" s="367"/>
      <c r="L246" s="24"/>
      <c r="M246" s="25"/>
      <c r="N246" s="25"/>
      <c r="O246" s="8"/>
      <c r="P246" s="57"/>
      <c r="Q246" s="60"/>
      <c r="R246" s="8"/>
      <c r="S246" s="14"/>
      <c r="T246" s="26"/>
      <c r="U246" s="27"/>
      <c r="V246" s="27"/>
      <c r="W246" s="8"/>
      <c r="X246" s="63"/>
      <c r="Y246" s="60"/>
      <c r="Z246" s="8"/>
      <c r="AA246" s="14"/>
      <c r="AB246" s="24"/>
      <c r="AC246" s="25"/>
      <c r="AD246" s="25"/>
      <c r="AE246" s="8"/>
      <c r="AF246" s="57"/>
      <c r="AG246" s="60"/>
      <c r="AH246" s="8"/>
      <c r="AI246" s="14"/>
      <c r="AJ246" s="24"/>
      <c r="AK246" s="25"/>
      <c r="AL246" s="25"/>
      <c r="AM246" s="8"/>
      <c r="AN246" s="57"/>
      <c r="AO246" s="60"/>
      <c r="AP246" s="8"/>
      <c r="AQ246" s="14"/>
      <c r="AR246" s="24"/>
      <c r="AS246" s="25"/>
      <c r="AT246" s="57"/>
      <c r="AU246" s="24"/>
      <c r="AV246" s="25"/>
      <c r="AW246" s="97"/>
      <c r="AX246" s="24"/>
      <c r="AY246" s="25"/>
      <c r="AZ246" s="57"/>
      <c r="BA246" s="13" t="s">
        <v>447</v>
      </c>
      <c r="BB246" s="109" t="s">
        <v>447</v>
      </c>
      <c r="BC246" s="1"/>
      <c r="BD246" s="1"/>
      <c r="BE246" s="1"/>
      <c r="BF246" s="1"/>
      <c r="BG246" s="1"/>
      <c r="BS246" s="29"/>
      <c r="BT246" s="44" t="str">
        <f t="shared" si="35"/>
        <v/>
      </c>
      <c r="BU246" s="45" t="str">
        <f t="shared" si="36"/>
        <v/>
      </c>
      <c r="BV246" s="45" t="str">
        <f t="shared" si="37"/>
        <v/>
      </c>
      <c r="BW246" s="44" t="str">
        <f t="shared" si="38"/>
        <v/>
      </c>
      <c r="BX246" s="45" t="str">
        <f t="shared" si="39"/>
        <v/>
      </c>
      <c r="BY246" s="44" t="e">
        <f>IF(AND(#REF!="",#REF!="",#REF!="",#REF!=""),"",SUM(#REF!,#REF!,#REF!,#REF!,#REF!))</f>
        <v>#REF!</v>
      </c>
      <c r="BZ246" s="45" t="str">
        <f t="shared" si="40"/>
        <v/>
      </c>
      <c r="CA246" s="44" t="str">
        <f t="shared" si="41"/>
        <v/>
      </c>
      <c r="CB246" s="45" t="str">
        <f t="shared" si="42"/>
        <v/>
      </c>
      <c r="CC246" s="44" t="str">
        <f t="shared" si="43"/>
        <v/>
      </c>
      <c r="CD246" s="45" t="str">
        <f t="shared" si="44"/>
        <v/>
      </c>
      <c r="CE246" s="44" t="e">
        <f>IF(AND(#REF!="",#REF!="",#REF!="",#REF!=""),"",SUM(#REF!,#REF!,#REF!,#REF!,#REF!))</f>
        <v>#REF!</v>
      </c>
      <c r="CF246" s="45" t="str">
        <f t="shared" si="45"/>
        <v/>
      </c>
      <c r="CG246" s="38" t="e">
        <f>IF(AND(#REF!="",#REF!="",#REF!="",#REF!=""),"",SUM(#REF!,#REF!,#REF!,#REF!))</f>
        <v>#REF!</v>
      </c>
      <c r="CH246" s="38" t="str">
        <f t="shared" si="34"/>
        <v/>
      </c>
    </row>
    <row r="247" spans="1:86" ht="24.9" customHeight="1">
      <c r="A247" s="358">
        <v>241</v>
      </c>
      <c r="B247" s="359"/>
      <c r="C247" s="360"/>
      <c r="D247" s="361"/>
      <c r="E247" s="362"/>
      <c r="F247" s="363"/>
      <c r="G247" s="363"/>
      <c r="H247" s="364"/>
      <c r="I247" s="365"/>
      <c r="J247" s="366"/>
      <c r="K247" s="367"/>
      <c r="L247" s="24"/>
      <c r="M247" s="25"/>
      <c r="N247" s="25"/>
      <c r="O247" s="8"/>
      <c r="P247" s="57"/>
      <c r="Q247" s="60"/>
      <c r="R247" s="8"/>
      <c r="S247" s="14"/>
      <c r="T247" s="26"/>
      <c r="U247" s="27"/>
      <c r="V247" s="27"/>
      <c r="W247" s="8"/>
      <c r="X247" s="63"/>
      <c r="Y247" s="60"/>
      <c r="Z247" s="8"/>
      <c r="AA247" s="14"/>
      <c r="AB247" s="24"/>
      <c r="AC247" s="25"/>
      <c r="AD247" s="25"/>
      <c r="AE247" s="8"/>
      <c r="AF247" s="57"/>
      <c r="AG247" s="60"/>
      <c r="AH247" s="8"/>
      <c r="AI247" s="14"/>
      <c r="AJ247" s="24"/>
      <c r="AK247" s="25"/>
      <c r="AL247" s="25"/>
      <c r="AM247" s="8"/>
      <c r="AN247" s="57"/>
      <c r="AO247" s="60"/>
      <c r="AP247" s="8"/>
      <c r="AQ247" s="14"/>
      <c r="AR247" s="24"/>
      <c r="AS247" s="25"/>
      <c r="AT247" s="57"/>
      <c r="AU247" s="24"/>
      <c r="AV247" s="25"/>
      <c r="AW247" s="97"/>
      <c r="AX247" s="24"/>
      <c r="AY247" s="25"/>
      <c r="AZ247" s="57"/>
      <c r="BA247" s="13" t="s">
        <v>447</v>
      </c>
      <c r="BB247" s="109" t="s">
        <v>447</v>
      </c>
      <c r="BC247" s="1"/>
      <c r="BD247" s="1"/>
      <c r="BE247" s="1"/>
      <c r="BF247" s="1"/>
      <c r="BG247" s="1"/>
      <c r="BS247" s="29"/>
      <c r="BT247" s="44" t="str">
        <f t="shared" si="35"/>
        <v/>
      </c>
      <c r="BU247" s="45" t="str">
        <f t="shared" si="36"/>
        <v/>
      </c>
      <c r="BV247" s="45" t="str">
        <f t="shared" si="37"/>
        <v/>
      </c>
      <c r="BW247" s="44" t="str">
        <f t="shared" si="38"/>
        <v/>
      </c>
      <c r="BX247" s="45" t="str">
        <f t="shared" si="39"/>
        <v/>
      </c>
      <c r="BY247" s="44" t="e">
        <f>IF(AND(#REF!="",#REF!="",#REF!="",#REF!=""),"",SUM(#REF!,#REF!,#REF!,#REF!,#REF!))</f>
        <v>#REF!</v>
      </c>
      <c r="BZ247" s="45" t="str">
        <f t="shared" si="40"/>
        <v/>
      </c>
      <c r="CA247" s="44" t="str">
        <f t="shared" si="41"/>
        <v/>
      </c>
      <c r="CB247" s="45" t="str">
        <f t="shared" si="42"/>
        <v/>
      </c>
      <c r="CC247" s="44" t="str">
        <f t="shared" si="43"/>
        <v/>
      </c>
      <c r="CD247" s="45" t="str">
        <f t="shared" si="44"/>
        <v/>
      </c>
      <c r="CE247" s="44" t="e">
        <f>IF(AND(#REF!="",#REF!="",#REF!="",#REF!=""),"",SUM(#REF!,#REF!,#REF!,#REF!,#REF!))</f>
        <v>#REF!</v>
      </c>
      <c r="CF247" s="45" t="str">
        <f t="shared" si="45"/>
        <v/>
      </c>
      <c r="CG247" s="38" t="e">
        <f>IF(AND(#REF!="",#REF!="",#REF!="",#REF!=""),"",SUM(#REF!,#REF!,#REF!,#REF!))</f>
        <v>#REF!</v>
      </c>
      <c r="CH247" s="38" t="str">
        <f t="shared" si="34"/>
        <v/>
      </c>
    </row>
    <row r="248" spans="1:86" ht="24.9" customHeight="1">
      <c r="A248" s="358">
        <v>242</v>
      </c>
      <c r="B248" s="359"/>
      <c r="C248" s="360"/>
      <c r="D248" s="361"/>
      <c r="E248" s="362"/>
      <c r="F248" s="363"/>
      <c r="G248" s="363"/>
      <c r="H248" s="364"/>
      <c r="I248" s="365"/>
      <c r="J248" s="366"/>
      <c r="K248" s="367"/>
      <c r="L248" s="24"/>
      <c r="M248" s="25"/>
      <c r="N248" s="25"/>
      <c r="O248" s="8"/>
      <c r="P248" s="57"/>
      <c r="Q248" s="60"/>
      <c r="R248" s="8"/>
      <c r="S248" s="14"/>
      <c r="T248" s="26"/>
      <c r="U248" s="27"/>
      <c r="V248" s="27"/>
      <c r="W248" s="8"/>
      <c r="X248" s="63"/>
      <c r="Y248" s="60"/>
      <c r="Z248" s="8"/>
      <c r="AA248" s="14"/>
      <c r="AB248" s="24"/>
      <c r="AC248" s="25"/>
      <c r="AD248" s="25"/>
      <c r="AE248" s="8"/>
      <c r="AF248" s="57"/>
      <c r="AG248" s="60"/>
      <c r="AH248" s="8"/>
      <c r="AI248" s="14"/>
      <c r="AJ248" s="24"/>
      <c r="AK248" s="25"/>
      <c r="AL248" s="25"/>
      <c r="AM248" s="8"/>
      <c r="AN248" s="57"/>
      <c r="AO248" s="60"/>
      <c r="AP248" s="8"/>
      <c r="AQ248" s="14"/>
      <c r="AR248" s="24"/>
      <c r="AS248" s="25"/>
      <c r="AT248" s="57"/>
      <c r="AU248" s="24"/>
      <c r="AV248" s="25"/>
      <c r="AW248" s="97"/>
      <c r="AX248" s="24"/>
      <c r="AY248" s="25"/>
      <c r="AZ248" s="57"/>
      <c r="BA248" s="13" t="s">
        <v>447</v>
      </c>
      <c r="BB248" s="109" t="s">
        <v>447</v>
      </c>
      <c r="BC248" s="1"/>
      <c r="BD248" s="1"/>
      <c r="BE248" s="1"/>
      <c r="BF248" s="1"/>
      <c r="BG248" s="1"/>
      <c r="BS248" s="29"/>
      <c r="BT248" s="44" t="str">
        <f t="shared" si="35"/>
        <v/>
      </c>
      <c r="BU248" s="45" t="str">
        <f t="shared" si="36"/>
        <v/>
      </c>
      <c r="BV248" s="45" t="str">
        <f t="shared" si="37"/>
        <v/>
      </c>
      <c r="BW248" s="44" t="str">
        <f t="shared" si="38"/>
        <v/>
      </c>
      <c r="BX248" s="45" t="str">
        <f t="shared" si="39"/>
        <v/>
      </c>
      <c r="BY248" s="44" t="e">
        <f>IF(AND(#REF!="",#REF!="",#REF!="",#REF!=""),"",SUM(#REF!,#REF!,#REF!,#REF!,#REF!))</f>
        <v>#REF!</v>
      </c>
      <c r="BZ248" s="45" t="str">
        <f t="shared" si="40"/>
        <v/>
      </c>
      <c r="CA248" s="44" t="str">
        <f t="shared" si="41"/>
        <v/>
      </c>
      <c r="CB248" s="45" t="str">
        <f t="shared" si="42"/>
        <v/>
      </c>
      <c r="CC248" s="44" t="str">
        <f t="shared" si="43"/>
        <v/>
      </c>
      <c r="CD248" s="45" t="str">
        <f t="shared" si="44"/>
        <v/>
      </c>
      <c r="CE248" s="44" t="e">
        <f>IF(AND(#REF!="",#REF!="",#REF!="",#REF!=""),"",SUM(#REF!,#REF!,#REF!,#REF!,#REF!))</f>
        <v>#REF!</v>
      </c>
      <c r="CF248" s="45" t="str">
        <f t="shared" si="45"/>
        <v/>
      </c>
      <c r="CG248" s="38" t="e">
        <f>IF(AND(#REF!="",#REF!="",#REF!="",#REF!=""),"",SUM(#REF!,#REF!,#REF!,#REF!))</f>
        <v>#REF!</v>
      </c>
      <c r="CH248" s="38" t="str">
        <f t="shared" si="34"/>
        <v/>
      </c>
    </row>
    <row r="249" spans="1:86" ht="24.9" customHeight="1">
      <c r="A249" s="358">
        <v>243</v>
      </c>
      <c r="B249" s="359"/>
      <c r="C249" s="360"/>
      <c r="D249" s="361"/>
      <c r="E249" s="362"/>
      <c r="F249" s="363"/>
      <c r="G249" s="363"/>
      <c r="H249" s="364"/>
      <c r="I249" s="365"/>
      <c r="J249" s="366"/>
      <c r="K249" s="367"/>
      <c r="L249" s="24"/>
      <c r="M249" s="25"/>
      <c r="N249" s="25"/>
      <c r="O249" s="8"/>
      <c r="P249" s="57"/>
      <c r="Q249" s="60"/>
      <c r="R249" s="8"/>
      <c r="S249" s="14"/>
      <c r="T249" s="26"/>
      <c r="U249" s="27"/>
      <c r="V249" s="27"/>
      <c r="W249" s="8"/>
      <c r="X249" s="63"/>
      <c r="Y249" s="60"/>
      <c r="Z249" s="8"/>
      <c r="AA249" s="14"/>
      <c r="AB249" s="24"/>
      <c r="AC249" s="25"/>
      <c r="AD249" s="25"/>
      <c r="AE249" s="8"/>
      <c r="AF249" s="57"/>
      <c r="AG249" s="60"/>
      <c r="AH249" s="8"/>
      <c r="AI249" s="14"/>
      <c r="AJ249" s="24"/>
      <c r="AK249" s="25"/>
      <c r="AL249" s="25"/>
      <c r="AM249" s="8"/>
      <c r="AN249" s="57"/>
      <c r="AO249" s="60"/>
      <c r="AP249" s="8"/>
      <c r="AQ249" s="14"/>
      <c r="AR249" s="24"/>
      <c r="AS249" s="25"/>
      <c r="AT249" s="57"/>
      <c r="AU249" s="24"/>
      <c r="AV249" s="25"/>
      <c r="AW249" s="97"/>
      <c r="AX249" s="24"/>
      <c r="AY249" s="25"/>
      <c r="AZ249" s="57"/>
      <c r="BA249" s="13" t="s">
        <v>447</v>
      </c>
      <c r="BB249" s="109" t="s">
        <v>447</v>
      </c>
      <c r="BC249" s="1"/>
      <c r="BD249" s="1"/>
      <c r="BE249" s="1"/>
      <c r="BF249" s="1"/>
      <c r="BG249" s="1"/>
      <c r="BS249" s="29"/>
      <c r="BT249" s="44" t="str">
        <f t="shared" si="35"/>
        <v/>
      </c>
      <c r="BU249" s="45" t="str">
        <f t="shared" si="36"/>
        <v/>
      </c>
      <c r="BV249" s="45" t="str">
        <f t="shared" si="37"/>
        <v/>
      </c>
      <c r="BW249" s="44" t="str">
        <f t="shared" si="38"/>
        <v/>
      </c>
      <c r="BX249" s="45" t="str">
        <f t="shared" si="39"/>
        <v/>
      </c>
      <c r="BY249" s="44" t="e">
        <f>IF(AND(#REF!="",#REF!="",#REF!="",#REF!=""),"",SUM(#REF!,#REF!,#REF!,#REF!,#REF!))</f>
        <v>#REF!</v>
      </c>
      <c r="BZ249" s="45" t="str">
        <f t="shared" si="40"/>
        <v/>
      </c>
      <c r="CA249" s="44" t="str">
        <f t="shared" si="41"/>
        <v/>
      </c>
      <c r="CB249" s="45" t="str">
        <f t="shared" si="42"/>
        <v/>
      </c>
      <c r="CC249" s="44" t="str">
        <f t="shared" si="43"/>
        <v/>
      </c>
      <c r="CD249" s="45" t="str">
        <f t="shared" si="44"/>
        <v/>
      </c>
      <c r="CE249" s="44" t="e">
        <f>IF(AND(#REF!="",#REF!="",#REF!="",#REF!=""),"",SUM(#REF!,#REF!,#REF!,#REF!,#REF!))</f>
        <v>#REF!</v>
      </c>
      <c r="CF249" s="45" t="str">
        <f t="shared" si="45"/>
        <v/>
      </c>
      <c r="CG249" s="38" t="e">
        <f>IF(AND(#REF!="",#REF!="",#REF!="",#REF!=""),"",SUM(#REF!,#REF!,#REF!,#REF!))</f>
        <v>#REF!</v>
      </c>
      <c r="CH249" s="38" t="str">
        <f t="shared" si="34"/>
        <v/>
      </c>
    </row>
    <row r="250" spans="1:86" ht="24.9" customHeight="1">
      <c r="A250" s="358">
        <v>244</v>
      </c>
      <c r="B250" s="359"/>
      <c r="C250" s="360"/>
      <c r="D250" s="361"/>
      <c r="E250" s="362"/>
      <c r="F250" s="363"/>
      <c r="G250" s="363"/>
      <c r="H250" s="364"/>
      <c r="I250" s="365"/>
      <c r="J250" s="366"/>
      <c r="K250" s="367"/>
      <c r="L250" s="24"/>
      <c r="M250" s="25"/>
      <c r="N250" s="25"/>
      <c r="O250" s="8"/>
      <c r="P250" s="57"/>
      <c r="Q250" s="60"/>
      <c r="R250" s="8"/>
      <c r="S250" s="14"/>
      <c r="T250" s="26"/>
      <c r="U250" s="27"/>
      <c r="V250" s="27"/>
      <c r="W250" s="8"/>
      <c r="X250" s="63"/>
      <c r="Y250" s="60"/>
      <c r="Z250" s="8"/>
      <c r="AA250" s="14"/>
      <c r="AB250" s="24"/>
      <c r="AC250" s="25"/>
      <c r="AD250" s="25"/>
      <c r="AE250" s="8"/>
      <c r="AF250" s="57"/>
      <c r="AG250" s="60"/>
      <c r="AH250" s="8"/>
      <c r="AI250" s="14"/>
      <c r="AJ250" s="24"/>
      <c r="AK250" s="25"/>
      <c r="AL250" s="25"/>
      <c r="AM250" s="8"/>
      <c r="AN250" s="57"/>
      <c r="AO250" s="60"/>
      <c r="AP250" s="8"/>
      <c r="AQ250" s="14"/>
      <c r="AR250" s="24"/>
      <c r="AS250" s="25"/>
      <c r="AT250" s="57"/>
      <c r="AU250" s="24"/>
      <c r="AV250" s="25"/>
      <c r="AW250" s="97"/>
      <c r="AX250" s="24"/>
      <c r="AY250" s="25"/>
      <c r="AZ250" s="57"/>
      <c r="BA250" s="13" t="s">
        <v>447</v>
      </c>
      <c r="BB250" s="109" t="s">
        <v>447</v>
      </c>
      <c r="BC250" s="1"/>
      <c r="BD250" s="1"/>
      <c r="BE250" s="1"/>
      <c r="BF250" s="1"/>
      <c r="BG250" s="1"/>
      <c r="BS250" s="29"/>
      <c r="BT250" s="44" t="str">
        <f t="shared" si="35"/>
        <v/>
      </c>
      <c r="BU250" s="45" t="str">
        <f t="shared" si="36"/>
        <v/>
      </c>
      <c r="BV250" s="45" t="str">
        <f t="shared" si="37"/>
        <v/>
      </c>
      <c r="BW250" s="44" t="str">
        <f t="shared" si="38"/>
        <v/>
      </c>
      <c r="BX250" s="45" t="str">
        <f t="shared" si="39"/>
        <v/>
      </c>
      <c r="BY250" s="44" t="e">
        <f>IF(AND(#REF!="",#REF!="",#REF!="",#REF!=""),"",SUM(#REF!,#REF!,#REF!,#REF!,#REF!))</f>
        <v>#REF!</v>
      </c>
      <c r="BZ250" s="45" t="str">
        <f t="shared" si="40"/>
        <v/>
      </c>
      <c r="CA250" s="44" t="str">
        <f t="shared" si="41"/>
        <v/>
      </c>
      <c r="CB250" s="45" t="str">
        <f t="shared" si="42"/>
        <v/>
      </c>
      <c r="CC250" s="44" t="str">
        <f t="shared" si="43"/>
        <v/>
      </c>
      <c r="CD250" s="45" t="str">
        <f t="shared" si="44"/>
        <v/>
      </c>
      <c r="CE250" s="44" t="e">
        <f>IF(AND(#REF!="",#REF!="",#REF!="",#REF!=""),"",SUM(#REF!,#REF!,#REF!,#REF!,#REF!))</f>
        <v>#REF!</v>
      </c>
      <c r="CF250" s="45" t="str">
        <f t="shared" si="45"/>
        <v/>
      </c>
      <c r="CG250" s="38" t="e">
        <f>IF(AND(#REF!="",#REF!="",#REF!="",#REF!=""),"",SUM(#REF!,#REF!,#REF!,#REF!))</f>
        <v>#REF!</v>
      </c>
      <c r="CH250" s="38" t="str">
        <f t="shared" si="34"/>
        <v/>
      </c>
    </row>
    <row r="251" spans="1:86" ht="24.9" customHeight="1">
      <c r="A251" s="358">
        <v>245</v>
      </c>
      <c r="B251" s="359"/>
      <c r="C251" s="360"/>
      <c r="D251" s="361"/>
      <c r="E251" s="362"/>
      <c r="F251" s="363"/>
      <c r="G251" s="363"/>
      <c r="H251" s="364"/>
      <c r="I251" s="365"/>
      <c r="J251" s="366"/>
      <c r="K251" s="367"/>
      <c r="L251" s="24"/>
      <c r="M251" s="25"/>
      <c r="N251" s="25"/>
      <c r="O251" s="8"/>
      <c r="P251" s="57"/>
      <c r="Q251" s="60"/>
      <c r="R251" s="8"/>
      <c r="S251" s="14"/>
      <c r="T251" s="26"/>
      <c r="U251" s="27"/>
      <c r="V251" s="27"/>
      <c r="W251" s="8"/>
      <c r="X251" s="63"/>
      <c r="Y251" s="60"/>
      <c r="Z251" s="8"/>
      <c r="AA251" s="14"/>
      <c r="AB251" s="24"/>
      <c r="AC251" s="25"/>
      <c r="AD251" s="25"/>
      <c r="AE251" s="8"/>
      <c r="AF251" s="57"/>
      <c r="AG251" s="60"/>
      <c r="AH251" s="8"/>
      <c r="AI251" s="14"/>
      <c r="AJ251" s="24"/>
      <c r="AK251" s="25"/>
      <c r="AL251" s="25"/>
      <c r="AM251" s="8"/>
      <c r="AN251" s="57"/>
      <c r="AO251" s="60"/>
      <c r="AP251" s="8"/>
      <c r="AQ251" s="14"/>
      <c r="AR251" s="24"/>
      <c r="AS251" s="25"/>
      <c r="AT251" s="57"/>
      <c r="AU251" s="24"/>
      <c r="AV251" s="25"/>
      <c r="AW251" s="97"/>
      <c r="AX251" s="24"/>
      <c r="AY251" s="25"/>
      <c r="AZ251" s="57"/>
      <c r="BA251" s="13" t="s">
        <v>447</v>
      </c>
      <c r="BB251" s="109" t="s">
        <v>447</v>
      </c>
      <c r="BC251" s="1"/>
      <c r="BD251" s="1"/>
      <c r="BE251" s="1"/>
      <c r="BF251" s="1"/>
      <c r="BG251" s="1"/>
      <c r="BS251" s="29"/>
      <c r="BT251" s="44" t="str">
        <f t="shared" si="35"/>
        <v/>
      </c>
      <c r="BU251" s="45" t="str">
        <f t="shared" si="36"/>
        <v/>
      </c>
      <c r="BV251" s="45" t="str">
        <f t="shared" si="37"/>
        <v/>
      </c>
      <c r="BW251" s="44" t="str">
        <f t="shared" si="38"/>
        <v/>
      </c>
      <c r="BX251" s="45" t="str">
        <f t="shared" si="39"/>
        <v/>
      </c>
      <c r="BY251" s="44" t="e">
        <f>IF(AND(#REF!="",#REF!="",#REF!="",#REF!=""),"",SUM(#REF!,#REF!,#REF!,#REF!,#REF!))</f>
        <v>#REF!</v>
      </c>
      <c r="BZ251" s="45" t="str">
        <f t="shared" si="40"/>
        <v/>
      </c>
      <c r="CA251" s="44" t="str">
        <f t="shared" si="41"/>
        <v/>
      </c>
      <c r="CB251" s="45" t="str">
        <f t="shared" si="42"/>
        <v/>
      </c>
      <c r="CC251" s="44" t="str">
        <f t="shared" si="43"/>
        <v/>
      </c>
      <c r="CD251" s="45" t="str">
        <f t="shared" si="44"/>
        <v/>
      </c>
      <c r="CE251" s="44" t="e">
        <f>IF(AND(#REF!="",#REF!="",#REF!="",#REF!=""),"",SUM(#REF!,#REF!,#REF!,#REF!,#REF!))</f>
        <v>#REF!</v>
      </c>
      <c r="CF251" s="45" t="str">
        <f t="shared" si="45"/>
        <v/>
      </c>
      <c r="CG251" s="38" t="e">
        <f>IF(AND(#REF!="",#REF!="",#REF!="",#REF!=""),"",SUM(#REF!,#REF!,#REF!,#REF!))</f>
        <v>#REF!</v>
      </c>
      <c r="CH251" s="38" t="str">
        <f t="shared" si="34"/>
        <v/>
      </c>
    </row>
    <row r="252" spans="1:86" ht="24.9" customHeight="1">
      <c r="A252" s="358">
        <v>246</v>
      </c>
      <c r="B252" s="359"/>
      <c r="C252" s="360"/>
      <c r="D252" s="361"/>
      <c r="E252" s="362"/>
      <c r="F252" s="363"/>
      <c r="G252" s="363"/>
      <c r="H252" s="364"/>
      <c r="I252" s="365"/>
      <c r="J252" s="366"/>
      <c r="K252" s="367"/>
      <c r="L252" s="24"/>
      <c r="M252" s="25"/>
      <c r="N252" s="25"/>
      <c r="O252" s="8"/>
      <c r="P252" s="57"/>
      <c r="Q252" s="60"/>
      <c r="R252" s="8"/>
      <c r="S252" s="14"/>
      <c r="T252" s="26"/>
      <c r="U252" s="27"/>
      <c r="V252" s="27"/>
      <c r="W252" s="8"/>
      <c r="X252" s="63"/>
      <c r="Y252" s="60"/>
      <c r="Z252" s="8"/>
      <c r="AA252" s="14"/>
      <c r="AB252" s="24"/>
      <c r="AC252" s="25"/>
      <c r="AD252" s="25"/>
      <c r="AE252" s="8"/>
      <c r="AF252" s="57"/>
      <c r="AG252" s="60"/>
      <c r="AH252" s="8"/>
      <c r="AI252" s="14"/>
      <c r="AJ252" s="24"/>
      <c r="AK252" s="25"/>
      <c r="AL252" s="25"/>
      <c r="AM252" s="8"/>
      <c r="AN252" s="57"/>
      <c r="AO252" s="60"/>
      <c r="AP252" s="8"/>
      <c r="AQ252" s="14"/>
      <c r="AR252" s="24"/>
      <c r="AS252" s="25"/>
      <c r="AT252" s="57"/>
      <c r="AU252" s="24"/>
      <c r="AV252" s="25"/>
      <c r="AW252" s="97"/>
      <c r="AX252" s="24"/>
      <c r="AY252" s="25"/>
      <c r="AZ252" s="57"/>
      <c r="BA252" s="13" t="s">
        <v>447</v>
      </c>
      <c r="BB252" s="109" t="s">
        <v>447</v>
      </c>
      <c r="BC252" s="1"/>
      <c r="BD252" s="1"/>
      <c r="BE252" s="1"/>
      <c r="BF252" s="1"/>
      <c r="BG252" s="1"/>
      <c r="BS252" s="29"/>
      <c r="BT252" s="44" t="str">
        <f t="shared" si="35"/>
        <v/>
      </c>
      <c r="BU252" s="45" t="str">
        <f t="shared" si="36"/>
        <v/>
      </c>
      <c r="BV252" s="45" t="str">
        <f t="shared" si="37"/>
        <v/>
      </c>
      <c r="BW252" s="44" t="str">
        <f t="shared" si="38"/>
        <v/>
      </c>
      <c r="BX252" s="45" t="str">
        <f t="shared" si="39"/>
        <v/>
      </c>
      <c r="BY252" s="44" t="e">
        <f>IF(AND(#REF!="",#REF!="",#REF!="",#REF!=""),"",SUM(#REF!,#REF!,#REF!,#REF!,#REF!))</f>
        <v>#REF!</v>
      </c>
      <c r="BZ252" s="45" t="str">
        <f t="shared" si="40"/>
        <v/>
      </c>
      <c r="CA252" s="44" t="str">
        <f t="shared" si="41"/>
        <v/>
      </c>
      <c r="CB252" s="45" t="str">
        <f t="shared" si="42"/>
        <v/>
      </c>
      <c r="CC252" s="44" t="str">
        <f t="shared" si="43"/>
        <v/>
      </c>
      <c r="CD252" s="45" t="str">
        <f t="shared" si="44"/>
        <v/>
      </c>
      <c r="CE252" s="44" t="e">
        <f>IF(AND(#REF!="",#REF!="",#REF!="",#REF!=""),"",SUM(#REF!,#REF!,#REF!,#REF!,#REF!))</f>
        <v>#REF!</v>
      </c>
      <c r="CF252" s="45" t="str">
        <f t="shared" si="45"/>
        <v/>
      </c>
      <c r="CG252" s="38" t="e">
        <f>IF(AND(#REF!="",#REF!="",#REF!="",#REF!=""),"",SUM(#REF!,#REF!,#REF!,#REF!))</f>
        <v>#REF!</v>
      </c>
      <c r="CH252" s="38" t="str">
        <f t="shared" si="34"/>
        <v/>
      </c>
    </row>
    <row r="253" spans="1:86" ht="24.9" customHeight="1">
      <c r="A253" s="358">
        <v>247</v>
      </c>
      <c r="B253" s="359"/>
      <c r="C253" s="360"/>
      <c r="D253" s="361"/>
      <c r="E253" s="362"/>
      <c r="F253" s="363"/>
      <c r="G253" s="363"/>
      <c r="H253" s="364"/>
      <c r="I253" s="365"/>
      <c r="J253" s="366"/>
      <c r="K253" s="367"/>
      <c r="L253" s="24"/>
      <c r="M253" s="25"/>
      <c r="N253" s="25"/>
      <c r="O253" s="8"/>
      <c r="P253" s="57"/>
      <c r="Q253" s="60"/>
      <c r="R253" s="8"/>
      <c r="S253" s="14"/>
      <c r="T253" s="26"/>
      <c r="U253" s="27"/>
      <c r="V253" s="27"/>
      <c r="W253" s="8"/>
      <c r="X253" s="63"/>
      <c r="Y253" s="60"/>
      <c r="Z253" s="8"/>
      <c r="AA253" s="14"/>
      <c r="AB253" s="24"/>
      <c r="AC253" s="25"/>
      <c r="AD253" s="25"/>
      <c r="AE253" s="8"/>
      <c r="AF253" s="57"/>
      <c r="AG253" s="60"/>
      <c r="AH253" s="8"/>
      <c r="AI253" s="14"/>
      <c r="AJ253" s="24"/>
      <c r="AK253" s="25"/>
      <c r="AL253" s="25"/>
      <c r="AM253" s="8"/>
      <c r="AN253" s="57"/>
      <c r="AO253" s="60"/>
      <c r="AP253" s="8"/>
      <c r="AQ253" s="14"/>
      <c r="AR253" s="24"/>
      <c r="AS253" s="25"/>
      <c r="AT253" s="57"/>
      <c r="AU253" s="24"/>
      <c r="AV253" s="25"/>
      <c r="AW253" s="97"/>
      <c r="AX253" s="24"/>
      <c r="AY253" s="25"/>
      <c r="AZ253" s="57"/>
      <c r="BA253" s="13" t="s">
        <v>447</v>
      </c>
      <c r="BB253" s="109" t="s">
        <v>447</v>
      </c>
      <c r="BC253" s="1"/>
      <c r="BD253" s="1"/>
      <c r="BE253" s="1"/>
      <c r="BF253" s="1"/>
      <c r="BG253" s="1"/>
      <c r="BS253" s="29"/>
      <c r="BT253" s="44" t="str">
        <f t="shared" si="35"/>
        <v/>
      </c>
      <c r="BU253" s="45" t="str">
        <f t="shared" si="36"/>
        <v/>
      </c>
      <c r="BV253" s="45" t="str">
        <f t="shared" si="37"/>
        <v/>
      </c>
      <c r="BW253" s="44" t="str">
        <f t="shared" si="38"/>
        <v/>
      </c>
      <c r="BX253" s="45" t="str">
        <f t="shared" si="39"/>
        <v/>
      </c>
      <c r="BY253" s="44" t="e">
        <f>IF(AND(#REF!="",#REF!="",#REF!="",#REF!=""),"",SUM(#REF!,#REF!,#REF!,#REF!,#REF!))</f>
        <v>#REF!</v>
      </c>
      <c r="BZ253" s="45" t="str">
        <f t="shared" si="40"/>
        <v/>
      </c>
      <c r="CA253" s="44" t="str">
        <f t="shared" si="41"/>
        <v/>
      </c>
      <c r="CB253" s="45" t="str">
        <f t="shared" si="42"/>
        <v/>
      </c>
      <c r="CC253" s="44" t="str">
        <f t="shared" si="43"/>
        <v/>
      </c>
      <c r="CD253" s="45" t="str">
        <f t="shared" si="44"/>
        <v/>
      </c>
      <c r="CE253" s="44" t="e">
        <f>IF(AND(#REF!="",#REF!="",#REF!="",#REF!=""),"",SUM(#REF!,#REF!,#REF!,#REF!,#REF!))</f>
        <v>#REF!</v>
      </c>
      <c r="CF253" s="45" t="str">
        <f t="shared" si="45"/>
        <v/>
      </c>
      <c r="CG253" s="38" t="e">
        <f>IF(AND(#REF!="",#REF!="",#REF!="",#REF!=""),"",SUM(#REF!,#REF!,#REF!,#REF!))</f>
        <v>#REF!</v>
      </c>
      <c r="CH253" s="38" t="str">
        <f t="shared" si="34"/>
        <v/>
      </c>
    </row>
    <row r="254" spans="1:86" ht="24.9" customHeight="1">
      <c r="A254" s="358">
        <v>248</v>
      </c>
      <c r="B254" s="359"/>
      <c r="C254" s="360"/>
      <c r="D254" s="361"/>
      <c r="E254" s="362"/>
      <c r="F254" s="363"/>
      <c r="G254" s="363"/>
      <c r="H254" s="364"/>
      <c r="I254" s="365"/>
      <c r="J254" s="366"/>
      <c r="K254" s="367"/>
      <c r="L254" s="24"/>
      <c r="M254" s="25"/>
      <c r="N254" s="25"/>
      <c r="O254" s="8"/>
      <c r="P254" s="57"/>
      <c r="Q254" s="60"/>
      <c r="R254" s="8"/>
      <c r="S254" s="14"/>
      <c r="T254" s="26"/>
      <c r="U254" s="27"/>
      <c r="V254" s="27"/>
      <c r="W254" s="8"/>
      <c r="X254" s="63"/>
      <c r="Y254" s="60"/>
      <c r="Z254" s="8"/>
      <c r="AA254" s="14"/>
      <c r="AB254" s="24"/>
      <c r="AC254" s="25"/>
      <c r="AD254" s="25"/>
      <c r="AE254" s="8"/>
      <c r="AF254" s="57"/>
      <c r="AG254" s="60"/>
      <c r="AH254" s="8"/>
      <c r="AI254" s="14"/>
      <c r="AJ254" s="24"/>
      <c r="AK254" s="25"/>
      <c r="AL254" s="25"/>
      <c r="AM254" s="8"/>
      <c r="AN254" s="57"/>
      <c r="AO254" s="60"/>
      <c r="AP254" s="8"/>
      <c r="AQ254" s="14"/>
      <c r="AR254" s="24"/>
      <c r="AS254" s="25"/>
      <c r="AT254" s="57"/>
      <c r="AU254" s="24"/>
      <c r="AV254" s="25"/>
      <c r="AW254" s="97"/>
      <c r="AX254" s="24"/>
      <c r="AY254" s="25"/>
      <c r="AZ254" s="57"/>
      <c r="BA254" s="13" t="s">
        <v>447</v>
      </c>
      <c r="BB254" s="109" t="s">
        <v>447</v>
      </c>
      <c r="BC254" s="1"/>
      <c r="BD254" s="1"/>
      <c r="BE254" s="1"/>
      <c r="BF254" s="1"/>
      <c r="BG254" s="1"/>
      <c r="BS254" s="29"/>
      <c r="BT254" s="44" t="str">
        <f t="shared" si="35"/>
        <v/>
      </c>
      <c r="BU254" s="45" t="str">
        <f t="shared" si="36"/>
        <v/>
      </c>
      <c r="BV254" s="45" t="str">
        <f t="shared" si="37"/>
        <v/>
      </c>
      <c r="BW254" s="44" t="str">
        <f t="shared" si="38"/>
        <v/>
      </c>
      <c r="BX254" s="45" t="str">
        <f t="shared" si="39"/>
        <v/>
      </c>
      <c r="BY254" s="44" t="e">
        <f>IF(AND(#REF!="",#REF!="",#REF!="",#REF!=""),"",SUM(#REF!,#REF!,#REF!,#REF!,#REF!))</f>
        <v>#REF!</v>
      </c>
      <c r="BZ254" s="45" t="str">
        <f t="shared" si="40"/>
        <v/>
      </c>
      <c r="CA254" s="44" t="str">
        <f t="shared" si="41"/>
        <v/>
      </c>
      <c r="CB254" s="45" t="str">
        <f t="shared" si="42"/>
        <v/>
      </c>
      <c r="CC254" s="44" t="str">
        <f t="shared" si="43"/>
        <v/>
      </c>
      <c r="CD254" s="45" t="str">
        <f t="shared" si="44"/>
        <v/>
      </c>
      <c r="CE254" s="44" t="e">
        <f>IF(AND(#REF!="",#REF!="",#REF!="",#REF!=""),"",SUM(#REF!,#REF!,#REF!,#REF!,#REF!))</f>
        <v>#REF!</v>
      </c>
      <c r="CF254" s="45" t="str">
        <f t="shared" si="45"/>
        <v/>
      </c>
      <c r="CG254" s="38" t="e">
        <f>IF(AND(#REF!="",#REF!="",#REF!="",#REF!=""),"",SUM(#REF!,#REF!,#REF!,#REF!))</f>
        <v>#REF!</v>
      </c>
      <c r="CH254" s="38" t="str">
        <f t="shared" si="34"/>
        <v/>
      </c>
    </row>
    <row r="255" spans="1:86" ht="24.9" customHeight="1">
      <c r="A255" s="358">
        <v>249</v>
      </c>
      <c r="B255" s="359"/>
      <c r="C255" s="360"/>
      <c r="D255" s="361"/>
      <c r="E255" s="362"/>
      <c r="F255" s="363"/>
      <c r="G255" s="363"/>
      <c r="H255" s="364"/>
      <c r="I255" s="365"/>
      <c r="J255" s="366"/>
      <c r="K255" s="367"/>
      <c r="L255" s="24"/>
      <c r="M255" s="25"/>
      <c r="N255" s="25"/>
      <c r="O255" s="8"/>
      <c r="P255" s="57"/>
      <c r="Q255" s="60"/>
      <c r="R255" s="8"/>
      <c r="S255" s="14"/>
      <c r="T255" s="26"/>
      <c r="U255" s="27"/>
      <c r="V255" s="27"/>
      <c r="W255" s="8"/>
      <c r="X255" s="63"/>
      <c r="Y255" s="60"/>
      <c r="Z255" s="8"/>
      <c r="AA255" s="14"/>
      <c r="AB255" s="24"/>
      <c r="AC255" s="25"/>
      <c r="AD255" s="25"/>
      <c r="AE255" s="8"/>
      <c r="AF255" s="57"/>
      <c r="AG255" s="60"/>
      <c r="AH255" s="8"/>
      <c r="AI255" s="14"/>
      <c r="AJ255" s="24"/>
      <c r="AK255" s="25"/>
      <c r="AL255" s="25"/>
      <c r="AM255" s="8"/>
      <c r="AN255" s="57"/>
      <c r="AO255" s="60"/>
      <c r="AP255" s="8"/>
      <c r="AQ255" s="14"/>
      <c r="AR255" s="24"/>
      <c r="AS255" s="25"/>
      <c r="AT255" s="57"/>
      <c r="AU255" s="24"/>
      <c r="AV255" s="25"/>
      <c r="AW255" s="97"/>
      <c r="AX255" s="24"/>
      <c r="AY255" s="25"/>
      <c r="AZ255" s="57"/>
      <c r="BA255" s="13" t="s">
        <v>447</v>
      </c>
      <c r="BB255" s="109" t="s">
        <v>447</v>
      </c>
      <c r="BC255" s="1"/>
      <c r="BD255" s="1"/>
      <c r="BE255" s="1"/>
      <c r="BF255" s="1"/>
      <c r="BG255" s="1"/>
      <c r="BS255" s="29"/>
      <c r="BT255" s="44" t="str">
        <f t="shared" si="35"/>
        <v/>
      </c>
      <c r="BU255" s="45" t="str">
        <f t="shared" si="36"/>
        <v/>
      </c>
      <c r="BV255" s="45" t="str">
        <f t="shared" si="37"/>
        <v/>
      </c>
      <c r="BW255" s="44" t="str">
        <f t="shared" si="38"/>
        <v/>
      </c>
      <c r="BX255" s="45" t="str">
        <f t="shared" si="39"/>
        <v/>
      </c>
      <c r="BY255" s="44" t="e">
        <f>IF(AND(#REF!="",#REF!="",#REF!="",#REF!=""),"",SUM(#REF!,#REF!,#REF!,#REF!,#REF!))</f>
        <v>#REF!</v>
      </c>
      <c r="BZ255" s="45" t="str">
        <f t="shared" si="40"/>
        <v/>
      </c>
      <c r="CA255" s="44" t="str">
        <f t="shared" si="41"/>
        <v/>
      </c>
      <c r="CB255" s="45" t="str">
        <f t="shared" si="42"/>
        <v/>
      </c>
      <c r="CC255" s="44" t="str">
        <f t="shared" si="43"/>
        <v/>
      </c>
      <c r="CD255" s="45" t="str">
        <f t="shared" si="44"/>
        <v/>
      </c>
      <c r="CE255" s="44" t="e">
        <f>IF(AND(#REF!="",#REF!="",#REF!="",#REF!=""),"",SUM(#REF!,#REF!,#REF!,#REF!,#REF!))</f>
        <v>#REF!</v>
      </c>
      <c r="CF255" s="45" t="str">
        <f t="shared" si="45"/>
        <v/>
      </c>
      <c r="CG255" s="38" t="e">
        <f>IF(AND(#REF!="",#REF!="",#REF!="",#REF!=""),"",SUM(#REF!,#REF!,#REF!,#REF!))</f>
        <v>#REF!</v>
      </c>
      <c r="CH255" s="38" t="str">
        <f t="shared" ref="CH255:CH318" si="46">IFERROR(IF(CG255="","",IF($CG$5=100,ROUNDUP(CG255*20%,0),IF($CG$5=86,ROUNDUP((CG255/$CG$5)*$CH$5,0),IF($CG$5=66,ROUNDUP((CG255/$CG$5)*$CH$5,0),"")))),"")</f>
        <v/>
      </c>
    </row>
    <row r="256" spans="1:86" ht="24.9" customHeight="1">
      <c r="A256" s="358">
        <v>250</v>
      </c>
      <c r="B256" s="359"/>
      <c r="C256" s="360"/>
      <c r="D256" s="361"/>
      <c r="E256" s="362"/>
      <c r="F256" s="363"/>
      <c r="G256" s="363"/>
      <c r="H256" s="364"/>
      <c r="I256" s="365"/>
      <c r="J256" s="366"/>
      <c r="K256" s="367"/>
      <c r="L256" s="24"/>
      <c r="M256" s="25"/>
      <c r="N256" s="25"/>
      <c r="O256" s="8"/>
      <c r="P256" s="57"/>
      <c r="Q256" s="60"/>
      <c r="R256" s="8"/>
      <c r="S256" s="14"/>
      <c r="T256" s="26"/>
      <c r="U256" s="27"/>
      <c r="V256" s="27"/>
      <c r="W256" s="8"/>
      <c r="X256" s="63"/>
      <c r="Y256" s="60"/>
      <c r="Z256" s="8"/>
      <c r="AA256" s="14"/>
      <c r="AB256" s="24"/>
      <c r="AC256" s="25"/>
      <c r="AD256" s="25"/>
      <c r="AE256" s="8"/>
      <c r="AF256" s="57"/>
      <c r="AG256" s="60"/>
      <c r="AH256" s="8"/>
      <c r="AI256" s="14"/>
      <c r="AJ256" s="24"/>
      <c r="AK256" s="25"/>
      <c r="AL256" s="25"/>
      <c r="AM256" s="8"/>
      <c r="AN256" s="57"/>
      <c r="AO256" s="60"/>
      <c r="AP256" s="8"/>
      <c r="AQ256" s="14"/>
      <c r="AR256" s="24"/>
      <c r="AS256" s="25"/>
      <c r="AT256" s="57"/>
      <c r="AU256" s="24"/>
      <c r="AV256" s="25"/>
      <c r="AW256" s="97"/>
      <c r="AX256" s="24"/>
      <c r="AY256" s="25"/>
      <c r="AZ256" s="57"/>
      <c r="BA256" s="13" t="s">
        <v>447</v>
      </c>
      <c r="BB256" s="109" t="s">
        <v>447</v>
      </c>
      <c r="BC256" s="1"/>
      <c r="BD256" s="1"/>
      <c r="BE256" s="1"/>
      <c r="BF256" s="1"/>
      <c r="BG256" s="1"/>
      <c r="BS256" s="29"/>
      <c r="BT256" s="44" t="str">
        <f t="shared" si="35"/>
        <v/>
      </c>
      <c r="BU256" s="45" t="str">
        <f t="shared" si="36"/>
        <v/>
      </c>
      <c r="BV256" s="45" t="str">
        <f t="shared" si="37"/>
        <v/>
      </c>
      <c r="BW256" s="44" t="str">
        <f t="shared" si="38"/>
        <v/>
      </c>
      <c r="BX256" s="45" t="str">
        <f t="shared" si="39"/>
        <v/>
      </c>
      <c r="BY256" s="44" t="e">
        <f>IF(AND(#REF!="",#REF!="",#REF!="",#REF!=""),"",SUM(#REF!,#REF!,#REF!,#REF!,#REF!))</f>
        <v>#REF!</v>
      </c>
      <c r="BZ256" s="45" t="str">
        <f t="shared" si="40"/>
        <v/>
      </c>
      <c r="CA256" s="44" t="str">
        <f t="shared" si="41"/>
        <v/>
      </c>
      <c r="CB256" s="45" t="str">
        <f t="shared" si="42"/>
        <v/>
      </c>
      <c r="CC256" s="44" t="str">
        <f t="shared" si="43"/>
        <v/>
      </c>
      <c r="CD256" s="45" t="str">
        <f t="shared" si="44"/>
        <v/>
      </c>
      <c r="CE256" s="44" t="e">
        <f>IF(AND(#REF!="",#REF!="",#REF!="",#REF!=""),"",SUM(#REF!,#REF!,#REF!,#REF!,#REF!))</f>
        <v>#REF!</v>
      </c>
      <c r="CF256" s="45" t="str">
        <f t="shared" si="45"/>
        <v/>
      </c>
      <c r="CG256" s="38" t="e">
        <f>IF(AND(#REF!="",#REF!="",#REF!="",#REF!=""),"",SUM(#REF!,#REF!,#REF!,#REF!))</f>
        <v>#REF!</v>
      </c>
      <c r="CH256" s="38" t="str">
        <f t="shared" si="46"/>
        <v/>
      </c>
    </row>
    <row r="257" spans="1:86" ht="24.9" customHeight="1">
      <c r="A257" s="358">
        <v>251</v>
      </c>
      <c r="B257" s="359"/>
      <c r="C257" s="360"/>
      <c r="D257" s="361"/>
      <c r="E257" s="362"/>
      <c r="F257" s="363"/>
      <c r="G257" s="363"/>
      <c r="H257" s="364"/>
      <c r="I257" s="365"/>
      <c r="J257" s="366"/>
      <c r="K257" s="367"/>
      <c r="L257" s="24"/>
      <c r="M257" s="25"/>
      <c r="N257" s="25"/>
      <c r="O257" s="8"/>
      <c r="P257" s="57"/>
      <c r="Q257" s="60"/>
      <c r="R257" s="8"/>
      <c r="S257" s="14"/>
      <c r="T257" s="26"/>
      <c r="U257" s="27"/>
      <c r="V257" s="27"/>
      <c r="W257" s="8"/>
      <c r="X257" s="63"/>
      <c r="Y257" s="60"/>
      <c r="Z257" s="8"/>
      <c r="AA257" s="14"/>
      <c r="AB257" s="24"/>
      <c r="AC257" s="25"/>
      <c r="AD257" s="25"/>
      <c r="AE257" s="8"/>
      <c r="AF257" s="57"/>
      <c r="AG257" s="60"/>
      <c r="AH257" s="8"/>
      <c r="AI257" s="14"/>
      <c r="AJ257" s="24"/>
      <c r="AK257" s="25"/>
      <c r="AL257" s="25"/>
      <c r="AM257" s="8"/>
      <c r="AN257" s="57"/>
      <c r="AO257" s="60"/>
      <c r="AP257" s="8"/>
      <c r="AQ257" s="14"/>
      <c r="AR257" s="24"/>
      <c r="AS257" s="25"/>
      <c r="AT257" s="57"/>
      <c r="AU257" s="24"/>
      <c r="AV257" s="25"/>
      <c r="AW257" s="97"/>
      <c r="AX257" s="24"/>
      <c r="AY257" s="25"/>
      <c r="AZ257" s="57"/>
      <c r="BA257" s="13" t="s">
        <v>447</v>
      </c>
      <c r="BB257" s="109" t="s">
        <v>447</v>
      </c>
      <c r="BC257" s="1"/>
      <c r="BD257" s="1"/>
      <c r="BE257" s="1"/>
      <c r="BF257" s="1"/>
      <c r="BG257" s="1"/>
      <c r="BS257" s="29"/>
      <c r="BT257" s="44" t="str">
        <f t="shared" si="35"/>
        <v/>
      </c>
      <c r="BU257" s="45" t="str">
        <f t="shared" si="36"/>
        <v/>
      </c>
      <c r="BV257" s="45" t="str">
        <f t="shared" si="37"/>
        <v/>
      </c>
      <c r="BW257" s="44" t="str">
        <f t="shared" si="38"/>
        <v/>
      </c>
      <c r="BX257" s="45" t="str">
        <f t="shared" si="39"/>
        <v/>
      </c>
      <c r="BY257" s="44" t="e">
        <f>IF(AND(#REF!="",#REF!="",#REF!="",#REF!=""),"",SUM(#REF!,#REF!,#REF!,#REF!,#REF!))</f>
        <v>#REF!</v>
      </c>
      <c r="BZ257" s="45" t="str">
        <f t="shared" si="40"/>
        <v/>
      </c>
      <c r="CA257" s="44" t="str">
        <f t="shared" si="41"/>
        <v/>
      </c>
      <c r="CB257" s="45" t="str">
        <f t="shared" si="42"/>
        <v/>
      </c>
      <c r="CC257" s="44" t="str">
        <f t="shared" si="43"/>
        <v/>
      </c>
      <c r="CD257" s="45" t="str">
        <f t="shared" si="44"/>
        <v/>
      </c>
      <c r="CE257" s="44" t="e">
        <f>IF(AND(#REF!="",#REF!="",#REF!="",#REF!=""),"",SUM(#REF!,#REF!,#REF!,#REF!,#REF!))</f>
        <v>#REF!</v>
      </c>
      <c r="CF257" s="45" t="str">
        <f t="shared" si="45"/>
        <v/>
      </c>
      <c r="CG257" s="38" t="e">
        <f>IF(AND(#REF!="",#REF!="",#REF!="",#REF!=""),"",SUM(#REF!,#REF!,#REF!,#REF!))</f>
        <v>#REF!</v>
      </c>
      <c r="CH257" s="38" t="str">
        <f t="shared" si="46"/>
        <v/>
      </c>
    </row>
    <row r="258" spans="1:86" ht="24.9" customHeight="1">
      <c r="A258" s="358">
        <v>252</v>
      </c>
      <c r="B258" s="359"/>
      <c r="C258" s="360"/>
      <c r="D258" s="361"/>
      <c r="E258" s="362"/>
      <c r="F258" s="363"/>
      <c r="G258" s="363"/>
      <c r="H258" s="364"/>
      <c r="I258" s="365"/>
      <c r="J258" s="366"/>
      <c r="K258" s="367"/>
      <c r="L258" s="24"/>
      <c r="M258" s="25"/>
      <c r="N258" s="25"/>
      <c r="O258" s="8"/>
      <c r="P258" s="57"/>
      <c r="Q258" s="60"/>
      <c r="R258" s="8"/>
      <c r="S258" s="14"/>
      <c r="T258" s="26"/>
      <c r="U258" s="27"/>
      <c r="V258" s="27"/>
      <c r="W258" s="8"/>
      <c r="X258" s="63"/>
      <c r="Y258" s="60"/>
      <c r="Z258" s="8"/>
      <c r="AA258" s="14"/>
      <c r="AB258" s="24"/>
      <c r="AC258" s="25"/>
      <c r="AD258" s="25"/>
      <c r="AE258" s="8"/>
      <c r="AF258" s="57"/>
      <c r="AG258" s="60"/>
      <c r="AH258" s="8"/>
      <c r="AI258" s="14"/>
      <c r="AJ258" s="24"/>
      <c r="AK258" s="25"/>
      <c r="AL258" s="25"/>
      <c r="AM258" s="8"/>
      <c r="AN258" s="57"/>
      <c r="AO258" s="60"/>
      <c r="AP258" s="8"/>
      <c r="AQ258" s="14"/>
      <c r="AR258" s="24"/>
      <c r="AS258" s="25"/>
      <c r="AT258" s="57"/>
      <c r="AU258" s="24"/>
      <c r="AV258" s="25"/>
      <c r="AW258" s="97"/>
      <c r="AX258" s="24"/>
      <c r="AY258" s="25"/>
      <c r="AZ258" s="57"/>
      <c r="BA258" s="13" t="s">
        <v>447</v>
      </c>
      <c r="BB258" s="109" t="s">
        <v>447</v>
      </c>
      <c r="BC258" s="1"/>
      <c r="BD258" s="1"/>
      <c r="BE258" s="1"/>
      <c r="BF258" s="1"/>
      <c r="BG258" s="1"/>
      <c r="BS258" s="29"/>
      <c r="BT258" s="44" t="str">
        <f t="shared" si="35"/>
        <v/>
      </c>
      <c r="BU258" s="45" t="str">
        <f t="shared" si="36"/>
        <v/>
      </c>
      <c r="BV258" s="45" t="str">
        <f t="shared" si="37"/>
        <v/>
      </c>
      <c r="BW258" s="44" t="str">
        <f t="shared" si="38"/>
        <v/>
      </c>
      <c r="BX258" s="45" t="str">
        <f t="shared" si="39"/>
        <v/>
      </c>
      <c r="BY258" s="44" t="e">
        <f>IF(AND(#REF!="",#REF!="",#REF!="",#REF!=""),"",SUM(#REF!,#REF!,#REF!,#REF!,#REF!))</f>
        <v>#REF!</v>
      </c>
      <c r="BZ258" s="45" t="str">
        <f t="shared" si="40"/>
        <v/>
      </c>
      <c r="CA258" s="44" t="str">
        <f t="shared" si="41"/>
        <v/>
      </c>
      <c r="CB258" s="45" t="str">
        <f t="shared" si="42"/>
        <v/>
      </c>
      <c r="CC258" s="44" t="str">
        <f t="shared" si="43"/>
        <v/>
      </c>
      <c r="CD258" s="45" t="str">
        <f t="shared" si="44"/>
        <v/>
      </c>
      <c r="CE258" s="44" t="e">
        <f>IF(AND(#REF!="",#REF!="",#REF!="",#REF!=""),"",SUM(#REF!,#REF!,#REF!,#REF!,#REF!))</f>
        <v>#REF!</v>
      </c>
      <c r="CF258" s="45" t="str">
        <f t="shared" si="45"/>
        <v/>
      </c>
      <c r="CG258" s="38" t="e">
        <f>IF(AND(#REF!="",#REF!="",#REF!="",#REF!=""),"",SUM(#REF!,#REF!,#REF!,#REF!))</f>
        <v>#REF!</v>
      </c>
      <c r="CH258" s="38" t="str">
        <f t="shared" si="46"/>
        <v/>
      </c>
    </row>
    <row r="259" spans="1:86" ht="24.9" customHeight="1">
      <c r="A259" s="358">
        <v>253</v>
      </c>
      <c r="B259" s="359"/>
      <c r="C259" s="360"/>
      <c r="D259" s="361"/>
      <c r="E259" s="362"/>
      <c r="F259" s="363"/>
      <c r="G259" s="363"/>
      <c r="H259" s="364"/>
      <c r="I259" s="365"/>
      <c r="J259" s="366"/>
      <c r="K259" s="367"/>
      <c r="L259" s="24"/>
      <c r="M259" s="25"/>
      <c r="N259" s="25"/>
      <c r="O259" s="8"/>
      <c r="P259" s="57"/>
      <c r="Q259" s="60"/>
      <c r="R259" s="8"/>
      <c r="S259" s="14"/>
      <c r="T259" s="26"/>
      <c r="U259" s="27"/>
      <c r="V259" s="27"/>
      <c r="W259" s="8"/>
      <c r="X259" s="63"/>
      <c r="Y259" s="60"/>
      <c r="Z259" s="8"/>
      <c r="AA259" s="14"/>
      <c r="AB259" s="24"/>
      <c r="AC259" s="25"/>
      <c r="AD259" s="25"/>
      <c r="AE259" s="8"/>
      <c r="AF259" s="57"/>
      <c r="AG259" s="60"/>
      <c r="AH259" s="8"/>
      <c r="AI259" s="14"/>
      <c r="AJ259" s="24"/>
      <c r="AK259" s="25"/>
      <c r="AL259" s="25"/>
      <c r="AM259" s="8"/>
      <c r="AN259" s="57"/>
      <c r="AO259" s="60"/>
      <c r="AP259" s="8"/>
      <c r="AQ259" s="14"/>
      <c r="AR259" s="24"/>
      <c r="AS259" s="25"/>
      <c r="AT259" s="57"/>
      <c r="AU259" s="24"/>
      <c r="AV259" s="25"/>
      <c r="AW259" s="97"/>
      <c r="AX259" s="24"/>
      <c r="AY259" s="25"/>
      <c r="AZ259" s="57"/>
      <c r="BA259" s="13" t="s">
        <v>447</v>
      </c>
      <c r="BB259" s="109" t="s">
        <v>447</v>
      </c>
      <c r="BC259" s="1"/>
      <c r="BD259" s="1"/>
      <c r="BE259" s="1"/>
      <c r="BF259" s="1"/>
      <c r="BG259" s="1"/>
      <c r="BS259" s="29"/>
      <c r="BT259" s="44" t="str">
        <f t="shared" si="35"/>
        <v/>
      </c>
      <c r="BU259" s="45" t="str">
        <f t="shared" si="36"/>
        <v/>
      </c>
      <c r="BV259" s="45" t="str">
        <f t="shared" si="37"/>
        <v/>
      </c>
      <c r="BW259" s="44" t="str">
        <f t="shared" si="38"/>
        <v/>
      </c>
      <c r="BX259" s="45" t="str">
        <f t="shared" si="39"/>
        <v/>
      </c>
      <c r="BY259" s="44" t="e">
        <f>IF(AND(#REF!="",#REF!="",#REF!="",#REF!=""),"",SUM(#REF!,#REF!,#REF!,#REF!,#REF!))</f>
        <v>#REF!</v>
      </c>
      <c r="BZ259" s="45" t="str">
        <f t="shared" si="40"/>
        <v/>
      </c>
      <c r="CA259" s="44" t="str">
        <f t="shared" si="41"/>
        <v/>
      </c>
      <c r="CB259" s="45" t="str">
        <f t="shared" si="42"/>
        <v/>
      </c>
      <c r="CC259" s="44" t="str">
        <f t="shared" si="43"/>
        <v/>
      </c>
      <c r="CD259" s="45" t="str">
        <f t="shared" si="44"/>
        <v/>
      </c>
      <c r="CE259" s="44" t="e">
        <f>IF(AND(#REF!="",#REF!="",#REF!="",#REF!=""),"",SUM(#REF!,#REF!,#REF!,#REF!,#REF!))</f>
        <v>#REF!</v>
      </c>
      <c r="CF259" s="45" t="str">
        <f t="shared" si="45"/>
        <v/>
      </c>
      <c r="CG259" s="38" t="e">
        <f>IF(AND(#REF!="",#REF!="",#REF!="",#REF!=""),"",SUM(#REF!,#REF!,#REF!,#REF!))</f>
        <v>#REF!</v>
      </c>
      <c r="CH259" s="38" t="str">
        <f t="shared" si="46"/>
        <v/>
      </c>
    </row>
    <row r="260" spans="1:86" ht="24.9" customHeight="1">
      <c r="A260" s="358">
        <v>254</v>
      </c>
      <c r="B260" s="359"/>
      <c r="C260" s="360"/>
      <c r="D260" s="361"/>
      <c r="E260" s="362"/>
      <c r="F260" s="363"/>
      <c r="G260" s="363"/>
      <c r="H260" s="364"/>
      <c r="I260" s="365"/>
      <c r="J260" s="366"/>
      <c r="K260" s="367"/>
      <c r="L260" s="24"/>
      <c r="M260" s="25"/>
      <c r="N260" s="25"/>
      <c r="O260" s="8"/>
      <c r="P260" s="57"/>
      <c r="Q260" s="60"/>
      <c r="R260" s="8"/>
      <c r="S260" s="14"/>
      <c r="T260" s="26"/>
      <c r="U260" s="27"/>
      <c r="V260" s="27"/>
      <c r="W260" s="8"/>
      <c r="X260" s="63"/>
      <c r="Y260" s="60"/>
      <c r="Z260" s="8"/>
      <c r="AA260" s="14"/>
      <c r="AB260" s="24"/>
      <c r="AC260" s="25"/>
      <c r="AD260" s="25"/>
      <c r="AE260" s="8"/>
      <c r="AF260" s="57"/>
      <c r="AG260" s="60"/>
      <c r="AH260" s="8"/>
      <c r="AI260" s="14"/>
      <c r="AJ260" s="24"/>
      <c r="AK260" s="25"/>
      <c r="AL260" s="25"/>
      <c r="AM260" s="8"/>
      <c r="AN260" s="57"/>
      <c r="AO260" s="60"/>
      <c r="AP260" s="8"/>
      <c r="AQ260" s="14"/>
      <c r="AR260" s="24"/>
      <c r="AS260" s="25"/>
      <c r="AT260" s="57"/>
      <c r="AU260" s="24"/>
      <c r="AV260" s="25"/>
      <c r="AW260" s="97"/>
      <c r="AX260" s="24"/>
      <c r="AY260" s="25"/>
      <c r="AZ260" s="57"/>
      <c r="BA260" s="13" t="s">
        <v>447</v>
      </c>
      <c r="BB260" s="109" t="s">
        <v>447</v>
      </c>
      <c r="BC260" s="1"/>
      <c r="BD260" s="1"/>
      <c r="BE260" s="1"/>
      <c r="BF260" s="1"/>
      <c r="BG260" s="1"/>
      <c r="BS260" s="29"/>
      <c r="BT260" s="44" t="str">
        <f t="shared" si="35"/>
        <v/>
      </c>
      <c r="BU260" s="45" t="str">
        <f t="shared" si="36"/>
        <v/>
      </c>
      <c r="BV260" s="45" t="str">
        <f t="shared" si="37"/>
        <v/>
      </c>
      <c r="BW260" s="44" t="str">
        <f t="shared" si="38"/>
        <v/>
      </c>
      <c r="BX260" s="45" t="str">
        <f t="shared" si="39"/>
        <v/>
      </c>
      <c r="BY260" s="44" t="e">
        <f>IF(AND(#REF!="",#REF!="",#REF!="",#REF!=""),"",SUM(#REF!,#REF!,#REF!,#REF!,#REF!))</f>
        <v>#REF!</v>
      </c>
      <c r="BZ260" s="45" t="str">
        <f t="shared" si="40"/>
        <v/>
      </c>
      <c r="CA260" s="44" t="str">
        <f t="shared" si="41"/>
        <v/>
      </c>
      <c r="CB260" s="45" t="str">
        <f t="shared" si="42"/>
        <v/>
      </c>
      <c r="CC260" s="44" t="str">
        <f t="shared" si="43"/>
        <v/>
      </c>
      <c r="CD260" s="45" t="str">
        <f t="shared" si="44"/>
        <v/>
      </c>
      <c r="CE260" s="44" t="e">
        <f>IF(AND(#REF!="",#REF!="",#REF!="",#REF!=""),"",SUM(#REF!,#REF!,#REF!,#REF!,#REF!))</f>
        <v>#REF!</v>
      </c>
      <c r="CF260" s="45" t="str">
        <f t="shared" si="45"/>
        <v/>
      </c>
      <c r="CG260" s="38" t="e">
        <f>IF(AND(#REF!="",#REF!="",#REF!="",#REF!=""),"",SUM(#REF!,#REF!,#REF!,#REF!))</f>
        <v>#REF!</v>
      </c>
      <c r="CH260" s="38" t="str">
        <f t="shared" si="46"/>
        <v/>
      </c>
    </row>
    <row r="261" spans="1:86" ht="24.9" customHeight="1">
      <c r="A261" s="358">
        <v>255</v>
      </c>
      <c r="B261" s="359"/>
      <c r="C261" s="360"/>
      <c r="D261" s="361"/>
      <c r="E261" s="362"/>
      <c r="F261" s="363"/>
      <c r="G261" s="363"/>
      <c r="H261" s="364"/>
      <c r="I261" s="365"/>
      <c r="J261" s="366"/>
      <c r="K261" s="367"/>
      <c r="L261" s="24"/>
      <c r="M261" s="25"/>
      <c r="N261" s="25"/>
      <c r="O261" s="8"/>
      <c r="P261" s="57"/>
      <c r="Q261" s="60"/>
      <c r="R261" s="8"/>
      <c r="S261" s="14"/>
      <c r="T261" s="26"/>
      <c r="U261" s="27"/>
      <c r="V261" s="27"/>
      <c r="W261" s="8"/>
      <c r="X261" s="63"/>
      <c r="Y261" s="60"/>
      <c r="Z261" s="8"/>
      <c r="AA261" s="14"/>
      <c r="AB261" s="24"/>
      <c r="AC261" s="25"/>
      <c r="AD261" s="25"/>
      <c r="AE261" s="8"/>
      <c r="AF261" s="57"/>
      <c r="AG261" s="60"/>
      <c r="AH261" s="8"/>
      <c r="AI261" s="14"/>
      <c r="AJ261" s="24"/>
      <c r="AK261" s="25"/>
      <c r="AL261" s="25"/>
      <c r="AM261" s="8"/>
      <c r="AN261" s="57"/>
      <c r="AO261" s="60"/>
      <c r="AP261" s="8"/>
      <c r="AQ261" s="14"/>
      <c r="AR261" s="24"/>
      <c r="AS261" s="25"/>
      <c r="AT261" s="57"/>
      <c r="AU261" s="24"/>
      <c r="AV261" s="25"/>
      <c r="AW261" s="97"/>
      <c r="AX261" s="24"/>
      <c r="AY261" s="25"/>
      <c r="AZ261" s="57"/>
      <c r="BA261" s="13" t="s">
        <v>447</v>
      </c>
      <c r="BB261" s="109" t="s">
        <v>447</v>
      </c>
      <c r="BC261" s="1"/>
      <c r="BD261" s="1"/>
      <c r="BE261" s="1"/>
      <c r="BF261" s="1"/>
      <c r="BG261" s="1"/>
      <c r="BS261" s="29"/>
      <c r="BT261" s="44" t="str">
        <f t="shared" si="35"/>
        <v/>
      </c>
      <c r="BU261" s="45" t="str">
        <f t="shared" si="36"/>
        <v/>
      </c>
      <c r="BV261" s="45" t="str">
        <f t="shared" si="37"/>
        <v/>
      </c>
      <c r="BW261" s="44" t="str">
        <f t="shared" si="38"/>
        <v/>
      </c>
      <c r="BX261" s="45" t="str">
        <f t="shared" si="39"/>
        <v/>
      </c>
      <c r="BY261" s="44" t="e">
        <f>IF(AND(#REF!="",#REF!="",#REF!="",#REF!=""),"",SUM(#REF!,#REF!,#REF!,#REF!,#REF!))</f>
        <v>#REF!</v>
      </c>
      <c r="BZ261" s="45" t="str">
        <f t="shared" si="40"/>
        <v/>
      </c>
      <c r="CA261" s="44" t="str">
        <f t="shared" si="41"/>
        <v/>
      </c>
      <c r="CB261" s="45" t="str">
        <f t="shared" si="42"/>
        <v/>
      </c>
      <c r="CC261" s="44" t="str">
        <f t="shared" si="43"/>
        <v/>
      </c>
      <c r="CD261" s="45" t="str">
        <f t="shared" si="44"/>
        <v/>
      </c>
      <c r="CE261" s="44" t="e">
        <f>IF(AND(#REF!="",#REF!="",#REF!="",#REF!=""),"",SUM(#REF!,#REF!,#REF!,#REF!,#REF!))</f>
        <v>#REF!</v>
      </c>
      <c r="CF261" s="45" t="str">
        <f t="shared" si="45"/>
        <v/>
      </c>
      <c r="CG261" s="38" t="e">
        <f>IF(AND(#REF!="",#REF!="",#REF!="",#REF!=""),"",SUM(#REF!,#REF!,#REF!,#REF!))</f>
        <v>#REF!</v>
      </c>
      <c r="CH261" s="38" t="str">
        <f t="shared" si="46"/>
        <v/>
      </c>
    </row>
    <row r="262" spans="1:86" ht="24.9" customHeight="1">
      <c r="A262" s="358">
        <v>256</v>
      </c>
      <c r="B262" s="359"/>
      <c r="C262" s="360"/>
      <c r="D262" s="361"/>
      <c r="E262" s="362"/>
      <c r="F262" s="363"/>
      <c r="G262" s="363"/>
      <c r="H262" s="364"/>
      <c r="I262" s="365"/>
      <c r="J262" s="366"/>
      <c r="K262" s="367"/>
      <c r="L262" s="24"/>
      <c r="M262" s="25"/>
      <c r="N262" s="25"/>
      <c r="O262" s="8"/>
      <c r="P262" s="57"/>
      <c r="Q262" s="60"/>
      <c r="R262" s="8"/>
      <c r="S262" s="14"/>
      <c r="T262" s="26"/>
      <c r="U262" s="27"/>
      <c r="V262" s="27"/>
      <c r="W262" s="8"/>
      <c r="X262" s="63"/>
      <c r="Y262" s="60"/>
      <c r="Z262" s="8"/>
      <c r="AA262" s="14"/>
      <c r="AB262" s="24"/>
      <c r="AC262" s="25"/>
      <c r="AD262" s="25"/>
      <c r="AE262" s="8"/>
      <c r="AF262" s="57"/>
      <c r="AG262" s="60"/>
      <c r="AH262" s="8"/>
      <c r="AI262" s="14"/>
      <c r="AJ262" s="24"/>
      <c r="AK262" s="25"/>
      <c r="AL262" s="25"/>
      <c r="AM262" s="8"/>
      <c r="AN262" s="57"/>
      <c r="AO262" s="60"/>
      <c r="AP262" s="8"/>
      <c r="AQ262" s="14"/>
      <c r="AR262" s="24"/>
      <c r="AS262" s="25"/>
      <c r="AT262" s="57"/>
      <c r="AU262" s="24"/>
      <c r="AV262" s="25"/>
      <c r="AW262" s="97"/>
      <c r="AX262" s="24"/>
      <c r="AY262" s="25"/>
      <c r="AZ262" s="57"/>
      <c r="BA262" s="13" t="s">
        <v>447</v>
      </c>
      <c r="BB262" s="109" t="s">
        <v>447</v>
      </c>
      <c r="BC262" s="1"/>
      <c r="BD262" s="1"/>
      <c r="BE262" s="1"/>
      <c r="BF262" s="1"/>
      <c r="BG262" s="1"/>
      <c r="BS262" s="29"/>
      <c r="BT262" s="44" t="str">
        <f t="shared" si="35"/>
        <v/>
      </c>
      <c r="BU262" s="45" t="str">
        <f t="shared" si="36"/>
        <v/>
      </c>
      <c r="BV262" s="45" t="str">
        <f t="shared" si="37"/>
        <v/>
      </c>
      <c r="BW262" s="44" t="str">
        <f t="shared" si="38"/>
        <v/>
      </c>
      <c r="BX262" s="45" t="str">
        <f t="shared" si="39"/>
        <v/>
      </c>
      <c r="BY262" s="44" t="e">
        <f>IF(AND(#REF!="",#REF!="",#REF!="",#REF!=""),"",SUM(#REF!,#REF!,#REF!,#REF!,#REF!))</f>
        <v>#REF!</v>
      </c>
      <c r="BZ262" s="45" t="str">
        <f t="shared" si="40"/>
        <v/>
      </c>
      <c r="CA262" s="44" t="str">
        <f t="shared" si="41"/>
        <v/>
      </c>
      <c r="CB262" s="45" t="str">
        <f t="shared" si="42"/>
        <v/>
      </c>
      <c r="CC262" s="44" t="str">
        <f t="shared" si="43"/>
        <v/>
      </c>
      <c r="CD262" s="45" t="str">
        <f t="shared" si="44"/>
        <v/>
      </c>
      <c r="CE262" s="44" t="e">
        <f>IF(AND(#REF!="",#REF!="",#REF!="",#REF!=""),"",SUM(#REF!,#REF!,#REF!,#REF!,#REF!))</f>
        <v>#REF!</v>
      </c>
      <c r="CF262" s="45" t="str">
        <f t="shared" si="45"/>
        <v/>
      </c>
      <c r="CG262" s="38" t="e">
        <f>IF(AND(#REF!="",#REF!="",#REF!="",#REF!=""),"",SUM(#REF!,#REF!,#REF!,#REF!))</f>
        <v>#REF!</v>
      </c>
      <c r="CH262" s="38" t="str">
        <f t="shared" si="46"/>
        <v/>
      </c>
    </row>
    <row r="263" spans="1:86" ht="24.9" customHeight="1">
      <c r="A263" s="358">
        <v>257</v>
      </c>
      <c r="B263" s="359"/>
      <c r="C263" s="360"/>
      <c r="D263" s="361"/>
      <c r="E263" s="362"/>
      <c r="F263" s="363"/>
      <c r="G263" s="363"/>
      <c r="H263" s="364"/>
      <c r="I263" s="365"/>
      <c r="J263" s="366"/>
      <c r="K263" s="367"/>
      <c r="L263" s="24"/>
      <c r="M263" s="25"/>
      <c r="N263" s="25"/>
      <c r="O263" s="8"/>
      <c r="P263" s="57"/>
      <c r="Q263" s="60"/>
      <c r="R263" s="8"/>
      <c r="S263" s="14"/>
      <c r="T263" s="26"/>
      <c r="U263" s="27"/>
      <c r="V263" s="27"/>
      <c r="W263" s="8"/>
      <c r="X263" s="63"/>
      <c r="Y263" s="60"/>
      <c r="Z263" s="8"/>
      <c r="AA263" s="14"/>
      <c r="AB263" s="24"/>
      <c r="AC263" s="25"/>
      <c r="AD263" s="25"/>
      <c r="AE263" s="8"/>
      <c r="AF263" s="57"/>
      <c r="AG263" s="60"/>
      <c r="AH263" s="8"/>
      <c r="AI263" s="14"/>
      <c r="AJ263" s="24"/>
      <c r="AK263" s="25"/>
      <c r="AL263" s="25"/>
      <c r="AM263" s="8"/>
      <c r="AN263" s="57"/>
      <c r="AO263" s="60"/>
      <c r="AP263" s="8"/>
      <c r="AQ263" s="14"/>
      <c r="AR263" s="24"/>
      <c r="AS263" s="25"/>
      <c r="AT263" s="57"/>
      <c r="AU263" s="24"/>
      <c r="AV263" s="25"/>
      <c r="AW263" s="97"/>
      <c r="AX263" s="24"/>
      <c r="AY263" s="25"/>
      <c r="AZ263" s="57"/>
      <c r="BA263" s="13" t="s">
        <v>447</v>
      </c>
      <c r="BB263" s="109" t="s">
        <v>447</v>
      </c>
      <c r="BC263" s="1"/>
      <c r="BD263" s="1"/>
      <c r="BE263" s="1"/>
      <c r="BF263" s="1"/>
      <c r="BG263" s="1"/>
      <c r="BS263" s="29"/>
      <c r="BT263" s="44" t="str">
        <f t="shared" si="35"/>
        <v/>
      </c>
      <c r="BU263" s="45" t="str">
        <f t="shared" si="36"/>
        <v/>
      </c>
      <c r="BV263" s="45" t="str">
        <f t="shared" si="37"/>
        <v/>
      </c>
      <c r="BW263" s="44" t="str">
        <f t="shared" si="38"/>
        <v/>
      </c>
      <c r="BX263" s="45" t="str">
        <f t="shared" si="39"/>
        <v/>
      </c>
      <c r="BY263" s="44" t="e">
        <f>IF(AND(#REF!="",#REF!="",#REF!="",#REF!=""),"",SUM(#REF!,#REF!,#REF!,#REF!,#REF!))</f>
        <v>#REF!</v>
      </c>
      <c r="BZ263" s="45" t="str">
        <f t="shared" si="40"/>
        <v/>
      </c>
      <c r="CA263" s="44" t="str">
        <f t="shared" si="41"/>
        <v/>
      </c>
      <c r="CB263" s="45" t="str">
        <f t="shared" si="42"/>
        <v/>
      </c>
      <c r="CC263" s="44" t="str">
        <f t="shared" si="43"/>
        <v/>
      </c>
      <c r="CD263" s="45" t="str">
        <f t="shared" si="44"/>
        <v/>
      </c>
      <c r="CE263" s="44" t="e">
        <f>IF(AND(#REF!="",#REF!="",#REF!="",#REF!=""),"",SUM(#REF!,#REF!,#REF!,#REF!,#REF!))</f>
        <v>#REF!</v>
      </c>
      <c r="CF263" s="45" t="str">
        <f t="shared" si="45"/>
        <v/>
      </c>
      <c r="CG263" s="38" t="e">
        <f>IF(AND(#REF!="",#REF!="",#REF!="",#REF!=""),"",SUM(#REF!,#REF!,#REF!,#REF!))</f>
        <v>#REF!</v>
      </c>
      <c r="CH263" s="38" t="str">
        <f t="shared" si="46"/>
        <v/>
      </c>
    </row>
    <row r="264" spans="1:86" ht="24.9" customHeight="1">
      <c r="A264" s="358">
        <v>258</v>
      </c>
      <c r="B264" s="359"/>
      <c r="C264" s="360"/>
      <c r="D264" s="361"/>
      <c r="E264" s="362"/>
      <c r="F264" s="363"/>
      <c r="G264" s="363"/>
      <c r="H264" s="364"/>
      <c r="I264" s="365"/>
      <c r="J264" s="366"/>
      <c r="K264" s="367"/>
      <c r="L264" s="24"/>
      <c r="M264" s="25"/>
      <c r="N264" s="25"/>
      <c r="O264" s="8"/>
      <c r="P264" s="57"/>
      <c r="Q264" s="60"/>
      <c r="R264" s="8"/>
      <c r="S264" s="14"/>
      <c r="T264" s="26"/>
      <c r="U264" s="27"/>
      <c r="V264" s="27"/>
      <c r="W264" s="8"/>
      <c r="X264" s="63"/>
      <c r="Y264" s="60"/>
      <c r="Z264" s="8"/>
      <c r="AA264" s="14"/>
      <c r="AB264" s="24"/>
      <c r="AC264" s="25"/>
      <c r="AD264" s="25"/>
      <c r="AE264" s="8"/>
      <c r="AF264" s="57"/>
      <c r="AG264" s="60"/>
      <c r="AH264" s="8"/>
      <c r="AI264" s="14"/>
      <c r="AJ264" s="24"/>
      <c r="AK264" s="25"/>
      <c r="AL264" s="25"/>
      <c r="AM264" s="8"/>
      <c r="AN264" s="57"/>
      <c r="AO264" s="60"/>
      <c r="AP264" s="8"/>
      <c r="AQ264" s="14"/>
      <c r="AR264" s="24"/>
      <c r="AS264" s="25"/>
      <c r="AT264" s="57"/>
      <c r="AU264" s="24"/>
      <c r="AV264" s="25"/>
      <c r="AW264" s="97"/>
      <c r="AX264" s="24"/>
      <c r="AY264" s="25"/>
      <c r="AZ264" s="57"/>
      <c r="BA264" s="13" t="s">
        <v>447</v>
      </c>
      <c r="BB264" s="109" t="s">
        <v>447</v>
      </c>
      <c r="BC264" s="1"/>
      <c r="BD264" s="1"/>
      <c r="BE264" s="1"/>
      <c r="BF264" s="1"/>
      <c r="BG264" s="1"/>
      <c r="BS264" s="29"/>
      <c r="BT264" s="44" t="str">
        <f t="shared" ref="BT264:BT327" si="47">IF(I264="","",I264)</f>
        <v/>
      </c>
      <c r="BU264" s="45" t="str">
        <f t="shared" ref="BU264:BU327" si="48">IF(AND(L264="",M264="",N264="",P264=""),"",SUM(L264,M264,N264,O264,P264))</f>
        <v/>
      </c>
      <c r="BV264" s="45" t="str">
        <f t="shared" ref="BV264:BV327" si="49">IFERROR(IF(BU264="","",ROUNDUP(BU264*20%,0)),"")</f>
        <v/>
      </c>
      <c r="BW264" s="44" t="str">
        <f t="shared" ref="BW264:BW327" si="50">IF(AND(T264="",U264="",V264="",X264=""),"",SUM(T264,U264,V264,W264,X264))</f>
        <v/>
      </c>
      <c r="BX264" s="45" t="str">
        <f t="shared" ref="BX264:BX327" si="51">IFERROR(IF(BW264="","",ROUNDUP(BW264*20%,0)),"")</f>
        <v/>
      </c>
      <c r="BY264" s="44" t="e">
        <f>IF(AND(#REF!="",#REF!="",#REF!="",#REF!=""),"",SUM(#REF!,#REF!,#REF!,#REF!,#REF!))</f>
        <v>#REF!</v>
      </c>
      <c r="BZ264" s="45" t="str">
        <f t="shared" ref="BZ264:BZ327" si="52">IFERROR(IF(BY264="","",ROUNDUP(BY264*20%,0)),"")</f>
        <v/>
      </c>
      <c r="CA264" s="44" t="str">
        <f t="shared" ref="CA264:CA327" si="53">IF(AND(AB264="",AC264="",AD264="",AF264=""),"",SUM(AB264,AC264,AD264,AE264,AF264))</f>
        <v/>
      </c>
      <c r="CB264" s="45" t="str">
        <f t="shared" ref="CB264:CB327" si="54">IFERROR(IF(CA264="","",ROUNDUP(CA264*20%,0)),"")</f>
        <v/>
      </c>
      <c r="CC264" s="44" t="str">
        <f t="shared" ref="CC264:CC327" si="55">IF(AND(AJ264="",AK264="",AL264="",AN264=""),"",SUM(AJ264,AK264,AL264,AM264,AN264))</f>
        <v/>
      </c>
      <c r="CD264" s="45" t="str">
        <f t="shared" ref="CD264:CD327" si="56">IFERROR(IF(CC264="","",ROUNDUP(CC264*20%,0)),"")</f>
        <v/>
      </c>
      <c r="CE264" s="44" t="e">
        <f>IF(AND(#REF!="",#REF!="",#REF!="",#REF!=""),"",SUM(#REF!,#REF!,#REF!,#REF!,#REF!))</f>
        <v>#REF!</v>
      </c>
      <c r="CF264" s="45" t="str">
        <f t="shared" ref="CF264:CF327" si="57">IFERROR(IF(CE264="","",ROUNDUP(CE264*20%,0)),"")</f>
        <v/>
      </c>
      <c r="CG264" s="38" t="e">
        <f>IF(AND(#REF!="",#REF!="",#REF!="",#REF!=""),"",SUM(#REF!,#REF!,#REF!,#REF!))</f>
        <v>#REF!</v>
      </c>
      <c r="CH264" s="38" t="str">
        <f t="shared" si="46"/>
        <v/>
      </c>
    </row>
    <row r="265" spans="1:86" ht="24.9" customHeight="1">
      <c r="A265" s="358">
        <v>259</v>
      </c>
      <c r="B265" s="359"/>
      <c r="C265" s="360"/>
      <c r="D265" s="361"/>
      <c r="E265" s="362"/>
      <c r="F265" s="363"/>
      <c r="G265" s="363"/>
      <c r="H265" s="364"/>
      <c r="I265" s="365"/>
      <c r="J265" s="366"/>
      <c r="K265" s="367"/>
      <c r="L265" s="24"/>
      <c r="M265" s="25"/>
      <c r="N265" s="25"/>
      <c r="O265" s="8"/>
      <c r="P265" s="57"/>
      <c r="Q265" s="60"/>
      <c r="R265" s="8"/>
      <c r="S265" s="14"/>
      <c r="T265" s="26"/>
      <c r="U265" s="27"/>
      <c r="V265" s="27"/>
      <c r="W265" s="8"/>
      <c r="X265" s="63"/>
      <c r="Y265" s="60"/>
      <c r="Z265" s="8"/>
      <c r="AA265" s="14"/>
      <c r="AB265" s="24"/>
      <c r="AC265" s="25"/>
      <c r="AD265" s="25"/>
      <c r="AE265" s="8"/>
      <c r="AF265" s="57"/>
      <c r="AG265" s="60"/>
      <c r="AH265" s="8"/>
      <c r="AI265" s="14"/>
      <c r="AJ265" s="24"/>
      <c r="AK265" s="25"/>
      <c r="AL265" s="25"/>
      <c r="AM265" s="8"/>
      <c r="AN265" s="57"/>
      <c r="AO265" s="60"/>
      <c r="AP265" s="8"/>
      <c r="AQ265" s="14"/>
      <c r="AR265" s="24"/>
      <c r="AS265" s="25"/>
      <c r="AT265" s="57"/>
      <c r="AU265" s="24"/>
      <c r="AV265" s="25"/>
      <c r="AW265" s="97"/>
      <c r="AX265" s="24"/>
      <c r="AY265" s="25"/>
      <c r="AZ265" s="57"/>
      <c r="BA265" s="13" t="s">
        <v>447</v>
      </c>
      <c r="BB265" s="109" t="s">
        <v>447</v>
      </c>
      <c r="BC265" s="1"/>
      <c r="BD265" s="1"/>
      <c r="BE265" s="1"/>
      <c r="BF265" s="1"/>
      <c r="BG265" s="1"/>
      <c r="BS265" s="29"/>
      <c r="BT265" s="44" t="str">
        <f t="shared" si="47"/>
        <v/>
      </c>
      <c r="BU265" s="45" t="str">
        <f t="shared" si="48"/>
        <v/>
      </c>
      <c r="BV265" s="45" t="str">
        <f t="shared" si="49"/>
        <v/>
      </c>
      <c r="BW265" s="44" t="str">
        <f t="shared" si="50"/>
        <v/>
      </c>
      <c r="BX265" s="45" t="str">
        <f t="shared" si="51"/>
        <v/>
      </c>
      <c r="BY265" s="44" t="e">
        <f>IF(AND(#REF!="",#REF!="",#REF!="",#REF!=""),"",SUM(#REF!,#REF!,#REF!,#REF!,#REF!))</f>
        <v>#REF!</v>
      </c>
      <c r="BZ265" s="45" t="str">
        <f t="shared" si="52"/>
        <v/>
      </c>
      <c r="CA265" s="44" t="str">
        <f t="shared" si="53"/>
        <v/>
      </c>
      <c r="CB265" s="45" t="str">
        <f t="shared" si="54"/>
        <v/>
      </c>
      <c r="CC265" s="44" t="str">
        <f t="shared" si="55"/>
        <v/>
      </c>
      <c r="CD265" s="45" t="str">
        <f t="shared" si="56"/>
        <v/>
      </c>
      <c r="CE265" s="44" t="e">
        <f>IF(AND(#REF!="",#REF!="",#REF!="",#REF!=""),"",SUM(#REF!,#REF!,#REF!,#REF!,#REF!))</f>
        <v>#REF!</v>
      </c>
      <c r="CF265" s="45" t="str">
        <f t="shared" si="57"/>
        <v/>
      </c>
      <c r="CG265" s="38" t="e">
        <f>IF(AND(#REF!="",#REF!="",#REF!="",#REF!=""),"",SUM(#REF!,#REF!,#REF!,#REF!))</f>
        <v>#REF!</v>
      </c>
      <c r="CH265" s="38" t="str">
        <f t="shared" si="46"/>
        <v/>
      </c>
    </row>
    <row r="266" spans="1:86" ht="24.9" customHeight="1">
      <c r="A266" s="358">
        <v>260</v>
      </c>
      <c r="B266" s="359"/>
      <c r="C266" s="360"/>
      <c r="D266" s="361"/>
      <c r="E266" s="362"/>
      <c r="F266" s="363"/>
      <c r="G266" s="363"/>
      <c r="H266" s="364"/>
      <c r="I266" s="365"/>
      <c r="J266" s="366"/>
      <c r="K266" s="367"/>
      <c r="L266" s="24"/>
      <c r="M266" s="25"/>
      <c r="N266" s="25"/>
      <c r="O266" s="8"/>
      <c r="P266" s="57"/>
      <c r="Q266" s="60"/>
      <c r="R266" s="8"/>
      <c r="S266" s="14"/>
      <c r="T266" s="26"/>
      <c r="U266" s="27"/>
      <c r="V266" s="27"/>
      <c r="W266" s="8"/>
      <c r="X266" s="63"/>
      <c r="Y266" s="60"/>
      <c r="Z266" s="8"/>
      <c r="AA266" s="14"/>
      <c r="AB266" s="24"/>
      <c r="AC266" s="25"/>
      <c r="AD266" s="25"/>
      <c r="AE266" s="8"/>
      <c r="AF266" s="57"/>
      <c r="AG266" s="60"/>
      <c r="AH266" s="8"/>
      <c r="AI266" s="14"/>
      <c r="AJ266" s="24"/>
      <c r="AK266" s="25"/>
      <c r="AL266" s="25"/>
      <c r="AM266" s="8"/>
      <c r="AN266" s="57"/>
      <c r="AO266" s="60"/>
      <c r="AP266" s="8"/>
      <c r="AQ266" s="14"/>
      <c r="AR266" s="24"/>
      <c r="AS266" s="25"/>
      <c r="AT266" s="57"/>
      <c r="AU266" s="24"/>
      <c r="AV266" s="25"/>
      <c r="AW266" s="97"/>
      <c r="AX266" s="24"/>
      <c r="AY266" s="25"/>
      <c r="AZ266" s="57"/>
      <c r="BA266" s="13" t="s">
        <v>447</v>
      </c>
      <c r="BB266" s="109" t="s">
        <v>447</v>
      </c>
      <c r="BC266" s="1"/>
      <c r="BD266" s="1"/>
      <c r="BE266" s="1"/>
      <c r="BF266" s="1"/>
      <c r="BG266" s="1"/>
      <c r="BS266" s="29"/>
      <c r="BT266" s="44" t="str">
        <f t="shared" si="47"/>
        <v/>
      </c>
      <c r="BU266" s="45" t="str">
        <f t="shared" si="48"/>
        <v/>
      </c>
      <c r="BV266" s="45" t="str">
        <f t="shared" si="49"/>
        <v/>
      </c>
      <c r="BW266" s="44" t="str">
        <f t="shared" si="50"/>
        <v/>
      </c>
      <c r="BX266" s="45" t="str">
        <f t="shared" si="51"/>
        <v/>
      </c>
      <c r="BY266" s="44" t="e">
        <f>IF(AND(#REF!="",#REF!="",#REF!="",#REF!=""),"",SUM(#REF!,#REF!,#REF!,#REF!,#REF!))</f>
        <v>#REF!</v>
      </c>
      <c r="BZ266" s="45" t="str">
        <f t="shared" si="52"/>
        <v/>
      </c>
      <c r="CA266" s="44" t="str">
        <f t="shared" si="53"/>
        <v/>
      </c>
      <c r="CB266" s="45" t="str">
        <f t="shared" si="54"/>
        <v/>
      </c>
      <c r="CC266" s="44" t="str">
        <f t="shared" si="55"/>
        <v/>
      </c>
      <c r="CD266" s="45" t="str">
        <f t="shared" si="56"/>
        <v/>
      </c>
      <c r="CE266" s="44" t="e">
        <f>IF(AND(#REF!="",#REF!="",#REF!="",#REF!=""),"",SUM(#REF!,#REF!,#REF!,#REF!,#REF!))</f>
        <v>#REF!</v>
      </c>
      <c r="CF266" s="45" t="str">
        <f t="shared" si="57"/>
        <v/>
      </c>
      <c r="CG266" s="38" t="e">
        <f>IF(AND(#REF!="",#REF!="",#REF!="",#REF!=""),"",SUM(#REF!,#REF!,#REF!,#REF!))</f>
        <v>#REF!</v>
      </c>
      <c r="CH266" s="38" t="str">
        <f t="shared" si="46"/>
        <v/>
      </c>
    </row>
    <row r="267" spans="1:86" ht="24.9" customHeight="1">
      <c r="A267" s="358">
        <v>261</v>
      </c>
      <c r="B267" s="359"/>
      <c r="C267" s="360"/>
      <c r="D267" s="361"/>
      <c r="E267" s="362"/>
      <c r="F267" s="363"/>
      <c r="G267" s="363"/>
      <c r="H267" s="364"/>
      <c r="I267" s="365"/>
      <c r="J267" s="366"/>
      <c r="K267" s="367"/>
      <c r="L267" s="24"/>
      <c r="M267" s="25"/>
      <c r="N267" s="25"/>
      <c r="O267" s="8"/>
      <c r="P267" s="57"/>
      <c r="Q267" s="60"/>
      <c r="R267" s="8"/>
      <c r="S267" s="14"/>
      <c r="T267" s="26"/>
      <c r="U267" s="27"/>
      <c r="V267" s="27"/>
      <c r="W267" s="8"/>
      <c r="X267" s="63"/>
      <c r="Y267" s="60"/>
      <c r="Z267" s="8"/>
      <c r="AA267" s="14"/>
      <c r="AB267" s="24"/>
      <c r="AC267" s="25"/>
      <c r="AD267" s="25"/>
      <c r="AE267" s="8"/>
      <c r="AF267" s="57"/>
      <c r="AG267" s="60"/>
      <c r="AH267" s="8"/>
      <c r="AI267" s="14"/>
      <c r="AJ267" s="24"/>
      <c r="AK267" s="25"/>
      <c r="AL267" s="25"/>
      <c r="AM267" s="8"/>
      <c r="AN267" s="57"/>
      <c r="AO267" s="60"/>
      <c r="AP267" s="8"/>
      <c r="AQ267" s="14"/>
      <c r="AR267" s="24"/>
      <c r="AS267" s="25"/>
      <c r="AT267" s="57"/>
      <c r="AU267" s="24"/>
      <c r="AV267" s="25"/>
      <c r="AW267" s="97"/>
      <c r="AX267" s="24"/>
      <c r="AY267" s="25"/>
      <c r="AZ267" s="57"/>
      <c r="BA267" s="13" t="s">
        <v>447</v>
      </c>
      <c r="BB267" s="109" t="s">
        <v>447</v>
      </c>
      <c r="BC267" s="1"/>
      <c r="BD267" s="1"/>
      <c r="BE267" s="1"/>
      <c r="BF267" s="1"/>
      <c r="BG267" s="1"/>
      <c r="BS267" s="29"/>
      <c r="BT267" s="44" t="str">
        <f t="shared" si="47"/>
        <v/>
      </c>
      <c r="BU267" s="45" t="str">
        <f t="shared" si="48"/>
        <v/>
      </c>
      <c r="BV267" s="45" t="str">
        <f t="shared" si="49"/>
        <v/>
      </c>
      <c r="BW267" s="44" t="str">
        <f t="shared" si="50"/>
        <v/>
      </c>
      <c r="BX267" s="45" t="str">
        <f t="shared" si="51"/>
        <v/>
      </c>
      <c r="BY267" s="44" t="e">
        <f>IF(AND(#REF!="",#REF!="",#REF!="",#REF!=""),"",SUM(#REF!,#REF!,#REF!,#REF!,#REF!))</f>
        <v>#REF!</v>
      </c>
      <c r="BZ267" s="45" t="str">
        <f t="shared" si="52"/>
        <v/>
      </c>
      <c r="CA267" s="44" t="str">
        <f t="shared" si="53"/>
        <v/>
      </c>
      <c r="CB267" s="45" t="str">
        <f t="shared" si="54"/>
        <v/>
      </c>
      <c r="CC267" s="44" t="str">
        <f t="shared" si="55"/>
        <v/>
      </c>
      <c r="CD267" s="45" t="str">
        <f t="shared" si="56"/>
        <v/>
      </c>
      <c r="CE267" s="44" t="e">
        <f>IF(AND(#REF!="",#REF!="",#REF!="",#REF!=""),"",SUM(#REF!,#REF!,#REF!,#REF!,#REF!))</f>
        <v>#REF!</v>
      </c>
      <c r="CF267" s="45" t="str">
        <f t="shared" si="57"/>
        <v/>
      </c>
      <c r="CG267" s="38" t="e">
        <f>IF(AND(#REF!="",#REF!="",#REF!="",#REF!=""),"",SUM(#REF!,#REF!,#REF!,#REF!))</f>
        <v>#REF!</v>
      </c>
      <c r="CH267" s="38" t="str">
        <f t="shared" si="46"/>
        <v/>
      </c>
    </row>
    <row r="268" spans="1:86" ht="24.9" customHeight="1">
      <c r="A268" s="358">
        <v>262</v>
      </c>
      <c r="B268" s="359"/>
      <c r="C268" s="360"/>
      <c r="D268" s="361"/>
      <c r="E268" s="362"/>
      <c r="F268" s="363"/>
      <c r="G268" s="363"/>
      <c r="H268" s="364"/>
      <c r="I268" s="365"/>
      <c r="J268" s="366"/>
      <c r="K268" s="367"/>
      <c r="L268" s="24"/>
      <c r="M268" s="25"/>
      <c r="N268" s="25"/>
      <c r="O268" s="8"/>
      <c r="P268" s="57"/>
      <c r="Q268" s="60"/>
      <c r="R268" s="8"/>
      <c r="S268" s="14"/>
      <c r="T268" s="26"/>
      <c r="U268" s="27"/>
      <c r="V268" s="27"/>
      <c r="W268" s="8"/>
      <c r="X268" s="63"/>
      <c r="Y268" s="60"/>
      <c r="Z268" s="8"/>
      <c r="AA268" s="14"/>
      <c r="AB268" s="24"/>
      <c r="AC268" s="25"/>
      <c r="AD268" s="25"/>
      <c r="AE268" s="8"/>
      <c r="AF268" s="57"/>
      <c r="AG268" s="60"/>
      <c r="AH268" s="8"/>
      <c r="AI268" s="14"/>
      <c r="AJ268" s="24"/>
      <c r="AK268" s="25"/>
      <c r="AL268" s="25"/>
      <c r="AM268" s="8"/>
      <c r="AN268" s="57"/>
      <c r="AO268" s="60"/>
      <c r="AP268" s="8"/>
      <c r="AQ268" s="14"/>
      <c r="AR268" s="24"/>
      <c r="AS268" s="25"/>
      <c r="AT268" s="57"/>
      <c r="AU268" s="24"/>
      <c r="AV268" s="25"/>
      <c r="AW268" s="97"/>
      <c r="AX268" s="24"/>
      <c r="AY268" s="25"/>
      <c r="AZ268" s="57"/>
      <c r="BA268" s="13" t="s">
        <v>447</v>
      </c>
      <c r="BB268" s="109" t="s">
        <v>447</v>
      </c>
      <c r="BC268" s="1"/>
      <c r="BD268" s="1"/>
      <c r="BE268" s="1"/>
      <c r="BF268" s="1"/>
      <c r="BG268" s="1"/>
      <c r="BS268" s="29"/>
      <c r="BT268" s="44" t="str">
        <f t="shared" si="47"/>
        <v/>
      </c>
      <c r="BU268" s="45" t="str">
        <f t="shared" si="48"/>
        <v/>
      </c>
      <c r="BV268" s="45" t="str">
        <f t="shared" si="49"/>
        <v/>
      </c>
      <c r="BW268" s="44" t="str">
        <f t="shared" si="50"/>
        <v/>
      </c>
      <c r="BX268" s="45" t="str">
        <f t="shared" si="51"/>
        <v/>
      </c>
      <c r="BY268" s="44" t="e">
        <f>IF(AND(#REF!="",#REF!="",#REF!="",#REF!=""),"",SUM(#REF!,#REF!,#REF!,#REF!,#REF!))</f>
        <v>#REF!</v>
      </c>
      <c r="BZ268" s="45" t="str">
        <f t="shared" si="52"/>
        <v/>
      </c>
      <c r="CA268" s="44" t="str">
        <f t="shared" si="53"/>
        <v/>
      </c>
      <c r="CB268" s="45" t="str">
        <f t="shared" si="54"/>
        <v/>
      </c>
      <c r="CC268" s="44" t="str">
        <f t="shared" si="55"/>
        <v/>
      </c>
      <c r="CD268" s="45" t="str">
        <f t="shared" si="56"/>
        <v/>
      </c>
      <c r="CE268" s="44" t="e">
        <f>IF(AND(#REF!="",#REF!="",#REF!="",#REF!=""),"",SUM(#REF!,#REF!,#REF!,#REF!,#REF!))</f>
        <v>#REF!</v>
      </c>
      <c r="CF268" s="45" t="str">
        <f t="shared" si="57"/>
        <v/>
      </c>
      <c r="CG268" s="38" t="e">
        <f>IF(AND(#REF!="",#REF!="",#REF!="",#REF!=""),"",SUM(#REF!,#REF!,#REF!,#REF!))</f>
        <v>#REF!</v>
      </c>
      <c r="CH268" s="38" t="str">
        <f t="shared" si="46"/>
        <v/>
      </c>
    </row>
    <row r="269" spans="1:86" ht="24.9" customHeight="1">
      <c r="A269" s="358">
        <v>263</v>
      </c>
      <c r="B269" s="359"/>
      <c r="C269" s="360"/>
      <c r="D269" s="361"/>
      <c r="E269" s="362"/>
      <c r="F269" s="363"/>
      <c r="G269" s="363"/>
      <c r="H269" s="364"/>
      <c r="I269" s="365"/>
      <c r="J269" s="366"/>
      <c r="K269" s="367"/>
      <c r="L269" s="24"/>
      <c r="M269" s="25"/>
      <c r="N269" s="25"/>
      <c r="O269" s="8"/>
      <c r="P269" s="57"/>
      <c r="Q269" s="60"/>
      <c r="R269" s="8"/>
      <c r="S269" s="14"/>
      <c r="T269" s="26"/>
      <c r="U269" s="27"/>
      <c r="V269" s="27"/>
      <c r="W269" s="8"/>
      <c r="X269" s="63"/>
      <c r="Y269" s="60"/>
      <c r="Z269" s="8"/>
      <c r="AA269" s="14"/>
      <c r="AB269" s="24"/>
      <c r="AC269" s="25"/>
      <c r="AD269" s="25"/>
      <c r="AE269" s="8"/>
      <c r="AF269" s="57"/>
      <c r="AG269" s="60"/>
      <c r="AH269" s="8"/>
      <c r="AI269" s="14"/>
      <c r="AJ269" s="24"/>
      <c r="AK269" s="25"/>
      <c r="AL269" s="25"/>
      <c r="AM269" s="8"/>
      <c r="AN269" s="57"/>
      <c r="AO269" s="60"/>
      <c r="AP269" s="8"/>
      <c r="AQ269" s="14"/>
      <c r="AR269" s="24"/>
      <c r="AS269" s="25"/>
      <c r="AT269" s="57"/>
      <c r="AU269" s="24"/>
      <c r="AV269" s="25"/>
      <c r="AW269" s="97"/>
      <c r="AX269" s="24"/>
      <c r="AY269" s="25"/>
      <c r="AZ269" s="57"/>
      <c r="BA269" s="13" t="s">
        <v>447</v>
      </c>
      <c r="BB269" s="109" t="s">
        <v>447</v>
      </c>
      <c r="BC269" s="1"/>
      <c r="BD269" s="1"/>
      <c r="BE269" s="1"/>
      <c r="BF269" s="1"/>
      <c r="BG269" s="1"/>
      <c r="BS269" s="29"/>
      <c r="BT269" s="44" t="str">
        <f t="shared" si="47"/>
        <v/>
      </c>
      <c r="BU269" s="45" t="str">
        <f t="shared" si="48"/>
        <v/>
      </c>
      <c r="BV269" s="45" t="str">
        <f t="shared" si="49"/>
        <v/>
      </c>
      <c r="BW269" s="44" t="str">
        <f t="shared" si="50"/>
        <v/>
      </c>
      <c r="BX269" s="45" t="str">
        <f t="shared" si="51"/>
        <v/>
      </c>
      <c r="BY269" s="44" t="e">
        <f>IF(AND(#REF!="",#REF!="",#REF!="",#REF!=""),"",SUM(#REF!,#REF!,#REF!,#REF!,#REF!))</f>
        <v>#REF!</v>
      </c>
      <c r="BZ269" s="45" t="str">
        <f t="shared" si="52"/>
        <v/>
      </c>
      <c r="CA269" s="44" t="str">
        <f t="shared" si="53"/>
        <v/>
      </c>
      <c r="CB269" s="45" t="str">
        <f t="shared" si="54"/>
        <v/>
      </c>
      <c r="CC269" s="44" t="str">
        <f t="shared" si="55"/>
        <v/>
      </c>
      <c r="CD269" s="45" t="str">
        <f t="shared" si="56"/>
        <v/>
      </c>
      <c r="CE269" s="44" t="e">
        <f>IF(AND(#REF!="",#REF!="",#REF!="",#REF!=""),"",SUM(#REF!,#REF!,#REF!,#REF!,#REF!))</f>
        <v>#REF!</v>
      </c>
      <c r="CF269" s="45" t="str">
        <f t="shared" si="57"/>
        <v/>
      </c>
      <c r="CG269" s="38" t="e">
        <f>IF(AND(#REF!="",#REF!="",#REF!="",#REF!=""),"",SUM(#REF!,#REF!,#REF!,#REF!))</f>
        <v>#REF!</v>
      </c>
      <c r="CH269" s="38" t="str">
        <f t="shared" si="46"/>
        <v/>
      </c>
    </row>
    <row r="270" spans="1:86" ht="24.9" customHeight="1">
      <c r="A270" s="358">
        <v>264</v>
      </c>
      <c r="B270" s="359"/>
      <c r="C270" s="360"/>
      <c r="D270" s="361"/>
      <c r="E270" s="362"/>
      <c r="F270" s="363"/>
      <c r="G270" s="363"/>
      <c r="H270" s="364"/>
      <c r="I270" s="365"/>
      <c r="J270" s="366"/>
      <c r="K270" s="367"/>
      <c r="L270" s="24"/>
      <c r="M270" s="25"/>
      <c r="N270" s="25"/>
      <c r="O270" s="8"/>
      <c r="P270" s="57"/>
      <c r="Q270" s="60"/>
      <c r="R270" s="8"/>
      <c r="S270" s="14"/>
      <c r="T270" s="26"/>
      <c r="U270" s="27"/>
      <c r="V270" s="27"/>
      <c r="W270" s="8"/>
      <c r="X270" s="63"/>
      <c r="Y270" s="60"/>
      <c r="Z270" s="8"/>
      <c r="AA270" s="14"/>
      <c r="AB270" s="24"/>
      <c r="AC270" s="25"/>
      <c r="AD270" s="25"/>
      <c r="AE270" s="8"/>
      <c r="AF270" s="57"/>
      <c r="AG270" s="60"/>
      <c r="AH270" s="8"/>
      <c r="AI270" s="14"/>
      <c r="AJ270" s="24"/>
      <c r="AK270" s="25"/>
      <c r="AL270" s="25"/>
      <c r="AM270" s="8"/>
      <c r="AN270" s="57"/>
      <c r="AO270" s="60"/>
      <c r="AP270" s="8"/>
      <c r="AQ270" s="14"/>
      <c r="AR270" s="24"/>
      <c r="AS270" s="25"/>
      <c r="AT270" s="57"/>
      <c r="AU270" s="24"/>
      <c r="AV270" s="25"/>
      <c r="AW270" s="97"/>
      <c r="AX270" s="24"/>
      <c r="AY270" s="25"/>
      <c r="AZ270" s="57"/>
      <c r="BA270" s="13" t="s">
        <v>447</v>
      </c>
      <c r="BB270" s="109" t="s">
        <v>447</v>
      </c>
      <c r="BC270" s="1"/>
      <c r="BD270" s="1"/>
      <c r="BE270" s="1"/>
      <c r="BF270" s="1"/>
      <c r="BG270" s="1"/>
      <c r="BS270" s="29"/>
      <c r="BT270" s="44" t="str">
        <f t="shared" si="47"/>
        <v/>
      </c>
      <c r="BU270" s="45" t="str">
        <f t="shared" si="48"/>
        <v/>
      </c>
      <c r="BV270" s="45" t="str">
        <f t="shared" si="49"/>
        <v/>
      </c>
      <c r="BW270" s="44" t="str">
        <f t="shared" si="50"/>
        <v/>
      </c>
      <c r="BX270" s="45" t="str">
        <f t="shared" si="51"/>
        <v/>
      </c>
      <c r="BY270" s="44" t="e">
        <f>IF(AND(#REF!="",#REF!="",#REF!="",#REF!=""),"",SUM(#REF!,#REF!,#REF!,#REF!,#REF!))</f>
        <v>#REF!</v>
      </c>
      <c r="BZ270" s="45" t="str">
        <f t="shared" si="52"/>
        <v/>
      </c>
      <c r="CA270" s="44" t="str">
        <f t="shared" si="53"/>
        <v/>
      </c>
      <c r="CB270" s="45" t="str">
        <f t="shared" si="54"/>
        <v/>
      </c>
      <c r="CC270" s="44" t="str">
        <f t="shared" si="55"/>
        <v/>
      </c>
      <c r="CD270" s="45" t="str">
        <f t="shared" si="56"/>
        <v/>
      </c>
      <c r="CE270" s="44" t="e">
        <f>IF(AND(#REF!="",#REF!="",#REF!="",#REF!=""),"",SUM(#REF!,#REF!,#REF!,#REF!,#REF!))</f>
        <v>#REF!</v>
      </c>
      <c r="CF270" s="45" t="str">
        <f t="shared" si="57"/>
        <v/>
      </c>
      <c r="CG270" s="38" t="e">
        <f>IF(AND(#REF!="",#REF!="",#REF!="",#REF!=""),"",SUM(#REF!,#REF!,#REF!,#REF!))</f>
        <v>#REF!</v>
      </c>
      <c r="CH270" s="38" t="str">
        <f t="shared" si="46"/>
        <v/>
      </c>
    </row>
    <row r="271" spans="1:86" ht="24.9" customHeight="1">
      <c r="A271" s="358">
        <v>265</v>
      </c>
      <c r="B271" s="359"/>
      <c r="C271" s="360"/>
      <c r="D271" s="361"/>
      <c r="E271" s="362"/>
      <c r="F271" s="363"/>
      <c r="G271" s="363"/>
      <c r="H271" s="364"/>
      <c r="I271" s="365"/>
      <c r="J271" s="366"/>
      <c r="K271" s="367"/>
      <c r="L271" s="24"/>
      <c r="M271" s="25"/>
      <c r="N271" s="25"/>
      <c r="O271" s="8"/>
      <c r="P271" s="57"/>
      <c r="Q271" s="60"/>
      <c r="R271" s="8"/>
      <c r="S271" s="14"/>
      <c r="T271" s="26"/>
      <c r="U271" s="27"/>
      <c r="V271" s="27"/>
      <c r="W271" s="8"/>
      <c r="X271" s="63"/>
      <c r="Y271" s="60"/>
      <c r="Z271" s="8"/>
      <c r="AA271" s="14"/>
      <c r="AB271" s="24"/>
      <c r="AC271" s="25"/>
      <c r="AD271" s="25"/>
      <c r="AE271" s="8"/>
      <c r="AF271" s="57"/>
      <c r="AG271" s="60"/>
      <c r="AH271" s="8"/>
      <c r="AI271" s="14"/>
      <c r="AJ271" s="24"/>
      <c r="AK271" s="25"/>
      <c r="AL271" s="25"/>
      <c r="AM271" s="8"/>
      <c r="AN271" s="57"/>
      <c r="AO271" s="60"/>
      <c r="AP271" s="8"/>
      <c r="AQ271" s="14"/>
      <c r="AR271" s="24"/>
      <c r="AS271" s="25"/>
      <c r="AT271" s="57"/>
      <c r="AU271" s="24"/>
      <c r="AV271" s="25"/>
      <c r="AW271" s="97"/>
      <c r="AX271" s="24"/>
      <c r="AY271" s="25"/>
      <c r="AZ271" s="57"/>
      <c r="BA271" s="13" t="s">
        <v>447</v>
      </c>
      <c r="BB271" s="109" t="s">
        <v>447</v>
      </c>
      <c r="BC271" s="1"/>
      <c r="BD271" s="1"/>
      <c r="BE271" s="1"/>
      <c r="BF271" s="1"/>
      <c r="BG271" s="1"/>
      <c r="BS271" s="29"/>
      <c r="BT271" s="44" t="str">
        <f t="shared" si="47"/>
        <v/>
      </c>
      <c r="BU271" s="45" t="str">
        <f t="shared" si="48"/>
        <v/>
      </c>
      <c r="BV271" s="45" t="str">
        <f t="shared" si="49"/>
        <v/>
      </c>
      <c r="BW271" s="44" t="str">
        <f t="shared" si="50"/>
        <v/>
      </c>
      <c r="BX271" s="45" t="str">
        <f t="shared" si="51"/>
        <v/>
      </c>
      <c r="BY271" s="44" t="e">
        <f>IF(AND(#REF!="",#REF!="",#REF!="",#REF!=""),"",SUM(#REF!,#REF!,#REF!,#REF!,#REF!))</f>
        <v>#REF!</v>
      </c>
      <c r="BZ271" s="45" t="str">
        <f t="shared" si="52"/>
        <v/>
      </c>
      <c r="CA271" s="44" t="str">
        <f t="shared" si="53"/>
        <v/>
      </c>
      <c r="CB271" s="45" t="str">
        <f t="shared" si="54"/>
        <v/>
      </c>
      <c r="CC271" s="44" t="str">
        <f t="shared" si="55"/>
        <v/>
      </c>
      <c r="CD271" s="45" t="str">
        <f t="shared" si="56"/>
        <v/>
      </c>
      <c r="CE271" s="44" t="e">
        <f>IF(AND(#REF!="",#REF!="",#REF!="",#REF!=""),"",SUM(#REF!,#REF!,#REF!,#REF!,#REF!))</f>
        <v>#REF!</v>
      </c>
      <c r="CF271" s="45" t="str">
        <f t="shared" si="57"/>
        <v/>
      </c>
      <c r="CG271" s="38" t="e">
        <f>IF(AND(#REF!="",#REF!="",#REF!="",#REF!=""),"",SUM(#REF!,#REF!,#REF!,#REF!))</f>
        <v>#REF!</v>
      </c>
      <c r="CH271" s="38" t="str">
        <f t="shared" si="46"/>
        <v/>
      </c>
    </row>
    <row r="272" spans="1:86" ht="24.9" customHeight="1">
      <c r="A272" s="358">
        <v>266</v>
      </c>
      <c r="B272" s="359"/>
      <c r="C272" s="360"/>
      <c r="D272" s="361"/>
      <c r="E272" s="362"/>
      <c r="F272" s="363"/>
      <c r="G272" s="363"/>
      <c r="H272" s="364"/>
      <c r="I272" s="365"/>
      <c r="J272" s="366"/>
      <c r="K272" s="367"/>
      <c r="L272" s="24"/>
      <c r="M272" s="25"/>
      <c r="N272" s="25"/>
      <c r="O272" s="8"/>
      <c r="P272" s="57"/>
      <c r="Q272" s="60"/>
      <c r="R272" s="8"/>
      <c r="S272" s="14"/>
      <c r="T272" s="26"/>
      <c r="U272" s="27"/>
      <c r="V272" s="27"/>
      <c r="W272" s="8"/>
      <c r="X272" s="63"/>
      <c r="Y272" s="60"/>
      <c r="Z272" s="8"/>
      <c r="AA272" s="14"/>
      <c r="AB272" s="24"/>
      <c r="AC272" s="25"/>
      <c r="AD272" s="25"/>
      <c r="AE272" s="8"/>
      <c r="AF272" s="57"/>
      <c r="AG272" s="60"/>
      <c r="AH272" s="8"/>
      <c r="AI272" s="14"/>
      <c r="AJ272" s="24"/>
      <c r="AK272" s="25"/>
      <c r="AL272" s="25"/>
      <c r="AM272" s="8"/>
      <c r="AN272" s="57"/>
      <c r="AO272" s="60"/>
      <c r="AP272" s="8"/>
      <c r="AQ272" s="14"/>
      <c r="AR272" s="24"/>
      <c r="AS272" s="25"/>
      <c r="AT272" s="57"/>
      <c r="AU272" s="24"/>
      <c r="AV272" s="25"/>
      <c r="AW272" s="97"/>
      <c r="AX272" s="24"/>
      <c r="AY272" s="25"/>
      <c r="AZ272" s="57"/>
      <c r="BA272" s="13" t="s">
        <v>447</v>
      </c>
      <c r="BB272" s="109" t="s">
        <v>447</v>
      </c>
      <c r="BC272" s="1"/>
      <c r="BD272" s="1"/>
      <c r="BE272" s="1"/>
      <c r="BF272" s="1"/>
      <c r="BG272" s="1"/>
      <c r="BS272" s="29"/>
      <c r="BT272" s="44" t="str">
        <f t="shared" si="47"/>
        <v/>
      </c>
      <c r="BU272" s="45" t="str">
        <f t="shared" si="48"/>
        <v/>
      </c>
      <c r="BV272" s="45" t="str">
        <f t="shared" si="49"/>
        <v/>
      </c>
      <c r="BW272" s="44" t="str">
        <f t="shared" si="50"/>
        <v/>
      </c>
      <c r="BX272" s="45" t="str">
        <f t="shared" si="51"/>
        <v/>
      </c>
      <c r="BY272" s="44" t="e">
        <f>IF(AND(#REF!="",#REF!="",#REF!="",#REF!=""),"",SUM(#REF!,#REF!,#REF!,#REF!,#REF!))</f>
        <v>#REF!</v>
      </c>
      <c r="BZ272" s="45" t="str">
        <f t="shared" si="52"/>
        <v/>
      </c>
      <c r="CA272" s="44" t="str">
        <f t="shared" si="53"/>
        <v/>
      </c>
      <c r="CB272" s="45" t="str">
        <f t="shared" si="54"/>
        <v/>
      </c>
      <c r="CC272" s="44" t="str">
        <f t="shared" si="55"/>
        <v/>
      </c>
      <c r="CD272" s="45" t="str">
        <f t="shared" si="56"/>
        <v/>
      </c>
      <c r="CE272" s="44" t="e">
        <f>IF(AND(#REF!="",#REF!="",#REF!="",#REF!=""),"",SUM(#REF!,#REF!,#REF!,#REF!,#REF!))</f>
        <v>#REF!</v>
      </c>
      <c r="CF272" s="45" t="str">
        <f t="shared" si="57"/>
        <v/>
      </c>
      <c r="CG272" s="38" t="e">
        <f>IF(AND(#REF!="",#REF!="",#REF!="",#REF!=""),"",SUM(#REF!,#REF!,#REF!,#REF!))</f>
        <v>#REF!</v>
      </c>
      <c r="CH272" s="38" t="str">
        <f t="shared" si="46"/>
        <v/>
      </c>
    </row>
    <row r="273" spans="1:86" ht="24.9" customHeight="1">
      <c r="A273" s="358">
        <v>267</v>
      </c>
      <c r="B273" s="359"/>
      <c r="C273" s="360"/>
      <c r="D273" s="361"/>
      <c r="E273" s="362"/>
      <c r="F273" s="363"/>
      <c r="G273" s="363"/>
      <c r="H273" s="364"/>
      <c r="I273" s="365"/>
      <c r="J273" s="366"/>
      <c r="K273" s="367"/>
      <c r="L273" s="24"/>
      <c r="M273" s="25"/>
      <c r="N273" s="25"/>
      <c r="O273" s="8"/>
      <c r="P273" s="57"/>
      <c r="Q273" s="60"/>
      <c r="R273" s="8"/>
      <c r="S273" s="14"/>
      <c r="T273" s="26"/>
      <c r="U273" s="27"/>
      <c r="V273" s="27"/>
      <c r="W273" s="8"/>
      <c r="X273" s="63"/>
      <c r="Y273" s="60"/>
      <c r="Z273" s="8"/>
      <c r="AA273" s="14"/>
      <c r="AB273" s="24"/>
      <c r="AC273" s="25"/>
      <c r="AD273" s="25"/>
      <c r="AE273" s="8"/>
      <c r="AF273" s="57"/>
      <c r="AG273" s="60"/>
      <c r="AH273" s="8"/>
      <c r="AI273" s="14"/>
      <c r="AJ273" s="24"/>
      <c r="AK273" s="25"/>
      <c r="AL273" s="25"/>
      <c r="AM273" s="8"/>
      <c r="AN273" s="57"/>
      <c r="AO273" s="60"/>
      <c r="AP273" s="8"/>
      <c r="AQ273" s="14"/>
      <c r="AR273" s="24"/>
      <c r="AS273" s="25"/>
      <c r="AT273" s="57"/>
      <c r="AU273" s="24"/>
      <c r="AV273" s="25"/>
      <c r="AW273" s="97"/>
      <c r="AX273" s="24"/>
      <c r="AY273" s="25"/>
      <c r="AZ273" s="57"/>
      <c r="BA273" s="13" t="s">
        <v>447</v>
      </c>
      <c r="BB273" s="109" t="s">
        <v>447</v>
      </c>
      <c r="BC273" s="1"/>
      <c r="BD273" s="1"/>
      <c r="BE273" s="1"/>
      <c r="BF273" s="1"/>
      <c r="BG273" s="1"/>
      <c r="BS273" s="29"/>
      <c r="BT273" s="44" t="str">
        <f t="shared" si="47"/>
        <v/>
      </c>
      <c r="BU273" s="45" t="str">
        <f t="shared" si="48"/>
        <v/>
      </c>
      <c r="BV273" s="45" t="str">
        <f t="shared" si="49"/>
        <v/>
      </c>
      <c r="BW273" s="44" t="str">
        <f t="shared" si="50"/>
        <v/>
      </c>
      <c r="BX273" s="45" t="str">
        <f t="shared" si="51"/>
        <v/>
      </c>
      <c r="BY273" s="44" t="e">
        <f>IF(AND(#REF!="",#REF!="",#REF!="",#REF!=""),"",SUM(#REF!,#REF!,#REF!,#REF!,#REF!))</f>
        <v>#REF!</v>
      </c>
      <c r="BZ273" s="45" t="str">
        <f t="shared" si="52"/>
        <v/>
      </c>
      <c r="CA273" s="44" t="str">
        <f t="shared" si="53"/>
        <v/>
      </c>
      <c r="CB273" s="45" t="str">
        <f t="shared" si="54"/>
        <v/>
      </c>
      <c r="CC273" s="44" t="str">
        <f t="shared" si="55"/>
        <v/>
      </c>
      <c r="CD273" s="45" t="str">
        <f t="shared" si="56"/>
        <v/>
      </c>
      <c r="CE273" s="44" t="e">
        <f>IF(AND(#REF!="",#REF!="",#REF!="",#REF!=""),"",SUM(#REF!,#REF!,#REF!,#REF!,#REF!))</f>
        <v>#REF!</v>
      </c>
      <c r="CF273" s="45" t="str">
        <f t="shared" si="57"/>
        <v/>
      </c>
      <c r="CG273" s="38" t="e">
        <f>IF(AND(#REF!="",#REF!="",#REF!="",#REF!=""),"",SUM(#REF!,#REF!,#REF!,#REF!))</f>
        <v>#REF!</v>
      </c>
      <c r="CH273" s="38" t="str">
        <f t="shared" si="46"/>
        <v/>
      </c>
    </row>
    <row r="274" spans="1:86" ht="24.9" customHeight="1">
      <c r="A274" s="358">
        <v>268</v>
      </c>
      <c r="B274" s="359"/>
      <c r="C274" s="360"/>
      <c r="D274" s="361"/>
      <c r="E274" s="362"/>
      <c r="F274" s="363"/>
      <c r="G274" s="363"/>
      <c r="H274" s="364"/>
      <c r="I274" s="365"/>
      <c r="J274" s="366"/>
      <c r="K274" s="367"/>
      <c r="L274" s="24"/>
      <c r="M274" s="25"/>
      <c r="N274" s="25"/>
      <c r="O274" s="8"/>
      <c r="P274" s="57"/>
      <c r="Q274" s="60"/>
      <c r="R274" s="8"/>
      <c r="S274" s="14"/>
      <c r="T274" s="26"/>
      <c r="U274" s="27"/>
      <c r="V274" s="27"/>
      <c r="W274" s="8"/>
      <c r="X274" s="63"/>
      <c r="Y274" s="60"/>
      <c r="Z274" s="8"/>
      <c r="AA274" s="14"/>
      <c r="AB274" s="24"/>
      <c r="AC274" s="25"/>
      <c r="AD274" s="25"/>
      <c r="AE274" s="8"/>
      <c r="AF274" s="57"/>
      <c r="AG274" s="60"/>
      <c r="AH274" s="8"/>
      <c r="AI274" s="14"/>
      <c r="AJ274" s="24"/>
      <c r="AK274" s="25"/>
      <c r="AL274" s="25"/>
      <c r="AM274" s="8"/>
      <c r="AN274" s="57"/>
      <c r="AO274" s="60"/>
      <c r="AP274" s="8"/>
      <c r="AQ274" s="14"/>
      <c r="AR274" s="24"/>
      <c r="AS274" s="25"/>
      <c r="AT274" s="57"/>
      <c r="AU274" s="24"/>
      <c r="AV274" s="25"/>
      <c r="AW274" s="97"/>
      <c r="AX274" s="24"/>
      <c r="AY274" s="25"/>
      <c r="AZ274" s="57"/>
      <c r="BA274" s="13" t="s">
        <v>447</v>
      </c>
      <c r="BB274" s="109" t="s">
        <v>447</v>
      </c>
      <c r="BC274" s="1"/>
      <c r="BD274" s="1"/>
      <c r="BE274" s="1"/>
      <c r="BF274" s="1"/>
      <c r="BG274" s="1"/>
      <c r="BS274" s="29"/>
      <c r="BT274" s="44" t="str">
        <f t="shared" si="47"/>
        <v/>
      </c>
      <c r="BU274" s="45" t="str">
        <f t="shared" si="48"/>
        <v/>
      </c>
      <c r="BV274" s="45" t="str">
        <f t="shared" si="49"/>
        <v/>
      </c>
      <c r="BW274" s="44" t="str">
        <f t="shared" si="50"/>
        <v/>
      </c>
      <c r="BX274" s="45" t="str">
        <f t="shared" si="51"/>
        <v/>
      </c>
      <c r="BY274" s="44" t="e">
        <f>IF(AND(#REF!="",#REF!="",#REF!="",#REF!=""),"",SUM(#REF!,#REF!,#REF!,#REF!,#REF!))</f>
        <v>#REF!</v>
      </c>
      <c r="BZ274" s="45" t="str">
        <f t="shared" si="52"/>
        <v/>
      </c>
      <c r="CA274" s="44" t="str">
        <f t="shared" si="53"/>
        <v/>
      </c>
      <c r="CB274" s="45" t="str">
        <f t="shared" si="54"/>
        <v/>
      </c>
      <c r="CC274" s="44" t="str">
        <f t="shared" si="55"/>
        <v/>
      </c>
      <c r="CD274" s="45" t="str">
        <f t="shared" si="56"/>
        <v/>
      </c>
      <c r="CE274" s="44" t="e">
        <f>IF(AND(#REF!="",#REF!="",#REF!="",#REF!=""),"",SUM(#REF!,#REF!,#REF!,#REF!,#REF!))</f>
        <v>#REF!</v>
      </c>
      <c r="CF274" s="45" t="str">
        <f t="shared" si="57"/>
        <v/>
      </c>
      <c r="CG274" s="38" t="e">
        <f>IF(AND(#REF!="",#REF!="",#REF!="",#REF!=""),"",SUM(#REF!,#REF!,#REF!,#REF!))</f>
        <v>#REF!</v>
      </c>
      <c r="CH274" s="38" t="str">
        <f t="shared" si="46"/>
        <v/>
      </c>
    </row>
    <row r="275" spans="1:86" ht="24.9" customHeight="1">
      <c r="A275" s="358">
        <v>269</v>
      </c>
      <c r="B275" s="359"/>
      <c r="C275" s="360"/>
      <c r="D275" s="361"/>
      <c r="E275" s="362"/>
      <c r="F275" s="363"/>
      <c r="G275" s="363"/>
      <c r="H275" s="364"/>
      <c r="I275" s="365"/>
      <c r="J275" s="366"/>
      <c r="K275" s="367"/>
      <c r="L275" s="24"/>
      <c r="M275" s="25"/>
      <c r="N275" s="25"/>
      <c r="O275" s="8"/>
      <c r="P275" s="57"/>
      <c r="Q275" s="60"/>
      <c r="R275" s="8"/>
      <c r="S275" s="14"/>
      <c r="T275" s="26"/>
      <c r="U275" s="27"/>
      <c r="V275" s="27"/>
      <c r="W275" s="8"/>
      <c r="X275" s="63"/>
      <c r="Y275" s="60"/>
      <c r="Z275" s="8"/>
      <c r="AA275" s="14"/>
      <c r="AB275" s="24"/>
      <c r="AC275" s="25"/>
      <c r="AD275" s="25"/>
      <c r="AE275" s="8"/>
      <c r="AF275" s="57"/>
      <c r="AG275" s="60"/>
      <c r="AH275" s="8"/>
      <c r="AI275" s="14"/>
      <c r="AJ275" s="24"/>
      <c r="AK275" s="25"/>
      <c r="AL275" s="25"/>
      <c r="AM275" s="8"/>
      <c r="AN275" s="57"/>
      <c r="AO275" s="60"/>
      <c r="AP275" s="8"/>
      <c r="AQ275" s="14"/>
      <c r="AR275" s="24"/>
      <c r="AS275" s="25"/>
      <c r="AT275" s="57"/>
      <c r="AU275" s="24"/>
      <c r="AV275" s="25"/>
      <c r="AW275" s="97"/>
      <c r="AX275" s="24"/>
      <c r="AY275" s="25"/>
      <c r="AZ275" s="57"/>
      <c r="BA275" s="13" t="s">
        <v>447</v>
      </c>
      <c r="BB275" s="109" t="s">
        <v>447</v>
      </c>
      <c r="BC275" s="1"/>
      <c r="BD275" s="1"/>
      <c r="BE275" s="1"/>
      <c r="BF275" s="1"/>
      <c r="BG275" s="1"/>
      <c r="BS275" s="29"/>
      <c r="BT275" s="44" t="str">
        <f t="shared" si="47"/>
        <v/>
      </c>
      <c r="BU275" s="45" t="str">
        <f t="shared" si="48"/>
        <v/>
      </c>
      <c r="BV275" s="45" t="str">
        <f t="shared" si="49"/>
        <v/>
      </c>
      <c r="BW275" s="44" t="str">
        <f t="shared" si="50"/>
        <v/>
      </c>
      <c r="BX275" s="45" t="str">
        <f t="shared" si="51"/>
        <v/>
      </c>
      <c r="BY275" s="44" t="e">
        <f>IF(AND(#REF!="",#REF!="",#REF!="",#REF!=""),"",SUM(#REF!,#REF!,#REF!,#REF!,#REF!))</f>
        <v>#REF!</v>
      </c>
      <c r="BZ275" s="45" t="str">
        <f t="shared" si="52"/>
        <v/>
      </c>
      <c r="CA275" s="44" t="str">
        <f t="shared" si="53"/>
        <v/>
      </c>
      <c r="CB275" s="45" t="str">
        <f t="shared" si="54"/>
        <v/>
      </c>
      <c r="CC275" s="44" t="str">
        <f t="shared" si="55"/>
        <v/>
      </c>
      <c r="CD275" s="45" t="str">
        <f t="shared" si="56"/>
        <v/>
      </c>
      <c r="CE275" s="44" t="e">
        <f>IF(AND(#REF!="",#REF!="",#REF!="",#REF!=""),"",SUM(#REF!,#REF!,#REF!,#REF!,#REF!))</f>
        <v>#REF!</v>
      </c>
      <c r="CF275" s="45" t="str">
        <f t="shared" si="57"/>
        <v/>
      </c>
      <c r="CG275" s="38" t="e">
        <f>IF(AND(#REF!="",#REF!="",#REF!="",#REF!=""),"",SUM(#REF!,#REF!,#REF!,#REF!))</f>
        <v>#REF!</v>
      </c>
      <c r="CH275" s="38" t="str">
        <f t="shared" si="46"/>
        <v/>
      </c>
    </row>
    <row r="276" spans="1:86" ht="24.9" customHeight="1">
      <c r="A276" s="358">
        <v>270</v>
      </c>
      <c r="B276" s="359"/>
      <c r="C276" s="360"/>
      <c r="D276" s="361"/>
      <c r="E276" s="362"/>
      <c r="F276" s="363"/>
      <c r="G276" s="363"/>
      <c r="H276" s="364"/>
      <c r="I276" s="365"/>
      <c r="J276" s="366"/>
      <c r="K276" s="367"/>
      <c r="L276" s="24"/>
      <c r="M276" s="25"/>
      <c r="N276" s="25"/>
      <c r="O276" s="8"/>
      <c r="P276" s="57"/>
      <c r="Q276" s="60"/>
      <c r="R276" s="8"/>
      <c r="S276" s="14"/>
      <c r="T276" s="26"/>
      <c r="U276" s="27"/>
      <c r="V276" s="27"/>
      <c r="W276" s="8"/>
      <c r="X276" s="63"/>
      <c r="Y276" s="60"/>
      <c r="Z276" s="8"/>
      <c r="AA276" s="14"/>
      <c r="AB276" s="24"/>
      <c r="AC276" s="25"/>
      <c r="AD276" s="25"/>
      <c r="AE276" s="8"/>
      <c r="AF276" s="57"/>
      <c r="AG276" s="60"/>
      <c r="AH276" s="8"/>
      <c r="AI276" s="14"/>
      <c r="AJ276" s="24"/>
      <c r="AK276" s="25"/>
      <c r="AL276" s="25"/>
      <c r="AM276" s="8"/>
      <c r="AN276" s="57"/>
      <c r="AO276" s="60"/>
      <c r="AP276" s="8"/>
      <c r="AQ276" s="14"/>
      <c r="AR276" s="24"/>
      <c r="AS276" s="25"/>
      <c r="AT276" s="57"/>
      <c r="AU276" s="24"/>
      <c r="AV276" s="25"/>
      <c r="AW276" s="97"/>
      <c r="AX276" s="24"/>
      <c r="AY276" s="25"/>
      <c r="AZ276" s="57"/>
      <c r="BA276" s="13" t="s">
        <v>447</v>
      </c>
      <c r="BB276" s="109" t="s">
        <v>447</v>
      </c>
      <c r="BC276" s="1"/>
      <c r="BD276" s="1"/>
      <c r="BE276" s="1"/>
      <c r="BF276" s="1"/>
      <c r="BG276" s="1"/>
      <c r="BS276" s="29"/>
      <c r="BT276" s="44" t="str">
        <f t="shared" si="47"/>
        <v/>
      </c>
      <c r="BU276" s="45" t="str">
        <f t="shared" si="48"/>
        <v/>
      </c>
      <c r="BV276" s="45" t="str">
        <f t="shared" si="49"/>
        <v/>
      </c>
      <c r="BW276" s="44" t="str">
        <f t="shared" si="50"/>
        <v/>
      </c>
      <c r="BX276" s="45" t="str">
        <f t="shared" si="51"/>
        <v/>
      </c>
      <c r="BY276" s="44" t="e">
        <f>IF(AND(#REF!="",#REF!="",#REF!="",#REF!=""),"",SUM(#REF!,#REF!,#REF!,#REF!,#REF!))</f>
        <v>#REF!</v>
      </c>
      <c r="BZ276" s="45" t="str">
        <f t="shared" si="52"/>
        <v/>
      </c>
      <c r="CA276" s="44" t="str">
        <f t="shared" si="53"/>
        <v/>
      </c>
      <c r="CB276" s="45" t="str">
        <f t="shared" si="54"/>
        <v/>
      </c>
      <c r="CC276" s="44" t="str">
        <f t="shared" si="55"/>
        <v/>
      </c>
      <c r="CD276" s="45" t="str">
        <f t="shared" si="56"/>
        <v/>
      </c>
      <c r="CE276" s="44" t="e">
        <f>IF(AND(#REF!="",#REF!="",#REF!="",#REF!=""),"",SUM(#REF!,#REF!,#REF!,#REF!,#REF!))</f>
        <v>#REF!</v>
      </c>
      <c r="CF276" s="45" t="str">
        <f t="shared" si="57"/>
        <v/>
      </c>
      <c r="CG276" s="38" t="e">
        <f>IF(AND(#REF!="",#REF!="",#REF!="",#REF!=""),"",SUM(#REF!,#REF!,#REF!,#REF!))</f>
        <v>#REF!</v>
      </c>
      <c r="CH276" s="38" t="str">
        <f t="shared" si="46"/>
        <v/>
      </c>
    </row>
    <row r="277" spans="1:86" ht="24.9" customHeight="1">
      <c r="A277" s="358">
        <v>271</v>
      </c>
      <c r="B277" s="359"/>
      <c r="C277" s="360"/>
      <c r="D277" s="361"/>
      <c r="E277" s="362"/>
      <c r="F277" s="363"/>
      <c r="G277" s="363"/>
      <c r="H277" s="364"/>
      <c r="I277" s="365"/>
      <c r="J277" s="366"/>
      <c r="K277" s="367"/>
      <c r="L277" s="24"/>
      <c r="M277" s="25"/>
      <c r="N277" s="25"/>
      <c r="O277" s="8"/>
      <c r="P277" s="57"/>
      <c r="Q277" s="60"/>
      <c r="R277" s="8"/>
      <c r="S277" s="14"/>
      <c r="T277" s="26"/>
      <c r="U277" s="27"/>
      <c r="V277" s="27"/>
      <c r="W277" s="8"/>
      <c r="X277" s="63"/>
      <c r="Y277" s="60"/>
      <c r="Z277" s="8"/>
      <c r="AA277" s="14"/>
      <c r="AB277" s="24"/>
      <c r="AC277" s="25"/>
      <c r="AD277" s="25"/>
      <c r="AE277" s="8"/>
      <c r="AF277" s="57"/>
      <c r="AG277" s="60"/>
      <c r="AH277" s="8"/>
      <c r="AI277" s="14"/>
      <c r="AJ277" s="24"/>
      <c r="AK277" s="25"/>
      <c r="AL277" s="25"/>
      <c r="AM277" s="8"/>
      <c r="AN277" s="57"/>
      <c r="AO277" s="60"/>
      <c r="AP277" s="8"/>
      <c r="AQ277" s="14"/>
      <c r="AR277" s="24"/>
      <c r="AS277" s="25"/>
      <c r="AT277" s="57"/>
      <c r="AU277" s="24"/>
      <c r="AV277" s="25"/>
      <c r="AW277" s="97"/>
      <c r="AX277" s="24"/>
      <c r="AY277" s="25"/>
      <c r="AZ277" s="57"/>
      <c r="BA277" s="13" t="s">
        <v>447</v>
      </c>
      <c r="BB277" s="109" t="s">
        <v>447</v>
      </c>
      <c r="BC277" s="1"/>
      <c r="BD277" s="1"/>
      <c r="BE277" s="1"/>
      <c r="BF277" s="1"/>
      <c r="BG277" s="1"/>
      <c r="BS277" s="29"/>
      <c r="BT277" s="44" t="str">
        <f t="shared" si="47"/>
        <v/>
      </c>
      <c r="BU277" s="45" t="str">
        <f t="shared" si="48"/>
        <v/>
      </c>
      <c r="BV277" s="45" t="str">
        <f t="shared" si="49"/>
        <v/>
      </c>
      <c r="BW277" s="44" t="str">
        <f t="shared" si="50"/>
        <v/>
      </c>
      <c r="BX277" s="45" t="str">
        <f t="shared" si="51"/>
        <v/>
      </c>
      <c r="BY277" s="44" t="e">
        <f>IF(AND(#REF!="",#REF!="",#REF!="",#REF!=""),"",SUM(#REF!,#REF!,#REF!,#REF!,#REF!))</f>
        <v>#REF!</v>
      </c>
      <c r="BZ277" s="45" t="str">
        <f t="shared" si="52"/>
        <v/>
      </c>
      <c r="CA277" s="44" t="str">
        <f t="shared" si="53"/>
        <v/>
      </c>
      <c r="CB277" s="45" t="str">
        <f t="shared" si="54"/>
        <v/>
      </c>
      <c r="CC277" s="44" t="str">
        <f t="shared" si="55"/>
        <v/>
      </c>
      <c r="CD277" s="45" t="str">
        <f t="shared" si="56"/>
        <v/>
      </c>
      <c r="CE277" s="44" t="e">
        <f>IF(AND(#REF!="",#REF!="",#REF!="",#REF!=""),"",SUM(#REF!,#REF!,#REF!,#REF!,#REF!))</f>
        <v>#REF!</v>
      </c>
      <c r="CF277" s="45" t="str">
        <f t="shared" si="57"/>
        <v/>
      </c>
      <c r="CG277" s="38" t="e">
        <f>IF(AND(#REF!="",#REF!="",#REF!="",#REF!=""),"",SUM(#REF!,#REF!,#REF!,#REF!))</f>
        <v>#REF!</v>
      </c>
      <c r="CH277" s="38" t="str">
        <f t="shared" si="46"/>
        <v/>
      </c>
    </row>
    <row r="278" spans="1:86" ht="24.9" customHeight="1">
      <c r="A278" s="358">
        <v>272</v>
      </c>
      <c r="B278" s="359"/>
      <c r="C278" s="360"/>
      <c r="D278" s="361"/>
      <c r="E278" s="362"/>
      <c r="F278" s="363"/>
      <c r="G278" s="363"/>
      <c r="H278" s="364"/>
      <c r="I278" s="365"/>
      <c r="J278" s="366"/>
      <c r="K278" s="367"/>
      <c r="L278" s="24"/>
      <c r="M278" s="25"/>
      <c r="N278" s="25"/>
      <c r="O278" s="8"/>
      <c r="P278" s="57"/>
      <c r="Q278" s="60"/>
      <c r="R278" s="8"/>
      <c r="S278" s="14"/>
      <c r="T278" s="26"/>
      <c r="U278" s="27"/>
      <c r="V278" s="27"/>
      <c r="W278" s="8"/>
      <c r="X278" s="63"/>
      <c r="Y278" s="60"/>
      <c r="Z278" s="8"/>
      <c r="AA278" s="14"/>
      <c r="AB278" s="24"/>
      <c r="AC278" s="25"/>
      <c r="AD278" s="25"/>
      <c r="AE278" s="8"/>
      <c r="AF278" s="57"/>
      <c r="AG278" s="60"/>
      <c r="AH278" s="8"/>
      <c r="AI278" s="14"/>
      <c r="AJ278" s="24"/>
      <c r="AK278" s="25"/>
      <c r="AL278" s="25"/>
      <c r="AM278" s="8"/>
      <c r="AN278" s="57"/>
      <c r="AO278" s="60"/>
      <c r="AP278" s="8"/>
      <c r="AQ278" s="14"/>
      <c r="AR278" s="24"/>
      <c r="AS278" s="25"/>
      <c r="AT278" s="57"/>
      <c r="AU278" s="24"/>
      <c r="AV278" s="25"/>
      <c r="AW278" s="97"/>
      <c r="AX278" s="24"/>
      <c r="AY278" s="25"/>
      <c r="AZ278" s="57"/>
      <c r="BA278" s="13" t="s">
        <v>447</v>
      </c>
      <c r="BB278" s="109" t="s">
        <v>447</v>
      </c>
      <c r="BC278" s="1"/>
      <c r="BD278" s="1"/>
      <c r="BE278" s="1"/>
      <c r="BF278" s="1"/>
      <c r="BG278" s="1"/>
      <c r="BS278" s="29"/>
      <c r="BT278" s="44" t="str">
        <f t="shared" si="47"/>
        <v/>
      </c>
      <c r="BU278" s="45" t="str">
        <f t="shared" si="48"/>
        <v/>
      </c>
      <c r="BV278" s="45" t="str">
        <f t="shared" si="49"/>
        <v/>
      </c>
      <c r="BW278" s="44" t="str">
        <f t="shared" si="50"/>
        <v/>
      </c>
      <c r="BX278" s="45" t="str">
        <f t="shared" si="51"/>
        <v/>
      </c>
      <c r="BY278" s="44" t="e">
        <f>IF(AND(#REF!="",#REF!="",#REF!="",#REF!=""),"",SUM(#REF!,#REF!,#REF!,#REF!,#REF!))</f>
        <v>#REF!</v>
      </c>
      <c r="BZ278" s="45" t="str">
        <f t="shared" si="52"/>
        <v/>
      </c>
      <c r="CA278" s="44" t="str">
        <f t="shared" si="53"/>
        <v/>
      </c>
      <c r="CB278" s="45" t="str">
        <f t="shared" si="54"/>
        <v/>
      </c>
      <c r="CC278" s="44" t="str">
        <f t="shared" si="55"/>
        <v/>
      </c>
      <c r="CD278" s="45" t="str">
        <f t="shared" si="56"/>
        <v/>
      </c>
      <c r="CE278" s="44" t="e">
        <f>IF(AND(#REF!="",#REF!="",#REF!="",#REF!=""),"",SUM(#REF!,#REF!,#REF!,#REF!,#REF!))</f>
        <v>#REF!</v>
      </c>
      <c r="CF278" s="45" t="str">
        <f t="shared" si="57"/>
        <v/>
      </c>
      <c r="CG278" s="38" t="e">
        <f>IF(AND(#REF!="",#REF!="",#REF!="",#REF!=""),"",SUM(#REF!,#REF!,#REF!,#REF!))</f>
        <v>#REF!</v>
      </c>
      <c r="CH278" s="38" t="str">
        <f t="shared" si="46"/>
        <v/>
      </c>
    </row>
    <row r="279" spans="1:86" ht="24.9" customHeight="1">
      <c r="A279" s="358">
        <v>273</v>
      </c>
      <c r="B279" s="359"/>
      <c r="C279" s="360"/>
      <c r="D279" s="361"/>
      <c r="E279" s="362"/>
      <c r="F279" s="363"/>
      <c r="G279" s="363"/>
      <c r="H279" s="364"/>
      <c r="I279" s="365"/>
      <c r="J279" s="366"/>
      <c r="K279" s="367"/>
      <c r="L279" s="24"/>
      <c r="M279" s="25"/>
      <c r="N279" s="25"/>
      <c r="O279" s="8"/>
      <c r="P279" s="57"/>
      <c r="Q279" s="60"/>
      <c r="R279" s="8"/>
      <c r="S279" s="14"/>
      <c r="T279" s="26"/>
      <c r="U279" s="27"/>
      <c r="V279" s="27"/>
      <c r="W279" s="8"/>
      <c r="X279" s="63"/>
      <c r="Y279" s="60"/>
      <c r="Z279" s="8"/>
      <c r="AA279" s="14"/>
      <c r="AB279" s="24"/>
      <c r="AC279" s="25"/>
      <c r="AD279" s="25"/>
      <c r="AE279" s="8"/>
      <c r="AF279" s="57"/>
      <c r="AG279" s="60"/>
      <c r="AH279" s="8"/>
      <c r="AI279" s="14"/>
      <c r="AJ279" s="24"/>
      <c r="AK279" s="25"/>
      <c r="AL279" s="25"/>
      <c r="AM279" s="8"/>
      <c r="AN279" s="57"/>
      <c r="AO279" s="60"/>
      <c r="AP279" s="8"/>
      <c r="AQ279" s="14"/>
      <c r="AR279" s="24"/>
      <c r="AS279" s="25"/>
      <c r="AT279" s="57"/>
      <c r="AU279" s="24"/>
      <c r="AV279" s="25"/>
      <c r="AW279" s="97"/>
      <c r="AX279" s="24"/>
      <c r="AY279" s="25"/>
      <c r="AZ279" s="57"/>
      <c r="BA279" s="13" t="s">
        <v>447</v>
      </c>
      <c r="BB279" s="109" t="s">
        <v>447</v>
      </c>
      <c r="BC279" s="1"/>
      <c r="BD279" s="1"/>
      <c r="BE279" s="1"/>
      <c r="BF279" s="1"/>
      <c r="BG279" s="1"/>
      <c r="BS279" s="29"/>
      <c r="BT279" s="44" t="str">
        <f t="shared" si="47"/>
        <v/>
      </c>
      <c r="BU279" s="45" t="str">
        <f t="shared" si="48"/>
        <v/>
      </c>
      <c r="BV279" s="45" t="str">
        <f t="shared" si="49"/>
        <v/>
      </c>
      <c r="BW279" s="44" t="str">
        <f t="shared" si="50"/>
        <v/>
      </c>
      <c r="BX279" s="45" t="str">
        <f t="shared" si="51"/>
        <v/>
      </c>
      <c r="BY279" s="44" t="e">
        <f>IF(AND(#REF!="",#REF!="",#REF!="",#REF!=""),"",SUM(#REF!,#REF!,#REF!,#REF!,#REF!))</f>
        <v>#REF!</v>
      </c>
      <c r="BZ279" s="45" t="str">
        <f t="shared" si="52"/>
        <v/>
      </c>
      <c r="CA279" s="44" t="str">
        <f t="shared" si="53"/>
        <v/>
      </c>
      <c r="CB279" s="45" t="str">
        <f t="shared" si="54"/>
        <v/>
      </c>
      <c r="CC279" s="44" t="str">
        <f t="shared" si="55"/>
        <v/>
      </c>
      <c r="CD279" s="45" t="str">
        <f t="shared" si="56"/>
        <v/>
      </c>
      <c r="CE279" s="44" t="e">
        <f>IF(AND(#REF!="",#REF!="",#REF!="",#REF!=""),"",SUM(#REF!,#REF!,#REF!,#REF!,#REF!))</f>
        <v>#REF!</v>
      </c>
      <c r="CF279" s="45" t="str">
        <f t="shared" si="57"/>
        <v/>
      </c>
      <c r="CG279" s="38" t="e">
        <f>IF(AND(#REF!="",#REF!="",#REF!="",#REF!=""),"",SUM(#REF!,#REF!,#REF!,#REF!))</f>
        <v>#REF!</v>
      </c>
      <c r="CH279" s="38" t="str">
        <f t="shared" si="46"/>
        <v/>
      </c>
    </row>
    <row r="280" spans="1:86" ht="24.9" customHeight="1">
      <c r="A280" s="358">
        <v>274</v>
      </c>
      <c r="B280" s="359"/>
      <c r="C280" s="360"/>
      <c r="D280" s="361"/>
      <c r="E280" s="362"/>
      <c r="F280" s="363"/>
      <c r="G280" s="363"/>
      <c r="H280" s="364"/>
      <c r="I280" s="365"/>
      <c r="J280" s="366"/>
      <c r="K280" s="367"/>
      <c r="L280" s="24"/>
      <c r="M280" s="25"/>
      <c r="N280" s="25"/>
      <c r="O280" s="8"/>
      <c r="P280" s="57"/>
      <c r="Q280" s="60"/>
      <c r="R280" s="8"/>
      <c r="S280" s="14"/>
      <c r="T280" s="26"/>
      <c r="U280" s="27"/>
      <c r="V280" s="27"/>
      <c r="W280" s="8"/>
      <c r="X280" s="63"/>
      <c r="Y280" s="60"/>
      <c r="Z280" s="8"/>
      <c r="AA280" s="14"/>
      <c r="AB280" s="24"/>
      <c r="AC280" s="25"/>
      <c r="AD280" s="25"/>
      <c r="AE280" s="8"/>
      <c r="AF280" s="57"/>
      <c r="AG280" s="60"/>
      <c r="AH280" s="8"/>
      <c r="AI280" s="14"/>
      <c r="AJ280" s="24"/>
      <c r="AK280" s="25"/>
      <c r="AL280" s="25"/>
      <c r="AM280" s="8"/>
      <c r="AN280" s="57"/>
      <c r="AO280" s="60"/>
      <c r="AP280" s="8"/>
      <c r="AQ280" s="14"/>
      <c r="AR280" s="24"/>
      <c r="AS280" s="25"/>
      <c r="AT280" s="57"/>
      <c r="AU280" s="24"/>
      <c r="AV280" s="25"/>
      <c r="AW280" s="97"/>
      <c r="AX280" s="24"/>
      <c r="AY280" s="25"/>
      <c r="AZ280" s="57"/>
      <c r="BA280" s="13" t="s">
        <v>447</v>
      </c>
      <c r="BB280" s="109" t="s">
        <v>447</v>
      </c>
      <c r="BC280" s="1"/>
      <c r="BD280" s="1"/>
      <c r="BE280" s="1"/>
      <c r="BF280" s="1"/>
      <c r="BG280" s="1"/>
      <c r="BS280" s="29"/>
      <c r="BT280" s="44" t="str">
        <f t="shared" si="47"/>
        <v/>
      </c>
      <c r="BU280" s="45" t="str">
        <f t="shared" si="48"/>
        <v/>
      </c>
      <c r="BV280" s="45" t="str">
        <f t="shared" si="49"/>
        <v/>
      </c>
      <c r="BW280" s="44" t="str">
        <f t="shared" si="50"/>
        <v/>
      </c>
      <c r="BX280" s="45" t="str">
        <f t="shared" si="51"/>
        <v/>
      </c>
      <c r="BY280" s="44" t="e">
        <f>IF(AND(#REF!="",#REF!="",#REF!="",#REF!=""),"",SUM(#REF!,#REF!,#REF!,#REF!,#REF!))</f>
        <v>#REF!</v>
      </c>
      <c r="BZ280" s="45" t="str">
        <f t="shared" si="52"/>
        <v/>
      </c>
      <c r="CA280" s="44" t="str">
        <f t="shared" si="53"/>
        <v/>
      </c>
      <c r="CB280" s="45" t="str">
        <f t="shared" si="54"/>
        <v/>
      </c>
      <c r="CC280" s="44" t="str">
        <f t="shared" si="55"/>
        <v/>
      </c>
      <c r="CD280" s="45" t="str">
        <f t="shared" si="56"/>
        <v/>
      </c>
      <c r="CE280" s="44" t="e">
        <f>IF(AND(#REF!="",#REF!="",#REF!="",#REF!=""),"",SUM(#REF!,#REF!,#REF!,#REF!,#REF!))</f>
        <v>#REF!</v>
      </c>
      <c r="CF280" s="45" t="str">
        <f t="shared" si="57"/>
        <v/>
      </c>
      <c r="CG280" s="38" t="e">
        <f>IF(AND(#REF!="",#REF!="",#REF!="",#REF!=""),"",SUM(#REF!,#REF!,#REF!,#REF!))</f>
        <v>#REF!</v>
      </c>
      <c r="CH280" s="38" t="str">
        <f t="shared" si="46"/>
        <v/>
      </c>
    </row>
    <row r="281" spans="1:86" ht="24.9" customHeight="1">
      <c r="A281" s="358">
        <v>275</v>
      </c>
      <c r="B281" s="359"/>
      <c r="C281" s="360"/>
      <c r="D281" s="361"/>
      <c r="E281" s="362"/>
      <c r="F281" s="363"/>
      <c r="G281" s="363"/>
      <c r="H281" s="364"/>
      <c r="I281" s="365"/>
      <c r="J281" s="366"/>
      <c r="K281" s="367"/>
      <c r="L281" s="24"/>
      <c r="M281" s="25"/>
      <c r="N281" s="25"/>
      <c r="O281" s="8"/>
      <c r="P281" s="57"/>
      <c r="Q281" s="60"/>
      <c r="R281" s="8"/>
      <c r="S281" s="14"/>
      <c r="T281" s="26"/>
      <c r="U281" s="27"/>
      <c r="V281" s="27"/>
      <c r="W281" s="8"/>
      <c r="X281" s="63"/>
      <c r="Y281" s="60"/>
      <c r="Z281" s="8"/>
      <c r="AA281" s="14"/>
      <c r="AB281" s="24"/>
      <c r="AC281" s="25"/>
      <c r="AD281" s="25"/>
      <c r="AE281" s="8"/>
      <c r="AF281" s="57"/>
      <c r="AG281" s="60"/>
      <c r="AH281" s="8"/>
      <c r="AI281" s="14"/>
      <c r="AJ281" s="24"/>
      <c r="AK281" s="25"/>
      <c r="AL281" s="25"/>
      <c r="AM281" s="8"/>
      <c r="AN281" s="57"/>
      <c r="AO281" s="60"/>
      <c r="AP281" s="8"/>
      <c r="AQ281" s="14"/>
      <c r="AR281" s="24"/>
      <c r="AS281" s="25"/>
      <c r="AT281" s="57"/>
      <c r="AU281" s="24"/>
      <c r="AV281" s="25"/>
      <c r="AW281" s="97"/>
      <c r="AX281" s="24"/>
      <c r="AY281" s="25"/>
      <c r="AZ281" s="57"/>
      <c r="BA281" s="13" t="s">
        <v>447</v>
      </c>
      <c r="BB281" s="109" t="s">
        <v>447</v>
      </c>
      <c r="BC281" s="1"/>
      <c r="BD281" s="1"/>
      <c r="BE281" s="1"/>
      <c r="BF281" s="1"/>
      <c r="BG281" s="1"/>
      <c r="BS281" s="29"/>
      <c r="BT281" s="44" t="str">
        <f t="shared" si="47"/>
        <v/>
      </c>
      <c r="BU281" s="45" t="str">
        <f t="shared" si="48"/>
        <v/>
      </c>
      <c r="BV281" s="45" t="str">
        <f t="shared" si="49"/>
        <v/>
      </c>
      <c r="BW281" s="44" t="str">
        <f t="shared" si="50"/>
        <v/>
      </c>
      <c r="BX281" s="45" t="str">
        <f t="shared" si="51"/>
        <v/>
      </c>
      <c r="BY281" s="44" t="e">
        <f>IF(AND(#REF!="",#REF!="",#REF!="",#REF!=""),"",SUM(#REF!,#REF!,#REF!,#REF!,#REF!))</f>
        <v>#REF!</v>
      </c>
      <c r="BZ281" s="45" t="str">
        <f t="shared" si="52"/>
        <v/>
      </c>
      <c r="CA281" s="44" t="str">
        <f t="shared" si="53"/>
        <v/>
      </c>
      <c r="CB281" s="45" t="str">
        <f t="shared" si="54"/>
        <v/>
      </c>
      <c r="CC281" s="44" t="str">
        <f t="shared" si="55"/>
        <v/>
      </c>
      <c r="CD281" s="45" t="str">
        <f t="shared" si="56"/>
        <v/>
      </c>
      <c r="CE281" s="44" t="e">
        <f>IF(AND(#REF!="",#REF!="",#REF!="",#REF!=""),"",SUM(#REF!,#REF!,#REF!,#REF!,#REF!))</f>
        <v>#REF!</v>
      </c>
      <c r="CF281" s="45" t="str">
        <f t="shared" si="57"/>
        <v/>
      </c>
      <c r="CG281" s="38" t="e">
        <f>IF(AND(#REF!="",#REF!="",#REF!="",#REF!=""),"",SUM(#REF!,#REF!,#REF!,#REF!))</f>
        <v>#REF!</v>
      </c>
      <c r="CH281" s="38" t="str">
        <f t="shared" si="46"/>
        <v/>
      </c>
    </row>
    <row r="282" spans="1:86" ht="24.9" customHeight="1">
      <c r="A282" s="358">
        <v>276</v>
      </c>
      <c r="B282" s="359"/>
      <c r="C282" s="360"/>
      <c r="D282" s="361"/>
      <c r="E282" s="362"/>
      <c r="F282" s="363"/>
      <c r="G282" s="363"/>
      <c r="H282" s="364"/>
      <c r="I282" s="365"/>
      <c r="J282" s="366"/>
      <c r="K282" s="367"/>
      <c r="L282" s="24"/>
      <c r="M282" s="25"/>
      <c r="N282" s="25"/>
      <c r="O282" s="8"/>
      <c r="P282" s="57"/>
      <c r="Q282" s="60"/>
      <c r="R282" s="8"/>
      <c r="S282" s="14"/>
      <c r="T282" s="26"/>
      <c r="U282" s="27"/>
      <c r="V282" s="27"/>
      <c r="W282" s="8"/>
      <c r="X282" s="63"/>
      <c r="Y282" s="60"/>
      <c r="Z282" s="8"/>
      <c r="AA282" s="14"/>
      <c r="AB282" s="24"/>
      <c r="AC282" s="25"/>
      <c r="AD282" s="25"/>
      <c r="AE282" s="8"/>
      <c r="AF282" s="57"/>
      <c r="AG282" s="60"/>
      <c r="AH282" s="8"/>
      <c r="AI282" s="14"/>
      <c r="AJ282" s="24"/>
      <c r="AK282" s="25"/>
      <c r="AL282" s="25"/>
      <c r="AM282" s="8"/>
      <c r="AN282" s="57"/>
      <c r="AO282" s="60"/>
      <c r="AP282" s="8"/>
      <c r="AQ282" s="14"/>
      <c r="AR282" s="24"/>
      <c r="AS282" s="25"/>
      <c r="AT282" s="57"/>
      <c r="AU282" s="24"/>
      <c r="AV282" s="25"/>
      <c r="AW282" s="97"/>
      <c r="AX282" s="24"/>
      <c r="AY282" s="25"/>
      <c r="AZ282" s="57"/>
      <c r="BA282" s="13" t="s">
        <v>447</v>
      </c>
      <c r="BB282" s="109" t="s">
        <v>447</v>
      </c>
      <c r="BC282" s="1"/>
      <c r="BD282" s="1"/>
      <c r="BE282" s="1"/>
      <c r="BF282" s="1"/>
      <c r="BG282" s="1"/>
      <c r="BS282" s="29"/>
      <c r="BT282" s="44" t="str">
        <f t="shared" si="47"/>
        <v/>
      </c>
      <c r="BU282" s="45" t="str">
        <f t="shared" si="48"/>
        <v/>
      </c>
      <c r="BV282" s="45" t="str">
        <f t="shared" si="49"/>
        <v/>
      </c>
      <c r="BW282" s="44" t="str">
        <f t="shared" si="50"/>
        <v/>
      </c>
      <c r="BX282" s="45" t="str">
        <f t="shared" si="51"/>
        <v/>
      </c>
      <c r="BY282" s="44" t="e">
        <f>IF(AND(#REF!="",#REF!="",#REF!="",#REF!=""),"",SUM(#REF!,#REF!,#REF!,#REF!,#REF!))</f>
        <v>#REF!</v>
      </c>
      <c r="BZ282" s="45" t="str">
        <f t="shared" si="52"/>
        <v/>
      </c>
      <c r="CA282" s="44" t="str">
        <f t="shared" si="53"/>
        <v/>
      </c>
      <c r="CB282" s="45" t="str">
        <f t="shared" si="54"/>
        <v/>
      </c>
      <c r="CC282" s="44" t="str">
        <f t="shared" si="55"/>
        <v/>
      </c>
      <c r="CD282" s="45" t="str">
        <f t="shared" si="56"/>
        <v/>
      </c>
      <c r="CE282" s="44" t="e">
        <f>IF(AND(#REF!="",#REF!="",#REF!="",#REF!=""),"",SUM(#REF!,#REF!,#REF!,#REF!,#REF!))</f>
        <v>#REF!</v>
      </c>
      <c r="CF282" s="45" t="str">
        <f t="shared" si="57"/>
        <v/>
      </c>
      <c r="CG282" s="38" t="e">
        <f>IF(AND(#REF!="",#REF!="",#REF!="",#REF!=""),"",SUM(#REF!,#REF!,#REF!,#REF!))</f>
        <v>#REF!</v>
      </c>
      <c r="CH282" s="38" t="str">
        <f t="shared" si="46"/>
        <v/>
      </c>
    </row>
    <row r="283" spans="1:86" ht="24.9" customHeight="1">
      <c r="A283" s="358">
        <v>277</v>
      </c>
      <c r="B283" s="359"/>
      <c r="C283" s="360"/>
      <c r="D283" s="361"/>
      <c r="E283" s="362"/>
      <c r="F283" s="363"/>
      <c r="G283" s="363"/>
      <c r="H283" s="364"/>
      <c r="I283" s="365"/>
      <c r="J283" s="366"/>
      <c r="K283" s="367"/>
      <c r="L283" s="24"/>
      <c r="M283" s="25"/>
      <c r="N283" s="25"/>
      <c r="O283" s="8"/>
      <c r="P283" s="57"/>
      <c r="Q283" s="60"/>
      <c r="R283" s="8"/>
      <c r="S283" s="14"/>
      <c r="T283" s="26"/>
      <c r="U283" s="27"/>
      <c r="V283" s="27"/>
      <c r="W283" s="8"/>
      <c r="X283" s="63"/>
      <c r="Y283" s="60"/>
      <c r="Z283" s="8"/>
      <c r="AA283" s="14"/>
      <c r="AB283" s="24"/>
      <c r="AC283" s="25"/>
      <c r="AD283" s="25"/>
      <c r="AE283" s="8"/>
      <c r="AF283" s="57"/>
      <c r="AG283" s="60"/>
      <c r="AH283" s="8"/>
      <c r="AI283" s="14"/>
      <c r="AJ283" s="24"/>
      <c r="AK283" s="25"/>
      <c r="AL283" s="25"/>
      <c r="AM283" s="8"/>
      <c r="AN283" s="57"/>
      <c r="AO283" s="60"/>
      <c r="AP283" s="8"/>
      <c r="AQ283" s="14"/>
      <c r="AR283" s="24"/>
      <c r="AS283" s="25"/>
      <c r="AT283" s="57"/>
      <c r="AU283" s="24"/>
      <c r="AV283" s="25"/>
      <c r="AW283" s="97"/>
      <c r="AX283" s="24"/>
      <c r="AY283" s="25"/>
      <c r="AZ283" s="57"/>
      <c r="BA283" s="13" t="s">
        <v>447</v>
      </c>
      <c r="BB283" s="109" t="s">
        <v>447</v>
      </c>
      <c r="BC283" s="1"/>
      <c r="BD283" s="1"/>
      <c r="BE283" s="1"/>
      <c r="BF283" s="1"/>
      <c r="BG283" s="1"/>
      <c r="BS283" s="29"/>
      <c r="BT283" s="44" t="str">
        <f t="shared" si="47"/>
        <v/>
      </c>
      <c r="BU283" s="45" t="str">
        <f t="shared" si="48"/>
        <v/>
      </c>
      <c r="BV283" s="45" t="str">
        <f t="shared" si="49"/>
        <v/>
      </c>
      <c r="BW283" s="44" t="str">
        <f t="shared" si="50"/>
        <v/>
      </c>
      <c r="BX283" s="45" t="str">
        <f t="shared" si="51"/>
        <v/>
      </c>
      <c r="BY283" s="44" t="e">
        <f>IF(AND(#REF!="",#REF!="",#REF!="",#REF!=""),"",SUM(#REF!,#REF!,#REF!,#REF!,#REF!))</f>
        <v>#REF!</v>
      </c>
      <c r="BZ283" s="45" t="str">
        <f t="shared" si="52"/>
        <v/>
      </c>
      <c r="CA283" s="44" t="str">
        <f t="shared" si="53"/>
        <v/>
      </c>
      <c r="CB283" s="45" t="str">
        <f t="shared" si="54"/>
        <v/>
      </c>
      <c r="CC283" s="44" t="str">
        <f t="shared" si="55"/>
        <v/>
      </c>
      <c r="CD283" s="45" t="str">
        <f t="shared" si="56"/>
        <v/>
      </c>
      <c r="CE283" s="44" t="e">
        <f>IF(AND(#REF!="",#REF!="",#REF!="",#REF!=""),"",SUM(#REF!,#REF!,#REF!,#REF!,#REF!))</f>
        <v>#REF!</v>
      </c>
      <c r="CF283" s="45" t="str">
        <f t="shared" si="57"/>
        <v/>
      </c>
      <c r="CG283" s="38" t="e">
        <f>IF(AND(#REF!="",#REF!="",#REF!="",#REF!=""),"",SUM(#REF!,#REF!,#REF!,#REF!))</f>
        <v>#REF!</v>
      </c>
      <c r="CH283" s="38" t="str">
        <f t="shared" si="46"/>
        <v/>
      </c>
    </row>
    <row r="284" spans="1:86" ht="24.9" customHeight="1">
      <c r="A284" s="358">
        <v>278</v>
      </c>
      <c r="B284" s="359"/>
      <c r="C284" s="360"/>
      <c r="D284" s="361"/>
      <c r="E284" s="362"/>
      <c r="F284" s="363"/>
      <c r="G284" s="363"/>
      <c r="H284" s="364"/>
      <c r="I284" s="365"/>
      <c r="J284" s="366"/>
      <c r="K284" s="367"/>
      <c r="L284" s="24"/>
      <c r="M284" s="25"/>
      <c r="N284" s="25"/>
      <c r="O284" s="8"/>
      <c r="P284" s="57"/>
      <c r="Q284" s="60"/>
      <c r="R284" s="8"/>
      <c r="S284" s="14"/>
      <c r="T284" s="26"/>
      <c r="U284" s="27"/>
      <c r="V284" s="27"/>
      <c r="W284" s="8"/>
      <c r="X284" s="63"/>
      <c r="Y284" s="60"/>
      <c r="Z284" s="8"/>
      <c r="AA284" s="14"/>
      <c r="AB284" s="24"/>
      <c r="AC284" s="25"/>
      <c r="AD284" s="25"/>
      <c r="AE284" s="8"/>
      <c r="AF284" s="57"/>
      <c r="AG284" s="60"/>
      <c r="AH284" s="8"/>
      <c r="AI284" s="14"/>
      <c r="AJ284" s="24"/>
      <c r="AK284" s="25"/>
      <c r="AL284" s="25"/>
      <c r="AM284" s="8"/>
      <c r="AN284" s="57"/>
      <c r="AO284" s="60"/>
      <c r="AP284" s="8"/>
      <c r="AQ284" s="14"/>
      <c r="AR284" s="24"/>
      <c r="AS284" s="25"/>
      <c r="AT284" s="57"/>
      <c r="AU284" s="24"/>
      <c r="AV284" s="25"/>
      <c r="AW284" s="97"/>
      <c r="AX284" s="24"/>
      <c r="AY284" s="25"/>
      <c r="AZ284" s="57"/>
      <c r="BA284" s="13" t="s">
        <v>447</v>
      </c>
      <c r="BB284" s="109" t="s">
        <v>447</v>
      </c>
      <c r="BC284" s="1"/>
      <c r="BD284" s="1"/>
      <c r="BE284" s="1"/>
      <c r="BF284" s="1"/>
      <c r="BG284" s="1"/>
      <c r="BS284" s="29"/>
      <c r="BT284" s="44" t="str">
        <f t="shared" si="47"/>
        <v/>
      </c>
      <c r="BU284" s="45" t="str">
        <f t="shared" si="48"/>
        <v/>
      </c>
      <c r="BV284" s="45" t="str">
        <f t="shared" si="49"/>
        <v/>
      </c>
      <c r="BW284" s="44" t="str">
        <f t="shared" si="50"/>
        <v/>
      </c>
      <c r="BX284" s="45" t="str">
        <f t="shared" si="51"/>
        <v/>
      </c>
      <c r="BY284" s="44" t="e">
        <f>IF(AND(#REF!="",#REF!="",#REF!="",#REF!=""),"",SUM(#REF!,#REF!,#REF!,#REF!,#REF!))</f>
        <v>#REF!</v>
      </c>
      <c r="BZ284" s="45" t="str">
        <f t="shared" si="52"/>
        <v/>
      </c>
      <c r="CA284" s="44" t="str">
        <f t="shared" si="53"/>
        <v/>
      </c>
      <c r="CB284" s="45" t="str">
        <f t="shared" si="54"/>
        <v/>
      </c>
      <c r="CC284" s="44" t="str">
        <f t="shared" si="55"/>
        <v/>
      </c>
      <c r="CD284" s="45" t="str">
        <f t="shared" si="56"/>
        <v/>
      </c>
      <c r="CE284" s="44" t="e">
        <f>IF(AND(#REF!="",#REF!="",#REF!="",#REF!=""),"",SUM(#REF!,#REF!,#REF!,#REF!,#REF!))</f>
        <v>#REF!</v>
      </c>
      <c r="CF284" s="45" t="str">
        <f t="shared" si="57"/>
        <v/>
      </c>
      <c r="CG284" s="38" t="e">
        <f>IF(AND(#REF!="",#REF!="",#REF!="",#REF!=""),"",SUM(#REF!,#REF!,#REF!,#REF!))</f>
        <v>#REF!</v>
      </c>
      <c r="CH284" s="38" t="str">
        <f t="shared" si="46"/>
        <v/>
      </c>
    </row>
    <row r="285" spans="1:86" ht="24.9" customHeight="1">
      <c r="A285" s="358">
        <v>279</v>
      </c>
      <c r="B285" s="359"/>
      <c r="C285" s="360"/>
      <c r="D285" s="361"/>
      <c r="E285" s="362"/>
      <c r="F285" s="363"/>
      <c r="G285" s="363"/>
      <c r="H285" s="364"/>
      <c r="I285" s="365"/>
      <c r="J285" s="366"/>
      <c r="K285" s="367"/>
      <c r="L285" s="24"/>
      <c r="M285" s="25"/>
      <c r="N285" s="25"/>
      <c r="O285" s="8"/>
      <c r="P285" s="57"/>
      <c r="Q285" s="60"/>
      <c r="R285" s="8"/>
      <c r="S285" s="14"/>
      <c r="T285" s="26"/>
      <c r="U285" s="27"/>
      <c r="V285" s="27"/>
      <c r="W285" s="8"/>
      <c r="X285" s="63"/>
      <c r="Y285" s="60"/>
      <c r="Z285" s="8"/>
      <c r="AA285" s="14"/>
      <c r="AB285" s="24"/>
      <c r="AC285" s="25"/>
      <c r="AD285" s="25"/>
      <c r="AE285" s="8"/>
      <c r="AF285" s="57"/>
      <c r="AG285" s="60"/>
      <c r="AH285" s="8"/>
      <c r="AI285" s="14"/>
      <c r="AJ285" s="24"/>
      <c r="AK285" s="25"/>
      <c r="AL285" s="25"/>
      <c r="AM285" s="8"/>
      <c r="AN285" s="57"/>
      <c r="AO285" s="60"/>
      <c r="AP285" s="8"/>
      <c r="AQ285" s="14"/>
      <c r="AR285" s="24"/>
      <c r="AS285" s="25"/>
      <c r="AT285" s="57"/>
      <c r="AU285" s="24"/>
      <c r="AV285" s="25"/>
      <c r="AW285" s="97"/>
      <c r="AX285" s="24"/>
      <c r="AY285" s="25"/>
      <c r="AZ285" s="57"/>
      <c r="BA285" s="13" t="s">
        <v>447</v>
      </c>
      <c r="BB285" s="109" t="s">
        <v>447</v>
      </c>
      <c r="BC285" s="1"/>
      <c r="BD285" s="1"/>
      <c r="BE285" s="1"/>
      <c r="BF285" s="1"/>
      <c r="BG285" s="1"/>
      <c r="BS285" s="29"/>
      <c r="BT285" s="44" t="str">
        <f t="shared" si="47"/>
        <v/>
      </c>
      <c r="BU285" s="45" t="str">
        <f t="shared" si="48"/>
        <v/>
      </c>
      <c r="BV285" s="45" t="str">
        <f t="shared" si="49"/>
        <v/>
      </c>
      <c r="BW285" s="44" t="str">
        <f t="shared" si="50"/>
        <v/>
      </c>
      <c r="BX285" s="45" t="str">
        <f t="shared" si="51"/>
        <v/>
      </c>
      <c r="BY285" s="44" t="e">
        <f>IF(AND(#REF!="",#REF!="",#REF!="",#REF!=""),"",SUM(#REF!,#REF!,#REF!,#REF!,#REF!))</f>
        <v>#REF!</v>
      </c>
      <c r="BZ285" s="45" t="str">
        <f t="shared" si="52"/>
        <v/>
      </c>
      <c r="CA285" s="44" t="str">
        <f t="shared" si="53"/>
        <v/>
      </c>
      <c r="CB285" s="45" t="str">
        <f t="shared" si="54"/>
        <v/>
      </c>
      <c r="CC285" s="44" t="str">
        <f t="shared" si="55"/>
        <v/>
      </c>
      <c r="CD285" s="45" t="str">
        <f t="shared" si="56"/>
        <v/>
      </c>
      <c r="CE285" s="44" t="e">
        <f>IF(AND(#REF!="",#REF!="",#REF!="",#REF!=""),"",SUM(#REF!,#REF!,#REF!,#REF!,#REF!))</f>
        <v>#REF!</v>
      </c>
      <c r="CF285" s="45" t="str">
        <f t="shared" si="57"/>
        <v/>
      </c>
      <c r="CG285" s="38" t="e">
        <f>IF(AND(#REF!="",#REF!="",#REF!="",#REF!=""),"",SUM(#REF!,#REF!,#REF!,#REF!))</f>
        <v>#REF!</v>
      </c>
      <c r="CH285" s="38" t="str">
        <f t="shared" si="46"/>
        <v/>
      </c>
    </row>
    <row r="286" spans="1:86" ht="24.9" customHeight="1">
      <c r="A286" s="358">
        <v>280</v>
      </c>
      <c r="B286" s="359"/>
      <c r="C286" s="360"/>
      <c r="D286" s="361"/>
      <c r="E286" s="362"/>
      <c r="F286" s="363"/>
      <c r="G286" s="363"/>
      <c r="H286" s="364"/>
      <c r="I286" s="365"/>
      <c r="J286" s="366"/>
      <c r="K286" s="367"/>
      <c r="L286" s="24"/>
      <c r="M286" s="25"/>
      <c r="N286" s="25"/>
      <c r="O286" s="8"/>
      <c r="P286" s="57"/>
      <c r="Q286" s="60"/>
      <c r="R286" s="8"/>
      <c r="S286" s="14"/>
      <c r="T286" s="26"/>
      <c r="U286" s="27"/>
      <c r="V286" s="27"/>
      <c r="W286" s="8"/>
      <c r="X286" s="63"/>
      <c r="Y286" s="60"/>
      <c r="Z286" s="8"/>
      <c r="AA286" s="14"/>
      <c r="AB286" s="24"/>
      <c r="AC286" s="25"/>
      <c r="AD286" s="25"/>
      <c r="AE286" s="8"/>
      <c r="AF286" s="57"/>
      <c r="AG286" s="60"/>
      <c r="AH286" s="8"/>
      <c r="AI286" s="14"/>
      <c r="AJ286" s="24"/>
      <c r="AK286" s="25"/>
      <c r="AL286" s="25"/>
      <c r="AM286" s="8"/>
      <c r="AN286" s="57"/>
      <c r="AO286" s="60"/>
      <c r="AP286" s="8"/>
      <c r="AQ286" s="14"/>
      <c r="AR286" s="24"/>
      <c r="AS286" s="25"/>
      <c r="AT286" s="57"/>
      <c r="AU286" s="24"/>
      <c r="AV286" s="25"/>
      <c r="AW286" s="97"/>
      <c r="AX286" s="24"/>
      <c r="AY286" s="25"/>
      <c r="AZ286" s="57"/>
      <c r="BA286" s="13" t="s">
        <v>447</v>
      </c>
      <c r="BB286" s="109" t="s">
        <v>447</v>
      </c>
      <c r="BC286" s="1"/>
      <c r="BD286" s="1"/>
      <c r="BE286" s="1"/>
      <c r="BF286" s="1"/>
      <c r="BG286" s="1"/>
      <c r="BS286" s="29"/>
      <c r="BT286" s="44" t="str">
        <f t="shared" si="47"/>
        <v/>
      </c>
      <c r="BU286" s="45" t="str">
        <f t="shared" si="48"/>
        <v/>
      </c>
      <c r="BV286" s="45" t="str">
        <f t="shared" si="49"/>
        <v/>
      </c>
      <c r="BW286" s="44" t="str">
        <f t="shared" si="50"/>
        <v/>
      </c>
      <c r="BX286" s="45" t="str">
        <f t="shared" si="51"/>
        <v/>
      </c>
      <c r="BY286" s="44" t="e">
        <f>IF(AND(#REF!="",#REF!="",#REF!="",#REF!=""),"",SUM(#REF!,#REF!,#REF!,#REF!,#REF!))</f>
        <v>#REF!</v>
      </c>
      <c r="BZ286" s="45" t="str">
        <f t="shared" si="52"/>
        <v/>
      </c>
      <c r="CA286" s="44" t="str">
        <f t="shared" si="53"/>
        <v/>
      </c>
      <c r="CB286" s="45" t="str">
        <f t="shared" si="54"/>
        <v/>
      </c>
      <c r="CC286" s="44" t="str">
        <f t="shared" si="55"/>
        <v/>
      </c>
      <c r="CD286" s="45" t="str">
        <f t="shared" si="56"/>
        <v/>
      </c>
      <c r="CE286" s="44" t="e">
        <f>IF(AND(#REF!="",#REF!="",#REF!="",#REF!=""),"",SUM(#REF!,#REF!,#REF!,#REF!,#REF!))</f>
        <v>#REF!</v>
      </c>
      <c r="CF286" s="45" t="str">
        <f t="shared" si="57"/>
        <v/>
      </c>
      <c r="CG286" s="38" t="e">
        <f>IF(AND(#REF!="",#REF!="",#REF!="",#REF!=""),"",SUM(#REF!,#REF!,#REF!,#REF!))</f>
        <v>#REF!</v>
      </c>
      <c r="CH286" s="38" t="str">
        <f t="shared" si="46"/>
        <v/>
      </c>
    </row>
    <row r="287" spans="1:86" ht="24.9" customHeight="1">
      <c r="A287" s="358">
        <v>281</v>
      </c>
      <c r="B287" s="359"/>
      <c r="C287" s="360"/>
      <c r="D287" s="361"/>
      <c r="E287" s="362"/>
      <c r="F287" s="363"/>
      <c r="G287" s="363"/>
      <c r="H287" s="364"/>
      <c r="I287" s="365"/>
      <c r="J287" s="366"/>
      <c r="K287" s="367"/>
      <c r="L287" s="24"/>
      <c r="M287" s="25"/>
      <c r="N287" s="25"/>
      <c r="O287" s="8"/>
      <c r="P287" s="57"/>
      <c r="Q287" s="60"/>
      <c r="R287" s="8"/>
      <c r="S287" s="14"/>
      <c r="T287" s="26"/>
      <c r="U287" s="27"/>
      <c r="V287" s="27"/>
      <c r="W287" s="8"/>
      <c r="X287" s="63"/>
      <c r="Y287" s="60"/>
      <c r="Z287" s="8"/>
      <c r="AA287" s="14"/>
      <c r="AB287" s="24"/>
      <c r="AC287" s="25"/>
      <c r="AD287" s="25"/>
      <c r="AE287" s="8"/>
      <c r="AF287" s="57"/>
      <c r="AG287" s="60"/>
      <c r="AH287" s="8"/>
      <c r="AI287" s="14"/>
      <c r="AJ287" s="24"/>
      <c r="AK287" s="25"/>
      <c r="AL287" s="25"/>
      <c r="AM287" s="8"/>
      <c r="AN287" s="57"/>
      <c r="AO287" s="60"/>
      <c r="AP287" s="8"/>
      <c r="AQ287" s="14"/>
      <c r="AR287" s="24"/>
      <c r="AS287" s="25"/>
      <c r="AT287" s="57"/>
      <c r="AU287" s="24"/>
      <c r="AV287" s="25"/>
      <c r="AW287" s="97"/>
      <c r="AX287" s="24"/>
      <c r="AY287" s="25"/>
      <c r="AZ287" s="57"/>
      <c r="BA287" s="13" t="s">
        <v>447</v>
      </c>
      <c r="BB287" s="109" t="s">
        <v>447</v>
      </c>
      <c r="BC287" s="1"/>
      <c r="BD287" s="1"/>
      <c r="BE287" s="1"/>
      <c r="BF287" s="1"/>
      <c r="BG287" s="1"/>
      <c r="BS287" s="29"/>
      <c r="BT287" s="44" t="str">
        <f t="shared" si="47"/>
        <v/>
      </c>
      <c r="BU287" s="45" t="str">
        <f t="shared" si="48"/>
        <v/>
      </c>
      <c r="BV287" s="45" t="str">
        <f t="shared" si="49"/>
        <v/>
      </c>
      <c r="BW287" s="44" t="str">
        <f t="shared" si="50"/>
        <v/>
      </c>
      <c r="BX287" s="45" t="str">
        <f t="shared" si="51"/>
        <v/>
      </c>
      <c r="BY287" s="44" t="e">
        <f>IF(AND(#REF!="",#REF!="",#REF!="",#REF!=""),"",SUM(#REF!,#REF!,#REF!,#REF!,#REF!))</f>
        <v>#REF!</v>
      </c>
      <c r="BZ287" s="45" t="str">
        <f t="shared" si="52"/>
        <v/>
      </c>
      <c r="CA287" s="44" t="str">
        <f t="shared" si="53"/>
        <v/>
      </c>
      <c r="CB287" s="45" t="str">
        <f t="shared" si="54"/>
        <v/>
      </c>
      <c r="CC287" s="44" t="str">
        <f t="shared" si="55"/>
        <v/>
      </c>
      <c r="CD287" s="45" t="str">
        <f t="shared" si="56"/>
        <v/>
      </c>
      <c r="CE287" s="44" t="e">
        <f>IF(AND(#REF!="",#REF!="",#REF!="",#REF!=""),"",SUM(#REF!,#REF!,#REF!,#REF!,#REF!))</f>
        <v>#REF!</v>
      </c>
      <c r="CF287" s="45" t="str">
        <f t="shared" si="57"/>
        <v/>
      </c>
      <c r="CG287" s="38" t="e">
        <f>IF(AND(#REF!="",#REF!="",#REF!="",#REF!=""),"",SUM(#REF!,#REF!,#REF!,#REF!))</f>
        <v>#REF!</v>
      </c>
      <c r="CH287" s="38" t="str">
        <f t="shared" si="46"/>
        <v/>
      </c>
    </row>
    <row r="288" spans="1:86" ht="24.9" customHeight="1">
      <c r="A288" s="358">
        <v>282</v>
      </c>
      <c r="B288" s="359"/>
      <c r="C288" s="360"/>
      <c r="D288" s="361"/>
      <c r="E288" s="362"/>
      <c r="F288" s="363"/>
      <c r="G288" s="363"/>
      <c r="H288" s="364"/>
      <c r="I288" s="365"/>
      <c r="J288" s="366"/>
      <c r="K288" s="367"/>
      <c r="L288" s="24"/>
      <c r="M288" s="25"/>
      <c r="N288" s="25"/>
      <c r="O288" s="8"/>
      <c r="P288" s="57"/>
      <c r="Q288" s="60"/>
      <c r="R288" s="8"/>
      <c r="S288" s="14"/>
      <c r="T288" s="26"/>
      <c r="U288" s="27"/>
      <c r="V288" s="27"/>
      <c r="W288" s="8"/>
      <c r="X288" s="63"/>
      <c r="Y288" s="60"/>
      <c r="Z288" s="8"/>
      <c r="AA288" s="14"/>
      <c r="AB288" s="24"/>
      <c r="AC288" s="25"/>
      <c r="AD288" s="25"/>
      <c r="AE288" s="8"/>
      <c r="AF288" s="57"/>
      <c r="AG288" s="60"/>
      <c r="AH288" s="8"/>
      <c r="AI288" s="14"/>
      <c r="AJ288" s="24"/>
      <c r="AK288" s="25"/>
      <c r="AL288" s="25"/>
      <c r="AM288" s="8"/>
      <c r="AN288" s="57"/>
      <c r="AO288" s="60"/>
      <c r="AP288" s="8"/>
      <c r="AQ288" s="14"/>
      <c r="AR288" s="24"/>
      <c r="AS288" s="25"/>
      <c r="AT288" s="57"/>
      <c r="AU288" s="24"/>
      <c r="AV288" s="25"/>
      <c r="AW288" s="97"/>
      <c r="AX288" s="24"/>
      <c r="AY288" s="25"/>
      <c r="AZ288" s="57"/>
      <c r="BA288" s="13" t="s">
        <v>447</v>
      </c>
      <c r="BB288" s="109" t="s">
        <v>447</v>
      </c>
      <c r="BC288" s="1"/>
      <c r="BD288" s="1"/>
      <c r="BE288" s="1"/>
      <c r="BF288" s="1"/>
      <c r="BG288" s="1"/>
      <c r="BS288" s="29"/>
      <c r="BT288" s="44" t="str">
        <f t="shared" si="47"/>
        <v/>
      </c>
      <c r="BU288" s="45" t="str">
        <f t="shared" si="48"/>
        <v/>
      </c>
      <c r="BV288" s="45" t="str">
        <f t="shared" si="49"/>
        <v/>
      </c>
      <c r="BW288" s="44" t="str">
        <f t="shared" si="50"/>
        <v/>
      </c>
      <c r="BX288" s="45" t="str">
        <f t="shared" si="51"/>
        <v/>
      </c>
      <c r="BY288" s="44" t="e">
        <f>IF(AND(#REF!="",#REF!="",#REF!="",#REF!=""),"",SUM(#REF!,#REF!,#REF!,#REF!,#REF!))</f>
        <v>#REF!</v>
      </c>
      <c r="BZ288" s="45" t="str">
        <f t="shared" si="52"/>
        <v/>
      </c>
      <c r="CA288" s="44" t="str">
        <f t="shared" si="53"/>
        <v/>
      </c>
      <c r="CB288" s="45" t="str">
        <f t="shared" si="54"/>
        <v/>
      </c>
      <c r="CC288" s="44" t="str">
        <f t="shared" si="55"/>
        <v/>
      </c>
      <c r="CD288" s="45" t="str">
        <f t="shared" si="56"/>
        <v/>
      </c>
      <c r="CE288" s="44" t="e">
        <f>IF(AND(#REF!="",#REF!="",#REF!="",#REF!=""),"",SUM(#REF!,#REF!,#REF!,#REF!,#REF!))</f>
        <v>#REF!</v>
      </c>
      <c r="CF288" s="45" t="str">
        <f t="shared" si="57"/>
        <v/>
      </c>
      <c r="CG288" s="38" t="e">
        <f>IF(AND(#REF!="",#REF!="",#REF!="",#REF!=""),"",SUM(#REF!,#REF!,#REF!,#REF!))</f>
        <v>#REF!</v>
      </c>
      <c r="CH288" s="38" t="str">
        <f t="shared" si="46"/>
        <v/>
      </c>
    </row>
    <row r="289" spans="1:86" ht="24.9" customHeight="1">
      <c r="A289" s="358">
        <v>283</v>
      </c>
      <c r="B289" s="359"/>
      <c r="C289" s="360"/>
      <c r="D289" s="361"/>
      <c r="E289" s="362"/>
      <c r="F289" s="363"/>
      <c r="G289" s="363"/>
      <c r="H289" s="364"/>
      <c r="I289" s="365"/>
      <c r="J289" s="366"/>
      <c r="K289" s="367"/>
      <c r="L289" s="24"/>
      <c r="M289" s="25"/>
      <c r="N289" s="25"/>
      <c r="O289" s="8"/>
      <c r="P289" s="57"/>
      <c r="Q289" s="60"/>
      <c r="R289" s="8"/>
      <c r="S289" s="14"/>
      <c r="T289" s="26"/>
      <c r="U289" s="27"/>
      <c r="V289" s="27"/>
      <c r="W289" s="8"/>
      <c r="X289" s="63"/>
      <c r="Y289" s="60"/>
      <c r="Z289" s="8"/>
      <c r="AA289" s="14"/>
      <c r="AB289" s="24"/>
      <c r="AC289" s="25"/>
      <c r="AD289" s="25"/>
      <c r="AE289" s="8"/>
      <c r="AF289" s="57"/>
      <c r="AG289" s="60"/>
      <c r="AH289" s="8"/>
      <c r="AI289" s="14"/>
      <c r="AJ289" s="24"/>
      <c r="AK289" s="25"/>
      <c r="AL289" s="25"/>
      <c r="AM289" s="8"/>
      <c r="AN289" s="57"/>
      <c r="AO289" s="60"/>
      <c r="AP289" s="8"/>
      <c r="AQ289" s="14"/>
      <c r="AR289" s="24"/>
      <c r="AS289" s="25"/>
      <c r="AT289" s="57"/>
      <c r="AU289" s="24"/>
      <c r="AV289" s="25"/>
      <c r="AW289" s="97"/>
      <c r="AX289" s="24"/>
      <c r="AY289" s="25"/>
      <c r="AZ289" s="57"/>
      <c r="BA289" s="13" t="s">
        <v>447</v>
      </c>
      <c r="BB289" s="109" t="s">
        <v>447</v>
      </c>
      <c r="BC289" s="1"/>
      <c r="BD289" s="1"/>
      <c r="BE289" s="1"/>
      <c r="BF289" s="1"/>
      <c r="BG289" s="1"/>
      <c r="BS289" s="29"/>
      <c r="BT289" s="44" t="str">
        <f t="shared" si="47"/>
        <v/>
      </c>
      <c r="BU289" s="45" t="str">
        <f t="shared" si="48"/>
        <v/>
      </c>
      <c r="BV289" s="45" t="str">
        <f t="shared" si="49"/>
        <v/>
      </c>
      <c r="BW289" s="44" t="str">
        <f t="shared" si="50"/>
        <v/>
      </c>
      <c r="BX289" s="45" t="str">
        <f t="shared" si="51"/>
        <v/>
      </c>
      <c r="BY289" s="44" t="e">
        <f>IF(AND(#REF!="",#REF!="",#REF!="",#REF!=""),"",SUM(#REF!,#REF!,#REF!,#REF!,#REF!))</f>
        <v>#REF!</v>
      </c>
      <c r="BZ289" s="45" t="str">
        <f t="shared" si="52"/>
        <v/>
      </c>
      <c r="CA289" s="44" t="str">
        <f t="shared" si="53"/>
        <v/>
      </c>
      <c r="CB289" s="45" t="str">
        <f t="shared" si="54"/>
        <v/>
      </c>
      <c r="CC289" s="44" t="str">
        <f t="shared" si="55"/>
        <v/>
      </c>
      <c r="CD289" s="45" t="str">
        <f t="shared" si="56"/>
        <v/>
      </c>
      <c r="CE289" s="44" t="e">
        <f>IF(AND(#REF!="",#REF!="",#REF!="",#REF!=""),"",SUM(#REF!,#REF!,#REF!,#REF!,#REF!))</f>
        <v>#REF!</v>
      </c>
      <c r="CF289" s="45" t="str">
        <f t="shared" si="57"/>
        <v/>
      </c>
      <c r="CG289" s="38" t="e">
        <f>IF(AND(#REF!="",#REF!="",#REF!="",#REF!=""),"",SUM(#REF!,#REF!,#REF!,#REF!))</f>
        <v>#REF!</v>
      </c>
      <c r="CH289" s="38" t="str">
        <f t="shared" si="46"/>
        <v/>
      </c>
    </row>
    <row r="290" spans="1:86" ht="24.9" customHeight="1">
      <c r="A290" s="358">
        <v>284</v>
      </c>
      <c r="B290" s="359"/>
      <c r="C290" s="360"/>
      <c r="D290" s="361"/>
      <c r="E290" s="362"/>
      <c r="F290" s="363"/>
      <c r="G290" s="363"/>
      <c r="H290" s="364"/>
      <c r="I290" s="365"/>
      <c r="J290" s="366"/>
      <c r="K290" s="367"/>
      <c r="L290" s="24"/>
      <c r="M290" s="25"/>
      <c r="N290" s="25"/>
      <c r="O290" s="8"/>
      <c r="P290" s="57"/>
      <c r="Q290" s="60"/>
      <c r="R290" s="8"/>
      <c r="S290" s="14"/>
      <c r="T290" s="26"/>
      <c r="U290" s="27"/>
      <c r="V290" s="27"/>
      <c r="W290" s="8"/>
      <c r="X290" s="63"/>
      <c r="Y290" s="60"/>
      <c r="Z290" s="8"/>
      <c r="AA290" s="14"/>
      <c r="AB290" s="24"/>
      <c r="AC290" s="25"/>
      <c r="AD290" s="25"/>
      <c r="AE290" s="8"/>
      <c r="AF290" s="57"/>
      <c r="AG290" s="60"/>
      <c r="AH290" s="8"/>
      <c r="AI290" s="14"/>
      <c r="AJ290" s="24"/>
      <c r="AK290" s="25"/>
      <c r="AL290" s="25"/>
      <c r="AM290" s="8"/>
      <c r="AN290" s="57"/>
      <c r="AO290" s="60"/>
      <c r="AP290" s="8"/>
      <c r="AQ290" s="14"/>
      <c r="AR290" s="24"/>
      <c r="AS290" s="25"/>
      <c r="AT290" s="57"/>
      <c r="AU290" s="24"/>
      <c r="AV290" s="25"/>
      <c r="AW290" s="97"/>
      <c r="AX290" s="24"/>
      <c r="AY290" s="25"/>
      <c r="AZ290" s="57"/>
      <c r="BA290" s="13" t="s">
        <v>447</v>
      </c>
      <c r="BB290" s="109" t="s">
        <v>447</v>
      </c>
      <c r="BC290" s="1"/>
      <c r="BD290" s="1"/>
      <c r="BE290" s="1"/>
      <c r="BF290" s="1"/>
      <c r="BG290" s="1"/>
      <c r="BS290" s="29"/>
      <c r="BT290" s="44" t="str">
        <f t="shared" si="47"/>
        <v/>
      </c>
      <c r="BU290" s="45" t="str">
        <f t="shared" si="48"/>
        <v/>
      </c>
      <c r="BV290" s="45" t="str">
        <f t="shared" si="49"/>
        <v/>
      </c>
      <c r="BW290" s="44" t="str">
        <f t="shared" si="50"/>
        <v/>
      </c>
      <c r="BX290" s="45" t="str">
        <f t="shared" si="51"/>
        <v/>
      </c>
      <c r="BY290" s="44" t="e">
        <f>IF(AND(#REF!="",#REF!="",#REF!="",#REF!=""),"",SUM(#REF!,#REF!,#REF!,#REF!,#REF!))</f>
        <v>#REF!</v>
      </c>
      <c r="BZ290" s="45" t="str">
        <f t="shared" si="52"/>
        <v/>
      </c>
      <c r="CA290" s="44" t="str">
        <f t="shared" si="53"/>
        <v/>
      </c>
      <c r="CB290" s="45" t="str">
        <f t="shared" si="54"/>
        <v/>
      </c>
      <c r="CC290" s="44" t="str">
        <f t="shared" si="55"/>
        <v/>
      </c>
      <c r="CD290" s="45" t="str">
        <f t="shared" si="56"/>
        <v/>
      </c>
      <c r="CE290" s="44" t="e">
        <f>IF(AND(#REF!="",#REF!="",#REF!="",#REF!=""),"",SUM(#REF!,#REF!,#REF!,#REF!,#REF!))</f>
        <v>#REF!</v>
      </c>
      <c r="CF290" s="45" t="str">
        <f t="shared" si="57"/>
        <v/>
      </c>
      <c r="CG290" s="38" t="e">
        <f>IF(AND(#REF!="",#REF!="",#REF!="",#REF!=""),"",SUM(#REF!,#REF!,#REF!,#REF!))</f>
        <v>#REF!</v>
      </c>
      <c r="CH290" s="38" t="str">
        <f t="shared" si="46"/>
        <v/>
      </c>
    </row>
    <row r="291" spans="1:86" ht="24.9" customHeight="1">
      <c r="A291" s="358">
        <v>285</v>
      </c>
      <c r="B291" s="359"/>
      <c r="C291" s="360"/>
      <c r="D291" s="361"/>
      <c r="E291" s="362"/>
      <c r="F291" s="363"/>
      <c r="G291" s="363"/>
      <c r="H291" s="364"/>
      <c r="I291" s="365"/>
      <c r="J291" s="366"/>
      <c r="K291" s="367"/>
      <c r="L291" s="24"/>
      <c r="M291" s="25"/>
      <c r="N291" s="25"/>
      <c r="O291" s="8"/>
      <c r="P291" s="57"/>
      <c r="Q291" s="60"/>
      <c r="R291" s="8"/>
      <c r="S291" s="14"/>
      <c r="T291" s="26"/>
      <c r="U291" s="27"/>
      <c r="V291" s="27"/>
      <c r="W291" s="8"/>
      <c r="X291" s="63"/>
      <c r="Y291" s="60"/>
      <c r="Z291" s="8"/>
      <c r="AA291" s="14"/>
      <c r="AB291" s="24"/>
      <c r="AC291" s="25"/>
      <c r="AD291" s="25"/>
      <c r="AE291" s="8"/>
      <c r="AF291" s="57"/>
      <c r="AG291" s="60"/>
      <c r="AH291" s="8"/>
      <c r="AI291" s="14"/>
      <c r="AJ291" s="24"/>
      <c r="AK291" s="25"/>
      <c r="AL291" s="25"/>
      <c r="AM291" s="8"/>
      <c r="AN291" s="57"/>
      <c r="AO291" s="60"/>
      <c r="AP291" s="8"/>
      <c r="AQ291" s="14"/>
      <c r="AR291" s="24"/>
      <c r="AS291" s="25"/>
      <c r="AT291" s="57"/>
      <c r="AU291" s="24"/>
      <c r="AV291" s="25"/>
      <c r="AW291" s="97"/>
      <c r="AX291" s="24"/>
      <c r="AY291" s="25"/>
      <c r="AZ291" s="57"/>
      <c r="BA291" s="13" t="s">
        <v>447</v>
      </c>
      <c r="BB291" s="109" t="s">
        <v>447</v>
      </c>
      <c r="BC291" s="1"/>
      <c r="BD291" s="1"/>
      <c r="BE291" s="1"/>
      <c r="BF291" s="1"/>
      <c r="BG291" s="1"/>
      <c r="BS291" s="29"/>
      <c r="BT291" s="44" t="str">
        <f t="shared" si="47"/>
        <v/>
      </c>
      <c r="BU291" s="45" t="str">
        <f t="shared" si="48"/>
        <v/>
      </c>
      <c r="BV291" s="45" t="str">
        <f t="shared" si="49"/>
        <v/>
      </c>
      <c r="BW291" s="44" t="str">
        <f t="shared" si="50"/>
        <v/>
      </c>
      <c r="BX291" s="45" t="str">
        <f t="shared" si="51"/>
        <v/>
      </c>
      <c r="BY291" s="44" t="e">
        <f>IF(AND(#REF!="",#REF!="",#REF!="",#REF!=""),"",SUM(#REF!,#REF!,#REF!,#REF!,#REF!))</f>
        <v>#REF!</v>
      </c>
      <c r="BZ291" s="45" t="str">
        <f t="shared" si="52"/>
        <v/>
      </c>
      <c r="CA291" s="44" t="str">
        <f t="shared" si="53"/>
        <v/>
      </c>
      <c r="CB291" s="45" t="str">
        <f t="shared" si="54"/>
        <v/>
      </c>
      <c r="CC291" s="44" t="str">
        <f t="shared" si="55"/>
        <v/>
      </c>
      <c r="CD291" s="45" t="str">
        <f t="shared" si="56"/>
        <v/>
      </c>
      <c r="CE291" s="44" t="e">
        <f>IF(AND(#REF!="",#REF!="",#REF!="",#REF!=""),"",SUM(#REF!,#REF!,#REF!,#REF!,#REF!))</f>
        <v>#REF!</v>
      </c>
      <c r="CF291" s="45" t="str">
        <f t="shared" si="57"/>
        <v/>
      </c>
      <c r="CG291" s="38" t="e">
        <f>IF(AND(#REF!="",#REF!="",#REF!="",#REF!=""),"",SUM(#REF!,#REF!,#REF!,#REF!))</f>
        <v>#REF!</v>
      </c>
      <c r="CH291" s="38" t="str">
        <f t="shared" si="46"/>
        <v/>
      </c>
    </row>
    <row r="292" spans="1:86" ht="24.9" customHeight="1">
      <c r="A292" s="358">
        <v>286</v>
      </c>
      <c r="B292" s="359"/>
      <c r="C292" s="360"/>
      <c r="D292" s="361"/>
      <c r="E292" s="362"/>
      <c r="F292" s="363"/>
      <c r="G292" s="363"/>
      <c r="H292" s="364"/>
      <c r="I292" s="365"/>
      <c r="J292" s="366"/>
      <c r="K292" s="367"/>
      <c r="L292" s="24"/>
      <c r="M292" s="25"/>
      <c r="N292" s="25"/>
      <c r="O292" s="8"/>
      <c r="P292" s="57"/>
      <c r="Q292" s="60"/>
      <c r="R292" s="8"/>
      <c r="S292" s="14"/>
      <c r="T292" s="26"/>
      <c r="U292" s="27"/>
      <c r="V292" s="27"/>
      <c r="W292" s="8"/>
      <c r="X292" s="63"/>
      <c r="Y292" s="60"/>
      <c r="Z292" s="8"/>
      <c r="AA292" s="14"/>
      <c r="AB292" s="24"/>
      <c r="AC292" s="25"/>
      <c r="AD292" s="25"/>
      <c r="AE292" s="8"/>
      <c r="AF292" s="57"/>
      <c r="AG292" s="60"/>
      <c r="AH292" s="8"/>
      <c r="AI292" s="14"/>
      <c r="AJ292" s="24"/>
      <c r="AK292" s="25"/>
      <c r="AL292" s="25"/>
      <c r="AM292" s="8"/>
      <c r="AN292" s="57"/>
      <c r="AO292" s="60"/>
      <c r="AP292" s="8"/>
      <c r="AQ292" s="14"/>
      <c r="AR292" s="24"/>
      <c r="AS292" s="25"/>
      <c r="AT292" s="57"/>
      <c r="AU292" s="24"/>
      <c r="AV292" s="25"/>
      <c r="AW292" s="97"/>
      <c r="AX292" s="24"/>
      <c r="AY292" s="25"/>
      <c r="AZ292" s="57"/>
      <c r="BA292" s="13" t="s">
        <v>447</v>
      </c>
      <c r="BB292" s="109" t="s">
        <v>447</v>
      </c>
      <c r="BC292" s="1"/>
      <c r="BD292" s="1"/>
      <c r="BE292" s="1"/>
      <c r="BF292" s="1"/>
      <c r="BG292" s="1"/>
      <c r="BS292" s="29"/>
      <c r="BT292" s="44" t="str">
        <f t="shared" si="47"/>
        <v/>
      </c>
      <c r="BU292" s="45" t="str">
        <f t="shared" si="48"/>
        <v/>
      </c>
      <c r="BV292" s="45" t="str">
        <f t="shared" si="49"/>
        <v/>
      </c>
      <c r="BW292" s="44" t="str">
        <f t="shared" si="50"/>
        <v/>
      </c>
      <c r="BX292" s="45" t="str">
        <f t="shared" si="51"/>
        <v/>
      </c>
      <c r="BY292" s="44" t="e">
        <f>IF(AND(#REF!="",#REF!="",#REF!="",#REF!=""),"",SUM(#REF!,#REF!,#REF!,#REF!,#REF!))</f>
        <v>#REF!</v>
      </c>
      <c r="BZ292" s="45" t="str">
        <f t="shared" si="52"/>
        <v/>
      </c>
      <c r="CA292" s="44" t="str">
        <f t="shared" si="53"/>
        <v/>
      </c>
      <c r="CB292" s="45" t="str">
        <f t="shared" si="54"/>
        <v/>
      </c>
      <c r="CC292" s="44" t="str">
        <f t="shared" si="55"/>
        <v/>
      </c>
      <c r="CD292" s="45" t="str">
        <f t="shared" si="56"/>
        <v/>
      </c>
      <c r="CE292" s="44" t="e">
        <f>IF(AND(#REF!="",#REF!="",#REF!="",#REF!=""),"",SUM(#REF!,#REF!,#REF!,#REF!,#REF!))</f>
        <v>#REF!</v>
      </c>
      <c r="CF292" s="45" t="str">
        <f t="shared" si="57"/>
        <v/>
      </c>
      <c r="CG292" s="38" t="e">
        <f>IF(AND(#REF!="",#REF!="",#REF!="",#REF!=""),"",SUM(#REF!,#REF!,#REF!,#REF!))</f>
        <v>#REF!</v>
      </c>
      <c r="CH292" s="38" t="str">
        <f t="shared" si="46"/>
        <v/>
      </c>
    </row>
    <row r="293" spans="1:86" ht="24.9" customHeight="1">
      <c r="A293" s="358">
        <v>287</v>
      </c>
      <c r="B293" s="359"/>
      <c r="C293" s="360"/>
      <c r="D293" s="361"/>
      <c r="E293" s="362"/>
      <c r="F293" s="363"/>
      <c r="G293" s="363"/>
      <c r="H293" s="364"/>
      <c r="I293" s="365"/>
      <c r="J293" s="366"/>
      <c r="K293" s="367"/>
      <c r="L293" s="24"/>
      <c r="M293" s="25"/>
      <c r="N293" s="25"/>
      <c r="O293" s="8"/>
      <c r="P293" s="57"/>
      <c r="Q293" s="60"/>
      <c r="R293" s="8"/>
      <c r="S293" s="14"/>
      <c r="T293" s="26"/>
      <c r="U293" s="27"/>
      <c r="V293" s="27"/>
      <c r="W293" s="8"/>
      <c r="X293" s="63"/>
      <c r="Y293" s="60"/>
      <c r="Z293" s="8"/>
      <c r="AA293" s="14"/>
      <c r="AB293" s="24"/>
      <c r="AC293" s="25"/>
      <c r="AD293" s="25"/>
      <c r="AE293" s="8"/>
      <c r="AF293" s="57"/>
      <c r="AG293" s="60"/>
      <c r="AH293" s="8"/>
      <c r="AI293" s="14"/>
      <c r="AJ293" s="24"/>
      <c r="AK293" s="25"/>
      <c r="AL293" s="25"/>
      <c r="AM293" s="8"/>
      <c r="AN293" s="57"/>
      <c r="AO293" s="60"/>
      <c r="AP293" s="8"/>
      <c r="AQ293" s="14"/>
      <c r="AR293" s="24"/>
      <c r="AS293" s="25"/>
      <c r="AT293" s="57"/>
      <c r="AU293" s="24"/>
      <c r="AV293" s="25"/>
      <c r="AW293" s="97"/>
      <c r="AX293" s="24"/>
      <c r="AY293" s="25"/>
      <c r="AZ293" s="57"/>
      <c r="BA293" s="13" t="s">
        <v>447</v>
      </c>
      <c r="BB293" s="109" t="s">
        <v>447</v>
      </c>
      <c r="BC293" s="1"/>
      <c r="BD293" s="1"/>
      <c r="BE293" s="1"/>
      <c r="BF293" s="1"/>
      <c r="BG293" s="1"/>
      <c r="BS293" s="29"/>
      <c r="BT293" s="44" t="str">
        <f t="shared" si="47"/>
        <v/>
      </c>
      <c r="BU293" s="45" t="str">
        <f t="shared" si="48"/>
        <v/>
      </c>
      <c r="BV293" s="45" t="str">
        <f t="shared" si="49"/>
        <v/>
      </c>
      <c r="BW293" s="44" t="str">
        <f t="shared" si="50"/>
        <v/>
      </c>
      <c r="BX293" s="45" t="str">
        <f t="shared" si="51"/>
        <v/>
      </c>
      <c r="BY293" s="44" t="e">
        <f>IF(AND(#REF!="",#REF!="",#REF!="",#REF!=""),"",SUM(#REF!,#REF!,#REF!,#REF!,#REF!))</f>
        <v>#REF!</v>
      </c>
      <c r="BZ293" s="45" t="str">
        <f t="shared" si="52"/>
        <v/>
      </c>
      <c r="CA293" s="44" t="str">
        <f t="shared" si="53"/>
        <v/>
      </c>
      <c r="CB293" s="45" t="str">
        <f t="shared" si="54"/>
        <v/>
      </c>
      <c r="CC293" s="44" t="str">
        <f t="shared" si="55"/>
        <v/>
      </c>
      <c r="CD293" s="45" t="str">
        <f t="shared" si="56"/>
        <v/>
      </c>
      <c r="CE293" s="44" t="e">
        <f>IF(AND(#REF!="",#REF!="",#REF!="",#REF!=""),"",SUM(#REF!,#REF!,#REF!,#REF!,#REF!))</f>
        <v>#REF!</v>
      </c>
      <c r="CF293" s="45" t="str">
        <f t="shared" si="57"/>
        <v/>
      </c>
      <c r="CG293" s="38" t="e">
        <f>IF(AND(#REF!="",#REF!="",#REF!="",#REF!=""),"",SUM(#REF!,#REF!,#REF!,#REF!))</f>
        <v>#REF!</v>
      </c>
      <c r="CH293" s="38" t="str">
        <f t="shared" si="46"/>
        <v/>
      </c>
    </row>
    <row r="294" spans="1:86" ht="24.9" customHeight="1">
      <c r="A294" s="358">
        <v>288</v>
      </c>
      <c r="B294" s="359"/>
      <c r="C294" s="360"/>
      <c r="D294" s="361"/>
      <c r="E294" s="362"/>
      <c r="F294" s="363"/>
      <c r="G294" s="363"/>
      <c r="H294" s="364"/>
      <c r="I294" s="365"/>
      <c r="J294" s="366"/>
      <c r="K294" s="367"/>
      <c r="L294" s="24"/>
      <c r="M294" s="25"/>
      <c r="N294" s="25"/>
      <c r="O294" s="8"/>
      <c r="P294" s="57"/>
      <c r="Q294" s="60"/>
      <c r="R294" s="8"/>
      <c r="S294" s="14"/>
      <c r="T294" s="26"/>
      <c r="U294" s="27"/>
      <c r="V294" s="27"/>
      <c r="W294" s="8"/>
      <c r="X294" s="63"/>
      <c r="Y294" s="60"/>
      <c r="Z294" s="8"/>
      <c r="AA294" s="14"/>
      <c r="AB294" s="24"/>
      <c r="AC294" s="25"/>
      <c r="AD294" s="25"/>
      <c r="AE294" s="8"/>
      <c r="AF294" s="57"/>
      <c r="AG294" s="60"/>
      <c r="AH294" s="8"/>
      <c r="AI294" s="14"/>
      <c r="AJ294" s="24"/>
      <c r="AK294" s="25"/>
      <c r="AL294" s="25"/>
      <c r="AM294" s="8"/>
      <c r="AN294" s="57"/>
      <c r="AO294" s="60"/>
      <c r="AP294" s="8"/>
      <c r="AQ294" s="14"/>
      <c r="AR294" s="24"/>
      <c r="AS294" s="25"/>
      <c r="AT294" s="57"/>
      <c r="AU294" s="24"/>
      <c r="AV294" s="25"/>
      <c r="AW294" s="97"/>
      <c r="AX294" s="24"/>
      <c r="AY294" s="25"/>
      <c r="AZ294" s="57"/>
      <c r="BA294" s="13" t="s">
        <v>447</v>
      </c>
      <c r="BB294" s="109" t="s">
        <v>447</v>
      </c>
      <c r="BC294" s="1"/>
      <c r="BD294" s="1"/>
      <c r="BE294" s="1"/>
      <c r="BF294" s="1"/>
      <c r="BG294" s="1"/>
      <c r="BS294" s="29"/>
      <c r="BT294" s="44" t="str">
        <f t="shared" si="47"/>
        <v/>
      </c>
      <c r="BU294" s="45" t="str">
        <f t="shared" si="48"/>
        <v/>
      </c>
      <c r="BV294" s="45" t="str">
        <f t="shared" si="49"/>
        <v/>
      </c>
      <c r="BW294" s="44" t="str">
        <f t="shared" si="50"/>
        <v/>
      </c>
      <c r="BX294" s="45" t="str">
        <f t="shared" si="51"/>
        <v/>
      </c>
      <c r="BY294" s="44" t="e">
        <f>IF(AND(#REF!="",#REF!="",#REF!="",#REF!=""),"",SUM(#REF!,#REF!,#REF!,#REF!,#REF!))</f>
        <v>#REF!</v>
      </c>
      <c r="BZ294" s="45" t="str">
        <f t="shared" si="52"/>
        <v/>
      </c>
      <c r="CA294" s="44" t="str">
        <f t="shared" si="53"/>
        <v/>
      </c>
      <c r="CB294" s="45" t="str">
        <f t="shared" si="54"/>
        <v/>
      </c>
      <c r="CC294" s="44" t="str">
        <f t="shared" si="55"/>
        <v/>
      </c>
      <c r="CD294" s="45" t="str">
        <f t="shared" si="56"/>
        <v/>
      </c>
      <c r="CE294" s="44" t="e">
        <f>IF(AND(#REF!="",#REF!="",#REF!="",#REF!=""),"",SUM(#REF!,#REF!,#REF!,#REF!,#REF!))</f>
        <v>#REF!</v>
      </c>
      <c r="CF294" s="45" t="str">
        <f t="shared" si="57"/>
        <v/>
      </c>
      <c r="CG294" s="38" t="e">
        <f>IF(AND(#REF!="",#REF!="",#REF!="",#REF!=""),"",SUM(#REF!,#REF!,#REF!,#REF!))</f>
        <v>#REF!</v>
      </c>
      <c r="CH294" s="38" t="str">
        <f t="shared" si="46"/>
        <v/>
      </c>
    </row>
    <row r="295" spans="1:86" ht="24.9" customHeight="1">
      <c r="A295" s="358">
        <v>289</v>
      </c>
      <c r="B295" s="359"/>
      <c r="C295" s="360"/>
      <c r="D295" s="361"/>
      <c r="E295" s="362"/>
      <c r="F295" s="363"/>
      <c r="G295" s="363"/>
      <c r="H295" s="364"/>
      <c r="I295" s="365"/>
      <c r="J295" s="366"/>
      <c r="K295" s="367"/>
      <c r="L295" s="24"/>
      <c r="M295" s="25"/>
      <c r="N295" s="25"/>
      <c r="O295" s="8"/>
      <c r="P295" s="57"/>
      <c r="Q295" s="60"/>
      <c r="R295" s="8"/>
      <c r="S295" s="14"/>
      <c r="T295" s="26"/>
      <c r="U295" s="27"/>
      <c r="V295" s="27"/>
      <c r="W295" s="8"/>
      <c r="X295" s="63"/>
      <c r="Y295" s="60"/>
      <c r="Z295" s="8"/>
      <c r="AA295" s="14"/>
      <c r="AB295" s="24"/>
      <c r="AC295" s="25"/>
      <c r="AD295" s="25"/>
      <c r="AE295" s="8"/>
      <c r="AF295" s="57"/>
      <c r="AG295" s="60"/>
      <c r="AH295" s="8"/>
      <c r="AI295" s="14"/>
      <c r="AJ295" s="24"/>
      <c r="AK295" s="25"/>
      <c r="AL295" s="25"/>
      <c r="AM295" s="8"/>
      <c r="AN295" s="57"/>
      <c r="AO295" s="60"/>
      <c r="AP295" s="8"/>
      <c r="AQ295" s="14"/>
      <c r="AR295" s="24"/>
      <c r="AS295" s="25"/>
      <c r="AT295" s="57"/>
      <c r="AU295" s="24"/>
      <c r="AV295" s="25"/>
      <c r="AW295" s="97"/>
      <c r="AX295" s="24"/>
      <c r="AY295" s="25"/>
      <c r="AZ295" s="57"/>
      <c r="BA295" s="13" t="s">
        <v>447</v>
      </c>
      <c r="BB295" s="109" t="s">
        <v>447</v>
      </c>
      <c r="BC295" s="1"/>
      <c r="BD295" s="1"/>
      <c r="BE295" s="1"/>
      <c r="BF295" s="1"/>
      <c r="BG295" s="1"/>
      <c r="BS295" s="29"/>
      <c r="BT295" s="44" t="str">
        <f t="shared" si="47"/>
        <v/>
      </c>
      <c r="BU295" s="45" t="str">
        <f t="shared" si="48"/>
        <v/>
      </c>
      <c r="BV295" s="45" t="str">
        <f t="shared" si="49"/>
        <v/>
      </c>
      <c r="BW295" s="44" t="str">
        <f t="shared" si="50"/>
        <v/>
      </c>
      <c r="BX295" s="45" t="str">
        <f t="shared" si="51"/>
        <v/>
      </c>
      <c r="BY295" s="44" t="e">
        <f>IF(AND(#REF!="",#REF!="",#REF!="",#REF!=""),"",SUM(#REF!,#REF!,#REF!,#REF!,#REF!))</f>
        <v>#REF!</v>
      </c>
      <c r="BZ295" s="45" t="str">
        <f t="shared" si="52"/>
        <v/>
      </c>
      <c r="CA295" s="44" t="str">
        <f t="shared" si="53"/>
        <v/>
      </c>
      <c r="CB295" s="45" t="str">
        <f t="shared" si="54"/>
        <v/>
      </c>
      <c r="CC295" s="44" t="str">
        <f t="shared" si="55"/>
        <v/>
      </c>
      <c r="CD295" s="45" t="str">
        <f t="shared" si="56"/>
        <v/>
      </c>
      <c r="CE295" s="44" t="e">
        <f>IF(AND(#REF!="",#REF!="",#REF!="",#REF!=""),"",SUM(#REF!,#REF!,#REF!,#REF!,#REF!))</f>
        <v>#REF!</v>
      </c>
      <c r="CF295" s="45" t="str">
        <f t="shared" si="57"/>
        <v/>
      </c>
      <c r="CG295" s="38" t="e">
        <f>IF(AND(#REF!="",#REF!="",#REF!="",#REF!=""),"",SUM(#REF!,#REF!,#REF!,#REF!))</f>
        <v>#REF!</v>
      </c>
      <c r="CH295" s="38" t="str">
        <f t="shared" si="46"/>
        <v/>
      </c>
    </row>
    <row r="296" spans="1:86" ht="24.9" customHeight="1">
      <c r="A296" s="358">
        <v>290</v>
      </c>
      <c r="B296" s="359"/>
      <c r="C296" s="360"/>
      <c r="D296" s="361"/>
      <c r="E296" s="362"/>
      <c r="F296" s="363"/>
      <c r="G296" s="363"/>
      <c r="H296" s="364"/>
      <c r="I296" s="365"/>
      <c r="J296" s="366"/>
      <c r="K296" s="367"/>
      <c r="L296" s="24"/>
      <c r="M296" s="25"/>
      <c r="N296" s="25"/>
      <c r="O296" s="8"/>
      <c r="P296" s="57"/>
      <c r="Q296" s="60"/>
      <c r="R296" s="8"/>
      <c r="S296" s="14"/>
      <c r="T296" s="26"/>
      <c r="U296" s="27"/>
      <c r="V296" s="27"/>
      <c r="W296" s="8"/>
      <c r="X296" s="63"/>
      <c r="Y296" s="60"/>
      <c r="Z296" s="8"/>
      <c r="AA296" s="14"/>
      <c r="AB296" s="24"/>
      <c r="AC296" s="25"/>
      <c r="AD296" s="25"/>
      <c r="AE296" s="8"/>
      <c r="AF296" s="57"/>
      <c r="AG296" s="60"/>
      <c r="AH296" s="8"/>
      <c r="AI296" s="14"/>
      <c r="AJ296" s="24"/>
      <c r="AK296" s="25"/>
      <c r="AL296" s="25"/>
      <c r="AM296" s="8"/>
      <c r="AN296" s="57"/>
      <c r="AO296" s="60"/>
      <c r="AP296" s="8"/>
      <c r="AQ296" s="14"/>
      <c r="AR296" s="24"/>
      <c r="AS296" s="25"/>
      <c r="AT296" s="57"/>
      <c r="AU296" s="24"/>
      <c r="AV296" s="25"/>
      <c r="AW296" s="97"/>
      <c r="AX296" s="24"/>
      <c r="AY296" s="25"/>
      <c r="AZ296" s="57"/>
      <c r="BA296" s="13" t="s">
        <v>447</v>
      </c>
      <c r="BB296" s="109" t="s">
        <v>447</v>
      </c>
      <c r="BC296" s="1"/>
      <c r="BD296" s="1"/>
      <c r="BE296" s="1"/>
      <c r="BF296" s="1"/>
      <c r="BG296" s="1"/>
      <c r="BS296" s="29"/>
      <c r="BT296" s="44" t="str">
        <f t="shared" si="47"/>
        <v/>
      </c>
      <c r="BU296" s="45" t="str">
        <f t="shared" si="48"/>
        <v/>
      </c>
      <c r="BV296" s="45" t="str">
        <f t="shared" si="49"/>
        <v/>
      </c>
      <c r="BW296" s="44" t="str">
        <f t="shared" si="50"/>
        <v/>
      </c>
      <c r="BX296" s="45" t="str">
        <f t="shared" si="51"/>
        <v/>
      </c>
      <c r="BY296" s="44" t="e">
        <f>IF(AND(#REF!="",#REF!="",#REF!="",#REF!=""),"",SUM(#REF!,#REF!,#REF!,#REF!,#REF!))</f>
        <v>#REF!</v>
      </c>
      <c r="BZ296" s="45" t="str">
        <f t="shared" si="52"/>
        <v/>
      </c>
      <c r="CA296" s="44" t="str">
        <f t="shared" si="53"/>
        <v/>
      </c>
      <c r="CB296" s="45" t="str">
        <f t="shared" si="54"/>
        <v/>
      </c>
      <c r="CC296" s="44" t="str">
        <f t="shared" si="55"/>
        <v/>
      </c>
      <c r="CD296" s="45" t="str">
        <f t="shared" si="56"/>
        <v/>
      </c>
      <c r="CE296" s="44" t="e">
        <f>IF(AND(#REF!="",#REF!="",#REF!="",#REF!=""),"",SUM(#REF!,#REF!,#REF!,#REF!,#REF!))</f>
        <v>#REF!</v>
      </c>
      <c r="CF296" s="45" t="str">
        <f t="shared" si="57"/>
        <v/>
      </c>
      <c r="CG296" s="38" t="e">
        <f>IF(AND(#REF!="",#REF!="",#REF!="",#REF!=""),"",SUM(#REF!,#REF!,#REF!,#REF!))</f>
        <v>#REF!</v>
      </c>
      <c r="CH296" s="38" t="str">
        <f t="shared" si="46"/>
        <v/>
      </c>
    </row>
    <row r="297" spans="1:86" ht="24.9" customHeight="1">
      <c r="A297" s="358">
        <v>291</v>
      </c>
      <c r="B297" s="359"/>
      <c r="C297" s="360"/>
      <c r="D297" s="361"/>
      <c r="E297" s="362"/>
      <c r="F297" s="363"/>
      <c r="G297" s="363"/>
      <c r="H297" s="364"/>
      <c r="I297" s="365"/>
      <c r="J297" s="366"/>
      <c r="K297" s="367"/>
      <c r="L297" s="24"/>
      <c r="M297" s="25"/>
      <c r="N297" s="25"/>
      <c r="O297" s="8"/>
      <c r="P297" s="57"/>
      <c r="Q297" s="60"/>
      <c r="R297" s="8"/>
      <c r="S297" s="14"/>
      <c r="T297" s="26"/>
      <c r="U297" s="27"/>
      <c r="V297" s="27"/>
      <c r="W297" s="8"/>
      <c r="X297" s="63"/>
      <c r="Y297" s="60"/>
      <c r="Z297" s="8"/>
      <c r="AA297" s="14"/>
      <c r="AB297" s="24"/>
      <c r="AC297" s="25"/>
      <c r="AD297" s="25"/>
      <c r="AE297" s="8"/>
      <c r="AF297" s="57"/>
      <c r="AG297" s="60"/>
      <c r="AH297" s="8"/>
      <c r="AI297" s="14"/>
      <c r="AJ297" s="24"/>
      <c r="AK297" s="25"/>
      <c r="AL297" s="25"/>
      <c r="AM297" s="8"/>
      <c r="AN297" s="57"/>
      <c r="AO297" s="60"/>
      <c r="AP297" s="8"/>
      <c r="AQ297" s="14"/>
      <c r="AR297" s="24"/>
      <c r="AS297" s="25"/>
      <c r="AT297" s="57"/>
      <c r="AU297" s="24"/>
      <c r="AV297" s="25"/>
      <c r="AW297" s="97"/>
      <c r="AX297" s="24"/>
      <c r="AY297" s="25"/>
      <c r="AZ297" s="57"/>
      <c r="BA297" s="13" t="s">
        <v>447</v>
      </c>
      <c r="BB297" s="109" t="s">
        <v>447</v>
      </c>
      <c r="BC297" s="1"/>
      <c r="BD297" s="1"/>
      <c r="BE297" s="1"/>
      <c r="BF297" s="1"/>
      <c r="BG297" s="1"/>
      <c r="BS297" s="29"/>
      <c r="BT297" s="44" t="str">
        <f t="shared" si="47"/>
        <v/>
      </c>
      <c r="BU297" s="45" t="str">
        <f t="shared" si="48"/>
        <v/>
      </c>
      <c r="BV297" s="45" t="str">
        <f t="shared" si="49"/>
        <v/>
      </c>
      <c r="BW297" s="44" t="str">
        <f t="shared" si="50"/>
        <v/>
      </c>
      <c r="BX297" s="45" t="str">
        <f t="shared" si="51"/>
        <v/>
      </c>
      <c r="BY297" s="44" t="e">
        <f>IF(AND(#REF!="",#REF!="",#REF!="",#REF!=""),"",SUM(#REF!,#REF!,#REF!,#REF!,#REF!))</f>
        <v>#REF!</v>
      </c>
      <c r="BZ297" s="45" t="str">
        <f t="shared" si="52"/>
        <v/>
      </c>
      <c r="CA297" s="44" t="str">
        <f t="shared" si="53"/>
        <v/>
      </c>
      <c r="CB297" s="45" t="str">
        <f t="shared" si="54"/>
        <v/>
      </c>
      <c r="CC297" s="44" t="str">
        <f t="shared" si="55"/>
        <v/>
      </c>
      <c r="CD297" s="45" t="str">
        <f t="shared" si="56"/>
        <v/>
      </c>
      <c r="CE297" s="44" t="e">
        <f>IF(AND(#REF!="",#REF!="",#REF!="",#REF!=""),"",SUM(#REF!,#REF!,#REF!,#REF!,#REF!))</f>
        <v>#REF!</v>
      </c>
      <c r="CF297" s="45" t="str">
        <f t="shared" si="57"/>
        <v/>
      </c>
      <c r="CG297" s="38" t="e">
        <f>IF(AND(#REF!="",#REF!="",#REF!="",#REF!=""),"",SUM(#REF!,#REF!,#REF!,#REF!))</f>
        <v>#REF!</v>
      </c>
      <c r="CH297" s="38" t="str">
        <f t="shared" si="46"/>
        <v/>
      </c>
    </row>
    <row r="298" spans="1:86" ht="24.9" customHeight="1">
      <c r="A298" s="358">
        <v>292</v>
      </c>
      <c r="B298" s="359"/>
      <c r="C298" s="360"/>
      <c r="D298" s="361"/>
      <c r="E298" s="362"/>
      <c r="F298" s="363"/>
      <c r="G298" s="363"/>
      <c r="H298" s="364"/>
      <c r="I298" s="365"/>
      <c r="J298" s="366"/>
      <c r="K298" s="367"/>
      <c r="L298" s="24"/>
      <c r="M298" s="25"/>
      <c r="N298" s="25"/>
      <c r="O298" s="8"/>
      <c r="P298" s="57"/>
      <c r="Q298" s="60"/>
      <c r="R298" s="8"/>
      <c r="S298" s="14"/>
      <c r="T298" s="26"/>
      <c r="U298" s="27"/>
      <c r="V298" s="27"/>
      <c r="W298" s="8"/>
      <c r="X298" s="63"/>
      <c r="Y298" s="60"/>
      <c r="Z298" s="8"/>
      <c r="AA298" s="14"/>
      <c r="AB298" s="24"/>
      <c r="AC298" s="25"/>
      <c r="AD298" s="25"/>
      <c r="AE298" s="8"/>
      <c r="AF298" s="57"/>
      <c r="AG298" s="60"/>
      <c r="AH298" s="8"/>
      <c r="AI298" s="14"/>
      <c r="AJ298" s="24"/>
      <c r="AK298" s="25"/>
      <c r="AL298" s="25"/>
      <c r="AM298" s="8"/>
      <c r="AN298" s="57"/>
      <c r="AO298" s="60"/>
      <c r="AP298" s="8"/>
      <c r="AQ298" s="14"/>
      <c r="AR298" s="24"/>
      <c r="AS298" s="25"/>
      <c r="AT298" s="57"/>
      <c r="AU298" s="24"/>
      <c r="AV298" s="25"/>
      <c r="AW298" s="97"/>
      <c r="AX298" s="24"/>
      <c r="AY298" s="25"/>
      <c r="AZ298" s="57"/>
      <c r="BA298" s="13" t="s">
        <v>447</v>
      </c>
      <c r="BB298" s="109" t="s">
        <v>447</v>
      </c>
      <c r="BC298" s="1"/>
      <c r="BD298" s="1"/>
      <c r="BE298" s="1"/>
      <c r="BF298" s="1"/>
      <c r="BG298" s="1"/>
      <c r="BS298" s="29"/>
      <c r="BT298" s="44" t="str">
        <f t="shared" si="47"/>
        <v/>
      </c>
      <c r="BU298" s="45" t="str">
        <f t="shared" si="48"/>
        <v/>
      </c>
      <c r="BV298" s="45" t="str">
        <f t="shared" si="49"/>
        <v/>
      </c>
      <c r="BW298" s="44" t="str">
        <f t="shared" si="50"/>
        <v/>
      </c>
      <c r="BX298" s="45" t="str">
        <f t="shared" si="51"/>
        <v/>
      </c>
      <c r="BY298" s="44" t="e">
        <f>IF(AND(#REF!="",#REF!="",#REF!="",#REF!=""),"",SUM(#REF!,#REF!,#REF!,#REF!,#REF!))</f>
        <v>#REF!</v>
      </c>
      <c r="BZ298" s="45" t="str">
        <f t="shared" si="52"/>
        <v/>
      </c>
      <c r="CA298" s="44" t="str">
        <f t="shared" si="53"/>
        <v/>
      </c>
      <c r="CB298" s="45" t="str">
        <f t="shared" si="54"/>
        <v/>
      </c>
      <c r="CC298" s="44" t="str">
        <f t="shared" si="55"/>
        <v/>
      </c>
      <c r="CD298" s="45" t="str">
        <f t="shared" si="56"/>
        <v/>
      </c>
      <c r="CE298" s="44" t="e">
        <f>IF(AND(#REF!="",#REF!="",#REF!="",#REF!=""),"",SUM(#REF!,#REF!,#REF!,#REF!,#REF!))</f>
        <v>#REF!</v>
      </c>
      <c r="CF298" s="45" t="str">
        <f t="shared" si="57"/>
        <v/>
      </c>
      <c r="CG298" s="38" t="e">
        <f>IF(AND(#REF!="",#REF!="",#REF!="",#REF!=""),"",SUM(#REF!,#REF!,#REF!,#REF!))</f>
        <v>#REF!</v>
      </c>
      <c r="CH298" s="38" t="str">
        <f t="shared" si="46"/>
        <v/>
      </c>
    </row>
    <row r="299" spans="1:86" ht="24.9" customHeight="1">
      <c r="A299" s="358">
        <v>293</v>
      </c>
      <c r="B299" s="359"/>
      <c r="C299" s="360"/>
      <c r="D299" s="361"/>
      <c r="E299" s="362"/>
      <c r="F299" s="363"/>
      <c r="G299" s="363"/>
      <c r="H299" s="364"/>
      <c r="I299" s="365"/>
      <c r="J299" s="366"/>
      <c r="K299" s="367"/>
      <c r="L299" s="24"/>
      <c r="M299" s="25"/>
      <c r="N299" s="25"/>
      <c r="O299" s="8"/>
      <c r="P299" s="57"/>
      <c r="Q299" s="60"/>
      <c r="R299" s="8"/>
      <c r="S299" s="14"/>
      <c r="T299" s="26"/>
      <c r="U299" s="27"/>
      <c r="V299" s="27"/>
      <c r="W299" s="8"/>
      <c r="X299" s="63"/>
      <c r="Y299" s="60"/>
      <c r="Z299" s="8"/>
      <c r="AA299" s="14"/>
      <c r="AB299" s="24"/>
      <c r="AC299" s="25"/>
      <c r="AD299" s="25"/>
      <c r="AE299" s="8"/>
      <c r="AF299" s="57"/>
      <c r="AG299" s="60"/>
      <c r="AH299" s="8"/>
      <c r="AI299" s="14"/>
      <c r="AJ299" s="24"/>
      <c r="AK299" s="25"/>
      <c r="AL299" s="25"/>
      <c r="AM299" s="8"/>
      <c r="AN299" s="57"/>
      <c r="AO299" s="60"/>
      <c r="AP299" s="8"/>
      <c r="AQ299" s="14"/>
      <c r="AR299" s="24"/>
      <c r="AS299" s="25"/>
      <c r="AT299" s="57"/>
      <c r="AU299" s="24"/>
      <c r="AV299" s="25"/>
      <c r="AW299" s="97"/>
      <c r="AX299" s="24"/>
      <c r="AY299" s="25"/>
      <c r="AZ299" s="57"/>
      <c r="BA299" s="13" t="s">
        <v>447</v>
      </c>
      <c r="BB299" s="109" t="s">
        <v>447</v>
      </c>
      <c r="BC299" s="1"/>
      <c r="BD299" s="1"/>
      <c r="BE299" s="1"/>
      <c r="BF299" s="1"/>
      <c r="BG299" s="1"/>
      <c r="BS299" s="29"/>
      <c r="BT299" s="44" t="str">
        <f t="shared" si="47"/>
        <v/>
      </c>
      <c r="BU299" s="45" t="str">
        <f t="shared" si="48"/>
        <v/>
      </c>
      <c r="BV299" s="45" t="str">
        <f t="shared" si="49"/>
        <v/>
      </c>
      <c r="BW299" s="44" t="str">
        <f t="shared" si="50"/>
        <v/>
      </c>
      <c r="BX299" s="45" t="str">
        <f t="shared" si="51"/>
        <v/>
      </c>
      <c r="BY299" s="44" t="e">
        <f>IF(AND(#REF!="",#REF!="",#REF!="",#REF!=""),"",SUM(#REF!,#REF!,#REF!,#REF!,#REF!))</f>
        <v>#REF!</v>
      </c>
      <c r="BZ299" s="45" t="str">
        <f t="shared" si="52"/>
        <v/>
      </c>
      <c r="CA299" s="44" t="str">
        <f t="shared" si="53"/>
        <v/>
      </c>
      <c r="CB299" s="45" t="str">
        <f t="shared" si="54"/>
        <v/>
      </c>
      <c r="CC299" s="44" t="str">
        <f t="shared" si="55"/>
        <v/>
      </c>
      <c r="CD299" s="45" t="str">
        <f t="shared" si="56"/>
        <v/>
      </c>
      <c r="CE299" s="44" t="e">
        <f>IF(AND(#REF!="",#REF!="",#REF!="",#REF!=""),"",SUM(#REF!,#REF!,#REF!,#REF!,#REF!))</f>
        <v>#REF!</v>
      </c>
      <c r="CF299" s="45" t="str">
        <f t="shared" si="57"/>
        <v/>
      </c>
      <c r="CG299" s="38" t="e">
        <f>IF(AND(#REF!="",#REF!="",#REF!="",#REF!=""),"",SUM(#REF!,#REF!,#REF!,#REF!))</f>
        <v>#REF!</v>
      </c>
      <c r="CH299" s="38" t="str">
        <f t="shared" si="46"/>
        <v/>
      </c>
    </row>
    <row r="300" spans="1:86" ht="24.9" customHeight="1">
      <c r="A300" s="358">
        <v>294</v>
      </c>
      <c r="B300" s="359"/>
      <c r="C300" s="360"/>
      <c r="D300" s="361"/>
      <c r="E300" s="362"/>
      <c r="F300" s="363"/>
      <c r="G300" s="363"/>
      <c r="H300" s="364"/>
      <c r="I300" s="365"/>
      <c r="J300" s="366"/>
      <c r="K300" s="367"/>
      <c r="L300" s="24"/>
      <c r="M300" s="25"/>
      <c r="N300" s="25"/>
      <c r="O300" s="8"/>
      <c r="P300" s="57"/>
      <c r="Q300" s="60"/>
      <c r="R300" s="8"/>
      <c r="S300" s="14"/>
      <c r="T300" s="26"/>
      <c r="U300" s="27"/>
      <c r="V300" s="27"/>
      <c r="W300" s="8"/>
      <c r="X300" s="63"/>
      <c r="Y300" s="60"/>
      <c r="Z300" s="8"/>
      <c r="AA300" s="14"/>
      <c r="AB300" s="24"/>
      <c r="AC300" s="25"/>
      <c r="AD300" s="25"/>
      <c r="AE300" s="8"/>
      <c r="AF300" s="57"/>
      <c r="AG300" s="60"/>
      <c r="AH300" s="8"/>
      <c r="AI300" s="14"/>
      <c r="AJ300" s="24"/>
      <c r="AK300" s="25"/>
      <c r="AL300" s="25"/>
      <c r="AM300" s="8"/>
      <c r="AN300" s="57"/>
      <c r="AO300" s="60"/>
      <c r="AP300" s="8"/>
      <c r="AQ300" s="14"/>
      <c r="AR300" s="24"/>
      <c r="AS300" s="25"/>
      <c r="AT300" s="57"/>
      <c r="AU300" s="24"/>
      <c r="AV300" s="25"/>
      <c r="AW300" s="97"/>
      <c r="AX300" s="24"/>
      <c r="AY300" s="25"/>
      <c r="AZ300" s="57"/>
      <c r="BA300" s="13" t="s">
        <v>447</v>
      </c>
      <c r="BB300" s="109" t="s">
        <v>447</v>
      </c>
      <c r="BC300" s="1"/>
      <c r="BD300" s="1"/>
      <c r="BE300" s="1"/>
      <c r="BF300" s="1"/>
      <c r="BG300" s="1"/>
      <c r="BS300" s="29"/>
      <c r="BT300" s="44" t="str">
        <f t="shared" si="47"/>
        <v/>
      </c>
      <c r="BU300" s="45" t="str">
        <f t="shared" si="48"/>
        <v/>
      </c>
      <c r="BV300" s="45" t="str">
        <f t="shared" si="49"/>
        <v/>
      </c>
      <c r="BW300" s="44" t="str">
        <f t="shared" si="50"/>
        <v/>
      </c>
      <c r="BX300" s="45" t="str">
        <f t="shared" si="51"/>
        <v/>
      </c>
      <c r="BY300" s="44" t="e">
        <f>IF(AND(#REF!="",#REF!="",#REF!="",#REF!=""),"",SUM(#REF!,#REF!,#REF!,#REF!,#REF!))</f>
        <v>#REF!</v>
      </c>
      <c r="BZ300" s="45" t="str">
        <f t="shared" si="52"/>
        <v/>
      </c>
      <c r="CA300" s="44" t="str">
        <f t="shared" si="53"/>
        <v/>
      </c>
      <c r="CB300" s="45" t="str">
        <f t="shared" si="54"/>
        <v/>
      </c>
      <c r="CC300" s="44" t="str">
        <f t="shared" si="55"/>
        <v/>
      </c>
      <c r="CD300" s="45" t="str">
        <f t="shared" si="56"/>
        <v/>
      </c>
      <c r="CE300" s="44" t="e">
        <f>IF(AND(#REF!="",#REF!="",#REF!="",#REF!=""),"",SUM(#REF!,#REF!,#REF!,#REF!,#REF!))</f>
        <v>#REF!</v>
      </c>
      <c r="CF300" s="45" t="str">
        <f t="shared" si="57"/>
        <v/>
      </c>
      <c r="CG300" s="38" t="e">
        <f>IF(AND(#REF!="",#REF!="",#REF!="",#REF!=""),"",SUM(#REF!,#REF!,#REF!,#REF!))</f>
        <v>#REF!</v>
      </c>
      <c r="CH300" s="38" t="str">
        <f t="shared" si="46"/>
        <v/>
      </c>
    </row>
    <row r="301" spans="1:86" ht="24.9" customHeight="1">
      <c r="A301" s="358">
        <v>295</v>
      </c>
      <c r="B301" s="359"/>
      <c r="C301" s="360"/>
      <c r="D301" s="361"/>
      <c r="E301" s="362"/>
      <c r="F301" s="363"/>
      <c r="G301" s="363"/>
      <c r="H301" s="364"/>
      <c r="I301" s="365"/>
      <c r="J301" s="366"/>
      <c r="K301" s="367"/>
      <c r="L301" s="24"/>
      <c r="M301" s="25"/>
      <c r="N301" s="25"/>
      <c r="O301" s="8"/>
      <c r="P301" s="57"/>
      <c r="Q301" s="60"/>
      <c r="R301" s="8"/>
      <c r="S301" s="14"/>
      <c r="T301" s="26"/>
      <c r="U301" s="27"/>
      <c r="V301" s="27"/>
      <c r="W301" s="8"/>
      <c r="X301" s="63"/>
      <c r="Y301" s="60"/>
      <c r="Z301" s="8"/>
      <c r="AA301" s="14"/>
      <c r="AB301" s="24"/>
      <c r="AC301" s="25"/>
      <c r="AD301" s="25"/>
      <c r="AE301" s="8"/>
      <c r="AF301" s="57"/>
      <c r="AG301" s="60"/>
      <c r="AH301" s="8"/>
      <c r="AI301" s="14"/>
      <c r="AJ301" s="24"/>
      <c r="AK301" s="25"/>
      <c r="AL301" s="25"/>
      <c r="AM301" s="8"/>
      <c r="AN301" s="57"/>
      <c r="AO301" s="60"/>
      <c r="AP301" s="8"/>
      <c r="AQ301" s="14"/>
      <c r="AR301" s="24"/>
      <c r="AS301" s="25"/>
      <c r="AT301" s="57"/>
      <c r="AU301" s="24"/>
      <c r="AV301" s="25"/>
      <c r="AW301" s="97"/>
      <c r="AX301" s="24"/>
      <c r="AY301" s="25"/>
      <c r="AZ301" s="57"/>
      <c r="BA301" s="13" t="s">
        <v>447</v>
      </c>
      <c r="BB301" s="109" t="s">
        <v>447</v>
      </c>
      <c r="BC301" s="1"/>
      <c r="BD301" s="1"/>
      <c r="BE301" s="1"/>
      <c r="BF301" s="1"/>
      <c r="BG301" s="1"/>
      <c r="BS301" s="29"/>
      <c r="BT301" s="44" t="str">
        <f t="shared" si="47"/>
        <v/>
      </c>
      <c r="BU301" s="45" t="str">
        <f t="shared" si="48"/>
        <v/>
      </c>
      <c r="BV301" s="45" t="str">
        <f t="shared" si="49"/>
        <v/>
      </c>
      <c r="BW301" s="44" t="str">
        <f t="shared" si="50"/>
        <v/>
      </c>
      <c r="BX301" s="45" t="str">
        <f t="shared" si="51"/>
        <v/>
      </c>
      <c r="BY301" s="44" t="e">
        <f>IF(AND(#REF!="",#REF!="",#REF!="",#REF!=""),"",SUM(#REF!,#REF!,#REF!,#REF!,#REF!))</f>
        <v>#REF!</v>
      </c>
      <c r="BZ301" s="45" t="str">
        <f t="shared" si="52"/>
        <v/>
      </c>
      <c r="CA301" s="44" t="str">
        <f t="shared" si="53"/>
        <v/>
      </c>
      <c r="CB301" s="45" t="str">
        <f t="shared" si="54"/>
        <v/>
      </c>
      <c r="CC301" s="44" t="str">
        <f t="shared" si="55"/>
        <v/>
      </c>
      <c r="CD301" s="45" t="str">
        <f t="shared" si="56"/>
        <v/>
      </c>
      <c r="CE301" s="44" t="e">
        <f>IF(AND(#REF!="",#REF!="",#REF!="",#REF!=""),"",SUM(#REF!,#REF!,#REF!,#REF!,#REF!))</f>
        <v>#REF!</v>
      </c>
      <c r="CF301" s="45" t="str">
        <f t="shared" si="57"/>
        <v/>
      </c>
      <c r="CG301" s="38" t="e">
        <f>IF(AND(#REF!="",#REF!="",#REF!="",#REF!=""),"",SUM(#REF!,#REF!,#REF!,#REF!))</f>
        <v>#REF!</v>
      </c>
      <c r="CH301" s="38" t="str">
        <f t="shared" si="46"/>
        <v/>
      </c>
    </row>
    <row r="302" spans="1:86" ht="24.9" customHeight="1">
      <c r="A302" s="358">
        <v>296</v>
      </c>
      <c r="B302" s="359"/>
      <c r="C302" s="360"/>
      <c r="D302" s="361"/>
      <c r="E302" s="362"/>
      <c r="F302" s="363"/>
      <c r="G302" s="363"/>
      <c r="H302" s="364"/>
      <c r="I302" s="365"/>
      <c r="J302" s="366"/>
      <c r="K302" s="367"/>
      <c r="L302" s="24"/>
      <c r="M302" s="25"/>
      <c r="N302" s="25"/>
      <c r="O302" s="8"/>
      <c r="P302" s="57"/>
      <c r="Q302" s="60"/>
      <c r="R302" s="8"/>
      <c r="S302" s="14"/>
      <c r="T302" s="26"/>
      <c r="U302" s="27"/>
      <c r="V302" s="27"/>
      <c r="W302" s="8"/>
      <c r="X302" s="63"/>
      <c r="Y302" s="60"/>
      <c r="Z302" s="8"/>
      <c r="AA302" s="14"/>
      <c r="AB302" s="24"/>
      <c r="AC302" s="25"/>
      <c r="AD302" s="25"/>
      <c r="AE302" s="8"/>
      <c r="AF302" s="57"/>
      <c r="AG302" s="60"/>
      <c r="AH302" s="8"/>
      <c r="AI302" s="14"/>
      <c r="AJ302" s="24"/>
      <c r="AK302" s="25"/>
      <c r="AL302" s="25"/>
      <c r="AM302" s="8"/>
      <c r="AN302" s="57"/>
      <c r="AO302" s="60"/>
      <c r="AP302" s="8"/>
      <c r="AQ302" s="14"/>
      <c r="AR302" s="24"/>
      <c r="AS302" s="25"/>
      <c r="AT302" s="57"/>
      <c r="AU302" s="24"/>
      <c r="AV302" s="25"/>
      <c r="AW302" s="97"/>
      <c r="AX302" s="24"/>
      <c r="AY302" s="25"/>
      <c r="AZ302" s="57"/>
      <c r="BA302" s="13" t="s">
        <v>447</v>
      </c>
      <c r="BB302" s="109" t="s">
        <v>447</v>
      </c>
      <c r="BC302" s="1"/>
      <c r="BD302" s="1"/>
      <c r="BE302" s="1"/>
      <c r="BF302" s="1"/>
      <c r="BG302" s="1"/>
      <c r="BS302" s="29"/>
      <c r="BT302" s="44" t="str">
        <f t="shared" si="47"/>
        <v/>
      </c>
      <c r="BU302" s="45" t="str">
        <f t="shared" si="48"/>
        <v/>
      </c>
      <c r="BV302" s="45" t="str">
        <f t="shared" si="49"/>
        <v/>
      </c>
      <c r="BW302" s="44" t="str">
        <f t="shared" si="50"/>
        <v/>
      </c>
      <c r="BX302" s="45" t="str">
        <f t="shared" si="51"/>
        <v/>
      </c>
      <c r="BY302" s="44" t="e">
        <f>IF(AND(#REF!="",#REF!="",#REF!="",#REF!=""),"",SUM(#REF!,#REF!,#REF!,#REF!,#REF!))</f>
        <v>#REF!</v>
      </c>
      <c r="BZ302" s="45" t="str">
        <f t="shared" si="52"/>
        <v/>
      </c>
      <c r="CA302" s="44" t="str">
        <f t="shared" si="53"/>
        <v/>
      </c>
      <c r="CB302" s="45" t="str">
        <f t="shared" si="54"/>
        <v/>
      </c>
      <c r="CC302" s="44" t="str">
        <f t="shared" si="55"/>
        <v/>
      </c>
      <c r="CD302" s="45" t="str">
        <f t="shared" si="56"/>
        <v/>
      </c>
      <c r="CE302" s="44" t="e">
        <f>IF(AND(#REF!="",#REF!="",#REF!="",#REF!=""),"",SUM(#REF!,#REF!,#REF!,#REF!,#REF!))</f>
        <v>#REF!</v>
      </c>
      <c r="CF302" s="45" t="str">
        <f t="shared" si="57"/>
        <v/>
      </c>
      <c r="CG302" s="38" t="e">
        <f>IF(AND(#REF!="",#REF!="",#REF!="",#REF!=""),"",SUM(#REF!,#REF!,#REF!,#REF!))</f>
        <v>#REF!</v>
      </c>
      <c r="CH302" s="38" t="str">
        <f t="shared" si="46"/>
        <v/>
      </c>
    </row>
    <row r="303" spans="1:86" ht="24.9" customHeight="1">
      <c r="A303" s="358">
        <v>297</v>
      </c>
      <c r="B303" s="359"/>
      <c r="C303" s="360"/>
      <c r="D303" s="361"/>
      <c r="E303" s="362"/>
      <c r="F303" s="363"/>
      <c r="G303" s="363"/>
      <c r="H303" s="364"/>
      <c r="I303" s="365"/>
      <c r="J303" s="366"/>
      <c r="K303" s="367"/>
      <c r="L303" s="24"/>
      <c r="M303" s="25"/>
      <c r="N303" s="25"/>
      <c r="O303" s="8"/>
      <c r="P303" s="57"/>
      <c r="Q303" s="60"/>
      <c r="R303" s="8"/>
      <c r="S303" s="14"/>
      <c r="T303" s="26"/>
      <c r="U303" s="27"/>
      <c r="V303" s="27"/>
      <c r="W303" s="8"/>
      <c r="X303" s="63"/>
      <c r="Y303" s="60"/>
      <c r="Z303" s="8"/>
      <c r="AA303" s="14"/>
      <c r="AB303" s="24"/>
      <c r="AC303" s="25"/>
      <c r="AD303" s="25"/>
      <c r="AE303" s="8"/>
      <c r="AF303" s="57"/>
      <c r="AG303" s="60"/>
      <c r="AH303" s="8"/>
      <c r="AI303" s="14"/>
      <c r="AJ303" s="24"/>
      <c r="AK303" s="25"/>
      <c r="AL303" s="25"/>
      <c r="AM303" s="8"/>
      <c r="AN303" s="57"/>
      <c r="AO303" s="60"/>
      <c r="AP303" s="8"/>
      <c r="AQ303" s="14"/>
      <c r="AR303" s="24"/>
      <c r="AS303" s="25"/>
      <c r="AT303" s="57"/>
      <c r="AU303" s="24"/>
      <c r="AV303" s="25"/>
      <c r="AW303" s="97"/>
      <c r="AX303" s="24"/>
      <c r="AY303" s="25"/>
      <c r="AZ303" s="57"/>
      <c r="BA303" s="13" t="s">
        <v>447</v>
      </c>
      <c r="BB303" s="109" t="s">
        <v>447</v>
      </c>
      <c r="BC303" s="1"/>
      <c r="BD303" s="1"/>
      <c r="BE303" s="1"/>
      <c r="BF303" s="1"/>
      <c r="BG303" s="1"/>
      <c r="BS303" s="29"/>
      <c r="BT303" s="44" t="str">
        <f t="shared" si="47"/>
        <v/>
      </c>
      <c r="BU303" s="45" t="str">
        <f t="shared" si="48"/>
        <v/>
      </c>
      <c r="BV303" s="45" t="str">
        <f t="shared" si="49"/>
        <v/>
      </c>
      <c r="BW303" s="44" t="str">
        <f t="shared" si="50"/>
        <v/>
      </c>
      <c r="BX303" s="45" t="str">
        <f t="shared" si="51"/>
        <v/>
      </c>
      <c r="BY303" s="44" t="e">
        <f>IF(AND(#REF!="",#REF!="",#REF!="",#REF!=""),"",SUM(#REF!,#REF!,#REF!,#REF!,#REF!))</f>
        <v>#REF!</v>
      </c>
      <c r="BZ303" s="45" t="str">
        <f t="shared" si="52"/>
        <v/>
      </c>
      <c r="CA303" s="44" t="str">
        <f t="shared" si="53"/>
        <v/>
      </c>
      <c r="CB303" s="45" t="str">
        <f t="shared" si="54"/>
        <v/>
      </c>
      <c r="CC303" s="44" t="str">
        <f t="shared" si="55"/>
        <v/>
      </c>
      <c r="CD303" s="45" t="str">
        <f t="shared" si="56"/>
        <v/>
      </c>
      <c r="CE303" s="44" t="e">
        <f>IF(AND(#REF!="",#REF!="",#REF!="",#REF!=""),"",SUM(#REF!,#REF!,#REF!,#REF!,#REF!))</f>
        <v>#REF!</v>
      </c>
      <c r="CF303" s="45" t="str">
        <f t="shared" si="57"/>
        <v/>
      </c>
      <c r="CG303" s="38" t="e">
        <f>IF(AND(#REF!="",#REF!="",#REF!="",#REF!=""),"",SUM(#REF!,#REF!,#REF!,#REF!))</f>
        <v>#REF!</v>
      </c>
      <c r="CH303" s="38" t="str">
        <f t="shared" si="46"/>
        <v/>
      </c>
    </row>
    <row r="304" spans="1:86" ht="24.9" customHeight="1">
      <c r="A304" s="358">
        <v>298</v>
      </c>
      <c r="B304" s="359"/>
      <c r="C304" s="360"/>
      <c r="D304" s="361"/>
      <c r="E304" s="362"/>
      <c r="F304" s="363"/>
      <c r="G304" s="363"/>
      <c r="H304" s="364"/>
      <c r="I304" s="365"/>
      <c r="J304" s="366"/>
      <c r="K304" s="367"/>
      <c r="L304" s="24"/>
      <c r="M304" s="25"/>
      <c r="N304" s="25"/>
      <c r="O304" s="8"/>
      <c r="P304" s="57"/>
      <c r="Q304" s="60"/>
      <c r="R304" s="8"/>
      <c r="S304" s="14"/>
      <c r="T304" s="26"/>
      <c r="U304" s="27"/>
      <c r="V304" s="27"/>
      <c r="W304" s="8"/>
      <c r="X304" s="63"/>
      <c r="Y304" s="60"/>
      <c r="Z304" s="8"/>
      <c r="AA304" s="14"/>
      <c r="AB304" s="24"/>
      <c r="AC304" s="25"/>
      <c r="AD304" s="25"/>
      <c r="AE304" s="8"/>
      <c r="AF304" s="57"/>
      <c r="AG304" s="60"/>
      <c r="AH304" s="8"/>
      <c r="AI304" s="14"/>
      <c r="AJ304" s="24"/>
      <c r="AK304" s="25"/>
      <c r="AL304" s="25"/>
      <c r="AM304" s="8"/>
      <c r="AN304" s="57"/>
      <c r="AO304" s="60"/>
      <c r="AP304" s="8"/>
      <c r="AQ304" s="14"/>
      <c r="AR304" s="24"/>
      <c r="AS304" s="25"/>
      <c r="AT304" s="57"/>
      <c r="AU304" s="24"/>
      <c r="AV304" s="25"/>
      <c r="AW304" s="97"/>
      <c r="AX304" s="24"/>
      <c r="AY304" s="25"/>
      <c r="AZ304" s="57"/>
      <c r="BA304" s="13" t="s">
        <v>447</v>
      </c>
      <c r="BB304" s="109" t="s">
        <v>447</v>
      </c>
      <c r="BC304" s="1"/>
      <c r="BD304" s="1"/>
      <c r="BE304" s="1"/>
      <c r="BF304" s="1"/>
      <c r="BG304" s="1"/>
      <c r="BS304" s="29"/>
      <c r="BT304" s="44" t="str">
        <f t="shared" si="47"/>
        <v/>
      </c>
      <c r="BU304" s="45" t="str">
        <f t="shared" si="48"/>
        <v/>
      </c>
      <c r="BV304" s="45" t="str">
        <f t="shared" si="49"/>
        <v/>
      </c>
      <c r="BW304" s="44" t="str">
        <f t="shared" si="50"/>
        <v/>
      </c>
      <c r="BX304" s="45" t="str">
        <f t="shared" si="51"/>
        <v/>
      </c>
      <c r="BY304" s="44" t="e">
        <f>IF(AND(#REF!="",#REF!="",#REF!="",#REF!=""),"",SUM(#REF!,#REF!,#REF!,#REF!,#REF!))</f>
        <v>#REF!</v>
      </c>
      <c r="BZ304" s="45" t="str">
        <f t="shared" si="52"/>
        <v/>
      </c>
      <c r="CA304" s="44" t="str">
        <f t="shared" si="53"/>
        <v/>
      </c>
      <c r="CB304" s="45" t="str">
        <f t="shared" si="54"/>
        <v/>
      </c>
      <c r="CC304" s="44" t="str">
        <f t="shared" si="55"/>
        <v/>
      </c>
      <c r="CD304" s="45" t="str">
        <f t="shared" si="56"/>
        <v/>
      </c>
      <c r="CE304" s="44" t="e">
        <f>IF(AND(#REF!="",#REF!="",#REF!="",#REF!=""),"",SUM(#REF!,#REF!,#REF!,#REF!,#REF!))</f>
        <v>#REF!</v>
      </c>
      <c r="CF304" s="45" t="str">
        <f t="shared" si="57"/>
        <v/>
      </c>
      <c r="CG304" s="38" t="e">
        <f>IF(AND(#REF!="",#REF!="",#REF!="",#REF!=""),"",SUM(#REF!,#REF!,#REF!,#REF!))</f>
        <v>#REF!</v>
      </c>
      <c r="CH304" s="38" t="str">
        <f t="shared" si="46"/>
        <v/>
      </c>
    </row>
    <row r="305" spans="1:86" ht="24.9" customHeight="1">
      <c r="A305" s="358">
        <v>299</v>
      </c>
      <c r="B305" s="359"/>
      <c r="C305" s="360"/>
      <c r="D305" s="361"/>
      <c r="E305" s="362"/>
      <c r="F305" s="363"/>
      <c r="G305" s="363"/>
      <c r="H305" s="364"/>
      <c r="I305" s="365"/>
      <c r="J305" s="366"/>
      <c r="K305" s="367"/>
      <c r="L305" s="24"/>
      <c r="M305" s="25"/>
      <c r="N305" s="25"/>
      <c r="O305" s="8"/>
      <c r="P305" s="57"/>
      <c r="Q305" s="60"/>
      <c r="R305" s="8"/>
      <c r="S305" s="14"/>
      <c r="T305" s="26"/>
      <c r="U305" s="27"/>
      <c r="V305" s="27"/>
      <c r="W305" s="8"/>
      <c r="X305" s="63"/>
      <c r="Y305" s="60"/>
      <c r="Z305" s="8"/>
      <c r="AA305" s="14"/>
      <c r="AB305" s="24"/>
      <c r="AC305" s="25"/>
      <c r="AD305" s="25"/>
      <c r="AE305" s="8"/>
      <c r="AF305" s="57"/>
      <c r="AG305" s="60"/>
      <c r="AH305" s="8"/>
      <c r="AI305" s="14"/>
      <c r="AJ305" s="24"/>
      <c r="AK305" s="25"/>
      <c r="AL305" s="25"/>
      <c r="AM305" s="8"/>
      <c r="AN305" s="57"/>
      <c r="AO305" s="60"/>
      <c r="AP305" s="8"/>
      <c r="AQ305" s="14"/>
      <c r="AR305" s="24"/>
      <c r="AS305" s="25"/>
      <c r="AT305" s="57"/>
      <c r="AU305" s="24"/>
      <c r="AV305" s="25"/>
      <c r="AW305" s="97"/>
      <c r="AX305" s="24"/>
      <c r="AY305" s="25"/>
      <c r="AZ305" s="57"/>
      <c r="BA305" s="13" t="s">
        <v>447</v>
      </c>
      <c r="BB305" s="109" t="s">
        <v>447</v>
      </c>
      <c r="BC305" s="1"/>
      <c r="BD305" s="1"/>
      <c r="BE305" s="1"/>
      <c r="BF305" s="1"/>
      <c r="BG305" s="1"/>
      <c r="BS305" s="29"/>
      <c r="BT305" s="44" t="str">
        <f t="shared" si="47"/>
        <v/>
      </c>
      <c r="BU305" s="45" t="str">
        <f t="shared" si="48"/>
        <v/>
      </c>
      <c r="BV305" s="45" t="str">
        <f t="shared" si="49"/>
        <v/>
      </c>
      <c r="BW305" s="44" t="str">
        <f t="shared" si="50"/>
        <v/>
      </c>
      <c r="BX305" s="45" t="str">
        <f t="shared" si="51"/>
        <v/>
      </c>
      <c r="BY305" s="44" t="e">
        <f>IF(AND(#REF!="",#REF!="",#REF!="",#REF!=""),"",SUM(#REF!,#REF!,#REF!,#REF!,#REF!))</f>
        <v>#REF!</v>
      </c>
      <c r="BZ305" s="45" t="str">
        <f t="shared" si="52"/>
        <v/>
      </c>
      <c r="CA305" s="44" t="str">
        <f t="shared" si="53"/>
        <v/>
      </c>
      <c r="CB305" s="45" t="str">
        <f t="shared" si="54"/>
        <v/>
      </c>
      <c r="CC305" s="44" t="str">
        <f t="shared" si="55"/>
        <v/>
      </c>
      <c r="CD305" s="45" t="str">
        <f t="shared" si="56"/>
        <v/>
      </c>
      <c r="CE305" s="44" t="e">
        <f>IF(AND(#REF!="",#REF!="",#REF!="",#REF!=""),"",SUM(#REF!,#REF!,#REF!,#REF!,#REF!))</f>
        <v>#REF!</v>
      </c>
      <c r="CF305" s="45" t="str">
        <f t="shared" si="57"/>
        <v/>
      </c>
      <c r="CG305" s="38" t="e">
        <f>IF(AND(#REF!="",#REF!="",#REF!="",#REF!=""),"",SUM(#REF!,#REF!,#REF!,#REF!))</f>
        <v>#REF!</v>
      </c>
      <c r="CH305" s="38" t="str">
        <f t="shared" si="46"/>
        <v/>
      </c>
    </row>
    <row r="306" spans="1:86" ht="24.9" customHeight="1">
      <c r="A306" s="358">
        <v>300</v>
      </c>
      <c r="B306" s="359"/>
      <c r="C306" s="360"/>
      <c r="D306" s="361"/>
      <c r="E306" s="362"/>
      <c r="F306" s="363"/>
      <c r="G306" s="363"/>
      <c r="H306" s="364"/>
      <c r="I306" s="365"/>
      <c r="J306" s="366"/>
      <c r="K306" s="367"/>
      <c r="L306" s="24"/>
      <c r="M306" s="25"/>
      <c r="N306" s="25"/>
      <c r="O306" s="8"/>
      <c r="P306" s="57"/>
      <c r="Q306" s="60"/>
      <c r="R306" s="8"/>
      <c r="S306" s="14"/>
      <c r="T306" s="26"/>
      <c r="U306" s="27"/>
      <c r="V306" s="27"/>
      <c r="W306" s="8"/>
      <c r="X306" s="63"/>
      <c r="Y306" s="60"/>
      <c r="Z306" s="8"/>
      <c r="AA306" s="14"/>
      <c r="AB306" s="24"/>
      <c r="AC306" s="25"/>
      <c r="AD306" s="25"/>
      <c r="AE306" s="8"/>
      <c r="AF306" s="57"/>
      <c r="AG306" s="60"/>
      <c r="AH306" s="8"/>
      <c r="AI306" s="14"/>
      <c r="AJ306" s="24"/>
      <c r="AK306" s="25"/>
      <c r="AL306" s="25"/>
      <c r="AM306" s="8"/>
      <c r="AN306" s="57"/>
      <c r="AO306" s="60"/>
      <c r="AP306" s="8"/>
      <c r="AQ306" s="14"/>
      <c r="AR306" s="24"/>
      <c r="AS306" s="25"/>
      <c r="AT306" s="57"/>
      <c r="AU306" s="24"/>
      <c r="AV306" s="25"/>
      <c r="AW306" s="97"/>
      <c r="AX306" s="24"/>
      <c r="AY306" s="25"/>
      <c r="AZ306" s="57"/>
      <c r="BA306" s="13" t="s">
        <v>447</v>
      </c>
      <c r="BB306" s="109" t="s">
        <v>447</v>
      </c>
      <c r="BC306" s="1"/>
      <c r="BD306" s="1"/>
      <c r="BE306" s="1"/>
      <c r="BF306" s="1"/>
      <c r="BG306" s="1"/>
      <c r="BS306" s="29"/>
      <c r="BT306" s="44" t="str">
        <f t="shared" si="47"/>
        <v/>
      </c>
      <c r="BU306" s="45" t="str">
        <f t="shared" si="48"/>
        <v/>
      </c>
      <c r="BV306" s="45" t="str">
        <f t="shared" si="49"/>
        <v/>
      </c>
      <c r="BW306" s="44" t="str">
        <f t="shared" si="50"/>
        <v/>
      </c>
      <c r="BX306" s="45" t="str">
        <f t="shared" si="51"/>
        <v/>
      </c>
      <c r="BY306" s="44" t="e">
        <f>IF(AND(#REF!="",#REF!="",#REF!="",#REF!=""),"",SUM(#REF!,#REF!,#REF!,#REF!,#REF!))</f>
        <v>#REF!</v>
      </c>
      <c r="BZ306" s="45" t="str">
        <f t="shared" si="52"/>
        <v/>
      </c>
      <c r="CA306" s="44" t="str">
        <f t="shared" si="53"/>
        <v/>
      </c>
      <c r="CB306" s="45" t="str">
        <f t="shared" si="54"/>
        <v/>
      </c>
      <c r="CC306" s="44" t="str">
        <f t="shared" si="55"/>
        <v/>
      </c>
      <c r="CD306" s="45" t="str">
        <f t="shared" si="56"/>
        <v/>
      </c>
      <c r="CE306" s="44" t="e">
        <f>IF(AND(#REF!="",#REF!="",#REF!="",#REF!=""),"",SUM(#REF!,#REF!,#REF!,#REF!,#REF!))</f>
        <v>#REF!</v>
      </c>
      <c r="CF306" s="45" t="str">
        <f t="shared" si="57"/>
        <v/>
      </c>
      <c r="CG306" s="38" t="e">
        <f>IF(AND(#REF!="",#REF!="",#REF!="",#REF!=""),"",SUM(#REF!,#REF!,#REF!,#REF!))</f>
        <v>#REF!</v>
      </c>
      <c r="CH306" s="38" t="str">
        <f t="shared" si="46"/>
        <v/>
      </c>
    </row>
    <row r="307" spans="1:86" ht="24.9" customHeight="1">
      <c r="A307" s="358">
        <v>301</v>
      </c>
      <c r="B307" s="359"/>
      <c r="C307" s="360"/>
      <c r="D307" s="361"/>
      <c r="E307" s="362"/>
      <c r="F307" s="363"/>
      <c r="G307" s="363"/>
      <c r="H307" s="364"/>
      <c r="I307" s="365"/>
      <c r="J307" s="366"/>
      <c r="K307" s="367"/>
      <c r="L307" s="24"/>
      <c r="M307" s="25"/>
      <c r="N307" s="25"/>
      <c r="O307" s="8"/>
      <c r="P307" s="57"/>
      <c r="Q307" s="60"/>
      <c r="R307" s="8"/>
      <c r="S307" s="14"/>
      <c r="T307" s="26"/>
      <c r="U307" s="27"/>
      <c r="V307" s="27"/>
      <c r="W307" s="8"/>
      <c r="X307" s="63"/>
      <c r="Y307" s="60"/>
      <c r="Z307" s="8"/>
      <c r="AA307" s="14"/>
      <c r="AB307" s="24"/>
      <c r="AC307" s="25"/>
      <c r="AD307" s="25"/>
      <c r="AE307" s="8"/>
      <c r="AF307" s="57"/>
      <c r="AG307" s="60"/>
      <c r="AH307" s="8"/>
      <c r="AI307" s="14"/>
      <c r="AJ307" s="24"/>
      <c r="AK307" s="25"/>
      <c r="AL307" s="25"/>
      <c r="AM307" s="8"/>
      <c r="AN307" s="57"/>
      <c r="AO307" s="60"/>
      <c r="AP307" s="8"/>
      <c r="AQ307" s="14"/>
      <c r="AR307" s="24"/>
      <c r="AS307" s="25"/>
      <c r="AT307" s="57"/>
      <c r="AU307" s="24"/>
      <c r="AV307" s="25"/>
      <c r="AW307" s="97"/>
      <c r="AX307" s="24"/>
      <c r="AY307" s="25"/>
      <c r="AZ307" s="57"/>
      <c r="BA307" s="13" t="s">
        <v>447</v>
      </c>
      <c r="BB307" s="109" t="s">
        <v>447</v>
      </c>
      <c r="BC307" s="1"/>
      <c r="BD307" s="1"/>
      <c r="BE307" s="1"/>
      <c r="BF307" s="1"/>
      <c r="BG307" s="1"/>
      <c r="BS307" s="29"/>
      <c r="BT307" s="44" t="str">
        <f t="shared" si="47"/>
        <v/>
      </c>
      <c r="BU307" s="45" t="str">
        <f t="shared" si="48"/>
        <v/>
      </c>
      <c r="BV307" s="45" t="str">
        <f t="shared" si="49"/>
        <v/>
      </c>
      <c r="BW307" s="44" t="str">
        <f t="shared" si="50"/>
        <v/>
      </c>
      <c r="BX307" s="45" t="str">
        <f t="shared" si="51"/>
        <v/>
      </c>
      <c r="BY307" s="44" t="e">
        <f>IF(AND(#REF!="",#REF!="",#REF!="",#REF!=""),"",SUM(#REF!,#REF!,#REF!,#REF!,#REF!))</f>
        <v>#REF!</v>
      </c>
      <c r="BZ307" s="45" t="str">
        <f t="shared" si="52"/>
        <v/>
      </c>
      <c r="CA307" s="44" t="str">
        <f t="shared" si="53"/>
        <v/>
      </c>
      <c r="CB307" s="45" t="str">
        <f t="shared" si="54"/>
        <v/>
      </c>
      <c r="CC307" s="44" t="str">
        <f t="shared" si="55"/>
        <v/>
      </c>
      <c r="CD307" s="45" t="str">
        <f t="shared" si="56"/>
        <v/>
      </c>
      <c r="CE307" s="44" t="e">
        <f>IF(AND(#REF!="",#REF!="",#REF!="",#REF!=""),"",SUM(#REF!,#REF!,#REF!,#REF!,#REF!))</f>
        <v>#REF!</v>
      </c>
      <c r="CF307" s="45" t="str">
        <f t="shared" si="57"/>
        <v/>
      </c>
      <c r="CG307" s="38" t="e">
        <f>IF(AND(#REF!="",#REF!="",#REF!="",#REF!=""),"",SUM(#REF!,#REF!,#REF!,#REF!))</f>
        <v>#REF!</v>
      </c>
      <c r="CH307" s="38" t="str">
        <f t="shared" si="46"/>
        <v/>
      </c>
    </row>
    <row r="308" spans="1:86" ht="24.9" customHeight="1">
      <c r="A308" s="358">
        <v>302</v>
      </c>
      <c r="B308" s="359"/>
      <c r="C308" s="360"/>
      <c r="D308" s="361"/>
      <c r="E308" s="362"/>
      <c r="F308" s="363"/>
      <c r="G308" s="363"/>
      <c r="H308" s="364"/>
      <c r="I308" s="365"/>
      <c r="J308" s="366"/>
      <c r="K308" s="367"/>
      <c r="L308" s="24"/>
      <c r="M308" s="25"/>
      <c r="N308" s="25"/>
      <c r="O308" s="8"/>
      <c r="P308" s="57"/>
      <c r="Q308" s="60"/>
      <c r="R308" s="8"/>
      <c r="S308" s="14"/>
      <c r="T308" s="26"/>
      <c r="U308" s="27"/>
      <c r="V308" s="27"/>
      <c r="W308" s="8"/>
      <c r="X308" s="63"/>
      <c r="Y308" s="60"/>
      <c r="Z308" s="8"/>
      <c r="AA308" s="14"/>
      <c r="AB308" s="24"/>
      <c r="AC308" s="25"/>
      <c r="AD308" s="25"/>
      <c r="AE308" s="8"/>
      <c r="AF308" s="57"/>
      <c r="AG308" s="60"/>
      <c r="AH308" s="8"/>
      <c r="AI308" s="14"/>
      <c r="AJ308" s="24"/>
      <c r="AK308" s="25"/>
      <c r="AL308" s="25"/>
      <c r="AM308" s="8"/>
      <c r="AN308" s="57"/>
      <c r="AO308" s="60"/>
      <c r="AP308" s="8"/>
      <c r="AQ308" s="14"/>
      <c r="AR308" s="24"/>
      <c r="AS308" s="25"/>
      <c r="AT308" s="57"/>
      <c r="AU308" s="24"/>
      <c r="AV308" s="25"/>
      <c r="AW308" s="97"/>
      <c r="AX308" s="24"/>
      <c r="AY308" s="25"/>
      <c r="AZ308" s="57"/>
      <c r="BA308" s="13" t="s">
        <v>447</v>
      </c>
      <c r="BB308" s="109" t="s">
        <v>447</v>
      </c>
      <c r="BC308" s="1"/>
      <c r="BD308" s="1"/>
      <c r="BE308" s="1"/>
      <c r="BF308" s="1"/>
      <c r="BG308" s="1"/>
      <c r="BS308" s="29"/>
      <c r="BT308" s="44" t="str">
        <f t="shared" si="47"/>
        <v/>
      </c>
      <c r="BU308" s="45" t="str">
        <f t="shared" si="48"/>
        <v/>
      </c>
      <c r="BV308" s="45" t="str">
        <f t="shared" si="49"/>
        <v/>
      </c>
      <c r="BW308" s="44" t="str">
        <f t="shared" si="50"/>
        <v/>
      </c>
      <c r="BX308" s="45" t="str">
        <f t="shared" si="51"/>
        <v/>
      </c>
      <c r="BY308" s="44" t="e">
        <f>IF(AND(#REF!="",#REF!="",#REF!="",#REF!=""),"",SUM(#REF!,#REF!,#REF!,#REF!,#REF!))</f>
        <v>#REF!</v>
      </c>
      <c r="BZ308" s="45" t="str">
        <f t="shared" si="52"/>
        <v/>
      </c>
      <c r="CA308" s="44" t="str">
        <f t="shared" si="53"/>
        <v/>
      </c>
      <c r="CB308" s="45" t="str">
        <f t="shared" si="54"/>
        <v/>
      </c>
      <c r="CC308" s="44" t="str">
        <f t="shared" si="55"/>
        <v/>
      </c>
      <c r="CD308" s="45" t="str">
        <f t="shared" si="56"/>
        <v/>
      </c>
      <c r="CE308" s="44" t="e">
        <f>IF(AND(#REF!="",#REF!="",#REF!="",#REF!=""),"",SUM(#REF!,#REF!,#REF!,#REF!,#REF!))</f>
        <v>#REF!</v>
      </c>
      <c r="CF308" s="45" t="str">
        <f t="shared" si="57"/>
        <v/>
      </c>
      <c r="CG308" s="38" t="e">
        <f>IF(AND(#REF!="",#REF!="",#REF!="",#REF!=""),"",SUM(#REF!,#REF!,#REF!,#REF!))</f>
        <v>#REF!</v>
      </c>
      <c r="CH308" s="38" t="str">
        <f t="shared" si="46"/>
        <v/>
      </c>
    </row>
    <row r="309" spans="1:86" ht="24.9" customHeight="1">
      <c r="A309" s="358">
        <v>303</v>
      </c>
      <c r="B309" s="359"/>
      <c r="C309" s="360"/>
      <c r="D309" s="361"/>
      <c r="E309" s="362"/>
      <c r="F309" s="363"/>
      <c r="G309" s="363"/>
      <c r="H309" s="364"/>
      <c r="I309" s="365"/>
      <c r="J309" s="366"/>
      <c r="K309" s="367"/>
      <c r="L309" s="24"/>
      <c r="M309" s="25"/>
      <c r="N309" s="25"/>
      <c r="O309" s="8"/>
      <c r="P309" s="57"/>
      <c r="Q309" s="60"/>
      <c r="R309" s="8"/>
      <c r="S309" s="14"/>
      <c r="T309" s="26"/>
      <c r="U309" s="27"/>
      <c r="V309" s="27"/>
      <c r="W309" s="8"/>
      <c r="X309" s="63"/>
      <c r="Y309" s="60"/>
      <c r="Z309" s="8"/>
      <c r="AA309" s="14"/>
      <c r="AB309" s="24"/>
      <c r="AC309" s="25"/>
      <c r="AD309" s="25"/>
      <c r="AE309" s="8"/>
      <c r="AF309" s="57"/>
      <c r="AG309" s="60"/>
      <c r="AH309" s="8"/>
      <c r="AI309" s="14"/>
      <c r="AJ309" s="24"/>
      <c r="AK309" s="25"/>
      <c r="AL309" s="25"/>
      <c r="AM309" s="8"/>
      <c r="AN309" s="57"/>
      <c r="AO309" s="60"/>
      <c r="AP309" s="8"/>
      <c r="AQ309" s="14"/>
      <c r="AR309" s="24"/>
      <c r="AS309" s="25"/>
      <c r="AT309" s="57"/>
      <c r="AU309" s="24"/>
      <c r="AV309" s="25"/>
      <c r="AW309" s="97"/>
      <c r="AX309" s="24"/>
      <c r="AY309" s="25"/>
      <c r="AZ309" s="57"/>
      <c r="BA309" s="13" t="s">
        <v>447</v>
      </c>
      <c r="BB309" s="109" t="s">
        <v>447</v>
      </c>
      <c r="BC309" s="1"/>
      <c r="BD309" s="1"/>
      <c r="BE309" s="1"/>
      <c r="BF309" s="1"/>
      <c r="BG309" s="1"/>
      <c r="BS309" s="29"/>
      <c r="BT309" s="44" t="str">
        <f t="shared" si="47"/>
        <v/>
      </c>
      <c r="BU309" s="45" t="str">
        <f t="shared" si="48"/>
        <v/>
      </c>
      <c r="BV309" s="45" t="str">
        <f t="shared" si="49"/>
        <v/>
      </c>
      <c r="BW309" s="44" t="str">
        <f t="shared" si="50"/>
        <v/>
      </c>
      <c r="BX309" s="45" t="str">
        <f t="shared" si="51"/>
        <v/>
      </c>
      <c r="BY309" s="44" t="e">
        <f>IF(AND(#REF!="",#REF!="",#REF!="",#REF!=""),"",SUM(#REF!,#REF!,#REF!,#REF!,#REF!))</f>
        <v>#REF!</v>
      </c>
      <c r="BZ309" s="45" t="str">
        <f t="shared" si="52"/>
        <v/>
      </c>
      <c r="CA309" s="44" t="str">
        <f t="shared" si="53"/>
        <v/>
      </c>
      <c r="CB309" s="45" t="str">
        <f t="shared" si="54"/>
        <v/>
      </c>
      <c r="CC309" s="44" t="str">
        <f t="shared" si="55"/>
        <v/>
      </c>
      <c r="CD309" s="45" t="str">
        <f t="shared" si="56"/>
        <v/>
      </c>
      <c r="CE309" s="44" t="e">
        <f>IF(AND(#REF!="",#REF!="",#REF!="",#REF!=""),"",SUM(#REF!,#REF!,#REF!,#REF!,#REF!))</f>
        <v>#REF!</v>
      </c>
      <c r="CF309" s="45" t="str">
        <f t="shared" si="57"/>
        <v/>
      </c>
      <c r="CG309" s="38" t="e">
        <f>IF(AND(#REF!="",#REF!="",#REF!="",#REF!=""),"",SUM(#REF!,#REF!,#REF!,#REF!))</f>
        <v>#REF!</v>
      </c>
      <c r="CH309" s="38" t="str">
        <f t="shared" si="46"/>
        <v/>
      </c>
    </row>
    <row r="310" spans="1:86" ht="24.9" customHeight="1">
      <c r="A310" s="358">
        <v>304</v>
      </c>
      <c r="B310" s="359"/>
      <c r="C310" s="360"/>
      <c r="D310" s="361"/>
      <c r="E310" s="362"/>
      <c r="F310" s="363"/>
      <c r="G310" s="363"/>
      <c r="H310" s="364"/>
      <c r="I310" s="365"/>
      <c r="J310" s="366"/>
      <c r="K310" s="367"/>
      <c r="L310" s="24"/>
      <c r="M310" s="25"/>
      <c r="N310" s="25"/>
      <c r="O310" s="8"/>
      <c r="P310" s="57"/>
      <c r="Q310" s="60"/>
      <c r="R310" s="8"/>
      <c r="S310" s="14"/>
      <c r="T310" s="26"/>
      <c r="U310" s="27"/>
      <c r="V310" s="27"/>
      <c r="W310" s="8"/>
      <c r="X310" s="63"/>
      <c r="Y310" s="60"/>
      <c r="Z310" s="8"/>
      <c r="AA310" s="14"/>
      <c r="AB310" s="24"/>
      <c r="AC310" s="25"/>
      <c r="AD310" s="25"/>
      <c r="AE310" s="8"/>
      <c r="AF310" s="57"/>
      <c r="AG310" s="60"/>
      <c r="AH310" s="8"/>
      <c r="AI310" s="14"/>
      <c r="AJ310" s="24"/>
      <c r="AK310" s="25"/>
      <c r="AL310" s="25"/>
      <c r="AM310" s="8"/>
      <c r="AN310" s="57"/>
      <c r="AO310" s="60"/>
      <c r="AP310" s="8"/>
      <c r="AQ310" s="14"/>
      <c r="AR310" s="24"/>
      <c r="AS310" s="25"/>
      <c r="AT310" s="57"/>
      <c r="AU310" s="24"/>
      <c r="AV310" s="25"/>
      <c r="AW310" s="97"/>
      <c r="AX310" s="24"/>
      <c r="AY310" s="25"/>
      <c r="AZ310" s="57"/>
      <c r="BA310" s="13" t="s">
        <v>447</v>
      </c>
      <c r="BB310" s="109" t="s">
        <v>447</v>
      </c>
      <c r="BC310" s="1"/>
      <c r="BD310" s="1"/>
      <c r="BE310" s="1"/>
      <c r="BF310" s="1"/>
      <c r="BG310" s="1"/>
      <c r="BS310" s="29"/>
      <c r="BT310" s="44" t="str">
        <f t="shared" si="47"/>
        <v/>
      </c>
      <c r="BU310" s="45" t="str">
        <f t="shared" si="48"/>
        <v/>
      </c>
      <c r="BV310" s="45" t="str">
        <f t="shared" si="49"/>
        <v/>
      </c>
      <c r="BW310" s="44" t="str">
        <f t="shared" si="50"/>
        <v/>
      </c>
      <c r="BX310" s="45" t="str">
        <f t="shared" si="51"/>
        <v/>
      </c>
      <c r="BY310" s="44" t="e">
        <f>IF(AND(#REF!="",#REF!="",#REF!="",#REF!=""),"",SUM(#REF!,#REF!,#REF!,#REF!,#REF!))</f>
        <v>#REF!</v>
      </c>
      <c r="BZ310" s="45" t="str">
        <f t="shared" si="52"/>
        <v/>
      </c>
      <c r="CA310" s="44" t="str">
        <f t="shared" si="53"/>
        <v/>
      </c>
      <c r="CB310" s="45" t="str">
        <f t="shared" si="54"/>
        <v/>
      </c>
      <c r="CC310" s="44" t="str">
        <f t="shared" si="55"/>
        <v/>
      </c>
      <c r="CD310" s="45" t="str">
        <f t="shared" si="56"/>
        <v/>
      </c>
      <c r="CE310" s="44" t="e">
        <f>IF(AND(#REF!="",#REF!="",#REF!="",#REF!=""),"",SUM(#REF!,#REF!,#REF!,#REF!,#REF!))</f>
        <v>#REF!</v>
      </c>
      <c r="CF310" s="45" t="str">
        <f t="shared" si="57"/>
        <v/>
      </c>
      <c r="CG310" s="38" t="e">
        <f>IF(AND(#REF!="",#REF!="",#REF!="",#REF!=""),"",SUM(#REF!,#REF!,#REF!,#REF!))</f>
        <v>#REF!</v>
      </c>
      <c r="CH310" s="38" t="str">
        <f t="shared" si="46"/>
        <v/>
      </c>
    </row>
    <row r="311" spans="1:86" ht="24.9" customHeight="1">
      <c r="A311" s="358">
        <v>305</v>
      </c>
      <c r="B311" s="359"/>
      <c r="C311" s="360"/>
      <c r="D311" s="361"/>
      <c r="E311" s="362"/>
      <c r="F311" s="363"/>
      <c r="G311" s="363"/>
      <c r="H311" s="364"/>
      <c r="I311" s="365"/>
      <c r="J311" s="366"/>
      <c r="K311" s="367"/>
      <c r="L311" s="24"/>
      <c r="M311" s="25"/>
      <c r="N311" s="25"/>
      <c r="O311" s="8"/>
      <c r="P311" s="57"/>
      <c r="Q311" s="60"/>
      <c r="R311" s="8"/>
      <c r="S311" s="14"/>
      <c r="T311" s="26"/>
      <c r="U311" s="27"/>
      <c r="V311" s="27"/>
      <c r="W311" s="8"/>
      <c r="X311" s="63"/>
      <c r="Y311" s="60"/>
      <c r="Z311" s="8"/>
      <c r="AA311" s="14"/>
      <c r="AB311" s="24"/>
      <c r="AC311" s="25"/>
      <c r="AD311" s="25"/>
      <c r="AE311" s="8"/>
      <c r="AF311" s="57"/>
      <c r="AG311" s="60"/>
      <c r="AH311" s="8"/>
      <c r="AI311" s="14"/>
      <c r="AJ311" s="24"/>
      <c r="AK311" s="25"/>
      <c r="AL311" s="25"/>
      <c r="AM311" s="8"/>
      <c r="AN311" s="57"/>
      <c r="AO311" s="60"/>
      <c r="AP311" s="8"/>
      <c r="AQ311" s="14"/>
      <c r="AR311" s="24"/>
      <c r="AS311" s="25"/>
      <c r="AT311" s="57"/>
      <c r="AU311" s="24"/>
      <c r="AV311" s="25"/>
      <c r="AW311" s="97"/>
      <c r="AX311" s="24"/>
      <c r="AY311" s="25"/>
      <c r="AZ311" s="57"/>
      <c r="BA311" s="13" t="s">
        <v>447</v>
      </c>
      <c r="BB311" s="109" t="s">
        <v>447</v>
      </c>
      <c r="BC311" s="1"/>
      <c r="BD311" s="1"/>
      <c r="BE311" s="1"/>
      <c r="BF311" s="1"/>
      <c r="BG311" s="1"/>
      <c r="BS311" s="29"/>
      <c r="BT311" s="44" t="str">
        <f t="shared" si="47"/>
        <v/>
      </c>
      <c r="BU311" s="45" t="str">
        <f t="shared" si="48"/>
        <v/>
      </c>
      <c r="BV311" s="45" t="str">
        <f t="shared" si="49"/>
        <v/>
      </c>
      <c r="BW311" s="44" t="str">
        <f t="shared" si="50"/>
        <v/>
      </c>
      <c r="BX311" s="45" t="str">
        <f t="shared" si="51"/>
        <v/>
      </c>
      <c r="BY311" s="44" t="e">
        <f>IF(AND(#REF!="",#REF!="",#REF!="",#REF!=""),"",SUM(#REF!,#REF!,#REF!,#REF!,#REF!))</f>
        <v>#REF!</v>
      </c>
      <c r="BZ311" s="45" t="str">
        <f t="shared" si="52"/>
        <v/>
      </c>
      <c r="CA311" s="44" t="str">
        <f t="shared" si="53"/>
        <v/>
      </c>
      <c r="CB311" s="45" t="str">
        <f t="shared" si="54"/>
        <v/>
      </c>
      <c r="CC311" s="44" t="str">
        <f t="shared" si="55"/>
        <v/>
      </c>
      <c r="CD311" s="45" t="str">
        <f t="shared" si="56"/>
        <v/>
      </c>
      <c r="CE311" s="44" t="e">
        <f>IF(AND(#REF!="",#REF!="",#REF!="",#REF!=""),"",SUM(#REF!,#REF!,#REF!,#REF!,#REF!))</f>
        <v>#REF!</v>
      </c>
      <c r="CF311" s="45" t="str">
        <f t="shared" si="57"/>
        <v/>
      </c>
      <c r="CG311" s="38" t="e">
        <f>IF(AND(#REF!="",#REF!="",#REF!="",#REF!=""),"",SUM(#REF!,#REF!,#REF!,#REF!))</f>
        <v>#REF!</v>
      </c>
      <c r="CH311" s="38" t="str">
        <f t="shared" si="46"/>
        <v/>
      </c>
    </row>
    <row r="312" spans="1:86" ht="24.9" customHeight="1">
      <c r="A312" s="358">
        <v>306</v>
      </c>
      <c r="B312" s="359"/>
      <c r="C312" s="360"/>
      <c r="D312" s="361"/>
      <c r="E312" s="362"/>
      <c r="F312" s="363"/>
      <c r="G312" s="363"/>
      <c r="H312" s="364"/>
      <c r="I312" s="365"/>
      <c r="J312" s="366"/>
      <c r="K312" s="367"/>
      <c r="L312" s="24"/>
      <c r="M312" s="25"/>
      <c r="N312" s="25"/>
      <c r="O312" s="8"/>
      <c r="P312" s="57"/>
      <c r="Q312" s="60"/>
      <c r="R312" s="8"/>
      <c r="S312" s="14"/>
      <c r="T312" s="26"/>
      <c r="U312" s="27"/>
      <c r="V312" s="27"/>
      <c r="W312" s="8"/>
      <c r="X312" s="63"/>
      <c r="Y312" s="60"/>
      <c r="Z312" s="8"/>
      <c r="AA312" s="14"/>
      <c r="AB312" s="24"/>
      <c r="AC312" s="25"/>
      <c r="AD312" s="25"/>
      <c r="AE312" s="8"/>
      <c r="AF312" s="57"/>
      <c r="AG312" s="60"/>
      <c r="AH312" s="8"/>
      <c r="AI312" s="14"/>
      <c r="AJ312" s="24"/>
      <c r="AK312" s="25"/>
      <c r="AL312" s="25"/>
      <c r="AM312" s="8"/>
      <c r="AN312" s="57"/>
      <c r="AO312" s="60"/>
      <c r="AP312" s="8"/>
      <c r="AQ312" s="14"/>
      <c r="AR312" s="24"/>
      <c r="AS312" s="25"/>
      <c r="AT312" s="57"/>
      <c r="AU312" s="24"/>
      <c r="AV312" s="25"/>
      <c r="AW312" s="97"/>
      <c r="AX312" s="24"/>
      <c r="AY312" s="25"/>
      <c r="AZ312" s="57"/>
      <c r="BA312" s="13" t="s">
        <v>447</v>
      </c>
      <c r="BB312" s="109" t="s">
        <v>447</v>
      </c>
      <c r="BC312" s="1"/>
      <c r="BD312" s="1"/>
      <c r="BE312" s="1"/>
      <c r="BF312" s="1"/>
      <c r="BG312" s="1"/>
      <c r="BS312" s="29"/>
      <c r="BT312" s="44" t="str">
        <f t="shared" si="47"/>
        <v/>
      </c>
      <c r="BU312" s="45" t="str">
        <f t="shared" si="48"/>
        <v/>
      </c>
      <c r="BV312" s="45" t="str">
        <f t="shared" si="49"/>
        <v/>
      </c>
      <c r="BW312" s="44" t="str">
        <f t="shared" si="50"/>
        <v/>
      </c>
      <c r="BX312" s="45" t="str">
        <f t="shared" si="51"/>
        <v/>
      </c>
      <c r="BY312" s="44" t="e">
        <f>IF(AND(#REF!="",#REF!="",#REF!="",#REF!=""),"",SUM(#REF!,#REF!,#REF!,#REF!,#REF!))</f>
        <v>#REF!</v>
      </c>
      <c r="BZ312" s="45" t="str">
        <f t="shared" si="52"/>
        <v/>
      </c>
      <c r="CA312" s="44" t="str">
        <f t="shared" si="53"/>
        <v/>
      </c>
      <c r="CB312" s="45" t="str">
        <f t="shared" si="54"/>
        <v/>
      </c>
      <c r="CC312" s="44" t="str">
        <f t="shared" si="55"/>
        <v/>
      </c>
      <c r="CD312" s="45" t="str">
        <f t="shared" si="56"/>
        <v/>
      </c>
      <c r="CE312" s="44" t="e">
        <f>IF(AND(#REF!="",#REF!="",#REF!="",#REF!=""),"",SUM(#REF!,#REF!,#REF!,#REF!,#REF!))</f>
        <v>#REF!</v>
      </c>
      <c r="CF312" s="45" t="str">
        <f t="shared" si="57"/>
        <v/>
      </c>
      <c r="CG312" s="38" t="e">
        <f>IF(AND(#REF!="",#REF!="",#REF!="",#REF!=""),"",SUM(#REF!,#REF!,#REF!,#REF!))</f>
        <v>#REF!</v>
      </c>
      <c r="CH312" s="38" t="str">
        <f t="shared" si="46"/>
        <v/>
      </c>
    </row>
    <row r="313" spans="1:86" ht="24.9" customHeight="1">
      <c r="A313" s="358">
        <v>307</v>
      </c>
      <c r="B313" s="359"/>
      <c r="C313" s="360"/>
      <c r="D313" s="361"/>
      <c r="E313" s="362"/>
      <c r="F313" s="363"/>
      <c r="G313" s="363"/>
      <c r="H313" s="364"/>
      <c r="I313" s="365"/>
      <c r="J313" s="366"/>
      <c r="K313" s="367"/>
      <c r="L313" s="24"/>
      <c r="M313" s="25"/>
      <c r="N313" s="25"/>
      <c r="O313" s="8"/>
      <c r="P313" s="57"/>
      <c r="Q313" s="60"/>
      <c r="R313" s="8"/>
      <c r="S313" s="14"/>
      <c r="T313" s="26"/>
      <c r="U313" s="27"/>
      <c r="V313" s="27"/>
      <c r="W313" s="8"/>
      <c r="X313" s="63"/>
      <c r="Y313" s="60"/>
      <c r="Z313" s="8"/>
      <c r="AA313" s="14"/>
      <c r="AB313" s="24"/>
      <c r="AC313" s="25"/>
      <c r="AD313" s="25"/>
      <c r="AE313" s="8"/>
      <c r="AF313" s="57"/>
      <c r="AG313" s="60"/>
      <c r="AH313" s="8"/>
      <c r="AI313" s="14"/>
      <c r="AJ313" s="24"/>
      <c r="AK313" s="25"/>
      <c r="AL313" s="25"/>
      <c r="AM313" s="8"/>
      <c r="AN313" s="57"/>
      <c r="AO313" s="60"/>
      <c r="AP313" s="8"/>
      <c r="AQ313" s="14"/>
      <c r="AR313" s="24"/>
      <c r="AS313" s="25"/>
      <c r="AT313" s="57"/>
      <c r="AU313" s="24"/>
      <c r="AV313" s="25"/>
      <c r="AW313" s="97"/>
      <c r="AX313" s="24"/>
      <c r="AY313" s="25"/>
      <c r="AZ313" s="57"/>
      <c r="BA313" s="13" t="s">
        <v>447</v>
      </c>
      <c r="BB313" s="109" t="s">
        <v>447</v>
      </c>
      <c r="BC313" s="1"/>
      <c r="BD313" s="1"/>
      <c r="BE313" s="1"/>
      <c r="BF313" s="1"/>
      <c r="BG313" s="1"/>
      <c r="BS313" s="29"/>
      <c r="BT313" s="44" t="str">
        <f t="shared" si="47"/>
        <v/>
      </c>
      <c r="BU313" s="45" t="str">
        <f t="shared" si="48"/>
        <v/>
      </c>
      <c r="BV313" s="45" t="str">
        <f t="shared" si="49"/>
        <v/>
      </c>
      <c r="BW313" s="44" t="str">
        <f t="shared" si="50"/>
        <v/>
      </c>
      <c r="BX313" s="45" t="str">
        <f t="shared" si="51"/>
        <v/>
      </c>
      <c r="BY313" s="44" t="e">
        <f>IF(AND(#REF!="",#REF!="",#REF!="",#REF!=""),"",SUM(#REF!,#REF!,#REF!,#REF!,#REF!))</f>
        <v>#REF!</v>
      </c>
      <c r="BZ313" s="45" t="str">
        <f t="shared" si="52"/>
        <v/>
      </c>
      <c r="CA313" s="44" t="str">
        <f t="shared" si="53"/>
        <v/>
      </c>
      <c r="CB313" s="45" t="str">
        <f t="shared" si="54"/>
        <v/>
      </c>
      <c r="CC313" s="44" t="str">
        <f t="shared" si="55"/>
        <v/>
      </c>
      <c r="CD313" s="45" t="str">
        <f t="shared" si="56"/>
        <v/>
      </c>
      <c r="CE313" s="44" t="e">
        <f>IF(AND(#REF!="",#REF!="",#REF!="",#REF!=""),"",SUM(#REF!,#REF!,#REF!,#REF!,#REF!))</f>
        <v>#REF!</v>
      </c>
      <c r="CF313" s="45" t="str">
        <f t="shared" si="57"/>
        <v/>
      </c>
      <c r="CG313" s="38" t="e">
        <f>IF(AND(#REF!="",#REF!="",#REF!="",#REF!=""),"",SUM(#REF!,#REF!,#REF!,#REF!))</f>
        <v>#REF!</v>
      </c>
      <c r="CH313" s="38" t="str">
        <f t="shared" si="46"/>
        <v/>
      </c>
    </row>
    <row r="314" spans="1:86" ht="24.9" customHeight="1">
      <c r="A314" s="358">
        <v>308</v>
      </c>
      <c r="B314" s="359"/>
      <c r="C314" s="360"/>
      <c r="D314" s="361"/>
      <c r="E314" s="362"/>
      <c r="F314" s="363"/>
      <c r="G314" s="363"/>
      <c r="H314" s="364"/>
      <c r="I314" s="365"/>
      <c r="J314" s="366"/>
      <c r="K314" s="367"/>
      <c r="L314" s="24"/>
      <c r="M314" s="25"/>
      <c r="N314" s="25"/>
      <c r="O314" s="8"/>
      <c r="P314" s="57"/>
      <c r="Q314" s="60"/>
      <c r="R314" s="8"/>
      <c r="S314" s="14"/>
      <c r="T314" s="26"/>
      <c r="U314" s="27"/>
      <c r="V314" s="27"/>
      <c r="W314" s="8"/>
      <c r="X314" s="63"/>
      <c r="Y314" s="60"/>
      <c r="Z314" s="8"/>
      <c r="AA314" s="14"/>
      <c r="AB314" s="24"/>
      <c r="AC314" s="25"/>
      <c r="AD314" s="25"/>
      <c r="AE314" s="8"/>
      <c r="AF314" s="57"/>
      <c r="AG314" s="60"/>
      <c r="AH314" s="8"/>
      <c r="AI314" s="14"/>
      <c r="AJ314" s="24"/>
      <c r="AK314" s="25"/>
      <c r="AL314" s="25"/>
      <c r="AM314" s="8"/>
      <c r="AN314" s="57"/>
      <c r="AO314" s="60"/>
      <c r="AP314" s="8"/>
      <c r="AQ314" s="14"/>
      <c r="AR314" s="24"/>
      <c r="AS314" s="25"/>
      <c r="AT314" s="57"/>
      <c r="AU314" s="24"/>
      <c r="AV314" s="25"/>
      <c r="AW314" s="97"/>
      <c r="AX314" s="24"/>
      <c r="AY314" s="25"/>
      <c r="AZ314" s="57"/>
      <c r="BA314" s="13" t="s">
        <v>447</v>
      </c>
      <c r="BB314" s="109" t="s">
        <v>447</v>
      </c>
      <c r="BC314" s="1"/>
      <c r="BD314" s="1"/>
      <c r="BE314" s="1"/>
      <c r="BF314" s="1"/>
      <c r="BG314" s="1"/>
      <c r="BS314" s="29"/>
      <c r="BT314" s="44" t="str">
        <f t="shared" si="47"/>
        <v/>
      </c>
      <c r="BU314" s="45" t="str">
        <f t="shared" si="48"/>
        <v/>
      </c>
      <c r="BV314" s="45" t="str">
        <f t="shared" si="49"/>
        <v/>
      </c>
      <c r="BW314" s="44" t="str">
        <f t="shared" si="50"/>
        <v/>
      </c>
      <c r="BX314" s="45" t="str">
        <f t="shared" si="51"/>
        <v/>
      </c>
      <c r="BY314" s="44" t="e">
        <f>IF(AND(#REF!="",#REF!="",#REF!="",#REF!=""),"",SUM(#REF!,#REF!,#REF!,#REF!,#REF!))</f>
        <v>#REF!</v>
      </c>
      <c r="BZ314" s="45" t="str">
        <f t="shared" si="52"/>
        <v/>
      </c>
      <c r="CA314" s="44" t="str">
        <f t="shared" si="53"/>
        <v/>
      </c>
      <c r="CB314" s="45" t="str">
        <f t="shared" si="54"/>
        <v/>
      </c>
      <c r="CC314" s="44" t="str">
        <f t="shared" si="55"/>
        <v/>
      </c>
      <c r="CD314" s="45" t="str">
        <f t="shared" si="56"/>
        <v/>
      </c>
      <c r="CE314" s="44" t="e">
        <f>IF(AND(#REF!="",#REF!="",#REF!="",#REF!=""),"",SUM(#REF!,#REF!,#REF!,#REF!,#REF!))</f>
        <v>#REF!</v>
      </c>
      <c r="CF314" s="45" t="str">
        <f t="shared" si="57"/>
        <v/>
      </c>
      <c r="CG314" s="38" t="e">
        <f>IF(AND(#REF!="",#REF!="",#REF!="",#REF!=""),"",SUM(#REF!,#REF!,#REF!,#REF!))</f>
        <v>#REF!</v>
      </c>
      <c r="CH314" s="38" t="str">
        <f t="shared" si="46"/>
        <v/>
      </c>
    </row>
    <row r="315" spans="1:86" ht="24.9" customHeight="1">
      <c r="A315" s="358">
        <v>309</v>
      </c>
      <c r="B315" s="359"/>
      <c r="C315" s="360"/>
      <c r="D315" s="361"/>
      <c r="E315" s="362"/>
      <c r="F315" s="363"/>
      <c r="G315" s="363"/>
      <c r="H315" s="364"/>
      <c r="I315" s="365"/>
      <c r="J315" s="366"/>
      <c r="K315" s="367"/>
      <c r="L315" s="24"/>
      <c r="M315" s="25"/>
      <c r="N315" s="25"/>
      <c r="O315" s="8"/>
      <c r="P315" s="57"/>
      <c r="Q315" s="60"/>
      <c r="R315" s="8"/>
      <c r="S315" s="14"/>
      <c r="T315" s="26"/>
      <c r="U315" s="27"/>
      <c r="V315" s="27"/>
      <c r="W315" s="8"/>
      <c r="X315" s="63"/>
      <c r="Y315" s="60"/>
      <c r="Z315" s="8"/>
      <c r="AA315" s="14"/>
      <c r="AB315" s="24"/>
      <c r="AC315" s="25"/>
      <c r="AD315" s="25"/>
      <c r="AE315" s="8"/>
      <c r="AF315" s="57"/>
      <c r="AG315" s="60"/>
      <c r="AH315" s="8"/>
      <c r="AI315" s="14"/>
      <c r="AJ315" s="24"/>
      <c r="AK315" s="25"/>
      <c r="AL315" s="25"/>
      <c r="AM315" s="8"/>
      <c r="AN315" s="57"/>
      <c r="AO315" s="60"/>
      <c r="AP315" s="8"/>
      <c r="AQ315" s="14"/>
      <c r="AR315" s="24"/>
      <c r="AS315" s="25"/>
      <c r="AT315" s="57"/>
      <c r="AU315" s="24"/>
      <c r="AV315" s="25"/>
      <c r="AW315" s="97"/>
      <c r="AX315" s="24"/>
      <c r="AY315" s="25"/>
      <c r="AZ315" s="57"/>
      <c r="BA315" s="13" t="s">
        <v>447</v>
      </c>
      <c r="BB315" s="109" t="s">
        <v>447</v>
      </c>
      <c r="BC315" s="1"/>
      <c r="BD315" s="1"/>
      <c r="BE315" s="1"/>
      <c r="BF315" s="1"/>
      <c r="BG315" s="1"/>
      <c r="BS315" s="29"/>
      <c r="BT315" s="44" t="str">
        <f t="shared" si="47"/>
        <v/>
      </c>
      <c r="BU315" s="45" t="str">
        <f t="shared" si="48"/>
        <v/>
      </c>
      <c r="BV315" s="45" t="str">
        <f t="shared" si="49"/>
        <v/>
      </c>
      <c r="BW315" s="44" t="str">
        <f t="shared" si="50"/>
        <v/>
      </c>
      <c r="BX315" s="45" t="str">
        <f t="shared" si="51"/>
        <v/>
      </c>
      <c r="BY315" s="44" t="e">
        <f>IF(AND(#REF!="",#REF!="",#REF!="",#REF!=""),"",SUM(#REF!,#REF!,#REF!,#REF!,#REF!))</f>
        <v>#REF!</v>
      </c>
      <c r="BZ315" s="45" t="str">
        <f t="shared" si="52"/>
        <v/>
      </c>
      <c r="CA315" s="44" t="str">
        <f t="shared" si="53"/>
        <v/>
      </c>
      <c r="CB315" s="45" t="str">
        <f t="shared" si="54"/>
        <v/>
      </c>
      <c r="CC315" s="44" t="str">
        <f t="shared" si="55"/>
        <v/>
      </c>
      <c r="CD315" s="45" t="str">
        <f t="shared" si="56"/>
        <v/>
      </c>
      <c r="CE315" s="44" t="e">
        <f>IF(AND(#REF!="",#REF!="",#REF!="",#REF!=""),"",SUM(#REF!,#REF!,#REF!,#REF!,#REF!))</f>
        <v>#REF!</v>
      </c>
      <c r="CF315" s="45" t="str">
        <f t="shared" si="57"/>
        <v/>
      </c>
      <c r="CG315" s="38" t="e">
        <f>IF(AND(#REF!="",#REF!="",#REF!="",#REF!=""),"",SUM(#REF!,#REF!,#REF!,#REF!))</f>
        <v>#REF!</v>
      </c>
      <c r="CH315" s="38" t="str">
        <f t="shared" si="46"/>
        <v/>
      </c>
    </row>
    <row r="316" spans="1:86" ht="24.9" customHeight="1">
      <c r="A316" s="358">
        <v>310</v>
      </c>
      <c r="B316" s="359"/>
      <c r="C316" s="360"/>
      <c r="D316" s="361"/>
      <c r="E316" s="362"/>
      <c r="F316" s="363"/>
      <c r="G316" s="363"/>
      <c r="H316" s="364"/>
      <c r="I316" s="365"/>
      <c r="J316" s="366"/>
      <c r="K316" s="367"/>
      <c r="L316" s="24"/>
      <c r="M316" s="25"/>
      <c r="N316" s="25"/>
      <c r="O316" s="8"/>
      <c r="P316" s="57"/>
      <c r="Q316" s="60"/>
      <c r="R316" s="8"/>
      <c r="S316" s="14"/>
      <c r="T316" s="26"/>
      <c r="U316" s="27"/>
      <c r="V316" s="27"/>
      <c r="W316" s="8"/>
      <c r="X316" s="63"/>
      <c r="Y316" s="60"/>
      <c r="Z316" s="8"/>
      <c r="AA316" s="14"/>
      <c r="AB316" s="24"/>
      <c r="AC316" s="25"/>
      <c r="AD316" s="25"/>
      <c r="AE316" s="8"/>
      <c r="AF316" s="57"/>
      <c r="AG316" s="60"/>
      <c r="AH316" s="8"/>
      <c r="AI316" s="14"/>
      <c r="AJ316" s="24"/>
      <c r="AK316" s="25"/>
      <c r="AL316" s="25"/>
      <c r="AM316" s="8"/>
      <c r="AN316" s="57"/>
      <c r="AO316" s="60"/>
      <c r="AP316" s="8"/>
      <c r="AQ316" s="14"/>
      <c r="AR316" s="24"/>
      <c r="AS316" s="25"/>
      <c r="AT316" s="57"/>
      <c r="AU316" s="24"/>
      <c r="AV316" s="25"/>
      <c r="AW316" s="97"/>
      <c r="AX316" s="24"/>
      <c r="AY316" s="25"/>
      <c r="AZ316" s="57"/>
      <c r="BA316" s="13" t="s">
        <v>447</v>
      </c>
      <c r="BB316" s="109" t="s">
        <v>447</v>
      </c>
      <c r="BC316" s="1"/>
      <c r="BD316" s="1"/>
      <c r="BE316" s="1"/>
      <c r="BF316" s="1"/>
      <c r="BG316" s="1"/>
      <c r="BS316" s="29"/>
      <c r="BT316" s="44" t="str">
        <f t="shared" si="47"/>
        <v/>
      </c>
      <c r="BU316" s="45" t="str">
        <f t="shared" si="48"/>
        <v/>
      </c>
      <c r="BV316" s="45" t="str">
        <f t="shared" si="49"/>
        <v/>
      </c>
      <c r="BW316" s="44" t="str">
        <f t="shared" si="50"/>
        <v/>
      </c>
      <c r="BX316" s="45" t="str">
        <f t="shared" si="51"/>
        <v/>
      </c>
      <c r="BY316" s="44" t="e">
        <f>IF(AND(#REF!="",#REF!="",#REF!="",#REF!=""),"",SUM(#REF!,#REF!,#REF!,#REF!,#REF!))</f>
        <v>#REF!</v>
      </c>
      <c r="BZ316" s="45" t="str">
        <f t="shared" si="52"/>
        <v/>
      </c>
      <c r="CA316" s="44" t="str">
        <f t="shared" si="53"/>
        <v/>
      </c>
      <c r="CB316" s="45" t="str">
        <f t="shared" si="54"/>
        <v/>
      </c>
      <c r="CC316" s="44" t="str">
        <f t="shared" si="55"/>
        <v/>
      </c>
      <c r="CD316" s="45" t="str">
        <f t="shared" si="56"/>
        <v/>
      </c>
      <c r="CE316" s="44" t="e">
        <f>IF(AND(#REF!="",#REF!="",#REF!="",#REF!=""),"",SUM(#REF!,#REF!,#REF!,#REF!,#REF!))</f>
        <v>#REF!</v>
      </c>
      <c r="CF316" s="45" t="str">
        <f t="shared" si="57"/>
        <v/>
      </c>
      <c r="CG316" s="38" t="e">
        <f>IF(AND(#REF!="",#REF!="",#REF!="",#REF!=""),"",SUM(#REF!,#REF!,#REF!,#REF!))</f>
        <v>#REF!</v>
      </c>
      <c r="CH316" s="38" t="str">
        <f t="shared" si="46"/>
        <v/>
      </c>
    </row>
    <row r="317" spans="1:86" ht="24.9" customHeight="1">
      <c r="A317" s="358">
        <v>311</v>
      </c>
      <c r="B317" s="359"/>
      <c r="C317" s="360"/>
      <c r="D317" s="361"/>
      <c r="E317" s="362"/>
      <c r="F317" s="363"/>
      <c r="G317" s="363"/>
      <c r="H317" s="364"/>
      <c r="I317" s="365"/>
      <c r="J317" s="366"/>
      <c r="K317" s="367"/>
      <c r="L317" s="24"/>
      <c r="M317" s="25"/>
      <c r="N317" s="25"/>
      <c r="O317" s="8"/>
      <c r="P317" s="57"/>
      <c r="Q317" s="60"/>
      <c r="R317" s="8"/>
      <c r="S317" s="14"/>
      <c r="T317" s="26"/>
      <c r="U317" s="27"/>
      <c r="V317" s="27"/>
      <c r="W317" s="8"/>
      <c r="X317" s="63"/>
      <c r="Y317" s="60"/>
      <c r="Z317" s="8"/>
      <c r="AA317" s="14"/>
      <c r="AB317" s="24"/>
      <c r="AC317" s="25"/>
      <c r="AD317" s="25"/>
      <c r="AE317" s="8"/>
      <c r="AF317" s="57"/>
      <c r="AG317" s="60"/>
      <c r="AH317" s="8"/>
      <c r="AI317" s="14"/>
      <c r="AJ317" s="24"/>
      <c r="AK317" s="25"/>
      <c r="AL317" s="25"/>
      <c r="AM317" s="8"/>
      <c r="AN317" s="57"/>
      <c r="AO317" s="60"/>
      <c r="AP317" s="8"/>
      <c r="AQ317" s="14"/>
      <c r="AR317" s="24"/>
      <c r="AS317" s="25"/>
      <c r="AT317" s="57"/>
      <c r="AU317" s="24"/>
      <c r="AV317" s="25"/>
      <c r="AW317" s="97"/>
      <c r="AX317" s="24"/>
      <c r="AY317" s="25"/>
      <c r="AZ317" s="57"/>
      <c r="BA317" s="13" t="s">
        <v>447</v>
      </c>
      <c r="BB317" s="109" t="s">
        <v>447</v>
      </c>
      <c r="BC317" s="1"/>
      <c r="BD317" s="1"/>
      <c r="BE317" s="1"/>
      <c r="BF317" s="1"/>
      <c r="BG317" s="1"/>
      <c r="BS317" s="29"/>
      <c r="BT317" s="44" t="str">
        <f t="shared" si="47"/>
        <v/>
      </c>
      <c r="BU317" s="45" t="str">
        <f t="shared" si="48"/>
        <v/>
      </c>
      <c r="BV317" s="45" t="str">
        <f t="shared" si="49"/>
        <v/>
      </c>
      <c r="BW317" s="44" t="str">
        <f t="shared" si="50"/>
        <v/>
      </c>
      <c r="BX317" s="45" t="str">
        <f t="shared" si="51"/>
        <v/>
      </c>
      <c r="BY317" s="44" t="e">
        <f>IF(AND(#REF!="",#REF!="",#REF!="",#REF!=""),"",SUM(#REF!,#REF!,#REF!,#REF!,#REF!))</f>
        <v>#REF!</v>
      </c>
      <c r="BZ317" s="45" t="str">
        <f t="shared" si="52"/>
        <v/>
      </c>
      <c r="CA317" s="44" t="str">
        <f t="shared" si="53"/>
        <v/>
      </c>
      <c r="CB317" s="45" t="str">
        <f t="shared" si="54"/>
        <v/>
      </c>
      <c r="CC317" s="44" t="str">
        <f t="shared" si="55"/>
        <v/>
      </c>
      <c r="CD317" s="45" t="str">
        <f t="shared" si="56"/>
        <v/>
      </c>
      <c r="CE317" s="44" t="e">
        <f>IF(AND(#REF!="",#REF!="",#REF!="",#REF!=""),"",SUM(#REF!,#REF!,#REF!,#REF!,#REF!))</f>
        <v>#REF!</v>
      </c>
      <c r="CF317" s="45" t="str">
        <f t="shared" si="57"/>
        <v/>
      </c>
      <c r="CG317" s="38" t="e">
        <f>IF(AND(#REF!="",#REF!="",#REF!="",#REF!=""),"",SUM(#REF!,#REF!,#REF!,#REF!))</f>
        <v>#REF!</v>
      </c>
      <c r="CH317" s="38" t="str">
        <f t="shared" si="46"/>
        <v/>
      </c>
    </row>
    <row r="318" spans="1:86" ht="24.9" customHeight="1">
      <c r="A318" s="358">
        <v>312</v>
      </c>
      <c r="B318" s="359"/>
      <c r="C318" s="360"/>
      <c r="D318" s="361"/>
      <c r="E318" s="362"/>
      <c r="F318" s="363"/>
      <c r="G318" s="363"/>
      <c r="H318" s="364"/>
      <c r="I318" s="365"/>
      <c r="J318" s="366"/>
      <c r="K318" s="367"/>
      <c r="L318" s="24"/>
      <c r="M318" s="25"/>
      <c r="N318" s="25"/>
      <c r="O318" s="8"/>
      <c r="P318" s="57"/>
      <c r="Q318" s="60"/>
      <c r="R318" s="8"/>
      <c r="S318" s="14"/>
      <c r="T318" s="26"/>
      <c r="U318" s="27"/>
      <c r="V318" s="27"/>
      <c r="W318" s="8"/>
      <c r="X318" s="63"/>
      <c r="Y318" s="60"/>
      <c r="Z318" s="8"/>
      <c r="AA318" s="14"/>
      <c r="AB318" s="24"/>
      <c r="AC318" s="25"/>
      <c r="AD318" s="25"/>
      <c r="AE318" s="8"/>
      <c r="AF318" s="57"/>
      <c r="AG318" s="60"/>
      <c r="AH318" s="8"/>
      <c r="AI318" s="14"/>
      <c r="AJ318" s="24"/>
      <c r="AK318" s="25"/>
      <c r="AL318" s="25"/>
      <c r="AM318" s="8"/>
      <c r="AN318" s="57"/>
      <c r="AO318" s="60"/>
      <c r="AP318" s="8"/>
      <c r="AQ318" s="14"/>
      <c r="AR318" s="24"/>
      <c r="AS318" s="25"/>
      <c r="AT318" s="57"/>
      <c r="AU318" s="24"/>
      <c r="AV318" s="25"/>
      <c r="AW318" s="97"/>
      <c r="AX318" s="24"/>
      <c r="AY318" s="25"/>
      <c r="AZ318" s="57"/>
      <c r="BA318" s="13" t="s">
        <v>447</v>
      </c>
      <c r="BB318" s="109" t="s">
        <v>447</v>
      </c>
      <c r="BC318" s="1"/>
      <c r="BD318" s="1"/>
      <c r="BE318" s="1"/>
      <c r="BF318" s="1"/>
      <c r="BG318" s="1"/>
      <c r="BS318" s="29"/>
      <c r="BT318" s="44" t="str">
        <f t="shared" si="47"/>
        <v/>
      </c>
      <c r="BU318" s="45" t="str">
        <f t="shared" si="48"/>
        <v/>
      </c>
      <c r="BV318" s="45" t="str">
        <f t="shared" si="49"/>
        <v/>
      </c>
      <c r="BW318" s="44" t="str">
        <f t="shared" si="50"/>
        <v/>
      </c>
      <c r="BX318" s="45" t="str">
        <f t="shared" si="51"/>
        <v/>
      </c>
      <c r="BY318" s="44" t="e">
        <f>IF(AND(#REF!="",#REF!="",#REF!="",#REF!=""),"",SUM(#REF!,#REF!,#REF!,#REF!,#REF!))</f>
        <v>#REF!</v>
      </c>
      <c r="BZ318" s="45" t="str">
        <f t="shared" si="52"/>
        <v/>
      </c>
      <c r="CA318" s="44" t="str">
        <f t="shared" si="53"/>
        <v/>
      </c>
      <c r="CB318" s="45" t="str">
        <f t="shared" si="54"/>
        <v/>
      </c>
      <c r="CC318" s="44" t="str">
        <f t="shared" si="55"/>
        <v/>
      </c>
      <c r="CD318" s="45" t="str">
        <f t="shared" si="56"/>
        <v/>
      </c>
      <c r="CE318" s="44" t="e">
        <f>IF(AND(#REF!="",#REF!="",#REF!="",#REF!=""),"",SUM(#REF!,#REF!,#REF!,#REF!,#REF!))</f>
        <v>#REF!</v>
      </c>
      <c r="CF318" s="45" t="str">
        <f t="shared" si="57"/>
        <v/>
      </c>
      <c r="CG318" s="38" t="e">
        <f>IF(AND(#REF!="",#REF!="",#REF!="",#REF!=""),"",SUM(#REF!,#REF!,#REF!,#REF!))</f>
        <v>#REF!</v>
      </c>
      <c r="CH318" s="38" t="str">
        <f t="shared" si="46"/>
        <v/>
      </c>
    </row>
    <row r="319" spans="1:86" ht="24.9" customHeight="1">
      <c r="A319" s="358">
        <v>313</v>
      </c>
      <c r="B319" s="359"/>
      <c r="C319" s="360"/>
      <c r="D319" s="361"/>
      <c r="E319" s="362"/>
      <c r="F319" s="363"/>
      <c r="G319" s="363"/>
      <c r="H319" s="364"/>
      <c r="I319" s="365"/>
      <c r="J319" s="366"/>
      <c r="K319" s="367"/>
      <c r="L319" s="24"/>
      <c r="M319" s="25"/>
      <c r="N319" s="25"/>
      <c r="O319" s="8"/>
      <c r="P319" s="57"/>
      <c r="Q319" s="60"/>
      <c r="R319" s="8"/>
      <c r="S319" s="14"/>
      <c r="T319" s="26"/>
      <c r="U319" s="27"/>
      <c r="V319" s="27"/>
      <c r="W319" s="8"/>
      <c r="X319" s="63"/>
      <c r="Y319" s="60"/>
      <c r="Z319" s="8"/>
      <c r="AA319" s="14"/>
      <c r="AB319" s="24"/>
      <c r="AC319" s="25"/>
      <c r="AD319" s="25"/>
      <c r="AE319" s="8"/>
      <c r="AF319" s="57"/>
      <c r="AG319" s="60"/>
      <c r="AH319" s="8"/>
      <c r="AI319" s="14"/>
      <c r="AJ319" s="24"/>
      <c r="AK319" s="25"/>
      <c r="AL319" s="25"/>
      <c r="AM319" s="8"/>
      <c r="AN319" s="57"/>
      <c r="AO319" s="60"/>
      <c r="AP319" s="8"/>
      <c r="AQ319" s="14"/>
      <c r="AR319" s="24"/>
      <c r="AS319" s="25"/>
      <c r="AT319" s="57"/>
      <c r="AU319" s="24"/>
      <c r="AV319" s="25"/>
      <c r="AW319" s="97"/>
      <c r="AX319" s="24"/>
      <c r="AY319" s="25"/>
      <c r="AZ319" s="57"/>
      <c r="BA319" s="13" t="s">
        <v>447</v>
      </c>
      <c r="BB319" s="109" t="s">
        <v>447</v>
      </c>
      <c r="BC319" s="1"/>
      <c r="BD319" s="1"/>
      <c r="BE319" s="1"/>
      <c r="BF319" s="1"/>
      <c r="BG319" s="1"/>
      <c r="BS319" s="29"/>
      <c r="BT319" s="44" t="str">
        <f t="shared" si="47"/>
        <v/>
      </c>
      <c r="BU319" s="45" t="str">
        <f t="shared" si="48"/>
        <v/>
      </c>
      <c r="BV319" s="45" t="str">
        <f t="shared" si="49"/>
        <v/>
      </c>
      <c r="BW319" s="44" t="str">
        <f t="shared" si="50"/>
        <v/>
      </c>
      <c r="BX319" s="45" t="str">
        <f t="shared" si="51"/>
        <v/>
      </c>
      <c r="BY319" s="44" t="e">
        <f>IF(AND(#REF!="",#REF!="",#REF!="",#REF!=""),"",SUM(#REF!,#REF!,#REF!,#REF!,#REF!))</f>
        <v>#REF!</v>
      </c>
      <c r="BZ319" s="45" t="str">
        <f t="shared" si="52"/>
        <v/>
      </c>
      <c r="CA319" s="44" t="str">
        <f t="shared" si="53"/>
        <v/>
      </c>
      <c r="CB319" s="45" t="str">
        <f t="shared" si="54"/>
        <v/>
      </c>
      <c r="CC319" s="44" t="str">
        <f t="shared" si="55"/>
        <v/>
      </c>
      <c r="CD319" s="45" t="str">
        <f t="shared" si="56"/>
        <v/>
      </c>
      <c r="CE319" s="44" t="e">
        <f>IF(AND(#REF!="",#REF!="",#REF!="",#REF!=""),"",SUM(#REF!,#REF!,#REF!,#REF!,#REF!))</f>
        <v>#REF!</v>
      </c>
      <c r="CF319" s="45" t="str">
        <f t="shared" si="57"/>
        <v/>
      </c>
      <c r="CG319" s="38" t="e">
        <f>IF(AND(#REF!="",#REF!="",#REF!="",#REF!=""),"",SUM(#REF!,#REF!,#REF!,#REF!))</f>
        <v>#REF!</v>
      </c>
      <c r="CH319" s="38" t="str">
        <f t="shared" ref="CH319:CH382" si="58">IFERROR(IF(CG319="","",IF($CG$5=100,ROUNDUP(CG319*20%,0),IF($CG$5=86,ROUNDUP((CG319/$CG$5)*$CH$5,0),IF($CG$5=66,ROUNDUP((CG319/$CG$5)*$CH$5,0),"")))),"")</f>
        <v/>
      </c>
    </row>
    <row r="320" spans="1:86" ht="24.9" customHeight="1">
      <c r="A320" s="358">
        <v>314</v>
      </c>
      <c r="B320" s="359"/>
      <c r="C320" s="360"/>
      <c r="D320" s="361"/>
      <c r="E320" s="362"/>
      <c r="F320" s="363"/>
      <c r="G320" s="363"/>
      <c r="H320" s="364"/>
      <c r="I320" s="365"/>
      <c r="J320" s="366"/>
      <c r="K320" s="367"/>
      <c r="L320" s="24"/>
      <c r="M320" s="25"/>
      <c r="N320" s="25"/>
      <c r="O320" s="8"/>
      <c r="P320" s="57"/>
      <c r="Q320" s="60"/>
      <c r="R320" s="8"/>
      <c r="S320" s="14"/>
      <c r="T320" s="26"/>
      <c r="U320" s="27"/>
      <c r="V320" s="27"/>
      <c r="W320" s="8"/>
      <c r="X320" s="63"/>
      <c r="Y320" s="60"/>
      <c r="Z320" s="8"/>
      <c r="AA320" s="14"/>
      <c r="AB320" s="24"/>
      <c r="AC320" s="25"/>
      <c r="AD320" s="25"/>
      <c r="AE320" s="8"/>
      <c r="AF320" s="57"/>
      <c r="AG320" s="60"/>
      <c r="AH320" s="8"/>
      <c r="AI320" s="14"/>
      <c r="AJ320" s="24"/>
      <c r="AK320" s="25"/>
      <c r="AL320" s="25"/>
      <c r="AM320" s="8"/>
      <c r="AN320" s="57"/>
      <c r="AO320" s="60"/>
      <c r="AP320" s="8"/>
      <c r="AQ320" s="14"/>
      <c r="AR320" s="24"/>
      <c r="AS320" s="25"/>
      <c r="AT320" s="57"/>
      <c r="AU320" s="24"/>
      <c r="AV320" s="25"/>
      <c r="AW320" s="97"/>
      <c r="AX320" s="24"/>
      <c r="AY320" s="25"/>
      <c r="AZ320" s="57"/>
      <c r="BA320" s="13" t="s">
        <v>447</v>
      </c>
      <c r="BB320" s="109" t="s">
        <v>447</v>
      </c>
      <c r="BC320" s="1"/>
      <c r="BD320" s="1"/>
      <c r="BE320" s="1"/>
      <c r="BF320" s="1"/>
      <c r="BG320" s="1"/>
      <c r="BS320" s="29"/>
      <c r="BT320" s="44" t="str">
        <f t="shared" si="47"/>
        <v/>
      </c>
      <c r="BU320" s="45" t="str">
        <f t="shared" si="48"/>
        <v/>
      </c>
      <c r="BV320" s="45" t="str">
        <f t="shared" si="49"/>
        <v/>
      </c>
      <c r="BW320" s="44" t="str">
        <f t="shared" si="50"/>
        <v/>
      </c>
      <c r="BX320" s="45" t="str">
        <f t="shared" si="51"/>
        <v/>
      </c>
      <c r="BY320" s="44" t="e">
        <f>IF(AND(#REF!="",#REF!="",#REF!="",#REF!=""),"",SUM(#REF!,#REF!,#REF!,#REF!,#REF!))</f>
        <v>#REF!</v>
      </c>
      <c r="BZ320" s="45" t="str">
        <f t="shared" si="52"/>
        <v/>
      </c>
      <c r="CA320" s="44" t="str">
        <f t="shared" si="53"/>
        <v/>
      </c>
      <c r="CB320" s="45" t="str">
        <f t="shared" si="54"/>
        <v/>
      </c>
      <c r="CC320" s="44" t="str">
        <f t="shared" si="55"/>
        <v/>
      </c>
      <c r="CD320" s="45" t="str">
        <f t="shared" si="56"/>
        <v/>
      </c>
      <c r="CE320" s="44" t="e">
        <f>IF(AND(#REF!="",#REF!="",#REF!="",#REF!=""),"",SUM(#REF!,#REF!,#REF!,#REF!,#REF!))</f>
        <v>#REF!</v>
      </c>
      <c r="CF320" s="45" t="str">
        <f t="shared" si="57"/>
        <v/>
      </c>
      <c r="CG320" s="38" t="e">
        <f>IF(AND(#REF!="",#REF!="",#REF!="",#REF!=""),"",SUM(#REF!,#REF!,#REF!,#REF!))</f>
        <v>#REF!</v>
      </c>
      <c r="CH320" s="38" t="str">
        <f t="shared" si="58"/>
        <v/>
      </c>
    </row>
    <row r="321" spans="1:86" ht="24.9" customHeight="1">
      <c r="A321" s="358">
        <v>315</v>
      </c>
      <c r="B321" s="359"/>
      <c r="C321" s="360"/>
      <c r="D321" s="361"/>
      <c r="E321" s="362"/>
      <c r="F321" s="363"/>
      <c r="G321" s="363"/>
      <c r="H321" s="364"/>
      <c r="I321" s="365"/>
      <c r="J321" s="366"/>
      <c r="K321" s="367"/>
      <c r="L321" s="24"/>
      <c r="M321" s="25"/>
      <c r="N321" s="25"/>
      <c r="O321" s="8"/>
      <c r="P321" s="57"/>
      <c r="Q321" s="60"/>
      <c r="R321" s="8"/>
      <c r="S321" s="14"/>
      <c r="T321" s="26"/>
      <c r="U321" s="27"/>
      <c r="V321" s="27"/>
      <c r="W321" s="8"/>
      <c r="X321" s="63"/>
      <c r="Y321" s="60"/>
      <c r="Z321" s="8"/>
      <c r="AA321" s="14"/>
      <c r="AB321" s="24"/>
      <c r="AC321" s="25"/>
      <c r="AD321" s="25"/>
      <c r="AE321" s="8"/>
      <c r="AF321" s="57"/>
      <c r="AG321" s="60"/>
      <c r="AH321" s="8"/>
      <c r="AI321" s="14"/>
      <c r="AJ321" s="24"/>
      <c r="AK321" s="25"/>
      <c r="AL321" s="25"/>
      <c r="AM321" s="8"/>
      <c r="AN321" s="57"/>
      <c r="AO321" s="60"/>
      <c r="AP321" s="8"/>
      <c r="AQ321" s="14"/>
      <c r="AR321" s="24"/>
      <c r="AS321" s="25"/>
      <c r="AT321" s="57"/>
      <c r="AU321" s="24"/>
      <c r="AV321" s="25"/>
      <c r="AW321" s="97"/>
      <c r="AX321" s="24"/>
      <c r="AY321" s="25"/>
      <c r="AZ321" s="57"/>
      <c r="BA321" s="13" t="s">
        <v>447</v>
      </c>
      <c r="BB321" s="109" t="s">
        <v>447</v>
      </c>
      <c r="BC321" s="1"/>
      <c r="BD321" s="1"/>
      <c r="BE321" s="1"/>
      <c r="BF321" s="1"/>
      <c r="BG321" s="1"/>
      <c r="BS321" s="29"/>
      <c r="BT321" s="44" t="str">
        <f t="shared" si="47"/>
        <v/>
      </c>
      <c r="BU321" s="45" t="str">
        <f t="shared" si="48"/>
        <v/>
      </c>
      <c r="BV321" s="45" t="str">
        <f t="shared" si="49"/>
        <v/>
      </c>
      <c r="BW321" s="44" t="str">
        <f t="shared" si="50"/>
        <v/>
      </c>
      <c r="BX321" s="45" t="str">
        <f t="shared" si="51"/>
        <v/>
      </c>
      <c r="BY321" s="44" t="e">
        <f>IF(AND(#REF!="",#REF!="",#REF!="",#REF!=""),"",SUM(#REF!,#REF!,#REF!,#REF!,#REF!))</f>
        <v>#REF!</v>
      </c>
      <c r="BZ321" s="45" t="str">
        <f t="shared" si="52"/>
        <v/>
      </c>
      <c r="CA321" s="44" t="str">
        <f t="shared" si="53"/>
        <v/>
      </c>
      <c r="CB321" s="45" t="str">
        <f t="shared" si="54"/>
        <v/>
      </c>
      <c r="CC321" s="44" t="str">
        <f t="shared" si="55"/>
        <v/>
      </c>
      <c r="CD321" s="45" t="str">
        <f t="shared" si="56"/>
        <v/>
      </c>
      <c r="CE321" s="44" t="e">
        <f>IF(AND(#REF!="",#REF!="",#REF!="",#REF!=""),"",SUM(#REF!,#REF!,#REF!,#REF!,#REF!))</f>
        <v>#REF!</v>
      </c>
      <c r="CF321" s="45" t="str">
        <f t="shared" si="57"/>
        <v/>
      </c>
      <c r="CG321" s="38" t="e">
        <f>IF(AND(#REF!="",#REF!="",#REF!="",#REF!=""),"",SUM(#REF!,#REF!,#REF!,#REF!))</f>
        <v>#REF!</v>
      </c>
      <c r="CH321" s="38" t="str">
        <f t="shared" si="58"/>
        <v/>
      </c>
    </row>
    <row r="322" spans="1:86" ht="24.9" customHeight="1">
      <c r="A322" s="358">
        <v>316</v>
      </c>
      <c r="B322" s="359"/>
      <c r="C322" s="360"/>
      <c r="D322" s="361"/>
      <c r="E322" s="362"/>
      <c r="F322" s="363"/>
      <c r="G322" s="363"/>
      <c r="H322" s="364"/>
      <c r="I322" s="365"/>
      <c r="J322" s="366"/>
      <c r="K322" s="367"/>
      <c r="L322" s="24"/>
      <c r="M322" s="25"/>
      <c r="N322" s="25"/>
      <c r="O322" s="8"/>
      <c r="P322" s="57"/>
      <c r="Q322" s="60"/>
      <c r="R322" s="8"/>
      <c r="S322" s="14"/>
      <c r="T322" s="26"/>
      <c r="U322" s="27"/>
      <c r="V322" s="27"/>
      <c r="W322" s="8"/>
      <c r="X322" s="63"/>
      <c r="Y322" s="60"/>
      <c r="Z322" s="8"/>
      <c r="AA322" s="14"/>
      <c r="AB322" s="24"/>
      <c r="AC322" s="25"/>
      <c r="AD322" s="25"/>
      <c r="AE322" s="8"/>
      <c r="AF322" s="57"/>
      <c r="AG322" s="60"/>
      <c r="AH322" s="8"/>
      <c r="AI322" s="14"/>
      <c r="AJ322" s="24"/>
      <c r="AK322" s="25"/>
      <c r="AL322" s="25"/>
      <c r="AM322" s="8"/>
      <c r="AN322" s="57"/>
      <c r="AO322" s="60"/>
      <c r="AP322" s="8"/>
      <c r="AQ322" s="14"/>
      <c r="AR322" s="24"/>
      <c r="AS322" s="25"/>
      <c r="AT322" s="57"/>
      <c r="AU322" s="24"/>
      <c r="AV322" s="25"/>
      <c r="AW322" s="97"/>
      <c r="AX322" s="24"/>
      <c r="AY322" s="25"/>
      <c r="AZ322" s="57"/>
      <c r="BA322" s="13" t="s">
        <v>447</v>
      </c>
      <c r="BB322" s="109" t="s">
        <v>447</v>
      </c>
      <c r="BC322" s="1"/>
      <c r="BD322" s="1"/>
      <c r="BE322" s="1"/>
      <c r="BF322" s="1"/>
      <c r="BG322" s="1"/>
      <c r="BS322" s="29"/>
      <c r="BT322" s="44" t="str">
        <f t="shared" si="47"/>
        <v/>
      </c>
      <c r="BU322" s="45" t="str">
        <f t="shared" si="48"/>
        <v/>
      </c>
      <c r="BV322" s="45" t="str">
        <f t="shared" si="49"/>
        <v/>
      </c>
      <c r="BW322" s="44" t="str">
        <f t="shared" si="50"/>
        <v/>
      </c>
      <c r="BX322" s="45" t="str">
        <f t="shared" si="51"/>
        <v/>
      </c>
      <c r="BY322" s="44" t="e">
        <f>IF(AND(#REF!="",#REF!="",#REF!="",#REF!=""),"",SUM(#REF!,#REF!,#REF!,#REF!,#REF!))</f>
        <v>#REF!</v>
      </c>
      <c r="BZ322" s="45" t="str">
        <f t="shared" si="52"/>
        <v/>
      </c>
      <c r="CA322" s="44" t="str">
        <f t="shared" si="53"/>
        <v/>
      </c>
      <c r="CB322" s="45" t="str">
        <f t="shared" si="54"/>
        <v/>
      </c>
      <c r="CC322" s="44" t="str">
        <f t="shared" si="55"/>
        <v/>
      </c>
      <c r="CD322" s="45" t="str">
        <f t="shared" si="56"/>
        <v/>
      </c>
      <c r="CE322" s="44" t="e">
        <f>IF(AND(#REF!="",#REF!="",#REF!="",#REF!=""),"",SUM(#REF!,#REF!,#REF!,#REF!,#REF!))</f>
        <v>#REF!</v>
      </c>
      <c r="CF322" s="45" t="str">
        <f t="shared" si="57"/>
        <v/>
      </c>
      <c r="CG322" s="38" t="e">
        <f>IF(AND(#REF!="",#REF!="",#REF!="",#REF!=""),"",SUM(#REF!,#REF!,#REF!,#REF!))</f>
        <v>#REF!</v>
      </c>
      <c r="CH322" s="38" t="str">
        <f t="shared" si="58"/>
        <v/>
      </c>
    </row>
    <row r="323" spans="1:86" ht="24.9" customHeight="1">
      <c r="A323" s="358">
        <v>317</v>
      </c>
      <c r="B323" s="359"/>
      <c r="C323" s="360"/>
      <c r="D323" s="361"/>
      <c r="E323" s="362"/>
      <c r="F323" s="363"/>
      <c r="G323" s="363"/>
      <c r="H323" s="364"/>
      <c r="I323" s="365"/>
      <c r="J323" s="366"/>
      <c r="K323" s="367"/>
      <c r="L323" s="24"/>
      <c r="M323" s="25"/>
      <c r="N323" s="25"/>
      <c r="O323" s="8"/>
      <c r="P323" s="57"/>
      <c r="Q323" s="60"/>
      <c r="R323" s="8"/>
      <c r="S323" s="14"/>
      <c r="T323" s="26"/>
      <c r="U323" s="27"/>
      <c r="V323" s="27"/>
      <c r="W323" s="8"/>
      <c r="X323" s="63"/>
      <c r="Y323" s="60"/>
      <c r="Z323" s="8"/>
      <c r="AA323" s="14"/>
      <c r="AB323" s="24"/>
      <c r="AC323" s="25"/>
      <c r="AD323" s="25"/>
      <c r="AE323" s="8"/>
      <c r="AF323" s="57"/>
      <c r="AG323" s="60"/>
      <c r="AH323" s="8"/>
      <c r="AI323" s="14"/>
      <c r="AJ323" s="24"/>
      <c r="AK323" s="25"/>
      <c r="AL323" s="25"/>
      <c r="AM323" s="8"/>
      <c r="AN323" s="57"/>
      <c r="AO323" s="60"/>
      <c r="AP323" s="8"/>
      <c r="AQ323" s="14"/>
      <c r="AR323" s="24"/>
      <c r="AS323" s="25"/>
      <c r="AT323" s="57"/>
      <c r="AU323" s="24"/>
      <c r="AV323" s="25"/>
      <c r="AW323" s="97"/>
      <c r="AX323" s="24"/>
      <c r="AY323" s="25"/>
      <c r="AZ323" s="57"/>
      <c r="BA323" s="13" t="s">
        <v>447</v>
      </c>
      <c r="BB323" s="109" t="s">
        <v>447</v>
      </c>
      <c r="BC323" s="1"/>
      <c r="BD323" s="1"/>
      <c r="BE323" s="1"/>
      <c r="BF323" s="1"/>
      <c r="BG323" s="1"/>
      <c r="BS323" s="29"/>
      <c r="BT323" s="44" t="str">
        <f t="shared" si="47"/>
        <v/>
      </c>
      <c r="BU323" s="45" t="str">
        <f t="shared" si="48"/>
        <v/>
      </c>
      <c r="BV323" s="45" t="str">
        <f t="shared" si="49"/>
        <v/>
      </c>
      <c r="BW323" s="44" t="str">
        <f t="shared" si="50"/>
        <v/>
      </c>
      <c r="BX323" s="45" t="str">
        <f t="shared" si="51"/>
        <v/>
      </c>
      <c r="BY323" s="44" t="e">
        <f>IF(AND(#REF!="",#REF!="",#REF!="",#REF!=""),"",SUM(#REF!,#REF!,#REF!,#REF!,#REF!))</f>
        <v>#REF!</v>
      </c>
      <c r="BZ323" s="45" t="str">
        <f t="shared" si="52"/>
        <v/>
      </c>
      <c r="CA323" s="44" t="str">
        <f t="shared" si="53"/>
        <v/>
      </c>
      <c r="CB323" s="45" t="str">
        <f t="shared" si="54"/>
        <v/>
      </c>
      <c r="CC323" s="44" t="str">
        <f t="shared" si="55"/>
        <v/>
      </c>
      <c r="CD323" s="45" t="str">
        <f t="shared" si="56"/>
        <v/>
      </c>
      <c r="CE323" s="44" t="e">
        <f>IF(AND(#REF!="",#REF!="",#REF!="",#REF!=""),"",SUM(#REF!,#REF!,#REF!,#REF!,#REF!))</f>
        <v>#REF!</v>
      </c>
      <c r="CF323" s="45" t="str">
        <f t="shared" si="57"/>
        <v/>
      </c>
      <c r="CG323" s="38" t="e">
        <f>IF(AND(#REF!="",#REF!="",#REF!="",#REF!=""),"",SUM(#REF!,#REF!,#REF!,#REF!))</f>
        <v>#REF!</v>
      </c>
      <c r="CH323" s="38" t="str">
        <f t="shared" si="58"/>
        <v/>
      </c>
    </row>
    <row r="324" spans="1:86" ht="24.9" customHeight="1">
      <c r="A324" s="358">
        <v>318</v>
      </c>
      <c r="B324" s="359"/>
      <c r="C324" s="360"/>
      <c r="D324" s="361"/>
      <c r="E324" s="362"/>
      <c r="F324" s="363"/>
      <c r="G324" s="363"/>
      <c r="H324" s="364"/>
      <c r="I324" s="365"/>
      <c r="J324" s="366"/>
      <c r="K324" s="367"/>
      <c r="L324" s="24"/>
      <c r="M324" s="25"/>
      <c r="N324" s="25"/>
      <c r="O324" s="8"/>
      <c r="P324" s="57"/>
      <c r="Q324" s="60"/>
      <c r="R324" s="8"/>
      <c r="S324" s="14"/>
      <c r="T324" s="26"/>
      <c r="U324" s="27"/>
      <c r="V324" s="27"/>
      <c r="W324" s="8"/>
      <c r="X324" s="63"/>
      <c r="Y324" s="60"/>
      <c r="Z324" s="8"/>
      <c r="AA324" s="14"/>
      <c r="AB324" s="24"/>
      <c r="AC324" s="25"/>
      <c r="AD324" s="25"/>
      <c r="AE324" s="8"/>
      <c r="AF324" s="57"/>
      <c r="AG324" s="60"/>
      <c r="AH324" s="8"/>
      <c r="AI324" s="14"/>
      <c r="AJ324" s="24"/>
      <c r="AK324" s="25"/>
      <c r="AL324" s="25"/>
      <c r="AM324" s="8"/>
      <c r="AN324" s="57"/>
      <c r="AO324" s="60"/>
      <c r="AP324" s="8"/>
      <c r="AQ324" s="14"/>
      <c r="AR324" s="24"/>
      <c r="AS324" s="25"/>
      <c r="AT324" s="57"/>
      <c r="AU324" s="24"/>
      <c r="AV324" s="25"/>
      <c r="AW324" s="97"/>
      <c r="AX324" s="24"/>
      <c r="AY324" s="25"/>
      <c r="AZ324" s="57"/>
      <c r="BA324" s="13" t="s">
        <v>447</v>
      </c>
      <c r="BB324" s="109" t="s">
        <v>447</v>
      </c>
      <c r="BC324" s="1"/>
      <c r="BD324" s="1"/>
      <c r="BE324" s="1"/>
      <c r="BF324" s="1"/>
      <c r="BG324" s="1"/>
      <c r="BS324" s="29"/>
      <c r="BT324" s="44" t="str">
        <f t="shared" si="47"/>
        <v/>
      </c>
      <c r="BU324" s="45" t="str">
        <f t="shared" si="48"/>
        <v/>
      </c>
      <c r="BV324" s="45" t="str">
        <f t="shared" si="49"/>
        <v/>
      </c>
      <c r="BW324" s="44" t="str">
        <f t="shared" si="50"/>
        <v/>
      </c>
      <c r="BX324" s="45" t="str">
        <f t="shared" si="51"/>
        <v/>
      </c>
      <c r="BY324" s="44" t="e">
        <f>IF(AND(#REF!="",#REF!="",#REF!="",#REF!=""),"",SUM(#REF!,#REF!,#REF!,#REF!,#REF!))</f>
        <v>#REF!</v>
      </c>
      <c r="BZ324" s="45" t="str">
        <f t="shared" si="52"/>
        <v/>
      </c>
      <c r="CA324" s="44" t="str">
        <f t="shared" si="53"/>
        <v/>
      </c>
      <c r="CB324" s="45" t="str">
        <f t="shared" si="54"/>
        <v/>
      </c>
      <c r="CC324" s="44" t="str">
        <f t="shared" si="55"/>
        <v/>
      </c>
      <c r="CD324" s="45" t="str">
        <f t="shared" si="56"/>
        <v/>
      </c>
      <c r="CE324" s="44" t="e">
        <f>IF(AND(#REF!="",#REF!="",#REF!="",#REF!=""),"",SUM(#REF!,#REF!,#REF!,#REF!,#REF!))</f>
        <v>#REF!</v>
      </c>
      <c r="CF324" s="45" t="str">
        <f t="shared" si="57"/>
        <v/>
      </c>
      <c r="CG324" s="38" t="e">
        <f>IF(AND(#REF!="",#REF!="",#REF!="",#REF!=""),"",SUM(#REF!,#REF!,#REF!,#REF!))</f>
        <v>#REF!</v>
      </c>
      <c r="CH324" s="38" t="str">
        <f t="shared" si="58"/>
        <v/>
      </c>
    </row>
    <row r="325" spans="1:86" ht="24.9" customHeight="1">
      <c r="A325" s="358">
        <v>319</v>
      </c>
      <c r="B325" s="359"/>
      <c r="C325" s="360"/>
      <c r="D325" s="361"/>
      <c r="E325" s="362"/>
      <c r="F325" s="363"/>
      <c r="G325" s="363"/>
      <c r="H325" s="364"/>
      <c r="I325" s="365"/>
      <c r="J325" s="366"/>
      <c r="K325" s="367"/>
      <c r="L325" s="24"/>
      <c r="M325" s="25"/>
      <c r="N325" s="25"/>
      <c r="O325" s="8"/>
      <c r="P325" s="57"/>
      <c r="Q325" s="60"/>
      <c r="R325" s="8"/>
      <c r="S325" s="14"/>
      <c r="T325" s="26"/>
      <c r="U325" s="27"/>
      <c r="V325" s="27"/>
      <c r="W325" s="8"/>
      <c r="X325" s="63"/>
      <c r="Y325" s="60"/>
      <c r="Z325" s="8"/>
      <c r="AA325" s="14"/>
      <c r="AB325" s="24"/>
      <c r="AC325" s="25"/>
      <c r="AD325" s="25"/>
      <c r="AE325" s="8"/>
      <c r="AF325" s="57"/>
      <c r="AG325" s="60"/>
      <c r="AH325" s="8"/>
      <c r="AI325" s="14"/>
      <c r="AJ325" s="24"/>
      <c r="AK325" s="25"/>
      <c r="AL325" s="25"/>
      <c r="AM325" s="8"/>
      <c r="AN325" s="57"/>
      <c r="AO325" s="60"/>
      <c r="AP325" s="8"/>
      <c r="AQ325" s="14"/>
      <c r="AR325" s="24"/>
      <c r="AS325" s="25"/>
      <c r="AT325" s="57"/>
      <c r="AU325" s="24"/>
      <c r="AV325" s="25"/>
      <c r="AW325" s="97"/>
      <c r="AX325" s="24"/>
      <c r="AY325" s="25"/>
      <c r="AZ325" s="57"/>
      <c r="BA325" s="13" t="s">
        <v>447</v>
      </c>
      <c r="BB325" s="109" t="s">
        <v>447</v>
      </c>
      <c r="BC325" s="1"/>
      <c r="BD325" s="1"/>
      <c r="BE325" s="1"/>
      <c r="BF325" s="1"/>
      <c r="BG325" s="1"/>
      <c r="BS325" s="29"/>
      <c r="BT325" s="44" t="str">
        <f t="shared" si="47"/>
        <v/>
      </c>
      <c r="BU325" s="45" t="str">
        <f t="shared" si="48"/>
        <v/>
      </c>
      <c r="BV325" s="45" t="str">
        <f t="shared" si="49"/>
        <v/>
      </c>
      <c r="BW325" s="44" t="str">
        <f t="shared" si="50"/>
        <v/>
      </c>
      <c r="BX325" s="45" t="str">
        <f t="shared" si="51"/>
        <v/>
      </c>
      <c r="BY325" s="44" t="e">
        <f>IF(AND(#REF!="",#REF!="",#REF!="",#REF!=""),"",SUM(#REF!,#REF!,#REF!,#REF!,#REF!))</f>
        <v>#REF!</v>
      </c>
      <c r="BZ325" s="45" t="str">
        <f t="shared" si="52"/>
        <v/>
      </c>
      <c r="CA325" s="44" t="str">
        <f t="shared" si="53"/>
        <v/>
      </c>
      <c r="CB325" s="45" t="str">
        <f t="shared" si="54"/>
        <v/>
      </c>
      <c r="CC325" s="44" t="str">
        <f t="shared" si="55"/>
        <v/>
      </c>
      <c r="CD325" s="45" t="str">
        <f t="shared" si="56"/>
        <v/>
      </c>
      <c r="CE325" s="44" t="e">
        <f>IF(AND(#REF!="",#REF!="",#REF!="",#REF!=""),"",SUM(#REF!,#REF!,#REF!,#REF!,#REF!))</f>
        <v>#REF!</v>
      </c>
      <c r="CF325" s="45" t="str">
        <f t="shared" si="57"/>
        <v/>
      </c>
      <c r="CG325" s="38" t="e">
        <f>IF(AND(#REF!="",#REF!="",#REF!="",#REF!=""),"",SUM(#REF!,#REF!,#REF!,#REF!))</f>
        <v>#REF!</v>
      </c>
      <c r="CH325" s="38" t="str">
        <f t="shared" si="58"/>
        <v/>
      </c>
    </row>
    <row r="326" spans="1:86" ht="24.9" customHeight="1">
      <c r="A326" s="358">
        <v>320</v>
      </c>
      <c r="B326" s="359"/>
      <c r="C326" s="360"/>
      <c r="D326" s="361"/>
      <c r="E326" s="362"/>
      <c r="F326" s="363"/>
      <c r="G326" s="363"/>
      <c r="H326" s="364"/>
      <c r="I326" s="365"/>
      <c r="J326" s="366"/>
      <c r="K326" s="367"/>
      <c r="L326" s="24"/>
      <c r="M326" s="25"/>
      <c r="N326" s="25"/>
      <c r="O326" s="8"/>
      <c r="P326" s="57"/>
      <c r="Q326" s="60"/>
      <c r="R326" s="8"/>
      <c r="S326" s="14"/>
      <c r="T326" s="26"/>
      <c r="U326" s="27"/>
      <c r="V326" s="27"/>
      <c r="W326" s="8"/>
      <c r="X326" s="63"/>
      <c r="Y326" s="60"/>
      <c r="Z326" s="8"/>
      <c r="AA326" s="14"/>
      <c r="AB326" s="24"/>
      <c r="AC326" s="25"/>
      <c r="AD326" s="25"/>
      <c r="AE326" s="8"/>
      <c r="AF326" s="57"/>
      <c r="AG326" s="60"/>
      <c r="AH326" s="8"/>
      <c r="AI326" s="14"/>
      <c r="AJ326" s="24"/>
      <c r="AK326" s="25"/>
      <c r="AL326" s="25"/>
      <c r="AM326" s="8"/>
      <c r="AN326" s="57"/>
      <c r="AO326" s="60"/>
      <c r="AP326" s="8"/>
      <c r="AQ326" s="14"/>
      <c r="AR326" s="24"/>
      <c r="AS326" s="25"/>
      <c r="AT326" s="57"/>
      <c r="AU326" s="24"/>
      <c r="AV326" s="25"/>
      <c r="AW326" s="97"/>
      <c r="AX326" s="24"/>
      <c r="AY326" s="25"/>
      <c r="AZ326" s="57"/>
      <c r="BA326" s="13" t="s">
        <v>447</v>
      </c>
      <c r="BB326" s="109" t="s">
        <v>447</v>
      </c>
      <c r="BC326" s="1"/>
      <c r="BD326" s="1"/>
      <c r="BE326" s="1"/>
      <c r="BF326" s="1"/>
      <c r="BG326" s="1"/>
      <c r="BS326" s="29"/>
      <c r="BT326" s="44" t="str">
        <f t="shared" si="47"/>
        <v/>
      </c>
      <c r="BU326" s="45" t="str">
        <f t="shared" si="48"/>
        <v/>
      </c>
      <c r="BV326" s="45" t="str">
        <f t="shared" si="49"/>
        <v/>
      </c>
      <c r="BW326" s="44" t="str">
        <f t="shared" si="50"/>
        <v/>
      </c>
      <c r="BX326" s="45" t="str">
        <f t="shared" si="51"/>
        <v/>
      </c>
      <c r="BY326" s="44" t="e">
        <f>IF(AND(#REF!="",#REF!="",#REF!="",#REF!=""),"",SUM(#REF!,#REF!,#REF!,#REF!,#REF!))</f>
        <v>#REF!</v>
      </c>
      <c r="BZ326" s="45" t="str">
        <f t="shared" si="52"/>
        <v/>
      </c>
      <c r="CA326" s="44" t="str">
        <f t="shared" si="53"/>
        <v/>
      </c>
      <c r="CB326" s="45" t="str">
        <f t="shared" si="54"/>
        <v/>
      </c>
      <c r="CC326" s="44" t="str">
        <f t="shared" si="55"/>
        <v/>
      </c>
      <c r="CD326" s="45" t="str">
        <f t="shared" si="56"/>
        <v/>
      </c>
      <c r="CE326" s="44" t="e">
        <f>IF(AND(#REF!="",#REF!="",#REF!="",#REF!=""),"",SUM(#REF!,#REF!,#REF!,#REF!,#REF!))</f>
        <v>#REF!</v>
      </c>
      <c r="CF326" s="45" t="str">
        <f t="shared" si="57"/>
        <v/>
      </c>
      <c r="CG326" s="38" t="e">
        <f>IF(AND(#REF!="",#REF!="",#REF!="",#REF!=""),"",SUM(#REF!,#REF!,#REF!,#REF!))</f>
        <v>#REF!</v>
      </c>
      <c r="CH326" s="38" t="str">
        <f t="shared" si="58"/>
        <v/>
      </c>
    </row>
    <row r="327" spans="1:86" ht="24.9" customHeight="1">
      <c r="A327" s="358">
        <v>321</v>
      </c>
      <c r="B327" s="359"/>
      <c r="C327" s="360"/>
      <c r="D327" s="361"/>
      <c r="E327" s="362"/>
      <c r="F327" s="363"/>
      <c r="G327" s="363"/>
      <c r="H327" s="364"/>
      <c r="I327" s="365"/>
      <c r="J327" s="366"/>
      <c r="K327" s="367"/>
      <c r="L327" s="24"/>
      <c r="M327" s="25"/>
      <c r="N327" s="25"/>
      <c r="O327" s="8"/>
      <c r="P327" s="57"/>
      <c r="Q327" s="60"/>
      <c r="R327" s="8"/>
      <c r="S327" s="14"/>
      <c r="T327" s="26"/>
      <c r="U327" s="27"/>
      <c r="V327" s="27"/>
      <c r="W327" s="8"/>
      <c r="X327" s="63"/>
      <c r="Y327" s="60"/>
      <c r="Z327" s="8"/>
      <c r="AA327" s="14"/>
      <c r="AB327" s="24"/>
      <c r="AC327" s="25"/>
      <c r="AD327" s="25"/>
      <c r="AE327" s="8"/>
      <c r="AF327" s="57"/>
      <c r="AG327" s="60"/>
      <c r="AH327" s="8"/>
      <c r="AI327" s="14"/>
      <c r="AJ327" s="24"/>
      <c r="AK327" s="25"/>
      <c r="AL327" s="25"/>
      <c r="AM327" s="8"/>
      <c r="AN327" s="57"/>
      <c r="AO327" s="60"/>
      <c r="AP327" s="8"/>
      <c r="AQ327" s="14"/>
      <c r="AR327" s="24"/>
      <c r="AS327" s="25"/>
      <c r="AT327" s="57"/>
      <c r="AU327" s="24"/>
      <c r="AV327" s="25"/>
      <c r="AW327" s="97"/>
      <c r="AX327" s="24"/>
      <c r="AY327" s="25"/>
      <c r="AZ327" s="57"/>
      <c r="BA327" s="13" t="s">
        <v>447</v>
      </c>
      <c r="BB327" s="109" t="s">
        <v>447</v>
      </c>
      <c r="BC327" s="1"/>
      <c r="BD327" s="1"/>
      <c r="BE327" s="1"/>
      <c r="BF327" s="1"/>
      <c r="BG327" s="1"/>
      <c r="BS327" s="29"/>
      <c r="BT327" s="44" t="str">
        <f t="shared" si="47"/>
        <v/>
      </c>
      <c r="BU327" s="45" t="str">
        <f t="shared" si="48"/>
        <v/>
      </c>
      <c r="BV327" s="45" t="str">
        <f t="shared" si="49"/>
        <v/>
      </c>
      <c r="BW327" s="44" t="str">
        <f t="shared" si="50"/>
        <v/>
      </c>
      <c r="BX327" s="45" t="str">
        <f t="shared" si="51"/>
        <v/>
      </c>
      <c r="BY327" s="44" t="e">
        <f>IF(AND(#REF!="",#REF!="",#REF!="",#REF!=""),"",SUM(#REF!,#REF!,#REF!,#REF!,#REF!))</f>
        <v>#REF!</v>
      </c>
      <c r="BZ327" s="45" t="str">
        <f t="shared" si="52"/>
        <v/>
      </c>
      <c r="CA327" s="44" t="str">
        <f t="shared" si="53"/>
        <v/>
      </c>
      <c r="CB327" s="45" t="str">
        <f t="shared" si="54"/>
        <v/>
      </c>
      <c r="CC327" s="44" t="str">
        <f t="shared" si="55"/>
        <v/>
      </c>
      <c r="CD327" s="45" t="str">
        <f t="shared" si="56"/>
        <v/>
      </c>
      <c r="CE327" s="44" t="e">
        <f>IF(AND(#REF!="",#REF!="",#REF!="",#REF!=""),"",SUM(#REF!,#REF!,#REF!,#REF!,#REF!))</f>
        <v>#REF!</v>
      </c>
      <c r="CF327" s="45" t="str">
        <f t="shared" si="57"/>
        <v/>
      </c>
      <c r="CG327" s="38" t="e">
        <f>IF(AND(#REF!="",#REF!="",#REF!="",#REF!=""),"",SUM(#REF!,#REF!,#REF!,#REF!))</f>
        <v>#REF!</v>
      </c>
      <c r="CH327" s="38" t="str">
        <f t="shared" si="58"/>
        <v/>
      </c>
    </row>
    <row r="328" spans="1:86" ht="24.9" customHeight="1">
      <c r="A328" s="358">
        <v>322</v>
      </c>
      <c r="B328" s="359"/>
      <c r="C328" s="360"/>
      <c r="D328" s="361"/>
      <c r="E328" s="362"/>
      <c r="F328" s="363"/>
      <c r="G328" s="363"/>
      <c r="H328" s="364"/>
      <c r="I328" s="365"/>
      <c r="J328" s="366"/>
      <c r="K328" s="367"/>
      <c r="L328" s="24"/>
      <c r="M328" s="25"/>
      <c r="N328" s="25"/>
      <c r="O328" s="8"/>
      <c r="P328" s="57"/>
      <c r="Q328" s="60"/>
      <c r="R328" s="8"/>
      <c r="S328" s="14"/>
      <c r="T328" s="26"/>
      <c r="U328" s="27"/>
      <c r="V328" s="27"/>
      <c r="W328" s="8"/>
      <c r="X328" s="63"/>
      <c r="Y328" s="60"/>
      <c r="Z328" s="8"/>
      <c r="AA328" s="14"/>
      <c r="AB328" s="24"/>
      <c r="AC328" s="25"/>
      <c r="AD328" s="25"/>
      <c r="AE328" s="8"/>
      <c r="AF328" s="57"/>
      <c r="AG328" s="60"/>
      <c r="AH328" s="8"/>
      <c r="AI328" s="14"/>
      <c r="AJ328" s="24"/>
      <c r="AK328" s="25"/>
      <c r="AL328" s="25"/>
      <c r="AM328" s="8"/>
      <c r="AN328" s="57"/>
      <c r="AO328" s="60"/>
      <c r="AP328" s="8"/>
      <c r="AQ328" s="14"/>
      <c r="AR328" s="24"/>
      <c r="AS328" s="25"/>
      <c r="AT328" s="57"/>
      <c r="AU328" s="24"/>
      <c r="AV328" s="25"/>
      <c r="AW328" s="97"/>
      <c r="AX328" s="24"/>
      <c r="AY328" s="25"/>
      <c r="AZ328" s="57"/>
      <c r="BA328" s="13" t="s">
        <v>447</v>
      </c>
      <c r="BB328" s="109" t="s">
        <v>447</v>
      </c>
      <c r="BC328" s="1"/>
      <c r="BD328" s="1"/>
      <c r="BE328" s="1"/>
      <c r="BF328" s="1"/>
      <c r="BG328" s="1"/>
      <c r="BS328" s="29"/>
      <c r="BT328" s="44" t="str">
        <f t="shared" ref="BT328:BT391" si="59">IF(I328="","",I328)</f>
        <v/>
      </c>
      <c r="BU328" s="45" t="str">
        <f t="shared" ref="BU328:BU391" si="60">IF(AND(L328="",M328="",N328="",P328=""),"",SUM(L328,M328,N328,O328,P328))</f>
        <v/>
      </c>
      <c r="BV328" s="45" t="str">
        <f t="shared" ref="BV328:BV391" si="61">IFERROR(IF(BU328="","",ROUNDUP(BU328*20%,0)),"")</f>
        <v/>
      </c>
      <c r="BW328" s="44" t="str">
        <f t="shared" ref="BW328:BW391" si="62">IF(AND(T328="",U328="",V328="",X328=""),"",SUM(T328,U328,V328,W328,X328))</f>
        <v/>
      </c>
      <c r="BX328" s="45" t="str">
        <f t="shared" ref="BX328:BX391" si="63">IFERROR(IF(BW328="","",ROUNDUP(BW328*20%,0)),"")</f>
        <v/>
      </c>
      <c r="BY328" s="44" t="e">
        <f>IF(AND(#REF!="",#REF!="",#REF!="",#REF!=""),"",SUM(#REF!,#REF!,#REF!,#REF!,#REF!))</f>
        <v>#REF!</v>
      </c>
      <c r="BZ328" s="45" t="str">
        <f t="shared" ref="BZ328:BZ391" si="64">IFERROR(IF(BY328="","",ROUNDUP(BY328*20%,0)),"")</f>
        <v/>
      </c>
      <c r="CA328" s="44" t="str">
        <f t="shared" ref="CA328:CA391" si="65">IF(AND(AB328="",AC328="",AD328="",AF328=""),"",SUM(AB328,AC328,AD328,AE328,AF328))</f>
        <v/>
      </c>
      <c r="CB328" s="45" t="str">
        <f t="shared" ref="CB328:CB391" si="66">IFERROR(IF(CA328="","",ROUNDUP(CA328*20%,0)),"")</f>
        <v/>
      </c>
      <c r="CC328" s="44" t="str">
        <f t="shared" ref="CC328:CC391" si="67">IF(AND(AJ328="",AK328="",AL328="",AN328=""),"",SUM(AJ328,AK328,AL328,AM328,AN328))</f>
        <v/>
      </c>
      <c r="CD328" s="45" t="str">
        <f t="shared" ref="CD328:CD391" si="68">IFERROR(IF(CC328="","",ROUNDUP(CC328*20%,0)),"")</f>
        <v/>
      </c>
      <c r="CE328" s="44" t="e">
        <f>IF(AND(#REF!="",#REF!="",#REF!="",#REF!=""),"",SUM(#REF!,#REF!,#REF!,#REF!,#REF!))</f>
        <v>#REF!</v>
      </c>
      <c r="CF328" s="45" t="str">
        <f t="shared" ref="CF328:CF391" si="69">IFERROR(IF(CE328="","",ROUNDUP(CE328*20%,0)),"")</f>
        <v/>
      </c>
      <c r="CG328" s="38" t="e">
        <f>IF(AND(#REF!="",#REF!="",#REF!="",#REF!=""),"",SUM(#REF!,#REF!,#REF!,#REF!))</f>
        <v>#REF!</v>
      </c>
      <c r="CH328" s="38" t="str">
        <f t="shared" si="58"/>
        <v/>
      </c>
    </row>
    <row r="329" spans="1:86" ht="24.9" customHeight="1">
      <c r="A329" s="358">
        <v>323</v>
      </c>
      <c r="B329" s="359"/>
      <c r="C329" s="360"/>
      <c r="D329" s="361"/>
      <c r="E329" s="362"/>
      <c r="F329" s="363"/>
      <c r="G329" s="363"/>
      <c r="H329" s="364"/>
      <c r="I329" s="365"/>
      <c r="J329" s="366"/>
      <c r="K329" s="367"/>
      <c r="L329" s="24"/>
      <c r="M329" s="25"/>
      <c r="N329" s="25"/>
      <c r="O329" s="8"/>
      <c r="P329" s="57"/>
      <c r="Q329" s="60"/>
      <c r="R329" s="8"/>
      <c r="S329" s="14"/>
      <c r="T329" s="26"/>
      <c r="U329" s="27"/>
      <c r="V329" s="27"/>
      <c r="W329" s="8"/>
      <c r="X329" s="63"/>
      <c r="Y329" s="60"/>
      <c r="Z329" s="8"/>
      <c r="AA329" s="14"/>
      <c r="AB329" s="24"/>
      <c r="AC329" s="25"/>
      <c r="AD329" s="25"/>
      <c r="AE329" s="8"/>
      <c r="AF329" s="57"/>
      <c r="AG329" s="60"/>
      <c r="AH329" s="8"/>
      <c r="AI329" s="14"/>
      <c r="AJ329" s="24"/>
      <c r="AK329" s="25"/>
      <c r="AL329" s="25"/>
      <c r="AM329" s="8"/>
      <c r="AN329" s="57"/>
      <c r="AO329" s="60"/>
      <c r="AP329" s="8"/>
      <c r="AQ329" s="14"/>
      <c r="AR329" s="24"/>
      <c r="AS329" s="25"/>
      <c r="AT329" s="57"/>
      <c r="AU329" s="24"/>
      <c r="AV329" s="25"/>
      <c r="AW329" s="97"/>
      <c r="AX329" s="24"/>
      <c r="AY329" s="25"/>
      <c r="AZ329" s="57"/>
      <c r="BA329" s="13" t="s">
        <v>447</v>
      </c>
      <c r="BB329" s="109" t="s">
        <v>447</v>
      </c>
      <c r="BC329" s="1"/>
      <c r="BD329" s="1"/>
      <c r="BE329" s="1"/>
      <c r="BF329" s="1"/>
      <c r="BG329" s="1"/>
      <c r="BS329" s="29"/>
      <c r="BT329" s="44" t="str">
        <f t="shared" si="59"/>
        <v/>
      </c>
      <c r="BU329" s="45" t="str">
        <f t="shared" si="60"/>
        <v/>
      </c>
      <c r="BV329" s="45" t="str">
        <f t="shared" si="61"/>
        <v/>
      </c>
      <c r="BW329" s="44" t="str">
        <f t="shared" si="62"/>
        <v/>
      </c>
      <c r="BX329" s="45" t="str">
        <f t="shared" si="63"/>
        <v/>
      </c>
      <c r="BY329" s="44" t="e">
        <f>IF(AND(#REF!="",#REF!="",#REF!="",#REF!=""),"",SUM(#REF!,#REF!,#REF!,#REF!,#REF!))</f>
        <v>#REF!</v>
      </c>
      <c r="BZ329" s="45" t="str">
        <f t="shared" si="64"/>
        <v/>
      </c>
      <c r="CA329" s="44" t="str">
        <f t="shared" si="65"/>
        <v/>
      </c>
      <c r="CB329" s="45" t="str">
        <f t="shared" si="66"/>
        <v/>
      </c>
      <c r="CC329" s="44" t="str">
        <f t="shared" si="67"/>
        <v/>
      </c>
      <c r="CD329" s="45" t="str">
        <f t="shared" si="68"/>
        <v/>
      </c>
      <c r="CE329" s="44" t="e">
        <f>IF(AND(#REF!="",#REF!="",#REF!="",#REF!=""),"",SUM(#REF!,#REF!,#REF!,#REF!,#REF!))</f>
        <v>#REF!</v>
      </c>
      <c r="CF329" s="45" t="str">
        <f t="shared" si="69"/>
        <v/>
      </c>
      <c r="CG329" s="38" t="e">
        <f>IF(AND(#REF!="",#REF!="",#REF!="",#REF!=""),"",SUM(#REF!,#REF!,#REF!,#REF!))</f>
        <v>#REF!</v>
      </c>
      <c r="CH329" s="38" t="str">
        <f t="shared" si="58"/>
        <v/>
      </c>
    </row>
    <row r="330" spans="1:86" ht="24.9" customHeight="1">
      <c r="A330" s="358">
        <v>324</v>
      </c>
      <c r="B330" s="359"/>
      <c r="C330" s="360"/>
      <c r="D330" s="361"/>
      <c r="E330" s="362"/>
      <c r="F330" s="363"/>
      <c r="G330" s="363"/>
      <c r="H330" s="364"/>
      <c r="I330" s="365"/>
      <c r="J330" s="366"/>
      <c r="K330" s="367"/>
      <c r="L330" s="24"/>
      <c r="M330" s="25"/>
      <c r="N330" s="25"/>
      <c r="O330" s="8"/>
      <c r="P330" s="57"/>
      <c r="Q330" s="60"/>
      <c r="R330" s="8"/>
      <c r="S330" s="14"/>
      <c r="T330" s="26"/>
      <c r="U330" s="27"/>
      <c r="V330" s="27"/>
      <c r="W330" s="8"/>
      <c r="X330" s="63"/>
      <c r="Y330" s="60"/>
      <c r="Z330" s="8"/>
      <c r="AA330" s="14"/>
      <c r="AB330" s="24"/>
      <c r="AC330" s="25"/>
      <c r="AD330" s="25"/>
      <c r="AE330" s="8"/>
      <c r="AF330" s="57"/>
      <c r="AG330" s="60"/>
      <c r="AH330" s="8"/>
      <c r="AI330" s="14"/>
      <c r="AJ330" s="24"/>
      <c r="AK330" s="25"/>
      <c r="AL330" s="25"/>
      <c r="AM330" s="8"/>
      <c r="AN330" s="57"/>
      <c r="AO330" s="60"/>
      <c r="AP330" s="8"/>
      <c r="AQ330" s="14"/>
      <c r="AR330" s="24"/>
      <c r="AS330" s="25"/>
      <c r="AT330" s="57"/>
      <c r="AU330" s="24"/>
      <c r="AV330" s="25"/>
      <c r="AW330" s="97"/>
      <c r="AX330" s="24"/>
      <c r="AY330" s="25"/>
      <c r="AZ330" s="57"/>
      <c r="BA330" s="13" t="s">
        <v>447</v>
      </c>
      <c r="BB330" s="109" t="s">
        <v>447</v>
      </c>
      <c r="BC330" s="1"/>
      <c r="BD330" s="1"/>
      <c r="BE330" s="1"/>
      <c r="BF330" s="1"/>
      <c r="BG330" s="1"/>
      <c r="BS330" s="29"/>
      <c r="BT330" s="44" t="str">
        <f t="shared" si="59"/>
        <v/>
      </c>
      <c r="BU330" s="45" t="str">
        <f t="shared" si="60"/>
        <v/>
      </c>
      <c r="BV330" s="45" t="str">
        <f t="shared" si="61"/>
        <v/>
      </c>
      <c r="BW330" s="44" t="str">
        <f t="shared" si="62"/>
        <v/>
      </c>
      <c r="BX330" s="45" t="str">
        <f t="shared" si="63"/>
        <v/>
      </c>
      <c r="BY330" s="44" t="e">
        <f>IF(AND(#REF!="",#REF!="",#REF!="",#REF!=""),"",SUM(#REF!,#REF!,#REF!,#REF!,#REF!))</f>
        <v>#REF!</v>
      </c>
      <c r="BZ330" s="45" t="str">
        <f t="shared" si="64"/>
        <v/>
      </c>
      <c r="CA330" s="44" t="str">
        <f t="shared" si="65"/>
        <v/>
      </c>
      <c r="CB330" s="45" t="str">
        <f t="shared" si="66"/>
        <v/>
      </c>
      <c r="CC330" s="44" t="str">
        <f t="shared" si="67"/>
        <v/>
      </c>
      <c r="CD330" s="45" t="str">
        <f t="shared" si="68"/>
        <v/>
      </c>
      <c r="CE330" s="44" t="e">
        <f>IF(AND(#REF!="",#REF!="",#REF!="",#REF!=""),"",SUM(#REF!,#REF!,#REF!,#REF!,#REF!))</f>
        <v>#REF!</v>
      </c>
      <c r="CF330" s="45" t="str">
        <f t="shared" si="69"/>
        <v/>
      </c>
      <c r="CG330" s="38" t="e">
        <f>IF(AND(#REF!="",#REF!="",#REF!="",#REF!=""),"",SUM(#REF!,#REF!,#REF!,#REF!))</f>
        <v>#REF!</v>
      </c>
      <c r="CH330" s="38" t="str">
        <f t="shared" si="58"/>
        <v/>
      </c>
    </row>
    <row r="331" spans="1:86" ht="24.9" customHeight="1">
      <c r="A331" s="358">
        <v>325</v>
      </c>
      <c r="B331" s="359"/>
      <c r="C331" s="360"/>
      <c r="D331" s="361"/>
      <c r="E331" s="362"/>
      <c r="F331" s="363"/>
      <c r="G331" s="363"/>
      <c r="H331" s="364"/>
      <c r="I331" s="365"/>
      <c r="J331" s="366"/>
      <c r="K331" s="367"/>
      <c r="L331" s="24"/>
      <c r="M331" s="25"/>
      <c r="N331" s="25"/>
      <c r="O331" s="8"/>
      <c r="P331" s="57"/>
      <c r="Q331" s="60"/>
      <c r="R331" s="8"/>
      <c r="S331" s="14"/>
      <c r="T331" s="26"/>
      <c r="U331" s="27"/>
      <c r="V331" s="27"/>
      <c r="W331" s="8"/>
      <c r="X331" s="63"/>
      <c r="Y331" s="60"/>
      <c r="Z331" s="8"/>
      <c r="AA331" s="14"/>
      <c r="AB331" s="24"/>
      <c r="AC331" s="25"/>
      <c r="AD331" s="25"/>
      <c r="AE331" s="8"/>
      <c r="AF331" s="57"/>
      <c r="AG331" s="60"/>
      <c r="AH331" s="8"/>
      <c r="AI331" s="14"/>
      <c r="AJ331" s="24"/>
      <c r="AK331" s="25"/>
      <c r="AL331" s="25"/>
      <c r="AM331" s="8"/>
      <c r="AN331" s="57"/>
      <c r="AO331" s="60"/>
      <c r="AP331" s="8"/>
      <c r="AQ331" s="14"/>
      <c r="AR331" s="24"/>
      <c r="AS331" s="25"/>
      <c r="AT331" s="57"/>
      <c r="AU331" s="24"/>
      <c r="AV331" s="25"/>
      <c r="AW331" s="97"/>
      <c r="AX331" s="24"/>
      <c r="AY331" s="25"/>
      <c r="AZ331" s="57"/>
      <c r="BA331" s="13" t="s">
        <v>447</v>
      </c>
      <c r="BB331" s="109" t="s">
        <v>447</v>
      </c>
      <c r="BC331" s="1"/>
      <c r="BD331" s="1"/>
      <c r="BE331" s="1"/>
      <c r="BF331" s="1"/>
      <c r="BG331" s="1"/>
      <c r="BS331" s="29"/>
      <c r="BT331" s="44" t="str">
        <f t="shared" si="59"/>
        <v/>
      </c>
      <c r="BU331" s="45" t="str">
        <f t="shared" si="60"/>
        <v/>
      </c>
      <c r="BV331" s="45" t="str">
        <f t="shared" si="61"/>
        <v/>
      </c>
      <c r="BW331" s="44" t="str">
        <f t="shared" si="62"/>
        <v/>
      </c>
      <c r="BX331" s="45" t="str">
        <f t="shared" si="63"/>
        <v/>
      </c>
      <c r="BY331" s="44" t="e">
        <f>IF(AND(#REF!="",#REF!="",#REF!="",#REF!=""),"",SUM(#REF!,#REF!,#REF!,#REF!,#REF!))</f>
        <v>#REF!</v>
      </c>
      <c r="BZ331" s="45" t="str">
        <f t="shared" si="64"/>
        <v/>
      </c>
      <c r="CA331" s="44" t="str">
        <f t="shared" si="65"/>
        <v/>
      </c>
      <c r="CB331" s="45" t="str">
        <f t="shared" si="66"/>
        <v/>
      </c>
      <c r="CC331" s="44" t="str">
        <f t="shared" si="67"/>
        <v/>
      </c>
      <c r="CD331" s="45" t="str">
        <f t="shared" si="68"/>
        <v/>
      </c>
      <c r="CE331" s="44" t="e">
        <f>IF(AND(#REF!="",#REF!="",#REF!="",#REF!=""),"",SUM(#REF!,#REF!,#REF!,#REF!,#REF!))</f>
        <v>#REF!</v>
      </c>
      <c r="CF331" s="45" t="str">
        <f t="shared" si="69"/>
        <v/>
      </c>
      <c r="CG331" s="38" t="e">
        <f>IF(AND(#REF!="",#REF!="",#REF!="",#REF!=""),"",SUM(#REF!,#REF!,#REF!,#REF!))</f>
        <v>#REF!</v>
      </c>
      <c r="CH331" s="38" t="str">
        <f t="shared" si="58"/>
        <v/>
      </c>
    </row>
    <row r="332" spans="1:86" ht="24.9" customHeight="1">
      <c r="A332" s="358">
        <v>326</v>
      </c>
      <c r="B332" s="359"/>
      <c r="C332" s="360"/>
      <c r="D332" s="361"/>
      <c r="E332" s="362"/>
      <c r="F332" s="363"/>
      <c r="G332" s="363"/>
      <c r="H332" s="364"/>
      <c r="I332" s="365"/>
      <c r="J332" s="366"/>
      <c r="K332" s="367"/>
      <c r="L332" s="24"/>
      <c r="M332" s="25"/>
      <c r="N332" s="25"/>
      <c r="O332" s="8"/>
      <c r="P332" s="57"/>
      <c r="Q332" s="60"/>
      <c r="R332" s="8"/>
      <c r="S332" s="14"/>
      <c r="T332" s="26"/>
      <c r="U332" s="27"/>
      <c r="V332" s="27"/>
      <c r="W332" s="8"/>
      <c r="X332" s="63"/>
      <c r="Y332" s="60"/>
      <c r="Z332" s="8"/>
      <c r="AA332" s="14"/>
      <c r="AB332" s="24"/>
      <c r="AC332" s="25"/>
      <c r="AD332" s="25"/>
      <c r="AE332" s="8"/>
      <c r="AF332" s="57"/>
      <c r="AG332" s="60"/>
      <c r="AH332" s="8"/>
      <c r="AI332" s="14"/>
      <c r="AJ332" s="24"/>
      <c r="AK332" s="25"/>
      <c r="AL332" s="25"/>
      <c r="AM332" s="8"/>
      <c r="AN332" s="57"/>
      <c r="AO332" s="60"/>
      <c r="AP332" s="8"/>
      <c r="AQ332" s="14"/>
      <c r="AR332" s="24"/>
      <c r="AS332" s="25"/>
      <c r="AT332" s="57"/>
      <c r="AU332" s="24"/>
      <c r="AV332" s="25"/>
      <c r="AW332" s="97"/>
      <c r="AX332" s="24"/>
      <c r="AY332" s="25"/>
      <c r="AZ332" s="57"/>
      <c r="BA332" s="13" t="s">
        <v>447</v>
      </c>
      <c r="BB332" s="109" t="s">
        <v>447</v>
      </c>
      <c r="BC332" s="1"/>
      <c r="BD332" s="1"/>
      <c r="BE332" s="1"/>
      <c r="BF332" s="1"/>
      <c r="BG332" s="1"/>
      <c r="BS332" s="29"/>
      <c r="BT332" s="44" t="str">
        <f t="shared" si="59"/>
        <v/>
      </c>
      <c r="BU332" s="45" t="str">
        <f t="shared" si="60"/>
        <v/>
      </c>
      <c r="BV332" s="45" t="str">
        <f t="shared" si="61"/>
        <v/>
      </c>
      <c r="BW332" s="44" t="str">
        <f t="shared" si="62"/>
        <v/>
      </c>
      <c r="BX332" s="45" t="str">
        <f t="shared" si="63"/>
        <v/>
      </c>
      <c r="BY332" s="44" t="e">
        <f>IF(AND(#REF!="",#REF!="",#REF!="",#REF!=""),"",SUM(#REF!,#REF!,#REF!,#REF!,#REF!))</f>
        <v>#REF!</v>
      </c>
      <c r="BZ332" s="45" t="str">
        <f t="shared" si="64"/>
        <v/>
      </c>
      <c r="CA332" s="44" t="str">
        <f t="shared" si="65"/>
        <v/>
      </c>
      <c r="CB332" s="45" t="str">
        <f t="shared" si="66"/>
        <v/>
      </c>
      <c r="CC332" s="44" t="str">
        <f t="shared" si="67"/>
        <v/>
      </c>
      <c r="CD332" s="45" t="str">
        <f t="shared" si="68"/>
        <v/>
      </c>
      <c r="CE332" s="44" t="e">
        <f>IF(AND(#REF!="",#REF!="",#REF!="",#REF!=""),"",SUM(#REF!,#REF!,#REF!,#REF!,#REF!))</f>
        <v>#REF!</v>
      </c>
      <c r="CF332" s="45" t="str">
        <f t="shared" si="69"/>
        <v/>
      </c>
      <c r="CG332" s="38" t="e">
        <f>IF(AND(#REF!="",#REF!="",#REF!="",#REF!=""),"",SUM(#REF!,#REF!,#REF!,#REF!))</f>
        <v>#REF!</v>
      </c>
      <c r="CH332" s="38" t="str">
        <f t="shared" si="58"/>
        <v/>
      </c>
    </row>
    <row r="333" spans="1:86" ht="24.9" customHeight="1">
      <c r="A333" s="358">
        <v>327</v>
      </c>
      <c r="B333" s="359"/>
      <c r="C333" s="360"/>
      <c r="D333" s="361"/>
      <c r="E333" s="362"/>
      <c r="F333" s="363"/>
      <c r="G333" s="363"/>
      <c r="H333" s="364"/>
      <c r="I333" s="365"/>
      <c r="J333" s="366"/>
      <c r="K333" s="367"/>
      <c r="L333" s="24"/>
      <c r="M333" s="25"/>
      <c r="N333" s="25"/>
      <c r="O333" s="8"/>
      <c r="P333" s="57"/>
      <c r="Q333" s="60"/>
      <c r="R333" s="8"/>
      <c r="S333" s="14"/>
      <c r="T333" s="26"/>
      <c r="U333" s="27"/>
      <c r="V333" s="27"/>
      <c r="W333" s="8"/>
      <c r="X333" s="63"/>
      <c r="Y333" s="60"/>
      <c r="Z333" s="8"/>
      <c r="AA333" s="14"/>
      <c r="AB333" s="24"/>
      <c r="AC333" s="25"/>
      <c r="AD333" s="25"/>
      <c r="AE333" s="8"/>
      <c r="AF333" s="57"/>
      <c r="AG333" s="60"/>
      <c r="AH333" s="8"/>
      <c r="AI333" s="14"/>
      <c r="AJ333" s="24"/>
      <c r="AK333" s="25"/>
      <c r="AL333" s="25"/>
      <c r="AM333" s="8"/>
      <c r="AN333" s="57"/>
      <c r="AO333" s="60"/>
      <c r="AP333" s="8"/>
      <c r="AQ333" s="14"/>
      <c r="AR333" s="24"/>
      <c r="AS333" s="25"/>
      <c r="AT333" s="57"/>
      <c r="AU333" s="24"/>
      <c r="AV333" s="25"/>
      <c r="AW333" s="97"/>
      <c r="AX333" s="24"/>
      <c r="AY333" s="25"/>
      <c r="AZ333" s="57"/>
      <c r="BA333" s="13" t="s">
        <v>447</v>
      </c>
      <c r="BB333" s="109" t="s">
        <v>447</v>
      </c>
      <c r="BC333" s="1"/>
      <c r="BD333" s="1"/>
      <c r="BE333" s="1"/>
      <c r="BF333" s="1"/>
      <c r="BG333" s="1"/>
      <c r="BS333" s="29"/>
      <c r="BT333" s="44" t="str">
        <f t="shared" si="59"/>
        <v/>
      </c>
      <c r="BU333" s="45" t="str">
        <f t="shared" si="60"/>
        <v/>
      </c>
      <c r="BV333" s="45" t="str">
        <f t="shared" si="61"/>
        <v/>
      </c>
      <c r="BW333" s="44" t="str">
        <f t="shared" si="62"/>
        <v/>
      </c>
      <c r="BX333" s="45" t="str">
        <f t="shared" si="63"/>
        <v/>
      </c>
      <c r="BY333" s="44" t="e">
        <f>IF(AND(#REF!="",#REF!="",#REF!="",#REF!=""),"",SUM(#REF!,#REF!,#REF!,#REF!,#REF!))</f>
        <v>#REF!</v>
      </c>
      <c r="BZ333" s="45" t="str">
        <f t="shared" si="64"/>
        <v/>
      </c>
      <c r="CA333" s="44" t="str">
        <f t="shared" si="65"/>
        <v/>
      </c>
      <c r="CB333" s="45" t="str">
        <f t="shared" si="66"/>
        <v/>
      </c>
      <c r="CC333" s="44" t="str">
        <f t="shared" si="67"/>
        <v/>
      </c>
      <c r="CD333" s="45" t="str">
        <f t="shared" si="68"/>
        <v/>
      </c>
      <c r="CE333" s="44" t="e">
        <f>IF(AND(#REF!="",#REF!="",#REF!="",#REF!=""),"",SUM(#REF!,#REF!,#REF!,#REF!,#REF!))</f>
        <v>#REF!</v>
      </c>
      <c r="CF333" s="45" t="str">
        <f t="shared" si="69"/>
        <v/>
      </c>
      <c r="CG333" s="38" t="e">
        <f>IF(AND(#REF!="",#REF!="",#REF!="",#REF!=""),"",SUM(#REF!,#REF!,#REF!,#REF!))</f>
        <v>#REF!</v>
      </c>
      <c r="CH333" s="38" t="str">
        <f t="shared" si="58"/>
        <v/>
      </c>
    </row>
    <row r="334" spans="1:86" ht="24.9" customHeight="1">
      <c r="A334" s="358">
        <v>328</v>
      </c>
      <c r="B334" s="359"/>
      <c r="C334" s="360"/>
      <c r="D334" s="361"/>
      <c r="E334" s="362"/>
      <c r="F334" s="363"/>
      <c r="G334" s="363"/>
      <c r="H334" s="364"/>
      <c r="I334" s="365"/>
      <c r="J334" s="366"/>
      <c r="K334" s="367"/>
      <c r="L334" s="24"/>
      <c r="M334" s="25"/>
      <c r="N334" s="25"/>
      <c r="O334" s="8"/>
      <c r="P334" s="57"/>
      <c r="Q334" s="60"/>
      <c r="R334" s="8"/>
      <c r="S334" s="14"/>
      <c r="T334" s="26"/>
      <c r="U334" s="27"/>
      <c r="V334" s="27"/>
      <c r="W334" s="8"/>
      <c r="X334" s="63"/>
      <c r="Y334" s="60"/>
      <c r="Z334" s="8"/>
      <c r="AA334" s="14"/>
      <c r="AB334" s="24"/>
      <c r="AC334" s="25"/>
      <c r="AD334" s="25"/>
      <c r="AE334" s="8"/>
      <c r="AF334" s="57"/>
      <c r="AG334" s="60"/>
      <c r="AH334" s="8"/>
      <c r="AI334" s="14"/>
      <c r="AJ334" s="24"/>
      <c r="AK334" s="25"/>
      <c r="AL334" s="25"/>
      <c r="AM334" s="8"/>
      <c r="AN334" s="57"/>
      <c r="AO334" s="60"/>
      <c r="AP334" s="8"/>
      <c r="AQ334" s="14"/>
      <c r="AR334" s="24"/>
      <c r="AS334" s="25"/>
      <c r="AT334" s="57"/>
      <c r="AU334" s="24"/>
      <c r="AV334" s="25"/>
      <c r="AW334" s="97"/>
      <c r="AX334" s="24"/>
      <c r="AY334" s="25"/>
      <c r="AZ334" s="57"/>
      <c r="BA334" s="13" t="s">
        <v>447</v>
      </c>
      <c r="BB334" s="109" t="s">
        <v>447</v>
      </c>
      <c r="BC334" s="1"/>
      <c r="BD334" s="1"/>
      <c r="BE334" s="1"/>
      <c r="BF334" s="1"/>
      <c r="BG334" s="1"/>
      <c r="BS334" s="29"/>
      <c r="BT334" s="44" t="str">
        <f t="shared" si="59"/>
        <v/>
      </c>
      <c r="BU334" s="45" t="str">
        <f t="shared" si="60"/>
        <v/>
      </c>
      <c r="BV334" s="45" t="str">
        <f t="shared" si="61"/>
        <v/>
      </c>
      <c r="BW334" s="44" t="str">
        <f t="shared" si="62"/>
        <v/>
      </c>
      <c r="BX334" s="45" t="str">
        <f t="shared" si="63"/>
        <v/>
      </c>
      <c r="BY334" s="44" t="e">
        <f>IF(AND(#REF!="",#REF!="",#REF!="",#REF!=""),"",SUM(#REF!,#REF!,#REF!,#REF!,#REF!))</f>
        <v>#REF!</v>
      </c>
      <c r="BZ334" s="45" t="str">
        <f t="shared" si="64"/>
        <v/>
      </c>
      <c r="CA334" s="44" t="str">
        <f t="shared" si="65"/>
        <v/>
      </c>
      <c r="CB334" s="45" t="str">
        <f t="shared" si="66"/>
        <v/>
      </c>
      <c r="CC334" s="44" t="str">
        <f t="shared" si="67"/>
        <v/>
      </c>
      <c r="CD334" s="45" t="str">
        <f t="shared" si="68"/>
        <v/>
      </c>
      <c r="CE334" s="44" t="e">
        <f>IF(AND(#REF!="",#REF!="",#REF!="",#REF!=""),"",SUM(#REF!,#REF!,#REF!,#REF!,#REF!))</f>
        <v>#REF!</v>
      </c>
      <c r="CF334" s="45" t="str">
        <f t="shared" si="69"/>
        <v/>
      </c>
      <c r="CG334" s="38" t="e">
        <f>IF(AND(#REF!="",#REF!="",#REF!="",#REF!=""),"",SUM(#REF!,#REF!,#REF!,#REF!))</f>
        <v>#REF!</v>
      </c>
      <c r="CH334" s="38" t="str">
        <f t="shared" si="58"/>
        <v/>
      </c>
    </row>
    <row r="335" spans="1:86" ht="24.9" customHeight="1">
      <c r="A335" s="358">
        <v>329</v>
      </c>
      <c r="B335" s="359"/>
      <c r="C335" s="360"/>
      <c r="D335" s="361"/>
      <c r="E335" s="362"/>
      <c r="F335" s="363"/>
      <c r="G335" s="363"/>
      <c r="H335" s="364"/>
      <c r="I335" s="365"/>
      <c r="J335" s="366"/>
      <c r="K335" s="367"/>
      <c r="L335" s="24"/>
      <c r="M335" s="25"/>
      <c r="N335" s="25"/>
      <c r="O335" s="8"/>
      <c r="P335" s="57"/>
      <c r="Q335" s="60"/>
      <c r="R335" s="8"/>
      <c r="S335" s="14"/>
      <c r="T335" s="26"/>
      <c r="U335" s="27"/>
      <c r="V335" s="27"/>
      <c r="W335" s="8"/>
      <c r="X335" s="63"/>
      <c r="Y335" s="60"/>
      <c r="Z335" s="8"/>
      <c r="AA335" s="14"/>
      <c r="AB335" s="24"/>
      <c r="AC335" s="25"/>
      <c r="AD335" s="25"/>
      <c r="AE335" s="8"/>
      <c r="AF335" s="57"/>
      <c r="AG335" s="60"/>
      <c r="AH335" s="8"/>
      <c r="AI335" s="14"/>
      <c r="AJ335" s="24"/>
      <c r="AK335" s="25"/>
      <c r="AL335" s="25"/>
      <c r="AM335" s="8"/>
      <c r="AN335" s="57"/>
      <c r="AO335" s="60"/>
      <c r="AP335" s="8"/>
      <c r="AQ335" s="14"/>
      <c r="AR335" s="24"/>
      <c r="AS335" s="25"/>
      <c r="AT335" s="57"/>
      <c r="AU335" s="24"/>
      <c r="AV335" s="25"/>
      <c r="AW335" s="97"/>
      <c r="AX335" s="24"/>
      <c r="AY335" s="25"/>
      <c r="AZ335" s="57"/>
      <c r="BA335" s="13" t="s">
        <v>447</v>
      </c>
      <c r="BB335" s="109" t="s">
        <v>447</v>
      </c>
      <c r="BC335" s="1"/>
      <c r="BD335" s="1"/>
      <c r="BE335" s="1"/>
      <c r="BF335" s="1"/>
      <c r="BG335" s="1"/>
      <c r="BS335" s="29"/>
      <c r="BT335" s="44" t="str">
        <f t="shared" si="59"/>
        <v/>
      </c>
      <c r="BU335" s="45" t="str">
        <f t="shared" si="60"/>
        <v/>
      </c>
      <c r="BV335" s="45" t="str">
        <f t="shared" si="61"/>
        <v/>
      </c>
      <c r="BW335" s="44" t="str">
        <f t="shared" si="62"/>
        <v/>
      </c>
      <c r="BX335" s="45" t="str">
        <f t="shared" si="63"/>
        <v/>
      </c>
      <c r="BY335" s="44" t="e">
        <f>IF(AND(#REF!="",#REF!="",#REF!="",#REF!=""),"",SUM(#REF!,#REF!,#REF!,#REF!,#REF!))</f>
        <v>#REF!</v>
      </c>
      <c r="BZ335" s="45" t="str">
        <f t="shared" si="64"/>
        <v/>
      </c>
      <c r="CA335" s="44" t="str">
        <f t="shared" si="65"/>
        <v/>
      </c>
      <c r="CB335" s="45" t="str">
        <f t="shared" si="66"/>
        <v/>
      </c>
      <c r="CC335" s="44" t="str">
        <f t="shared" si="67"/>
        <v/>
      </c>
      <c r="CD335" s="45" t="str">
        <f t="shared" si="68"/>
        <v/>
      </c>
      <c r="CE335" s="44" t="e">
        <f>IF(AND(#REF!="",#REF!="",#REF!="",#REF!=""),"",SUM(#REF!,#REF!,#REF!,#REF!,#REF!))</f>
        <v>#REF!</v>
      </c>
      <c r="CF335" s="45" t="str">
        <f t="shared" si="69"/>
        <v/>
      </c>
      <c r="CG335" s="38" t="e">
        <f>IF(AND(#REF!="",#REF!="",#REF!="",#REF!=""),"",SUM(#REF!,#REF!,#REF!,#REF!))</f>
        <v>#REF!</v>
      </c>
      <c r="CH335" s="38" t="str">
        <f t="shared" si="58"/>
        <v/>
      </c>
    </row>
    <row r="336" spans="1:86" ht="24.9" customHeight="1">
      <c r="A336" s="358">
        <v>330</v>
      </c>
      <c r="B336" s="359"/>
      <c r="C336" s="360"/>
      <c r="D336" s="361"/>
      <c r="E336" s="362"/>
      <c r="F336" s="363"/>
      <c r="G336" s="363"/>
      <c r="H336" s="364"/>
      <c r="I336" s="365"/>
      <c r="J336" s="366"/>
      <c r="K336" s="367"/>
      <c r="L336" s="24"/>
      <c r="M336" s="25"/>
      <c r="N336" s="25"/>
      <c r="O336" s="8"/>
      <c r="P336" s="57"/>
      <c r="Q336" s="60"/>
      <c r="R336" s="8"/>
      <c r="S336" s="14"/>
      <c r="T336" s="26"/>
      <c r="U336" s="27"/>
      <c r="V336" s="27"/>
      <c r="W336" s="8"/>
      <c r="X336" s="63"/>
      <c r="Y336" s="60"/>
      <c r="Z336" s="8"/>
      <c r="AA336" s="14"/>
      <c r="AB336" s="24"/>
      <c r="AC336" s="25"/>
      <c r="AD336" s="25"/>
      <c r="AE336" s="8"/>
      <c r="AF336" s="57"/>
      <c r="AG336" s="60"/>
      <c r="AH336" s="8"/>
      <c r="AI336" s="14"/>
      <c r="AJ336" s="24"/>
      <c r="AK336" s="25"/>
      <c r="AL336" s="25"/>
      <c r="AM336" s="8"/>
      <c r="AN336" s="57"/>
      <c r="AO336" s="60"/>
      <c r="AP336" s="8"/>
      <c r="AQ336" s="14"/>
      <c r="AR336" s="24"/>
      <c r="AS336" s="25"/>
      <c r="AT336" s="57"/>
      <c r="AU336" s="24"/>
      <c r="AV336" s="25"/>
      <c r="AW336" s="97"/>
      <c r="AX336" s="24"/>
      <c r="AY336" s="25"/>
      <c r="AZ336" s="57"/>
      <c r="BA336" s="13" t="s">
        <v>447</v>
      </c>
      <c r="BB336" s="109" t="s">
        <v>447</v>
      </c>
      <c r="BC336" s="1"/>
      <c r="BD336" s="1"/>
      <c r="BE336" s="1"/>
      <c r="BF336" s="1"/>
      <c r="BG336" s="1"/>
      <c r="BS336" s="29"/>
      <c r="BT336" s="44" t="str">
        <f t="shared" si="59"/>
        <v/>
      </c>
      <c r="BU336" s="45" t="str">
        <f t="shared" si="60"/>
        <v/>
      </c>
      <c r="BV336" s="45" t="str">
        <f t="shared" si="61"/>
        <v/>
      </c>
      <c r="BW336" s="44" t="str">
        <f t="shared" si="62"/>
        <v/>
      </c>
      <c r="BX336" s="45" t="str">
        <f t="shared" si="63"/>
        <v/>
      </c>
      <c r="BY336" s="44" t="e">
        <f>IF(AND(#REF!="",#REF!="",#REF!="",#REF!=""),"",SUM(#REF!,#REF!,#REF!,#REF!,#REF!))</f>
        <v>#REF!</v>
      </c>
      <c r="BZ336" s="45" t="str">
        <f t="shared" si="64"/>
        <v/>
      </c>
      <c r="CA336" s="44" t="str">
        <f t="shared" si="65"/>
        <v/>
      </c>
      <c r="CB336" s="45" t="str">
        <f t="shared" si="66"/>
        <v/>
      </c>
      <c r="CC336" s="44" t="str">
        <f t="shared" si="67"/>
        <v/>
      </c>
      <c r="CD336" s="45" t="str">
        <f t="shared" si="68"/>
        <v/>
      </c>
      <c r="CE336" s="44" t="e">
        <f>IF(AND(#REF!="",#REF!="",#REF!="",#REF!=""),"",SUM(#REF!,#REF!,#REF!,#REF!,#REF!))</f>
        <v>#REF!</v>
      </c>
      <c r="CF336" s="45" t="str">
        <f t="shared" si="69"/>
        <v/>
      </c>
      <c r="CG336" s="38" t="e">
        <f>IF(AND(#REF!="",#REF!="",#REF!="",#REF!=""),"",SUM(#REF!,#REF!,#REF!,#REF!))</f>
        <v>#REF!</v>
      </c>
      <c r="CH336" s="38" t="str">
        <f t="shared" si="58"/>
        <v/>
      </c>
    </row>
    <row r="337" spans="1:86" ht="24.9" customHeight="1">
      <c r="A337" s="358">
        <v>331</v>
      </c>
      <c r="B337" s="359"/>
      <c r="C337" s="360"/>
      <c r="D337" s="361"/>
      <c r="E337" s="362"/>
      <c r="F337" s="363"/>
      <c r="G337" s="363"/>
      <c r="H337" s="364"/>
      <c r="I337" s="365"/>
      <c r="J337" s="366"/>
      <c r="K337" s="367"/>
      <c r="L337" s="24"/>
      <c r="M337" s="25"/>
      <c r="N337" s="25"/>
      <c r="O337" s="8"/>
      <c r="P337" s="57"/>
      <c r="Q337" s="60"/>
      <c r="R337" s="8"/>
      <c r="S337" s="14"/>
      <c r="T337" s="26"/>
      <c r="U337" s="27"/>
      <c r="V337" s="27"/>
      <c r="W337" s="8"/>
      <c r="X337" s="63"/>
      <c r="Y337" s="60"/>
      <c r="Z337" s="8"/>
      <c r="AA337" s="14"/>
      <c r="AB337" s="24"/>
      <c r="AC337" s="25"/>
      <c r="AD337" s="25"/>
      <c r="AE337" s="8"/>
      <c r="AF337" s="57"/>
      <c r="AG337" s="60"/>
      <c r="AH337" s="8"/>
      <c r="AI337" s="14"/>
      <c r="AJ337" s="24"/>
      <c r="AK337" s="25"/>
      <c r="AL337" s="25"/>
      <c r="AM337" s="8"/>
      <c r="AN337" s="57"/>
      <c r="AO337" s="60"/>
      <c r="AP337" s="8"/>
      <c r="AQ337" s="14"/>
      <c r="AR337" s="24"/>
      <c r="AS337" s="25"/>
      <c r="AT337" s="57"/>
      <c r="AU337" s="24"/>
      <c r="AV337" s="25"/>
      <c r="AW337" s="97"/>
      <c r="AX337" s="24"/>
      <c r="AY337" s="25"/>
      <c r="AZ337" s="57"/>
      <c r="BA337" s="13" t="s">
        <v>447</v>
      </c>
      <c r="BB337" s="109" t="s">
        <v>447</v>
      </c>
      <c r="BC337" s="1"/>
      <c r="BD337" s="1"/>
      <c r="BE337" s="1"/>
      <c r="BF337" s="1"/>
      <c r="BG337" s="1"/>
      <c r="BS337" s="29"/>
      <c r="BT337" s="44" t="str">
        <f t="shared" si="59"/>
        <v/>
      </c>
      <c r="BU337" s="45" t="str">
        <f t="shared" si="60"/>
        <v/>
      </c>
      <c r="BV337" s="45" t="str">
        <f t="shared" si="61"/>
        <v/>
      </c>
      <c r="BW337" s="44" t="str">
        <f t="shared" si="62"/>
        <v/>
      </c>
      <c r="BX337" s="45" t="str">
        <f t="shared" si="63"/>
        <v/>
      </c>
      <c r="BY337" s="44" t="e">
        <f>IF(AND(#REF!="",#REF!="",#REF!="",#REF!=""),"",SUM(#REF!,#REF!,#REF!,#REF!,#REF!))</f>
        <v>#REF!</v>
      </c>
      <c r="BZ337" s="45" t="str">
        <f t="shared" si="64"/>
        <v/>
      </c>
      <c r="CA337" s="44" t="str">
        <f t="shared" si="65"/>
        <v/>
      </c>
      <c r="CB337" s="45" t="str">
        <f t="shared" si="66"/>
        <v/>
      </c>
      <c r="CC337" s="44" t="str">
        <f t="shared" si="67"/>
        <v/>
      </c>
      <c r="CD337" s="45" t="str">
        <f t="shared" si="68"/>
        <v/>
      </c>
      <c r="CE337" s="44" t="e">
        <f>IF(AND(#REF!="",#REF!="",#REF!="",#REF!=""),"",SUM(#REF!,#REF!,#REF!,#REF!,#REF!))</f>
        <v>#REF!</v>
      </c>
      <c r="CF337" s="45" t="str">
        <f t="shared" si="69"/>
        <v/>
      </c>
      <c r="CG337" s="38" t="e">
        <f>IF(AND(#REF!="",#REF!="",#REF!="",#REF!=""),"",SUM(#REF!,#REF!,#REF!,#REF!))</f>
        <v>#REF!</v>
      </c>
      <c r="CH337" s="38" t="str">
        <f t="shared" si="58"/>
        <v/>
      </c>
    </row>
    <row r="338" spans="1:86" ht="24.9" customHeight="1">
      <c r="A338" s="358">
        <v>332</v>
      </c>
      <c r="B338" s="359"/>
      <c r="C338" s="360"/>
      <c r="D338" s="361"/>
      <c r="E338" s="362"/>
      <c r="F338" s="363"/>
      <c r="G338" s="363"/>
      <c r="H338" s="364"/>
      <c r="I338" s="365"/>
      <c r="J338" s="366"/>
      <c r="K338" s="367"/>
      <c r="L338" s="24"/>
      <c r="M338" s="25"/>
      <c r="N338" s="25"/>
      <c r="O338" s="8"/>
      <c r="P338" s="57"/>
      <c r="Q338" s="60"/>
      <c r="R338" s="8"/>
      <c r="S338" s="14"/>
      <c r="T338" s="26"/>
      <c r="U338" s="27"/>
      <c r="V338" s="27"/>
      <c r="W338" s="8"/>
      <c r="X338" s="63"/>
      <c r="Y338" s="60"/>
      <c r="Z338" s="8"/>
      <c r="AA338" s="14"/>
      <c r="AB338" s="24"/>
      <c r="AC338" s="25"/>
      <c r="AD338" s="25"/>
      <c r="AE338" s="8"/>
      <c r="AF338" s="57"/>
      <c r="AG338" s="60"/>
      <c r="AH338" s="8"/>
      <c r="AI338" s="14"/>
      <c r="AJ338" s="24"/>
      <c r="AK338" s="25"/>
      <c r="AL338" s="25"/>
      <c r="AM338" s="8"/>
      <c r="AN338" s="57"/>
      <c r="AO338" s="60"/>
      <c r="AP338" s="8"/>
      <c r="AQ338" s="14"/>
      <c r="AR338" s="24"/>
      <c r="AS338" s="25"/>
      <c r="AT338" s="57"/>
      <c r="AU338" s="24"/>
      <c r="AV338" s="25"/>
      <c r="AW338" s="97"/>
      <c r="AX338" s="24"/>
      <c r="AY338" s="25"/>
      <c r="AZ338" s="57"/>
      <c r="BA338" s="13" t="s">
        <v>447</v>
      </c>
      <c r="BB338" s="109" t="s">
        <v>447</v>
      </c>
      <c r="BC338" s="1"/>
      <c r="BD338" s="1"/>
      <c r="BE338" s="1"/>
      <c r="BF338" s="1"/>
      <c r="BG338" s="1"/>
      <c r="BS338" s="29"/>
      <c r="BT338" s="44" t="str">
        <f t="shared" si="59"/>
        <v/>
      </c>
      <c r="BU338" s="45" t="str">
        <f t="shared" si="60"/>
        <v/>
      </c>
      <c r="BV338" s="45" t="str">
        <f t="shared" si="61"/>
        <v/>
      </c>
      <c r="BW338" s="44" t="str">
        <f t="shared" si="62"/>
        <v/>
      </c>
      <c r="BX338" s="45" t="str">
        <f t="shared" si="63"/>
        <v/>
      </c>
      <c r="BY338" s="44" t="e">
        <f>IF(AND(#REF!="",#REF!="",#REF!="",#REF!=""),"",SUM(#REF!,#REF!,#REF!,#REF!,#REF!))</f>
        <v>#REF!</v>
      </c>
      <c r="BZ338" s="45" t="str">
        <f t="shared" si="64"/>
        <v/>
      </c>
      <c r="CA338" s="44" t="str">
        <f t="shared" si="65"/>
        <v/>
      </c>
      <c r="CB338" s="45" t="str">
        <f t="shared" si="66"/>
        <v/>
      </c>
      <c r="CC338" s="44" t="str">
        <f t="shared" si="67"/>
        <v/>
      </c>
      <c r="CD338" s="45" t="str">
        <f t="shared" si="68"/>
        <v/>
      </c>
      <c r="CE338" s="44" t="e">
        <f>IF(AND(#REF!="",#REF!="",#REF!="",#REF!=""),"",SUM(#REF!,#REF!,#REF!,#REF!,#REF!))</f>
        <v>#REF!</v>
      </c>
      <c r="CF338" s="45" t="str">
        <f t="shared" si="69"/>
        <v/>
      </c>
      <c r="CG338" s="38" t="e">
        <f>IF(AND(#REF!="",#REF!="",#REF!="",#REF!=""),"",SUM(#REF!,#REF!,#REF!,#REF!))</f>
        <v>#REF!</v>
      </c>
      <c r="CH338" s="38" t="str">
        <f t="shared" si="58"/>
        <v/>
      </c>
    </row>
    <row r="339" spans="1:86" ht="24.9" customHeight="1">
      <c r="A339" s="358">
        <v>333</v>
      </c>
      <c r="B339" s="359"/>
      <c r="C339" s="360"/>
      <c r="D339" s="361"/>
      <c r="E339" s="362"/>
      <c r="F339" s="363"/>
      <c r="G339" s="363"/>
      <c r="H339" s="364"/>
      <c r="I339" s="365"/>
      <c r="J339" s="366"/>
      <c r="K339" s="367"/>
      <c r="L339" s="24"/>
      <c r="M339" s="25"/>
      <c r="N339" s="25"/>
      <c r="O339" s="8"/>
      <c r="P339" s="57"/>
      <c r="Q339" s="60"/>
      <c r="R339" s="8"/>
      <c r="S339" s="14"/>
      <c r="T339" s="26"/>
      <c r="U339" s="27"/>
      <c r="V339" s="27"/>
      <c r="W339" s="8"/>
      <c r="X339" s="63"/>
      <c r="Y339" s="60"/>
      <c r="Z339" s="8"/>
      <c r="AA339" s="14"/>
      <c r="AB339" s="24"/>
      <c r="AC339" s="25"/>
      <c r="AD339" s="25"/>
      <c r="AE339" s="8"/>
      <c r="AF339" s="57"/>
      <c r="AG339" s="60"/>
      <c r="AH339" s="8"/>
      <c r="AI339" s="14"/>
      <c r="AJ339" s="24"/>
      <c r="AK339" s="25"/>
      <c r="AL339" s="25"/>
      <c r="AM339" s="8"/>
      <c r="AN339" s="57"/>
      <c r="AO339" s="60"/>
      <c r="AP339" s="8"/>
      <c r="AQ339" s="14"/>
      <c r="AR339" s="24"/>
      <c r="AS339" s="25"/>
      <c r="AT339" s="57"/>
      <c r="AU339" s="24"/>
      <c r="AV339" s="25"/>
      <c r="AW339" s="97"/>
      <c r="AX339" s="24"/>
      <c r="AY339" s="25"/>
      <c r="AZ339" s="57"/>
      <c r="BA339" s="13" t="s">
        <v>447</v>
      </c>
      <c r="BB339" s="109" t="s">
        <v>447</v>
      </c>
      <c r="BC339" s="1"/>
      <c r="BD339" s="1"/>
      <c r="BE339" s="1"/>
      <c r="BF339" s="1"/>
      <c r="BG339" s="1"/>
      <c r="BS339" s="29"/>
      <c r="BT339" s="44" t="str">
        <f t="shared" si="59"/>
        <v/>
      </c>
      <c r="BU339" s="45" t="str">
        <f t="shared" si="60"/>
        <v/>
      </c>
      <c r="BV339" s="45" t="str">
        <f t="shared" si="61"/>
        <v/>
      </c>
      <c r="BW339" s="44" t="str">
        <f t="shared" si="62"/>
        <v/>
      </c>
      <c r="BX339" s="45" t="str">
        <f t="shared" si="63"/>
        <v/>
      </c>
      <c r="BY339" s="44" t="e">
        <f>IF(AND(#REF!="",#REF!="",#REF!="",#REF!=""),"",SUM(#REF!,#REF!,#REF!,#REF!,#REF!))</f>
        <v>#REF!</v>
      </c>
      <c r="BZ339" s="45" t="str">
        <f t="shared" si="64"/>
        <v/>
      </c>
      <c r="CA339" s="44" t="str">
        <f t="shared" si="65"/>
        <v/>
      </c>
      <c r="CB339" s="45" t="str">
        <f t="shared" si="66"/>
        <v/>
      </c>
      <c r="CC339" s="44" t="str">
        <f t="shared" si="67"/>
        <v/>
      </c>
      <c r="CD339" s="45" t="str">
        <f t="shared" si="68"/>
        <v/>
      </c>
      <c r="CE339" s="44" t="e">
        <f>IF(AND(#REF!="",#REF!="",#REF!="",#REF!=""),"",SUM(#REF!,#REF!,#REF!,#REF!,#REF!))</f>
        <v>#REF!</v>
      </c>
      <c r="CF339" s="45" t="str">
        <f t="shared" si="69"/>
        <v/>
      </c>
      <c r="CG339" s="38" t="e">
        <f>IF(AND(#REF!="",#REF!="",#REF!="",#REF!=""),"",SUM(#REF!,#REF!,#REF!,#REF!))</f>
        <v>#REF!</v>
      </c>
      <c r="CH339" s="38" t="str">
        <f t="shared" si="58"/>
        <v/>
      </c>
    </row>
    <row r="340" spans="1:86" ht="24.9" customHeight="1">
      <c r="A340" s="358">
        <v>334</v>
      </c>
      <c r="B340" s="359"/>
      <c r="C340" s="360"/>
      <c r="D340" s="361"/>
      <c r="E340" s="362"/>
      <c r="F340" s="363"/>
      <c r="G340" s="363"/>
      <c r="H340" s="364"/>
      <c r="I340" s="365"/>
      <c r="J340" s="366"/>
      <c r="K340" s="367"/>
      <c r="L340" s="24"/>
      <c r="M340" s="25"/>
      <c r="N340" s="25"/>
      <c r="O340" s="8"/>
      <c r="P340" s="57"/>
      <c r="Q340" s="60"/>
      <c r="R340" s="8"/>
      <c r="S340" s="14"/>
      <c r="T340" s="26"/>
      <c r="U340" s="27"/>
      <c r="V340" s="27"/>
      <c r="W340" s="8"/>
      <c r="X340" s="63"/>
      <c r="Y340" s="60"/>
      <c r="Z340" s="8"/>
      <c r="AA340" s="14"/>
      <c r="AB340" s="24"/>
      <c r="AC340" s="25"/>
      <c r="AD340" s="25"/>
      <c r="AE340" s="8"/>
      <c r="AF340" s="57"/>
      <c r="AG340" s="60"/>
      <c r="AH340" s="8"/>
      <c r="AI340" s="14"/>
      <c r="AJ340" s="24"/>
      <c r="AK340" s="25"/>
      <c r="AL340" s="25"/>
      <c r="AM340" s="8"/>
      <c r="AN340" s="57"/>
      <c r="AO340" s="60"/>
      <c r="AP340" s="8"/>
      <c r="AQ340" s="14"/>
      <c r="AR340" s="24"/>
      <c r="AS340" s="25"/>
      <c r="AT340" s="57"/>
      <c r="AU340" s="24"/>
      <c r="AV340" s="25"/>
      <c r="AW340" s="97"/>
      <c r="AX340" s="24"/>
      <c r="AY340" s="25"/>
      <c r="AZ340" s="57"/>
      <c r="BA340" s="13" t="s">
        <v>447</v>
      </c>
      <c r="BB340" s="109" t="s">
        <v>447</v>
      </c>
      <c r="BC340" s="1"/>
      <c r="BD340" s="1"/>
      <c r="BE340" s="1"/>
      <c r="BF340" s="1"/>
      <c r="BG340" s="1"/>
      <c r="BS340" s="29"/>
      <c r="BT340" s="44" t="str">
        <f t="shared" si="59"/>
        <v/>
      </c>
      <c r="BU340" s="45" t="str">
        <f t="shared" si="60"/>
        <v/>
      </c>
      <c r="BV340" s="45" t="str">
        <f t="shared" si="61"/>
        <v/>
      </c>
      <c r="BW340" s="44" t="str">
        <f t="shared" si="62"/>
        <v/>
      </c>
      <c r="BX340" s="45" t="str">
        <f t="shared" si="63"/>
        <v/>
      </c>
      <c r="BY340" s="44" t="e">
        <f>IF(AND(#REF!="",#REF!="",#REF!="",#REF!=""),"",SUM(#REF!,#REF!,#REF!,#REF!,#REF!))</f>
        <v>#REF!</v>
      </c>
      <c r="BZ340" s="45" t="str">
        <f t="shared" si="64"/>
        <v/>
      </c>
      <c r="CA340" s="44" t="str">
        <f t="shared" si="65"/>
        <v/>
      </c>
      <c r="CB340" s="45" t="str">
        <f t="shared" si="66"/>
        <v/>
      </c>
      <c r="CC340" s="44" t="str">
        <f t="shared" si="67"/>
        <v/>
      </c>
      <c r="CD340" s="45" t="str">
        <f t="shared" si="68"/>
        <v/>
      </c>
      <c r="CE340" s="44" t="e">
        <f>IF(AND(#REF!="",#REF!="",#REF!="",#REF!=""),"",SUM(#REF!,#REF!,#REF!,#REF!,#REF!))</f>
        <v>#REF!</v>
      </c>
      <c r="CF340" s="45" t="str">
        <f t="shared" si="69"/>
        <v/>
      </c>
      <c r="CG340" s="38" t="e">
        <f>IF(AND(#REF!="",#REF!="",#REF!="",#REF!=""),"",SUM(#REF!,#REF!,#REF!,#REF!))</f>
        <v>#REF!</v>
      </c>
      <c r="CH340" s="38" t="str">
        <f t="shared" si="58"/>
        <v/>
      </c>
    </row>
    <row r="341" spans="1:86" ht="24.9" customHeight="1">
      <c r="A341" s="358">
        <v>335</v>
      </c>
      <c r="B341" s="359"/>
      <c r="C341" s="360"/>
      <c r="D341" s="361"/>
      <c r="E341" s="362"/>
      <c r="F341" s="363"/>
      <c r="G341" s="363"/>
      <c r="H341" s="364"/>
      <c r="I341" s="365"/>
      <c r="J341" s="366"/>
      <c r="K341" s="367"/>
      <c r="L341" s="24"/>
      <c r="M341" s="25"/>
      <c r="N341" s="25"/>
      <c r="O341" s="8"/>
      <c r="P341" s="57"/>
      <c r="Q341" s="60"/>
      <c r="R341" s="8"/>
      <c r="S341" s="14"/>
      <c r="T341" s="26"/>
      <c r="U341" s="27"/>
      <c r="V341" s="27"/>
      <c r="W341" s="8"/>
      <c r="X341" s="63"/>
      <c r="Y341" s="60"/>
      <c r="Z341" s="8"/>
      <c r="AA341" s="14"/>
      <c r="AB341" s="24"/>
      <c r="AC341" s="25"/>
      <c r="AD341" s="25"/>
      <c r="AE341" s="8"/>
      <c r="AF341" s="57"/>
      <c r="AG341" s="60"/>
      <c r="AH341" s="8"/>
      <c r="AI341" s="14"/>
      <c r="AJ341" s="24"/>
      <c r="AK341" s="25"/>
      <c r="AL341" s="25"/>
      <c r="AM341" s="8"/>
      <c r="AN341" s="57"/>
      <c r="AO341" s="60"/>
      <c r="AP341" s="8"/>
      <c r="AQ341" s="14"/>
      <c r="AR341" s="24"/>
      <c r="AS341" s="25"/>
      <c r="AT341" s="57"/>
      <c r="AU341" s="24"/>
      <c r="AV341" s="25"/>
      <c r="AW341" s="97"/>
      <c r="AX341" s="24"/>
      <c r="AY341" s="25"/>
      <c r="AZ341" s="57"/>
      <c r="BA341" s="13" t="s">
        <v>447</v>
      </c>
      <c r="BB341" s="109" t="s">
        <v>447</v>
      </c>
      <c r="BC341" s="1"/>
      <c r="BD341" s="1"/>
      <c r="BE341" s="1"/>
      <c r="BF341" s="1"/>
      <c r="BG341" s="1"/>
      <c r="BS341" s="29"/>
      <c r="BT341" s="44" t="str">
        <f t="shared" si="59"/>
        <v/>
      </c>
      <c r="BU341" s="45" t="str">
        <f t="shared" si="60"/>
        <v/>
      </c>
      <c r="BV341" s="45" t="str">
        <f t="shared" si="61"/>
        <v/>
      </c>
      <c r="BW341" s="44" t="str">
        <f t="shared" si="62"/>
        <v/>
      </c>
      <c r="BX341" s="45" t="str">
        <f t="shared" si="63"/>
        <v/>
      </c>
      <c r="BY341" s="44" t="e">
        <f>IF(AND(#REF!="",#REF!="",#REF!="",#REF!=""),"",SUM(#REF!,#REF!,#REF!,#REF!,#REF!))</f>
        <v>#REF!</v>
      </c>
      <c r="BZ341" s="45" t="str">
        <f t="shared" si="64"/>
        <v/>
      </c>
      <c r="CA341" s="44" t="str">
        <f t="shared" si="65"/>
        <v/>
      </c>
      <c r="CB341" s="45" t="str">
        <f t="shared" si="66"/>
        <v/>
      </c>
      <c r="CC341" s="44" t="str">
        <f t="shared" si="67"/>
        <v/>
      </c>
      <c r="CD341" s="45" t="str">
        <f t="shared" si="68"/>
        <v/>
      </c>
      <c r="CE341" s="44" t="e">
        <f>IF(AND(#REF!="",#REF!="",#REF!="",#REF!=""),"",SUM(#REF!,#REF!,#REF!,#REF!,#REF!))</f>
        <v>#REF!</v>
      </c>
      <c r="CF341" s="45" t="str">
        <f t="shared" si="69"/>
        <v/>
      </c>
      <c r="CG341" s="38" t="e">
        <f>IF(AND(#REF!="",#REF!="",#REF!="",#REF!=""),"",SUM(#REF!,#REF!,#REF!,#REF!))</f>
        <v>#REF!</v>
      </c>
      <c r="CH341" s="38" t="str">
        <f t="shared" si="58"/>
        <v/>
      </c>
    </row>
    <row r="342" spans="1:86" ht="24.9" customHeight="1">
      <c r="A342" s="358">
        <v>336</v>
      </c>
      <c r="B342" s="359"/>
      <c r="C342" s="360"/>
      <c r="D342" s="361"/>
      <c r="E342" s="362"/>
      <c r="F342" s="363"/>
      <c r="G342" s="363"/>
      <c r="H342" s="364"/>
      <c r="I342" s="365"/>
      <c r="J342" s="366"/>
      <c r="K342" s="367"/>
      <c r="L342" s="24"/>
      <c r="M342" s="25"/>
      <c r="N342" s="25"/>
      <c r="O342" s="8"/>
      <c r="P342" s="57"/>
      <c r="Q342" s="60"/>
      <c r="R342" s="8"/>
      <c r="S342" s="14"/>
      <c r="T342" s="26"/>
      <c r="U342" s="27"/>
      <c r="V342" s="27"/>
      <c r="W342" s="8"/>
      <c r="X342" s="63"/>
      <c r="Y342" s="60"/>
      <c r="Z342" s="8"/>
      <c r="AA342" s="14"/>
      <c r="AB342" s="24"/>
      <c r="AC342" s="25"/>
      <c r="AD342" s="25"/>
      <c r="AE342" s="8"/>
      <c r="AF342" s="57"/>
      <c r="AG342" s="60"/>
      <c r="AH342" s="8"/>
      <c r="AI342" s="14"/>
      <c r="AJ342" s="24"/>
      <c r="AK342" s="25"/>
      <c r="AL342" s="25"/>
      <c r="AM342" s="8"/>
      <c r="AN342" s="57"/>
      <c r="AO342" s="60"/>
      <c r="AP342" s="8"/>
      <c r="AQ342" s="14"/>
      <c r="AR342" s="24"/>
      <c r="AS342" s="25"/>
      <c r="AT342" s="57"/>
      <c r="AU342" s="24"/>
      <c r="AV342" s="25"/>
      <c r="AW342" s="97"/>
      <c r="AX342" s="24"/>
      <c r="AY342" s="25"/>
      <c r="AZ342" s="57"/>
      <c r="BA342" s="13" t="s">
        <v>447</v>
      </c>
      <c r="BB342" s="109" t="s">
        <v>447</v>
      </c>
      <c r="BC342" s="1"/>
      <c r="BD342" s="1"/>
      <c r="BE342" s="1"/>
      <c r="BF342" s="1"/>
      <c r="BG342" s="1"/>
      <c r="BS342" s="29"/>
      <c r="BT342" s="44" t="str">
        <f t="shared" si="59"/>
        <v/>
      </c>
      <c r="BU342" s="45" t="str">
        <f t="shared" si="60"/>
        <v/>
      </c>
      <c r="BV342" s="45" t="str">
        <f t="shared" si="61"/>
        <v/>
      </c>
      <c r="BW342" s="44" t="str">
        <f t="shared" si="62"/>
        <v/>
      </c>
      <c r="BX342" s="45" t="str">
        <f t="shared" si="63"/>
        <v/>
      </c>
      <c r="BY342" s="44" t="e">
        <f>IF(AND(#REF!="",#REF!="",#REF!="",#REF!=""),"",SUM(#REF!,#REF!,#REF!,#REF!,#REF!))</f>
        <v>#REF!</v>
      </c>
      <c r="BZ342" s="45" t="str">
        <f t="shared" si="64"/>
        <v/>
      </c>
      <c r="CA342" s="44" t="str">
        <f t="shared" si="65"/>
        <v/>
      </c>
      <c r="CB342" s="45" t="str">
        <f t="shared" si="66"/>
        <v/>
      </c>
      <c r="CC342" s="44" t="str">
        <f t="shared" si="67"/>
        <v/>
      </c>
      <c r="CD342" s="45" t="str">
        <f t="shared" si="68"/>
        <v/>
      </c>
      <c r="CE342" s="44" t="e">
        <f>IF(AND(#REF!="",#REF!="",#REF!="",#REF!=""),"",SUM(#REF!,#REF!,#REF!,#REF!,#REF!))</f>
        <v>#REF!</v>
      </c>
      <c r="CF342" s="45" t="str">
        <f t="shared" si="69"/>
        <v/>
      </c>
      <c r="CG342" s="38" t="e">
        <f>IF(AND(#REF!="",#REF!="",#REF!="",#REF!=""),"",SUM(#REF!,#REF!,#REF!,#REF!))</f>
        <v>#REF!</v>
      </c>
      <c r="CH342" s="38" t="str">
        <f t="shared" si="58"/>
        <v/>
      </c>
    </row>
    <row r="343" spans="1:86" ht="24.9" customHeight="1">
      <c r="A343" s="358">
        <v>337</v>
      </c>
      <c r="B343" s="359"/>
      <c r="C343" s="360"/>
      <c r="D343" s="361"/>
      <c r="E343" s="362"/>
      <c r="F343" s="363"/>
      <c r="G343" s="363"/>
      <c r="H343" s="364"/>
      <c r="I343" s="365"/>
      <c r="J343" s="366"/>
      <c r="K343" s="367"/>
      <c r="L343" s="24"/>
      <c r="M343" s="25"/>
      <c r="N343" s="25"/>
      <c r="O343" s="8"/>
      <c r="P343" s="57"/>
      <c r="Q343" s="60"/>
      <c r="R343" s="8"/>
      <c r="S343" s="14"/>
      <c r="T343" s="26"/>
      <c r="U343" s="27"/>
      <c r="V343" s="27"/>
      <c r="W343" s="8"/>
      <c r="X343" s="63"/>
      <c r="Y343" s="60"/>
      <c r="Z343" s="8"/>
      <c r="AA343" s="14"/>
      <c r="AB343" s="24"/>
      <c r="AC343" s="25"/>
      <c r="AD343" s="25"/>
      <c r="AE343" s="8"/>
      <c r="AF343" s="57"/>
      <c r="AG343" s="60"/>
      <c r="AH343" s="8"/>
      <c r="AI343" s="14"/>
      <c r="AJ343" s="24"/>
      <c r="AK343" s="25"/>
      <c r="AL343" s="25"/>
      <c r="AM343" s="8"/>
      <c r="AN343" s="57"/>
      <c r="AO343" s="60"/>
      <c r="AP343" s="8"/>
      <c r="AQ343" s="14"/>
      <c r="AR343" s="24"/>
      <c r="AS343" s="25"/>
      <c r="AT343" s="57"/>
      <c r="AU343" s="24"/>
      <c r="AV343" s="25"/>
      <c r="AW343" s="97"/>
      <c r="AX343" s="24"/>
      <c r="AY343" s="25"/>
      <c r="AZ343" s="57"/>
      <c r="BA343" s="13" t="s">
        <v>447</v>
      </c>
      <c r="BB343" s="109" t="s">
        <v>447</v>
      </c>
      <c r="BC343" s="1"/>
      <c r="BD343" s="1"/>
      <c r="BE343" s="1"/>
      <c r="BF343" s="1"/>
      <c r="BG343" s="1"/>
      <c r="BS343" s="29"/>
      <c r="BT343" s="44" t="str">
        <f t="shared" si="59"/>
        <v/>
      </c>
      <c r="BU343" s="45" t="str">
        <f t="shared" si="60"/>
        <v/>
      </c>
      <c r="BV343" s="45" t="str">
        <f t="shared" si="61"/>
        <v/>
      </c>
      <c r="BW343" s="44" t="str">
        <f t="shared" si="62"/>
        <v/>
      </c>
      <c r="BX343" s="45" t="str">
        <f t="shared" si="63"/>
        <v/>
      </c>
      <c r="BY343" s="44" t="e">
        <f>IF(AND(#REF!="",#REF!="",#REF!="",#REF!=""),"",SUM(#REF!,#REF!,#REF!,#REF!,#REF!))</f>
        <v>#REF!</v>
      </c>
      <c r="BZ343" s="45" t="str">
        <f t="shared" si="64"/>
        <v/>
      </c>
      <c r="CA343" s="44" t="str">
        <f t="shared" si="65"/>
        <v/>
      </c>
      <c r="CB343" s="45" t="str">
        <f t="shared" si="66"/>
        <v/>
      </c>
      <c r="CC343" s="44" t="str">
        <f t="shared" si="67"/>
        <v/>
      </c>
      <c r="CD343" s="45" t="str">
        <f t="shared" si="68"/>
        <v/>
      </c>
      <c r="CE343" s="44" t="e">
        <f>IF(AND(#REF!="",#REF!="",#REF!="",#REF!=""),"",SUM(#REF!,#REF!,#REF!,#REF!,#REF!))</f>
        <v>#REF!</v>
      </c>
      <c r="CF343" s="45" t="str">
        <f t="shared" si="69"/>
        <v/>
      </c>
      <c r="CG343" s="38" t="e">
        <f>IF(AND(#REF!="",#REF!="",#REF!="",#REF!=""),"",SUM(#REF!,#REF!,#REF!,#REF!))</f>
        <v>#REF!</v>
      </c>
      <c r="CH343" s="38" t="str">
        <f t="shared" si="58"/>
        <v/>
      </c>
    </row>
    <row r="344" spans="1:86" ht="24.9" customHeight="1">
      <c r="A344" s="358">
        <v>338</v>
      </c>
      <c r="B344" s="359"/>
      <c r="C344" s="360"/>
      <c r="D344" s="361"/>
      <c r="E344" s="362"/>
      <c r="F344" s="363"/>
      <c r="G344" s="363"/>
      <c r="H344" s="364"/>
      <c r="I344" s="365"/>
      <c r="J344" s="366"/>
      <c r="K344" s="367"/>
      <c r="L344" s="24"/>
      <c r="M344" s="25"/>
      <c r="N344" s="25"/>
      <c r="O344" s="8"/>
      <c r="P344" s="57"/>
      <c r="Q344" s="60"/>
      <c r="R344" s="8"/>
      <c r="S344" s="14"/>
      <c r="T344" s="26"/>
      <c r="U344" s="27"/>
      <c r="V344" s="27"/>
      <c r="W344" s="8"/>
      <c r="X344" s="63"/>
      <c r="Y344" s="60"/>
      <c r="Z344" s="8"/>
      <c r="AA344" s="14"/>
      <c r="AB344" s="24"/>
      <c r="AC344" s="25"/>
      <c r="AD344" s="25"/>
      <c r="AE344" s="8"/>
      <c r="AF344" s="57"/>
      <c r="AG344" s="60"/>
      <c r="AH344" s="8"/>
      <c r="AI344" s="14"/>
      <c r="AJ344" s="24"/>
      <c r="AK344" s="25"/>
      <c r="AL344" s="25"/>
      <c r="AM344" s="8"/>
      <c r="AN344" s="57"/>
      <c r="AO344" s="60"/>
      <c r="AP344" s="8"/>
      <c r="AQ344" s="14"/>
      <c r="AR344" s="24"/>
      <c r="AS344" s="25"/>
      <c r="AT344" s="57"/>
      <c r="AU344" s="24"/>
      <c r="AV344" s="25"/>
      <c r="AW344" s="97"/>
      <c r="AX344" s="24"/>
      <c r="AY344" s="25"/>
      <c r="AZ344" s="57"/>
      <c r="BA344" s="13" t="s">
        <v>447</v>
      </c>
      <c r="BB344" s="109" t="s">
        <v>447</v>
      </c>
      <c r="BC344" s="1"/>
      <c r="BD344" s="1"/>
      <c r="BE344" s="1"/>
      <c r="BF344" s="1"/>
      <c r="BG344" s="1"/>
      <c r="BS344" s="29"/>
      <c r="BT344" s="44" t="str">
        <f t="shared" si="59"/>
        <v/>
      </c>
      <c r="BU344" s="45" t="str">
        <f t="shared" si="60"/>
        <v/>
      </c>
      <c r="BV344" s="45" t="str">
        <f t="shared" si="61"/>
        <v/>
      </c>
      <c r="BW344" s="44" t="str">
        <f t="shared" si="62"/>
        <v/>
      </c>
      <c r="BX344" s="45" t="str">
        <f t="shared" si="63"/>
        <v/>
      </c>
      <c r="BY344" s="44" t="e">
        <f>IF(AND(#REF!="",#REF!="",#REF!="",#REF!=""),"",SUM(#REF!,#REF!,#REF!,#REF!,#REF!))</f>
        <v>#REF!</v>
      </c>
      <c r="BZ344" s="45" t="str">
        <f t="shared" si="64"/>
        <v/>
      </c>
      <c r="CA344" s="44" t="str">
        <f t="shared" si="65"/>
        <v/>
      </c>
      <c r="CB344" s="45" t="str">
        <f t="shared" si="66"/>
        <v/>
      </c>
      <c r="CC344" s="44" t="str">
        <f t="shared" si="67"/>
        <v/>
      </c>
      <c r="CD344" s="45" t="str">
        <f t="shared" si="68"/>
        <v/>
      </c>
      <c r="CE344" s="44" t="e">
        <f>IF(AND(#REF!="",#REF!="",#REF!="",#REF!=""),"",SUM(#REF!,#REF!,#REF!,#REF!,#REF!))</f>
        <v>#REF!</v>
      </c>
      <c r="CF344" s="45" t="str">
        <f t="shared" si="69"/>
        <v/>
      </c>
      <c r="CG344" s="38" t="e">
        <f>IF(AND(#REF!="",#REF!="",#REF!="",#REF!=""),"",SUM(#REF!,#REF!,#REF!,#REF!))</f>
        <v>#REF!</v>
      </c>
      <c r="CH344" s="38" t="str">
        <f t="shared" si="58"/>
        <v/>
      </c>
    </row>
    <row r="345" spans="1:86" ht="24.9" customHeight="1">
      <c r="A345" s="358">
        <v>339</v>
      </c>
      <c r="B345" s="359"/>
      <c r="C345" s="360"/>
      <c r="D345" s="361"/>
      <c r="E345" s="362"/>
      <c r="F345" s="363"/>
      <c r="G345" s="363"/>
      <c r="H345" s="364"/>
      <c r="I345" s="365"/>
      <c r="J345" s="366"/>
      <c r="K345" s="367"/>
      <c r="L345" s="24"/>
      <c r="M345" s="25"/>
      <c r="N345" s="25"/>
      <c r="O345" s="8"/>
      <c r="P345" s="57"/>
      <c r="Q345" s="60"/>
      <c r="R345" s="8"/>
      <c r="S345" s="14"/>
      <c r="T345" s="26"/>
      <c r="U345" s="27"/>
      <c r="V345" s="27"/>
      <c r="W345" s="8"/>
      <c r="X345" s="63"/>
      <c r="Y345" s="60"/>
      <c r="Z345" s="8"/>
      <c r="AA345" s="14"/>
      <c r="AB345" s="24"/>
      <c r="AC345" s="25"/>
      <c r="AD345" s="25"/>
      <c r="AE345" s="8"/>
      <c r="AF345" s="57"/>
      <c r="AG345" s="60"/>
      <c r="AH345" s="8"/>
      <c r="AI345" s="14"/>
      <c r="AJ345" s="24"/>
      <c r="AK345" s="25"/>
      <c r="AL345" s="25"/>
      <c r="AM345" s="8"/>
      <c r="AN345" s="57"/>
      <c r="AO345" s="60"/>
      <c r="AP345" s="8"/>
      <c r="AQ345" s="14"/>
      <c r="AR345" s="24"/>
      <c r="AS345" s="25"/>
      <c r="AT345" s="57"/>
      <c r="AU345" s="24"/>
      <c r="AV345" s="25"/>
      <c r="AW345" s="97"/>
      <c r="AX345" s="24"/>
      <c r="AY345" s="25"/>
      <c r="AZ345" s="57"/>
      <c r="BA345" s="13" t="s">
        <v>447</v>
      </c>
      <c r="BB345" s="109" t="s">
        <v>447</v>
      </c>
      <c r="BC345" s="1"/>
      <c r="BD345" s="1"/>
      <c r="BE345" s="1"/>
      <c r="BF345" s="1"/>
      <c r="BG345" s="1"/>
      <c r="BS345" s="29"/>
      <c r="BT345" s="44" t="str">
        <f t="shared" si="59"/>
        <v/>
      </c>
      <c r="BU345" s="45" t="str">
        <f t="shared" si="60"/>
        <v/>
      </c>
      <c r="BV345" s="45" t="str">
        <f t="shared" si="61"/>
        <v/>
      </c>
      <c r="BW345" s="44" t="str">
        <f t="shared" si="62"/>
        <v/>
      </c>
      <c r="BX345" s="45" t="str">
        <f t="shared" si="63"/>
        <v/>
      </c>
      <c r="BY345" s="44" t="e">
        <f>IF(AND(#REF!="",#REF!="",#REF!="",#REF!=""),"",SUM(#REF!,#REF!,#REF!,#REF!,#REF!))</f>
        <v>#REF!</v>
      </c>
      <c r="BZ345" s="45" t="str">
        <f t="shared" si="64"/>
        <v/>
      </c>
      <c r="CA345" s="44" t="str">
        <f t="shared" si="65"/>
        <v/>
      </c>
      <c r="CB345" s="45" t="str">
        <f t="shared" si="66"/>
        <v/>
      </c>
      <c r="CC345" s="44" t="str">
        <f t="shared" si="67"/>
        <v/>
      </c>
      <c r="CD345" s="45" t="str">
        <f t="shared" si="68"/>
        <v/>
      </c>
      <c r="CE345" s="44" t="e">
        <f>IF(AND(#REF!="",#REF!="",#REF!="",#REF!=""),"",SUM(#REF!,#REF!,#REF!,#REF!,#REF!))</f>
        <v>#REF!</v>
      </c>
      <c r="CF345" s="45" t="str">
        <f t="shared" si="69"/>
        <v/>
      </c>
      <c r="CG345" s="38" t="e">
        <f>IF(AND(#REF!="",#REF!="",#REF!="",#REF!=""),"",SUM(#REF!,#REF!,#REF!,#REF!))</f>
        <v>#REF!</v>
      </c>
      <c r="CH345" s="38" t="str">
        <f t="shared" si="58"/>
        <v/>
      </c>
    </row>
    <row r="346" spans="1:86" ht="24.9" customHeight="1">
      <c r="A346" s="358">
        <v>340</v>
      </c>
      <c r="B346" s="359"/>
      <c r="C346" s="360"/>
      <c r="D346" s="361"/>
      <c r="E346" s="362"/>
      <c r="F346" s="363"/>
      <c r="G346" s="363"/>
      <c r="H346" s="364"/>
      <c r="I346" s="365"/>
      <c r="J346" s="366"/>
      <c r="K346" s="367"/>
      <c r="L346" s="24"/>
      <c r="M346" s="25"/>
      <c r="N346" s="25"/>
      <c r="O346" s="8"/>
      <c r="P346" s="57"/>
      <c r="Q346" s="60"/>
      <c r="R346" s="8"/>
      <c r="S346" s="14"/>
      <c r="T346" s="26"/>
      <c r="U346" s="27"/>
      <c r="V346" s="27"/>
      <c r="W346" s="8"/>
      <c r="X346" s="63"/>
      <c r="Y346" s="60"/>
      <c r="Z346" s="8"/>
      <c r="AA346" s="14"/>
      <c r="AB346" s="24"/>
      <c r="AC346" s="25"/>
      <c r="AD346" s="25"/>
      <c r="AE346" s="8"/>
      <c r="AF346" s="57"/>
      <c r="AG346" s="60"/>
      <c r="AH346" s="8"/>
      <c r="AI346" s="14"/>
      <c r="AJ346" s="24"/>
      <c r="AK346" s="25"/>
      <c r="AL346" s="25"/>
      <c r="AM346" s="8"/>
      <c r="AN346" s="57"/>
      <c r="AO346" s="60"/>
      <c r="AP346" s="8"/>
      <c r="AQ346" s="14"/>
      <c r="AR346" s="24"/>
      <c r="AS346" s="25"/>
      <c r="AT346" s="57"/>
      <c r="AU346" s="24"/>
      <c r="AV346" s="25"/>
      <c r="AW346" s="97"/>
      <c r="AX346" s="24"/>
      <c r="AY346" s="25"/>
      <c r="AZ346" s="57"/>
      <c r="BA346" s="13" t="s">
        <v>447</v>
      </c>
      <c r="BB346" s="109" t="s">
        <v>447</v>
      </c>
      <c r="BC346" s="1"/>
      <c r="BD346" s="1"/>
      <c r="BE346" s="1"/>
      <c r="BF346" s="1"/>
      <c r="BG346" s="1"/>
      <c r="BS346" s="29"/>
      <c r="BT346" s="44" t="str">
        <f t="shared" si="59"/>
        <v/>
      </c>
      <c r="BU346" s="45" t="str">
        <f t="shared" si="60"/>
        <v/>
      </c>
      <c r="BV346" s="45" t="str">
        <f t="shared" si="61"/>
        <v/>
      </c>
      <c r="BW346" s="44" t="str">
        <f t="shared" si="62"/>
        <v/>
      </c>
      <c r="BX346" s="45" t="str">
        <f t="shared" si="63"/>
        <v/>
      </c>
      <c r="BY346" s="44" t="e">
        <f>IF(AND(#REF!="",#REF!="",#REF!="",#REF!=""),"",SUM(#REF!,#REF!,#REF!,#REF!,#REF!))</f>
        <v>#REF!</v>
      </c>
      <c r="BZ346" s="45" t="str">
        <f t="shared" si="64"/>
        <v/>
      </c>
      <c r="CA346" s="44" t="str">
        <f t="shared" si="65"/>
        <v/>
      </c>
      <c r="CB346" s="45" t="str">
        <f t="shared" si="66"/>
        <v/>
      </c>
      <c r="CC346" s="44" t="str">
        <f t="shared" si="67"/>
        <v/>
      </c>
      <c r="CD346" s="45" t="str">
        <f t="shared" si="68"/>
        <v/>
      </c>
      <c r="CE346" s="44" t="e">
        <f>IF(AND(#REF!="",#REF!="",#REF!="",#REF!=""),"",SUM(#REF!,#REF!,#REF!,#REF!,#REF!))</f>
        <v>#REF!</v>
      </c>
      <c r="CF346" s="45" t="str">
        <f t="shared" si="69"/>
        <v/>
      </c>
      <c r="CG346" s="38" t="e">
        <f>IF(AND(#REF!="",#REF!="",#REF!="",#REF!=""),"",SUM(#REF!,#REF!,#REF!,#REF!))</f>
        <v>#REF!</v>
      </c>
      <c r="CH346" s="38" t="str">
        <f t="shared" si="58"/>
        <v/>
      </c>
    </row>
    <row r="347" spans="1:86" ht="24.9" customHeight="1">
      <c r="A347" s="358">
        <v>341</v>
      </c>
      <c r="B347" s="359"/>
      <c r="C347" s="360"/>
      <c r="D347" s="361"/>
      <c r="E347" s="362"/>
      <c r="F347" s="363"/>
      <c r="G347" s="363"/>
      <c r="H347" s="364"/>
      <c r="I347" s="365"/>
      <c r="J347" s="366"/>
      <c r="K347" s="367"/>
      <c r="L347" s="24"/>
      <c r="M347" s="25"/>
      <c r="N347" s="25"/>
      <c r="O347" s="8"/>
      <c r="P347" s="57"/>
      <c r="Q347" s="60"/>
      <c r="R347" s="8"/>
      <c r="S347" s="14"/>
      <c r="T347" s="26"/>
      <c r="U347" s="27"/>
      <c r="V347" s="27"/>
      <c r="W347" s="8"/>
      <c r="X347" s="63"/>
      <c r="Y347" s="60"/>
      <c r="Z347" s="8"/>
      <c r="AA347" s="14"/>
      <c r="AB347" s="24"/>
      <c r="AC347" s="25"/>
      <c r="AD347" s="25"/>
      <c r="AE347" s="8"/>
      <c r="AF347" s="57"/>
      <c r="AG347" s="60"/>
      <c r="AH347" s="8"/>
      <c r="AI347" s="14"/>
      <c r="AJ347" s="24"/>
      <c r="AK347" s="25"/>
      <c r="AL347" s="25"/>
      <c r="AM347" s="8"/>
      <c r="AN347" s="57"/>
      <c r="AO347" s="60"/>
      <c r="AP347" s="8"/>
      <c r="AQ347" s="14"/>
      <c r="AR347" s="24"/>
      <c r="AS347" s="25"/>
      <c r="AT347" s="57"/>
      <c r="AU347" s="24"/>
      <c r="AV347" s="25"/>
      <c r="AW347" s="97"/>
      <c r="AX347" s="24"/>
      <c r="AY347" s="25"/>
      <c r="AZ347" s="57"/>
      <c r="BA347" s="13" t="s">
        <v>447</v>
      </c>
      <c r="BB347" s="109" t="s">
        <v>447</v>
      </c>
      <c r="BC347" s="1"/>
      <c r="BD347" s="1"/>
      <c r="BE347" s="1"/>
      <c r="BF347" s="1"/>
      <c r="BG347" s="1"/>
      <c r="BS347" s="29"/>
      <c r="BT347" s="44" t="str">
        <f t="shared" si="59"/>
        <v/>
      </c>
      <c r="BU347" s="45" t="str">
        <f t="shared" si="60"/>
        <v/>
      </c>
      <c r="BV347" s="45" t="str">
        <f t="shared" si="61"/>
        <v/>
      </c>
      <c r="BW347" s="44" t="str">
        <f t="shared" si="62"/>
        <v/>
      </c>
      <c r="BX347" s="45" t="str">
        <f t="shared" si="63"/>
        <v/>
      </c>
      <c r="BY347" s="44" t="e">
        <f>IF(AND(#REF!="",#REF!="",#REF!="",#REF!=""),"",SUM(#REF!,#REF!,#REF!,#REF!,#REF!))</f>
        <v>#REF!</v>
      </c>
      <c r="BZ347" s="45" t="str">
        <f t="shared" si="64"/>
        <v/>
      </c>
      <c r="CA347" s="44" t="str">
        <f t="shared" si="65"/>
        <v/>
      </c>
      <c r="CB347" s="45" t="str">
        <f t="shared" si="66"/>
        <v/>
      </c>
      <c r="CC347" s="44" t="str">
        <f t="shared" si="67"/>
        <v/>
      </c>
      <c r="CD347" s="45" t="str">
        <f t="shared" si="68"/>
        <v/>
      </c>
      <c r="CE347" s="44" t="e">
        <f>IF(AND(#REF!="",#REF!="",#REF!="",#REF!=""),"",SUM(#REF!,#REF!,#REF!,#REF!,#REF!))</f>
        <v>#REF!</v>
      </c>
      <c r="CF347" s="45" t="str">
        <f t="shared" si="69"/>
        <v/>
      </c>
      <c r="CG347" s="38" t="e">
        <f>IF(AND(#REF!="",#REF!="",#REF!="",#REF!=""),"",SUM(#REF!,#REF!,#REF!,#REF!))</f>
        <v>#REF!</v>
      </c>
      <c r="CH347" s="38" t="str">
        <f t="shared" si="58"/>
        <v/>
      </c>
    </row>
    <row r="348" spans="1:86" ht="24.9" customHeight="1">
      <c r="A348" s="358">
        <v>342</v>
      </c>
      <c r="B348" s="359"/>
      <c r="C348" s="360"/>
      <c r="D348" s="361"/>
      <c r="E348" s="362"/>
      <c r="F348" s="363"/>
      <c r="G348" s="363"/>
      <c r="H348" s="364"/>
      <c r="I348" s="365"/>
      <c r="J348" s="366"/>
      <c r="K348" s="367"/>
      <c r="L348" s="24"/>
      <c r="M348" s="25"/>
      <c r="N348" s="25"/>
      <c r="O348" s="8"/>
      <c r="P348" s="57"/>
      <c r="Q348" s="60"/>
      <c r="R348" s="8"/>
      <c r="S348" s="14"/>
      <c r="T348" s="26"/>
      <c r="U348" s="27"/>
      <c r="V348" s="27"/>
      <c r="W348" s="8"/>
      <c r="X348" s="63"/>
      <c r="Y348" s="60"/>
      <c r="Z348" s="8"/>
      <c r="AA348" s="14"/>
      <c r="AB348" s="24"/>
      <c r="AC348" s="25"/>
      <c r="AD348" s="25"/>
      <c r="AE348" s="8"/>
      <c r="AF348" s="57"/>
      <c r="AG348" s="60"/>
      <c r="AH348" s="8"/>
      <c r="AI348" s="14"/>
      <c r="AJ348" s="24"/>
      <c r="AK348" s="25"/>
      <c r="AL348" s="25"/>
      <c r="AM348" s="8"/>
      <c r="AN348" s="57"/>
      <c r="AO348" s="60"/>
      <c r="AP348" s="8"/>
      <c r="AQ348" s="14"/>
      <c r="AR348" s="24"/>
      <c r="AS348" s="25"/>
      <c r="AT348" s="57"/>
      <c r="AU348" s="24"/>
      <c r="AV348" s="25"/>
      <c r="AW348" s="97"/>
      <c r="AX348" s="24"/>
      <c r="AY348" s="25"/>
      <c r="AZ348" s="57"/>
      <c r="BA348" s="13" t="s">
        <v>447</v>
      </c>
      <c r="BB348" s="109" t="s">
        <v>447</v>
      </c>
      <c r="BC348" s="1"/>
      <c r="BD348" s="1"/>
      <c r="BE348" s="1"/>
      <c r="BF348" s="1"/>
      <c r="BG348" s="1"/>
      <c r="BS348" s="29"/>
      <c r="BT348" s="44" t="str">
        <f t="shared" si="59"/>
        <v/>
      </c>
      <c r="BU348" s="45" t="str">
        <f t="shared" si="60"/>
        <v/>
      </c>
      <c r="BV348" s="45" t="str">
        <f t="shared" si="61"/>
        <v/>
      </c>
      <c r="BW348" s="44" t="str">
        <f t="shared" si="62"/>
        <v/>
      </c>
      <c r="BX348" s="45" t="str">
        <f t="shared" si="63"/>
        <v/>
      </c>
      <c r="BY348" s="44" t="e">
        <f>IF(AND(#REF!="",#REF!="",#REF!="",#REF!=""),"",SUM(#REF!,#REF!,#REF!,#REF!,#REF!))</f>
        <v>#REF!</v>
      </c>
      <c r="BZ348" s="45" t="str">
        <f t="shared" si="64"/>
        <v/>
      </c>
      <c r="CA348" s="44" t="str">
        <f t="shared" si="65"/>
        <v/>
      </c>
      <c r="CB348" s="45" t="str">
        <f t="shared" si="66"/>
        <v/>
      </c>
      <c r="CC348" s="44" t="str">
        <f t="shared" si="67"/>
        <v/>
      </c>
      <c r="CD348" s="45" t="str">
        <f t="shared" si="68"/>
        <v/>
      </c>
      <c r="CE348" s="44" t="e">
        <f>IF(AND(#REF!="",#REF!="",#REF!="",#REF!=""),"",SUM(#REF!,#REF!,#REF!,#REF!,#REF!))</f>
        <v>#REF!</v>
      </c>
      <c r="CF348" s="45" t="str">
        <f t="shared" si="69"/>
        <v/>
      </c>
      <c r="CG348" s="38" t="e">
        <f>IF(AND(#REF!="",#REF!="",#REF!="",#REF!=""),"",SUM(#REF!,#REF!,#REF!,#REF!))</f>
        <v>#REF!</v>
      </c>
      <c r="CH348" s="38" t="str">
        <f t="shared" si="58"/>
        <v/>
      </c>
    </row>
    <row r="349" spans="1:86" ht="24.9" customHeight="1">
      <c r="A349" s="358">
        <v>343</v>
      </c>
      <c r="B349" s="359"/>
      <c r="C349" s="360"/>
      <c r="D349" s="361"/>
      <c r="E349" s="362"/>
      <c r="F349" s="363"/>
      <c r="G349" s="363"/>
      <c r="H349" s="364"/>
      <c r="I349" s="365"/>
      <c r="J349" s="366"/>
      <c r="K349" s="367"/>
      <c r="L349" s="24"/>
      <c r="M349" s="25"/>
      <c r="N349" s="25"/>
      <c r="O349" s="8"/>
      <c r="P349" s="57"/>
      <c r="Q349" s="60"/>
      <c r="R349" s="8"/>
      <c r="S349" s="14"/>
      <c r="T349" s="26"/>
      <c r="U349" s="27"/>
      <c r="V349" s="27"/>
      <c r="W349" s="8"/>
      <c r="X349" s="63"/>
      <c r="Y349" s="60"/>
      <c r="Z349" s="8"/>
      <c r="AA349" s="14"/>
      <c r="AB349" s="24"/>
      <c r="AC349" s="25"/>
      <c r="AD349" s="25"/>
      <c r="AE349" s="8"/>
      <c r="AF349" s="57"/>
      <c r="AG349" s="60"/>
      <c r="AH349" s="8"/>
      <c r="AI349" s="14"/>
      <c r="AJ349" s="24"/>
      <c r="AK349" s="25"/>
      <c r="AL349" s="25"/>
      <c r="AM349" s="8"/>
      <c r="AN349" s="57"/>
      <c r="AO349" s="60"/>
      <c r="AP349" s="8"/>
      <c r="AQ349" s="14"/>
      <c r="AR349" s="24"/>
      <c r="AS349" s="25"/>
      <c r="AT349" s="57"/>
      <c r="AU349" s="24"/>
      <c r="AV349" s="25"/>
      <c r="AW349" s="97"/>
      <c r="AX349" s="24"/>
      <c r="AY349" s="25"/>
      <c r="AZ349" s="57"/>
      <c r="BA349" s="13" t="s">
        <v>447</v>
      </c>
      <c r="BB349" s="109" t="s">
        <v>447</v>
      </c>
      <c r="BC349" s="1"/>
      <c r="BD349" s="1"/>
      <c r="BE349" s="1"/>
      <c r="BF349" s="1"/>
      <c r="BG349" s="1"/>
      <c r="BS349" s="29"/>
      <c r="BT349" s="44" t="str">
        <f t="shared" si="59"/>
        <v/>
      </c>
      <c r="BU349" s="45" t="str">
        <f t="shared" si="60"/>
        <v/>
      </c>
      <c r="BV349" s="45" t="str">
        <f t="shared" si="61"/>
        <v/>
      </c>
      <c r="BW349" s="44" t="str">
        <f t="shared" si="62"/>
        <v/>
      </c>
      <c r="BX349" s="45" t="str">
        <f t="shared" si="63"/>
        <v/>
      </c>
      <c r="BY349" s="44" t="e">
        <f>IF(AND(#REF!="",#REF!="",#REF!="",#REF!=""),"",SUM(#REF!,#REF!,#REF!,#REF!,#REF!))</f>
        <v>#REF!</v>
      </c>
      <c r="BZ349" s="45" t="str">
        <f t="shared" si="64"/>
        <v/>
      </c>
      <c r="CA349" s="44" t="str">
        <f t="shared" si="65"/>
        <v/>
      </c>
      <c r="CB349" s="45" t="str">
        <f t="shared" si="66"/>
        <v/>
      </c>
      <c r="CC349" s="44" t="str">
        <f t="shared" si="67"/>
        <v/>
      </c>
      <c r="CD349" s="45" t="str">
        <f t="shared" si="68"/>
        <v/>
      </c>
      <c r="CE349" s="44" t="e">
        <f>IF(AND(#REF!="",#REF!="",#REF!="",#REF!=""),"",SUM(#REF!,#REF!,#REF!,#REF!,#REF!))</f>
        <v>#REF!</v>
      </c>
      <c r="CF349" s="45" t="str">
        <f t="shared" si="69"/>
        <v/>
      </c>
      <c r="CG349" s="38" t="e">
        <f>IF(AND(#REF!="",#REF!="",#REF!="",#REF!=""),"",SUM(#REF!,#REF!,#REF!,#REF!))</f>
        <v>#REF!</v>
      </c>
      <c r="CH349" s="38" t="str">
        <f t="shared" si="58"/>
        <v/>
      </c>
    </row>
    <row r="350" spans="1:86" ht="24.9" customHeight="1">
      <c r="A350" s="358">
        <v>344</v>
      </c>
      <c r="B350" s="359"/>
      <c r="C350" s="360"/>
      <c r="D350" s="361"/>
      <c r="E350" s="362"/>
      <c r="F350" s="363"/>
      <c r="G350" s="363"/>
      <c r="H350" s="364"/>
      <c r="I350" s="365"/>
      <c r="J350" s="366"/>
      <c r="K350" s="367"/>
      <c r="L350" s="24"/>
      <c r="M350" s="25"/>
      <c r="N350" s="25"/>
      <c r="O350" s="8"/>
      <c r="P350" s="57"/>
      <c r="Q350" s="60"/>
      <c r="R350" s="8"/>
      <c r="S350" s="14"/>
      <c r="T350" s="26"/>
      <c r="U350" s="27"/>
      <c r="V350" s="27"/>
      <c r="W350" s="8"/>
      <c r="X350" s="63"/>
      <c r="Y350" s="60"/>
      <c r="Z350" s="8"/>
      <c r="AA350" s="14"/>
      <c r="AB350" s="24"/>
      <c r="AC350" s="25"/>
      <c r="AD350" s="25"/>
      <c r="AE350" s="8"/>
      <c r="AF350" s="57"/>
      <c r="AG350" s="60"/>
      <c r="AH350" s="8"/>
      <c r="AI350" s="14"/>
      <c r="AJ350" s="24"/>
      <c r="AK350" s="25"/>
      <c r="AL350" s="25"/>
      <c r="AM350" s="8"/>
      <c r="AN350" s="57"/>
      <c r="AO350" s="60"/>
      <c r="AP350" s="8"/>
      <c r="AQ350" s="14"/>
      <c r="AR350" s="24"/>
      <c r="AS350" s="25"/>
      <c r="AT350" s="57"/>
      <c r="AU350" s="24"/>
      <c r="AV350" s="25"/>
      <c r="AW350" s="97"/>
      <c r="AX350" s="24"/>
      <c r="AY350" s="25"/>
      <c r="AZ350" s="57"/>
      <c r="BA350" s="13" t="s">
        <v>447</v>
      </c>
      <c r="BB350" s="109" t="s">
        <v>447</v>
      </c>
      <c r="BC350" s="1"/>
      <c r="BD350" s="1"/>
      <c r="BE350" s="1"/>
      <c r="BF350" s="1"/>
      <c r="BG350" s="1"/>
      <c r="BS350" s="29"/>
      <c r="BT350" s="44" t="str">
        <f t="shared" si="59"/>
        <v/>
      </c>
      <c r="BU350" s="45" t="str">
        <f t="shared" si="60"/>
        <v/>
      </c>
      <c r="BV350" s="45" t="str">
        <f t="shared" si="61"/>
        <v/>
      </c>
      <c r="BW350" s="44" t="str">
        <f t="shared" si="62"/>
        <v/>
      </c>
      <c r="BX350" s="45" t="str">
        <f t="shared" si="63"/>
        <v/>
      </c>
      <c r="BY350" s="44" t="e">
        <f>IF(AND(#REF!="",#REF!="",#REF!="",#REF!=""),"",SUM(#REF!,#REF!,#REF!,#REF!,#REF!))</f>
        <v>#REF!</v>
      </c>
      <c r="BZ350" s="45" t="str">
        <f t="shared" si="64"/>
        <v/>
      </c>
      <c r="CA350" s="44" t="str">
        <f t="shared" si="65"/>
        <v/>
      </c>
      <c r="CB350" s="45" t="str">
        <f t="shared" si="66"/>
        <v/>
      </c>
      <c r="CC350" s="44" t="str">
        <f t="shared" si="67"/>
        <v/>
      </c>
      <c r="CD350" s="45" t="str">
        <f t="shared" si="68"/>
        <v/>
      </c>
      <c r="CE350" s="44" t="e">
        <f>IF(AND(#REF!="",#REF!="",#REF!="",#REF!=""),"",SUM(#REF!,#REF!,#REF!,#REF!,#REF!))</f>
        <v>#REF!</v>
      </c>
      <c r="CF350" s="45" t="str">
        <f t="shared" si="69"/>
        <v/>
      </c>
      <c r="CG350" s="38" t="e">
        <f>IF(AND(#REF!="",#REF!="",#REF!="",#REF!=""),"",SUM(#REF!,#REF!,#REF!,#REF!))</f>
        <v>#REF!</v>
      </c>
      <c r="CH350" s="38" t="str">
        <f t="shared" si="58"/>
        <v/>
      </c>
    </row>
    <row r="351" spans="1:86" ht="24.9" customHeight="1">
      <c r="A351" s="358">
        <v>345</v>
      </c>
      <c r="B351" s="359"/>
      <c r="C351" s="360"/>
      <c r="D351" s="361"/>
      <c r="E351" s="362"/>
      <c r="F351" s="363"/>
      <c r="G351" s="363"/>
      <c r="H351" s="364"/>
      <c r="I351" s="365"/>
      <c r="J351" s="366"/>
      <c r="K351" s="367"/>
      <c r="L351" s="24"/>
      <c r="M351" s="25"/>
      <c r="N351" s="25"/>
      <c r="O351" s="8"/>
      <c r="P351" s="57"/>
      <c r="Q351" s="60"/>
      <c r="R351" s="8"/>
      <c r="S351" s="14"/>
      <c r="T351" s="26"/>
      <c r="U351" s="27"/>
      <c r="V351" s="27"/>
      <c r="W351" s="8"/>
      <c r="X351" s="63"/>
      <c r="Y351" s="60"/>
      <c r="Z351" s="8"/>
      <c r="AA351" s="14"/>
      <c r="AB351" s="24"/>
      <c r="AC351" s="25"/>
      <c r="AD351" s="25"/>
      <c r="AE351" s="8"/>
      <c r="AF351" s="57"/>
      <c r="AG351" s="60"/>
      <c r="AH351" s="8"/>
      <c r="AI351" s="14"/>
      <c r="AJ351" s="24"/>
      <c r="AK351" s="25"/>
      <c r="AL351" s="25"/>
      <c r="AM351" s="8"/>
      <c r="AN351" s="57"/>
      <c r="AO351" s="60"/>
      <c r="AP351" s="8"/>
      <c r="AQ351" s="14"/>
      <c r="AR351" s="24"/>
      <c r="AS351" s="25"/>
      <c r="AT351" s="57"/>
      <c r="AU351" s="24"/>
      <c r="AV351" s="25"/>
      <c r="AW351" s="97"/>
      <c r="AX351" s="24"/>
      <c r="AY351" s="25"/>
      <c r="AZ351" s="57"/>
      <c r="BA351" s="13" t="s">
        <v>447</v>
      </c>
      <c r="BB351" s="109" t="s">
        <v>447</v>
      </c>
      <c r="BC351" s="1"/>
      <c r="BD351" s="1"/>
      <c r="BE351" s="1"/>
      <c r="BF351" s="1"/>
      <c r="BG351" s="1"/>
      <c r="BS351" s="29"/>
      <c r="BT351" s="44" t="str">
        <f t="shared" si="59"/>
        <v/>
      </c>
      <c r="BU351" s="45" t="str">
        <f t="shared" si="60"/>
        <v/>
      </c>
      <c r="BV351" s="45" t="str">
        <f t="shared" si="61"/>
        <v/>
      </c>
      <c r="BW351" s="44" t="str">
        <f t="shared" si="62"/>
        <v/>
      </c>
      <c r="BX351" s="45" t="str">
        <f t="shared" si="63"/>
        <v/>
      </c>
      <c r="BY351" s="44" t="e">
        <f>IF(AND(#REF!="",#REF!="",#REF!="",#REF!=""),"",SUM(#REF!,#REF!,#REF!,#REF!,#REF!))</f>
        <v>#REF!</v>
      </c>
      <c r="BZ351" s="45" t="str">
        <f t="shared" si="64"/>
        <v/>
      </c>
      <c r="CA351" s="44" t="str">
        <f t="shared" si="65"/>
        <v/>
      </c>
      <c r="CB351" s="45" t="str">
        <f t="shared" si="66"/>
        <v/>
      </c>
      <c r="CC351" s="44" t="str">
        <f t="shared" si="67"/>
        <v/>
      </c>
      <c r="CD351" s="45" t="str">
        <f t="shared" si="68"/>
        <v/>
      </c>
      <c r="CE351" s="44" t="e">
        <f>IF(AND(#REF!="",#REF!="",#REF!="",#REF!=""),"",SUM(#REF!,#REF!,#REF!,#REF!,#REF!))</f>
        <v>#REF!</v>
      </c>
      <c r="CF351" s="45" t="str">
        <f t="shared" si="69"/>
        <v/>
      </c>
      <c r="CG351" s="38" t="e">
        <f>IF(AND(#REF!="",#REF!="",#REF!="",#REF!=""),"",SUM(#REF!,#REF!,#REF!,#REF!))</f>
        <v>#REF!</v>
      </c>
      <c r="CH351" s="38" t="str">
        <f t="shared" si="58"/>
        <v/>
      </c>
    </row>
    <row r="352" spans="1:86" ht="24.9" customHeight="1">
      <c r="A352" s="358">
        <v>346</v>
      </c>
      <c r="B352" s="359"/>
      <c r="C352" s="360"/>
      <c r="D352" s="361"/>
      <c r="E352" s="362"/>
      <c r="F352" s="363"/>
      <c r="G352" s="363"/>
      <c r="H352" s="364"/>
      <c r="I352" s="365"/>
      <c r="J352" s="366"/>
      <c r="K352" s="367"/>
      <c r="L352" s="24"/>
      <c r="M352" s="25"/>
      <c r="N352" s="25"/>
      <c r="O352" s="8"/>
      <c r="P352" s="57"/>
      <c r="Q352" s="60"/>
      <c r="R352" s="8"/>
      <c r="S352" s="14"/>
      <c r="T352" s="26"/>
      <c r="U352" s="27"/>
      <c r="V352" s="27"/>
      <c r="W352" s="8"/>
      <c r="X352" s="63"/>
      <c r="Y352" s="60"/>
      <c r="Z352" s="8"/>
      <c r="AA352" s="14"/>
      <c r="AB352" s="24"/>
      <c r="AC352" s="25"/>
      <c r="AD352" s="25"/>
      <c r="AE352" s="8"/>
      <c r="AF352" s="57"/>
      <c r="AG352" s="60"/>
      <c r="AH352" s="8"/>
      <c r="AI352" s="14"/>
      <c r="AJ352" s="24"/>
      <c r="AK352" s="25"/>
      <c r="AL352" s="25"/>
      <c r="AM352" s="8"/>
      <c r="AN352" s="57"/>
      <c r="AO352" s="60"/>
      <c r="AP352" s="8"/>
      <c r="AQ352" s="14"/>
      <c r="AR352" s="24"/>
      <c r="AS352" s="25"/>
      <c r="AT352" s="57"/>
      <c r="AU352" s="24"/>
      <c r="AV352" s="25"/>
      <c r="AW352" s="97"/>
      <c r="AX352" s="24"/>
      <c r="AY352" s="25"/>
      <c r="AZ352" s="57"/>
      <c r="BA352" s="13" t="s">
        <v>447</v>
      </c>
      <c r="BB352" s="109" t="s">
        <v>447</v>
      </c>
      <c r="BC352" s="1"/>
      <c r="BD352" s="1"/>
      <c r="BE352" s="1"/>
      <c r="BF352" s="1"/>
      <c r="BG352" s="1"/>
      <c r="BS352" s="29"/>
      <c r="BT352" s="44" t="str">
        <f t="shared" si="59"/>
        <v/>
      </c>
      <c r="BU352" s="45" t="str">
        <f t="shared" si="60"/>
        <v/>
      </c>
      <c r="BV352" s="45" t="str">
        <f t="shared" si="61"/>
        <v/>
      </c>
      <c r="BW352" s="44" t="str">
        <f t="shared" si="62"/>
        <v/>
      </c>
      <c r="BX352" s="45" t="str">
        <f t="shared" si="63"/>
        <v/>
      </c>
      <c r="BY352" s="44" t="e">
        <f>IF(AND(#REF!="",#REF!="",#REF!="",#REF!=""),"",SUM(#REF!,#REF!,#REF!,#REF!,#REF!))</f>
        <v>#REF!</v>
      </c>
      <c r="BZ352" s="45" t="str">
        <f t="shared" si="64"/>
        <v/>
      </c>
      <c r="CA352" s="44" t="str">
        <f t="shared" si="65"/>
        <v/>
      </c>
      <c r="CB352" s="45" t="str">
        <f t="shared" si="66"/>
        <v/>
      </c>
      <c r="CC352" s="44" t="str">
        <f t="shared" si="67"/>
        <v/>
      </c>
      <c r="CD352" s="45" t="str">
        <f t="shared" si="68"/>
        <v/>
      </c>
      <c r="CE352" s="44" t="e">
        <f>IF(AND(#REF!="",#REF!="",#REF!="",#REF!=""),"",SUM(#REF!,#REF!,#REF!,#REF!,#REF!))</f>
        <v>#REF!</v>
      </c>
      <c r="CF352" s="45" t="str">
        <f t="shared" si="69"/>
        <v/>
      </c>
      <c r="CG352" s="38" t="e">
        <f>IF(AND(#REF!="",#REF!="",#REF!="",#REF!=""),"",SUM(#REF!,#REF!,#REF!,#REF!))</f>
        <v>#REF!</v>
      </c>
      <c r="CH352" s="38" t="str">
        <f t="shared" si="58"/>
        <v/>
      </c>
    </row>
    <row r="353" spans="1:86" ht="24.9" customHeight="1">
      <c r="A353" s="358">
        <v>347</v>
      </c>
      <c r="B353" s="359"/>
      <c r="C353" s="360"/>
      <c r="D353" s="361"/>
      <c r="E353" s="362"/>
      <c r="F353" s="363"/>
      <c r="G353" s="363"/>
      <c r="H353" s="364"/>
      <c r="I353" s="365"/>
      <c r="J353" s="366"/>
      <c r="K353" s="367"/>
      <c r="L353" s="24"/>
      <c r="M353" s="25"/>
      <c r="N353" s="25"/>
      <c r="O353" s="8"/>
      <c r="P353" s="57"/>
      <c r="Q353" s="60"/>
      <c r="R353" s="8"/>
      <c r="S353" s="14"/>
      <c r="T353" s="26"/>
      <c r="U353" s="27"/>
      <c r="V353" s="27"/>
      <c r="W353" s="8"/>
      <c r="X353" s="63"/>
      <c r="Y353" s="60"/>
      <c r="Z353" s="8"/>
      <c r="AA353" s="14"/>
      <c r="AB353" s="24"/>
      <c r="AC353" s="25"/>
      <c r="AD353" s="25"/>
      <c r="AE353" s="8"/>
      <c r="AF353" s="57"/>
      <c r="AG353" s="60"/>
      <c r="AH353" s="8"/>
      <c r="AI353" s="14"/>
      <c r="AJ353" s="24"/>
      <c r="AK353" s="25"/>
      <c r="AL353" s="25"/>
      <c r="AM353" s="8"/>
      <c r="AN353" s="57"/>
      <c r="AO353" s="60"/>
      <c r="AP353" s="8"/>
      <c r="AQ353" s="14"/>
      <c r="AR353" s="24"/>
      <c r="AS353" s="25"/>
      <c r="AT353" s="57"/>
      <c r="AU353" s="24"/>
      <c r="AV353" s="25"/>
      <c r="AW353" s="97"/>
      <c r="AX353" s="24"/>
      <c r="AY353" s="25"/>
      <c r="AZ353" s="57"/>
      <c r="BA353" s="13" t="s">
        <v>447</v>
      </c>
      <c r="BB353" s="109" t="s">
        <v>447</v>
      </c>
      <c r="BC353" s="1"/>
      <c r="BD353" s="1"/>
      <c r="BE353" s="1"/>
      <c r="BF353" s="1"/>
      <c r="BG353" s="1"/>
      <c r="BS353" s="29"/>
      <c r="BT353" s="44" t="str">
        <f t="shared" si="59"/>
        <v/>
      </c>
      <c r="BU353" s="45" t="str">
        <f t="shared" si="60"/>
        <v/>
      </c>
      <c r="BV353" s="45" t="str">
        <f t="shared" si="61"/>
        <v/>
      </c>
      <c r="BW353" s="44" t="str">
        <f t="shared" si="62"/>
        <v/>
      </c>
      <c r="BX353" s="45" t="str">
        <f t="shared" si="63"/>
        <v/>
      </c>
      <c r="BY353" s="44" t="e">
        <f>IF(AND(#REF!="",#REF!="",#REF!="",#REF!=""),"",SUM(#REF!,#REF!,#REF!,#REF!,#REF!))</f>
        <v>#REF!</v>
      </c>
      <c r="BZ353" s="45" t="str">
        <f t="shared" si="64"/>
        <v/>
      </c>
      <c r="CA353" s="44" t="str">
        <f t="shared" si="65"/>
        <v/>
      </c>
      <c r="CB353" s="45" t="str">
        <f t="shared" si="66"/>
        <v/>
      </c>
      <c r="CC353" s="44" t="str">
        <f t="shared" si="67"/>
        <v/>
      </c>
      <c r="CD353" s="45" t="str">
        <f t="shared" si="68"/>
        <v/>
      </c>
      <c r="CE353" s="44" t="e">
        <f>IF(AND(#REF!="",#REF!="",#REF!="",#REF!=""),"",SUM(#REF!,#REF!,#REF!,#REF!,#REF!))</f>
        <v>#REF!</v>
      </c>
      <c r="CF353" s="45" t="str">
        <f t="shared" si="69"/>
        <v/>
      </c>
      <c r="CG353" s="38" t="e">
        <f>IF(AND(#REF!="",#REF!="",#REF!="",#REF!=""),"",SUM(#REF!,#REF!,#REF!,#REF!))</f>
        <v>#REF!</v>
      </c>
      <c r="CH353" s="38" t="str">
        <f t="shared" si="58"/>
        <v/>
      </c>
    </row>
    <row r="354" spans="1:86" ht="24.9" customHeight="1">
      <c r="A354" s="358">
        <v>348</v>
      </c>
      <c r="B354" s="359"/>
      <c r="C354" s="360"/>
      <c r="D354" s="361"/>
      <c r="E354" s="362"/>
      <c r="F354" s="363"/>
      <c r="G354" s="363"/>
      <c r="H354" s="364"/>
      <c r="I354" s="365"/>
      <c r="J354" s="366"/>
      <c r="K354" s="367"/>
      <c r="L354" s="24"/>
      <c r="M354" s="25"/>
      <c r="N354" s="25"/>
      <c r="O354" s="8"/>
      <c r="P354" s="57"/>
      <c r="Q354" s="60"/>
      <c r="R354" s="8"/>
      <c r="S354" s="14"/>
      <c r="T354" s="26"/>
      <c r="U354" s="27"/>
      <c r="V354" s="27"/>
      <c r="W354" s="8"/>
      <c r="X354" s="63"/>
      <c r="Y354" s="60"/>
      <c r="Z354" s="8"/>
      <c r="AA354" s="14"/>
      <c r="AB354" s="24"/>
      <c r="AC354" s="25"/>
      <c r="AD354" s="25"/>
      <c r="AE354" s="8"/>
      <c r="AF354" s="57"/>
      <c r="AG354" s="60"/>
      <c r="AH354" s="8"/>
      <c r="AI354" s="14"/>
      <c r="AJ354" s="24"/>
      <c r="AK354" s="25"/>
      <c r="AL354" s="25"/>
      <c r="AM354" s="8"/>
      <c r="AN354" s="57"/>
      <c r="AO354" s="60"/>
      <c r="AP354" s="8"/>
      <c r="AQ354" s="14"/>
      <c r="AR354" s="24"/>
      <c r="AS354" s="25"/>
      <c r="AT354" s="57"/>
      <c r="AU354" s="24"/>
      <c r="AV354" s="25"/>
      <c r="AW354" s="97"/>
      <c r="AX354" s="24"/>
      <c r="AY354" s="25"/>
      <c r="AZ354" s="57"/>
      <c r="BA354" s="13" t="s">
        <v>447</v>
      </c>
      <c r="BB354" s="109" t="s">
        <v>447</v>
      </c>
      <c r="BC354" s="1"/>
      <c r="BD354" s="1"/>
      <c r="BE354" s="1"/>
      <c r="BF354" s="1"/>
      <c r="BG354" s="1"/>
      <c r="BS354" s="29"/>
      <c r="BT354" s="44" t="str">
        <f t="shared" si="59"/>
        <v/>
      </c>
      <c r="BU354" s="45" t="str">
        <f t="shared" si="60"/>
        <v/>
      </c>
      <c r="BV354" s="45" t="str">
        <f t="shared" si="61"/>
        <v/>
      </c>
      <c r="BW354" s="44" t="str">
        <f t="shared" si="62"/>
        <v/>
      </c>
      <c r="BX354" s="45" t="str">
        <f t="shared" si="63"/>
        <v/>
      </c>
      <c r="BY354" s="44" t="e">
        <f>IF(AND(#REF!="",#REF!="",#REF!="",#REF!=""),"",SUM(#REF!,#REF!,#REF!,#REF!,#REF!))</f>
        <v>#REF!</v>
      </c>
      <c r="BZ354" s="45" t="str">
        <f t="shared" si="64"/>
        <v/>
      </c>
      <c r="CA354" s="44" t="str">
        <f t="shared" si="65"/>
        <v/>
      </c>
      <c r="CB354" s="45" t="str">
        <f t="shared" si="66"/>
        <v/>
      </c>
      <c r="CC354" s="44" t="str">
        <f t="shared" si="67"/>
        <v/>
      </c>
      <c r="CD354" s="45" t="str">
        <f t="shared" si="68"/>
        <v/>
      </c>
      <c r="CE354" s="44" t="e">
        <f>IF(AND(#REF!="",#REF!="",#REF!="",#REF!=""),"",SUM(#REF!,#REF!,#REF!,#REF!,#REF!))</f>
        <v>#REF!</v>
      </c>
      <c r="CF354" s="45" t="str">
        <f t="shared" si="69"/>
        <v/>
      </c>
      <c r="CG354" s="38" t="e">
        <f>IF(AND(#REF!="",#REF!="",#REF!="",#REF!=""),"",SUM(#REF!,#REF!,#REF!,#REF!))</f>
        <v>#REF!</v>
      </c>
      <c r="CH354" s="38" t="str">
        <f t="shared" si="58"/>
        <v/>
      </c>
    </row>
    <row r="355" spans="1:86" ht="24.9" customHeight="1">
      <c r="A355" s="358">
        <v>349</v>
      </c>
      <c r="B355" s="359"/>
      <c r="C355" s="360"/>
      <c r="D355" s="361"/>
      <c r="E355" s="362"/>
      <c r="F355" s="363"/>
      <c r="G355" s="363"/>
      <c r="H355" s="364"/>
      <c r="I355" s="365"/>
      <c r="J355" s="366"/>
      <c r="K355" s="367"/>
      <c r="L355" s="24"/>
      <c r="M355" s="25"/>
      <c r="N355" s="25"/>
      <c r="O355" s="8"/>
      <c r="P355" s="57"/>
      <c r="Q355" s="60"/>
      <c r="R355" s="8"/>
      <c r="S355" s="14"/>
      <c r="T355" s="26"/>
      <c r="U355" s="27"/>
      <c r="V355" s="27"/>
      <c r="W355" s="8"/>
      <c r="X355" s="63"/>
      <c r="Y355" s="60"/>
      <c r="Z355" s="8"/>
      <c r="AA355" s="14"/>
      <c r="AB355" s="24"/>
      <c r="AC355" s="25"/>
      <c r="AD355" s="25"/>
      <c r="AE355" s="8"/>
      <c r="AF355" s="57"/>
      <c r="AG355" s="60"/>
      <c r="AH355" s="8"/>
      <c r="AI355" s="14"/>
      <c r="AJ355" s="24"/>
      <c r="AK355" s="25"/>
      <c r="AL355" s="25"/>
      <c r="AM355" s="8"/>
      <c r="AN355" s="57"/>
      <c r="AO355" s="60"/>
      <c r="AP355" s="8"/>
      <c r="AQ355" s="14"/>
      <c r="AR355" s="24"/>
      <c r="AS355" s="25"/>
      <c r="AT355" s="57"/>
      <c r="AU355" s="24"/>
      <c r="AV355" s="25"/>
      <c r="AW355" s="97"/>
      <c r="AX355" s="24"/>
      <c r="AY355" s="25"/>
      <c r="AZ355" s="57"/>
      <c r="BA355" s="13" t="s">
        <v>447</v>
      </c>
      <c r="BB355" s="109" t="s">
        <v>447</v>
      </c>
      <c r="BC355" s="1"/>
      <c r="BD355" s="1"/>
      <c r="BE355" s="1"/>
      <c r="BF355" s="1"/>
      <c r="BG355" s="1"/>
      <c r="BS355" s="29"/>
      <c r="BT355" s="44" t="str">
        <f t="shared" si="59"/>
        <v/>
      </c>
      <c r="BU355" s="45" t="str">
        <f t="shared" si="60"/>
        <v/>
      </c>
      <c r="BV355" s="45" t="str">
        <f t="shared" si="61"/>
        <v/>
      </c>
      <c r="BW355" s="44" t="str">
        <f t="shared" si="62"/>
        <v/>
      </c>
      <c r="BX355" s="45" t="str">
        <f t="shared" si="63"/>
        <v/>
      </c>
      <c r="BY355" s="44" t="e">
        <f>IF(AND(#REF!="",#REF!="",#REF!="",#REF!=""),"",SUM(#REF!,#REF!,#REF!,#REF!,#REF!))</f>
        <v>#REF!</v>
      </c>
      <c r="BZ355" s="45" t="str">
        <f t="shared" si="64"/>
        <v/>
      </c>
      <c r="CA355" s="44" t="str">
        <f t="shared" si="65"/>
        <v/>
      </c>
      <c r="CB355" s="45" t="str">
        <f t="shared" si="66"/>
        <v/>
      </c>
      <c r="CC355" s="44" t="str">
        <f t="shared" si="67"/>
        <v/>
      </c>
      <c r="CD355" s="45" t="str">
        <f t="shared" si="68"/>
        <v/>
      </c>
      <c r="CE355" s="44" t="e">
        <f>IF(AND(#REF!="",#REF!="",#REF!="",#REF!=""),"",SUM(#REF!,#REF!,#REF!,#REF!,#REF!))</f>
        <v>#REF!</v>
      </c>
      <c r="CF355" s="45" t="str">
        <f t="shared" si="69"/>
        <v/>
      </c>
      <c r="CG355" s="38" t="e">
        <f>IF(AND(#REF!="",#REF!="",#REF!="",#REF!=""),"",SUM(#REF!,#REF!,#REF!,#REF!))</f>
        <v>#REF!</v>
      </c>
      <c r="CH355" s="38" t="str">
        <f t="shared" si="58"/>
        <v/>
      </c>
    </row>
    <row r="356" spans="1:86" ht="24.9" customHeight="1">
      <c r="A356" s="358">
        <v>350</v>
      </c>
      <c r="B356" s="359"/>
      <c r="C356" s="360"/>
      <c r="D356" s="361"/>
      <c r="E356" s="362"/>
      <c r="F356" s="363"/>
      <c r="G356" s="363"/>
      <c r="H356" s="364"/>
      <c r="I356" s="365"/>
      <c r="J356" s="366"/>
      <c r="K356" s="367"/>
      <c r="L356" s="24"/>
      <c r="M356" s="25"/>
      <c r="N356" s="25"/>
      <c r="O356" s="8"/>
      <c r="P356" s="57"/>
      <c r="Q356" s="60"/>
      <c r="R356" s="8"/>
      <c r="S356" s="14"/>
      <c r="T356" s="26"/>
      <c r="U356" s="27"/>
      <c r="V356" s="27"/>
      <c r="W356" s="8"/>
      <c r="X356" s="63"/>
      <c r="Y356" s="60"/>
      <c r="Z356" s="8"/>
      <c r="AA356" s="14"/>
      <c r="AB356" s="24"/>
      <c r="AC356" s="25"/>
      <c r="AD356" s="25"/>
      <c r="AE356" s="8"/>
      <c r="AF356" s="57"/>
      <c r="AG356" s="60"/>
      <c r="AH356" s="8"/>
      <c r="AI356" s="14"/>
      <c r="AJ356" s="24"/>
      <c r="AK356" s="25"/>
      <c r="AL356" s="25"/>
      <c r="AM356" s="8"/>
      <c r="AN356" s="57"/>
      <c r="AO356" s="60"/>
      <c r="AP356" s="8"/>
      <c r="AQ356" s="14"/>
      <c r="AR356" s="24"/>
      <c r="AS356" s="25"/>
      <c r="AT356" s="57"/>
      <c r="AU356" s="24"/>
      <c r="AV356" s="25"/>
      <c r="AW356" s="97"/>
      <c r="AX356" s="24"/>
      <c r="AY356" s="25"/>
      <c r="AZ356" s="57"/>
      <c r="BA356" s="13" t="s">
        <v>447</v>
      </c>
      <c r="BB356" s="109" t="s">
        <v>447</v>
      </c>
      <c r="BC356" s="1"/>
      <c r="BD356" s="1"/>
      <c r="BE356" s="1"/>
      <c r="BF356" s="1"/>
      <c r="BG356" s="1"/>
      <c r="BS356" s="29"/>
      <c r="BT356" s="44" t="str">
        <f t="shared" si="59"/>
        <v/>
      </c>
      <c r="BU356" s="45" t="str">
        <f t="shared" si="60"/>
        <v/>
      </c>
      <c r="BV356" s="45" t="str">
        <f t="shared" si="61"/>
        <v/>
      </c>
      <c r="BW356" s="44" t="str">
        <f t="shared" si="62"/>
        <v/>
      </c>
      <c r="BX356" s="45" t="str">
        <f t="shared" si="63"/>
        <v/>
      </c>
      <c r="BY356" s="44" t="e">
        <f>IF(AND(#REF!="",#REF!="",#REF!="",#REF!=""),"",SUM(#REF!,#REF!,#REF!,#REF!,#REF!))</f>
        <v>#REF!</v>
      </c>
      <c r="BZ356" s="45" t="str">
        <f t="shared" si="64"/>
        <v/>
      </c>
      <c r="CA356" s="44" t="str">
        <f t="shared" si="65"/>
        <v/>
      </c>
      <c r="CB356" s="45" t="str">
        <f t="shared" si="66"/>
        <v/>
      </c>
      <c r="CC356" s="44" t="str">
        <f t="shared" si="67"/>
        <v/>
      </c>
      <c r="CD356" s="45" t="str">
        <f t="shared" si="68"/>
        <v/>
      </c>
      <c r="CE356" s="44" t="e">
        <f>IF(AND(#REF!="",#REF!="",#REF!="",#REF!=""),"",SUM(#REF!,#REF!,#REF!,#REF!,#REF!))</f>
        <v>#REF!</v>
      </c>
      <c r="CF356" s="45" t="str">
        <f t="shared" si="69"/>
        <v/>
      </c>
      <c r="CG356" s="38" t="e">
        <f>IF(AND(#REF!="",#REF!="",#REF!="",#REF!=""),"",SUM(#REF!,#REF!,#REF!,#REF!))</f>
        <v>#REF!</v>
      </c>
      <c r="CH356" s="38" t="str">
        <f t="shared" si="58"/>
        <v/>
      </c>
    </row>
    <row r="357" spans="1:86" ht="24.9" customHeight="1">
      <c r="A357" s="358">
        <v>351</v>
      </c>
      <c r="B357" s="359"/>
      <c r="C357" s="360"/>
      <c r="D357" s="361"/>
      <c r="E357" s="362"/>
      <c r="F357" s="363"/>
      <c r="G357" s="363"/>
      <c r="H357" s="364"/>
      <c r="I357" s="365"/>
      <c r="J357" s="366"/>
      <c r="K357" s="367"/>
      <c r="L357" s="24"/>
      <c r="M357" s="25"/>
      <c r="N357" s="25"/>
      <c r="O357" s="8"/>
      <c r="P357" s="57"/>
      <c r="Q357" s="60"/>
      <c r="R357" s="8"/>
      <c r="S357" s="14"/>
      <c r="T357" s="26"/>
      <c r="U357" s="27"/>
      <c r="V357" s="27"/>
      <c r="W357" s="8"/>
      <c r="X357" s="63"/>
      <c r="Y357" s="60"/>
      <c r="Z357" s="8"/>
      <c r="AA357" s="14"/>
      <c r="AB357" s="24"/>
      <c r="AC357" s="25"/>
      <c r="AD357" s="25"/>
      <c r="AE357" s="8"/>
      <c r="AF357" s="57"/>
      <c r="AG357" s="60"/>
      <c r="AH357" s="8"/>
      <c r="AI357" s="14"/>
      <c r="AJ357" s="24"/>
      <c r="AK357" s="25"/>
      <c r="AL357" s="25"/>
      <c r="AM357" s="8"/>
      <c r="AN357" s="57"/>
      <c r="AO357" s="60"/>
      <c r="AP357" s="8"/>
      <c r="AQ357" s="14"/>
      <c r="AR357" s="24"/>
      <c r="AS357" s="25"/>
      <c r="AT357" s="57"/>
      <c r="AU357" s="24"/>
      <c r="AV357" s="25"/>
      <c r="AW357" s="97"/>
      <c r="AX357" s="24"/>
      <c r="AY357" s="25"/>
      <c r="AZ357" s="57"/>
      <c r="BA357" s="13" t="s">
        <v>447</v>
      </c>
      <c r="BB357" s="109" t="s">
        <v>447</v>
      </c>
      <c r="BC357" s="1"/>
      <c r="BD357" s="1"/>
      <c r="BE357" s="1"/>
      <c r="BF357" s="1"/>
      <c r="BG357" s="1"/>
      <c r="BS357" s="29"/>
      <c r="BT357" s="44" t="str">
        <f t="shared" si="59"/>
        <v/>
      </c>
      <c r="BU357" s="45" t="str">
        <f t="shared" si="60"/>
        <v/>
      </c>
      <c r="BV357" s="45" t="str">
        <f t="shared" si="61"/>
        <v/>
      </c>
      <c r="BW357" s="44" t="str">
        <f t="shared" si="62"/>
        <v/>
      </c>
      <c r="BX357" s="45" t="str">
        <f t="shared" si="63"/>
        <v/>
      </c>
      <c r="BY357" s="44" t="e">
        <f>IF(AND(#REF!="",#REF!="",#REF!="",#REF!=""),"",SUM(#REF!,#REF!,#REF!,#REF!,#REF!))</f>
        <v>#REF!</v>
      </c>
      <c r="BZ357" s="45" t="str">
        <f t="shared" si="64"/>
        <v/>
      </c>
      <c r="CA357" s="44" t="str">
        <f t="shared" si="65"/>
        <v/>
      </c>
      <c r="CB357" s="45" t="str">
        <f t="shared" si="66"/>
        <v/>
      </c>
      <c r="CC357" s="44" t="str">
        <f t="shared" si="67"/>
        <v/>
      </c>
      <c r="CD357" s="45" t="str">
        <f t="shared" si="68"/>
        <v/>
      </c>
      <c r="CE357" s="44" t="e">
        <f>IF(AND(#REF!="",#REF!="",#REF!="",#REF!=""),"",SUM(#REF!,#REF!,#REF!,#REF!,#REF!))</f>
        <v>#REF!</v>
      </c>
      <c r="CF357" s="45" t="str">
        <f t="shared" si="69"/>
        <v/>
      </c>
      <c r="CG357" s="38" t="e">
        <f>IF(AND(#REF!="",#REF!="",#REF!="",#REF!=""),"",SUM(#REF!,#REF!,#REF!,#REF!))</f>
        <v>#REF!</v>
      </c>
      <c r="CH357" s="38" t="str">
        <f t="shared" si="58"/>
        <v/>
      </c>
    </row>
    <row r="358" spans="1:86" ht="24.9" customHeight="1">
      <c r="A358" s="358">
        <v>352</v>
      </c>
      <c r="B358" s="359"/>
      <c r="C358" s="360"/>
      <c r="D358" s="361"/>
      <c r="E358" s="362"/>
      <c r="F358" s="363"/>
      <c r="G358" s="363"/>
      <c r="H358" s="364"/>
      <c r="I358" s="365"/>
      <c r="J358" s="366"/>
      <c r="K358" s="367"/>
      <c r="L358" s="24"/>
      <c r="M358" s="25"/>
      <c r="N358" s="25"/>
      <c r="O358" s="8"/>
      <c r="P358" s="57"/>
      <c r="Q358" s="60"/>
      <c r="R358" s="8"/>
      <c r="S358" s="14"/>
      <c r="T358" s="26"/>
      <c r="U358" s="27"/>
      <c r="V358" s="27"/>
      <c r="W358" s="8"/>
      <c r="X358" s="63"/>
      <c r="Y358" s="60"/>
      <c r="Z358" s="8"/>
      <c r="AA358" s="14"/>
      <c r="AB358" s="24"/>
      <c r="AC358" s="25"/>
      <c r="AD358" s="25"/>
      <c r="AE358" s="8"/>
      <c r="AF358" s="57"/>
      <c r="AG358" s="60"/>
      <c r="AH358" s="8"/>
      <c r="AI358" s="14"/>
      <c r="AJ358" s="24"/>
      <c r="AK358" s="25"/>
      <c r="AL358" s="25"/>
      <c r="AM358" s="8"/>
      <c r="AN358" s="57"/>
      <c r="AO358" s="60"/>
      <c r="AP358" s="8"/>
      <c r="AQ358" s="14"/>
      <c r="AR358" s="24"/>
      <c r="AS358" s="25"/>
      <c r="AT358" s="57"/>
      <c r="AU358" s="24"/>
      <c r="AV358" s="25"/>
      <c r="AW358" s="97"/>
      <c r="AX358" s="24"/>
      <c r="AY358" s="25"/>
      <c r="AZ358" s="57"/>
      <c r="BA358" s="13" t="s">
        <v>447</v>
      </c>
      <c r="BB358" s="109" t="s">
        <v>447</v>
      </c>
      <c r="BC358" s="1"/>
      <c r="BD358" s="1"/>
      <c r="BE358" s="1"/>
      <c r="BF358" s="1"/>
      <c r="BG358" s="1"/>
      <c r="BS358" s="29"/>
      <c r="BT358" s="44" t="str">
        <f t="shared" si="59"/>
        <v/>
      </c>
      <c r="BU358" s="45" t="str">
        <f t="shared" si="60"/>
        <v/>
      </c>
      <c r="BV358" s="45" t="str">
        <f t="shared" si="61"/>
        <v/>
      </c>
      <c r="BW358" s="44" t="str">
        <f t="shared" si="62"/>
        <v/>
      </c>
      <c r="BX358" s="45" t="str">
        <f t="shared" si="63"/>
        <v/>
      </c>
      <c r="BY358" s="44" t="e">
        <f>IF(AND(#REF!="",#REF!="",#REF!="",#REF!=""),"",SUM(#REF!,#REF!,#REF!,#REF!,#REF!))</f>
        <v>#REF!</v>
      </c>
      <c r="BZ358" s="45" t="str">
        <f t="shared" si="64"/>
        <v/>
      </c>
      <c r="CA358" s="44" t="str">
        <f t="shared" si="65"/>
        <v/>
      </c>
      <c r="CB358" s="45" t="str">
        <f t="shared" si="66"/>
        <v/>
      </c>
      <c r="CC358" s="44" t="str">
        <f t="shared" si="67"/>
        <v/>
      </c>
      <c r="CD358" s="45" t="str">
        <f t="shared" si="68"/>
        <v/>
      </c>
      <c r="CE358" s="44" t="e">
        <f>IF(AND(#REF!="",#REF!="",#REF!="",#REF!=""),"",SUM(#REF!,#REF!,#REF!,#REF!,#REF!))</f>
        <v>#REF!</v>
      </c>
      <c r="CF358" s="45" t="str">
        <f t="shared" si="69"/>
        <v/>
      </c>
      <c r="CG358" s="38" t="e">
        <f>IF(AND(#REF!="",#REF!="",#REF!="",#REF!=""),"",SUM(#REF!,#REF!,#REF!,#REF!))</f>
        <v>#REF!</v>
      </c>
      <c r="CH358" s="38" t="str">
        <f t="shared" si="58"/>
        <v/>
      </c>
    </row>
    <row r="359" spans="1:86" ht="24.9" customHeight="1">
      <c r="A359" s="358">
        <v>353</v>
      </c>
      <c r="B359" s="359"/>
      <c r="C359" s="360"/>
      <c r="D359" s="361"/>
      <c r="E359" s="362"/>
      <c r="F359" s="363"/>
      <c r="G359" s="363"/>
      <c r="H359" s="364"/>
      <c r="I359" s="365"/>
      <c r="J359" s="366"/>
      <c r="K359" s="367"/>
      <c r="L359" s="24"/>
      <c r="M359" s="25"/>
      <c r="N359" s="25"/>
      <c r="O359" s="8"/>
      <c r="P359" s="57"/>
      <c r="Q359" s="60"/>
      <c r="R359" s="8"/>
      <c r="S359" s="14"/>
      <c r="T359" s="26"/>
      <c r="U359" s="27"/>
      <c r="V359" s="27"/>
      <c r="W359" s="8"/>
      <c r="X359" s="63"/>
      <c r="Y359" s="60"/>
      <c r="Z359" s="8"/>
      <c r="AA359" s="14"/>
      <c r="AB359" s="24"/>
      <c r="AC359" s="25"/>
      <c r="AD359" s="25"/>
      <c r="AE359" s="8"/>
      <c r="AF359" s="57"/>
      <c r="AG359" s="60"/>
      <c r="AH359" s="8"/>
      <c r="AI359" s="14"/>
      <c r="AJ359" s="24"/>
      <c r="AK359" s="25"/>
      <c r="AL359" s="25"/>
      <c r="AM359" s="8"/>
      <c r="AN359" s="57"/>
      <c r="AO359" s="60"/>
      <c r="AP359" s="8"/>
      <c r="AQ359" s="14"/>
      <c r="AR359" s="24"/>
      <c r="AS359" s="25"/>
      <c r="AT359" s="57"/>
      <c r="AU359" s="24"/>
      <c r="AV359" s="25"/>
      <c r="AW359" s="97"/>
      <c r="AX359" s="24"/>
      <c r="AY359" s="25"/>
      <c r="AZ359" s="57"/>
      <c r="BA359" s="13" t="s">
        <v>447</v>
      </c>
      <c r="BB359" s="109" t="s">
        <v>447</v>
      </c>
      <c r="BC359" s="1"/>
      <c r="BD359" s="1"/>
      <c r="BE359" s="1"/>
      <c r="BF359" s="1"/>
      <c r="BG359" s="1"/>
      <c r="BS359" s="29"/>
      <c r="BT359" s="44" t="str">
        <f t="shared" si="59"/>
        <v/>
      </c>
      <c r="BU359" s="45" t="str">
        <f t="shared" si="60"/>
        <v/>
      </c>
      <c r="BV359" s="45" t="str">
        <f t="shared" si="61"/>
        <v/>
      </c>
      <c r="BW359" s="44" t="str">
        <f t="shared" si="62"/>
        <v/>
      </c>
      <c r="BX359" s="45" t="str">
        <f t="shared" si="63"/>
        <v/>
      </c>
      <c r="BY359" s="44" t="e">
        <f>IF(AND(#REF!="",#REF!="",#REF!="",#REF!=""),"",SUM(#REF!,#REF!,#REF!,#REF!,#REF!))</f>
        <v>#REF!</v>
      </c>
      <c r="BZ359" s="45" t="str">
        <f t="shared" si="64"/>
        <v/>
      </c>
      <c r="CA359" s="44" t="str">
        <f t="shared" si="65"/>
        <v/>
      </c>
      <c r="CB359" s="45" t="str">
        <f t="shared" si="66"/>
        <v/>
      </c>
      <c r="CC359" s="44" t="str">
        <f t="shared" si="67"/>
        <v/>
      </c>
      <c r="CD359" s="45" t="str">
        <f t="shared" si="68"/>
        <v/>
      </c>
      <c r="CE359" s="44" t="e">
        <f>IF(AND(#REF!="",#REF!="",#REF!="",#REF!=""),"",SUM(#REF!,#REF!,#REF!,#REF!,#REF!))</f>
        <v>#REF!</v>
      </c>
      <c r="CF359" s="45" t="str">
        <f t="shared" si="69"/>
        <v/>
      </c>
      <c r="CG359" s="38" t="e">
        <f>IF(AND(#REF!="",#REF!="",#REF!="",#REF!=""),"",SUM(#REF!,#REF!,#REF!,#REF!))</f>
        <v>#REF!</v>
      </c>
      <c r="CH359" s="38" t="str">
        <f t="shared" si="58"/>
        <v/>
      </c>
    </row>
    <row r="360" spans="1:86" ht="24.9" customHeight="1">
      <c r="A360" s="358">
        <v>354</v>
      </c>
      <c r="B360" s="359"/>
      <c r="C360" s="360"/>
      <c r="D360" s="361"/>
      <c r="E360" s="362"/>
      <c r="F360" s="363"/>
      <c r="G360" s="363"/>
      <c r="H360" s="364"/>
      <c r="I360" s="365"/>
      <c r="J360" s="366"/>
      <c r="K360" s="367"/>
      <c r="L360" s="24"/>
      <c r="M360" s="25"/>
      <c r="N360" s="25"/>
      <c r="O360" s="8"/>
      <c r="P360" s="57"/>
      <c r="Q360" s="60"/>
      <c r="R360" s="8"/>
      <c r="S360" s="14"/>
      <c r="T360" s="26"/>
      <c r="U360" s="27"/>
      <c r="V360" s="27"/>
      <c r="W360" s="8"/>
      <c r="X360" s="63"/>
      <c r="Y360" s="60"/>
      <c r="Z360" s="8"/>
      <c r="AA360" s="14"/>
      <c r="AB360" s="24"/>
      <c r="AC360" s="25"/>
      <c r="AD360" s="25"/>
      <c r="AE360" s="8"/>
      <c r="AF360" s="57"/>
      <c r="AG360" s="60"/>
      <c r="AH360" s="8"/>
      <c r="AI360" s="14"/>
      <c r="AJ360" s="24"/>
      <c r="AK360" s="25"/>
      <c r="AL360" s="25"/>
      <c r="AM360" s="8"/>
      <c r="AN360" s="57"/>
      <c r="AO360" s="60"/>
      <c r="AP360" s="8"/>
      <c r="AQ360" s="14"/>
      <c r="AR360" s="24"/>
      <c r="AS360" s="25"/>
      <c r="AT360" s="57"/>
      <c r="AU360" s="24"/>
      <c r="AV360" s="25"/>
      <c r="AW360" s="97"/>
      <c r="AX360" s="24"/>
      <c r="AY360" s="25"/>
      <c r="AZ360" s="57"/>
      <c r="BA360" s="13" t="s">
        <v>447</v>
      </c>
      <c r="BB360" s="109" t="s">
        <v>447</v>
      </c>
      <c r="BC360" s="1"/>
      <c r="BD360" s="1"/>
      <c r="BE360" s="1"/>
      <c r="BF360" s="1"/>
      <c r="BG360" s="1"/>
      <c r="BS360" s="29"/>
      <c r="BT360" s="44" t="str">
        <f t="shared" si="59"/>
        <v/>
      </c>
      <c r="BU360" s="45" t="str">
        <f t="shared" si="60"/>
        <v/>
      </c>
      <c r="BV360" s="45" t="str">
        <f t="shared" si="61"/>
        <v/>
      </c>
      <c r="BW360" s="44" t="str">
        <f t="shared" si="62"/>
        <v/>
      </c>
      <c r="BX360" s="45" t="str">
        <f t="shared" si="63"/>
        <v/>
      </c>
      <c r="BY360" s="44" t="e">
        <f>IF(AND(#REF!="",#REF!="",#REF!="",#REF!=""),"",SUM(#REF!,#REF!,#REF!,#REF!,#REF!))</f>
        <v>#REF!</v>
      </c>
      <c r="BZ360" s="45" t="str">
        <f t="shared" si="64"/>
        <v/>
      </c>
      <c r="CA360" s="44" t="str">
        <f t="shared" si="65"/>
        <v/>
      </c>
      <c r="CB360" s="45" t="str">
        <f t="shared" si="66"/>
        <v/>
      </c>
      <c r="CC360" s="44" t="str">
        <f t="shared" si="67"/>
        <v/>
      </c>
      <c r="CD360" s="45" t="str">
        <f t="shared" si="68"/>
        <v/>
      </c>
      <c r="CE360" s="44" t="e">
        <f>IF(AND(#REF!="",#REF!="",#REF!="",#REF!=""),"",SUM(#REF!,#REF!,#REF!,#REF!,#REF!))</f>
        <v>#REF!</v>
      </c>
      <c r="CF360" s="45" t="str">
        <f t="shared" si="69"/>
        <v/>
      </c>
      <c r="CG360" s="38" t="e">
        <f>IF(AND(#REF!="",#REF!="",#REF!="",#REF!=""),"",SUM(#REF!,#REF!,#REF!,#REF!))</f>
        <v>#REF!</v>
      </c>
      <c r="CH360" s="38" t="str">
        <f t="shared" si="58"/>
        <v/>
      </c>
    </row>
    <row r="361" spans="1:86" ht="24.9" customHeight="1">
      <c r="A361" s="358">
        <v>355</v>
      </c>
      <c r="B361" s="359"/>
      <c r="C361" s="360"/>
      <c r="D361" s="361"/>
      <c r="E361" s="362"/>
      <c r="F361" s="363"/>
      <c r="G361" s="363"/>
      <c r="H361" s="364"/>
      <c r="I361" s="365"/>
      <c r="J361" s="366"/>
      <c r="K361" s="367"/>
      <c r="L361" s="24"/>
      <c r="M361" s="25"/>
      <c r="N361" s="25"/>
      <c r="O361" s="8"/>
      <c r="P361" s="57"/>
      <c r="Q361" s="60"/>
      <c r="R361" s="8"/>
      <c r="S361" s="14"/>
      <c r="T361" s="26"/>
      <c r="U361" s="27"/>
      <c r="V361" s="27"/>
      <c r="W361" s="8"/>
      <c r="X361" s="63"/>
      <c r="Y361" s="60"/>
      <c r="Z361" s="8"/>
      <c r="AA361" s="14"/>
      <c r="AB361" s="24"/>
      <c r="AC361" s="25"/>
      <c r="AD361" s="25"/>
      <c r="AE361" s="8"/>
      <c r="AF361" s="57"/>
      <c r="AG361" s="60"/>
      <c r="AH361" s="8"/>
      <c r="AI361" s="14"/>
      <c r="AJ361" s="24"/>
      <c r="AK361" s="25"/>
      <c r="AL361" s="25"/>
      <c r="AM361" s="8"/>
      <c r="AN361" s="57"/>
      <c r="AO361" s="60"/>
      <c r="AP361" s="8"/>
      <c r="AQ361" s="14"/>
      <c r="AR361" s="24"/>
      <c r="AS361" s="25"/>
      <c r="AT361" s="57"/>
      <c r="AU361" s="24"/>
      <c r="AV361" s="25"/>
      <c r="AW361" s="97"/>
      <c r="AX361" s="24"/>
      <c r="AY361" s="25"/>
      <c r="AZ361" s="57"/>
      <c r="BA361" s="13" t="s">
        <v>447</v>
      </c>
      <c r="BB361" s="109" t="s">
        <v>447</v>
      </c>
      <c r="BC361" s="1"/>
      <c r="BD361" s="1"/>
      <c r="BE361" s="1"/>
      <c r="BF361" s="1"/>
      <c r="BG361" s="1"/>
      <c r="BS361" s="29"/>
      <c r="BT361" s="44" t="str">
        <f t="shared" si="59"/>
        <v/>
      </c>
      <c r="BU361" s="45" t="str">
        <f t="shared" si="60"/>
        <v/>
      </c>
      <c r="BV361" s="45" t="str">
        <f t="shared" si="61"/>
        <v/>
      </c>
      <c r="BW361" s="44" t="str">
        <f t="shared" si="62"/>
        <v/>
      </c>
      <c r="BX361" s="45" t="str">
        <f t="shared" si="63"/>
        <v/>
      </c>
      <c r="BY361" s="44" t="e">
        <f>IF(AND(#REF!="",#REF!="",#REF!="",#REF!=""),"",SUM(#REF!,#REF!,#REF!,#REF!,#REF!))</f>
        <v>#REF!</v>
      </c>
      <c r="BZ361" s="45" t="str">
        <f t="shared" si="64"/>
        <v/>
      </c>
      <c r="CA361" s="44" t="str">
        <f t="shared" si="65"/>
        <v/>
      </c>
      <c r="CB361" s="45" t="str">
        <f t="shared" si="66"/>
        <v/>
      </c>
      <c r="CC361" s="44" t="str">
        <f t="shared" si="67"/>
        <v/>
      </c>
      <c r="CD361" s="45" t="str">
        <f t="shared" si="68"/>
        <v/>
      </c>
      <c r="CE361" s="44" t="e">
        <f>IF(AND(#REF!="",#REF!="",#REF!="",#REF!=""),"",SUM(#REF!,#REF!,#REF!,#REF!,#REF!))</f>
        <v>#REF!</v>
      </c>
      <c r="CF361" s="45" t="str">
        <f t="shared" si="69"/>
        <v/>
      </c>
      <c r="CG361" s="38" t="e">
        <f>IF(AND(#REF!="",#REF!="",#REF!="",#REF!=""),"",SUM(#REF!,#REF!,#REF!,#REF!))</f>
        <v>#REF!</v>
      </c>
      <c r="CH361" s="38" t="str">
        <f t="shared" si="58"/>
        <v/>
      </c>
    </row>
    <row r="362" spans="1:86" ht="24.9" customHeight="1">
      <c r="A362" s="358">
        <v>356</v>
      </c>
      <c r="B362" s="359"/>
      <c r="C362" s="360"/>
      <c r="D362" s="361"/>
      <c r="E362" s="362"/>
      <c r="F362" s="363"/>
      <c r="G362" s="363"/>
      <c r="H362" s="364"/>
      <c r="I362" s="365"/>
      <c r="J362" s="366"/>
      <c r="K362" s="367"/>
      <c r="L362" s="24"/>
      <c r="M362" s="25"/>
      <c r="N362" s="25"/>
      <c r="O362" s="8"/>
      <c r="P362" s="57"/>
      <c r="Q362" s="60"/>
      <c r="R362" s="8"/>
      <c r="S362" s="14"/>
      <c r="T362" s="26"/>
      <c r="U362" s="27"/>
      <c r="V362" s="27"/>
      <c r="W362" s="8"/>
      <c r="X362" s="63"/>
      <c r="Y362" s="60"/>
      <c r="Z362" s="8"/>
      <c r="AA362" s="14"/>
      <c r="AB362" s="24"/>
      <c r="AC362" s="25"/>
      <c r="AD362" s="25"/>
      <c r="AE362" s="8"/>
      <c r="AF362" s="57"/>
      <c r="AG362" s="60"/>
      <c r="AH362" s="8"/>
      <c r="AI362" s="14"/>
      <c r="AJ362" s="24"/>
      <c r="AK362" s="25"/>
      <c r="AL362" s="25"/>
      <c r="AM362" s="8"/>
      <c r="AN362" s="57"/>
      <c r="AO362" s="60"/>
      <c r="AP362" s="8"/>
      <c r="AQ362" s="14"/>
      <c r="AR362" s="24"/>
      <c r="AS362" s="25"/>
      <c r="AT362" s="57"/>
      <c r="AU362" s="24"/>
      <c r="AV362" s="25"/>
      <c r="AW362" s="97"/>
      <c r="AX362" s="24"/>
      <c r="AY362" s="25"/>
      <c r="AZ362" s="57"/>
      <c r="BA362" s="13" t="s">
        <v>447</v>
      </c>
      <c r="BB362" s="109" t="s">
        <v>447</v>
      </c>
      <c r="BC362" s="1"/>
      <c r="BD362" s="1"/>
      <c r="BE362" s="1"/>
      <c r="BF362" s="1"/>
      <c r="BG362" s="1"/>
      <c r="BS362" s="29"/>
      <c r="BT362" s="44" t="str">
        <f t="shared" si="59"/>
        <v/>
      </c>
      <c r="BU362" s="45" t="str">
        <f t="shared" si="60"/>
        <v/>
      </c>
      <c r="BV362" s="45" t="str">
        <f t="shared" si="61"/>
        <v/>
      </c>
      <c r="BW362" s="44" t="str">
        <f t="shared" si="62"/>
        <v/>
      </c>
      <c r="BX362" s="45" t="str">
        <f t="shared" si="63"/>
        <v/>
      </c>
      <c r="BY362" s="44" t="e">
        <f>IF(AND(#REF!="",#REF!="",#REF!="",#REF!=""),"",SUM(#REF!,#REF!,#REF!,#REF!,#REF!))</f>
        <v>#REF!</v>
      </c>
      <c r="BZ362" s="45" t="str">
        <f t="shared" si="64"/>
        <v/>
      </c>
      <c r="CA362" s="44" t="str">
        <f t="shared" si="65"/>
        <v/>
      </c>
      <c r="CB362" s="45" t="str">
        <f t="shared" si="66"/>
        <v/>
      </c>
      <c r="CC362" s="44" t="str">
        <f t="shared" si="67"/>
        <v/>
      </c>
      <c r="CD362" s="45" t="str">
        <f t="shared" si="68"/>
        <v/>
      </c>
      <c r="CE362" s="44" t="e">
        <f>IF(AND(#REF!="",#REF!="",#REF!="",#REF!=""),"",SUM(#REF!,#REF!,#REF!,#REF!,#REF!))</f>
        <v>#REF!</v>
      </c>
      <c r="CF362" s="45" t="str">
        <f t="shared" si="69"/>
        <v/>
      </c>
      <c r="CG362" s="38" t="e">
        <f>IF(AND(#REF!="",#REF!="",#REF!="",#REF!=""),"",SUM(#REF!,#REF!,#REF!,#REF!))</f>
        <v>#REF!</v>
      </c>
      <c r="CH362" s="38" t="str">
        <f t="shared" si="58"/>
        <v/>
      </c>
    </row>
    <row r="363" spans="1:86" ht="24.9" customHeight="1">
      <c r="A363" s="358">
        <v>357</v>
      </c>
      <c r="B363" s="359"/>
      <c r="C363" s="360"/>
      <c r="D363" s="361"/>
      <c r="E363" s="362"/>
      <c r="F363" s="363"/>
      <c r="G363" s="363"/>
      <c r="H363" s="364"/>
      <c r="I363" s="365"/>
      <c r="J363" s="366"/>
      <c r="K363" s="367"/>
      <c r="L363" s="24"/>
      <c r="M363" s="25"/>
      <c r="N363" s="25"/>
      <c r="O363" s="8"/>
      <c r="P363" s="57"/>
      <c r="Q363" s="60"/>
      <c r="R363" s="8"/>
      <c r="S363" s="14"/>
      <c r="T363" s="26"/>
      <c r="U363" s="27"/>
      <c r="V363" s="27"/>
      <c r="W363" s="8"/>
      <c r="X363" s="63"/>
      <c r="Y363" s="60"/>
      <c r="Z363" s="8"/>
      <c r="AA363" s="14"/>
      <c r="AB363" s="24"/>
      <c r="AC363" s="25"/>
      <c r="AD363" s="25"/>
      <c r="AE363" s="8"/>
      <c r="AF363" s="57"/>
      <c r="AG363" s="60"/>
      <c r="AH363" s="8"/>
      <c r="AI363" s="14"/>
      <c r="AJ363" s="24"/>
      <c r="AK363" s="25"/>
      <c r="AL363" s="25"/>
      <c r="AM363" s="8"/>
      <c r="AN363" s="57"/>
      <c r="AO363" s="60"/>
      <c r="AP363" s="8"/>
      <c r="AQ363" s="14"/>
      <c r="AR363" s="24"/>
      <c r="AS363" s="25"/>
      <c r="AT363" s="57"/>
      <c r="AU363" s="24"/>
      <c r="AV363" s="25"/>
      <c r="AW363" s="97"/>
      <c r="AX363" s="24"/>
      <c r="AY363" s="25"/>
      <c r="AZ363" s="57"/>
      <c r="BA363" s="13" t="s">
        <v>447</v>
      </c>
      <c r="BB363" s="109" t="s">
        <v>447</v>
      </c>
      <c r="BC363" s="1"/>
      <c r="BD363" s="1"/>
      <c r="BE363" s="1"/>
      <c r="BF363" s="1"/>
      <c r="BG363" s="1"/>
      <c r="BS363" s="29"/>
      <c r="BT363" s="44" t="str">
        <f t="shared" si="59"/>
        <v/>
      </c>
      <c r="BU363" s="45" t="str">
        <f t="shared" si="60"/>
        <v/>
      </c>
      <c r="BV363" s="45" t="str">
        <f t="shared" si="61"/>
        <v/>
      </c>
      <c r="BW363" s="44" t="str">
        <f t="shared" si="62"/>
        <v/>
      </c>
      <c r="BX363" s="45" t="str">
        <f t="shared" si="63"/>
        <v/>
      </c>
      <c r="BY363" s="44" t="e">
        <f>IF(AND(#REF!="",#REF!="",#REF!="",#REF!=""),"",SUM(#REF!,#REF!,#REF!,#REF!,#REF!))</f>
        <v>#REF!</v>
      </c>
      <c r="BZ363" s="45" t="str">
        <f t="shared" si="64"/>
        <v/>
      </c>
      <c r="CA363" s="44" t="str">
        <f t="shared" si="65"/>
        <v/>
      </c>
      <c r="CB363" s="45" t="str">
        <f t="shared" si="66"/>
        <v/>
      </c>
      <c r="CC363" s="44" t="str">
        <f t="shared" si="67"/>
        <v/>
      </c>
      <c r="CD363" s="45" t="str">
        <f t="shared" si="68"/>
        <v/>
      </c>
      <c r="CE363" s="44" t="e">
        <f>IF(AND(#REF!="",#REF!="",#REF!="",#REF!=""),"",SUM(#REF!,#REF!,#REF!,#REF!,#REF!))</f>
        <v>#REF!</v>
      </c>
      <c r="CF363" s="45" t="str">
        <f t="shared" si="69"/>
        <v/>
      </c>
      <c r="CG363" s="38" t="e">
        <f>IF(AND(#REF!="",#REF!="",#REF!="",#REF!=""),"",SUM(#REF!,#REF!,#REF!,#REF!))</f>
        <v>#REF!</v>
      </c>
      <c r="CH363" s="38" t="str">
        <f t="shared" si="58"/>
        <v/>
      </c>
    </row>
    <row r="364" spans="1:86" ht="24.9" customHeight="1">
      <c r="A364" s="358">
        <v>358</v>
      </c>
      <c r="B364" s="359"/>
      <c r="C364" s="360"/>
      <c r="D364" s="361"/>
      <c r="E364" s="362"/>
      <c r="F364" s="363"/>
      <c r="G364" s="363"/>
      <c r="H364" s="364"/>
      <c r="I364" s="365"/>
      <c r="J364" s="366"/>
      <c r="K364" s="367"/>
      <c r="L364" s="24"/>
      <c r="M364" s="25"/>
      <c r="N364" s="25"/>
      <c r="O364" s="8"/>
      <c r="P364" s="57"/>
      <c r="Q364" s="60"/>
      <c r="R364" s="8"/>
      <c r="S364" s="14"/>
      <c r="T364" s="26"/>
      <c r="U364" s="27"/>
      <c r="V364" s="27"/>
      <c r="W364" s="8"/>
      <c r="X364" s="63"/>
      <c r="Y364" s="60"/>
      <c r="Z364" s="8"/>
      <c r="AA364" s="14"/>
      <c r="AB364" s="24"/>
      <c r="AC364" s="25"/>
      <c r="AD364" s="25"/>
      <c r="AE364" s="8"/>
      <c r="AF364" s="57"/>
      <c r="AG364" s="60"/>
      <c r="AH364" s="8"/>
      <c r="AI364" s="14"/>
      <c r="AJ364" s="24"/>
      <c r="AK364" s="25"/>
      <c r="AL364" s="25"/>
      <c r="AM364" s="8"/>
      <c r="AN364" s="57"/>
      <c r="AO364" s="60"/>
      <c r="AP364" s="8"/>
      <c r="AQ364" s="14"/>
      <c r="AR364" s="24"/>
      <c r="AS364" s="25"/>
      <c r="AT364" s="57"/>
      <c r="AU364" s="24"/>
      <c r="AV364" s="25"/>
      <c r="AW364" s="97"/>
      <c r="AX364" s="24"/>
      <c r="AY364" s="25"/>
      <c r="AZ364" s="57"/>
      <c r="BA364" s="13" t="s">
        <v>447</v>
      </c>
      <c r="BB364" s="109" t="s">
        <v>447</v>
      </c>
      <c r="BC364" s="1"/>
      <c r="BD364" s="1"/>
      <c r="BE364" s="1"/>
      <c r="BF364" s="1"/>
      <c r="BG364" s="1"/>
      <c r="BS364" s="29"/>
      <c r="BT364" s="44" t="str">
        <f t="shared" si="59"/>
        <v/>
      </c>
      <c r="BU364" s="45" t="str">
        <f t="shared" si="60"/>
        <v/>
      </c>
      <c r="BV364" s="45" t="str">
        <f t="shared" si="61"/>
        <v/>
      </c>
      <c r="BW364" s="44" t="str">
        <f t="shared" si="62"/>
        <v/>
      </c>
      <c r="BX364" s="45" t="str">
        <f t="shared" si="63"/>
        <v/>
      </c>
      <c r="BY364" s="44" t="e">
        <f>IF(AND(#REF!="",#REF!="",#REF!="",#REF!=""),"",SUM(#REF!,#REF!,#REF!,#REF!,#REF!))</f>
        <v>#REF!</v>
      </c>
      <c r="BZ364" s="45" t="str">
        <f t="shared" si="64"/>
        <v/>
      </c>
      <c r="CA364" s="44" t="str">
        <f t="shared" si="65"/>
        <v/>
      </c>
      <c r="CB364" s="45" t="str">
        <f t="shared" si="66"/>
        <v/>
      </c>
      <c r="CC364" s="44" t="str">
        <f t="shared" si="67"/>
        <v/>
      </c>
      <c r="CD364" s="45" t="str">
        <f t="shared" si="68"/>
        <v/>
      </c>
      <c r="CE364" s="44" t="e">
        <f>IF(AND(#REF!="",#REF!="",#REF!="",#REF!=""),"",SUM(#REF!,#REF!,#REF!,#REF!,#REF!))</f>
        <v>#REF!</v>
      </c>
      <c r="CF364" s="45" t="str">
        <f t="shared" si="69"/>
        <v/>
      </c>
      <c r="CG364" s="38" t="e">
        <f>IF(AND(#REF!="",#REF!="",#REF!="",#REF!=""),"",SUM(#REF!,#REF!,#REF!,#REF!))</f>
        <v>#REF!</v>
      </c>
      <c r="CH364" s="38" t="str">
        <f t="shared" si="58"/>
        <v/>
      </c>
    </row>
    <row r="365" spans="1:86" ht="24.9" customHeight="1">
      <c r="A365" s="358">
        <v>359</v>
      </c>
      <c r="B365" s="359"/>
      <c r="C365" s="360"/>
      <c r="D365" s="361"/>
      <c r="E365" s="362"/>
      <c r="F365" s="363"/>
      <c r="G365" s="363"/>
      <c r="H365" s="364"/>
      <c r="I365" s="365"/>
      <c r="J365" s="366"/>
      <c r="K365" s="367"/>
      <c r="L365" s="24"/>
      <c r="M365" s="25"/>
      <c r="N365" s="25"/>
      <c r="O365" s="8"/>
      <c r="P365" s="57"/>
      <c r="Q365" s="60"/>
      <c r="R365" s="8"/>
      <c r="S365" s="14"/>
      <c r="T365" s="26"/>
      <c r="U365" s="27"/>
      <c r="V365" s="27"/>
      <c r="W365" s="8"/>
      <c r="X365" s="63"/>
      <c r="Y365" s="60"/>
      <c r="Z365" s="8"/>
      <c r="AA365" s="14"/>
      <c r="AB365" s="24"/>
      <c r="AC365" s="25"/>
      <c r="AD365" s="25"/>
      <c r="AE365" s="8"/>
      <c r="AF365" s="57"/>
      <c r="AG365" s="60"/>
      <c r="AH365" s="8"/>
      <c r="AI365" s="14"/>
      <c r="AJ365" s="24"/>
      <c r="AK365" s="25"/>
      <c r="AL365" s="25"/>
      <c r="AM365" s="8"/>
      <c r="AN365" s="57"/>
      <c r="AO365" s="60"/>
      <c r="AP365" s="8"/>
      <c r="AQ365" s="14"/>
      <c r="AR365" s="24"/>
      <c r="AS365" s="25"/>
      <c r="AT365" s="57"/>
      <c r="AU365" s="24"/>
      <c r="AV365" s="25"/>
      <c r="AW365" s="97"/>
      <c r="AX365" s="24"/>
      <c r="AY365" s="25"/>
      <c r="AZ365" s="57"/>
      <c r="BA365" s="13" t="s">
        <v>447</v>
      </c>
      <c r="BB365" s="109" t="s">
        <v>447</v>
      </c>
      <c r="BC365" s="1"/>
      <c r="BD365" s="1"/>
      <c r="BE365" s="1"/>
      <c r="BF365" s="1"/>
      <c r="BG365" s="1"/>
      <c r="BS365" s="29"/>
      <c r="BT365" s="44" t="str">
        <f t="shared" si="59"/>
        <v/>
      </c>
      <c r="BU365" s="45" t="str">
        <f t="shared" si="60"/>
        <v/>
      </c>
      <c r="BV365" s="45" t="str">
        <f t="shared" si="61"/>
        <v/>
      </c>
      <c r="BW365" s="44" t="str">
        <f t="shared" si="62"/>
        <v/>
      </c>
      <c r="BX365" s="45" t="str">
        <f t="shared" si="63"/>
        <v/>
      </c>
      <c r="BY365" s="44" t="e">
        <f>IF(AND(#REF!="",#REF!="",#REF!="",#REF!=""),"",SUM(#REF!,#REF!,#REF!,#REF!,#REF!))</f>
        <v>#REF!</v>
      </c>
      <c r="BZ365" s="45" t="str">
        <f t="shared" si="64"/>
        <v/>
      </c>
      <c r="CA365" s="44" t="str">
        <f t="shared" si="65"/>
        <v/>
      </c>
      <c r="CB365" s="45" t="str">
        <f t="shared" si="66"/>
        <v/>
      </c>
      <c r="CC365" s="44" t="str">
        <f t="shared" si="67"/>
        <v/>
      </c>
      <c r="CD365" s="45" t="str">
        <f t="shared" si="68"/>
        <v/>
      </c>
      <c r="CE365" s="44" t="e">
        <f>IF(AND(#REF!="",#REF!="",#REF!="",#REF!=""),"",SUM(#REF!,#REF!,#REF!,#REF!,#REF!))</f>
        <v>#REF!</v>
      </c>
      <c r="CF365" s="45" t="str">
        <f t="shared" si="69"/>
        <v/>
      </c>
      <c r="CG365" s="38" t="e">
        <f>IF(AND(#REF!="",#REF!="",#REF!="",#REF!=""),"",SUM(#REF!,#REF!,#REF!,#REF!))</f>
        <v>#REF!</v>
      </c>
      <c r="CH365" s="38" t="str">
        <f t="shared" si="58"/>
        <v/>
      </c>
    </row>
    <row r="366" spans="1:86" ht="24.9" customHeight="1">
      <c r="A366" s="358">
        <v>360</v>
      </c>
      <c r="B366" s="359"/>
      <c r="C366" s="360"/>
      <c r="D366" s="361"/>
      <c r="E366" s="362"/>
      <c r="F366" s="363"/>
      <c r="G366" s="363"/>
      <c r="H366" s="364"/>
      <c r="I366" s="365"/>
      <c r="J366" s="366"/>
      <c r="K366" s="367"/>
      <c r="L366" s="24"/>
      <c r="M366" s="25"/>
      <c r="N366" s="25"/>
      <c r="O366" s="8"/>
      <c r="P366" s="57"/>
      <c r="Q366" s="60"/>
      <c r="R366" s="8"/>
      <c r="S366" s="14"/>
      <c r="T366" s="26"/>
      <c r="U366" s="27"/>
      <c r="V366" s="27"/>
      <c r="W366" s="8"/>
      <c r="X366" s="63"/>
      <c r="Y366" s="60"/>
      <c r="Z366" s="8"/>
      <c r="AA366" s="14"/>
      <c r="AB366" s="24"/>
      <c r="AC366" s="25"/>
      <c r="AD366" s="25"/>
      <c r="AE366" s="8"/>
      <c r="AF366" s="57"/>
      <c r="AG366" s="60"/>
      <c r="AH366" s="8"/>
      <c r="AI366" s="14"/>
      <c r="AJ366" s="24"/>
      <c r="AK366" s="25"/>
      <c r="AL366" s="25"/>
      <c r="AM366" s="8"/>
      <c r="AN366" s="57"/>
      <c r="AO366" s="60"/>
      <c r="AP366" s="8"/>
      <c r="AQ366" s="14"/>
      <c r="AR366" s="24"/>
      <c r="AS366" s="25"/>
      <c r="AT366" s="57"/>
      <c r="AU366" s="24"/>
      <c r="AV366" s="25"/>
      <c r="AW366" s="97"/>
      <c r="AX366" s="24"/>
      <c r="AY366" s="25"/>
      <c r="AZ366" s="57"/>
      <c r="BA366" s="13" t="s">
        <v>447</v>
      </c>
      <c r="BB366" s="109" t="s">
        <v>447</v>
      </c>
      <c r="BC366" s="1"/>
      <c r="BD366" s="1"/>
      <c r="BE366" s="1"/>
      <c r="BF366" s="1"/>
      <c r="BG366" s="1"/>
      <c r="BS366" s="29"/>
      <c r="BT366" s="44" t="str">
        <f t="shared" si="59"/>
        <v/>
      </c>
      <c r="BU366" s="45" t="str">
        <f t="shared" si="60"/>
        <v/>
      </c>
      <c r="BV366" s="45" t="str">
        <f t="shared" si="61"/>
        <v/>
      </c>
      <c r="BW366" s="44" t="str">
        <f t="shared" si="62"/>
        <v/>
      </c>
      <c r="BX366" s="45" t="str">
        <f t="shared" si="63"/>
        <v/>
      </c>
      <c r="BY366" s="44" t="e">
        <f>IF(AND(#REF!="",#REF!="",#REF!="",#REF!=""),"",SUM(#REF!,#REF!,#REF!,#REF!,#REF!))</f>
        <v>#REF!</v>
      </c>
      <c r="BZ366" s="45" t="str">
        <f t="shared" si="64"/>
        <v/>
      </c>
      <c r="CA366" s="44" t="str">
        <f t="shared" si="65"/>
        <v/>
      </c>
      <c r="CB366" s="45" t="str">
        <f t="shared" si="66"/>
        <v/>
      </c>
      <c r="CC366" s="44" t="str">
        <f t="shared" si="67"/>
        <v/>
      </c>
      <c r="CD366" s="45" t="str">
        <f t="shared" si="68"/>
        <v/>
      </c>
      <c r="CE366" s="44" t="e">
        <f>IF(AND(#REF!="",#REF!="",#REF!="",#REF!=""),"",SUM(#REF!,#REF!,#REF!,#REF!,#REF!))</f>
        <v>#REF!</v>
      </c>
      <c r="CF366" s="45" t="str">
        <f t="shared" si="69"/>
        <v/>
      </c>
      <c r="CG366" s="38" t="e">
        <f>IF(AND(#REF!="",#REF!="",#REF!="",#REF!=""),"",SUM(#REF!,#REF!,#REF!,#REF!))</f>
        <v>#REF!</v>
      </c>
      <c r="CH366" s="38" t="str">
        <f t="shared" si="58"/>
        <v/>
      </c>
    </row>
    <row r="367" spans="1:86" ht="24.9" customHeight="1">
      <c r="A367" s="358">
        <v>361</v>
      </c>
      <c r="B367" s="359"/>
      <c r="C367" s="360"/>
      <c r="D367" s="361"/>
      <c r="E367" s="362"/>
      <c r="F367" s="363"/>
      <c r="G367" s="363"/>
      <c r="H367" s="364"/>
      <c r="I367" s="365"/>
      <c r="J367" s="366"/>
      <c r="K367" s="367"/>
      <c r="L367" s="24"/>
      <c r="M367" s="25"/>
      <c r="N367" s="25"/>
      <c r="O367" s="8"/>
      <c r="P367" s="57"/>
      <c r="Q367" s="60"/>
      <c r="R367" s="8"/>
      <c r="S367" s="14"/>
      <c r="T367" s="26"/>
      <c r="U367" s="27"/>
      <c r="V367" s="27"/>
      <c r="W367" s="8"/>
      <c r="X367" s="63"/>
      <c r="Y367" s="60"/>
      <c r="Z367" s="8"/>
      <c r="AA367" s="14"/>
      <c r="AB367" s="24"/>
      <c r="AC367" s="25"/>
      <c r="AD367" s="25"/>
      <c r="AE367" s="8"/>
      <c r="AF367" s="57"/>
      <c r="AG367" s="60"/>
      <c r="AH367" s="8"/>
      <c r="AI367" s="14"/>
      <c r="AJ367" s="24"/>
      <c r="AK367" s="25"/>
      <c r="AL367" s="25"/>
      <c r="AM367" s="8"/>
      <c r="AN367" s="57"/>
      <c r="AO367" s="60"/>
      <c r="AP367" s="8"/>
      <c r="AQ367" s="14"/>
      <c r="AR367" s="24"/>
      <c r="AS367" s="25"/>
      <c r="AT367" s="57"/>
      <c r="AU367" s="24"/>
      <c r="AV367" s="25"/>
      <c r="AW367" s="97"/>
      <c r="AX367" s="24"/>
      <c r="AY367" s="25"/>
      <c r="AZ367" s="57"/>
      <c r="BA367" s="13" t="s">
        <v>447</v>
      </c>
      <c r="BB367" s="109" t="s">
        <v>447</v>
      </c>
      <c r="BC367" s="1"/>
      <c r="BD367" s="1"/>
      <c r="BE367" s="1"/>
      <c r="BF367" s="1"/>
      <c r="BG367" s="1"/>
      <c r="BS367" s="29"/>
      <c r="BT367" s="44" t="str">
        <f t="shared" si="59"/>
        <v/>
      </c>
      <c r="BU367" s="45" t="str">
        <f t="shared" si="60"/>
        <v/>
      </c>
      <c r="BV367" s="45" t="str">
        <f t="shared" si="61"/>
        <v/>
      </c>
      <c r="BW367" s="44" t="str">
        <f t="shared" si="62"/>
        <v/>
      </c>
      <c r="BX367" s="45" t="str">
        <f t="shared" si="63"/>
        <v/>
      </c>
      <c r="BY367" s="44" t="e">
        <f>IF(AND(#REF!="",#REF!="",#REF!="",#REF!=""),"",SUM(#REF!,#REF!,#REF!,#REF!,#REF!))</f>
        <v>#REF!</v>
      </c>
      <c r="BZ367" s="45" t="str">
        <f t="shared" si="64"/>
        <v/>
      </c>
      <c r="CA367" s="44" t="str">
        <f t="shared" si="65"/>
        <v/>
      </c>
      <c r="CB367" s="45" t="str">
        <f t="shared" si="66"/>
        <v/>
      </c>
      <c r="CC367" s="44" t="str">
        <f t="shared" si="67"/>
        <v/>
      </c>
      <c r="CD367" s="45" t="str">
        <f t="shared" si="68"/>
        <v/>
      </c>
      <c r="CE367" s="44" t="e">
        <f>IF(AND(#REF!="",#REF!="",#REF!="",#REF!=""),"",SUM(#REF!,#REF!,#REF!,#REF!,#REF!))</f>
        <v>#REF!</v>
      </c>
      <c r="CF367" s="45" t="str">
        <f t="shared" si="69"/>
        <v/>
      </c>
      <c r="CG367" s="38" t="e">
        <f>IF(AND(#REF!="",#REF!="",#REF!="",#REF!=""),"",SUM(#REF!,#REF!,#REF!,#REF!))</f>
        <v>#REF!</v>
      </c>
      <c r="CH367" s="38" t="str">
        <f t="shared" si="58"/>
        <v/>
      </c>
    </row>
    <row r="368" spans="1:86" ht="24.9" customHeight="1">
      <c r="A368" s="358">
        <v>362</v>
      </c>
      <c r="B368" s="359"/>
      <c r="C368" s="360"/>
      <c r="D368" s="361"/>
      <c r="E368" s="362"/>
      <c r="F368" s="363"/>
      <c r="G368" s="363"/>
      <c r="H368" s="364"/>
      <c r="I368" s="365"/>
      <c r="J368" s="366"/>
      <c r="K368" s="367"/>
      <c r="L368" s="24"/>
      <c r="M368" s="25"/>
      <c r="N368" s="25"/>
      <c r="O368" s="8"/>
      <c r="P368" s="57"/>
      <c r="Q368" s="60"/>
      <c r="R368" s="8"/>
      <c r="S368" s="14"/>
      <c r="T368" s="26"/>
      <c r="U368" s="27"/>
      <c r="V368" s="27"/>
      <c r="W368" s="8"/>
      <c r="X368" s="63"/>
      <c r="Y368" s="60"/>
      <c r="Z368" s="8"/>
      <c r="AA368" s="14"/>
      <c r="AB368" s="24"/>
      <c r="AC368" s="25"/>
      <c r="AD368" s="25"/>
      <c r="AE368" s="8"/>
      <c r="AF368" s="57"/>
      <c r="AG368" s="60"/>
      <c r="AH368" s="8"/>
      <c r="AI368" s="14"/>
      <c r="AJ368" s="24"/>
      <c r="AK368" s="25"/>
      <c r="AL368" s="25"/>
      <c r="AM368" s="8"/>
      <c r="AN368" s="57"/>
      <c r="AO368" s="60"/>
      <c r="AP368" s="8"/>
      <c r="AQ368" s="14"/>
      <c r="AR368" s="24"/>
      <c r="AS368" s="25"/>
      <c r="AT368" s="57"/>
      <c r="AU368" s="24"/>
      <c r="AV368" s="25"/>
      <c r="AW368" s="97"/>
      <c r="AX368" s="24"/>
      <c r="AY368" s="25"/>
      <c r="AZ368" s="57"/>
      <c r="BA368" s="13" t="s">
        <v>447</v>
      </c>
      <c r="BB368" s="109" t="s">
        <v>447</v>
      </c>
      <c r="BC368" s="1"/>
      <c r="BD368" s="1"/>
      <c r="BE368" s="1"/>
      <c r="BF368" s="1"/>
      <c r="BG368" s="1"/>
      <c r="BS368" s="29"/>
      <c r="BT368" s="44" t="str">
        <f t="shared" si="59"/>
        <v/>
      </c>
      <c r="BU368" s="45" t="str">
        <f t="shared" si="60"/>
        <v/>
      </c>
      <c r="BV368" s="45" t="str">
        <f t="shared" si="61"/>
        <v/>
      </c>
      <c r="BW368" s="44" t="str">
        <f t="shared" si="62"/>
        <v/>
      </c>
      <c r="BX368" s="45" t="str">
        <f t="shared" si="63"/>
        <v/>
      </c>
      <c r="BY368" s="44" t="e">
        <f>IF(AND(#REF!="",#REF!="",#REF!="",#REF!=""),"",SUM(#REF!,#REF!,#REF!,#REF!,#REF!))</f>
        <v>#REF!</v>
      </c>
      <c r="BZ368" s="45" t="str">
        <f t="shared" si="64"/>
        <v/>
      </c>
      <c r="CA368" s="44" t="str">
        <f t="shared" si="65"/>
        <v/>
      </c>
      <c r="CB368" s="45" t="str">
        <f t="shared" si="66"/>
        <v/>
      </c>
      <c r="CC368" s="44" t="str">
        <f t="shared" si="67"/>
        <v/>
      </c>
      <c r="CD368" s="45" t="str">
        <f t="shared" si="68"/>
        <v/>
      </c>
      <c r="CE368" s="44" t="e">
        <f>IF(AND(#REF!="",#REF!="",#REF!="",#REF!=""),"",SUM(#REF!,#REF!,#REF!,#REF!,#REF!))</f>
        <v>#REF!</v>
      </c>
      <c r="CF368" s="45" t="str">
        <f t="shared" si="69"/>
        <v/>
      </c>
      <c r="CG368" s="38" t="e">
        <f>IF(AND(#REF!="",#REF!="",#REF!="",#REF!=""),"",SUM(#REF!,#REF!,#REF!,#REF!))</f>
        <v>#REF!</v>
      </c>
      <c r="CH368" s="38" t="str">
        <f t="shared" si="58"/>
        <v/>
      </c>
    </row>
    <row r="369" spans="1:86" ht="24.9" customHeight="1">
      <c r="A369" s="358">
        <v>363</v>
      </c>
      <c r="B369" s="359"/>
      <c r="C369" s="360"/>
      <c r="D369" s="361"/>
      <c r="E369" s="362"/>
      <c r="F369" s="363"/>
      <c r="G369" s="363"/>
      <c r="H369" s="364"/>
      <c r="I369" s="365"/>
      <c r="J369" s="366"/>
      <c r="K369" s="367"/>
      <c r="L369" s="24"/>
      <c r="M369" s="25"/>
      <c r="N369" s="25"/>
      <c r="O369" s="8"/>
      <c r="P369" s="57"/>
      <c r="Q369" s="60"/>
      <c r="R369" s="8"/>
      <c r="S369" s="14"/>
      <c r="T369" s="26"/>
      <c r="U369" s="27"/>
      <c r="V369" s="27"/>
      <c r="W369" s="8"/>
      <c r="X369" s="63"/>
      <c r="Y369" s="60"/>
      <c r="Z369" s="8"/>
      <c r="AA369" s="14"/>
      <c r="AB369" s="24"/>
      <c r="AC369" s="25"/>
      <c r="AD369" s="25"/>
      <c r="AE369" s="8"/>
      <c r="AF369" s="57"/>
      <c r="AG369" s="60"/>
      <c r="AH369" s="8"/>
      <c r="AI369" s="14"/>
      <c r="AJ369" s="24"/>
      <c r="AK369" s="25"/>
      <c r="AL369" s="25"/>
      <c r="AM369" s="8"/>
      <c r="AN369" s="57"/>
      <c r="AO369" s="60"/>
      <c r="AP369" s="8"/>
      <c r="AQ369" s="14"/>
      <c r="AR369" s="24"/>
      <c r="AS369" s="25"/>
      <c r="AT369" s="57"/>
      <c r="AU369" s="24"/>
      <c r="AV369" s="25"/>
      <c r="AW369" s="97"/>
      <c r="AX369" s="24"/>
      <c r="AY369" s="25"/>
      <c r="AZ369" s="57"/>
      <c r="BA369" s="13" t="s">
        <v>447</v>
      </c>
      <c r="BB369" s="109" t="s">
        <v>447</v>
      </c>
      <c r="BC369" s="1"/>
      <c r="BD369" s="1"/>
      <c r="BE369" s="1"/>
      <c r="BF369" s="1"/>
      <c r="BG369" s="1"/>
      <c r="BS369" s="29"/>
      <c r="BT369" s="44" t="str">
        <f t="shared" si="59"/>
        <v/>
      </c>
      <c r="BU369" s="45" t="str">
        <f t="shared" si="60"/>
        <v/>
      </c>
      <c r="BV369" s="45" t="str">
        <f t="shared" si="61"/>
        <v/>
      </c>
      <c r="BW369" s="44" t="str">
        <f t="shared" si="62"/>
        <v/>
      </c>
      <c r="BX369" s="45" t="str">
        <f t="shared" si="63"/>
        <v/>
      </c>
      <c r="BY369" s="44" t="e">
        <f>IF(AND(#REF!="",#REF!="",#REF!="",#REF!=""),"",SUM(#REF!,#REF!,#REF!,#REF!,#REF!))</f>
        <v>#REF!</v>
      </c>
      <c r="BZ369" s="45" t="str">
        <f t="shared" si="64"/>
        <v/>
      </c>
      <c r="CA369" s="44" t="str">
        <f t="shared" si="65"/>
        <v/>
      </c>
      <c r="CB369" s="45" t="str">
        <f t="shared" si="66"/>
        <v/>
      </c>
      <c r="CC369" s="44" t="str">
        <f t="shared" si="67"/>
        <v/>
      </c>
      <c r="CD369" s="45" t="str">
        <f t="shared" si="68"/>
        <v/>
      </c>
      <c r="CE369" s="44" t="e">
        <f>IF(AND(#REF!="",#REF!="",#REF!="",#REF!=""),"",SUM(#REF!,#REF!,#REF!,#REF!,#REF!))</f>
        <v>#REF!</v>
      </c>
      <c r="CF369" s="45" t="str">
        <f t="shared" si="69"/>
        <v/>
      </c>
      <c r="CG369" s="38" t="e">
        <f>IF(AND(#REF!="",#REF!="",#REF!="",#REF!=""),"",SUM(#REF!,#REF!,#REF!,#REF!))</f>
        <v>#REF!</v>
      </c>
      <c r="CH369" s="38" t="str">
        <f t="shared" si="58"/>
        <v/>
      </c>
    </row>
    <row r="370" spans="1:86" ht="24.9" customHeight="1">
      <c r="A370" s="358">
        <v>364</v>
      </c>
      <c r="B370" s="359"/>
      <c r="C370" s="360"/>
      <c r="D370" s="361"/>
      <c r="E370" s="362"/>
      <c r="F370" s="363"/>
      <c r="G370" s="363"/>
      <c r="H370" s="364"/>
      <c r="I370" s="365"/>
      <c r="J370" s="366"/>
      <c r="K370" s="367"/>
      <c r="L370" s="24"/>
      <c r="M370" s="25"/>
      <c r="N370" s="25"/>
      <c r="O370" s="8"/>
      <c r="P370" s="57"/>
      <c r="Q370" s="60"/>
      <c r="R370" s="8"/>
      <c r="S370" s="14"/>
      <c r="T370" s="26"/>
      <c r="U370" s="27"/>
      <c r="V370" s="27"/>
      <c r="W370" s="8"/>
      <c r="X370" s="63"/>
      <c r="Y370" s="60"/>
      <c r="Z370" s="8"/>
      <c r="AA370" s="14"/>
      <c r="AB370" s="24"/>
      <c r="AC370" s="25"/>
      <c r="AD370" s="25"/>
      <c r="AE370" s="8"/>
      <c r="AF370" s="57"/>
      <c r="AG370" s="60"/>
      <c r="AH370" s="8"/>
      <c r="AI370" s="14"/>
      <c r="AJ370" s="24"/>
      <c r="AK370" s="25"/>
      <c r="AL370" s="25"/>
      <c r="AM370" s="8"/>
      <c r="AN370" s="57"/>
      <c r="AO370" s="60"/>
      <c r="AP370" s="8"/>
      <c r="AQ370" s="14"/>
      <c r="AR370" s="24"/>
      <c r="AS370" s="25"/>
      <c r="AT370" s="57"/>
      <c r="AU370" s="24"/>
      <c r="AV370" s="25"/>
      <c r="AW370" s="97"/>
      <c r="AX370" s="24"/>
      <c r="AY370" s="25"/>
      <c r="AZ370" s="57"/>
      <c r="BA370" s="13" t="s">
        <v>447</v>
      </c>
      <c r="BB370" s="109" t="s">
        <v>447</v>
      </c>
      <c r="BC370" s="1"/>
      <c r="BD370" s="1"/>
      <c r="BE370" s="1"/>
      <c r="BF370" s="1"/>
      <c r="BG370" s="1"/>
      <c r="BS370" s="29"/>
      <c r="BT370" s="44" t="str">
        <f t="shared" si="59"/>
        <v/>
      </c>
      <c r="BU370" s="45" t="str">
        <f t="shared" si="60"/>
        <v/>
      </c>
      <c r="BV370" s="45" t="str">
        <f t="shared" si="61"/>
        <v/>
      </c>
      <c r="BW370" s="44" t="str">
        <f t="shared" si="62"/>
        <v/>
      </c>
      <c r="BX370" s="45" t="str">
        <f t="shared" si="63"/>
        <v/>
      </c>
      <c r="BY370" s="44" t="e">
        <f>IF(AND(#REF!="",#REF!="",#REF!="",#REF!=""),"",SUM(#REF!,#REF!,#REF!,#REF!,#REF!))</f>
        <v>#REF!</v>
      </c>
      <c r="BZ370" s="45" t="str">
        <f t="shared" si="64"/>
        <v/>
      </c>
      <c r="CA370" s="44" t="str">
        <f t="shared" si="65"/>
        <v/>
      </c>
      <c r="CB370" s="45" t="str">
        <f t="shared" si="66"/>
        <v/>
      </c>
      <c r="CC370" s="44" t="str">
        <f t="shared" si="67"/>
        <v/>
      </c>
      <c r="CD370" s="45" t="str">
        <f t="shared" si="68"/>
        <v/>
      </c>
      <c r="CE370" s="44" t="e">
        <f>IF(AND(#REF!="",#REF!="",#REF!="",#REF!=""),"",SUM(#REF!,#REF!,#REF!,#REF!,#REF!))</f>
        <v>#REF!</v>
      </c>
      <c r="CF370" s="45" t="str">
        <f t="shared" si="69"/>
        <v/>
      </c>
      <c r="CG370" s="38" t="e">
        <f>IF(AND(#REF!="",#REF!="",#REF!="",#REF!=""),"",SUM(#REF!,#REF!,#REF!,#REF!))</f>
        <v>#REF!</v>
      </c>
      <c r="CH370" s="38" t="str">
        <f t="shared" si="58"/>
        <v/>
      </c>
    </row>
    <row r="371" spans="1:86" ht="24.9" customHeight="1">
      <c r="A371" s="358">
        <v>365</v>
      </c>
      <c r="B371" s="359"/>
      <c r="C371" s="360"/>
      <c r="D371" s="361"/>
      <c r="E371" s="362"/>
      <c r="F371" s="363"/>
      <c r="G371" s="363"/>
      <c r="H371" s="364"/>
      <c r="I371" s="365"/>
      <c r="J371" s="366"/>
      <c r="K371" s="367"/>
      <c r="L371" s="24"/>
      <c r="M371" s="25"/>
      <c r="N371" s="25"/>
      <c r="O371" s="8"/>
      <c r="P371" s="57"/>
      <c r="Q371" s="60"/>
      <c r="R371" s="8"/>
      <c r="S371" s="14"/>
      <c r="T371" s="26"/>
      <c r="U371" s="27"/>
      <c r="V371" s="27"/>
      <c r="W371" s="8"/>
      <c r="X371" s="63"/>
      <c r="Y371" s="60"/>
      <c r="Z371" s="8"/>
      <c r="AA371" s="14"/>
      <c r="AB371" s="24"/>
      <c r="AC371" s="25"/>
      <c r="AD371" s="25"/>
      <c r="AE371" s="8"/>
      <c r="AF371" s="57"/>
      <c r="AG371" s="60"/>
      <c r="AH371" s="8"/>
      <c r="AI371" s="14"/>
      <c r="AJ371" s="24"/>
      <c r="AK371" s="25"/>
      <c r="AL371" s="25"/>
      <c r="AM371" s="8"/>
      <c r="AN371" s="57"/>
      <c r="AO371" s="60"/>
      <c r="AP371" s="8"/>
      <c r="AQ371" s="14"/>
      <c r="AR371" s="24"/>
      <c r="AS371" s="25"/>
      <c r="AT371" s="57"/>
      <c r="AU371" s="24"/>
      <c r="AV371" s="25"/>
      <c r="AW371" s="97"/>
      <c r="AX371" s="24"/>
      <c r="AY371" s="25"/>
      <c r="AZ371" s="57"/>
      <c r="BA371" s="13" t="s">
        <v>447</v>
      </c>
      <c r="BB371" s="109" t="s">
        <v>447</v>
      </c>
      <c r="BC371" s="1"/>
      <c r="BD371" s="1"/>
      <c r="BE371" s="1"/>
      <c r="BF371" s="1"/>
      <c r="BG371" s="1"/>
      <c r="BS371" s="29"/>
      <c r="BT371" s="44" t="str">
        <f t="shared" si="59"/>
        <v/>
      </c>
      <c r="BU371" s="45" t="str">
        <f t="shared" si="60"/>
        <v/>
      </c>
      <c r="BV371" s="45" t="str">
        <f t="shared" si="61"/>
        <v/>
      </c>
      <c r="BW371" s="44" t="str">
        <f t="shared" si="62"/>
        <v/>
      </c>
      <c r="BX371" s="45" t="str">
        <f t="shared" si="63"/>
        <v/>
      </c>
      <c r="BY371" s="44" t="e">
        <f>IF(AND(#REF!="",#REF!="",#REF!="",#REF!=""),"",SUM(#REF!,#REF!,#REF!,#REF!,#REF!))</f>
        <v>#REF!</v>
      </c>
      <c r="BZ371" s="45" t="str">
        <f t="shared" si="64"/>
        <v/>
      </c>
      <c r="CA371" s="44" t="str">
        <f t="shared" si="65"/>
        <v/>
      </c>
      <c r="CB371" s="45" t="str">
        <f t="shared" si="66"/>
        <v/>
      </c>
      <c r="CC371" s="44" t="str">
        <f t="shared" si="67"/>
        <v/>
      </c>
      <c r="CD371" s="45" t="str">
        <f t="shared" si="68"/>
        <v/>
      </c>
      <c r="CE371" s="44" t="e">
        <f>IF(AND(#REF!="",#REF!="",#REF!="",#REF!=""),"",SUM(#REF!,#REF!,#REF!,#REF!,#REF!))</f>
        <v>#REF!</v>
      </c>
      <c r="CF371" s="45" t="str">
        <f t="shared" si="69"/>
        <v/>
      </c>
      <c r="CG371" s="38" t="e">
        <f>IF(AND(#REF!="",#REF!="",#REF!="",#REF!=""),"",SUM(#REF!,#REF!,#REF!,#REF!))</f>
        <v>#REF!</v>
      </c>
      <c r="CH371" s="38" t="str">
        <f t="shared" si="58"/>
        <v/>
      </c>
    </row>
    <row r="372" spans="1:86" ht="24.9" customHeight="1">
      <c r="A372" s="358">
        <v>366</v>
      </c>
      <c r="B372" s="359"/>
      <c r="C372" s="360"/>
      <c r="D372" s="361"/>
      <c r="E372" s="362"/>
      <c r="F372" s="363"/>
      <c r="G372" s="363"/>
      <c r="H372" s="364"/>
      <c r="I372" s="365"/>
      <c r="J372" s="366"/>
      <c r="K372" s="367"/>
      <c r="L372" s="24"/>
      <c r="M372" s="25"/>
      <c r="N372" s="25"/>
      <c r="O372" s="8"/>
      <c r="P372" s="57"/>
      <c r="Q372" s="60"/>
      <c r="R372" s="8"/>
      <c r="S372" s="14"/>
      <c r="T372" s="26"/>
      <c r="U372" s="27"/>
      <c r="V372" s="27"/>
      <c r="W372" s="8"/>
      <c r="X372" s="63"/>
      <c r="Y372" s="60"/>
      <c r="Z372" s="8"/>
      <c r="AA372" s="14"/>
      <c r="AB372" s="24"/>
      <c r="AC372" s="25"/>
      <c r="AD372" s="25"/>
      <c r="AE372" s="8"/>
      <c r="AF372" s="57"/>
      <c r="AG372" s="60"/>
      <c r="AH372" s="8"/>
      <c r="AI372" s="14"/>
      <c r="AJ372" s="24"/>
      <c r="AK372" s="25"/>
      <c r="AL372" s="25"/>
      <c r="AM372" s="8"/>
      <c r="AN372" s="57"/>
      <c r="AO372" s="60"/>
      <c r="AP372" s="8"/>
      <c r="AQ372" s="14"/>
      <c r="AR372" s="24"/>
      <c r="AS372" s="25"/>
      <c r="AT372" s="57"/>
      <c r="AU372" s="24"/>
      <c r="AV372" s="25"/>
      <c r="AW372" s="97"/>
      <c r="AX372" s="24"/>
      <c r="AY372" s="25"/>
      <c r="AZ372" s="57"/>
      <c r="BA372" s="13" t="s">
        <v>447</v>
      </c>
      <c r="BB372" s="109" t="s">
        <v>447</v>
      </c>
      <c r="BC372" s="1"/>
      <c r="BD372" s="1"/>
      <c r="BE372" s="1"/>
      <c r="BF372" s="1"/>
      <c r="BG372" s="1"/>
      <c r="BS372" s="29"/>
      <c r="BT372" s="44" t="str">
        <f t="shared" si="59"/>
        <v/>
      </c>
      <c r="BU372" s="45" t="str">
        <f t="shared" si="60"/>
        <v/>
      </c>
      <c r="BV372" s="45" t="str">
        <f t="shared" si="61"/>
        <v/>
      </c>
      <c r="BW372" s="44" t="str">
        <f t="shared" si="62"/>
        <v/>
      </c>
      <c r="BX372" s="45" t="str">
        <f t="shared" si="63"/>
        <v/>
      </c>
      <c r="BY372" s="44" t="e">
        <f>IF(AND(#REF!="",#REF!="",#REF!="",#REF!=""),"",SUM(#REF!,#REF!,#REF!,#REF!,#REF!))</f>
        <v>#REF!</v>
      </c>
      <c r="BZ372" s="45" t="str">
        <f t="shared" si="64"/>
        <v/>
      </c>
      <c r="CA372" s="44" t="str">
        <f t="shared" si="65"/>
        <v/>
      </c>
      <c r="CB372" s="45" t="str">
        <f t="shared" si="66"/>
        <v/>
      </c>
      <c r="CC372" s="44" t="str">
        <f t="shared" si="67"/>
        <v/>
      </c>
      <c r="CD372" s="45" t="str">
        <f t="shared" si="68"/>
        <v/>
      </c>
      <c r="CE372" s="44" t="e">
        <f>IF(AND(#REF!="",#REF!="",#REF!="",#REF!=""),"",SUM(#REF!,#REF!,#REF!,#REF!,#REF!))</f>
        <v>#REF!</v>
      </c>
      <c r="CF372" s="45" t="str">
        <f t="shared" si="69"/>
        <v/>
      </c>
      <c r="CG372" s="38" t="e">
        <f>IF(AND(#REF!="",#REF!="",#REF!="",#REF!=""),"",SUM(#REF!,#REF!,#REF!,#REF!))</f>
        <v>#REF!</v>
      </c>
      <c r="CH372" s="38" t="str">
        <f t="shared" si="58"/>
        <v/>
      </c>
    </row>
    <row r="373" spans="1:86" ht="24.9" customHeight="1">
      <c r="A373" s="358">
        <v>367</v>
      </c>
      <c r="B373" s="359"/>
      <c r="C373" s="360"/>
      <c r="D373" s="361"/>
      <c r="E373" s="362"/>
      <c r="F373" s="363"/>
      <c r="G373" s="363"/>
      <c r="H373" s="364"/>
      <c r="I373" s="365"/>
      <c r="J373" s="366"/>
      <c r="K373" s="367"/>
      <c r="L373" s="24"/>
      <c r="M373" s="25"/>
      <c r="N373" s="25"/>
      <c r="O373" s="8"/>
      <c r="P373" s="57"/>
      <c r="Q373" s="60"/>
      <c r="R373" s="8"/>
      <c r="S373" s="14"/>
      <c r="T373" s="26"/>
      <c r="U373" s="27"/>
      <c r="V373" s="27"/>
      <c r="W373" s="8"/>
      <c r="X373" s="63"/>
      <c r="Y373" s="60"/>
      <c r="Z373" s="8"/>
      <c r="AA373" s="14"/>
      <c r="AB373" s="24"/>
      <c r="AC373" s="25"/>
      <c r="AD373" s="25"/>
      <c r="AE373" s="8"/>
      <c r="AF373" s="57"/>
      <c r="AG373" s="60"/>
      <c r="AH373" s="8"/>
      <c r="AI373" s="14"/>
      <c r="AJ373" s="24"/>
      <c r="AK373" s="25"/>
      <c r="AL373" s="25"/>
      <c r="AM373" s="8"/>
      <c r="AN373" s="57"/>
      <c r="AO373" s="60"/>
      <c r="AP373" s="8"/>
      <c r="AQ373" s="14"/>
      <c r="AR373" s="24"/>
      <c r="AS373" s="25"/>
      <c r="AT373" s="57"/>
      <c r="AU373" s="24"/>
      <c r="AV373" s="25"/>
      <c r="AW373" s="97"/>
      <c r="AX373" s="24"/>
      <c r="AY373" s="25"/>
      <c r="AZ373" s="57"/>
      <c r="BA373" s="13" t="s">
        <v>447</v>
      </c>
      <c r="BB373" s="109" t="s">
        <v>447</v>
      </c>
      <c r="BC373" s="1"/>
      <c r="BD373" s="1"/>
      <c r="BE373" s="1"/>
      <c r="BF373" s="1"/>
      <c r="BG373" s="1"/>
      <c r="BS373" s="29"/>
      <c r="BT373" s="44" t="str">
        <f t="shared" si="59"/>
        <v/>
      </c>
      <c r="BU373" s="45" t="str">
        <f t="shared" si="60"/>
        <v/>
      </c>
      <c r="BV373" s="45" t="str">
        <f t="shared" si="61"/>
        <v/>
      </c>
      <c r="BW373" s="44" t="str">
        <f t="shared" si="62"/>
        <v/>
      </c>
      <c r="BX373" s="45" t="str">
        <f t="shared" si="63"/>
        <v/>
      </c>
      <c r="BY373" s="44" t="e">
        <f>IF(AND(#REF!="",#REF!="",#REF!="",#REF!=""),"",SUM(#REF!,#REF!,#REF!,#REF!,#REF!))</f>
        <v>#REF!</v>
      </c>
      <c r="BZ373" s="45" t="str">
        <f t="shared" si="64"/>
        <v/>
      </c>
      <c r="CA373" s="44" t="str">
        <f t="shared" si="65"/>
        <v/>
      </c>
      <c r="CB373" s="45" t="str">
        <f t="shared" si="66"/>
        <v/>
      </c>
      <c r="CC373" s="44" t="str">
        <f t="shared" si="67"/>
        <v/>
      </c>
      <c r="CD373" s="45" t="str">
        <f t="shared" si="68"/>
        <v/>
      </c>
      <c r="CE373" s="44" t="e">
        <f>IF(AND(#REF!="",#REF!="",#REF!="",#REF!=""),"",SUM(#REF!,#REF!,#REF!,#REF!,#REF!))</f>
        <v>#REF!</v>
      </c>
      <c r="CF373" s="45" t="str">
        <f t="shared" si="69"/>
        <v/>
      </c>
      <c r="CG373" s="38" t="e">
        <f>IF(AND(#REF!="",#REF!="",#REF!="",#REF!=""),"",SUM(#REF!,#REF!,#REF!,#REF!))</f>
        <v>#REF!</v>
      </c>
      <c r="CH373" s="38" t="str">
        <f t="shared" si="58"/>
        <v/>
      </c>
    </row>
    <row r="374" spans="1:86" ht="24.9" customHeight="1">
      <c r="A374" s="358">
        <v>368</v>
      </c>
      <c r="B374" s="359"/>
      <c r="C374" s="360"/>
      <c r="D374" s="361"/>
      <c r="E374" s="362"/>
      <c r="F374" s="363"/>
      <c r="G374" s="363"/>
      <c r="H374" s="364"/>
      <c r="I374" s="365"/>
      <c r="J374" s="366"/>
      <c r="K374" s="367"/>
      <c r="L374" s="24"/>
      <c r="M374" s="25"/>
      <c r="N374" s="25"/>
      <c r="O374" s="8"/>
      <c r="P374" s="57"/>
      <c r="Q374" s="60"/>
      <c r="R374" s="8"/>
      <c r="S374" s="14"/>
      <c r="T374" s="26"/>
      <c r="U374" s="27"/>
      <c r="V374" s="27"/>
      <c r="W374" s="8"/>
      <c r="X374" s="63"/>
      <c r="Y374" s="60"/>
      <c r="Z374" s="8"/>
      <c r="AA374" s="14"/>
      <c r="AB374" s="24"/>
      <c r="AC374" s="25"/>
      <c r="AD374" s="25"/>
      <c r="AE374" s="8"/>
      <c r="AF374" s="57"/>
      <c r="AG374" s="60"/>
      <c r="AH374" s="8"/>
      <c r="AI374" s="14"/>
      <c r="AJ374" s="24"/>
      <c r="AK374" s="25"/>
      <c r="AL374" s="25"/>
      <c r="AM374" s="8"/>
      <c r="AN374" s="57"/>
      <c r="AO374" s="60"/>
      <c r="AP374" s="8"/>
      <c r="AQ374" s="14"/>
      <c r="AR374" s="24"/>
      <c r="AS374" s="25"/>
      <c r="AT374" s="57"/>
      <c r="AU374" s="24"/>
      <c r="AV374" s="25"/>
      <c r="AW374" s="97"/>
      <c r="AX374" s="24"/>
      <c r="AY374" s="25"/>
      <c r="AZ374" s="57"/>
      <c r="BA374" s="13" t="s">
        <v>447</v>
      </c>
      <c r="BB374" s="109" t="s">
        <v>447</v>
      </c>
      <c r="BC374" s="1"/>
      <c r="BD374" s="1"/>
      <c r="BE374" s="1"/>
      <c r="BF374" s="1"/>
      <c r="BG374" s="1"/>
      <c r="BS374" s="29"/>
      <c r="BT374" s="44" t="str">
        <f t="shared" si="59"/>
        <v/>
      </c>
      <c r="BU374" s="45" t="str">
        <f t="shared" si="60"/>
        <v/>
      </c>
      <c r="BV374" s="45" t="str">
        <f t="shared" si="61"/>
        <v/>
      </c>
      <c r="BW374" s="44" t="str">
        <f t="shared" si="62"/>
        <v/>
      </c>
      <c r="BX374" s="45" t="str">
        <f t="shared" si="63"/>
        <v/>
      </c>
      <c r="BY374" s="44" t="e">
        <f>IF(AND(#REF!="",#REF!="",#REF!="",#REF!=""),"",SUM(#REF!,#REF!,#REF!,#REF!,#REF!))</f>
        <v>#REF!</v>
      </c>
      <c r="BZ374" s="45" t="str">
        <f t="shared" si="64"/>
        <v/>
      </c>
      <c r="CA374" s="44" t="str">
        <f t="shared" si="65"/>
        <v/>
      </c>
      <c r="CB374" s="45" t="str">
        <f t="shared" si="66"/>
        <v/>
      </c>
      <c r="CC374" s="44" t="str">
        <f t="shared" si="67"/>
        <v/>
      </c>
      <c r="CD374" s="45" t="str">
        <f t="shared" si="68"/>
        <v/>
      </c>
      <c r="CE374" s="44" t="e">
        <f>IF(AND(#REF!="",#REF!="",#REF!="",#REF!=""),"",SUM(#REF!,#REF!,#REF!,#REF!,#REF!))</f>
        <v>#REF!</v>
      </c>
      <c r="CF374" s="45" t="str">
        <f t="shared" si="69"/>
        <v/>
      </c>
      <c r="CG374" s="38" t="e">
        <f>IF(AND(#REF!="",#REF!="",#REF!="",#REF!=""),"",SUM(#REF!,#REF!,#REF!,#REF!))</f>
        <v>#REF!</v>
      </c>
      <c r="CH374" s="38" t="str">
        <f t="shared" si="58"/>
        <v/>
      </c>
    </row>
    <row r="375" spans="1:86" ht="24.9" customHeight="1">
      <c r="A375" s="358">
        <v>369</v>
      </c>
      <c r="B375" s="359"/>
      <c r="C375" s="360"/>
      <c r="D375" s="361"/>
      <c r="E375" s="362"/>
      <c r="F375" s="363"/>
      <c r="G375" s="363"/>
      <c r="H375" s="364"/>
      <c r="I375" s="365"/>
      <c r="J375" s="366"/>
      <c r="K375" s="367"/>
      <c r="L375" s="24"/>
      <c r="M375" s="25"/>
      <c r="N375" s="25"/>
      <c r="O375" s="8"/>
      <c r="P375" s="57"/>
      <c r="Q375" s="60"/>
      <c r="R375" s="8"/>
      <c r="S375" s="14"/>
      <c r="T375" s="26"/>
      <c r="U375" s="27"/>
      <c r="V375" s="27"/>
      <c r="W375" s="8"/>
      <c r="X375" s="63"/>
      <c r="Y375" s="60"/>
      <c r="Z375" s="8"/>
      <c r="AA375" s="14"/>
      <c r="AB375" s="24"/>
      <c r="AC375" s="25"/>
      <c r="AD375" s="25"/>
      <c r="AE375" s="8"/>
      <c r="AF375" s="57"/>
      <c r="AG375" s="60"/>
      <c r="AH375" s="8"/>
      <c r="AI375" s="14"/>
      <c r="AJ375" s="24"/>
      <c r="AK375" s="25"/>
      <c r="AL375" s="25"/>
      <c r="AM375" s="8"/>
      <c r="AN375" s="57"/>
      <c r="AO375" s="60"/>
      <c r="AP375" s="8"/>
      <c r="AQ375" s="14"/>
      <c r="AR375" s="24"/>
      <c r="AS375" s="25"/>
      <c r="AT375" s="57"/>
      <c r="AU375" s="24"/>
      <c r="AV375" s="25"/>
      <c r="AW375" s="97"/>
      <c r="AX375" s="24"/>
      <c r="AY375" s="25"/>
      <c r="AZ375" s="57"/>
      <c r="BA375" s="13" t="s">
        <v>447</v>
      </c>
      <c r="BB375" s="109" t="s">
        <v>447</v>
      </c>
      <c r="BC375" s="1"/>
      <c r="BD375" s="1"/>
      <c r="BE375" s="1"/>
      <c r="BF375" s="1"/>
      <c r="BG375" s="1"/>
      <c r="BS375" s="29"/>
      <c r="BT375" s="44" t="str">
        <f t="shared" si="59"/>
        <v/>
      </c>
      <c r="BU375" s="45" t="str">
        <f t="shared" si="60"/>
        <v/>
      </c>
      <c r="BV375" s="45" t="str">
        <f t="shared" si="61"/>
        <v/>
      </c>
      <c r="BW375" s="44" t="str">
        <f t="shared" si="62"/>
        <v/>
      </c>
      <c r="BX375" s="45" t="str">
        <f t="shared" si="63"/>
        <v/>
      </c>
      <c r="BY375" s="44" t="e">
        <f>IF(AND(#REF!="",#REF!="",#REF!="",#REF!=""),"",SUM(#REF!,#REF!,#REF!,#REF!,#REF!))</f>
        <v>#REF!</v>
      </c>
      <c r="BZ375" s="45" t="str">
        <f t="shared" si="64"/>
        <v/>
      </c>
      <c r="CA375" s="44" t="str">
        <f t="shared" si="65"/>
        <v/>
      </c>
      <c r="CB375" s="45" t="str">
        <f t="shared" si="66"/>
        <v/>
      </c>
      <c r="CC375" s="44" t="str">
        <f t="shared" si="67"/>
        <v/>
      </c>
      <c r="CD375" s="45" t="str">
        <f t="shared" si="68"/>
        <v/>
      </c>
      <c r="CE375" s="44" t="e">
        <f>IF(AND(#REF!="",#REF!="",#REF!="",#REF!=""),"",SUM(#REF!,#REF!,#REF!,#REF!,#REF!))</f>
        <v>#REF!</v>
      </c>
      <c r="CF375" s="45" t="str">
        <f t="shared" si="69"/>
        <v/>
      </c>
      <c r="CG375" s="38" t="e">
        <f>IF(AND(#REF!="",#REF!="",#REF!="",#REF!=""),"",SUM(#REF!,#REF!,#REF!,#REF!))</f>
        <v>#REF!</v>
      </c>
      <c r="CH375" s="38" t="str">
        <f t="shared" si="58"/>
        <v/>
      </c>
    </row>
    <row r="376" spans="1:86" ht="24.9" customHeight="1">
      <c r="A376" s="358">
        <v>370</v>
      </c>
      <c r="B376" s="359"/>
      <c r="C376" s="360"/>
      <c r="D376" s="361"/>
      <c r="E376" s="362"/>
      <c r="F376" s="363"/>
      <c r="G376" s="363"/>
      <c r="H376" s="364"/>
      <c r="I376" s="365"/>
      <c r="J376" s="366"/>
      <c r="K376" s="367"/>
      <c r="L376" s="24"/>
      <c r="M376" s="25"/>
      <c r="N376" s="25"/>
      <c r="O376" s="8"/>
      <c r="P376" s="57"/>
      <c r="Q376" s="60"/>
      <c r="R376" s="8"/>
      <c r="S376" s="14"/>
      <c r="T376" s="26"/>
      <c r="U376" s="27"/>
      <c r="V376" s="27"/>
      <c r="W376" s="8"/>
      <c r="X376" s="63"/>
      <c r="Y376" s="60"/>
      <c r="Z376" s="8"/>
      <c r="AA376" s="14"/>
      <c r="AB376" s="24"/>
      <c r="AC376" s="25"/>
      <c r="AD376" s="25"/>
      <c r="AE376" s="8"/>
      <c r="AF376" s="57"/>
      <c r="AG376" s="60"/>
      <c r="AH376" s="8"/>
      <c r="AI376" s="14"/>
      <c r="AJ376" s="24"/>
      <c r="AK376" s="25"/>
      <c r="AL376" s="25"/>
      <c r="AM376" s="8"/>
      <c r="AN376" s="57"/>
      <c r="AO376" s="60"/>
      <c r="AP376" s="8"/>
      <c r="AQ376" s="14"/>
      <c r="AR376" s="24"/>
      <c r="AS376" s="25"/>
      <c r="AT376" s="57"/>
      <c r="AU376" s="24"/>
      <c r="AV376" s="25"/>
      <c r="AW376" s="97"/>
      <c r="AX376" s="24"/>
      <c r="AY376" s="25"/>
      <c r="AZ376" s="57"/>
      <c r="BA376" s="13" t="s">
        <v>447</v>
      </c>
      <c r="BB376" s="109" t="s">
        <v>447</v>
      </c>
      <c r="BC376" s="1"/>
      <c r="BD376" s="1"/>
      <c r="BE376" s="1"/>
      <c r="BF376" s="1"/>
      <c r="BG376" s="1"/>
      <c r="BS376" s="29"/>
      <c r="BT376" s="44" t="str">
        <f t="shared" si="59"/>
        <v/>
      </c>
      <c r="BU376" s="45" t="str">
        <f t="shared" si="60"/>
        <v/>
      </c>
      <c r="BV376" s="45" t="str">
        <f t="shared" si="61"/>
        <v/>
      </c>
      <c r="BW376" s="44" t="str">
        <f t="shared" si="62"/>
        <v/>
      </c>
      <c r="BX376" s="45" t="str">
        <f t="shared" si="63"/>
        <v/>
      </c>
      <c r="BY376" s="44" t="e">
        <f>IF(AND(#REF!="",#REF!="",#REF!="",#REF!=""),"",SUM(#REF!,#REF!,#REF!,#REF!,#REF!))</f>
        <v>#REF!</v>
      </c>
      <c r="BZ376" s="45" t="str">
        <f t="shared" si="64"/>
        <v/>
      </c>
      <c r="CA376" s="44" t="str">
        <f t="shared" si="65"/>
        <v/>
      </c>
      <c r="CB376" s="45" t="str">
        <f t="shared" si="66"/>
        <v/>
      </c>
      <c r="CC376" s="44" t="str">
        <f t="shared" si="67"/>
        <v/>
      </c>
      <c r="CD376" s="45" t="str">
        <f t="shared" si="68"/>
        <v/>
      </c>
      <c r="CE376" s="44" t="e">
        <f>IF(AND(#REF!="",#REF!="",#REF!="",#REF!=""),"",SUM(#REF!,#REF!,#REF!,#REF!,#REF!))</f>
        <v>#REF!</v>
      </c>
      <c r="CF376" s="45" t="str">
        <f t="shared" si="69"/>
        <v/>
      </c>
      <c r="CG376" s="38" t="e">
        <f>IF(AND(#REF!="",#REF!="",#REF!="",#REF!=""),"",SUM(#REF!,#REF!,#REF!,#REF!))</f>
        <v>#REF!</v>
      </c>
      <c r="CH376" s="38" t="str">
        <f t="shared" si="58"/>
        <v/>
      </c>
    </row>
    <row r="377" spans="1:86" ht="24.9" customHeight="1">
      <c r="A377" s="358">
        <v>371</v>
      </c>
      <c r="B377" s="359"/>
      <c r="C377" s="360"/>
      <c r="D377" s="361"/>
      <c r="E377" s="362"/>
      <c r="F377" s="363"/>
      <c r="G377" s="363"/>
      <c r="H377" s="364"/>
      <c r="I377" s="365"/>
      <c r="J377" s="366"/>
      <c r="K377" s="367"/>
      <c r="L377" s="24"/>
      <c r="M377" s="25"/>
      <c r="N377" s="25"/>
      <c r="O377" s="8"/>
      <c r="P377" s="57"/>
      <c r="Q377" s="60"/>
      <c r="R377" s="8"/>
      <c r="S377" s="14"/>
      <c r="T377" s="26"/>
      <c r="U377" s="27"/>
      <c r="V377" s="27"/>
      <c r="W377" s="8"/>
      <c r="X377" s="63"/>
      <c r="Y377" s="60"/>
      <c r="Z377" s="8"/>
      <c r="AA377" s="14"/>
      <c r="AB377" s="24"/>
      <c r="AC377" s="25"/>
      <c r="AD377" s="25"/>
      <c r="AE377" s="8"/>
      <c r="AF377" s="57"/>
      <c r="AG377" s="60"/>
      <c r="AH377" s="8"/>
      <c r="AI377" s="14"/>
      <c r="AJ377" s="24"/>
      <c r="AK377" s="25"/>
      <c r="AL377" s="25"/>
      <c r="AM377" s="8"/>
      <c r="AN377" s="57"/>
      <c r="AO377" s="60"/>
      <c r="AP377" s="8"/>
      <c r="AQ377" s="14"/>
      <c r="AR377" s="24"/>
      <c r="AS377" s="25"/>
      <c r="AT377" s="57"/>
      <c r="AU377" s="24"/>
      <c r="AV377" s="25"/>
      <c r="AW377" s="97"/>
      <c r="AX377" s="24"/>
      <c r="AY377" s="25"/>
      <c r="AZ377" s="57"/>
      <c r="BA377" s="13" t="s">
        <v>447</v>
      </c>
      <c r="BB377" s="109" t="s">
        <v>447</v>
      </c>
      <c r="BC377" s="1"/>
      <c r="BD377" s="1"/>
      <c r="BE377" s="1"/>
      <c r="BF377" s="1"/>
      <c r="BG377" s="1"/>
      <c r="BS377" s="29"/>
      <c r="BT377" s="44" t="str">
        <f t="shared" si="59"/>
        <v/>
      </c>
      <c r="BU377" s="45" t="str">
        <f t="shared" si="60"/>
        <v/>
      </c>
      <c r="BV377" s="45" t="str">
        <f t="shared" si="61"/>
        <v/>
      </c>
      <c r="BW377" s="44" t="str">
        <f t="shared" si="62"/>
        <v/>
      </c>
      <c r="BX377" s="45" t="str">
        <f t="shared" si="63"/>
        <v/>
      </c>
      <c r="BY377" s="44" t="e">
        <f>IF(AND(#REF!="",#REF!="",#REF!="",#REF!=""),"",SUM(#REF!,#REF!,#REF!,#REF!,#REF!))</f>
        <v>#REF!</v>
      </c>
      <c r="BZ377" s="45" t="str">
        <f t="shared" si="64"/>
        <v/>
      </c>
      <c r="CA377" s="44" t="str">
        <f t="shared" si="65"/>
        <v/>
      </c>
      <c r="CB377" s="45" t="str">
        <f t="shared" si="66"/>
        <v/>
      </c>
      <c r="CC377" s="44" t="str">
        <f t="shared" si="67"/>
        <v/>
      </c>
      <c r="CD377" s="45" t="str">
        <f t="shared" si="68"/>
        <v/>
      </c>
      <c r="CE377" s="44" t="e">
        <f>IF(AND(#REF!="",#REF!="",#REF!="",#REF!=""),"",SUM(#REF!,#REF!,#REF!,#REF!,#REF!))</f>
        <v>#REF!</v>
      </c>
      <c r="CF377" s="45" t="str">
        <f t="shared" si="69"/>
        <v/>
      </c>
      <c r="CG377" s="38" t="e">
        <f>IF(AND(#REF!="",#REF!="",#REF!="",#REF!=""),"",SUM(#REF!,#REF!,#REF!,#REF!))</f>
        <v>#REF!</v>
      </c>
      <c r="CH377" s="38" t="str">
        <f t="shared" si="58"/>
        <v/>
      </c>
    </row>
    <row r="378" spans="1:86" ht="24.9" customHeight="1">
      <c r="A378" s="358">
        <v>372</v>
      </c>
      <c r="B378" s="359"/>
      <c r="C378" s="360"/>
      <c r="D378" s="361"/>
      <c r="E378" s="362"/>
      <c r="F378" s="363"/>
      <c r="G378" s="363"/>
      <c r="H378" s="364"/>
      <c r="I378" s="365"/>
      <c r="J378" s="366"/>
      <c r="K378" s="367"/>
      <c r="L378" s="24"/>
      <c r="M378" s="25"/>
      <c r="N378" s="25"/>
      <c r="O378" s="8"/>
      <c r="P378" s="57"/>
      <c r="Q378" s="60"/>
      <c r="R378" s="8"/>
      <c r="S378" s="14"/>
      <c r="T378" s="26"/>
      <c r="U378" s="27"/>
      <c r="V378" s="27"/>
      <c r="W378" s="8"/>
      <c r="X378" s="63"/>
      <c r="Y378" s="60"/>
      <c r="Z378" s="8"/>
      <c r="AA378" s="14"/>
      <c r="AB378" s="24"/>
      <c r="AC378" s="25"/>
      <c r="AD378" s="25"/>
      <c r="AE378" s="8"/>
      <c r="AF378" s="57"/>
      <c r="AG378" s="60"/>
      <c r="AH378" s="8"/>
      <c r="AI378" s="14"/>
      <c r="AJ378" s="24"/>
      <c r="AK378" s="25"/>
      <c r="AL378" s="25"/>
      <c r="AM378" s="8"/>
      <c r="AN378" s="57"/>
      <c r="AO378" s="60"/>
      <c r="AP378" s="8"/>
      <c r="AQ378" s="14"/>
      <c r="AR378" s="24"/>
      <c r="AS378" s="25"/>
      <c r="AT378" s="57"/>
      <c r="AU378" s="24"/>
      <c r="AV378" s="25"/>
      <c r="AW378" s="97"/>
      <c r="AX378" s="24"/>
      <c r="AY378" s="25"/>
      <c r="AZ378" s="57"/>
      <c r="BA378" s="13" t="s">
        <v>447</v>
      </c>
      <c r="BB378" s="109" t="s">
        <v>447</v>
      </c>
      <c r="BC378" s="1"/>
      <c r="BD378" s="1"/>
      <c r="BE378" s="1"/>
      <c r="BF378" s="1"/>
      <c r="BG378" s="1"/>
      <c r="BS378" s="29"/>
      <c r="BT378" s="44" t="str">
        <f t="shared" si="59"/>
        <v/>
      </c>
      <c r="BU378" s="45" t="str">
        <f t="shared" si="60"/>
        <v/>
      </c>
      <c r="BV378" s="45" t="str">
        <f t="shared" si="61"/>
        <v/>
      </c>
      <c r="BW378" s="44" t="str">
        <f t="shared" si="62"/>
        <v/>
      </c>
      <c r="BX378" s="45" t="str">
        <f t="shared" si="63"/>
        <v/>
      </c>
      <c r="BY378" s="44" t="e">
        <f>IF(AND(#REF!="",#REF!="",#REF!="",#REF!=""),"",SUM(#REF!,#REF!,#REF!,#REF!,#REF!))</f>
        <v>#REF!</v>
      </c>
      <c r="BZ378" s="45" t="str">
        <f t="shared" si="64"/>
        <v/>
      </c>
      <c r="CA378" s="44" t="str">
        <f t="shared" si="65"/>
        <v/>
      </c>
      <c r="CB378" s="45" t="str">
        <f t="shared" si="66"/>
        <v/>
      </c>
      <c r="CC378" s="44" t="str">
        <f t="shared" si="67"/>
        <v/>
      </c>
      <c r="CD378" s="45" t="str">
        <f t="shared" si="68"/>
        <v/>
      </c>
      <c r="CE378" s="44" t="e">
        <f>IF(AND(#REF!="",#REF!="",#REF!="",#REF!=""),"",SUM(#REF!,#REF!,#REF!,#REF!,#REF!))</f>
        <v>#REF!</v>
      </c>
      <c r="CF378" s="45" t="str">
        <f t="shared" si="69"/>
        <v/>
      </c>
      <c r="CG378" s="38" t="e">
        <f>IF(AND(#REF!="",#REF!="",#REF!="",#REF!=""),"",SUM(#REF!,#REF!,#REF!,#REF!))</f>
        <v>#REF!</v>
      </c>
      <c r="CH378" s="38" t="str">
        <f t="shared" si="58"/>
        <v/>
      </c>
    </row>
    <row r="379" spans="1:86" ht="24.9" customHeight="1">
      <c r="A379" s="358">
        <v>373</v>
      </c>
      <c r="B379" s="359"/>
      <c r="C379" s="360"/>
      <c r="D379" s="361"/>
      <c r="E379" s="362"/>
      <c r="F379" s="363"/>
      <c r="G379" s="363"/>
      <c r="H379" s="364"/>
      <c r="I379" s="365"/>
      <c r="J379" s="366"/>
      <c r="K379" s="367"/>
      <c r="L379" s="24"/>
      <c r="M379" s="25"/>
      <c r="N379" s="25"/>
      <c r="O379" s="8"/>
      <c r="P379" s="57"/>
      <c r="Q379" s="60"/>
      <c r="R379" s="8"/>
      <c r="S379" s="14"/>
      <c r="T379" s="26"/>
      <c r="U379" s="27"/>
      <c r="V379" s="27"/>
      <c r="W379" s="8"/>
      <c r="X379" s="63"/>
      <c r="Y379" s="60"/>
      <c r="Z379" s="8"/>
      <c r="AA379" s="14"/>
      <c r="AB379" s="24"/>
      <c r="AC379" s="25"/>
      <c r="AD379" s="25"/>
      <c r="AE379" s="8"/>
      <c r="AF379" s="57"/>
      <c r="AG379" s="60"/>
      <c r="AH379" s="8"/>
      <c r="AI379" s="14"/>
      <c r="AJ379" s="24"/>
      <c r="AK379" s="25"/>
      <c r="AL379" s="25"/>
      <c r="AM379" s="8"/>
      <c r="AN379" s="57"/>
      <c r="AO379" s="60"/>
      <c r="AP379" s="8"/>
      <c r="AQ379" s="14"/>
      <c r="AR379" s="24"/>
      <c r="AS379" s="25"/>
      <c r="AT379" s="57"/>
      <c r="AU379" s="24"/>
      <c r="AV379" s="25"/>
      <c r="AW379" s="97"/>
      <c r="AX379" s="24"/>
      <c r="AY379" s="25"/>
      <c r="AZ379" s="57"/>
      <c r="BA379" s="13" t="s">
        <v>447</v>
      </c>
      <c r="BB379" s="109" t="s">
        <v>447</v>
      </c>
      <c r="BC379" s="1"/>
      <c r="BD379" s="1"/>
      <c r="BE379" s="1"/>
      <c r="BF379" s="1"/>
      <c r="BG379" s="1"/>
      <c r="BS379" s="29"/>
      <c r="BT379" s="44" t="str">
        <f t="shared" si="59"/>
        <v/>
      </c>
      <c r="BU379" s="45" t="str">
        <f t="shared" si="60"/>
        <v/>
      </c>
      <c r="BV379" s="45" t="str">
        <f t="shared" si="61"/>
        <v/>
      </c>
      <c r="BW379" s="44" t="str">
        <f t="shared" si="62"/>
        <v/>
      </c>
      <c r="BX379" s="45" t="str">
        <f t="shared" si="63"/>
        <v/>
      </c>
      <c r="BY379" s="44" t="e">
        <f>IF(AND(#REF!="",#REF!="",#REF!="",#REF!=""),"",SUM(#REF!,#REF!,#REF!,#REF!,#REF!))</f>
        <v>#REF!</v>
      </c>
      <c r="BZ379" s="45" t="str">
        <f t="shared" si="64"/>
        <v/>
      </c>
      <c r="CA379" s="44" t="str">
        <f t="shared" si="65"/>
        <v/>
      </c>
      <c r="CB379" s="45" t="str">
        <f t="shared" si="66"/>
        <v/>
      </c>
      <c r="CC379" s="44" t="str">
        <f t="shared" si="67"/>
        <v/>
      </c>
      <c r="CD379" s="45" t="str">
        <f t="shared" si="68"/>
        <v/>
      </c>
      <c r="CE379" s="44" t="e">
        <f>IF(AND(#REF!="",#REF!="",#REF!="",#REF!=""),"",SUM(#REF!,#REF!,#REF!,#REF!,#REF!))</f>
        <v>#REF!</v>
      </c>
      <c r="CF379" s="45" t="str">
        <f t="shared" si="69"/>
        <v/>
      </c>
      <c r="CG379" s="38" t="e">
        <f>IF(AND(#REF!="",#REF!="",#REF!="",#REF!=""),"",SUM(#REF!,#REF!,#REF!,#REF!))</f>
        <v>#REF!</v>
      </c>
      <c r="CH379" s="38" t="str">
        <f t="shared" si="58"/>
        <v/>
      </c>
    </row>
    <row r="380" spans="1:86" ht="24.9" customHeight="1">
      <c r="A380" s="358">
        <v>374</v>
      </c>
      <c r="B380" s="359"/>
      <c r="C380" s="360"/>
      <c r="D380" s="361"/>
      <c r="E380" s="362"/>
      <c r="F380" s="363"/>
      <c r="G380" s="363"/>
      <c r="H380" s="364"/>
      <c r="I380" s="365"/>
      <c r="J380" s="366"/>
      <c r="K380" s="367"/>
      <c r="L380" s="24"/>
      <c r="M380" s="25"/>
      <c r="N380" s="25"/>
      <c r="O380" s="8"/>
      <c r="P380" s="57"/>
      <c r="Q380" s="60"/>
      <c r="R380" s="8"/>
      <c r="S380" s="14"/>
      <c r="T380" s="26"/>
      <c r="U380" s="27"/>
      <c r="V380" s="27"/>
      <c r="W380" s="8"/>
      <c r="X380" s="63"/>
      <c r="Y380" s="60"/>
      <c r="Z380" s="8"/>
      <c r="AA380" s="14"/>
      <c r="AB380" s="24"/>
      <c r="AC380" s="25"/>
      <c r="AD380" s="25"/>
      <c r="AE380" s="8"/>
      <c r="AF380" s="57"/>
      <c r="AG380" s="60"/>
      <c r="AH380" s="8"/>
      <c r="AI380" s="14"/>
      <c r="AJ380" s="24"/>
      <c r="AK380" s="25"/>
      <c r="AL380" s="25"/>
      <c r="AM380" s="8"/>
      <c r="AN380" s="57"/>
      <c r="AO380" s="60"/>
      <c r="AP380" s="8"/>
      <c r="AQ380" s="14"/>
      <c r="AR380" s="24"/>
      <c r="AS380" s="25"/>
      <c r="AT380" s="57"/>
      <c r="AU380" s="24"/>
      <c r="AV380" s="25"/>
      <c r="AW380" s="97"/>
      <c r="AX380" s="24"/>
      <c r="AY380" s="25"/>
      <c r="AZ380" s="57"/>
      <c r="BA380" s="13" t="s">
        <v>447</v>
      </c>
      <c r="BB380" s="109" t="s">
        <v>447</v>
      </c>
      <c r="BC380" s="1"/>
      <c r="BD380" s="1"/>
      <c r="BE380" s="1"/>
      <c r="BF380" s="1"/>
      <c r="BG380" s="1"/>
      <c r="BS380" s="29"/>
      <c r="BT380" s="44" t="str">
        <f t="shared" si="59"/>
        <v/>
      </c>
      <c r="BU380" s="45" t="str">
        <f t="shared" si="60"/>
        <v/>
      </c>
      <c r="BV380" s="45" t="str">
        <f t="shared" si="61"/>
        <v/>
      </c>
      <c r="BW380" s="44" t="str">
        <f t="shared" si="62"/>
        <v/>
      </c>
      <c r="BX380" s="45" t="str">
        <f t="shared" si="63"/>
        <v/>
      </c>
      <c r="BY380" s="44" t="e">
        <f>IF(AND(#REF!="",#REF!="",#REF!="",#REF!=""),"",SUM(#REF!,#REF!,#REF!,#REF!,#REF!))</f>
        <v>#REF!</v>
      </c>
      <c r="BZ380" s="45" t="str">
        <f t="shared" si="64"/>
        <v/>
      </c>
      <c r="CA380" s="44" t="str">
        <f t="shared" si="65"/>
        <v/>
      </c>
      <c r="CB380" s="45" t="str">
        <f t="shared" si="66"/>
        <v/>
      </c>
      <c r="CC380" s="44" t="str">
        <f t="shared" si="67"/>
        <v/>
      </c>
      <c r="CD380" s="45" t="str">
        <f t="shared" si="68"/>
        <v/>
      </c>
      <c r="CE380" s="44" t="e">
        <f>IF(AND(#REF!="",#REF!="",#REF!="",#REF!=""),"",SUM(#REF!,#REF!,#REF!,#REF!,#REF!))</f>
        <v>#REF!</v>
      </c>
      <c r="CF380" s="45" t="str">
        <f t="shared" si="69"/>
        <v/>
      </c>
      <c r="CG380" s="38" t="e">
        <f>IF(AND(#REF!="",#REF!="",#REF!="",#REF!=""),"",SUM(#REF!,#REF!,#REF!,#REF!))</f>
        <v>#REF!</v>
      </c>
      <c r="CH380" s="38" t="str">
        <f t="shared" si="58"/>
        <v/>
      </c>
    </row>
    <row r="381" spans="1:86" ht="24.9" customHeight="1">
      <c r="A381" s="358">
        <v>375</v>
      </c>
      <c r="B381" s="359"/>
      <c r="C381" s="360"/>
      <c r="D381" s="361"/>
      <c r="E381" s="362"/>
      <c r="F381" s="363"/>
      <c r="G381" s="363"/>
      <c r="H381" s="364"/>
      <c r="I381" s="365"/>
      <c r="J381" s="366"/>
      <c r="K381" s="367"/>
      <c r="L381" s="24"/>
      <c r="M381" s="25"/>
      <c r="N381" s="25"/>
      <c r="O381" s="8"/>
      <c r="P381" s="57"/>
      <c r="Q381" s="60"/>
      <c r="R381" s="8"/>
      <c r="S381" s="14"/>
      <c r="T381" s="26"/>
      <c r="U381" s="27"/>
      <c r="V381" s="27"/>
      <c r="W381" s="8"/>
      <c r="X381" s="63"/>
      <c r="Y381" s="60"/>
      <c r="Z381" s="8"/>
      <c r="AA381" s="14"/>
      <c r="AB381" s="24"/>
      <c r="AC381" s="25"/>
      <c r="AD381" s="25"/>
      <c r="AE381" s="8"/>
      <c r="AF381" s="57"/>
      <c r="AG381" s="60"/>
      <c r="AH381" s="8"/>
      <c r="AI381" s="14"/>
      <c r="AJ381" s="24"/>
      <c r="AK381" s="25"/>
      <c r="AL381" s="25"/>
      <c r="AM381" s="8"/>
      <c r="AN381" s="57"/>
      <c r="AO381" s="60"/>
      <c r="AP381" s="8"/>
      <c r="AQ381" s="14"/>
      <c r="AR381" s="24"/>
      <c r="AS381" s="25"/>
      <c r="AT381" s="57"/>
      <c r="AU381" s="24"/>
      <c r="AV381" s="25"/>
      <c r="AW381" s="97"/>
      <c r="AX381" s="24"/>
      <c r="AY381" s="25"/>
      <c r="AZ381" s="57"/>
      <c r="BA381" s="13" t="s">
        <v>447</v>
      </c>
      <c r="BB381" s="109" t="s">
        <v>447</v>
      </c>
      <c r="BC381" s="1"/>
      <c r="BD381" s="1"/>
      <c r="BE381" s="1"/>
      <c r="BF381" s="1"/>
      <c r="BG381" s="1"/>
      <c r="BS381" s="29"/>
      <c r="BT381" s="44" t="str">
        <f t="shared" si="59"/>
        <v/>
      </c>
      <c r="BU381" s="45" t="str">
        <f t="shared" si="60"/>
        <v/>
      </c>
      <c r="BV381" s="45" t="str">
        <f t="shared" si="61"/>
        <v/>
      </c>
      <c r="BW381" s="44" t="str">
        <f t="shared" si="62"/>
        <v/>
      </c>
      <c r="BX381" s="45" t="str">
        <f t="shared" si="63"/>
        <v/>
      </c>
      <c r="BY381" s="44" t="e">
        <f>IF(AND(#REF!="",#REF!="",#REF!="",#REF!=""),"",SUM(#REF!,#REF!,#REF!,#REF!,#REF!))</f>
        <v>#REF!</v>
      </c>
      <c r="BZ381" s="45" t="str">
        <f t="shared" si="64"/>
        <v/>
      </c>
      <c r="CA381" s="44" t="str">
        <f t="shared" si="65"/>
        <v/>
      </c>
      <c r="CB381" s="45" t="str">
        <f t="shared" si="66"/>
        <v/>
      </c>
      <c r="CC381" s="44" t="str">
        <f t="shared" si="67"/>
        <v/>
      </c>
      <c r="CD381" s="45" t="str">
        <f t="shared" si="68"/>
        <v/>
      </c>
      <c r="CE381" s="44" t="e">
        <f>IF(AND(#REF!="",#REF!="",#REF!="",#REF!=""),"",SUM(#REF!,#REF!,#REF!,#REF!,#REF!))</f>
        <v>#REF!</v>
      </c>
      <c r="CF381" s="45" t="str">
        <f t="shared" si="69"/>
        <v/>
      </c>
      <c r="CG381" s="38" t="e">
        <f>IF(AND(#REF!="",#REF!="",#REF!="",#REF!=""),"",SUM(#REF!,#REF!,#REF!,#REF!))</f>
        <v>#REF!</v>
      </c>
      <c r="CH381" s="38" t="str">
        <f t="shared" si="58"/>
        <v/>
      </c>
    </row>
    <row r="382" spans="1:86" ht="24.9" customHeight="1">
      <c r="A382" s="358">
        <v>376</v>
      </c>
      <c r="B382" s="359"/>
      <c r="C382" s="360"/>
      <c r="D382" s="361"/>
      <c r="E382" s="362"/>
      <c r="F382" s="363"/>
      <c r="G382" s="363"/>
      <c r="H382" s="364"/>
      <c r="I382" s="365"/>
      <c r="J382" s="366"/>
      <c r="K382" s="367"/>
      <c r="L382" s="24"/>
      <c r="M382" s="25"/>
      <c r="N382" s="25"/>
      <c r="O382" s="8"/>
      <c r="P382" s="57"/>
      <c r="Q382" s="60"/>
      <c r="R382" s="8"/>
      <c r="S382" s="14"/>
      <c r="T382" s="26"/>
      <c r="U382" s="27"/>
      <c r="V382" s="27"/>
      <c r="W382" s="8"/>
      <c r="X382" s="63"/>
      <c r="Y382" s="60"/>
      <c r="Z382" s="8"/>
      <c r="AA382" s="14"/>
      <c r="AB382" s="24"/>
      <c r="AC382" s="25"/>
      <c r="AD382" s="25"/>
      <c r="AE382" s="8"/>
      <c r="AF382" s="57"/>
      <c r="AG382" s="60"/>
      <c r="AH382" s="8"/>
      <c r="AI382" s="14"/>
      <c r="AJ382" s="24"/>
      <c r="AK382" s="25"/>
      <c r="AL382" s="25"/>
      <c r="AM382" s="8"/>
      <c r="AN382" s="57"/>
      <c r="AO382" s="60"/>
      <c r="AP382" s="8"/>
      <c r="AQ382" s="14"/>
      <c r="AR382" s="24"/>
      <c r="AS382" s="25"/>
      <c r="AT382" s="57"/>
      <c r="AU382" s="24"/>
      <c r="AV382" s="25"/>
      <c r="AW382" s="97"/>
      <c r="AX382" s="24"/>
      <c r="AY382" s="25"/>
      <c r="AZ382" s="57"/>
      <c r="BA382" s="13" t="s">
        <v>447</v>
      </c>
      <c r="BB382" s="109" t="s">
        <v>447</v>
      </c>
      <c r="BC382" s="1"/>
      <c r="BD382" s="1"/>
      <c r="BE382" s="1"/>
      <c r="BF382" s="1"/>
      <c r="BG382" s="1"/>
      <c r="BS382" s="29"/>
      <c r="BT382" s="44" t="str">
        <f t="shared" si="59"/>
        <v/>
      </c>
      <c r="BU382" s="45" t="str">
        <f t="shared" si="60"/>
        <v/>
      </c>
      <c r="BV382" s="45" t="str">
        <f t="shared" si="61"/>
        <v/>
      </c>
      <c r="BW382" s="44" t="str">
        <f t="shared" si="62"/>
        <v/>
      </c>
      <c r="BX382" s="45" t="str">
        <f t="shared" si="63"/>
        <v/>
      </c>
      <c r="BY382" s="44" t="e">
        <f>IF(AND(#REF!="",#REF!="",#REF!="",#REF!=""),"",SUM(#REF!,#REF!,#REF!,#REF!,#REF!))</f>
        <v>#REF!</v>
      </c>
      <c r="BZ382" s="45" t="str">
        <f t="shared" si="64"/>
        <v/>
      </c>
      <c r="CA382" s="44" t="str">
        <f t="shared" si="65"/>
        <v/>
      </c>
      <c r="CB382" s="45" t="str">
        <f t="shared" si="66"/>
        <v/>
      </c>
      <c r="CC382" s="44" t="str">
        <f t="shared" si="67"/>
        <v/>
      </c>
      <c r="CD382" s="45" t="str">
        <f t="shared" si="68"/>
        <v/>
      </c>
      <c r="CE382" s="44" t="e">
        <f>IF(AND(#REF!="",#REF!="",#REF!="",#REF!=""),"",SUM(#REF!,#REF!,#REF!,#REF!,#REF!))</f>
        <v>#REF!</v>
      </c>
      <c r="CF382" s="45" t="str">
        <f t="shared" si="69"/>
        <v/>
      </c>
      <c r="CG382" s="38" t="e">
        <f>IF(AND(#REF!="",#REF!="",#REF!="",#REF!=""),"",SUM(#REF!,#REF!,#REF!,#REF!))</f>
        <v>#REF!</v>
      </c>
      <c r="CH382" s="38" t="str">
        <f t="shared" si="58"/>
        <v/>
      </c>
    </row>
    <row r="383" spans="1:86" ht="24.9" customHeight="1">
      <c r="A383" s="358">
        <v>377</v>
      </c>
      <c r="B383" s="359"/>
      <c r="C383" s="360"/>
      <c r="D383" s="361"/>
      <c r="E383" s="362"/>
      <c r="F383" s="363"/>
      <c r="G383" s="363"/>
      <c r="H383" s="364"/>
      <c r="I383" s="365"/>
      <c r="J383" s="366"/>
      <c r="K383" s="367"/>
      <c r="L383" s="24"/>
      <c r="M383" s="25"/>
      <c r="N383" s="25"/>
      <c r="O383" s="8"/>
      <c r="P383" s="57"/>
      <c r="Q383" s="60"/>
      <c r="R383" s="8"/>
      <c r="S383" s="14"/>
      <c r="T383" s="26"/>
      <c r="U383" s="27"/>
      <c r="V383" s="27"/>
      <c r="W383" s="8"/>
      <c r="X383" s="63"/>
      <c r="Y383" s="60"/>
      <c r="Z383" s="8"/>
      <c r="AA383" s="14"/>
      <c r="AB383" s="24"/>
      <c r="AC383" s="25"/>
      <c r="AD383" s="25"/>
      <c r="AE383" s="8"/>
      <c r="AF383" s="57"/>
      <c r="AG383" s="60"/>
      <c r="AH383" s="8"/>
      <c r="AI383" s="14"/>
      <c r="AJ383" s="24"/>
      <c r="AK383" s="25"/>
      <c r="AL383" s="25"/>
      <c r="AM383" s="8"/>
      <c r="AN383" s="57"/>
      <c r="AO383" s="60"/>
      <c r="AP383" s="8"/>
      <c r="AQ383" s="14"/>
      <c r="AR383" s="24"/>
      <c r="AS383" s="25"/>
      <c r="AT383" s="57"/>
      <c r="AU383" s="24"/>
      <c r="AV383" s="25"/>
      <c r="AW383" s="97"/>
      <c r="AX383" s="24"/>
      <c r="AY383" s="25"/>
      <c r="AZ383" s="57"/>
      <c r="BA383" s="13" t="s">
        <v>447</v>
      </c>
      <c r="BB383" s="109" t="s">
        <v>447</v>
      </c>
      <c r="BC383" s="1"/>
      <c r="BD383" s="1"/>
      <c r="BE383" s="1"/>
      <c r="BF383" s="1"/>
      <c r="BG383" s="1"/>
      <c r="BS383" s="29"/>
      <c r="BT383" s="44" t="str">
        <f t="shared" si="59"/>
        <v/>
      </c>
      <c r="BU383" s="45" t="str">
        <f t="shared" si="60"/>
        <v/>
      </c>
      <c r="BV383" s="45" t="str">
        <f t="shared" si="61"/>
        <v/>
      </c>
      <c r="BW383" s="44" t="str">
        <f t="shared" si="62"/>
        <v/>
      </c>
      <c r="BX383" s="45" t="str">
        <f t="shared" si="63"/>
        <v/>
      </c>
      <c r="BY383" s="44" t="e">
        <f>IF(AND(#REF!="",#REF!="",#REF!="",#REF!=""),"",SUM(#REF!,#REF!,#REF!,#REF!,#REF!))</f>
        <v>#REF!</v>
      </c>
      <c r="BZ383" s="45" t="str">
        <f t="shared" si="64"/>
        <v/>
      </c>
      <c r="CA383" s="44" t="str">
        <f t="shared" si="65"/>
        <v/>
      </c>
      <c r="CB383" s="45" t="str">
        <f t="shared" si="66"/>
        <v/>
      </c>
      <c r="CC383" s="44" t="str">
        <f t="shared" si="67"/>
        <v/>
      </c>
      <c r="CD383" s="45" t="str">
        <f t="shared" si="68"/>
        <v/>
      </c>
      <c r="CE383" s="44" t="e">
        <f>IF(AND(#REF!="",#REF!="",#REF!="",#REF!=""),"",SUM(#REF!,#REF!,#REF!,#REF!,#REF!))</f>
        <v>#REF!</v>
      </c>
      <c r="CF383" s="45" t="str">
        <f t="shared" si="69"/>
        <v/>
      </c>
      <c r="CG383" s="38" t="e">
        <f>IF(AND(#REF!="",#REF!="",#REF!="",#REF!=""),"",SUM(#REF!,#REF!,#REF!,#REF!))</f>
        <v>#REF!</v>
      </c>
      <c r="CH383" s="38" t="str">
        <f t="shared" ref="CH383:CH407" si="70">IFERROR(IF(CG383="","",IF($CG$5=100,ROUNDUP(CG383*20%,0),IF($CG$5=86,ROUNDUP((CG383/$CG$5)*$CH$5,0),IF($CG$5=66,ROUNDUP((CG383/$CG$5)*$CH$5,0),"")))),"")</f>
        <v/>
      </c>
    </row>
    <row r="384" spans="1:86" ht="24.9" customHeight="1">
      <c r="A384" s="358">
        <v>378</v>
      </c>
      <c r="B384" s="359"/>
      <c r="C384" s="360"/>
      <c r="D384" s="361"/>
      <c r="E384" s="362"/>
      <c r="F384" s="363"/>
      <c r="G384" s="363"/>
      <c r="H384" s="364"/>
      <c r="I384" s="365"/>
      <c r="J384" s="366"/>
      <c r="K384" s="367"/>
      <c r="L384" s="24"/>
      <c r="M384" s="25"/>
      <c r="N384" s="25"/>
      <c r="O384" s="8"/>
      <c r="P384" s="57"/>
      <c r="Q384" s="60"/>
      <c r="R384" s="8"/>
      <c r="S384" s="14"/>
      <c r="T384" s="26"/>
      <c r="U384" s="27"/>
      <c r="V384" s="27"/>
      <c r="W384" s="8"/>
      <c r="X384" s="63"/>
      <c r="Y384" s="60"/>
      <c r="Z384" s="8"/>
      <c r="AA384" s="14"/>
      <c r="AB384" s="24"/>
      <c r="AC384" s="25"/>
      <c r="AD384" s="25"/>
      <c r="AE384" s="8"/>
      <c r="AF384" s="57"/>
      <c r="AG384" s="60"/>
      <c r="AH384" s="8"/>
      <c r="AI384" s="14"/>
      <c r="AJ384" s="24"/>
      <c r="AK384" s="25"/>
      <c r="AL384" s="25"/>
      <c r="AM384" s="8"/>
      <c r="AN384" s="57"/>
      <c r="AO384" s="60"/>
      <c r="AP384" s="8"/>
      <c r="AQ384" s="14"/>
      <c r="AR384" s="24"/>
      <c r="AS384" s="25"/>
      <c r="AT384" s="57"/>
      <c r="AU384" s="24"/>
      <c r="AV384" s="25"/>
      <c r="AW384" s="97"/>
      <c r="AX384" s="24"/>
      <c r="AY384" s="25"/>
      <c r="AZ384" s="57"/>
      <c r="BA384" s="13" t="s">
        <v>447</v>
      </c>
      <c r="BB384" s="109" t="s">
        <v>447</v>
      </c>
      <c r="BC384" s="1"/>
      <c r="BD384" s="1"/>
      <c r="BE384" s="1"/>
      <c r="BF384" s="1"/>
      <c r="BG384" s="1"/>
      <c r="BS384" s="29"/>
      <c r="BT384" s="44" t="str">
        <f t="shared" si="59"/>
        <v/>
      </c>
      <c r="BU384" s="45" t="str">
        <f t="shared" si="60"/>
        <v/>
      </c>
      <c r="BV384" s="45" t="str">
        <f t="shared" si="61"/>
        <v/>
      </c>
      <c r="BW384" s="44" t="str">
        <f t="shared" si="62"/>
        <v/>
      </c>
      <c r="BX384" s="45" t="str">
        <f t="shared" si="63"/>
        <v/>
      </c>
      <c r="BY384" s="44" t="e">
        <f>IF(AND(#REF!="",#REF!="",#REF!="",#REF!=""),"",SUM(#REF!,#REF!,#REF!,#REF!,#REF!))</f>
        <v>#REF!</v>
      </c>
      <c r="BZ384" s="45" t="str">
        <f t="shared" si="64"/>
        <v/>
      </c>
      <c r="CA384" s="44" t="str">
        <f t="shared" si="65"/>
        <v/>
      </c>
      <c r="CB384" s="45" t="str">
        <f t="shared" si="66"/>
        <v/>
      </c>
      <c r="CC384" s="44" t="str">
        <f t="shared" si="67"/>
        <v/>
      </c>
      <c r="CD384" s="45" t="str">
        <f t="shared" si="68"/>
        <v/>
      </c>
      <c r="CE384" s="44" t="e">
        <f>IF(AND(#REF!="",#REF!="",#REF!="",#REF!=""),"",SUM(#REF!,#REF!,#REF!,#REF!,#REF!))</f>
        <v>#REF!</v>
      </c>
      <c r="CF384" s="45" t="str">
        <f t="shared" si="69"/>
        <v/>
      </c>
      <c r="CG384" s="38" t="e">
        <f>IF(AND(#REF!="",#REF!="",#REF!="",#REF!=""),"",SUM(#REF!,#REF!,#REF!,#REF!))</f>
        <v>#REF!</v>
      </c>
      <c r="CH384" s="38" t="str">
        <f t="shared" si="70"/>
        <v/>
      </c>
    </row>
    <row r="385" spans="1:86" ht="24.9" customHeight="1">
      <c r="A385" s="358">
        <v>379</v>
      </c>
      <c r="B385" s="359"/>
      <c r="C385" s="360"/>
      <c r="D385" s="361"/>
      <c r="E385" s="362"/>
      <c r="F385" s="363"/>
      <c r="G385" s="363"/>
      <c r="H385" s="364"/>
      <c r="I385" s="365"/>
      <c r="J385" s="366"/>
      <c r="K385" s="367"/>
      <c r="L385" s="24"/>
      <c r="M385" s="25"/>
      <c r="N385" s="25"/>
      <c r="O385" s="8"/>
      <c r="P385" s="57"/>
      <c r="Q385" s="60"/>
      <c r="R385" s="8"/>
      <c r="S385" s="14"/>
      <c r="T385" s="26"/>
      <c r="U385" s="27"/>
      <c r="V385" s="27"/>
      <c r="W385" s="8"/>
      <c r="X385" s="63"/>
      <c r="Y385" s="60"/>
      <c r="Z385" s="8"/>
      <c r="AA385" s="14"/>
      <c r="AB385" s="24"/>
      <c r="AC385" s="25"/>
      <c r="AD385" s="25"/>
      <c r="AE385" s="8"/>
      <c r="AF385" s="57"/>
      <c r="AG385" s="60"/>
      <c r="AH385" s="8"/>
      <c r="AI385" s="14"/>
      <c r="AJ385" s="24"/>
      <c r="AK385" s="25"/>
      <c r="AL385" s="25"/>
      <c r="AM385" s="8"/>
      <c r="AN385" s="57"/>
      <c r="AO385" s="60"/>
      <c r="AP385" s="8"/>
      <c r="AQ385" s="14"/>
      <c r="AR385" s="24"/>
      <c r="AS385" s="25"/>
      <c r="AT385" s="57"/>
      <c r="AU385" s="24"/>
      <c r="AV385" s="25"/>
      <c r="AW385" s="97"/>
      <c r="AX385" s="24"/>
      <c r="AY385" s="25"/>
      <c r="AZ385" s="57"/>
      <c r="BA385" s="13" t="s">
        <v>447</v>
      </c>
      <c r="BB385" s="109" t="s">
        <v>447</v>
      </c>
      <c r="BC385" s="1"/>
      <c r="BD385" s="1"/>
      <c r="BE385" s="1"/>
      <c r="BF385" s="1"/>
      <c r="BG385" s="1"/>
      <c r="BS385" s="29"/>
      <c r="BT385" s="44" t="str">
        <f t="shared" si="59"/>
        <v/>
      </c>
      <c r="BU385" s="45" t="str">
        <f t="shared" si="60"/>
        <v/>
      </c>
      <c r="BV385" s="45" t="str">
        <f t="shared" si="61"/>
        <v/>
      </c>
      <c r="BW385" s="44" t="str">
        <f t="shared" si="62"/>
        <v/>
      </c>
      <c r="BX385" s="45" t="str">
        <f t="shared" si="63"/>
        <v/>
      </c>
      <c r="BY385" s="44" t="e">
        <f>IF(AND(#REF!="",#REF!="",#REF!="",#REF!=""),"",SUM(#REF!,#REF!,#REF!,#REF!,#REF!))</f>
        <v>#REF!</v>
      </c>
      <c r="BZ385" s="45" t="str">
        <f t="shared" si="64"/>
        <v/>
      </c>
      <c r="CA385" s="44" t="str">
        <f t="shared" si="65"/>
        <v/>
      </c>
      <c r="CB385" s="45" t="str">
        <f t="shared" si="66"/>
        <v/>
      </c>
      <c r="CC385" s="44" t="str">
        <f t="shared" si="67"/>
        <v/>
      </c>
      <c r="CD385" s="45" t="str">
        <f t="shared" si="68"/>
        <v/>
      </c>
      <c r="CE385" s="44" t="e">
        <f>IF(AND(#REF!="",#REF!="",#REF!="",#REF!=""),"",SUM(#REF!,#REF!,#REF!,#REF!,#REF!))</f>
        <v>#REF!</v>
      </c>
      <c r="CF385" s="45" t="str">
        <f t="shared" si="69"/>
        <v/>
      </c>
      <c r="CG385" s="38" t="e">
        <f>IF(AND(#REF!="",#REF!="",#REF!="",#REF!=""),"",SUM(#REF!,#REF!,#REF!,#REF!))</f>
        <v>#REF!</v>
      </c>
      <c r="CH385" s="38" t="str">
        <f t="shared" si="70"/>
        <v/>
      </c>
    </row>
    <row r="386" spans="1:86" ht="24.9" customHeight="1">
      <c r="A386" s="358">
        <v>380</v>
      </c>
      <c r="B386" s="359"/>
      <c r="C386" s="360"/>
      <c r="D386" s="361"/>
      <c r="E386" s="362"/>
      <c r="F386" s="363"/>
      <c r="G386" s="363"/>
      <c r="H386" s="364"/>
      <c r="I386" s="365"/>
      <c r="J386" s="366"/>
      <c r="K386" s="367"/>
      <c r="L386" s="24"/>
      <c r="M386" s="25"/>
      <c r="N386" s="25"/>
      <c r="O386" s="8"/>
      <c r="P386" s="57"/>
      <c r="Q386" s="60"/>
      <c r="R386" s="8"/>
      <c r="S386" s="14"/>
      <c r="T386" s="26"/>
      <c r="U386" s="27"/>
      <c r="V386" s="27"/>
      <c r="W386" s="8"/>
      <c r="X386" s="63"/>
      <c r="Y386" s="60"/>
      <c r="Z386" s="8"/>
      <c r="AA386" s="14"/>
      <c r="AB386" s="24"/>
      <c r="AC386" s="25"/>
      <c r="AD386" s="25"/>
      <c r="AE386" s="8"/>
      <c r="AF386" s="57"/>
      <c r="AG386" s="60"/>
      <c r="AH386" s="8"/>
      <c r="AI386" s="14"/>
      <c r="AJ386" s="24"/>
      <c r="AK386" s="25"/>
      <c r="AL386" s="25"/>
      <c r="AM386" s="8"/>
      <c r="AN386" s="57"/>
      <c r="AO386" s="60"/>
      <c r="AP386" s="8"/>
      <c r="AQ386" s="14"/>
      <c r="AR386" s="24"/>
      <c r="AS386" s="25"/>
      <c r="AT386" s="57"/>
      <c r="AU386" s="24"/>
      <c r="AV386" s="25"/>
      <c r="AW386" s="97"/>
      <c r="AX386" s="24"/>
      <c r="AY386" s="25"/>
      <c r="AZ386" s="57"/>
      <c r="BA386" s="13" t="s">
        <v>447</v>
      </c>
      <c r="BB386" s="109" t="s">
        <v>447</v>
      </c>
      <c r="BC386" s="1"/>
      <c r="BD386" s="1"/>
      <c r="BE386" s="1"/>
      <c r="BF386" s="1"/>
      <c r="BG386" s="1"/>
      <c r="BS386" s="29"/>
      <c r="BT386" s="44" t="str">
        <f t="shared" si="59"/>
        <v/>
      </c>
      <c r="BU386" s="45" t="str">
        <f t="shared" si="60"/>
        <v/>
      </c>
      <c r="BV386" s="45" t="str">
        <f t="shared" si="61"/>
        <v/>
      </c>
      <c r="BW386" s="44" t="str">
        <f t="shared" si="62"/>
        <v/>
      </c>
      <c r="BX386" s="45" t="str">
        <f t="shared" si="63"/>
        <v/>
      </c>
      <c r="BY386" s="44" t="e">
        <f>IF(AND(#REF!="",#REF!="",#REF!="",#REF!=""),"",SUM(#REF!,#REF!,#REF!,#REF!,#REF!))</f>
        <v>#REF!</v>
      </c>
      <c r="BZ386" s="45" t="str">
        <f t="shared" si="64"/>
        <v/>
      </c>
      <c r="CA386" s="44" t="str">
        <f t="shared" si="65"/>
        <v/>
      </c>
      <c r="CB386" s="45" t="str">
        <f t="shared" si="66"/>
        <v/>
      </c>
      <c r="CC386" s="44" t="str">
        <f t="shared" si="67"/>
        <v/>
      </c>
      <c r="CD386" s="45" t="str">
        <f t="shared" si="68"/>
        <v/>
      </c>
      <c r="CE386" s="44" t="e">
        <f>IF(AND(#REF!="",#REF!="",#REF!="",#REF!=""),"",SUM(#REF!,#REF!,#REF!,#REF!,#REF!))</f>
        <v>#REF!</v>
      </c>
      <c r="CF386" s="45" t="str">
        <f t="shared" si="69"/>
        <v/>
      </c>
      <c r="CG386" s="38" t="e">
        <f>IF(AND(#REF!="",#REF!="",#REF!="",#REF!=""),"",SUM(#REF!,#REF!,#REF!,#REF!))</f>
        <v>#REF!</v>
      </c>
      <c r="CH386" s="38" t="str">
        <f t="shared" si="70"/>
        <v/>
      </c>
    </row>
    <row r="387" spans="1:86" ht="24.9" customHeight="1">
      <c r="A387" s="358">
        <v>381</v>
      </c>
      <c r="B387" s="359"/>
      <c r="C387" s="360"/>
      <c r="D387" s="361"/>
      <c r="E387" s="362"/>
      <c r="F387" s="363"/>
      <c r="G387" s="363"/>
      <c r="H387" s="364"/>
      <c r="I387" s="365"/>
      <c r="J387" s="366"/>
      <c r="K387" s="367"/>
      <c r="L387" s="24"/>
      <c r="M387" s="25"/>
      <c r="N387" s="25"/>
      <c r="O387" s="8"/>
      <c r="P387" s="57"/>
      <c r="Q387" s="60"/>
      <c r="R387" s="8"/>
      <c r="S387" s="14"/>
      <c r="T387" s="26"/>
      <c r="U387" s="27"/>
      <c r="V387" s="27"/>
      <c r="W387" s="8"/>
      <c r="X387" s="63"/>
      <c r="Y387" s="60"/>
      <c r="Z387" s="8"/>
      <c r="AA387" s="14"/>
      <c r="AB387" s="24"/>
      <c r="AC387" s="25"/>
      <c r="AD387" s="25"/>
      <c r="AE387" s="8"/>
      <c r="AF387" s="57"/>
      <c r="AG387" s="60"/>
      <c r="AH387" s="8"/>
      <c r="AI387" s="14"/>
      <c r="AJ387" s="24"/>
      <c r="AK387" s="25"/>
      <c r="AL387" s="25"/>
      <c r="AM387" s="8"/>
      <c r="AN387" s="57"/>
      <c r="AO387" s="60"/>
      <c r="AP387" s="8"/>
      <c r="AQ387" s="14"/>
      <c r="AR387" s="24"/>
      <c r="AS387" s="25"/>
      <c r="AT387" s="57"/>
      <c r="AU387" s="24"/>
      <c r="AV387" s="25"/>
      <c r="AW387" s="97"/>
      <c r="AX387" s="24"/>
      <c r="AY387" s="25"/>
      <c r="AZ387" s="57"/>
      <c r="BA387" s="13" t="s">
        <v>447</v>
      </c>
      <c r="BB387" s="109" t="s">
        <v>447</v>
      </c>
      <c r="BC387" s="1"/>
      <c r="BD387" s="1"/>
      <c r="BE387" s="1"/>
      <c r="BF387" s="1"/>
      <c r="BG387" s="1"/>
      <c r="BS387" s="29"/>
      <c r="BT387" s="44" t="str">
        <f t="shared" si="59"/>
        <v/>
      </c>
      <c r="BU387" s="45" t="str">
        <f t="shared" si="60"/>
        <v/>
      </c>
      <c r="BV387" s="45" t="str">
        <f t="shared" si="61"/>
        <v/>
      </c>
      <c r="BW387" s="44" t="str">
        <f t="shared" si="62"/>
        <v/>
      </c>
      <c r="BX387" s="45" t="str">
        <f t="shared" si="63"/>
        <v/>
      </c>
      <c r="BY387" s="44" t="e">
        <f>IF(AND(#REF!="",#REF!="",#REF!="",#REF!=""),"",SUM(#REF!,#REF!,#REF!,#REF!,#REF!))</f>
        <v>#REF!</v>
      </c>
      <c r="BZ387" s="45" t="str">
        <f t="shared" si="64"/>
        <v/>
      </c>
      <c r="CA387" s="44" t="str">
        <f t="shared" si="65"/>
        <v/>
      </c>
      <c r="CB387" s="45" t="str">
        <f t="shared" si="66"/>
        <v/>
      </c>
      <c r="CC387" s="44" t="str">
        <f t="shared" si="67"/>
        <v/>
      </c>
      <c r="CD387" s="45" t="str">
        <f t="shared" si="68"/>
        <v/>
      </c>
      <c r="CE387" s="44" t="e">
        <f>IF(AND(#REF!="",#REF!="",#REF!="",#REF!=""),"",SUM(#REF!,#REF!,#REF!,#REF!,#REF!))</f>
        <v>#REF!</v>
      </c>
      <c r="CF387" s="45" t="str">
        <f t="shared" si="69"/>
        <v/>
      </c>
      <c r="CG387" s="38" t="e">
        <f>IF(AND(#REF!="",#REF!="",#REF!="",#REF!=""),"",SUM(#REF!,#REF!,#REF!,#REF!))</f>
        <v>#REF!</v>
      </c>
      <c r="CH387" s="38" t="str">
        <f t="shared" si="70"/>
        <v/>
      </c>
    </row>
    <row r="388" spans="1:86" ht="24.9" customHeight="1">
      <c r="A388" s="358">
        <v>382</v>
      </c>
      <c r="B388" s="359"/>
      <c r="C388" s="360"/>
      <c r="D388" s="361"/>
      <c r="E388" s="362"/>
      <c r="F388" s="363"/>
      <c r="G388" s="363"/>
      <c r="H388" s="364"/>
      <c r="I388" s="365"/>
      <c r="J388" s="366"/>
      <c r="K388" s="367"/>
      <c r="L388" s="24"/>
      <c r="M388" s="25"/>
      <c r="N388" s="25"/>
      <c r="O388" s="8"/>
      <c r="P388" s="57"/>
      <c r="Q388" s="60"/>
      <c r="R388" s="8"/>
      <c r="S388" s="14"/>
      <c r="T388" s="26"/>
      <c r="U388" s="27"/>
      <c r="V388" s="27"/>
      <c r="W388" s="8"/>
      <c r="X388" s="63"/>
      <c r="Y388" s="60"/>
      <c r="Z388" s="8"/>
      <c r="AA388" s="14"/>
      <c r="AB388" s="24"/>
      <c r="AC388" s="25"/>
      <c r="AD388" s="25"/>
      <c r="AE388" s="8"/>
      <c r="AF388" s="57"/>
      <c r="AG388" s="60"/>
      <c r="AH388" s="8"/>
      <c r="AI388" s="14"/>
      <c r="AJ388" s="24"/>
      <c r="AK388" s="25"/>
      <c r="AL388" s="25"/>
      <c r="AM388" s="8"/>
      <c r="AN388" s="57"/>
      <c r="AO388" s="60"/>
      <c r="AP388" s="8"/>
      <c r="AQ388" s="14"/>
      <c r="AR388" s="24"/>
      <c r="AS388" s="25"/>
      <c r="AT388" s="57"/>
      <c r="AU388" s="24"/>
      <c r="AV388" s="25"/>
      <c r="AW388" s="97"/>
      <c r="AX388" s="24"/>
      <c r="AY388" s="25"/>
      <c r="AZ388" s="57"/>
      <c r="BA388" s="13" t="s">
        <v>447</v>
      </c>
      <c r="BB388" s="109" t="s">
        <v>447</v>
      </c>
      <c r="BC388" s="1"/>
      <c r="BD388" s="1"/>
      <c r="BE388" s="1"/>
      <c r="BF388" s="1"/>
      <c r="BG388" s="1"/>
      <c r="BS388" s="29"/>
      <c r="BT388" s="44" t="str">
        <f t="shared" si="59"/>
        <v/>
      </c>
      <c r="BU388" s="45" t="str">
        <f t="shared" si="60"/>
        <v/>
      </c>
      <c r="BV388" s="45" t="str">
        <f t="shared" si="61"/>
        <v/>
      </c>
      <c r="BW388" s="44" t="str">
        <f t="shared" si="62"/>
        <v/>
      </c>
      <c r="BX388" s="45" t="str">
        <f t="shared" si="63"/>
        <v/>
      </c>
      <c r="BY388" s="44" t="e">
        <f>IF(AND(#REF!="",#REF!="",#REF!="",#REF!=""),"",SUM(#REF!,#REF!,#REF!,#REF!,#REF!))</f>
        <v>#REF!</v>
      </c>
      <c r="BZ388" s="45" t="str">
        <f t="shared" si="64"/>
        <v/>
      </c>
      <c r="CA388" s="44" t="str">
        <f t="shared" si="65"/>
        <v/>
      </c>
      <c r="CB388" s="45" t="str">
        <f t="shared" si="66"/>
        <v/>
      </c>
      <c r="CC388" s="44" t="str">
        <f t="shared" si="67"/>
        <v/>
      </c>
      <c r="CD388" s="45" t="str">
        <f t="shared" si="68"/>
        <v/>
      </c>
      <c r="CE388" s="44" t="e">
        <f>IF(AND(#REF!="",#REF!="",#REF!="",#REF!=""),"",SUM(#REF!,#REF!,#REF!,#REF!,#REF!))</f>
        <v>#REF!</v>
      </c>
      <c r="CF388" s="45" t="str">
        <f t="shared" si="69"/>
        <v/>
      </c>
      <c r="CG388" s="38" t="e">
        <f>IF(AND(#REF!="",#REF!="",#REF!="",#REF!=""),"",SUM(#REF!,#REF!,#REF!,#REF!))</f>
        <v>#REF!</v>
      </c>
      <c r="CH388" s="38" t="str">
        <f t="shared" si="70"/>
        <v/>
      </c>
    </row>
    <row r="389" spans="1:86" ht="24.9" customHeight="1">
      <c r="A389" s="358">
        <v>383</v>
      </c>
      <c r="B389" s="359"/>
      <c r="C389" s="360"/>
      <c r="D389" s="361"/>
      <c r="E389" s="362"/>
      <c r="F389" s="363"/>
      <c r="G389" s="363"/>
      <c r="H389" s="364"/>
      <c r="I389" s="365"/>
      <c r="J389" s="366"/>
      <c r="K389" s="367"/>
      <c r="L389" s="24"/>
      <c r="M389" s="25"/>
      <c r="N389" s="25"/>
      <c r="O389" s="8"/>
      <c r="P389" s="57"/>
      <c r="Q389" s="60"/>
      <c r="R389" s="8"/>
      <c r="S389" s="14"/>
      <c r="T389" s="26"/>
      <c r="U389" s="27"/>
      <c r="V389" s="27"/>
      <c r="W389" s="8"/>
      <c r="X389" s="63"/>
      <c r="Y389" s="60"/>
      <c r="Z389" s="8"/>
      <c r="AA389" s="14"/>
      <c r="AB389" s="24"/>
      <c r="AC389" s="25"/>
      <c r="AD389" s="25"/>
      <c r="AE389" s="8"/>
      <c r="AF389" s="57"/>
      <c r="AG389" s="60"/>
      <c r="AH389" s="8"/>
      <c r="AI389" s="14"/>
      <c r="AJ389" s="24"/>
      <c r="AK389" s="25"/>
      <c r="AL389" s="25"/>
      <c r="AM389" s="8"/>
      <c r="AN389" s="57"/>
      <c r="AO389" s="60"/>
      <c r="AP389" s="8"/>
      <c r="AQ389" s="14"/>
      <c r="AR389" s="24"/>
      <c r="AS389" s="25"/>
      <c r="AT389" s="57"/>
      <c r="AU389" s="24"/>
      <c r="AV389" s="25"/>
      <c r="AW389" s="97"/>
      <c r="AX389" s="24"/>
      <c r="AY389" s="25"/>
      <c r="AZ389" s="57"/>
      <c r="BA389" s="13" t="s">
        <v>447</v>
      </c>
      <c r="BB389" s="109" t="s">
        <v>447</v>
      </c>
      <c r="BC389" s="1"/>
      <c r="BD389" s="1"/>
      <c r="BE389" s="1"/>
      <c r="BF389" s="1"/>
      <c r="BG389" s="1"/>
      <c r="BS389" s="29"/>
      <c r="BT389" s="44" t="str">
        <f t="shared" si="59"/>
        <v/>
      </c>
      <c r="BU389" s="45" t="str">
        <f t="shared" si="60"/>
        <v/>
      </c>
      <c r="BV389" s="45" t="str">
        <f t="shared" si="61"/>
        <v/>
      </c>
      <c r="BW389" s="44" t="str">
        <f t="shared" si="62"/>
        <v/>
      </c>
      <c r="BX389" s="45" t="str">
        <f t="shared" si="63"/>
        <v/>
      </c>
      <c r="BY389" s="44" t="e">
        <f>IF(AND(#REF!="",#REF!="",#REF!="",#REF!=""),"",SUM(#REF!,#REF!,#REF!,#REF!,#REF!))</f>
        <v>#REF!</v>
      </c>
      <c r="BZ389" s="45" t="str">
        <f t="shared" si="64"/>
        <v/>
      </c>
      <c r="CA389" s="44" t="str">
        <f t="shared" si="65"/>
        <v/>
      </c>
      <c r="CB389" s="45" t="str">
        <f t="shared" si="66"/>
        <v/>
      </c>
      <c r="CC389" s="44" t="str">
        <f t="shared" si="67"/>
        <v/>
      </c>
      <c r="CD389" s="45" t="str">
        <f t="shared" si="68"/>
        <v/>
      </c>
      <c r="CE389" s="44" t="e">
        <f>IF(AND(#REF!="",#REF!="",#REF!="",#REF!=""),"",SUM(#REF!,#REF!,#REF!,#REF!,#REF!))</f>
        <v>#REF!</v>
      </c>
      <c r="CF389" s="45" t="str">
        <f t="shared" si="69"/>
        <v/>
      </c>
      <c r="CG389" s="38" t="e">
        <f>IF(AND(#REF!="",#REF!="",#REF!="",#REF!=""),"",SUM(#REF!,#REF!,#REF!,#REF!))</f>
        <v>#REF!</v>
      </c>
      <c r="CH389" s="38" t="str">
        <f t="shared" si="70"/>
        <v/>
      </c>
    </row>
    <row r="390" spans="1:86" ht="24.9" customHeight="1">
      <c r="A390" s="358">
        <v>384</v>
      </c>
      <c r="B390" s="359"/>
      <c r="C390" s="360"/>
      <c r="D390" s="361"/>
      <c r="E390" s="362"/>
      <c r="F390" s="363"/>
      <c r="G390" s="363"/>
      <c r="H390" s="364"/>
      <c r="I390" s="365"/>
      <c r="J390" s="366"/>
      <c r="K390" s="367"/>
      <c r="L390" s="24"/>
      <c r="M390" s="25"/>
      <c r="N390" s="25"/>
      <c r="O390" s="8"/>
      <c r="P390" s="57"/>
      <c r="Q390" s="60"/>
      <c r="R390" s="8"/>
      <c r="S390" s="14"/>
      <c r="T390" s="26"/>
      <c r="U390" s="27"/>
      <c r="V390" s="27"/>
      <c r="W390" s="8"/>
      <c r="X390" s="63"/>
      <c r="Y390" s="60"/>
      <c r="Z390" s="8"/>
      <c r="AA390" s="14"/>
      <c r="AB390" s="24"/>
      <c r="AC390" s="25"/>
      <c r="AD390" s="25"/>
      <c r="AE390" s="8"/>
      <c r="AF390" s="57"/>
      <c r="AG390" s="60"/>
      <c r="AH390" s="8"/>
      <c r="AI390" s="14"/>
      <c r="AJ390" s="24"/>
      <c r="AK390" s="25"/>
      <c r="AL390" s="25"/>
      <c r="AM390" s="8"/>
      <c r="AN390" s="57"/>
      <c r="AO390" s="60"/>
      <c r="AP390" s="8"/>
      <c r="AQ390" s="14"/>
      <c r="AR390" s="24"/>
      <c r="AS390" s="25"/>
      <c r="AT390" s="57"/>
      <c r="AU390" s="24"/>
      <c r="AV390" s="25"/>
      <c r="AW390" s="97"/>
      <c r="AX390" s="24"/>
      <c r="AY390" s="25"/>
      <c r="AZ390" s="57"/>
      <c r="BA390" s="13" t="s">
        <v>447</v>
      </c>
      <c r="BB390" s="109" t="s">
        <v>447</v>
      </c>
      <c r="BC390" s="1"/>
      <c r="BD390" s="1"/>
      <c r="BE390" s="1"/>
      <c r="BF390" s="1"/>
      <c r="BG390" s="1"/>
      <c r="BS390" s="29"/>
      <c r="BT390" s="44" t="str">
        <f t="shared" si="59"/>
        <v/>
      </c>
      <c r="BU390" s="45" t="str">
        <f t="shared" si="60"/>
        <v/>
      </c>
      <c r="BV390" s="45" t="str">
        <f t="shared" si="61"/>
        <v/>
      </c>
      <c r="BW390" s="44" t="str">
        <f t="shared" si="62"/>
        <v/>
      </c>
      <c r="BX390" s="45" t="str">
        <f t="shared" si="63"/>
        <v/>
      </c>
      <c r="BY390" s="44" t="e">
        <f>IF(AND(#REF!="",#REF!="",#REF!="",#REF!=""),"",SUM(#REF!,#REF!,#REF!,#REF!,#REF!))</f>
        <v>#REF!</v>
      </c>
      <c r="BZ390" s="45" t="str">
        <f t="shared" si="64"/>
        <v/>
      </c>
      <c r="CA390" s="44" t="str">
        <f t="shared" si="65"/>
        <v/>
      </c>
      <c r="CB390" s="45" t="str">
        <f t="shared" si="66"/>
        <v/>
      </c>
      <c r="CC390" s="44" t="str">
        <f t="shared" si="67"/>
        <v/>
      </c>
      <c r="CD390" s="45" t="str">
        <f t="shared" si="68"/>
        <v/>
      </c>
      <c r="CE390" s="44" t="e">
        <f>IF(AND(#REF!="",#REF!="",#REF!="",#REF!=""),"",SUM(#REF!,#REF!,#REF!,#REF!,#REF!))</f>
        <v>#REF!</v>
      </c>
      <c r="CF390" s="45" t="str">
        <f t="shared" si="69"/>
        <v/>
      </c>
      <c r="CG390" s="38" t="e">
        <f>IF(AND(#REF!="",#REF!="",#REF!="",#REF!=""),"",SUM(#REF!,#REF!,#REF!,#REF!))</f>
        <v>#REF!</v>
      </c>
      <c r="CH390" s="38" t="str">
        <f t="shared" si="70"/>
        <v/>
      </c>
    </row>
    <row r="391" spans="1:86" ht="24.9" customHeight="1">
      <c r="A391" s="358">
        <v>385</v>
      </c>
      <c r="B391" s="359"/>
      <c r="C391" s="360"/>
      <c r="D391" s="361"/>
      <c r="E391" s="362"/>
      <c r="F391" s="363"/>
      <c r="G391" s="363"/>
      <c r="H391" s="364"/>
      <c r="I391" s="365"/>
      <c r="J391" s="366"/>
      <c r="K391" s="367"/>
      <c r="L391" s="24"/>
      <c r="M391" s="25"/>
      <c r="N391" s="25"/>
      <c r="O391" s="8"/>
      <c r="P391" s="57"/>
      <c r="Q391" s="60"/>
      <c r="R391" s="8"/>
      <c r="S391" s="14"/>
      <c r="T391" s="26"/>
      <c r="U391" s="27"/>
      <c r="V391" s="27"/>
      <c r="W391" s="8"/>
      <c r="X391" s="63"/>
      <c r="Y391" s="60"/>
      <c r="Z391" s="8"/>
      <c r="AA391" s="14"/>
      <c r="AB391" s="24"/>
      <c r="AC391" s="25"/>
      <c r="AD391" s="25"/>
      <c r="AE391" s="8"/>
      <c r="AF391" s="57"/>
      <c r="AG391" s="60"/>
      <c r="AH391" s="8"/>
      <c r="AI391" s="14"/>
      <c r="AJ391" s="24"/>
      <c r="AK391" s="25"/>
      <c r="AL391" s="25"/>
      <c r="AM391" s="8"/>
      <c r="AN391" s="57"/>
      <c r="AO391" s="60"/>
      <c r="AP391" s="8"/>
      <c r="AQ391" s="14"/>
      <c r="AR391" s="24"/>
      <c r="AS391" s="25"/>
      <c r="AT391" s="57"/>
      <c r="AU391" s="24"/>
      <c r="AV391" s="25"/>
      <c r="AW391" s="97"/>
      <c r="AX391" s="24"/>
      <c r="AY391" s="25"/>
      <c r="AZ391" s="57"/>
      <c r="BA391" s="13" t="s">
        <v>447</v>
      </c>
      <c r="BB391" s="109" t="s">
        <v>447</v>
      </c>
      <c r="BC391" s="1"/>
      <c r="BD391" s="1"/>
      <c r="BE391" s="1"/>
      <c r="BF391" s="1"/>
      <c r="BG391" s="1"/>
      <c r="BS391" s="29"/>
      <c r="BT391" s="44" t="str">
        <f t="shared" si="59"/>
        <v/>
      </c>
      <c r="BU391" s="45" t="str">
        <f t="shared" si="60"/>
        <v/>
      </c>
      <c r="BV391" s="45" t="str">
        <f t="shared" si="61"/>
        <v/>
      </c>
      <c r="BW391" s="44" t="str">
        <f t="shared" si="62"/>
        <v/>
      </c>
      <c r="BX391" s="45" t="str">
        <f t="shared" si="63"/>
        <v/>
      </c>
      <c r="BY391" s="44" t="e">
        <f>IF(AND(#REF!="",#REF!="",#REF!="",#REF!=""),"",SUM(#REF!,#REF!,#REF!,#REF!,#REF!))</f>
        <v>#REF!</v>
      </c>
      <c r="BZ391" s="45" t="str">
        <f t="shared" si="64"/>
        <v/>
      </c>
      <c r="CA391" s="44" t="str">
        <f t="shared" si="65"/>
        <v/>
      </c>
      <c r="CB391" s="45" t="str">
        <f t="shared" si="66"/>
        <v/>
      </c>
      <c r="CC391" s="44" t="str">
        <f t="shared" si="67"/>
        <v/>
      </c>
      <c r="CD391" s="45" t="str">
        <f t="shared" si="68"/>
        <v/>
      </c>
      <c r="CE391" s="44" t="e">
        <f>IF(AND(#REF!="",#REF!="",#REF!="",#REF!=""),"",SUM(#REF!,#REF!,#REF!,#REF!,#REF!))</f>
        <v>#REF!</v>
      </c>
      <c r="CF391" s="45" t="str">
        <f t="shared" si="69"/>
        <v/>
      </c>
      <c r="CG391" s="38" t="e">
        <f>IF(AND(#REF!="",#REF!="",#REF!="",#REF!=""),"",SUM(#REF!,#REF!,#REF!,#REF!))</f>
        <v>#REF!</v>
      </c>
      <c r="CH391" s="38" t="str">
        <f t="shared" si="70"/>
        <v/>
      </c>
    </row>
    <row r="392" spans="1:86" ht="24.9" customHeight="1">
      <c r="A392" s="358">
        <v>386</v>
      </c>
      <c r="B392" s="359"/>
      <c r="C392" s="360"/>
      <c r="D392" s="361"/>
      <c r="E392" s="362"/>
      <c r="F392" s="363"/>
      <c r="G392" s="363"/>
      <c r="H392" s="364"/>
      <c r="I392" s="365"/>
      <c r="J392" s="366"/>
      <c r="K392" s="367"/>
      <c r="L392" s="24"/>
      <c r="M392" s="25"/>
      <c r="N392" s="25"/>
      <c r="O392" s="8"/>
      <c r="P392" s="57"/>
      <c r="Q392" s="60"/>
      <c r="R392" s="8"/>
      <c r="S392" s="14"/>
      <c r="T392" s="26"/>
      <c r="U392" s="27"/>
      <c r="V392" s="27"/>
      <c r="W392" s="8"/>
      <c r="X392" s="63"/>
      <c r="Y392" s="60"/>
      <c r="Z392" s="8"/>
      <c r="AA392" s="14"/>
      <c r="AB392" s="24"/>
      <c r="AC392" s="25"/>
      <c r="AD392" s="25"/>
      <c r="AE392" s="8"/>
      <c r="AF392" s="57"/>
      <c r="AG392" s="60"/>
      <c r="AH392" s="8"/>
      <c r="AI392" s="14"/>
      <c r="AJ392" s="24"/>
      <c r="AK392" s="25"/>
      <c r="AL392" s="25"/>
      <c r="AM392" s="8"/>
      <c r="AN392" s="57"/>
      <c r="AO392" s="60"/>
      <c r="AP392" s="8"/>
      <c r="AQ392" s="14"/>
      <c r="AR392" s="24"/>
      <c r="AS392" s="25"/>
      <c r="AT392" s="57"/>
      <c r="AU392" s="24"/>
      <c r="AV392" s="25"/>
      <c r="AW392" s="97"/>
      <c r="AX392" s="24"/>
      <c r="AY392" s="25"/>
      <c r="AZ392" s="57"/>
      <c r="BA392" s="13" t="s">
        <v>447</v>
      </c>
      <c r="BB392" s="109" t="s">
        <v>447</v>
      </c>
      <c r="BC392" s="1"/>
      <c r="BD392" s="1"/>
      <c r="BE392" s="1"/>
      <c r="BF392" s="1"/>
      <c r="BG392" s="1"/>
      <c r="BS392" s="29"/>
      <c r="BT392" s="44" t="str">
        <f t="shared" ref="BT392:BT407" si="71">IF(I392="","",I392)</f>
        <v/>
      </c>
      <c r="BU392" s="45" t="str">
        <f t="shared" ref="BU392:BU407" si="72">IF(AND(L392="",M392="",N392="",P392=""),"",SUM(L392,M392,N392,O392,P392))</f>
        <v/>
      </c>
      <c r="BV392" s="45" t="str">
        <f t="shared" ref="BV392:BV407" si="73">IFERROR(IF(BU392="","",ROUNDUP(BU392*20%,0)),"")</f>
        <v/>
      </c>
      <c r="BW392" s="44" t="str">
        <f t="shared" ref="BW392:BW407" si="74">IF(AND(T392="",U392="",V392="",X392=""),"",SUM(T392,U392,V392,W392,X392))</f>
        <v/>
      </c>
      <c r="BX392" s="45" t="str">
        <f t="shared" ref="BX392:BX407" si="75">IFERROR(IF(BW392="","",ROUNDUP(BW392*20%,0)),"")</f>
        <v/>
      </c>
      <c r="BY392" s="44" t="e">
        <f>IF(AND(#REF!="",#REF!="",#REF!="",#REF!=""),"",SUM(#REF!,#REF!,#REF!,#REF!,#REF!))</f>
        <v>#REF!</v>
      </c>
      <c r="BZ392" s="45" t="str">
        <f t="shared" ref="BZ392:BZ407" si="76">IFERROR(IF(BY392="","",ROUNDUP(BY392*20%,0)),"")</f>
        <v/>
      </c>
      <c r="CA392" s="44" t="str">
        <f t="shared" ref="CA392:CA407" si="77">IF(AND(AB392="",AC392="",AD392="",AF392=""),"",SUM(AB392,AC392,AD392,AE392,AF392))</f>
        <v/>
      </c>
      <c r="CB392" s="45" t="str">
        <f t="shared" ref="CB392:CB407" si="78">IFERROR(IF(CA392="","",ROUNDUP(CA392*20%,0)),"")</f>
        <v/>
      </c>
      <c r="CC392" s="44" t="str">
        <f t="shared" ref="CC392:CC407" si="79">IF(AND(AJ392="",AK392="",AL392="",AN392=""),"",SUM(AJ392,AK392,AL392,AM392,AN392))</f>
        <v/>
      </c>
      <c r="CD392" s="45" t="str">
        <f t="shared" ref="CD392:CD407" si="80">IFERROR(IF(CC392="","",ROUNDUP(CC392*20%,0)),"")</f>
        <v/>
      </c>
      <c r="CE392" s="44" t="e">
        <f>IF(AND(#REF!="",#REF!="",#REF!="",#REF!=""),"",SUM(#REF!,#REF!,#REF!,#REF!,#REF!))</f>
        <v>#REF!</v>
      </c>
      <c r="CF392" s="45" t="str">
        <f t="shared" ref="CF392:CF407" si="81">IFERROR(IF(CE392="","",ROUNDUP(CE392*20%,0)),"")</f>
        <v/>
      </c>
      <c r="CG392" s="38" t="e">
        <f>IF(AND(#REF!="",#REF!="",#REF!="",#REF!=""),"",SUM(#REF!,#REF!,#REF!,#REF!))</f>
        <v>#REF!</v>
      </c>
      <c r="CH392" s="38" t="str">
        <f t="shared" si="70"/>
        <v/>
      </c>
    </row>
    <row r="393" spans="1:86" ht="24.9" customHeight="1">
      <c r="A393" s="358">
        <v>387</v>
      </c>
      <c r="B393" s="359"/>
      <c r="C393" s="360"/>
      <c r="D393" s="361"/>
      <c r="E393" s="362"/>
      <c r="F393" s="363"/>
      <c r="G393" s="363"/>
      <c r="H393" s="364"/>
      <c r="I393" s="365"/>
      <c r="J393" s="366"/>
      <c r="K393" s="367"/>
      <c r="L393" s="24"/>
      <c r="M393" s="25"/>
      <c r="N393" s="25"/>
      <c r="O393" s="8"/>
      <c r="P393" s="57"/>
      <c r="Q393" s="60"/>
      <c r="R393" s="8"/>
      <c r="S393" s="14"/>
      <c r="T393" s="26"/>
      <c r="U393" s="27"/>
      <c r="V393" s="27"/>
      <c r="W393" s="8"/>
      <c r="X393" s="63"/>
      <c r="Y393" s="60"/>
      <c r="Z393" s="8"/>
      <c r="AA393" s="14"/>
      <c r="AB393" s="24"/>
      <c r="AC393" s="25"/>
      <c r="AD393" s="25"/>
      <c r="AE393" s="8"/>
      <c r="AF393" s="57"/>
      <c r="AG393" s="60"/>
      <c r="AH393" s="8"/>
      <c r="AI393" s="14"/>
      <c r="AJ393" s="24"/>
      <c r="AK393" s="25"/>
      <c r="AL393" s="25"/>
      <c r="AM393" s="8"/>
      <c r="AN393" s="57"/>
      <c r="AO393" s="60"/>
      <c r="AP393" s="8"/>
      <c r="AQ393" s="14"/>
      <c r="AR393" s="24"/>
      <c r="AS393" s="25"/>
      <c r="AT393" s="57"/>
      <c r="AU393" s="24"/>
      <c r="AV393" s="25"/>
      <c r="AW393" s="97"/>
      <c r="AX393" s="24"/>
      <c r="AY393" s="25"/>
      <c r="AZ393" s="57"/>
      <c r="BA393" s="13" t="s">
        <v>447</v>
      </c>
      <c r="BB393" s="109" t="s">
        <v>447</v>
      </c>
      <c r="BC393" s="1"/>
      <c r="BD393" s="1"/>
      <c r="BE393" s="1"/>
      <c r="BF393" s="1"/>
      <c r="BG393" s="1"/>
      <c r="BS393" s="29"/>
      <c r="BT393" s="44" t="str">
        <f t="shared" si="71"/>
        <v/>
      </c>
      <c r="BU393" s="45" t="str">
        <f t="shared" si="72"/>
        <v/>
      </c>
      <c r="BV393" s="45" t="str">
        <f t="shared" si="73"/>
        <v/>
      </c>
      <c r="BW393" s="44" t="str">
        <f t="shared" si="74"/>
        <v/>
      </c>
      <c r="BX393" s="45" t="str">
        <f t="shared" si="75"/>
        <v/>
      </c>
      <c r="BY393" s="44" t="e">
        <f>IF(AND(#REF!="",#REF!="",#REF!="",#REF!=""),"",SUM(#REF!,#REF!,#REF!,#REF!,#REF!))</f>
        <v>#REF!</v>
      </c>
      <c r="BZ393" s="45" t="str">
        <f t="shared" si="76"/>
        <v/>
      </c>
      <c r="CA393" s="44" t="str">
        <f t="shared" si="77"/>
        <v/>
      </c>
      <c r="CB393" s="45" t="str">
        <f t="shared" si="78"/>
        <v/>
      </c>
      <c r="CC393" s="44" t="str">
        <f t="shared" si="79"/>
        <v/>
      </c>
      <c r="CD393" s="45" t="str">
        <f t="shared" si="80"/>
        <v/>
      </c>
      <c r="CE393" s="44" t="e">
        <f>IF(AND(#REF!="",#REF!="",#REF!="",#REF!=""),"",SUM(#REF!,#REF!,#REF!,#REF!,#REF!))</f>
        <v>#REF!</v>
      </c>
      <c r="CF393" s="45" t="str">
        <f t="shared" si="81"/>
        <v/>
      </c>
      <c r="CG393" s="38" t="e">
        <f>IF(AND(#REF!="",#REF!="",#REF!="",#REF!=""),"",SUM(#REF!,#REF!,#REF!,#REF!))</f>
        <v>#REF!</v>
      </c>
      <c r="CH393" s="38" t="str">
        <f t="shared" si="70"/>
        <v/>
      </c>
    </row>
    <row r="394" spans="1:86" ht="24.9" customHeight="1">
      <c r="A394" s="358">
        <v>388</v>
      </c>
      <c r="B394" s="359"/>
      <c r="C394" s="360"/>
      <c r="D394" s="361"/>
      <c r="E394" s="362"/>
      <c r="F394" s="363"/>
      <c r="G394" s="363"/>
      <c r="H394" s="364"/>
      <c r="I394" s="365"/>
      <c r="J394" s="366"/>
      <c r="K394" s="367"/>
      <c r="L394" s="24"/>
      <c r="M394" s="25"/>
      <c r="N394" s="25"/>
      <c r="O394" s="8"/>
      <c r="P394" s="57"/>
      <c r="Q394" s="60"/>
      <c r="R394" s="8"/>
      <c r="S394" s="14"/>
      <c r="T394" s="26"/>
      <c r="U394" s="27"/>
      <c r="V394" s="27"/>
      <c r="W394" s="8"/>
      <c r="X394" s="63"/>
      <c r="Y394" s="60"/>
      <c r="Z394" s="8"/>
      <c r="AA394" s="14"/>
      <c r="AB394" s="24"/>
      <c r="AC394" s="25"/>
      <c r="AD394" s="25"/>
      <c r="AE394" s="8"/>
      <c r="AF394" s="57"/>
      <c r="AG394" s="60"/>
      <c r="AH394" s="8"/>
      <c r="AI394" s="14"/>
      <c r="AJ394" s="24"/>
      <c r="AK394" s="25"/>
      <c r="AL394" s="25"/>
      <c r="AM394" s="8"/>
      <c r="AN394" s="57"/>
      <c r="AO394" s="60"/>
      <c r="AP394" s="8"/>
      <c r="AQ394" s="14"/>
      <c r="AR394" s="24"/>
      <c r="AS394" s="25"/>
      <c r="AT394" s="57"/>
      <c r="AU394" s="24"/>
      <c r="AV394" s="25"/>
      <c r="AW394" s="97"/>
      <c r="AX394" s="24"/>
      <c r="AY394" s="25"/>
      <c r="AZ394" s="57"/>
      <c r="BA394" s="13" t="s">
        <v>447</v>
      </c>
      <c r="BB394" s="109" t="s">
        <v>447</v>
      </c>
      <c r="BC394" s="1"/>
      <c r="BD394" s="1"/>
      <c r="BE394" s="1"/>
      <c r="BF394" s="1"/>
      <c r="BG394" s="1"/>
      <c r="BS394" s="29"/>
      <c r="BT394" s="44" t="str">
        <f t="shared" si="71"/>
        <v/>
      </c>
      <c r="BU394" s="45" t="str">
        <f t="shared" si="72"/>
        <v/>
      </c>
      <c r="BV394" s="45" t="str">
        <f t="shared" si="73"/>
        <v/>
      </c>
      <c r="BW394" s="44" t="str">
        <f t="shared" si="74"/>
        <v/>
      </c>
      <c r="BX394" s="45" t="str">
        <f t="shared" si="75"/>
        <v/>
      </c>
      <c r="BY394" s="44" t="e">
        <f>IF(AND(#REF!="",#REF!="",#REF!="",#REF!=""),"",SUM(#REF!,#REF!,#REF!,#REF!,#REF!))</f>
        <v>#REF!</v>
      </c>
      <c r="BZ394" s="45" t="str">
        <f t="shared" si="76"/>
        <v/>
      </c>
      <c r="CA394" s="44" t="str">
        <f t="shared" si="77"/>
        <v/>
      </c>
      <c r="CB394" s="45" t="str">
        <f t="shared" si="78"/>
        <v/>
      </c>
      <c r="CC394" s="44" t="str">
        <f t="shared" si="79"/>
        <v/>
      </c>
      <c r="CD394" s="45" t="str">
        <f t="shared" si="80"/>
        <v/>
      </c>
      <c r="CE394" s="44" t="e">
        <f>IF(AND(#REF!="",#REF!="",#REF!="",#REF!=""),"",SUM(#REF!,#REF!,#REF!,#REF!,#REF!))</f>
        <v>#REF!</v>
      </c>
      <c r="CF394" s="45" t="str">
        <f t="shared" si="81"/>
        <v/>
      </c>
      <c r="CG394" s="38" t="e">
        <f>IF(AND(#REF!="",#REF!="",#REF!="",#REF!=""),"",SUM(#REF!,#REF!,#REF!,#REF!))</f>
        <v>#REF!</v>
      </c>
      <c r="CH394" s="38" t="str">
        <f t="shared" si="70"/>
        <v/>
      </c>
    </row>
    <row r="395" spans="1:86" ht="24.9" customHeight="1">
      <c r="A395" s="358">
        <v>389</v>
      </c>
      <c r="B395" s="359"/>
      <c r="C395" s="360"/>
      <c r="D395" s="361"/>
      <c r="E395" s="362"/>
      <c r="F395" s="363"/>
      <c r="G395" s="363"/>
      <c r="H395" s="364"/>
      <c r="I395" s="365"/>
      <c r="J395" s="366"/>
      <c r="K395" s="367"/>
      <c r="L395" s="24"/>
      <c r="M395" s="25"/>
      <c r="N395" s="25"/>
      <c r="O395" s="8"/>
      <c r="P395" s="57"/>
      <c r="Q395" s="60"/>
      <c r="R395" s="8"/>
      <c r="S395" s="14"/>
      <c r="T395" s="26"/>
      <c r="U395" s="27"/>
      <c r="V395" s="27"/>
      <c r="W395" s="8"/>
      <c r="X395" s="63"/>
      <c r="Y395" s="60"/>
      <c r="Z395" s="8"/>
      <c r="AA395" s="14"/>
      <c r="AB395" s="24"/>
      <c r="AC395" s="25"/>
      <c r="AD395" s="25"/>
      <c r="AE395" s="8"/>
      <c r="AF395" s="57"/>
      <c r="AG395" s="60"/>
      <c r="AH395" s="8"/>
      <c r="AI395" s="14"/>
      <c r="AJ395" s="24"/>
      <c r="AK395" s="25"/>
      <c r="AL395" s="25"/>
      <c r="AM395" s="8"/>
      <c r="AN395" s="57"/>
      <c r="AO395" s="60"/>
      <c r="AP395" s="8"/>
      <c r="AQ395" s="14"/>
      <c r="AR395" s="24"/>
      <c r="AS395" s="25"/>
      <c r="AT395" s="57"/>
      <c r="AU395" s="24"/>
      <c r="AV395" s="25"/>
      <c r="AW395" s="97"/>
      <c r="AX395" s="24"/>
      <c r="AY395" s="25"/>
      <c r="AZ395" s="57"/>
      <c r="BA395" s="13" t="s">
        <v>447</v>
      </c>
      <c r="BB395" s="109" t="s">
        <v>447</v>
      </c>
      <c r="BC395" s="1"/>
      <c r="BD395" s="1"/>
      <c r="BE395" s="1"/>
      <c r="BF395" s="1"/>
      <c r="BG395" s="1"/>
      <c r="BS395" s="29"/>
      <c r="BT395" s="44" t="str">
        <f t="shared" si="71"/>
        <v/>
      </c>
      <c r="BU395" s="45" t="str">
        <f t="shared" si="72"/>
        <v/>
      </c>
      <c r="BV395" s="45" t="str">
        <f t="shared" si="73"/>
        <v/>
      </c>
      <c r="BW395" s="44" t="str">
        <f t="shared" si="74"/>
        <v/>
      </c>
      <c r="BX395" s="45" t="str">
        <f t="shared" si="75"/>
        <v/>
      </c>
      <c r="BY395" s="44" t="e">
        <f>IF(AND(#REF!="",#REF!="",#REF!="",#REF!=""),"",SUM(#REF!,#REF!,#REF!,#REF!,#REF!))</f>
        <v>#REF!</v>
      </c>
      <c r="BZ395" s="45" t="str">
        <f t="shared" si="76"/>
        <v/>
      </c>
      <c r="CA395" s="44" t="str">
        <f t="shared" si="77"/>
        <v/>
      </c>
      <c r="CB395" s="45" t="str">
        <f t="shared" si="78"/>
        <v/>
      </c>
      <c r="CC395" s="44" t="str">
        <f t="shared" si="79"/>
        <v/>
      </c>
      <c r="CD395" s="45" t="str">
        <f t="shared" si="80"/>
        <v/>
      </c>
      <c r="CE395" s="44" t="e">
        <f>IF(AND(#REF!="",#REF!="",#REF!="",#REF!=""),"",SUM(#REF!,#REF!,#REF!,#REF!,#REF!))</f>
        <v>#REF!</v>
      </c>
      <c r="CF395" s="45" t="str">
        <f t="shared" si="81"/>
        <v/>
      </c>
      <c r="CG395" s="38" t="e">
        <f>IF(AND(#REF!="",#REF!="",#REF!="",#REF!=""),"",SUM(#REF!,#REF!,#REF!,#REF!))</f>
        <v>#REF!</v>
      </c>
      <c r="CH395" s="38" t="str">
        <f t="shared" si="70"/>
        <v/>
      </c>
    </row>
    <row r="396" spans="1:86" ht="24.9" customHeight="1">
      <c r="A396" s="358">
        <v>390</v>
      </c>
      <c r="B396" s="359"/>
      <c r="C396" s="360"/>
      <c r="D396" s="361"/>
      <c r="E396" s="362"/>
      <c r="F396" s="363"/>
      <c r="G396" s="363"/>
      <c r="H396" s="364"/>
      <c r="I396" s="365"/>
      <c r="J396" s="366"/>
      <c r="K396" s="367"/>
      <c r="L396" s="24"/>
      <c r="M396" s="25"/>
      <c r="N396" s="25"/>
      <c r="O396" s="8"/>
      <c r="P396" s="57"/>
      <c r="Q396" s="60"/>
      <c r="R396" s="8"/>
      <c r="S396" s="14"/>
      <c r="T396" s="26"/>
      <c r="U396" s="27"/>
      <c r="V396" s="27"/>
      <c r="W396" s="8"/>
      <c r="X396" s="63"/>
      <c r="Y396" s="60"/>
      <c r="Z396" s="8"/>
      <c r="AA396" s="14"/>
      <c r="AB396" s="24"/>
      <c r="AC396" s="25"/>
      <c r="AD396" s="25"/>
      <c r="AE396" s="8"/>
      <c r="AF396" s="57"/>
      <c r="AG396" s="60"/>
      <c r="AH396" s="8"/>
      <c r="AI396" s="14"/>
      <c r="AJ396" s="24"/>
      <c r="AK396" s="25"/>
      <c r="AL396" s="25"/>
      <c r="AM396" s="8"/>
      <c r="AN396" s="57"/>
      <c r="AO396" s="60"/>
      <c r="AP396" s="8"/>
      <c r="AQ396" s="14"/>
      <c r="AR396" s="24"/>
      <c r="AS396" s="25"/>
      <c r="AT396" s="57"/>
      <c r="AU396" s="24"/>
      <c r="AV396" s="25"/>
      <c r="AW396" s="97"/>
      <c r="AX396" s="24"/>
      <c r="AY396" s="25"/>
      <c r="AZ396" s="57"/>
      <c r="BA396" s="13" t="s">
        <v>447</v>
      </c>
      <c r="BB396" s="109" t="s">
        <v>447</v>
      </c>
      <c r="BC396" s="1"/>
      <c r="BD396" s="1"/>
      <c r="BE396" s="1"/>
      <c r="BF396" s="1"/>
      <c r="BG396" s="1"/>
      <c r="BS396" s="29"/>
      <c r="BT396" s="44" t="str">
        <f t="shared" si="71"/>
        <v/>
      </c>
      <c r="BU396" s="45" t="str">
        <f t="shared" si="72"/>
        <v/>
      </c>
      <c r="BV396" s="45" t="str">
        <f t="shared" si="73"/>
        <v/>
      </c>
      <c r="BW396" s="44" t="str">
        <f t="shared" si="74"/>
        <v/>
      </c>
      <c r="BX396" s="45" t="str">
        <f t="shared" si="75"/>
        <v/>
      </c>
      <c r="BY396" s="44" t="e">
        <f>IF(AND(#REF!="",#REF!="",#REF!="",#REF!=""),"",SUM(#REF!,#REF!,#REF!,#REF!,#REF!))</f>
        <v>#REF!</v>
      </c>
      <c r="BZ396" s="45" t="str">
        <f t="shared" si="76"/>
        <v/>
      </c>
      <c r="CA396" s="44" t="str">
        <f t="shared" si="77"/>
        <v/>
      </c>
      <c r="CB396" s="45" t="str">
        <f t="shared" si="78"/>
        <v/>
      </c>
      <c r="CC396" s="44" t="str">
        <f t="shared" si="79"/>
        <v/>
      </c>
      <c r="CD396" s="45" t="str">
        <f t="shared" si="80"/>
        <v/>
      </c>
      <c r="CE396" s="44" t="e">
        <f>IF(AND(#REF!="",#REF!="",#REF!="",#REF!=""),"",SUM(#REF!,#REF!,#REF!,#REF!,#REF!))</f>
        <v>#REF!</v>
      </c>
      <c r="CF396" s="45" t="str">
        <f t="shared" si="81"/>
        <v/>
      </c>
      <c r="CG396" s="38" t="e">
        <f>IF(AND(#REF!="",#REF!="",#REF!="",#REF!=""),"",SUM(#REF!,#REF!,#REF!,#REF!))</f>
        <v>#REF!</v>
      </c>
      <c r="CH396" s="38" t="str">
        <f t="shared" si="70"/>
        <v/>
      </c>
    </row>
    <row r="397" spans="1:86" ht="24.9" customHeight="1">
      <c r="A397" s="358">
        <v>391</v>
      </c>
      <c r="B397" s="359"/>
      <c r="C397" s="360"/>
      <c r="D397" s="361"/>
      <c r="E397" s="362"/>
      <c r="F397" s="363"/>
      <c r="G397" s="363"/>
      <c r="H397" s="364"/>
      <c r="I397" s="365"/>
      <c r="J397" s="366"/>
      <c r="K397" s="367"/>
      <c r="L397" s="24"/>
      <c r="M397" s="25"/>
      <c r="N397" s="25"/>
      <c r="O397" s="8"/>
      <c r="P397" s="57"/>
      <c r="Q397" s="60"/>
      <c r="R397" s="8"/>
      <c r="S397" s="14"/>
      <c r="T397" s="26"/>
      <c r="U397" s="27"/>
      <c r="V397" s="27"/>
      <c r="W397" s="8"/>
      <c r="X397" s="63"/>
      <c r="Y397" s="60"/>
      <c r="Z397" s="8"/>
      <c r="AA397" s="14"/>
      <c r="AB397" s="24"/>
      <c r="AC397" s="25"/>
      <c r="AD397" s="25"/>
      <c r="AE397" s="8"/>
      <c r="AF397" s="57"/>
      <c r="AG397" s="60"/>
      <c r="AH397" s="8"/>
      <c r="AI397" s="14"/>
      <c r="AJ397" s="24"/>
      <c r="AK397" s="25"/>
      <c r="AL397" s="25"/>
      <c r="AM397" s="8"/>
      <c r="AN397" s="57"/>
      <c r="AO397" s="60"/>
      <c r="AP397" s="8"/>
      <c r="AQ397" s="14"/>
      <c r="AR397" s="24"/>
      <c r="AS397" s="25"/>
      <c r="AT397" s="57"/>
      <c r="AU397" s="24"/>
      <c r="AV397" s="25"/>
      <c r="AW397" s="97"/>
      <c r="AX397" s="24"/>
      <c r="AY397" s="25"/>
      <c r="AZ397" s="57"/>
      <c r="BA397" s="13" t="s">
        <v>447</v>
      </c>
      <c r="BB397" s="109" t="s">
        <v>447</v>
      </c>
      <c r="BC397" s="1"/>
      <c r="BD397" s="1"/>
      <c r="BE397" s="1"/>
      <c r="BF397" s="1"/>
      <c r="BG397" s="1"/>
      <c r="BS397" s="29"/>
      <c r="BT397" s="44" t="str">
        <f t="shared" si="71"/>
        <v/>
      </c>
      <c r="BU397" s="45" t="str">
        <f t="shared" si="72"/>
        <v/>
      </c>
      <c r="BV397" s="45" t="str">
        <f t="shared" si="73"/>
        <v/>
      </c>
      <c r="BW397" s="44" t="str">
        <f t="shared" si="74"/>
        <v/>
      </c>
      <c r="BX397" s="45" t="str">
        <f t="shared" si="75"/>
        <v/>
      </c>
      <c r="BY397" s="44" t="e">
        <f>IF(AND(#REF!="",#REF!="",#REF!="",#REF!=""),"",SUM(#REF!,#REF!,#REF!,#REF!,#REF!))</f>
        <v>#REF!</v>
      </c>
      <c r="BZ397" s="45" t="str">
        <f t="shared" si="76"/>
        <v/>
      </c>
      <c r="CA397" s="44" t="str">
        <f t="shared" si="77"/>
        <v/>
      </c>
      <c r="CB397" s="45" t="str">
        <f t="shared" si="78"/>
        <v/>
      </c>
      <c r="CC397" s="44" t="str">
        <f t="shared" si="79"/>
        <v/>
      </c>
      <c r="CD397" s="45" t="str">
        <f t="shared" si="80"/>
        <v/>
      </c>
      <c r="CE397" s="44" t="e">
        <f>IF(AND(#REF!="",#REF!="",#REF!="",#REF!=""),"",SUM(#REF!,#REF!,#REF!,#REF!,#REF!))</f>
        <v>#REF!</v>
      </c>
      <c r="CF397" s="45" t="str">
        <f t="shared" si="81"/>
        <v/>
      </c>
      <c r="CG397" s="38" t="e">
        <f>IF(AND(#REF!="",#REF!="",#REF!="",#REF!=""),"",SUM(#REF!,#REF!,#REF!,#REF!))</f>
        <v>#REF!</v>
      </c>
      <c r="CH397" s="38" t="str">
        <f t="shared" si="70"/>
        <v/>
      </c>
    </row>
    <row r="398" spans="1:86" ht="24.9" customHeight="1">
      <c r="A398" s="358">
        <v>392</v>
      </c>
      <c r="B398" s="359"/>
      <c r="C398" s="360"/>
      <c r="D398" s="361"/>
      <c r="E398" s="362"/>
      <c r="F398" s="363"/>
      <c r="G398" s="363"/>
      <c r="H398" s="364"/>
      <c r="I398" s="365"/>
      <c r="J398" s="366"/>
      <c r="K398" s="367"/>
      <c r="L398" s="24"/>
      <c r="M398" s="25"/>
      <c r="N398" s="25"/>
      <c r="O398" s="8"/>
      <c r="P398" s="57"/>
      <c r="Q398" s="60"/>
      <c r="R398" s="8"/>
      <c r="S398" s="14"/>
      <c r="T398" s="26"/>
      <c r="U398" s="27"/>
      <c r="V398" s="27"/>
      <c r="W398" s="8"/>
      <c r="X398" s="63"/>
      <c r="Y398" s="60"/>
      <c r="Z398" s="8"/>
      <c r="AA398" s="14"/>
      <c r="AB398" s="24"/>
      <c r="AC398" s="25"/>
      <c r="AD398" s="25"/>
      <c r="AE398" s="8"/>
      <c r="AF398" s="57"/>
      <c r="AG398" s="60"/>
      <c r="AH398" s="8"/>
      <c r="AI398" s="14"/>
      <c r="AJ398" s="24"/>
      <c r="AK398" s="25"/>
      <c r="AL398" s="25"/>
      <c r="AM398" s="8"/>
      <c r="AN398" s="57"/>
      <c r="AO398" s="60"/>
      <c r="AP398" s="8"/>
      <c r="AQ398" s="14"/>
      <c r="AR398" s="24"/>
      <c r="AS398" s="25"/>
      <c r="AT398" s="57"/>
      <c r="AU398" s="24"/>
      <c r="AV398" s="25"/>
      <c r="AW398" s="97"/>
      <c r="AX398" s="24"/>
      <c r="AY398" s="25"/>
      <c r="AZ398" s="57"/>
      <c r="BA398" s="13" t="s">
        <v>447</v>
      </c>
      <c r="BB398" s="109" t="s">
        <v>447</v>
      </c>
      <c r="BC398" s="1"/>
      <c r="BD398" s="1"/>
      <c r="BE398" s="1"/>
      <c r="BF398" s="1"/>
      <c r="BG398" s="1"/>
      <c r="BS398" s="29"/>
      <c r="BT398" s="44" t="str">
        <f t="shared" si="71"/>
        <v/>
      </c>
      <c r="BU398" s="45" t="str">
        <f t="shared" si="72"/>
        <v/>
      </c>
      <c r="BV398" s="45" t="str">
        <f t="shared" si="73"/>
        <v/>
      </c>
      <c r="BW398" s="44" t="str">
        <f t="shared" si="74"/>
        <v/>
      </c>
      <c r="BX398" s="45" t="str">
        <f t="shared" si="75"/>
        <v/>
      </c>
      <c r="BY398" s="44" t="e">
        <f>IF(AND(#REF!="",#REF!="",#REF!="",#REF!=""),"",SUM(#REF!,#REF!,#REF!,#REF!,#REF!))</f>
        <v>#REF!</v>
      </c>
      <c r="BZ398" s="45" t="str">
        <f t="shared" si="76"/>
        <v/>
      </c>
      <c r="CA398" s="44" t="str">
        <f t="shared" si="77"/>
        <v/>
      </c>
      <c r="CB398" s="45" t="str">
        <f t="shared" si="78"/>
        <v/>
      </c>
      <c r="CC398" s="44" t="str">
        <f t="shared" si="79"/>
        <v/>
      </c>
      <c r="CD398" s="45" t="str">
        <f t="shared" si="80"/>
        <v/>
      </c>
      <c r="CE398" s="44" t="e">
        <f>IF(AND(#REF!="",#REF!="",#REF!="",#REF!=""),"",SUM(#REF!,#REF!,#REF!,#REF!,#REF!))</f>
        <v>#REF!</v>
      </c>
      <c r="CF398" s="45" t="str">
        <f t="shared" si="81"/>
        <v/>
      </c>
      <c r="CG398" s="38" t="e">
        <f>IF(AND(#REF!="",#REF!="",#REF!="",#REF!=""),"",SUM(#REF!,#REF!,#REF!,#REF!))</f>
        <v>#REF!</v>
      </c>
      <c r="CH398" s="38" t="str">
        <f t="shared" si="70"/>
        <v/>
      </c>
    </row>
    <row r="399" spans="1:86" ht="24.9" customHeight="1">
      <c r="A399" s="358">
        <v>393</v>
      </c>
      <c r="B399" s="359"/>
      <c r="C399" s="360"/>
      <c r="D399" s="361"/>
      <c r="E399" s="362"/>
      <c r="F399" s="363"/>
      <c r="G399" s="363"/>
      <c r="H399" s="364"/>
      <c r="I399" s="365"/>
      <c r="J399" s="366"/>
      <c r="K399" s="367"/>
      <c r="L399" s="24"/>
      <c r="M399" s="25"/>
      <c r="N399" s="25"/>
      <c r="O399" s="8"/>
      <c r="P399" s="57"/>
      <c r="Q399" s="60"/>
      <c r="R399" s="8"/>
      <c r="S399" s="14"/>
      <c r="T399" s="26"/>
      <c r="U399" s="27"/>
      <c r="V399" s="27"/>
      <c r="W399" s="8"/>
      <c r="X399" s="63"/>
      <c r="Y399" s="60"/>
      <c r="Z399" s="8"/>
      <c r="AA399" s="14"/>
      <c r="AB399" s="24"/>
      <c r="AC399" s="25"/>
      <c r="AD399" s="25"/>
      <c r="AE399" s="8"/>
      <c r="AF399" s="57"/>
      <c r="AG399" s="60"/>
      <c r="AH399" s="8"/>
      <c r="AI399" s="14"/>
      <c r="AJ399" s="24"/>
      <c r="AK399" s="25"/>
      <c r="AL399" s="25"/>
      <c r="AM399" s="8"/>
      <c r="AN399" s="57"/>
      <c r="AO399" s="60"/>
      <c r="AP399" s="8"/>
      <c r="AQ399" s="14"/>
      <c r="AR399" s="24"/>
      <c r="AS399" s="25"/>
      <c r="AT399" s="57"/>
      <c r="AU399" s="24"/>
      <c r="AV399" s="25"/>
      <c r="AW399" s="97"/>
      <c r="AX399" s="24"/>
      <c r="AY399" s="25"/>
      <c r="AZ399" s="57"/>
      <c r="BA399" s="13" t="s">
        <v>447</v>
      </c>
      <c r="BB399" s="109" t="s">
        <v>447</v>
      </c>
      <c r="BC399" s="1"/>
      <c r="BD399" s="1"/>
      <c r="BE399" s="1"/>
      <c r="BF399" s="1"/>
      <c r="BG399" s="1"/>
      <c r="BS399" s="29"/>
      <c r="BT399" s="44" t="str">
        <f t="shared" si="71"/>
        <v/>
      </c>
      <c r="BU399" s="45" t="str">
        <f t="shared" si="72"/>
        <v/>
      </c>
      <c r="BV399" s="45" t="str">
        <f t="shared" si="73"/>
        <v/>
      </c>
      <c r="BW399" s="44" t="str">
        <f t="shared" si="74"/>
        <v/>
      </c>
      <c r="BX399" s="45" t="str">
        <f t="shared" si="75"/>
        <v/>
      </c>
      <c r="BY399" s="44" t="e">
        <f>IF(AND(#REF!="",#REF!="",#REF!="",#REF!=""),"",SUM(#REF!,#REF!,#REF!,#REF!,#REF!))</f>
        <v>#REF!</v>
      </c>
      <c r="BZ399" s="45" t="str">
        <f t="shared" si="76"/>
        <v/>
      </c>
      <c r="CA399" s="44" t="str">
        <f t="shared" si="77"/>
        <v/>
      </c>
      <c r="CB399" s="45" t="str">
        <f t="shared" si="78"/>
        <v/>
      </c>
      <c r="CC399" s="44" t="str">
        <f t="shared" si="79"/>
        <v/>
      </c>
      <c r="CD399" s="45" t="str">
        <f t="shared" si="80"/>
        <v/>
      </c>
      <c r="CE399" s="44" t="e">
        <f>IF(AND(#REF!="",#REF!="",#REF!="",#REF!=""),"",SUM(#REF!,#REF!,#REF!,#REF!,#REF!))</f>
        <v>#REF!</v>
      </c>
      <c r="CF399" s="45" t="str">
        <f t="shared" si="81"/>
        <v/>
      </c>
      <c r="CG399" s="38" t="e">
        <f>IF(AND(#REF!="",#REF!="",#REF!="",#REF!=""),"",SUM(#REF!,#REF!,#REF!,#REF!))</f>
        <v>#REF!</v>
      </c>
      <c r="CH399" s="38" t="str">
        <f t="shared" si="70"/>
        <v/>
      </c>
    </row>
    <row r="400" spans="1:86" ht="24.9" customHeight="1">
      <c r="A400" s="358">
        <v>394</v>
      </c>
      <c r="B400" s="359"/>
      <c r="C400" s="360"/>
      <c r="D400" s="361"/>
      <c r="E400" s="362"/>
      <c r="F400" s="363"/>
      <c r="G400" s="363"/>
      <c r="H400" s="364"/>
      <c r="I400" s="365"/>
      <c r="J400" s="366"/>
      <c r="K400" s="367"/>
      <c r="L400" s="24"/>
      <c r="M400" s="25"/>
      <c r="N400" s="25"/>
      <c r="O400" s="8"/>
      <c r="P400" s="57"/>
      <c r="Q400" s="60"/>
      <c r="R400" s="8"/>
      <c r="S400" s="14"/>
      <c r="T400" s="26"/>
      <c r="U400" s="27"/>
      <c r="V400" s="27"/>
      <c r="W400" s="8"/>
      <c r="X400" s="63"/>
      <c r="Y400" s="60"/>
      <c r="Z400" s="8"/>
      <c r="AA400" s="14"/>
      <c r="AB400" s="24"/>
      <c r="AC400" s="25"/>
      <c r="AD400" s="25"/>
      <c r="AE400" s="8"/>
      <c r="AF400" s="57"/>
      <c r="AG400" s="60"/>
      <c r="AH400" s="8"/>
      <c r="AI400" s="14"/>
      <c r="AJ400" s="24"/>
      <c r="AK400" s="25"/>
      <c r="AL400" s="25"/>
      <c r="AM400" s="8"/>
      <c r="AN400" s="57"/>
      <c r="AO400" s="60"/>
      <c r="AP400" s="8"/>
      <c r="AQ400" s="14"/>
      <c r="AR400" s="24"/>
      <c r="AS400" s="25"/>
      <c r="AT400" s="57"/>
      <c r="AU400" s="24"/>
      <c r="AV400" s="25"/>
      <c r="AW400" s="97"/>
      <c r="AX400" s="24"/>
      <c r="AY400" s="25"/>
      <c r="AZ400" s="57"/>
      <c r="BA400" s="13" t="s">
        <v>447</v>
      </c>
      <c r="BB400" s="109" t="s">
        <v>447</v>
      </c>
      <c r="BC400" s="1"/>
      <c r="BD400" s="1"/>
      <c r="BE400" s="1"/>
      <c r="BF400" s="1"/>
      <c r="BG400" s="1"/>
      <c r="BS400" s="29"/>
      <c r="BT400" s="44" t="str">
        <f t="shared" si="71"/>
        <v/>
      </c>
      <c r="BU400" s="45" t="str">
        <f t="shared" si="72"/>
        <v/>
      </c>
      <c r="BV400" s="45" t="str">
        <f t="shared" si="73"/>
        <v/>
      </c>
      <c r="BW400" s="44" t="str">
        <f t="shared" si="74"/>
        <v/>
      </c>
      <c r="BX400" s="45" t="str">
        <f t="shared" si="75"/>
        <v/>
      </c>
      <c r="BY400" s="44" t="e">
        <f>IF(AND(#REF!="",#REF!="",#REF!="",#REF!=""),"",SUM(#REF!,#REF!,#REF!,#REF!,#REF!))</f>
        <v>#REF!</v>
      </c>
      <c r="BZ400" s="45" t="str">
        <f t="shared" si="76"/>
        <v/>
      </c>
      <c r="CA400" s="44" t="str">
        <f t="shared" si="77"/>
        <v/>
      </c>
      <c r="CB400" s="45" t="str">
        <f t="shared" si="78"/>
        <v/>
      </c>
      <c r="CC400" s="44" t="str">
        <f t="shared" si="79"/>
        <v/>
      </c>
      <c r="CD400" s="45" t="str">
        <f t="shared" si="80"/>
        <v/>
      </c>
      <c r="CE400" s="44" t="e">
        <f>IF(AND(#REF!="",#REF!="",#REF!="",#REF!=""),"",SUM(#REF!,#REF!,#REF!,#REF!,#REF!))</f>
        <v>#REF!</v>
      </c>
      <c r="CF400" s="45" t="str">
        <f t="shared" si="81"/>
        <v/>
      </c>
      <c r="CG400" s="38" t="e">
        <f>IF(AND(#REF!="",#REF!="",#REF!="",#REF!=""),"",SUM(#REF!,#REF!,#REF!,#REF!))</f>
        <v>#REF!</v>
      </c>
      <c r="CH400" s="38" t="str">
        <f t="shared" si="70"/>
        <v/>
      </c>
    </row>
    <row r="401" spans="1:86" ht="24.9" customHeight="1">
      <c r="A401" s="358">
        <v>395</v>
      </c>
      <c r="B401" s="359"/>
      <c r="C401" s="360"/>
      <c r="D401" s="361"/>
      <c r="E401" s="362"/>
      <c r="F401" s="363"/>
      <c r="G401" s="363"/>
      <c r="H401" s="364"/>
      <c r="I401" s="365"/>
      <c r="J401" s="366"/>
      <c r="K401" s="367"/>
      <c r="L401" s="24"/>
      <c r="M401" s="25"/>
      <c r="N401" s="25"/>
      <c r="O401" s="8"/>
      <c r="P401" s="57"/>
      <c r="Q401" s="60"/>
      <c r="R401" s="8"/>
      <c r="S401" s="14"/>
      <c r="T401" s="26"/>
      <c r="U401" s="27"/>
      <c r="V401" s="27"/>
      <c r="W401" s="8"/>
      <c r="X401" s="63"/>
      <c r="Y401" s="60"/>
      <c r="Z401" s="8"/>
      <c r="AA401" s="14"/>
      <c r="AB401" s="24"/>
      <c r="AC401" s="25"/>
      <c r="AD401" s="25"/>
      <c r="AE401" s="8"/>
      <c r="AF401" s="57"/>
      <c r="AG401" s="60"/>
      <c r="AH401" s="8"/>
      <c r="AI401" s="14"/>
      <c r="AJ401" s="24"/>
      <c r="AK401" s="25"/>
      <c r="AL401" s="25"/>
      <c r="AM401" s="8"/>
      <c r="AN401" s="57"/>
      <c r="AO401" s="60"/>
      <c r="AP401" s="8"/>
      <c r="AQ401" s="14"/>
      <c r="AR401" s="24"/>
      <c r="AS401" s="25"/>
      <c r="AT401" s="57"/>
      <c r="AU401" s="24"/>
      <c r="AV401" s="25"/>
      <c r="AW401" s="97"/>
      <c r="AX401" s="24"/>
      <c r="AY401" s="25"/>
      <c r="AZ401" s="57"/>
      <c r="BA401" s="13" t="s">
        <v>447</v>
      </c>
      <c r="BB401" s="109" t="s">
        <v>447</v>
      </c>
      <c r="BC401" s="1"/>
      <c r="BD401" s="1"/>
      <c r="BE401" s="1"/>
      <c r="BF401" s="1"/>
      <c r="BG401" s="1"/>
      <c r="BS401" s="29"/>
      <c r="BT401" s="44" t="str">
        <f t="shared" si="71"/>
        <v/>
      </c>
      <c r="BU401" s="45" t="str">
        <f t="shared" si="72"/>
        <v/>
      </c>
      <c r="BV401" s="45" t="str">
        <f t="shared" si="73"/>
        <v/>
      </c>
      <c r="BW401" s="44" t="str">
        <f t="shared" si="74"/>
        <v/>
      </c>
      <c r="BX401" s="45" t="str">
        <f t="shared" si="75"/>
        <v/>
      </c>
      <c r="BY401" s="44" t="e">
        <f>IF(AND(#REF!="",#REF!="",#REF!="",#REF!=""),"",SUM(#REF!,#REF!,#REF!,#REF!,#REF!))</f>
        <v>#REF!</v>
      </c>
      <c r="BZ401" s="45" t="str">
        <f t="shared" si="76"/>
        <v/>
      </c>
      <c r="CA401" s="44" t="str">
        <f t="shared" si="77"/>
        <v/>
      </c>
      <c r="CB401" s="45" t="str">
        <f t="shared" si="78"/>
        <v/>
      </c>
      <c r="CC401" s="44" t="str">
        <f t="shared" si="79"/>
        <v/>
      </c>
      <c r="CD401" s="45" t="str">
        <f t="shared" si="80"/>
        <v/>
      </c>
      <c r="CE401" s="44" t="e">
        <f>IF(AND(#REF!="",#REF!="",#REF!="",#REF!=""),"",SUM(#REF!,#REF!,#REF!,#REF!,#REF!))</f>
        <v>#REF!</v>
      </c>
      <c r="CF401" s="45" t="str">
        <f t="shared" si="81"/>
        <v/>
      </c>
      <c r="CG401" s="38" t="e">
        <f>IF(AND(#REF!="",#REF!="",#REF!="",#REF!=""),"",SUM(#REF!,#REF!,#REF!,#REF!))</f>
        <v>#REF!</v>
      </c>
      <c r="CH401" s="38" t="str">
        <f t="shared" si="70"/>
        <v/>
      </c>
    </row>
    <row r="402" spans="1:86" ht="24.9" customHeight="1">
      <c r="A402" s="358">
        <v>396</v>
      </c>
      <c r="B402" s="359"/>
      <c r="C402" s="360"/>
      <c r="D402" s="361"/>
      <c r="E402" s="362"/>
      <c r="F402" s="363"/>
      <c r="G402" s="363"/>
      <c r="H402" s="364"/>
      <c r="I402" s="365"/>
      <c r="J402" s="366"/>
      <c r="K402" s="367"/>
      <c r="L402" s="24"/>
      <c r="M402" s="25"/>
      <c r="N402" s="25"/>
      <c r="O402" s="8"/>
      <c r="P402" s="57"/>
      <c r="Q402" s="60"/>
      <c r="R402" s="8"/>
      <c r="S402" s="14"/>
      <c r="T402" s="26"/>
      <c r="U402" s="27"/>
      <c r="V402" s="27"/>
      <c r="W402" s="8"/>
      <c r="X402" s="63"/>
      <c r="Y402" s="60"/>
      <c r="Z402" s="8"/>
      <c r="AA402" s="14"/>
      <c r="AB402" s="24"/>
      <c r="AC402" s="25"/>
      <c r="AD402" s="25"/>
      <c r="AE402" s="8"/>
      <c r="AF402" s="57"/>
      <c r="AG402" s="60"/>
      <c r="AH402" s="8"/>
      <c r="AI402" s="14"/>
      <c r="AJ402" s="24"/>
      <c r="AK402" s="25"/>
      <c r="AL402" s="25"/>
      <c r="AM402" s="8"/>
      <c r="AN402" s="57"/>
      <c r="AO402" s="60"/>
      <c r="AP402" s="8"/>
      <c r="AQ402" s="14"/>
      <c r="AR402" s="24"/>
      <c r="AS402" s="25"/>
      <c r="AT402" s="57"/>
      <c r="AU402" s="24"/>
      <c r="AV402" s="25"/>
      <c r="AW402" s="97"/>
      <c r="AX402" s="24"/>
      <c r="AY402" s="25"/>
      <c r="AZ402" s="57"/>
      <c r="BA402" s="13" t="s">
        <v>447</v>
      </c>
      <c r="BB402" s="109" t="s">
        <v>447</v>
      </c>
      <c r="BC402" s="1"/>
      <c r="BD402" s="1"/>
      <c r="BE402" s="1"/>
      <c r="BF402" s="1"/>
      <c r="BG402" s="1"/>
      <c r="BS402" s="29"/>
      <c r="BT402" s="44" t="str">
        <f t="shared" si="71"/>
        <v/>
      </c>
      <c r="BU402" s="45" t="str">
        <f t="shared" si="72"/>
        <v/>
      </c>
      <c r="BV402" s="45" t="str">
        <f t="shared" si="73"/>
        <v/>
      </c>
      <c r="BW402" s="44" t="str">
        <f t="shared" si="74"/>
        <v/>
      </c>
      <c r="BX402" s="45" t="str">
        <f t="shared" si="75"/>
        <v/>
      </c>
      <c r="BY402" s="44" t="e">
        <f>IF(AND(#REF!="",#REF!="",#REF!="",#REF!=""),"",SUM(#REF!,#REF!,#REF!,#REF!,#REF!))</f>
        <v>#REF!</v>
      </c>
      <c r="BZ402" s="45" t="str">
        <f t="shared" si="76"/>
        <v/>
      </c>
      <c r="CA402" s="44" t="str">
        <f t="shared" si="77"/>
        <v/>
      </c>
      <c r="CB402" s="45" t="str">
        <f t="shared" si="78"/>
        <v/>
      </c>
      <c r="CC402" s="44" t="str">
        <f t="shared" si="79"/>
        <v/>
      </c>
      <c r="CD402" s="45" t="str">
        <f t="shared" si="80"/>
        <v/>
      </c>
      <c r="CE402" s="44" t="e">
        <f>IF(AND(#REF!="",#REF!="",#REF!="",#REF!=""),"",SUM(#REF!,#REF!,#REF!,#REF!,#REF!))</f>
        <v>#REF!</v>
      </c>
      <c r="CF402" s="45" t="str">
        <f t="shared" si="81"/>
        <v/>
      </c>
      <c r="CG402" s="38" t="e">
        <f>IF(AND(#REF!="",#REF!="",#REF!="",#REF!=""),"",SUM(#REF!,#REF!,#REF!,#REF!))</f>
        <v>#REF!</v>
      </c>
      <c r="CH402" s="38" t="str">
        <f t="shared" si="70"/>
        <v/>
      </c>
    </row>
    <row r="403" spans="1:86" ht="24.9" customHeight="1">
      <c r="A403" s="358">
        <v>397</v>
      </c>
      <c r="B403" s="359"/>
      <c r="C403" s="360"/>
      <c r="D403" s="361"/>
      <c r="E403" s="362"/>
      <c r="F403" s="363"/>
      <c r="G403" s="363"/>
      <c r="H403" s="364"/>
      <c r="I403" s="365"/>
      <c r="J403" s="366"/>
      <c r="K403" s="367"/>
      <c r="L403" s="24"/>
      <c r="M403" s="25"/>
      <c r="N403" s="25"/>
      <c r="O403" s="8"/>
      <c r="P403" s="57"/>
      <c r="Q403" s="60"/>
      <c r="R403" s="8"/>
      <c r="S403" s="14"/>
      <c r="T403" s="26"/>
      <c r="U403" s="27"/>
      <c r="V403" s="27"/>
      <c r="W403" s="8"/>
      <c r="X403" s="63"/>
      <c r="Y403" s="60"/>
      <c r="Z403" s="8"/>
      <c r="AA403" s="14"/>
      <c r="AB403" s="24"/>
      <c r="AC403" s="25"/>
      <c r="AD403" s="25"/>
      <c r="AE403" s="8"/>
      <c r="AF403" s="57"/>
      <c r="AG403" s="60"/>
      <c r="AH403" s="8"/>
      <c r="AI403" s="14"/>
      <c r="AJ403" s="24"/>
      <c r="AK403" s="25"/>
      <c r="AL403" s="25"/>
      <c r="AM403" s="8"/>
      <c r="AN403" s="57"/>
      <c r="AO403" s="60"/>
      <c r="AP403" s="8"/>
      <c r="AQ403" s="14"/>
      <c r="AR403" s="24"/>
      <c r="AS403" s="25"/>
      <c r="AT403" s="57"/>
      <c r="AU403" s="24"/>
      <c r="AV403" s="25"/>
      <c r="AW403" s="97"/>
      <c r="AX403" s="24"/>
      <c r="AY403" s="25"/>
      <c r="AZ403" s="57"/>
      <c r="BA403" s="13" t="s">
        <v>447</v>
      </c>
      <c r="BB403" s="109" t="s">
        <v>447</v>
      </c>
      <c r="BC403" s="1"/>
      <c r="BD403" s="1"/>
      <c r="BE403" s="1"/>
      <c r="BF403" s="1"/>
      <c r="BG403" s="1"/>
      <c r="BS403" s="29"/>
      <c r="BT403" s="44" t="str">
        <f t="shared" si="71"/>
        <v/>
      </c>
      <c r="BU403" s="45" t="str">
        <f t="shared" si="72"/>
        <v/>
      </c>
      <c r="BV403" s="45" t="str">
        <f t="shared" si="73"/>
        <v/>
      </c>
      <c r="BW403" s="44" t="str">
        <f t="shared" si="74"/>
        <v/>
      </c>
      <c r="BX403" s="45" t="str">
        <f t="shared" si="75"/>
        <v/>
      </c>
      <c r="BY403" s="44" t="e">
        <f>IF(AND(#REF!="",#REF!="",#REF!="",#REF!=""),"",SUM(#REF!,#REF!,#REF!,#REF!,#REF!))</f>
        <v>#REF!</v>
      </c>
      <c r="BZ403" s="45" t="str">
        <f t="shared" si="76"/>
        <v/>
      </c>
      <c r="CA403" s="44" t="str">
        <f t="shared" si="77"/>
        <v/>
      </c>
      <c r="CB403" s="45" t="str">
        <f t="shared" si="78"/>
        <v/>
      </c>
      <c r="CC403" s="44" t="str">
        <f t="shared" si="79"/>
        <v/>
      </c>
      <c r="CD403" s="45" t="str">
        <f t="shared" si="80"/>
        <v/>
      </c>
      <c r="CE403" s="44" t="e">
        <f>IF(AND(#REF!="",#REF!="",#REF!="",#REF!=""),"",SUM(#REF!,#REF!,#REF!,#REF!,#REF!))</f>
        <v>#REF!</v>
      </c>
      <c r="CF403" s="45" t="str">
        <f t="shared" si="81"/>
        <v/>
      </c>
      <c r="CG403" s="38" t="e">
        <f>IF(AND(#REF!="",#REF!="",#REF!="",#REF!=""),"",SUM(#REF!,#REF!,#REF!,#REF!))</f>
        <v>#REF!</v>
      </c>
      <c r="CH403" s="38" t="str">
        <f t="shared" si="70"/>
        <v/>
      </c>
    </row>
    <row r="404" spans="1:86" ht="24.9" customHeight="1">
      <c r="A404" s="358">
        <v>398</v>
      </c>
      <c r="B404" s="359"/>
      <c r="C404" s="360"/>
      <c r="D404" s="361"/>
      <c r="E404" s="362"/>
      <c r="F404" s="363"/>
      <c r="G404" s="363"/>
      <c r="H404" s="364"/>
      <c r="I404" s="365"/>
      <c r="J404" s="366"/>
      <c r="K404" s="367"/>
      <c r="L404" s="24"/>
      <c r="M404" s="25"/>
      <c r="N404" s="25"/>
      <c r="O404" s="8"/>
      <c r="P404" s="57"/>
      <c r="Q404" s="60"/>
      <c r="R404" s="8"/>
      <c r="S404" s="14"/>
      <c r="T404" s="26"/>
      <c r="U404" s="27"/>
      <c r="V404" s="27"/>
      <c r="W404" s="8"/>
      <c r="X404" s="63"/>
      <c r="Y404" s="60"/>
      <c r="Z404" s="8"/>
      <c r="AA404" s="14"/>
      <c r="AB404" s="24"/>
      <c r="AC404" s="25"/>
      <c r="AD404" s="25"/>
      <c r="AE404" s="8"/>
      <c r="AF404" s="57"/>
      <c r="AG404" s="60"/>
      <c r="AH404" s="8"/>
      <c r="AI404" s="14"/>
      <c r="AJ404" s="24"/>
      <c r="AK404" s="25"/>
      <c r="AL404" s="25"/>
      <c r="AM404" s="8"/>
      <c r="AN404" s="57"/>
      <c r="AO404" s="60"/>
      <c r="AP404" s="8"/>
      <c r="AQ404" s="14"/>
      <c r="AR404" s="24"/>
      <c r="AS404" s="25"/>
      <c r="AT404" s="57"/>
      <c r="AU404" s="24"/>
      <c r="AV404" s="25"/>
      <c r="AW404" s="97"/>
      <c r="AX404" s="24"/>
      <c r="AY404" s="25"/>
      <c r="AZ404" s="57"/>
      <c r="BA404" s="13" t="s">
        <v>447</v>
      </c>
      <c r="BB404" s="109" t="s">
        <v>447</v>
      </c>
      <c r="BC404" s="1"/>
      <c r="BD404" s="1"/>
      <c r="BE404" s="1"/>
      <c r="BF404" s="1"/>
      <c r="BG404" s="1"/>
      <c r="BS404" s="29"/>
      <c r="BT404" s="44" t="str">
        <f t="shared" si="71"/>
        <v/>
      </c>
      <c r="BU404" s="45" t="str">
        <f t="shared" si="72"/>
        <v/>
      </c>
      <c r="BV404" s="45" t="str">
        <f t="shared" si="73"/>
        <v/>
      </c>
      <c r="BW404" s="44" t="str">
        <f t="shared" si="74"/>
        <v/>
      </c>
      <c r="BX404" s="45" t="str">
        <f t="shared" si="75"/>
        <v/>
      </c>
      <c r="BY404" s="44" t="e">
        <f>IF(AND(#REF!="",#REF!="",#REF!="",#REF!=""),"",SUM(#REF!,#REF!,#REF!,#REF!,#REF!))</f>
        <v>#REF!</v>
      </c>
      <c r="BZ404" s="45" t="str">
        <f t="shared" si="76"/>
        <v/>
      </c>
      <c r="CA404" s="44" t="str">
        <f t="shared" si="77"/>
        <v/>
      </c>
      <c r="CB404" s="45" t="str">
        <f t="shared" si="78"/>
        <v/>
      </c>
      <c r="CC404" s="44" t="str">
        <f t="shared" si="79"/>
        <v/>
      </c>
      <c r="CD404" s="45" t="str">
        <f t="shared" si="80"/>
        <v/>
      </c>
      <c r="CE404" s="44" t="e">
        <f>IF(AND(#REF!="",#REF!="",#REF!="",#REF!=""),"",SUM(#REF!,#REF!,#REF!,#REF!,#REF!))</f>
        <v>#REF!</v>
      </c>
      <c r="CF404" s="45" t="str">
        <f t="shared" si="81"/>
        <v/>
      </c>
      <c r="CG404" s="38" t="e">
        <f>IF(AND(#REF!="",#REF!="",#REF!="",#REF!=""),"",SUM(#REF!,#REF!,#REF!,#REF!))</f>
        <v>#REF!</v>
      </c>
      <c r="CH404" s="38" t="str">
        <f t="shared" si="70"/>
        <v/>
      </c>
    </row>
    <row r="405" spans="1:86" ht="24.9" customHeight="1">
      <c r="A405" s="358">
        <v>399</v>
      </c>
      <c r="B405" s="359"/>
      <c r="C405" s="360"/>
      <c r="D405" s="361"/>
      <c r="E405" s="362"/>
      <c r="F405" s="363"/>
      <c r="G405" s="363"/>
      <c r="H405" s="364"/>
      <c r="I405" s="365"/>
      <c r="J405" s="366"/>
      <c r="K405" s="367"/>
      <c r="L405" s="24"/>
      <c r="M405" s="25"/>
      <c r="N405" s="25"/>
      <c r="O405" s="8"/>
      <c r="P405" s="57"/>
      <c r="Q405" s="60"/>
      <c r="R405" s="8"/>
      <c r="S405" s="14"/>
      <c r="T405" s="26"/>
      <c r="U405" s="27"/>
      <c r="V405" s="27"/>
      <c r="W405" s="8"/>
      <c r="X405" s="63"/>
      <c r="Y405" s="60"/>
      <c r="Z405" s="8"/>
      <c r="AA405" s="14"/>
      <c r="AB405" s="24"/>
      <c r="AC405" s="25"/>
      <c r="AD405" s="25"/>
      <c r="AE405" s="8"/>
      <c r="AF405" s="57"/>
      <c r="AG405" s="60"/>
      <c r="AH405" s="8"/>
      <c r="AI405" s="14"/>
      <c r="AJ405" s="24"/>
      <c r="AK405" s="25"/>
      <c r="AL405" s="25"/>
      <c r="AM405" s="8"/>
      <c r="AN405" s="57"/>
      <c r="AO405" s="60"/>
      <c r="AP405" s="8"/>
      <c r="AQ405" s="14"/>
      <c r="AR405" s="24"/>
      <c r="AS405" s="25"/>
      <c r="AT405" s="57"/>
      <c r="AU405" s="24"/>
      <c r="AV405" s="25"/>
      <c r="AW405" s="97"/>
      <c r="AX405" s="24"/>
      <c r="AY405" s="25"/>
      <c r="AZ405" s="57"/>
      <c r="BA405" s="13" t="s">
        <v>447</v>
      </c>
      <c r="BB405" s="109" t="s">
        <v>447</v>
      </c>
      <c r="BC405" s="1"/>
      <c r="BD405" s="1"/>
      <c r="BE405" s="1"/>
      <c r="BF405" s="1"/>
      <c r="BG405" s="1"/>
      <c r="BS405" s="29"/>
      <c r="BT405" s="44" t="str">
        <f t="shared" si="71"/>
        <v/>
      </c>
      <c r="BU405" s="45" t="str">
        <f t="shared" si="72"/>
        <v/>
      </c>
      <c r="BV405" s="45" t="str">
        <f t="shared" si="73"/>
        <v/>
      </c>
      <c r="BW405" s="44" t="str">
        <f t="shared" si="74"/>
        <v/>
      </c>
      <c r="BX405" s="45" t="str">
        <f t="shared" si="75"/>
        <v/>
      </c>
      <c r="BY405" s="44" t="e">
        <f>IF(AND(#REF!="",#REF!="",#REF!="",#REF!=""),"",SUM(#REF!,#REF!,#REF!,#REF!,#REF!))</f>
        <v>#REF!</v>
      </c>
      <c r="BZ405" s="45" t="str">
        <f t="shared" si="76"/>
        <v/>
      </c>
      <c r="CA405" s="44" t="str">
        <f t="shared" si="77"/>
        <v/>
      </c>
      <c r="CB405" s="45" t="str">
        <f t="shared" si="78"/>
        <v/>
      </c>
      <c r="CC405" s="44" t="str">
        <f t="shared" si="79"/>
        <v/>
      </c>
      <c r="CD405" s="45" t="str">
        <f t="shared" si="80"/>
        <v/>
      </c>
      <c r="CE405" s="44" t="e">
        <f>IF(AND(#REF!="",#REF!="",#REF!="",#REF!=""),"",SUM(#REF!,#REF!,#REF!,#REF!,#REF!))</f>
        <v>#REF!</v>
      </c>
      <c r="CF405" s="45" t="str">
        <f t="shared" si="81"/>
        <v/>
      </c>
      <c r="CG405" s="38" t="e">
        <f>IF(AND(#REF!="",#REF!="",#REF!="",#REF!=""),"",SUM(#REF!,#REF!,#REF!,#REF!))</f>
        <v>#REF!</v>
      </c>
      <c r="CH405" s="38" t="str">
        <f t="shared" si="70"/>
        <v/>
      </c>
    </row>
    <row r="406" spans="1:86" ht="24.9" customHeight="1">
      <c r="A406" s="358">
        <v>400</v>
      </c>
      <c r="B406" s="359"/>
      <c r="C406" s="360"/>
      <c r="D406" s="361"/>
      <c r="E406" s="362"/>
      <c r="F406" s="363"/>
      <c r="G406" s="363"/>
      <c r="H406" s="364"/>
      <c r="I406" s="365"/>
      <c r="J406" s="366"/>
      <c r="K406" s="367"/>
      <c r="L406" s="24"/>
      <c r="M406" s="25"/>
      <c r="N406" s="25"/>
      <c r="O406" s="8"/>
      <c r="P406" s="57"/>
      <c r="Q406" s="60"/>
      <c r="R406" s="8"/>
      <c r="S406" s="14"/>
      <c r="T406" s="26"/>
      <c r="U406" s="27"/>
      <c r="V406" s="27"/>
      <c r="W406" s="8"/>
      <c r="X406" s="63"/>
      <c r="Y406" s="60"/>
      <c r="Z406" s="8"/>
      <c r="AA406" s="14"/>
      <c r="AB406" s="24"/>
      <c r="AC406" s="25"/>
      <c r="AD406" s="25"/>
      <c r="AE406" s="8"/>
      <c r="AF406" s="57"/>
      <c r="AG406" s="60"/>
      <c r="AH406" s="8"/>
      <c r="AI406" s="14"/>
      <c r="AJ406" s="24"/>
      <c r="AK406" s="25"/>
      <c r="AL406" s="25"/>
      <c r="AM406" s="8"/>
      <c r="AN406" s="57"/>
      <c r="AO406" s="60"/>
      <c r="AP406" s="8"/>
      <c r="AQ406" s="14"/>
      <c r="AR406" s="24"/>
      <c r="AS406" s="25"/>
      <c r="AT406" s="57"/>
      <c r="AU406" s="24"/>
      <c r="AV406" s="25"/>
      <c r="AW406" s="97"/>
      <c r="AX406" s="24"/>
      <c r="AY406" s="25"/>
      <c r="AZ406" s="57"/>
      <c r="BA406" s="13" t="s">
        <v>447</v>
      </c>
      <c r="BB406" s="109" t="s">
        <v>447</v>
      </c>
      <c r="BC406" s="1"/>
      <c r="BD406" s="1"/>
      <c r="BE406" s="1"/>
      <c r="BF406" s="1"/>
      <c r="BG406" s="1"/>
      <c r="BS406" s="29"/>
      <c r="BT406" s="44" t="str">
        <f t="shared" si="71"/>
        <v/>
      </c>
      <c r="BU406" s="45" t="str">
        <f t="shared" si="72"/>
        <v/>
      </c>
      <c r="BV406" s="45" t="str">
        <f t="shared" si="73"/>
        <v/>
      </c>
      <c r="BW406" s="44" t="str">
        <f t="shared" si="74"/>
        <v/>
      </c>
      <c r="BX406" s="45" t="str">
        <f t="shared" si="75"/>
        <v/>
      </c>
      <c r="BY406" s="44" t="e">
        <f>IF(AND(#REF!="",#REF!="",#REF!="",#REF!=""),"",SUM(#REF!,#REF!,#REF!,#REF!,#REF!))</f>
        <v>#REF!</v>
      </c>
      <c r="BZ406" s="45" t="str">
        <f t="shared" si="76"/>
        <v/>
      </c>
      <c r="CA406" s="44" t="str">
        <f t="shared" si="77"/>
        <v/>
      </c>
      <c r="CB406" s="45" t="str">
        <f t="shared" si="78"/>
        <v/>
      </c>
      <c r="CC406" s="44" t="str">
        <f t="shared" si="79"/>
        <v/>
      </c>
      <c r="CD406" s="45" t="str">
        <f t="shared" si="80"/>
        <v/>
      </c>
      <c r="CE406" s="44" t="e">
        <f>IF(AND(#REF!="",#REF!="",#REF!="",#REF!=""),"",SUM(#REF!,#REF!,#REF!,#REF!,#REF!))</f>
        <v>#REF!</v>
      </c>
      <c r="CF406" s="45" t="str">
        <f t="shared" si="81"/>
        <v/>
      </c>
      <c r="CG406" s="38" t="e">
        <f>IF(AND(#REF!="",#REF!="",#REF!="",#REF!=""),"",SUM(#REF!,#REF!,#REF!,#REF!))</f>
        <v>#REF!</v>
      </c>
      <c r="CH406" s="38" t="str">
        <f t="shared" si="70"/>
        <v/>
      </c>
    </row>
    <row r="407" spans="1:86" ht="24.9" customHeight="1" thickBot="1">
      <c r="A407" s="368">
        <v>401</v>
      </c>
      <c r="B407" s="369"/>
      <c r="C407" s="370"/>
      <c r="D407" s="371"/>
      <c r="E407" s="372"/>
      <c r="F407" s="373"/>
      <c r="G407" s="373"/>
      <c r="H407" s="374"/>
      <c r="I407" s="375"/>
      <c r="J407" s="376"/>
      <c r="K407" s="377"/>
      <c r="L407" s="15"/>
      <c r="M407" s="16"/>
      <c r="N407" s="16"/>
      <c r="O407" s="16"/>
      <c r="P407" s="58"/>
      <c r="Q407" s="60"/>
      <c r="R407" s="8"/>
      <c r="S407" s="14"/>
      <c r="T407" s="21"/>
      <c r="U407" s="22"/>
      <c r="V407" s="22"/>
      <c r="W407" s="22"/>
      <c r="X407" s="64"/>
      <c r="Y407" s="60"/>
      <c r="Z407" s="8"/>
      <c r="AA407" s="14"/>
      <c r="AB407" s="15"/>
      <c r="AC407" s="16"/>
      <c r="AD407" s="16"/>
      <c r="AE407" s="16"/>
      <c r="AF407" s="58"/>
      <c r="AG407" s="60"/>
      <c r="AH407" s="8"/>
      <c r="AI407" s="14"/>
      <c r="AJ407" s="15"/>
      <c r="AK407" s="16"/>
      <c r="AL407" s="16"/>
      <c r="AM407" s="16"/>
      <c r="AN407" s="58"/>
      <c r="AO407" s="60"/>
      <c r="AP407" s="8"/>
      <c r="AQ407" s="14"/>
      <c r="AR407" s="15"/>
      <c r="AS407" s="16"/>
      <c r="AT407" s="58"/>
      <c r="AU407" s="15"/>
      <c r="AV407" s="16"/>
      <c r="AW407" s="98"/>
      <c r="AX407" s="15"/>
      <c r="AY407" s="16"/>
      <c r="AZ407" s="58"/>
      <c r="BA407" s="15" t="s">
        <v>447</v>
      </c>
      <c r="BB407" s="110" t="s">
        <v>447</v>
      </c>
      <c r="BC407" s="1"/>
      <c r="BD407" s="1"/>
      <c r="BE407" s="1"/>
      <c r="BF407" s="1"/>
      <c r="BG407" s="1"/>
      <c r="BS407" s="29"/>
      <c r="BT407" s="44" t="str">
        <f t="shared" si="71"/>
        <v/>
      </c>
      <c r="BU407" s="45" t="str">
        <f t="shared" si="72"/>
        <v/>
      </c>
      <c r="BV407" s="45" t="str">
        <f t="shared" si="73"/>
        <v/>
      </c>
      <c r="BW407" s="44" t="str">
        <f t="shared" si="74"/>
        <v/>
      </c>
      <c r="BX407" s="45" t="str">
        <f t="shared" si="75"/>
        <v/>
      </c>
      <c r="BY407" s="44" t="e">
        <f>IF(AND(#REF!="",#REF!="",#REF!="",#REF!=""),"",SUM(#REF!,#REF!,#REF!,#REF!,#REF!))</f>
        <v>#REF!</v>
      </c>
      <c r="BZ407" s="45" t="str">
        <f t="shared" si="76"/>
        <v/>
      </c>
      <c r="CA407" s="44" t="str">
        <f t="shared" si="77"/>
        <v/>
      </c>
      <c r="CB407" s="45" t="str">
        <f t="shared" si="78"/>
        <v/>
      </c>
      <c r="CC407" s="44" t="str">
        <f t="shared" si="79"/>
        <v/>
      </c>
      <c r="CD407" s="45" t="str">
        <f t="shared" si="80"/>
        <v/>
      </c>
      <c r="CE407" s="44" t="e">
        <f>IF(AND(#REF!="",#REF!="",#REF!="",#REF!=""),"",SUM(#REF!,#REF!,#REF!,#REF!,#REF!))</f>
        <v>#REF!</v>
      </c>
      <c r="CF407" s="45" t="str">
        <f t="shared" si="81"/>
        <v/>
      </c>
      <c r="CG407" s="38" t="e">
        <f>IF(AND(#REF!="",#REF!="",#REF!="",#REF!=""),"",SUM(#REF!,#REF!,#REF!,#REF!))</f>
        <v>#REF!</v>
      </c>
      <c r="CH407" s="38" t="str">
        <f t="shared" si="70"/>
        <v/>
      </c>
    </row>
    <row r="408" spans="1:86" ht="1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S408" s="29"/>
    </row>
    <row r="409" spans="1:86" ht="18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S409" s="29"/>
    </row>
    <row r="410" spans="1:86" ht="18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S410" s="29"/>
    </row>
    <row r="411" spans="1:86" ht="18">
      <c r="BS411" s="29"/>
    </row>
    <row r="412" spans="1:86" ht="18"/>
    <row r="413" spans="1:86" ht="18"/>
  </sheetData>
  <mergeCells count="58">
    <mergeCell ref="BD8:BF8"/>
    <mergeCell ref="BD10:BF11"/>
    <mergeCell ref="BD12:BF13"/>
    <mergeCell ref="BD14:BF15"/>
    <mergeCell ref="BD16:BF17"/>
    <mergeCell ref="BD6:BF6"/>
    <mergeCell ref="AD4:AF4"/>
    <mergeCell ref="AG4:AI4"/>
    <mergeCell ref="AJ4:AJ5"/>
    <mergeCell ref="AK4:AK5"/>
    <mergeCell ref="AL4:AN4"/>
    <mergeCell ref="AO4:AQ4"/>
    <mergeCell ref="AR4:AT4"/>
    <mergeCell ref="AU4:AW4"/>
    <mergeCell ref="AX4:AZ4"/>
    <mergeCell ref="BA4:BA5"/>
    <mergeCell ref="BB4:BB5"/>
    <mergeCell ref="AR3:AT3"/>
    <mergeCell ref="AU3:AW3"/>
    <mergeCell ref="AX3:AZ3"/>
    <mergeCell ref="AC4:AC5"/>
    <mergeCell ref="J4:J6"/>
    <mergeCell ref="K4:K6"/>
    <mergeCell ref="L4:L5"/>
    <mergeCell ref="M4:M5"/>
    <mergeCell ref="N4:P4"/>
    <mergeCell ref="Q4:S4"/>
    <mergeCell ref="T4:T5"/>
    <mergeCell ref="U4:U5"/>
    <mergeCell ref="V4:X4"/>
    <mergeCell ref="Y4:AA4"/>
    <mergeCell ref="AB4:AB5"/>
    <mergeCell ref="F4:F6"/>
    <mergeCell ref="G4:G6"/>
    <mergeCell ref="H4:H6"/>
    <mergeCell ref="I4:I6"/>
    <mergeCell ref="AD3:AI3"/>
    <mergeCell ref="A4:A6"/>
    <mergeCell ref="B4:B6"/>
    <mergeCell ref="C4:C6"/>
    <mergeCell ref="D4:D6"/>
    <mergeCell ref="E4:E6"/>
    <mergeCell ref="BA1:BB2"/>
    <mergeCell ref="A2:G2"/>
    <mergeCell ref="I2:K2"/>
    <mergeCell ref="AB3:AC3"/>
    <mergeCell ref="A1:O1"/>
    <mergeCell ref="P1:AA2"/>
    <mergeCell ref="AB1:AQ2"/>
    <mergeCell ref="AR1:AZ2"/>
    <mergeCell ref="A3:H3"/>
    <mergeCell ref="L3:M3"/>
    <mergeCell ref="N3:S3"/>
    <mergeCell ref="T3:U3"/>
    <mergeCell ref="V3:AA3"/>
    <mergeCell ref="BA3:BB3"/>
    <mergeCell ref="AJ3:AK3"/>
    <mergeCell ref="AL3:AQ3"/>
  </mergeCells>
  <dataValidations count="6"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AY407">
      <formula1>OR(L7&lt;=L$6,L7="ML",L7="NA",L7="ab")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AZ7:AZ407">
      <formula1>OR(AZ7&lt;=BB$6,AZ7="ML",AZ7="NA",AZ7="ab")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F7:H407">
      <formula1>20</formula1>
    </dataValidation>
    <dataValidation type="list" allowBlank="1" showInputMessage="1" showErrorMessage="1" sqref="J3">
      <formula1>"4"</formula1>
    </dataValidation>
    <dataValidation type="list" allowBlank="1" showInputMessage="1" showErrorMessage="1" sqref="J7:J407">
      <formula1>"F, M"</formula1>
    </dataValidation>
    <dataValidation type="list" allowBlank="1" showInputMessage="1" showErrorMessage="1" sqref="K7:K407">
      <formula1>"GEN, OBC, SC, ST, MIN, SBC"</formula1>
    </dataValidation>
  </dataValidations>
  <hyperlinks>
    <hyperlink ref="BD8" r:id="rId1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DW218"/>
  <sheetViews>
    <sheetView showGridLines="0" zoomScale="98" zoomScaleNormal="98" workbookViewId="0">
      <selection activeCell="E3" sqref="E3"/>
    </sheetView>
  </sheetViews>
  <sheetFormatPr defaultColWidth="4.6640625" defaultRowHeight="14.4"/>
  <cols>
    <col min="1" max="1" width="5.109375" style="75" customWidth="1"/>
    <col min="2" max="2" width="6.6640625" style="75" customWidth="1"/>
    <col min="3" max="3" width="4.109375" style="75" customWidth="1"/>
    <col min="4" max="4" width="4.21875" style="75" customWidth="1"/>
    <col min="5" max="5" width="11.33203125" style="75" customWidth="1"/>
    <col min="6" max="6" width="7" style="75" customWidth="1"/>
    <col min="7" max="7" width="25.109375" style="75" bestFit="1" customWidth="1"/>
    <col min="8" max="8" width="21.21875" style="75" bestFit="1" customWidth="1"/>
    <col min="9" max="9" width="15.88671875" style="75" customWidth="1"/>
    <col min="10" max="11" width="5.109375" style="75" customWidth="1"/>
    <col min="12" max="18" width="3.88671875" style="75" customWidth="1"/>
    <col min="19" max="19" width="5.109375" style="75" customWidth="1"/>
    <col min="20" max="23" width="3.88671875" style="75" customWidth="1"/>
    <col min="24" max="24" width="4.88671875" style="75" customWidth="1"/>
    <col min="25" max="29" width="4.88671875" style="75" hidden="1" customWidth="1"/>
    <col min="30" max="30" width="4.33203125" style="75" customWidth="1"/>
    <col min="31" max="37" width="3.88671875" style="75" customWidth="1"/>
    <col min="38" max="38" width="5.109375" style="75" customWidth="1"/>
    <col min="39" max="41" width="3.88671875" style="75" customWidth="1"/>
    <col min="42" max="42" width="4.88671875" style="75" customWidth="1"/>
    <col min="43" max="43" width="5.109375" style="75" customWidth="1"/>
    <col min="44" max="48" width="4.88671875" style="75" hidden="1" customWidth="1"/>
    <col min="49" max="49" width="4.33203125" style="75" customWidth="1"/>
    <col min="50" max="56" width="3.88671875" style="75" customWidth="1"/>
    <col min="57" max="57" width="4.88671875" style="75" customWidth="1"/>
    <col min="58" max="60" width="3.88671875" style="75" customWidth="1"/>
    <col min="61" max="61" width="4.88671875" style="75" customWidth="1"/>
    <col min="62" max="62" width="5" style="75" customWidth="1"/>
    <col min="63" max="67" width="4.88671875" style="75" hidden="1" customWidth="1"/>
    <col min="68" max="68" width="4.33203125" style="75" customWidth="1"/>
    <col min="69" max="75" width="3.88671875" style="75" customWidth="1"/>
    <col min="76" max="76" width="5" style="75" customWidth="1"/>
    <col min="77" max="79" width="3.88671875" style="75" customWidth="1"/>
    <col min="80" max="80" width="5" style="75" customWidth="1"/>
    <col min="81" max="81" width="5.109375" style="75" customWidth="1"/>
    <col min="82" max="86" width="4.88671875" style="75" hidden="1" customWidth="1"/>
    <col min="87" max="87" width="4.33203125" style="75" customWidth="1"/>
    <col min="88" max="91" width="4.77734375" style="75" customWidth="1"/>
    <col min="92" max="94" width="4.77734375" style="75" hidden="1" customWidth="1"/>
    <col min="95" max="99" width="4.77734375" style="75" customWidth="1"/>
    <col min="100" max="102" width="4.77734375" style="75" hidden="1" customWidth="1"/>
    <col min="103" max="107" width="4.77734375" style="75" customWidth="1"/>
    <col min="108" max="110" width="4.77734375" style="75" hidden="1" customWidth="1"/>
    <col min="111" max="111" width="4.77734375" style="75" customWidth="1"/>
    <col min="112" max="112" width="7.21875" style="75" customWidth="1"/>
    <col min="113" max="113" width="10.88671875" style="75" customWidth="1"/>
    <col min="114" max="114" width="5.33203125" style="75" customWidth="1"/>
    <col min="115" max="115" width="7.109375" style="75" customWidth="1"/>
    <col min="116" max="116" width="12.33203125" style="75" customWidth="1"/>
    <col min="117" max="117" width="9.109375" style="75" customWidth="1"/>
    <col min="118" max="118" width="9.77734375" style="75" customWidth="1"/>
    <col min="119" max="119" width="5" style="75" customWidth="1"/>
    <col min="120" max="120" width="10.88671875" style="75" customWidth="1"/>
    <col min="121" max="126" width="4.6640625" style="75"/>
    <col min="127" max="127" width="0" style="75" hidden="1" customWidth="1"/>
    <col min="128" max="16384" width="4.6640625" style="75"/>
  </cols>
  <sheetData>
    <row r="1" spans="1:127" ht="36" customHeight="1">
      <c r="G1" s="630" t="s">
        <v>326</v>
      </c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</row>
    <row r="2" spans="1:127" s="168" customFormat="1" ht="30" customHeight="1">
      <c r="A2" s="599" t="s">
        <v>168</v>
      </c>
      <c r="B2" s="599"/>
      <c r="C2" s="599"/>
      <c r="D2" s="599"/>
      <c r="E2" s="599"/>
      <c r="F2" s="600" t="str">
        <f>'Master sheet'!C8</f>
        <v xml:space="preserve">महात्मा गाँधी राजकीय विद्यालय (अंग्रेजी माध्यम) बर, पाली </v>
      </c>
      <c r="G2" s="600"/>
      <c r="H2" s="600"/>
      <c r="I2" s="600"/>
      <c r="J2" s="600"/>
      <c r="K2" s="600"/>
      <c r="L2" s="600"/>
      <c r="M2" s="600"/>
      <c r="N2" s="600"/>
      <c r="O2" s="600"/>
      <c r="P2" s="600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4"/>
      <c r="AI2" s="631"/>
      <c r="AJ2" s="631"/>
      <c r="AK2" s="631"/>
      <c r="AL2" s="631"/>
      <c r="AM2" s="631"/>
      <c r="AN2" s="631"/>
      <c r="AO2" s="631"/>
      <c r="AP2" s="631"/>
      <c r="AQ2" s="631"/>
      <c r="AR2" s="631"/>
      <c r="AS2" s="631"/>
      <c r="AT2" s="631"/>
      <c r="AU2" s="631"/>
      <c r="AV2" s="631"/>
      <c r="AW2" s="631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</row>
    <row r="3" spans="1:127" ht="22.5" customHeight="1">
      <c r="A3" s="617" t="s">
        <v>169</v>
      </c>
      <c r="B3" s="617"/>
      <c r="C3" s="617"/>
      <c r="D3" s="617">
        <v>0</v>
      </c>
      <c r="E3" s="167">
        <v>1</v>
      </c>
      <c r="F3" s="113"/>
      <c r="G3" s="617" t="s">
        <v>170</v>
      </c>
      <c r="H3" s="617">
        <v>0</v>
      </c>
      <c r="I3" s="617">
        <v>0</v>
      </c>
      <c r="J3" s="608" t="str">
        <f>'Marks Entry 1st'!I2</f>
        <v xml:space="preserve"> 2021-2022</v>
      </c>
      <c r="K3" s="608"/>
      <c r="L3" s="609"/>
      <c r="M3" s="609"/>
      <c r="N3" s="609"/>
      <c r="O3" s="609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5"/>
      <c r="AI3" s="618"/>
      <c r="AJ3" s="618"/>
      <c r="AK3" s="618"/>
      <c r="AL3" s="618"/>
      <c r="AM3" s="618"/>
      <c r="AN3" s="618"/>
      <c r="AO3" s="618"/>
      <c r="AP3" s="618"/>
      <c r="AQ3" s="618"/>
      <c r="AR3" s="618"/>
      <c r="AS3" s="618"/>
      <c r="AT3" s="618"/>
      <c r="AU3" s="618"/>
      <c r="AV3" s="618"/>
      <c r="AW3" s="618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86"/>
      <c r="BL3" s="86"/>
      <c r="BM3" s="86"/>
      <c r="BN3" s="86"/>
      <c r="BO3" s="86"/>
      <c r="BP3" s="86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86"/>
      <c r="CE3" s="86"/>
      <c r="CF3" s="86"/>
      <c r="CG3" s="86"/>
      <c r="CH3" s="86"/>
      <c r="CI3" s="86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1"/>
      <c r="DJ3" s="71"/>
      <c r="DK3" s="70"/>
      <c r="DL3" s="70"/>
      <c r="DM3" s="70"/>
      <c r="DN3" s="70"/>
      <c r="DO3" s="70"/>
      <c r="DP3" s="70"/>
    </row>
    <row r="4" spans="1:127" ht="27" customHeight="1">
      <c r="A4" s="625" t="s">
        <v>173</v>
      </c>
      <c r="B4" s="626"/>
      <c r="C4" s="626"/>
      <c r="D4" s="626"/>
      <c r="E4" s="626"/>
      <c r="F4" s="626"/>
      <c r="G4" s="626"/>
      <c r="H4" s="626"/>
      <c r="I4" s="626"/>
      <c r="J4" s="626"/>
      <c r="K4" s="627"/>
      <c r="L4" s="607" t="s">
        <v>106</v>
      </c>
      <c r="M4" s="607"/>
      <c r="N4" s="607"/>
      <c r="O4" s="628" t="str">
        <f>IF(AND($E$3=1),UPPER('Marks Entry 1st'!N3),IF(AND($E$3=2),UPPER('Marks Entry 2nd'!N3),IF(AND($E$3=3),UPPER('Marks Entry 3rd'!N3),IF(AND($E$3=4),UPPER('Marks Entry 4th'!N3),""))))</f>
        <v>MANOJ KUMAR PACHORI</v>
      </c>
      <c r="P4" s="629"/>
      <c r="Q4" s="629"/>
      <c r="R4" s="629"/>
      <c r="S4" s="629"/>
      <c r="T4" s="629"/>
      <c r="U4" s="629"/>
      <c r="V4" s="629"/>
      <c r="W4" s="629"/>
      <c r="X4" s="629"/>
      <c r="Y4" s="169"/>
      <c r="Z4" s="169"/>
      <c r="AA4" s="169"/>
      <c r="AB4" s="169"/>
      <c r="AC4" s="169"/>
      <c r="AD4" s="170"/>
      <c r="AE4" s="607" t="s">
        <v>178</v>
      </c>
      <c r="AF4" s="607"/>
      <c r="AG4" s="607"/>
      <c r="AH4" s="628" t="str">
        <f>IF(AND($E$3=1),UPPER('Marks Entry 1st'!V3),IF(AND($E$3=2),UPPER('Marks Entry 2nd'!V3),IF(AND($E$3=3),UPPER('Marks Entry 3rd'!V3),IF(AND($E$3=4),UPPER('Marks Entry 4th'!V3),""))))</f>
        <v>SAMPAT RAJ</v>
      </c>
      <c r="AI4" s="629"/>
      <c r="AJ4" s="629"/>
      <c r="AK4" s="629"/>
      <c r="AL4" s="629"/>
      <c r="AM4" s="629"/>
      <c r="AN4" s="629"/>
      <c r="AO4" s="629"/>
      <c r="AP4" s="629"/>
      <c r="AQ4" s="629"/>
      <c r="AR4" s="169"/>
      <c r="AS4" s="169"/>
      <c r="AT4" s="169"/>
      <c r="AU4" s="169"/>
      <c r="AV4" s="169"/>
      <c r="AW4" s="170"/>
      <c r="AX4" s="611" t="s">
        <v>107</v>
      </c>
      <c r="AY4" s="611"/>
      <c r="AZ4" s="611"/>
      <c r="BA4" s="628" t="str">
        <f>IF(AND($E$3=1),UPPER('Marks Entry 1st'!AD3),IF(AND($E$3=2),UPPER('Marks Entry 2nd'!AD3),IF(AND($E$3=3),UPPER('Marks Entry 3rd'!AD3),IF(AND($E$3=4),UPPER('Marks Entry 4th'!AD3),""))))</f>
        <v>PRADIP SINGH</v>
      </c>
      <c r="BB4" s="629"/>
      <c r="BC4" s="629"/>
      <c r="BD4" s="629"/>
      <c r="BE4" s="629"/>
      <c r="BF4" s="629"/>
      <c r="BG4" s="629"/>
      <c r="BH4" s="629"/>
      <c r="BI4" s="629"/>
      <c r="BJ4" s="629"/>
      <c r="BK4" s="169"/>
      <c r="BL4" s="169"/>
      <c r="BM4" s="169"/>
      <c r="BN4" s="169"/>
      <c r="BO4" s="169"/>
      <c r="BP4" s="170"/>
      <c r="BQ4" s="612" t="s">
        <v>334</v>
      </c>
      <c r="BR4" s="612"/>
      <c r="BS4" s="612"/>
      <c r="BT4" s="628" t="str">
        <f>IF(AND($E$3=1),UPPER('Marks Entry 1st'!AL3),IF(AND($E$3=2),UPPER('Marks Entry 2nd'!AL3),IF(AND($E$3=3),UPPER('Marks Entry 3rd'!AL3),IF(AND($E$3=4),UPPER('Marks Entry 4th'!AL3),""))))</f>
        <v>PUSHPENDRA JAWRA</v>
      </c>
      <c r="BU4" s="629"/>
      <c r="BV4" s="629"/>
      <c r="BW4" s="629"/>
      <c r="BX4" s="629"/>
      <c r="BY4" s="629"/>
      <c r="BZ4" s="629"/>
      <c r="CA4" s="629"/>
      <c r="CB4" s="629"/>
      <c r="CC4" s="629"/>
      <c r="CD4" s="169"/>
      <c r="CE4" s="169"/>
      <c r="CF4" s="169"/>
      <c r="CG4" s="169"/>
      <c r="CH4" s="169"/>
      <c r="CI4" s="170"/>
      <c r="CJ4" s="590" t="s">
        <v>221</v>
      </c>
      <c r="CK4" s="591"/>
      <c r="CL4" s="591"/>
      <c r="CM4" s="591"/>
      <c r="CN4" s="145"/>
      <c r="CO4" s="145"/>
      <c r="CP4" s="145"/>
      <c r="CQ4" s="146"/>
      <c r="CR4" s="590" t="s">
        <v>192</v>
      </c>
      <c r="CS4" s="591"/>
      <c r="CT4" s="591"/>
      <c r="CU4" s="591"/>
      <c r="CV4" s="145"/>
      <c r="CW4" s="145"/>
      <c r="CX4" s="145"/>
      <c r="CY4" s="146"/>
      <c r="CZ4" s="590" t="s">
        <v>193</v>
      </c>
      <c r="DA4" s="591"/>
      <c r="DB4" s="591"/>
      <c r="DC4" s="591"/>
      <c r="DD4" s="145"/>
      <c r="DE4" s="145"/>
      <c r="DF4" s="145"/>
      <c r="DG4" s="146"/>
      <c r="DH4" s="592" t="s">
        <v>194</v>
      </c>
      <c r="DI4" s="594" t="s">
        <v>195</v>
      </c>
      <c r="DJ4" s="594" t="s">
        <v>196</v>
      </c>
      <c r="DK4" s="586" t="s">
        <v>197</v>
      </c>
      <c r="DL4" s="589" t="s">
        <v>198</v>
      </c>
      <c r="DM4" s="595" t="s">
        <v>199</v>
      </c>
      <c r="DN4" s="595"/>
      <c r="DO4" s="596" t="s">
        <v>191</v>
      </c>
      <c r="DP4" s="585" t="s">
        <v>202</v>
      </c>
    </row>
    <row r="5" spans="1:127" ht="21" customHeight="1">
      <c r="A5" s="619" t="s">
        <v>174</v>
      </c>
      <c r="B5" s="604" t="s">
        <v>175</v>
      </c>
      <c r="C5" s="601" t="s">
        <v>189</v>
      </c>
      <c r="D5" s="601" t="s">
        <v>78</v>
      </c>
      <c r="E5" s="622" t="s">
        <v>76</v>
      </c>
      <c r="F5" s="622" t="s">
        <v>5</v>
      </c>
      <c r="G5" s="622" t="s">
        <v>176</v>
      </c>
      <c r="H5" s="622" t="s">
        <v>77</v>
      </c>
      <c r="I5" s="622" t="s">
        <v>177</v>
      </c>
      <c r="J5" s="158"/>
      <c r="K5" s="158"/>
      <c r="L5" s="610" t="s">
        <v>181</v>
      </c>
      <c r="M5" s="610"/>
      <c r="N5" s="610"/>
      <c r="O5" s="614" t="s">
        <v>13</v>
      </c>
      <c r="P5" s="615"/>
      <c r="Q5" s="615"/>
      <c r="R5" s="616"/>
      <c r="S5" s="613" t="s">
        <v>184</v>
      </c>
      <c r="T5" s="614" t="s">
        <v>167</v>
      </c>
      <c r="U5" s="615"/>
      <c r="V5" s="615"/>
      <c r="W5" s="616"/>
      <c r="X5" s="580" t="s">
        <v>185</v>
      </c>
      <c r="Y5" s="583" t="s">
        <v>250</v>
      </c>
      <c r="Z5" s="583" t="s">
        <v>251</v>
      </c>
      <c r="AA5" s="583" t="s">
        <v>252</v>
      </c>
      <c r="AB5" s="583" t="s">
        <v>253</v>
      </c>
      <c r="AC5" s="583" t="s">
        <v>254</v>
      </c>
      <c r="AD5" s="581" t="s">
        <v>186</v>
      </c>
      <c r="AE5" s="610" t="s">
        <v>181</v>
      </c>
      <c r="AF5" s="610"/>
      <c r="AG5" s="610"/>
      <c r="AH5" s="614" t="s">
        <v>13</v>
      </c>
      <c r="AI5" s="615"/>
      <c r="AJ5" s="615"/>
      <c r="AK5" s="616"/>
      <c r="AL5" s="613" t="s">
        <v>184</v>
      </c>
      <c r="AM5" s="614" t="s">
        <v>167</v>
      </c>
      <c r="AN5" s="615"/>
      <c r="AO5" s="615"/>
      <c r="AP5" s="616"/>
      <c r="AQ5" s="580" t="s">
        <v>185</v>
      </c>
      <c r="AR5" s="583" t="s">
        <v>250</v>
      </c>
      <c r="AS5" s="583" t="s">
        <v>251</v>
      </c>
      <c r="AT5" s="583" t="s">
        <v>252</v>
      </c>
      <c r="AU5" s="583" t="s">
        <v>253</v>
      </c>
      <c r="AV5" s="583" t="s">
        <v>254</v>
      </c>
      <c r="AW5" s="581" t="s">
        <v>186</v>
      </c>
      <c r="AX5" s="610" t="s">
        <v>181</v>
      </c>
      <c r="AY5" s="610"/>
      <c r="AZ5" s="610"/>
      <c r="BA5" s="614" t="s">
        <v>13</v>
      </c>
      <c r="BB5" s="615"/>
      <c r="BC5" s="615"/>
      <c r="BD5" s="616"/>
      <c r="BE5" s="613" t="s">
        <v>184</v>
      </c>
      <c r="BF5" s="614" t="s">
        <v>167</v>
      </c>
      <c r="BG5" s="615"/>
      <c r="BH5" s="615"/>
      <c r="BI5" s="616"/>
      <c r="BJ5" s="580" t="s">
        <v>185</v>
      </c>
      <c r="BK5" s="583" t="s">
        <v>250</v>
      </c>
      <c r="BL5" s="583" t="s">
        <v>251</v>
      </c>
      <c r="BM5" s="583" t="s">
        <v>252</v>
      </c>
      <c r="BN5" s="583" t="s">
        <v>253</v>
      </c>
      <c r="BO5" s="583" t="s">
        <v>254</v>
      </c>
      <c r="BP5" s="581" t="s">
        <v>186</v>
      </c>
      <c r="BQ5" s="610" t="s">
        <v>181</v>
      </c>
      <c r="BR5" s="610"/>
      <c r="BS5" s="610"/>
      <c r="BT5" s="614" t="s">
        <v>13</v>
      </c>
      <c r="BU5" s="615"/>
      <c r="BV5" s="615"/>
      <c r="BW5" s="616"/>
      <c r="BX5" s="613" t="s">
        <v>184</v>
      </c>
      <c r="BY5" s="614" t="s">
        <v>167</v>
      </c>
      <c r="BZ5" s="615"/>
      <c r="CA5" s="615"/>
      <c r="CB5" s="616"/>
      <c r="CC5" s="580" t="s">
        <v>185</v>
      </c>
      <c r="CD5" s="583" t="s">
        <v>250</v>
      </c>
      <c r="CE5" s="583" t="s">
        <v>251</v>
      </c>
      <c r="CF5" s="583" t="s">
        <v>252</v>
      </c>
      <c r="CG5" s="583" t="s">
        <v>253</v>
      </c>
      <c r="CH5" s="583" t="s">
        <v>254</v>
      </c>
      <c r="CI5" s="581" t="s">
        <v>186</v>
      </c>
      <c r="CJ5" s="579" t="s">
        <v>13</v>
      </c>
      <c r="CK5" s="579" t="s">
        <v>167</v>
      </c>
      <c r="CL5" s="579" t="s">
        <v>179</v>
      </c>
      <c r="CM5" s="579" t="s">
        <v>190</v>
      </c>
      <c r="CN5" s="583" t="s">
        <v>250</v>
      </c>
      <c r="CO5" s="583" t="s">
        <v>251</v>
      </c>
      <c r="CP5" s="583" t="s">
        <v>253</v>
      </c>
      <c r="CQ5" s="579" t="s">
        <v>191</v>
      </c>
      <c r="CR5" s="579" t="s">
        <v>13</v>
      </c>
      <c r="CS5" s="579" t="s">
        <v>167</v>
      </c>
      <c r="CT5" s="579" t="s">
        <v>179</v>
      </c>
      <c r="CU5" s="579" t="s">
        <v>190</v>
      </c>
      <c r="CV5" s="583" t="s">
        <v>250</v>
      </c>
      <c r="CW5" s="583" t="s">
        <v>251</v>
      </c>
      <c r="CX5" s="583" t="s">
        <v>253</v>
      </c>
      <c r="CY5" s="579" t="s">
        <v>191</v>
      </c>
      <c r="CZ5" s="579" t="s">
        <v>13</v>
      </c>
      <c r="DA5" s="579" t="s">
        <v>167</v>
      </c>
      <c r="DB5" s="579" t="s">
        <v>179</v>
      </c>
      <c r="DC5" s="579" t="s">
        <v>190</v>
      </c>
      <c r="DD5" s="583" t="s">
        <v>250</v>
      </c>
      <c r="DE5" s="583" t="s">
        <v>251</v>
      </c>
      <c r="DF5" s="583" t="s">
        <v>253</v>
      </c>
      <c r="DG5" s="579" t="s">
        <v>191</v>
      </c>
      <c r="DH5" s="593">
        <v>0</v>
      </c>
      <c r="DI5" s="594">
        <v>0</v>
      </c>
      <c r="DJ5" s="594">
        <v>0</v>
      </c>
      <c r="DK5" s="587"/>
      <c r="DL5" s="589">
        <v>0</v>
      </c>
      <c r="DM5" s="595"/>
      <c r="DN5" s="595"/>
      <c r="DO5" s="597"/>
      <c r="DP5" s="585"/>
    </row>
    <row r="6" spans="1:127" ht="82.5" customHeight="1">
      <c r="A6" s="620"/>
      <c r="B6" s="605"/>
      <c r="C6" s="602"/>
      <c r="D6" s="602"/>
      <c r="E6" s="623">
        <v>0</v>
      </c>
      <c r="F6" s="623">
        <v>0</v>
      </c>
      <c r="G6" s="623">
        <v>0</v>
      </c>
      <c r="H6" s="623">
        <v>0</v>
      </c>
      <c r="I6" s="623">
        <v>0</v>
      </c>
      <c r="J6" s="160" t="s">
        <v>165</v>
      </c>
      <c r="K6" s="160" t="s">
        <v>166</v>
      </c>
      <c r="L6" s="171" t="s">
        <v>11</v>
      </c>
      <c r="M6" s="171" t="s">
        <v>180</v>
      </c>
      <c r="N6" s="171" t="s">
        <v>108</v>
      </c>
      <c r="O6" s="172" t="s">
        <v>182</v>
      </c>
      <c r="P6" s="172" t="s">
        <v>183</v>
      </c>
      <c r="Q6" s="173" t="s">
        <v>10</v>
      </c>
      <c r="R6" s="171" t="s">
        <v>108</v>
      </c>
      <c r="S6" s="613"/>
      <c r="T6" s="172" t="s">
        <v>182</v>
      </c>
      <c r="U6" s="172" t="s">
        <v>183</v>
      </c>
      <c r="V6" s="173" t="s">
        <v>10</v>
      </c>
      <c r="W6" s="171" t="s">
        <v>108</v>
      </c>
      <c r="X6" s="580"/>
      <c r="Y6" s="584"/>
      <c r="Z6" s="584"/>
      <c r="AA6" s="584"/>
      <c r="AB6" s="584"/>
      <c r="AC6" s="584"/>
      <c r="AD6" s="582">
        <v>0</v>
      </c>
      <c r="AE6" s="171" t="s">
        <v>11</v>
      </c>
      <c r="AF6" s="171" t="s">
        <v>180</v>
      </c>
      <c r="AG6" s="171" t="s">
        <v>108</v>
      </c>
      <c r="AH6" s="172" t="s">
        <v>182</v>
      </c>
      <c r="AI6" s="172" t="s">
        <v>183</v>
      </c>
      <c r="AJ6" s="173" t="s">
        <v>10</v>
      </c>
      <c r="AK6" s="171" t="s">
        <v>108</v>
      </c>
      <c r="AL6" s="613"/>
      <c r="AM6" s="172" t="s">
        <v>182</v>
      </c>
      <c r="AN6" s="172" t="s">
        <v>183</v>
      </c>
      <c r="AO6" s="173" t="s">
        <v>10</v>
      </c>
      <c r="AP6" s="171" t="s">
        <v>108</v>
      </c>
      <c r="AQ6" s="580"/>
      <c r="AR6" s="584"/>
      <c r="AS6" s="584"/>
      <c r="AT6" s="584"/>
      <c r="AU6" s="584"/>
      <c r="AV6" s="584"/>
      <c r="AW6" s="582">
        <v>0</v>
      </c>
      <c r="AX6" s="171" t="s">
        <v>11</v>
      </c>
      <c r="AY6" s="171" t="s">
        <v>180</v>
      </c>
      <c r="AZ6" s="171" t="s">
        <v>108</v>
      </c>
      <c r="BA6" s="172" t="s">
        <v>182</v>
      </c>
      <c r="BB6" s="172" t="s">
        <v>183</v>
      </c>
      <c r="BC6" s="173" t="s">
        <v>10</v>
      </c>
      <c r="BD6" s="171" t="s">
        <v>108</v>
      </c>
      <c r="BE6" s="613"/>
      <c r="BF6" s="172" t="s">
        <v>182</v>
      </c>
      <c r="BG6" s="172" t="s">
        <v>183</v>
      </c>
      <c r="BH6" s="173" t="s">
        <v>10</v>
      </c>
      <c r="BI6" s="171" t="s">
        <v>108</v>
      </c>
      <c r="BJ6" s="580"/>
      <c r="BK6" s="584"/>
      <c r="BL6" s="584"/>
      <c r="BM6" s="584"/>
      <c r="BN6" s="584"/>
      <c r="BO6" s="584"/>
      <c r="BP6" s="582">
        <v>0</v>
      </c>
      <c r="BQ6" s="171" t="s">
        <v>11</v>
      </c>
      <c r="BR6" s="171" t="s">
        <v>180</v>
      </c>
      <c r="BS6" s="171" t="s">
        <v>108</v>
      </c>
      <c r="BT6" s="172" t="s">
        <v>182</v>
      </c>
      <c r="BU6" s="172" t="s">
        <v>183</v>
      </c>
      <c r="BV6" s="173" t="s">
        <v>10</v>
      </c>
      <c r="BW6" s="171" t="s">
        <v>108</v>
      </c>
      <c r="BX6" s="613"/>
      <c r="BY6" s="172" t="s">
        <v>182</v>
      </c>
      <c r="BZ6" s="172" t="s">
        <v>183</v>
      </c>
      <c r="CA6" s="173" t="s">
        <v>10</v>
      </c>
      <c r="CB6" s="171" t="s">
        <v>108</v>
      </c>
      <c r="CC6" s="580"/>
      <c r="CD6" s="584"/>
      <c r="CE6" s="584"/>
      <c r="CF6" s="584"/>
      <c r="CG6" s="584"/>
      <c r="CH6" s="584"/>
      <c r="CI6" s="582">
        <v>0</v>
      </c>
      <c r="CJ6" s="579"/>
      <c r="CK6" s="579"/>
      <c r="CL6" s="579"/>
      <c r="CM6" s="579">
        <v>0</v>
      </c>
      <c r="CN6" s="584"/>
      <c r="CO6" s="584"/>
      <c r="CP6" s="584"/>
      <c r="CQ6" s="579">
        <v>0</v>
      </c>
      <c r="CR6" s="579"/>
      <c r="CS6" s="579"/>
      <c r="CT6" s="579"/>
      <c r="CU6" s="579">
        <v>0</v>
      </c>
      <c r="CV6" s="584"/>
      <c r="CW6" s="584"/>
      <c r="CX6" s="584"/>
      <c r="CY6" s="579">
        <v>0</v>
      </c>
      <c r="CZ6" s="579"/>
      <c r="DA6" s="579"/>
      <c r="DB6" s="579"/>
      <c r="DC6" s="579">
        <v>0</v>
      </c>
      <c r="DD6" s="584"/>
      <c r="DE6" s="584"/>
      <c r="DF6" s="584"/>
      <c r="DG6" s="579">
        <v>0</v>
      </c>
      <c r="DH6" s="593">
        <v>0</v>
      </c>
      <c r="DI6" s="594">
        <v>0</v>
      </c>
      <c r="DJ6" s="594">
        <v>0</v>
      </c>
      <c r="DK6" s="588"/>
      <c r="DL6" s="589">
        <v>0</v>
      </c>
      <c r="DM6" s="347" t="s">
        <v>200</v>
      </c>
      <c r="DN6" s="347" t="s">
        <v>201</v>
      </c>
      <c r="DO6" s="598"/>
      <c r="DP6" s="585"/>
    </row>
    <row r="7" spans="1:127" s="179" customFormat="1" ht="18.75" customHeight="1">
      <c r="A7" s="621"/>
      <c r="B7" s="606"/>
      <c r="C7" s="603"/>
      <c r="D7" s="603"/>
      <c r="E7" s="624"/>
      <c r="F7" s="624"/>
      <c r="G7" s="624"/>
      <c r="H7" s="624"/>
      <c r="I7" s="624"/>
      <c r="J7" s="159"/>
      <c r="K7" s="159"/>
      <c r="L7" s="174">
        <f>'Marks Entry 1st'!L6</f>
        <v>20</v>
      </c>
      <c r="M7" s="174">
        <f>'Marks Entry 1st'!M6</f>
        <v>20</v>
      </c>
      <c r="N7" s="175">
        <f>IF(AND(L7="",M7=""),"",IF(AND(L7="NA",M7="NA"),"NA",SUM(L7:M7)))</f>
        <v>40</v>
      </c>
      <c r="O7" s="174">
        <f>'Marks Entry 1st'!N6</f>
        <v>30</v>
      </c>
      <c r="P7" s="174">
        <f>'Marks Entry 1st'!O6</f>
        <v>18</v>
      </c>
      <c r="Q7" s="174">
        <f>'Marks Entry 1st'!P6</f>
        <v>12</v>
      </c>
      <c r="R7" s="176">
        <f>IF(AND(O7="",Q7="",P7=""),"",IF(AND(P7="NA",Q7="NA"),"NA",SUM(O7:Q7)))</f>
        <v>60</v>
      </c>
      <c r="S7" s="175">
        <f>IF(AND(N7="NA",R7="NA"),"NA",SUM(N7,R7))</f>
        <v>100</v>
      </c>
      <c r="T7" s="174">
        <f>'Marks Entry 1st'!Q6</f>
        <v>50</v>
      </c>
      <c r="U7" s="174">
        <f>'Marks Entry 1st'!R6</f>
        <v>30</v>
      </c>
      <c r="V7" s="174">
        <f>'Marks Entry 1st'!S6</f>
        <v>20</v>
      </c>
      <c r="W7" s="177">
        <f>IF(AND(T7="",U7="",V7=""),"",SUM(T7:V7))</f>
        <v>100</v>
      </c>
      <c r="X7" s="175">
        <f>IF(W7="","",SUM(S7,W7))</f>
        <v>200</v>
      </c>
      <c r="Y7" s="178"/>
      <c r="Z7" s="178"/>
      <c r="AA7" s="178"/>
      <c r="AB7" s="178"/>
      <c r="AC7" s="178"/>
      <c r="AD7" s="99"/>
      <c r="AE7" s="174">
        <f>'Marks Entry 1st'!T6</f>
        <v>20</v>
      </c>
      <c r="AF7" s="174">
        <f>'Marks Entry 1st'!U6</f>
        <v>20</v>
      </c>
      <c r="AG7" s="175">
        <f>IF(AND(AE7="",AF7=""),"",IF(AND(AE7="NA",AF7="NA"),"NA",SUM(AE7:AF7)))</f>
        <v>40</v>
      </c>
      <c r="AH7" s="174">
        <f>'Marks Entry 1st'!V6</f>
        <v>30</v>
      </c>
      <c r="AI7" s="174">
        <f>'Marks Entry 1st'!W6</f>
        <v>18</v>
      </c>
      <c r="AJ7" s="174">
        <f>'Marks Entry 1st'!X6</f>
        <v>12</v>
      </c>
      <c r="AK7" s="176">
        <f>IF(AND(AH7="",AJ7="",AI7=""),"",IF(AND(AI7="NA",AJ7="NA"),"NA",SUM(AH7:AJ7)))</f>
        <v>60</v>
      </c>
      <c r="AL7" s="175">
        <f>IF(AND(AG7="NA",AK7="NA"),"NA",SUM(AG7,AK7))</f>
        <v>100</v>
      </c>
      <c r="AM7" s="174">
        <f>'Marks Entry 1st'!Y6</f>
        <v>50</v>
      </c>
      <c r="AN7" s="174">
        <f>'Marks Entry 1st'!Z6</f>
        <v>30</v>
      </c>
      <c r="AO7" s="174">
        <f>'Marks Entry 1st'!AA6</f>
        <v>20</v>
      </c>
      <c r="AP7" s="177">
        <f>IF(AND(AM7="",AN7="",AO7=""),"",SUM(AM7:AO7))</f>
        <v>100</v>
      </c>
      <c r="AQ7" s="175">
        <f>IF(AP7="","",SUM(AL7,AP7))</f>
        <v>200</v>
      </c>
      <c r="AR7" s="178"/>
      <c r="AS7" s="178"/>
      <c r="AT7" s="178"/>
      <c r="AU7" s="178"/>
      <c r="AV7" s="178"/>
      <c r="AW7" s="99"/>
      <c r="AX7" s="174">
        <f>'Marks Entry 1st'!AB6</f>
        <v>20</v>
      </c>
      <c r="AY7" s="174">
        <f>'Marks Entry 1st'!AC6</f>
        <v>20</v>
      </c>
      <c r="AZ7" s="175">
        <f>IF(AND(AX7="",AY7=""),"",IF(AND(AX7="NA",AY7="NA"),"NA",SUM(AX7:AY7)))</f>
        <v>40</v>
      </c>
      <c r="BA7" s="174">
        <f>'Marks Entry 1st'!AD6</f>
        <v>30</v>
      </c>
      <c r="BB7" s="174">
        <f>'Marks Entry 1st'!AE6</f>
        <v>18</v>
      </c>
      <c r="BC7" s="174">
        <f>'Marks Entry 1st'!AF6</f>
        <v>12</v>
      </c>
      <c r="BD7" s="176">
        <f>IF(AND(BA7="",BC7="",BB7=""),"",IF(AND(BB7="NA",BC7="NA"),"NA",SUM(BA7:BC7)))</f>
        <v>60</v>
      </c>
      <c r="BE7" s="175">
        <f>IF(AND(AZ7="NA",BD7="NA"),"NA",SUM(AZ7,BD7))</f>
        <v>100</v>
      </c>
      <c r="BF7" s="174">
        <f>'Marks Entry 1st'!AG6</f>
        <v>50</v>
      </c>
      <c r="BG7" s="174">
        <f>'Marks Entry 1st'!AH6</f>
        <v>30</v>
      </c>
      <c r="BH7" s="174">
        <f>'Marks Entry 1st'!AI6</f>
        <v>20</v>
      </c>
      <c r="BI7" s="177">
        <f>IF(AND(BF7="",BG7="",BH7=""),"",SUM(BF7:BH7))</f>
        <v>100</v>
      </c>
      <c r="BJ7" s="175">
        <f>IF(BI7="","",SUM(BE7,BI7))</f>
        <v>200</v>
      </c>
      <c r="BK7" s="178"/>
      <c r="BL7" s="178"/>
      <c r="BM7" s="178"/>
      <c r="BN7" s="178"/>
      <c r="BO7" s="178"/>
      <c r="BP7" s="99"/>
      <c r="BQ7" s="174">
        <f>'Marks Entry 1st'!AJ6</f>
        <v>20</v>
      </c>
      <c r="BR7" s="174">
        <f>'Marks Entry 1st'!AK6</f>
        <v>20</v>
      </c>
      <c r="BS7" s="175">
        <f>IF(AND(BQ7="",BR7=""),"",IF(AND(BQ7="NA",BR7="NA"),"NA",SUM(BQ7:BR7)))</f>
        <v>40</v>
      </c>
      <c r="BT7" s="174">
        <f>'Marks Entry 1st'!AL6</f>
        <v>30</v>
      </c>
      <c r="BU7" s="174">
        <f>'Marks Entry 1st'!AM6</f>
        <v>18</v>
      </c>
      <c r="BV7" s="174">
        <f>'Marks Entry 1st'!AN6</f>
        <v>12</v>
      </c>
      <c r="BW7" s="176">
        <f>IF(AND(BT7="",BV7="",BU7=""),"",IF(AND(BU7="NA",BV7="NA"),"NA",SUM(BT7:BV7)))</f>
        <v>60</v>
      </c>
      <c r="BX7" s="175">
        <f>IF(AND(BS7="NA",BW7="NA"),"NA",SUM(BS7,BW7))</f>
        <v>100</v>
      </c>
      <c r="BY7" s="174">
        <f>'Marks Entry 1st'!AO6</f>
        <v>50</v>
      </c>
      <c r="BZ7" s="174">
        <f>'Marks Entry 1st'!AP6</f>
        <v>30</v>
      </c>
      <c r="CA7" s="174">
        <f>'Marks Entry 1st'!AQ6</f>
        <v>20</v>
      </c>
      <c r="CB7" s="177">
        <f>IF(AND(BY7="",BZ7="",CA7=""),"",SUM(BY7:CA7))</f>
        <v>100</v>
      </c>
      <c r="CC7" s="175">
        <f>IF(CB7="","",SUM(BX7,CB7))</f>
        <v>200</v>
      </c>
      <c r="CD7" s="178"/>
      <c r="CE7" s="178"/>
      <c r="CF7" s="178"/>
      <c r="CG7" s="178"/>
      <c r="CH7" s="178"/>
      <c r="CI7" s="99"/>
      <c r="CJ7" s="103">
        <f>'Marks Entry 1st'!AR6</f>
        <v>25</v>
      </c>
      <c r="CK7" s="103">
        <f>'Marks Entry 1st'!AS6</f>
        <v>35</v>
      </c>
      <c r="CL7" s="103">
        <f>'Marks Entry 1st'!AT6</f>
        <v>40</v>
      </c>
      <c r="CM7" s="177">
        <f>IF(AND(CJ7="",CK7="",CL7=""),"",SUM(CJ7:CL7))</f>
        <v>100</v>
      </c>
      <c r="CN7" s="177"/>
      <c r="CO7" s="177"/>
      <c r="CP7" s="177"/>
      <c r="CQ7" s="101"/>
      <c r="CR7" s="103">
        <f>'Marks Entry 1st'!AU6</f>
        <v>25</v>
      </c>
      <c r="CS7" s="103">
        <f>'Marks Entry 1st'!AV6</f>
        <v>35</v>
      </c>
      <c r="CT7" s="103">
        <f>'Marks Entry 1st'!AW6</f>
        <v>40</v>
      </c>
      <c r="CU7" s="177">
        <f>IF(AND(CR7="",CS7="",CT7=""),"",SUM(CR7:CT7))</f>
        <v>100</v>
      </c>
      <c r="CV7" s="177"/>
      <c r="CW7" s="177"/>
      <c r="CX7" s="177"/>
      <c r="CY7" s="101"/>
      <c r="CZ7" s="103">
        <f>'Marks Entry 1st'!AX6</f>
        <v>25</v>
      </c>
      <c r="DA7" s="103">
        <f>'Marks Entry 1st'!AY6</f>
        <v>35</v>
      </c>
      <c r="DB7" s="103">
        <f>'Marks Entry 1st'!AZ6</f>
        <v>40</v>
      </c>
      <c r="DC7" s="177">
        <f>IF(AND(CZ7="",DA7="",DB7=""),"",SUM(CZ7:DB7))</f>
        <v>100</v>
      </c>
      <c r="DD7" s="177"/>
      <c r="DE7" s="177"/>
      <c r="DF7" s="177"/>
      <c r="DG7" s="101"/>
      <c r="DH7" s="100">
        <f>IF($E$3="","",IF(OR($E$3=1,$E$3=2),SUM(X7,AQ7,BJ7),SUM(X7,AQ7,BJ7,CC7)))</f>
        <v>600</v>
      </c>
      <c r="DI7" s="102"/>
      <c r="DJ7" s="102"/>
      <c r="DK7" s="106"/>
      <c r="DL7" s="589">
        <v>0</v>
      </c>
      <c r="DM7" s="102"/>
      <c r="DN7" s="102"/>
      <c r="DO7" s="102"/>
      <c r="DP7" s="585"/>
    </row>
    <row r="8" spans="1:127" ht="18.899999999999999" customHeight="1">
      <c r="A8" s="94">
        <v>1</v>
      </c>
      <c r="B8" s="94">
        <f>IF(OR(DW8=0,DW8=""),"",IF(AND($E$3=1),'Marks Entry 1st'!I7,IF(AND($E$3=2),'Marks Entry 2nd'!I7,IF(AND($E$3=3),'Marks Entry 3rd'!I7,IF(AND($E$3=4),'Marks Entry 4th'!I7,"")))))</f>
        <v>101</v>
      </c>
      <c r="C8" s="95">
        <f>IF(OR(B8=0,B8=""),"",IF(AND($E$3=1),'Marks Entry 1st'!B7,IF(AND($E$3=2),'Marks Entry 2nd'!B7,IF(AND($E$3=3),'Marks Entry 3rd'!B7,IF(AND($E$3=4),'Marks Entry 4th'!B7,"")))))</f>
        <v>1</v>
      </c>
      <c r="D8" s="95" t="str">
        <f>IF(OR(B8=0,B8=""),"",IF(AND($E$3=1),'Marks Entry 1st'!C7,IF(AND($E$3=2),'Marks Entry 2nd'!C7,IF(AND($E$3=3),'Marks Entry 3rd'!C7,IF(AND($E$3=4),'Marks Entry 4th'!C7,"")))))</f>
        <v>A</v>
      </c>
      <c r="E8" s="96" t="str">
        <f>IF(OR(B8=0,B8=""),"",IF(AND($E$3=1),'Marks Entry 1st'!E7,IF(AND($E$3=2),'Marks Entry 2nd'!E7,IF(AND($E$3=3),'Marks Entry 3rd'!E7,IF(AND($E$3=4),'Marks Entry 4th'!E7,"")))))</f>
        <v>28-10-2014</v>
      </c>
      <c r="F8" s="95">
        <f>IF(OR(B8=0,B8=""),"",IF(AND($E$3=1),'Marks Entry 1st'!D7,IF(AND($E$3=2),'Marks Entry 2nd'!D7,IF(AND($E$3=3),'Marks Entry 3rd'!D7,IF(AND($E$3=4),'Marks Entry 4th'!D7,"")))))</f>
        <v>936</v>
      </c>
      <c r="G8" s="90" t="str">
        <f>IF(OR(B8=0,B8=""),"",IF(AND($E$3=1),'Marks Entry 1st'!F7,IF(AND($E$3=2),'Marks Entry 2nd'!F7,IF(AND($E$3=3),'Marks Entry 3rd'!F7,IF(AND($E$3=4),'Marks Entry 4th'!F7,"")))))</f>
        <v>AAKIFA BANO</v>
      </c>
      <c r="H8" s="90" t="str">
        <f>IF(OR(B8=0,B8=""),"",IF(AND($E$3=1),'Marks Entry 1st'!G7,IF(AND($E$3=2),'Marks Entry 2nd'!G7,IF(AND($E$3=3),'Marks Entry 3rd'!G7,IF(AND($E$3=4),'Marks Entry 4th'!G7,"")))))</f>
        <v>SHABBIR MOHAMMAD</v>
      </c>
      <c r="I8" s="90" t="str">
        <f>IF(OR(B8=0,B8=""),"",IF(AND($E$3=1),'Marks Entry 1st'!H7,IF(AND($E$3=2),'Marks Entry 2nd'!H7,IF(AND($E$3=3),'Marks Entry 3rd'!H7,IF(AND($E$3=4),'Marks Entry 4th'!H7,"")))))</f>
        <v>HEENA KOUSER</v>
      </c>
      <c r="J8" s="379" t="str">
        <f>IF(OR(B8=0,B8=""),"",IF(AND($E$3=1),'Marks Entry 1st'!J7,IF(AND($E$3=2),'Marks Entry 2nd'!J7,IF(AND($E$3=3),'Marks Entry 3rd'!J7,IF(AND($E$3=4),'Marks Entry 4th'!J7,"")))))</f>
        <v>F</v>
      </c>
      <c r="K8" s="379" t="str">
        <f>IF(OR(B8=0,B8=""),"",IF(AND($E$3=1),'Marks Entry 1st'!K7,IF(AND($E$3=2),'Marks Entry 2nd'!K7,IF(AND($E$3=3),'Marks Entry 3rd'!K7,IF(AND($E$3=4),'Marks Entry 4th'!K7,"")))))</f>
        <v>OBC</v>
      </c>
      <c r="L8" s="180">
        <f>IF(OR($E8="",$G8=""),"",IF(AND($E$3=1),'Marks Entry 1st'!L7,IF(AND($E$3=2),'Marks Entry 2nd'!L7,IF(AND($E$3=3),'Marks Entry 3rd'!L7,IF(AND($E$3=4),'Marks Entry 4th'!L7,"")))))</f>
        <v>9</v>
      </c>
      <c r="M8" s="180">
        <f>IF(OR($E8="",$G8=""),"",IF(AND($E$3=1),'Marks Entry 1st'!M7,IF(AND($E$3=2),'Marks Entry 2nd'!M7,IF(AND($E$3=3),'Marks Entry 3rd'!M7,IF(AND($E$3=4),'Marks Entry 4th'!M7,"")))))</f>
        <v>9</v>
      </c>
      <c r="N8" s="87">
        <f>IF(AND(L8="",M8=""),"",IF(AND(L8="NA",M8="NA"),"NA",IF(AND(L8="AB",M8="AB"),"AB",SUM(L8:M8))))</f>
        <v>18</v>
      </c>
      <c r="O8" s="180">
        <f>IF(OR($E8="",$G8=""),"",IF(AND($E$3=1),'Marks Entry 1st'!N7,IF(AND($E$3=2),'Marks Entry 2nd'!N7,IF(AND($E$3=3),'Marks Entry 3rd'!N7,IF(AND($E$3=4),'Marks Entry 4th'!N7,"")))))</f>
        <v>18</v>
      </c>
      <c r="P8" s="180">
        <f>IF(OR($E8="",$G8=""),"",IF(AND($E$3=1),'Marks Entry 1st'!O7,IF(AND($E$3=2),'Marks Entry 2nd'!O7,IF(AND($E$3=3),'Marks Entry 3rd'!O7,IF(AND($E$3=4),'Marks Entry 4th'!O7,"")))))</f>
        <v>5</v>
      </c>
      <c r="Q8" s="180">
        <f>IF(OR($E8="",$G8=""),"",IF(AND($E$3=1),'Marks Entry 1st'!P7,IF(AND($E$3=2),'Marks Entry 2nd'!P7,IF(AND($E$3=3),'Marks Entry 3rd'!P7,IF(AND($E$3=4),'Marks Entry 4th'!P7,"")))))</f>
        <v>10</v>
      </c>
      <c r="R8" s="91">
        <f>IF(AND(O8="",P8="",Q8=""),"",IF(AND(O8="NA",P8="NA",Q8="NA"),"NA",IF(AND(O8="AB",P8="AB",Q8="AB"),"AB",SUM(O8:Q8))))</f>
        <v>33</v>
      </c>
      <c r="S8" s="87">
        <f>IF(AND(N8="NA",R8="NA"),"NA",IF(AND(N8="AB",R8="AB"),"AB",SUM(N8,R8)))</f>
        <v>51</v>
      </c>
      <c r="T8" s="93">
        <f>IF(OR($E8="",$G8=""),"",IF(AND($E$3=1),'Marks Entry 1st'!Q7,IF(AND($E$3=2),'Marks Entry 2nd'!Q7,IF(AND($E$3=3),'Marks Entry 3rd'!Q7,IF(AND($E$3=4),'Marks Entry 4th'!Q7,"")))))</f>
        <v>39</v>
      </c>
      <c r="U8" s="93">
        <f>IF(OR($E8="",$G8=""),"",IF(AND($E$3=1),'Marks Entry 1st'!R7,IF(AND($E$3=2),'Marks Entry 2nd'!R7,IF(AND($E$3=3),'Marks Entry 3rd'!R7,IF(AND($E$3=4),'Marks Entry 4th'!R7,"")))))</f>
        <v>5</v>
      </c>
      <c r="V8" s="93">
        <f>IF(OR($E8="",$G8=""),"",IF(AND($E$3=1),'Marks Entry 1st'!S7,IF(AND($E$3=2),'Marks Entry 2nd'!S7,IF(AND($E$3=3),'Marks Entry 3rd'!S7,IF(AND($E$3=4),'Marks Entry 4th'!S7,"")))))</f>
        <v>10</v>
      </c>
      <c r="W8" s="92">
        <f>IF(AND(T8="",U8="",V8=""),"",IF(AND(T8="AB",U8="AB",V8="AB"),"AB",SUM(T8:V8)))</f>
        <v>54</v>
      </c>
      <c r="X8" s="87">
        <f>IF(W8="","",IF(AND(S8="AB",W8="AB"),"AB",SUM(S8,W8)))</f>
        <v>105</v>
      </c>
      <c r="Y8" s="144">
        <f>COUNTIF(L8:M8,"NA")*20+(COUNTIF(L8:M8,"ML")*20)+(COUNTIF(O8,"ML")*42)+(COUNTIF(T8,"ML")*70)</f>
        <v>0</v>
      </c>
      <c r="Z8" s="144">
        <f>IF(OR(B8="NSO",B8=0,B8=""),"",IF(AND(L8="",M8="",O8="",T8=""),"",IF(AND(M8="",O8="",T8=""),20-Y8,IF(AND(O8="",T8=""),40-Y8,IF(AND(T8=""),100-Y8,200-Y8)))))</f>
        <v>200</v>
      </c>
      <c r="AA8" s="144" t="str">
        <f>IF(AND(OR(L8="ab",L8="ml"),OR(M8="ab",M8="ml"),OR(O8="ab",O8="ml")),"E",IF(AND(OR(L8="ab",L8="ml"),OR(O8="ab",O8="ml"),OR(T8="ab",T8="ml")),"AB",IF(AND(OR(M8="ab",M8="ml"),OR(O8="ab",O8="ml"),OR(T8="ab",T8="ml")),"AB","")))</f>
        <v/>
      </c>
      <c r="AB8" s="144" t="str">
        <f>IF(OR(B8="NSO",B8="",T8=""),"",IF(OR(AA8="AB",T8="ab"),"AB",IF(T8="ML","RE",IF(AND(X8&gt;=36%*Z8,T8&gt;=14),"P",IF(AND(X8&gt;=34%*Z8,T8&gt;=14),"G2",IF(AND(X8&gt;=31%*Z8,T8&gt;=14),"G1",IF(X8&gt;=25%*Z8,"S","F")))))))</f>
        <v>P</v>
      </c>
      <c r="AC8" s="144" t="str">
        <f>IF(OR(AB8="",AB8=0,AB8="S",AB8="RE",AB8="F",AB8="AB"),"",IF(X8&gt;=75%*Z8,"D",IF(X8&gt;=60%*Z8,"I",IF(X8&gt;=48%*Z8,"II",IF(X8&gt;=36%*Z8,"III","")))))</f>
        <v>II</v>
      </c>
      <c r="AD8" s="148" t="str">
        <f>IF(X8="","",IF(OR(AB8="",AB8=0,AB8="RE",AB8="AB"),"",IF(X8&gt;85%*Z8,"A",IF(X8&gt;70%*Z8,"B",IF(X8&gt;=50%*Z8,"C",IF(X8&gt;=30%*Z8,"D","E"))))))</f>
        <v>C</v>
      </c>
      <c r="AE8" s="180">
        <f>IF(OR($E8="",$G8=""),"",IF(AND($E$3=1),'Marks Entry 1st'!T7,IF(AND($E$3=2),'Marks Entry 2nd'!T7,IF(AND($E$3=3),'Marks Entry 3rd'!T7,IF(AND($E$3=4),'Marks Entry 4th'!T7,"")))))</f>
        <v>1</v>
      </c>
      <c r="AF8" s="180">
        <f>IF(OR($E8="",$G8=""),"",IF(AND($E$3=1),'Marks Entry 1st'!U7,IF(AND($E$3=2),'Marks Entry 2nd'!U7,IF(AND($E$3=3),'Marks Entry 3rd'!U7,IF(AND($E$3=4),'Marks Entry 4th'!U7,"")))))</f>
        <v>9</v>
      </c>
      <c r="AG8" s="87">
        <f>IF(AND(AE8="",AF8=""),"",IF(AND(AE8="NA",AF8="NA"),"NA",IF(AND(AE8="AB",AF8="AB"),"AB",SUM(AE8:AF8))))</f>
        <v>10</v>
      </c>
      <c r="AH8" s="180">
        <f>IF(OR($E8="",$G8=""),"",IF(AND($E$3=1),'Marks Entry 1st'!V7,IF(AND($E$3=2),'Marks Entry 2nd'!V7,IF(AND($E$3=3),'Marks Entry 3rd'!V7,IF(AND($E$3=4),'Marks Entry 4th'!V7,"")))))</f>
        <v>29</v>
      </c>
      <c r="AI8" s="180">
        <f>IF(OR($E8="",$G8=""),"",IF(AND($E$3=1),'Marks Entry 1st'!W7,IF(AND($E$3=2),'Marks Entry 2nd'!W7,IF(AND($E$3=3),'Marks Entry 3rd'!W7,IF(AND($E$3=4),'Marks Entry 4th'!W7,"")))))</f>
        <v>5</v>
      </c>
      <c r="AJ8" s="180">
        <f>IF(OR($E8="",$G8=""),"",IF(AND($E$3=1),'Marks Entry 1st'!X7,IF(AND($E$3=2),'Marks Entry 2nd'!X7,IF(AND($E$3=3),'Marks Entry 3rd'!X7,IF(AND($E$3=4),'Marks Entry 4th'!X7,"")))))</f>
        <v>11</v>
      </c>
      <c r="AK8" s="91">
        <f>IF(AND(AH8="",AI8="",AJ8=""),"",IF(AND(AH8="NA",AI8="NA",AJ8="NA"),"NA",IF(AND(AH8="AB",AI8="AB",AJ8="AB"),"AB",SUM(AH8:AJ8))))</f>
        <v>45</v>
      </c>
      <c r="AL8" s="87">
        <f>IF(AND(AG8="NA",AK8="NA"),"NA",IF(AND(AG8="AB",AK8="AB"),"AB",SUM(AG8,AK8)))</f>
        <v>55</v>
      </c>
      <c r="AM8" s="93">
        <f>IF(OR($E8="",$G8=""),"",IF(AND($E$3=1),'Marks Entry 1st'!Y7,IF(AND($E$3=2),'Marks Entry 2nd'!Y7,IF(AND($E$3=3),'Marks Entry 3rd'!Y7,IF(AND($E$3=4),'Marks Entry 4th'!Y7,"")))))</f>
        <v>50</v>
      </c>
      <c r="AN8" s="93">
        <f>IF(OR($E8="",$G8=""),"",IF(AND($E$3=1),'Marks Entry 1st'!Z7,IF(AND($E$3=2),'Marks Entry 2nd'!Z7,IF(AND($E$3=3),'Marks Entry 3rd'!Z7,IF(AND($E$3=4),'Marks Entry 4th'!Z7,"")))))</f>
        <v>5</v>
      </c>
      <c r="AO8" s="93">
        <f>IF(OR($E8="",$G8=""),"",IF(AND($E$3=1),'Marks Entry 1st'!AA7,IF(AND($E$3=2),'Marks Entry 2nd'!AA7,IF(AND($E$3=3),'Marks Entry 3rd'!AA7,IF(AND($E$3=4),'Marks Entry 4th'!AA7,"")))))</f>
        <v>10</v>
      </c>
      <c r="AP8" s="92">
        <f>IF(AND(AM8="",AN8="",AO8=""),"",IF(AND(AM8="AB",AN8="AB",AO8="AB"),"AB",SUM(AM8:AO8)))</f>
        <v>65</v>
      </c>
      <c r="AQ8" s="87">
        <f>IF(AP8="","",IF(AND(AL8="AB",AP8="AB"),"AB",SUM(AL8,AP8)))</f>
        <v>120</v>
      </c>
      <c r="AR8" s="144">
        <f>COUNTIF(AE8:AF8,"NA")*20+(COUNTIF(AE8:AF8,"ML")*20)+(COUNTIF(AH8,"ML")*42)+(COUNTIF(AM8,"ML")*70)</f>
        <v>0</v>
      </c>
      <c r="AS8" s="144">
        <f>IF(OR(B8="NSO",B8=0,B8=""),"",IF(AND(AE8="",AF8="",AH8="",AM8=""),"",IF(AND(AF8="",AH8="",AM8=""),20-AR8,IF(AND(AH8="",AM8=""),40-AR8,IF(AND(AM8=""),100-AR8,200-AR8)))))</f>
        <v>200</v>
      </c>
      <c r="AT8" s="144" t="str">
        <f>IF(AND(OR(AE8="ab",AE8="ml"),OR(AF8="ab",AF8="ml"),OR(AH8="ab",AH8="ml")),"E",IF(AND(OR(AE8="ab",AE8="ml"),OR(AH8="ab",AH8="ml"),OR(AM8="ab",AM8="ml")),"AB",IF(AND(OR(AF8="ab",AF8="ml"),OR(AH8="ab",AH8="ml"),OR(AM8="ab",AM8="ml")),"AB","")))</f>
        <v/>
      </c>
      <c r="AU8" s="144" t="str">
        <f>IF(OR(B8="NSO",B8="",AM8=""),"",IF(OR(AT8="AB",AM8="ab"),"AB",IF(AM8="ML","RE",IF(AND(AQ8&gt;=36%*AS8,AM8&gt;=14),"P",IF(AND(AQ8&gt;=34%*AS8,AM8&gt;=14),"G2",IF(AND(AQ8&gt;=31%*AS8,AM8&gt;=14),"G1",IF(AQ8&gt;=25%*AS8,"S","F")))))))</f>
        <v>P</v>
      </c>
      <c r="AV8" s="144" t="str">
        <f>IF(OR(AU8="",AU8=0,AU8="S",AU8="RE",AU8="F",AU8="AB"),"",IF(AQ8&gt;=75%*AS8,"D",IF(AQ8&gt;=60%*AS8,"I",IF(AQ8&gt;=48%*AS8,"II",IF(AQ8&gt;=36%*AS8,"III","")))))</f>
        <v>I</v>
      </c>
      <c r="AW8" s="148" t="str">
        <f>IF(AQ8="","",IF(OR(AU8="",AU8=0,AU8="RE",AU8="AB"),"",IF(AQ8&gt;85%*AS8,"A",IF(AQ8&gt;70%*AS8,"B",IF(AQ8&gt;50%*AS8,"C",IF(AQ8&gt;30%*AS8,"D","E"))))))</f>
        <v>C</v>
      </c>
      <c r="AX8" s="180">
        <f>IF(OR($E8="",$G8=""),"",IF(AND($E$3=1),'Marks Entry 1st'!AB7,IF(AND($E$3=2),'Marks Entry 2nd'!AB7,IF(AND($E$3=3),'Marks Entry 3rd'!AB7,IF(AND($E$3=4),'Marks Entry 4th'!AB7,"")))))</f>
        <v>9</v>
      </c>
      <c r="AY8" s="180">
        <f>IF(OR($E8="",$G8=""),"",IF(AND($E$3=1),'Marks Entry 1st'!AC7,IF(AND($E$3=2),'Marks Entry 2nd'!AC7,IF(AND($E$3=3),'Marks Entry 3rd'!AC7,IF(AND($E$3=4),'Marks Entry 4th'!AC7,"")))))</f>
        <v>6</v>
      </c>
      <c r="AZ8" s="87">
        <f>IF(AND(AX8="",AY8=""),"",IF(AND(AX8="NA",AY8="NA"),"NA",IF(AND(AX8="AB",AY8="AB"),"AB",SUM(AX8:AY8))))</f>
        <v>15</v>
      </c>
      <c r="BA8" s="180">
        <f>IF(OR($E8="",$G8=""),"",IF(AND($E$3=1),'Marks Entry 1st'!AD7,IF(AND($E$3=2),'Marks Entry 2nd'!AD7,IF(AND($E$3=3),'Marks Entry 3rd'!AD7,IF(AND($E$3=4),'Marks Entry 4th'!AD7,"")))))</f>
        <v>22</v>
      </c>
      <c r="BB8" s="180">
        <f>IF(OR($E8="",$G8=""),"",IF(AND($E$3=1),'Marks Entry 1st'!AE7,IF(AND($E$3=2),'Marks Entry 2nd'!AE7,IF(AND($E$3=3),'Marks Entry 3rd'!AE7,IF(AND($E$3=4),'Marks Entry 4th'!AE7,"")))))</f>
        <v>6</v>
      </c>
      <c r="BC8" s="180">
        <f>IF(OR($E8="",$G8=""),"",IF(AND($E$3=1),'Marks Entry 1st'!AF7,IF(AND($E$3=2),'Marks Entry 2nd'!AF7,IF(AND($E$3=3),'Marks Entry 3rd'!AF7,IF(AND($E$3=4),'Marks Entry 4th'!AF7,"")))))</f>
        <v>10</v>
      </c>
      <c r="BD8" s="91">
        <f>IF(AND(BA8="",BB8="",BC8=""),"",IF(AND(BA8="NA",BB8="NA",BC8="NA"),"NA",IF(AND(BA8="AB",BB8="AB",BC8="AB"),"AB",SUM(BA8:BC8))))</f>
        <v>38</v>
      </c>
      <c r="BE8" s="87">
        <f>IF(AND(AZ8="NA",BD8="NA"),"NA",IF(AND(AZ8="AB",BD8="AB"),"AB",SUM(AZ8,BD8)))</f>
        <v>53</v>
      </c>
      <c r="BF8" s="93">
        <f>IF(OR($E8="",$G8=""),"",IF(AND($E$3=1),'Marks Entry 1st'!AG7,IF(AND($E$3=2),'Marks Entry 2nd'!AG7,IF(AND($E$3=3),'Marks Entry 3rd'!AG7,IF(AND($E$3=4),'Marks Entry 4th'!AG7,"")))))</f>
        <v>31</v>
      </c>
      <c r="BG8" s="93">
        <f>IF(OR($E8="",$G8=""),"",IF(AND($E$3=1),'Marks Entry 1st'!AH7,IF(AND($E$3=2),'Marks Entry 2nd'!AH7,IF(AND($E$3=3),'Marks Entry 3rd'!AH7,IF(AND($E$3=4),'Marks Entry 4th'!AH7,"")))))</f>
        <v>6</v>
      </c>
      <c r="BH8" s="93">
        <f>IF(OR($E8="",$G8=""),"",IF(AND($E$3=1),'Marks Entry 1st'!AI7,IF(AND($E$3=2),'Marks Entry 2nd'!AI7,IF(AND($E$3=3),'Marks Entry 3rd'!AI7,IF(AND($E$3=4),'Marks Entry 4th'!AI7,"")))))</f>
        <v>4</v>
      </c>
      <c r="BI8" s="92">
        <f>IF(AND(BF8="",BG8="",BH8=""),"",IF(AND(BF8="AB",BG8="AB",BH8="AB"),"AB",SUM(BF8:BH8)))</f>
        <v>41</v>
      </c>
      <c r="BJ8" s="87">
        <f>IF(BI8="","",IF(AND(BE8="AB",BI8="AB"),"AB",SUM(BE8,BI8)))</f>
        <v>94</v>
      </c>
      <c r="BK8" s="144">
        <f>COUNTIF(AX8:AY8,"NA")*20+(COUNTIF(AX8:AY8,"ML")*20)+(COUNTIF(BA8,"ML")*42)+(COUNTIF(BF8,"ML")*70)</f>
        <v>0</v>
      </c>
      <c r="BL8" s="144">
        <f>IF(OR(B8="NSO",B8=0,B8=""),"",IF(AND(AX8="",AY8="",BA8="",BF8=""),"",IF(AND(AY8="",BA8="",BF8=""),20-BK8,IF(AND(BA8="",BF8=""),40-BK8,IF(AND(BF8=""),100-BK8,200-BK8)))))</f>
        <v>200</v>
      </c>
      <c r="BM8" s="144" t="str">
        <f>IF(AND(OR(AX8="ab",AX8="ml"),OR(AY8="ab",AY8="ml"),OR(BA8="ab",BA8="ml")),"E",IF(AND(OR(AX8="ab",AX8="ml"),OR(BA8="ab",BA8="ml"),OR(BF8="ab",BF8="ml")),"AB",IF(AND(OR(AY8="ab",AY8="ml"),OR(BA8="ab",BA8="ml"),OR(BF8="ab",BF8="ml")),"AB","")))</f>
        <v/>
      </c>
      <c r="BN8" s="144" t="str">
        <f>IF(OR(B8="NSO",B8="",BF8=""),"",IF(OR(BM8="AB",BF8="ab"),"AB",IF(BF8="ML","RE",IF(AND(BJ8&gt;=36%*BL8,BF8&gt;=14),"P",IF(AND(BJ8&gt;=34%*BL8,BF8&gt;=14),"G2",IF(AND(BJ8&gt;=31%*BL8,BF8&gt;=14),"G1",IF(BJ8&gt;=25%*BL8,"S","F")))))))</f>
        <v>P</v>
      </c>
      <c r="BO8" s="144" t="str">
        <f>IF(OR(BN8="",BN8=0,BN8="S",BN8="RE",BN8="F",BN8="AB"),"",IF(BJ8&gt;=75%*BL8,"D",IF(BJ8&gt;=60%*BL8,"I",IF(BJ8&gt;=48%*BL8,"II",IF(BJ8&gt;=36%*BL8,"III","")))))</f>
        <v>III</v>
      </c>
      <c r="BP8" s="148" t="str">
        <f>IF(BJ8="","",IF(OR(BN8="",BN8=0,BN8="RE",BN8="AB"),"",IF(BJ8&gt;85%*BL8,"A",IF(BJ8&gt;70%*BL8,"B",IF(BJ8&gt;50%*BL8,"C",IF(BJ8&gt;30%*BL8,"D","E"))))))</f>
        <v>D</v>
      </c>
      <c r="BQ8" s="180">
        <f>IF(OR($E8="",$G8=""),"",IF(AND($E$3=1),'Marks Entry 1st'!AJ7,IF(AND($E$3=2),'Marks Entry 2nd'!AJ7,IF(AND($E$3=3),'Marks Entry 3rd'!AJ7,IF(AND($E$3=4),'Marks Entry 4th'!AJ7,"")))))</f>
        <v>9</v>
      </c>
      <c r="BR8" s="180">
        <f>IF(OR($E8="",$G8=""),"",IF(AND($E$3=1),'Marks Entry 1st'!AK7,IF(AND($E$3=2),'Marks Entry 2nd'!AK7,IF(AND($E$3=3),'Marks Entry 3rd'!AK7,IF(AND($E$3=4),'Marks Entry 4th'!AK7,"")))))</f>
        <v>7</v>
      </c>
      <c r="BS8" s="87">
        <f>IF(AND(BQ8="",BR8=""),"",IF(AND(BQ8="NA",BR8="NA"),"NA",IF(AND(BQ8="AB",BR8="AB"),"AB",SUM(BQ8:BR8))))</f>
        <v>16</v>
      </c>
      <c r="BT8" s="180">
        <f>IF(OR($E8="",$G8=""),"",IF(AND($E$3=1),'Marks Entry 1st'!AL7,IF(AND($E$3=2),'Marks Entry 2nd'!AL7,IF(AND($E$3=3),'Marks Entry 3rd'!AL7,IF(AND($E$3=4),'Marks Entry 4th'!AL7,"")))))</f>
        <v>22</v>
      </c>
      <c r="BU8" s="180">
        <f>IF(OR($E8="",$G8=""),"",IF(AND($E$3=1),'Marks Entry 1st'!AM7,IF(AND($E$3=2),'Marks Entry 2nd'!AM7,IF(AND($E$3=3),'Marks Entry 3rd'!AM7,IF(AND($E$3=4),'Marks Entry 4th'!AM7,"")))))</f>
        <v>6</v>
      </c>
      <c r="BV8" s="180">
        <f>IF(OR($E8="",$G8=""),"",IF(AND($E$3=1),'Marks Entry 1st'!AN7,IF(AND($E$3=2),'Marks Entry 2nd'!AN7,IF(AND($E$3=3),'Marks Entry 3rd'!AN7,IF(AND($E$3=4),'Marks Entry 4th'!AN7,"")))))</f>
        <v>8</v>
      </c>
      <c r="BW8" s="91">
        <f>IF(AND(BT8="",BU8="",BV8=""),"",IF(AND(BT8="NA",BU8="NA",BV8="NA"),"NA",IF(AND(BT8="AB",BU8="AB",BV8="AB"),"AB",SUM(BT8:BV8))))</f>
        <v>36</v>
      </c>
      <c r="BX8" s="87">
        <f>IF(AND(BS8="NA",BW8="NA"),"NA",IF(AND(BS8="AB",BW8="AB"),"AB",SUM(BS8,BW8)))</f>
        <v>52</v>
      </c>
      <c r="BY8" s="93">
        <f>IF(OR($E8="",$G8=""),"",IF(AND($E$3=1),'Marks Entry 1st'!AO7,IF(AND($E$3=2),'Marks Entry 2nd'!AO7,IF(AND($E$3=3),'Marks Entry 3rd'!AO7,IF(AND($E$3=4),'Marks Entry 4th'!AO7,"")))))</f>
        <v>45</v>
      </c>
      <c r="BZ8" s="93">
        <f>IF(OR($E8="",$G8=""),"",IF(AND($E$3=1),'Marks Entry 1st'!AP7,IF(AND($E$3=2),'Marks Entry 2nd'!AP7,IF(AND($E$3=3),'Marks Entry 3rd'!AP7,IF(AND($E$3=4),'Marks Entry 4th'!AP7,"")))))</f>
        <v>6</v>
      </c>
      <c r="CA8" s="93">
        <f>IF(OR($E8="",$G8=""),"",IF(AND($E$3=1),'Marks Entry 1st'!AQ7,IF(AND($E$3=2),'Marks Entry 2nd'!AQ7,IF(AND($E$3=3),'Marks Entry 3rd'!AQ7,IF(AND($E$3=4),'Marks Entry 4th'!AQ7,"")))))</f>
        <v>4</v>
      </c>
      <c r="CB8" s="92">
        <f>IF(AND(BY8="",BZ8="",CA8=""),"",IF(AND(BY8="AB",BZ8="AB",CA8="AB"),"AB",SUM(BY8:CA8)))</f>
        <v>55</v>
      </c>
      <c r="CC8" s="87">
        <f>IF(CB8="","",IF(AND(BX8="AB",CB8="AB"),"AB",SUM(BX8,CB8)))</f>
        <v>107</v>
      </c>
      <c r="CD8" s="144">
        <f>COUNTIF(BQ8:BR8,"NA")*20+(COUNTIF(BQ8:BR8,"ML")*20)+(COUNTIF(BT8,"ML")*42)+(COUNTIF(BY8,"ML")*70)</f>
        <v>0</v>
      </c>
      <c r="CE8" s="144">
        <f>IF(OR(B8="NSO",B8=0,B8=""),"",IF(AND(BQ8="",BR8="",BT8="",BY8=""),"",IF(AND(BR8="",BT8="",BY8=""),20-CD8,IF(AND(BT8="",BY8=""),40-CD8,IF(AND(BY8=""),100-CD8,200-CD8)))))</f>
        <v>200</v>
      </c>
      <c r="CF8" s="144" t="str">
        <f>IF(AND(OR(BQ8="ab",BQ8="ml"),OR(BR8="ab",BR8="ml"),OR(BT8="ab",BT8="ml")),"E",IF(AND(OR(BQ8="ab",BQ8="ml"),OR(BT8="ab",BT8="ml"),OR(BY8="ab",BY8="ml")),"AB",IF(AND(OR(BR8="ab",BR8="ml"),OR(BT8="ab",BT8="ml"),OR(BY8="ab",BY8="ml")),"AB","")))</f>
        <v/>
      </c>
      <c r="CG8" s="144" t="str">
        <f>IF(OR(B8="NSO",B8="",BY8=""),"",IF(OR(CF8="AB",BY8="ab"),"AB",IF(BY8="ML","RE",IF(AND(CC8&gt;=36%*CE8,BY8&gt;=14),"P",IF(AND(CC8&gt;=34%*CE8,BY8&gt;=14),"G2",IF(AND(CC8&gt;=31%*CE8,BY8&gt;=14),"G1",IF(CC8&gt;=25%*CE8,"S","F")))))))</f>
        <v>P</v>
      </c>
      <c r="CH8" s="144" t="str">
        <f>IF(OR(CG8="",CG8=0,CG8="S",CG8="RE",CG8="F",CG8="AB"),"",IF(CC8&gt;=75%*CE8,"D",IF(CC8&gt;=60%*CE8,"I",IF(CC8&gt;=48%*CE8,"II",IF(CC8&gt;=36%*CE8,"III","")))))</f>
        <v>II</v>
      </c>
      <c r="CI8" s="148" t="str">
        <f>IF(CC8="","",IF(OR(CG8="",CG8=0,CG8="RE",CG8="AB"),"",IF(CC8&gt;85%*CE8,"A",IF(CC8&gt;70%*CE8,"B",IF(CC8&gt;50%*CE8,"C",IF(CC8&gt;30%*CE8,"D","E"))))))</f>
        <v>C</v>
      </c>
      <c r="CJ8" s="380">
        <f>IF(OR($E8="",$G8=""),"",IF(AND($E$3=1),'Marks Entry 1st'!AR7,IF(AND($E$3=2),'Marks Entry 2nd'!AR7,IF(AND($E$3=3),'Marks Entry 3rd'!AR7,IF(AND($E$3=4),'Marks Entry 4th'!AR7,"")))))</f>
        <v>25</v>
      </c>
      <c r="CK8" s="380">
        <f>IF(OR($E8="",$G8=""),"",IF(AND($E$3=1),'Marks Entry 1st'!AS7,IF(AND($E$3=2),'Marks Entry 2nd'!AS7,IF(AND($E$3=3),'Marks Entry 3rd'!AS7,IF(AND($E$3=4),'Marks Entry 4th'!AS7,"")))))</f>
        <v>31</v>
      </c>
      <c r="CL8" s="380">
        <f>IF(OR($E8="",$G8=""),"",IF(AND($E$3=1),'Marks Entry 1st'!AT7,IF(AND($E$3=2),'Marks Entry 2nd'!AT7,IF(AND($E$3=3),'Marks Entry 3rd'!AT7,IF(AND($E$3=4),'Marks Entry 4th'!AT7,"")))))</f>
        <v>30</v>
      </c>
      <c r="CM8" s="181">
        <f>IF(AND(CJ8="",CK8="",CL8=""),"",SUM(CJ8:CL8))</f>
        <v>86</v>
      </c>
      <c r="CN8" s="182">
        <f>COUNTIF(CJ8,"ML")*$CJ$7+COUNTIF(CK8,"ML")*$CK$7+COUNTIF(CL8,"ML")*$CL$7</f>
        <v>0</v>
      </c>
      <c r="CO8" s="182">
        <f>IF(OR(B8="NSO",B8="",CM8="",CM8=0),"",IF(AND(CJ8="",CK8="",CL8=""),"",IF(AND(CK8="",CL8=""),$CJ$7-CN8,IF(CL8="",($CJ$7+$CK$7)-CN8,$CM$7-CN8))))</f>
        <v>100</v>
      </c>
      <c r="CP8" s="182" t="str">
        <f>IF(OR(B8="NSO",B8="",CM8="",CM8=0),"",IF(OR(CL8="AB",CK8="AB"),"AB",IF(CM8&gt;=36%*CO8,"P","S")))</f>
        <v>P</v>
      </c>
      <c r="CQ8" s="147" t="str">
        <f>IF(CM8="","",IF(OR(CP8="",CP8=0,CP8="S",CP8="RE",CP8="F",CP8="AB"),"",IF(CM8&gt;90%*CO8,"A+",IF(CM8&gt;75%*CO8,"A",IF(CM8&gt;60%*CO8,"B",IF(CM8&gt;40%*CO8,"C","D"))))))</f>
        <v>A</v>
      </c>
      <c r="CR8" s="380">
        <f>IF(OR($E8="",$G8=""),"",IF(AND($E$3=1),'Marks Entry 1st'!AU7,IF(AND($E$3=2),'Marks Entry 2nd'!AU7,IF(AND($E$3=3),'Marks Entry 3rd'!AU7,IF(AND($E$3=4),'Marks Entry 4th'!AU7,"")))))</f>
        <v>11</v>
      </c>
      <c r="CS8" s="380">
        <f>IF(OR($E8="",$G8=""),"",IF(AND($E$3=1),'Marks Entry 1st'!AV7,IF(AND($E$3=2),'Marks Entry 2nd'!AV7,IF(AND($E$3=3),'Marks Entry 3rd'!AV7,IF(AND($E$3=4),'Marks Entry 4th'!AV7,"")))))</f>
        <v>30</v>
      </c>
      <c r="CT8" s="380">
        <f>IF(OR($E8="",$G8=""),"",IF(AND($E$3=1),'Marks Entry 1st'!AW7,IF(AND($E$3=2),'Marks Entry 2nd'!AW7,IF(AND($E$3=3),'Marks Entry 3rd'!AW7,IF(AND($E$3=4),'Marks Entry 4th'!AW7,"")))))</f>
        <v>30</v>
      </c>
      <c r="CU8" s="181">
        <f>IF(AND(CR8="",CS8="",CT8=""),"",SUM(CR8:CT8))</f>
        <v>71</v>
      </c>
      <c r="CV8" s="182">
        <f>COUNTIF(CR8,"ML")*$CR$7+COUNTIF(CS8,"ML")*$CS$7+COUNTIF(CT8,"ML")*$CT$7</f>
        <v>0</v>
      </c>
      <c r="CW8" s="182">
        <f>IF(OR(B8="NSO",B8="",CU8="",CU8=0),"",IF(AND(CR8="",CS8="",CT8=""),"",IF(AND(CS8="",CT8=""),$CR$7-CV8,IF(CT8="",($CR$7+$CS$7)-CV8,$CU$7-CV8))))</f>
        <v>100</v>
      </c>
      <c r="CX8" s="182" t="str">
        <f>IF(OR(B8="NSO",B8="",CU8="",CU8=0),"",IF(OR(CT8="AB",CS8="AB"),"AB",IF(CU8&gt;=36%*CW8,"P","S")))</f>
        <v>P</v>
      </c>
      <c r="CY8" s="147" t="str">
        <f>IF(CU8="","",IF(OR(CX8="",CX8=0,CX8="S",CX8="RE",CX8="F",CX8="AB"),"",IF(CU8&gt;90%*CW8,"A+",IF(CU8&gt;75%*CW8,"A",IF(CU8&gt;60%*CW8,"B",IF(CU8&gt;40%*CW8,"C","D"))))))</f>
        <v>B</v>
      </c>
      <c r="CZ8" s="380">
        <f>IF(OR($E8="",$G8=""),"",IF(AND($E$3=1),'Marks Entry 1st'!AX7,IF(AND($E$3=2),'Marks Entry 2nd'!AX7,IF(AND($E$3=3),'Marks Entry 3rd'!AX7,IF(AND($E$3=4),'Marks Entry 4th'!AX7,"")))))</f>
        <v>21</v>
      </c>
      <c r="DA8" s="380">
        <f>IF(OR($E8="",$G8=""),"",IF(AND($E$3=1),'Marks Entry 1st'!AY7,IF(AND($E$3=2),'Marks Entry 2nd'!AY7,IF(AND($E$3=3),'Marks Entry 3rd'!AY7,IF(AND($E$3=4),'Marks Entry 4th'!AY7,"")))))</f>
        <v>21</v>
      </c>
      <c r="DB8" s="380">
        <f>IF(OR($E8="",$G8=""),"",IF(AND($E$3=1),'Marks Entry 1st'!AZ7,IF(AND($E$3=2),'Marks Entry 2nd'!AZ7,IF(AND($E$3=3),'Marks Entry 3rd'!AZ7,IF(AND($E$3=4),'Marks Entry 4th'!AZ7,"")))))</f>
        <v>31</v>
      </c>
      <c r="DC8" s="181">
        <f>IF(AND(CZ8="",DA8="",DB8=""),"",SUM(CZ8:DB8))</f>
        <v>73</v>
      </c>
      <c r="DD8" s="182">
        <f>COUNTIF(CZ8,"ML")*$CZ$7+COUNTIF(DA8,"ML")*$DA$7+COUNTIF(DB8,"ML")*$DB$7</f>
        <v>0</v>
      </c>
      <c r="DE8" s="182">
        <f>IF(OR(B8="NSO",B8="",DC8="",DC8=0),"",IF(AND(CZ8="",DA8="",DB8=""),"",IF(AND(DA8="",DB8=""),$CZ$7-DD8,IF(DB8="",($CZ$7+$DA$7)-DD8,$DC$7-DD8))))</f>
        <v>100</v>
      </c>
      <c r="DF8" s="182" t="str">
        <f>IF(OR(B8="NSO",B8="",DC8="",DC8=0),"",IF(OR(DB8="AB",DA8="AB"),"AB",IF(DC8&gt;=36%*DE8,"P","S")))</f>
        <v>P</v>
      </c>
      <c r="DG8" s="147" t="str">
        <f>IF(DC8="","",IF(OR(DF8="",DF8=0,DF8="S",DF8="RE",DF8="F",DF8="AB"),"",IF(DC8&gt;90%*DE8,"A+",IF(DC8&gt;75%*DE8,"A",IF(DC8&gt;60%*DE8,"B",IF(DC8&gt;40%*DE8,"C","D"))))))</f>
        <v>B</v>
      </c>
      <c r="DH8" s="104">
        <f>IF($E$3="","",IF(OR(E8="",G8=""),"",IF(OR($E$3=1,$E$3=2),SUM(X8,AQ8,BJ8),SUM(X8,AQ8,BJ8,CC8))))</f>
        <v>319</v>
      </c>
      <c r="DI8" s="105">
        <f>IF(OR(DH8="",DH8=0),"",DH8*100/$DH$7)</f>
        <v>53.166666666666664</v>
      </c>
      <c r="DJ8" s="111" t="str">
        <f>IF(OR(DI8="",B8="NSO"),"",IF(AND(DI8&gt;=60),"I",IF(AND(DI8&gt;=48),"II",IF(AND(DI8&gt;=36),"III",""))))</f>
        <v>II</v>
      </c>
      <c r="DK8" s="112">
        <f>IF(OR(DI8="",B8="NSO",DH8=0),"",SUMPRODUCT((DI8&lt;$DI$8:$DI$207)/COUNTIF($DI$8:$DI$207,$DI$8:$DI$207)))</f>
        <v>18.000000000000298</v>
      </c>
      <c r="DL8" s="386" t="str">
        <f>IF(B8="NSO","NSO",IF(OR(D8="",G8="",F8="",B8="",DH8=0),"","Promoted"))</f>
        <v>Promoted</v>
      </c>
      <c r="DM8" s="72">
        <f>IF(OR($E8="",$G8=""),"",IF(AND($E$3=1),'Marks Entry 1st'!BA7,IF(AND($E$3=2),'Marks Entry 2nd'!BA7,IF(AND($E$3=3),'Marks Entry 3rd'!BA7,IF(AND($E$3=4),'Marks Entry 4th'!BA7,"")))))</f>
        <v>220</v>
      </c>
      <c r="DN8" s="72">
        <f>IF(OR($E8="",$G8=""),"",IF(AND($E$3=1),'Marks Entry 1st'!BB7,IF(AND($E$3=2),'Marks Entry 2nd'!BB7,IF(AND($E$3=3),'Marks Entry 3rd'!BB7,IF(AND($E$3=4),'Marks Entry 4th'!BB7,"")))))</f>
        <v>28</v>
      </c>
      <c r="DO8" s="328" t="str">
        <f>IF(OR(B8="",G8="",DH8="",B8="NSO"),"",IF(DH8&gt;85%*$DH$7,"A",IF(DH8&gt;70%*$DH$7,"B",IF(DH8&gt;50%*$DH$7,"C",IF(DH8&gt;30%*$DH$7,"D","E")))))</f>
        <v>C</v>
      </c>
      <c r="DP8" s="73"/>
      <c r="DW8" s="75">
        <f>IF(AND($E$3=1),'Marks Entry 1st'!I7,IF(AND($E$3=2),'Marks Entry 2nd'!I7,IF(AND($E$3=3),'Marks Entry 3rd'!I7,IF(AND($E$3=4),'Marks Entry 4th'!I7,""))))</f>
        <v>101</v>
      </c>
    </row>
    <row r="9" spans="1:127" ht="18.899999999999999" customHeight="1">
      <c r="A9" s="94">
        <v>2</v>
      </c>
      <c r="B9" s="94">
        <f>IF(OR(DW9=0,DW9=""),"",IF(AND($E$3=1),'Marks Entry 1st'!I8,IF(AND($E$3=2),'Marks Entry 2nd'!I8,IF(AND($E$3=3),'Marks Entry 3rd'!I8,IF(AND($E$3=4),'Marks Entry 4th'!I8,"")))))</f>
        <v>102</v>
      </c>
      <c r="C9" s="95">
        <f>IF(OR(B9=0,B9=""),"",IF(AND($E$3=1),'Marks Entry 1st'!B8,IF(AND($E$3=2),'Marks Entry 2nd'!B8,IF(AND($E$3=3),'Marks Entry 3rd'!B8,IF(AND($E$3=4),'Marks Entry 4th'!B8,"")))))</f>
        <v>1</v>
      </c>
      <c r="D9" s="95" t="str">
        <f>IF(OR(B9=0,B9=""),"",IF(AND($E$3=1),'Marks Entry 1st'!C8,IF(AND($E$3=2),'Marks Entry 2nd'!C8,IF(AND($E$3=3),'Marks Entry 3rd'!C8,IF(AND($E$3=4),'Marks Entry 4th'!C8,"")))))</f>
        <v>A</v>
      </c>
      <c r="E9" s="96">
        <f>IF(OR(B9=0,B9=""),"",IF(AND($E$3=1),'Marks Entry 1st'!E8,IF(AND($E$3=2),'Marks Entry 2nd'!E8,IF(AND($E$3=3),'Marks Entry 3rd'!E8,IF(AND($E$3=4),'Marks Entry 4th'!E8,"")))))</f>
        <v>42005</v>
      </c>
      <c r="F9" s="95">
        <f>IF(OR(B9=0,B9=""),"",IF(AND($E$3=1),'Marks Entry 1st'!D8,IF(AND($E$3=2),'Marks Entry 2nd'!D8,IF(AND($E$3=3),'Marks Entry 3rd'!D8,IF(AND($E$3=4),'Marks Entry 4th'!D8,"")))))</f>
        <v>944</v>
      </c>
      <c r="G9" s="90" t="str">
        <f>IF(OR(B9=0,B9=""),"",IF(AND($E$3=1),'Marks Entry 1st'!F8,IF(AND($E$3=2),'Marks Entry 2nd'!F8,IF(AND($E$3=3),'Marks Entry 3rd'!F8,IF(AND($E$3=4),'Marks Entry 4th'!F8,"")))))</f>
        <v>ANUJ GIRI</v>
      </c>
      <c r="H9" s="90" t="str">
        <f>IF(OR(B9=0,B9=""),"",IF(AND($E$3=1),'Marks Entry 1st'!G8,IF(AND($E$3=2),'Marks Entry 2nd'!G8,IF(AND($E$3=3),'Marks Entry 3rd'!G8,IF(AND($E$3=4),'Marks Entry 4th'!G8,"")))))</f>
        <v>BHAGWAT GIRI</v>
      </c>
      <c r="I9" s="90" t="str">
        <f>IF(OR(B9=0,B9=""),"",IF(AND($E$3=1),'Marks Entry 1st'!H8,IF(AND($E$3=2),'Marks Entry 2nd'!H8,IF(AND($E$3=3),'Marks Entry 3rd'!H8,IF(AND($E$3=4),'Marks Entry 4th'!H8,"")))))</f>
        <v>KANTA DEVI</v>
      </c>
      <c r="J9" s="379" t="str">
        <f>IF(OR(B9=0,B9=""),"",IF(AND($E$3=1),'Marks Entry 1st'!J8,IF(AND($E$3=2),'Marks Entry 2nd'!J8,IF(AND($E$3=3),'Marks Entry 3rd'!J8,IF(AND($E$3=4),'Marks Entry 4th'!J8,"")))))</f>
        <v>M</v>
      </c>
      <c r="K9" s="379" t="str">
        <f>IF(OR(B9=0,B9=""),"",IF(AND($E$3=1),'Marks Entry 1st'!K8,IF(AND($E$3=2),'Marks Entry 2nd'!K8,IF(AND($E$3=3),'Marks Entry 3rd'!K8,IF(AND($E$3=4),'Marks Entry 4th'!K8,"")))))</f>
        <v>OBC</v>
      </c>
      <c r="L9" s="180">
        <f>IF(OR($E9="",$G9=""),"",IF(AND($E$3=1),'Marks Entry 1st'!L8,IF(AND($E$3=2),'Marks Entry 2nd'!L8,IF(AND($E$3=3),'Marks Entry 3rd'!L8,IF(AND($E$3=4),'Marks Entry 4th'!L8,"")))))</f>
        <v>9</v>
      </c>
      <c r="M9" s="180">
        <f>IF(OR($E9="",$G9=""),"",IF(AND($E$3=1),'Marks Entry 1st'!M8,IF(AND($E$3=2),'Marks Entry 2nd'!M8,IF(AND($E$3=3),'Marks Entry 3rd'!M8,IF(AND($E$3=4),'Marks Entry 4th'!M8,"")))))</f>
        <v>9</v>
      </c>
      <c r="N9" s="87">
        <f>IF(AND(L9="",M9=""),"",IF(AND(L9="NA",M9="NA"),"NA",IF(AND(L9="AB",M9="AB"),"AB",SUM(L9:M9))))</f>
        <v>18</v>
      </c>
      <c r="O9" s="180">
        <f>IF(OR($E9="",$G9=""),"",IF(AND($E$3=1),'Marks Entry 1st'!N8,IF(AND($E$3=2),'Marks Entry 2nd'!N8,IF(AND($E$3=3),'Marks Entry 3rd'!N8,IF(AND($E$3=4),'Marks Entry 4th'!N8,"")))))</f>
        <v>27</v>
      </c>
      <c r="P9" s="180">
        <f>IF(OR($E9="",$G9=""),"",IF(AND($E$3=1),'Marks Entry 1st'!O8,IF(AND($E$3=2),'Marks Entry 2nd'!O8,IF(AND($E$3=3),'Marks Entry 3rd'!O8,IF(AND($E$3=4),'Marks Entry 4th'!O8,"")))))</f>
        <v>4</v>
      </c>
      <c r="Q9" s="180">
        <f>IF(OR($E9="",$G9=""),"",IF(AND($E$3=1),'Marks Entry 1st'!P8,IF(AND($E$3=2),'Marks Entry 2nd'!P8,IF(AND($E$3=3),'Marks Entry 3rd'!P8,IF(AND($E$3=4),'Marks Entry 4th'!P8,"")))))</f>
        <v>11</v>
      </c>
      <c r="R9" s="91">
        <f>IF(AND(O9="",P9="",Q9=""),"",IF(AND(O9="NA",P9="NA",Q9="NA"),"NA",IF(AND(O9="AB",P9="AB",Q9="AB"),"AB",SUM(O9:Q9))))</f>
        <v>42</v>
      </c>
      <c r="S9" s="87">
        <f>IF(AND(N9="NA",R9="NA"),"NA",IF(AND(N9="AB",R9="AB"),"AB",SUM(N9,R9)))</f>
        <v>60</v>
      </c>
      <c r="T9" s="93">
        <f>IF(OR($E9="",$G9=""),"",IF(AND($E$3=1),'Marks Entry 1st'!Q8,IF(AND($E$3=2),'Marks Entry 2nd'!Q8,IF(AND($E$3=3),'Marks Entry 3rd'!Q8,IF(AND($E$3=4),'Marks Entry 4th'!Q8,"")))))</f>
        <v>37</v>
      </c>
      <c r="U9" s="93">
        <f>IF(OR($E9="",$G9=""),"",IF(AND($E$3=1),'Marks Entry 1st'!R8,IF(AND($E$3=2),'Marks Entry 2nd'!R8,IF(AND($E$3=3),'Marks Entry 3rd'!R8,IF(AND($E$3=4),'Marks Entry 4th'!R8,"")))))</f>
        <v>4</v>
      </c>
      <c r="V9" s="93">
        <f>IF(OR($E9="",$G9=""),"",IF(AND($E$3=1),'Marks Entry 1st'!S8,IF(AND($E$3=2),'Marks Entry 2nd'!S8,IF(AND($E$3=3),'Marks Entry 3rd'!S8,IF(AND($E$3=4),'Marks Entry 4th'!S8,"")))))</f>
        <v>11</v>
      </c>
      <c r="W9" s="92">
        <f>IF(AND(T9="",U9="",V9=""),"",IF(AND(T9="AB",U9="AB",V9="AB"),"AB",SUM(T9:V9)))</f>
        <v>52</v>
      </c>
      <c r="X9" s="87">
        <f>IF(W9="","",IF(AND(S9="AB",W9="AB"),"AB",SUM(S9,W9)))</f>
        <v>112</v>
      </c>
      <c r="Y9" s="144">
        <f>COUNTIF(L9:M9,"NA")*20+(COUNTIF(L9:M9,"ML")*20)+(COUNTIF(O9,"ML")*42)+(COUNTIF(T9,"ML")*70)</f>
        <v>0</v>
      </c>
      <c r="Z9" s="144">
        <f>IF(OR(B9="NSO",B9=0,B9=""),"",IF(AND(L9="",M9="",O9="",T9=""),"",IF(AND(M9="",O9="",T9=""),20-Y9,IF(AND(O9="",T9=""),40-Y9,IF(AND(T9=""),100-Y9,200-Y9)))))</f>
        <v>200</v>
      </c>
      <c r="AA9" s="144" t="str">
        <f t="shared" ref="AA9:AA72" si="0">IF(AND(OR(L9="ab",L9="ml"),OR(M9="ab",M9="ml"),OR(O9="ab",O9="ml")),"E",IF(AND(OR(L9="ab",L9="ml"),OR(O9="ab",O9="ml"),OR(T9="ab",T9="ml")),"AB",IF(AND(OR(M9="ab",M9="ml"),OR(O9="ab",O9="ml"),OR(T9="ab",T9="ml")),"AB","")))</f>
        <v/>
      </c>
      <c r="AB9" s="144" t="str">
        <f>IF(OR(B9="NSO",B9="",T9=""),"",IF(OR(AA9="AB",T9="ab"),"AB",IF(T9="ML","RE",IF(AND(X9&gt;=36%*Z9,T9&gt;=14),"P",IF(AND(X9&gt;=34%*Z9,T9&gt;=14),"G2",IF(AND(X9&gt;=31%*Z9,T9&gt;=14),"G1",IF(X9&gt;=25%*Z9,"S","F")))))))</f>
        <v>P</v>
      </c>
      <c r="AC9" s="144" t="str">
        <f t="shared" ref="AC9:AC72" si="1">IF(OR(AB9="",AB9=0,AB9="S",AB9="RE",AB9="F",AB9="AB"),"",IF(X9&gt;=75%*Z9,"D",IF(X9&gt;=60%*Z9,"I",IF(X9&gt;=48%*Z9,"II",IF(X9&gt;=36%*Z9,"III","")))))</f>
        <v>II</v>
      </c>
      <c r="AD9" s="148" t="str">
        <f t="shared" ref="AD9:AD72" si="2">IF(X9="","",IF(OR(AB9="",AB9=0,AB9="RE",AB9="AB"),"",IF(X9&gt;85%*Z9,"A",IF(X9&gt;70%*Z9,"B",IF(X9&gt;=50%*Z9,"C",IF(X9&gt;=30%*Z9,"D","E"))))))</f>
        <v>C</v>
      </c>
      <c r="AE9" s="180">
        <f>IF(OR($E9="",$G9=""),"",IF(AND($E$3=1),'Marks Entry 1st'!T8,IF(AND($E$3=2),'Marks Entry 2nd'!T8,IF(AND($E$3=3),'Marks Entry 3rd'!T8,IF(AND($E$3=4),'Marks Entry 4th'!T8,"")))))</f>
        <v>2</v>
      </c>
      <c r="AF9" s="180">
        <f>IF(OR($E9="",$G9=""),"",IF(AND($E$3=1),'Marks Entry 1st'!U8,IF(AND($E$3=2),'Marks Entry 2nd'!U8,IF(AND($E$3=3),'Marks Entry 3rd'!U8,IF(AND($E$3=4),'Marks Entry 4th'!U8,"")))))</f>
        <v>9</v>
      </c>
      <c r="AG9" s="87">
        <f>IF(AND(AE9="",AF9=""),"",IF(AND(AE9="NA",AF9="NA"),"NA",IF(AND(AE9="AB",AF9="AB"),"AB",SUM(AE9:AF9))))</f>
        <v>11</v>
      </c>
      <c r="AH9" s="180">
        <f>IF(OR($E9="",$G9=""),"",IF(AND($E$3=1),'Marks Entry 1st'!V8,IF(AND($E$3=2),'Marks Entry 2nd'!V8,IF(AND($E$3=3),'Marks Entry 3rd'!V8,IF(AND($E$3=4),'Marks Entry 4th'!V8,"")))))</f>
        <v>24</v>
      </c>
      <c r="AI9" s="180">
        <f>IF(OR($E9="",$G9=""),"",IF(AND($E$3=1),'Marks Entry 1st'!W8,IF(AND($E$3=2),'Marks Entry 2nd'!W8,IF(AND($E$3=3),'Marks Entry 3rd'!W8,IF(AND($E$3=4),'Marks Entry 4th'!W8,"")))))</f>
        <v>4</v>
      </c>
      <c r="AJ9" s="180">
        <f>IF(OR($E9="",$G9=""),"",IF(AND($E$3=1),'Marks Entry 1st'!X8,IF(AND($E$3=2),'Marks Entry 2nd'!X8,IF(AND($E$3=3),'Marks Entry 3rd'!X8,IF(AND($E$3=4),'Marks Entry 4th'!X8,"")))))</f>
        <v>12</v>
      </c>
      <c r="AK9" s="91">
        <f>IF(AND(AH9="",AI9="",AJ9=""),"",IF(AND(AH9="NA",AI9="NA",AJ9="NA"),"NA",IF(AND(AH9="AB",AI9="AB",AJ9="AB"),"AB",SUM(AH9:AJ9))))</f>
        <v>40</v>
      </c>
      <c r="AL9" s="87">
        <f>IF(AND(AG9="NA",AK9="NA"),"NA",IF(AND(AG9="AB",AK9="AB"),"AB",SUM(AG9,AK9)))</f>
        <v>51</v>
      </c>
      <c r="AM9" s="93">
        <f>IF(OR($E9="",$G9=""),"",IF(AND($E$3=1),'Marks Entry 1st'!Y8,IF(AND($E$3=2),'Marks Entry 2nd'!Y8,IF(AND($E$3=3),'Marks Entry 3rd'!Y8,IF(AND($E$3=4),'Marks Entry 4th'!Y8,"")))))</f>
        <v>37</v>
      </c>
      <c r="AN9" s="93">
        <f>IF(OR($E9="",$G9=""),"",IF(AND($E$3=1),'Marks Entry 1st'!Z8,IF(AND($E$3=2),'Marks Entry 2nd'!Z8,IF(AND($E$3=3),'Marks Entry 3rd'!Z8,IF(AND($E$3=4),'Marks Entry 4th'!Z8,"")))))</f>
        <v>4</v>
      </c>
      <c r="AO9" s="93">
        <f>IF(OR($E9="",$G9=""),"",IF(AND($E$3=1),'Marks Entry 1st'!AA8,IF(AND($E$3=2),'Marks Entry 2nd'!AA8,IF(AND($E$3=3),'Marks Entry 3rd'!AA8,IF(AND($E$3=4),'Marks Entry 4th'!AA8,"")))))</f>
        <v>9</v>
      </c>
      <c r="AP9" s="92">
        <f>IF(AND(AM9="",AN9="",AO9=""),"",IF(AND(AM9="AB",AN9="AB",AO9="AB"),"AB",SUM(AM9:AO9)))</f>
        <v>50</v>
      </c>
      <c r="AQ9" s="87">
        <f>IF(AP9="","",IF(AND(AL9="AB",AP9="AB"),"AB",SUM(AL9,AP9)))</f>
        <v>101</v>
      </c>
      <c r="AR9" s="144">
        <f>COUNTIF(AE9:AF9,"NA")*20+(COUNTIF(AE9:AF9,"ML")*20)+(COUNTIF(AH9,"ML")*42)+(COUNTIF(AM9,"ML")*70)</f>
        <v>0</v>
      </c>
      <c r="AS9" s="144">
        <f>IF(OR(B9="NSO",B9=0,B9=""),"",IF(AND(AE9="",AF9="",AH9="",AM9=""),"",IF(AND(AF9="",AH9="",AM9=""),20-AR9,IF(AND(AH9="",AM9=""),40-AR9,IF(AND(AM9=""),100-AR9,200-AR9)))))</f>
        <v>200</v>
      </c>
      <c r="AT9" s="144" t="str">
        <f t="shared" ref="AT9:AT72" si="3">IF(AND(OR(AE9="ab",AE9="ml"),OR(AF9="ab",AF9="ml"),OR(AH9="ab",AH9="ml")),"E",IF(AND(OR(AE9="ab",AE9="ml"),OR(AH9="ab",AH9="ml"),OR(AM9="ab",AM9="ml")),"AB",IF(AND(OR(AF9="ab",AF9="ml"),OR(AH9="ab",AH9="ml"),OR(AM9="ab",AM9="ml")),"AB","")))</f>
        <v/>
      </c>
      <c r="AU9" s="144" t="str">
        <f>IF(OR(B9="NSO",B9="",AM9=""),"",IF(OR(AT9="AB",AM9="ab"),"AB",IF(AM9="ML","RE",IF(AND(AQ9&gt;=36%*AS9,AM9&gt;=14),"P",IF(AND(AQ9&gt;=34%*AS9,AM9&gt;=14),"G2",IF(AND(AQ9&gt;=31%*AS9,AM9&gt;=14),"G1",IF(AQ9&gt;=25%*AS9,"S","F")))))))</f>
        <v>P</v>
      </c>
      <c r="AV9" s="144" t="str">
        <f t="shared" ref="AV9:AV72" si="4">IF(OR(AU9="",AU9=0,AU9="S",AU9="RE",AU9="F",AU9="AB"),"",IF(AQ9&gt;=75%*AS9,"D",IF(AQ9&gt;=60%*AS9,"I",IF(AQ9&gt;=48%*AS9,"II",IF(AQ9&gt;=36%*AS9,"III","")))))</f>
        <v>II</v>
      </c>
      <c r="AW9" s="148" t="str">
        <f t="shared" ref="AW9:AW72" si="5">IF(AQ9="","",IF(OR(AU9="",AU9=0,AU9="RE",AU9="AB"),"",IF(AQ9&gt;85%*AS9,"A",IF(AQ9&gt;70%*AS9,"B",IF(AQ9&gt;50%*AS9,"C",IF(AQ9&gt;30%*AS9,"D","E"))))))</f>
        <v>C</v>
      </c>
      <c r="AX9" s="180">
        <f>IF(OR($E9="",$G9=""),"",IF(AND($E$3=1),'Marks Entry 1st'!AB8,IF(AND($E$3=2),'Marks Entry 2nd'!AB8,IF(AND($E$3=3),'Marks Entry 3rd'!AB8,IF(AND($E$3=4),'Marks Entry 4th'!AB8,"")))))</f>
        <v>9</v>
      </c>
      <c r="AY9" s="180">
        <f>IF(OR($E9="",$G9=""),"",IF(AND($E$3=1),'Marks Entry 1st'!AC8,IF(AND($E$3=2),'Marks Entry 2nd'!AC8,IF(AND($E$3=3),'Marks Entry 3rd'!AC8,IF(AND($E$3=4),'Marks Entry 4th'!AC8,"")))))</f>
        <v>6</v>
      </c>
      <c r="AZ9" s="87">
        <f>IF(AND(AX9="",AY9=""),"",IF(AND(AX9="NA",AY9="NA"),"NA",IF(AND(AX9="AB",AY9="AB"),"AB",SUM(AX9:AY9))))</f>
        <v>15</v>
      </c>
      <c r="BA9" s="180">
        <f>IF(OR($E9="",$G9=""),"",IF(AND($E$3=1),'Marks Entry 1st'!AD8,IF(AND($E$3=2),'Marks Entry 2nd'!AD8,IF(AND($E$3=3),'Marks Entry 3rd'!AD8,IF(AND($E$3=4),'Marks Entry 4th'!AD8,"")))))</f>
        <v>23</v>
      </c>
      <c r="BB9" s="180">
        <f>IF(OR($E9="",$G9=""),"",IF(AND($E$3=1),'Marks Entry 1st'!AE8,IF(AND($E$3=2),'Marks Entry 2nd'!AE8,IF(AND($E$3=3),'Marks Entry 3rd'!AE8,IF(AND($E$3=4),'Marks Entry 4th'!AE8,"")))))</f>
        <v>3</v>
      </c>
      <c r="BC9" s="180">
        <f>IF(OR($E9="",$G9=""),"",IF(AND($E$3=1),'Marks Entry 1st'!AF8,IF(AND($E$3=2),'Marks Entry 2nd'!AF8,IF(AND($E$3=3),'Marks Entry 3rd'!AF8,IF(AND($E$3=4),'Marks Entry 4th'!AF8,"")))))</f>
        <v>11</v>
      </c>
      <c r="BD9" s="91">
        <f>IF(AND(BA9="",BB9="",BC9=""),"",IF(AND(BA9="NA",BB9="NA",BC9="NA"),"NA",IF(AND(BA9="AB",BB9="AB",BC9="AB"),"AB",SUM(BA9:BC9))))</f>
        <v>37</v>
      </c>
      <c r="BE9" s="87">
        <f>IF(AND(AZ9="NA",BD9="NA"),"NA",IF(AND(AZ9="AB",BD9="AB"),"AB",SUM(AZ9,BD9)))</f>
        <v>52</v>
      </c>
      <c r="BF9" s="93">
        <f>IF(OR($E9="",$G9=""),"",IF(AND($E$3=1),'Marks Entry 1st'!AG8,IF(AND($E$3=2),'Marks Entry 2nd'!AG8,IF(AND($E$3=3),'Marks Entry 3rd'!AG8,IF(AND($E$3=4),'Marks Entry 4th'!AG8,"")))))</f>
        <v>31</v>
      </c>
      <c r="BG9" s="93">
        <f>IF(OR($E9="",$G9=""),"",IF(AND($E$3=1),'Marks Entry 1st'!AH8,IF(AND($E$3=2),'Marks Entry 2nd'!AH8,IF(AND($E$3=3),'Marks Entry 3rd'!AH8,IF(AND($E$3=4),'Marks Entry 4th'!AH8,"")))))</f>
        <v>3</v>
      </c>
      <c r="BH9" s="93">
        <f>IF(OR($E9="",$G9=""),"",IF(AND($E$3=1),'Marks Entry 1st'!AI8,IF(AND($E$3=2),'Marks Entry 2nd'!AI8,IF(AND($E$3=3),'Marks Entry 3rd'!AI8,IF(AND($E$3=4),'Marks Entry 4th'!AI8,"")))))</f>
        <v>4</v>
      </c>
      <c r="BI9" s="92">
        <f>IF(AND(BF9="",BG9="",BH9=""),"",IF(AND(BF9="AB",BG9="AB",BH9="AB"),"AB",SUM(BF9:BH9)))</f>
        <v>38</v>
      </c>
      <c r="BJ9" s="87">
        <f>IF(BI9="","",IF(AND(BE9="AB",BI9="AB"),"AB",SUM(BE9,BI9)))</f>
        <v>90</v>
      </c>
      <c r="BK9" s="144">
        <f>COUNTIF(AX9:AY9,"NA")*20+(COUNTIF(AX9:AY9,"ML")*20)+(COUNTIF(BA9,"ML")*42)+(COUNTIF(BF9,"ML")*70)</f>
        <v>0</v>
      </c>
      <c r="BL9" s="144">
        <f>IF(OR(B9="NSO",B9=0,B9=""),"",IF(AND(AX9="",AY9="",BA9="",BF9=""),"",IF(AND(AY9="",BA9="",BF9=""),20-BK9,IF(AND(BA9="",BF9=""),40-BK9,IF(AND(BF9=""),100-BK9,200-BK9)))))</f>
        <v>200</v>
      </c>
      <c r="BM9" s="144" t="str">
        <f t="shared" ref="BM9:BM72" si="6">IF(AND(OR(AX9="ab",AX9="ml"),OR(AY9="ab",AY9="ml"),OR(BA9="ab",BA9="ml")),"E",IF(AND(OR(AX9="ab",AX9="ml"),OR(BA9="ab",BA9="ml"),OR(BF9="ab",BF9="ml")),"AB",IF(AND(OR(AY9="ab",AY9="ml"),OR(BA9="ab",BA9="ml"),OR(BF9="ab",BF9="ml")),"AB","")))</f>
        <v/>
      </c>
      <c r="BN9" s="144" t="str">
        <f>IF(OR(B9="NSO",B9="",BF9=""),"",IF(OR(BM9="AB",BF9="ab"),"AB",IF(BF9="ML","RE",IF(AND(BJ9&gt;=36%*BL9,BF9&gt;=14),"P",IF(AND(BJ9&gt;=34%*BL9,BF9&gt;=14),"G2",IF(AND(BJ9&gt;=31%*BL9,BF9&gt;=14),"G1",IF(BJ9&gt;=25%*BL9,"S","F")))))))</f>
        <v>P</v>
      </c>
      <c r="BO9" s="144" t="str">
        <f t="shared" ref="BO9:BO72" si="7">IF(OR(BN9="",BN9=0,BN9="S",BN9="RE",BN9="F",BN9="AB"),"",IF(BJ9&gt;=75%*BL9,"D",IF(BJ9&gt;=60%*BL9,"I",IF(BJ9&gt;=48%*BL9,"II",IF(BJ9&gt;=36%*BL9,"III","")))))</f>
        <v>III</v>
      </c>
      <c r="BP9" s="148" t="str">
        <f t="shared" ref="BP9:BP72" si="8">IF(BJ9="","",IF(OR(BN9="",BN9=0,BN9="RE",BN9="AB"),"",IF(BJ9&gt;85%*BL9,"A",IF(BJ9&gt;70%*BL9,"B",IF(BJ9&gt;50%*BL9,"C",IF(BJ9&gt;30%*BL9,"D","E"))))))</f>
        <v>D</v>
      </c>
      <c r="BQ9" s="180">
        <f>IF(OR($E9="",$G9=""),"",IF(AND($E$3=1),'Marks Entry 1st'!AJ8,IF(AND($E$3=2),'Marks Entry 2nd'!AJ8,IF(AND($E$3=3),'Marks Entry 3rd'!AJ8,IF(AND($E$3=4),'Marks Entry 4th'!AJ8,"")))))</f>
        <v>9</v>
      </c>
      <c r="BR9" s="180">
        <f>IF(OR($E9="",$G9=""),"",IF(AND($E$3=1),'Marks Entry 1st'!AK8,IF(AND($E$3=2),'Marks Entry 2nd'!AK8,IF(AND($E$3=3),'Marks Entry 3rd'!AK8,IF(AND($E$3=4),'Marks Entry 4th'!AK8,"")))))</f>
        <v>7</v>
      </c>
      <c r="BS9" s="87">
        <f>IF(AND(BQ9="",BR9=""),"",IF(AND(BQ9="NA",BR9="NA"),"NA",IF(AND(BQ9="AB",BR9="AB"),"AB",SUM(BQ9:BR9))))</f>
        <v>16</v>
      </c>
      <c r="BT9" s="180">
        <f>IF(OR($E9="",$G9=""),"",IF(AND($E$3=1),'Marks Entry 1st'!AL8,IF(AND($E$3=2),'Marks Entry 2nd'!AL8,IF(AND($E$3=3),'Marks Entry 3rd'!AL8,IF(AND($E$3=4),'Marks Entry 4th'!AL8,"")))))</f>
        <v>14</v>
      </c>
      <c r="BU9" s="180">
        <f>IF(OR($E9="",$G9=""),"",IF(AND($E$3=1),'Marks Entry 1st'!AM8,IF(AND($E$3=2),'Marks Entry 2nd'!AM8,IF(AND($E$3=3),'Marks Entry 3rd'!AM8,IF(AND($E$3=4),'Marks Entry 4th'!AM8,"")))))</f>
        <v>4</v>
      </c>
      <c r="BV9" s="180">
        <f>IF(OR($E9="",$G9=""),"",IF(AND($E$3=1),'Marks Entry 1st'!AN8,IF(AND($E$3=2),'Marks Entry 2nd'!AN8,IF(AND($E$3=3),'Marks Entry 3rd'!AN8,IF(AND($E$3=4),'Marks Entry 4th'!AN8,"")))))</f>
        <v>9</v>
      </c>
      <c r="BW9" s="91">
        <f>IF(AND(BT9="",BU9="",BV9=""),"",IF(AND(BT9="NA",BU9="NA",BV9="NA"),"NA",IF(AND(BT9="AB",BU9="AB",BV9="AB"),"AB",SUM(BT9:BV9))))</f>
        <v>27</v>
      </c>
      <c r="BX9" s="87">
        <f>IF(AND(BS9="NA",BW9="NA"),"NA",IF(AND(BS9="AB",BW9="AB"),"AB",SUM(BS9,BW9)))</f>
        <v>43</v>
      </c>
      <c r="BY9" s="93">
        <f>IF(OR($E9="",$G9=""),"",IF(AND($E$3=1),'Marks Entry 1st'!AO8,IF(AND($E$3=2),'Marks Entry 2nd'!AO8,IF(AND($E$3=3),'Marks Entry 3rd'!AO8,IF(AND($E$3=4),'Marks Entry 4th'!AO8,"")))))</f>
        <v>14</v>
      </c>
      <c r="BZ9" s="93">
        <f>IF(OR($E9="",$G9=""),"",IF(AND($E$3=1),'Marks Entry 1st'!AP8,IF(AND($E$3=2),'Marks Entry 2nd'!AP8,IF(AND($E$3=3),'Marks Entry 3rd'!AP8,IF(AND($E$3=4),'Marks Entry 4th'!AP8,"")))))</f>
        <v>4</v>
      </c>
      <c r="CA9" s="93">
        <f>IF(OR($E9="",$G9=""),"",IF(AND($E$3=1),'Marks Entry 1st'!AQ8,IF(AND($E$3=2),'Marks Entry 2nd'!AQ8,IF(AND($E$3=3),'Marks Entry 3rd'!AQ8,IF(AND($E$3=4),'Marks Entry 4th'!AQ8,"")))))</f>
        <v>4</v>
      </c>
      <c r="CB9" s="92">
        <f>IF(AND(BY9="",BZ9="",CA9=""),"",IF(AND(BY9="AB",BZ9="AB",CA9="AB"),"AB",SUM(BY9:CA9)))</f>
        <v>22</v>
      </c>
      <c r="CC9" s="87">
        <f>IF(CB9="","",IF(AND(BX9="AB",CB9="AB"),"AB",SUM(BX9,CB9)))</f>
        <v>65</v>
      </c>
      <c r="CD9" s="144">
        <f>COUNTIF(BQ9:BR9,"NA")*20+(COUNTIF(BQ9:BR9,"ML")*20)+(COUNTIF(BT9,"ML")*42)+(COUNTIF(BY9,"ML")*70)</f>
        <v>0</v>
      </c>
      <c r="CE9" s="144">
        <f>IF(OR(B9="NSO",B9=0,B9=""),"",IF(AND(BQ9="",BR9="",BT9="",BY9=""),"",IF(AND(BR9="",BT9="",BY9=""),20-CD9,IF(AND(BT9="",BY9=""),40-CD9,IF(AND(BY9=""),100-CD9,200-CD9)))))</f>
        <v>200</v>
      </c>
      <c r="CF9" s="144" t="str">
        <f t="shared" ref="CF9:CF72" si="9">IF(AND(OR(BQ9="ab",BQ9="ml"),OR(BR9="ab",BR9="ml"),OR(BT9="ab",BT9="ml")),"E",IF(AND(OR(BQ9="ab",BQ9="ml"),OR(BT9="ab",BT9="ml"),OR(BY9="ab",BY9="ml")),"AB",IF(AND(OR(BR9="ab",BR9="ml"),OR(BT9="ab",BT9="ml"),OR(BY9="ab",BY9="ml")),"AB","")))</f>
        <v/>
      </c>
      <c r="CG9" s="144" t="str">
        <f>IF(OR(B9="NSO",B9="",BY9=""),"",IF(OR(CF9="AB",BY9="ab"),"AB",IF(BY9="ML","RE",IF(AND(CC9&gt;=36%*CE9,BY9&gt;=14),"P",IF(AND(CC9&gt;=34%*CE9,BY9&gt;=14),"G2",IF(AND(CC9&gt;=31%*CE9,BY9&gt;=14),"G1",IF(CC9&gt;=25%*CE9,"S","F")))))))</f>
        <v>G1</v>
      </c>
      <c r="CH9" s="144" t="str">
        <f t="shared" ref="CH9:CH72" si="10">IF(OR(CG9="",CG9=0,CG9="S",CG9="RE",CG9="F",CG9="AB"),"",IF(CC9&gt;=75%*CE9,"D",IF(CC9&gt;=60%*CE9,"I",IF(CC9&gt;=48%*CE9,"II",IF(CC9&gt;=36%*CE9,"III","")))))</f>
        <v/>
      </c>
      <c r="CI9" s="148" t="str">
        <f t="shared" ref="CI9:CI72" si="11">IF(CC9="","",IF(OR(CG9="",CG9=0,CG9="RE",CG9="AB"),"",IF(CC9&gt;85%*CE9,"A",IF(CC9&gt;70%*CE9,"B",IF(CC9&gt;50%*CE9,"C",IF(CC9&gt;30%*CE9,"D","E"))))))</f>
        <v>D</v>
      </c>
      <c r="CJ9" s="380">
        <f>IF(OR($E9="",$G9=""),"",IF(AND($E$3=1),'Marks Entry 1st'!AR8,IF(AND($E$3=2),'Marks Entry 2nd'!AR8,IF(AND($E$3=3),'Marks Entry 3rd'!AR8,IF(AND($E$3=4),'Marks Entry 4th'!AR8,"")))))</f>
        <v>24</v>
      </c>
      <c r="CK9" s="380">
        <f>IF(OR($E9="",$G9=""),"",IF(AND($E$3=1),'Marks Entry 1st'!AS8,IF(AND($E$3=2),'Marks Entry 2nd'!AS8,IF(AND($E$3=3),'Marks Entry 3rd'!AS8,IF(AND($E$3=4),'Marks Entry 4th'!AS8,"")))))</f>
        <v>32</v>
      </c>
      <c r="CL9" s="380">
        <f>IF(OR($E9="",$G9=""),"",IF(AND($E$3=1),'Marks Entry 1st'!AT8,IF(AND($E$3=2),'Marks Entry 2nd'!AT8,IF(AND($E$3=3),'Marks Entry 3rd'!AT8,IF(AND($E$3=4),'Marks Entry 4th'!AT8,"")))))</f>
        <v>36</v>
      </c>
      <c r="CM9" s="181">
        <f>IF(AND(CJ9="",CK9="",CL9=""),"",SUM(CJ9:CL9))</f>
        <v>92</v>
      </c>
      <c r="CN9" s="182">
        <f>COUNTIF(CJ9,"ML")*$CJ$7+COUNTIF(CK9,"ML")*$CK$7+COUNTIF(CL9,"ML")*$CL$7</f>
        <v>0</v>
      </c>
      <c r="CO9" s="182">
        <f>IF(OR(B9="NSO",B9="",CM9="",CM9=0),"",IF(AND(CJ9="",CK9="",CL9=""),"",IF(AND(CK9="",CL9=""),$CJ$7-CN9,IF(CL9="",($CJ$7+$CK$7)-CN9,$CM$7-CN9))))</f>
        <v>100</v>
      </c>
      <c r="CP9" s="182" t="str">
        <f>IF(OR(B9="NSO",B9="",CM9="",CM9=0),"",IF(OR(CL9="AB",CK9="AB"),"AB",IF(CM9&gt;=36%*CO9,"P","S")))</f>
        <v>P</v>
      </c>
      <c r="CQ9" s="147" t="str">
        <f t="shared" ref="CQ9:CQ72" si="12">IF(CM9="","",IF(OR(CP9="",CP9=0,CP9="S",CP9="RE",CP9="F",CP9="AB"),"",IF(CM9&gt;90%*CO9,"A+",IF(CM9&gt;75%*CO9,"A",IF(CM9&gt;60%*CO9,"B",IF(CM9&gt;40%*CO9,"C","D"))))))</f>
        <v>A+</v>
      </c>
      <c r="CR9" s="380">
        <f>IF(OR($E9="",$G9=""),"",IF(AND($E$3=1),'Marks Entry 1st'!AU8,IF(AND($E$3=2),'Marks Entry 2nd'!AU8,IF(AND($E$3=3),'Marks Entry 3rd'!AU8,IF(AND($E$3=4),'Marks Entry 4th'!AU8,"")))))</f>
        <v>11</v>
      </c>
      <c r="CS9" s="380">
        <f>IF(OR($E9="",$G9=""),"",IF(AND($E$3=1),'Marks Entry 1st'!AV8,IF(AND($E$3=2),'Marks Entry 2nd'!AV8,IF(AND($E$3=3),'Marks Entry 3rd'!AV8,IF(AND($E$3=4),'Marks Entry 4th'!AV8,"")))))</f>
        <v>32</v>
      </c>
      <c r="CT9" s="380">
        <f>IF(OR($E9="",$G9=""),"",IF(AND($E$3=1),'Marks Entry 1st'!AW8,IF(AND($E$3=2),'Marks Entry 2nd'!AW8,IF(AND($E$3=3),'Marks Entry 3rd'!AW8,IF(AND($E$3=4),'Marks Entry 4th'!AW8,"")))))</f>
        <v>25</v>
      </c>
      <c r="CU9" s="181">
        <f>IF(AND(CR9="",CS9="",CT9=""),"",SUM(CR9:CT9))</f>
        <v>68</v>
      </c>
      <c r="CV9" s="182">
        <f>COUNTIF(CR9,"ML")*$CR$7+COUNTIF(CS9,"ML")*$CS$7+COUNTIF(CT9,"ML")*$CT$7</f>
        <v>0</v>
      </c>
      <c r="CW9" s="182">
        <f>IF(OR(B9="NSO",B9="",CU9="",CU9=0),"",IF(AND(CR9="",CS9="",CT9=""),"",IF(AND(CS9="",CT9=""),$CR$7-CV9,IF(CT9="",($CR$7+$CS$7)-CV9,$CU$7-CV9))))</f>
        <v>100</v>
      </c>
      <c r="CX9" s="182" t="str">
        <f>IF(OR(B9="NSO",B9="",CU9="",CU9=0),"",IF(OR(CT9="AB",CS9="AB"),"AB",IF(CU9&gt;=36%*CW9,"P","S")))</f>
        <v>P</v>
      </c>
      <c r="CY9" s="147" t="str">
        <f t="shared" ref="CY9:CY72" si="13">IF(CU9="","",IF(OR(CX9="",CX9=0,CX9="S",CX9="RE",CX9="F",CX9="AB"),"",IF(CU9&gt;90%*CW9,"A+",IF(CU9&gt;75%*CW9,"A",IF(CU9&gt;60%*CW9,"B",IF(CU9&gt;40%*CW9,"C","D"))))))</f>
        <v>B</v>
      </c>
      <c r="CZ9" s="380">
        <f>IF(OR($E9="",$G9=""),"",IF(AND($E$3=1),'Marks Entry 1st'!AX8,IF(AND($E$3=2),'Marks Entry 2nd'!AX8,IF(AND($E$3=3),'Marks Entry 3rd'!AX8,IF(AND($E$3=4),'Marks Entry 4th'!AX8,"")))))</f>
        <v>21</v>
      </c>
      <c r="DA9" s="380">
        <f>IF(OR($E9="",$G9=""),"",IF(AND($E$3=1),'Marks Entry 1st'!AY8,IF(AND($E$3=2),'Marks Entry 2nd'!AY8,IF(AND($E$3=3),'Marks Entry 3rd'!AY8,IF(AND($E$3=4),'Marks Entry 4th'!AY8,"")))))</f>
        <v>21</v>
      </c>
      <c r="DB9" s="380">
        <f>IF(OR($E9="",$G9=""),"",IF(AND($E$3=1),'Marks Entry 1st'!AZ8,IF(AND($E$3=2),'Marks Entry 2nd'!AZ8,IF(AND($E$3=3),'Marks Entry 3rd'!AZ8,IF(AND($E$3=4),'Marks Entry 4th'!AZ8,"")))))</f>
        <v>32</v>
      </c>
      <c r="DC9" s="181">
        <f>IF(AND(CZ9="",DA9="",DB9=""),"",SUM(CZ9:DB9))</f>
        <v>74</v>
      </c>
      <c r="DD9" s="182">
        <f>COUNTIF(CZ9,"ML")*$CZ$7+COUNTIF(DA9,"ML")*$DA$7+COUNTIF(DB9,"ML")*$DB$7</f>
        <v>0</v>
      </c>
      <c r="DE9" s="182">
        <f>IF(OR(B9="NSO",B9="",DC9="",DC9=0),"",IF(AND(CZ9="",DA9="",DB9=""),"",IF(AND(DA9="",DB9=""),$CZ$7-DD9,IF(DB9="",($CZ$7+$DA$7)-DD9,$DC$7-DD9))))</f>
        <v>100</v>
      </c>
      <c r="DF9" s="182" t="str">
        <f>IF(OR(B9="NSO",B9="",DC9="",DC9=0),"",IF(OR(DB9="AB",DA9="AB"),"AB",IF(DC9&gt;=36%*DE9,"P","S")))</f>
        <v>P</v>
      </c>
      <c r="DG9" s="147" t="str">
        <f t="shared" ref="DG9:DG72" si="14">IF(DC9="","",IF(OR(DF9="",DF9=0,DF9="S",DF9="RE",DF9="F",DF9="AB"),"",IF(DC9&gt;90%*DE9,"A+",IF(DC9&gt;75%*DE9,"A",IF(DC9&gt;60%*DE9,"B",IF(DC9&gt;40%*DE9,"C","D"))))))</f>
        <v>B</v>
      </c>
      <c r="DH9" s="104">
        <f t="shared" ref="DH9:DH72" si="15">IF($E$3="","",IF(OR(E9="",G9=""),"",IF(OR($E$3=1,$E$3=2),SUM(X9,AQ9,BJ9),SUM(X9,AQ9,BJ9,CC9))))</f>
        <v>303</v>
      </c>
      <c r="DI9" s="105">
        <f t="shared" ref="DI9:DI72" si="16">IF(OR(DH9="",DH9=0),"",DH9*100/$DH$7)</f>
        <v>50.5</v>
      </c>
      <c r="DJ9" s="111" t="str">
        <f t="shared" ref="DJ9:DJ72" si="17">IF(OR(DI9="",B9="NSO"),"",IF(AND(DI9&gt;=60),"I",IF(AND(DI9&gt;=48),"II",IF(AND(DI9&gt;=36),"III",""))))</f>
        <v>II</v>
      </c>
      <c r="DK9" s="112">
        <f t="shared" ref="DK9:DK72" si="18">IF(OR(DI9="",B9="NSO",DH9=0),"",SUMPRODUCT((DI9&lt;$DI$8:$DI$207)/COUNTIF($DI$8:$DI$207,$DI$8:$DI$207)))</f>
        <v>19.000000000000295</v>
      </c>
      <c r="DL9" s="386" t="str">
        <f t="shared" ref="DL9:DL72" si="19">IF(B9="NSO","NSO",IF(OR(D9="",G9="",F9="",B9="",DH9=0),"","Promoted"))</f>
        <v>Promoted</v>
      </c>
      <c r="DM9" s="72">
        <f>IF(OR($E9="",$G9=""),"",IF(AND($E$3=1),'Marks Entry 1st'!BA8,IF(AND($E$3=2),'Marks Entry 2nd'!BA8,IF(AND($E$3=3),'Marks Entry 3rd'!BA8,IF(AND($E$3=4),'Marks Entry 4th'!BA8,"")))))</f>
        <v>220</v>
      </c>
      <c r="DN9" s="72">
        <f>IF(OR($E9="",$G9=""),"",IF(AND($E$3=1),'Marks Entry 1st'!BB8,IF(AND($E$3=2),'Marks Entry 2nd'!BB8,IF(AND($E$3=3),'Marks Entry 3rd'!BB8,IF(AND($E$3=4),'Marks Entry 4th'!BB8,"")))))</f>
        <v>24</v>
      </c>
      <c r="DO9" s="328" t="str">
        <f t="shared" ref="DO9:DO72" si="20">IF(OR(B9="",G9="",DH9="",B9="NSO"),"",IF(DH9&gt;85%*$DH$7,"A",IF(DH9&gt;70%*$DH$7,"B",IF(DH9&gt;50%*$DH$7,"C",IF(DH9&gt;30%*$DH$7,"D","E")))))</f>
        <v>C</v>
      </c>
      <c r="DP9" s="73"/>
      <c r="DW9" s="75">
        <f>IF(AND($E$3=1),'Marks Entry 1st'!I8,IF(AND($E$3=2),'Marks Entry 2nd'!I8,IF(AND($E$3=3),'Marks Entry 3rd'!I8,IF(AND($E$3=4),'Marks Entry 4th'!I8,""))))</f>
        <v>102</v>
      </c>
    </row>
    <row r="10" spans="1:127" ht="18.899999999999999" customHeight="1">
      <c r="A10" s="94">
        <v>3</v>
      </c>
      <c r="B10" s="94">
        <f>IF(OR(DW10=0,DW10=""),"",IF(AND($E$3=1),'Marks Entry 1st'!I9,IF(AND($E$3=2),'Marks Entry 2nd'!I9,IF(AND($E$3=3),'Marks Entry 3rd'!I9,IF(AND($E$3=4),'Marks Entry 4th'!I9,"")))))</f>
        <v>103</v>
      </c>
      <c r="C10" s="95">
        <f>IF(OR(B10=0,B10=""),"",IF(AND($E$3=1),'Marks Entry 1st'!B9,IF(AND($E$3=2),'Marks Entry 2nd'!B9,IF(AND($E$3=3),'Marks Entry 3rd'!B9,IF(AND($E$3=4),'Marks Entry 4th'!B9,"")))))</f>
        <v>1</v>
      </c>
      <c r="D10" s="95" t="str">
        <f>IF(OR(B10=0,B10=""),"",IF(AND($E$3=1),'Marks Entry 1st'!C9,IF(AND($E$3=2),'Marks Entry 2nd'!C9,IF(AND($E$3=3),'Marks Entry 3rd'!C9,IF(AND($E$3=4),'Marks Entry 4th'!C9,"")))))</f>
        <v>A</v>
      </c>
      <c r="E10" s="96">
        <f>IF(OR(B10=0,B10=""),"",IF(AND($E$3=1),'Marks Entry 1st'!E9,IF(AND($E$3=2),'Marks Entry 2nd'!E9,IF(AND($E$3=3),'Marks Entry 3rd'!E9,IF(AND($E$3=4),'Marks Entry 4th'!E9,"")))))</f>
        <v>42348</v>
      </c>
      <c r="F10" s="95">
        <f>IF(OR(B10=0,B10=""),"",IF(AND($E$3=1),'Marks Entry 1st'!D9,IF(AND($E$3=2),'Marks Entry 2nd'!D9,IF(AND($E$3=3),'Marks Entry 3rd'!D9,IF(AND($E$3=4),'Marks Entry 4th'!D9,"")))))</f>
        <v>934</v>
      </c>
      <c r="G10" s="90" t="str">
        <f>IF(OR(B10=0,B10=""),"",IF(AND($E$3=1),'Marks Entry 1st'!F9,IF(AND($E$3=2),'Marks Entry 2nd'!F9,IF(AND($E$3=3),'Marks Entry 3rd'!F9,IF(AND($E$3=4),'Marks Entry 4th'!F9,"")))))</f>
        <v>ARMAN HUSSAIN</v>
      </c>
      <c r="H10" s="90" t="str">
        <f>IF(OR(B10=0,B10=""),"",IF(AND($E$3=1),'Marks Entry 1st'!G9,IF(AND($E$3=2),'Marks Entry 2nd'!G9,IF(AND($E$3=3),'Marks Entry 3rd'!G9,IF(AND($E$3=4),'Marks Entry 4th'!G9,"")))))</f>
        <v>AARIF HUSSAIN</v>
      </c>
      <c r="I10" s="90" t="str">
        <f>IF(OR(B10=0,B10=""),"",IF(AND($E$3=1),'Marks Entry 1st'!H9,IF(AND($E$3=2),'Marks Entry 2nd'!H9,IF(AND($E$3=3),'Marks Entry 3rd'!H9,IF(AND($E$3=4),'Marks Entry 4th'!H9,"")))))</f>
        <v>SALMA BANO</v>
      </c>
      <c r="J10" s="379" t="str">
        <f>IF(OR(B10=0,B10=""),"",IF(AND($E$3=1),'Marks Entry 1st'!J9,IF(AND($E$3=2),'Marks Entry 2nd'!J9,IF(AND($E$3=3),'Marks Entry 3rd'!J9,IF(AND($E$3=4),'Marks Entry 4th'!J9,"")))))</f>
        <v>M</v>
      </c>
      <c r="K10" s="379" t="str">
        <f>IF(OR(B10=0,B10=""),"",IF(AND($E$3=1),'Marks Entry 1st'!K9,IF(AND($E$3=2),'Marks Entry 2nd'!K9,IF(AND($E$3=3),'Marks Entry 3rd'!K9,IF(AND($E$3=4),'Marks Entry 4th'!K9,"")))))</f>
        <v>OBC</v>
      </c>
      <c r="L10" s="180">
        <f>IF(OR($E10="",$G10=""),"",IF(AND($E$3=1),'Marks Entry 1st'!L9,IF(AND($E$3=2),'Marks Entry 2nd'!L9,IF(AND($E$3=3),'Marks Entry 3rd'!L9,IF(AND($E$3=4),'Marks Entry 4th'!L9,"")))))</f>
        <v>9</v>
      </c>
      <c r="M10" s="180">
        <f>IF(OR($E10="",$G10=""),"",IF(AND($E$3=1),'Marks Entry 1st'!M9,IF(AND($E$3=2),'Marks Entry 2nd'!M9,IF(AND($E$3=3),'Marks Entry 3rd'!M9,IF(AND($E$3=4),'Marks Entry 4th'!M9,"")))))</f>
        <v>9</v>
      </c>
      <c r="N10" s="87">
        <f t="shared" ref="N10:N73" si="21">IF(AND(L10="",M10=""),"",IF(AND(L10="NA",M10="NA"),"NA",IF(AND(L10="AB",M10="AB"),"AB",SUM(L10:M10))))</f>
        <v>18</v>
      </c>
      <c r="O10" s="180">
        <f>IF(OR($E10="",$G10=""),"",IF(AND($E$3=1),'Marks Entry 1st'!N9,IF(AND($E$3=2),'Marks Entry 2nd'!N9,IF(AND($E$3=3),'Marks Entry 3rd'!N9,IF(AND($E$3=4),'Marks Entry 4th'!N9,"")))))</f>
        <v>25</v>
      </c>
      <c r="P10" s="180">
        <f>IF(OR($E10="",$G10=""),"",IF(AND($E$3=1),'Marks Entry 1st'!O9,IF(AND($E$3=2),'Marks Entry 2nd'!O9,IF(AND($E$3=3),'Marks Entry 3rd'!O9,IF(AND($E$3=4),'Marks Entry 4th'!O9,"")))))</f>
        <v>3</v>
      </c>
      <c r="Q10" s="180">
        <f>IF(OR($E10="",$G10=""),"",IF(AND($E$3=1),'Marks Entry 1st'!P9,IF(AND($E$3=2),'Marks Entry 2nd'!P9,IF(AND($E$3=3),'Marks Entry 3rd'!P9,IF(AND($E$3=4),'Marks Entry 4th'!P9,"")))))</f>
        <v>12</v>
      </c>
      <c r="R10" s="91">
        <f t="shared" ref="R10:R73" si="22">IF(AND(O10="",P10="",Q10=""),"",IF(AND(O10="NA",P10="NA",Q10="NA"),"NA",IF(AND(O10="AB",P10="AB",Q10="AB"),"AB",SUM(O10:Q10))))</f>
        <v>40</v>
      </c>
      <c r="S10" s="87">
        <f t="shared" ref="S10:S73" si="23">IF(AND(N10="NA",R10="NA"),"NA",IF(AND(N10="AB",R10="AB"),"AB",SUM(N10,R10)))</f>
        <v>58</v>
      </c>
      <c r="T10" s="93">
        <f>IF(OR($E10="",$G10=""),"",IF(AND($E$3=1),'Marks Entry 1st'!Q9,IF(AND($E$3=2),'Marks Entry 2nd'!Q9,IF(AND($E$3=3),'Marks Entry 3rd'!Q9,IF(AND($E$3=4),'Marks Entry 4th'!Q9,"")))))</f>
        <v>37</v>
      </c>
      <c r="U10" s="93">
        <f>IF(OR($E10="",$G10=""),"",IF(AND($E$3=1),'Marks Entry 1st'!R9,IF(AND($E$3=2),'Marks Entry 2nd'!R9,IF(AND($E$3=3),'Marks Entry 3rd'!R9,IF(AND($E$3=4),'Marks Entry 4th'!R9,"")))))</f>
        <v>4</v>
      </c>
      <c r="V10" s="93">
        <f>IF(OR($E10="",$G10=""),"",IF(AND($E$3=1),'Marks Entry 1st'!S9,IF(AND($E$3=2),'Marks Entry 2nd'!S9,IF(AND($E$3=3),'Marks Entry 3rd'!S9,IF(AND($E$3=4),'Marks Entry 4th'!S9,"")))))</f>
        <v>11</v>
      </c>
      <c r="W10" s="92">
        <f t="shared" ref="W10:W73" si="24">IF(AND(T10="",U10="",V10=""),"",IF(AND(T10="AB",U10="AB",V10="AB"),"AB",SUM(T10:V10)))</f>
        <v>52</v>
      </c>
      <c r="X10" s="87">
        <f t="shared" ref="X10:X73" si="25">IF(W10="","",IF(AND(S10="AB",W10="AB"),"AB",SUM(S10,W10)))</f>
        <v>110</v>
      </c>
      <c r="Y10" s="144">
        <f t="shared" ref="Y10:Y73" si="26">COUNTIF(L10:M10,"NA")*20+(COUNTIF(L10:M10,"ML")*20)+(COUNTIF(O10,"ML")*42)+(COUNTIF(T10,"ML")*70)</f>
        <v>0</v>
      </c>
      <c r="Z10" s="144">
        <f t="shared" ref="Z10:Z73" si="27">IF(OR(B10="NSO",B10=0,B10=""),"",IF(AND(L10="",M10="",O10="",T10=""),"",IF(AND(M10="",O10="",T10=""),20-Y10,IF(AND(O10="",T10=""),40-Y10,IF(AND(T10=""),100-Y10,200-Y10)))))</f>
        <v>200</v>
      </c>
      <c r="AA10" s="144" t="str">
        <f t="shared" si="0"/>
        <v/>
      </c>
      <c r="AB10" s="144" t="str">
        <f t="shared" ref="AB10:AB73" si="28">IF(OR(B10="NSO",B10="",T10=""),"",IF(OR(AA10="AB",T10="ab"),"AB",IF(T10="ML","RE",IF(AND(X10&gt;=36%*Z10,T10&gt;=14),"P",IF(AND(X10&gt;=34%*Z10,T10&gt;=14),"G2",IF(AND(X10&gt;=31%*Z10,T10&gt;=14),"G1",IF(X10&gt;=25%*Z10,"S","F")))))))</f>
        <v>P</v>
      </c>
      <c r="AC10" s="144" t="str">
        <f t="shared" si="1"/>
        <v>II</v>
      </c>
      <c r="AD10" s="148" t="str">
        <f t="shared" si="2"/>
        <v>C</v>
      </c>
      <c r="AE10" s="180">
        <f>IF(OR($E10="",$G10=""),"",IF(AND($E$3=1),'Marks Entry 1st'!T9,IF(AND($E$3=2),'Marks Entry 2nd'!T9,IF(AND($E$3=3),'Marks Entry 3rd'!T9,IF(AND($E$3=4),'Marks Entry 4th'!T9,"")))))</f>
        <v>3</v>
      </c>
      <c r="AF10" s="180">
        <f>IF(OR($E10="",$G10=""),"",IF(AND($E$3=1),'Marks Entry 1st'!U9,IF(AND($E$3=2),'Marks Entry 2nd'!U9,IF(AND($E$3=3),'Marks Entry 3rd'!U9,IF(AND($E$3=4),'Marks Entry 4th'!U9,"")))))</f>
        <v>9</v>
      </c>
      <c r="AG10" s="87">
        <f t="shared" ref="AG10:AG73" si="29">IF(AND(AE10="",AF10=""),"",IF(AND(AE10="NA",AF10="NA"),"NA",IF(AND(AE10="AB",AF10="AB"),"AB",SUM(AE10:AF10))))</f>
        <v>12</v>
      </c>
      <c r="AH10" s="180">
        <f>IF(OR($E10="",$G10=""),"",IF(AND($E$3=1),'Marks Entry 1st'!V9,IF(AND($E$3=2),'Marks Entry 2nd'!V9,IF(AND($E$3=3),'Marks Entry 3rd'!V9,IF(AND($E$3=4),'Marks Entry 4th'!V9,"")))))</f>
        <v>25</v>
      </c>
      <c r="AI10" s="180">
        <f>IF(OR($E10="",$G10=""),"",IF(AND($E$3=1),'Marks Entry 1st'!W9,IF(AND($E$3=2),'Marks Entry 2nd'!W9,IF(AND($E$3=3),'Marks Entry 3rd'!W9,IF(AND($E$3=4),'Marks Entry 4th'!W9,"")))))</f>
        <v>4</v>
      </c>
      <c r="AJ10" s="180">
        <f>IF(OR($E10="",$G10=""),"",IF(AND($E$3=1),'Marks Entry 1st'!X9,IF(AND($E$3=2),'Marks Entry 2nd'!X9,IF(AND($E$3=3),'Marks Entry 3rd'!X9,IF(AND($E$3=4),'Marks Entry 4th'!X9,"")))))</f>
        <v>11</v>
      </c>
      <c r="AK10" s="91">
        <f t="shared" ref="AK10:AK73" si="30">IF(AND(AH10="",AI10="",AJ10=""),"",IF(AND(AH10="NA",AI10="NA",AJ10="NA"),"NA",IF(AND(AH10="AB",AI10="AB",AJ10="AB"),"AB",SUM(AH10:AJ10))))</f>
        <v>40</v>
      </c>
      <c r="AL10" s="87">
        <f t="shared" ref="AL10:AL73" si="31">IF(AND(AG10="NA",AK10="NA"),"NA",IF(AND(AG10="AB",AK10="AB"),"AB",SUM(AG10,AK10)))</f>
        <v>52</v>
      </c>
      <c r="AM10" s="93">
        <f>IF(OR($E10="",$G10=""),"",IF(AND($E$3=1),'Marks Entry 1st'!Y9,IF(AND($E$3=2),'Marks Entry 2nd'!Y9,IF(AND($E$3=3),'Marks Entry 3rd'!Y9,IF(AND($E$3=4),'Marks Entry 4th'!Y9,"")))))</f>
        <v>37</v>
      </c>
      <c r="AN10" s="93">
        <f>IF(OR($E10="",$G10=""),"",IF(AND($E$3=1),'Marks Entry 1st'!Z9,IF(AND($E$3=2),'Marks Entry 2nd'!Z9,IF(AND($E$3=3),'Marks Entry 3rd'!Z9,IF(AND($E$3=4),'Marks Entry 4th'!Z9,"")))))</f>
        <v>4</v>
      </c>
      <c r="AO10" s="93">
        <f>IF(OR($E10="",$G10=""),"",IF(AND($E$3=1),'Marks Entry 1st'!AA9,IF(AND($E$3=2),'Marks Entry 2nd'!AA9,IF(AND($E$3=3),'Marks Entry 3rd'!AA9,IF(AND($E$3=4),'Marks Entry 4th'!AA9,"")))))</f>
        <v>8</v>
      </c>
      <c r="AP10" s="92">
        <f t="shared" ref="AP10:AP73" si="32">IF(AND(AM10="",AN10="",AO10=""),"",IF(AND(AM10="AB",AN10="AB",AO10="AB"),"AB",SUM(AM10:AO10)))</f>
        <v>49</v>
      </c>
      <c r="AQ10" s="87">
        <f t="shared" ref="AQ10:AQ73" si="33">IF(AP10="","",IF(AND(AL10="AB",AP10="AB"),"AB",SUM(AL10,AP10)))</f>
        <v>101</v>
      </c>
      <c r="AR10" s="144">
        <f t="shared" ref="AR10:AR73" si="34">COUNTIF(AE10:AF10,"NA")*20+(COUNTIF(AE10:AF10,"ML")*20)+(COUNTIF(AH10,"ML")*42)+(COUNTIF(AM10,"ML")*70)</f>
        <v>0</v>
      </c>
      <c r="AS10" s="144">
        <f t="shared" ref="AS10:AS73" si="35">IF(OR(B10="NSO",B10=0,B10=""),"",IF(AND(AE10="",AF10="",AH10="",AM10=""),"",IF(AND(AF10="",AH10="",AM10=""),20-AR10,IF(AND(AH10="",AM10=""),40-AR10,IF(AND(AM10=""),100-AR10,200-AR10)))))</f>
        <v>200</v>
      </c>
      <c r="AT10" s="144" t="str">
        <f t="shared" si="3"/>
        <v/>
      </c>
      <c r="AU10" s="144" t="str">
        <f t="shared" ref="AU10:AU73" si="36">IF(OR(B10="NSO",B10="",AM10=""),"",IF(OR(AT10="AB",AM10="ab"),"AB",IF(AM10="ML","RE",IF(AND(AQ10&gt;=36%*AS10,AM10&gt;=14),"P",IF(AND(AQ10&gt;=34%*AS10,AM10&gt;=14),"G2",IF(AND(AQ10&gt;=31%*AS10,AM10&gt;=14),"G1",IF(AQ10&gt;=25%*AS10,"S","F")))))))</f>
        <v>P</v>
      </c>
      <c r="AV10" s="144" t="str">
        <f t="shared" si="4"/>
        <v>II</v>
      </c>
      <c r="AW10" s="148" t="str">
        <f t="shared" si="5"/>
        <v>C</v>
      </c>
      <c r="AX10" s="180">
        <f>IF(OR($E10="",$G10=""),"",IF(AND($E$3=1),'Marks Entry 1st'!AB9,IF(AND($E$3=2),'Marks Entry 2nd'!AB9,IF(AND($E$3=3),'Marks Entry 3rd'!AB9,IF(AND($E$3=4),'Marks Entry 4th'!AB9,"")))))</f>
        <v>9</v>
      </c>
      <c r="AY10" s="180">
        <f>IF(OR($E10="",$G10=""),"",IF(AND($E$3=1),'Marks Entry 1st'!AC9,IF(AND($E$3=2),'Marks Entry 2nd'!AC9,IF(AND($E$3=3),'Marks Entry 3rd'!AC9,IF(AND($E$3=4),'Marks Entry 4th'!AC9,"")))))</f>
        <v>6</v>
      </c>
      <c r="AZ10" s="87">
        <f t="shared" ref="AZ10:AZ73" si="37">IF(AND(AX10="",AY10=""),"",IF(AND(AX10="NA",AY10="NA"),"NA",IF(AND(AX10="AB",AY10="AB"),"AB",SUM(AX10:AY10))))</f>
        <v>15</v>
      </c>
      <c r="BA10" s="180">
        <f>IF(OR($E10="",$G10=""),"",IF(AND($E$3=1),'Marks Entry 1st'!AD9,IF(AND($E$3=2),'Marks Entry 2nd'!AD9,IF(AND($E$3=3),'Marks Entry 3rd'!AD9,IF(AND($E$3=4),'Marks Entry 4th'!AD9,"")))))</f>
        <v>25</v>
      </c>
      <c r="BB10" s="180">
        <f>IF(OR($E10="",$G10=""),"",IF(AND($E$3=1),'Marks Entry 1st'!AE9,IF(AND($E$3=2),'Marks Entry 2nd'!AE9,IF(AND($E$3=3),'Marks Entry 3rd'!AE9,IF(AND($E$3=4),'Marks Entry 4th'!AE9,"")))))</f>
        <v>4</v>
      </c>
      <c r="BC10" s="180">
        <f>IF(OR($E10="",$G10=""),"",IF(AND($E$3=1),'Marks Entry 1st'!AF9,IF(AND($E$3=2),'Marks Entry 2nd'!AF9,IF(AND($E$3=3),'Marks Entry 3rd'!AF9,IF(AND($E$3=4),'Marks Entry 4th'!AF9,"")))))</f>
        <v>12</v>
      </c>
      <c r="BD10" s="91">
        <f t="shared" ref="BD10:BD73" si="38">IF(AND(BA10="",BB10="",BC10=""),"",IF(AND(BA10="NA",BB10="NA",BC10="NA"),"NA",IF(AND(BA10="AB",BB10="AB",BC10="AB"),"AB",SUM(BA10:BC10))))</f>
        <v>41</v>
      </c>
      <c r="BE10" s="87">
        <f t="shared" ref="BE10:BE73" si="39">IF(AND(AZ10="NA",BD10="NA"),"NA",IF(AND(AZ10="AB",BD10="AB"),"AB",SUM(AZ10,BD10)))</f>
        <v>56</v>
      </c>
      <c r="BF10" s="93">
        <f>IF(OR($E10="",$G10=""),"",IF(AND($E$3=1),'Marks Entry 1st'!AG9,IF(AND($E$3=2),'Marks Entry 2nd'!AG9,IF(AND($E$3=3),'Marks Entry 3rd'!AG9,IF(AND($E$3=4),'Marks Entry 4th'!AG9,"")))))</f>
        <v>44</v>
      </c>
      <c r="BG10" s="93">
        <f>IF(OR($E10="",$G10=""),"",IF(AND($E$3=1),'Marks Entry 1st'!AH9,IF(AND($E$3=2),'Marks Entry 2nd'!AH9,IF(AND($E$3=3),'Marks Entry 3rd'!AH9,IF(AND($E$3=4),'Marks Entry 4th'!AH9,"")))))</f>
        <v>15</v>
      </c>
      <c r="BH10" s="93">
        <f>IF(OR($E10="",$G10=""),"",IF(AND($E$3=1),'Marks Entry 1st'!AI9,IF(AND($E$3=2),'Marks Entry 2nd'!AI9,IF(AND($E$3=3),'Marks Entry 3rd'!AI9,IF(AND($E$3=4),'Marks Entry 4th'!AI9,"")))))</f>
        <v>8</v>
      </c>
      <c r="BI10" s="92">
        <f t="shared" ref="BI10:BI73" si="40">IF(AND(BF10="",BG10="",BH10=""),"",IF(AND(BF10="AB",BG10="AB",BH10="AB"),"AB",SUM(BF10:BH10)))</f>
        <v>67</v>
      </c>
      <c r="BJ10" s="87">
        <f t="shared" ref="BJ10:BJ73" si="41">IF(BI10="","",IF(AND(BE10="AB",BI10="AB"),"AB",SUM(BE10,BI10)))</f>
        <v>123</v>
      </c>
      <c r="BK10" s="144">
        <f t="shared" ref="BK10:BK73" si="42">COUNTIF(AX10:AY10,"NA")*20+(COUNTIF(AX10:AY10,"ML")*20)+(COUNTIF(BA10,"ML")*42)+(COUNTIF(BF10,"ML")*70)</f>
        <v>0</v>
      </c>
      <c r="BL10" s="144">
        <f t="shared" ref="BL10:BL73" si="43">IF(OR(B10="NSO",B10=0,B10=""),"",IF(AND(AX10="",AY10="",BA10="",BF10=""),"",IF(AND(AY10="",BA10="",BF10=""),20-BK10,IF(AND(BA10="",BF10=""),40-BK10,IF(AND(BF10=""),100-BK10,200-BK10)))))</f>
        <v>200</v>
      </c>
      <c r="BM10" s="144" t="str">
        <f t="shared" si="6"/>
        <v/>
      </c>
      <c r="BN10" s="144" t="str">
        <f t="shared" ref="BN10:BN73" si="44">IF(OR(B10="NSO",B10="",BF10=""),"",IF(OR(BM10="AB",BF10="ab"),"AB",IF(BF10="ML","RE",IF(AND(BJ10&gt;=36%*BL10,BF10&gt;=14),"P",IF(AND(BJ10&gt;=34%*BL10,BF10&gt;=14),"G2",IF(AND(BJ10&gt;=31%*BL10,BF10&gt;=14),"G1",IF(BJ10&gt;=25%*BL10,"S","F")))))))</f>
        <v>P</v>
      </c>
      <c r="BO10" s="144" t="str">
        <f t="shared" si="7"/>
        <v>I</v>
      </c>
      <c r="BP10" s="148" t="str">
        <f t="shared" si="8"/>
        <v>C</v>
      </c>
      <c r="BQ10" s="180">
        <f>IF(OR($E10="",$G10=""),"",IF(AND($E$3=1),'Marks Entry 1st'!AJ9,IF(AND($E$3=2),'Marks Entry 2nd'!AJ9,IF(AND($E$3=3),'Marks Entry 3rd'!AJ9,IF(AND($E$3=4),'Marks Entry 4th'!AJ9,"")))))</f>
        <v>9</v>
      </c>
      <c r="BR10" s="180">
        <f>IF(OR($E10="",$G10=""),"",IF(AND($E$3=1),'Marks Entry 1st'!AK9,IF(AND($E$3=2),'Marks Entry 2nd'!AK9,IF(AND($E$3=3),'Marks Entry 3rd'!AK9,IF(AND($E$3=4),'Marks Entry 4th'!AK9,"")))))</f>
        <v>7</v>
      </c>
      <c r="BS10" s="87">
        <f t="shared" ref="BS10:BS73" si="45">IF(AND(BQ10="",BR10=""),"",IF(AND(BQ10="NA",BR10="NA"),"NA",IF(AND(BQ10="AB",BR10="AB"),"AB",SUM(BQ10:BR10))))</f>
        <v>16</v>
      </c>
      <c r="BT10" s="180">
        <f>IF(OR($E10="",$G10=""),"",IF(AND($E$3=1),'Marks Entry 1st'!AL9,IF(AND($E$3=2),'Marks Entry 2nd'!AL9,IF(AND($E$3=3),'Marks Entry 3rd'!AL9,IF(AND($E$3=4),'Marks Entry 4th'!AL9,"")))))</f>
        <v>23</v>
      </c>
      <c r="BU10" s="180">
        <f>IF(OR($E10="",$G10=""),"",IF(AND($E$3=1),'Marks Entry 1st'!AM9,IF(AND($E$3=2),'Marks Entry 2nd'!AM9,IF(AND($E$3=3),'Marks Entry 3rd'!AM9,IF(AND($E$3=4),'Marks Entry 4th'!AM9,"")))))</f>
        <v>5</v>
      </c>
      <c r="BV10" s="180">
        <f>IF(OR($E10="",$G10=""),"",IF(AND($E$3=1),'Marks Entry 1st'!AN9,IF(AND($E$3=2),'Marks Entry 2nd'!AN9,IF(AND($E$3=3),'Marks Entry 3rd'!AN9,IF(AND($E$3=4),'Marks Entry 4th'!AN9,"")))))</f>
        <v>10</v>
      </c>
      <c r="BW10" s="91">
        <f t="shared" ref="BW10:BW73" si="46">IF(AND(BT10="",BU10="",BV10=""),"",IF(AND(BT10="NA",BU10="NA",BV10="NA"),"NA",IF(AND(BT10="AB",BU10="AB",BV10="AB"),"AB",SUM(BT10:BV10))))</f>
        <v>38</v>
      </c>
      <c r="BX10" s="87">
        <f t="shared" ref="BX10:BX73" si="47">IF(AND(BS10="NA",BW10="NA"),"NA",IF(AND(BS10="AB",BW10="AB"),"AB",SUM(BS10,BW10)))</f>
        <v>54</v>
      </c>
      <c r="BY10" s="93">
        <f>IF(OR($E10="",$G10=""),"",IF(AND($E$3=1),'Marks Entry 1st'!AO9,IF(AND($E$3=2),'Marks Entry 2nd'!AO9,IF(AND($E$3=3),'Marks Entry 3rd'!AO9,IF(AND($E$3=4),'Marks Entry 4th'!AO9,"")))))</f>
        <v>45</v>
      </c>
      <c r="BZ10" s="93">
        <f>IF(OR($E10="",$G10=""),"",IF(AND($E$3=1),'Marks Entry 1st'!AP9,IF(AND($E$3=2),'Marks Entry 2nd'!AP9,IF(AND($E$3=3),'Marks Entry 3rd'!AP9,IF(AND($E$3=4),'Marks Entry 4th'!AP9,"")))))</f>
        <v>16</v>
      </c>
      <c r="CA10" s="93">
        <f>IF(OR($E10="",$G10=""),"",IF(AND($E$3=1),'Marks Entry 1st'!AQ9,IF(AND($E$3=2),'Marks Entry 2nd'!AQ9,IF(AND($E$3=3),'Marks Entry 3rd'!AQ9,IF(AND($E$3=4),'Marks Entry 4th'!AQ9,"")))))</f>
        <v>8</v>
      </c>
      <c r="CB10" s="92">
        <f t="shared" ref="CB10:CB73" si="48">IF(AND(BY10="",BZ10="",CA10=""),"",IF(AND(BY10="AB",BZ10="AB",CA10="AB"),"AB",SUM(BY10:CA10)))</f>
        <v>69</v>
      </c>
      <c r="CC10" s="87">
        <f t="shared" ref="CC10:CC73" si="49">IF(CB10="","",IF(AND(BX10="AB",CB10="AB"),"AB",SUM(BX10,CB10)))</f>
        <v>123</v>
      </c>
      <c r="CD10" s="144">
        <f t="shared" ref="CD10:CD73" si="50">COUNTIF(BQ10:BR10,"NA")*20+(COUNTIF(BQ10:BR10,"ML")*20)+(COUNTIF(BT10,"ML")*42)+(COUNTIF(BY10,"ML")*70)</f>
        <v>0</v>
      </c>
      <c r="CE10" s="144">
        <f t="shared" ref="CE10:CE73" si="51">IF(OR(B10="NSO",B10=0,B10=""),"",IF(AND(BQ10="",BR10="",BT10="",BY10=""),"",IF(AND(BR10="",BT10="",BY10=""),20-CD10,IF(AND(BT10="",BY10=""),40-CD10,IF(AND(BY10=""),100-CD10,200-CD10)))))</f>
        <v>200</v>
      </c>
      <c r="CF10" s="144" t="str">
        <f t="shared" si="9"/>
        <v/>
      </c>
      <c r="CG10" s="144" t="str">
        <f t="shared" ref="CG10:CG73" si="52">IF(OR(B10="NSO",B10="",BY10=""),"",IF(OR(CF10="AB",BY10="ab"),"AB",IF(BY10="ML","RE",IF(AND(CC10&gt;=36%*CE10,BY10&gt;=14),"P",IF(AND(CC10&gt;=34%*CE10,BY10&gt;=14),"G2",IF(AND(CC10&gt;=31%*CE10,BY10&gt;=14),"G1",IF(CC10&gt;=25%*CE10,"S","F")))))))</f>
        <v>P</v>
      </c>
      <c r="CH10" s="144" t="str">
        <f t="shared" si="10"/>
        <v>I</v>
      </c>
      <c r="CI10" s="148" t="str">
        <f t="shared" si="11"/>
        <v>C</v>
      </c>
      <c r="CJ10" s="380">
        <f>IF(OR($E10="",$G10=""),"",IF(AND($E$3=1),'Marks Entry 1st'!AR9,IF(AND($E$3=2),'Marks Entry 2nd'!AR9,IF(AND($E$3=3),'Marks Entry 3rd'!AR9,IF(AND($E$3=4),'Marks Entry 4th'!AR9,"")))))</f>
        <v>21</v>
      </c>
      <c r="CK10" s="380">
        <f>IF(OR($E10="",$G10=""),"",IF(AND($E$3=1),'Marks Entry 1st'!AS9,IF(AND($E$3=2),'Marks Entry 2nd'!AS9,IF(AND($E$3=3),'Marks Entry 3rd'!AS9,IF(AND($E$3=4),'Marks Entry 4th'!AS9,"")))))</f>
        <v>32</v>
      </c>
      <c r="CL10" s="380">
        <f>IF(OR($E10="",$G10=""),"",IF(AND($E$3=1),'Marks Entry 1st'!AT9,IF(AND($E$3=2),'Marks Entry 2nd'!AT9,IF(AND($E$3=3),'Marks Entry 3rd'!AT9,IF(AND($E$3=4),'Marks Entry 4th'!AT9,"")))))</f>
        <v>38</v>
      </c>
      <c r="CM10" s="181">
        <f t="shared" ref="CM10:CM73" si="53">IF(AND(CJ10="",CK10="",CL10=""),"",SUM(CJ10:CL10))</f>
        <v>91</v>
      </c>
      <c r="CN10" s="182">
        <f t="shared" ref="CN10:CN73" si="54">COUNTIF(CJ10,"ML")*$CJ$7+COUNTIF(CK10,"ML")*$CK$7+COUNTIF(CL10,"ML")*$CL$7</f>
        <v>0</v>
      </c>
      <c r="CO10" s="182">
        <f t="shared" ref="CO10:CO73" si="55">IF(OR(B10="NSO",B10="",CM10="",CM10=0),"",IF(AND(CJ10="",CK10="",CL10=""),"",IF(AND(CK10="",CL10=""),$CJ$7-CN10,IF(CL10="",($CJ$7+$CK$7)-CN10,$CM$7-CN10))))</f>
        <v>100</v>
      </c>
      <c r="CP10" s="182" t="str">
        <f t="shared" ref="CP10:CP73" si="56">IF(OR(B10="NSO",B10="",CM10="",CM10=0),"",IF(OR(CL10="AB",CK10="AB"),"AB",IF(CM10&gt;=36%*CO10,"P","S")))</f>
        <v>P</v>
      </c>
      <c r="CQ10" s="147" t="str">
        <f t="shared" si="12"/>
        <v>A+</v>
      </c>
      <c r="CR10" s="380">
        <f>IF(OR($E10="",$G10=""),"",IF(AND($E$3=1),'Marks Entry 1st'!AU9,IF(AND($E$3=2),'Marks Entry 2nd'!AU9,IF(AND($E$3=3),'Marks Entry 3rd'!AU9,IF(AND($E$3=4),'Marks Entry 4th'!AU9,"")))))</f>
        <v>11</v>
      </c>
      <c r="CS10" s="380">
        <f>IF(OR($E10="",$G10=""),"",IF(AND($E$3=1),'Marks Entry 1st'!AV9,IF(AND($E$3=2),'Marks Entry 2nd'!AV9,IF(AND($E$3=3),'Marks Entry 3rd'!AV9,IF(AND($E$3=4),'Marks Entry 4th'!AV9,"")))))</f>
        <v>31</v>
      </c>
      <c r="CT10" s="380">
        <f>IF(OR($E10="",$G10=""),"",IF(AND($E$3=1),'Marks Entry 1st'!AW9,IF(AND($E$3=2),'Marks Entry 2nd'!AW9,IF(AND($E$3=3),'Marks Entry 3rd'!AW9,IF(AND($E$3=4),'Marks Entry 4th'!AW9,"")))))</f>
        <v>25</v>
      </c>
      <c r="CU10" s="181">
        <f t="shared" ref="CU10:CU73" si="57">IF(AND(CR10="",CS10="",CT10=""),"",SUM(CR10:CT10))</f>
        <v>67</v>
      </c>
      <c r="CV10" s="182">
        <f t="shared" ref="CV10:CV73" si="58">COUNTIF(CR10,"ML")*$CR$7+COUNTIF(CS10,"ML")*$CS$7+COUNTIF(CT10,"ML")*$CT$7</f>
        <v>0</v>
      </c>
      <c r="CW10" s="182">
        <f t="shared" ref="CW10:CW73" si="59">IF(OR(B10="NSO",B10="",CU10="",CU10=0),"",IF(AND(CR10="",CS10="",CT10=""),"",IF(AND(CS10="",CT10=""),$CR$7-CV10,IF(CT10="",($CR$7+$CS$7)-CV10,$CU$7-CV10))))</f>
        <v>100</v>
      </c>
      <c r="CX10" s="182" t="str">
        <f t="shared" ref="CX10:CX73" si="60">IF(OR(B10="NSO",B10="",CU10="",CU10=0),"",IF(OR(CT10="AB",CS10="AB"),"AB",IF(CU10&gt;=36%*CW10,"P","S")))</f>
        <v>P</v>
      </c>
      <c r="CY10" s="147" t="str">
        <f t="shared" si="13"/>
        <v>B</v>
      </c>
      <c r="CZ10" s="380">
        <f>IF(OR($E10="",$G10=""),"",IF(AND($E$3=1),'Marks Entry 1st'!AX9,IF(AND($E$3=2),'Marks Entry 2nd'!AX9,IF(AND($E$3=3),'Marks Entry 3rd'!AX9,IF(AND($E$3=4),'Marks Entry 4th'!AX9,"")))))</f>
        <v>21</v>
      </c>
      <c r="DA10" s="380">
        <f>IF(OR($E10="",$G10=""),"",IF(AND($E$3=1),'Marks Entry 1st'!AY9,IF(AND($E$3=2),'Marks Entry 2nd'!AY9,IF(AND($E$3=3),'Marks Entry 3rd'!AY9,IF(AND($E$3=4),'Marks Entry 4th'!AY9,"")))))</f>
        <v>21</v>
      </c>
      <c r="DB10" s="380">
        <f>IF(OR($E10="",$G10=""),"",IF(AND($E$3=1),'Marks Entry 1st'!AZ9,IF(AND($E$3=2),'Marks Entry 2nd'!AZ9,IF(AND($E$3=3),'Marks Entry 3rd'!AZ9,IF(AND($E$3=4),'Marks Entry 4th'!AZ9,"")))))</f>
        <v>32</v>
      </c>
      <c r="DC10" s="181">
        <f t="shared" ref="DC10:DC73" si="61">IF(AND(CZ10="",DA10="",DB10=""),"",SUM(CZ10:DB10))</f>
        <v>74</v>
      </c>
      <c r="DD10" s="182">
        <f t="shared" ref="DD10:DD73" si="62">COUNTIF(CZ10,"ML")*$CZ$7+COUNTIF(DA10,"ML")*$DA$7+COUNTIF(DB10,"ML")*$DB$7</f>
        <v>0</v>
      </c>
      <c r="DE10" s="182">
        <f t="shared" ref="DE10:DE73" si="63">IF(OR(B10="NSO",B10="",DC10="",DC10=0),"",IF(AND(CZ10="",DA10="",DB10=""),"",IF(AND(DA10="",DB10=""),$CZ$7-DD10,IF(DB10="",($CZ$7+$DA$7)-DD10,$DC$7-DD10))))</f>
        <v>100</v>
      </c>
      <c r="DF10" s="182" t="str">
        <f t="shared" ref="DF10:DF73" si="64">IF(OR(B10="NSO",B10="",DC10="",DC10=0),"",IF(OR(DB10="AB",DA10="AB"),"AB",IF(DC10&gt;=36%*DE10,"P","S")))</f>
        <v>P</v>
      </c>
      <c r="DG10" s="147" t="str">
        <f t="shared" si="14"/>
        <v>B</v>
      </c>
      <c r="DH10" s="104">
        <f t="shared" si="15"/>
        <v>334</v>
      </c>
      <c r="DI10" s="105">
        <f t="shared" si="16"/>
        <v>55.666666666666664</v>
      </c>
      <c r="DJ10" s="111" t="str">
        <f t="shared" si="17"/>
        <v>II</v>
      </c>
      <c r="DK10" s="112">
        <f t="shared" si="18"/>
        <v>12.999999999999998</v>
      </c>
      <c r="DL10" s="386" t="str">
        <f t="shared" si="19"/>
        <v>Promoted</v>
      </c>
      <c r="DM10" s="72">
        <f>IF(OR($E10="",$G10=""),"",IF(AND($E$3=1),'Marks Entry 1st'!BA9,IF(AND($E$3=2),'Marks Entry 2nd'!BA9,IF(AND($E$3=3),'Marks Entry 3rd'!BA9,IF(AND($E$3=4),'Marks Entry 4th'!BA9,"")))))</f>
        <v>220</v>
      </c>
      <c r="DN10" s="72">
        <f>IF(OR($E10="",$G10=""),"",IF(AND($E$3=1),'Marks Entry 1st'!BB9,IF(AND($E$3=2),'Marks Entry 2nd'!BB9,IF(AND($E$3=3),'Marks Entry 3rd'!BB9,IF(AND($E$3=4),'Marks Entry 4th'!BB9,"")))))</f>
        <v>36</v>
      </c>
      <c r="DO10" s="328" t="str">
        <f t="shared" si="20"/>
        <v>C</v>
      </c>
      <c r="DP10" s="73"/>
      <c r="DW10" s="75">
        <f>IF(AND($E$3=1),'Marks Entry 1st'!I9,IF(AND($E$3=2),'Marks Entry 2nd'!I9,IF(AND($E$3=3),'Marks Entry 3rd'!I9,IF(AND($E$3=4),'Marks Entry 4th'!I9,""))))</f>
        <v>103</v>
      </c>
    </row>
    <row r="11" spans="1:127" ht="18.899999999999999" customHeight="1">
      <c r="A11" s="94">
        <v>4</v>
      </c>
      <c r="B11" s="94">
        <f>IF(OR(DW11=0,DW11=""),"",IF(AND($E$3=1),'Marks Entry 1st'!I10,IF(AND($E$3=2),'Marks Entry 2nd'!I10,IF(AND($E$3=3),'Marks Entry 3rd'!I10,IF(AND($E$3=4),'Marks Entry 4th'!I10,"")))))</f>
        <v>104</v>
      </c>
      <c r="C11" s="95">
        <f>IF(OR(B11=0,B11=""),"",IF(AND($E$3=1),'Marks Entry 1st'!B10,IF(AND($E$3=2),'Marks Entry 2nd'!B10,IF(AND($E$3=3),'Marks Entry 3rd'!B10,IF(AND($E$3=4),'Marks Entry 4th'!B10,"")))))</f>
        <v>1</v>
      </c>
      <c r="D11" s="95" t="str">
        <f>IF(OR(B11=0,B11=""),"",IF(AND($E$3=1),'Marks Entry 1st'!C10,IF(AND($E$3=2),'Marks Entry 2nd'!C10,IF(AND($E$3=3),'Marks Entry 3rd'!C10,IF(AND($E$3=4),'Marks Entry 4th'!C10,"")))))</f>
        <v>A</v>
      </c>
      <c r="E11" s="96">
        <f>IF(OR(B11=0,B11=""),"",IF(AND($E$3=1),'Marks Entry 1st'!E10,IF(AND($E$3=2),'Marks Entry 2nd'!E10,IF(AND($E$3=3),'Marks Entry 3rd'!E10,IF(AND($E$3=4),'Marks Entry 4th'!E10,"")))))</f>
        <v>42491</v>
      </c>
      <c r="F11" s="95">
        <f>IF(OR(B11=0,B11=""),"",IF(AND($E$3=1),'Marks Entry 1st'!D10,IF(AND($E$3=2),'Marks Entry 2nd'!D10,IF(AND($E$3=3),'Marks Entry 3rd'!D10,IF(AND($E$3=4),'Marks Entry 4th'!D10,"")))))</f>
        <v>926</v>
      </c>
      <c r="G11" s="90" t="str">
        <f>IF(OR(B11=0,B11=""),"",IF(AND($E$3=1),'Marks Entry 1st'!F10,IF(AND($E$3=2),'Marks Entry 2nd'!F10,IF(AND($E$3=3),'Marks Entry 3rd'!F10,IF(AND($E$3=4),'Marks Entry 4th'!F10,"")))))</f>
        <v>ARMAN SHAH</v>
      </c>
      <c r="H11" s="90" t="str">
        <f>IF(OR(B11=0,B11=""),"",IF(AND($E$3=1),'Marks Entry 1st'!G10,IF(AND($E$3=2),'Marks Entry 2nd'!G10,IF(AND($E$3=3),'Marks Entry 3rd'!G10,IF(AND($E$3=4),'Marks Entry 4th'!G10,"")))))</f>
        <v>JAKIR SHAH</v>
      </c>
      <c r="I11" s="90" t="str">
        <f>IF(OR(B11=0,B11=""),"",IF(AND($E$3=1),'Marks Entry 1st'!H10,IF(AND($E$3=2),'Marks Entry 2nd'!H10,IF(AND($E$3=3),'Marks Entry 3rd'!H10,IF(AND($E$3=4),'Marks Entry 4th'!H10,"")))))</f>
        <v>HEENA BANU</v>
      </c>
      <c r="J11" s="379" t="str">
        <f>IF(OR(B11=0,B11=""),"",IF(AND($E$3=1),'Marks Entry 1st'!J10,IF(AND($E$3=2),'Marks Entry 2nd'!J10,IF(AND($E$3=3),'Marks Entry 3rd'!J10,IF(AND($E$3=4),'Marks Entry 4th'!J10,"")))))</f>
        <v>M</v>
      </c>
      <c r="K11" s="379" t="str">
        <f>IF(OR(B11=0,B11=""),"",IF(AND($E$3=1),'Marks Entry 1st'!K10,IF(AND($E$3=2),'Marks Entry 2nd'!K10,IF(AND($E$3=3),'Marks Entry 3rd'!K10,IF(AND($E$3=4),'Marks Entry 4th'!K10,"")))))</f>
        <v>OBC</v>
      </c>
      <c r="L11" s="180">
        <f>IF(OR($E11="",$G11=""),"",IF(AND($E$3=1),'Marks Entry 1st'!L10,IF(AND($E$3=2),'Marks Entry 2nd'!L10,IF(AND($E$3=3),'Marks Entry 3rd'!L10,IF(AND($E$3=4),'Marks Entry 4th'!L10,"")))))</f>
        <v>9</v>
      </c>
      <c r="M11" s="180">
        <f>IF(OR($E11="",$G11=""),"",IF(AND($E$3=1),'Marks Entry 1st'!M10,IF(AND($E$3=2),'Marks Entry 2nd'!M10,IF(AND($E$3=3),'Marks Entry 3rd'!M10,IF(AND($E$3=4),'Marks Entry 4th'!M10,"")))))</f>
        <v>3</v>
      </c>
      <c r="N11" s="87">
        <f t="shared" si="21"/>
        <v>12</v>
      </c>
      <c r="O11" s="180">
        <f>IF(OR($E11="",$G11=""),"",IF(AND($E$3=1),'Marks Entry 1st'!N10,IF(AND($E$3=2),'Marks Entry 2nd'!N10,IF(AND($E$3=3),'Marks Entry 3rd'!N10,IF(AND($E$3=4),'Marks Entry 4th'!N10,"")))))</f>
        <v>24</v>
      </c>
      <c r="P11" s="180">
        <f>IF(OR($E11="",$G11=""),"",IF(AND($E$3=1),'Marks Entry 1st'!O10,IF(AND($E$3=2),'Marks Entry 2nd'!O10,IF(AND($E$3=3),'Marks Entry 3rd'!O10,IF(AND($E$3=4),'Marks Entry 4th'!O10,"")))))</f>
        <v>5</v>
      </c>
      <c r="Q11" s="180">
        <f>IF(OR($E11="",$G11=""),"",IF(AND($E$3=1),'Marks Entry 1st'!P10,IF(AND($E$3=2),'Marks Entry 2nd'!P10,IF(AND($E$3=3),'Marks Entry 3rd'!P10,IF(AND($E$3=4),'Marks Entry 4th'!P10,"")))))</f>
        <v>11</v>
      </c>
      <c r="R11" s="91">
        <f t="shared" si="22"/>
        <v>40</v>
      </c>
      <c r="S11" s="87">
        <f t="shared" si="23"/>
        <v>52</v>
      </c>
      <c r="T11" s="93">
        <f>IF(OR($E11="",$G11=""),"",IF(AND($E$3=1),'Marks Entry 1st'!Q10,IF(AND($E$3=2),'Marks Entry 2nd'!Q10,IF(AND($E$3=3),'Marks Entry 3rd'!Q10,IF(AND($E$3=4),'Marks Entry 4th'!Q10,"")))))</f>
        <v>37</v>
      </c>
      <c r="U11" s="93">
        <f>IF(OR($E11="",$G11=""),"",IF(AND($E$3=1),'Marks Entry 1st'!R10,IF(AND($E$3=2),'Marks Entry 2nd'!R10,IF(AND($E$3=3),'Marks Entry 3rd'!R10,IF(AND($E$3=4),'Marks Entry 4th'!R10,"")))))</f>
        <v>4</v>
      </c>
      <c r="V11" s="93">
        <f>IF(OR($E11="",$G11=""),"",IF(AND($E$3=1),'Marks Entry 1st'!S10,IF(AND($E$3=2),'Marks Entry 2nd'!S10,IF(AND($E$3=3),'Marks Entry 3rd'!S10,IF(AND($E$3=4),'Marks Entry 4th'!S10,"")))))</f>
        <v>11</v>
      </c>
      <c r="W11" s="92">
        <f t="shared" si="24"/>
        <v>52</v>
      </c>
      <c r="X11" s="87">
        <f t="shared" si="25"/>
        <v>104</v>
      </c>
      <c r="Y11" s="144">
        <f t="shared" si="26"/>
        <v>0</v>
      </c>
      <c r="Z11" s="144">
        <f t="shared" si="27"/>
        <v>200</v>
      </c>
      <c r="AA11" s="144" t="str">
        <f t="shared" si="0"/>
        <v/>
      </c>
      <c r="AB11" s="144" t="str">
        <f t="shared" si="28"/>
        <v>P</v>
      </c>
      <c r="AC11" s="144" t="str">
        <f t="shared" si="1"/>
        <v>II</v>
      </c>
      <c r="AD11" s="148" t="str">
        <f t="shared" si="2"/>
        <v>C</v>
      </c>
      <c r="AE11" s="180">
        <f>IF(OR($E11="",$G11=""),"",IF(AND($E$3=1),'Marks Entry 1st'!T10,IF(AND($E$3=2),'Marks Entry 2nd'!T10,IF(AND($E$3=3),'Marks Entry 3rd'!T10,IF(AND($E$3=4),'Marks Entry 4th'!T10,"")))))</f>
        <v>4</v>
      </c>
      <c r="AF11" s="180" t="str">
        <f>IF(OR($E11="",$G11=""),"",IF(AND($E$3=1),'Marks Entry 1st'!U10,IF(AND($E$3=2),'Marks Entry 2nd'!U10,IF(AND($E$3=3),'Marks Entry 3rd'!U10,IF(AND($E$3=4),'Marks Entry 4th'!U10,"")))))</f>
        <v>AB</v>
      </c>
      <c r="AG11" s="87">
        <f t="shared" si="29"/>
        <v>4</v>
      </c>
      <c r="AH11" s="180">
        <f>IF(OR($E11="",$G11=""),"",IF(AND($E$3=1),'Marks Entry 1st'!V10,IF(AND($E$3=2),'Marks Entry 2nd'!V10,IF(AND($E$3=3),'Marks Entry 3rd'!V10,IF(AND($E$3=4),'Marks Entry 4th'!V10,"")))))</f>
        <v>26</v>
      </c>
      <c r="AI11" s="180">
        <f>IF(OR($E11="",$G11=""),"",IF(AND($E$3=1),'Marks Entry 1st'!W10,IF(AND($E$3=2),'Marks Entry 2nd'!W10,IF(AND($E$3=3),'Marks Entry 3rd'!W10,IF(AND($E$3=4),'Marks Entry 4th'!W10,"")))))</f>
        <v>4</v>
      </c>
      <c r="AJ11" s="180">
        <f>IF(OR($E11="",$G11=""),"",IF(AND($E$3=1),'Marks Entry 1st'!X10,IF(AND($E$3=2),'Marks Entry 2nd'!X10,IF(AND($E$3=3),'Marks Entry 3rd'!X10,IF(AND($E$3=4),'Marks Entry 4th'!X10,"")))))</f>
        <v>10</v>
      </c>
      <c r="AK11" s="91">
        <f t="shared" si="30"/>
        <v>40</v>
      </c>
      <c r="AL11" s="87">
        <f t="shared" si="31"/>
        <v>44</v>
      </c>
      <c r="AM11" s="93">
        <f>IF(OR($E11="",$G11=""),"",IF(AND($E$3=1),'Marks Entry 1st'!Y10,IF(AND($E$3=2),'Marks Entry 2nd'!Y10,IF(AND($E$3=3),'Marks Entry 3rd'!Y10,IF(AND($E$3=4),'Marks Entry 4th'!Y10,"")))))</f>
        <v>37</v>
      </c>
      <c r="AN11" s="93">
        <f>IF(OR($E11="",$G11=""),"",IF(AND($E$3=1),'Marks Entry 1st'!Z10,IF(AND($E$3=2),'Marks Entry 2nd'!Z10,IF(AND($E$3=3),'Marks Entry 3rd'!Z10,IF(AND($E$3=4),'Marks Entry 4th'!Z10,"")))))</f>
        <v>4</v>
      </c>
      <c r="AO11" s="93">
        <f>IF(OR($E11="",$G11=""),"",IF(AND($E$3=1),'Marks Entry 1st'!AA10,IF(AND($E$3=2),'Marks Entry 2nd'!AA10,IF(AND($E$3=3),'Marks Entry 3rd'!AA10,IF(AND($E$3=4),'Marks Entry 4th'!AA10,"")))))</f>
        <v>7</v>
      </c>
      <c r="AP11" s="92">
        <f t="shared" si="32"/>
        <v>48</v>
      </c>
      <c r="AQ11" s="87">
        <f t="shared" si="33"/>
        <v>92</v>
      </c>
      <c r="AR11" s="144">
        <f t="shared" si="34"/>
        <v>0</v>
      </c>
      <c r="AS11" s="144">
        <f t="shared" si="35"/>
        <v>200</v>
      </c>
      <c r="AT11" s="144" t="str">
        <f t="shared" si="3"/>
        <v/>
      </c>
      <c r="AU11" s="144" t="str">
        <f t="shared" si="36"/>
        <v>P</v>
      </c>
      <c r="AV11" s="144" t="str">
        <f t="shared" si="4"/>
        <v>III</v>
      </c>
      <c r="AW11" s="148" t="str">
        <f t="shared" si="5"/>
        <v>D</v>
      </c>
      <c r="AX11" s="180">
        <f>IF(OR($E11="",$G11=""),"",IF(AND($E$3=1),'Marks Entry 1st'!AB10,IF(AND($E$3=2),'Marks Entry 2nd'!AB10,IF(AND($E$3=3),'Marks Entry 3rd'!AB10,IF(AND($E$3=4),'Marks Entry 4th'!AB10,"")))))</f>
        <v>9</v>
      </c>
      <c r="AY11" s="180">
        <f>IF(OR($E11="",$G11=""),"",IF(AND($E$3=1),'Marks Entry 1st'!AC10,IF(AND($E$3=2),'Marks Entry 2nd'!AC10,IF(AND($E$3=3),'Marks Entry 3rd'!AC10,IF(AND($E$3=4),'Marks Entry 4th'!AC10,"")))))</f>
        <v>6</v>
      </c>
      <c r="AZ11" s="87">
        <f t="shared" si="37"/>
        <v>15</v>
      </c>
      <c r="BA11" s="180">
        <f>IF(OR($E11="",$G11=""),"",IF(AND($E$3=1),'Marks Entry 1st'!AD10,IF(AND($E$3=2),'Marks Entry 2nd'!AD10,IF(AND($E$3=3),'Marks Entry 3rd'!AD10,IF(AND($E$3=4),'Marks Entry 4th'!AD10,"")))))</f>
        <v>26</v>
      </c>
      <c r="BB11" s="180">
        <f>IF(OR($E11="",$G11=""),"",IF(AND($E$3=1),'Marks Entry 1st'!AE10,IF(AND($E$3=2),'Marks Entry 2nd'!AE10,IF(AND($E$3=3),'Marks Entry 3rd'!AE10,IF(AND($E$3=4),'Marks Entry 4th'!AE10,"")))))</f>
        <v>5</v>
      </c>
      <c r="BC11" s="180">
        <f>IF(OR($E11="",$G11=""),"",IF(AND($E$3=1),'Marks Entry 1st'!AF10,IF(AND($E$3=2),'Marks Entry 2nd'!AF10,IF(AND($E$3=3),'Marks Entry 3rd'!AF10,IF(AND($E$3=4),'Marks Entry 4th'!AF10,"")))))</f>
        <v>10</v>
      </c>
      <c r="BD11" s="91">
        <f t="shared" si="38"/>
        <v>41</v>
      </c>
      <c r="BE11" s="87">
        <f t="shared" si="39"/>
        <v>56</v>
      </c>
      <c r="BF11" s="93">
        <f>IF(OR($E11="",$G11=""),"",IF(AND($E$3=1),'Marks Entry 1st'!AG10,IF(AND($E$3=2),'Marks Entry 2nd'!AG10,IF(AND($E$3=3),'Marks Entry 3rd'!AG10,IF(AND($E$3=4),'Marks Entry 4th'!AG10,"")))))</f>
        <v>48</v>
      </c>
      <c r="BG11" s="93">
        <f>IF(OR($E11="",$G11=""),"",IF(AND($E$3=1),'Marks Entry 1st'!AH10,IF(AND($E$3=2),'Marks Entry 2nd'!AH10,IF(AND($E$3=3),'Marks Entry 3rd'!AH10,IF(AND($E$3=4),'Marks Entry 4th'!AH10,"")))))</f>
        <v>15</v>
      </c>
      <c r="BH11" s="93">
        <f>IF(OR($E11="",$G11=""),"",IF(AND($E$3=1),'Marks Entry 1st'!AI10,IF(AND($E$3=2),'Marks Entry 2nd'!AI10,IF(AND($E$3=3),'Marks Entry 3rd'!AI10,IF(AND($E$3=4),'Marks Entry 4th'!AI10,"")))))</f>
        <v>8</v>
      </c>
      <c r="BI11" s="92">
        <f t="shared" si="40"/>
        <v>71</v>
      </c>
      <c r="BJ11" s="87">
        <f t="shared" si="41"/>
        <v>127</v>
      </c>
      <c r="BK11" s="144">
        <f t="shared" si="42"/>
        <v>0</v>
      </c>
      <c r="BL11" s="144">
        <f t="shared" si="43"/>
        <v>200</v>
      </c>
      <c r="BM11" s="144" t="str">
        <f t="shared" si="6"/>
        <v/>
      </c>
      <c r="BN11" s="144" t="str">
        <f t="shared" si="44"/>
        <v>P</v>
      </c>
      <c r="BO11" s="144" t="str">
        <f t="shared" si="7"/>
        <v>I</v>
      </c>
      <c r="BP11" s="148" t="str">
        <f t="shared" si="8"/>
        <v>C</v>
      </c>
      <c r="BQ11" s="180">
        <f>IF(OR($E11="",$G11=""),"",IF(AND($E$3=1),'Marks Entry 1st'!AJ10,IF(AND($E$3=2),'Marks Entry 2nd'!AJ10,IF(AND($E$3=3),'Marks Entry 3rd'!AJ10,IF(AND($E$3=4),'Marks Entry 4th'!AJ10,"")))))</f>
        <v>9</v>
      </c>
      <c r="BR11" s="180">
        <f>IF(OR($E11="",$G11=""),"",IF(AND($E$3=1),'Marks Entry 1st'!AK10,IF(AND($E$3=2),'Marks Entry 2nd'!AK10,IF(AND($E$3=3),'Marks Entry 3rd'!AK10,IF(AND($E$3=4),'Marks Entry 4th'!AK10,"")))))</f>
        <v>7</v>
      </c>
      <c r="BS11" s="87">
        <f t="shared" si="45"/>
        <v>16</v>
      </c>
      <c r="BT11" s="180">
        <f>IF(OR($E11="",$G11=""),"",IF(AND($E$3=1),'Marks Entry 1st'!AL10,IF(AND($E$3=2),'Marks Entry 2nd'!AL10,IF(AND($E$3=3),'Marks Entry 3rd'!AL10,IF(AND($E$3=4),'Marks Entry 4th'!AL10,"")))))</f>
        <v>25</v>
      </c>
      <c r="BU11" s="180">
        <f>IF(OR($E11="",$G11=""),"",IF(AND($E$3=1),'Marks Entry 1st'!AM10,IF(AND($E$3=2),'Marks Entry 2nd'!AM10,IF(AND($E$3=3),'Marks Entry 3rd'!AM10,IF(AND($E$3=4),'Marks Entry 4th'!AM10,"")))))</f>
        <v>4</v>
      </c>
      <c r="BV11" s="180">
        <f>IF(OR($E11="",$G11=""),"",IF(AND($E$3=1),'Marks Entry 1st'!AN10,IF(AND($E$3=2),'Marks Entry 2nd'!AN10,IF(AND($E$3=3),'Marks Entry 3rd'!AN10,IF(AND($E$3=4),'Marks Entry 4th'!AN10,"")))))</f>
        <v>11</v>
      </c>
      <c r="BW11" s="91">
        <f t="shared" si="46"/>
        <v>40</v>
      </c>
      <c r="BX11" s="87">
        <f t="shared" si="47"/>
        <v>56</v>
      </c>
      <c r="BY11" s="93">
        <f>IF(OR($E11="",$G11=""),"",IF(AND($E$3=1),'Marks Entry 1st'!AO10,IF(AND($E$3=2),'Marks Entry 2nd'!AO10,IF(AND($E$3=3),'Marks Entry 3rd'!AO10,IF(AND($E$3=4),'Marks Entry 4th'!AO10,"")))))</f>
        <v>48</v>
      </c>
      <c r="BZ11" s="93">
        <f>IF(OR($E11="",$G11=""),"",IF(AND($E$3=1),'Marks Entry 1st'!AP10,IF(AND($E$3=2),'Marks Entry 2nd'!AP10,IF(AND($E$3=3),'Marks Entry 3rd'!AP10,IF(AND($E$3=4),'Marks Entry 4th'!AP10,"")))))</f>
        <v>16</v>
      </c>
      <c r="CA11" s="93">
        <f>IF(OR($E11="",$G11=""),"",IF(AND($E$3=1),'Marks Entry 1st'!AQ10,IF(AND($E$3=2),'Marks Entry 2nd'!AQ10,IF(AND($E$3=3),'Marks Entry 3rd'!AQ10,IF(AND($E$3=4),'Marks Entry 4th'!AQ10,"")))))</f>
        <v>8</v>
      </c>
      <c r="CB11" s="92">
        <f t="shared" si="48"/>
        <v>72</v>
      </c>
      <c r="CC11" s="87">
        <f t="shared" si="49"/>
        <v>128</v>
      </c>
      <c r="CD11" s="144">
        <f t="shared" si="50"/>
        <v>0</v>
      </c>
      <c r="CE11" s="144">
        <f t="shared" si="51"/>
        <v>200</v>
      </c>
      <c r="CF11" s="144" t="str">
        <f t="shared" si="9"/>
        <v/>
      </c>
      <c r="CG11" s="144" t="str">
        <f t="shared" si="52"/>
        <v>P</v>
      </c>
      <c r="CH11" s="144" t="str">
        <f t="shared" si="10"/>
        <v>I</v>
      </c>
      <c r="CI11" s="148" t="str">
        <f t="shared" si="11"/>
        <v>C</v>
      </c>
      <c r="CJ11" s="380">
        <f>IF(OR($E11="",$G11=""),"",IF(AND($E$3=1),'Marks Entry 1st'!AR10,IF(AND($E$3=2),'Marks Entry 2nd'!AR10,IF(AND($E$3=3),'Marks Entry 3rd'!AR10,IF(AND($E$3=4),'Marks Entry 4th'!AR10,"")))))</f>
        <v>20</v>
      </c>
      <c r="CK11" s="380">
        <f>IF(OR($E11="",$G11=""),"",IF(AND($E$3=1),'Marks Entry 1st'!AS10,IF(AND($E$3=2),'Marks Entry 2nd'!AS10,IF(AND($E$3=3),'Marks Entry 3rd'!AS10,IF(AND($E$3=4),'Marks Entry 4th'!AS10,"")))))</f>
        <v>32</v>
      </c>
      <c r="CL11" s="380">
        <f>IF(OR($E11="",$G11=""),"",IF(AND($E$3=1),'Marks Entry 1st'!AT10,IF(AND($E$3=2),'Marks Entry 2nd'!AT10,IF(AND($E$3=3),'Marks Entry 3rd'!AT10,IF(AND($E$3=4),'Marks Entry 4th'!AT10,"")))))</f>
        <v>32</v>
      </c>
      <c r="CM11" s="181">
        <f t="shared" si="53"/>
        <v>84</v>
      </c>
      <c r="CN11" s="182">
        <f t="shared" si="54"/>
        <v>0</v>
      </c>
      <c r="CO11" s="182">
        <f t="shared" si="55"/>
        <v>100</v>
      </c>
      <c r="CP11" s="182" t="str">
        <f t="shared" si="56"/>
        <v>P</v>
      </c>
      <c r="CQ11" s="147" t="str">
        <f t="shared" si="12"/>
        <v>A</v>
      </c>
      <c r="CR11" s="380">
        <f>IF(OR($E11="",$G11=""),"",IF(AND($E$3=1),'Marks Entry 1st'!AU10,IF(AND($E$3=2),'Marks Entry 2nd'!AU10,IF(AND($E$3=3),'Marks Entry 3rd'!AU10,IF(AND($E$3=4),'Marks Entry 4th'!AU10,"")))))</f>
        <v>11</v>
      </c>
      <c r="CS11" s="380">
        <f>IF(OR($E11="",$G11=""),"",IF(AND($E$3=1),'Marks Entry 1st'!AV10,IF(AND($E$3=2),'Marks Entry 2nd'!AV10,IF(AND($E$3=3),'Marks Entry 3rd'!AV10,IF(AND($E$3=4),'Marks Entry 4th'!AV10,"")))))</f>
        <v>32</v>
      </c>
      <c r="CT11" s="380">
        <f>IF(OR($E11="",$G11=""),"",IF(AND($E$3=1),'Marks Entry 1st'!AW10,IF(AND($E$3=2),'Marks Entry 2nd'!AW10,IF(AND($E$3=3),'Marks Entry 3rd'!AW10,IF(AND($E$3=4),'Marks Entry 4th'!AW10,"")))))</f>
        <v>26</v>
      </c>
      <c r="CU11" s="181">
        <f t="shared" si="57"/>
        <v>69</v>
      </c>
      <c r="CV11" s="182">
        <f t="shared" si="58"/>
        <v>0</v>
      </c>
      <c r="CW11" s="182">
        <f t="shared" si="59"/>
        <v>100</v>
      </c>
      <c r="CX11" s="182" t="str">
        <f t="shared" si="60"/>
        <v>P</v>
      </c>
      <c r="CY11" s="147" t="str">
        <f t="shared" si="13"/>
        <v>B</v>
      </c>
      <c r="CZ11" s="380">
        <f>IF(OR($E11="",$G11=""),"",IF(AND($E$3=1),'Marks Entry 1st'!AX10,IF(AND($E$3=2),'Marks Entry 2nd'!AX10,IF(AND($E$3=3),'Marks Entry 3rd'!AX10,IF(AND($E$3=4),'Marks Entry 4th'!AX10,"")))))</f>
        <v>21</v>
      </c>
      <c r="DA11" s="380">
        <f>IF(OR($E11="",$G11=""),"",IF(AND($E$3=1),'Marks Entry 1st'!AY10,IF(AND($E$3=2),'Marks Entry 2nd'!AY10,IF(AND($E$3=3),'Marks Entry 3rd'!AY10,IF(AND($E$3=4),'Marks Entry 4th'!AY10,"")))))</f>
        <v>21</v>
      </c>
      <c r="DB11" s="380">
        <f>IF(OR($E11="",$G11=""),"",IF(AND($E$3=1),'Marks Entry 1st'!AZ10,IF(AND($E$3=2),'Marks Entry 2nd'!AZ10,IF(AND($E$3=3),'Marks Entry 3rd'!AZ10,IF(AND($E$3=4),'Marks Entry 4th'!AZ10,"")))))</f>
        <v>32</v>
      </c>
      <c r="DC11" s="181">
        <f t="shared" si="61"/>
        <v>74</v>
      </c>
      <c r="DD11" s="182">
        <f t="shared" si="62"/>
        <v>0</v>
      </c>
      <c r="DE11" s="182">
        <f t="shared" si="63"/>
        <v>100</v>
      </c>
      <c r="DF11" s="182" t="str">
        <f t="shared" si="64"/>
        <v>P</v>
      </c>
      <c r="DG11" s="147" t="str">
        <f t="shared" si="14"/>
        <v>B</v>
      </c>
      <c r="DH11" s="104">
        <f t="shared" si="15"/>
        <v>323</v>
      </c>
      <c r="DI11" s="105">
        <f t="shared" si="16"/>
        <v>53.833333333333336</v>
      </c>
      <c r="DJ11" s="111" t="str">
        <f t="shared" si="17"/>
        <v>II</v>
      </c>
      <c r="DK11" s="112">
        <f t="shared" si="18"/>
        <v>17.000000000000302</v>
      </c>
      <c r="DL11" s="386" t="str">
        <f t="shared" si="19"/>
        <v>Promoted</v>
      </c>
      <c r="DM11" s="72">
        <f>IF(OR($E11="",$G11=""),"",IF(AND($E$3=1),'Marks Entry 1st'!BA10,IF(AND($E$3=2),'Marks Entry 2nd'!BA10,IF(AND($E$3=3),'Marks Entry 3rd'!BA10,IF(AND($E$3=4),'Marks Entry 4th'!BA10,"")))))</f>
        <v>220</v>
      </c>
      <c r="DN11" s="72">
        <f>IF(OR($E11="",$G11=""),"",IF(AND($E$3=1),'Marks Entry 1st'!BB10,IF(AND($E$3=2),'Marks Entry 2nd'!BB10,IF(AND($E$3=3),'Marks Entry 3rd'!BB10,IF(AND($E$3=4),'Marks Entry 4th'!BB10,"")))))</f>
        <v>36</v>
      </c>
      <c r="DO11" s="328" t="str">
        <f t="shared" si="20"/>
        <v>C</v>
      </c>
      <c r="DP11" s="73"/>
      <c r="DW11" s="75">
        <f>IF(AND($E$3=1),'Marks Entry 1st'!I10,IF(AND($E$3=2),'Marks Entry 2nd'!I10,IF(AND($E$3=3),'Marks Entry 3rd'!I10,IF(AND($E$3=4),'Marks Entry 4th'!I10,""))))</f>
        <v>104</v>
      </c>
    </row>
    <row r="12" spans="1:127" ht="18.899999999999999" customHeight="1">
      <c r="A12" s="94">
        <v>5</v>
      </c>
      <c r="B12" s="94">
        <f>IF(OR(DW12=0,DW12=""),"",IF(AND($E$3=1),'Marks Entry 1st'!I11,IF(AND($E$3=2),'Marks Entry 2nd'!I11,IF(AND($E$3=3),'Marks Entry 3rd'!I11,IF(AND($E$3=4),'Marks Entry 4th'!I11,"")))))</f>
        <v>105</v>
      </c>
      <c r="C12" s="95">
        <f>IF(OR(B12=0,B12=""),"",IF(AND($E$3=1),'Marks Entry 1st'!B11,IF(AND($E$3=2),'Marks Entry 2nd'!B11,IF(AND($E$3=3),'Marks Entry 3rd'!B11,IF(AND($E$3=4),'Marks Entry 4th'!B11,"")))))</f>
        <v>1</v>
      </c>
      <c r="D12" s="95" t="str">
        <f>IF(OR(B12=0,B12=""),"",IF(AND($E$3=1),'Marks Entry 1st'!C11,IF(AND($E$3=2),'Marks Entry 2nd'!C11,IF(AND($E$3=3),'Marks Entry 3rd'!C11,IF(AND($E$3=4),'Marks Entry 4th'!C11,"")))))</f>
        <v>A</v>
      </c>
      <c r="E12" s="96" t="str">
        <f>IF(OR(B12=0,B12=""),"",IF(AND($E$3=1),'Marks Entry 1st'!E11,IF(AND($E$3=2),'Marks Entry 2nd'!E11,IF(AND($E$3=3),'Marks Entry 3rd'!E11,IF(AND($E$3=4),'Marks Entry 4th'!E11,"")))))</f>
        <v>25-08-2015</v>
      </c>
      <c r="F12" s="95">
        <f>IF(OR(B12=0,B12=""),"",IF(AND($E$3=1),'Marks Entry 1st'!D11,IF(AND($E$3=2),'Marks Entry 2nd'!D11,IF(AND($E$3=3),'Marks Entry 3rd'!D11,IF(AND($E$3=4),'Marks Entry 4th'!D11,"")))))</f>
        <v>951</v>
      </c>
      <c r="G12" s="90" t="str">
        <f>IF(OR(B12=0,B12=""),"",IF(AND($E$3=1),'Marks Entry 1st'!F11,IF(AND($E$3=2),'Marks Entry 2nd'!F11,IF(AND($E$3=3),'Marks Entry 3rd'!F11,IF(AND($E$3=4),'Marks Entry 4th'!F11,"")))))</f>
        <v>BHAVYANSH SINGH CHOUHAN</v>
      </c>
      <c r="H12" s="90" t="str">
        <f>IF(OR(B12=0,B12=""),"",IF(AND($E$3=1),'Marks Entry 1st'!G11,IF(AND($E$3=2),'Marks Entry 2nd'!G11,IF(AND($E$3=3),'Marks Entry 3rd'!G11,IF(AND($E$3=4),'Marks Entry 4th'!G11,"")))))</f>
        <v>AJIT SINGH</v>
      </c>
      <c r="I12" s="90" t="str">
        <f>IF(OR(B12=0,B12=""),"",IF(AND($E$3=1),'Marks Entry 1st'!H11,IF(AND($E$3=2),'Marks Entry 2nd'!H11,IF(AND($E$3=3),'Marks Entry 3rd'!H11,IF(AND($E$3=4),'Marks Entry 4th'!H11,"")))))</f>
        <v>MEENA</v>
      </c>
      <c r="J12" s="379" t="str">
        <f>IF(OR(B12=0,B12=""),"",IF(AND($E$3=1),'Marks Entry 1st'!J11,IF(AND($E$3=2),'Marks Entry 2nd'!J11,IF(AND($E$3=3),'Marks Entry 3rd'!J11,IF(AND($E$3=4),'Marks Entry 4th'!J11,"")))))</f>
        <v>M</v>
      </c>
      <c r="K12" s="379" t="str">
        <f>IF(OR(B12=0,B12=""),"",IF(AND($E$3=1),'Marks Entry 1st'!K11,IF(AND($E$3=2),'Marks Entry 2nd'!K11,IF(AND($E$3=3),'Marks Entry 3rd'!K11,IF(AND($E$3=4),'Marks Entry 4th'!K11,"")))))</f>
        <v>OBC</v>
      </c>
      <c r="L12" s="180">
        <f>IF(OR($E12="",$G12=""),"",IF(AND($E$3=1),'Marks Entry 1st'!L11,IF(AND($E$3=2),'Marks Entry 2nd'!L11,IF(AND($E$3=3),'Marks Entry 3rd'!L11,IF(AND($E$3=4),'Marks Entry 4th'!L11,"")))))</f>
        <v>9</v>
      </c>
      <c r="M12" s="180">
        <f>IF(OR($E12="",$G12=""),"",IF(AND($E$3=1),'Marks Entry 1st'!M11,IF(AND($E$3=2),'Marks Entry 2nd'!M11,IF(AND($E$3=3),'Marks Entry 3rd'!M11,IF(AND($E$3=4),'Marks Entry 4th'!M11,"")))))</f>
        <v>4</v>
      </c>
      <c r="N12" s="87">
        <f t="shared" si="21"/>
        <v>13</v>
      </c>
      <c r="O12" s="180" t="str">
        <f>IF(OR($E12="",$G12=""),"",IF(AND($E$3=1),'Marks Entry 1st'!N11,IF(AND($E$3=2),'Marks Entry 2nd'!N11,IF(AND($E$3=3),'Marks Entry 3rd'!N11,IF(AND($E$3=4),'Marks Entry 4th'!N11,"")))))</f>
        <v>ML</v>
      </c>
      <c r="P12" s="180">
        <f>IF(OR($E12="",$G12=""),"",IF(AND($E$3=1),'Marks Entry 1st'!O11,IF(AND($E$3=2),'Marks Entry 2nd'!O11,IF(AND($E$3=3),'Marks Entry 3rd'!O11,IF(AND($E$3=4),'Marks Entry 4th'!O11,"")))))</f>
        <v>6</v>
      </c>
      <c r="Q12" s="180">
        <f>IF(OR($E12="",$G12=""),"",IF(AND($E$3=1),'Marks Entry 1st'!P11,IF(AND($E$3=2),'Marks Entry 2nd'!P11,IF(AND($E$3=3),'Marks Entry 3rd'!P11,IF(AND($E$3=4),'Marks Entry 4th'!P11,"")))))</f>
        <v>11</v>
      </c>
      <c r="R12" s="91">
        <f t="shared" si="22"/>
        <v>17</v>
      </c>
      <c r="S12" s="87">
        <f t="shared" si="23"/>
        <v>30</v>
      </c>
      <c r="T12" s="93">
        <f>IF(OR($E12="",$G12=""),"",IF(AND($E$3=1),'Marks Entry 1st'!Q11,IF(AND($E$3=2),'Marks Entry 2nd'!Q11,IF(AND($E$3=3),'Marks Entry 3rd'!Q11,IF(AND($E$3=4),'Marks Entry 4th'!Q11,"")))))</f>
        <v>37</v>
      </c>
      <c r="U12" s="93">
        <f>IF(OR($E12="",$G12=""),"",IF(AND($E$3=1),'Marks Entry 1st'!R11,IF(AND($E$3=2),'Marks Entry 2nd'!R11,IF(AND($E$3=3),'Marks Entry 3rd'!R11,IF(AND($E$3=4),'Marks Entry 4th'!R11,"")))))</f>
        <v>4</v>
      </c>
      <c r="V12" s="93">
        <f>IF(OR($E12="",$G12=""),"",IF(AND($E$3=1),'Marks Entry 1st'!S11,IF(AND($E$3=2),'Marks Entry 2nd'!S11,IF(AND($E$3=3),'Marks Entry 3rd'!S11,IF(AND($E$3=4),'Marks Entry 4th'!S11,"")))))</f>
        <v>11</v>
      </c>
      <c r="W12" s="92">
        <f t="shared" si="24"/>
        <v>52</v>
      </c>
      <c r="X12" s="87">
        <f t="shared" si="25"/>
        <v>82</v>
      </c>
      <c r="Y12" s="144">
        <f t="shared" si="26"/>
        <v>42</v>
      </c>
      <c r="Z12" s="144">
        <f t="shared" si="27"/>
        <v>158</v>
      </c>
      <c r="AA12" s="144" t="str">
        <f t="shared" si="0"/>
        <v/>
      </c>
      <c r="AB12" s="144" t="str">
        <f t="shared" si="28"/>
        <v>P</v>
      </c>
      <c r="AC12" s="144" t="str">
        <f t="shared" si="1"/>
        <v>II</v>
      </c>
      <c r="AD12" s="148" t="str">
        <f t="shared" si="2"/>
        <v>C</v>
      </c>
      <c r="AE12" s="180">
        <f>IF(OR($E12="",$G12=""),"",IF(AND($E$3=1),'Marks Entry 1st'!T11,IF(AND($E$3=2),'Marks Entry 2nd'!T11,IF(AND($E$3=3),'Marks Entry 3rd'!T11,IF(AND($E$3=4),'Marks Entry 4th'!T11,"")))))</f>
        <v>5</v>
      </c>
      <c r="AF12" s="180">
        <f>IF(OR($E12="",$G12=""),"",IF(AND($E$3=1),'Marks Entry 1st'!U11,IF(AND($E$3=2),'Marks Entry 2nd'!U11,IF(AND($E$3=3),'Marks Entry 3rd'!U11,IF(AND($E$3=4),'Marks Entry 4th'!U11,"")))))</f>
        <v>9</v>
      </c>
      <c r="AG12" s="87">
        <f t="shared" si="29"/>
        <v>14</v>
      </c>
      <c r="AH12" s="180">
        <f>IF(OR($E12="",$G12=""),"",IF(AND($E$3=1),'Marks Entry 1st'!V11,IF(AND($E$3=2),'Marks Entry 2nd'!V11,IF(AND($E$3=3),'Marks Entry 3rd'!V11,IF(AND($E$3=4),'Marks Entry 4th'!V11,"")))))</f>
        <v>21</v>
      </c>
      <c r="AI12" s="180">
        <f>IF(OR($E12="",$G12=""),"",IF(AND($E$3=1),'Marks Entry 1st'!W11,IF(AND($E$3=2),'Marks Entry 2nd'!W11,IF(AND($E$3=3),'Marks Entry 3rd'!W11,IF(AND($E$3=4),'Marks Entry 4th'!W11,"")))))</f>
        <v>4</v>
      </c>
      <c r="AJ12" s="180">
        <f>IF(OR($E12="",$G12=""),"",IF(AND($E$3=1),'Marks Entry 1st'!X11,IF(AND($E$3=2),'Marks Entry 2nd'!X11,IF(AND($E$3=3),'Marks Entry 3rd'!X11,IF(AND($E$3=4),'Marks Entry 4th'!X11,"")))))</f>
        <v>10</v>
      </c>
      <c r="AK12" s="91">
        <f t="shared" si="30"/>
        <v>35</v>
      </c>
      <c r="AL12" s="87">
        <f t="shared" si="31"/>
        <v>49</v>
      </c>
      <c r="AM12" s="93">
        <f>IF(OR($E12="",$G12=""),"",IF(AND($E$3=1),'Marks Entry 1st'!Y11,IF(AND($E$3=2),'Marks Entry 2nd'!Y11,IF(AND($E$3=3),'Marks Entry 3rd'!Y11,IF(AND($E$3=4),'Marks Entry 4th'!Y11,"")))))</f>
        <v>37</v>
      </c>
      <c r="AN12" s="93">
        <f>IF(OR($E12="",$G12=""),"",IF(AND($E$3=1),'Marks Entry 1st'!Z11,IF(AND($E$3=2),'Marks Entry 2nd'!Z11,IF(AND($E$3=3),'Marks Entry 3rd'!Z11,IF(AND($E$3=4),'Marks Entry 4th'!Z11,"")))))</f>
        <v>4</v>
      </c>
      <c r="AO12" s="93">
        <f>IF(OR($E12="",$G12=""),"",IF(AND($E$3=1),'Marks Entry 1st'!AA11,IF(AND($E$3=2),'Marks Entry 2nd'!AA11,IF(AND($E$3=3),'Marks Entry 3rd'!AA11,IF(AND($E$3=4),'Marks Entry 4th'!AA11,"")))))</f>
        <v>6</v>
      </c>
      <c r="AP12" s="92">
        <f t="shared" si="32"/>
        <v>47</v>
      </c>
      <c r="AQ12" s="87">
        <f t="shared" si="33"/>
        <v>96</v>
      </c>
      <c r="AR12" s="144">
        <f t="shared" si="34"/>
        <v>0</v>
      </c>
      <c r="AS12" s="144">
        <f t="shared" si="35"/>
        <v>200</v>
      </c>
      <c r="AT12" s="144" t="str">
        <f t="shared" si="3"/>
        <v/>
      </c>
      <c r="AU12" s="144" t="str">
        <f t="shared" si="36"/>
        <v>P</v>
      </c>
      <c r="AV12" s="144" t="str">
        <f t="shared" si="4"/>
        <v>II</v>
      </c>
      <c r="AW12" s="148" t="str">
        <f t="shared" si="5"/>
        <v>D</v>
      </c>
      <c r="AX12" s="180">
        <f>IF(OR($E12="",$G12=""),"",IF(AND($E$3=1),'Marks Entry 1st'!AB11,IF(AND($E$3=2),'Marks Entry 2nd'!AB11,IF(AND($E$3=3),'Marks Entry 3rd'!AB11,IF(AND($E$3=4),'Marks Entry 4th'!AB11,"")))))</f>
        <v>9</v>
      </c>
      <c r="AY12" s="180">
        <f>IF(OR($E12="",$G12=""),"",IF(AND($E$3=1),'Marks Entry 1st'!AC11,IF(AND($E$3=2),'Marks Entry 2nd'!AC11,IF(AND($E$3=3),'Marks Entry 3rd'!AC11,IF(AND($E$3=4),'Marks Entry 4th'!AC11,"")))))</f>
        <v>6</v>
      </c>
      <c r="AZ12" s="87">
        <f t="shared" si="37"/>
        <v>15</v>
      </c>
      <c r="BA12" s="180">
        <f>IF(OR($E12="",$G12=""),"",IF(AND($E$3=1),'Marks Entry 1st'!AD11,IF(AND($E$3=2),'Marks Entry 2nd'!AD11,IF(AND($E$3=3),'Marks Entry 3rd'!AD11,IF(AND($E$3=4),'Marks Entry 4th'!AD11,"")))))</f>
        <v>24</v>
      </c>
      <c r="BB12" s="180">
        <f>IF(OR($E12="",$G12=""),"",IF(AND($E$3=1),'Marks Entry 1st'!AE11,IF(AND($E$3=2),'Marks Entry 2nd'!AE11,IF(AND($E$3=3),'Marks Entry 3rd'!AE11,IF(AND($E$3=4),'Marks Entry 4th'!AE11,"")))))</f>
        <v>6</v>
      </c>
      <c r="BC12" s="180">
        <f>IF(OR($E12="",$G12=""),"",IF(AND($E$3=1),'Marks Entry 1st'!AF11,IF(AND($E$3=2),'Marks Entry 2nd'!AF11,IF(AND($E$3=3),'Marks Entry 3rd'!AF11,IF(AND($E$3=4),'Marks Entry 4th'!AF11,"")))))</f>
        <v>8</v>
      </c>
      <c r="BD12" s="91">
        <f t="shared" si="38"/>
        <v>38</v>
      </c>
      <c r="BE12" s="87">
        <f t="shared" si="39"/>
        <v>53</v>
      </c>
      <c r="BF12" s="93">
        <f>IF(OR($E12="",$G12=""),"",IF(AND($E$3=1),'Marks Entry 1st'!AG11,IF(AND($E$3=2),'Marks Entry 2nd'!AG11,IF(AND($E$3=3),'Marks Entry 3rd'!AG11,IF(AND($E$3=4),'Marks Entry 4th'!AG11,"")))))</f>
        <v>47</v>
      </c>
      <c r="BG12" s="93">
        <f>IF(OR($E12="",$G12=""),"",IF(AND($E$3=1),'Marks Entry 1st'!AH11,IF(AND($E$3=2),'Marks Entry 2nd'!AH11,IF(AND($E$3=3),'Marks Entry 3rd'!AH11,IF(AND($E$3=4),'Marks Entry 4th'!AH11,"")))))</f>
        <v>15</v>
      </c>
      <c r="BH12" s="93">
        <f>IF(OR($E12="",$G12=""),"",IF(AND($E$3=1),'Marks Entry 1st'!AI11,IF(AND($E$3=2),'Marks Entry 2nd'!AI11,IF(AND($E$3=3),'Marks Entry 3rd'!AI11,IF(AND($E$3=4),'Marks Entry 4th'!AI11,"")))))</f>
        <v>8</v>
      </c>
      <c r="BI12" s="92">
        <f t="shared" si="40"/>
        <v>70</v>
      </c>
      <c r="BJ12" s="87">
        <f t="shared" si="41"/>
        <v>123</v>
      </c>
      <c r="BK12" s="144">
        <f t="shared" si="42"/>
        <v>0</v>
      </c>
      <c r="BL12" s="144">
        <f t="shared" si="43"/>
        <v>200</v>
      </c>
      <c r="BM12" s="144" t="str">
        <f t="shared" si="6"/>
        <v/>
      </c>
      <c r="BN12" s="144" t="str">
        <f t="shared" si="44"/>
        <v>P</v>
      </c>
      <c r="BO12" s="144" t="str">
        <f t="shared" si="7"/>
        <v>I</v>
      </c>
      <c r="BP12" s="148" t="str">
        <f t="shared" si="8"/>
        <v>C</v>
      </c>
      <c r="BQ12" s="180">
        <f>IF(OR($E12="",$G12=""),"",IF(AND($E$3=1),'Marks Entry 1st'!AJ11,IF(AND($E$3=2),'Marks Entry 2nd'!AJ11,IF(AND($E$3=3),'Marks Entry 3rd'!AJ11,IF(AND($E$3=4),'Marks Entry 4th'!AJ11,"")))))</f>
        <v>9</v>
      </c>
      <c r="BR12" s="180">
        <f>IF(OR($E12="",$G12=""),"",IF(AND($E$3=1),'Marks Entry 1st'!AK11,IF(AND($E$3=2),'Marks Entry 2nd'!AK11,IF(AND($E$3=3),'Marks Entry 3rd'!AK11,IF(AND($E$3=4),'Marks Entry 4th'!AK11,"")))))</f>
        <v>7</v>
      </c>
      <c r="BS12" s="87">
        <f t="shared" si="45"/>
        <v>16</v>
      </c>
      <c r="BT12" s="180">
        <f>IF(OR($E12="",$G12=""),"",IF(AND($E$3=1),'Marks Entry 1st'!AL11,IF(AND($E$3=2),'Marks Entry 2nd'!AL11,IF(AND($E$3=3),'Marks Entry 3rd'!AL11,IF(AND($E$3=4),'Marks Entry 4th'!AL11,"")))))</f>
        <v>26</v>
      </c>
      <c r="BU12" s="180">
        <f>IF(OR($E12="",$G12=""),"",IF(AND($E$3=1),'Marks Entry 1st'!AM11,IF(AND($E$3=2),'Marks Entry 2nd'!AM11,IF(AND($E$3=3),'Marks Entry 3rd'!AM11,IF(AND($E$3=4),'Marks Entry 4th'!AM11,"")))))</f>
        <v>3</v>
      </c>
      <c r="BV12" s="180">
        <f>IF(OR($E12="",$G12=""),"",IF(AND($E$3=1),'Marks Entry 1st'!AN11,IF(AND($E$3=2),'Marks Entry 2nd'!AN11,IF(AND($E$3=3),'Marks Entry 3rd'!AN11,IF(AND($E$3=4),'Marks Entry 4th'!AN11,"")))))</f>
        <v>11</v>
      </c>
      <c r="BW12" s="91">
        <f t="shared" si="46"/>
        <v>40</v>
      </c>
      <c r="BX12" s="87">
        <f t="shared" si="47"/>
        <v>56</v>
      </c>
      <c r="BY12" s="93">
        <f>IF(OR($E12="",$G12=""),"",IF(AND($E$3=1),'Marks Entry 1st'!AO11,IF(AND($E$3=2),'Marks Entry 2nd'!AO11,IF(AND($E$3=3),'Marks Entry 3rd'!AO11,IF(AND($E$3=4),'Marks Entry 4th'!AO11,"")))))</f>
        <v>48</v>
      </c>
      <c r="BZ12" s="93">
        <f>IF(OR($E12="",$G12=""),"",IF(AND($E$3=1),'Marks Entry 1st'!AP11,IF(AND($E$3=2),'Marks Entry 2nd'!AP11,IF(AND($E$3=3),'Marks Entry 3rd'!AP11,IF(AND($E$3=4),'Marks Entry 4th'!AP11,"")))))</f>
        <v>16</v>
      </c>
      <c r="CA12" s="93">
        <f>IF(OR($E12="",$G12=""),"",IF(AND($E$3=1),'Marks Entry 1st'!AQ11,IF(AND($E$3=2),'Marks Entry 2nd'!AQ11,IF(AND($E$3=3),'Marks Entry 3rd'!AQ11,IF(AND($E$3=4),'Marks Entry 4th'!AQ11,"")))))</f>
        <v>8</v>
      </c>
      <c r="CB12" s="92">
        <f t="shared" si="48"/>
        <v>72</v>
      </c>
      <c r="CC12" s="87">
        <f t="shared" si="49"/>
        <v>128</v>
      </c>
      <c r="CD12" s="144">
        <f t="shared" si="50"/>
        <v>0</v>
      </c>
      <c r="CE12" s="144">
        <f t="shared" si="51"/>
        <v>200</v>
      </c>
      <c r="CF12" s="144" t="str">
        <f t="shared" si="9"/>
        <v/>
      </c>
      <c r="CG12" s="144" t="str">
        <f t="shared" si="52"/>
        <v>P</v>
      </c>
      <c r="CH12" s="144" t="str">
        <f t="shared" si="10"/>
        <v>I</v>
      </c>
      <c r="CI12" s="148" t="str">
        <f t="shared" si="11"/>
        <v>C</v>
      </c>
      <c r="CJ12" s="380">
        <f>IF(OR($E12="",$G12=""),"",IF(AND($E$3=1),'Marks Entry 1st'!AR11,IF(AND($E$3=2),'Marks Entry 2nd'!AR11,IF(AND($E$3=3),'Marks Entry 3rd'!AR11,IF(AND($E$3=4),'Marks Entry 4th'!AR11,"")))))</f>
        <v>22</v>
      </c>
      <c r="CK12" s="380">
        <f>IF(OR($E12="",$G12=""),"",IF(AND($E$3=1),'Marks Entry 1st'!AS11,IF(AND($E$3=2),'Marks Entry 2nd'!AS11,IF(AND($E$3=3),'Marks Entry 3rd'!AS11,IF(AND($E$3=4),'Marks Entry 4th'!AS11,"")))))</f>
        <v>34</v>
      </c>
      <c r="CL12" s="380">
        <f>IF(OR($E12="",$G12=""),"",IF(AND($E$3=1),'Marks Entry 1st'!AT11,IF(AND($E$3=2),'Marks Entry 2nd'!AT11,IF(AND($E$3=3),'Marks Entry 3rd'!AT11,IF(AND($E$3=4),'Marks Entry 4th'!AT11,"")))))</f>
        <v>31</v>
      </c>
      <c r="CM12" s="181">
        <f t="shared" si="53"/>
        <v>87</v>
      </c>
      <c r="CN12" s="182">
        <f t="shared" si="54"/>
        <v>0</v>
      </c>
      <c r="CO12" s="182">
        <f t="shared" si="55"/>
        <v>100</v>
      </c>
      <c r="CP12" s="182" t="str">
        <f t="shared" si="56"/>
        <v>P</v>
      </c>
      <c r="CQ12" s="147" t="str">
        <f t="shared" si="12"/>
        <v>A</v>
      </c>
      <c r="CR12" s="380">
        <f>IF(OR($E12="",$G12=""),"",IF(AND($E$3=1),'Marks Entry 1st'!AU11,IF(AND($E$3=2),'Marks Entry 2nd'!AU11,IF(AND($E$3=3),'Marks Entry 3rd'!AU11,IF(AND($E$3=4),'Marks Entry 4th'!AU11,"")))))</f>
        <v>11</v>
      </c>
      <c r="CS12" s="380">
        <f>IF(OR($E12="",$G12=""),"",IF(AND($E$3=1),'Marks Entry 1st'!AV11,IF(AND($E$3=2),'Marks Entry 2nd'!AV11,IF(AND($E$3=3),'Marks Entry 3rd'!AV11,IF(AND($E$3=4),'Marks Entry 4th'!AV11,"")))))</f>
        <v>32</v>
      </c>
      <c r="CT12" s="380">
        <f>IF(OR($E12="",$G12=""),"",IF(AND($E$3=1),'Marks Entry 1st'!AW11,IF(AND($E$3=2),'Marks Entry 2nd'!AW11,IF(AND($E$3=3),'Marks Entry 3rd'!AW11,IF(AND($E$3=4),'Marks Entry 4th'!AW11,"")))))</f>
        <v>24</v>
      </c>
      <c r="CU12" s="181">
        <f t="shared" si="57"/>
        <v>67</v>
      </c>
      <c r="CV12" s="182">
        <f t="shared" si="58"/>
        <v>0</v>
      </c>
      <c r="CW12" s="182">
        <f t="shared" si="59"/>
        <v>100</v>
      </c>
      <c r="CX12" s="182" t="str">
        <f t="shared" si="60"/>
        <v>P</v>
      </c>
      <c r="CY12" s="147" t="str">
        <f t="shared" si="13"/>
        <v>B</v>
      </c>
      <c r="CZ12" s="380">
        <f>IF(OR($E12="",$G12=""),"",IF(AND($E$3=1),'Marks Entry 1st'!AX11,IF(AND($E$3=2),'Marks Entry 2nd'!AX11,IF(AND($E$3=3),'Marks Entry 3rd'!AX11,IF(AND($E$3=4),'Marks Entry 4th'!AX11,"")))))</f>
        <v>22</v>
      </c>
      <c r="DA12" s="380">
        <f>IF(OR($E12="",$G12=""),"",IF(AND($E$3=1),'Marks Entry 1st'!AY11,IF(AND($E$3=2),'Marks Entry 2nd'!AY11,IF(AND($E$3=3),'Marks Entry 3rd'!AY11,IF(AND($E$3=4),'Marks Entry 4th'!AY11,"")))))</f>
        <v>21</v>
      </c>
      <c r="DB12" s="380">
        <f>IF(OR($E12="",$G12=""),"",IF(AND($E$3=1),'Marks Entry 1st'!AZ11,IF(AND($E$3=2),'Marks Entry 2nd'!AZ11,IF(AND($E$3=3),'Marks Entry 3rd'!AZ11,IF(AND($E$3=4),'Marks Entry 4th'!AZ11,"")))))</f>
        <v>32</v>
      </c>
      <c r="DC12" s="181">
        <f t="shared" si="61"/>
        <v>75</v>
      </c>
      <c r="DD12" s="182">
        <f t="shared" si="62"/>
        <v>0</v>
      </c>
      <c r="DE12" s="182">
        <f t="shared" si="63"/>
        <v>100</v>
      </c>
      <c r="DF12" s="182" t="str">
        <f t="shared" si="64"/>
        <v>P</v>
      </c>
      <c r="DG12" s="147" t="str">
        <f t="shared" si="14"/>
        <v>B</v>
      </c>
      <c r="DH12" s="104">
        <f t="shared" si="15"/>
        <v>301</v>
      </c>
      <c r="DI12" s="105">
        <f t="shared" si="16"/>
        <v>50.166666666666664</v>
      </c>
      <c r="DJ12" s="111" t="str">
        <f t="shared" si="17"/>
        <v>II</v>
      </c>
      <c r="DK12" s="112">
        <f t="shared" si="18"/>
        <v>20.000000000000295</v>
      </c>
      <c r="DL12" s="386" t="str">
        <f t="shared" si="19"/>
        <v>Promoted</v>
      </c>
      <c r="DM12" s="72">
        <f>IF(OR($E12="",$G12=""),"",IF(AND($E$3=1),'Marks Entry 1st'!BA11,IF(AND($E$3=2),'Marks Entry 2nd'!BA11,IF(AND($E$3=3),'Marks Entry 3rd'!BA11,IF(AND($E$3=4),'Marks Entry 4th'!BA11,"")))))</f>
        <v>220</v>
      </c>
      <c r="DN12" s="72">
        <f>IF(OR($E12="",$G12=""),"",IF(AND($E$3=1),'Marks Entry 1st'!BB11,IF(AND($E$3=2),'Marks Entry 2nd'!BB11,IF(AND($E$3=3),'Marks Entry 3rd'!BB11,IF(AND($E$3=4),'Marks Entry 4th'!BB11,"")))))</f>
        <v>0</v>
      </c>
      <c r="DO12" s="328" t="str">
        <f t="shared" si="20"/>
        <v>C</v>
      </c>
      <c r="DP12" s="73"/>
      <c r="DW12" s="75">
        <f>IF(AND($E$3=1),'Marks Entry 1st'!I11,IF(AND($E$3=2),'Marks Entry 2nd'!I11,IF(AND($E$3=3),'Marks Entry 3rd'!I11,IF(AND($E$3=4),'Marks Entry 4th'!I11,""))))</f>
        <v>105</v>
      </c>
    </row>
    <row r="13" spans="1:127" ht="18.899999999999999" customHeight="1">
      <c r="A13" s="94">
        <v>6</v>
      </c>
      <c r="B13" s="94">
        <f>IF(OR(DW13=0,DW13=""),"",IF(AND($E$3=1),'Marks Entry 1st'!I12,IF(AND($E$3=2),'Marks Entry 2nd'!I12,IF(AND($E$3=3),'Marks Entry 3rd'!I12,IF(AND($E$3=4),'Marks Entry 4th'!I12,"")))))</f>
        <v>106</v>
      </c>
      <c r="C13" s="95">
        <f>IF(OR(B13=0,B13=""),"",IF(AND($E$3=1),'Marks Entry 1st'!B12,IF(AND($E$3=2),'Marks Entry 2nd'!B12,IF(AND($E$3=3),'Marks Entry 3rd'!B12,IF(AND($E$3=4),'Marks Entry 4th'!B12,"")))))</f>
        <v>1</v>
      </c>
      <c r="D13" s="95" t="str">
        <f>IF(OR(B13=0,B13=""),"",IF(AND($E$3=1),'Marks Entry 1st'!C12,IF(AND($E$3=2),'Marks Entry 2nd'!C12,IF(AND($E$3=3),'Marks Entry 3rd'!C12,IF(AND($E$3=4),'Marks Entry 4th'!C12,"")))))</f>
        <v>A</v>
      </c>
      <c r="E13" s="96" t="str">
        <f>IF(OR(B13=0,B13=""),"",IF(AND($E$3=1),'Marks Entry 1st'!E12,IF(AND($E$3=2),'Marks Entry 2nd'!E12,IF(AND($E$3=3),'Marks Entry 3rd'!E12,IF(AND($E$3=4),'Marks Entry 4th'!E12,"")))))</f>
        <v>16-06-2014</v>
      </c>
      <c r="F13" s="95">
        <f>IF(OR(B13=0,B13=""),"",IF(AND($E$3=1),'Marks Entry 1st'!D12,IF(AND($E$3=2),'Marks Entry 2nd'!D12,IF(AND($E$3=3),'Marks Entry 3rd'!D12,IF(AND($E$3=4),'Marks Entry 4th'!D12,"")))))</f>
        <v>939</v>
      </c>
      <c r="G13" s="90" t="str">
        <f>IF(OR(B13=0,B13=""),"",IF(AND($E$3=1),'Marks Entry 1st'!F12,IF(AND($E$3=2),'Marks Entry 2nd'!F12,IF(AND($E$3=3),'Marks Entry 3rd'!F12,IF(AND($E$3=4),'Marks Entry 4th'!F12,"")))))</f>
        <v>BHUMIKA BAGRI</v>
      </c>
      <c r="H13" s="90" t="str">
        <f>IF(OR(B13=0,B13=""),"",IF(AND($E$3=1),'Marks Entry 1st'!G12,IF(AND($E$3=2),'Marks Entry 2nd'!G12,IF(AND($E$3=3),'Marks Entry 3rd'!G12,IF(AND($E$3=4),'Marks Entry 4th'!G12,"")))))</f>
        <v>MUKESH BAGRI</v>
      </c>
      <c r="I13" s="90" t="str">
        <f>IF(OR(B13=0,B13=""),"",IF(AND($E$3=1),'Marks Entry 1st'!H12,IF(AND($E$3=2),'Marks Entry 2nd'!H12,IF(AND($E$3=3),'Marks Entry 3rd'!H12,IF(AND($E$3=4),'Marks Entry 4th'!H12,"")))))</f>
        <v>SEEMA BAGRI</v>
      </c>
      <c r="J13" s="379" t="str">
        <f>IF(OR(B13=0,B13=""),"",IF(AND($E$3=1),'Marks Entry 1st'!J12,IF(AND($E$3=2),'Marks Entry 2nd'!J12,IF(AND($E$3=3),'Marks Entry 3rd'!J12,IF(AND($E$3=4),'Marks Entry 4th'!J12,"")))))</f>
        <v>F</v>
      </c>
      <c r="K13" s="379" t="str">
        <f>IF(OR(B13=0,B13=""),"",IF(AND($E$3=1),'Marks Entry 1st'!K12,IF(AND($E$3=2),'Marks Entry 2nd'!K12,IF(AND($E$3=3),'Marks Entry 3rd'!K12,IF(AND($E$3=4),'Marks Entry 4th'!K12,"")))))</f>
        <v>OBC</v>
      </c>
      <c r="L13" s="180">
        <f>IF(OR($E13="",$G13=""),"",IF(AND($E$3=1),'Marks Entry 1st'!L12,IF(AND($E$3=2),'Marks Entry 2nd'!L12,IF(AND($E$3=3),'Marks Entry 3rd'!L12,IF(AND($E$3=4),'Marks Entry 4th'!L12,"")))))</f>
        <v>9</v>
      </c>
      <c r="M13" s="180">
        <f>IF(OR($E13="",$G13=""),"",IF(AND($E$3=1),'Marks Entry 1st'!M12,IF(AND($E$3=2),'Marks Entry 2nd'!M12,IF(AND($E$3=3),'Marks Entry 3rd'!M12,IF(AND($E$3=4),'Marks Entry 4th'!M12,"")))))</f>
        <v>5</v>
      </c>
      <c r="N13" s="87">
        <f t="shared" si="21"/>
        <v>14</v>
      </c>
      <c r="O13" s="180">
        <f>IF(OR($E13="",$G13=""),"",IF(AND($E$3=1),'Marks Entry 1st'!N12,IF(AND($E$3=2),'Marks Entry 2nd'!N12,IF(AND($E$3=3),'Marks Entry 3rd'!N12,IF(AND($E$3=4),'Marks Entry 4th'!N12,"")))))</f>
        <v>25</v>
      </c>
      <c r="P13" s="180">
        <f>IF(OR($E13="",$G13=""),"",IF(AND($E$3=1),'Marks Entry 1st'!O12,IF(AND($E$3=2),'Marks Entry 2nd'!O12,IF(AND($E$3=3),'Marks Entry 3rd'!O12,IF(AND($E$3=4),'Marks Entry 4th'!O12,"")))))</f>
        <v>6</v>
      </c>
      <c r="Q13" s="180">
        <f>IF(OR($E13="",$G13=""),"",IF(AND($E$3=1),'Marks Entry 1st'!P12,IF(AND($E$3=2),'Marks Entry 2nd'!P12,IF(AND($E$3=3),'Marks Entry 3rd'!P12,IF(AND($E$3=4),'Marks Entry 4th'!P12,"")))))</f>
        <v>11</v>
      </c>
      <c r="R13" s="91">
        <f t="shared" si="22"/>
        <v>42</v>
      </c>
      <c r="S13" s="87">
        <f t="shared" si="23"/>
        <v>56</v>
      </c>
      <c r="T13" s="93">
        <f>IF(OR($E13="",$G13=""),"",IF(AND($E$3=1),'Marks Entry 1st'!Q12,IF(AND($E$3=2),'Marks Entry 2nd'!Q12,IF(AND($E$3=3),'Marks Entry 3rd'!Q12,IF(AND($E$3=4),'Marks Entry 4th'!Q12,"")))))</f>
        <v>37</v>
      </c>
      <c r="U13" s="93">
        <f>IF(OR($E13="",$G13=""),"",IF(AND($E$3=1),'Marks Entry 1st'!R12,IF(AND($E$3=2),'Marks Entry 2nd'!R12,IF(AND($E$3=3),'Marks Entry 3rd'!R12,IF(AND($E$3=4),'Marks Entry 4th'!R12,"")))))</f>
        <v>4</v>
      </c>
      <c r="V13" s="93">
        <f>IF(OR($E13="",$G13=""),"",IF(AND($E$3=1),'Marks Entry 1st'!S12,IF(AND($E$3=2),'Marks Entry 2nd'!S12,IF(AND($E$3=3),'Marks Entry 3rd'!S12,IF(AND($E$3=4),'Marks Entry 4th'!S12,"")))))</f>
        <v>11</v>
      </c>
      <c r="W13" s="92">
        <f t="shared" si="24"/>
        <v>52</v>
      </c>
      <c r="X13" s="87">
        <f t="shared" si="25"/>
        <v>108</v>
      </c>
      <c r="Y13" s="144">
        <f t="shared" si="26"/>
        <v>0</v>
      </c>
      <c r="Z13" s="144">
        <f t="shared" si="27"/>
        <v>200</v>
      </c>
      <c r="AA13" s="144" t="str">
        <f t="shared" si="0"/>
        <v/>
      </c>
      <c r="AB13" s="144" t="str">
        <f t="shared" si="28"/>
        <v>P</v>
      </c>
      <c r="AC13" s="144" t="str">
        <f t="shared" si="1"/>
        <v>II</v>
      </c>
      <c r="AD13" s="148" t="str">
        <f t="shared" si="2"/>
        <v>C</v>
      </c>
      <c r="AE13" s="180">
        <f>IF(OR($E13="",$G13=""),"",IF(AND($E$3=1),'Marks Entry 1st'!T12,IF(AND($E$3=2),'Marks Entry 2nd'!T12,IF(AND($E$3=3),'Marks Entry 3rd'!T12,IF(AND($E$3=4),'Marks Entry 4th'!T12,"")))))</f>
        <v>6</v>
      </c>
      <c r="AF13" s="180">
        <f>IF(OR($E13="",$G13=""),"",IF(AND($E$3=1),'Marks Entry 1st'!U12,IF(AND($E$3=2),'Marks Entry 2nd'!U12,IF(AND($E$3=3),'Marks Entry 3rd'!U12,IF(AND($E$3=4),'Marks Entry 4th'!U12,"")))))</f>
        <v>7</v>
      </c>
      <c r="AG13" s="87">
        <f t="shared" si="29"/>
        <v>13</v>
      </c>
      <c r="AH13" s="180">
        <f>IF(OR($E13="",$G13=""),"",IF(AND($E$3=1),'Marks Entry 1st'!V12,IF(AND($E$3=2),'Marks Entry 2nd'!V12,IF(AND($E$3=3),'Marks Entry 3rd'!V12,IF(AND($E$3=4),'Marks Entry 4th'!V12,"")))))</f>
        <v>23</v>
      </c>
      <c r="AI13" s="180">
        <f>IF(OR($E13="",$G13=""),"",IF(AND($E$3=1),'Marks Entry 1st'!W12,IF(AND($E$3=2),'Marks Entry 2nd'!W12,IF(AND($E$3=3),'Marks Entry 3rd'!W12,IF(AND($E$3=4),'Marks Entry 4th'!W12,"")))))</f>
        <v>5</v>
      </c>
      <c r="AJ13" s="180">
        <f>IF(OR($E13="",$G13=""),"",IF(AND($E$3=1),'Marks Entry 1st'!X12,IF(AND($E$3=2),'Marks Entry 2nd'!X12,IF(AND($E$3=3),'Marks Entry 3rd'!X12,IF(AND($E$3=4),'Marks Entry 4th'!X12,"")))))</f>
        <v>11</v>
      </c>
      <c r="AK13" s="91">
        <f t="shared" si="30"/>
        <v>39</v>
      </c>
      <c r="AL13" s="87">
        <f t="shared" si="31"/>
        <v>52</v>
      </c>
      <c r="AM13" s="93">
        <f>IF(OR($E13="",$G13=""),"",IF(AND($E$3=1),'Marks Entry 1st'!Y12,IF(AND($E$3=2),'Marks Entry 2nd'!Y12,IF(AND($E$3=3),'Marks Entry 3rd'!Y12,IF(AND($E$3=4),'Marks Entry 4th'!Y12,"")))))</f>
        <v>37</v>
      </c>
      <c r="AN13" s="93">
        <f>IF(OR($E13="",$G13=""),"",IF(AND($E$3=1),'Marks Entry 1st'!Z12,IF(AND($E$3=2),'Marks Entry 2nd'!Z12,IF(AND($E$3=3),'Marks Entry 3rd'!Z12,IF(AND($E$3=4),'Marks Entry 4th'!Z12,"")))))</f>
        <v>4</v>
      </c>
      <c r="AO13" s="93">
        <f>IF(OR($E13="",$G13=""),"",IF(AND($E$3=1),'Marks Entry 1st'!AA12,IF(AND($E$3=2),'Marks Entry 2nd'!AA12,IF(AND($E$3=3),'Marks Entry 3rd'!AA12,IF(AND($E$3=4),'Marks Entry 4th'!AA12,"")))))</f>
        <v>9</v>
      </c>
      <c r="AP13" s="92">
        <f t="shared" si="32"/>
        <v>50</v>
      </c>
      <c r="AQ13" s="87">
        <f t="shared" si="33"/>
        <v>102</v>
      </c>
      <c r="AR13" s="144">
        <f t="shared" si="34"/>
        <v>0</v>
      </c>
      <c r="AS13" s="144">
        <f t="shared" si="35"/>
        <v>200</v>
      </c>
      <c r="AT13" s="144" t="str">
        <f t="shared" si="3"/>
        <v/>
      </c>
      <c r="AU13" s="144" t="str">
        <f t="shared" si="36"/>
        <v>P</v>
      </c>
      <c r="AV13" s="144" t="str">
        <f t="shared" si="4"/>
        <v>II</v>
      </c>
      <c r="AW13" s="148" t="str">
        <f t="shared" si="5"/>
        <v>C</v>
      </c>
      <c r="AX13" s="180">
        <f>IF(OR($E13="",$G13=""),"",IF(AND($E$3=1),'Marks Entry 1st'!AB12,IF(AND($E$3=2),'Marks Entry 2nd'!AB12,IF(AND($E$3=3),'Marks Entry 3rd'!AB12,IF(AND($E$3=4),'Marks Entry 4th'!AB12,"")))))</f>
        <v>9</v>
      </c>
      <c r="AY13" s="180">
        <f>IF(OR($E13="",$G13=""),"",IF(AND($E$3=1),'Marks Entry 1st'!AC12,IF(AND($E$3=2),'Marks Entry 2nd'!AC12,IF(AND($E$3=3),'Marks Entry 3rd'!AC12,IF(AND($E$3=4),'Marks Entry 4th'!AC12,"")))))</f>
        <v>6</v>
      </c>
      <c r="AZ13" s="87">
        <f t="shared" si="37"/>
        <v>15</v>
      </c>
      <c r="BA13" s="180">
        <f>IF(OR($E13="",$G13=""),"",IF(AND($E$3=1),'Marks Entry 1st'!AD12,IF(AND($E$3=2),'Marks Entry 2nd'!AD12,IF(AND($E$3=3),'Marks Entry 3rd'!AD12,IF(AND($E$3=4),'Marks Entry 4th'!AD12,"")))))</f>
        <v>21</v>
      </c>
      <c r="BB13" s="180">
        <f>IF(OR($E13="",$G13=""),"",IF(AND($E$3=1),'Marks Entry 1st'!AE12,IF(AND($E$3=2),'Marks Entry 2nd'!AE12,IF(AND($E$3=3),'Marks Entry 3rd'!AE12,IF(AND($E$3=4),'Marks Entry 4th'!AE12,"")))))</f>
        <v>4</v>
      </c>
      <c r="BC13" s="180">
        <f>IF(OR($E13="",$G13=""),"",IF(AND($E$3=1),'Marks Entry 1st'!AF12,IF(AND($E$3=2),'Marks Entry 2nd'!AF12,IF(AND($E$3=3),'Marks Entry 3rd'!AF12,IF(AND($E$3=4),'Marks Entry 4th'!AF12,"")))))</f>
        <v>9</v>
      </c>
      <c r="BD13" s="91">
        <f t="shared" si="38"/>
        <v>34</v>
      </c>
      <c r="BE13" s="87">
        <f t="shared" si="39"/>
        <v>49</v>
      </c>
      <c r="BF13" s="93">
        <f>IF(OR($E13="",$G13=""),"",IF(AND($E$3=1),'Marks Entry 1st'!AG12,IF(AND($E$3=2),'Marks Entry 2nd'!AG12,IF(AND($E$3=3),'Marks Entry 3rd'!AG12,IF(AND($E$3=4),'Marks Entry 4th'!AG12,"")))))</f>
        <v>48</v>
      </c>
      <c r="BG13" s="93">
        <f>IF(OR($E13="",$G13=""),"",IF(AND($E$3=1),'Marks Entry 1st'!AH12,IF(AND($E$3=2),'Marks Entry 2nd'!AH12,IF(AND($E$3=3),'Marks Entry 3rd'!AH12,IF(AND($E$3=4),'Marks Entry 4th'!AH12,"")))))</f>
        <v>15</v>
      </c>
      <c r="BH13" s="93">
        <f>IF(OR($E13="",$G13=""),"",IF(AND($E$3=1),'Marks Entry 1st'!AI12,IF(AND($E$3=2),'Marks Entry 2nd'!AI12,IF(AND($E$3=3),'Marks Entry 3rd'!AI12,IF(AND($E$3=4),'Marks Entry 4th'!AI12,"")))))</f>
        <v>8</v>
      </c>
      <c r="BI13" s="92">
        <f t="shared" si="40"/>
        <v>71</v>
      </c>
      <c r="BJ13" s="87">
        <f t="shared" si="41"/>
        <v>120</v>
      </c>
      <c r="BK13" s="144">
        <f t="shared" si="42"/>
        <v>0</v>
      </c>
      <c r="BL13" s="144">
        <f t="shared" si="43"/>
        <v>200</v>
      </c>
      <c r="BM13" s="144" t="str">
        <f t="shared" si="6"/>
        <v/>
      </c>
      <c r="BN13" s="144" t="str">
        <f t="shared" si="44"/>
        <v>P</v>
      </c>
      <c r="BO13" s="144" t="str">
        <f t="shared" si="7"/>
        <v>I</v>
      </c>
      <c r="BP13" s="148" t="str">
        <f t="shared" si="8"/>
        <v>C</v>
      </c>
      <c r="BQ13" s="180">
        <f>IF(OR($E13="",$G13=""),"",IF(AND($E$3=1),'Marks Entry 1st'!AJ12,IF(AND($E$3=2),'Marks Entry 2nd'!AJ12,IF(AND($E$3=3),'Marks Entry 3rd'!AJ12,IF(AND($E$3=4),'Marks Entry 4th'!AJ12,"")))))</f>
        <v>9</v>
      </c>
      <c r="BR13" s="180">
        <f>IF(OR($E13="",$G13=""),"",IF(AND($E$3=1),'Marks Entry 1st'!AK12,IF(AND($E$3=2),'Marks Entry 2nd'!AK12,IF(AND($E$3=3),'Marks Entry 3rd'!AK12,IF(AND($E$3=4),'Marks Entry 4th'!AK12,"")))))</f>
        <v>7</v>
      </c>
      <c r="BS13" s="87">
        <f t="shared" si="45"/>
        <v>16</v>
      </c>
      <c r="BT13" s="180">
        <f>IF(OR($E13="",$G13=""),"",IF(AND($E$3=1),'Marks Entry 1st'!AL12,IF(AND($E$3=2),'Marks Entry 2nd'!AL12,IF(AND($E$3=3),'Marks Entry 3rd'!AL12,IF(AND($E$3=4),'Marks Entry 4th'!AL12,"")))))</f>
        <v>28</v>
      </c>
      <c r="BU13" s="180">
        <f>IF(OR($E13="",$G13=""),"",IF(AND($E$3=1),'Marks Entry 1st'!AM12,IF(AND($E$3=2),'Marks Entry 2nd'!AM12,IF(AND($E$3=3),'Marks Entry 3rd'!AM12,IF(AND($E$3=4),'Marks Entry 4th'!AM12,"")))))</f>
        <v>4</v>
      </c>
      <c r="BV13" s="180">
        <f>IF(OR($E13="",$G13=""),"",IF(AND($E$3=1),'Marks Entry 1st'!AN12,IF(AND($E$3=2),'Marks Entry 2nd'!AN12,IF(AND($E$3=3),'Marks Entry 3rd'!AN12,IF(AND($E$3=4),'Marks Entry 4th'!AN12,"")))))</f>
        <v>11</v>
      </c>
      <c r="BW13" s="91">
        <f t="shared" si="46"/>
        <v>43</v>
      </c>
      <c r="BX13" s="87">
        <f t="shared" si="47"/>
        <v>59</v>
      </c>
      <c r="BY13" s="93">
        <f>IF(OR($E13="",$G13=""),"",IF(AND($E$3=1),'Marks Entry 1st'!AO12,IF(AND($E$3=2),'Marks Entry 2nd'!AO12,IF(AND($E$3=3),'Marks Entry 3rd'!AO12,IF(AND($E$3=4),'Marks Entry 4th'!AO12,"")))))</f>
        <v>47</v>
      </c>
      <c r="BZ13" s="93">
        <f>IF(OR($E13="",$G13=""),"",IF(AND($E$3=1),'Marks Entry 1st'!AP12,IF(AND($E$3=2),'Marks Entry 2nd'!AP12,IF(AND($E$3=3),'Marks Entry 3rd'!AP12,IF(AND($E$3=4),'Marks Entry 4th'!AP12,"")))))</f>
        <v>16</v>
      </c>
      <c r="CA13" s="93">
        <f>IF(OR($E13="",$G13=""),"",IF(AND($E$3=1),'Marks Entry 1st'!AQ12,IF(AND($E$3=2),'Marks Entry 2nd'!AQ12,IF(AND($E$3=3),'Marks Entry 3rd'!AQ12,IF(AND($E$3=4),'Marks Entry 4th'!AQ12,"")))))</f>
        <v>8</v>
      </c>
      <c r="CB13" s="92">
        <f t="shared" si="48"/>
        <v>71</v>
      </c>
      <c r="CC13" s="87">
        <f t="shared" si="49"/>
        <v>130</v>
      </c>
      <c r="CD13" s="144">
        <f t="shared" si="50"/>
        <v>0</v>
      </c>
      <c r="CE13" s="144">
        <f t="shared" si="51"/>
        <v>200</v>
      </c>
      <c r="CF13" s="144" t="str">
        <f t="shared" si="9"/>
        <v/>
      </c>
      <c r="CG13" s="144" t="str">
        <f t="shared" si="52"/>
        <v>P</v>
      </c>
      <c r="CH13" s="144" t="str">
        <f t="shared" si="10"/>
        <v>I</v>
      </c>
      <c r="CI13" s="148" t="str">
        <f t="shared" si="11"/>
        <v>C</v>
      </c>
      <c r="CJ13" s="380">
        <f>IF(OR($E13="",$G13=""),"",IF(AND($E$3=1),'Marks Entry 1st'!AR12,IF(AND($E$3=2),'Marks Entry 2nd'!AR12,IF(AND($E$3=3),'Marks Entry 3rd'!AR12,IF(AND($E$3=4),'Marks Entry 4th'!AR12,"")))))</f>
        <v>21</v>
      </c>
      <c r="CK13" s="380">
        <f>IF(OR($E13="",$G13=""),"",IF(AND($E$3=1),'Marks Entry 1st'!AS12,IF(AND($E$3=2),'Marks Entry 2nd'!AS12,IF(AND($E$3=3),'Marks Entry 3rd'!AS12,IF(AND($E$3=4),'Marks Entry 4th'!AS12,"")))))</f>
        <v>32</v>
      </c>
      <c r="CL13" s="380">
        <f>IF(OR($E13="",$G13=""),"",IF(AND($E$3=1),'Marks Entry 1st'!AT12,IF(AND($E$3=2),'Marks Entry 2nd'!AT12,IF(AND($E$3=3),'Marks Entry 3rd'!AT12,IF(AND($E$3=4),'Marks Entry 4th'!AT12,"")))))</f>
        <v>36</v>
      </c>
      <c r="CM13" s="181">
        <f t="shared" si="53"/>
        <v>89</v>
      </c>
      <c r="CN13" s="182">
        <f t="shared" si="54"/>
        <v>0</v>
      </c>
      <c r="CO13" s="182">
        <f t="shared" si="55"/>
        <v>100</v>
      </c>
      <c r="CP13" s="182" t="str">
        <f t="shared" si="56"/>
        <v>P</v>
      </c>
      <c r="CQ13" s="147" t="str">
        <f t="shared" si="12"/>
        <v>A</v>
      </c>
      <c r="CR13" s="380">
        <f>IF(OR($E13="",$G13=""),"",IF(AND($E$3=1),'Marks Entry 1st'!AU12,IF(AND($E$3=2),'Marks Entry 2nd'!AU12,IF(AND($E$3=3),'Marks Entry 3rd'!AU12,IF(AND($E$3=4),'Marks Entry 4th'!AU12,"")))))</f>
        <v>12</v>
      </c>
      <c r="CS13" s="380">
        <f>IF(OR($E13="",$G13=""),"",IF(AND($E$3=1),'Marks Entry 1st'!AV12,IF(AND($E$3=2),'Marks Entry 2nd'!AV12,IF(AND($E$3=3),'Marks Entry 3rd'!AV12,IF(AND($E$3=4),'Marks Entry 4th'!AV12,"")))))</f>
        <v>31</v>
      </c>
      <c r="CT13" s="380">
        <f>IF(OR($E13="",$G13=""),"",IF(AND($E$3=1),'Marks Entry 1st'!AW12,IF(AND($E$3=2),'Marks Entry 2nd'!AW12,IF(AND($E$3=3),'Marks Entry 3rd'!AW12,IF(AND($E$3=4),'Marks Entry 4th'!AW12,"")))))</f>
        <v>25</v>
      </c>
      <c r="CU13" s="181">
        <f t="shared" si="57"/>
        <v>68</v>
      </c>
      <c r="CV13" s="182">
        <f t="shared" si="58"/>
        <v>0</v>
      </c>
      <c r="CW13" s="182">
        <f t="shared" si="59"/>
        <v>100</v>
      </c>
      <c r="CX13" s="182" t="str">
        <f t="shared" si="60"/>
        <v>P</v>
      </c>
      <c r="CY13" s="147" t="str">
        <f t="shared" si="13"/>
        <v>B</v>
      </c>
      <c r="CZ13" s="380">
        <f>IF(OR($E13="",$G13=""),"",IF(AND($E$3=1),'Marks Entry 1st'!AX12,IF(AND($E$3=2),'Marks Entry 2nd'!AX12,IF(AND($E$3=3),'Marks Entry 3rd'!AX12,IF(AND($E$3=4),'Marks Entry 4th'!AX12,"")))))</f>
        <v>22</v>
      </c>
      <c r="DA13" s="380">
        <f>IF(OR($E13="",$G13=""),"",IF(AND($E$3=1),'Marks Entry 1st'!AY12,IF(AND($E$3=2),'Marks Entry 2nd'!AY12,IF(AND($E$3=3),'Marks Entry 3rd'!AY12,IF(AND($E$3=4),'Marks Entry 4th'!AY12,"")))))</f>
        <v>21</v>
      </c>
      <c r="DB13" s="380">
        <f>IF(OR($E13="",$G13=""),"",IF(AND($E$3=1),'Marks Entry 1st'!AZ12,IF(AND($E$3=2),'Marks Entry 2nd'!AZ12,IF(AND($E$3=3),'Marks Entry 3rd'!AZ12,IF(AND($E$3=4),'Marks Entry 4th'!AZ12,"")))))</f>
        <v>32</v>
      </c>
      <c r="DC13" s="181">
        <f t="shared" si="61"/>
        <v>75</v>
      </c>
      <c r="DD13" s="182">
        <f t="shared" si="62"/>
        <v>0</v>
      </c>
      <c r="DE13" s="182">
        <f t="shared" si="63"/>
        <v>100</v>
      </c>
      <c r="DF13" s="182" t="str">
        <f t="shared" si="64"/>
        <v>P</v>
      </c>
      <c r="DG13" s="147" t="str">
        <f t="shared" si="14"/>
        <v>B</v>
      </c>
      <c r="DH13" s="104">
        <f t="shared" si="15"/>
        <v>330</v>
      </c>
      <c r="DI13" s="105">
        <f t="shared" si="16"/>
        <v>55</v>
      </c>
      <c r="DJ13" s="111" t="str">
        <f t="shared" si="17"/>
        <v>II</v>
      </c>
      <c r="DK13" s="112">
        <f t="shared" si="18"/>
        <v>15</v>
      </c>
      <c r="DL13" s="386" t="str">
        <f t="shared" si="19"/>
        <v>Promoted</v>
      </c>
      <c r="DM13" s="72">
        <f>IF(OR($E13="",$G13=""),"",IF(AND($E$3=1),'Marks Entry 1st'!BA12,IF(AND($E$3=2),'Marks Entry 2nd'!BA12,IF(AND($E$3=3),'Marks Entry 3rd'!BA12,IF(AND($E$3=4),'Marks Entry 4th'!BA12,"")))))</f>
        <v>220</v>
      </c>
      <c r="DN13" s="72">
        <f>IF(OR($E13="",$G13=""),"",IF(AND($E$3=1),'Marks Entry 1st'!BB12,IF(AND($E$3=2),'Marks Entry 2nd'!BB12,IF(AND($E$3=3),'Marks Entry 3rd'!BB12,IF(AND($E$3=4),'Marks Entry 4th'!BB12,"")))))</f>
        <v>26</v>
      </c>
      <c r="DO13" s="328" t="str">
        <f t="shared" si="20"/>
        <v>C</v>
      </c>
      <c r="DP13" s="73"/>
      <c r="DW13" s="75">
        <f>IF(AND($E$3=1),'Marks Entry 1st'!I12,IF(AND($E$3=2),'Marks Entry 2nd'!I12,IF(AND($E$3=3),'Marks Entry 3rd'!I12,IF(AND($E$3=4),'Marks Entry 4th'!I12,""))))</f>
        <v>106</v>
      </c>
    </row>
    <row r="14" spans="1:127" ht="18.899999999999999" customHeight="1">
      <c r="A14" s="94">
        <v>7</v>
      </c>
      <c r="B14" s="94">
        <f>IF(OR(DW14=0,DW14=""),"",IF(AND($E$3=1),'Marks Entry 1st'!I13,IF(AND($E$3=2),'Marks Entry 2nd'!I13,IF(AND($E$3=3),'Marks Entry 3rd'!I13,IF(AND($E$3=4),'Marks Entry 4th'!I13,"")))))</f>
        <v>108</v>
      </c>
      <c r="C14" s="95">
        <f>IF(OR(B14=0,B14=""),"",IF(AND($E$3=1),'Marks Entry 1st'!B13,IF(AND($E$3=2),'Marks Entry 2nd'!B13,IF(AND($E$3=3),'Marks Entry 3rd'!B13,IF(AND($E$3=4),'Marks Entry 4th'!B13,"")))))</f>
        <v>1</v>
      </c>
      <c r="D14" s="95" t="str">
        <f>IF(OR(B14=0,B14=""),"",IF(AND($E$3=1),'Marks Entry 1st'!C13,IF(AND($E$3=2),'Marks Entry 2nd'!C13,IF(AND($E$3=3),'Marks Entry 3rd'!C13,IF(AND($E$3=4),'Marks Entry 4th'!C13,"")))))</f>
        <v>A</v>
      </c>
      <c r="E14" s="96" t="str">
        <f>IF(OR(B14=0,B14=""),"",IF(AND($E$3=1),'Marks Entry 1st'!E13,IF(AND($E$3=2),'Marks Entry 2nd'!E13,IF(AND($E$3=3),'Marks Entry 3rd'!E13,IF(AND($E$3=4),'Marks Entry 4th'!E13,"")))))</f>
        <v>28-09-2015</v>
      </c>
      <c r="F14" s="95">
        <f>IF(OR(B14=0,B14=""),"",IF(AND($E$3=1),'Marks Entry 1st'!D13,IF(AND($E$3=2),'Marks Entry 2nd'!D13,IF(AND($E$3=3),'Marks Entry 3rd'!D13,IF(AND($E$3=4),'Marks Entry 4th'!D13,"")))))</f>
        <v>942</v>
      </c>
      <c r="G14" s="90" t="str">
        <f>IF(OR(B14=0,B14=""),"",IF(AND($E$3=1),'Marks Entry 1st'!F13,IF(AND($E$3=2),'Marks Entry 2nd'!F13,IF(AND($E$3=3),'Marks Entry 3rd'!F13,IF(AND($E$3=4),'Marks Entry 4th'!F13,"")))))</f>
        <v>DAKSH PRAJAPAT</v>
      </c>
      <c r="H14" s="90" t="str">
        <f>IF(OR(B14=0,B14=""),"",IF(AND($E$3=1),'Marks Entry 1st'!G13,IF(AND($E$3=2),'Marks Entry 2nd'!G13,IF(AND($E$3=3),'Marks Entry 3rd'!G13,IF(AND($E$3=4),'Marks Entry 4th'!G13,"")))))</f>
        <v>PRAKASH PRAJAPAT</v>
      </c>
      <c r="I14" s="90" t="str">
        <f>IF(OR(B14=0,B14=""),"",IF(AND($E$3=1),'Marks Entry 1st'!H13,IF(AND($E$3=2),'Marks Entry 2nd'!H13,IF(AND($E$3=3),'Marks Entry 3rd'!H13,IF(AND($E$3=4),'Marks Entry 4th'!H13,"")))))</f>
        <v>REKHA PRAJAPATI</v>
      </c>
      <c r="J14" s="379" t="str">
        <f>IF(OR(B14=0,B14=""),"",IF(AND($E$3=1),'Marks Entry 1st'!J13,IF(AND($E$3=2),'Marks Entry 2nd'!J13,IF(AND($E$3=3),'Marks Entry 3rd'!J13,IF(AND($E$3=4),'Marks Entry 4th'!J13,"")))))</f>
        <v>M</v>
      </c>
      <c r="K14" s="379" t="str">
        <f>IF(OR(B14=0,B14=""),"",IF(AND($E$3=1),'Marks Entry 1st'!K13,IF(AND($E$3=2),'Marks Entry 2nd'!K13,IF(AND($E$3=3),'Marks Entry 3rd'!K13,IF(AND($E$3=4),'Marks Entry 4th'!K13,"")))))</f>
        <v>OBC</v>
      </c>
      <c r="L14" s="180">
        <f>IF(OR($E14="",$G14=""),"",IF(AND($E$3=1),'Marks Entry 1st'!L13,IF(AND($E$3=2),'Marks Entry 2nd'!L13,IF(AND($E$3=3),'Marks Entry 3rd'!L13,IF(AND($E$3=4),'Marks Entry 4th'!L13,"")))))</f>
        <v>9</v>
      </c>
      <c r="M14" s="180">
        <f>IF(OR($E14="",$G14=""),"",IF(AND($E$3=1),'Marks Entry 1st'!M13,IF(AND($E$3=2),'Marks Entry 2nd'!M13,IF(AND($E$3=3),'Marks Entry 3rd'!M13,IF(AND($E$3=4),'Marks Entry 4th'!M13,"")))))</f>
        <v>6</v>
      </c>
      <c r="N14" s="87">
        <f t="shared" si="21"/>
        <v>15</v>
      </c>
      <c r="O14" s="180">
        <f>IF(OR($E14="",$G14=""),"",IF(AND($E$3=1),'Marks Entry 1st'!N13,IF(AND($E$3=2),'Marks Entry 2nd'!N13,IF(AND($E$3=3),'Marks Entry 3rd'!N13,IF(AND($E$3=4),'Marks Entry 4th'!N13,"")))))</f>
        <v>29</v>
      </c>
      <c r="P14" s="180">
        <f>IF(OR($E14="",$G14=""),"",IF(AND($E$3=1),'Marks Entry 1st'!O13,IF(AND($E$3=2),'Marks Entry 2nd'!O13,IF(AND($E$3=3),'Marks Entry 3rd'!O13,IF(AND($E$3=4),'Marks Entry 4th'!O13,"")))))</f>
        <v>6</v>
      </c>
      <c r="Q14" s="180">
        <f>IF(OR($E14="",$G14=""),"",IF(AND($E$3=1),'Marks Entry 1st'!P13,IF(AND($E$3=2),'Marks Entry 2nd'!P13,IF(AND($E$3=3),'Marks Entry 3rd'!P13,IF(AND($E$3=4),'Marks Entry 4th'!P13,"")))))</f>
        <v>11</v>
      </c>
      <c r="R14" s="91">
        <f t="shared" si="22"/>
        <v>46</v>
      </c>
      <c r="S14" s="87">
        <f t="shared" si="23"/>
        <v>61</v>
      </c>
      <c r="T14" s="93">
        <f>IF(OR($E14="",$G14=""),"",IF(AND($E$3=1),'Marks Entry 1st'!Q13,IF(AND($E$3=2),'Marks Entry 2nd'!Q13,IF(AND($E$3=3),'Marks Entry 3rd'!Q13,IF(AND($E$3=4),'Marks Entry 4th'!Q13,"")))))</f>
        <v>37</v>
      </c>
      <c r="U14" s="93">
        <f>IF(OR($E14="",$G14=""),"",IF(AND($E$3=1),'Marks Entry 1st'!R13,IF(AND($E$3=2),'Marks Entry 2nd'!R13,IF(AND($E$3=3),'Marks Entry 3rd'!R13,IF(AND($E$3=4),'Marks Entry 4th'!R13,"")))))</f>
        <v>4</v>
      </c>
      <c r="V14" s="93">
        <f>IF(OR($E14="",$G14=""),"",IF(AND($E$3=1),'Marks Entry 1st'!S13,IF(AND($E$3=2),'Marks Entry 2nd'!S13,IF(AND($E$3=3),'Marks Entry 3rd'!S13,IF(AND($E$3=4),'Marks Entry 4th'!S13,"")))))</f>
        <v>11</v>
      </c>
      <c r="W14" s="92">
        <f t="shared" si="24"/>
        <v>52</v>
      </c>
      <c r="X14" s="87">
        <f t="shared" si="25"/>
        <v>113</v>
      </c>
      <c r="Y14" s="144">
        <f t="shared" si="26"/>
        <v>0</v>
      </c>
      <c r="Z14" s="144">
        <f t="shared" si="27"/>
        <v>200</v>
      </c>
      <c r="AA14" s="144" t="str">
        <f t="shared" si="0"/>
        <v/>
      </c>
      <c r="AB14" s="144" t="str">
        <f t="shared" si="28"/>
        <v>P</v>
      </c>
      <c r="AC14" s="144" t="str">
        <f t="shared" si="1"/>
        <v>II</v>
      </c>
      <c r="AD14" s="148" t="str">
        <f t="shared" si="2"/>
        <v>C</v>
      </c>
      <c r="AE14" s="180">
        <f>IF(OR($E14="",$G14=""),"",IF(AND($E$3=1),'Marks Entry 1st'!T13,IF(AND($E$3=2),'Marks Entry 2nd'!T13,IF(AND($E$3=3),'Marks Entry 3rd'!T13,IF(AND($E$3=4),'Marks Entry 4th'!T13,"")))))</f>
        <v>7</v>
      </c>
      <c r="AF14" s="180">
        <f>IF(OR($E14="",$G14=""),"",IF(AND($E$3=1),'Marks Entry 1st'!U13,IF(AND($E$3=2),'Marks Entry 2nd'!U13,IF(AND($E$3=3),'Marks Entry 3rd'!U13,IF(AND($E$3=4),'Marks Entry 4th'!U13,"")))))</f>
        <v>9</v>
      </c>
      <c r="AG14" s="87">
        <f t="shared" si="29"/>
        <v>16</v>
      </c>
      <c r="AH14" s="180">
        <f>IF(OR($E14="",$G14=""),"",IF(AND($E$3=1),'Marks Entry 1st'!V13,IF(AND($E$3=2),'Marks Entry 2nd'!V13,IF(AND($E$3=3),'Marks Entry 3rd'!V13,IF(AND($E$3=4),'Marks Entry 4th'!V13,"")))))</f>
        <v>25</v>
      </c>
      <c r="AI14" s="180">
        <f>IF(OR($E14="",$G14=""),"",IF(AND($E$3=1),'Marks Entry 1st'!W13,IF(AND($E$3=2),'Marks Entry 2nd'!W13,IF(AND($E$3=3),'Marks Entry 3rd'!W13,IF(AND($E$3=4),'Marks Entry 4th'!W13,"")))))</f>
        <v>6</v>
      </c>
      <c r="AJ14" s="180">
        <f>IF(OR($E14="",$G14=""),"",IF(AND($E$3=1),'Marks Entry 1st'!X13,IF(AND($E$3=2),'Marks Entry 2nd'!X13,IF(AND($E$3=3),'Marks Entry 3rd'!X13,IF(AND($E$3=4),'Marks Entry 4th'!X13,"")))))</f>
        <v>12</v>
      </c>
      <c r="AK14" s="91">
        <f t="shared" si="30"/>
        <v>43</v>
      </c>
      <c r="AL14" s="87">
        <f t="shared" si="31"/>
        <v>59</v>
      </c>
      <c r="AM14" s="93">
        <f>IF(OR($E14="",$G14=""),"",IF(AND($E$3=1),'Marks Entry 1st'!Y13,IF(AND($E$3=2),'Marks Entry 2nd'!Y13,IF(AND($E$3=3),'Marks Entry 3rd'!Y13,IF(AND($E$3=4),'Marks Entry 4th'!Y13,"")))))</f>
        <v>37</v>
      </c>
      <c r="AN14" s="93">
        <f>IF(OR($E14="",$G14=""),"",IF(AND($E$3=1),'Marks Entry 1st'!Z13,IF(AND($E$3=2),'Marks Entry 2nd'!Z13,IF(AND($E$3=3),'Marks Entry 3rd'!Z13,IF(AND($E$3=4),'Marks Entry 4th'!Z13,"")))))</f>
        <v>4</v>
      </c>
      <c r="AO14" s="93">
        <f>IF(OR($E14="",$G14=""),"",IF(AND($E$3=1),'Marks Entry 1st'!AA13,IF(AND($E$3=2),'Marks Entry 2nd'!AA13,IF(AND($E$3=3),'Marks Entry 3rd'!AA13,IF(AND($E$3=4),'Marks Entry 4th'!AA13,"")))))</f>
        <v>8</v>
      </c>
      <c r="AP14" s="92">
        <f t="shared" si="32"/>
        <v>49</v>
      </c>
      <c r="AQ14" s="87">
        <f t="shared" si="33"/>
        <v>108</v>
      </c>
      <c r="AR14" s="144">
        <f t="shared" si="34"/>
        <v>0</v>
      </c>
      <c r="AS14" s="144">
        <f t="shared" si="35"/>
        <v>200</v>
      </c>
      <c r="AT14" s="144" t="str">
        <f t="shared" si="3"/>
        <v/>
      </c>
      <c r="AU14" s="144" t="str">
        <f t="shared" si="36"/>
        <v>P</v>
      </c>
      <c r="AV14" s="144" t="str">
        <f t="shared" si="4"/>
        <v>II</v>
      </c>
      <c r="AW14" s="148" t="str">
        <f t="shared" si="5"/>
        <v>C</v>
      </c>
      <c r="AX14" s="180">
        <f>IF(OR($E14="",$G14=""),"",IF(AND($E$3=1),'Marks Entry 1st'!AB13,IF(AND($E$3=2),'Marks Entry 2nd'!AB13,IF(AND($E$3=3),'Marks Entry 3rd'!AB13,IF(AND($E$3=4),'Marks Entry 4th'!AB13,"")))))</f>
        <v>9</v>
      </c>
      <c r="AY14" s="180">
        <f>IF(OR($E14="",$G14=""),"",IF(AND($E$3=1),'Marks Entry 1st'!AC13,IF(AND($E$3=2),'Marks Entry 2nd'!AC13,IF(AND($E$3=3),'Marks Entry 3rd'!AC13,IF(AND($E$3=4),'Marks Entry 4th'!AC13,"")))))</f>
        <v>6</v>
      </c>
      <c r="AZ14" s="87">
        <f t="shared" si="37"/>
        <v>15</v>
      </c>
      <c r="BA14" s="180">
        <f>IF(OR($E14="",$G14=""),"",IF(AND($E$3=1),'Marks Entry 1st'!AD13,IF(AND($E$3=2),'Marks Entry 2nd'!AD13,IF(AND($E$3=3),'Marks Entry 3rd'!AD13,IF(AND($E$3=4),'Marks Entry 4th'!AD13,"")))))</f>
        <v>26</v>
      </c>
      <c r="BB14" s="180">
        <f>IF(OR($E14="",$G14=""),"",IF(AND($E$3=1),'Marks Entry 1st'!AE13,IF(AND($E$3=2),'Marks Entry 2nd'!AE13,IF(AND($E$3=3),'Marks Entry 3rd'!AE13,IF(AND($E$3=4),'Marks Entry 4th'!AE13,"")))))</f>
        <v>5</v>
      </c>
      <c r="BC14" s="180">
        <f>IF(OR($E14="",$G14=""),"",IF(AND($E$3=1),'Marks Entry 1st'!AF13,IF(AND($E$3=2),'Marks Entry 2nd'!AF13,IF(AND($E$3=3),'Marks Entry 3rd'!AF13,IF(AND($E$3=4),'Marks Entry 4th'!AF13,"")))))</f>
        <v>10</v>
      </c>
      <c r="BD14" s="91">
        <f t="shared" si="38"/>
        <v>41</v>
      </c>
      <c r="BE14" s="87">
        <f t="shared" si="39"/>
        <v>56</v>
      </c>
      <c r="BF14" s="93">
        <f>IF(OR($E14="",$G14=""),"",IF(AND($E$3=1),'Marks Entry 1st'!AG13,IF(AND($E$3=2),'Marks Entry 2nd'!AG13,IF(AND($E$3=3),'Marks Entry 3rd'!AG13,IF(AND($E$3=4),'Marks Entry 4th'!AG13,"")))))</f>
        <v>47</v>
      </c>
      <c r="BG14" s="93">
        <f>IF(OR($E14="",$G14=""),"",IF(AND($E$3=1),'Marks Entry 1st'!AH13,IF(AND($E$3=2),'Marks Entry 2nd'!AH13,IF(AND($E$3=3),'Marks Entry 3rd'!AH13,IF(AND($E$3=4),'Marks Entry 4th'!AH13,"")))))</f>
        <v>15</v>
      </c>
      <c r="BH14" s="93">
        <f>IF(OR($E14="",$G14=""),"",IF(AND($E$3=1),'Marks Entry 1st'!AI13,IF(AND($E$3=2),'Marks Entry 2nd'!AI13,IF(AND($E$3=3),'Marks Entry 3rd'!AI13,IF(AND($E$3=4),'Marks Entry 4th'!AI13,"")))))</f>
        <v>8</v>
      </c>
      <c r="BI14" s="92">
        <f t="shared" si="40"/>
        <v>70</v>
      </c>
      <c r="BJ14" s="87">
        <f t="shared" si="41"/>
        <v>126</v>
      </c>
      <c r="BK14" s="144">
        <f t="shared" si="42"/>
        <v>0</v>
      </c>
      <c r="BL14" s="144">
        <f t="shared" si="43"/>
        <v>200</v>
      </c>
      <c r="BM14" s="144" t="str">
        <f t="shared" si="6"/>
        <v/>
      </c>
      <c r="BN14" s="144" t="str">
        <f t="shared" si="44"/>
        <v>P</v>
      </c>
      <c r="BO14" s="144" t="str">
        <f t="shared" si="7"/>
        <v>I</v>
      </c>
      <c r="BP14" s="148" t="str">
        <f t="shared" si="8"/>
        <v>C</v>
      </c>
      <c r="BQ14" s="180">
        <f>IF(OR($E14="",$G14=""),"",IF(AND($E$3=1),'Marks Entry 1st'!AJ13,IF(AND($E$3=2),'Marks Entry 2nd'!AJ13,IF(AND($E$3=3),'Marks Entry 3rd'!AJ13,IF(AND($E$3=4),'Marks Entry 4th'!AJ13,"")))))</f>
        <v>9</v>
      </c>
      <c r="BR14" s="180">
        <f>IF(OR($E14="",$G14=""),"",IF(AND($E$3=1),'Marks Entry 1st'!AK13,IF(AND($E$3=2),'Marks Entry 2nd'!AK13,IF(AND($E$3=3),'Marks Entry 3rd'!AK13,IF(AND($E$3=4),'Marks Entry 4th'!AK13,"")))))</f>
        <v>7</v>
      </c>
      <c r="BS14" s="87">
        <f t="shared" si="45"/>
        <v>16</v>
      </c>
      <c r="BT14" s="180">
        <f>IF(OR($E14="",$G14=""),"",IF(AND($E$3=1),'Marks Entry 1st'!AL13,IF(AND($E$3=2),'Marks Entry 2nd'!AL13,IF(AND($E$3=3),'Marks Entry 3rd'!AL13,IF(AND($E$3=4),'Marks Entry 4th'!AL13,"")))))</f>
        <v>27</v>
      </c>
      <c r="BU14" s="180">
        <f>IF(OR($E14="",$G14=""),"",IF(AND($E$3=1),'Marks Entry 1st'!AM13,IF(AND($E$3=2),'Marks Entry 2nd'!AM13,IF(AND($E$3=3),'Marks Entry 3rd'!AM13,IF(AND($E$3=4),'Marks Entry 4th'!AM13,"")))))</f>
        <v>5</v>
      </c>
      <c r="BV14" s="180">
        <f>IF(OR($E14="",$G14=""),"",IF(AND($E$3=1),'Marks Entry 1st'!AN13,IF(AND($E$3=2),'Marks Entry 2nd'!AN13,IF(AND($E$3=3),'Marks Entry 3rd'!AN13,IF(AND($E$3=4),'Marks Entry 4th'!AN13,"")))))</f>
        <v>11</v>
      </c>
      <c r="BW14" s="91">
        <f t="shared" si="46"/>
        <v>43</v>
      </c>
      <c r="BX14" s="87">
        <f t="shared" si="47"/>
        <v>59</v>
      </c>
      <c r="BY14" s="93">
        <f>IF(OR($E14="",$G14=""),"",IF(AND($E$3=1),'Marks Entry 1st'!AO13,IF(AND($E$3=2),'Marks Entry 2nd'!AO13,IF(AND($E$3=3),'Marks Entry 3rd'!AO13,IF(AND($E$3=4),'Marks Entry 4th'!AO13,"")))))</f>
        <v>48</v>
      </c>
      <c r="BZ14" s="93">
        <f>IF(OR($E14="",$G14=""),"",IF(AND($E$3=1),'Marks Entry 1st'!AP13,IF(AND($E$3=2),'Marks Entry 2nd'!AP13,IF(AND($E$3=3),'Marks Entry 3rd'!AP13,IF(AND($E$3=4),'Marks Entry 4th'!AP13,"")))))</f>
        <v>16</v>
      </c>
      <c r="CA14" s="93">
        <f>IF(OR($E14="",$G14=""),"",IF(AND($E$3=1),'Marks Entry 1st'!AQ13,IF(AND($E$3=2),'Marks Entry 2nd'!AQ13,IF(AND($E$3=3),'Marks Entry 3rd'!AQ13,IF(AND($E$3=4),'Marks Entry 4th'!AQ13,"")))))</f>
        <v>8</v>
      </c>
      <c r="CB14" s="92">
        <f t="shared" si="48"/>
        <v>72</v>
      </c>
      <c r="CC14" s="87">
        <f t="shared" si="49"/>
        <v>131</v>
      </c>
      <c r="CD14" s="144">
        <f t="shared" si="50"/>
        <v>0</v>
      </c>
      <c r="CE14" s="144">
        <f t="shared" si="51"/>
        <v>200</v>
      </c>
      <c r="CF14" s="144" t="str">
        <f t="shared" si="9"/>
        <v/>
      </c>
      <c r="CG14" s="144" t="str">
        <f t="shared" si="52"/>
        <v>P</v>
      </c>
      <c r="CH14" s="144" t="str">
        <f t="shared" si="10"/>
        <v>I</v>
      </c>
      <c r="CI14" s="148" t="str">
        <f t="shared" si="11"/>
        <v>C</v>
      </c>
      <c r="CJ14" s="380">
        <f>IF(OR($E14="",$G14=""),"",IF(AND($E$3=1),'Marks Entry 1st'!AR13,IF(AND($E$3=2),'Marks Entry 2nd'!AR13,IF(AND($E$3=3),'Marks Entry 3rd'!AR13,IF(AND($E$3=4),'Marks Entry 4th'!AR13,"")))))</f>
        <v>22</v>
      </c>
      <c r="CK14" s="380">
        <f>IF(OR($E14="",$G14=""),"",IF(AND($E$3=1),'Marks Entry 1st'!AS13,IF(AND($E$3=2),'Marks Entry 2nd'!AS13,IF(AND($E$3=3),'Marks Entry 3rd'!AS13,IF(AND($E$3=4),'Marks Entry 4th'!AS13,"")))))</f>
        <v>32</v>
      </c>
      <c r="CL14" s="380">
        <f>IF(OR($E14="",$G14=""),"",IF(AND($E$3=1),'Marks Entry 1st'!AT13,IF(AND($E$3=2),'Marks Entry 2nd'!AT13,IF(AND($E$3=3),'Marks Entry 3rd'!AT13,IF(AND($E$3=4),'Marks Entry 4th'!AT13,"")))))</f>
        <v>35</v>
      </c>
      <c r="CM14" s="181">
        <f t="shared" si="53"/>
        <v>89</v>
      </c>
      <c r="CN14" s="182">
        <f t="shared" si="54"/>
        <v>0</v>
      </c>
      <c r="CO14" s="182">
        <f t="shared" si="55"/>
        <v>100</v>
      </c>
      <c r="CP14" s="182" t="str">
        <f t="shared" si="56"/>
        <v>P</v>
      </c>
      <c r="CQ14" s="147" t="str">
        <f t="shared" si="12"/>
        <v>A</v>
      </c>
      <c r="CR14" s="380">
        <f>IF(OR($E14="",$G14=""),"",IF(AND($E$3=1),'Marks Entry 1st'!AU13,IF(AND($E$3=2),'Marks Entry 2nd'!AU13,IF(AND($E$3=3),'Marks Entry 3rd'!AU13,IF(AND($E$3=4),'Marks Entry 4th'!AU13,"")))))</f>
        <v>13</v>
      </c>
      <c r="CS14" s="380">
        <f>IF(OR($E14="",$G14=""),"",IF(AND($E$3=1),'Marks Entry 1st'!AV13,IF(AND($E$3=2),'Marks Entry 2nd'!AV13,IF(AND($E$3=3),'Marks Entry 3rd'!AV13,IF(AND($E$3=4),'Marks Entry 4th'!AV13,"")))))</f>
        <v>31</v>
      </c>
      <c r="CT14" s="380">
        <f>IF(OR($E14="",$G14=""),"",IF(AND($E$3=1),'Marks Entry 1st'!AW13,IF(AND($E$3=2),'Marks Entry 2nd'!AW13,IF(AND($E$3=3),'Marks Entry 3rd'!AW13,IF(AND($E$3=4),'Marks Entry 4th'!AW13,"")))))</f>
        <v>26</v>
      </c>
      <c r="CU14" s="181">
        <f t="shared" si="57"/>
        <v>70</v>
      </c>
      <c r="CV14" s="182">
        <f t="shared" si="58"/>
        <v>0</v>
      </c>
      <c r="CW14" s="182">
        <f t="shared" si="59"/>
        <v>100</v>
      </c>
      <c r="CX14" s="182" t="str">
        <f t="shared" si="60"/>
        <v>P</v>
      </c>
      <c r="CY14" s="147" t="str">
        <f t="shared" si="13"/>
        <v>B</v>
      </c>
      <c r="CZ14" s="380">
        <f>IF(OR($E14="",$G14=""),"",IF(AND($E$3=1),'Marks Entry 1st'!AX13,IF(AND($E$3=2),'Marks Entry 2nd'!AX13,IF(AND($E$3=3),'Marks Entry 3rd'!AX13,IF(AND($E$3=4),'Marks Entry 4th'!AX13,"")))))</f>
        <v>23</v>
      </c>
      <c r="DA14" s="380">
        <f>IF(OR($E14="",$G14=""),"",IF(AND($E$3=1),'Marks Entry 1st'!AY13,IF(AND($E$3=2),'Marks Entry 2nd'!AY13,IF(AND($E$3=3),'Marks Entry 3rd'!AY13,IF(AND($E$3=4),'Marks Entry 4th'!AY13,"")))))</f>
        <v>21</v>
      </c>
      <c r="DB14" s="380">
        <f>IF(OR($E14="",$G14=""),"",IF(AND($E$3=1),'Marks Entry 1st'!AZ13,IF(AND($E$3=2),'Marks Entry 2nd'!AZ13,IF(AND($E$3=3),'Marks Entry 3rd'!AZ13,IF(AND($E$3=4),'Marks Entry 4th'!AZ13,"")))))</f>
        <v>32</v>
      </c>
      <c r="DC14" s="181">
        <f t="shared" si="61"/>
        <v>76</v>
      </c>
      <c r="DD14" s="182">
        <f t="shared" si="62"/>
        <v>0</v>
      </c>
      <c r="DE14" s="182">
        <f t="shared" si="63"/>
        <v>100</v>
      </c>
      <c r="DF14" s="182" t="str">
        <f t="shared" si="64"/>
        <v>P</v>
      </c>
      <c r="DG14" s="147" t="str">
        <f t="shared" si="14"/>
        <v>A</v>
      </c>
      <c r="DH14" s="104">
        <f t="shared" si="15"/>
        <v>347</v>
      </c>
      <c r="DI14" s="105">
        <f t="shared" si="16"/>
        <v>57.833333333333336</v>
      </c>
      <c r="DJ14" s="111" t="str">
        <f t="shared" si="17"/>
        <v>II</v>
      </c>
      <c r="DK14" s="112">
        <f t="shared" si="18"/>
        <v>1.9999999999999964</v>
      </c>
      <c r="DL14" s="386" t="str">
        <f t="shared" si="19"/>
        <v>Promoted</v>
      </c>
      <c r="DM14" s="72">
        <f>IF(OR($E14="",$G14=""),"",IF(AND($E$3=1),'Marks Entry 1st'!BA13,IF(AND($E$3=2),'Marks Entry 2nd'!BA13,IF(AND($E$3=3),'Marks Entry 3rd'!BA13,IF(AND($E$3=4),'Marks Entry 4th'!BA13,"")))))</f>
        <v>220</v>
      </c>
      <c r="DN14" s="72">
        <f>IF(OR($E14="",$G14=""),"",IF(AND($E$3=1),'Marks Entry 1st'!BB13,IF(AND($E$3=2),'Marks Entry 2nd'!BB13,IF(AND($E$3=3),'Marks Entry 3rd'!BB13,IF(AND($E$3=4),'Marks Entry 4th'!BB13,"")))))</f>
        <v>36</v>
      </c>
      <c r="DO14" s="328" t="str">
        <f t="shared" si="20"/>
        <v>C</v>
      </c>
      <c r="DP14" s="73"/>
      <c r="DW14" s="75">
        <f>IF(AND($E$3=1),'Marks Entry 1st'!I13,IF(AND($E$3=2),'Marks Entry 2nd'!I13,IF(AND($E$3=3),'Marks Entry 3rd'!I13,IF(AND($E$3=4),'Marks Entry 4th'!I13,""))))</f>
        <v>108</v>
      </c>
    </row>
    <row r="15" spans="1:127" ht="18.899999999999999" customHeight="1">
      <c r="A15" s="94">
        <v>8</v>
      </c>
      <c r="B15" s="94">
        <f>IF(OR(DW15=0,DW15=""),"",IF(AND($E$3=1),'Marks Entry 1st'!I14,IF(AND($E$3=2),'Marks Entry 2nd'!I14,IF(AND($E$3=3),'Marks Entry 3rd'!I14,IF(AND($E$3=4),'Marks Entry 4th'!I14,"")))))</f>
        <v>109</v>
      </c>
      <c r="C15" s="95">
        <f>IF(OR(B15=0,B15=""),"",IF(AND($E$3=1),'Marks Entry 1st'!B14,IF(AND($E$3=2),'Marks Entry 2nd'!B14,IF(AND($E$3=3),'Marks Entry 3rd'!B14,IF(AND($E$3=4),'Marks Entry 4th'!B14,"")))))</f>
        <v>1</v>
      </c>
      <c r="D15" s="95" t="str">
        <f>IF(OR(B15=0,B15=""),"",IF(AND($E$3=1),'Marks Entry 1st'!C14,IF(AND($E$3=2),'Marks Entry 2nd'!C14,IF(AND($E$3=3),'Marks Entry 3rd'!C14,IF(AND($E$3=4),'Marks Entry 4th'!C14,"")))))</f>
        <v>A</v>
      </c>
      <c r="E15" s="96" t="str">
        <f>IF(OR(B15=0,B15=""),"",IF(AND($E$3=1),'Marks Entry 1st'!E14,IF(AND($E$3=2),'Marks Entry 2nd'!E14,IF(AND($E$3=3),'Marks Entry 3rd'!E14,IF(AND($E$3=4),'Marks Entry 4th'!E14,"")))))</f>
        <v>26-10-2015</v>
      </c>
      <c r="F15" s="95">
        <f>IF(OR(B15=0,B15=""),"",IF(AND($E$3=1),'Marks Entry 1st'!D14,IF(AND($E$3=2),'Marks Entry 2nd'!D14,IF(AND($E$3=3),'Marks Entry 3rd'!D14,IF(AND($E$3=4),'Marks Entry 4th'!D14,"")))))</f>
        <v>925</v>
      </c>
      <c r="G15" s="90" t="str">
        <f>IF(OR(B15=0,B15=""),"",IF(AND($E$3=1),'Marks Entry 1st'!F14,IF(AND($E$3=2),'Marks Entry 2nd'!F14,IF(AND($E$3=3),'Marks Entry 3rd'!F14,IF(AND($E$3=4),'Marks Entry 4th'!F14,"")))))</f>
        <v>DIVYA BAGRI</v>
      </c>
      <c r="H15" s="90" t="str">
        <f>IF(OR(B15=0,B15=""),"",IF(AND($E$3=1),'Marks Entry 1st'!G14,IF(AND($E$3=2),'Marks Entry 2nd'!G14,IF(AND($E$3=3),'Marks Entry 3rd'!G14,IF(AND($E$3=4),'Marks Entry 4th'!G14,"")))))</f>
        <v>MUKESH</v>
      </c>
      <c r="I15" s="90" t="str">
        <f>IF(OR(B15=0,B15=""),"",IF(AND($E$3=1),'Marks Entry 1st'!H14,IF(AND($E$3=2),'Marks Entry 2nd'!H14,IF(AND($E$3=3),'Marks Entry 3rd'!H14,IF(AND($E$3=4),'Marks Entry 4th'!H14,"")))))</f>
        <v>SEEMA</v>
      </c>
      <c r="J15" s="379" t="str">
        <f>IF(OR(B15=0,B15=""),"",IF(AND($E$3=1),'Marks Entry 1st'!J14,IF(AND($E$3=2),'Marks Entry 2nd'!J14,IF(AND($E$3=3),'Marks Entry 3rd'!J14,IF(AND($E$3=4),'Marks Entry 4th'!J14,"")))))</f>
        <v>F</v>
      </c>
      <c r="K15" s="379" t="str">
        <f>IF(OR(B15=0,B15=""),"",IF(AND($E$3=1),'Marks Entry 1st'!K14,IF(AND($E$3=2),'Marks Entry 2nd'!K14,IF(AND($E$3=3),'Marks Entry 3rd'!K14,IF(AND($E$3=4),'Marks Entry 4th'!K14,"")))))</f>
        <v>OBC</v>
      </c>
      <c r="L15" s="180">
        <f>IF(OR($E15="",$G15=""),"",IF(AND($E$3=1),'Marks Entry 1st'!L14,IF(AND($E$3=2),'Marks Entry 2nd'!L14,IF(AND($E$3=3),'Marks Entry 3rd'!L14,IF(AND($E$3=4),'Marks Entry 4th'!L14,"")))))</f>
        <v>9</v>
      </c>
      <c r="M15" s="180">
        <f>IF(OR($E15="",$G15=""),"",IF(AND($E$3=1),'Marks Entry 1st'!M14,IF(AND($E$3=2),'Marks Entry 2nd'!M14,IF(AND($E$3=3),'Marks Entry 3rd'!M14,IF(AND($E$3=4),'Marks Entry 4th'!M14,"")))))</f>
        <v>7</v>
      </c>
      <c r="N15" s="87">
        <f t="shared" si="21"/>
        <v>16</v>
      </c>
      <c r="O15" s="180">
        <f>IF(OR($E15="",$G15=""),"",IF(AND($E$3=1),'Marks Entry 1st'!N14,IF(AND($E$3=2),'Marks Entry 2nd'!N14,IF(AND($E$3=3),'Marks Entry 3rd'!N14,IF(AND($E$3=4),'Marks Entry 4th'!N14,"")))))</f>
        <v>27</v>
      </c>
      <c r="P15" s="180">
        <f>IF(OR($E15="",$G15=""),"",IF(AND($E$3=1),'Marks Entry 1st'!O14,IF(AND($E$3=2),'Marks Entry 2nd'!O14,IF(AND($E$3=3),'Marks Entry 3rd'!O14,IF(AND($E$3=4),'Marks Entry 4th'!O14,"")))))</f>
        <v>6</v>
      </c>
      <c r="Q15" s="180">
        <f>IF(OR($E15="",$G15=""),"",IF(AND($E$3=1),'Marks Entry 1st'!P14,IF(AND($E$3=2),'Marks Entry 2nd'!P14,IF(AND($E$3=3),'Marks Entry 3rd'!P14,IF(AND($E$3=4),'Marks Entry 4th'!P14,"")))))</f>
        <v>11</v>
      </c>
      <c r="R15" s="91">
        <f t="shared" si="22"/>
        <v>44</v>
      </c>
      <c r="S15" s="87">
        <f t="shared" si="23"/>
        <v>60</v>
      </c>
      <c r="T15" s="93">
        <f>IF(OR($E15="",$G15=""),"",IF(AND($E$3=1),'Marks Entry 1st'!Q14,IF(AND($E$3=2),'Marks Entry 2nd'!Q14,IF(AND($E$3=3),'Marks Entry 3rd'!Q14,IF(AND($E$3=4),'Marks Entry 4th'!Q14,"")))))</f>
        <v>37</v>
      </c>
      <c r="U15" s="93">
        <f>IF(OR($E15="",$G15=""),"",IF(AND($E$3=1),'Marks Entry 1st'!R14,IF(AND($E$3=2),'Marks Entry 2nd'!R14,IF(AND($E$3=3),'Marks Entry 3rd'!R14,IF(AND($E$3=4),'Marks Entry 4th'!R14,"")))))</f>
        <v>4</v>
      </c>
      <c r="V15" s="93">
        <f>IF(OR($E15="",$G15=""),"",IF(AND($E$3=1),'Marks Entry 1st'!S14,IF(AND($E$3=2),'Marks Entry 2nd'!S14,IF(AND($E$3=3),'Marks Entry 3rd'!S14,IF(AND($E$3=4),'Marks Entry 4th'!S14,"")))))</f>
        <v>11</v>
      </c>
      <c r="W15" s="92">
        <f t="shared" si="24"/>
        <v>52</v>
      </c>
      <c r="X15" s="87">
        <f t="shared" si="25"/>
        <v>112</v>
      </c>
      <c r="Y15" s="144">
        <f t="shared" si="26"/>
        <v>0</v>
      </c>
      <c r="Z15" s="144">
        <f t="shared" si="27"/>
        <v>200</v>
      </c>
      <c r="AA15" s="144" t="str">
        <f t="shared" si="0"/>
        <v/>
      </c>
      <c r="AB15" s="144" t="str">
        <f t="shared" si="28"/>
        <v>P</v>
      </c>
      <c r="AC15" s="144" t="str">
        <f t="shared" si="1"/>
        <v>II</v>
      </c>
      <c r="AD15" s="148" t="str">
        <f t="shared" si="2"/>
        <v>C</v>
      </c>
      <c r="AE15" s="180">
        <f>IF(OR($E15="",$G15=""),"",IF(AND($E$3=1),'Marks Entry 1st'!T14,IF(AND($E$3=2),'Marks Entry 2nd'!T14,IF(AND($E$3=3),'Marks Entry 3rd'!T14,IF(AND($E$3=4),'Marks Entry 4th'!T14,"")))))</f>
        <v>8</v>
      </c>
      <c r="AF15" s="180">
        <f>IF(OR($E15="",$G15=""),"",IF(AND($E$3=1),'Marks Entry 1st'!U14,IF(AND($E$3=2),'Marks Entry 2nd'!U14,IF(AND($E$3=3),'Marks Entry 3rd'!U14,IF(AND($E$3=4),'Marks Entry 4th'!U14,"")))))</f>
        <v>9</v>
      </c>
      <c r="AG15" s="87">
        <f t="shared" si="29"/>
        <v>17</v>
      </c>
      <c r="AH15" s="180">
        <f>IF(OR($E15="",$G15=""),"",IF(AND($E$3=1),'Marks Entry 1st'!V14,IF(AND($E$3=2),'Marks Entry 2nd'!V14,IF(AND($E$3=3),'Marks Entry 3rd'!V14,IF(AND($E$3=4),'Marks Entry 4th'!V14,"")))))</f>
        <v>26</v>
      </c>
      <c r="AI15" s="180">
        <f>IF(OR($E15="",$G15=""),"",IF(AND($E$3=1),'Marks Entry 1st'!W14,IF(AND($E$3=2),'Marks Entry 2nd'!W14,IF(AND($E$3=3),'Marks Entry 3rd'!W14,IF(AND($E$3=4),'Marks Entry 4th'!W14,"")))))</f>
        <v>5</v>
      </c>
      <c r="AJ15" s="180">
        <f>IF(OR($E15="",$G15=""),"",IF(AND($E$3=1),'Marks Entry 1st'!X14,IF(AND($E$3=2),'Marks Entry 2nd'!X14,IF(AND($E$3=3),'Marks Entry 3rd'!X14,IF(AND($E$3=4),'Marks Entry 4th'!X14,"")))))</f>
        <v>10</v>
      </c>
      <c r="AK15" s="91">
        <f t="shared" si="30"/>
        <v>41</v>
      </c>
      <c r="AL15" s="87">
        <f t="shared" si="31"/>
        <v>58</v>
      </c>
      <c r="AM15" s="93">
        <f>IF(OR($E15="",$G15=""),"",IF(AND($E$3=1),'Marks Entry 1st'!Y14,IF(AND($E$3=2),'Marks Entry 2nd'!Y14,IF(AND($E$3=3),'Marks Entry 3rd'!Y14,IF(AND($E$3=4),'Marks Entry 4th'!Y14,"")))))</f>
        <v>37</v>
      </c>
      <c r="AN15" s="93">
        <f>IF(OR($E15="",$G15=""),"",IF(AND($E$3=1),'Marks Entry 1st'!Z14,IF(AND($E$3=2),'Marks Entry 2nd'!Z14,IF(AND($E$3=3),'Marks Entry 3rd'!Z14,IF(AND($E$3=4),'Marks Entry 4th'!Z14,"")))))</f>
        <v>4</v>
      </c>
      <c r="AO15" s="93">
        <f>IF(OR($E15="",$G15=""),"",IF(AND($E$3=1),'Marks Entry 1st'!AA14,IF(AND($E$3=2),'Marks Entry 2nd'!AA14,IF(AND($E$3=3),'Marks Entry 3rd'!AA14,IF(AND($E$3=4),'Marks Entry 4th'!AA14,"")))))</f>
        <v>7</v>
      </c>
      <c r="AP15" s="92">
        <f t="shared" si="32"/>
        <v>48</v>
      </c>
      <c r="AQ15" s="87">
        <f t="shared" si="33"/>
        <v>106</v>
      </c>
      <c r="AR15" s="144">
        <f t="shared" si="34"/>
        <v>0</v>
      </c>
      <c r="AS15" s="144">
        <f t="shared" si="35"/>
        <v>200</v>
      </c>
      <c r="AT15" s="144" t="str">
        <f t="shared" si="3"/>
        <v/>
      </c>
      <c r="AU15" s="144" t="str">
        <f t="shared" si="36"/>
        <v>P</v>
      </c>
      <c r="AV15" s="144" t="str">
        <f t="shared" si="4"/>
        <v>II</v>
      </c>
      <c r="AW15" s="148" t="str">
        <f t="shared" si="5"/>
        <v>C</v>
      </c>
      <c r="AX15" s="180">
        <f>IF(OR($E15="",$G15=""),"",IF(AND($E$3=1),'Marks Entry 1st'!AB14,IF(AND($E$3=2),'Marks Entry 2nd'!AB14,IF(AND($E$3=3),'Marks Entry 3rd'!AB14,IF(AND($E$3=4),'Marks Entry 4th'!AB14,"")))))</f>
        <v>9</v>
      </c>
      <c r="AY15" s="180">
        <f>IF(OR($E15="",$G15=""),"",IF(AND($E$3=1),'Marks Entry 1st'!AC14,IF(AND($E$3=2),'Marks Entry 2nd'!AC14,IF(AND($E$3=3),'Marks Entry 3rd'!AC14,IF(AND($E$3=4),'Marks Entry 4th'!AC14,"")))))</f>
        <v>6</v>
      </c>
      <c r="AZ15" s="87">
        <f t="shared" si="37"/>
        <v>15</v>
      </c>
      <c r="BA15" s="180">
        <f>IF(OR($E15="",$G15=""),"",IF(AND($E$3=1),'Marks Entry 1st'!AD14,IF(AND($E$3=2),'Marks Entry 2nd'!AD14,IF(AND($E$3=3),'Marks Entry 3rd'!AD14,IF(AND($E$3=4),'Marks Entry 4th'!AD14,"")))))</f>
        <v>25</v>
      </c>
      <c r="BB15" s="180">
        <f>IF(OR($E15="",$G15=""),"",IF(AND($E$3=1),'Marks Entry 1st'!AE14,IF(AND($E$3=2),'Marks Entry 2nd'!AE14,IF(AND($E$3=3),'Marks Entry 3rd'!AE14,IF(AND($E$3=4),'Marks Entry 4th'!AE14,"")))))</f>
        <v>4</v>
      </c>
      <c r="BC15" s="180">
        <f>IF(OR($E15="",$G15=""),"",IF(AND($E$3=1),'Marks Entry 1st'!AF14,IF(AND($E$3=2),'Marks Entry 2nd'!AF14,IF(AND($E$3=3),'Marks Entry 3rd'!AF14,IF(AND($E$3=4),'Marks Entry 4th'!AF14,"")))))</f>
        <v>11</v>
      </c>
      <c r="BD15" s="91">
        <f t="shared" si="38"/>
        <v>40</v>
      </c>
      <c r="BE15" s="87">
        <f t="shared" si="39"/>
        <v>55</v>
      </c>
      <c r="BF15" s="93">
        <f>IF(OR($E15="",$G15=""),"",IF(AND($E$3=1),'Marks Entry 1st'!AG14,IF(AND($E$3=2),'Marks Entry 2nd'!AG14,IF(AND($E$3=3),'Marks Entry 3rd'!AG14,IF(AND($E$3=4),'Marks Entry 4th'!AG14,"")))))</f>
        <v>46</v>
      </c>
      <c r="BG15" s="93">
        <f>IF(OR($E15="",$G15=""),"",IF(AND($E$3=1),'Marks Entry 1st'!AH14,IF(AND($E$3=2),'Marks Entry 2nd'!AH14,IF(AND($E$3=3),'Marks Entry 3rd'!AH14,IF(AND($E$3=4),'Marks Entry 4th'!AH14,"")))))</f>
        <v>15</v>
      </c>
      <c r="BH15" s="93">
        <f>IF(OR($E15="",$G15=""),"",IF(AND($E$3=1),'Marks Entry 1st'!AI14,IF(AND($E$3=2),'Marks Entry 2nd'!AI14,IF(AND($E$3=3),'Marks Entry 3rd'!AI14,IF(AND($E$3=4),'Marks Entry 4th'!AI14,"")))))</f>
        <v>8</v>
      </c>
      <c r="BI15" s="92">
        <f t="shared" si="40"/>
        <v>69</v>
      </c>
      <c r="BJ15" s="87">
        <f t="shared" si="41"/>
        <v>124</v>
      </c>
      <c r="BK15" s="144">
        <f t="shared" si="42"/>
        <v>0</v>
      </c>
      <c r="BL15" s="144">
        <f t="shared" si="43"/>
        <v>200</v>
      </c>
      <c r="BM15" s="144" t="str">
        <f t="shared" si="6"/>
        <v/>
      </c>
      <c r="BN15" s="144" t="str">
        <f t="shared" si="44"/>
        <v>P</v>
      </c>
      <c r="BO15" s="144" t="str">
        <f t="shared" si="7"/>
        <v>I</v>
      </c>
      <c r="BP15" s="148" t="str">
        <f t="shared" si="8"/>
        <v>C</v>
      </c>
      <c r="BQ15" s="180">
        <f>IF(OR($E15="",$G15=""),"",IF(AND($E$3=1),'Marks Entry 1st'!AJ14,IF(AND($E$3=2),'Marks Entry 2nd'!AJ14,IF(AND($E$3=3),'Marks Entry 3rd'!AJ14,IF(AND($E$3=4),'Marks Entry 4th'!AJ14,"")))))</f>
        <v>9</v>
      </c>
      <c r="BR15" s="180">
        <f>IF(OR($E15="",$G15=""),"",IF(AND($E$3=1),'Marks Entry 1st'!AK14,IF(AND($E$3=2),'Marks Entry 2nd'!AK14,IF(AND($E$3=3),'Marks Entry 3rd'!AK14,IF(AND($E$3=4),'Marks Entry 4th'!AK14,"")))))</f>
        <v>7</v>
      </c>
      <c r="BS15" s="87">
        <f t="shared" si="45"/>
        <v>16</v>
      </c>
      <c r="BT15" s="180">
        <f>IF(OR($E15="",$G15=""),"",IF(AND($E$3=1),'Marks Entry 1st'!AL14,IF(AND($E$3=2),'Marks Entry 2nd'!AL14,IF(AND($E$3=3),'Marks Entry 3rd'!AL14,IF(AND($E$3=4),'Marks Entry 4th'!AL14,"")))))</f>
        <v>29</v>
      </c>
      <c r="BU15" s="180">
        <f>IF(OR($E15="",$G15=""),"",IF(AND($E$3=1),'Marks Entry 1st'!AM14,IF(AND($E$3=2),'Marks Entry 2nd'!AM14,IF(AND($E$3=3),'Marks Entry 3rd'!AM14,IF(AND($E$3=4),'Marks Entry 4th'!AM14,"")))))</f>
        <v>6</v>
      </c>
      <c r="BV15" s="180">
        <f>IF(OR($E15="",$G15=""),"",IF(AND($E$3=1),'Marks Entry 1st'!AN14,IF(AND($E$3=2),'Marks Entry 2nd'!AN14,IF(AND($E$3=3),'Marks Entry 3rd'!AN14,IF(AND($E$3=4),'Marks Entry 4th'!AN14,"")))))</f>
        <v>11</v>
      </c>
      <c r="BW15" s="91">
        <f t="shared" si="46"/>
        <v>46</v>
      </c>
      <c r="BX15" s="87">
        <f t="shared" si="47"/>
        <v>62</v>
      </c>
      <c r="BY15" s="93">
        <f>IF(OR($E15="",$G15=""),"",IF(AND($E$3=1),'Marks Entry 1st'!AO14,IF(AND($E$3=2),'Marks Entry 2nd'!AO14,IF(AND($E$3=3),'Marks Entry 3rd'!AO14,IF(AND($E$3=4),'Marks Entry 4th'!AO14,"")))))</f>
        <v>49</v>
      </c>
      <c r="BZ15" s="93">
        <f>IF(OR($E15="",$G15=""),"",IF(AND($E$3=1),'Marks Entry 1st'!AP14,IF(AND($E$3=2),'Marks Entry 2nd'!AP14,IF(AND($E$3=3),'Marks Entry 3rd'!AP14,IF(AND($E$3=4),'Marks Entry 4th'!AP14,"")))))</f>
        <v>16</v>
      </c>
      <c r="CA15" s="93">
        <f>IF(OR($E15="",$G15=""),"",IF(AND($E$3=1),'Marks Entry 1st'!AQ14,IF(AND($E$3=2),'Marks Entry 2nd'!AQ14,IF(AND($E$3=3),'Marks Entry 3rd'!AQ14,IF(AND($E$3=4),'Marks Entry 4th'!AQ14,"")))))</f>
        <v>8</v>
      </c>
      <c r="CB15" s="92">
        <f t="shared" si="48"/>
        <v>73</v>
      </c>
      <c r="CC15" s="87">
        <f t="shared" si="49"/>
        <v>135</v>
      </c>
      <c r="CD15" s="144">
        <f t="shared" si="50"/>
        <v>0</v>
      </c>
      <c r="CE15" s="144">
        <f t="shared" si="51"/>
        <v>200</v>
      </c>
      <c r="CF15" s="144" t="str">
        <f t="shared" si="9"/>
        <v/>
      </c>
      <c r="CG15" s="144" t="str">
        <f t="shared" si="52"/>
        <v>P</v>
      </c>
      <c r="CH15" s="144" t="str">
        <f t="shared" si="10"/>
        <v>I</v>
      </c>
      <c r="CI15" s="148" t="str">
        <f t="shared" si="11"/>
        <v>C</v>
      </c>
      <c r="CJ15" s="380">
        <f>IF(OR($E15="",$G15=""),"",IF(AND($E$3=1),'Marks Entry 1st'!AR14,IF(AND($E$3=2),'Marks Entry 2nd'!AR14,IF(AND($E$3=3),'Marks Entry 3rd'!AR14,IF(AND($E$3=4),'Marks Entry 4th'!AR14,"")))))</f>
        <v>23</v>
      </c>
      <c r="CK15" s="380">
        <f>IF(OR($E15="",$G15=""),"",IF(AND($E$3=1),'Marks Entry 1st'!AS14,IF(AND($E$3=2),'Marks Entry 2nd'!AS14,IF(AND($E$3=3),'Marks Entry 3rd'!AS14,IF(AND($E$3=4),'Marks Entry 4th'!AS14,"")))))</f>
        <v>32</v>
      </c>
      <c r="CL15" s="380">
        <f>IF(OR($E15="",$G15=""),"",IF(AND($E$3=1),'Marks Entry 1st'!AT14,IF(AND($E$3=2),'Marks Entry 2nd'!AT14,IF(AND($E$3=3),'Marks Entry 3rd'!AT14,IF(AND($E$3=4),'Marks Entry 4th'!AT14,"")))))</f>
        <v>34</v>
      </c>
      <c r="CM15" s="181">
        <f t="shared" si="53"/>
        <v>89</v>
      </c>
      <c r="CN15" s="182">
        <f t="shared" si="54"/>
        <v>0</v>
      </c>
      <c r="CO15" s="182">
        <f t="shared" si="55"/>
        <v>100</v>
      </c>
      <c r="CP15" s="182" t="str">
        <f t="shared" si="56"/>
        <v>P</v>
      </c>
      <c r="CQ15" s="147" t="str">
        <f t="shared" si="12"/>
        <v>A</v>
      </c>
      <c r="CR15" s="380">
        <f>IF(OR($E15="",$G15=""),"",IF(AND($E$3=1),'Marks Entry 1st'!AU14,IF(AND($E$3=2),'Marks Entry 2nd'!AU14,IF(AND($E$3=3),'Marks Entry 3rd'!AU14,IF(AND($E$3=4),'Marks Entry 4th'!AU14,"")))))</f>
        <v>13</v>
      </c>
      <c r="CS15" s="380">
        <f>IF(OR($E15="",$G15=""),"",IF(AND($E$3=1),'Marks Entry 1st'!AV14,IF(AND($E$3=2),'Marks Entry 2nd'!AV14,IF(AND($E$3=3),'Marks Entry 3rd'!AV14,IF(AND($E$3=4),'Marks Entry 4th'!AV14,"")))))</f>
        <v>31</v>
      </c>
      <c r="CT15" s="380">
        <f>IF(OR($E15="",$G15=""),"",IF(AND($E$3=1),'Marks Entry 1st'!AW14,IF(AND($E$3=2),'Marks Entry 2nd'!AW14,IF(AND($E$3=3),'Marks Entry 3rd'!AW14,IF(AND($E$3=4),'Marks Entry 4th'!AW14,"")))))</f>
        <v>24</v>
      </c>
      <c r="CU15" s="181">
        <f t="shared" si="57"/>
        <v>68</v>
      </c>
      <c r="CV15" s="182">
        <f t="shared" si="58"/>
        <v>0</v>
      </c>
      <c r="CW15" s="182">
        <f t="shared" si="59"/>
        <v>100</v>
      </c>
      <c r="CX15" s="182" t="str">
        <f t="shared" si="60"/>
        <v>P</v>
      </c>
      <c r="CY15" s="147" t="str">
        <f t="shared" si="13"/>
        <v>B</v>
      </c>
      <c r="CZ15" s="380">
        <f>IF(OR($E15="",$G15=""),"",IF(AND($E$3=1),'Marks Entry 1st'!AX14,IF(AND($E$3=2),'Marks Entry 2nd'!AX14,IF(AND($E$3=3),'Marks Entry 3rd'!AX14,IF(AND($E$3=4),'Marks Entry 4th'!AX14,"")))))</f>
        <v>23</v>
      </c>
      <c r="DA15" s="380">
        <f>IF(OR($E15="",$G15=""),"",IF(AND($E$3=1),'Marks Entry 1st'!AY14,IF(AND($E$3=2),'Marks Entry 2nd'!AY14,IF(AND($E$3=3),'Marks Entry 3rd'!AY14,IF(AND($E$3=4),'Marks Entry 4th'!AY14,"")))))</f>
        <v>21</v>
      </c>
      <c r="DB15" s="380">
        <f>IF(OR($E15="",$G15=""),"",IF(AND($E$3=1),'Marks Entry 1st'!AZ14,IF(AND($E$3=2),'Marks Entry 2nd'!AZ14,IF(AND($E$3=3),'Marks Entry 3rd'!AZ14,IF(AND($E$3=4),'Marks Entry 4th'!AZ14,"")))))</f>
        <v>30</v>
      </c>
      <c r="DC15" s="181">
        <f t="shared" si="61"/>
        <v>74</v>
      </c>
      <c r="DD15" s="182">
        <f t="shared" si="62"/>
        <v>0</v>
      </c>
      <c r="DE15" s="182">
        <f t="shared" si="63"/>
        <v>100</v>
      </c>
      <c r="DF15" s="182" t="str">
        <f t="shared" si="64"/>
        <v>P</v>
      </c>
      <c r="DG15" s="147" t="str">
        <f t="shared" si="14"/>
        <v>B</v>
      </c>
      <c r="DH15" s="104">
        <f t="shared" si="15"/>
        <v>342</v>
      </c>
      <c r="DI15" s="105">
        <f t="shared" si="16"/>
        <v>57</v>
      </c>
      <c r="DJ15" s="111" t="str">
        <f t="shared" si="17"/>
        <v>II</v>
      </c>
      <c r="DK15" s="112">
        <f t="shared" si="18"/>
        <v>6.9999999999999964</v>
      </c>
      <c r="DL15" s="386" t="str">
        <f t="shared" si="19"/>
        <v>Promoted</v>
      </c>
      <c r="DM15" s="72">
        <f>IF(OR($E15="",$G15=""),"",IF(AND($E$3=1),'Marks Entry 1st'!BA14,IF(AND($E$3=2),'Marks Entry 2nd'!BA14,IF(AND($E$3=3),'Marks Entry 3rd'!BA14,IF(AND($E$3=4),'Marks Entry 4th'!BA14,"")))))</f>
        <v>220</v>
      </c>
      <c r="DN15" s="72">
        <f>IF(OR($E15="",$G15=""),"",IF(AND($E$3=1),'Marks Entry 1st'!BB14,IF(AND($E$3=2),'Marks Entry 2nd'!BB14,IF(AND($E$3=3),'Marks Entry 3rd'!BB14,IF(AND($E$3=4),'Marks Entry 4th'!BB14,"")))))</f>
        <v>28</v>
      </c>
      <c r="DO15" s="328" t="str">
        <f t="shared" si="20"/>
        <v>C</v>
      </c>
      <c r="DP15" s="73"/>
      <c r="DW15" s="75">
        <f>IF(AND($E$3=1),'Marks Entry 1st'!I14,IF(AND($E$3=2),'Marks Entry 2nd'!I14,IF(AND($E$3=3),'Marks Entry 3rd'!I14,IF(AND($E$3=4),'Marks Entry 4th'!I14,""))))</f>
        <v>109</v>
      </c>
    </row>
    <row r="16" spans="1:127" ht="18.899999999999999" customHeight="1">
      <c r="A16" s="94">
        <v>9</v>
      </c>
      <c r="B16" s="94">
        <f>IF(OR(DW16=0,DW16=""),"",IF(AND($E$3=1),'Marks Entry 1st'!I15,IF(AND($E$3=2),'Marks Entry 2nd'!I15,IF(AND($E$3=3),'Marks Entry 3rd'!I15,IF(AND($E$3=4),'Marks Entry 4th'!I15,"")))))</f>
        <v>110</v>
      </c>
      <c r="C16" s="95">
        <f>IF(OR(B16=0,B16=""),"",IF(AND($E$3=1),'Marks Entry 1st'!B15,IF(AND($E$3=2),'Marks Entry 2nd'!B15,IF(AND($E$3=3),'Marks Entry 3rd'!B15,IF(AND($E$3=4),'Marks Entry 4th'!B15,"")))))</f>
        <v>1</v>
      </c>
      <c r="D16" s="95" t="str">
        <f>IF(OR(B16=0,B16=""),"",IF(AND($E$3=1),'Marks Entry 1st'!C15,IF(AND($E$3=2),'Marks Entry 2nd'!C15,IF(AND($E$3=3),'Marks Entry 3rd'!C15,IF(AND($E$3=4),'Marks Entry 4th'!C15,"")))))</f>
        <v>A</v>
      </c>
      <c r="E16" s="96">
        <f>IF(OR(B16=0,B16=""),"",IF(AND($E$3=1),'Marks Entry 1st'!E15,IF(AND($E$3=2),'Marks Entry 2nd'!E15,IF(AND($E$3=3),'Marks Entry 3rd'!E15,IF(AND($E$3=4),'Marks Entry 4th'!E15,"")))))</f>
        <v>42047</v>
      </c>
      <c r="F16" s="95">
        <f>IF(OR(B16=0,B16=""),"",IF(AND($E$3=1),'Marks Entry 1st'!D15,IF(AND($E$3=2),'Marks Entry 2nd'!D15,IF(AND($E$3=3),'Marks Entry 3rd'!D15,IF(AND($E$3=4),'Marks Entry 4th'!D15,"")))))</f>
        <v>952</v>
      </c>
      <c r="G16" s="90" t="str">
        <f>IF(OR(B16=0,B16=""),"",IF(AND($E$3=1),'Marks Entry 1st'!F15,IF(AND($E$3=2),'Marks Entry 2nd'!F15,IF(AND($E$3=3),'Marks Entry 3rd'!F15,IF(AND($E$3=4),'Marks Entry 4th'!F15,"")))))</f>
        <v>DUSHYANT DAYAMA</v>
      </c>
      <c r="H16" s="90" t="str">
        <f>IF(OR(B16=0,B16=""),"",IF(AND($E$3=1),'Marks Entry 1st'!G15,IF(AND($E$3=2),'Marks Entry 2nd'!G15,IF(AND($E$3=3),'Marks Entry 3rd'!G15,IF(AND($E$3=4),'Marks Entry 4th'!G15,"")))))</f>
        <v>BASANT KUMAR DAYAMA</v>
      </c>
      <c r="I16" s="90" t="str">
        <f>IF(OR(B16=0,B16=""),"",IF(AND($E$3=1),'Marks Entry 1st'!H15,IF(AND($E$3=2),'Marks Entry 2nd'!H15,IF(AND($E$3=3),'Marks Entry 3rd'!H15,IF(AND($E$3=4),'Marks Entry 4th'!H15,"")))))</f>
        <v>PUSHPA DAYAMA</v>
      </c>
      <c r="J16" s="379" t="str">
        <f>IF(OR(B16=0,B16=""),"",IF(AND($E$3=1),'Marks Entry 1st'!J15,IF(AND($E$3=2),'Marks Entry 2nd'!J15,IF(AND($E$3=3),'Marks Entry 3rd'!J15,IF(AND($E$3=4),'Marks Entry 4th'!J15,"")))))</f>
        <v>M</v>
      </c>
      <c r="K16" s="379" t="str">
        <f>IF(OR(B16=0,B16=""),"",IF(AND($E$3=1),'Marks Entry 1st'!K15,IF(AND($E$3=2),'Marks Entry 2nd'!K15,IF(AND($E$3=3),'Marks Entry 3rd'!K15,IF(AND($E$3=4),'Marks Entry 4th'!K15,"")))))</f>
        <v>SC</v>
      </c>
      <c r="L16" s="180">
        <f>IF(OR($E16="",$G16=""),"",IF(AND($E$3=1),'Marks Entry 1st'!L15,IF(AND($E$3=2),'Marks Entry 2nd'!L15,IF(AND($E$3=3),'Marks Entry 3rd'!L15,IF(AND($E$3=4),'Marks Entry 4th'!L15,"")))))</f>
        <v>9</v>
      </c>
      <c r="M16" s="180">
        <f>IF(OR($E16="",$G16=""),"",IF(AND($E$3=1),'Marks Entry 1st'!M15,IF(AND($E$3=2),'Marks Entry 2nd'!M15,IF(AND($E$3=3),'Marks Entry 3rd'!M15,IF(AND($E$3=4),'Marks Entry 4th'!M15,"")))))</f>
        <v>8</v>
      </c>
      <c r="N16" s="87">
        <f t="shared" si="21"/>
        <v>17</v>
      </c>
      <c r="O16" s="180">
        <f>IF(OR($E16="",$G16=""),"",IF(AND($E$3=1),'Marks Entry 1st'!N15,IF(AND($E$3=2),'Marks Entry 2nd'!N15,IF(AND($E$3=3),'Marks Entry 3rd'!N15,IF(AND($E$3=4),'Marks Entry 4th'!N15,"")))))</f>
        <v>25</v>
      </c>
      <c r="P16" s="180">
        <f>IF(OR($E16="",$G16=""),"",IF(AND($E$3=1),'Marks Entry 1st'!O15,IF(AND($E$3=2),'Marks Entry 2nd'!O15,IF(AND($E$3=3),'Marks Entry 3rd'!O15,IF(AND($E$3=4),'Marks Entry 4th'!O15,"")))))</f>
        <v>6</v>
      </c>
      <c r="Q16" s="180">
        <f>IF(OR($E16="",$G16=""),"",IF(AND($E$3=1),'Marks Entry 1st'!P15,IF(AND($E$3=2),'Marks Entry 2nd'!P15,IF(AND($E$3=3),'Marks Entry 3rd'!P15,IF(AND($E$3=4),'Marks Entry 4th'!P15,"")))))</f>
        <v>11</v>
      </c>
      <c r="R16" s="91">
        <f t="shared" si="22"/>
        <v>42</v>
      </c>
      <c r="S16" s="87">
        <f t="shared" si="23"/>
        <v>59</v>
      </c>
      <c r="T16" s="93">
        <f>IF(OR($E16="",$G16=""),"",IF(AND($E$3=1),'Marks Entry 1st'!Q15,IF(AND($E$3=2),'Marks Entry 2nd'!Q15,IF(AND($E$3=3),'Marks Entry 3rd'!Q15,IF(AND($E$3=4),'Marks Entry 4th'!Q15,"")))))</f>
        <v>37</v>
      </c>
      <c r="U16" s="93">
        <f>IF(OR($E16="",$G16=""),"",IF(AND($E$3=1),'Marks Entry 1st'!R15,IF(AND($E$3=2),'Marks Entry 2nd'!R15,IF(AND($E$3=3),'Marks Entry 3rd'!R15,IF(AND($E$3=4),'Marks Entry 4th'!R15,"")))))</f>
        <v>4</v>
      </c>
      <c r="V16" s="93">
        <f>IF(OR($E16="",$G16=""),"",IF(AND($E$3=1),'Marks Entry 1st'!S15,IF(AND($E$3=2),'Marks Entry 2nd'!S15,IF(AND($E$3=3),'Marks Entry 3rd'!S15,IF(AND($E$3=4),'Marks Entry 4th'!S15,"")))))</f>
        <v>11</v>
      </c>
      <c r="W16" s="92">
        <f t="shared" si="24"/>
        <v>52</v>
      </c>
      <c r="X16" s="87">
        <f t="shared" si="25"/>
        <v>111</v>
      </c>
      <c r="Y16" s="144">
        <f t="shared" si="26"/>
        <v>0</v>
      </c>
      <c r="Z16" s="144">
        <f t="shared" si="27"/>
        <v>200</v>
      </c>
      <c r="AA16" s="144" t="str">
        <f t="shared" si="0"/>
        <v/>
      </c>
      <c r="AB16" s="144" t="str">
        <f t="shared" si="28"/>
        <v>P</v>
      </c>
      <c r="AC16" s="144" t="str">
        <f t="shared" si="1"/>
        <v>II</v>
      </c>
      <c r="AD16" s="148" t="str">
        <f t="shared" si="2"/>
        <v>C</v>
      </c>
      <c r="AE16" s="180">
        <f>IF(OR($E16="",$G16=""),"",IF(AND($E$3=1),'Marks Entry 1st'!T15,IF(AND($E$3=2),'Marks Entry 2nd'!T15,IF(AND($E$3=3),'Marks Entry 3rd'!T15,IF(AND($E$3=4),'Marks Entry 4th'!T15,"")))))</f>
        <v>9</v>
      </c>
      <c r="AF16" s="180">
        <f>IF(OR($E16="",$G16=""),"",IF(AND($E$3=1),'Marks Entry 1st'!U15,IF(AND($E$3=2),'Marks Entry 2nd'!U15,IF(AND($E$3=3),'Marks Entry 3rd'!U15,IF(AND($E$3=4),'Marks Entry 4th'!U15,"")))))</f>
        <v>9</v>
      </c>
      <c r="AG16" s="87">
        <f t="shared" si="29"/>
        <v>18</v>
      </c>
      <c r="AH16" s="180">
        <f>IF(OR($E16="",$G16=""),"",IF(AND($E$3=1),'Marks Entry 1st'!V15,IF(AND($E$3=2),'Marks Entry 2nd'!V15,IF(AND($E$3=3),'Marks Entry 3rd'!V15,IF(AND($E$3=4),'Marks Entry 4th'!V15,"")))))</f>
        <v>24</v>
      </c>
      <c r="AI16" s="180">
        <f>IF(OR($E16="",$G16=""),"",IF(AND($E$3=1),'Marks Entry 1st'!W15,IF(AND($E$3=2),'Marks Entry 2nd'!W15,IF(AND($E$3=3),'Marks Entry 3rd'!W15,IF(AND($E$3=4),'Marks Entry 4th'!W15,"")))))</f>
        <v>6</v>
      </c>
      <c r="AJ16" s="180">
        <f>IF(OR($E16="",$G16=""),"",IF(AND($E$3=1),'Marks Entry 1st'!X15,IF(AND($E$3=2),'Marks Entry 2nd'!X15,IF(AND($E$3=3),'Marks Entry 3rd'!X15,IF(AND($E$3=4),'Marks Entry 4th'!X15,"")))))</f>
        <v>9</v>
      </c>
      <c r="AK16" s="91">
        <f t="shared" si="30"/>
        <v>39</v>
      </c>
      <c r="AL16" s="87">
        <f t="shared" si="31"/>
        <v>57</v>
      </c>
      <c r="AM16" s="93">
        <f>IF(OR($E16="",$G16=""),"",IF(AND($E$3=1),'Marks Entry 1st'!Y15,IF(AND($E$3=2),'Marks Entry 2nd'!Y15,IF(AND($E$3=3),'Marks Entry 3rd'!Y15,IF(AND($E$3=4),'Marks Entry 4th'!Y15,"")))))</f>
        <v>37</v>
      </c>
      <c r="AN16" s="93">
        <f>IF(OR($E16="",$G16=""),"",IF(AND($E$3=1),'Marks Entry 1st'!Z15,IF(AND($E$3=2),'Marks Entry 2nd'!Z15,IF(AND($E$3=3),'Marks Entry 3rd'!Z15,IF(AND($E$3=4),'Marks Entry 4th'!Z15,"")))))</f>
        <v>4</v>
      </c>
      <c r="AO16" s="93">
        <f>IF(OR($E16="",$G16=""),"",IF(AND($E$3=1),'Marks Entry 1st'!AA15,IF(AND($E$3=2),'Marks Entry 2nd'!AA15,IF(AND($E$3=3),'Marks Entry 3rd'!AA15,IF(AND($E$3=4),'Marks Entry 4th'!AA15,"")))))</f>
        <v>9</v>
      </c>
      <c r="AP16" s="92">
        <f t="shared" si="32"/>
        <v>50</v>
      </c>
      <c r="AQ16" s="87">
        <f t="shared" si="33"/>
        <v>107</v>
      </c>
      <c r="AR16" s="144">
        <f t="shared" si="34"/>
        <v>0</v>
      </c>
      <c r="AS16" s="144">
        <f t="shared" si="35"/>
        <v>200</v>
      </c>
      <c r="AT16" s="144" t="str">
        <f t="shared" si="3"/>
        <v/>
      </c>
      <c r="AU16" s="144" t="str">
        <f t="shared" si="36"/>
        <v>P</v>
      </c>
      <c r="AV16" s="144" t="str">
        <f t="shared" si="4"/>
        <v>II</v>
      </c>
      <c r="AW16" s="148" t="str">
        <f t="shared" si="5"/>
        <v>C</v>
      </c>
      <c r="AX16" s="180">
        <f>IF(OR($E16="",$G16=""),"",IF(AND($E$3=1),'Marks Entry 1st'!AB15,IF(AND($E$3=2),'Marks Entry 2nd'!AB15,IF(AND($E$3=3),'Marks Entry 3rd'!AB15,IF(AND($E$3=4),'Marks Entry 4th'!AB15,"")))))</f>
        <v>9</v>
      </c>
      <c r="AY16" s="180">
        <f>IF(OR($E16="",$G16=""),"",IF(AND($E$3=1),'Marks Entry 1st'!AC15,IF(AND($E$3=2),'Marks Entry 2nd'!AC15,IF(AND($E$3=3),'Marks Entry 3rd'!AC15,IF(AND($E$3=4),'Marks Entry 4th'!AC15,"")))))</f>
        <v>6</v>
      </c>
      <c r="AZ16" s="87">
        <f t="shared" si="37"/>
        <v>15</v>
      </c>
      <c r="BA16" s="180">
        <f>IF(OR($E16="",$G16=""),"",IF(AND($E$3=1),'Marks Entry 1st'!AD15,IF(AND($E$3=2),'Marks Entry 2nd'!AD15,IF(AND($E$3=3),'Marks Entry 3rd'!AD15,IF(AND($E$3=4),'Marks Entry 4th'!AD15,"")))))</f>
        <v>26</v>
      </c>
      <c r="BB16" s="180">
        <f>IF(OR($E16="",$G16=""),"",IF(AND($E$3=1),'Marks Entry 1st'!AE15,IF(AND($E$3=2),'Marks Entry 2nd'!AE15,IF(AND($E$3=3),'Marks Entry 3rd'!AE15,IF(AND($E$3=4),'Marks Entry 4th'!AE15,"")))))</f>
        <v>5</v>
      </c>
      <c r="BC16" s="180">
        <f>IF(OR($E16="",$G16=""),"",IF(AND($E$3=1),'Marks Entry 1st'!AF15,IF(AND($E$3=2),'Marks Entry 2nd'!AF15,IF(AND($E$3=3),'Marks Entry 3rd'!AF15,IF(AND($E$3=4),'Marks Entry 4th'!AF15,"")))))</f>
        <v>9</v>
      </c>
      <c r="BD16" s="91">
        <f t="shared" si="38"/>
        <v>40</v>
      </c>
      <c r="BE16" s="87">
        <f t="shared" si="39"/>
        <v>55</v>
      </c>
      <c r="BF16" s="93">
        <f>IF(OR($E16="",$G16=""),"",IF(AND($E$3=1),'Marks Entry 1st'!AG15,IF(AND($E$3=2),'Marks Entry 2nd'!AG15,IF(AND($E$3=3),'Marks Entry 3rd'!AG15,IF(AND($E$3=4),'Marks Entry 4th'!AG15,"")))))</f>
        <v>45</v>
      </c>
      <c r="BG16" s="93">
        <f>IF(OR($E16="",$G16=""),"",IF(AND($E$3=1),'Marks Entry 1st'!AH15,IF(AND($E$3=2),'Marks Entry 2nd'!AH15,IF(AND($E$3=3),'Marks Entry 3rd'!AH15,IF(AND($E$3=4),'Marks Entry 4th'!AH15,"")))))</f>
        <v>15</v>
      </c>
      <c r="BH16" s="93">
        <f>IF(OR($E16="",$G16=""),"",IF(AND($E$3=1),'Marks Entry 1st'!AI15,IF(AND($E$3=2),'Marks Entry 2nd'!AI15,IF(AND($E$3=3),'Marks Entry 3rd'!AI15,IF(AND($E$3=4),'Marks Entry 4th'!AI15,"")))))</f>
        <v>8</v>
      </c>
      <c r="BI16" s="92">
        <f t="shared" si="40"/>
        <v>68</v>
      </c>
      <c r="BJ16" s="87">
        <f t="shared" si="41"/>
        <v>123</v>
      </c>
      <c r="BK16" s="144">
        <f t="shared" si="42"/>
        <v>0</v>
      </c>
      <c r="BL16" s="144">
        <f t="shared" si="43"/>
        <v>200</v>
      </c>
      <c r="BM16" s="144" t="str">
        <f t="shared" si="6"/>
        <v/>
      </c>
      <c r="BN16" s="144" t="str">
        <f t="shared" si="44"/>
        <v>P</v>
      </c>
      <c r="BO16" s="144" t="str">
        <f t="shared" si="7"/>
        <v>I</v>
      </c>
      <c r="BP16" s="148" t="str">
        <f t="shared" si="8"/>
        <v>C</v>
      </c>
      <c r="BQ16" s="180">
        <f>IF(OR($E16="",$G16=""),"",IF(AND($E$3=1),'Marks Entry 1st'!AJ15,IF(AND($E$3=2),'Marks Entry 2nd'!AJ15,IF(AND($E$3=3),'Marks Entry 3rd'!AJ15,IF(AND($E$3=4),'Marks Entry 4th'!AJ15,"")))))</f>
        <v>9</v>
      </c>
      <c r="BR16" s="180">
        <f>IF(OR($E16="",$G16=""),"",IF(AND($E$3=1),'Marks Entry 1st'!AK15,IF(AND($E$3=2),'Marks Entry 2nd'!AK15,IF(AND($E$3=3),'Marks Entry 3rd'!AK15,IF(AND($E$3=4),'Marks Entry 4th'!AK15,"")))))</f>
        <v>7</v>
      </c>
      <c r="BS16" s="87">
        <f t="shared" si="45"/>
        <v>16</v>
      </c>
      <c r="BT16" s="180">
        <f>IF(OR($E16="",$G16=""),"",IF(AND($E$3=1),'Marks Entry 1st'!AL15,IF(AND($E$3=2),'Marks Entry 2nd'!AL15,IF(AND($E$3=3),'Marks Entry 3rd'!AL15,IF(AND($E$3=4),'Marks Entry 4th'!AL15,"")))))</f>
        <v>30</v>
      </c>
      <c r="BU16" s="180">
        <f>IF(OR($E16="",$G16=""),"",IF(AND($E$3=1),'Marks Entry 1st'!AM15,IF(AND($E$3=2),'Marks Entry 2nd'!AM15,IF(AND($E$3=3),'Marks Entry 3rd'!AM15,IF(AND($E$3=4),'Marks Entry 4th'!AM15,"")))))</f>
        <v>4</v>
      </c>
      <c r="BV16" s="180">
        <f>IF(OR($E16="",$G16=""),"",IF(AND($E$3=1),'Marks Entry 1st'!AN15,IF(AND($E$3=2),'Marks Entry 2nd'!AN15,IF(AND($E$3=3),'Marks Entry 3rd'!AN15,IF(AND($E$3=4),'Marks Entry 4th'!AN15,"")))))</f>
        <v>11</v>
      </c>
      <c r="BW16" s="91">
        <f t="shared" si="46"/>
        <v>45</v>
      </c>
      <c r="BX16" s="87">
        <f t="shared" si="47"/>
        <v>61</v>
      </c>
      <c r="BY16" s="93">
        <f>IF(OR($E16="",$G16=""),"",IF(AND($E$3=1),'Marks Entry 1st'!AO15,IF(AND($E$3=2),'Marks Entry 2nd'!AO15,IF(AND($E$3=3),'Marks Entry 3rd'!AO15,IF(AND($E$3=4),'Marks Entry 4th'!AO15,"")))))</f>
        <v>47</v>
      </c>
      <c r="BZ16" s="93">
        <f>IF(OR($E16="",$G16=""),"",IF(AND($E$3=1),'Marks Entry 1st'!AP15,IF(AND($E$3=2),'Marks Entry 2nd'!AP15,IF(AND($E$3=3),'Marks Entry 3rd'!AP15,IF(AND($E$3=4),'Marks Entry 4th'!AP15,"")))))</f>
        <v>16</v>
      </c>
      <c r="CA16" s="93">
        <f>IF(OR($E16="",$G16=""),"",IF(AND($E$3=1),'Marks Entry 1st'!AQ15,IF(AND($E$3=2),'Marks Entry 2nd'!AQ15,IF(AND($E$3=3),'Marks Entry 3rd'!AQ15,IF(AND($E$3=4),'Marks Entry 4th'!AQ15,"")))))</f>
        <v>8</v>
      </c>
      <c r="CB16" s="92">
        <f t="shared" si="48"/>
        <v>71</v>
      </c>
      <c r="CC16" s="87">
        <f t="shared" si="49"/>
        <v>132</v>
      </c>
      <c r="CD16" s="144">
        <f t="shared" si="50"/>
        <v>0</v>
      </c>
      <c r="CE16" s="144">
        <f t="shared" si="51"/>
        <v>200</v>
      </c>
      <c r="CF16" s="144" t="str">
        <f t="shared" si="9"/>
        <v/>
      </c>
      <c r="CG16" s="144" t="str">
        <f t="shared" si="52"/>
        <v>P</v>
      </c>
      <c r="CH16" s="144" t="str">
        <f t="shared" si="10"/>
        <v>I</v>
      </c>
      <c r="CI16" s="148" t="str">
        <f t="shared" si="11"/>
        <v>C</v>
      </c>
      <c r="CJ16" s="380">
        <f>IF(OR($E16="",$G16=""),"",IF(AND($E$3=1),'Marks Entry 1st'!AR15,IF(AND($E$3=2),'Marks Entry 2nd'!AR15,IF(AND($E$3=3),'Marks Entry 3rd'!AR15,IF(AND($E$3=4),'Marks Entry 4th'!AR15,"")))))</f>
        <v>21</v>
      </c>
      <c r="CK16" s="380">
        <f>IF(OR($E16="",$G16=""),"",IF(AND($E$3=1),'Marks Entry 1st'!AS15,IF(AND($E$3=2),'Marks Entry 2nd'!AS15,IF(AND($E$3=3),'Marks Entry 3rd'!AS15,IF(AND($E$3=4),'Marks Entry 4th'!AS15,"")))))</f>
        <v>32</v>
      </c>
      <c r="CL16" s="380">
        <f>IF(OR($E16="",$G16=""),"",IF(AND($E$3=1),'Marks Entry 1st'!AT15,IF(AND($E$3=2),'Marks Entry 2nd'!AT15,IF(AND($E$3=3),'Marks Entry 3rd'!AT15,IF(AND($E$3=4),'Marks Entry 4th'!AT15,"")))))</f>
        <v>36</v>
      </c>
      <c r="CM16" s="181">
        <f t="shared" si="53"/>
        <v>89</v>
      </c>
      <c r="CN16" s="182">
        <f t="shared" si="54"/>
        <v>0</v>
      </c>
      <c r="CO16" s="182">
        <f t="shared" si="55"/>
        <v>100</v>
      </c>
      <c r="CP16" s="182" t="str">
        <f t="shared" si="56"/>
        <v>P</v>
      </c>
      <c r="CQ16" s="147" t="str">
        <f t="shared" si="12"/>
        <v>A</v>
      </c>
      <c r="CR16" s="380">
        <f>IF(OR($E16="",$G16=""),"",IF(AND($E$3=1),'Marks Entry 1st'!AU15,IF(AND($E$3=2),'Marks Entry 2nd'!AU15,IF(AND($E$3=3),'Marks Entry 3rd'!AU15,IF(AND($E$3=4),'Marks Entry 4th'!AU15,"")))))</f>
        <v>14</v>
      </c>
      <c r="CS16" s="380">
        <f>IF(OR($E16="",$G16=""),"",IF(AND($E$3=1),'Marks Entry 1st'!AV15,IF(AND($E$3=2),'Marks Entry 2nd'!AV15,IF(AND($E$3=3),'Marks Entry 3rd'!AV15,IF(AND($E$3=4),'Marks Entry 4th'!AV15,"")))))</f>
        <v>31</v>
      </c>
      <c r="CT16" s="380">
        <f>IF(OR($E16="",$G16=""),"",IF(AND($E$3=1),'Marks Entry 1st'!AW15,IF(AND($E$3=2),'Marks Entry 2nd'!AW15,IF(AND($E$3=3),'Marks Entry 3rd'!AW15,IF(AND($E$3=4),'Marks Entry 4th'!AW15,"")))))</f>
        <v>25</v>
      </c>
      <c r="CU16" s="181">
        <f t="shared" si="57"/>
        <v>70</v>
      </c>
      <c r="CV16" s="182">
        <f t="shared" si="58"/>
        <v>0</v>
      </c>
      <c r="CW16" s="182">
        <f t="shared" si="59"/>
        <v>100</v>
      </c>
      <c r="CX16" s="182" t="str">
        <f t="shared" si="60"/>
        <v>P</v>
      </c>
      <c r="CY16" s="147" t="str">
        <f t="shared" si="13"/>
        <v>B</v>
      </c>
      <c r="CZ16" s="380">
        <f>IF(OR($E16="",$G16=""),"",IF(AND($E$3=1),'Marks Entry 1st'!AX15,IF(AND($E$3=2),'Marks Entry 2nd'!AX15,IF(AND($E$3=3),'Marks Entry 3rd'!AX15,IF(AND($E$3=4),'Marks Entry 4th'!AX15,"")))))</f>
        <v>23</v>
      </c>
      <c r="DA16" s="380">
        <f>IF(OR($E16="",$G16=""),"",IF(AND($E$3=1),'Marks Entry 1st'!AY15,IF(AND($E$3=2),'Marks Entry 2nd'!AY15,IF(AND($E$3=3),'Marks Entry 3rd'!AY15,IF(AND($E$3=4),'Marks Entry 4th'!AY15,"")))))</f>
        <v>23</v>
      </c>
      <c r="DB16" s="380">
        <f>IF(OR($E16="",$G16=""),"",IF(AND($E$3=1),'Marks Entry 1st'!AZ15,IF(AND($E$3=2),'Marks Entry 2nd'!AZ15,IF(AND($E$3=3),'Marks Entry 3rd'!AZ15,IF(AND($E$3=4),'Marks Entry 4th'!AZ15,"")))))</f>
        <v>30</v>
      </c>
      <c r="DC16" s="181">
        <f t="shared" si="61"/>
        <v>76</v>
      </c>
      <c r="DD16" s="182">
        <f t="shared" si="62"/>
        <v>0</v>
      </c>
      <c r="DE16" s="182">
        <f t="shared" si="63"/>
        <v>100</v>
      </c>
      <c r="DF16" s="182" t="str">
        <f t="shared" si="64"/>
        <v>P</v>
      </c>
      <c r="DG16" s="147" t="str">
        <f t="shared" si="14"/>
        <v>A</v>
      </c>
      <c r="DH16" s="104">
        <f t="shared" si="15"/>
        <v>341</v>
      </c>
      <c r="DI16" s="105">
        <f t="shared" si="16"/>
        <v>56.833333333333336</v>
      </c>
      <c r="DJ16" s="111" t="str">
        <f t="shared" si="17"/>
        <v>II</v>
      </c>
      <c r="DK16" s="112">
        <f t="shared" si="18"/>
        <v>7.9999999999999964</v>
      </c>
      <c r="DL16" s="386" t="str">
        <f t="shared" si="19"/>
        <v>Promoted</v>
      </c>
      <c r="DM16" s="72">
        <f>IF(OR($E16="",$G16=""),"",IF(AND($E$3=1),'Marks Entry 1st'!BA15,IF(AND($E$3=2),'Marks Entry 2nd'!BA15,IF(AND($E$3=3),'Marks Entry 3rd'!BA15,IF(AND($E$3=4),'Marks Entry 4th'!BA15,"")))))</f>
        <v>220</v>
      </c>
      <c r="DN16" s="72">
        <f>IF(OR($E16="",$G16=""),"",IF(AND($E$3=1),'Marks Entry 1st'!BB15,IF(AND($E$3=2),'Marks Entry 2nd'!BB15,IF(AND($E$3=3),'Marks Entry 3rd'!BB15,IF(AND($E$3=4),'Marks Entry 4th'!BB15,"")))))</f>
        <v>18</v>
      </c>
      <c r="DO16" s="328" t="str">
        <f t="shared" si="20"/>
        <v>C</v>
      </c>
      <c r="DP16" s="73"/>
      <c r="DW16" s="75">
        <f>IF(AND($E$3=1),'Marks Entry 1st'!I15,IF(AND($E$3=2),'Marks Entry 2nd'!I15,IF(AND($E$3=3),'Marks Entry 3rd'!I15,IF(AND($E$3=4),'Marks Entry 4th'!I15,""))))</f>
        <v>110</v>
      </c>
    </row>
    <row r="17" spans="1:127" ht="18.899999999999999" customHeight="1">
      <c r="A17" s="94">
        <v>10</v>
      </c>
      <c r="B17" s="94">
        <f>IF(OR(DW17=0,DW17=""),"",IF(AND($E$3=1),'Marks Entry 1st'!I16,IF(AND($E$3=2),'Marks Entry 2nd'!I16,IF(AND($E$3=3),'Marks Entry 3rd'!I16,IF(AND($E$3=4),'Marks Entry 4th'!I16,"")))))</f>
        <v>111</v>
      </c>
      <c r="C17" s="95">
        <f>IF(OR(B17=0,B17=""),"",IF(AND($E$3=1),'Marks Entry 1st'!B16,IF(AND($E$3=2),'Marks Entry 2nd'!B16,IF(AND($E$3=3),'Marks Entry 3rd'!B16,IF(AND($E$3=4),'Marks Entry 4th'!B16,"")))))</f>
        <v>1</v>
      </c>
      <c r="D17" s="95" t="str">
        <f>IF(OR(B17=0,B17=""),"",IF(AND($E$3=1),'Marks Entry 1st'!C16,IF(AND($E$3=2),'Marks Entry 2nd'!C16,IF(AND($E$3=3),'Marks Entry 3rd'!C16,IF(AND($E$3=4),'Marks Entry 4th'!C16,"")))))</f>
        <v>A</v>
      </c>
      <c r="E17" s="96" t="str">
        <f>IF(OR(B17=0,B17=""),"",IF(AND($E$3=1),'Marks Entry 1st'!E16,IF(AND($E$3=2),'Marks Entry 2nd'!E16,IF(AND($E$3=3),'Marks Entry 3rd'!E16,IF(AND($E$3=4),'Marks Entry 4th'!E16,"")))))</f>
        <v>23-10-2015</v>
      </c>
      <c r="F17" s="95">
        <f>IF(OR(B17=0,B17=""),"",IF(AND($E$3=1),'Marks Entry 1st'!D16,IF(AND($E$3=2),'Marks Entry 2nd'!D16,IF(AND($E$3=3),'Marks Entry 3rd'!D16,IF(AND($E$3=4),'Marks Entry 4th'!D16,"")))))</f>
        <v>931</v>
      </c>
      <c r="G17" s="90" t="str">
        <f>IF(OR(B17=0,B17=""),"",IF(AND($E$3=1),'Marks Entry 1st'!F16,IF(AND($E$3=2),'Marks Entry 2nd'!F16,IF(AND($E$3=3),'Marks Entry 3rd'!F16,IF(AND($E$3=4),'Marks Entry 4th'!F16,"")))))</f>
        <v>GUNEET CHOUHAN</v>
      </c>
      <c r="H17" s="90" t="str">
        <f>IF(OR(B17=0,B17=""),"",IF(AND($E$3=1),'Marks Entry 1st'!G16,IF(AND($E$3=2),'Marks Entry 2nd'!G16,IF(AND($E$3=3),'Marks Entry 3rd'!G16,IF(AND($E$3=4),'Marks Entry 4th'!G16,"")))))</f>
        <v>KAILASH CHOUHAN</v>
      </c>
      <c r="I17" s="90" t="str">
        <f>IF(OR(B17=0,B17=""),"",IF(AND($E$3=1),'Marks Entry 1st'!H16,IF(AND($E$3=2),'Marks Entry 2nd'!H16,IF(AND($E$3=3),'Marks Entry 3rd'!H16,IF(AND($E$3=4),'Marks Entry 4th'!H16,"")))))</f>
        <v>PUSHPA DEVI</v>
      </c>
      <c r="J17" s="379" t="str">
        <f>IF(OR(B17=0,B17=""),"",IF(AND($E$3=1),'Marks Entry 1st'!J16,IF(AND($E$3=2),'Marks Entry 2nd'!J16,IF(AND($E$3=3),'Marks Entry 3rd'!J16,IF(AND($E$3=4),'Marks Entry 4th'!J16,"")))))</f>
        <v>M</v>
      </c>
      <c r="K17" s="379" t="str">
        <f>IF(OR(B17=0,B17=""),"",IF(AND($E$3=1),'Marks Entry 1st'!K16,IF(AND($E$3=2),'Marks Entry 2nd'!K16,IF(AND($E$3=3),'Marks Entry 3rd'!K16,IF(AND($E$3=4),'Marks Entry 4th'!K16,"")))))</f>
        <v>OBC</v>
      </c>
      <c r="L17" s="180" t="str">
        <f>IF(OR($E17="",$G17=""),"",IF(AND($E$3=1),'Marks Entry 1st'!L16,IF(AND($E$3=2),'Marks Entry 2nd'!L16,IF(AND($E$3=3),'Marks Entry 3rd'!L16,IF(AND($E$3=4),'Marks Entry 4th'!L16,"")))))</f>
        <v>AB</v>
      </c>
      <c r="M17" s="180">
        <f>IF(OR($E17="",$G17=""),"",IF(AND($E$3=1),'Marks Entry 1st'!M16,IF(AND($E$3=2),'Marks Entry 2nd'!M16,IF(AND($E$3=3),'Marks Entry 3rd'!M16,IF(AND($E$3=4),'Marks Entry 4th'!M16,"")))))</f>
        <v>3</v>
      </c>
      <c r="N17" s="87">
        <f t="shared" si="21"/>
        <v>3</v>
      </c>
      <c r="O17" s="180">
        <f>IF(OR($E17="",$G17=""),"",IF(AND($E$3=1),'Marks Entry 1st'!N16,IF(AND($E$3=2),'Marks Entry 2nd'!N16,IF(AND($E$3=3),'Marks Entry 3rd'!N16,IF(AND($E$3=4),'Marks Entry 4th'!N16,"")))))</f>
        <v>26</v>
      </c>
      <c r="P17" s="180">
        <f>IF(OR($E17="",$G17=""),"",IF(AND($E$3=1),'Marks Entry 1st'!O16,IF(AND($E$3=2),'Marks Entry 2nd'!O16,IF(AND($E$3=3),'Marks Entry 3rd'!O16,IF(AND($E$3=4),'Marks Entry 4th'!O16,"")))))</f>
        <v>6</v>
      </c>
      <c r="Q17" s="180">
        <f>IF(OR($E17="",$G17=""),"",IF(AND($E$3=1),'Marks Entry 1st'!P16,IF(AND($E$3=2),'Marks Entry 2nd'!P16,IF(AND($E$3=3),'Marks Entry 3rd'!P16,IF(AND($E$3=4),'Marks Entry 4th'!P16,"")))))</f>
        <v>11</v>
      </c>
      <c r="R17" s="91">
        <f t="shared" si="22"/>
        <v>43</v>
      </c>
      <c r="S17" s="87">
        <f t="shared" si="23"/>
        <v>46</v>
      </c>
      <c r="T17" s="93">
        <f>IF(OR($E17="",$G17=""),"",IF(AND($E$3=1),'Marks Entry 1st'!Q16,IF(AND($E$3=2),'Marks Entry 2nd'!Q16,IF(AND($E$3=3),'Marks Entry 3rd'!Q16,IF(AND($E$3=4),'Marks Entry 4th'!Q16,"")))))</f>
        <v>37</v>
      </c>
      <c r="U17" s="93">
        <f>IF(OR($E17="",$G17=""),"",IF(AND($E$3=1),'Marks Entry 1st'!R16,IF(AND($E$3=2),'Marks Entry 2nd'!R16,IF(AND($E$3=3),'Marks Entry 3rd'!R16,IF(AND($E$3=4),'Marks Entry 4th'!R16,"")))))</f>
        <v>4</v>
      </c>
      <c r="V17" s="93">
        <f>IF(OR($E17="",$G17=""),"",IF(AND($E$3=1),'Marks Entry 1st'!S16,IF(AND($E$3=2),'Marks Entry 2nd'!S16,IF(AND($E$3=3),'Marks Entry 3rd'!S16,IF(AND($E$3=4),'Marks Entry 4th'!S16,"")))))</f>
        <v>11</v>
      </c>
      <c r="W17" s="92">
        <f t="shared" si="24"/>
        <v>52</v>
      </c>
      <c r="X17" s="87">
        <f t="shared" si="25"/>
        <v>98</v>
      </c>
      <c r="Y17" s="144">
        <f t="shared" si="26"/>
        <v>0</v>
      </c>
      <c r="Z17" s="144">
        <f t="shared" si="27"/>
        <v>200</v>
      </c>
      <c r="AA17" s="144" t="str">
        <f t="shared" si="0"/>
        <v/>
      </c>
      <c r="AB17" s="144" t="str">
        <f t="shared" si="28"/>
        <v>P</v>
      </c>
      <c r="AC17" s="144" t="str">
        <f t="shared" si="1"/>
        <v>II</v>
      </c>
      <c r="AD17" s="148" t="str">
        <f t="shared" si="2"/>
        <v>D</v>
      </c>
      <c r="AE17" s="180">
        <f>IF(OR($E17="",$G17=""),"",IF(AND($E$3=1),'Marks Entry 1st'!T16,IF(AND($E$3=2),'Marks Entry 2nd'!T16,IF(AND($E$3=3),'Marks Entry 3rd'!T16,IF(AND($E$3=4),'Marks Entry 4th'!T16,"")))))</f>
        <v>10</v>
      </c>
      <c r="AF17" s="180">
        <f>IF(OR($E17="",$G17=""),"",IF(AND($E$3=1),'Marks Entry 1st'!U16,IF(AND($E$3=2),'Marks Entry 2nd'!U16,IF(AND($E$3=3),'Marks Entry 3rd'!U16,IF(AND($E$3=4),'Marks Entry 4th'!U16,"")))))</f>
        <v>9</v>
      </c>
      <c r="AG17" s="87">
        <f t="shared" si="29"/>
        <v>19</v>
      </c>
      <c r="AH17" s="180">
        <f>IF(OR($E17="",$G17=""),"",IF(AND($E$3=1),'Marks Entry 1st'!V16,IF(AND($E$3=2),'Marks Entry 2nd'!V16,IF(AND($E$3=3),'Marks Entry 3rd'!V16,IF(AND($E$3=4),'Marks Entry 4th'!V16,"")))))</f>
        <v>25</v>
      </c>
      <c r="AI17" s="180">
        <f>IF(OR($E17="",$G17=""),"",IF(AND($E$3=1),'Marks Entry 1st'!W16,IF(AND($E$3=2),'Marks Entry 2nd'!W16,IF(AND($E$3=3),'Marks Entry 3rd'!W16,IF(AND($E$3=4),'Marks Entry 4th'!W16,"")))))</f>
        <v>5</v>
      </c>
      <c r="AJ17" s="180">
        <f>IF(OR($E17="",$G17=""),"",IF(AND($E$3=1),'Marks Entry 1st'!X16,IF(AND($E$3=2),'Marks Entry 2nd'!X16,IF(AND($E$3=3),'Marks Entry 3rd'!X16,IF(AND($E$3=4),'Marks Entry 4th'!X16,"")))))</f>
        <v>8</v>
      </c>
      <c r="AK17" s="91">
        <f t="shared" si="30"/>
        <v>38</v>
      </c>
      <c r="AL17" s="87">
        <f t="shared" si="31"/>
        <v>57</v>
      </c>
      <c r="AM17" s="93">
        <f>IF(OR($E17="",$G17=""),"",IF(AND($E$3=1),'Marks Entry 1st'!Y16,IF(AND($E$3=2),'Marks Entry 2nd'!Y16,IF(AND($E$3=3),'Marks Entry 3rd'!Y16,IF(AND($E$3=4),'Marks Entry 4th'!Y16,"")))))</f>
        <v>45</v>
      </c>
      <c r="AN17" s="93">
        <f>IF(OR($E17="",$G17=""),"",IF(AND($E$3=1),'Marks Entry 1st'!Z16,IF(AND($E$3=2),'Marks Entry 2nd'!Z16,IF(AND($E$3=3),'Marks Entry 3rd'!Z16,IF(AND($E$3=4),'Marks Entry 4th'!Z16,"")))))</f>
        <v>4</v>
      </c>
      <c r="AO17" s="93">
        <f>IF(OR($E17="",$G17=""),"",IF(AND($E$3=1),'Marks Entry 1st'!AA16,IF(AND($E$3=2),'Marks Entry 2nd'!AA16,IF(AND($E$3=3),'Marks Entry 3rd'!AA16,IF(AND($E$3=4),'Marks Entry 4th'!AA16,"")))))</f>
        <v>8</v>
      </c>
      <c r="AP17" s="92">
        <f t="shared" si="32"/>
        <v>57</v>
      </c>
      <c r="AQ17" s="87">
        <f t="shared" si="33"/>
        <v>114</v>
      </c>
      <c r="AR17" s="144">
        <f t="shared" si="34"/>
        <v>0</v>
      </c>
      <c r="AS17" s="144">
        <f t="shared" si="35"/>
        <v>200</v>
      </c>
      <c r="AT17" s="144" t="str">
        <f t="shared" si="3"/>
        <v/>
      </c>
      <c r="AU17" s="144" t="str">
        <f t="shared" si="36"/>
        <v>P</v>
      </c>
      <c r="AV17" s="144" t="str">
        <f t="shared" si="4"/>
        <v>II</v>
      </c>
      <c r="AW17" s="148" t="str">
        <f t="shared" si="5"/>
        <v>C</v>
      </c>
      <c r="AX17" s="180">
        <f>IF(OR($E17="",$G17=""),"",IF(AND($E$3=1),'Marks Entry 1st'!AB16,IF(AND($E$3=2),'Marks Entry 2nd'!AB16,IF(AND($E$3=3),'Marks Entry 3rd'!AB16,IF(AND($E$3=4),'Marks Entry 4th'!AB16,"")))))</f>
        <v>9</v>
      </c>
      <c r="AY17" s="180">
        <f>IF(OR($E17="",$G17=""),"",IF(AND($E$3=1),'Marks Entry 1st'!AC16,IF(AND($E$3=2),'Marks Entry 2nd'!AC16,IF(AND($E$3=3),'Marks Entry 3rd'!AC16,IF(AND($E$3=4),'Marks Entry 4th'!AC16,"")))))</f>
        <v>6</v>
      </c>
      <c r="AZ17" s="87">
        <f t="shared" si="37"/>
        <v>15</v>
      </c>
      <c r="BA17" s="180">
        <f>IF(OR($E17="",$G17=""),"",IF(AND($E$3=1),'Marks Entry 1st'!AD16,IF(AND($E$3=2),'Marks Entry 2nd'!AD16,IF(AND($E$3=3),'Marks Entry 3rd'!AD16,IF(AND($E$3=4),'Marks Entry 4th'!AD16,"")))))</f>
        <v>24</v>
      </c>
      <c r="BB17" s="180">
        <f>IF(OR($E17="",$G17=""),"",IF(AND($E$3=1),'Marks Entry 1st'!AE16,IF(AND($E$3=2),'Marks Entry 2nd'!AE16,IF(AND($E$3=3),'Marks Entry 3rd'!AE16,IF(AND($E$3=4),'Marks Entry 4th'!AE16,"")))))</f>
        <v>4</v>
      </c>
      <c r="BC17" s="180">
        <f>IF(OR($E17="",$G17=""),"",IF(AND($E$3=1),'Marks Entry 1st'!AF16,IF(AND($E$3=2),'Marks Entry 2nd'!AF16,IF(AND($E$3=3),'Marks Entry 3rd'!AF16,IF(AND($E$3=4),'Marks Entry 4th'!AF16,"")))))</f>
        <v>9</v>
      </c>
      <c r="BD17" s="91">
        <f t="shared" si="38"/>
        <v>37</v>
      </c>
      <c r="BE17" s="87">
        <f t="shared" si="39"/>
        <v>52</v>
      </c>
      <c r="BF17" s="93">
        <f>IF(OR($E17="",$G17=""),"",IF(AND($E$3=1),'Marks Entry 1st'!AG16,IF(AND($E$3=2),'Marks Entry 2nd'!AG16,IF(AND($E$3=3),'Marks Entry 3rd'!AG16,IF(AND($E$3=4),'Marks Entry 4th'!AG16,"")))))</f>
        <v>43</v>
      </c>
      <c r="BG17" s="93">
        <f>IF(OR($E17="",$G17=""),"",IF(AND($E$3=1),'Marks Entry 1st'!AH16,IF(AND($E$3=2),'Marks Entry 2nd'!AH16,IF(AND($E$3=3),'Marks Entry 3rd'!AH16,IF(AND($E$3=4),'Marks Entry 4th'!AH16,"")))))</f>
        <v>15</v>
      </c>
      <c r="BH17" s="93">
        <f>IF(OR($E17="",$G17=""),"",IF(AND($E$3=1),'Marks Entry 1st'!AI16,IF(AND($E$3=2),'Marks Entry 2nd'!AI16,IF(AND($E$3=3),'Marks Entry 3rd'!AI16,IF(AND($E$3=4),'Marks Entry 4th'!AI16,"")))))</f>
        <v>8</v>
      </c>
      <c r="BI17" s="92">
        <f t="shared" si="40"/>
        <v>66</v>
      </c>
      <c r="BJ17" s="87">
        <f t="shared" si="41"/>
        <v>118</v>
      </c>
      <c r="BK17" s="144">
        <f t="shared" si="42"/>
        <v>0</v>
      </c>
      <c r="BL17" s="144">
        <f t="shared" si="43"/>
        <v>200</v>
      </c>
      <c r="BM17" s="144" t="str">
        <f t="shared" si="6"/>
        <v/>
      </c>
      <c r="BN17" s="144" t="str">
        <f t="shared" si="44"/>
        <v>P</v>
      </c>
      <c r="BO17" s="144" t="str">
        <f t="shared" si="7"/>
        <v>II</v>
      </c>
      <c r="BP17" s="148" t="str">
        <f t="shared" si="8"/>
        <v>C</v>
      </c>
      <c r="BQ17" s="180">
        <f>IF(OR($E17="",$G17=""),"",IF(AND($E$3=1),'Marks Entry 1st'!AJ16,IF(AND($E$3=2),'Marks Entry 2nd'!AJ16,IF(AND($E$3=3),'Marks Entry 3rd'!AJ16,IF(AND($E$3=4),'Marks Entry 4th'!AJ16,"")))))</f>
        <v>9</v>
      </c>
      <c r="BR17" s="180">
        <f>IF(OR($E17="",$G17=""),"",IF(AND($E$3=1),'Marks Entry 1st'!AK16,IF(AND($E$3=2),'Marks Entry 2nd'!AK16,IF(AND($E$3=3),'Marks Entry 3rd'!AK16,IF(AND($E$3=4),'Marks Entry 4th'!AK16,"")))))</f>
        <v>7</v>
      </c>
      <c r="BS17" s="87">
        <f t="shared" si="45"/>
        <v>16</v>
      </c>
      <c r="BT17" s="180">
        <f>IF(OR($E17="",$G17=""),"",IF(AND($E$3=1),'Marks Entry 1st'!AL16,IF(AND($E$3=2),'Marks Entry 2nd'!AL16,IF(AND($E$3=3),'Marks Entry 3rd'!AL16,IF(AND($E$3=4),'Marks Entry 4th'!AL16,"")))))</f>
        <v>32</v>
      </c>
      <c r="BU17" s="180">
        <f>IF(OR($E17="",$G17=""),"",IF(AND($E$3=1),'Marks Entry 1st'!AM16,IF(AND($E$3=2),'Marks Entry 2nd'!AM16,IF(AND($E$3=3),'Marks Entry 3rd'!AM16,IF(AND($E$3=4),'Marks Entry 4th'!AM16,"")))))</f>
        <v>6</v>
      </c>
      <c r="BV17" s="180">
        <f>IF(OR($E17="",$G17=""),"",IF(AND($E$3=1),'Marks Entry 1st'!AN16,IF(AND($E$3=2),'Marks Entry 2nd'!AN16,IF(AND($E$3=3),'Marks Entry 3rd'!AN16,IF(AND($E$3=4),'Marks Entry 4th'!AN16,"")))))</f>
        <v>11</v>
      </c>
      <c r="BW17" s="91">
        <f t="shared" si="46"/>
        <v>49</v>
      </c>
      <c r="BX17" s="87">
        <f t="shared" si="47"/>
        <v>65</v>
      </c>
      <c r="BY17" s="93">
        <f>IF(OR($E17="",$G17=""),"",IF(AND($E$3=1),'Marks Entry 1st'!AO16,IF(AND($E$3=2),'Marks Entry 2nd'!AO16,IF(AND($E$3=3),'Marks Entry 3rd'!AO16,IF(AND($E$3=4),'Marks Entry 4th'!AO16,"")))))</f>
        <v>48</v>
      </c>
      <c r="BZ17" s="93">
        <f>IF(OR($E17="",$G17=""),"",IF(AND($E$3=1),'Marks Entry 1st'!AP16,IF(AND($E$3=2),'Marks Entry 2nd'!AP16,IF(AND($E$3=3),'Marks Entry 3rd'!AP16,IF(AND($E$3=4),'Marks Entry 4th'!AP16,"")))))</f>
        <v>16</v>
      </c>
      <c r="CA17" s="93">
        <f>IF(OR($E17="",$G17=""),"",IF(AND($E$3=1),'Marks Entry 1st'!AQ16,IF(AND($E$3=2),'Marks Entry 2nd'!AQ16,IF(AND($E$3=3),'Marks Entry 3rd'!AQ16,IF(AND($E$3=4),'Marks Entry 4th'!AQ16,"")))))</f>
        <v>8</v>
      </c>
      <c r="CB17" s="92">
        <f t="shared" si="48"/>
        <v>72</v>
      </c>
      <c r="CC17" s="87">
        <f t="shared" si="49"/>
        <v>137</v>
      </c>
      <c r="CD17" s="144">
        <f t="shared" si="50"/>
        <v>0</v>
      </c>
      <c r="CE17" s="144">
        <f t="shared" si="51"/>
        <v>200</v>
      </c>
      <c r="CF17" s="144" t="str">
        <f t="shared" si="9"/>
        <v/>
      </c>
      <c r="CG17" s="144" t="str">
        <f t="shared" si="52"/>
        <v>P</v>
      </c>
      <c r="CH17" s="144" t="str">
        <f t="shared" si="10"/>
        <v>I</v>
      </c>
      <c r="CI17" s="148" t="str">
        <f t="shared" si="11"/>
        <v>C</v>
      </c>
      <c r="CJ17" s="380">
        <f>IF(OR($E17="",$G17=""),"",IF(AND($E$3=1),'Marks Entry 1st'!AR16,IF(AND($E$3=2),'Marks Entry 2nd'!AR16,IF(AND($E$3=3),'Marks Entry 3rd'!AR16,IF(AND($E$3=4),'Marks Entry 4th'!AR16,"")))))</f>
        <v>21</v>
      </c>
      <c r="CK17" s="380">
        <f>IF(OR($E17="",$G17=""),"",IF(AND($E$3=1),'Marks Entry 1st'!AS16,IF(AND($E$3=2),'Marks Entry 2nd'!AS16,IF(AND($E$3=3),'Marks Entry 3rd'!AS16,IF(AND($E$3=4),'Marks Entry 4th'!AS16,"")))))</f>
        <v>31</v>
      </c>
      <c r="CL17" s="380">
        <f>IF(OR($E17="",$G17=""),"",IF(AND($E$3=1),'Marks Entry 1st'!AT16,IF(AND($E$3=2),'Marks Entry 2nd'!AT16,IF(AND($E$3=3),'Marks Entry 3rd'!AT16,IF(AND($E$3=4),'Marks Entry 4th'!AT16,"")))))</f>
        <v>35</v>
      </c>
      <c r="CM17" s="181">
        <f t="shared" si="53"/>
        <v>87</v>
      </c>
      <c r="CN17" s="182">
        <f t="shared" si="54"/>
        <v>0</v>
      </c>
      <c r="CO17" s="182">
        <f t="shared" si="55"/>
        <v>100</v>
      </c>
      <c r="CP17" s="182" t="str">
        <f t="shared" si="56"/>
        <v>P</v>
      </c>
      <c r="CQ17" s="147" t="str">
        <f t="shared" si="12"/>
        <v>A</v>
      </c>
      <c r="CR17" s="380">
        <f>IF(OR($E17="",$G17=""),"",IF(AND($E$3=1),'Marks Entry 1st'!AU16,IF(AND($E$3=2),'Marks Entry 2nd'!AU16,IF(AND($E$3=3),'Marks Entry 3rd'!AU16,IF(AND($E$3=4),'Marks Entry 4th'!AU16,"")))))</f>
        <v>15</v>
      </c>
      <c r="CS17" s="380">
        <f>IF(OR($E17="",$G17=""),"",IF(AND($E$3=1),'Marks Entry 1st'!AV16,IF(AND($E$3=2),'Marks Entry 2nd'!AV16,IF(AND($E$3=3),'Marks Entry 3rd'!AV16,IF(AND($E$3=4),'Marks Entry 4th'!AV16,"")))))</f>
        <v>32</v>
      </c>
      <c r="CT17" s="380">
        <f>IF(OR($E17="",$G17=""),"",IF(AND($E$3=1),'Marks Entry 1st'!AW16,IF(AND($E$3=2),'Marks Entry 2nd'!AW16,IF(AND($E$3=3),'Marks Entry 3rd'!AW16,IF(AND($E$3=4),'Marks Entry 4th'!AW16,"")))))</f>
        <v>26</v>
      </c>
      <c r="CU17" s="181">
        <f t="shared" si="57"/>
        <v>73</v>
      </c>
      <c r="CV17" s="182">
        <f t="shared" si="58"/>
        <v>0</v>
      </c>
      <c r="CW17" s="182">
        <f t="shared" si="59"/>
        <v>100</v>
      </c>
      <c r="CX17" s="182" t="str">
        <f t="shared" si="60"/>
        <v>P</v>
      </c>
      <c r="CY17" s="147" t="str">
        <f t="shared" si="13"/>
        <v>B</v>
      </c>
      <c r="CZ17" s="380">
        <f>IF(OR($E17="",$G17=""),"",IF(AND($E$3=1),'Marks Entry 1st'!AX16,IF(AND($E$3=2),'Marks Entry 2nd'!AX16,IF(AND($E$3=3),'Marks Entry 3rd'!AX16,IF(AND($E$3=4),'Marks Entry 4th'!AX16,"")))))</f>
        <v>23</v>
      </c>
      <c r="DA17" s="380">
        <f>IF(OR($E17="",$G17=""),"",IF(AND($E$3=1),'Marks Entry 1st'!AY16,IF(AND($E$3=2),'Marks Entry 2nd'!AY16,IF(AND($E$3=3),'Marks Entry 3rd'!AY16,IF(AND($E$3=4),'Marks Entry 4th'!AY16,"")))))</f>
        <v>23</v>
      </c>
      <c r="DB17" s="380">
        <f>IF(OR($E17="",$G17=""),"",IF(AND($E$3=1),'Marks Entry 1st'!AZ16,IF(AND($E$3=2),'Marks Entry 2nd'!AZ16,IF(AND($E$3=3),'Marks Entry 3rd'!AZ16,IF(AND($E$3=4),'Marks Entry 4th'!AZ16,"")))))</f>
        <v>30</v>
      </c>
      <c r="DC17" s="181">
        <f t="shared" si="61"/>
        <v>76</v>
      </c>
      <c r="DD17" s="182">
        <f t="shared" si="62"/>
        <v>0</v>
      </c>
      <c r="DE17" s="182">
        <f t="shared" si="63"/>
        <v>100</v>
      </c>
      <c r="DF17" s="182" t="str">
        <f t="shared" si="64"/>
        <v>P</v>
      </c>
      <c r="DG17" s="147" t="str">
        <f t="shared" si="14"/>
        <v>A</v>
      </c>
      <c r="DH17" s="104">
        <f t="shared" si="15"/>
        <v>330</v>
      </c>
      <c r="DI17" s="105">
        <f t="shared" si="16"/>
        <v>55</v>
      </c>
      <c r="DJ17" s="111" t="str">
        <f t="shared" si="17"/>
        <v>II</v>
      </c>
      <c r="DK17" s="112">
        <f t="shared" si="18"/>
        <v>15</v>
      </c>
      <c r="DL17" s="386" t="str">
        <f t="shared" si="19"/>
        <v>Promoted</v>
      </c>
      <c r="DM17" s="72">
        <f>IF(OR($E17="",$G17=""),"",IF(AND($E$3=1),'Marks Entry 1st'!BA16,IF(AND($E$3=2),'Marks Entry 2nd'!BA16,IF(AND($E$3=3),'Marks Entry 3rd'!BA16,IF(AND($E$3=4),'Marks Entry 4th'!BA16,"")))))</f>
        <v>220</v>
      </c>
      <c r="DN17" s="72">
        <f>IF(OR($E17="",$G17=""),"",IF(AND($E$3=1),'Marks Entry 1st'!BB16,IF(AND($E$3=2),'Marks Entry 2nd'!BB16,IF(AND($E$3=3),'Marks Entry 3rd'!BB16,IF(AND($E$3=4),'Marks Entry 4th'!BB16,"")))))</f>
        <v>36</v>
      </c>
      <c r="DO17" s="328" t="str">
        <f t="shared" si="20"/>
        <v>C</v>
      </c>
      <c r="DP17" s="73"/>
      <c r="DW17" s="75">
        <f>IF(AND($E$3=1),'Marks Entry 1st'!I16,IF(AND($E$3=2),'Marks Entry 2nd'!I16,IF(AND($E$3=3),'Marks Entry 3rd'!I16,IF(AND($E$3=4),'Marks Entry 4th'!I16,""))))</f>
        <v>111</v>
      </c>
    </row>
    <row r="18" spans="1:127" ht="18.899999999999999" customHeight="1">
      <c r="A18" s="94">
        <v>11</v>
      </c>
      <c r="B18" s="94">
        <f>IF(OR(DW18=0,DW18=""),"",IF(AND($E$3=1),'Marks Entry 1st'!I17,IF(AND($E$3=2),'Marks Entry 2nd'!I17,IF(AND($E$3=3),'Marks Entry 3rd'!I17,IF(AND($E$3=4),'Marks Entry 4th'!I17,"")))))</f>
        <v>112</v>
      </c>
      <c r="C18" s="95">
        <f>IF(OR(B18=0,B18=""),"",IF(AND($E$3=1),'Marks Entry 1st'!B17,IF(AND($E$3=2),'Marks Entry 2nd'!B17,IF(AND($E$3=3),'Marks Entry 3rd'!B17,IF(AND($E$3=4),'Marks Entry 4th'!B17,"")))))</f>
        <v>1</v>
      </c>
      <c r="D18" s="95" t="str">
        <f>IF(OR(B18=0,B18=""),"",IF(AND($E$3=1),'Marks Entry 1st'!C17,IF(AND($E$3=2),'Marks Entry 2nd'!C17,IF(AND($E$3=3),'Marks Entry 3rd'!C17,IF(AND($E$3=4),'Marks Entry 4th'!C17,"")))))</f>
        <v>A</v>
      </c>
      <c r="E18" s="96" t="str">
        <f>IF(OR(B18=0,B18=""),"",IF(AND($E$3=1),'Marks Entry 1st'!E17,IF(AND($E$3=2),'Marks Entry 2nd'!E17,IF(AND($E$3=3),'Marks Entry 3rd'!E17,IF(AND($E$3=4),'Marks Entry 4th'!E17,"")))))</f>
        <v>23-10-2015</v>
      </c>
      <c r="F18" s="95">
        <f>IF(OR(B18=0,B18=""),"",IF(AND($E$3=1),'Marks Entry 1st'!D17,IF(AND($E$3=2),'Marks Entry 2nd'!D17,IF(AND($E$3=3),'Marks Entry 3rd'!D17,IF(AND($E$3=4),'Marks Entry 4th'!D17,"")))))</f>
        <v>923</v>
      </c>
      <c r="G18" s="90" t="str">
        <f>IF(OR(B18=0,B18=""),"",IF(AND($E$3=1),'Marks Entry 1st'!F17,IF(AND($E$3=2),'Marks Entry 2nd'!F17,IF(AND($E$3=3),'Marks Entry 3rd'!F17,IF(AND($E$3=4),'Marks Entry 4th'!F17,"")))))</f>
        <v>GUNJAN TAK</v>
      </c>
      <c r="H18" s="90" t="str">
        <f>IF(OR(B18=0,B18=""),"",IF(AND($E$3=1),'Marks Entry 1st'!G17,IF(AND($E$3=2),'Marks Entry 2nd'!G17,IF(AND($E$3=3),'Marks Entry 3rd'!G17,IF(AND($E$3=4),'Marks Entry 4th'!G17,"")))))</f>
        <v>DINESH KUMAR TAK</v>
      </c>
      <c r="I18" s="90" t="str">
        <f>IF(OR(B18=0,B18=""),"",IF(AND($E$3=1),'Marks Entry 1st'!H17,IF(AND($E$3=2),'Marks Entry 2nd'!H17,IF(AND($E$3=3),'Marks Entry 3rd'!H17,IF(AND($E$3=4),'Marks Entry 4th'!H17,"")))))</f>
        <v>SHARDA TAK</v>
      </c>
      <c r="J18" s="379" t="str">
        <f>IF(OR(B18=0,B18=""),"",IF(AND($E$3=1),'Marks Entry 1st'!J17,IF(AND($E$3=2),'Marks Entry 2nd'!J17,IF(AND($E$3=3),'Marks Entry 3rd'!J17,IF(AND($E$3=4),'Marks Entry 4th'!J17,"")))))</f>
        <v>F</v>
      </c>
      <c r="K18" s="379" t="str">
        <f>IF(OR(B18=0,B18=""),"",IF(AND($E$3=1),'Marks Entry 1st'!K17,IF(AND($E$3=2),'Marks Entry 2nd'!K17,IF(AND($E$3=3),'Marks Entry 3rd'!K17,IF(AND($E$3=4),'Marks Entry 4th'!K17,"")))))</f>
        <v>OBC</v>
      </c>
      <c r="L18" s="180">
        <f>IF(OR($E18="",$G18=""),"",IF(AND($E$3=1),'Marks Entry 1st'!L17,IF(AND($E$3=2),'Marks Entry 2nd'!L17,IF(AND($E$3=3),'Marks Entry 3rd'!L17,IF(AND($E$3=4),'Marks Entry 4th'!L17,"")))))</f>
        <v>9</v>
      </c>
      <c r="M18" s="180">
        <f>IF(OR($E18="",$G18=""),"",IF(AND($E$3=1),'Marks Entry 1st'!M17,IF(AND($E$3=2),'Marks Entry 2nd'!M17,IF(AND($E$3=3),'Marks Entry 3rd'!M17,IF(AND($E$3=4),'Marks Entry 4th'!M17,"")))))</f>
        <v>9</v>
      </c>
      <c r="N18" s="87">
        <f t="shared" si="21"/>
        <v>18</v>
      </c>
      <c r="O18" s="180">
        <f>IF(OR($E18="",$G18=""),"",IF(AND($E$3=1),'Marks Entry 1st'!N17,IF(AND($E$3=2),'Marks Entry 2nd'!N17,IF(AND($E$3=3),'Marks Entry 3rd'!N17,IF(AND($E$3=4),'Marks Entry 4th'!N17,"")))))</f>
        <v>29</v>
      </c>
      <c r="P18" s="180">
        <f>IF(OR($E18="",$G18=""),"",IF(AND($E$3=1),'Marks Entry 1st'!O17,IF(AND($E$3=2),'Marks Entry 2nd'!O17,IF(AND($E$3=3),'Marks Entry 3rd'!O17,IF(AND($E$3=4),'Marks Entry 4th'!O17,"")))))</f>
        <v>6</v>
      </c>
      <c r="Q18" s="180">
        <f>IF(OR($E18="",$G18=""),"",IF(AND($E$3=1),'Marks Entry 1st'!P17,IF(AND($E$3=2),'Marks Entry 2nd'!P17,IF(AND($E$3=3),'Marks Entry 3rd'!P17,IF(AND($E$3=4),'Marks Entry 4th'!P17,"")))))</f>
        <v>11</v>
      </c>
      <c r="R18" s="91">
        <f t="shared" si="22"/>
        <v>46</v>
      </c>
      <c r="S18" s="87">
        <f t="shared" si="23"/>
        <v>64</v>
      </c>
      <c r="T18" s="93">
        <f>IF(OR($E18="",$G18=""),"",IF(AND($E$3=1),'Marks Entry 1st'!Q17,IF(AND($E$3=2),'Marks Entry 2nd'!Q17,IF(AND($E$3=3),'Marks Entry 3rd'!Q17,IF(AND($E$3=4),'Marks Entry 4th'!Q17,"")))))</f>
        <v>37</v>
      </c>
      <c r="U18" s="93">
        <f>IF(OR($E18="",$G18=""),"",IF(AND($E$3=1),'Marks Entry 1st'!R17,IF(AND($E$3=2),'Marks Entry 2nd'!R17,IF(AND($E$3=3),'Marks Entry 3rd'!R17,IF(AND($E$3=4),'Marks Entry 4th'!R17,"")))))</f>
        <v>4</v>
      </c>
      <c r="V18" s="93">
        <f>IF(OR($E18="",$G18=""),"",IF(AND($E$3=1),'Marks Entry 1st'!S17,IF(AND($E$3=2),'Marks Entry 2nd'!S17,IF(AND($E$3=3),'Marks Entry 3rd'!S17,IF(AND($E$3=4),'Marks Entry 4th'!S17,"")))))</f>
        <v>11</v>
      </c>
      <c r="W18" s="92">
        <f t="shared" si="24"/>
        <v>52</v>
      </c>
      <c r="X18" s="87">
        <f t="shared" si="25"/>
        <v>116</v>
      </c>
      <c r="Y18" s="144">
        <f t="shared" si="26"/>
        <v>0</v>
      </c>
      <c r="Z18" s="144">
        <f t="shared" si="27"/>
        <v>200</v>
      </c>
      <c r="AA18" s="144" t="str">
        <f t="shared" si="0"/>
        <v/>
      </c>
      <c r="AB18" s="144" t="str">
        <f t="shared" si="28"/>
        <v>P</v>
      </c>
      <c r="AC18" s="144" t="str">
        <f t="shared" si="1"/>
        <v>II</v>
      </c>
      <c r="AD18" s="148" t="str">
        <f t="shared" si="2"/>
        <v>C</v>
      </c>
      <c r="AE18" s="180">
        <f>IF(OR($E18="",$G18=""),"",IF(AND($E$3=1),'Marks Entry 1st'!T17,IF(AND($E$3=2),'Marks Entry 2nd'!T17,IF(AND($E$3=3),'Marks Entry 3rd'!T17,IF(AND($E$3=4),'Marks Entry 4th'!T17,"")))))</f>
        <v>9</v>
      </c>
      <c r="AF18" s="180">
        <f>IF(OR($E18="",$G18=""),"",IF(AND($E$3=1),'Marks Entry 1st'!U17,IF(AND($E$3=2),'Marks Entry 2nd'!U17,IF(AND($E$3=3),'Marks Entry 3rd'!U17,IF(AND($E$3=4),'Marks Entry 4th'!U17,"")))))</f>
        <v>9</v>
      </c>
      <c r="AG18" s="87">
        <f t="shared" si="29"/>
        <v>18</v>
      </c>
      <c r="AH18" s="180">
        <f>IF(OR($E18="",$G18=""),"",IF(AND($E$3=1),'Marks Entry 1st'!V17,IF(AND($E$3=2),'Marks Entry 2nd'!V17,IF(AND($E$3=3),'Marks Entry 3rd'!V17,IF(AND($E$3=4),'Marks Entry 4th'!V17,"")))))</f>
        <v>26</v>
      </c>
      <c r="AI18" s="180">
        <f>IF(OR($E18="",$G18=""),"",IF(AND($E$3=1),'Marks Entry 1st'!W17,IF(AND($E$3=2),'Marks Entry 2nd'!W17,IF(AND($E$3=3),'Marks Entry 3rd'!W17,IF(AND($E$3=4),'Marks Entry 4th'!W17,"")))))</f>
        <v>6</v>
      </c>
      <c r="AJ18" s="180">
        <f>IF(OR($E18="",$G18=""),"",IF(AND($E$3=1),'Marks Entry 1st'!X17,IF(AND($E$3=2),'Marks Entry 2nd'!X17,IF(AND($E$3=3),'Marks Entry 3rd'!X17,IF(AND($E$3=4),'Marks Entry 4th'!X17,"")))))</f>
        <v>9</v>
      </c>
      <c r="AK18" s="91">
        <f t="shared" si="30"/>
        <v>41</v>
      </c>
      <c r="AL18" s="87">
        <f t="shared" si="31"/>
        <v>59</v>
      </c>
      <c r="AM18" s="93">
        <f>IF(OR($E18="",$G18=""),"",IF(AND($E$3=1),'Marks Entry 1st'!Y17,IF(AND($E$3=2),'Marks Entry 2nd'!Y17,IF(AND($E$3=3),'Marks Entry 3rd'!Y17,IF(AND($E$3=4),'Marks Entry 4th'!Y17,"")))))</f>
        <v>46</v>
      </c>
      <c r="AN18" s="93">
        <f>IF(OR($E18="",$G18=""),"",IF(AND($E$3=1),'Marks Entry 1st'!Z17,IF(AND($E$3=2),'Marks Entry 2nd'!Z17,IF(AND($E$3=3),'Marks Entry 3rd'!Z17,IF(AND($E$3=4),'Marks Entry 4th'!Z17,"")))))</f>
        <v>4</v>
      </c>
      <c r="AO18" s="93">
        <f>IF(OR($E18="",$G18=""),"",IF(AND($E$3=1),'Marks Entry 1st'!AA17,IF(AND($E$3=2),'Marks Entry 2nd'!AA17,IF(AND($E$3=3),'Marks Entry 3rd'!AA17,IF(AND($E$3=4),'Marks Entry 4th'!AA17,"")))))</f>
        <v>7</v>
      </c>
      <c r="AP18" s="92">
        <f t="shared" si="32"/>
        <v>57</v>
      </c>
      <c r="AQ18" s="87">
        <f t="shared" si="33"/>
        <v>116</v>
      </c>
      <c r="AR18" s="144">
        <f t="shared" si="34"/>
        <v>0</v>
      </c>
      <c r="AS18" s="144">
        <f t="shared" si="35"/>
        <v>200</v>
      </c>
      <c r="AT18" s="144" t="str">
        <f t="shared" si="3"/>
        <v/>
      </c>
      <c r="AU18" s="144" t="str">
        <f t="shared" si="36"/>
        <v>P</v>
      </c>
      <c r="AV18" s="144" t="str">
        <f t="shared" si="4"/>
        <v>II</v>
      </c>
      <c r="AW18" s="148" t="str">
        <f t="shared" si="5"/>
        <v>C</v>
      </c>
      <c r="AX18" s="180">
        <f>IF(OR($E18="",$G18=""),"",IF(AND($E$3=1),'Marks Entry 1st'!AB17,IF(AND($E$3=2),'Marks Entry 2nd'!AB17,IF(AND($E$3=3),'Marks Entry 3rd'!AB17,IF(AND($E$3=4),'Marks Entry 4th'!AB17,"")))))</f>
        <v>9</v>
      </c>
      <c r="AY18" s="180">
        <f>IF(OR($E18="",$G18=""),"",IF(AND($E$3=1),'Marks Entry 1st'!AC17,IF(AND($E$3=2),'Marks Entry 2nd'!AC17,IF(AND($E$3=3),'Marks Entry 3rd'!AC17,IF(AND($E$3=4),'Marks Entry 4th'!AC17,"")))))</f>
        <v>6</v>
      </c>
      <c r="AZ18" s="87">
        <f t="shared" si="37"/>
        <v>15</v>
      </c>
      <c r="BA18" s="180">
        <f>IF(OR($E18="",$G18=""),"",IF(AND($E$3=1),'Marks Entry 1st'!AD17,IF(AND($E$3=2),'Marks Entry 2nd'!AD17,IF(AND($E$3=3),'Marks Entry 3rd'!AD17,IF(AND($E$3=4),'Marks Entry 4th'!AD17,"")))))</f>
        <v>25</v>
      </c>
      <c r="BB18" s="180">
        <f>IF(OR($E18="",$G18=""),"",IF(AND($E$3=1),'Marks Entry 1st'!AE17,IF(AND($E$3=2),'Marks Entry 2nd'!AE17,IF(AND($E$3=3),'Marks Entry 3rd'!AE17,IF(AND($E$3=4),'Marks Entry 4th'!AE17,"")))))</f>
        <v>5</v>
      </c>
      <c r="BC18" s="180">
        <f>IF(OR($E18="",$G18=""),"",IF(AND($E$3=1),'Marks Entry 1st'!AF17,IF(AND($E$3=2),'Marks Entry 2nd'!AF17,IF(AND($E$3=3),'Marks Entry 3rd'!AF17,IF(AND($E$3=4),'Marks Entry 4th'!AF17,"")))))</f>
        <v>9</v>
      </c>
      <c r="BD18" s="91">
        <f t="shared" si="38"/>
        <v>39</v>
      </c>
      <c r="BE18" s="87">
        <f t="shared" si="39"/>
        <v>54</v>
      </c>
      <c r="BF18" s="93">
        <f>IF(OR($E18="",$G18=""),"",IF(AND($E$3=1),'Marks Entry 1st'!AG17,IF(AND($E$3=2),'Marks Entry 2nd'!AG17,IF(AND($E$3=3),'Marks Entry 3rd'!AG17,IF(AND($E$3=4),'Marks Entry 4th'!AG17,"")))))</f>
        <v>42</v>
      </c>
      <c r="BG18" s="93">
        <f>IF(OR($E18="",$G18=""),"",IF(AND($E$3=1),'Marks Entry 1st'!AH17,IF(AND($E$3=2),'Marks Entry 2nd'!AH17,IF(AND($E$3=3),'Marks Entry 3rd'!AH17,IF(AND($E$3=4),'Marks Entry 4th'!AH17,"")))))</f>
        <v>15</v>
      </c>
      <c r="BH18" s="93">
        <f>IF(OR($E18="",$G18=""),"",IF(AND($E$3=1),'Marks Entry 1st'!AI17,IF(AND($E$3=2),'Marks Entry 2nd'!AI17,IF(AND($E$3=3),'Marks Entry 3rd'!AI17,IF(AND($E$3=4),'Marks Entry 4th'!AI17,"")))))</f>
        <v>8</v>
      </c>
      <c r="BI18" s="92">
        <f t="shared" si="40"/>
        <v>65</v>
      </c>
      <c r="BJ18" s="87">
        <f t="shared" si="41"/>
        <v>119</v>
      </c>
      <c r="BK18" s="144">
        <f t="shared" si="42"/>
        <v>0</v>
      </c>
      <c r="BL18" s="144">
        <f t="shared" si="43"/>
        <v>200</v>
      </c>
      <c r="BM18" s="144" t="str">
        <f t="shared" si="6"/>
        <v/>
      </c>
      <c r="BN18" s="144" t="str">
        <f t="shared" si="44"/>
        <v>P</v>
      </c>
      <c r="BO18" s="144" t="str">
        <f t="shared" si="7"/>
        <v>II</v>
      </c>
      <c r="BP18" s="148" t="str">
        <f t="shared" si="8"/>
        <v>C</v>
      </c>
      <c r="BQ18" s="180">
        <f>IF(OR($E18="",$G18=""),"",IF(AND($E$3=1),'Marks Entry 1st'!AJ17,IF(AND($E$3=2),'Marks Entry 2nd'!AJ17,IF(AND($E$3=3),'Marks Entry 3rd'!AJ17,IF(AND($E$3=4),'Marks Entry 4th'!AJ17,"")))))</f>
        <v>9</v>
      </c>
      <c r="BR18" s="180">
        <f>IF(OR($E18="",$G18=""),"",IF(AND($E$3=1),'Marks Entry 1st'!AK17,IF(AND($E$3=2),'Marks Entry 2nd'!AK17,IF(AND($E$3=3),'Marks Entry 3rd'!AK17,IF(AND($E$3=4),'Marks Entry 4th'!AK17,"")))))</f>
        <v>7</v>
      </c>
      <c r="BS18" s="87">
        <f t="shared" si="45"/>
        <v>16</v>
      </c>
      <c r="BT18" s="180">
        <f>IF(OR($E18="",$G18=""),"",IF(AND($E$3=1),'Marks Entry 1st'!AL17,IF(AND($E$3=2),'Marks Entry 2nd'!AL17,IF(AND($E$3=3),'Marks Entry 3rd'!AL17,IF(AND($E$3=4),'Marks Entry 4th'!AL17,"")))))</f>
        <v>25</v>
      </c>
      <c r="BU18" s="180">
        <f>IF(OR($E18="",$G18=""),"",IF(AND($E$3=1),'Marks Entry 1st'!AM17,IF(AND($E$3=2),'Marks Entry 2nd'!AM17,IF(AND($E$3=3),'Marks Entry 3rd'!AM17,IF(AND($E$3=4),'Marks Entry 4th'!AM17,"")))))</f>
        <v>4</v>
      </c>
      <c r="BV18" s="180">
        <f>IF(OR($E18="",$G18=""),"",IF(AND($E$3=1),'Marks Entry 1st'!AN17,IF(AND($E$3=2),'Marks Entry 2nd'!AN17,IF(AND($E$3=3),'Marks Entry 3rd'!AN17,IF(AND($E$3=4),'Marks Entry 4th'!AN17,"")))))</f>
        <v>11</v>
      </c>
      <c r="BW18" s="91">
        <f t="shared" si="46"/>
        <v>40</v>
      </c>
      <c r="BX18" s="87">
        <f t="shared" si="47"/>
        <v>56</v>
      </c>
      <c r="BY18" s="93">
        <f>IF(OR($E18="",$G18=""),"",IF(AND($E$3=1),'Marks Entry 1st'!AO17,IF(AND($E$3=2),'Marks Entry 2nd'!AO17,IF(AND($E$3=3),'Marks Entry 3rd'!AO17,IF(AND($E$3=4),'Marks Entry 4th'!AO17,"")))))</f>
        <v>45</v>
      </c>
      <c r="BZ18" s="93">
        <f>IF(OR($E18="",$G18=""),"",IF(AND($E$3=1),'Marks Entry 1st'!AP17,IF(AND($E$3=2),'Marks Entry 2nd'!AP17,IF(AND($E$3=3),'Marks Entry 3rd'!AP17,IF(AND($E$3=4),'Marks Entry 4th'!AP17,"")))))</f>
        <v>16</v>
      </c>
      <c r="CA18" s="93">
        <f>IF(OR($E18="",$G18=""),"",IF(AND($E$3=1),'Marks Entry 1st'!AQ17,IF(AND($E$3=2),'Marks Entry 2nd'!AQ17,IF(AND($E$3=3),'Marks Entry 3rd'!AQ17,IF(AND($E$3=4),'Marks Entry 4th'!AQ17,"")))))</f>
        <v>8</v>
      </c>
      <c r="CB18" s="92">
        <f t="shared" si="48"/>
        <v>69</v>
      </c>
      <c r="CC18" s="87">
        <f t="shared" si="49"/>
        <v>125</v>
      </c>
      <c r="CD18" s="144">
        <f t="shared" si="50"/>
        <v>0</v>
      </c>
      <c r="CE18" s="144">
        <f t="shared" si="51"/>
        <v>200</v>
      </c>
      <c r="CF18" s="144" t="str">
        <f t="shared" si="9"/>
        <v/>
      </c>
      <c r="CG18" s="144" t="str">
        <f t="shared" si="52"/>
        <v>P</v>
      </c>
      <c r="CH18" s="144" t="str">
        <f t="shared" si="10"/>
        <v>I</v>
      </c>
      <c r="CI18" s="148" t="str">
        <f t="shared" si="11"/>
        <v>C</v>
      </c>
      <c r="CJ18" s="380">
        <f>IF(OR($E18="",$G18=""),"",IF(AND($E$3=1),'Marks Entry 1st'!AR17,IF(AND($E$3=2),'Marks Entry 2nd'!AR17,IF(AND($E$3=3),'Marks Entry 3rd'!AR17,IF(AND($E$3=4),'Marks Entry 4th'!AR17,"")))))</f>
        <v>23</v>
      </c>
      <c r="CK18" s="380">
        <f>IF(OR($E18="",$G18=""),"",IF(AND($E$3=1),'Marks Entry 1st'!AS17,IF(AND($E$3=2),'Marks Entry 2nd'!AS17,IF(AND($E$3=3),'Marks Entry 3rd'!AS17,IF(AND($E$3=4),'Marks Entry 4th'!AS17,"")))))</f>
        <v>31</v>
      </c>
      <c r="CL18" s="380">
        <f>IF(OR($E18="",$G18=""),"",IF(AND($E$3=1),'Marks Entry 1st'!AT17,IF(AND($E$3=2),'Marks Entry 2nd'!AT17,IF(AND($E$3=3),'Marks Entry 3rd'!AT17,IF(AND($E$3=4),'Marks Entry 4th'!AT17,"")))))</f>
        <v>35</v>
      </c>
      <c r="CM18" s="181">
        <f t="shared" si="53"/>
        <v>89</v>
      </c>
      <c r="CN18" s="182">
        <f t="shared" si="54"/>
        <v>0</v>
      </c>
      <c r="CO18" s="182">
        <f t="shared" si="55"/>
        <v>100</v>
      </c>
      <c r="CP18" s="182" t="str">
        <f t="shared" si="56"/>
        <v>P</v>
      </c>
      <c r="CQ18" s="147" t="str">
        <f t="shared" si="12"/>
        <v>A</v>
      </c>
      <c r="CR18" s="380">
        <f>IF(OR($E18="",$G18=""),"",IF(AND($E$3=1),'Marks Entry 1st'!AU17,IF(AND($E$3=2),'Marks Entry 2nd'!AU17,IF(AND($E$3=3),'Marks Entry 3rd'!AU17,IF(AND($E$3=4),'Marks Entry 4th'!AU17,"")))))</f>
        <v>15</v>
      </c>
      <c r="CS18" s="380">
        <f>IF(OR($E18="",$G18=""),"",IF(AND($E$3=1),'Marks Entry 1st'!AV17,IF(AND($E$3=2),'Marks Entry 2nd'!AV17,IF(AND($E$3=3),'Marks Entry 3rd'!AV17,IF(AND($E$3=4),'Marks Entry 4th'!AV17,"")))))</f>
        <v>32</v>
      </c>
      <c r="CT18" s="380">
        <f>IF(OR($E18="",$G18=""),"",IF(AND($E$3=1),'Marks Entry 1st'!AW17,IF(AND($E$3=2),'Marks Entry 2nd'!AW17,IF(AND($E$3=3),'Marks Entry 3rd'!AW17,IF(AND($E$3=4),'Marks Entry 4th'!AW17,"")))))</f>
        <v>28</v>
      </c>
      <c r="CU18" s="181">
        <f t="shared" si="57"/>
        <v>75</v>
      </c>
      <c r="CV18" s="182">
        <f t="shared" si="58"/>
        <v>0</v>
      </c>
      <c r="CW18" s="182">
        <f t="shared" si="59"/>
        <v>100</v>
      </c>
      <c r="CX18" s="182" t="str">
        <f t="shared" si="60"/>
        <v>P</v>
      </c>
      <c r="CY18" s="147" t="str">
        <f t="shared" si="13"/>
        <v>B</v>
      </c>
      <c r="CZ18" s="380">
        <f>IF(OR($E18="",$G18=""),"",IF(AND($E$3=1),'Marks Entry 1st'!AX17,IF(AND($E$3=2),'Marks Entry 2nd'!AX17,IF(AND($E$3=3),'Marks Entry 3rd'!AX17,IF(AND($E$3=4),'Marks Entry 4th'!AX17,"")))))</f>
        <v>23</v>
      </c>
      <c r="DA18" s="380">
        <f>IF(OR($E18="",$G18=""),"",IF(AND($E$3=1),'Marks Entry 1st'!AY17,IF(AND($E$3=2),'Marks Entry 2nd'!AY17,IF(AND($E$3=3),'Marks Entry 3rd'!AY17,IF(AND($E$3=4),'Marks Entry 4th'!AY17,"")))))</f>
        <v>23</v>
      </c>
      <c r="DB18" s="380">
        <f>IF(OR($E18="",$G18=""),"",IF(AND($E$3=1),'Marks Entry 1st'!AZ17,IF(AND($E$3=2),'Marks Entry 2nd'!AZ17,IF(AND($E$3=3),'Marks Entry 3rd'!AZ17,IF(AND($E$3=4),'Marks Entry 4th'!AZ17,"")))))</f>
        <v>30</v>
      </c>
      <c r="DC18" s="181">
        <f t="shared" si="61"/>
        <v>76</v>
      </c>
      <c r="DD18" s="182">
        <f t="shared" si="62"/>
        <v>0</v>
      </c>
      <c r="DE18" s="182">
        <f t="shared" si="63"/>
        <v>100</v>
      </c>
      <c r="DF18" s="182" t="str">
        <f t="shared" si="64"/>
        <v>P</v>
      </c>
      <c r="DG18" s="147" t="str">
        <f t="shared" si="14"/>
        <v>A</v>
      </c>
      <c r="DH18" s="104">
        <f t="shared" si="15"/>
        <v>351</v>
      </c>
      <c r="DI18" s="105">
        <f t="shared" si="16"/>
        <v>58.5</v>
      </c>
      <c r="DJ18" s="111" t="str">
        <f t="shared" si="17"/>
        <v>II</v>
      </c>
      <c r="DK18" s="112">
        <f t="shared" si="18"/>
        <v>0.99999999999999756</v>
      </c>
      <c r="DL18" s="386" t="str">
        <f t="shared" si="19"/>
        <v>Promoted</v>
      </c>
      <c r="DM18" s="72">
        <f>IF(OR($E18="",$G18=""),"",IF(AND($E$3=1),'Marks Entry 1st'!BA17,IF(AND($E$3=2),'Marks Entry 2nd'!BA17,IF(AND($E$3=3),'Marks Entry 3rd'!BA17,IF(AND($E$3=4),'Marks Entry 4th'!BA17,"")))))</f>
        <v>220</v>
      </c>
      <c r="DN18" s="72">
        <f>IF(OR($E18="",$G18=""),"",IF(AND($E$3=1),'Marks Entry 1st'!BB17,IF(AND($E$3=2),'Marks Entry 2nd'!BB17,IF(AND($E$3=3),'Marks Entry 3rd'!BB17,IF(AND($E$3=4),'Marks Entry 4th'!BB17,"")))))</f>
        <v>28</v>
      </c>
      <c r="DO18" s="328" t="str">
        <f t="shared" si="20"/>
        <v>C</v>
      </c>
      <c r="DP18" s="73"/>
      <c r="DW18" s="75">
        <f>IF(AND($E$3=1),'Marks Entry 1st'!I17,IF(AND($E$3=2),'Marks Entry 2nd'!I17,IF(AND($E$3=3),'Marks Entry 3rd'!I17,IF(AND($E$3=4),'Marks Entry 4th'!I17,""))))</f>
        <v>112</v>
      </c>
    </row>
    <row r="19" spans="1:127" ht="18.899999999999999" customHeight="1">
      <c r="A19" s="94">
        <v>12</v>
      </c>
      <c r="B19" s="94">
        <f>IF(OR(DW19=0,DW19=""),"",IF(AND($E$3=1),'Marks Entry 1st'!I18,IF(AND($E$3=2),'Marks Entry 2nd'!I18,IF(AND($E$3=3),'Marks Entry 3rd'!I18,IF(AND($E$3=4),'Marks Entry 4th'!I18,"")))))</f>
        <v>113</v>
      </c>
      <c r="C19" s="95">
        <f>IF(OR(B19=0,B19=""),"",IF(AND($E$3=1),'Marks Entry 1st'!B18,IF(AND($E$3=2),'Marks Entry 2nd'!B18,IF(AND($E$3=3),'Marks Entry 3rd'!B18,IF(AND($E$3=4),'Marks Entry 4th'!B18,"")))))</f>
        <v>1</v>
      </c>
      <c r="D19" s="95" t="str">
        <f>IF(OR(B19=0,B19=""),"",IF(AND($E$3=1),'Marks Entry 1st'!C18,IF(AND($E$3=2),'Marks Entry 2nd'!C18,IF(AND($E$3=3),'Marks Entry 3rd'!C18,IF(AND($E$3=4),'Marks Entry 4th'!C18,"")))))</f>
        <v>A</v>
      </c>
      <c r="E19" s="96" t="str">
        <f>IF(OR(B19=0,B19=""),"",IF(AND($E$3=1),'Marks Entry 1st'!E18,IF(AND($E$3=2),'Marks Entry 2nd'!E18,IF(AND($E$3=3),'Marks Entry 3rd'!E18,IF(AND($E$3=4),'Marks Entry 4th'!E18,"")))))</f>
        <v>30-10-2014</v>
      </c>
      <c r="F19" s="95">
        <f>IF(OR(B19=0,B19=""),"",IF(AND($E$3=1),'Marks Entry 1st'!D18,IF(AND($E$3=2),'Marks Entry 2nd'!D18,IF(AND($E$3=3),'Marks Entry 3rd'!D18,IF(AND($E$3=4),'Marks Entry 4th'!D18,"")))))</f>
        <v>949</v>
      </c>
      <c r="G19" s="90" t="str">
        <f>IF(OR(B19=0,B19=""),"",IF(AND($E$3=1),'Marks Entry 1st'!F18,IF(AND($E$3=2),'Marks Entry 2nd'!F18,IF(AND($E$3=3),'Marks Entry 3rd'!F18,IF(AND($E$3=4),'Marks Entry 4th'!F18,"")))))</f>
        <v>JAGRAT SOLANKI</v>
      </c>
      <c r="H19" s="90" t="str">
        <f>IF(OR(B19=0,B19=""),"",IF(AND($E$3=1),'Marks Entry 1st'!G18,IF(AND($E$3=2),'Marks Entry 2nd'!G18,IF(AND($E$3=3),'Marks Entry 3rd'!G18,IF(AND($E$3=4),'Marks Entry 4th'!G18,"")))))</f>
        <v>KRISHAN KAMAL SOLANKI</v>
      </c>
      <c r="I19" s="90" t="str">
        <f>IF(OR(B19=0,B19=""),"",IF(AND($E$3=1),'Marks Entry 1st'!H18,IF(AND($E$3=2),'Marks Entry 2nd'!H18,IF(AND($E$3=3),'Marks Entry 3rd'!H18,IF(AND($E$3=4),'Marks Entry 4th'!H18,"")))))</f>
        <v>GEETA DEVI</v>
      </c>
      <c r="J19" s="379" t="str">
        <f>IF(OR(B19=0,B19=""),"",IF(AND($E$3=1),'Marks Entry 1st'!J18,IF(AND($E$3=2),'Marks Entry 2nd'!J18,IF(AND($E$3=3),'Marks Entry 3rd'!J18,IF(AND($E$3=4),'Marks Entry 4th'!J18,"")))))</f>
        <v>M</v>
      </c>
      <c r="K19" s="379" t="str">
        <f>IF(OR(B19=0,B19=""),"",IF(AND($E$3=1),'Marks Entry 1st'!K18,IF(AND($E$3=2),'Marks Entry 2nd'!K18,IF(AND($E$3=3),'Marks Entry 3rd'!K18,IF(AND($E$3=4),'Marks Entry 4th'!K18,"")))))</f>
        <v>OBC</v>
      </c>
      <c r="L19" s="180">
        <f>IF(OR($E19="",$G19=""),"",IF(AND($E$3=1),'Marks Entry 1st'!L18,IF(AND($E$3=2),'Marks Entry 2nd'!L18,IF(AND($E$3=3),'Marks Entry 3rd'!L18,IF(AND($E$3=4),'Marks Entry 4th'!L18,"")))))</f>
        <v>9</v>
      </c>
      <c r="M19" s="180">
        <f>IF(OR($E19="",$G19=""),"",IF(AND($E$3=1),'Marks Entry 1st'!M18,IF(AND($E$3=2),'Marks Entry 2nd'!M18,IF(AND($E$3=3),'Marks Entry 3rd'!M18,IF(AND($E$3=4),'Marks Entry 4th'!M18,"")))))</f>
        <v>9</v>
      </c>
      <c r="N19" s="87">
        <f t="shared" si="21"/>
        <v>18</v>
      </c>
      <c r="O19" s="180">
        <f>IF(OR($E19="",$G19=""),"",IF(AND($E$3=1),'Marks Entry 1st'!N18,IF(AND($E$3=2),'Marks Entry 2nd'!N18,IF(AND($E$3=3),'Marks Entry 3rd'!N18,IF(AND($E$3=4),'Marks Entry 4th'!N18,"")))))</f>
        <v>20</v>
      </c>
      <c r="P19" s="180">
        <f>IF(OR($E19="",$G19=""),"",IF(AND($E$3=1),'Marks Entry 1st'!O18,IF(AND($E$3=2),'Marks Entry 2nd'!O18,IF(AND($E$3=3),'Marks Entry 3rd'!O18,IF(AND($E$3=4),'Marks Entry 4th'!O18,"")))))</f>
        <v>6</v>
      </c>
      <c r="Q19" s="180">
        <f>IF(OR($E19="",$G19=""),"",IF(AND($E$3=1),'Marks Entry 1st'!P18,IF(AND($E$3=2),'Marks Entry 2nd'!P18,IF(AND($E$3=3),'Marks Entry 3rd'!P18,IF(AND($E$3=4),'Marks Entry 4th'!P18,"")))))</f>
        <v>11</v>
      </c>
      <c r="R19" s="91">
        <f t="shared" si="22"/>
        <v>37</v>
      </c>
      <c r="S19" s="87">
        <f t="shared" si="23"/>
        <v>55</v>
      </c>
      <c r="T19" s="93">
        <f>IF(OR($E19="",$G19=""),"",IF(AND($E$3=1),'Marks Entry 1st'!Q18,IF(AND($E$3=2),'Marks Entry 2nd'!Q18,IF(AND($E$3=3),'Marks Entry 3rd'!Q18,IF(AND($E$3=4),'Marks Entry 4th'!Q18,"")))))</f>
        <v>37</v>
      </c>
      <c r="U19" s="93">
        <f>IF(OR($E19="",$G19=""),"",IF(AND($E$3=1),'Marks Entry 1st'!R18,IF(AND($E$3=2),'Marks Entry 2nd'!R18,IF(AND($E$3=3),'Marks Entry 3rd'!R18,IF(AND($E$3=4),'Marks Entry 4th'!R18,"")))))</f>
        <v>4</v>
      </c>
      <c r="V19" s="93">
        <f>IF(OR($E19="",$G19=""),"",IF(AND($E$3=1),'Marks Entry 1st'!S18,IF(AND($E$3=2),'Marks Entry 2nd'!S18,IF(AND($E$3=3),'Marks Entry 3rd'!S18,IF(AND($E$3=4),'Marks Entry 4th'!S18,"")))))</f>
        <v>11</v>
      </c>
      <c r="W19" s="92">
        <f t="shared" si="24"/>
        <v>52</v>
      </c>
      <c r="X19" s="87">
        <f t="shared" si="25"/>
        <v>107</v>
      </c>
      <c r="Y19" s="144">
        <f t="shared" si="26"/>
        <v>0</v>
      </c>
      <c r="Z19" s="144">
        <f t="shared" si="27"/>
        <v>200</v>
      </c>
      <c r="AA19" s="144" t="str">
        <f t="shared" si="0"/>
        <v/>
      </c>
      <c r="AB19" s="144" t="str">
        <f t="shared" si="28"/>
        <v>P</v>
      </c>
      <c r="AC19" s="144" t="str">
        <f t="shared" si="1"/>
        <v>II</v>
      </c>
      <c r="AD19" s="148" t="str">
        <f t="shared" si="2"/>
        <v>C</v>
      </c>
      <c r="AE19" s="180">
        <f>IF(OR($E19="",$G19=""),"",IF(AND($E$3=1),'Marks Entry 1st'!T18,IF(AND($E$3=2),'Marks Entry 2nd'!T18,IF(AND($E$3=3),'Marks Entry 3rd'!T18,IF(AND($E$3=4),'Marks Entry 4th'!T18,"")))))</f>
        <v>9</v>
      </c>
      <c r="AF19" s="180">
        <f>IF(OR($E19="",$G19=""),"",IF(AND($E$3=1),'Marks Entry 1st'!U18,IF(AND($E$3=2),'Marks Entry 2nd'!U18,IF(AND($E$3=3),'Marks Entry 3rd'!U18,IF(AND($E$3=4),'Marks Entry 4th'!U18,"")))))</f>
        <v>9</v>
      </c>
      <c r="AG19" s="87">
        <f t="shared" si="29"/>
        <v>18</v>
      </c>
      <c r="AH19" s="180">
        <f>IF(OR($E19="",$G19=""),"",IF(AND($E$3=1),'Marks Entry 1st'!V18,IF(AND($E$3=2),'Marks Entry 2nd'!V18,IF(AND($E$3=3),'Marks Entry 3rd'!V18,IF(AND($E$3=4),'Marks Entry 4th'!V18,"")))))</f>
        <v>21</v>
      </c>
      <c r="AI19" s="180">
        <f>IF(OR($E19="",$G19=""),"",IF(AND($E$3=1),'Marks Entry 1st'!W18,IF(AND($E$3=2),'Marks Entry 2nd'!W18,IF(AND($E$3=3),'Marks Entry 3rd'!W18,IF(AND($E$3=4),'Marks Entry 4th'!W18,"")))))</f>
        <v>5</v>
      </c>
      <c r="AJ19" s="180">
        <f>IF(OR($E19="",$G19=""),"",IF(AND($E$3=1),'Marks Entry 1st'!X18,IF(AND($E$3=2),'Marks Entry 2nd'!X18,IF(AND($E$3=3),'Marks Entry 3rd'!X18,IF(AND($E$3=4),'Marks Entry 4th'!X18,"")))))</f>
        <v>10</v>
      </c>
      <c r="AK19" s="91">
        <f t="shared" si="30"/>
        <v>36</v>
      </c>
      <c r="AL19" s="87">
        <f t="shared" si="31"/>
        <v>54</v>
      </c>
      <c r="AM19" s="93">
        <f>IF(OR($E19="",$G19=""),"",IF(AND($E$3=1),'Marks Entry 1st'!Y18,IF(AND($E$3=2),'Marks Entry 2nd'!Y18,IF(AND($E$3=3),'Marks Entry 3rd'!Y18,IF(AND($E$3=4),'Marks Entry 4th'!Y18,"")))))</f>
        <v>47</v>
      </c>
      <c r="AN19" s="93">
        <f>IF(OR($E19="",$G19=""),"",IF(AND($E$3=1),'Marks Entry 1st'!Z18,IF(AND($E$3=2),'Marks Entry 2nd'!Z18,IF(AND($E$3=3),'Marks Entry 3rd'!Z18,IF(AND($E$3=4),'Marks Entry 4th'!Z18,"")))))</f>
        <v>4</v>
      </c>
      <c r="AO19" s="93">
        <f>IF(OR($E19="",$G19=""),"",IF(AND($E$3=1),'Marks Entry 1st'!AA18,IF(AND($E$3=2),'Marks Entry 2nd'!AA18,IF(AND($E$3=3),'Marks Entry 3rd'!AA18,IF(AND($E$3=4),'Marks Entry 4th'!AA18,"")))))</f>
        <v>10</v>
      </c>
      <c r="AP19" s="92">
        <f t="shared" si="32"/>
        <v>61</v>
      </c>
      <c r="AQ19" s="87">
        <f t="shared" si="33"/>
        <v>115</v>
      </c>
      <c r="AR19" s="144">
        <f t="shared" si="34"/>
        <v>0</v>
      </c>
      <c r="AS19" s="144">
        <f t="shared" si="35"/>
        <v>200</v>
      </c>
      <c r="AT19" s="144" t="str">
        <f t="shared" si="3"/>
        <v/>
      </c>
      <c r="AU19" s="144" t="str">
        <f t="shared" si="36"/>
        <v>P</v>
      </c>
      <c r="AV19" s="144" t="str">
        <f t="shared" si="4"/>
        <v>II</v>
      </c>
      <c r="AW19" s="148" t="str">
        <f t="shared" si="5"/>
        <v>C</v>
      </c>
      <c r="AX19" s="180" t="str">
        <f>IF(OR($E19="",$G19=""),"",IF(AND($E$3=1),'Marks Entry 1st'!AB18,IF(AND($E$3=2),'Marks Entry 2nd'!AB18,IF(AND($E$3=3),'Marks Entry 3rd'!AB18,IF(AND($E$3=4),'Marks Entry 4th'!AB18,"")))))</f>
        <v>NA</v>
      </c>
      <c r="AY19" s="180">
        <f>IF(OR($E19="",$G19=""),"",IF(AND($E$3=1),'Marks Entry 1st'!AC18,IF(AND($E$3=2),'Marks Entry 2nd'!AC18,IF(AND($E$3=3),'Marks Entry 3rd'!AC18,IF(AND($E$3=4),'Marks Entry 4th'!AC18,"")))))</f>
        <v>6</v>
      </c>
      <c r="AZ19" s="87">
        <f t="shared" si="37"/>
        <v>6</v>
      </c>
      <c r="BA19" s="180">
        <f>IF(OR($E19="",$G19=""),"",IF(AND($E$3=1),'Marks Entry 1st'!AD18,IF(AND($E$3=2),'Marks Entry 2nd'!AD18,IF(AND($E$3=3),'Marks Entry 3rd'!AD18,IF(AND($E$3=4),'Marks Entry 4th'!AD18,"")))))</f>
        <v>26</v>
      </c>
      <c r="BB19" s="180">
        <f>IF(OR($E19="",$G19=""),"",IF(AND($E$3=1),'Marks Entry 1st'!AE18,IF(AND($E$3=2),'Marks Entry 2nd'!AE18,IF(AND($E$3=3),'Marks Entry 3rd'!AE18,IF(AND($E$3=4),'Marks Entry 4th'!AE18,"")))))</f>
        <v>6</v>
      </c>
      <c r="BC19" s="180">
        <f>IF(OR($E19="",$G19=""),"",IF(AND($E$3=1),'Marks Entry 1st'!AF18,IF(AND($E$3=2),'Marks Entry 2nd'!AF18,IF(AND($E$3=3),'Marks Entry 3rd'!AF18,IF(AND($E$3=4),'Marks Entry 4th'!AF18,"")))))</f>
        <v>9</v>
      </c>
      <c r="BD19" s="91">
        <f t="shared" si="38"/>
        <v>41</v>
      </c>
      <c r="BE19" s="87">
        <f t="shared" si="39"/>
        <v>47</v>
      </c>
      <c r="BF19" s="93">
        <f>IF(OR($E19="",$G19=""),"",IF(AND($E$3=1),'Marks Entry 1st'!AG18,IF(AND($E$3=2),'Marks Entry 2nd'!AG18,IF(AND($E$3=3),'Marks Entry 3rd'!AG18,IF(AND($E$3=4),'Marks Entry 4th'!AG18,"")))))</f>
        <v>41</v>
      </c>
      <c r="BG19" s="93">
        <f>IF(OR($E19="",$G19=""),"",IF(AND($E$3=1),'Marks Entry 1st'!AH18,IF(AND($E$3=2),'Marks Entry 2nd'!AH18,IF(AND($E$3=3),'Marks Entry 3rd'!AH18,IF(AND($E$3=4),'Marks Entry 4th'!AH18,"")))))</f>
        <v>15</v>
      </c>
      <c r="BH19" s="93">
        <f>IF(OR($E19="",$G19=""),"",IF(AND($E$3=1),'Marks Entry 1st'!AI18,IF(AND($E$3=2),'Marks Entry 2nd'!AI18,IF(AND($E$3=3),'Marks Entry 3rd'!AI18,IF(AND($E$3=4),'Marks Entry 4th'!AI18,"")))))</f>
        <v>8</v>
      </c>
      <c r="BI19" s="92">
        <f t="shared" si="40"/>
        <v>64</v>
      </c>
      <c r="BJ19" s="87">
        <f t="shared" si="41"/>
        <v>111</v>
      </c>
      <c r="BK19" s="144">
        <f t="shared" si="42"/>
        <v>20</v>
      </c>
      <c r="BL19" s="144">
        <f t="shared" si="43"/>
        <v>180</v>
      </c>
      <c r="BM19" s="144" t="str">
        <f t="shared" si="6"/>
        <v/>
      </c>
      <c r="BN19" s="144" t="str">
        <f t="shared" si="44"/>
        <v>P</v>
      </c>
      <c r="BO19" s="144" t="str">
        <f t="shared" si="7"/>
        <v>I</v>
      </c>
      <c r="BP19" s="148" t="str">
        <f t="shared" si="8"/>
        <v>C</v>
      </c>
      <c r="BQ19" s="180">
        <f>IF(OR($E19="",$G19=""),"",IF(AND($E$3=1),'Marks Entry 1st'!AJ18,IF(AND($E$3=2),'Marks Entry 2nd'!AJ18,IF(AND($E$3=3),'Marks Entry 3rd'!AJ18,IF(AND($E$3=4),'Marks Entry 4th'!AJ18,"")))))</f>
        <v>9</v>
      </c>
      <c r="BR19" s="180">
        <f>IF(OR($E19="",$G19=""),"",IF(AND($E$3=1),'Marks Entry 1st'!AK18,IF(AND($E$3=2),'Marks Entry 2nd'!AK18,IF(AND($E$3=3),'Marks Entry 3rd'!AK18,IF(AND($E$3=4),'Marks Entry 4th'!AK18,"")))))</f>
        <v>7</v>
      </c>
      <c r="BS19" s="87">
        <f t="shared" si="45"/>
        <v>16</v>
      </c>
      <c r="BT19" s="180">
        <f>IF(OR($E19="",$G19=""),"",IF(AND($E$3=1),'Marks Entry 1st'!AL18,IF(AND($E$3=2),'Marks Entry 2nd'!AL18,IF(AND($E$3=3),'Marks Entry 3rd'!AL18,IF(AND($E$3=4),'Marks Entry 4th'!AL18,"")))))</f>
        <v>29</v>
      </c>
      <c r="BU19" s="180">
        <f>IF(OR($E19="",$G19=""),"",IF(AND($E$3=1),'Marks Entry 1st'!AM18,IF(AND($E$3=2),'Marks Entry 2nd'!AM18,IF(AND($E$3=3),'Marks Entry 3rd'!AM18,IF(AND($E$3=4),'Marks Entry 4th'!AM18,"")))))</f>
        <v>4</v>
      </c>
      <c r="BV19" s="180">
        <f>IF(OR($E19="",$G19=""),"",IF(AND($E$3=1),'Marks Entry 1st'!AN18,IF(AND($E$3=2),'Marks Entry 2nd'!AN18,IF(AND($E$3=3),'Marks Entry 3rd'!AN18,IF(AND($E$3=4),'Marks Entry 4th'!AN18,"")))))</f>
        <v>11</v>
      </c>
      <c r="BW19" s="91">
        <f t="shared" si="46"/>
        <v>44</v>
      </c>
      <c r="BX19" s="87">
        <f t="shared" si="47"/>
        <v>60</v>
      </c>
      <c r="BY19" s="93">
        <f>IF(OR($E19="",$G19=""),"",IF(AND($E$3=1),'Marks Entry 1st'!AO18,IF(AND($E$3=2),'Marks Entry 2nd'!AO18,IF(AND($E$3=3),'Marks Entry 3rd'!AO18,IF(AND($E$3=4),'Marks Entry 4th'!AO18,"")))))</f>
        <v>49</v>
      </c>
      <c r="BZ19" s="93">
        <f>IF(OR($E19="",$G19=""),"",IF(AND($E$3=1),'Marks Entry 1st'!AP18,IF(AND($E$3=2),'Marks Entry 2nd'!AP18,IF(AND($E$3=3),'Marks Entry 3rd'!AP18,IF(AND($E$3=4),'Marks Entry 4th'!AP18,"")))))</f>
        <v>16</v>
      </c>
      <c r="CA19" s="93">
        <f>IF(OR($E19="",$G19=""),"",IF(AND($E$3=1),'Marks Entry 1st'!AQ18,IF(AND($E$3=2),'Marks Entry 2nd'!AQ18,IF(AND($E$3=3),'Marks Entry 3rd'!AQ18,IF(AND($E$3=4),'Marks Entry 4th'!AQ18,"")))))</f>
        <v>8</v>
      </c>
      <c r="CB19" s="92">
        <f t="shared" si="48"/>
        <v>73</v>
      </c>
      <c r="CC19" s="87">
        <f t="shared" si="49"/>
        <v>133</v>
      </c>
      <c r="CD19" s="144">
        <f t="shared" si="50"/>
        <v>0</v>
      </c>
      <c r="CE19" s="144">
        <f t="shared" si="51"/>
        <v>200</v>
      </c>
      <c r="CF19" s="144" t="str">
        <f t="shared" si="9"/>
        <v/>
      </c>
      <c r="CG19" s="144" t="str">
        <f t="shared" si="52"/>
        <v>P</v>
      </c>
      <c r="CH19" s="144" t="str">
        <f t="shared" si="10"/>
        <v>I</v>
      </c>
      <c r="CI19" s="148" t="str">
        <f t="shared" si="11"/>
        <v>C</v>
      </c>
      <c r="CJ19" s="380">
        <f>IF(OR($E19="",$G19=""),"",IF(AND($E$3=1),'Marks Entry 1st'!AR18,IF(AND($E$3=2),'Marks Entry 2nd'!AR18,IF(AND($E$3=3),'Marks Entry 3rd'!AR18,IF(AND($E$3=4),'Marks Entry 4th'!AR18,"")))))</f>
        <v>21</v>
      </c>
      <c r="CK19" s="380">
        <f>IF(OR($E19="",$G19=""),"",IF(AND($E$3=1),'Marks Entry 1st'!AS18,IF(AND($E$3=2),'Marks Entry 2nd'!AS18,IF(AND($E$3=3),'Marks Entry 3rd'!AS18,IF(AND($E$3=4),'Marks Entry 4th'!AS18,"")))))</f>
        <v>31</v>
      </c>
      <c r="CL19" s="380">
        <f>IF(OR($E19="",$G19=""),"",IF(AND($E$3=1),'Marks Entry 1st'!AT18,IF(AND($E$3=2),'Marks Entry 2nd'!AT18,IF(AND($E$3=3),'Marks Entry 3rd'!AT18,IF(AND($E$3=4),'Marks Entry 4th'!AT18,"")))))</f>
        <v>36</v>
      </c>
      <c r="CM19" s="181">
        <f t="shared" si="53"/>
        <v>88</v>
      </c>
      <c r="CN19" s="182">
        <f t="shared" si="54"/>
        <v>0</v>
      </c>
      <c r="CO19" s="182">
        <f t="shared" si="55"/>
        <v>100</v>
      </c>
      <c r="CP19" s="182" t="str">
        <f t="shared" si="56"/>
        <v>P</v>
      </c>
      <c r="CQ19" s="147" t="str">
        <f t="shared" si="12"/>
        <v>A</v>
      </c>
      <c r="CR19" s="380">
        <f>IF(OR($E19="",$G19=""),"",IF(AND($E$3=1),'Marks Entry 1st'!AU18,IF(AND($E$3=2),'Marks Entry 2nd'!AU18,IF(AND($E$3=3),'Marks Entry 3rd'!AU18,IF(AND($E$3=4),'Marks Entry 4th'!AU18,"")))))</f>
        <v>15</v>
      </c>
      <c r="CS19" s="380">
        <f>IF(OR($E19="",$G19=""),"",IF(AND($E$3=1),'Marks Entry 1st'!AV18,IF(AND($E$3=2),'Marks Entry 2nd'!AV18,IF(AND($E$3=3),'Marks Entry 3rd'!AV18,IF(AND($E$3=4),'Marks Entry 4th'!AV18,"")))))</f>
        <v>32</v>
      </c>
      <c r="CT19" s="380">
        <f>IF(OR($E19="",$G19=""),"",IF(AND($E$3=1),'Marks Entry 1st'!AW18,IF(AND($E$3=2),'Marks Entry 2nd'!AW18,IF(AND($E$3=3),'Marks Entry 3rd'!AW18,IF(AND($E$3=4),'Marks Entry 4th'!AW18,"")))))</f>
        <v>29</v>
      </c>
      <c r="CU19" s="181">
        <f t="shared" si="57"/>
        <v>76</v>
      </c>
      <c r="CV19" s="182">
        <f t="shared" si="58"/>
        <v>0</v>
      </c>
      <c r="CW19" s="182">
        <f t="shared" si="59"/>
        <v>100</v>
      </c>
      <c r="CX19" s="182" t="str">
        <f t="shared" si="60"/>
        <v>P</v>
      </c>
      <c r="CY19" s="147" t="str">
        <f t="shared" si="13"/>
        <v>A</v>
      </c>
      <c r="CZ19" s="380">
        <f>IF(OR($E19="",$G19=""),"",IF(AND($E$3=1),'Marks Entry 1st'!AX18,IF(AND($E$3=2),'Marks Entry 2nd'!AX18,IF(AND($E$3=3),'Marks Entry 3rd'!AX18,IF(AND($E$3=4),'Marks Entry 4th'!AX18,"")))))</f>
        <v>25</v>
      </c>
      <c r="DA19" s="380">
        <f>IF(OR($E19="",$G19=""),"",IF(AND($E$3=1),'Marks Entry 1st'!AY18,IF(AND($E$3=2),'Marks Entry 2nd'!AY18,IF(AND($E$3=3),'Marks Entry 3rd'!AY18,IF(AND($E$3=4),'Marks Entry 4th'!AY18,"")))))</f>
        <v>23</v>
      </c>
      <c r="DB19" s="380">
        <f>IF(OR($E19="",$G19=""),"",IF(AND($E$3=1),'Marks Entry 1st'!AZ18,IF(AND($E$3=2),'Marks Entry 2nd'!AZ18,IF(AND($E$3=3),'Marks Entry 3rd'!AZ18,IF(AND($E$3=4),'Marks Entry 4th'!AZ18,"")))))</f>
        <v>30</v>
      </c>
      <c r="DC19" s="181">
        <f t="shared" si="61"/>
        <v>78</v>
      </c>
      <c r="DD19" s="182">
        <f t="shared" si="62"/>
        <v>0</v>
      </c>
      <c r="DE19" s="182">
        <f t="shared" si="63"/>
        <v>100</v>
      </c>
      <c r="DF19" s="182" t="str">
        <f t="shared" si="64"/>
        <v>P</v>
      </c>
      <c r="DG19" s="147" t="str">
        <f t="shared" si="14"/>
        <v>A</v>
      </c>
      <c r="DH19" s="104">
        <f t="shared" si="15"/>
        <v>333</v>
      </c>
      <c r="DI19" s="105">
        <f t="shared" si="16"/>
        <v>55.5</v>
      </c>
      <c r="DJ19" s="111" t="str">
        <f t="shared" si="17"/>
        <v>II</v>
      </c>
      <c r="DK19" s="112">
        <f t="shared" si="18"/>
        <v>13.999999999999998</v>
      </c>
      <c r="DL19" s="386" t="str">
        <f t="shared" si="19"/>
        <v>Promoted</v>
      </c>
      <c r="DM19" s="72">
        <f>IF(OR($E19="",$G19=""),"",IF(AND($E$3=1),'Marks Entry 1st'!BA18,IF(AND($E$3=2),'Marks Entry 2nd'!BA18,IF(AND($E$3=3),'Marks Entry 3rd'!BA18,IF(AND($E$3=4),'Marks Entry 4th'!BA18,"")))))</f>
        <v>220</v>
      </c>
      <c r="DN19" s="72">
        <f>IF(OR($E19="",$G19=""),"",IF(AND($E$3=1),'Marks Entry 1st'!BB18,IF(AND($E$3=2),'Marks Entry 2nd'!BB18,IF(AND($E$3=3),'Marks Entry 3rd'!BB18,IF(AND($E$3=4),'Marks Entry 4th'!BB18,"")))))</f>
        <v>12</v>
      </c>
      <c r="DO19" s="328" t="str">
        <f t="shared" si="20"/>
        <v>C</v>
      </c>
      <c r="DP19" s="73"/>
      <c r="DW19" s="75">
        <f>IF(AND($E$3=1),'Marks Entry 1st'!I18,IF(AND($E$3=2),'Marks Entry 2nd'!I18,IF(AND($E$3=3),'Marks Entry 3rd'!I18,IF(AND($E$3=4),'Marks Entry 4th'!I18,""))))</f>
        <v>113</v>
      </c>
    </row>
    <row r="20" spans="1:127" ht="18.899999999999999" customHeight="1">
      <c r="A20" s="94">
        <v>13</v>
      </c>
      <c r="B20" s="94">
        <f>IF(OR(DW20=0,DW20=""),"",IF(AND($E$3=1),'Marks Entry 1st'!I19,IF(AND($E$3=2),'Marks Entry 2nd'!I19,IF(AND($E$3=3),'Marks Entry 3rd'!I19,IF(AND($E$3=4),'Marks Entry 4th'!I19,"")))))</f>
        <v>114</v>
      </c>
      <c r="C20" s="95">
        <f>IF(OR(B20=0,B20=""),"",IF(AND($E$3=1),'Marks Entry 1st'!B19,IF(AND($E$3=2),'Marks Entry 2nd'!B19,IF(AND($E$3=3),'Marks Entry 3rd'!B19,IF(AND($E$3=4),'Marks Entry 4th'!B19,"")))))</f>
        <v>1</v>
      </c>
      <c r="D20" s="95" t="str">
        <f>IF(OR(B20=0,B20=""),"",IF(AND($E$3=1),'Marks Entry 1st'!C19,IF(AND($E$3=2),'Marks Entry 2nd'!C19,IF(AND($E$3=3),'Marks Entry 3rd'!C19,IF(AND($E$3=4),'Marks Entry 4th'!C19,"")))))</f>
        <v>A</v>
      </c>
      <c r="E20" s="96" t="str">
        <f>IF(OR(B20=0,B20=""),"",IF(AND($E$3=1),'Marks Entry 1st'!E19,IF(AND($E$3=2),'Marks Entry 2nd'!E19,IF(AND($E$3=3),'Marks Entry 3rd'!E19,IF(AND($E$3=4),'Marks Entry 4th'!E19,"")))))</f>
        <v>26-05-2014</v>
      </c>
      <c r="F20" s="95">
        <f>IF(OR(B20=0,B20=""),"",IF(AND($E$3=1),'Marks Entry 1st'!D19,IF(AND($E$3=2),'Marks Entry 2nd'!D19,IF(AND($E$3=3),'Marks Entry 3rd'!D19,IF(AND($E$3=4),'Marks Entry 4th'!D19,"")))))</f>
        <v>933</v>
      </c>
      <c r="G20" s="90" t="str">
        <f>IF(OR(B20=0,B20=""),"",IF(AND($E$3=1),'Marks Entry 1st'!F19,IF(AND($E$3=2),'Marks Entry 2nd'!F19,IF(AND($E$3=3),'Marks Entry 3rd'!F19,IF(AND($E$3=4),'Marks Entry 4th'!F19,"")))))</f>
        <v>JOYA KHAN</v>
      </c>
      <c r="H20" s="90" t="str">
        <f>IF(OR(B20=0,B20=""),"",IF(AND($E$3=1),'Marks Entry 1st'!G19,IF(AND($E$3=2),'Marks Entry 2nd'!G19,IF(AND($E$3=3),'Marks Entry 3rd'!G19,IF(AND($E$3=4),'Marks Entry 4th'!G19,"")))))</f>
        <v>BARGAT KHAN</v>
      </c>
      <c r="I20" s="90" t="str">
        <f>IF(OR(B20=0,B20=""),"",IF(AND($E$3=1),'Marks Entry 1st'!H19,IF(AND($E$3=2),'Marks Entry 2nd'!H19,IF(AND($E$3=3),'Marks Entry 3rd'!H19,IF(AND($E$3=4),'Marks Entry 4th'!H19,"")))))</f>
        <v>MADINA BANO</v>
      </c>
      <c r="J20" s="379" t="str">
        <f>IF(OR(B20=0,B20=""),"",IF(AND($E$3=1),'Marks Entry 1st'!J19,IF(AND($E$3=2),'Marks Entry 2nd'!J19,IF(AND($E$3=3),'Marks Entry 3rd'!J19,IF(AND($E$3=4),'Marks Entry 4th'!J19,"")))))</f>
        <v>F</v>
      </c>
      <c r="K20" s="379" t="str">
        <f>IF(OR(B20=0,B20=""),"",IF(AND($E$3=1),'Marks Entry 1st'!K19,IF(AND($E$3=2),'Marks Entry 2nd'!K19,IF(AND($E$3=3),'Marks Entry 3rd'!K19,IF(AND($E$3=4),'Marks Entry 4th'!K19,"")))))</f>
        <v>OBC</v>
      </c>
      <c r="L20" s="180">
        <f>IF(OR($E20="",$G20=""),"",IF(AND($E$3=1),'Marks Entry 1st'!L19,IF(AND($E$3=2),'Marks Entry 2nd'!L19,IF(AND($E$3=3),'Marks Entry 3rd'!L19,IF(AND($E$3=4),'Marks Entry 4th'!L19,"")))))</f>
        <v>5</v>
      </c>
      <c r="M20" s="180">
        <f>IF(OR($E20="",$G20=""),"",IF(AND($E$3=1),'Marks Entry 1st'!M19,IF(AND($E$3=2),'Marks Entry 2nd'!M19,IF(AND($E$3=3),'Marks Entry 3rd'!M19,IF(AND($E$3=4),'Marks Entry 4th'!M19,"")))))</f>
        <v>6</v>
      </c>
      <c r="N20" s="87">
        <f t="shared" si="21"/>
        <v>11</v>
      </c>
      <c r="O20" s="180">
        <f>IF(OR($E20="",$G20=""),"",IF(AND($E$3=1),'Marks Entry 1st'!N19,IF(AND($E$3=2),'Marks Entry 2nd'!N19,IF(AND($E$3=3),'Marks Entry 3rd'!N19,IF(AND($E$3=4),'Marks Entry 4th'!N19,"")))))</f>
        <v>21</v>
      </c>
      <c r="P20" s="180">
        <f>IF(OR($E20="",$G20=""),"",IF(AND($E$3=1),'Marks Entry 1st'!O19,IF(AND($E$3=2),'Marks Entry 2nd'!O19,IF(AND($E$3=3),'Marks Entry 3rd'!O19,IF(AND($E$3=4),'Marks Entry 4th'!O19,"")))))</f>
        <v>6</v>
      </c>
      <c r="Q20" s="180">
        <f>IF(OR($E20="",$G20=""),"",IF(AND($E$3=1),'Marks Entry 1st'!P19,IF(AND($E$3=2),'Marks Entry 2nd'!P19,IF(AND($E$3=3),'Marks Entry 3rd'!P19,IF(AND($E$3=4),'Marks Entry 4th'!P19,"")))))</f>
        <v>4</v>
      </c>
      <c r="R20" s="91">
        <f t="shared" si="22"/>
        <v>31</v>
      </c>
      <c r="S20" s="87">
        <f t="shared" si="23"/>
        <v>42</v>
      </c>
      <c r="T20" s="93">
        <f>IF(OR($E20="",$G20=""),"",IF(AND($E$3=1),'Marks Entry 1st'!Q19,IF(AND($E$3=2),'Marks Entry 2nd'!Q19,IF(AND($E$3=3),'Marks Entry 3rd'!Q19,IF(AND($E$3=4),'Marks Entry 4th'!Q19,"")))))</f>
        <v>37</v>
      </c>
      <c r="U20" s="93">
        <f>IF(OR($E20="",$G20=""),"",IF(AND($E$3=1),'Marks Entry 1st'!R19,IF(AND($E$3=2),'Marks Entry 2nd'!R19,IF(AND($E$3=3),'Marks Entry 3rd'!R19,IF(AND($E$3=4),'Marks Entry 4th'!R19,"")))))</f>
        <v>4</v>
      </c>
      <c r="V20" s="93">
        <f>IF(OR($E20="",$G20=""),"",IF(AND($E$3=1),'Marks Entry 1st'!S19,IF(AND($E$3=2),'Marks Entry 2nd'!S19,IF(AND($E$3=3),'Marks Entry 3rd'!S19,IF(AND($E$3=4),'Marks Entry 4th'!S19,"")))))</f>
        <v>11</v>
      </c>
      <c r="W20" s="92">
        <f t="shared" si="24"/>
        <v>52</v>
      </c>
      <c r="X20" s="87">
        <f t="shared" si="25"/>
        <v>94</v>
      </c>
      <c r="Y20" s="144">
        <f t="shared" si="26"/>
        <v>0</v>
      </c>
      <c r="Z20" s="144">
        <f t="shared" si="27"/>
        <v>200</v>
      </c>
      <c r="AA20" s="144" t="str">
        <f t="shared" si="0"/>
        <v/>
      </c>
      <c r="AB20" s="144" t="str">
        <f t="shared" si="28"/>
        <v>P</v>
      </c>
      <c r="AC20" s="144" t="str">
        <f t="shared" si="1"/>
        <v>III</v>
      </c>
      <c r="AD20" s="148" t="str">
        <f t="shared" si="2"/>
        <v>D</v>
      </c>
      <c r="AE20" s="180">
        <f>IF(OR($E20="",$G20=""),"",IF(AND($E$3=1),'Marks Entry 1st'!T19,IF(AND($E$3=2),'Marks Entry 2nd'!T19,IF(AND($E$3=3),'Marks Entry 3rd'!T19,IF(AND($E$3=4),'Marks Entry 4th'!T19,"")))))</f>
        <v>9</v>
      </c>
      <c r="AF20" s="180">
        <f>IF(OR($E20="",$G20=""),"",IF(AND($E$3=1),'Marks Entry 1st'!U19,IF(AND($E$3=2),'Marks Entry 2nd'!U19,IF(AND($E$3=3),'Marks Entry 3rd'!U19,IF(AND($E$3=4),'Marks Entry 4th'!U19,"")))))</f>
        <v>9</v>
      </c>
      <c r="AG20" s="87">
        <f t="shared" si="29"/>
        <v>18</v>
      </c>
      <c r="AH20" s="180">
        <f>IF(OR($E20="",$G20=""),"",IF(AND($E$3=1),'Marks Entry 1st'!V19,IF(AND($E$3=2),'Marks Entry 2nd'!V19,IF(AND($E$3=3),'Marks Entry 3rd'!V19,IF(AND($E$3=4),'Marks Entry 4th'!V19,"")))))</f>
        <v>25</v>
      </c>
      <c r="AI20" s="180">
        <f>IF(OR($E20="",$G20=""),"",IF(AND($E$3=1),'Marks Entry 1st'!W19,IF(AND($E$3=2),'Marks Entry 2nd'!W19,IF(AND($E$3=3),'Marks Entry 3rd'!W19,IF(AND($E$3=4),'Marks Entry 4th'!W19,"")))))</f>
        <v>6</v>
      </c>
      <c r="AJ20" s="180">
        <f>IF(OR($E20="",$G20=""),"",IF(AND($E$3=1),'Marks Entry 1st'!X19,IF(AND($E$3=2),'Marks Entry 2nd'!X19,IF(AND($E$3=3),'Marks Entry 3rd'!X19,IF(AND($E$3=4),'Marks Entry 4th'!X19,"")))))</f>
        <v>9</v>
      </c>
      <c r="AK20" s="91">
        <f t="shared" si="30"/>
        <v>40</v>
      </c>
      <c r="AL20" s="87">
        <f t="shared" si="31"/>
        <v>58</v>
      </c>
      <c r="AM20" s="93">
        <f>IF(OR($E20="",$G20=""),"",IF(AND($E$3=1),'Marks Entry 1st'!Y19,IF(AND($E$3=2),'Marks Entry 2nd'!Y19,IF(AND($E$3=3),'Marks Entry 3rd'!Y19,IF(AND($E$3=4),'Marks Entry 4th'!Y19,"")))))</f>
        <v>48</v>
      </c>
      <c r="AN20" s="93">
        <f>IF(OR($E20="",$G20=""),"",IF(AND($E$3=1),'Marks Entry 1st'!Z19,IF(AND($E$3=2),'Marks Entry 2nd'!Z19,IF(AND($E$3=3),'Marks Entry 3rd'!Z19,IF(AND($E$3=4),'Marks Entry 4th'!Z19,"")))))</f>
        <v>4</v>
      </c>
      <c r="AO20" s="93">
        <f>IF(OR($E20="",$G20=""),"",IF(AND($E$3=1),'Marks Entry 1st'!AA19,IF(AND($E$3=2),'Marks Entry 2nd'!AA19,IF(AND($E$3=3),'Marks Entry 3rd'!AA19,IF(AND($E$3=4),'Marks Entry 4th'!AA19,"")))))</f>
        <v>9</v>
      </c>
      <c r="AP20" s="92">
        <f t="shared" si="32"/>
        <v>61</v>
      </c>
      <c r="AQ20" s="87">
        <f t="shared" si="33"/>
        <v>119</v>
      </c>
      <c r="AR20" s="144">
        <f t="shared" si="34"/>
        <v>0</v>
      </c>
      <c r="AS20" s="144">
        <f t="shared" si="35"/>
        <v>200</v>
      </c>
      <c r="AT20" s="144" t="str">
        <f t="shared" si="3"/>
        <v/>
      </c>
      <c r="AU20" s="144" t="str">
        <f t="shared" si="36"/>
        <v>P</v>
      </c>
      <c r="AV20" s="144" t="str">
        <f t="shared" si="4"/>
        <v>II</v>
      </c>
      <c r="AW20" s="148" t="str">
        <f t="shared" si="5"/>
        <v>C</v>
      </c>
      <c r="AX20" s="180">
        <f>IF(OR($E20="",$G20=""),"",IF(AND($E$3=1),'Marks Entry 1st'!AB19,IF(AND($E$3=2),'Marks Entry 2nd'!AB19,IF(AND($E$3=3),'Marks Entry 3rd'!AB19,IF(AND($E$3=4),'Marks Entry 4th'!AB19,"")))))</f>
        <v>9</v>
      </c>
      <c r="AY20" s="180">
        <f>IF(OR($E20="",$G20=""),"",IF(AND($E$3=1),'Marks Entry 1st'!AC19,IF(AND($E$3=2),'Marks Entry 2nd'!AC19,IF(AND($E$3=3),'Marks Entry 3rd'!AC19,IF(AND($E$3=4),'Marks Entry 4th'!AC19,"")))))</f>
        <v>6</v>
      </c>
      <c r="AZ20" s="87">
        <f t="shared" si="37"/>
        <v>15</v>
      </c>
      <c r="BA20" s="180">
        <f>IF(OR($E20="",$G20=""),"",IF(AND($E$3=1),'Marks Entry 1st'!AD19,IF(AND($E$3=2),'Marks Entry 2nd'!AD19,IF(AND($E$3=3),'Marks Entry 3rd'!AD19,IF(AND($E$3=4),'Marks Entry 4th'!AD19,"")))))</f>
        <v>21</v>
      </c>
      <c r="BB20" s="180">
        <f>IF(OR($E20="",$G20=""),"",IF(AND($E$3=1),'Marks Entry 1st'!AE19,IF(AND($E$3=2),'Marks Entry 2nd'!AE19,IF(AND($E$3=3),'Marks Entry 3rd'!AE19,IF(AND($E$3=4),'Marks Entry 4th'!AE19,"")))))</f>
        <v>5</v>
      </c>
      <c r="BC20" s="180">
        <f>IF(OR($E20="",$G20=""),"",IF(AND($E$3=1),'Marks Entry 1st'!AF19,IF(AND($E$3=2),'Marks Entry 2nd'!AF19,IF(AND($E$3=3),'Marks Entry 3rd'!AF19,IF(AND($E$3=4),'Marks Entry 4th'!AF19,"")))))</f>
        <v>9</v>
      </c>
      <c r="BD20" s="91">
        <f t="shared" si="38"/>
        <v>35</v>
      </c>
      <c r="BE20" s="87">
        <f t="shared" si="39"/>
        <v>50</v>
      </c>
      <c r="BF20" s="93">
        <f>IF(OR($E20="",$G20=""),"",IF(AND($E$3=1),'Marks Entry 1st'!AG19,IF(AND($E$3=2),'Marks Entry 2nd'!AG19,IF(AND($E$3=3),'Marks Entry 3rd'!AG19,IF(AND($E$3=4),'Marks Entry 4th'!AG19,"")))))</f>
        <v>41</v>
      </c>
      <c r="BG20" s="93">
        <f>IF(OR($E20="",$G20=""),"",IF(AND($E$3=1),'Marks Entry 1st'!AH19,IF(AND($E$3=2),'Marks Entry 2nd'!AH19,IF(AND($E$3=3),'Marks Entry 3rd'!AH19,IF(AND($E$3=4),'Marks Entry 4th'!AH19,"")))))</f>
        <v>15</v>
      </c>
      <c r="BH20" s="93">
        <f>IF(OR($E20="",$G20=""),"",IF(AND($E$3=1),'Marks Entry 1st'!AI19,IF(AND($E$3=2),'Marks Entry 2nd'!AI19,IF(AND($E$3=3),'Marks Entry 3rd'!AI19,IF(AND($E$3=4),'Marks Entry 4th'!AI19,"")))))</f>
        <v>8</v>
      </c>
      <c r="BI20" s="92">
        <f t="shared" si="40"/>
        <v>64</v>
      </c>
      <c r="BJ20" s="87">
        <f t="shared" si="41"/>
        <v>114</v>
      </c>
      <c r="BK20" s="144">
        <f t="shared" si="42"/>
        <v>0</v>
      </c>
      <c r="BL20" s="144">
        <f t="shared" si="43"/>
        <v>200</v>
      </c>
      <c r="BM20" s="144" t="str">
        <f t="shared" si="6"/>
        <v/>
      </c>
      <c r="BN20" s="144" t="str">
        <f t="shared" si="44"/>
        <v>P</v>
      </c>
      <c r="BO20" s="144" t="str">
        <f t="shared" si="7"/>
        <v>II</v>
      </c>
      <c r="BP20" s="148" t="str">
        <f t="shared" si="8"/>
        <v>C</v>
      </c>
      <c r="BQ20" s="180">
        <f>IF(OR($E20="",$G20=""),"",IF(AND($E$3=1),'Marks Entry 1st'!AJ19,IF(AND($E$3=2),'Marks Entry 2nd'!AJ19,IF(AND($E$3=3),'Marks Entry 3rd'!AJ19,IF(AND($E$3=4),'Marks Entry 4th'!AJ19,"")))))</f>
        <v>9</v>
      </c>
      <c r="BR20" s="180">
        <f>IF(OR($E20="",$G20=""),"",IF(AND($E$3=1),'Marks Entry 1st'!AK19,IF(AND($E$3=2),'Marks Entry 2nd'!AK19,IF(AND($E$3=3),'Marks Entry 3rd'!AK19,IF(AND($E$3=4),'Marks Entry 4th'!AK19,"")))))</f>
        <v>7</v>
      </c>
      <c r="BS20" s="87">
        <f t="shared" si="45"/>
        <v>16</v>
      </c>
      <c r="BT20" s="180">
        <f>IF(OR($E20="",$G20=""),"",IF(AND($E$3=1),'Marks Entry 1st'!AL19,IF(AND($E$3=2),'Marks Entry 2nd'!AL19,IF(AND($E$3=3),'Marks Entry 3rd'!AL19,IF(AND($E$3=4),'Marks Entry 4th'!AL19,"")))))</f>
        <v>28</v>
      </c>
      <c r="BU20" s="180">
        <f>IF(OR($E20="",$G20=""),"",IF(AND($E$3=1),'Marks Entry 1st'!AM19,IF(AND($E$3=2),'Marks Entry 2nd'!AM19,IF(AND($E$3=3),'Marks Entry 3rd'!AM19,IF(AND($E$3=4),'Marks Entry 4th'!AM19,"")))))</f>
        <v>4</v>
      </c>
      <c r="BV20" s="180">
        <f>IF(OR($E20="",$G20=""),"",IF(AND($E$3=1),'Marks Entry 1st'!AN19,IF(AND($E$3=2),'Marks Entry 2nd'!AN19,IF(AND($E$3=3),'Marks Entry 3rd'!AN19,IF(AND($E$3=4),'Marks Entry 4th'!AN19,"")))))</f>
        <v>11</v>
      </c>
      <c r="BW20" s="91">
        <f t="shared" si="46"/>
        <v>43</v>
      </c>
      <c r="BX20" s="87">
        <f t="shared" si="47"/>
        <v>59</v>
      </c>
      <c r="BY20" s="93">
        <f>IF(OR($E20="",$G20=""),"",IF(AND($E$3=1),'Marks Entry 1st'!AO19,IF(AND($E$3=2),'Marks Entry 2nd'!AO19,IF(AND($E$3=3),'Marks Entry 3rd'!AO19,IF(AND($E$3=4),'Marks Entry 4th'!AO19,"")))))</f>
        <v>47</v>
      </c>
      <c r="BZ20" s="93">
        <f>IF(OR($E20="",$G20=""),"",IF(AND($E$3=1),'Marks Entry 1st'!AP19,IF(AND($E$3=2),'Marks Entry 2nd'!AP19,IF(AND($E$3=3),'Marks Entry 3rd'!AP19,IF(AND($E$3=4),'Marks Entry 4th'!AP19,"")))))</f>
        <v>16</v>
      </c>
      <c r="CA20" s="93">
        <f>IF(OR($E20="",$G20=""),"",IF(AND($E$3=1),'Marks Entry 1st'!AQ19,IF(AND($E$3=2),'Marks Entry 2nd'!AQ19,IF(AND($E$3=3),'Marks Entry 3rd'!AQ19,IF(AND($E$3=4),'Marks Entry 4th'!AQ19,"")))))</f>
        <v>8</v>
      </c>
      <c r="CB20" s="92">
        <f t="shared" si="48"/>
        <v>71</v>
      </c>
      <c r="CC20" s="87">
        <f t="shared" si="49"/>
        <v>130</v>
      </c>
      <c r="CD20" s="144">
        <f t="shared" si="50"/>
        <v>0</v>
      </c>
      <c r="CE20" s="144">
        <f t="shared" si="51"/>
        <v>200</v>
      </c>
      <c r="CF20" s="144" t="str">
        <f t="shared" si="9"/>
        <v/>
      </c>
      <c r="CG20" s="144" t="str">
        <f t="shared" si="52"/>
        <v>P</v>
      </c>
      <c r="CH20" s="144" t="str">
        <f t="shared" si="10"/>
        <v>I</v>
      </c>
      <c r="CI20" s="148" t="str">
        <f t="shared" si="11"/>
        <v>C</v>
      </c>
      <c r="CJ20" s="380">
        <f>IF(OR($E20="",$G20=""),"",IF(AND($E$3=1),'Marks Entry 1st'!AR19,IF(AND($E$3=2),'Marks Entry 2nd'!AR19,IF(AND($E$3=3),'Marks Entry 3rd'!AR19,IF(AND($E$3=4),'Marks Entry 4th'!AR19,"")))))</f>
        <v>23</v>
      </c>
      <c r="CK20" s="380">
        <f>IF(OR($E20="",$G20=""),"",IF(AND($E$3=1),'Marks Entry 1st'!AS19,IF(AND($E$3=2),'Marks Entry 2nd'!AS19,IF(AND($E$3=3),'Marks Entry 3rd'!AS19,IF(AND($E$3=4),'Marks Entry 4th'!AS19,"")))))</f>
        <v>32</v>
      </c>
      <c r="CL20" s="380">
        <f>IF(OR($E20="",$G20=""),"",IF(AND($E$3=1),'Marks Entry 1st'!AT19,IF(AND($E$3=2),'Marks Entry 2nd'!AT19,IF(AND($E$3=3),'Marks Entry 3rd'!AT19,IF(AND($E$3=4),'Marks Entry 4th'!AT19,"")))))</f>
        <v>32</v>
      </c>
      <c r="CM20" s="181">
        <f t="shared" si="53"/>
        <v>87</v>
      </c>
      <c r="CN20" s="182">
        <f t="shared" si="54"/>
        <v>0</v>
      </c>
      <c r="CO20" s="182">
        <f t="shared" si="55"/>
        <v>100</v>
      </c>
      <c r="CP20" s="182" t="str">
        <f t="shared" si="56"/>
        <v>P</v>
      </c>
      <c r="CQ20" s="147" t="str">
        <f t="shared" si="12"/>
        <v>A</v>
      </c>
      <c r="CR20" s="380">
        <f>IF(OR($E20="",$G20=""),"",IF(AND($E$3=1),'Marks Entry 1st'!AU19,IF(AND($E$3=2),'Marks Entry 2nd'!AU19,IF(AND($E$3=3),'Marks Entry 3rd'!AU19,IF(AND($E$3=4),'Marks Entry 4th'!AU19,"")))))</f>
        <v>15</v>
      </c>
      <c r="CS20" s="380">
        <f>IF(OR($E20="",$G20=""),"",IF(AND($E$3=1),'Marks Entry 1st'!AV19,IF(AND($E$3=2),'Marks Entry 2nd'!AV19,IF(AND($E$3=3),'Marks Entry 3rd'!AV19,IF(AND($E$3=4),'Marks Entry 4th'!AV19,"")))))</f>
        <v>32</v>
      </c>
      <c r="CT20" s="380">
        <f>IF(OR($E20="",$G20=""),"",IF(AND($E$3=1),'Marks Entry 1st'!AW19,IF(AND($E$3=2),'Marks Entry 2nd'!AW19,IF(AND($E$3=3),'Marks Entry 3rd'!AW19,IF(AND($E$3=4),'Marks Entry 4th'!AW19,"")))))</f>
        <v>29</v>
      </c>
      <c r="CU20" s="181">
        <f t="shared" si="57"/>
        <v>76</v>
      </c>
      <c r="CV20" s="182">
        <f t="shared" si="58"/>
        <v>0</v>
      </c>
      <c r="CW20" s="182">
        <f t="shared" si="59"/>
        <v>100</v>
      </c>
      <c r="CX20" s="182" t="str">
        <f t="shared" si="60"/>
        <v>P</v>
      </c>
      <c r="CY20" s="147" t="str">
        <f t="shared" si="13"/>
        <v>A</v>
      </c>
      <c r="CZ20" s="380">
        <f>IF(OR($E20="",$G20=""),"",IF(AND($E$3=1),'Marks Entry 1st'!AX19,IF(AND($E$3=2),'Marks Entry 2nd'!AX19,IF(AND($E$3=3),'Marks Entry 3rd'!AX19,IF(AND($E$3=4),'Marks Entry 4th'!AX19,"")))))</f>
        <v>21</v>
      </c>
      <c r="DA20" s="380">
        <f>IF(OR($E20="",$G20=""),"",IF(AND($E$3=1),'Marks Entry 1st'!AY19,IF(AND($E$3=2),'Marks Entry 2nd'!AY19,IF(AND($E$3=3),'Marks Entry 3rd'!AY19,IF(AND($E$3=4),'Marks Entry 4th'!AY19,"")))))</f>
        <v>23</v>
      </c>
      <c r="DB20" s="380">
        <f>IF(OR($E20="",$G20=""),"",IF(AND($E$3=1),'Marks Entry 1st'!AZ19,IF(AND($E$3=2),'Marks Entry 2nd'!AZ19,IF(AND($E$3=3),'Marks Entry 3rd'!AZ19,IF(AND($E$3=4),'Marks Entry 4th'!AZ19,"")))))</f>
        <v>30</v>
      </c>
      <c r="DC20" s="181">
        <f t="shared" si="61"/>
        <v>74</v>
      </c>
      <c r="DD20" s="182">
        <f t="shared" si="62"/>
        <v>0</v>
      </c>
      <c r="DE20" s="182">
        <f t="shared" si="63"/>
        <v>100</v>
      </c>
      <c r="DF20" s="182" t="str">
        <f t="shared" si="64"/>
        <v>P</v>
      </c>
      <c r="DG20" s="147" t="str">
        <f t="shared" si="14"/>
        <v>B</v>
      </c>
      <c r="DH20" s="104">
        <f t="shared" si="15"/>
        <v>327</v>
      </c>
      <c r="DI20" s="105">
        <f t="shared" si="16"/>
        <v>54.5</v>
      </c>
      <c r="DJ20" s="111" t="str">
        <f t="shared" si="17"/>
        <v>II</v>
      </c>
      <c r="DK20" s="112">
        <f t="shared" si="18"/>
        <v>16</v>
      </c>
      <c r="DL20" s="386" t="str">
        <f t="shared" si="19"/>
        <v>Promoted</v>
      </c>
      <c r="DM20" s="72">
        <f>IF(OR($E20="",$G20=""),"",IF(AND($E$3=1),'Marks Entry 1st'!BA19,IF(AND($E$3=2),'Marks Entry 2nd'!BA19,IF(AND($E$3=3),'Marks Entry 3rd'!BA19,IF(AND($E$3=4),'Marks Entry 4th'!BA19,"")))))</f>
        <v>220</v>
      </c>
      <c r="DN20" s="72">
        <f>IF(OR($E20="",$G20=""),"",IF(AND($E$3=1),'Marks Entry 1st'!BB19,IF(AND($E$3=2),'Marks Entry 2nd'!BB19,IF(AND($E$3=3),'Marks Entry 3rd'!BB19,IF(AND($E$3=4),'Marks Entry 4th'!BB19,"")))))</f>
        <v>22</v>
      </c>
      <c r="DO20" s="328" t="str">
        <f t="shared" si="20"/>
        <v>C</v>
      </c>
      <c r="DP20" s="73"/>
      <c r="DW20" s="75">
        <f>IF(AND($E$3=1),'Marks Entry 1st'!I19,IF(AND($E$3=2),'Marks Entry 2nd'!I19,IF(AND($E$3=3),'Marks Entry 3rd'!I19,IF(AND($E$3=4),'Marks Entry 4th'!I19,""))))</f>
        <v>114</v>
      </c>
    </row>
    <row r="21" spans="1:127" ht="18.899999999999999" customHeight="1">
      <c r="A21" s="94">
        <v>14</v>
      </c>
      <c r="B21" s="94">
        <f>IF(OR(DW21=0,DW21=""),"",IF(AND($E$3=1),'Marks Entry 1st'!I20,IF(AND($E$3=2),'Marks Entry 2nd'!I20,IF(AND($E$3=3),'Marks Entry 3rd'!I20,IF(AND($E$3=4),'Marks Entry 4th'!I20,"")))))</f>
        <v>115</v>
      </c>
      <c r="C21" s="95">
        <f>IF(OR(B21=0,B21=""),"",IF(AND($E$3=1),'Marks Entry 1st'!B20,IF(AND($E$3=2),'Marks Entry 2nd'!B20,IF(AND($E$3=3),'Marks Entry 3rd'!B20,IF(AND($E$3=4),'Marks Entry 4th'!B20,"")))))</f>
        <v>1</v>
      </c>
      <c r="D21" s="95" t="str">
        <f>IF(OR(B21=0,B21=""),"",IF(AND($E$3=1),'Marks Entry 1st'!C20,IF(AND($E$3=2),'Marks Entry 2nd'!C20,IF(AND($E$3=3),'Marks Entry 3rd'!C20,IF(AND($E$3=4),'Marks Entry 4th'!C20,"")))))</f>
        <v>A</v>
      </c>
      <c r="E21" s="96" t="str">
        <f>IF(OR(B21=0,B21=""),"",IF(AND($E$3=1),'Marks Entry 1st'!E20,IF(AND($E$3=2),'Marks Entry 2nd'!E20,IF(AND($E$3=3),'Marks Entry 3rd'!E20,IF(AND($E$3=4),'Marks Entry 4th'!E20,"")))))</f>
        <v>18-02-2015</v>
      </c>
      <c r="F21" s="95">
        <f>IF(OR(B21=0,B21=""),"",IF(AND($E$3=1),'Marks Entry 1st'!D20,IF(AND($E$3=2),'Marks Entry 2nd'!D20,IF(AND($E$3=3),'Marks Entry 3rd'!D20,IF(AND($E$3=4),'Marks Entry 4th'!D20,"")))))</f>
        <v>946</v>
      </c>
      <c r="G21" s="90" t="str">
        <f>IF(OR(B21=0,B21=""),"",IF(AND($E$3=1),'Marks Entry 1st'!F20,IF(AND($E$3=2),'Marks Entry 2nd'!F20,IF(AND($E$3=3),'Marks Entry 3rd'!F20,IF(AND($E$3=4),'Marks Entry 4th'!F20,"")))))</f>
        <v>JOYA KHAN</v>
      </c>
      <c r="H21" s="90" t="str">
        <f>IF(OR(B21=0,B21=""),"",IF(AND($E$3=1),'Marks Entry 1st'!G20,IF(AND($E$3=2),'Marks Entry 2nd'!G20,IF(AND($E$3=3),'Marks Entry 3rd'!G20,IF(AND($E$3=4),'Marks Entry 4th'!G20,"")))))</f>
        <v>SAHIMAN LOHAR</v>
      </c>
      <c r="I21" s="90" t="str">
        <f>IF(OR(B21=0,B21=""),"",IF(AND($E$3=1),'Marks Entry 1st'!H20,IF(AND($E$3=2),'Marks Entry 2nd'!H20,IF(AND($E$3=3),'Marks Entry 3rd'!H20,IF(AND($E$3=4),'Marks Entry 4th'!H20,"")))))</f>
        <v>SABINA BANO</v>
      </c>
      <c r="J21" s="379" t="str">
        <f>IF(OR(B21=0,B21=""),"",IF(AND($E$3=1),'Marks Entry 1st'!J20,IF(AND($E$3=2),'Marks Entry 2nd'!J20,IF(AND($E$3=3),'Marks Entry 3rd'!J20,IF(AND($E$3=4),'Marks Entry 4th'!J20,"")))))</f>
        <v>F</v>
      </c>
      <c r="K21" s="379" t="str">
        <f>IF(OR(B21=0,B21=""),"",IF(AND($E$3=1),'Marks Entry 1st'!K20,IF(AND($E$3=2),'Marks Entry 2nd'!K20,IF(AND($E$3=3),'Marks Entry 3rd'!K20,IF(AND($E$3=4),'Marks Entry 4th'!K20,"")))))</f>
        <v>OBC</v>
      </c>
      <c r="L21" s="180">
        <f>IF(OR($E21="",$G21=""),"",IF(AND($E$3=1),'Marks Entry 1st'!L20,IF(AND($E$3=2),'Marks Entry 2nd'!L20,IF(AND($E$3=3),'Marks Entry 3rd'!L20,IF(AND($E$3=4),'Marks Entry 4th'!L20,"")))))</f>
        <v>9</v>
      </c>
      <c r="M21" s="180">
        <f>IF(OR($E21="",$G21=""),"",IF(AND($E$3=1),'Marks Entry 1st'!M20,IF(AND($E$3=2),'Marks Entry 2nd'!M20,IF(AND($E$3=3),'Marks Entry 3rd'!M20,IF(AND($E$3=4),'Marks Entry 4th'!M20,"")))))</f>
        <v>9</v>
      </c>
      <c r="N21" s="87">
        <f t="shared" si="21"/>
        <v>18</v>
      </c>
      <c r="O21" s="180">
        <f>IF(OR($E21="",$G21=""),"",IF(AND($E$3=1),'Marks Entry 1st'!N20,IF(AND($E$3=2),'Marks Entry 2nd'!N20,IF(AND($E$3=3),'Marks Entry 3rd'!N20,IF(AND($E$3=4),'Marks Entry 4th'!N20,"")))))</f>
        <v>26</v>
      </c>
      <c r="P21" s="180">
        <f>IF(OR($E21="",$G21=""),"",IF(AND($E$3=1),'Marks Entry 1st'!O20,IF(AND($E$3=2),'Marks Entry 2nd'!O20,IF(AND($E$3=3),'Marks Entry 3rd'!O20,IF(AND($E$3=4),'Marks Entry 4th'!O20,"")))))</f>
        <v>6</v>
      </c>
      <c r="Q21" s="180">
        <f>IF(OR($E21="",$G21=""),"",IF(AND($E$3=1),'Marks Entry 1st'!P20,IF(AND($E$3=2),'Marks Entry 2nd'!P20,IF(AND($E$3=3),'Marks Entry 3rd'!P20,IF(AND($E$3=4),'Marks Entry 4th'!P20,"")))))</f>
        <v>0</v>
      </c>
      <c r="R21" s="91">
        <f t="shared" si="22"/>
        <v>32</v>
      </c>
      <c r="S21" s="87">
        <f t="shared" si="23"/>
        <v>50</v>
      </c>
      <c r="T21" s="93">
        <f>IF(OR($E21="",$G21=""),"",IF(AND($E$3=1),'Marks Entry 1st'!Q20,IF(AND($E$3=2),'Marks Entry 2nd'!Q20,IF(AND($E$3=3),'Marks Entry 3rd'!Q20,IF(AND($E$3=4),'Marks Entry 4th'!Q20,"")))))</f>
        <v>37</v>
      </c>
      <c r="U21" s="93">
        <f>IF(OR($E21="",$G21=""),"",IF(AND($E$3=1),'Marks Entry 1st'!R20,IF(AND($E$3=2),'Marks Entry 2nd'!R20,IF(AND($E$3=3),'Marks Entry 3rd'!R20,IF(AND($E$3=4),'Marks Entry 4th'!R20,"")))))</f>
        <v>4</v>
      </c>
      <c r="V21" s="93">
        <f>IF(OR($E21="",$G21=""),"",IF(AND($E$3=1),'Marks Entry 1st'!S20,IF(AND($E$3=2),'Marks Entry 2nd'!S20,IF(AND($E$3=3),'Marks Entry 3rd'!S20,IF(AND($E$3=4),'Marks Entry 4th'!S20,"")))))</f>
        <v>11</v>
      </c>
      <c r="W21" s="92">
        <f t="shared" si="24"/>
        <v>52</v>
      </c>
      <c r="X21" s="87">
        <f t="shared" si="25"/>
        <v>102</v>
      </c>
      <c r="Y21" s="144">
        <f t="shared" si="26"/>
        <v>0</v>
      </c>
      <c r="Z21" s="144">
        <f t="shared" si="27"/>
        <v>200</v>
      </c>
      <c r="AA21" s="144" t="str">
        <f t="shared" si="0"/>
        <v/>
      </c>
      <c r="AB21" s="144" t="str">
        <f t="shared" si="28"/>
        <v>P</v>
      </c>
      <c r="AC21" s="144" t="str">
        <f t="shared" si="1"/>
        <v>II</v>
      </c>
      <c r="AD21" s="148" t="str">
        <f t="shared" si="2"/>
        <v>C</v>
      </c>
      <c r="AE21" s="180">
        <f>IF(OR($E21="",$G21=""),"",IF(AND($E$3=1),'Marks Entry 1st'!T20,IF(AND($E$3=2),'Marks Entry 2nd'!T20,IF(AND($E$3=3),'Marks Entry 3rd'!T20,IF(AND($E$3=4),'Marks Entry 4th'!T20,"")))))</f>
        <v>9</v>
      </c>
      <c r="AF21" s="180">
        <f>IF(OR($E21="",$G21=""),"",IF(AND($E$3=1),'Marks Entry 1st'!U20,IF(AND($E$3=2),'Marks Entry 2nd'!U20,IF(AND($E$3=3),'Marks Entry 3rd'!U20,IF(AND($E$3=4),'Marks Entry 4th'!U20,"")))))</f>
        <v>9</v>
      </c>
      <c r="AG21" s="87">
        <f t="shared" si="29"/>
        <v>18</v>
      </c>
      <c r="AH21" s="180">
        <f>IF(OR($E21="",$G21=""),"",IF(AND($E$3=1),'Marks Entry 1st'!V20,IF(AND($E$3=2),'Marks Entry 2nd'!V20,IF(AND($E$3=3),'Marks Entry 3rd'!V20,IF(AND($E$3=4),'Marks Entry 4th'!V20,"")))))</f>
        <v>24</v>
      </c>
      <c r="AI21" s="180">
        <f>IF(OR($E21="",$G21=""),"",IF(AND($E$3=1),'Marks Entry 1st'!W20,IF(AND($E$3=2),'Marks Entry 2nd'!W20,IF(AND($E$3=3),'Marks Entry 3rd'!W20,IF(AND($E$3=4),'Marks Entry 4th'!W20,"")))))</f>
        <v>5</v>
      </c>
      <c r="AJ21" s="180">
        <f>IF(OR($E21="",$G21=""),"",IF(AND($E$3=1),'Marks Entry 1st'!X20,IF(AND($E$3=2),'Marks Entry 2nd'!X20,IF(AND($E$3=3),'Marks Entry 3rd'!X20,IF(AND($E$3=4),'Marks Entry 4th'!X20,"")))))</f>
        <v>8</v>
      </c>
      <c r="AK21" s="91">
        <f t="shared" si="30"/>
        <v>37</v>
      </c>
      <c r="AL21" s="87">
        <f t="shared" si="31"/>
        <v>55</v>
      </c>
      <c r="AM21" s="93">
        <f>IF(OR($E21="",$G21=""),"",IF(AND($E$3=1),'Marks Entry 1st'!Y20,IF(AND($E$3=2),'Marks Entry 2nd'!Y20,IF(AND($E$3=3),'Marks Entry 3rd'!Y20,IF(AND($E$3=4),'Marks Entry 4th'!Y20,"")))))</f>
        <v>49</v>
      </c>
      <c r="AN21" s="93">
        <f>IF(OR($E21="",$G21=""),"",IF(AND($E$3=1),'Marks Entry 1st'!Z20,IF(AND($E$3=2),'Marks Entry 2nd'!Z20,IF(AND($E$3=3),'Marks Entry 3rd'!Z20,IF(AND($E$3=4),'Marks Entry 4th'!Z20,"")))))</f>
        <v>4</v>
      </c>
      <c r="AO21" s="93">
        <f>IF(OR($E21="",$G21=""),"",IF(AND($E$3=1),'Marks Entry 1st'!AA20,IF(AND($E$3=2),'Marks Entry 2nd'!AA20,IF(AND($E$3=3),'Marks Entry 3rd'!AA20,IF(AND($E$3=4),'Marks Entry 4th'!AA20,"")))))</f>
        <v>8</v>
      </c>
      <c r="AP21" s="92">
        <f t="shared" si="32"/>
        <v>61</v>
      </c>
      <c r="AQ21" s="87">
        <f t="shared" si="33"/>
        <v>116</v>
      </c>
      <c r="AR21" s="144">
        <f t="shared" si="34"/>
        <v>0</v>
      </c>
      <c r="AS21" s="144">
        <f t="shared" si="35"/>
        <v>200</v>
      </c>
      <c r="AT21" s="144" t="str">
        <f t="shared" si="3"/>
        <v/>
      </c>
      <c r="AU21" s="144" t="str">
        <f t="shared" si="36"/>
        <v>P</v>
      </c>
      <c r="AV21" s="144" t="str">
        <f t="shared" si="4"/>
        <v>II</v>
      </c>
      <c r="AW21" s="148" t="str">
        <f t="shared" si="5"/>
        <v>C</v>
      </c>
      <c r="AX21" s="180">
        <f>IF(OR($E21="",$G21=""),"",IF(AND($E$3=1),'Marks Entry 1st'!AB20,IF(AND($E$3=2),'Marks Entry 2nd'!AB20,IF(AND($E$3=3),'Marks Entry 3rd'!AB20,IF(AND($E$3=4),'Marks Entry 4th'!AB20,"")))))</f>
        <v>9</v>
      </c>
      <c r="AY21" s="180">
        <f>IF(OR($E21="",$G21=""),"",IF(AND($E$3=1),'Marks Entry 1st'!AC20,IF(AND($E$3=2),'Marks Entry 2nd'!AC20,IF(AND($E$3=3),'Marks Entry 3rd'!AC20,IF(AND($E$3=4),'Marks Entry 4th'!AC20,"")))))</f>
        <v>6</v>
      </c>
      <c r="AZ21" s="87">
        <f t="shared" si="37"/>
        <v>15</v>
      </c>
      <c r="BA21" s="180">
        <f>IF(OR($E21="",$G21=""),"",IF(AND($E$3=1),'Marks Entry 1st'!AD20,IF(AND($E$3=2),'Marks Entry 2nd'!AD20,IF(AND($E$3=3),'Marks Entry 3rd'!AD20,IF(AND($E$3=4),'Marks Entry 4th'!AD20,"")))))</f>
        <v>23</v>
      </c>
      <c r="BB21" s="180">
        <f>IF(OR($E21="",$G21=""),"",IF(AND($E$3=1),'Marks Entry 1st'!AE20,IF(AND($E$3=2),'Marks Entry 2nd'!AE20,IF(AND($E$3=3),'Marks Entry 3rd'!AE20,IF(AND($E$3=4),'Marks Entry 4th'!AE20,"")))))</f>
        <v>5</v>
      </c>
      <c r="BC21" s="180">
        <f>IF(OR($E21="",$G21=""),"",IF(AND($E$3=1),'Marks Entry 1st'!AF20,IF(AND($E$3=2),'Marks Entry 2nd'!AF20,IF(AND($E$3=3),'Marks Entry 3rd'!AF20,IF(AND($E$3=4),'Marks Entry 4th'!AF20,"")))))</f>
        <v>9</v>
      </c>
      <c r="BD21" s="91">
        <f t="shared" si="38"/>
        <v>37</v>
      </c>
      <c r="BE21" s="87">
        <f t="shared" si="39"/>
        <v>52</v>
      </c>
      <c r="BF21" s="93">
        <f>IF(OR($E21="",$G21=""),"",IF(AND($E$3=1),'Marks Entry 1st'!AG20,IF(AND($E$3=2),'Marks Entry 2nd'!AG20,IF(AND($E$3=3),'Marks Entry 3rd'!AG20,IF(AND($E$3=4),'Marks Entry 4th'!AG20,"")))))</f>
        <v>41</v>
      </c>
      <c r="BG21" s="93">
        <f>IF(OR($E21="",$G21=""),"",IF(AND($E$3=1),'Marks Entry 1st'!AH20,IF(AND($E$3=2),'Marks Entry 2nd'!AH20,IF(AND($E$3=3),'Marks Entry 3rd'!AH20,IF(AND($E$3=4),'Marks Entry 4th'!AH20,"")))))</f>
        <v>15</v>
      </c>
      <c r="BH21" s="93">
        <f>IF(OR($E21="",$G21=""),"",IF(AND($E$3=1),'Marks Entry 1st'!AI20,IF(AND($E$3=2),'Marks Entry 2nd'!AI20,IF(AND($E$3=3),'Marks Entry 3rd'!AI20,IF(AND($E$3=4),'Marks Entry 4th'!AI20,"")))))</f>
        <v>8</v>
      </c>
      <c r="BI21" s="92">
        <f t="shared" si="40"/>
        <v>64</v>
      </c>
      <c r="BJ21" s="87">
        <f t="shared" si="41"/>
        <v>116</v>
      </c>
      <c r="BK21" s="144">
        <f t="shared" si="42"/>
        <v>0</v>
      </c>
      <c r="BL21" s="144">
        <f t="shared" si="43"/>
        <v>200</v>
      </c>
      <c r="BM21" s="144" t="str">
        <f t="shared" si="6"/>
        <v/>
      </c>
      <c r="BN21" s="144" t="str">
        <f t="shared" si="44"/>
        <v>P</v>
      </c>
      <c r="BO21" s="144" t="str">
        <f t="shared" si="7"/>
        <v>II</v>
      </c>
      <c r="BP21" s="148" t="str">
        <f t="shared" si="8"/>
        <v>C</v>
      </c>
      <c r="BQ21" s="180">
        <f>IF(OR($E21="",$G21=""),"",IF(AND($E$3=1),'Marks Entry 1st'!AJ20,IF(AND($E$3=2),'Marks Entry 2nd'!AJ20,IF(AND($E$3=3),'Marks Entry 3rd'!AJ20,IF(AND($E$3=4),'Marks Entry 4th'!AJ20,"")))))</f>
        <v>9</v>
      </c>
      <c r="BR21" s="180">
        <f>IF(OR($E21="",$G21=""),"",IF(AND($E$3=1),'Marks Entry 1st'!AK20,IF(AND($E$3=2),'Marks Entry 2nd'!AK20,IF(AND($E$3=3),'Marks Entry 3rd'!AK20,IF(AND($E$3=4),'Marks Entry 4th'!AK20,"")))))</f>
        <v>7</v>
      </c>
      <c r="BS21" s="87">
        <f t="shared" si="45"/>
        <v>16</v>
      </c>
      <c r="BT21" s="180">
        <f>IF(OR($E21="",$G21=""),"",IF(AND($E$3=1),'Marks Entry 1st'!AL20,IF(AND($E$3=2),'Marks Entry 2nd'!AL20,IF(AND($E$3=3),'Marks Entry 3rd'!AL20,IF(AND($E$3=4),'Marks Entry 4th'!AL20,"")))))</f>
        <v>27</v>
      </c>
      <c r="BU21" s="180">
        <f>IF(OR($E21="",$G21=""),"",IF(AND($E$3=1),'Marks Entry 1st'!AM20,IF(AND($E$3=2),'Marks Entry 2nd'!AM20,IF(AND($E$3=3),'Marks Entry 3rd'!AM20,IF(AND($E$3=4),'Marks Entry 4th'!AM20,"")))))</f>
        <v>4</v>
      </c>
      <c r="BV21" s="180">
        <f>IF(OR($E21="",$G21=""),"",IF(AND($E$3=1),'Marks Entry 1st'!AN20,IF(AND($E$3=2),'Marks Entry 2nd'!AN20,IF(AND($E$3=3),'Marks Entry 3rd'!AN20,IF(AND($E$3=4),'Marks Entry 4th'!AN20,"")))))</f>
        <v>12</v>
      </c>
      <c r="BW21" s="91">
        <f t="shared" si="46"/>
        <v>43</v>
      </c>
      <c r="BX21" s="87">
        <f t="shared" si="47"/>
        <v>59</v>
      </c>
      <c r="BY21" s="93">
        <f>IF(OR($E21="",$G21=""),"",IF(AND($E$3=1),'Marks Entry 1st'!AO20,IF(AND($E$3=2),'Marks Entry 2nd'!AO20,IF(AND($E$3=3),'Marks Entry 3rd'!AO20,IF(AND($E$3=4),'Marks Entry 4th'!AO20,"")))))</f>
        <v>48</v>
      </c>
      <c r="BZ21" s="93">
        <f>IF(OR($E21="",$G21=""),"",IF(AND($E$3=1),'Marks Entry 1st'!AP20,IF(AND($E$3=2),'Marks Entry 2nd'!AP20,IF(AND($E$3=3),'Marks Entry 3rd'!AP20,IF(AND($E$3=4),'Marks Entry 4th'!AP20,"")))))</f>
        <v>16</v>
      </c>
      <c r="CA21" s="93">
        <f>IF(OR($E21="",$G21=""),"",IF(AND($E$3=1),'Marks Entry 1st'!AQ20,IF(AND($E$3=2),'Marks Entry 2nd'!AQ20,IF(AND($E$3=3),'Marks Entry 3rd'!AQ20,IF(AND($E$3=4),'Marks Entry 4th'!AQ20,"")))))</f>
        <v>8</v>
      </c>
      <c r="CB21" s="92">
        <f t="shared" si="48"/>
        <v>72</v>
      </c>
      <c r="CC21" s="87">
        <f t="shared" si="49"/>
        <v>131</v>
      </c>
      <c r="CD21" s="144">
        <f t="shared" si="50"/>
        <v>0</v>
      </c>
      <c r="CE21" s="144">
        <f t="shared" si="51"/>
        <v>200</v>
      </c>
      <c r="CF21" s="144" t="str">
        <f t="shared" si="9"/>
        <v/>
      </c>
      <c r="CG21" s="144" t="str">
        <f t="shared" si="52"/>
        <v>P</v>
      </c>
      <c r="CH21" s="144" t="str">
        <f t="shared" si="10"/>
        <v>I</v>
      </c>
      <c r="CI21" s="148" t="str">
        <f t="shared" si="11"/>
        <v>C</v>
      </c>
      <c r="CJ21" s="380">
        <f>IF(OR($E21="",$G21=""),"",IF(AND($E$3=1),'Marks Entry 1st'!AR20,IF(AND($E$3=2),'Marks Entry 2nd'!AR20,IF(AND($E$3=3),'Marks Entry 3rd'!AR20,IF(AND($E$3=4),'Marks Entry 4th'!AR20,"")))))</f>
        <v>0</v>
      </c>
      <c r="CK21" s="380">
        <f>IF(OR($E21="",$G21=""),"",IF(AND($E$3=1),'Marks Entry 1st'!AS20,IF(AND($E$3=2),'Marks Entry 2nd'!AS20,IF(AND($E$3=3),'Marks Entry 3rd'!AS20,IF(AND($E$3=4),'Marks Entry 4th'!AS20,"")))))</f>
        <v>0</v>
      </c>
      <c r="CL21" s="380">
        <f>IF(OR($E21="",$G21=""),"",IF(AND($E$3=1),'Marks Entry 1st'!AT20,IF(AND($E$3=2),'Marks Entry 2nd'!AT20,IF(AND($E$3=3),'Marks Entry 3rd'!AT20,IF(AND($E$3=4),'Marks Entry 4th'!AT20,"")))))</f>
        <v>0</v>
      </c>
      <c r="CM21" s="181">
        <f t="shared" si="53"/>
        <v>0</v>
      </c>
      <c r="CN21" s="182">
        <f t="shared" si="54"/>
        <v>0</v>
      </c>
      <c r="CO21" s="182" t="str">
        <f t="shared" si="55"/>
        <v/>
      </c>
      <c r="CP21" s="182" t="str">
        <f t="shared" si="56"/>
        <v/>
      </c>
      <c r="CQ21" s="147" t="str">
        <f t="shared" si="12"/>
        <v/>
      </c>
      <c r="CR21" s="380">
        <f>IF(OR($E21="",$G21=""),"",IF(AND($E$3=1),'Marks Entry 1st'!AU20,IF(AND($E$3=2),'Marks Entry 2nd'!AU20,IF(AND($E$3=3),'Marks Entry 3rd'!AU20,IF(AND($E$3=4),'Marks Entry 4th'!AU20,"")))))</f>
        <v>0</v>
      </c>
      <c r="CS21" s="380">
        <f>IF(OR($E21="",$G21=""),"",IF(AND($E$3=1),'Marks Entry 1st'!AV20,IF(AND($E$3=2),'Marks Entry 2nd'!AV20,IF(AND($E$3=3),'Marks Entry 3rd'!AV20,IF(AND($E$3=4),'Marks Entry 4th'!AV20,"")))))</f>
        <v>0</v>
      </c>
      <c r="CT21" s="380">
        <f>IF(OR($E21="",$G21=""),"",IF(AND($E$3=1),'Marks Entry 1st'!AW20,IF(AND($E$3=2),'Marks Entry 2nd'!AW20,IF(AND($E$3=3),'Marks Entry 3rd'!AW20,IF(AND($E$3=4),'Marks Entry 4th'!AW20,"")))))</f>
        <v>0</v>
      </c>
      <c r="CU21" s="181">
        <f t="shared" si="57"/>
        <v>0</v>
      </c>
      <c r="CV21" s="182">
        <f t="shared" si="58"/>
        <v>0</v>
      </c>
      <c r="CW21" s="182" t="str">
        <f t="shared" si="59"/>
        <v/>
      </c>
      <c r="CX21" s="182" t="str">
        <f t="shared" si="60"/>
        <v/>
      </c>
      <c r="CY21" s="147" t="str">
        <f t="shared" si="13"/>
        <v/>
      </c>
      <c r="CZ21" s="380">
        <f>IF(OR($E21="",$G21=""),"",IF(AND($E$3=1),'Marks Entry 1st'!AX20,IF(AND($E$3=2),'Marks Entry 2nd'!AX20,IF(AND($E$3=3),'Marks Entry 3rd'!AX20,IF(AND($E$3=4),'Marks Entry 4th'!AX20,"")))))</f>
        <v>0</v>
      </c>
      <c r="DA21" s="380">
        <f>IF(OR($E21="",$G21=""),"",IF(AND($E$3=1),'Marks Entry 1st'!AY20,IF(AND($E$3=2),'Marks Entry 2nd'!AY20,IF(AND($E$3=3),'Marks Entry 3rd'!AY20,IF(AND($E$3=4),'Marks Entry 4th'!AY20,"")))))</f>
        <v>0</v>
      </c>
      <c r="DB21" s="380">
        <f>IF(OR($E21="",$G21=""),"",IF(AND($E$3=1),'Marks Entry 1st'!AZ20,IF(AND($E$3=2),'Marks Entry 2nd'!AZ20,IF(AND($E$3=3),'Marks Entry 3rd'!AZ20,IF(AND($E$3=4),'Marks Entry 4th'!AZ20,"")))))</f>
        <v>0</v>
      </c>
      <c r="DC21" s="181">
        <f t="shared" si="61"/>
        <v>0</v>
      </c>
      <c r="DD21" s="182">
        <f t="shared" si="62"/>
        <v>0</v>
      </c>
      <c r="DE21" s="182" t="str">
        <f t="shared" si="63"/>
        <v/>
      </c>
      <c r="DF21" s="182" t="str">
        <f t="shared" si="64"/>
        <v/>
      </c>
      <c r="DG21" s="147" t="str">
        <f t="shared" si="14"/>
        <v/>
      </c>
      <c r="DH21" s="104">
        <f t="shared" si="15"/>
        <v>334</v>
      </c>
      <c r="DI21" s="105">
        <f t="shared" si="16"/>
        <v>55.666666666666664</v>
      </c>
      <c r="DJ21" s="111" t="str">
        <f t="shared" si="17"/>
        <v>II</v>
      </c>
      <c r="DK21" s="112">
        <f t="shared" si="18"/>
        <v>12.999999999999998</v>
      </c>
      <c r="DL21" s="386" t="str">
        <f t="shared" si="19"/>
        <v>Promoted</v>
      </c>
      <c r="DM21" s="72">
        <f>IF(OR($E21="",$G21=""),"",IF(AND($E$3=1),'Marks Entry 1st'!BA20,IF(AND($E$3=2),'Marks Entry 2nd'!BA20,IF(AND($E$3=3),'Marks Entry 3rd'!BA20,IF(AND($E$3=4),'Marks Entry 4th'!BA20,"")))))</f>
        <v>220</v>
      </c>
      <c r="DN21" s="72">
        <f>IF(OR($E21="",$G21=""),"",IF(AND($E$3=1),'Marks Entry 1st'!BB20,IF(AND($E$3=2),'Marks Entry 2nd'!BB20,IF(AND($E$3=3),'Marks Entry 3rd'!BB20,IF(AND($E$3=4),'Marks Entry 4th'!BB20,"")))))</f>
        <v>40</v>
      </c>
      <c r="DO21" s="328" t="str">
        <f t="shared" si="20"/>
        <v>C</v>
      </c>
      <c r="DP21" s="74"/>
      <c r="DW21" s="75">
        <f>IF(AND($E$3=1),'Marks Entry 1st'!I20,IF(AND($E$3=2),'Marks Entry 2nd'!I20,IF(AND($E$3=3),'Marks Entry 3rd'!I20,IF(AND($E$3=4),'Marks Entry 4th'!I20,""))))</f>
        <v>115</v>
      </c>
    </row>
    <row r="22" spans="1:127" ht="18.899999999999999" customHeight="1">
      <c r="A22" s="94">
        <v>15</v>
      </c>
      <c r="B22" s="94">
        <f>IF(OR(DW22=0,DW22=""),"",IF(AND($E$3=1),'Marks Entry 1st'!I21,IF(AND($E$3=2),'Marks Entry 2nd'!I21,IF(AND($E$3=3),'Marks Entry 3rd'!I21,IF(AND($E$3=4),'Marks Entry 4th'!I21,"")))))</f>
        <v>117</v>
      </c>
      <c r="C22" s="95">
        <f>IF(OR(B22=0,B22=""),"",IF(AND($E$3=1),'Marks Entry 1st'!B21,IF(AND($E$3=2),'Marks Entry 2nd'!B21,IF(AND($E$3=3),'Marks Entry 3rd'!B21,IF(AND($E$3=4),'Marks Entry 4th'!B21,"")))))</f>
        <v>1</v>
      </c>
      <c r="D22" s="95" t="str">
        <f>IF(OR(B22=0,B22=""),"",IF(AND($E$3=1),'Marks Entry 1st'!C21,IF(AND($E$3=2),'Marks Entry 2nd'!C21,IF(AND($E$3=3),'Marks Entry 3rd'!C21,IF(AND($E$3=4),'Marks Entry 4th'!C21,"")))))</f>
        <v>A</v>
      </c>
      <c r="E22" s="96" t="str">
        <f>IF(OR(B22=0,B22=""),"",IF(AND($E$3=1),'Marks Entry 1st'!E21,IF(AND($E$3=2),'Marks Entry 2nd'!E21,IF(AND($E$3=3),'Marks Entry 3rd'!E21,IF(AND($E$3=4),'Marks Entry 4th'!E21,"")))))</f>
        <v>24-09-2015</v>
      </c>
      <c r="F22" s="95">
        <f>IF(OR(B22=0,B22=""),"",IF(AND($E$3=1),'Marks Entry 1st'!D21,IF(AND($E$3=2),'Marks Entry 2nd'!D21,IF(AND($E$3=3),'Marks Entry 3rd'!D21,IF(AND($E$3=4),'Marks Entry 4th'!D21,"")))))</f>
        <v>935</v>
      </c>
      <c r="G22" s="90" t="str">
        <f>IF(OR(B22=0,B22=""),"",IF(AND($E$3=1),'Marks Entry 1st'!F21,IF(AND($E$3=2),'Marks Entry 2nd'!F21,IF(AND($E$3=3),'Marks Entry 3rd'!F21,IF(AND($E$3=4),'Marks Entry 4th'!F21,"")))))</f>
        <v>KHUSHVEER SINGH</v>
      </c>
      <c r="H22" s="90" t="str">
        <f>IF(OR(B22=0,B22=""),"",IF(AND($E$3=1),'Marks Entry 1st'!G21,IF(AND($E$3=2),'Marks Entry 2nd'!G21,IF(AND($E$3=3),'Marks Entry 3rd'!G21,IF(AND($E$3=4),'Marks Entry 4th'!G21,"")))))</f>
        <v>PUSA RAM</v>
      </c>
      <c r="I22" s="90" t="str">
        <f>IF(OR(B22=0,B22=""),"",IF(AND($E$3=1),'Marks Entry 1st'!H21,IF(AND($E$3=2),'Marks Entry 2nd'!H21,IF(AND($E$3=3),'Marks Entry 3rd'!H21,IF(AND($E$3=4),'Marks Entry 4th'!H21,"")))))</f>
        <v>POOJA</v>
      </c>
      <c r="J22" s="379" t="str">
        <f>IF(OR(B22=0,B22=""),"",IF(AND($E$3=1),'Marks Entry 1st'!J21,IF(AND($E$3=2),'Marks Entry 2nd'!J21,IF(AND($E$3=3),'Marks Entry 3rd'!J21,IF(AND($E$3=4),'Marks Entry 4th'!J21,"")))))</f>
        <v>M</v>
      </c>
      <c r="K22" s="379" t="str">
        <f>IF(OR(B22=0,B22=""),"",IF(AND($E$3=1),'Marks Entry 1st'!K21,IF(AND($E$3=2),'Marks Entry 2nd'!K21,IF(AND($E$3=3),'Marks Entry 3rd'!K21,IF(AND($E$3=4),'Marks Entry 4th'!K21,"")))))</f>
        <v>SC</v>
      </c>
      <c r="L22" s="180">
        <f>IF(OR($E22="",$G22=""),"",IF(AND($E$3=1),'Marks Entry 1st'!L21,IF(AND($E$3=2),'Marks Entry 2nd'!L21,IF(AND($E$3=3),'Marks Entry 3rd'!L21,IF(AND($E$3=4),'Marks Entry 4th'!L21,"")))))</f>
        <v>9</v>
      </c>
      <c r="M22" s="180">
        <f>IF(OR($E22="",$G22=""),"",IF(AND($E$3=1),'Marks Entry 1st'!M21,IF(AND($E$3=2),'Marks Entry 2nd'!M21,IF(AND($E$3=3),'Marks Entry 3rd'!M21,IF(AND($E$3=4),'Marks Entry 4th'!M21,"")))))</f>
        <v>9</v>
      </c>
      <c r="N22" s="87">
        <f t="shared" si="21"/>
        <v>18</v>
      </c>
      <c r="O22" s="180">
        <f>IF(OR($E22="",$G22=""),"",IF(AND($E$3=1),'Marks Entry 1st'!N21,IF(AND($E$3=2),'Marks Entry 2nd'!N21,IF(AND($E$3=3),'Marks Entry 3rd'!N21,IF(AND($E$3=4),'Marks Entry 4th'!N21,"")))))</f>
        <v>29</v>
      </c>
      <c r="P22" s="180">
        <f>IF(OR($E22="",$G22=""),"",IF(AND($E$3=1),'Marks Entry 1st'!O21,IF(AND($E$3=2),'Marks Entry 2nd'!O21,IF(AND($E$3=3),'Marks Entry 3rd'!O21,IF(AND($E$3=4),'Marks Entry 4th'!O21,"")))))</f>
        <v>6</v>
      </c>
      <c r="Q22" s="180">
        <f>IF(OR($E22="",$G22=""),"",IF(AND($E$3=1),'Marks Entry 1st'!P21,IF(AND($E$3=2),'Marks Entry 2nd'!P21,IF(AND($E$3=3),'Marks Entry 3rd'!P21,IF(AND($E$3=4),'Marks Entry 4th'!P21,"")))))</f>
        <v>0</v>
      </c>
      <c r="R22" s="91">
        <f t="shared" si="22"/>
        <v>35</v>
      </c>
      <c r="S22" s="87">
        <f t="shared" si="23"/>
        <v>53</v>
      </c>
      <c r="T22" s="93">
        <f>IF(OR($E22="",$G22=""),"",IF(AND($E$3=1),'Marks Entry 1st'!Q21,IF(AND($E$3=2),'Marks Entry 2nd'!Q21,IF(AND($E$3=3),'Marks Entry 3rd'!Q21,IF(AND($E$3=4),'Marks Entry 4th'!Q21,"")))))</f>
        <v>37</v>
      </c>
      <c r="U22" s="93">
        <f>IF(OR($E22="",$G22=""),"",IF(AND($E$3=1),'Marks Entry 1st'!R21,IF(AND($E$3=2),'Marks Entry 2nd'!R21,IF(AND($E$3=3),'Marks Entry 3rd'!R21,IF(AND($E$3=4),'Marks Entry 4th'!R21,"")))))</f>
        <v>4</v>
      </c>
      <c r="V22" s="93">
        <f>IF(OR($E22="",$G22=""),"",IF(AND($E$3=1),'Marks Entry 1st'!S21,IF(AND($E$3=2),'Marks Entry 2nd'!S21,IF(AND($E$3=3),'Marks Entry 3rd'!S21,IF(AND($E$3=4),'Marks Entry 4th'!S21,"")))))</f>
        <v>11</v>
      </c>
      <c r="W22" s="92">
        <f t="shared" si="24"/>
        <v>52</v>
      </c>
      <c r="X22" s="87">
        <f t="shared" si="25"/>
        <v>105</v>
      </c>
      <c r="Y22" s="144">
        <f t="shared" si="26"/>
        <v>0</v>
      </c>
      <c r="Z22" s="144">
        <f t="shared" si="27"/>
        <v>200</v>
      </c>
      <c r="AA22" s="144" t="str">
        <f t="shared" si="0"/>
        <v/>
      </c>
      <c r="AB22" s="144" t="str">
        <f t="shared" si="28"/>
        <v>P</v>
      </c>
      <c r="AC22" s="144" t="str">
        <f t="shared" si="1"/>
        <v>II</v>
      </c>
      <c r="AD22" s="148" t="str">
        <f t="shared" si="2"/>
        <v>C</v>
      </c>
      <c r="AE22" s="180">
        <f>IF(OR($E22="",$G22=""),"",IF(AND($E$3=1),'Marks Entry 1st'!T21,IF(AND($E$3=2),'Marks Entry 2nd'!T21,IF(AND($E$3=3),'Marks Entry 3rd'!T21,IF(AND($E$3=4),'Marks Entry 4th'!T21,"")))))</f>
        <v>9</v>
      </c>
      <c r="AF22" s="180">
        <f>IF(OR($E22="",$G22=""),"",IF(AND($E$3=1),'Marks Entry 1st'!U21,IF(AND($E$3=2),'Marks Entry 2nd'!U21,IF(AND($E$3=3),'Marks Entry 3rd'!U21,IF(AND($E$3=4),'Marks Entry 4th'!U21,"")))))</f>
        <v>9</v>
      </c>
      <c r="AG22" s="87">
        <f t="shared" si="29"/>
        <v>18</v>
      </c>
      <c r="AH22" s="180">
        <f>IF(OR($E22="",$G22=""),"",IF(AND($E$3=1),'Marks Entry 1st'!V21,IF(AND($E$3=2),'Marks Entry 2nd'!V21,IF(AND($E$3=3),'Marks Entry 3rd'!V21,IF(AND($E$3=4),'Marks Entry 4th'!V21,"")))))</f>
        <v>26</v>
      </c>
      <c r="AI22" s="180">
        <f>IF(OR($E22="",$G22=""),"",IF(AND($E$3=1),'Marks Entry 1st'!W21,IF(AND($E$3=2),'Marks Entry 2nd'!W21,IF(AND($E$3=3),'Marks Entry 3rd'!W21,IF(AND($E$3=4),'Marks Entry 4th'!W21,"")))))</f>
        <v>6</v>
      </c>
      <c r="AJ22" s="180">
        <f>IF(OR($E22="",$G22=""),"",IF(AND($E$3=1),'Marks Entry 1st'!X21,IF(AND($E$3=2),'Marks Entry 2nd'!X21,IF(AND($E$3=3),'Marks Entry 3rd'!X21,IF(AND($E$3=4),'Marks Entry 4th'!X21,"")))))</f>
        <v>9</v>
      </c>
      <c r="AK22" s="91">
        <f t="shared" si="30"/>
        <v>41</v>
      </c>
      <c r="AL22" s="87">
        <f t="shared" si="31"/>
        <v>59</v>
      </c>
      <c r="AM22" s="93">
        <f>IF(OR($E22="",$G22=""),"",IF(AND($E$3=1),'Marks Entry 1st'!Y21,IF(AND($E$3=2),'Marks Entry 2nd'!Y21,IF(AND($E$3=3),'Marks Entry 3rd'!Y21,IF(AND($E$3=4),'Marks Entry 4th'!Y21,"")))))</f>
        <v>44</v>
      </c>
      <c r="AN22" s="93">
        <f>IF(OR($E22="",$G22=""),"",IF(AND($E$3=1),'Marks Entry 1st'!Z21,IF(AND($E$3=2),'Marks Entry 2nd'!Z21,IF(AND($E$3=3),'Marks Entry 3rd'!Z21,IF(AND($E$3=4),'Marks Entry 4th'!Z21,"")))))</f>
        <v>4</v>
      </c>
      <c r="AO22" s="93">
        <f>IF(OR($E22="",$G22=""),"",IF(AND($E$3=1),'Marks Entry 1st'!AA21,IF(AND($E$3=2),'Marks Entry 2nd'!AA21,IF(AND($E$3=3),'Marks Entry 3rd'!AA21,IF(AND($E$3=4),'Marks Entry 4th'!AA21,"")))))</f>
        <v>9</v>
      </c>
      <c r="AP22" s="92">
        <f t="shared" si="32"/>
        <v>57</v>
      </c>
      <c r="AQ22" s="87">
        <f t="shared" si="33"/>
        <v>116</v>
      </c>
      <c r="AR22" s="144">
        <f t="shared" si="34"/>
        <v>0</v>
      </c>
      <c r="AS22" s="144">
        <f t="shared" si="35"/>
        <v>200</v>
      </c>
      <c r="AT22" s="144" t="str">
        <f t="shared" si="3"/>
        <v/>
      </c>
      <c r="AU22" s="144" t="str">
        <f t="shared" si="36"/>
        <v>P</v>
      </c>
      <c r="AV22" s="144" t="str">
        <f t="shared" si="4"/>
        <v>II</v>
      </c>
      <c r="AW22" s="148" t="str">
        <f t="shared" si="5"/>
        <v>C</v>
      </c>
      <c r="AX22" s="180">
        <f>IF(OR($E22="",$G22=""),"",IF(AND($E$3=1),'Marks Entry 1st'!AB21,IF(AND($E$3=2),'Marks Entry 2nd'!AB21,IF(AND($E$3=3),'Marks Entry 3rd'!AB21,IF(AND($E$3=4),'Marks Entry 4th'!AB21,"")))))</f>
        <v>9</v>
      </c>
      <c r="AY22" s="180">
        <f>IF(OR($E22="",$G22=""),"",IF(AND($E$3=1),'Marks Entry 1st'!AC21,IF(AND($E$3=2),'Marks Entry 2nd'!AC21,IF(AND($E$3=3),'Marks Entry 3rd'!AC21,IF(AND($E$3=4),'Marks Entry 4th'!AC21,"")))))</f>
        <v>6</v>
      </c>
      <c r="AZ22" s="87">
        <f t="shared" si="37"/>
        <v>15</v>
      </c>
      <c r="BA22" s="180">
        <f>IF(OR($E22="",$G22=""),"",IF(AND($E$3=1),'Marks Entry 1st'!AD21,IF(AND($E$3=2),'Marks Entry 2nd'!AD21,IF(AND($E$3=3),'Marks Entry 3rd'!AD21,IF(AND($E$3=4),'Marks Entry 4th'!AD21,"")))))</f>
        <v>26</v>
      </c>
      <c r="BB22" s="180">
        <f>IF(OR($E22="",$G22=""),"",IF(AND($E$3=1),'Marks Entry 1st'!AE21,IF(AND($E$3=2),'Marks Entry 2nd'!AE21,IF(AND($E$3=3),'Marks Entry 3rd'!AE21,IF(AND($E$3=4),'Marks Entry 4th'!AE21,"")))))</f>
        <v>5</v>
      </c>
      <c r="BC22" s="180">
        <f>IF(OR($E22="",$G22=""),"",IF(AND($E$3=1),'Marks Entry 1st'!AF21,IF(AND($E$3=2),'Marks Entry 2nd'!AF21,IF(AND($E$3=3),'Marks Entry 3rd'!AF21,IF(AND($E$3=4),'Marks Entry 4th'!AF21,"")))))</f>
        <v>9</v>
      </c>
      <c r="BD22" s="91">
        <f t="shared" si="38"/>
        <v>40</v>
      </c>
      <c r="BE22" s="87">
        <f t="shared" si="39"/>
        <v>55</v>
      </c>
      <c r="BF22" s="93">
        <f>IF(OR($E22="",$G22=""),"",IF(AND($E$3=1),'Marks Entry 1st'!AG21,IF(AND($E$3=2),'Marks Entry 2nd'!AG21,IF(AND($E$3=3),'Marks Entry 3rd'!AG21,IF(AND($E$3=4),'Marks Entry 4th'!AG21,"")))))</f>
        <v>44</v>
      </c>
      <c r="BG22" s="93">
        <f>IF(OR($E22="",$G22=""),"",IF(AND($E$3=1),'Marks Entry 1st'!AH21,IF(AND($E$3=2),'Marks Entry 2nd'!AH21,IF(AND($E$3=3),'Marks Entry 3rd'!AH21,IF(AND($E$3=4),'Marks Entry 4th'!AH21,"")))))</f>
        <v>15</v>
      </c>
      <c r="BH22" s="93">
        <f>IF(OR($E22="",$G22=""),"",IF(AND($E$3=1),'Marks Entry 1st'!AI21,IF(AND($E$3=2),'Marks Entry 2nd'!AI21,IF(AND($E$3=3),'Marks Entry 3rd'!AI21,IF(AND($E$3=4),'Marks Entry 4th'!AI21,"")))))</f>
        <v>8</v>
      </c>
      <c r="BI22" s="92">
        <f t="shared" si="40"/>
        <v>67</v>
      </c>
      <c r="BJ22" s="87">
        <f t="shared" si="41"/>
        <v>122</v>
      </c>
      <c r="BK22" s="144">
        <f t="shared" si="42"/>
        <v>0</v>
      </c>
      <c r="BL22" s="144">
        <f t="shared" si="43"/>
        <v>200</v>
      </c>
      <c r="BM22" s="144" t="str">
        <f t="shared" si="6"/>
        <v/>
      </c>
      <c r="BN22" s="144" t="str">
        <f t="shared" si="44"/>
        <v>P</v>
      </c>
      <c r="BO22" s="144" t="str">
        <f t="shared" si="7"/>
        <v>I</v>
      </c>
      <c r="BP22" s="148" t="str">
        <f t="shared" si="8"/>
        <v>C</v>
      </c>
      <c r="BQ22" s="180">
        <f>IF(OR($E22="",$G22=""),"",IF(AND($E$3=1),'Marks Entry 1st'!AJ21,IF(AND($E$3=2),'Marks Entry 2nd'!AJ21,IF(AND($E$3=3),'Marks Entry 3rd'!AJ21,IF(AND($E$3=4),'Marks Entry 4th'!AJ21,"")))))</f>
        <v>9</v>
      </c>
      <c r="BR22" s="180">
        <f>IF(OR($E22="",$G22=""),"",IF(AND($E$3=1),'Marks Entry 1st'!AK21,IF(AND($E$3=2),'Marks Entry 2nd'!AK21,IF(AND($E$3=3),'Marks Entry 3rd'!AK21,IF(AND($E$3=4),'Marks Entry 4th'!AK21,"")))))</f>
        <v>7</v>
      </c>
      <c r="BS22" s="87">
        <f t="shared" si="45"/>
        <v>16</v>
      </c>
      <c r="BT22" s="180">
        <f>IF(OR($E22="",$G22=""),"",IF(AND($E$3=1),'Marks Entry 1st'!AL21,IF(AND($E$3=2),'Marks Entry 2nd'!AL21,IF(AND($E$3=3),'Marks Entry 3rd'!AL21,IF(AND($E$3=4),'Marks Entry 4th'!AL21,"")))))</f>
        <v>24</v>
      </c>
      <c r="BU22" s="180">
        <f>IF(OR($E22="",$G22=""),"",IF(AND($E$3=1),'Marks Entry 1st'!AM21,IF(AND($E$3=2),'Marks Entry 2nd'!AM21,IF(AND($E$3=3),'Marks Entry 3rd'!AM21,IF(AND($E$3=4),'Marks Entry 4th'!AM21,"")))))</f>
        <v>4</v>
      </c>
      <c r="BV22" s="180">
        <f>IF(OR($E22="",$G22=""),"",IF(AND($E$3=1),'Marks Entry 1st'!AN21,IF(AND($E$3=2),'Marks Entry 2nd'!AN21,IF(AND($E$3=3),'Marks Entry 3rd'!AN21,IF(AND($E$3=4),'Marks Entry 4th'!AN21,"")))))</f>
        <v>12</v>
      </c>
      <c r="BW22" s="91">
        <f t="shared" si="46"/>
        <v>40</v>
      </c>
      <c r="BX22" s="87">
        <f t="shared" si="47"/>
        <v>56</v>
      </c>
      <c r="BY22" s="93">
        <f>IF(OR($E22="",$G22=""),"",IF(AND($E$3=1),'Marks Entry 1st'!AO21,IF(AND($E$3=2),'Marks Entry 2nd'!AO21,IF(AND($E$3=3),'Marks Entry 3rd'!AO21,IF(AND($E$3=4),'Marks Entry 4th'!AO21,"")))))</f>
        <v>49</v>
      </c>
      <c r="BZ22" s="93">
        <f>IF(OR($E22="",$G22=""),"",IF(AND($E$3=1),'Marks Entry 1st'!AP21,IF(AND($E$3=2),'Marks Entry 2nd'!AP21,IF(AND($E$3=3),'Marks Entry 3rd'!AP21,IF(AND($E$3=4),'Marks Entry 4th'!AP21,"")))))</f>
        <v>16</v>
      </c>
      <c r="CA22" s="93">
        <f>IF(OR($E22="",$G22=""),"",IF(AND($E$3=1),'Marks Entry 1st'!AQ21,IF(AND($E$3=2),'Marks Entry 2nd'!AQ21,IF(AND($E$3=3),'Marks Entry 3rd'!AQ21,IF(AND($E$3=4),'Marks Entry 4th'!AQ21,"")))))</f>
        <v>8</v>
      </c>
      <c r="CB22" s="92">
        <f t="shared" si="48"/>
        <v>73</v>
      </c>
      <c r="CC22" s="87">
        <f t="shared" si="49"/>
        <v>129</v>
      </c>
      <c r="CD22" s="144">
        <f t="shared" si="50"/>
        <v>0</v>
      </c>
      <c r="CE22" s="144">
        <f t="shared" si="51"/>
        <v>200</v>
      </c>
      <c r="CF22" s="144" t="str">
        <f t="shared" si="9"/>
        <v/>
      </c>
      <c r="CG22" s="144" t="str">
        <f t="shared" si="52"/>
        <v>P</v>
      </c>
      <c r="CH22" s="144" t="str">
        <f t="shared" si="10"/>
        <v>I</v>
      </c>
      <c r="CI22" s="148" t="str">
        <f t="shared" si="11"/>
        <v>C</v>
      </c>
      <c r="CJ22" s="380">
        <f>IF(OR($E22="",$G22=""),"",IF(AND($E$3=1),'Marks Entry 1st'!AR21,IF(AND($E$3=2),'Marks Entry 2nd'!AR21,IF(AND($E$3=3),'Marks Entry 3rd'!AR21,IF(AND($E$3=4),'Marks Entry 4th'!AR21,"")))))</f>
        <v>0</v>
      </c>
      <c r="CK22" s="380">
        <f>IF(OR($E22="",$G22=""),"",IF(AND($E$3=1),'Marks Entry 1st'!AS21,IF(AND($E$3=2),'Marks Entry 2nd'!AS21,IF(AND($E$3=3),'Marks Entry 3rd'!AS21,IF(AND($E$3=4),'Marks Entry 4th'!AS21,"")))))</f>
        <v>0</v>
      </c>
      <c r="CL22" s="380">
        <f>IF(OR($E22="",$G22=""),"",IF(AND($E$3=1),'Marks Entry 1st'!AT21,IF(AND($E$3=2),'Marks Entry 2nd'!AT21,IF(AND($E$3=3),'Marks Entry 3rd'!AT21,IF(AND($E$3=4),'Marks Entry 4th'!AT21,"")))))</f>
        <v>0</v>
      </c>
      <c r="CM22" s="181">
        <f t="shared" si="53"/>
        <v>0</v>
      </c>
      <c r="CN22" s="182">
        <f t="shared" si="54"/>
        <v>0</v>
      </c>
      <c r="CO22" s="182" t="str">
        <f t="shared" si="55"/>
        <v/>
      </c>
      <c r="CP22" s="182" t="str">
        <f t="shared" si="56"/>
        <v/>
      </c>
      <c r="CQ22" s="147" t="str">
        <f t="shared" si="12"/>
        <v/>
      </c>
      <c r="CR22" s="380">
        <f>IF(OR($E22="",$G22=""),"",IF(AND($E$3=1),'Marks Entry 1st'!AU21,IF(AND($E$3=2),'Marks Entry 2nd'!AU21,IF(AND($E$3=3),'Marks Entry 3rd'!AU21,IF(AND($E$3=4),'Marks Entry 4th'!AU21,"")))))</f>
        <v>0</v>
      </c>
      <c r="CS22" s="380">
        <f>IF(OR($E22="",$G22=""),"",IF(AND($E$3=1),'Marks Entry 1st'!AV21,IF(AND($E$3=2),'Marks Entry 2nd'!AV21,IF(AND($E$3=3),'Marks Entry 3rd'!AV21,IF(AND($E$3=4),'Marks Entry 4th'!AV21,"")))))</f>
        <v>0</v>
      </c>
      <c r="CT22" s="380">
        <f>IF(OR($E22="",$G22=""),"",IF(AND($E$3=1),'Marks Entry 1st'!AW21,IF(AND($E$3=2),'Marks Entry 2nd'!AW21,IF(AND($E$3=3),'Marks Entry 3rd'!AW21,IF(AND($E$3=4),'Marks Entry 4th'!AW21,"")))))</f>
        <v>0</v>
      </c>
      <c r="CU22" s="181">
        <f t="shared" si="57"/>
        <v>0</v>
      </c>
      <c r="CV22" s="182">
        <f t="shared" si="58"/>
        <v>0</v>
      </c>
      <c r="CW22" s="182" t="str">
        <f t="shared" si="59"/>
        <v/>
      </c>
      <c r="CX22" s="182" t="str">
        <f t="shared" si="60"/>
        <v/>
      </c>
      <c r="CY22" s="147" t="str">
        <f t="shared" si="13"/>
        <v/>
      </c>
      <c r="CZ22" s="380">
        <f>IF(OR($E22="",$G22=""),"",IF(AND($E$3=1),'Marks Entry 1st'!AX21,IF(AND($E$3=2),'Marks Entry 2nd'!AX21,IF(AND($E$3=3),'Marks Entry 3rd'!AX21,IF(AND($E$3=4),'Marks Entry 4th'!AX21,"")))))</f>
        <v>0</v>
      </c>
      <c r="DA22" s="380">
        <f>IF(OR($E22="",$G22=""),"",IF(AND($E$3=1),'Marks Entry 1st'!AY21,IF(AND($E$3=2),'Marks Entry 2nd'!AY21,IF(AND($E$3=3),'Marks Entry 3rd'!AY21,IF(AND($E$3=4),'Marks Entry 4th'!AY21,"")))))</f>
        <v>0</v>
      </c>
      <c r="DB22" s="380">
        <f>IF(OR($E22="",$G22=""),"",IF(AND($E$3=1),'Marks Entry 1st'!AZ21,IF(AND($E$3=2),'Marks Entry 2nd'!AZ21,IF(AND($E$3=3),'Marks Entry 3rd'!AZ21,IF(AND($E$3=4),'Marks Entry 4th'!AZ21,"")))))</f>
        <v>0</v>
      </c>
      <c r="DC22" s="181">
        <f t="shared" si="61"/>
        <v>0</v>
      </c>
      <c r="DD22" s="182">
        <f t="shared" si="62"/>
        <v>0</v>
      </c>
      <c r="DE22" s="182" t="str">
        <f t="shared" si="63"/>
        <v/>
      </c>
      <c r="DF22" s="182" t="str">
        <f t="shared" si="64"/>
        <v/>
      </c>
      <c r="DG22" s="147" t="str">
        <f t="shared" si="14"/>
        <v/>
      </c>
      <c r="DH22" s="104">
        <f t="shared" si="15"/>
        <v>343</v>
      </c>
      <c r="DI22" s="105">
        <f t="shared" si="16"/>
        <v>57.166666666666664</v>
      </c>
      <c r="DJ22" s="111" t="str">
        <f t="shared" si="17"/>
        <v>II</v>
      </c>
      <c r="DK22" s="112">
        <f t="shared" si="18"/>
        <v>5.9999999999999964</v>
      </c>
      <c r="DL22" s="386" t="str">
        <f t="shared" si="19"/>
        <v>Promoted</v>
      </c>
      <c r="DM22" s="72">
        <f>IF(OR($E22="",$G22=""),"",IF(AND($E$3=1),'Marks Entry 1st'!BA21,IF(AND($E$3=2),'Marks Entry 2nd'!BA21,IF(AND($E$3=3),'Marks Entry 3rd'!BA21,IF(AND($E$3=4),'Marks Entry 4th'!BA21,"")))))</f>
        <v>220</v>
      </c>
      <c r="DN22" s="72">
        <f>IF(OR($E22="",$G22=""),"",IF(AND($E$3=1),'Marks Entry 1st'!BB21,IF(AND($E$3=2),'Marks Entry 2nd'!BB21,IF(AND($E$3=3),'Marks Entry 3rd'!BB21,IF(AND($E$3=4),'Marks Entry 4th'!BB21,"")))))</f>
        <v>4</v>
      </c>
      <c r="DO22" s="328" t="str">
        <f t="shared" si="20"/>
        <v>C</v>
      </c>
      <c r="DP22" s="74"/>
      <c r="DW22" s="75">
        <f>IF(AND($E$3=1),'Marks Entry 1st'!I21,IF(AND($E$3=2),'Marks Entry 2nd'!I21,IF(AND($E$3=3),'Marks Entry 3rd'!I21,IF(AND($E$3=4),'Marks Entry 4th'!I21,""))))</f>
        <v>117</v>
      </c>
    </row>
    <row r="23" spans="1:127" ht="18.899999999999999" customHeight="1">
      <c r="A23" s="94">
        <v>16</v>
      </c>
      <c r="B23" s="94">
        <f>IF(OR(DW23=0,DW23=""),"",IF(AND($E$3=1),'Marks Entry 1st'!I22,IF(AND($E$3=2),'Marks Entry 2nd'!I22,IF(AND($E$3=3),'Marks Entry 3rd'!I22,IF(AND($E$3=4),'Marks Entry 4th'!I22,"")))))</f>
        <v>118</v>
      </c>
      <c r="C23" s="95">
        <f>IF(OR(B23=0,B23=""),"",IF(AND($E$3=1),'Marks Entry 1st'!B22,IF(AND($E$3=2),'Marks Entry 2nd'!B22,IF(AND($E$3=3),'Marks Entry 3rd'!B22,IF(AND($E$3=4),'Marks Entry 4th'!B22,"")))))</f>
        <v>1</v>
      </c>
      <c r="D23" s="95" t="str">
        <f>IF(OR(B23=0,B23=""),"",IF(AND($E$3=1),'Marks Entry 1st'!C22,IF(AND($E$3=2),'Marks Entry 2nd'!C22,IF(AND($E$3=3),'Marks Entry 3rd'!C22,IF(AND($E$3=4),'Marks Entry 4th'!C22,"")))))</f>
        <v>A</v>
      </c>
      <c r="E23" s="96" t="str">
        <f>IF(OR(B23=0,B23=""),"",IF(AND($E$3=1),'Marks Entry 1st'!E22,IF(AND($E$3=2),'Marks Entry 2nd'!E22,IF(AND($E$3=3),'Marks Entry 3rd'!E22,IF(AND($E$3=4),'Marks Entry 4th'!E22,"")))))</f>
        <v>21-01-2016</v>
      </c>
      <c r="F23" s="95">
        <f>IF(OR(B23=0,B23=""),"",IF(AND($E$3=1),'Marks Entry 1st'!D22,IF(AND($E$3=2),'Marks Entry 2nd'!D22,IF(AND($E$3=3),'Marks Entry 3rd'!D22,IF(AND($E$3=4),'Marks Entry 4th'!D22,"")))))</f>
        <v>940</v>
      </c>
      <c r="G23" s="90" t="str">
        <f>IF(OR(B23=0,B23=""),"",IF(AND($E$3=1),'Marks Entry 1st'!F22,IF(AND($E$3=2),'Marks Entry 2nd'!F22,IF(AND($E$3=3),'Marks Entry 3rd'!F22,IF(AND($E$3=4),'Marks Entry 4th'!F22,"")))))</f>
        <v>KINJAL SAINI</v>
      </c>
      <c r="H23" s="90" t="str">
        <f>IF(OR(B23=0,B23=""),"",IF(AND($E$3=1),'Marks Entry 1st'!G22,IF(AND($E$3=2),'Marks Entry 2nd'!G22,IF(AND($E$3=3),'Marks Entry 3rd'!G22,IF(AND($E$3=4),'Marks Entry 4th'!G22,"")))))</f>
        <v>DURGESH CHAND BAGRI</v>
      </c>
      <c r="I23" s="90" t="str">
        <f>IF(OR(B23=0,B23=""),"",IF(AND($E$3=1),'Marks Entry 1st'!H22,IF(AND($E$3=2),'Marks Entry 2nd'!H22,IF(AND($E$3=3),'Marks Entry 3rd'!H22,IF(AND($E$3=4),'Marks Entry 4th'!H22,"")))))</f>
        <v>PUSHPA DEVI</v>
      </c>
      <c r="J23" s="379" t="str">
        <f>IF(OR(B23=0,B23=""),"",IF(AND($E$3=1),'Marks Entry 1st'!J22,IF(AND($E$3=2),'Marks Entry 2nd'!J22,IF(AND($E$3=3),'Marks Entry 3rd'!J22,IF(AND($E$3=4),'Marks Entry 4th'!J22,"")))))</f>
        <v>F</v>
      </c>
      <c r="K23" s="379" t="str">
        <f>IF(OR(B23=0,B23=""),"",IF(AND($E$3=1),'Marks Entry 1st'!K22,IF(AND($E$3=2),'Marks Entry 2nd'!K22,IF(AND($E$3=3),'Marks Entry 3rd'!K22,IF(AND($E$3=4),'Marks Entry 4th'!K22,"")))))</f>
        <v>OBC</v>
      </c>
      <c r="L23" s="180">
        <f>IF(OR($E23="",$G23=""),"",IF(AND($E$3=1),'Marks Entry 1st'!L22,IF(AND($E$3=2),'Marks Entry 2nd'!L22,IF(AND($E$3=3),'Marks Entry 3rd'!L22,IF(AND($E$3=4),'Marks Entry 4th'!L22,"")))))</f>
        <v>9</v>
      </c>
      <c r="M23" s="180">
        <f>IF(OR($E23="",$G23=""),"",IF(AND($E$3=1),'Marks Entry 1st'!M22,IF(AND($E$3=2),'Marks Entry 2nd'!M22,IF(AND($E$3=3),'Marks Entry 3rd'!M22,IF(AND($E$3=4),'Marks Entry 4th'!M22,"")))))</f>
        <v>9</v>
      </c>
      <c r="N23" s="87">
        <f t="shared" si="21"/>
        <v>18</v>
      </c>
      <c r="O23" s="180">
        <f>IF(OR($E23="",$G23=""),"",IF(AND($E$3=1),'Marks Entry 1st'!N22,IF(AND($E$3=2),'Marks Entry 2nd'!N22,IF(AND($E$3=3),'Marks Entry 3rd'!N22,IF(AND($E$3=4),'Marks Entry 4th'!N22,"")))))</f>
        <v>27</v>
      </c>
      <c r="P23" s="180">
        <f>IF(OR($E23="",$G23=""),"",IF(AND($E$3=1),'Marks Entry 1st'!O22,IF(AND($E$3=2),'Marks Entry 2nd'!O22,IF(AND($E$3=3),'Marks Entry 3rd'!O22,IF(AND($E$3=4),'Marks Entry 4th'!O22,"")))))</f>
        <v>6</v>
      </c>
      <c r="Q23" s="180">
        <f>IF(OR($E23="",$G23=""),"",IF(AND($E$3=1),'Marks Entry 1st'!P22,IF(AND($E$3=2),'Marks Entry 2nd'!P22,IF(AND($E$3=3),'Marks Entry 3rd'!P22,IF(AND($E$3=4),'Marks Entry 4th'!P22,"")))))</f>
        <v>0</v>
      </c>
      <c r="R23" s="91">
        <f t="shared" si="22"/>
        <v>33</v>
      </c>
      <c r="S23" s="87">
        <f t="shared" si="23"/>
        <v>51</v>
      </c>
      <c r="T23" s="93">
        <f>IF(OR($E23="",$G23=""),"",IF(AND($E$3=1),'Marks Entry 1st'!Q22,IF(AND($E$3=2),'Marks Entry 2nd'!Q22,IF(AND($E$3=3),'Marks Entry 3rd'!Q22,IF(AND($E$3=4),'Marks Entry 4th'!Q22,"")))))</f>
        <v>37</v>
      </c>
      <c r="U23" s="93">
        <f>IF(OR($E23="",$G23=""),"",IF(AND($E$3=1),'Marks Entry 1st'!R22,IF(AND($E$3=2),'Marks Entry 2nd'!R22,IF(AND($E$3=3),'Marks Entry 3rd'!R22,IF(AND($E$3=4),'Marks Entry 4th'!R22,"")))))</f>
        <v>4</v>
      </c>
      <c r="V23" s="93">
        <f>IF(OR($E23="",$G23=""),"",IF(AND($E$3=1),'Marks Entry 1st'!S22,IF(AND($E$3=2),'Marks Entry 2nd'!S22,IF(AND($E$3=3),'Marks Entry 3rd'!S22,IF(AND($E$3=4),'Marks Entry 4th'!S22,"")))))</f>
        <v>11</v>
      </c>
      <c r="W23" s="92">
        <f t="shared" si="24"/>
        <v>52</v>
      </c>
      <c r="X23" s="87">
        <f t="shared" si="25"/>
        <v>103</v>
      </c>
      <c r="Y23" s="144">
        <f t="shared" si="26"/>
        <v>0</v>
      </c>
      <c r="Z23" s="144">
        <f t="shared" si="27"/>
        <v>200</v>
      </c>
      <c r="AA23" s="144" t="str">
        <f t="shared" si="0"/>
        <v/>
      </c>
      <c r="AB23" s="144" t="str">
        <f t="shared" si="28"/>
        <v>P</v>
      </c>
      <c r="AC23" s="144" t="str">
        <f t="shared" si="1"/>
        <v>II</v>
      </c>
      <c r="AD23" s="148" t="str">
        <f t="shared" si="2"/>
        <v>C</v>
      </c>
      <c r="AE23" s="180">
        <f>IF(OR($E23="",$G23=""),"",IF(AND($E$3=1),'Marks Entry 1st'!T22,IF(AND($E$3=2),'Marks Entry 2nd'!T22,IF(AND($E$3=3),'Marks Entry 3rd'!T22,IF(AND($E$3=4),'Marks Entry 4th'!T22,"")))))</f>
        <v>9</v>
      </c>
      <c r="AF23" s="180">
        <f>IF(OR($E23="",$G23=""),"",IF(AND($E$3=1),'Marks Entry 1st'!U22,IF(AND($E$3=2),'Marks Entry 2nd'!U22,IF(AND($E$3=3),'Marks Entry 3rd'!U22,IF(AND($E$3=4),'Marks Entry 4th'!U22,"")))))</f>
        <v>9</v>
      </c>
      <c r="AG23" s="87">
        <f t="shared" si="29"/>
        <v>18</v>
      </c>
      <c r="AH23" s="180">
        <f>IF(OR($E23="",$G23=""),"",IF(AND($E$3=1),'Marks Entry 1st'!V22,IF(AND($E$3=2),'Marks Entry 2nd'!V22,IF(AND($E$3=3),'Marks Entry 3rd'!V22,IF(AND($E$3=4),'Marks Entry 4th'!V22,"")))))</f>
        <v>28</v>
      </c>
      <c r="AI23" s="180">
        <f>IF(OR($E23="",$G23=""),"",IF(AND($E$3=1),'Marks Entry 1st'!W22,IF(AND($E$3=2),'Marks Entry 2nd'!W22,IF(AND($E$3=3),'Marks Entry 3rd'!W22,IF(AND($E$3=4),'Marks Entry 4th'!W22,"")))))</f>
        <v>4</v>
      </c>
      <c r="AJ23" s="180">
        <f>IF(OR($E23="",$G23=""),"",IF(AND($E$3=1),'Marks Entry 1st'!X22,IF(AND($E$3=2),'Marks Entry 2nd'!X22,IF(AND($E$3=3),'Marks Entry 3rd'!X22,IF(AND($E$3=4),'Marks Entry 4th'!X22,"")))))</f>
        <v>9</v>
      </c>
      <c r="AK23" s="91">
        <f t="shared" si="30"/>
        <v>41</v>
      </c>
      <c r="AL23" s="87">
        <f t="shared" si="31"/>
        <v>59</v>
      </c>
      <c r="AM23" s="93">
        <f>IF(OR($E23="",$G23=""),"",IF(AND($E$3=1),'Marks Entry 1st'!Y22,IF(AND($E$3=2),'Marks Entry 2nd'!Y22,IF(AND($E$3=3),'Marks Entry 3rd'!Y22,IF(AND($E$3=4),'Marks Entry 4th'!Y22,"")))))</f>
        <v>45</v>
      </c>
      <c r="AN23" s="93">
        <f>IF(OR($E23="",$G23=""),"",IF(AND($E$3=1),'Marks Entry 1st'!Z22,IF(AND($E$3=2),'Marks Entry 2nd'!Z22,IF(AND($E$3=3),'Marks Entry 3rd'!Z22,IF(AND($E$3=4),'Marks Entry 4th'!Z22,"")))))</f>
        <v>4</v>
      </c>
      <c r="AO23" s="93">
        <f>IF(OR($E23="",$G23=""),"",IF(AND($E$3=1),'Marks Entry 1st'!AA22,IF(AND($E$3=2),'Marks Entry 2nd'!AA22,IF(AND($E$3=3),'Marks Entry 3rd'!AA22,IF(AND($E$3=4),'Marks Entry 4th'!AA22,"")))))</f>
        <v>8</v>
      </c>
      <c r="AP23" s="92">
        <f t="shared" si="32"/>
        <v>57</v>
      </c>
      <c r="AQ23" s="87">
        <f t="shared" si="33"/>
        <v>116</v>
      </c>
      <c r="AR23" s="144">
        <f t="shared" si="34"/>
        <v>0</v>
      </c>
      <c r="AS23" s="144">
        <f t="shared" si="35"/>
        <v>200</v>
      </c>
      <c r="AT23" s="144" t="str">
        <f t="shared" si="3"/>
        <v/>
      </c>
      <c r="AU23" s="144" t="str">
        <f t="shared" si="36"/>
        <v>P</v>
      </c>
      <c r="AV23" s="144" t="str">
        <f t="shared" si="4"/>
        <v>II</v>
      </c>
      <c r="AW23" s="148" t="str">
        <f t="shared" si="5"/>
        <v>C</v>
      </c>
      <c r="AX23" s="180">
        <f>IF(OR($E23="",$G23=""),"",IF(AND($E$3=1),'Marks Entry 1st'!AB22,IF(AND($E$3=2),'Marks Entry 2nd'!AB22,IF(AND($E$3=3),'Marks Entry 3rd'!AB22,IF(AND($E$3=4),'Marks Entry 4th'!AB22,"")))))</f>
        <v>9</v>
      </c>
      <c r="AY23" s="180">
        <f>IF(OR($E23="",$G23=""),"",IF(AND($E$3=1),'Marks Entry 1st'!AC22,IF(AND($E$3=2),'Marks Entry 2nd'!AC22,IF(AND($E$3=3),'Marks Entry 3rd'!AC22,IF(AND($E$3=4),'Marks Entry 4th'!AC22,"")))))</f>
        <v>6</v>
      </c>
      <c r="AZ23" s="87">
        <f t="shared" si="37"/>
        <v>15</v>
      </c>
      <c r="BA23" s="180">
        <f>IF(OR($E23="",$G23=""),"",IF(AND($E$3=1),'Marks Entry 1st'!AD22,IF(AND($E$3=2),'Marks Entry 2nd'!AD22,IF(AND($E$3=3),'Marks Entry 3rd'!AD22,IF(AND($E$3=4),'Marks Entry 4th'!AD22,"")))))</f>
        <v>25</v>
      </c>
      <c r="BB23" s="180">
        <f>IF(OR($E23="",$G23=""),"",IF(AND($E$3=1),'Marks Entry 1st'!AE22,IF(AND($E$3=2),'Marks Entry 2nd'!AE22,IF(AND($E$3=3),'Marks Entry 3rd'!AE22,IF(AND($E$3=4),'Marks Entry 4th'!AE22,"")))))</f>
        <v>5</v>
      </c>
      <c r="BC23" s="180">
        <f>IF(OR($E23="",$G23=""),"",IF(AND($E$3=1),'Marks Entry 1st'!AF22,IF(AND($E$3=2),'Marks Entry 2nd'!AF22,IF(AND($E$3=3),'Marks Entry 3rd'!AF22,IF(AND($E$3=4),'Marks Entry 4th'!AF22,"")))))</f>
        <v>9</v>
      </c>
      <c r="BD23" s="91">
        <f t="shared" si="38"/>
        <v>39</v>
      </c>
      <c r="BE23" s="87">
        <f t="shared" si="39"/>
        <v>54</v>
      </c>
      <c r="BF23" s="93">
        <f>IF(OR($E23="",$G23=""),"",IF(AND($E$3=1),'Marks Entry 1st'!AG22,IF(AND($E$3=2),'Marks Entry 2nd'!AG22,IF(AND($E$3=3),'Marks Entry 3rd'!AG22,IF(AND($E$3=4),'Marks Entry 4th'!AG22,"")))))</f>
        <v>48</v>
      </c>
      <c r="BG23" s="93">
        <f>IF(OR($E23="",$G23=""),"",IF(AND($E$3=1),'Marks Entry 1st'!AH22,IF(AND($E$3=2),'Marks Entry 2nd'!AH22,IF(AND($E$3=3),'Marks Entry 3rd'!AH22,IF(AND($E$3=4),'Marks Entry 4th'!AH22,"")))))</f>
        <v>15</v>
      </c>
      <c r="BH23" s="93">
        <f>IF(OR($E23="",$G23=""),"",IF(AND($E$3=1),'Marks Entry 1st'!AI22,IF(AND($E$3=2),'Marks Entry 2nd'!AI22,IF(AND($E$3=3),'Marks Entry 3rd'!AI22,IF(AND($E$3=4),'Marks Entry 4th'!AI22,"")))))</f>
        <v>8</v>
      </c>
      <c r="BI23" s="92">
        <f t="shared" si="40"/>
        <v>71</v>
      </c>
      <c r="BJ23" s="87">
        <f t="shared" si="41"/>
        <v>125</v>
      </c>
      <c r="BK23" s="144">
        <f t="shared" si="42"/>
        <v>0</v>
      </c>
      <c r="BL23" s="144">
        <f t="shared" si="43"/>
        <v>200</v>
      </c>
      <c r="BM23" s="144" t="str">
        <f t="shared" si="6"/>
        <v/>
      </c>
      <c r="BN23" s="144" t="str">
        <f t="shared" si="44"/>
        <v>P</v>
      </c>
      <c r="BO23" s="144" t="str">
        <f t="shared" si="7"/>
        <v>I</v>
      </c>
      <c r="BP23" s="148" t="str">
        <f t="shared" si="8"/>
        <v>C</v>
      </c>
      <c r="BQ23" s="180">
        <f>IF(OR($E23="",$G23=""),"",IF(AND($E$3=1),'Marks Entry 1st'!AJ22,IF(AND($E$3=2),'Marks Entry 2nd'!AJ22,IF(AND($E$3=3),'Marks Entry 3rd'!AJ22,IF(AND($E$3=4),'Marks Entry 4th'!AJ22,"")))))</f>
        <v>9</v>
      </c>
      <c r="BR23" s="180">
        <f>IF(OR($E23="",$G23=""),"",IF(AND($E$3=1),'Marks Entry 1st'!AK22,IF(AND($E$3=2),'Marks Entry 2nd'!AK22,IF(AND($E$3=3),'Marks Entry 3rd'!AK22,IF(AND($E$3=4),'Marks Entry 4th'!AK22,"")))))</f>
        <v>7</v>
      </c>
      <c r="BS23" s="87">
        <f t="shared" si="45"/>
        <v>16</v>
      </c>
      <c r="BT23" s="180">
        <f>IF(OR($E23="",$G23=""),"",IF(AND($E$3=1),'Marks Entry 1st'!AL22,IF(AND($E$3=2),'Marks Entry 2nd'!AL22,IF(AND($E$3=3),'Marks Entry 3rd'!AL22,IF(AND($E$3=4),'Marks Entry 4th'!AL22,"")))))</f>
        <v>21</v>
      </c>
      <c r="BU23" s="180">
        <f>IF(OR($E23="",$G23=""),"",IF(AND($E$3=1),'Marks Entry 1st'!AM22,IF(AND($E$3=2),'Marks Entry 2nd'!AM22,IF(AND($E$3=3),'Marks Entry 3rd'!AM22,IF(AND($E$3=4),'Marks Entry 4th'!AM22,"")))))</f>
        <v>4</v>
      </c>
      <c r="BV23" s="180">
        <f>IF(OR($E23="",$G23=""),"",IF(AND($E$3=1),'Marks Entry 1st'!AN22,IF(AND($E$3=2),'Marks Entry 2nd'!AN22,IF(AND($E$3=3),'Marks Entry 3rd'!AN22,IF(AND($E$3=4),'Marks Entry 4th'!AN22,"")))))</f>
        <v>12</v>
      </c>
      <c r="BW23" s="91">
        <f t="shared" si="46"/>
        <v>37</v>
      </c>
      <c r="BX23" s="87">
        <f t="shared" si="47"/>
        <v>53</v>
      </c>
      <c r="BY23" s="93">
        <f>IF(OR($E23="",$G23=""),"",IF(AND($E$3=1),'Marks Entry 1st'!AO22,IF(AND($E$3=2),'Marks Entry 2nd'!AO22,IF(AND($E$3=3),'Marks Entry 3rd'!AO22,IF(AND($E$3=4),'Marks Entry 4th'!AO22,"")))))</f>
        <v>48</v>
      </c>
      <c r="BZ23" s="93">
        <f>IF(OR($E23="",$G23=""),"",IF(AND($E$3=1),'Marks Entry 1st'!AP22,IF(AND($E$3=2),'Marks Entry 2nd'!AP22,IF(AND($E$3=3),'Marks Entry 3rd'!AP22,IF(AND($E$3=4),'Marks Entry 4th'!AP22,"")))))</f>
        <v>16</v>
      </c>
      <c r="CA23" s="93">
        <f>IF(OR($E23="",$G23=""),"",IF(AND($E$3=1),'Marks Entry 1st'!AQ22,IF(AND($E$3=2),'Marks Entry 2nd'!AQ22,IF(AND($E$3=3),'Marks Entry 3rd'!AQ22,IF(AND($E$3=4),'Marks Entry 4th'!AQ22,"")))))</f>
        <v>8</v>
      </c>
      <c r="CB23" s="92">
        <f t="shared" si="48"/>
        <v>72</v>
      </c>
      <c r="CC23" s="87">
        <f t="shared" si="49"/>
        <v>125</v>
      </c>
      <c r="CD23" s="144">
        <f t="shared" si="50"/>
        <v>0</v>
      </c>
      <c r="CE23" s="144">
        <f t="shared" si="51"/>
        <v>200</v>
      </c>
      <c r="CF23" s="144" t="str">
        <f t="shared" si="9"/>
        <v/>
      </c>
      <c r="CG23" s="144" t="str">
        <f t="shared" si="52"/>
        <v>P</v>
      </c>
      <c r="CH23" s="144" t="str">
        <f t="shared" si="10"/>
        <v>I</v>
      </c>
      <c r="CI23" s="148" t="str">
        <f t="shared" si="11"/>
        <v>C</v>
      </c>
      <c r="CJ23" s="380">
        <f>IF(OR($E23="",$G23=""),"",IF(AND($E$3=1),'Marks Entry 1st'!AR22,IF(AND($E$3=2),'Marks Entry 2nd'!AR22,IF(AND($E$3=3),'Marks Entry 3rd'!AR22,IF(AND($E$3=4),'Marks Entry 4th'!AR22,"")))))</f>
        <v>0</v>
      </c>
      <c r="CK23" s="380">
        <f>IF(OR($E23="",$G23=""),"",IF(AND($E$3=1),'Marks Entry 1st'!AS22,IF(AND($E$3=2),'Marks Entry 2nd'!AS22,IF(AND($E$3=3),'Marks Entry 3rd'!AS22,IF(AND($E$3=4),'Marks Entry 4th'!AS22,"")))))</f>
        <v>0</v>
      </c>
      <c r="CL23" s="380">
        <f>IF(OR($E23="",$G23=""),"",IF(AND($E$3=1),'Marks Entry 1st'!AT22,IF(AND($E$3=2),'Marks Entry 2nd'!AT22,IF(AND($E$3=3),'Marks Entry 3rd'!AT22,IF(AND($E$3=4),'Marks Entry 4th'!AT22,"")))))</f>
        <v>0</v>
      </c>
      <c r="CM23" s="181">
        <f t="shared" si="53"/>
        <v>0</v>
      </c>
      <c r="CN23" s="182">
        <f t="shared" si="54"/>
        <v>0</v>
      </c>
      <c r="CO23" s="182" t="str">
        <f t="shared" si="55"/>
        <v/>
      </c>
      <c r="CP23" s="182" t="str">
        <f t="shared" si="56"/>
        <v/>
      </c>
      <c r="CQ23" s="147" t="str">
        <f t="shared" si="12"/>
        <v/>
      </c>
      <c r="CR23" s="380">
        <f>IF(OR($E23="",$G23=""),"",IF(AND($E$3=1),'Marks Entry 1st'!AU22,IF(AND($E$3=2),'Marks Entry 2nd'!AU22,IF(AND($E$3=3),'Marks Entry 3rd'!AU22,IF(AND($E$3=4),'Marks Entry 4th'!AU22,"")))))</f>
        <v>0</v>
      </c>
      <c r="CS23" s="380">
        <f>IF(OR($E23="",$G23=""),"",IF(AND($E$3=1),'Marks Entry 1st'!AV22,IF(AND($E$3=2),'Marks Entry 2nd'!AV22,IF(AND($E$3=3),'Marks Entry 3rd'!AV22,IF(AND($E$3=4),'Marks Entry 4th'!AV22,"")))))</f>
        <v>0</v>
      </c>
      <c r="CT23" s="380">
        <f>IF(OR($E23="",$G23=""),"",IF(AND($E$3=1),'Marks Entry 1st'!AW22,IF(AND($E$3=2),'Marks Entry 2nd'!AW22,IF(AND($E$3=3),'Marks Entry 3rd'!AW22,IF(AND($E$3=4),'Marks Entry 4th'!AW22,"")))))</f>
        <v>0</v>
      </c>
      <c r="CU23" s="181">
        <f t="shared" si="57"/>
        <v>0</v>
      </c>
      <c r="CV23" s="182">
        <f t="shared" si="58"/>
        <v>0</v>
      </c>
      <c r="CW23" s="182" t="str">
        <f t="shared" si="59"/>
        <v/>
      </c>
      <c r="CX23" s="182" t="str">
        <f t="shared" si="60"/>
        <v/>
      </c>
      <c r="CY23" s="147" t="str">
        <f t="shared" si="13"/>
        <v/>
      </c>
      <c r="CZ23" s="380">
        <f>IF(OR($E23="",$G23=""),"",IF(AND($E$3=1),'Marks Entry 1st'!AX22,IF(AND($E$3=2),'Marks Entry 2nd'!AX22,IF(AND($E$3=3),'Marks Entry 3rd'!AX22,IF(AND($E$3=4),'Marks Entry 4th'!AX22,"")))))</f>
        <v>0</v>
      </c>
      <c r="DA23" s="380">
        <f>IF(OR($E23="",$G23=""),"",IF(AND($E$3=1),'Marks Entry 1st'!AY22,IF(AND($E$3=2),'Marks Entry 2nd'!AY22,IF(AND($E$3=3),'Marks Entry 3rd'!AY22,IF(AND($E$3=4),'Marks Entry 4th'!AY22,"")))))</f>
        <v>0</v>
      </c>
      <c r="DB23" s="380">
        <f>IF(OR($E23="",$G23=""),"",IF(AND($E$3=1),'Marks Entry 1st'!AZ22,IF(AND($E$3=2),'Marks Entry 2nd'!AZ22,IF(AND($E$3=3),'Marks Entry 3rd'!AZ22,IF(AND($E$3=4),'Marks Entry 4th'!AZ22,"")))))</f>
        <v>0</v>
      </c>
      <c r="DC23" s="181">
        <f t="shared" si="61"/>
        <v>0</v>
      </c>
      <c r="DD23" s="182">
        <f t="shared" si="62"/>
        <v>0</v>
      </c>
      <c r="DE23" s="182" t="str">
        <f t="shared" si="63"/>
        <v/>
      </c>
      <c r="DF23" s="182" t="str">
        <f t="shared" si="64"/>
        <v/>
      </c>
      <c r="DG23" s="147" t="str">
        <f t="shared" si="14"/>
        <v/>
      </c>
      <c r="DH23" s="104">
        <f t="shared" si="15"/>
        <v>344</v>
      </c>
      <c r="DI23" s="105">
        <f t="shared" si="16"/>
        <v>57.333333333333336</v>
      </c>
      <c r="DJ23" s="111" t="str">
        <f t="shared" si="17"/>
        <v>II</v>
      </c>
      <c r="DK23" s="112">
        <f t="shared" si="18"/>
        <v>4.9999999999999964</v>
      </c>
      <c r="DL23" s="386" t="str">
        <f t="shared" si="19"/>
        <v>Promoted</v>
      </c>
      <c r="DM23" s="72">
        <f>IF(OR($E23="",$G23=""),"",IF(AND($E$3=1),'Marks Entry 1st'!BA22,IF(AND($E$3=2),'Marks Entry 2nd'!BA22,IF(AND($E$3=3),'Marks Entry 3rd'!BA22,IF(AND($E$3=4),'Marks Entry 4th'!BA22,"")))))</f>
        <v>220</v>
      </c>
      <c r="DN23" s="72">
        <f>IF(OR($E23="",$G23=""),"",IF(AND($E$3=1),'Marks Entry 1st'!BB22,IF(AND($E$3=2),'Marks Entry 2nd'!BB22,IF(AND($E$3=3),'Marks Entry 3rd'!BB22,IF(AND($E$3=4),'Marks Entry 4th'!BB22,"")))))</f>
        <v>26</v>
      </c>
      <c r="DO23" s="328" t="str">
        <f t="shared" si="20"/>
        <v>C</v>
      </c>
      <c r="DP23" s="74"/>
      <c r="DW23" s="75">
        <f>IF(AND($E$3=1),'Marks Entry 1st'!I22,IF(AND($E$3=2),'Marks Entry 2nd'!I22,IF(AND($E$3=3),'Marks Entry 3rd'!I22,IF(AND($E$3=4),'Marks Entry 4th'!I22,""))))</f>
        <v>118</v>
      </c>
    </row>
    <row r="24" spans="1:127" ht="18.899999999999999" customHeight="1">
      <c r="A24" s="94">
        <v>17</v>
      </c>
      <c r="B24" s="94">
        <f>IF(OR(DW24=0,DW24=""),"",IF(AND($E$3=1),'Marks Entry 1st'!I23,IF(AND($E$3=2),'Marks Entry 2nd'!I23,IF(AND($E$3=3),'Marks Entry 3rd'!I23,IF(AND($E$3=4),'Marks Entry 4th'!I23,"")))))</f>
        <v>119</v>
      </c>
      <c r="C24" s="95">
        <f>IF(OR(B24=0,B24=""),"",IF(AND($E$3=1),'Marks Entry 1st'!B23,IF(AND($E$3=2),'Marks Entry 2nd'!B23,IF(AND($E$3=3),'Marks Entry 3rd'!B23,IF(AND($E$3=4),'Marks Entry 4th'!B23,"")))))</f>
        <v>1</v>
      </c>
      <c r="D24" s="95" t="str">
        <f>IF(OR(B24=0,B24=""),"",IF(AND($E$3=1),'Marks Entry 1st'!C23,IF(AND($E$3=2),'Marks Entry 2nd'!C23,IF(AND($E$3=3),'Marks Entry 3rd'!C23,IF(AND($E$3=4),'Marks Entry 4th'!C23,"")))))</f>
        <v>A</v>
      </c>
      <c r="E24" s="96" t="str">
        <f>IF(OR(B24=0,B24=""),"",IF(AND($E$3=1),'Marks Entry 1st'!E23,IF(AND($E$3=2),'Marks Entry 2nd'!E23,IF(AND($E$3=3),'Marks Entry 3rd'!E23,IF(AND($E$3=4),'Marks Entry 4th'!E23,"")))))</f>
        <v>14-02-2016</v>
      </c>
      <c r="F24" s="95">
        <f>IF(OR(B24=0,B24=""),"",IF(AND($E$3=1),'Marks Entry 1st'!D23,IF(AND($E$3=2),'Marks Entry 2nd'!D23,IF(AND($E$3=3),'Marks Entry 3rd'!D23,IF(AND($E$3=4),'Marks Entry 4th'!D23,"")))))</f>
        <v>924</v>
      </c>
      <c r="G24" s="90" t="str">
        <f>IF(OR(B24=0,B24=""),"",IF(AND($E$3=1),'Marks Entry 1st'!F23,IF(AND($E$3=2),'Marks Entry 2nd'!F23,IF(AND($E$3=3),'Marks Entry 3rd'!F23,IF(AND($E$3=4),'Marks Entry 4th'!F23,"")))))</f>
        <v>LUCKY PRAJAPATI</v>
      </c>
      <c r="H24" s="90" t="str">
        <f>IF(OR(B24=0,B24=""),"",IF(AND($E$3=1),'Marks Entry 1st'!G23,IF(AND($E$3=2),'Marks Entry 2nd'!G23,IF(AND($E$3=3),'Marks Entry 3rd'!G23,IF(AND($E$3=4),'Marks Entry 4th'!G23,"")))))</f>
        <v>NAR SINGH</v>
      </c>
      <c r="I24" s="90" t="str">
        <f>IF(OR(B24=0,B24=""),"",IF(AND($E$3=1),'Marks Entry 1st'!H23,IF(AND($E$3=2),'Marks Entry 2nd'!H23,IF(AND($E$3=3),'Marks Entry 3rd'!H23,IF(AND($E$3=4),'Marks Entry 4th'!H23,"")))))</f>
        <v>BHAWNA</v>
      </c>
      <c r="J24" s="379" t="str">
        <f>IF(OR(B24=0,B24=""),"",IF(AND($E$3=1),'Marks Entry 1st'!J23,IF(AND($E$3=2),'Marks Entry 2nd'!J23,IF(AND($E$3=3),'Marks Entry 3rd'!J23,IF(AND($E$3=4),'Marks Entry 4th'!J23,"")))))</f>
        <v>M</v>
      </c>
      <c r="K24" s="379" t="str">
        <f>IF(OR(B24=0,B24=""),"",IF(AND($E$3=1),'Marks Entry 1st'!K23,IF(AND($E$3=2),'Marks Entry 2nd'!K23,IF(AND($E$3=3),'Marks Entry 3rd'!K23,IF(AND($E$3=4),'Marks Entry 4th'!K23,"")))))</f>
        <v>OBC</v>
      </c>
      <c r="L24" s="180">
        <f>IF(OR($E24="",$G24=""),"",IF(AND($E$3=1),'Marks Entry 1st'!L23,IF(AND($E$3=2),'Marks Entry 2nd'!L23,IF(AND($E$3=3),'Marks Entry 3rd'!L23,IF(AND($E$3=4),'Marks Entry 4th'!L23,"")))))</f>
        <v>9</v>
      </c>
      <c r="M24" s="180">
        <f>IF(OR($E24="",$G24=""),"",IF(AND($E$3=1),'Marks Entry 1st'!M23,IF(AND($E$3=2),'Marks Entry 2nd'!M23,IF(AND($E$3=3),'Marks Entry 3rd'!M23,IF(AND($E$3=4),'Marks Entry 4th'!M23,"")))))</f>
        <v>9</v>
      </c>
      <c r="N24" s="87">
        <f t="shared" si="21"/>
        <v>18</v>
      </c>
      <c r="O24" s="180">
        <f>IF(OR($E24="",$G24=""),"",IF(AND($E$3=1),'Marks Entry 1st'!N23,IF(AND($E$3=2),'Marks Entry 2nd'!N23,IF(AND($E$3=3),'Marks Entry 3rd'!N23,IF(AND($E$3=4),'Marks Entry 4th'!N23,"")))))</f>
        <v>28</v>
      </c>
      <c r="P24" s="180">
        <f>IF(OR($E24="",$G24=""),"",IF(AND($E$3=1),'Marks Entry 1st'!O23,IF(AND($E$3=2),'Marks Entry 2nd'!O23,IF(AND($E$3=3),'Marks Entry 3rd'!O23,IF(AND($E$3=4),'Marks Entry 4th'!O23,"")))))</f>
        <v>6</v>
      </c>
      <c r="Q24" s="180">
        <f>IF(OR($E24="",$G24=""),"",IF(AND($E$3=1),'Marks Entry 1st'!P23,IF(AND($E$3=2),'Marks Entry 2nd'!P23,IF(AND($E$3=3),'Marks Entry 3rd'!P23,IF(AND($E$3=4),'Marks Entry 4th'!P23,"")))))</f>
        <v>0</v>
      </c>
      <c r="R24" s="91">
        <f t="shared" si="22"/>
        <v>34</v>
      </c>
      <c r="S24" s="87">
        <f t="shared" si="23"/>
        <v>52</v>
      </c>
      <c r="T24" s="93">
        <f>IF(OR($E24="",$G24=""),"",IF(AND($E$3=1),'Marks Entry 1st'!Q23,IF(AND($E$3=2),'Marks Entry 2nd'!Q23,IF(AND($E$3=3),'Marks Entry 3rd'!Q23,IF(AND($E$3=4),'Marks Entry 4th'!Q23,"")))))</f>
        <v>37</v>
      </c>
      <c r="U24" s="93">
        <f>IF(OR($E24="",$G24=""),"",IF(AND($E$3=1),'Marks Entry 1st'!R23,IF(AND($E$3=2),'Marks Entry 2nd'!R23,IF(AND($E$3=3),'Marks Entry 3rd'!R23,IF(AND($E$3=4),'Marks Entry 4th'!R23,"")))))</f>
        <v>4</v>
      </c>
      <c r="V24" s="93">
        <f>IF(OR($E24="",$G24=""),"",IF(AND($E$3=1),'Marks Entry 1st'!S23,IF(AND($E$3=2),'Marks Entry 2nd'!S23,IF(AND($E$3=3),'Marks Entry 3rd'!S23,IF(AND($E$3=4),'Marks Entry 4th'!S23,"")))))</f>
        <v>11</v>
      </c>
      <c r="W24" s="92">
        <f t="shared" si="24"/>
        <v>52</v>
      </c>
      <c r="X24" s="87">
        <f t="shared" si="25"/>
        <v>104</v>
      </c>
      <c r="Y24" s="144">
        <f t="shared" si="26"/>
        <v>0</v>
      </c>
      <c r="Z24" s="144">
        <f t="shared" si="27"/>
        <v>200</v>
      </c>
      <c r="AA24" s="144" t="str">
        <f t="shared" si="0"/>
        <v/>
      </c>
      <c r="AB24" s="144" t="str">
        <f t="shared" si="28"/>
        <v>P</v>
      </c>
      <c r="AC24" s="144" t="str">
        <f t="shared" si="1"/>
        <v>II</v>
      </c>
      <c r="AD24" s="148" t="str">
        <f t="shared" si="2"/>
        <v>C</v>
      </c>
      <c r="AE24" s="180">
        <f>IF(OR($E24="",$G24=""),"",IF(AND($E$3=1),'Marks Entry 1st'!T23,IF(AND($E$3=2),'Marks Entry 2nd'!T23,IF(AND($E$3=3),'Marks Entry 3rd'!T23,IF(AND($E$3=4),'Marks Entry 4th'!T23,"")))))</f>
        <v>9</v>
      </c>
      <c r="AF24" s="180">
        <f>IF(OR($E24="",$G24=""),"",IF(AND($E$3=1),'Marks Entry 1st'!U23,IF(AND($E$3=2),'Marks Entry 2nd'!U23,IF(AND($E$3=3),'Marks Entry 3rd'!U23,IF(AND($E$3=4),'Marks Entry 4th'!U23,"")))))</f>
        <v>9</v>
      </c>
      <c r="AG24" s="87">
        <f t="shared" si="29"/>
        <v>18</v>
      </c>
      <c r="AH24" s="180">
        <f>IF(OR($E24="",$G24=""),"",IF(AND($E$3=1),'Marks Entry 1st'!V23,IF(AND($E$3=2),'Marks Entry 2nd'!V23,IF(AND($E$3=3),'Marks Entry 3rd'!V23,IF(AND($E$3=4),'Marks Entry 4th'!V23,"")))))</f>
        <v>29</v>
      </c>
      <c r="AI24" s="180">
        <f>IF(OR($E24="",$G24=""),"",IF(AND($E$3=1),'Marks Entry 1st'!W23,IF(AND($E$3=2),'Marks Entry 2nd'!W23,IF(AND($E$3=3),'Marks Entry 3rd'!W23,IF(AND($E$3=4),'Marks Entry 4th'!W23,"")))))</f>
        <v>4</v>
      </c>
      <c r="AJ24" s="180">
        <f>IF(OR($E24="",$G24=""),"",IF(AND($E$3=1),'Marks Entry 1st'!X23,IF(AND($E$3=2),'Marks Entry 2nd'!X23,IF(AND($E$3=3),'Marks Entry 3rd'!X23,IF(AND($E$3=4),'Marks Entry 4th'!X23,"")))))</f>
        <v>9</v>
      </c>
      <c r="AK24" s="91">
        <f t="shared" si="30"/>
        <v>42</v>
      </c>
      <c r="AL24" s="87">
        <f t="shared" si="31"/>
        <v>60</v>
      </c>
      <c r="AM24" s="93">
        <f>IF(OR($E24="",$G24=""),"",IF(AND($E$3=1),'Marks Entry 1st'!Y23,IF(AND($E$3=2),'Marks Entry 2nd'!Y23,IF(AND($E$3=3),'Marks Entry 3rd'!Y23,IF(AND($E$3=4),'Marks Entry 4th'!Y23,"")))))</f>
        <v>46</v>
      </c>
      <c r="AN24" s="93">
        <f>IF(OR($E24="",$G24=""),"",IF(AND($E$3=1),'Marks Entry 1st'!Z23,IF(AND($E$3=2),'Marks Entry 2nd'!Z23,IF(AND($E$3=3),'Marks Entry 3rd'!Z23,IF(AND($E$3=4),'Marks Entry 4th'!Z23,"")))))</f>
        <v>4</v>
      </c>
      <c r="AO24" s="93">
        <f>IF(OR($E24="",$G24=""),"",IF(AND($E$3=1),'Marks Entry 1st'!AA23,IF(AND($E$3=2),'Marks Entry 2nd'!AA23,IF(AND($E$3=3),'Marks Entry 3rd'!AA23,IF(AND($E$3=4),'Marks Entry 4th'!AA23,"")))))</f>
        <v>9</v>
      </c>
      <c r="AP24" s="92">
        <f t="shared" si="32"/>
        <v>59</v>
      </c>
      <c r="AQ24" s="87">
        <f t="shared" si="33"/>
        <v>119</v>
      </c>
      <c r="AR24" s="144">
        <f t="shared" si="34"/>
        <v>0</v>
      </c>
      <c r="AS24" s="144">
        <f t="shared" si="35"/>
        <v>200</v>
      </c>
      <c r="AT24" s="144" t="str">
        <f t="shared" si="3"/>
        <v/>
      </c>
      <c r="AU24" s="144" t="str">
        <f t="shared" si="36"/>
        <v>P</v>
      </c>
      <c r="AV24" s="144" t="str">
        <f t="shared" si="4"/>
        <v>II</v>
      </c>
      <c r="AW24" s="148" t="str">
        <f t="shared" si="5"/>
        <v>C</v>
      </c>
      <c r="AX24" s="180">
        <f>IF(OR($E24="",$G24=""),"",IF(AND($E$3=1),'Marks Entry 1st'!AB23,IF(AND($E$3=2),'Marks Entry 2nd'!AB23,IF(AND($E$3=3),'Marks Entry 3rd'!AB23,IF(AND($E$3=4),'Marks Entry 4th'!AB23,"")))))</f>
        <v>9</v>
      </c>
      <c r="AY24" s="180">
        <f>IF(OR($E24="",$G24=""),"",IF(AND($E$3=1),'Marks Entry 1st'!AC23,IF(AND($E$3=2),'Marks Entry 2nd'!AC23,IF(AND($E$3=3),'Marks Entry 3rd'!AC23,IF(AND($E$3=4),'Marks Entry 4th'!AC23,"")))))</f>
        <v>6</v>
      </c>
      <c r="AZ24" s="87">
        <f t="shared" si="37"/>
        <v>15</v>
      </c>
      <c r="BA24" s="180">
        <f>IF(OR($E24="",$G24=""),"",IF(AND($E$3=1),'Marks Entry 1st'!AD23,IF(AND($E$3=2),'Marks Entry 2nd'!AD23,IF(AND($E$3=3),'Marks Entry 3rd'!AD23,IF(AND($E$3=4),'Marks Entry 4th'!AD23,"")))))</f>
        <v>24</v>
      </c>
      <c r="BB24" s="180">
        <f>IF(OR($E24="",$G24=""),"",IF(AND($E$3=1),'Marks Entry 1st'!AE23,IF(AND($E$3=2),'Marks Entry 2nd'!AE23,IF(AND($E$3=3),'Marks Entry 3rd'!AE23,IF(AND($E$3=4),'Marks Entry 4th'!AE23,"")))))</f>
        <v>5</v>
      </c>
      <c r="BC24" s="180">
        <f>IF(OR($E24="",$G24=""),"",IF(AND($E$3=1),'Marks Entry 1st'!AF23,IF(AND($E$3=2),'Marks Entry 2nd'!AF23,IF(AND($E$3=3),'Marks Entry 3rd'!AF23,IF(AND($E$3=4),'Marks Entry 4th'!AF23,"")))))</f>
        <v>9</v>
      </c>
      <c r="BD24" s="91">
        <f t="shared" si="38"/>
        <v>38</v>
      </c>
      <c r="BE24" s="87">
        <f t="shared" si="39"/>
        <v>53</v>
      </c>
      <c r="BF24" s="93">
        <f>IF(OR($E24="",$G24=""),"",IF(AND($E$3=1),'Marks Entry 1st'!AG23,IF(AND($E$3=2),'Marks Entry 2nd'!AG23,IF(AND($E$3=3),'Marks Entry 3rd'!AG23,IF(AND($E$3=4),'Marks Entry 4th'!AG23,"")))))</f>
        <v>47</v>
      </c>
      <c r="BG24" s="93">
        <f>IF(OR($E24="",$G24=""),"",IF(AND($E$3=1),'Marks Entry 1st'!AH23,IF(AND($E$3=2),'Marks Entry 2nd'!AH23,IF(AND($E$3=3),'Marks Entry 3rd'!AH23,IF(AND($E$3=4),'Marks Entry 4th'!AH23,"")))))</f>
        <v>15</v>
      </c>
      <c r="BH24" s="93">
        <f>IF(OR($E24="",$G24=""),"",IF(AND($E$3=1),'Marks Entry 1st'!AI23,IF(AND($E$3=2),'Marks Entry 2nd'!AI23,IF(AND($E$3=3),'Marks Entry 3rd'!AI23,IF(AND($E$3=4),'Marks Entry 4th'!AI23,"")))))</f>
        <v>8</v>
      </c>
      <c r="BI24" s="92">
        <f t="shared" si="40"/>
        <v>70</v>
      </c>
      <c r="BJ24" s="87">
        <f t="shared" si="41"/>
        <v>123</v>
      </c>
      <c r="BK24" s="144">
        <f t="shared" si="42"/>
        <v>0</v>
      </c>
      <c r="BL24" s="144">
        <f t="shared" si="43"/>
        <v>200</v>
      </c>
      <c r="BM24" s="144" t="str">
        <f t="shared" si="6"/>
        <v/>
      </c>
      <c r="BN24" s="144" t="str">
        <f t="shared" si="44"/>
        <v>P</v>
      </c>
      <c r="BO24" s="144" t="str">
        <f t="shared" si="7"/>
        <v>I</v>
      </c>
      <c r="BP24" s="148" t="str">
        <f t="shared" si="8"/>
        <v>C</v>
      </c>
      <c r="BQ24" s="180">
        <f>IF(OR($E24="",$G24=""),"",IF(AND($E$3=1),'Marks Entry 1st'!AJ23,IF(AND($E$3=2),'Marks Entry 2nd'!AJ23,IF(AND($E$3=3),'Marks Entry 3rd'!AJ23,IF(AND($E$3=4),'Marks Entry 4th'!AJ23,"")))))</f>
        <v>9</v>
      </c>
      <c r="BR24" s="180">
        <f>IF(OR($E24="",$G24=""),"",IF(AND($E$3=1),'Marks Entry 1st'!AK23,IF(AND($E$3=2),'Marks Entry 2nd'!AK23,IF(AND($E$3=3),'Marks Entry 3rd'!AK23,IF(AND($E$3=4),'Marks Entry 4th'!AK23,"")))))</f>
        <v>7</v>
      </c>
      <c r="BS24" s="87">
        <f t="shared" si="45"/>
        <v>16</v>
      </c>
      <c r="BT24" s="180">
        <f>IF(OR($E24="",$G24=""),"",IF(AND($E$3=1),'Marks Entry 1st'!AL23,IF(AND($E$3=2),'Marks Entry 2nd'!AL23,IF(AND($E$3=3),'Marks Entry 3rd'!AL23,IF(AND($E$3=4),'Marks Entry 4th'!AL23,"")))))</f>
        <v>32</v>
      </c>
      <c r="BU24" s="180">
        <f>IF(OR($E24="",$G24=""),"",IF(AND($E$3=1),'Marks Entry 1st'!AM23,IF(AND($E$3=2),'Marks Entry 2nd'!AM23,IF(AND($E$3=3),'Marks Entry 3rd'!AM23,IF(AND($E$3=4),'Marks Entry 4th'!AM23,"")))))</f>
        <v>4</v>
      </c>
      <c r="BV24" s="180">
        <f>IF(OR($E24="",$G24=""),"",IF(AND($E$3=1),'Marks Entry 1st'!AN23,IF(AND($E$3=2),'Marks Entry 2nd'!AN23,IF(AND($E$3=3),'Marks Entry 3rd'!AN23,IF(AND($E$3=4),'Marks Entry 4th'!AN23,"")))))</f>
        <v>12</v>
      </c>
      <c r="BW24" s="91">
        <f t="shared" si="46"/>
        <v>48</v>
      </c>
      <c r="BX24" s="87">
        <f t="shared" si="47"/>
        <v>64</v>
      </c>
      <c r="BY24" s="93">
        <f>IF(OR($E24="",$G24=""),"",IF(AND($E$3=1),'Marks Entry 1st'!AO23,IF(AND($E$3=2),'Marks Entry 2nd'!AO23,IF(AND($E$3=3),'Marks Entry 3rd'!AO23,IF(AND($E$3=4),'Marks Entry 4th'!AO23,"")))))</f>
        <v>47</v>
      </c>
      <c r="BZ24" s="93">
        <f>IF(OR($E24="",$G24=""),"",IF(AND($E$3=1),'Marks Entry 1st'!AP23,IF(AND($E$3=2),'Marks Entry 2nd'!AP23,IF(AND($E$3=3),'Marks Entry 3rd'!AP23,IF(AND($E$3=4),'Marks Entry 4th'!AP23,"")))))</f>
        <v>16</v>
      </c>
      <c r="CA24" s="93">
        <f>IF(OR($E24="",$G24=""),"",IF(AND($E$3=1),'Marks Entry 1st'!AQ23,IF(AND($E$3=2),'Marks Entry 2nd'!AQ23,IF(AND($E$3=3),'Marks Entry 3rd'!AQ23,IF(AND($E$3=4),'Marks Entry 4th'!AQ23,"")))))</f>
        <v>8</v>
      </c>
      <c r="CB24" s="92">
        <f t="shared" si="48"/>
        <v>71</v>
      </c>
      <c r="CC24" s="87">
        <f t="shared" si="49"/>
        <v>135</v>
      </c>
      <c r="CD24" s="144">
        <f t="shared" si="50"/>
        <v>0</v>
      </c>
      <c r="CE24" s="144">
        <f t="shared" si="51"/>
        <v>200</v>
      </c>
      <c r="CF24" s="144" t="str">
        <f t="shared" si="9"/>
        <v/>
      </c>
      <c r="CG24" s="144" t="str">
        <f t="shared" si="52"/>
        <v>P</v>
      </c>
      <c r="CH24" s="144" t="str">
        <f t="shared" si="10"/>
        <v>I</v>
      </c>
      <c r="CI24" s="148" t="str">
        <f t="shared" si="11"/>
        <v>C</v>
      </c>
      <c r="CJ24" s="380">
        <f>IF(OR($E24="",$G24=""),"",IF(AND($E$3=1),'Marks Entry 1st'!AR23,IF(AND($E$3=2),'Marks Entry 2nd'!AR23,IF(AND($E$3=3),'Marks Entry 3rd'!AR23,IF(AND($E$3=4),'Marks Entry 4th'!AR23,"")))))</f>
        <v>0</v>
      </c>
      <c r="CK24" s="380">
        <f>IF(OR($E24="",$G24=""),"",IF(AND($E$3=1),'Marks Entry 1st'!AS23,IF(AND($E$3=2),'Marks Entry 2nd'!AS23,IF(AND($E$3=3),'Marks Entry 3rd'!AS23,IF(AND($E$3=4),'Marks Entry 4th'!AS23,"")))))</f>
        <v>0</v>
      </c>
      <c r="CL24" s="380">
        <f>IF(OR($E24="",$G24=""),"",IF(AND($E$3=1),'Marks Entry 1st'!AT23,IF(AND($E$3=2),'Marks Entry 2nd'!AT23,IF(AND($E$3=3),'Marks Entry 3rd'!AT23,IF(AND($E$3=4),'Marks Entry 4th'!AT23,"")))))</f>
        <v>0</v>
      </c>
      <c r="CM24" s="181">
        <f t="shared" si="53"/>
        <v>0</v>
      </c>
      <c r="CN24" s="182">
        <f t="shared" si="54"/>
        <v>0</v>
      </c>
      <c r="CO24" s="182" t="str">
        <f t="shared" si="55"/>
        <v/>
      </c>
      <c r="CP24" s="182" t="str">
        <f t="shared" si="56"/>
        <v/>
      </c>
      <c r="CQ24" s="147" t="str">
        <f t="shared" si="12"/>
        <v/>
      </c>
      <c r="CR24" s="380">
        <f>IF(OR($E24="",$G24=""),"",IF(AND($E$3=1),'Marks Entry 1st'!AU23,IF(AND($E$3=2),'Marks Entry 2nd'!AU23,IF(AND($E$3=3),'Marks Entry 3rd'!AU23,IF(AND($E$3=4),'Marks Entry 4th'!AU23,"")))))</f>
        <v>0</v>
      </c>
      <c r="CS24" s="380">
        <f>IF(OR($E24="",$G24=""),"",IF(AND($E$3=1),'Marks Entry 1st'!AV23,IF(AND($E$3=2),'Marks Entry 2nd'!AV23,IF(AND($E$3=3),'Marks Entry 3rd'!AV23,IF(AND($E$3=4),'Marks Entry 4th'!AV23,"")))))</f>
        <v>0</v>
      </c>
      <c r="CT24" s="380">
        <f>IF(OR($E24="",$G24=""),"",IF(AND($E$3=1),'Marks Entry 1st'!AW23,IF(AND($E$3=2),'Marks Entry 2nd'!AW23,IF(AND($E$3=3),'Marks Entry 3rd'!AW23,IF(AND($E$3=4),'Marks Entry 4th'!AW23,"")))))</f>
        <v>0</v>
      </c>
      <c r="CU24" s="181">
        <f t="shared" si="57"/>
        <v>0</v>
      </c>
      <c r="CV24" s="182">
        <f t="shared" si="58"/>
        <v>0</v>
      </c>
      <c r="CW24" s="182" t="str">
        <f t="shared" si="59"/>
        <v/>
      </c>
      <c r="CX24" s="182" t="str">
        <f t="shared" si="60"/>
        <v/>
      </c>
      <c r="CY24" s="147" t="str">
        <f t="shared" si="13"/>
        <v/>
      </c>
      <c r="CZ24" s="380">
        <f>IF(OR($E24="",$G24=""),"",IF(AND($E$3=1),'Marks Entry 1st'!AX23,IF(AND($E$3=2),'Marks Entry 2nd'!AX23,IF(AND($E$3=3),'Marks Entry 3rd'!AX23,IF(AND($E$3=4),'Marks Entry 4th'!AX23,"")))))</f>
        <v>0</v>
      </c>
      <c r="DA24" s="380">
        <f>IF(OR($E24="",$G24=""),"",IF(AND($E$3=1),'Marks Entry 1st'!AY23,IF(AND($E$3=2),'Marks Entry 2nd'!AY23,IF(AND($E$3=3),'Marks Entry 3rd'!AY23,IF(AND($E$3=4),'Marks Entry 4th'!AY23,"")))))</f>
        <v>0</v>
      </c>
      <c r="DB24" s="380">
        <f>IF(OR($E24="",$G24=""),"",IF(AND($E$3=1),'Marks Entry 1st'!AZ23,IF(AND($E$3=2),'Marks Entry 2nd'!AZ23,IF(AND($E$3=3),'Marks Entry 3rd'!AZ23,IF(AND($E$3=4),'Marks Entry 4th'!AZ23,"")))))</f>
        <v>0</v>
      </c>
      <c r="DC24" s="181">
        <f t="shared" si="61"/>
        <v>0</v>
      </c>
      <c r="DD24" s="182">
        <f t="shared" si="62"/>
        <v>0</v>
      </c>
      <c r="DE24" s="182" t="str">
        <f t="shared" si="63"/>
        <v/>
      </c>
      <c r="DF24" s="182" t="str">
        <f t="shared" si="64"/>
        <v/>
      </c>
      <c r="DG24" s="147" t="str">
        <f t="shared" si="14"/>
        <v/>
      </c>
      <c r="DH24" s="104">
        <f t="shared" si="15"/>
        <v>346</v>
      </c>
      <c r="DI24" s="105">
        <f t="shared" si="16"/>
        <v>57.666666666666664</v>
      </c>
      <c r="DJ24" s="111" t="str">
        <f t="shared" si="17"/>
        <v>II</v>
      </c>
      <c r="DK24" s="112">
        <f t="shared" si="18"/>
        <v>2.9999999999999964</v>
      </c>
      <c r="DL24" s="386" t="str">
        <f t="shared" si="19"/>
        <v>Promoted</v>
      </c>
      <c r="DM24" s="72">
        <f>IF(OR($E24="",$G24=""),"",IF(AND($E$3=1),'Marks Entry 1st'!BA23,IF(AND($E$3=2),'Marks Entry 2nd'!BA23,IF(AND($E$3=3),'Marks Entry 3rd'!BA23,IF(AND($E$3=4),'Marks Entry 4th'!BA23,"")))))</f>
        <v>220</v>
      </c>
      <c r="DN24" s="72">
        <f>IF(OR($E24="",$G24=""),"",IF(AND($E$3=1),'Marks Entry 1st'!BB23,IF(AND($E$3=2),'Marks Entry 2nd'!BB23,IF(AND($E$3=3),'Marks Entry 3rd'!BB23,IF(AND($E$3=4),'Marks Entry 4th'!BB23,"")))))</f>
        <v>38</v>
      </c>
      <c r="DO24" s="328" t="str">
        <f t="shared" si="20"/>
        <v>C</v>
      </c>
      <c r="DP24" s="73"/>
      <c r="DW24" s="75">
        <f>IF(AND($E$3=1),'Marks Entry 1st'!I23,IF(AND($E$3=2),'Marks Entry 2nd'!I23,IF(AND($E$3=3),'Marks Entry 3rd'!I23,IF(AND($E$3=4),'Marks Entry 4th'!I23,""))))</f>
        <v>119</v>
      </c>
    </row>
    <row r="25" spans="1:127" ht="18.899999999999999" customHeight="1">
      <c r="A25" s="94">
        <v>18</v>
      </c>
      <c r="B25" s="94">
        <f>IF(OR(DW25=0,DW25=""),"",IF(AND($E$3=1),'Marks Entry 1st'!I24,IF(AND($E$3=2),'Marks Entry 2nd'!I24,IF(AND($E$3=3),'Marks Entry 3rd'!I24,IF(AND($E$3=4),'Marks Entry 4th'!I24,"")))))</f>
        <v>120</v>
      </c>
      <c r="C25" s="95">
        <f>IF(OR(B25=0,B25=""),"",IF(AND($E$3=1),'Marks Entry 1st'!B24,IF(AND($E$3=2),'Marks Entry 2nd'!B24,IF(AND($E$3=3),'Marks Entry 3rd'!B24,IF(AND($E$3=4),'Marks Entry 4th'!B24,"")))))</f>
        <v>1</v>
      </c>
      <c r="D25" s="95" t="str">
        <f>IF(OR(B25=0,B25=""),"",IF(AND($E$3=1),'Marks Entry 1st'!C24,IF(AND($E$3=2),'Marks Entry 2nd'!C24,IF(AND($E$3=3),'Marks Entry 3rd'!C24,IF(AND($E$3=4),'Marks Entry 4th'!C24,"")))))</f>
        <v>A</v>
      </c>
      <c r="E25" s="96">
        <f>IF(OR(B25=0,B25=""),"",IF(AND($E$3=1),'Marks Entry 1st'!E24,IF(AND($E$3=2),'Marks Entry 2nd'!E24,IF(AND($E$3=3),'Marks Entry 3rd'!E24,IF(AND($E$3=4),'Marks Entry 4th'!E24,"")))))</f>
        <v>42008</v>
      </c>
      <c r="F25" s="95">
        <f>IF(OR(B25=0,B25=""),"",IF(AND($E$3=1),'Marks Entry 1st'!D24,IF(AND($E$3=2),'Marks Entry 2nd'!D24,IF(AND($E$3=3),'Marks Entry 3rd'!D24,IF(AND($E$3=4),'Marks Entry 4th'!D24,"")))))</f>
        <v>921</v>
      </c>
      <c r="G25" s="90" t="str">
        <f>IF(OR(B25=0,B25=""),"",IF(AND($E$3=1),'Marks Entry 1st'!F24,IF(AND($E$3=2),'Marks Entry 2nd'!F24,IF(AND($E$3=3),'Marks Entry 3rd'!F24,IF(AND($E$3=4),'Marks Entry 4th'!F24,"")))))</f>
        <v>MAHENDRA PARTAP SINGH CHUNDAWAT</v>
      </c>
      <c r="H25" s="90" t="str">
        <f>IF(OR(B25=0,B25=""),"",IF(AND($E$3=1),'Marks Entry 1st'!G24,IF(AND($E$3=2),'Marks Entry 2nd'!G24,IF(AND($E$3=3),'Marks Entry 3rd'!G24,IF(AND($E$3=4),'Marks Entry 4th'!G24,"")))))</f>
        <v>CHANDRA SINGH CHUNDAWAT</v>
      </c>
      <c r="I25" s="90" t="str">
        <f>IF(OR(B25=0,B25=""),"",IF(AND($E$3=1),'Marks Entry 1st'!H24,IF(AND($E$3=2),'Marks Entry 2nd'!H24,IF(AND($E$3=3),'Marks Entry 3rd'!H24,IF(AND($E$3=4),'Marks Entry 4th'!H24,"")))))</f>
        <v>RITU KANWAR</v>
      </c>
      <c r="J25" s="379" t="str">
        <f>IF(OR(B25=0,B25=""),"",IF(AND($E$3=1),'Marks Entry 1st'!J24,IF(AND($E$3=2),'Marks Entry 2nd'!J24,IF(AND($E$3=3),'Marks Entry 3rd'!J24,IF(AND($E$3=4),'Marks Entry 4th'!J24,"")))))</f>
        <v>M</v>
      </c>
      <c r="K25" s="379" t="str">
        <f>IF(OR(B25=0,B25=""),"",IF(AND($E$3=1),'Marks Entry 1st'!K24,IF(AND($E$3=2),'Marks Entry 2nd'!K24,IF(AND($E$3=3),'Marks Entry 3rd'!K24,IF(AND($E$3=4),'Marks Entry 4th'!K24,"")))))</f>
        <v>GEN</v>
      </c>
      <c r="L25" s="180">
        <f>IF(OR($E25="",$G25=""),"",IF(AND($E$3=1),'Marks Entry 1st'!L24,IF(AND($E$3=2),'Marks Entry 2nd'!L24,IF(AND($E$3=3),'Marks Entry 3rd'!L24,IF(AND($E$3=4),'Marks Entry 4th'!L24,"")))))</f>
        <v>9</v>
      </c>
      <c r="M25" s="180">
        <f>IF(OR($E25="",$G25=""),"",IF(AND($E$3=1),'Marks Entry 1st'!M24,IF(AND($E$3=2),'Marks Entry 2nd'!M24,IF(AND($E$3=3),'Marks Entry 3rd'!M24,IF(AND($E$3=4),'Marks Entry 4th'!M24,"")))))</f>
        <v>9</v>
      </c>
      <c r="N25" s="87">
        <f t="shared" si="21"/>
        <v>18</v>
      </c>
      <c r="O25" s="180">
        <f>IF(OR($E25="",$G25=""),"",IF(AND($E$3=1),'Marks Entry 1st'!N24,IF(AND($E$3=2),'Marks Entry 2nd'!N24,IF(AND($E$3=3),'Marks Entry 3rd'!N24,IF(AND($E$3=4),'Marks Entry 4th'!N24,"")))))</f>
        <v>26</v>
      </c>
      <c r="P25" s="180">
        <f>IF(OR($E25="",$G25=""),"",IF(AND($E$3=1),'Marks Entry 1st'!O24,IF(AND($E$3=2),'Marks Entry 2nd'!O24,IF(AND($E$3=3),'Marks Entry 3rd'!O24,IF(AND($E$3=4),'Marks Entry 4th'!O24,"")))))</f>
        <v>6</v>
      </c>
      <c r="Q25" s="180">
        <f>IF(OR($E25="",$G25=""),"",IF(AND($E$3=1),'Marks Entry 1st'!P24,IF(AND($E$3=2),'Marks Entry 2nd'!P24,IF(AND($E$3=3),'Marks Entry 3rd'!P24,IF(AND($E$3=4),'Marks Entry 4th'!P24,"")))))</f>
        <v>0</v>
      </c>
      <c r="R25" s="91">
        <f t="shared" si="22"/>
        <v>32</v>
      </c>
      <c r="S25" s="87">
        <f t="shared" si="23"/>
        <v>50</v>
      </c>
      <c r="T25" s="93">
        <f>IF(OR($E25="",$G25=""),"",IF(AND($E$3=1),'Marks Entry 1st'!Q24,IF(AND($E$3=2),'Marks Entry 2nd'!Q24,IF(AND($E$3=3),'Marks Entry 3rd'!Q24,IF(AND($E$3=4),'Marks Entry 4th'!Q24,"")))))</f>
        <v>37</v>
      </c>
      <c r="U25" s="93">
        <f>IF(OR($E25="",$G25=""),"",IF(AND($E$3=1),'Marks Entry 1st'!R24,IF(AND($E$3=2),'Marks Entry 2nd'!R24,IF(AND($E$3=3),'Marks Entry 3rd'!R24,IF(AND($E$3=4),'Marks Entry 4th'!R24,"")))))</f>
        <v>4</v>
      </c>
      <c r="V25" s="93">
        <f>IF(OR($E25="",$G25=""),"",IF(AND($E$3=1),'Marks Entry 1st'!S24,IF(AND($E$3=2),'Marks Entry 2nd'!S24,IF(AND($E$3=3),'Marks Entry 3rd'!S24,IF(AND($E$3=4),'Marks Entry 4th'!S24,"")))))</f>
        <v>11</v>
      </c>
      <c r="W25" s="92">
        <f t="shared" si="24"/>
        <v>52</v>
      </c>
      <c r="X25" s="87">
        <f t="shared" si="25"/>
        <v>102</v>
      </c>
      <c r="Y25" s="144">
        <f t="shared" si="26"/>
        <v>0</v>
      </c>
      <c r="Z25" s="144">
        <f t="shared" si="27"/>
        <v>200</v>
      </c>
      <c r="AA25" s="144" t="str">
        <f t="shared" si="0"/>
        <v/>
      </c>
      <c r="AB25" s="144" t="str">
        <f t="shared" si="28"/>
        <v>P</v>
      </c>
      <c r="AC25" s="144" t="str">
        <f t="shared" si="1"/>
        <v>II</v>
      </c>
      <c r="AD25" s="148" t="str">
        <f t="shared" si="2"/>
        <v>C</v>
      </c>
      <c r="AE25" s="180">
        <f>IF(OR($E25="",$G25=""),"",IF(AND($E$3=1),'Marks Entry 1st'!T24,IF(AND($E$3=2),'Marks Entry 2nd'!T24,IF(AND($E$3=3),'Marks Entry 3rd'!T24,IF(AND($E$3=4),'Marks Entry 4th'!T24,"")))))</f>
        <v>9</v>
      </c>
      <c r="AF25" s="180">
        <f>IF(OR($E25="",$G25=""),"",IF(AND($E$3=1),'Marks Entry 1st'!U24,IF(AND($E$3=2),'Marks Entry 2nd'!U24,IF(AND($E$3=3),'Marks Entry 3rd'!U24,IF(AND($E$3=4),'Marks Entry 4th'!U24,"")))))</f>
        <v>9</v>
      </c>
      <c r="AG25" s="87">
        <f t="shared" si="29"/>
        <v>18</v>
      </c>
      <c r="AH25" s="180">
        <f>IF(OR($E25="",$G25=""),"",IF(AND($E$3=1),'Marks Entry 1st'!V24,IF(AND($E$3=2),'Marks Entry 2nd'!V24,IF(AND($E$3=3),'Marks Entry 3rd'!V24,IF(AND($E$3=4),'Marks Entry 4th'!V24,"")))))</f>
        <v>27</v>
      </c>
      <c r="AI25" s="180">
        <f>IF(OR($E25="",$G25=""),"",IF(AND($E$3=1),'Marks Entry 1st'!W24,IF(AND($E$3=2),'Marks Entry 2nd'!W24,IF(AND($E$3=3),'Marks Entry 3rd'!W24,IF(AND($E$3=4),'Marks Entry 4th'!W24,"")))))</f>
        <v>4</v>
      </c>
      <c r="AJ25" s="180">
        <f>IF(OR($E25="",$G25=""),"",IF(AND($E$3=1),'Marks Entry 1st'!X24,IF(AND($E$3=2),'Marks Entry 2nd'!X24,IF(AND($E$3=3),'Marks Entry 3rd'!X24,IF(AND($E$3=4),'Marks Entry 4th'!X24,"")))))</f>
        <v>9</v>
      </c>
      <c r="AK25" s="91">
        <f t="shared" si="30"/>
        <v>40</v>
      </c>
      <c r="AL25" s="87">
        <f t="shared" si="31"/>
        <v>58</v>
      </c>
      <c r="AM25" s="93">
        <f>IF(OR($E25="",$G25=""),"",IF(AND($E$3=1),'Marks Entry 1st'!Y24,IF(AND($E$3=2),'Marks Entry 2nd'!Y24,IF(AND($E$3=3),'Marks Entry 3rd'!Y24,IF(AND($E$3=4),'Marks Entry 4th'!Y24,"")))))</f>
        <v>47</v>
      </c>
      <c r="AN25" s="93">
        <f>IF(OR($E25="",$G25=""),"",IF(AND($E$3=1),'Marks Entry 1st'!Z24,IF(AND($E$3=2),'Marks Entry 2nd'!Z24,IF(AND($E$3=3),'Marks Entry 3rd'!Z24,IF(AND($E$3=4),'Marks Entry 4th'!Z24,"")))))</f>
        <v>4</v>
      </c>
      <c r="AO25" s="93">
        <f>IF(OR($E25="",$G25=""),"",IF(AND($E$3=1),'Marks Entry 1st'!AA24,IF(AND($E$3=2),'Marks Entry 2nd'!AA24,IF(AND($E$3=3),'Marks Entry 3rd'!AA24,IF(AND($E$3=4),'Marks Entry 4th'!AA24,"")))))</f>
        <v>8</v>
      </c>
      <c r="AP25" s="92">
        <f t="shared" si="32"/>
        <v>59</v>
      </c>
      <c r="AQ25" s="87">
        <f t="shared" si="33"/>
        <v>117</v>
      </c>
      <c r="AR25" s="144">
        <f t="shared" si="34"/>
        <v>0</v>
      </c>
      <c r="AS25" s="144">
        <f t="shared" si="35"/>
        <v>200</v>
      </c>
      <c r="AT25" s="144" t="str">
        <f t="shared" si="3"/>
        <v/>
      </c>
      <c r="AU25" s="144" t="str">
        <f t="shared" si="36"/>
        <v>P</v>
      </c>
      <c r="AV25" s="144" t="str">
        <f t="shared" si="4"/>
        <v>II</v>
      </c>
      <c r="AW25" s="148" t="str">
        <f t="shared" si="5"/>
        <v>C</v>
      </c>
      <c r="AX25" s="180">
        <f>IF(OR($E25="",$G25=""),"",IF(AND($E$3=1),'Marks Entry 1st'!AB24,IF(AND($E$3=2),'Marks Entry 2nd'!AB24,IF(AND($E$3=3),'Marks Entry 3rd'!AB24,IF(AND($E$3=4),'Marks Entry 4th'!AB24,"")))))</f>
        <v>9</v>
      </c>
      <c r="AY25" s="180">
        <f>IF(OR($E25="",$G25=""),"",IF(AND($E$3=1),'Marks Entry 1st'!AC24,IF(AND($E$3=2),'Marks Entry 2nd'!AC24,IF(AND($E$3=3),'Marks Entry 3rd'!AC24,IF(AND($E$3=4),'Marks Entry 4th'!AC24,"")))))</f>
        <v>6</v>
      </c>
      <c r="AZ25" s="87">
        <f t="shared" si="37"/>
        <v>15</v>
      </c>
      <c r="BA25" s="180">
        <f>IF(OR($E25="",$G25=""),"",IF(AND($E$3=1),'Marks Entry 1st'!AD24,IF(AND($E$3=2),'Marks Entry 2nd'!AD24,IF(AND($E$3=3),'Marks Entry 3rd'!AD24,IF(AND($E$3=4),'Marks Entry 4th'!AD24,"")))))</f>
        <v>28</v>
      </c>
      <c r="BB25" s="180">
        <f>IF(OR($E25="",$G25=""),"",IF(AND($E$3=1),'Marks Entry 1st'!AE24,IF(AND($E$3=2),'Marks Entry 2nd'!AE24,IF(AND($E$3=3),'Marks Entry 3rd'!AE24,IF(AND($E$3=4),'Marks Entry 4th'!AE24,"")))))</f>
        <v>5</v>
      </c>
      <c r="BC25" s="180">
        <f>IF(OR($E25="",$G25=""),"",IF(AND($E$3=1),'Marks Entry 1st'!AF24,IF(AND($E$3=2),'Marks Entry 2nd'!AF24,IF(AND($E$3=3),'Marks Entry 3rd'!AF24,IF(AND($E$3=4),'Marks Entry 4th'!AF24,"")))))</f>
        <v>8</v>
      </c>
      <c r="BD25" s="91">
        <f t="shared" si="38"/>
        <v>41</v>
      </c>
      <c r="BE25" s="87">
        <f t="shared" si="39"/>
        <v>56</v>
      </c>
      <c r="BF25" s="93">
        <f>IF(OR($E25="",$G25=""),"",IF(AND($E$3=1),'Marks Entry 1st'!AG24,IF(AND($E$3=2),'Marks Entry 2nd'!AG24,IF(AND($E$3=3),'Marks Entry 3rd'!AG24,IF(AND($E$3=4),'Marks Entry 4th'!AG24,"")))))</f>
        <v>45</v>
      </c>
      <c r="BG25" s="93">
        <f>IF(OR($E25="",$G25=""),"",IF(AND($E$3=1),'Marks Entry 1st'!AH24,IF(AND($E$3=2),'Marks Entry 2nd'!AH24,IF(AND($E$3=3),'Marks Entry 3rd'!AH24,IF(AND($E$3=4),'Marks Entry 4th'!AH24,"")))))</f>
        <v>15</v>
      </c>
      <c r="BH25" s="93">
        <f>IF(OR($E25="",$G25=""),"",IF(AND($E$3=1),'Marks Entry 1st'!AI24,IF(AND($E$3=2),'Marks Entry 2nd'!AI24,IF(AND($E$3=3),'Marks Entry 3rd'!AI24,IF(AND($E$3=4),'Marks Entry 4th'!AI24,"")))))</f>
        <v>8</v>
      </c>
      <c r="BI25" s="92">
        <f t="shared" si="40"/>
        <v>68</v>
      </c>
      <c r="BJ25" s="87">
        <f t="shared" si="41"/>
        <v>124</v>
      </c>
      <c r="BK25" s="144">
        <f t="shared" si="42"/>
        <v>0</v>
      </c>
      <c r="BL25" s="144">
        <f t="shared" si="43"/>
        <v>200</v>
      </c>
      <c r="BM25" s="144" t="str">
        <f t="shared" si="6"/>
        <v/>
      </c>
      <c r="BN25" s="144" t="str">
        <f t="shared" si="44"/>
        <v>P</v>
      </c>
      <c r="BO25" s="144" t="str">
        <f t="shared" si="7"/>
        <v>I</v>
      </c>
      <c r="BP25" s="148" t="str">
        <f t="shared" si="8"/>
        <v>C</v>
      </c>
      <c r="BQ25" s="180">
        <f>IF(OR($E25="",$G25=""),"",IF(AND($E$3=1),'Marks Entry 1st'!AJ24,IF(AND($E$3=2),'Marks Entry 2nd'!AJ24,IF(AND($E$3=3),'Marks Entry 3rd'!AJ24,IF(AND($E$3=4),'Marks Entry 4th'!AJ24,"")))))</f>
        <v>9</v>
      </c>
      <c r="BR25" s="180">
        <f>IF(OR($E25="",$G25=""),"",IF(AND($E$3=1),'Marks Entry 1st'!AK24,IF(AND($E$3=2),'Marks Entry 2nd'!AK24,IF(AND($E$3=3),'Marks Entry 3rd'!AK24,IF(AND($E$3=4),'Marks Entry 4th'!AK24,"")))))</f>
        <v>7</v>
      </c>
      <c r="BS25" s="87">
        <f t="shared" si="45"/>
        <v>16</v>
      </c>
      <c r="BT25" s="180">
        <f>IF(OR($E25="",$G25=""),"",IF(AND($E$3=1),'Marks Entry 1st'!AL24,IF(AND($E$3=2),'Marks Entry 2nd'!AL24,IF(AND($E$3=3),'Marks Entry 3rd'!AL24,IF(AND($E$3=4),'Marks Entry 4th'!AL24,"")))))</f>
        <v>30</v>
      </c>
      <c r="BU25" s="180">
        <f>IF(OR($E25="",$G25=""),"",IF(AND($E$3=1),'Marks Entry 1st'!AM24,IF(AND($E$3=2),'Marks Entry 2nd'!AM24,IF(AND($E$3=3),'Marks Entry 3rd'!AM24,IF(AND($E$3=4),'Marks Entry 4th'!AM24,"")))))</f>
        <v>4</v>
      </c>
      <c r="BV25" s="180">
        <f>IF(OR($E25="",$G25=""),"",IF(AND($E$3=1),'Marks Entry 1st'!AN24,IF(AND($E$3=2),'Marks Entry 2nd'!AN24,IF(AND($E$3=3),'Marks Entry 3rd'!AN24,IF(AND($E$3=4),'Marks Entry 4th'!AN24,"")))))</f>
        <v>12</v>
      </c>
      <c r="BW25" s="91">
        <f t="shared" si="46"/>
        <v>46</v>
      </c>
      <c r="BX25" s="87">
        <f t="shared" si="47"/>
        <v>62</v>
      </c>
      <c r="BY25" s="93">
        <f>IF(OR($E25="",$G25=""),"",IF(AND($E$3=1),'Marks Entry 1st'!AO24,IF(AND($E$3=2),'Marks Entry 2nd'!AO24,IF(AND($E$3=3),'Marks Entry 3rd'!AO24,IF(AND($E$3=4),'Marks Entry 4th'!AO24,"")))))</f>
        <v>49</v>
      </c>
      <c r="BZ25" s="93">
        <f>IF(OR($E25="",$G25=""),"",IF(AND($E$3=1),'Marks Entry 1st'!AP24,IF(AND($E$3=2),'Marks Entry 2nd'!AP24,IF(AND($E$3=3),'Marks Entry 3rd'!AP24,IF(AND($E$3=4),'Marks Entry 4th'!AP24,"")))))</f>
        <v>16</v>
      </c>
      <c r="CA25" s="93">
        <f>IF(OR($E25="",$G25=""),"",IF(AND($E$3=1),'Marks Entry 1st'!AQ24,IF(AND($E$3=2),'Marks Entry 2nd'!AQ24,IF(AND($E$3=3),'Marks Entry 3rd'!AQ24,IF(AND($E$3=4),'Marks Entry 4th'!AQ24,"")))))</f>
        <v>8</v>
      </c>
      <c r="CB25" s="92">
        <f t="shared" si="48"/>
        <v>73</v>
      </c>
      <c r="CC25" s="87">
        <f t="shared" si="49"/>
        <v>135</v>
      </c>
      <c r="CD25" s="144">
        <f t="shared" si="50"/>
        <v>0</v>
      </c>
      <c r="CE25" s="144">
        <f t="shared" si="51"/>
        <v>200</v>
      </c>
      <c r="CF25" s="144" t="str">
        <f t="shared" si="9"/>
        <v/>
      </c>
      <c r="CG25" s="144" t="str">
        <f t="shared" si="52"/>
        <v>P</v>
      </c>
      <c r="CH25" s="144" t="str">
        <f t="shared" si="10"/>
        <v>I</v>
      </c>
      <c r="CI25" s="148" t="str">
        <f t="shared" si="11"/>
        <v>C</v>
      </c>
      <c r="CJ25" s="380">
        <f>IF(OR($E25="",$G25=""),"",IF(AND($E$3=1),'Marks Entry 1st'!AR24,IF(AND($E$3=2),'Marks Entry 2nd'!AR24,IF(AND($E$3=3),'Marks Entry 3rd'!AR24,IF(AND($E$3=4),'Marks Entry 4th'!AR24,"")))))</f>
        <v>0</v>
      </c>
      <c r="CK25" s="380">
        <f>IF(OR($E25="",$G25=""),"",IF(AND($E$3=1),'Marks Entry 1st'!AS24,IF(AND($E$3=2),'Marks Entry 2nd'!AS24,IF(AND($E$3=3),'Marks Entry 3rd'!AS24,IF(AND($E$3=4),'Marks Entry 4th'!AS24,"")))))</f>
        <v>0</v>
      </c>
      <c r="CL25" s="380">
        <f>IF(OR($E25="",$G25=""),"",IF(AND($E$3=1),'Marks Entry 1st'!AT24,IF(AND($E$3=2),'Marks Entry 2nd'!AT24,IF(AND($E$3=3),'Marks Entry 3rd'!AT24,IF(AND($E$3=4),'Marks Entry 4th'!AT24,"")))))</f>
        <v>0</v>
      </c>
      <c r="CM25" s="181">
        <f t="shared" si="53"/>
        <v>0</v>
      </c>
      <c r="CN25" s="182">
        <f t="shared" si="54"/>
        <v>0</v>
      </c>
      <c r="CO25" s="182" t="str">
        <f t="shared" si="55"/>
        <v/>
      </c>
      <c r="CP25" s="182" t="str">
        <f t="shared" si="56"/>
        <v/>
      </c>
      <c r="CQ25" s="147" t="str">
        <f t="shared" si="12"/>
        <v/>
      </c>
      <c r="CR25" s="380">
        <f>IF(OR($E25="",$G25=""),"",IF(AND($E$3=1),'Marks Entry 1st'!AU24,IF(AND($E$3=2),'Marks Entry 2nd'!AU24,IF(AND($E$3=3),'Marks Entry 3rd'!AU24,IF(AND($E$3=4),'Marks Entry 4th'!AU24,"")))))</f>
        <v>0</v>
      </c>
      <c r="CS25" s="380">
        <f>IF(OR($E25="",$G25=""),"",IF(AND($E$3=1),'Marks Entry 1st'!AV24,IF(AND($E$3=2),'Marks Entry 2nd'!AV24,IF(AND($E$3=3),'Marks Entry 3rd'!AV24,IF(AND($E$3=4),'Marks Entry 4th'!AV24,"")))))</f>
        <v>0</v>
      </c>
      <c r="CT25" s="380">
        <f>IF(OR($E25="",$G25=""),"",IF(AND($E$3=1),'Marks Entry 1st'!AW24,IF(AND($E$3=2),'Marks Entry 2nd'!AW24,IF(AND($E$3=3),'Marks Entry 3rd'!AW24,IF(AND($E$3=4),'Marks Entry 4th'!AW24,"")))))</f>
        <v>0</v>
      </c>
      <c r="CU25" s="181">
        <f t="shared" si="57"/>
        <v>0</v>
      </c>
      <c r="CV25" s="182">
        <f t="shared" si="58"/>
        <v>0</v>
      </c>
      <c r="CW25" s="182" t="str">
        <f t="shared" si="59"/>
        <v/>
      </c>
      <c r="CX25" s="182" t="str">
        <f t="shared" si="60"/>
        <v/>
      </c>
      <c r="CY25" s="147" t="str">
        <f t="shared" si="13"/>
        <v/>
      </c>
      <c r="CZ25" s="380">
        <f>IF(OR($E25="",$G25=""),"",IF(AND($E$3=1),'Marks Entry 1st'!AX24,IF(AND($E$3=2),'Marks Entry 2nd'!AX24,IF(AND($E$3=3),'Marks Entry 3rd'!AX24,IF(AND($E$3=4),'Marks Entry 4th'!AX24,"")))))</f>
        <v>0</v>
      </c>
      <c r="DA25" s="380">
        <f>IF(OR($E25="",$G25=""),"",IF(AND($E$3=1),'Marks Entry 1st'!AY24,IF(AND($E$3=2),'Marks Entry 2nd'!AY24,IF(AND($E$3=3),'Marks Entry 3rd'!AY24,IF(AND($E$3=4),'Marks Entry 4th'!AY24,"")))))</f>
        <v>0</v>
      </c>
      <c r="DB25" s="380">
        <f>IF(OR($E25="",$G25=""),"",IF(AND($E$3=1),'Marks Entry 1st'!AZ24,IF(AND($E$3=2),'Marks Entry 2nd'!AZ24,IF(AND($E$3=3),'Marks Entry 3rd'!AZ24,IF(AND($E$3=4),'Marks Entry 4th'!AZ24,"")))))</f>
        <v>0</v>
      </c>
      <c r="DC25" s="181">
        <f t="shared" si="61"/>
        <v>0</v>
      </c>
      <c r="DD25" s="182">
        <f t="shared" si="62"/>
        <v>0</v>
      </c>
      <c r="DE25" s="182" t="str">
        <f t="shared" si="63"/>
        <v/>
      </c>
      <c r="DF25" s="182" t="str">
        <f t="shared" si="64"/>
        <v/>
      </c>
      <c r="DG25" s="147" t="str">
        <f t="shared" si="14"/>
        <v/>
      </c>
      <c r="DH25" s="104">
        <f t="shared" si="15"/>
        <v>343</v>
      </c>
      <c r="DI25" s="105">
        <f t="shared" si="16"/>
        <v>57.166666666666664</v>
      </c>
      <c r="DJ25" s="111" t="str">
        <f t="shared" si="17"/>
        <v>II</v>
      </c>
      <c r="DK25" s="112">
        <f t="shared" si="18"/>
        <v>5.9999999999999964</v>
      </c>
      <c r="DL25" s="386" t="str">
        <f t="shared" si="19"/>
        <v>Promoted</v>
      </c>
      <c r="DM25" s="72">
        <f>IF(OR($E25="",$G25=""),"",IF(AND($E$3=1),'Marks Entry 1st'!BA24,IF(AND($E$3=2),'Marks Entry 2nd'!BA24,IF(AND($E$3=3),'Marks Entry 3rd'!BA24,IF(AND($E$3=4),'Marks Entry 4th'!BA24,"")))))</f>
        <v>220</v>
      </c>
      <c r="DN25" s="72">
        <f>IF(OR($E25="",$G25=""),"",IF(AND($E$3=1),'Marks Entry 1st'!BB24,IF(AND($E$3=2),'Marks Entry 2nd'!BB24,IF(AND($E$3=3),'Marks Entry 3rd'!BB24,IF(AND($E$3=4),'Marks Entry 4th'!BB24,"")))))</f>
        <v>22</v>
      </c>
      <c r="DO25" s="328" t="str">
        <f t="shared" si="20"/>
        <v>C</v>
      </c>
      <c r="DP25" s="73"/>
      <c r="DW25" s="75">
        <f>IF(AND($E$3=1),'Marks Entry 1st'!I24,IF(AND($E$3=2),'Marks Entry 2nd'!I24,IF(AND($E$3=3),'Marks Entry 3rd'!I24,IF(AND($E$3=4),'Marks Entry 4th'!I24,""))))</f>
        <v>120</v>
      </c>
    </row>
    <row r="26" spans="1:127" ht="18.899999999999999" customHeight="1">
      <c r="A26" s="94">
        <v>19</v>
      </c>
      <c r="B26" s="94">
        <f>IF(OR(DW26=0,DW26=""),"",IF(AND($E$3=1),'Marks Entry 1st'!I25,IF(AND($E$3=2),'Marks Entry 2nd'!I25,IF(AND($E$3=3),'Marks Entry 3rd'!I25,IF(AND($E$3=4),'Marks Entry 4th'!I25,"")))))</f>
        <v>121</v>
      </c>
      <c r="C26" s="95">
        <f>IF(OR(B26=0,B26=""),"",IF(AND($E$3=1),'Marks Entry 1st'!B25,IF(AND($E$3=2),'Marks Entry 2nd'!B25,IF(AND($E$3=3),'Marks Entry 3rd'!B25,IF(AND($E$3=4),'Marks Entry 4th'!B25,"")))))</f>
        <v>1</v>
      </c>
      <c r="D26" s="95" t="str">
        <f>IF(OR(B26=0,B26=""),"",IF(AND($E$3=1),'Marks Entry 1st'!C25,IF(AND($E$3=2),'Marks Entry 2nd'!C25,IF(AND($E$3=3),'Marks Entry 3rd'!C25,IF(AND($E$3=4),'Marks Entry 4th'!C25,"")))))</f>
        <v>A</v>
      </c>
      <c r="E26" s="96">
        <f>IF(OR(B26=0,B26=""),"",IF(AND($E$3=1),'Marks Entry 1st'!E25,IF(AND($E$3=2),'Marks Entry 2nd'!E25,IF(AND($E$3=3),'Marks Entry 3rd'!E25,IF(AND($E$3=4),'Marks Entry 4th'!E25,"")))))</f>
        <v>42257</v>
      </c>
      <c r="F26" s="95">
        <f>IF(OR(B26=0,B26=""),"",IF(AND($E$3=1),'Marks Entry 1st'!D25,IF(AND($E$3=2),'Marks Entry 2nd'!D25,IF(AND($E$3=3),'Marks Entry 3rd'!D25,IF(AND($E$3=4),'Marks Entry 4th'!D25,"")))))</f>
        <v>948</v>
      </c>
      <c r="G26" s="90" t="str">
        <f>IF(OR(B26=0,B26=""),"",IF(AND($E$3=1),'Marks Entry 1st'!F25,IF(AND($E$3=2),'Marks Entry 2nd'!F25,IF(AND($E$3=3),'Marks Entry 3rd'!F25,IF(AND($E$3=4),'Marks Entry 4th'!F25,"")))))</f>
        <v>MANVEER GURJAR</v>
      </c>
      <c r="H26" s="90" t="str">
        <f>IF(OR(B26=0,B26=""),"",IF(AND($E$3=1),'Marks Entry 1st'!G25,IF(AND($E$3=2),'Marks Entry 2nd'!G25,IF(AND($E$3=3),'Marks Entry 3rd'!G25,IF(AND($E$3=4),'Marks Entry 4th'!G25,"")))))</f>
        <v>VIKRAM SINGH</v>
      </c>
      <c r="I26" s="90" t="str">
        <f>IF(OR(B26=0,B26=""),"",IF(AND($E$3=1),'Marks Entry 1st'!H25,IF(AND($E$3=2),'Marks Entry 2nd'!H25,IF(AND($E$3=3),'Marks Entry 3rd'!H25,IF(AND($E$3=4),'Marks Entry 4th'!H25,"")))))</f>
        <v>BARKHA</v>
      </c>
      <c r="J26" s="379" t="str">
        <f>IF(OR(B26=0,B26=""),"",IF(AND($E$3=1),'Marks Entry 1st'!J25,IF(AND($E$3=2),'Marks Entry 2nd'!J25,IF(AND($E$3=3),'Marks Entry 3rd'!J25,IF(AND($E$3=4),'Marks Entry 4th'!J25,"")))))</f>
        <v>M</v>
      </c>
      <c r="K26" s="379" t="str">
        <f>IF(OR(B26=0,B26=""),"",IF(AND($E$3=1),'Marks Entry 1st'!K25,IF(AND($E$3=2),'Marks Entry 2nd'!K25,IF(AND($E$3=3),'Marks Entry 3rd'!K25,IF(AND($E$3=4),'Marks Entry 4th'!K25,"")))))</f>
        <v>SBC</v>
      </c>
      <c r="L26" s="180">
        <f>IF(OR($E26="",$G26=""),"",IF(AND($E$3=1),'Marks Entry 1st'!L25,IF(AND($E$3=2),'Marks Entry 2nd'!L25,IF(AND($E$3=3),'Marks Entry 3rd'!L25,IF(AND($E$3=4),'Marks Entry 4th'!L25,"")))))</f>
        <v>9</v>
      </c>
      <c r="M26" s="180">
        <f>IF(OR($E26="",$G26=""),"",IF(AND($E$3=1),'Marks Entry 1st'!M25,IF(AND($E$3=2),'Marks Entry 2nd'!M25,IF(AND($E$3=3),'Marks Entry 3rd'!M25,IF(AND($E$3=4),'Marks Entry 4th'!M25,"")))))</f>
        <v>9</v>
      </c>
      <c r="N26" s="87">
        <f t="shared" si="21"/>
        <v>18</v>
      </c>
      <c r="O26" s="180">
        <f>IF(OR($E26="",$G26=""),"",IF(AND($E$3=1),'Marks Entry 1st'!N25,IF(AND($E$3=2),'Marks Entry 2nd'!N25,IF(AND($E$3=3),'Marks Entry 3rd'!N25,IF(AND($E$3=4),'Marks Entry 4th'!N25,"")))))</f>
        <v>23</v>
      </c>
      <c r="P26" s="180">
        <f>IF(OR($E26="",$G26=""),"",IF(AND($E$3=1),'Marks Entry 1st'!O25,IF(AND($E$3=2),'Marks Entry 2nd'!O25,IF(AND($E$3=3),'Marks Entry 3rd'!O25,IF(AND($E$3=4),'Marks Entry 4th'!O25,"")))))</f>
        <v>6</v>
      </c>
      <c r="Q26" s="180">
        <f>IF(OR($E26="",$G26=""),"",IF(AND($E$3=1),'Marks Entry 1st'!P25,IF(AND($E$3=2),'Marks Entry 2nd'!P25,IF(AND($E$3=3),'Marks Entry 3rd'!P25,IF(AND($E$3=4),'Marks Entry 4th'!P25,"")))))</f>
        <v>0</v>
      </c>
      <c r="R26" s="91">
        <f t="shared" si="22"/>
        <v>29</v>
      </c>
      <c r="S26" s="87">
        <f t="shared" si="23"/>
        <v>47</v>
      </c>
      <c r="T26" s="93">
        <f>IF(OR($E26="",$G26=""),"",IF(AND($E$3=1),'Marks Entry 1st'!Q25,IF(AND($E$3=2),'Marks Entry 2nd'!Q25,IF(AND($E$3=3),'Marks Entry 3rd'!Q25,IF(AND($E$3=4),'Marks Entry 4th'!Q25,"")))))</f>
        <v>37</v>
      </c>
      <c r="U26" s="93">
        <f>IF(OR($E26="",$G26=""),"",IF(AND($E$3=1),'Marks Entry 1st'!R25,IF(AND($E$3=2),'Marks Entry 2nd'!R25,IF(AND($E$3=3),'Marks Entry 3rd'!R25,IF(AND($E$3=4),'Marks Entry 4th'!R25,"")))))</f>
        <v>4</v>
      </c>
      <c r="V26" s="93">
        <f>IF(OR($E26="",$G26=""),"",IF(AND($E$3=1),'Marks Entry 1st'!S25,IF(AND($E$3=2),'Marks Entry 2nd'!S25,IF(AND($E$3=3),'Marks Entry 3rd'!S25,IF(AND($E$3=4),'Marks Entry 4th'!S25,"")))))</f>
        <v>11</v>
      </c>
      <c r="W26" s="92">
        <f t="shared" si="24"/>
        <v>52</v>
      </c>
      <c r="X26" s="87">
        <f t="shared" si="25"/>
        <v>99</v>
      </c>
      <c r="Y26" s="144">
        <f t="shared" si="26"/>
        <v>0</v>
      </c>
      <c r="Z26" s="144">
        <f t="shared" si="27"/>
        <v>200</v>
      </c>
      <c r="AA26" s="144" t="str">
        <f t="shared" si="0"/>
        <v/>
      </c>
      <c r="AB26" s="144" t="str">
        <f t="shared" si="28"/>
        <v>P</v>
      </c>
      <c r="AC26" s="144" t="str">
        <f t="shared" si="1"/>
        <v>II</v>
      </c>
      <c r="AD26" s="148" t="str">
        <f t="shared" si="2"/>
        <v>D</v>
      </c>
      <c r="AE26" s="180">
        <f>IF(OR($E26="",$G26=""),"",IF(AND($E$3=1),'Marks Entry 1st'!T25,IF(AND($E$3=2),'Marks Entry 2nd'!T25,IF(AND($E$3=3),'Marks Entry 3rd'!T25,IF(AND($E$3=4),'Marks Entry 4th'!T25,"")))))</f>
        <v>9</v>
      </c>
      <c r="AF26" s="180">
        <f>IF(OR($E26="",$G26=""),"",IF(AND($E$3=1),'Marks Entry 1st'!U25,IF(AND($E$3=2),'Marks Entry 2nd'!U25,IF(AND($E$3=3),'Marks Entry 3rd'!U25,IF(AND($E$3=4),'Marks Entry 4th'!U25,"")))))</f>
        <v>9</v>
      </c>
      <c r="AG26" s="87">
        <f t="shared" si="29"/>
        <v>18</v>
      </c>
      <c r="AH26" s="180">
        <f>IF(OR($E26="",$G26=""),"",IF(AND($E$3=1),'Marks Entry 1st'!V25,IF(AND($E$3=2),'Marks Entry 2nd'!V25,IF(AND($E$3=3),'Marks Entry 3rd'!V25,IF(AND($E$3=4),'Marks Entry 4th'!V25,"")))))</f>
        <v>23</v>
      </c>
      <c r="AI26" s="180">
        <f>IF(OR($E26="",$G26=""),"",IF(AND($E$3=1),'Marks Entry 1st'!W25,IF(AND($E$3=2),'Marks Entry 2nd'!W25,IF(AND($E$3=3),'Marks Entry 3rd'!W25,IF(AND($E$3=4),'Marks Entry 4th'!W25,"")))))</f>
        <v>4</v>
      </c>
      <c r="AJ26" s="180">
        <f>IF(OR($E26="",$G26=""),"",IF(AND($E$3=1),'Marks Entry 1st'!X25,IF(AND($E$3=2),'Marks Entry 2nd'!X25,IF(AND($E$3=3),'Marks Entry 3rd'!X25,IF(AND($E$3=4),'Marks Entry 4th'!X25,"")))))</f>
        <v>9</v>
      </c>
      <c r="AK26" s="91">
        <f t="shared" si="30"/>
        <v>36</v>
      </c>
      <c r="AL26" s="87">
        <f t="shared" si="31"/>
        <v>54</v>
      </c>
      <c r="AM26" s="93">
        <f>IF(OR($E26="",$G26=""),"",IF(AND($E$3=1),'Marks Entry 1st'!Y25,IF(AND($E$3=2),'Marks Entry 2nd'!Y25,IF(AND($E$3=3),'Marks Entry 3rd'!Y25,IF(AND($E$3=4),'Marks Entry 4th'!Y25,"")))))</f>
        <v>48</v>
      </c>
      <c r="AN26" s="93">
        <f>IF(OR($E26="",$G26=""),"",IF(AND($E$3=1),'Marks Entry 1st'!Z25,IF(AND($E$3=2),'Marks Entry 2nd'!Z25,IF(AND($E$3=3),'Marks Entry 3rd'!Z25,IF(AND($E$3=4),'Marks Entry 4th'!Z25,"")))))</f>
        <v>4</v>
      </c>
      <c r="AO26" s="93">
        <f>IF(OR($E26="",$G26=""),"",IF(AND($E$3=1),'Marks Entry 1st'!AA25,IF(AND($E$3=2),'Marks Entry 2nd'!AA25,IF(AND($E$3=3),'Marks Entry 3rd'!AA25,IF(AND($E$3=4),'Marks Entry 4th'!AA25,"")))))</f>
        <v>9</v>
      </c>
      <c r="AP26" s="92">
        <f t="shared" si="32"/>
        <v>61</v>
      </c>
      <c r="AQ26" s="87">
        <f t="shared" si="33"/>
        <v>115</v>
      </c>
      <c r="AR26" s="144">
        <f t="shared" si="34"/>
        <v>0</v>
      </c>
      <c r="AS26" s="144">
        <f t="shared" si="35"/>
        <v>200</v>
      </c>
      <c r="AT26" s="144" t="str">
        <f t="shared" si="3"/>
        <v/>
      </c>
      <c r="AU26" s="144" t="str">
        <f t="shared" si="36"/>
        <v>P</v>
      </c>
      <c r="AV26" s="144" t="str">
        <f t="shared" si="4"/>
        <v>II</v>
      </c>
      <c r="AW26" s="148" t="str">
        <f t="shared" si="5"/>
        <v>C</v>
      </c>
      <c r="AX26" s="180">
        <f>IF(OR($E26="",$G26=""),"",IF(AND($E$3=1),'Marks Entry 1st'!AB25,IF(AND($E$3=2),'Marks Entry 2nd'!AB25,IF(AND($E$3=3),'Marks Entry 3rd'!AB25,IF(AND($E$3=4),'Marks Entry 4th'!AB25,"")))))</f>
        <v>9</v>
      </c>
      <c r="AY26" s="180">
        <f>IF(OR($E26="",$G26=""),"",IF(AND($E$3=1),'Marks Entry 1st'!AC25,IF(AND($E$3=2),'Marks Entry 2nd'!AC25,IF(AND($E$3=3),'Marks Entry 3rd'!AC25,IF(AND($E$3=4),'Marks Entry 4th'!AC25,"")))))</f>
        <v>6</v>
      </c>
      <c r="AZ26" s="87">
        <f t="shared" si="37"/>
        <v>15</v>
      </c>
      <c r="BA26" s="180">
        <f>IF(OR($E26="",$G26=""),"",IF(AND($E$3=1),'Marks Entry 1st'!AD25,IF(AND($E$3=2),'Marks Entry 2nd'!AD25,IF(AND($E$3=3),'Marks Entry 3rd'!AD25,IF(AND($E$3=4),'Marks Entry 4th'!AD25,"")))))</f>
        <v>27</v>
      </c>
      <c r="BB26" s="180">
        <f>IF(OR($E26="",$G26=""),"",IF(AND($E$3=1),'Marks Entry 1st'!AE25,IF(AND($E$3=2),'Marks Entry 2nd'!AE25,IF(AND($E$3=3),'Marks Entry 3rd'!AE25,IF(AND($E$3=4),'Marks Entry 4th'!AE25,"")))))</f>
        <v>5</v>
      </c>
      <c r="BC26" s="180">
        <f>IF(OR($E26="",$G26=""),"",IF(AND($E$3=1),'Marks Entry 1st'!AF25,IF(AND($E$3=2),'Marks Entry 2nd'!AF25,IF(AND($E$3=3),'Marks Entry 3rd'!AF25,IF(AND($E$3=4),'Marks Entry 4th'!AF25,"")))))</f>
        <v>9</v>
      </c>
      <c r="BD26" s="91">
        <f t="shared" si="38"/>
        <v>41</v>
      </c>
      <c r="BE26" s="87">
        <f t="shared" si="39"/>
        <v>56</v>
      </c>
      <c r="BF26" s="93">
        <f>IF(OR($E26="",$G26=""),"",IF(AND($E$3=1),'Marks Entry 1st'!AG25,IF(AND($E$3=2),'Marks Entry 2nd'!AG25,IF(AND($E$3=3),'Marks Entry 3rd'!AG25,IF(AND($E$3=4),'Marks Entry 4th'!AG25,"")))))</f>
        <v>45</v>
      </c>
      <c r="BG26" s="93">
        <f>IF(OR($E26="",$G26=""),"",IF(AND($E$3=1),'Marks Entry 1st'!AH25,IF(AND($E$3=2),'Marks Entry 2nd'!AH25,IF(AND($E$3=3),'Marks Entry 3rd'!AH25,IF(AND($E$3=4),'Marks Entry 4th'!AH25,"")))))</f>
        <v>15</v>
      </c>
      <c r="BH26" s="93">
        <f>IF(OR($E26="",$G26=""),"",IF(AND($E$3=1),'Marks Entry 1st'!AI25,IF(AND($E$3=2),'Marks Entry 2nd'!AI25,IF(AND($E$3=3),'Marks Entry 3rd'!AI25,IF(AND($E$3=4),'Marks Entry 4th'!AI25,"")))))</f>
        <v>8</v>
      </c>
      <c r="BI26" s="92">
        <f t="shared" si="40"/>
        <v>68</v>
      </c>
      <c r="BJ26" s="87">
        <f t="shared" si="41"/>
        <v>124</v>
      </c>
      <c r="BK26" s="144">
        <f t="shared" si="42"/>
        <v>0</v>
      </c>
      <c r="BL26" s="144">
        <f t="shared" si="43"/>
        <v>200</v>
      </c>
      <c r="BM26" s="144" t="str">
        <f t="shared" si="6"/>
        <v/>
      </c>
      <c r="BN26" s="144" t="str">
        <f t="shared" si="44"/>
        <v>P</v>
      </c>
      <c r="BO26" s="144" t="str">
        <f t="shared" si="7"/>
        <v>I</v>
      </c>
      <c r="BP26" s="148" t="str">
        <f t="shared" si="8"/>
        <v>C</v>
      </c>
      <c r="BQ26" s="180">
        <f>IF(OR($E26="",$G26=""),"",IF(AND($E$3=1),'Marks Entry 1st'!AJ25,IF(AND($E$3=2),'Marks Entry 2nd'!AJ25,IF(AND($E$3=3),'Marks Entry 3rd'!AJ25,IF(AND($E$3=4),'Marks Entry 4th'!AJ25,"")))))</f>
        <v>9</v>
      </c>
      <c r="BR26" s="180">
        <f>IF(OR($E26="",$G26=""),"",IF(AND($E$3=1),'Marks Entry 1st'!AK25,IF(AND($E$3=2),'Marks Entry 2nd'!AK25,IF(AND($E$3=3),'Marks Entry 3rd'!AK25,IF(AND($E$3=4),'Marks Entry 4th'!AK25,"")))))</f>
        <v>7</v>
      </c>
      <c r="BS26" s="87">
        <f t="shared" si="45"/>
        <v>16</v>
      </c>
      <c r="BT26" s="180">
        <f>IF(OR($E26="",$G26=""),"",IF(AND($E$3=1),'Marks Entry 1st'!AL25,IF(AND($E$3=2),'Marks Entry 2nd'!AL25,IF(AND($E$3=3),'Marks Entry 3rd'!AL25,IF(AND($E$3=4),'Marks Entry 4th'!AL25,"")))))</f>
        <v>31</v>
      </c>
      <c r="BU26" s="180">
        <f>IF(OR($E26="",$G26=""),"",IF(AND($E$3=1),'Marks Entry 1st'!AM25,IF(AND($E$3=2),'Marks Entry 2nd'!AM25,IF(AND($E$3=3),'Marks Entry 3rd'!AM25,IF(AND($E$3=4),'Marks Entry 4th'!AM25,"")))))</f>
        <v>4</v>
      </c>
      <c r="BV26" s="180">
        <f>IF(OR($E26="",$G26=""),"",IF(AND($E$3=1),'Marks Entry 1st'!AN25,IF(AND($E$3=2),'Marks Entry 2nd'!AN25,IF(AND($E$3=3),'Marks Entry 3rd'!AN25,IF(AND($E$3=4),'Marks Entry 4th'!AN25,"")))))</f>
        <v>10</v>
      </c>
      <c r="BW26" s="91">
        <f t="shared" si="46"/>
        <v>45</v>
      </c>
      <c r="BX26" s="87">
        <f t="shared" si="47"/>
        <v>61</v>
      </c>
      <c r="BY26" s="93">
        <f>IF(OR($E26="",$G26=""),"",IF(AND($E$3=1),'Marks Entry 1st'!AO25,IF(AND($E$3=2),'Marks Entry 2nd'!AO25,IF(AND($E$3=3),'Marks Entry 3rd'!AO25,IF(AND($E$3=4),'Marks Entry 4th'!AO25,"")))))</f>
        <v>41</v>
      </c>
      <c r="BZ26" s="93">
        <f>IF(OR($E26="",$G26=""),"",IF(AND($E$3=1),'Marks Entry 1st'!AP25,IF(AND($E$3=2),'Marks Entry 2nd'!AP25,IF(AND($E$3=3),'Marks Entry 3rd'!AP25,IF(AND($E$3=4),'Marks Entry 4th'!AP25,"")))))</f>
        <v>16</v>
      </c>
      <c r="CA26" s="93">
        <f>IF(OR($E26="",$G26=""),"",IF(AND($E$3=1),'Marks Entry 1st'!AQ25,IF(AND($E$3=2),'Marks Entry 2nd'!AQ25,IF(AND($E$3=3),'Marks Entry 3rd'!AQ25,IF(AND($E$3=4),'Marks Entry 4th'!AQ25,"")))))</f>
        <v>8</v>
      </c>
      <c r="CB26" s="92">
        <f t="shared" si="48"/>
        <v>65</v>
      </c>
      <c r="CC26" s="87">
        <f t="shared" si="49"/>
        <v>126</v>
      </c>
      <c r="CD26" s="144">
        <f t="shared" si="50"/>
        <v>0</v>
      </c>
      <c r="CE26" s="144">
        <f t="shared" si="51"/>
        <v>200</v>
      </c>
      <c r="CF26" s="144" t="str">
        <f t="shared" si="9"/>
        <v/>
      </c>
      <c r="CG26" s="144" t="str">
        <f t="shared" si="52"/>
        <v>P</v>
      </c>
      <c r="CH26" s="144" t="str">
        <f t="shared" si="10"/>
        <v>I</v>
      </c>
      <c r="CI26" s="148" t="str">
        <f t="shared" si="11"/>
        <v>C</v>
      </c>
      <c r="CJ26" s="380">
        <f>IF(OR($E26="",$G26=""),"",IF(AND($E$3=1),'Marks Entry 1st'!AR25,IF(AND($E$3=2),'Marks Entry 2nd'!AR25,IF(AND($E$3=3),'Marks Entry 3rd'!AR25,IF(AND($E$3=4),'Marks Entry 4th'!AR25,"")))))</f>
        <v>0</v>
      </c>
      <c r="CK26" s="380">
        <f>IF(OR($E26="",$G26=""),"",IF(AND($E$3=1),'Marks Entry 1st'!AS25,IF(AND($E$3=2),'Marks Entry 2nd'!AS25,IF(AND($E$3=3),'Marks Entry 3rd'!AS25,IF(AND($E$3=4),'Marks Entry 4th'!AS25,"")))))</f>
        <v>0</v>
      </c>
      <c r="CL26" s="380">
        <f>IF(OR($E26="",$G26=""),"",IF(AND($E$3=1),'Marks Entry 1st'!AT25,IF(AND($E$3=2),'Marks Entry 2nd'!AT25,IF(AND($E$3=3),'Marks Entry 3rd'!AT25,IF(AND($E$3=4),'Marks Entry 4th'!AT25,"")))))</f>
        <v>0</v>
      </c>
      <c r="CM26" s="181">
        <f t="shared" si="53"/>
        <v>0</v>
      </c>
      <c r="CN26" s="182">
        <f t="shared" si="54"/>
        <v>0</v>
      </c>
      <c r="CO26" s="182" t="str">
        <f t="shared" si="55"/>
        <v/>
      </c>
      <c r="CP26" s="182" t="str">
        <f t="shared" si="56"/>
        <v/>
      </c>
      <c r="CQ26" s="147" t="str">
        <f t="shared" si="12"/>
        <v/>
      </c>
      <c r="CR26" s="380">
        <f>IF(OR($E26="",$G26=""),"",IF(AND($E$3=1),'Marks Entry 1st'!AU25,IF(AND($E$3=2),'Marks Entry 2nd'!AU25,IF(AND($E$3=3),'Marks Entry 3rd'!AU25,IF(AND($E$3=4),'Marks Entry 4th'!AU25,"")))))</f>
        <v>0</v>
      </c>
      <c r="CS26" s="380">
        <f>IF(OR($E26="",$G26=""),"",IF(AND($E$3=1),'Marks Entry 1st'!AV25,IF(AND($E$3=2),'Marks Entry 2nd'!AV25,IF(AND($E$3=3),'Marks Entry 3rd'!AV25,IF(AND($E$3=4),'Marks Entry 4th'!AV25,"")))))</f>
        <v>0</v>
      </c>
      <c r="CT26" s="380">
        <f>IF(OR($E26="",$G26=""),"",IF(AND($E$3=1),'Marks Entry 1st'!AW25,IF(AND($E$3=2),'Marks Entry 2nd'!AW25,IF(AND($E$3=3),'Marks Entry 3rd'!AW25,IF(AND($E$3=4),'Marks Entry 4th'!AW25,"")))))</f>
        <v>0</v>
      </c>
      <c r="CU26" s="181">
        <f t="shared" si="57"/>
        <v>0</v>
      </c>
      <c r="CV26" s="182">
        <f t="shared" si="58"/>
        <v>0</v>
      </c>
      <c r="CW26" s="182" t="str">
        <f t="shared" si="59"/>
        <v/>
      </c>
      <c r="CX26" s="182" t="str">
        <f t="shared" si="60"/>
        <v/>
      </c>
      <c r="CY26" s="147" t="str">
        <f t="shared" si="13"/>
        <v/>
      </c>
      <c r="CZ26" s="380">
        <f>IF(OR($E26="",$G26=""),"",IF(AND($E$3=1),'Marks Entry 1st'!AX25,IF(AND($E$3=2),'Marks Entry 2nd'!AX25,IF(AND($E$3=3),'Marks Entry 3rd'!AX25,IF(AND($E$3=4),'Marks Entry 4th'!AX25,"")))))</f>
        <v>0</v>
      </c>
      <c r="DA26" s="380">
        <f>IF(OR($E26="",$G26=""),"",IF(AND($E$3=1),'Marks Entry 1st'!AY25,IF(AND($E$3=2),'Marks Entry 2nd'!AY25,IF(AND($E$3=3),'Marks Entry 3rd'!AY25,IF(AND($E$3=4),'Marks Entry 4th'!AY25,"")))))</f>
        <v>0</v>
      </c>
      <c r="DB26" s="380">
        <f>IF(OR($E26="",$G26=""),"",IF(AND($E$3=1),'Marks Entry 1st'!AZ25,IF(AND($E$3=2),'Marks Entry 2nd'!AZ25,IF(AND($E$3=3),'Marks Entry 3rd'!AZ25,IF(AND($E$3=4),'Marks Entry 4th'!AZ25,"")))))</f>
        <v>0</v>
      </c>
      <c r="DC26" s="181">
        <f t="shared" si="61"/>
        <v>0</v>
      </c>
      <c r="DD26" s="182">
        <f t="shared" si="62"/>
        <v>0</v>
      </c>
      <c r="DE26" s="182" t="str">
        <f t="shared" si="63"/>
        <v/>
      </c>
      <c r="DF26" s="182" t="str">
        <f t="shared" si="64"/>
        <v/>
      </c>
      <c r="DG26" s="147" t="str">
        <f t="shared" si="14"/>
        <v/>
      </c>
      <c r="DH26" s="104">
        <f t="shared" si="15"/>
        <v>338</v>
      </c>
      <c r="DI26" s="105">
        <f t="shared" si="16"/>
        <v>56.333333333333336</v>
      </c>
      <c r="DJ26" s="111" t="str">
        <f t="shared" si="17"/>
        <v>II</v>
      </c>
      <c r="DK26" s="112">
        <f t="shared" si="18"/>
        <v>9.9999999999999964</v>
      </c>
      <c r="DL26" s="386" t="str">
        <f t="shared" si="19"/>
        <v>Promoted</v>
      </c>
      <c r="DM26" s="72">
        <f>IF(OR($E26="",$G26=""),"",IF(AND($E$3=1),'Marks Entry 1st'!BA25,IF(AND($E$3=2),'Marks Entry 2nd'!BA25,IF(AND($E$3=3),'Marks Entry 3rd'!BA25,IF(AND($E$3=4),'Marks Entry 4th'!BA25,"")))))</f>
        <v>220</v>
      </c>
      <c r="DN26" s="72">
        <f>IF(OR($E26="",$G26=""),"",IF(AND($E$3=1),'Marks Entry 1st'!BB25,IF(AND($E$3=2),'Marks Entry 2nd'!BB25,IF(AND($E$3=3),'Marks Entry 3rd'!BB25,IF(AND($E$3=4),'Marks Entry 4th'!BB25,"")))))</f>
        <v>24</v>
      </c>
      <c r="DO26" s="328" t="str">
        <f t="shared" si="20"/>
        <v>C</v>
      </c>
      <c r="DP26" s="73"/>
      <c r="DW26" s="75">
        <f>IF(AND($E$3=1),'Marks Entry 1st'!I25,IF(AND($E$3=2),'Marks Entry 2nd'!I25,IF(AND($E$3=3),'Marks Entry 3rd'!I25,IF(AND($E$3=4),'Marks Entry 4th'!I25,""))))</f>
        <v>121</v>
      </c>
    </row>
    <row r="27" spans="1:127" ht="18.899999999999999" customHeight="1">
      <c r="A27" s="94">
        <v>20</v>
      </c>
      <c r="B27" s="94">
        <f>IF(OR(DW27=0,DW27=""),"",IF(AND($E$3=1),'Marks Entry 1st'!I26,IF(AND($E$3=2),'Marks Entry 2nd'!I26,IF(AND($E$3=3),'Marks Entry 3rd'!I26,IF(AND($E$3=4),'Marks Entry 4th'!I26,"")))))</f>
        <v>122</v>
      </c>
      <c r="C27" s="95">
        <f>IF(OR(B27=0,B27=""),"",IF(AND($E$3=1),'Marks Entry 1st'!B26,IF(AND($E$3=2),'Marks Entry 2nd'!B26,IF(AND($E$3=3),'Marks Entry 3rd'!B26,IF(AND($E$3=4),'Marks Entry 4th'!B26,"")))))</f>
        <v>1</v>
      </c>
      <c r="D27" s="95" t="str">
        <f>IF(OR(B27=0,B27=""),"",IF(AND($E$3=1),'Marks Entry 1st'!C26,IF(AND($E$3=2),'Marks Entry 2nd'!C26,IF(AND($E$3=3),'Marks Entry 3rd'!C26,IF(AND($E$3=4),'Marks Entry 4th'!C26,"")))))</f>
        <v>A</v>
      </c>
      <c r="E27" s="96" t="str">
        <f>IF(OR(B27=0,B27=""),"",IF(AND($E$3=1),'Marks Entry 1st'!E26,IF(AND($E$3=2),'Marks Entry 2nd'!E26,IF(AND($E$3=3),'Marks Entry 3rd'!E26,IF(AND($E$3=4),'Marks Entry 4th'!E26,"")))))</f>
        <v>13-01-2015</v>
      </c>
      <c r="F27" s="95">
        <f>IF(OR(B27=0,B27=""),"",IF(AND($E$3=1),'Marks Entry 1st'!D26,IF(AND($E$3=2),'Marks Entry 2nd'!D26,IF(AND($E$3=3),'Marks Entry 3rd'!D26,IF(AND($E$3=4),'Marks Entry 4th'!D26,"")))))</f>
        <v>943</v>
      </c>
      <c r="G27" s="90" t="str">
        <f>IF(OR(B27=0,B27=""),"",IF(AND($E$3=1),'Marks Entry 1st'!F26,IF(AND($E$3=2),'Marks Entry 2nd'!F26,IF(AND($E$3=3),'Marks Entry 3rd'!F26,IF(AND($E$3=4),'Marks Entry 4th'!F26,"")))))</f>
        <v>PALAK DAMER</v>
      </c>
      <c r="H27" s="90" t="str">
        <f>IF(OR(B27=0,B27=""),"",IF(AND($E$3=1),'Marks Entry 1st'!G26,IF(AND($E$3=2),'Marks Entry 2nd'!G26,IF(AND($E$3=3),'Marks Entry 3rd'!G26,IF(AND($E$3=4),'Marks Entry 4th'!G26,"")))))</f>
        <v>GOVIND LAL</v>
      </c>
      <c r="I27" s="90" t="str">
        <f>IF(OR(B27=0,B27=""),"",IF(AND($E$3=1),'Marks Entry 1st'!H26,IF(AND($E$3=2),'Marks Entry 2nd'!H26,IF(AND($E$3=3),'Marks Entry 3rd'!H26,IF(AND($E$3=4),'Marks Entry 4th'!H26,"")))))</f>
        <v>LEELA</v>
      </c>
      <c r="J27" s="379" t="str">
        <f>IF(OR(B27=0,B27=""),"",IF(AND($E$3=1),'Marks Entry 1st'!J26,IF(AND($E$3=2),'Marks Entry 2nd'!J26,IF(AND($E$3=3),'Marks Entry 3rd'!J26,IF(AND($E$3=4),'Marks Entry 4th'!J26,"")))))</f>
        <v>F</v>
      </c>
      <c r="K27" s="379" t="str">
        <f>IF(OR(B27=0,B27=""),"",IF(AND($E$3=1),'Marks Entry 1st'!K26,IF(AND($E$3=2),'Marks Entry 2nd'!K26,IF(AND($E$3=3),'Marks Entry 3rd'!K26,IF(AND($E$3=4),'Marks Entry 4th'!K26,"")))))</f>
        <v>SC</v>
      </c>
      <c r="L27" s="180">
        <f>IF(OR($E27="",$G27=""),"",IF(AND($E$3=1),'Marks Entry 1st'!L26,IF(AND($E$3=2),'Marks Entry 2nd'!L26,IF(AND($E$3=3),'Marks Entry 3rd'!L26,IF(AND($E$3=4),'Marks Entry 4th'!L26,"")))))</f>
        <v>9</v>
      </c>
      <c r="M27" s="180">
        <f>IF(OR($E27="",$G27=""),"",IF(AND($E$3=1),'Marks Entry 1st'!M26,IF(AND($E$3=2),'Marks Entry 2nd'!M26,IF(AND($E$3=3),'Marks Entry 3rd'!M26,IF(AND($E$3=4),'Marks Entry 4th'!M26,"")))))</f>
        <v>9</v>
      </c>
      <c r="N27" s="87">
        <f t="shared" si="21"/>
        <v>18</v>
      </c>
      <c r="O27" s="180">
        <f>IF(OR($E27="",$G27=""),"",IF(AND($E$3=1),'Marks Entry 1st'!N26,IF(AND($E$3=2),'Marks Entry 2nd'!N26,IF(AND($E$3=3),'Marks Entry 3rd'!N26,IF(AND($E$3=4),'Marks Entry 4th'!N26,"")))))</f>
        <v>25</v>
      </c>
      <c r="P27" s="180">
        <f>IF(OR($E27="",$G27=""),"",IF(AND($E$3=1),'Marks Entry 1st'!O26,IF(AND($E$3=2),'Marks Entry 2nd'!O26,IF(AND($E$3=3),'Marks Entry 3rd'!O26,IF(AND($E$3=4),'Marks Entry 4th'!O26,"")))))</f>
        <v>6</v>
      </c>
      <c r="Q27" s="180">
        <f>IF(OR($E27="",$G27=""),"",IF(AND($E$3=1),'Marks Entry 1st'!P26,IF(AND($E$3=2),'Marks Entry 2nd'!P26,IF(AND($E$3=3),'Marks Entry 3rd'!P26,IF(AND($E$3=4),'Marks Entry 4th'!P26,"")))))</f>
        <v>0</v>
      </c>
      <c r="R27" s="91">
        <f t="shared" si="22"/>
        <v>31</v>
      </c>
      <c r="S27" s="87">
        <f t="shared" si="23"/>
        <v>49</v>
      </c>
      <c r="T27" s="93">
        <f>IF(OR($E27="",$G27=""),"",IF(AND($E$3=1),'Marks Entry 1st'!Q26,IF(AND($E$3=2),'Marks Entry 2nd'!Q26,IF(AND($E$3=3),'Marks Entry 3rd'!Q26,IF(AND($E$3=4),'Marks Entry 4th'!Q26,"")))))</f>
        <v>37</v>
      </c>
      <c r="U27" s="93">
        <f>IF(OR($E27="",$G27=""),"",IF(AND($E$3=1),'Marks Entry 1st'!R26,IF(AND($E$3=2),'Marks Entry 2nd'!R26,IF(AND($E$3=3),'Marks Entry 3rd'!R26,IF(AND($E$3=4),'Marks Entry 4th'!R26,"")))))</f>
        <v>4</v>
      </c>
      <c r="V27" s="93">
        <f>IF(OR($E27="",$G27=""),"",IF(AND($E$3=1),'Marks Entry 1st'!S26,IF(AND($E$3=2),'Marks Entry 2nd'!S26,IF(AND($E$3=3),'Marks Entry 3rd'!S26,IF(AND($E$3=4),'Marks Entry 4th'!S26,"")))))</f>
        <v>11</v>
      </c>
      <c r="W27" s="92">
        <f t="shared" si="24"/>
        <v>52</v>
      </c>
      <c r="X27" s="87">
        <f t="shared" si="25"/>
        <v>101</v>
      </c>
      <c r="Y27" s="144">
        <f t="shared" si="26"/>
        <v>0</v>
      </c>
      <c r="Z27" s="144">
        <f t="shared" si="27"/>
        <v>200</v>
      </c>
      <c r="AA27" s="144" t="str">
        <f t="shared" si="0"/>
        <v/>
      </c>
      <c r="AB27" s="144" t="str">
        <f t="shared" si="28"/>
        <v>P</v>
      </c>
      <c r="AC27" s="144" t="str">
        <f t="shared" si="1"/>
        <v>II</v>
      </c>
      <c r="AD27" s="148" t="str">
        <f t="shared" si="2"/>
        <v>C</v>
      </c>
      <c r="AE27" s="180">
        <f>IF(OR($E27="",$G27=""),"",IF(AND($E$3=1),'Marks Entry 1st'!T26,IF(AND($E$3=2),'Marks Entry 2nd'!T26,IF(AND($E$3=3),'Marks Entry 3rd'!T26,IF(AND($E$3=4),'Marks Entry 4th'!T26,"")))))</f>
        <v>9</v>
      </c>
      <c r="AF27" s="180">
        <f>IF(OR($E27="",$G27=""),"",IF(AND($E$3=1),'Marks Entry 1st'!U26,IF(AND($E$3=2),'Marks Entry 2nd'!U26,IF(AND($E$3=3),'Marks Entry 3rd'!U26,IF(AND($E$3=4),'Marks Entry 4th'!U26,"")))))</f>
        <v>9</v>
      </c>
      <c r="AG27" s="87">
        <f t="shared" si="29"/>
        <v>18</v>
      </c>
      <c r="AH27" s="180">
        <f>IF(OR($E27="",$G27=""),"",IF(AND($E$3=1),'Marks Entry 1st'!V26,IF(AND($E$3=2),'Marks Entry 2nd'!V26,IF(AND($E$3=3),'Marks Entry 3rd'!V26,IF(AND($E$3=4),'Marks Entry 4th'!V26,"")))))</f>
        <v>26</v>
      </c>
      <c r="AI27" s="180">
        <f>IF(OR($E27="",$G27=""),"",IF(AND($E$3=1),'Marks Entry 1st'!W26,IF(AND($E$3=2),'Marks Entry 2nd'!W26,IF(AND($E$3=3),'Marks Entry 3rd'!W26,IF(AND($E$3=4),'Marks Entry 4th'!W26,"")))))</f>
        <v>5</v>
      </c>
      <c r="AJ27" s="180">
        <f>IF(OR($E27="",$G27=""),"",IF(AND($E$3=1),'Marks Entry 1st'!X26,IF(AND($E$3=2),'Marks Entry 2nd'!X26,IF(AND($E$3=3),'Marks Entry 3rd'!X26,IF(AND($E$3=4),'Marks Entry 4th'!X26,"")))))</f>
        <v>9</v>
      </c>
      <c r="AK27" s="91">
        <f t="shared" si="30"/>
        <v>40</v>
      </c>
      <c r="AL27" s="87">
        <f t="shared" si="31"/>
        <v>58</v>
      </c>
      <c r="AM27" s="93">
        <f>IF(OR($E27="",$G27=""),"",IF(AND($E$3=1),'Marks Entry 1st'!Y26,IF(AND($E$3=2),'Marks Entry 2nd'!Y26,IF(AND($E$3=3),'Marks Entry 3rd'!Y26,IF(AND($E$3=4),'Marks Entry 4th'!Y26,"")))))</f>
        <v>41</v>
      </c>
      <c r="AN27" s="93">
        <f>IF(OR($E27="",$G27=""),"",IF(AND($E$3=1),'Marks Entry 1st'!Z26,IF(AND($E$3=2),'Marks Entry 2nd'!Z26,IF(AND($E$3=3),'Marks Entry 3rd'!Z26,IF(AND($E$3=4),'Marks Entry 4th'!Z26,"")))))</f>
        <v>4</v>
      </c>
      <c r="AO27" s="93">
        <f>IF(OR($E27="",$G27=""),"",IF(AND($E$3=1),'Marks Entry 1st'!AA26,IF(AND($E$3=2),'Marks Entry 2nd'!AA26,IF(AND($E$3=3),'Marks Entry 3rd'!AA26,IF(AND($E$3=4),'Marks Entry 4th'!AA26,"")))))</f>
        <v>9</v>
      </c>
      <c r="AP27" s="92">
        <f t="shared" si="32"/>
        <v>54</v>
      </c>
      <c r="AQ27" s="87">
        <f t="shared" si="33"/>
        <v>112</v>
      </c>
      <c r="AR27" s="144">
        <f t="shared" si="34"/>
        <v>0</v>
      </c>
      <c r="AS27" s="144">
        <f t="shared" si="35"/>
        <v>200</v>
      </c>
      <c r="AT27" s="144" t="str">
        <f t="shared" si="3"/>
        <v/>
      </c>
      <c r="AU27" s="144" t="str">
        <f t="shared" si="36"/>
        <v>P</v>
      </c>
      <c r="AV27" s="144" t="str">
        <f t="shared" si="4"/>
        <v>II</v>
      </c>
      <c r="AW27" s="148" t="str">
        <f t="shared" si="5"/>
        <v>C</v>
      </c>
      <c r="AX27" s="180">
        <f>IF(OR($E27="",$G27=""),"",IF(AND($E$3=1),'Marks Entry 1st'!AB26,IF(AND($E$3=2),'Marks Entry 2nd'!AB26,IF(AND($E$3=3),'Marks Entry 3rd'!AB26,IF(AND($E$3=4),'Marks Entry 4th'!AB26,"")))))</f>
        <v>9</v>
      </c>
      <c r="AY27" s="180">
        <f>IF(OR($E27="",$G27=""),"",IF(AND($E$3=1),'Marks Entry 1st'!AC26,IF(AND($E$3=2),'Marks Entry 2nd'!AC26,IF(AND($E$3=3),'Marks Entry 3rd'!AC26,IF(AND($E$3=4),'Marks Entry 4th'!AC26,"")))))</f>
        <v>6</v>
      </c>
      <c r="AZ27" s="87">
        <f t="shared" si="37"/>
        <v>15</v>
      </c>
      <c r="BA27" s="180">
        <f>IF(OR($E27="",$G27=""),"",IF(AND($E$3=1),'Marks Entry 1st'!AD26,IF(AND($E$3=2),'Marks Entry 2nd'!AD26,IF(AND($E$3=3),'Marks Entry 3rd'!AD26,IF(AND($E$3=4),'Marks Entry 4th'!AD26,"")))))</f>
        <v>28</v>
      </c>
      <c r="BB27" s="180">
        <f>IF(OR($E27="",$G27=""),"",IF(AND($E$3=1),'Marks Entry 1st'!AE26,IF(AND($E$3=2),'Marks Entry 2nd'!AE26,IF(AND($E$3=3),'Marks Entry 3rd'!AE26,IF(AND($E$3=4),'Marks Entry 4th'!AE26,"")))))</f>
        <v>5</v>
      </c>
      <c r="BC27" s="180">
        <f>IF(OR($E27="",$G27=""),"",IF(AND($E$3=1),'Marks Entry 1st'!AF26,IF(AND($E$3=2),'Marks Entry 2nd'!AF26,IF(AND($E$3=3),'Marks Entry 3rd'!AF26,IF(AND($E$3=4),'Marks Entry 4th'!AF26,"")))))</f>
        <v>8</v>
      </c>
      <c r="BD27" s="91">
        <f t="shared" si="38"/>
        <v>41</v>
      </c>
      <c r="BE27" s="87">
        <f t="shared" si="39"/>
        <v>56</v>
      </c>
      <c r="BF27" s="93">
        <f>IF(OR($E27="",$G27=""),"",IF(AND($E$3=1),'Marks Entry 1st'!AG26,IF(AND($E$3=2),'Marks Entry 2nd'!AG26,IF(AND($E$3=3),'Marks Entry 3rd'!AG26,IF(AND($E$3=4),'Marks Entry 4th'!AG26,"")))))</f>
        <v>44</v>
      </c>
      <c r="BG27" s="93">
        <f>IF(OR($E27="",$G27=""),"",IF(AND($E$3=1),'Marks Entry 1st'!AH26,IF(AND($E$3=2),'Marks Entry 2nd'!AH26,IF(AND($E$3=3),'Marks Entry 3rd'!AH26,IF(AND($E$3=4),'Marks Entry 4th'!AH26,"")))))</f>
        <v>15</v>
      </c>
      <c r="BH27" s="93">
        <f>IF(OR($E27="",$G27=""),"",IF(AND($E$3=1),'Marks Entry 1st'!AI26,IF(AND($E$3=2),'Marks Entry 2nd'!AI26,IF(AND($E$3=3),'Marks Entry 3rd'!AI26,IF(AND($E$3=4),'Marks Entry 4th'!AI26,"")))))</f>
        <v>8</v>
      </c>
      <c r="BI27" s="92">
        <f t="shared" si="40"/>
        <v>67</v>
      </c>
      <c r="BJ27" s="87">
        <f t="shared" si="41"/>
        <v>123</v>
      </c>
      <c r="BK27" s="144">
        <f t="shared" si="42"/>
        <v>0</v>
      </c>
      <c r="BL27" s="144">
        <f t="shared" si="43"/>
        <v>200</v>
      </c>
      <c r="BM27" s="144" t="str">
        <f t="shared" si="6"/>
        <v/>
      </c>
      <c r="BN27" s="144" t="str">
        <f t="shared" si="44"/>
        <v>P</v>
      </c>
      <c r="BO27" s="144" t="str">
        <f t="shared" si="7"/>
        <v>I</v>
      </c>
      <c r="BP27" s="148" t="str">
        <f t="shared" si="8"/>
        <v>C</v>
      </c>
      <c r="BQ27" s="180">
        <f>IF(OR($E27="",$G27=""),"",IF(AND($E$3=1),'Marks Entry 1st'!AJ26,IF(AND($E$3=2),'Marks Entry 2nd'!AJ26,IF(AND($E$3=3),'Marks Entry 3rd'!AJ26,IF(AND($E$3=4),'Marks Entry 4th'!AJ26,"")))))</f>
        <v>9</v>
      </c>
      <c r="BR27" s="180">
        <f>IF(OR($E27="",$G27=""),"",IF(AND($E$3=1),'Marks Entry 1st'!AK26,IF(AND($E$3=2),'Marks Entry 2nd'!AK26,IF(AND($E$3=3),'Marks Entry 3rd'!AK26,IF(AND($E$3=4),'Marks Entry 4th'!AK26,"")))))</f>
        <v>7</v>
      </c>
      <c r="BS27" s="87">
        <f t="shared" si="45"/>
        <v>16</v>
      </c>
      <c r="BT27" s="180">
        <f>IF(OR($E27="",$G27=""),"",IF(AND($E$3=1),'Marks Entry 1st'!AL26,IF(AND($E$3=2),'Marks Entry 2nd'!AL26,IF(AND($E$3=3),'Marks Entry 3rd'!AL26,IF(AND($E$3=4),'Marks Entry 4th'!AL26,"")))))</f>
        <v>32</v>
      </c>
      <c r="BU27" s="180">
        <f>IF(OR($E27="",$G27=""),"",IF(AND($E$3=1),'Marks Entry 1st'!AM26,IF(AND($E$3=2),'Marks Entry 2nd'!AM26,IF(AND($E$3=3),'Marks Entry 3rd'!AM26,IF(AND($E$3=4),'Marks Entry 4th'!AM26,"")))))</f>
        <v>4</v>
      </c>
      <c r="BV27" s="180">
        <f>IF(OR($E27="",$G27=""),"",IF(AND($E$3=1),'Marks Entry 1st'!AN26,IF(AND($E$3=2),'Marks Entry 2nd'!AN26,IF(AND($E$3=3),'Marks Entry 3rd'!AN26,IF(AND($E$3=4),'Marks Entry 4th'!AN26,"")))))</f>
        <v>10</v>
      </c>
      <c r="BW27" s="91">
        <f t="shared" si="46"/>
        <v>46</v>
      </c>
      <c r="BX27" s="87">
        <f t="shared" si="47"/>
        <v>62</v>
      </c>
      <c r="BY27" s="93">
        <f>IF(OR($E27="",$G27=""),"",IF(AND($E$3=1),'Marks Entry 1st'!AO26,IF(AND($E$3=2),'Marks Entry 2nd'!AO26,IF(AND($E$3=3),'Marks Entry 3rd'!AO26,IF(AND($E$3=4),'Marks Entry 4th'!AO26,"")))))</f>
        <v>44</v>
      </c>
      <c r="BZ27" s="93">
        <f>IF(OR($E27="",$G27=""),"",IF(AND($E$3=1),'Marks Entry 1st'!AP26,IF(AND($E$3=2),'Marks Entry 2nd'!AP26,IF(AND($E$3=3),'Marks Entry 3rd'!AP26,IF(AND($E$3=4),'Marks Entry 4th'!AP26,"")))))</f>
        <v>16</v>
      </c>
      <c r="CA27" s="93">
        <f>IF(OR($E27="",$G27=""),"",IF(AND($E$3=1),'Marks Entry 1st'!AQ26,IF(AND($E$3=2),'Marks Entry 2nd'!AQ26,IF(AND($E$3=3),'Marks Entry 3rd'!AQ26,IF(AND($E$3=4),'Marks Entry 4th'!AQ26,"")))))</f>
        <v>8</v>
      </c>
      <c r="CB27" s="92">
        <f t="shared" si="48"/>
        <v>68</v>
      </c>
      <c r="CC27" s="87">
        <f t="shared" si="49"/>
        <v>130</v>
      </c>
      <c r="CD27" s="144">
        <f t="shared" si="50"/>
        <v>0</v>
      </c>
      <c r="CE27" s="144">
        <f t="shared" si="51"/>
        <v>200</v>
      </c>
      <c r="CF27" s="144" t="str">
        <f t="shared" si="9"/>
        <v/>
      </c>
      <c r="CG27" s="144" t="str">
        <f t="shared" si="52"/>
        <v>P</v>
      </c>
      <c r="CH27" s="144" t="str">
        <f t="shared" si="10"/>
        <v>I</v>
      </c>
      <c r="CI27" s="148" t="str">
        <f t="shared" si="11"/>
        <v>C</v>
      </c>
      <c r="CJ27" s="380">
        <f>IF(OR($E27="",$G27=""),"",IF(AND($E$3=1),'Marks Entry 1st'!AR26,IF(AND($E$3=2),'Marks Entry 2nd'!AR26,IF(AND($E$3=3),'Marks Entry 3rd'!AR26,IF(AND($E$3=4),'Marks Entry 4th'!AR26,"")))))</f>
        <v>0</v>
      </c>
      <c r="CK27" s="380">
        <f>IF(OR($E27="",$G27=""),"",IF(AND($E$3=1),'Marks Entry 1st'!AS26,IF(AND($E$3=2),'Marks Entry 2nd'!AS26,IF(AND($E$3=3),'Marks Entry 3rd'!AS26,IF(AND($E$3=4),'Marks Entry 4th'!AS26,"")))))</f>
        <v>0</v>
      </c>
      <c r="CL27" s="380">
        <f>IF(OR($E27="",$G27=""),"",IF(AND($E$3=1),'Marks Entry 1st'!AT26,IF(AND($E$3=2),'Marks Entry 2nd'!AT26,IF(AND($E$3=3),'Marks Entry 3rd'!AT26,IF(AND($E$3=4),'Marks Entry 4th'!AT26,"")))))</f>
        <v>0</v>
      </c>
      <c r="CM27" s="181">
        <f t="shared" si="53"/>
        <v>0</v>
      </c>
      <c r="CN27" s="182">
        <f t="shared" si="54"/>
        <v>0</v>
      </c>
      <c r="CO27" s="182" t="str">
        <f t="shared" si="55"/>
        <v/>
      </c>
      <c r="CP27" s="182" t="str">
        <f t="shared" si="56"/>
        <v/>
      </c>
      <c r="CQ27" s="147" t="str">
        <f t="shared" si="12"/>
        <v/>
      </c>
      <c r="CR27" s="380">
        <f>IF(OR($E27="",$G27=""),"",IF(AND($E$3=1),'Marks Entry 1st'!AU26,IF(AND($E$3=2),'Marks Entry 2nd'!AU26,IF(AND($E$3=3),'Marks Entry 3rd'!AU26,IF(AND($E$3=4),'Marks Entry 4th'!AU26,"")))))</f>
        <v>0</v>
      </c>
      <c r="CS27" s="380">
        <f>IF(OR($E27="",$G27=""),"",IF(AND($E$3=1),'Marks Entry 1st'!AV26,IF(AND($E$3=2),'Marks Entry 2nd'!AV26,IF(AND($E$3=3),'Marks Entry 3rd'!AV26,IF(AND($E$3=4),'Marks Entry 4th'!AV26,"")))))</f>
        <v>0</v>
      </c>
      <c r="CT27" s="380">
        <f>IF(OR($E27="",$G27=""),"",IF(AND($E$3=1),'Marks Entry 1st'!AW26,IF(AND($E$3=2),'Marks Entry 2nd'!AW26,IF(AND($E$3=3),'Marks Entry 3rd'!AW26,IF(AND($E$3=4),'Marks Entry 4th'!AW26,"")))))</f>
        <v>0</v>
      </c>
      <c r="CU27" s="181">
        <f t="shared" si="57"/>
        <v>0</v>
      </c>
      <c r="CV27" s="182">
        <f t="shared" si="58"/>
        <v>0</v>
      </c>
      <c r="CW27" s="182" t="str">
        <f t="shared" si="59"/>
        <v/>
      </c>
      <c r="CX27" s="182" t="str">
        <f t="shared" si="60"/>
        <v/>
      </c>
      <c r="CY27" s="147" t="str">
        <f t="shared" si="13"/>
        <v/>
      </c>
      <c r="CZ27" s="380">
        <f>IF(OR($E27="",$G27=""),"",IF(AND($E$3=1),'Marks Entry 1st'!AX26,IF(AND($E$3=2),'Marks Entry 2nd'!AX26,IF(AND($E$3=3),'Marks Entry 3rd'!AX26,IF(AND($E$3=4),'Marks Entry 4th'!AX26,"")))))</f>
        <v>0</v>
      </c>
      <c r="DA27" s="380">
        <f>IF(OR($E27="",$G27=""),"",IF(AND($E$3=1),'Marks Entry 1st'!AY26,IF(AND($E$3=2),'Marks Entry 2nd'!AY26,IF(AND($E$3=3),'Marks Entry 3rd'!AY26,IF(AND($E$3=4),'Marks Entry 4th'!AY26,"")))))</f>
        <v>0</v>
      </c>
      <c r="DB27" s="380">
        <f>IF(OR($E27="",$G27=""),"",IF(AND($E$3=1),'Marks Entry 1st'!AZ26,IF(AND($E$3=2),'Marks Entry 2nd'!AZ26,IF(AND($E$3=3),'Marks Entry 3rd'!AZ26,IF(AND($E$3=4),'Marks Entry 4th'!AZ26,"")))))</f>
        <v>0</v>
      </c>
      <c r="DC27" s="181">
        <f t="shared" si="61"/>
        <v>0</v>
      </c>
      <c r="DD27" s="182">
        <f t="shared" si="62"/>
        <v>0</v>
      </c>
      <c r="DE27" s="182" t="str">
        <f t="shared" si="63"/>
        <v/>
      </c>
      <c r="DF27" s="182" t="str">
        <f t="shared" si="64"/>
        <v/>
      </c>
      <c r="DG27" s="147" t="str">
        <f t="shared" si="14"/>
        <v/>
      </c>
      <c r="DH27" s="104">
        <f t="shared" si="15"/>
        <v>336</v>
      </c>
      <c r="DI27" s="105">
        <f t="shared" si="16"/>
        <v>56</v>
      </c>
      <c r="DJ27" s="111" t="str">
        <f t="shared" si="17"/>
        <v>II</v>
      </c>
      <c r="DK27" s="112">
        <f t="shared" si="18"/>
        <v>10.999999999999998</v>
      </c>
      <c r="DL27" s="386" t="str">
        <f t="shared" si="19"/>
        <v>Promoted</v>
      </c>
      <c r="DM27" s="72">
        <f>IF(OR($E27="",$G27=""),"",IF(AND($E$3=1),'Marks Entry 1st'!BA26,IF(AND($E$3=2),'Marks Entry 2nd'!BA26,IF(AND($E$3=3),'Marks Entry 3rd'!BA26,IF(AND($E$3=4),'Marks Entry 4th'!BA26,"")))))</f>
        <v>220</v>
      </c>
      <c r="DN27" s="72">
        <f>IF(OR($E27="",$G27=""),"",IF(AND($E$3=1),'Marks Entry 1st'!BB26,IF(AND($E$3=2),'Marks Entry 2nd'!BB26,IF(AND($E$3=3),'Marks Entry 3rd'!BB26,IF(AND($E$3=4),'Marks Entry 4th'!BB26,"")))))</f>
        <v>16</v>
      </c>
      <c r="DO27" s="328" t="str">
        <f t="shared" si="20"/>
        <v>C</v>
      </c>
      <c r="DP27" s="73"/>
      <c r="DW27" s="75">
        <f>IF(AND($E$3=1),'Marks Entry 1st'!I26,IF(AND($E$3=2),'Marks Entry 2nd'!I26,IF(AND($E$3=3),'Marks Entry 3rd'!I26,IF(AND($E$3=4),'Marks Entry 4th'!I26,""))))</f>
        <v>122</v>
      </c>
    </row>
    <row r="28" spans="1:127" ht="18.899999999999999" customHeight="1">
      <c r="A28" s="94">
        <v>21</v>
      </c>
      <c r="B28" s="94">
        <f>IF(OR(DW28=0,DW28=""),"",IF(AND($E$3=1),'Marks Entry 1st'!I27,IF(AND($E$3=2),'Marks Entry 2nd'!I27,IF(AND($E$3=3),'Marks Entry 3rd'!I27,IF(AND($E$3=4),'Marks Entry 4th'!I27,"")))))</f>
        <v>123</v>
      </c>
      <c r="C28" s="95">
        <f>IF(OR(B28=0,B28=""),"",IF(AND($E$3=1),'Marks Entry 1st'!B27,IF(AND($E$3=2),'Marks Entry 2nd'!B27,IF(AND($E$3=3),'Marks Entry 3rd'!B27,IF(AND($E$3=4),'Marks Entry 4th'!B27,"")))))</f>
        <v>1</v>
      </c>
      <c r="D28" s="95" t="str">
        <f>IF(OR(B28=0,B28=""),"",IF(AND($E$3=1),'Marks Entry 1st'!C27,IF(AND($E$3=2),'Marks Entry 2nd'!C27,IF(AND($E$3=3),'Marks Entry 3rd'!C27,IF(AND($E$3=4),'Marks Entry 4th'!C27,"")))))</f>
        <v>A</v>
      </c>
      <c r="E28" s="96" t="str">
        <f>IF(OR(B28=0,B28=""),"",IF(AND($E$3=1),'Marks Entry 1st'!E27,IF(AND($E$3=2),'Marks Entry 2nd'!E27,IF(AND($E$3=3),'Marks Entry 3rd'!E27,IF(AND($E$3=4),'Marks Entry 4th'!E27,"")))))</f>
        <v>21-10-2014</v>
      </c>
      <c r="F28" s="95">
        <f>IF(OR(B28=0,B28=""),"",IF(AND($E$3=1),'Marks Entry 1st'!D27,IF(AND($E$3=2),'Marks Entry 2nd'!D27,IF(AND($E$3=3),'Marks Entry 3rd'!D27,IF(AND($E$3=4),'Marks Entry 4th'!D27,"")))))</f>
        <v>929</v>
      </c>
      <c r="G28" s="90" t="str">
        <f>IF(OR(B28=0,B28=""),"",IF(AND($E$3=1),'Marks Entry 1st'!F27,IF(AND($E$3=2),'Marks Entry 2nd'!F27,IF(AND($E$3=3),'Marks Entry 3rd'!F27,IF(AND($E$3=4),'Marks Entry 4th'!F27,"")))))</f>
        <v>PAWAN CHOUHAN</v>
      </c>
      <c r="H28" s="90" t="str">
        <f>IF(OR(B28=0,B28=""),"",IF(AND($E$3=1),'Marks Entry 1st'!G27,IF(AND($E$3=2),'Marks Entry 2nd'!G27,IF(AND($E$3=3),'Marks Entry 3rd'!G27,IF(AND($E$3=4),'Marks Entry 4th'!G27,"")))))</f>
        <v>NARENDRA SINGH</v>
      </c>
      <c r="I28" s="90" t="str">
        <f>IF(OR(B28=0,B28=""),"",IF(AND($E$3=1),'Marks Entry 1st'!H27,IF(AND($E$3=2),'Marks Entry 2nd'!H27,IF(AND($E$3=3),'Marks Entry 3rd'!H27,IF(AND($E$3=4),'Marks Entry 4th'!H27,"")))))</f>
        <v>SHOBHA</v>
      </c>
      <c r="J28" s="379" t="str">
        <f>IF(OR(B28=0,B28=""),"",IF(AND($E$3=1),'Marks Entry 1st'!J27,IF(AND($E$3=2),'Marks Entry 2nd'!J27,IF(AND($E$3=3),'Marks Entry 3rd'!J27,IF(AND($E$3=4),'Marks Entry 4th'!J27,"")))))</f>
        <v>M</v>
      </c>
      <c r="K28" s="379" t="str">
        <f>IF(OR(B28=0,B28=""),"",IF(AND($E$3=1),'Marks Entry 1st'!K27,IF(AND($E$3=2),'Marks Entry 2nd'!K27,IF(AND($E$3=3),'Marks Entry 3rd'!K27,IF(AND($E$3=4),'Marks Entry 4th'!K27,"")))))</f>
        <v>OBC</v>
      </c>
      <c r="L28" s="180">
        <f>IF(OR($E28="",$G28=""),"",IF(AND($E$3=1),'Marks Entry 1st'!L27,IF(AND($E$3=2),'Marks Entry 2nd'!L27,IF(AND($E$3=3),'Marks Entry 3rd'!L27,IF(AND($E$3=4),'Marks Entry 4th'!L27,"")))))</f>
        <v>9</v>
      </c>
      <c r="M28" s="180">
        <f>IF(OR($E28="",$G28=""),"",IF(AND($E$3=1),'Marks Entry 1st'!M27,IF(AND($E$3=2),'Marks Entry 2nd'!M27,IF(AND($E$3=3),'Marks Entry 3rd'!M27,IF(AND($E$3=4),'Marks Entry 4th'!M27,"")))))</f>
        <v>9</v>
      </c>
      <c r="N28" s="87">
        <f t="shared" si="21"/>
        <v>18</v>
      </c>
      <c r="O28" s="180">
        <f>IF(OR($E28="",$G28=""),"",IF(AND($E$3=1),'Marks Entry 1st'!N27,IF(AND($E$3=2),'Marks Entry 2nd'!N27,IF(AND($E$3=3),'Marks Entry 3rd'!N27,IF(AND($E$3=4),'Marks Entry 4th'!N27,"")))))</f>
        <v>26</v>
      </c>
      <c r="P28" s="180">
        <f>IF(OR($E28="",$G28=""),"",IF(AND($E$3=1),'Marks Entry 1st'!O27,IF(AND($E$3=2),'Marks Entry 2nd'!O27,IF(AND($E$3=3),'Marks Entry 3rd'!O27,IF(AND($E$3=4),'Marks Entry 4th'!O27,"")))))</f>
        <v>6</v>
      </c>
      <c r="Q28" s="180">
        <f>IF(OR($E28="",$G28=""),"",IF(AND($E$3=1),'Marks Entry 1st'!P27,IF(AND($E$3=2),'Marks Entry 2nd'!P27,IF(AND($E$3=3),'Marks Entry 3rd'!P27,IF(AND($E$3=4),'Marks Entry 4th'!P27,"")))))</f>
        <v>0</v>
      </c>
      <c r="R28" s="91">
        <f t="shared" si="22"/>
        <v>32</v>
      </c>
      <c r="S28" s="87">
        <f t="shared" si="23"/>
        <v>50</v>
      </c>
      <c r="T28" s="93">
        <f>IF(OR($E28="",$G28=""),"",IF(AND($E$3=1),'Marks Entry 1st'!Q27,IF(AND($E$3=2),'Marks Entry 2nd'!Q27,IF(AND($E$3=3),'Marks Entry 3rd'!Q27,IF(AND($E$3=4),'Marks Entry 4th'!Q27,"")))))</f>
        <v>37</v>
      </c>
      <c r="U28" s="93">
        <f>IF(OR($E28="",$G28=""),"",IF(AND($E$3=1),'Marks Entry 1st'!R27,IF(AND($E$3=2),'Marks Entry 2nd'!R27,IF(AND($E$3=3),'Marks Entry 3rd'!R27,IF(AND($E$3=4),'Marks Entry 4th'!R27,"")))))</f>
        <v>4</v>
      </c>
      <c r="V28" s="93">
        <f>IF(OR($E28="",$G28=""),"",IF(AND($E$3=1),'Marks Entry 1st'!S27,IF(AND($E$3=2),'Marks Entry 2nd'!S27,IF(AND($E$3=3),'Marks Entry 3rd'!S27,IF(AND($E$3=4),'Marks Entry 4th'!S27,"")))))</f>
        <v>11</v>
      </c>
      <c r="W28" s="92">
        <f t="shared" si="24"/>
        <v>52</v>
      </c>
      <c r="X28" s="87">
        <f t="shared" si="25"/>
        <v>102</v>
      </c>
      <c r="Y28" s="144">
        <f t="shared" si="26"/>
        <v>0</v>
      </c>
      <c r="Z28" s="144">
        <f t="shared" si="27"/>
        <v>200</v>
      </c>
      <c r="AA28" s="144" t="str">
        <f t="shared" si="0"/>
        <v/>
      </c>
      <c r="AB28" s="144" t="str">
        <f t="shared" si="28"/>
        <v>P</v>
      </c>
      <c r="AC28" s="144" t="str">
        <f t="shared" si="1"/>
        <v>II</v>
      </c>
      <c r="AD28" s="148" t="str">
        <f t="shared" si="2"/>
        <v>C</v>
      </c>
      <c r="AE28" s="180">
        <f>IF(OR($E28="",$G28=""),"",IF(AND($E$3=1),'Marks Entry 1st'!T27,IF(AND($E$3=2),'Marks Entry 2nd'!T27,IF(AND($E$3=3),'Marks Entry 3rd'!T27,IF(AND($E$3=4),'Marks Entry 4th'!T27,"")))))</f>
        <v>9</v>
      </c>
      <c r="AF28" s="180">
        <f>IF(OR($E28="",$G28=""),"",IF(AND($E$3=1),'Marks Entry 1st'!U27,IF(AND($E$3=2),'Marks Entry 2nd'!U27,IF(AND($E$3=3),'Marks Entry 3rd'!U27,IF(AND($E$3=4),'Marks Entry 4th'!U27,"")))))</f>
        <v>9</v>
      </c>
      <c r="AG28" s="87">
        <f t="shared" si="29"/>
        <v>18</v>
      </c>
      <c r="AH28" s="180">
        <f>IF(OR($E28="",$G28=""),"",IF(AND($E$3=1),'Marks Entry 1st'!V27,IF(AND($E$3=2),'Marks Entry 2nd'!V27,IF(AND($E$3=3),'Marks Entry 3rd'!V27,IF(AND($E$3=4),'Marks Entry 4th'!V27,"")))))</f>
        <v>25</v>
      </c>
      <c r="AI28" s="180">
        <f>IF(OR($E28="",$G28=""),"",IF(AND($E$3=1),'Marks Entry 1st'!W27,IF(AND($E$3=2),'Marks Entry 2nd'!W27,IF(AND($E$3=3),'Marks Entry 3rd'!W27,IF(AND($E$3=4),'Marks Entry 4th'!W27,"")))))</f>
        <v>6</v>
      </c>
      <c r="AJ28" s="180">
        <f>IF(OR($E28="",$G28=""),"",IF(AND($E$3=1),'Marks Entry 1st'!X27,IF(AND($E$3=2),'Marks Entry 2nd'!X27,IF(AND($E$3=3),'Marks Entry 3rd'!X27,IF(AND($E$3=4),'Marks Entry 4th'!X27,"")))))</f>
        <v>9</v>
      </c>
      <c r="AK28" s="91">
        <f t="shared" si="30"/>
        <v>40</v>
      </c>
      <c r="AL28" s="87">
        <f t="shared" si="31"/>
        <v>58</v>
      </c>
      <c r="AM28" s="93">
        <f>IF(OR($E28="",$G28=""),"",IF(AND($E$3=1),'Marks Entry 1st'!Y27,IF(AND($E$3=2),'Marks Entry 2nd'!Y27,IF(AND($E$3=3),'Marks Entry 3rd'!Y27,IF(AND($E$3=4),'Marks Entry 4th'!Y27,"")))))</f>
        <v>42</v>
      </c>
      <c r="AN28" s="93">
        <f>IF(OR($E28="",$G28=""),"",IF(AND($E$3=1),'Marks Entry 1st'!Z27,IF(AND($E$3=2),'Marks Entry 2nd'!Z27,IF(AND($E$3=3),'Marks Entry 3rd'!Z27,IF(AND($E$3=4),'Marks Entry 4th'!Z27,"")))))</f>
        <v>4</v>
      </c>
      <c r="AO28" s="93">
        <f>IF(OR($E28="",$G28=""),"",IF(AND($E$3=1),'Marks Entry 1st'!AA27,IF(AND($E$3=2),'Marks Entry 2nd'!AA27,IF(AND($E$3=3),'Marks Entry 3rd'!AA27,IF(AND($E$3=4),'Marks Entry 4th'!AA27,"")))))</f>
        <v>9</v>
      </c>
      <c r="AP28" s="92">
        <f t="shared" si="32"/>
        <v>55</v>
      </c>
      <c r="AQ28" s="87">
        <f t="shared" si="33"/>
        <v>113</v>
      </c>
      <c r="AR28" s="144">
        <f t="shared" si="34"/>
        <v>0</v>
      </c>
      <c r="AS28" s="144">
        <f t="shared" si="35"/>
        <v>200</v>
      </c>
      <c r="AT28" s="144" t="str">
        <f t="shared" si="3"/>
        <v/>
      </c>
      <c r="AU28" s="144" t="str">
        <f t="shared" si="36"/>
        <v>P</v>
      </c>
      <c r="AV28" s="144" t="str">
        <f t="shared" si="4"/>
        <v>II</v>
      </c>
      <c r="AW28" s="148" t="str">
        <f t="shared" si="5"/>
        <v>C</v>
      </c>
      <c r="AX28" s="180">
        <f>IF(OR($E28="",$G28=""),"",IF(AND($E$3=1),'Marks Entry 1st'!AB27,IF(AND($E$3=2),'Marks Entry 2nd'!AB27,IF(AND($E$3=3),'Marks Entry 3rd'!AB27,IF(AND($E$3=4),'Marks Entry 4th'!AB27,"")))))</f>
        <v>9</v>
      </c>
      <c r="AY28" s="180">
        <f>IF(OR($E28="",$G28=""),"",IF(AND($E$3=1),'Marks Entry 1st'!AC27,IF(AND($E$3=2),'Marks Entry 2nd'!AC27,IF(AND($E$3=3),'Marks Entry 3rd'!AC27,IF(AND($E$3=4),'Marks Entry 4th'!AC27,"")))))</f>
        <v>6</v>
      </c>
      <c r="AZ28" s="87">
        <f t="shared" si="37"/>
        <v>15</v>
      </c>
      <c r="BA28" s="180">
        <f>IF(OR($E28="",$G28=""),"",IF(AND($E$3=1),'Marks Entry 1st'!AD27,IF(AND($E$3=2),'Marks Entry 2nd'!AD27,IF(AND($E$3=3),'Marks Entry 3rd'!AD27,IF(AND($E$3=4),'Marks Entry 4th'!AD27,"")))))</f>
        <v>29</v>
      </c>
      <c r="BB28" s="180">
        <f>IF(OR($E28="",$G28=""),"",IF(AND($E$3=1),'Marks Entry 1st'!AE27,IF(AND($E$3=2),'Marks Entry 2nd'!AE27,IF(AND($E$3=3),'Marks Entry 3rd'!AE27,IF(AND($E$3=4),'Marks Entry 4th'!AE27,"")))))</f>
        <v>5</v>
      </c>
      <c r="BC28" s="180">
        <f>IF(OR($E28="",$G28=""),"",IF(AND($E$3=1),'Marks Entry 1st'!AF27,IF(AND($E$3=2),'Marks Entry 2nd'!AF27,IF(AND($E$3=3),'Marks Entry 3rd'!AF27,IF(AND($E$3=4),'Marks Entry 4th'!AF27,"")))))</f>
        <v>9</v>
      </c>
      <c r="BD28" s="91">
        <f t="shared" si="38"/>
        <v>43</v>
      </c>
      <c r="BE28" s="87">
        <f t="shared" si="39"/>
        <v>58</v>
      </c>
      <c r="BF28" s="93">
        <f>IF(OR($E28="",$G28=""),"",IF(AND($E$3=1),'Marks Entry 1st'!AG27,IF(AND($E$3=2),'Marks Entry 2nd'!AG27,IF(AND($E$3=3),'Marks Entry 3rd'!AG27,IF(AND($E$3=4),'Marks Entry 4th'!AG27,"")))))</f>
        <v>49</v>
      </c>
      <c r="BG28" s="93">
        <f>IF(OR($E28="",$G28=""),"",IF(AND($E$3=1),'Marks Entry 1st'!AH27,IF(AND($E$3=2),'Marks Entry 2nd'!AH27,IF(AND($E$3=3),'Marks Entry 3rd'!AH27,IF(AND($E$3=4),'Marks Entry 4th'!AH27,"")))))</f>
        <v>15</v>
      </c>
      <c r="BH28" s="93">
        <f>IF(OR($E28="",$G28=""),"",IF(AND($E$3=1),'Marks Entry 1st'!AI27,IF(AND($E$3=2),'Marks Entry 2nd'!AI27,IF(AND($E$3=3),'Marks Entry 3rd'!AI27,IF(AND($E$3=4),'Marks Entry 4th'!AI27,"")))))</f>
        <v>8</v>
      </c>
      <c r="BI28" s="92">
        <f t="shared" si="40"/>
        <v>72</v>
      </c>
      <c r="BJ28" s="87">
        <f t="shared" si="41"/>
        <v>130</v>
      </c>
      <c r="BK28" s="144">
        <f t="shared" si="42"/>
        <v>0</v>
      </c>
      <c r="BL28" s="144">
        <f t="shared" si="43"/>
        <v>200</v>
      </c>
      <c r="BM28" s="144" t="str">
        <f t="shared" si="6"/>
        <v/>
      </c>
      <c r="BN28" s="144" t="str">
        <f t="shared" si="44"/>
        <v>P</v>
      </c>
      <c r="BO28" s="144" t="str">
        <f t="shared" si="7"/>
        <v>I</v>
      </c>
      <c r="BP28" s="148" t="str">
        <f t="shared" si="8"/>
        <v>C</v>
      </c>
      <c r="BQ28" s="180">
        <f>IF(OR($E28="",$G28=""),"",IF(AND($E$3=1),'Marks Entry 1st'!AJ27,IF(AND($E$3=2),'Marks Entry 2nd'!AJ27,IF(AND($E$3=3),'Marks Entry 3rd'!AJ27,IF(AND($E$3=4),'Marks Entry 4th'!AJ27,"")))))</f>
        <v>9</v>
      </c>
      <c r="BR28" s="180">
        <f>IF(OR($E28="",$G28=""),"",IF(AND($E$3=1),'Marks Entry 1st'!AK27,IF(AND($E$3=2),'Marks Entry 2nd'!AK27,IF(AND($E$3=3),'Marks Entry 3rd'!AK27,IF(AND($E$3=4),'Marks Entry 4th'!AK27,"")))))</f>
        <v>7</v>
      </c>
      <c r="BS28" s="87">
        <f t="shared" si="45"/>
        <v>16</v>
      </c>
      <c r="BT28" s="180">
        <f>IF(OR($E28="",$G28=""),"",IF(AND($E$3=1),'Marks Entry 1st'!AL27,IF(AND($E$3=2),'Marks Entry 2nd'!AL27,IF(AND($E$3=3),'Marks Entry 3rd'!AL27,IF(AND($E$3=4),'Marks Entry 4th'!AL27,"")))))</f>
        <v>15</v>
      </c>
      <c r="BU28" s="180">
        <f>IF(OR($E28="",$G28=""),"",IF(AND($E$3=1),'Marks Entry 1st'!AM27,IF(AND($E$3=2),'Marks Entry 2nd'!AM27,IF(AND($E$3=3),'Marks Entry 3rd'!AM27,IF(AND($E$3=4),'Marks Entry 4th'!AM27,"")))))</f>
        <v>6</v>
      </c>
      <c r="BV28" s="180">
        <f>IF(OR($E28="",$G28=""),"",IF(AND($E$3=1),'Marks Entry 1st'!AN27,IF(AND($E$3=2),'Marks Entry 2nd'!AN27,IF(AND($E$3=3),'Marks Entry 3rd'!AN27,IF(AND($E$3=4),'Marks Entry 4th'!AN27,"")))))</f>
        <v>10</v>
      </c>
      <c r="BW28" s="91">
        <f t="shared" si="46"/>
        <v>31</v>
      </c>
      <c r="BX28" s="87">
        <f t="shared" si="47"/>
        <v>47</v>
      </c>
      <c r="BY28" s="93">
        <f>IF(OR($E28="",$G28=""),"",IF(AND($E$3=1),'Marks Entry 1st'!AO27,IF(AND($E$3=2),'Marks Entry 2nd'!AO27,IF(AND($E$3=3),'Marks Entry 3rd'!AO27,IF(AND($E$3=4),'Marks Entry 4th'!AO27,"")))))</f>
        <v>42</v>
      </c>
      <c r="BZ28" s="93">
        <f>IF(OR($E28="",$G28=""),"",IF(AND($E$3=1),'Marks Entry 1st'!AP27,IF(AND($E$3=2),'Marks Entry 2nd'!AP27,IF(AND($E$3=3),'Marks Entry 3rd'!AP27,IF(AND($E$3=4),'Marks Entry 4th'!AP27,"")))))</f>
        <v>16</v>
      </c>
      <c r="CA28" s="93">
        <f>IF(OR($E28="",$G28=""),"",IF(AND($E$3=1),'Marks Entry 1st'!AQ27,IF(AND($E$3=2),'Marks Entry 2nd'!AQ27,IF(AND($E$3=3),'Marks Entry 3rd'!AQ27,IF(AND($E$3=4),'Marks Entry 4th'!AQ27,"")))))</f>
        <v>8</v>
      </c>
      <c r="CB28" s="92">
        <f t="shared" si="48"/>
        <v>66</v>
      </c>
      <c r="CC28" s="87">
        <f t="shared" si="49"/>
        <v>113</v>
      </c>
      <c r="CD28" s="144">
        <f t="shared" si="50"/>
        <v>0</v>
      </c>
      <c r="CE28" s="144">
        <f t="shared" si="51"/>
        <v>200</v>
      </c>
      <c r="CF28" s="144" t="str">
        <f t="shared" si="9"/>
        <v/>
      </c>
      <c r="CG28" s="144" t="str">
        <f t="shared" si="52"/>
        <v>P</v>
      </c>
      <c r="CH28" s="144" t="str">
        <f t="shared" si="10"/>
        <v>II</v>
      </c>
      <c r="CI28" s="148" t="str">
        <f t="shared" si="11"/>
        <v>C</v>
      </c>
      <c r="CJ28" s="380">
        <f>IF(OR($E28="",$G28=""),"",IF(AND($E$3=1),'Marks Entry 1st'!AR27,IF(AND($E$3=2),'Marks Entry 2nd'!AR27,IF(AND($E$3=3),'Marks Entry 3rd'!AR27,IF(AND($E$3=4),'Marks Entry 4th'!AR27,"")))))</f>
        <v>0</v>
      </c>
      <c r="CK28" s="380">
        <f>IF(OR($E28="",$G28=""),"",IF(AND($E$3=1),'Marks Entry 1st'!AS27,IF(AND($E$3=2),'Marks Entry 2nd'!AS27,IF(AND($E$3=3),'Marks Entry 3rd'!AS27,IF(AND($E$3=4),'Marks Entry 4th'!AS27,"")))))</f>
        <v>0</v>
      </c>
      <c r="CL28" s="380">
        <f>IF(OR($E28="",$G28=""),"",IF(AND($E$3=1),'Marks Entry 1st'!AT27,IF(AND($E$3=2),'Marks Entry 2nd'!AT27,IF(AND($E$3=3),'Marks Entry 3rd'!AT27,IF(AND($E$3=4),'Marks Entry 4th'!AT27,"")))))</f>
        <v>0</v>
      </c>
      <c r="CM28" s="181">
        <f t="shared" si="53"/>
        <v>0</v>
      </c>
      <c r="CN28" s="182">
        <f t="shared" si="54"/>
        <v>0</v>
      </c>
      <c r="CO28" s="182" t="str">
        <f t="shared" si="55"/>
        <v/>
      </c>
      <c r="CP28" s="182" t="str">
        <f t="shared" si="56"/>
        <v/>
      </c>
      <c r="CQ28" s="147" t="str">
        <f t="shared" si="12"/>
        <v/>
      </c>
      <c r="CR28" s="380">
        <f>IF(OR($E28="",$G28=""),"",IF(AND($E$3=1),'Marks Entry 1st'!AU27,IF(AND($E$3=2),'Marks Entry 2nd'!AU27,IF(AND($E$3=3),'Marks Entry 3rd'!AU27,IF(AND($E$3=4),'Marks Entry 4th'!AU27,"")))))</f>
        <v>0</v>
      </c>
      <c r="CS28" s="380">
        <f>IF(OR($E28="",$G28=""),"",IF(AND($E$3=1),'Marks Entry 1st'!AV27,IF(AND($E$3=2),'Marks Entry 2nd'!AV27,IF(AND($E$3=3),'Marks Entry 3rd'!AV27,IF(AND($E$3=4),'Marks Entry 4th'!AV27,"")))))</f>
        <v>0</v>
      </c>
      <c r="CT28" s="380">
        <f>IF(OR($E28="",$G28=""),"",IF(AND($E$3=1),'Marks Entry 1st'!AW27,IF(AND($E$3=2),'Marks Entry 2nd'!AW27,IF(AND($E$3=3),'Marks Entry 3rd'!AW27,IF(AND($E$3=4),'Marks Entry 4th'!AW27,"")))))</f>
        <v>0</v>
      </c>
      <c r="CU28" s="181">
        <f t="shared" si="57"/>
        <v>0</v>
      </c>
      <c r="CV28" s="182">
        <f t="shared" si="58"/>
        <v>0</v>
      </c>
      <c r="CW28" s="182" t="str">
        <f t="shared" si="59"/>
        <v/>
      </c>
      <c r="CX28" s="182" t="str">
        <f t="shared" si="60"/>
        <v/>
      </c>
      <c r="CY28" s="147" t="str">
        <f t="shared" si="13"/>
        <v/>
      </c>
      <c r="CZ28" s="380">
        <f>IF(OR($E28="",$G28=""),"",IF(AND($E$3=1),'Marks Entry 1st'!AX27,IF(AND($E$3=2),'Marks Entry 2nd'!AX27,IF(AND($E$3=3),'Marks Entry 3rd'!AX27,IF(AND($E$3=4),'Marks Entry 4th'!AX27,"")))))</f>
        <v>0</v>
      </c>
      <c r="DA28" s="380">
        <f>IF(OR($E28="",$G28=""),"",IF(AND($E$3=1),'Marks Entry 1st'!AY27,IF(AND($E$3=2),'Marks Entry 2nd'!AY27,IF(AND($E$3=3),'Marks Entry 3rd'!AY27,IF(AND($E$3=4),'Marks Entry 4th'!AY27,"")))))</f>
        <v>0</v>
      </c>
      <c r="DB28" s="380">
        <f>IF(OR($E28="",$G28=""),"",IF(AND($E$3=1),'Marks Entry 1st'!AZ27,IF(AND($E$3=2),'Marks Entry 2nd'!AZ27,IF(AND($E$3=3),'Marks Entry 3rd'!AZ27,IF(AND($E$3=4),'Marks Entry 4th'!AZ27,"")))))</f>
        <v>0</v>
      </c>
      <c r="DC28" s="181">
        <f t="shared" si="61"/>
        <v>0</v>
      </c>
      <c r="DD28" s="182">
        <f t="shared" si="62"/>
        <v>0</v>
      </c>
      <c r="DE28" s="182" t="str">
        <f t="shared" si="63"/>
        <v/>
      </c>
      <c r="DF28" s="182" t="str">
        <f t="shared" si="64"/>
        <v/>
      </c>
      <c r="DG28" s="147" t="str">
        <f t="shared" si="14"/>
        <v/>
      </c>
      <c r="DH28" s="104">
        <f t="shared" si="15"/>
        <v>345</v>
      </c>
      <c r="DI28" s="105">
        <f t="shared" si="16"/>
        <v>57.5</v>
      </c>
      <c r="DJ28" s="111" t="str">
        <f t="shared" si="17"/>
        <v>II</v>
      </c>
      <c r="DK28" s="112">
        <f t="shared" si="18"/>
        <v>3.9999999999999964</v>
      </c>
      <c r="DL28" s="386" t="str">
        <f t="shared" si="19"/>
        <v>Promoted</v>
      </c>
      <c r="DM28" s="72">
        <f>IF(OR($E28="",$G28=""),"",IF(AND($E$3=1),'Marks Entry 1st'!BA27,IF(AND($E$3=2),'Marks Entry 2nd'!BA27,IF(AND($E$3=3),'Marks Entry 3rd'!BA27,IF(AND($E$3=4),'Marks Entry 4th'!BA27,"")))))</f>
        <v>220</v>
      </c>
      <c r="DN28" s="72">
        <f>IF(OR($E28="",$G28=""),"",IF(AND($E$3=1),'Marks Entry 1st'!BB27,IF(AND($E$3=2),'Marks Entry 2nd'!BB27,IF(AND($E$3=3),'Marks Entry 3rd'!BB27,IF(AND($E$3=4),'Marks Entry 4th'!BB27,"")))))</f>
        <v>34</v>
      </c>
      <c r="DO28" s="328" t="str">
        <f t="shared" si="20"/>
        <v>C</v>
      </c>
      <c r="DP28" s="73"/>
      <c r="DW28" s="75">
        <f>IF(AND($E$3=1),'Marks Entry 1st'!I27,IF(AND($E$3=2),'Marks Entry 2nd'!I27,IF(AND($E$3=3),'Marks Entry 3rd'!I27,IF(AND($E$3=4),'Marks Entry 4th'!I27,""))))</f>
        <v>123</v>
      </c>
    </row>
    <row r="29" spans="1:127" ht="18.899999999999999" customHeight="1">
      <c r="A29" s="94">
        <v>22</v>
      </c>
      <c r="B29" s="94">
        <f>IF(OR(DW29=0,DW29=""),"",IF(AND($E$3=1),'Marks Entry 1st'!I28,IF(AND($E$3=2),'Marks Entry 2nd'!I28,IF(AND($E$3=3),'Marks Entry 3rd'!I28,IF(AND($E$3=4),'Marks Entry 4th'!I28,"")))))</f>
        <v>124</v>
      </c>
      <c r="C29" s="95">
        <f>IF(OR(B29=0,B29=""),"",IF(AND($E$3=1),'Marks Entry 1st'!B28,IF(AND($E$3=2),'Marks Entry 2nd'!B28,IF(AND($E$3=3),'Marks Entry 3rd'!B28,IF(AND($E$3=4),'Marks Entry 4th'!B28,"")))))</f>
        <v>1</v>
      </c>
      <c r="D29" s="95" t="str">
        <f>IF(OR(B29=0,B29=""),"",IF(AND($E$3=1),'Marks Entry 1st'!C28,IF(AND($E$3=2),'Marks Entry 2nd'!C28,IF(AND($E$3=3),'Marks Entry 3rd'!C28,IF(AND($E$3=4),'Marks Entry 4th'!C28,"")))))</f>
        <v>A</v>
      </c>
      <c r="E29" s="96" t="str">
        <f>IF(OR(B29=0,B29=""),"",IF(AND($E$3=1),'Marks Entry 1st'!E28,IF(AND($E$3=2),'Marks Entry 2nd'!E28,IF(AND($E$3=3),'Marks Entry 3rd'!E28,IF(AND($E$3=4),'Marks Entry 4th'!E28,"")))))</f>
        <v>15-11-2014</v>
      </c>
      <c r="F29" s="95">
        <f>IF(OR(B29=0,B29=""),"",IF(AND($E$3=1),'Marks Entry 1st'!D28,IF(AND($E$3=2),'Marks Entry 2nd'!D28,IF(AND($E$3=3),'Marks Entry 3rd'!D28,IF(AND($E$3=4),'Marks Entry 4th'!D28,"")))))</f>
        <v>932</v>
      </c>
      <c r="G29" s="90" t="str">
        <f>IF(OR(B29=0,B29=""),"",IF(AND($E$3=1),'Marks Entry 1st'!F28,IF(AND($E$3=2),'Marks Entry 2nd'!F28,IF(AND($E$3=3),'Marks Entry 3rd'!F28,IF(AND($E$3=4),'Marks Entry 4th'!F28,"")))))</f>
        <v>PRAGYA</v>
      </c>
      <c r="H29" s="90" t="str">
        <f>IF(OR(B29=0,B29=""),"",IF(AND($E$3=1),'Marks Entry 1st'!G28,IF(AND($E$3=2),'Marks Entry 2nd'!G28,IF(AND($E$3=3),'Marks Entry 3rd'!G28,IF(AND($E$3=4),'Marks Entry 4th'!G28,"")))))</f>
        <v>SUGANDAS</v>
      </c>
      <c r="I29" s="90" t="str">
        <f>IF(OR(B29=0,B29=""),"",IF(AND($E$3=1),'Marks Entry 1st'!H28,IF(AND($E$3=2),'Marks Entry 2nd'!H28,IF(AND($E$3=3),'Marks Entry 3rd'!H28,IF(AND($E$3=4),'Marks Entry 4th'!H28,"")))))</f>
        <v>ANITA</v>
      </c>
      <c r="J29" s="379" t="str">
        <f>IF(OR(B29=0,B29=""),"",IF(AND($E$3=1),'Marks Entry 1st'!J28,IF(AND($E$3=2),'Marks Entry 2nd'!J28,IF(AND($E$3=3),'Marks Entry 3rd'!J28,IF(AND($E$3=4),'Marks Entry 4th'!J28,"")))))</f>
        <v>F</v>
      </c>
      <c r="K29" s="379" t="str">
        <f>IF(OR(B29=0,B29=""),"",IF(AND($E$3=1),'Marks Entry 1st'!K28,IF(AND($E$3=2),'Marks Entry 2nd'!K28,IF(AND($E$3=3),'Marks Entry 3rd'!K28,IF(AND($E$3=4),'Marks Entry 4th'!K28,"")))))</f>
        <v>OBC</v>
      </c>
      <c r="L29" s="180">
        <f>IF(OR($E29="",$G29=""),"",IF(AND($E$3=1),'Marks Entry 1st'!L28,IF(AND($E$3=2),'Marks Entry 2nd'!L28,IF(AND($E$3=3),'Marks Entry 3rd'!L28,IF(AND($E$3=4),'Marks Entry 4th'!L28,"")))))</f>
        <v>9</v>
      </c>
      <c r="M29" s="180">
        <f>IF(OR($E29="",$G29=""),"",IF(AND($E$3=1),'Marks Entry 1st'!M28,IF(AND($E$3=2),'Marks Entry 2nd'!M28,IF(AND($E$3=3),'Marks Entry 3rd'!M28,IF(AND($E$3=4),'Marks Entry 4th'!M28,"")))))</f>
        <v>9</v>
      </c>
      <c r="N29" s="87">
        <f t="shared" si="21"/>
        <v>18</v>
      </c>
      <c r="O29" s="180">
        <f>IF(OR($E29="",$G29=""),"",IF(AND($E$3=1),'Marks Entry 1st'!N28,IF(AND($E$3=2),'Marks Entry 2nd'!N28,IF(AND($E$3=3),'Marks Entry 3rd'!N28,IF(AND($E$3=4),'Marks Entry 4th'!N28,"")))))</f>
        <v>26</v>
      </c>
      <c r="P29" s="180">
        <f>IF(OR($E29="",$G29=""),"",IF(AND($E$3=1),'Marks Entry 1st'!O28,IF(AND($E$3=2),'Marks Entry 2nd'!O28,IF(AND($E$3=3),'Marks Entry 3rd'!O28,IF(AND($E$3=4),'Marks Entry 4th'!O28,"")))))</f>
        <v>6</v>
      </c>
      <c r="Q29" s="180">
        <f>IF(OR($E29="",$G29=""),"",IF(AND($E$3=1),'Marks Entry 1st'!P28,IF(AND($E$3=2),'Marks Entry 2nd'!P28,IF(AND($E$3=3),'Marks Entry 3rd'!P28,IF(AND($E$3=4),'Marks Entry 4th'!P28,"")))))</f>
        <v>0</v>
      </c>
      <c r="R29" s="91">
        <f t="shared" si="22"/>
        <v>32</v>
      </c>
      <c r="S29" s="87">
        <f t="shared" si="23"/>
        <v>50</v>
      </c>
      <c r="T29" s="93">
        <f>IF(OR($E29="",$G29=""),"",IF(AND($E$3=1),'Marks Entry 1st'!Q28,IF(AND($E$3=2),'Marks Entry 2nd'!Q28,IF(AND($E$3=3),'Marks Entry 3rd'!Q28,IF(AND($E$3=4),'Marks Entry 4th'!Q28,"")))))</f>
        <v>37</v>
      </c>
      <c r="U29" s="93">
        <f>IF(OR($E29="",$G29=""),"",IF(AND($E$3=1),'Marks Entry 1st'!R28,IF(AND($E$3=2),'Marks Entry 2nd'!R28,IF(AND($E$3=3),'Marks Entry 3rd'!R28,IF(AND($E$3=4),'Marks Entry 4th'!R28,"")))))</f>
        <v>4</v>
      </c>
      <c r="V29" s="93">
        <f>IF(OR($E29="",$G29=""),"",IF(AND($E$3=1),'Marks Entry 1st'!S28,IF(AND($E$3=2),'Marks Entry 2nd'!S28,IF(AND($E$3=3),'Marks Entry 3rd'!S28,IF(AND($E$3=4),'Marks Entry 4th'!S28,"")))))</f>
        <v>11</v>
      </c>
      <c r="W29" s="92">
        <f t="shared" si="24"/>
        <v>52</v>
      </c>
      <c r="X29" s="87">
        <f t="shared" si="25"/>
        <v>102</v>
      </c>
      <c r="Y29" s="144">
        <f t="shared" si="26"/>
        <v>0</v>
      </c>
      <c r="Z29" s="144">
        <f t="shared" si="27"/>
        <v>200</v>
      </c>
      <c r="AA29" s="144" t="str">
        <f t="shared" si="0"/>
        <v/>
      </c>
      <c r="AB29" s="144" t="str">
        <f t="shared" si="28"/>
        <v>P</v>
      </c>
      <c r="AC29" s="144" t="str">
        <f t="shared" si="1"/>
        <v>II</v>
      </c>
      <c r="AD29" s="148" t="str">
        <f t="shared" si="2"/>
        <v>C</v>
      </c>
      <c r="AE29" s="180">
        <f>IF(OR($E29="",$G29=""),"",IF(AND($E$3=1),'Marks Entry 1st'!T28,IF(AND($E$3=2),'Marks Entry 2nd'!T28,IF(AND($E$3=3),'Marks Entry 3rd'!T28,IF(AND($E$3=4),'Marks Entry 4th'!T28,"")))))</f>
        <v>9</v>
      </c>
      <c r="AF29" s="180">
        <f>IF(OR($E29="",$G29=""),"",IF(AND($E$3=1),'Marks Entry 1st'!U28,IF(AND($E$3=2),'Marks Entry 2nd'!U28,IF(AND($E$3=3),'Marks Entry 3rd'!U28,IF(AND($E$3=4),'Marks Entry 4th'!U28,"")))))</f>
        <v>9</v>
      </c>
      <c r="AG29" s="87">
        <f t="shared" si="29"/>
        <v>18</v>
      </c>
      <c r="AH29" s="180">
        <f>IF(OR($E29="",$G29=""),"",IF(AND($E$3=1),'Marks Entry 1st'!V28,IF(AND($E$3=2),'Marks Entry 2nd'!V28,IF(AND($E$3=3),'Marks Entry 3rd'!V28,IF(AND($E$3=4),'Marks Entry 4th'!V28,"")))))</f>
        <v>26</v>
      </c>
      <c r="AI29" s="180">
        <f>IF(OR($E29="",$G29=""),"",IF(AND($E$3=1),'Marks Entry 1st'!W28,IF(AND($E$3=2),'Marks Entry 2nd'!W28,IF(AND($E$3=3),'Marks Entry 3rd'!W28,IF(AND($E$3=4),'Marks Entry 4th'!W28,"")))))</f>
        <v>6</v>
      </c>
      <c r="AJ29" s="180">
        <f>IF(OR($E29="",$G29=""),"",IF(AND($E$3=1),'Marks Entry 1st'!X28,IF(AND($E$3=2),'Marks Entry 2nd'!X28,IF(AND($E$3=3),'Marks Entry 3rd'!X28,IF(AND($E$3=4),'Marks Entry 4th'!X28,"")))))</f>
        <v>8</v>
      </c>
      <c r="AK29" s="91">
        <f t="shared" si="30"/>
        <v>40</v>
      </c>
      <c r="AL29" s="87">
        <f t="shared" si="31"/>
        <v>58</v>
      </c>
      <c r="AM29" s="93">
        <f>IF(OR($E29="",$G29=""),"",IF(AND($E$3=1),'Marks Entry 1st'!Y28,IF(AND($E$3=2),'Marks Entry 2nd'!Y28,IF(AND($E$3=3),'Marks Entry 3rd'!Y28,IF(AND($E$3=4),'Marks Entry 4th'!Y28,"")))))</f>
        <v>43</v>
      </c>
      <c r="AN29" s="93">
        <f>IF(OR($E29="",$G29=""),"",IF(AND($E$3=1),'Marks Entry 1st'!Z28,IF(AND($E$3=2),'Marks Entry 2nd'!Z28,IF(AND($E$3=3),'Marks Entry 3rd'!Z28,IF(AND($E$3=4),'Marks Entry 4th'!Z28,"")))))</f>
        <v>4</v>
      </c>
      <c r="AO29" s="93">
        <f>IF(OR($E29="",$G29=""),"",IF(AND($E$3=1),'Marks Entry 1st'!AA28,IF(AND($E$3=2),'Marks Entry 2nd'!AA28,IF(AND($E$3=3),'Marks Entry 3rd'!AA28,IF(AND($E$3=4),'Marks Entry 4th'!AA28,"")))))</f>
        <v>9</v>
      </c>
      <c r="AP29" s="92">
        <f t="shared" si="32"/>
        <v>56</v>
      </c>
      <c r="AQ29" s="87">
        <f t="shared" si="33"/>
        <v>114</v>
      </c>
      <c r="AR29" s="144">
        <f t="shared" si="34"/>
        <v>0</v>
      </c>
      <c r="AS29" s="144">
        <f t="shared" si="35"/>
        <v>200</v>
      </c>
      <c r="AT29" s="144" t="str">
        <f t="shared" si="3"/>
        <v/>
      </c>
      <c r="AU29" s="144" t="str">
        <f t="shared" si="36"/>
        <v>P</v>
      </c>
      <c r="AV29" s="144" t="str">
        <f t="shared" si="4"/>
        <v>II</v>
      </c>
      <c r="AW29" s="148" t="str">
        <f t="shared" si="5"/>
        <v>C</v>
      </c>
      <c r="AX29" s="180">
        <f>IF(OR($E29="",$G29=""),"",IF(AND($E$3=1),'Marks Entry 1st'!AB28,IF(AND($E$3=2),'Marks Entry 2nd'!AB28,IF(AND($E$3=3),'Marks Entry 3rd'!AB28,IF(AND($E$3=4),'Marks Entry 4th'!AB28,"")))))</f>
        <v>9</v>
      </c>
      <c r="AY29" s="180">
        <f>IF(OR($E29="",$G29=""),"",IF(AND($E$3=1),'Marks Entry 1st'!AC28,IF(AND($E$3=2),'Marks Entry 2nd'!AC28,IF(AND($E$3=3),'Marks Entry 3rd'!AC28,IF(AND($E$3=4),'Marks Entry 4th'!AC28,"")))))</f>
        <v>6</v>
      </c>
      <c r="AZ29" s="87">
        <f t="shared" si="37"/>
        <v>15</v>
      </c>
      <c r="BA29" s="180">
        <f>IF(OR($E29="",$G29=""),"",IF(AND($E$3=1),'Marks Entry 1st'!AD28,IF(AND($E$3=2),'Marks Entry 2nd'!AD28,IF(AND($E$3=3),'Marks Entry 3rd'!AD28,IF(AND($E$3=4),'Marks Entry 4th'!AD28,"")))))</f>
        <v>24</v>
      </c>
      <c r="BB29" s="180">
        <f>IF(OR($E29="",$G29=""),"",IF(AND($E$3=1),'Marks Entry 1st'!AE28,IF(AND($E$3=2),'Marks Entry 2nd'!AE28,IF(AND($E$3=3),'Marks Entry 3rd'!AE28,IF(AND($E$3=4),'Marks Entry 4th'!AE28,"")))))</f>
        <v>5</v>
      </c>
      <c r="BC29" s="180">
        <f>IF(OR($E29="",$G29=""),"",IF(AND($E$3=1),'Marks Entry 1st'!AF28,IF(AND($E$3=2),'Marks Entry 2nd'!AF28,IF(AND($E$3=3),'Marks Entry 3rd'!AF28,IF(AND($E$3=4),'Marks Entry 4th'!AF28,"")))))</f>
        <v>8</v>
      </c>
      <c r="BD29" s="91">
        <f t="shared" si="38"/>
        <v>37</v>
      </c>
      <c r="BE29" s="87">
        <f t="shared" si="39"/>
        <v>52</v>
      </c>
      <c r="BF29" s="93">
        <f>IF(OR($E29="",$G29=""),"",IF(AND($E$3=1),'Marks Entry 1st'!AG28,IF(AND($E$3=2),'Marks Entry 2nd'!AG28,IF(AND($E$3=3),'Marks Entry 3rd'!AG28,IF(AND($E$3=4),'Marks Entry 4th'!AG28,"")))))</f>
        <v>48</v>
      </c>
      <c r="BG29" s="93">
        <f>IF(OR($E29="",$G29=""),"",IF(AND($E$3=1),'Marks Entry 1st'!AH28,IF(AND($E$3=2),'Marks Entry 2nd'!AH28,IF(AND($E$3=3),'Marks Entry 3rd'!AH28,IF(AND($E$3=4),'Marks Entry 4th'!AH28,"")))))</f>
        <v>15</v>
      </c>
      <c r="BH29" s="93">
        <f>IF(OR($E29="",$G29=""),"",IF(AND($E$3=1),'Marks Entry 1st'!AI28,IF(AND($E$3=2),'Marks Entry 2nd'!AI28,IF(AND($E$3=3),'Marks Entry 3rd'!AI28,IF(AND($E$3=4),'Marks Entry 4th'!AI28,"")))))</f>
        <v>8</v>
      </c>
      <c r="BI29" s="92">
        <f t="shared" si="40"/>
        <v>71</v>
      </c>
      <c r="BJ29" s="87">
        <f t="shared" si="41"/>
        <v>123</v>
      </c>
      <c r="BK29" s="144">
        <f t="shared" si="42"/>
        <v>0</v>
      </c>
      <c r="BL29" s="144">
        <f t="shared" si="43"/>
        <v>200</v>
      </c>
      <c r="BM29" s="144" t="str">
        <f t="shared" si="6"/>
        <v/>
      </c>
      <c r="BN29" s="144" t="str">
        <f t="shared" si="44"/>
        <v>P</v>
      </c>
      <c r="BO29" s="144" t="str">
        <f t="shared" si="7"/>
        <v>I</v>
      </c>
      <c r="BP29" s="148" t="str">
        <f t="shared" si="8"/>
        <v>C</v>
      </c>
      <c r="BQ29" s="180">
        <f>IF(OR($E29="",$G29=""),"",IF(AND($E$3=1),'Marks Entry 1st'!AJ28,IF(AND($E$3=2),'Marks Entry 2nd'!AJ28,IF(AND($E$3=3),'Marks Entry 3rd'!AJ28,IF(AND($E$3=4),'Marks Entry 4th'!AJ28,"")))))</f>
        <v>9</v>
      </c>
      <c r="BR29" s="180">
        <f>IF(OR($E29="",$G29=""),"",IF(AND($E$3=1),'Marks Entry 1st'!AK28,IF(AND($E$3=2),'Marks Entry 2nd'!AK28,IF(AND($E$3=3),'Marks Entry 3rd'!AK28,IF(AND($E$3=4),'Marks Entry 4th'!AK28,"")))))</f>
        <v>7</v>
      </c>
      <c r="BS29" s="87">
        <f t="shared" si="45"/>
        <v>16</v>
      </c>
      <c r="BT29" s="180">
        <f>IF(OR($E29="",$G29=""),"",IF(AND($E$3=1),'Marks Entry 1st'!AL28,IF(AND($E$3=2),'Marks Entry 2nd'!AL28,IF(AND($E$3=3),'Marks Entry 3rd'!AL28,IF(AND($E$3=4),'Marks Entry 4th'!AL28,"")))))</f>
        <v>16</v>
      </c>
      <c r="BU29" s="180">
        <f>IF(OR($E29="",$G29=""),"",IF(AND($E$3=1),'Marks Entry 1st'!AM28,IF(AND($E$3=2),'Marks Entry 2nd'!AM28,IF(AND($E$3=3),'Marks Entry 3rd'!AM28,IF(AND($E$3=4),'Marks Entry 4th'!AM28,"")))))</f>
        <v>6</v>
      </c>
      <c r="BV29" s="180">
        <f>IF(OR($E29="",$G29=""),"",IF(AND($E$3=1),'Marks Entry 1st'!AN28,IF(AND($E$3=2),'Marks Entry 2nd'!AN28,IF(AND($E$3=3),'Marks Entry 3rd'!AN28,IF(AND($E$3=4),'Marks Entry 4th'!AN28,"")))))</f>
        <v>10</v>
      </c>
      <c r="BW29" s="91">
        <f t="shared" si="46"/>
        <v>32</v>
      </c>
      <c r="BX29" s="87">
        <f t="shared" si="47"/>
        <v>48</v>
      </c>
      <c r="BY29" s="93">
        <f>IF(OR($E29="",$G29=""),"",IF(AND($E$3=1),'Marks Entry 1st'!AO28,IF(AND($E$3=2),'Marks Entry 2nd'!AO28,IF(AND($E$3=3),'Marks Entry 3rd'!AO28,IF(AND($E$3=4),'Marks Entry 4th'!AO28,"")))))</f>
        <v>45</v>
      </c>
      <c r="BZ29" s="93">
        <f>IF(OR($E29="",$G29=""),"",IF(AND($E$3=1),'Marks Entry 1st'!AP28,IF(AND($E$3=2),'Marks Entry 2nd'!AP28,IF(AND($E$3=3),'Marks Entry 3rd'!AP28,IF(AND($E$3=4),'Marks Entry 4th'!AP28,"")))))</f>
        <v>16</v>
      </c>
      <c r="CA29" s="93">
        <f>IF(OR($E29="",$G29=""),"",IF(AND($E$3=1),'Marks Entry 1st'!AQ28,IF(AND($E$3=2),'Marks Entry 2nd'!AQ28,IF(AND($E$3=3),'Marks Entry 3rd'!AQ28,IF(AND($E$3=4),'Marks Entry 4th'!AQ28,"")))))</f>
        <v>8</v>
      </c>
      <c r="CB29" s="92">
        <f t="shared" si="48"/>
        <v>69</v>
      </c>
      <c r="CC29" s="87">
        <f t="shared" si="49"/>
        <v>117</v>
      </c>
      <c r="CD29" s="144">
        <f t="shared" si="50"/>
        <v>0</v>
      </c>
      <c r="CE29" s="144">
        <f t="shared" si="51"/>
        <v>200</v>
      </c>
      <c r="CF29" s="144" t="str">
        <f t="shared" si="9"/>
        <v/>
      </c>
      <c r="CG29" s="144" t="str">
        <f t="shared" si="52"/>
        <v>P</v>
      </c>
      <c r="CH29" s="144" t="str">
        <f t="shared" si="10"/>
        <v>II</v>
      </c>
      <c r="CI29" s="148" t="str">
        <f t="shared" si="11"/>
        <v>C</v>
      </c>
      <c r="CJ29" s="380">
        <f>IF(OR($E29="",$G29=""),"",IF(AND($E$3=1),'Marks Entry 1st'!AR28,IF(AND($E$3=2),'Marks Entry 2nd'!AR28,IF(AND($E$3=3),'Marks Entry 3rd'!AR28,IF(AND($E$3=4),'Marks Entry 4th'!AR28,"")))))</f>
        <v>0</v>
      </c>
      <c r="CK29" s="380">
        <f>IF(OR($E29="",$G29=""),"",IF(AND($E$3=1),'Marks Entry 1st'!AS28,IF(AND($E$3=2),'Marks Entry 2nd'!AS28,IF(AND($E$3=3),'Marks Entry 3rd'!AS28,IF(AND($E$3=4),'Marks Entry 4th'!AS28,"")))))</f>
        <v>0</v>
      </c>
      <c r="CL29" s="380">
        <f>IF(OR($E29="",$G29=""),"",IF(AND($E$3=1),'Marks Entry 1st'!AT28,IF(AND($E$3=2),'Marks Entry 2nd'!AT28,IF(AND($E$3=3),'Marks Entry 3rd'!AT28,IF(AND($E$3=4),'Marks Entry 4th'!AT28,"")))))</f>
        <v>0</v>
      </c>
      <c r="CM29" s="181">
        <f t="shared" si="53"/>
        <v>0</v>
      </c>
      <c r="CN29" s="182">
        <f t="shared" si="54"/>
        <v>0</v>
      </c>
      <c r="CO29" s="182" t="str">
        <f t="shared" si="55"/>
        <v/>
      </c>
      <c r="CP29" s="182" t="str">
        <f t="shared" si="56"/>
        <v/>
      </c>
      <c r="CQ29" s="147" t="str">
        <f t="shared" si="12"/>
        <v/>
      </c>
      <c r="CR29" s="380">
        <f>IF(OR($E29="",$G29=""),"",IF(AND($E$3=1),'Marks Entry 1st'!AU28,IF(AND($E$3=2),'Marks Entry 2nd'!AU28,IF(AND($E$3=3),'Marks Entry 3rd'!AU28,IF(AND($E$3=4),'Marks Entry 4th'!AU28,"")))))</f>
        <v>0</v>
      </c>
      <c r="CS29" s="380">
        <f>IF(OR($E29="",$G29=""),"",IF(AND($E$3=1),'Marks Entry 1st'!AV28,IF(AND($E$3=2),'Marks Entry 2nd'!AV28,IF(AND($E$3=3),'Marks Entry 3rd'!AV28,IF(AND($E$3=4),'Marks Entry 4th'!AV28,"")))))</f>
        <v>0</v>
      </c>
      <c r="CT29" s="380">
        <f>IF(OR($E29="",$G29=""),"",IF(AND($E$3=1),'Marks Entry 1st'!AW28,IF(AND($E$3=2),'Marks Entry 2nd'!AW28,IF(AND($E$3=3),'Marks Entry 3rd'!AW28,IF(AND($E$3=4),'Marks Entry 4th'!AW28,"")))))</f>
        <v>0</v>
      </c>
      <c r="CU29" s="181">
        <f t="shared" si="57"/>
        <v>0</v>
      </c>
      <c r="CV29" s="182">
        <f t="shared" si="58"/>
        <v>0</v>
      </c>
      <c r="CW29" s="182" t="str">
        <f t="shared" si="59"/>
        <v/>
      </c>
      <c r="CX29" s="182" t="str">
        <f t="shared" si="60"/>
        <v/>
      </c>
      <c r="CY29" s="147" t="str">
        <f t="shared" si="13"/>
        <v/>
      </c>
      <c r="CZ29" s="380">
        <f>IF(OR($E29="",$G29=""),"",IF(AND($E$3=1),'Marks Entry 1st'!AX28,IF(AND($E$3=2),'Marks Entry 2nd'!AX28,IF(AND($E$3=3),'Marks Entry 3rd'!AX28,IF(AND($E$3=4),'Marks Entry 4th'!AX28,"")))))</f>
        <v>0</v>
      </c>
      <c r="DA29" s="380">
        <f>IF(OR($E29="",$G29=""),"",IF(AND($E$3=1),'Marks Entry 1st'!AY28,IF(AND($E$3=2),'Marks Entry 2nd'!AY28,IF(AND($E$3=3),'Marks Entry 3rd'!AY28,IF(AND($E$3=4),'Marks Entry 4th'!AY28,"")))))</f>
        <v>0</v>
      </c>
      <c r="DB29" s="380">
        <f>IF(OR($E29="",$G29=""),"",IF(AND($E$3=1),'Marks Entry 1st'!AZ28,IF(AND($E$3=2),'Marks Entry 2nd'!AZ28,IF(AND($E$3=3),'Marks Entry 3rd'!AZ28,IF(AND($E$3=4),'Marks Entry 4th'!AZ28,"")))))</f>
        <v>0</v>
      </c>
      <c r="DC29" s="181">
        <f t="shared" si="61"/>
        <v>0</v>
      </c>
      <c r="DD29" s="182">
        <f t="shared" si="62"/>
        <v>0</v>
      </c>
      <c r="DE29" s="182" t="str">
        <f t="shared" si="63"/>
        <v/>
      </c>
      <c r="DF29" s="182" t="str">
        <f t="shared" si="64"/>
        <v/>
      </c>
      <c r="DG29" s="147" t="str">
        <f t="shared" si="14"/>
        <v/>
      </c>
      <c r="DH29" s="104">
        <f t="shared" si="15"/>
        <v>339</v>
      </c>
      <c r="DI29" s="105">
        <f t="shared" si="16"/>
        <v>56.5</v>
      </c>
      <c r="DJ29" s="111" t="str">
        <f t="shared" si="17"/>
        <v>II</v>
      </c>
      <c r="DK29" s="112">
        <f t="shared" si="18"/>
        <v>8.9999999999999964</v>
      </c>
      <c r="DL29" s="386" t="str">
        <f t="shared" si="19"/>
        <v>Promoted</v>
      </c>
      <c r="DM29" s="72">
        <f>IF(OR($E29="",$G29=""),"",IF(AND($E$3=1),'Marks Entry 1st'!BA28,IF(AND($E$3=2),'Marks Entry 2nd'!BA28,IF(AND($E$3=3),'Marks Entry 3rd'!BA28,IF(AND($E$3=4),'Marks Entry 4th'!BA28,"")))))</f>
        <v>220</v>
      </c>
      <c r="DN29" s="72">
        <f>IF(OR($E29="",$G29=""),"",IF(AND($E$3=1),'Marks Entry 1st'!BB28,IF(AND($E$3=2),'Marks Entry 2nd'!BB28,IF(AND($E$3=3),'Marks Entry 3rd'!BB28,IF(AND($E$3=4),'Marks Entry 4th'!BB28,"")))))</f>
        <v>22</v>
      </c>
      <c r="DO29" s="328" t="str">
        <f t="shared" si="20"/>
        <v>C</v>
      </c>
      <c r="DP29" s="73"/>
      <c r="DW29" s="75">
        <f>IF(AND($E$3=1),'Marks Entry 1st'!I28,IF(AND($E$3=2),'Marks Entry 2nd'!I28,IF(AND($E$3=3),'Marks Entry 3rd'!I28,IF(AND($E$3=4),'Marks Entry 4th'!I28,""))))</f>
        <v>124</v>
      </c>
    </row>
    <row r="30" spans="1:127" ht="18.899999999999999" customHeight="1">
      <c r="A30" s="94">
        <v>23</v>
      </c>
      <c r="B30" s="94">
        <f>IF(OR(DW30=0,DW30=""),"",IF(AND($E$3=1),'Marks Entry 1st'!I29,IF(AND($E$3=2),'Marks Entry 2nd'!I29,IF(AND($E$3=3),'Marks Entry 3rd'!I29,IF(AND($E$3=4),'Marks Entry 4th'!I29,"")))))</f>
        <v>125</v>
      </c>
      <c r="C30" s="95">
        <f>IF(OR(B30=0,B30=""),"",IF(AND($E$3=1),'Marks Entry 1st'!B29,IF(AND($E$3=2),'Marks Entry 2nd'!B29,IF(AND($E$3=3),'Marks Entry 3rd'!B29,IF(AND($E$3=4),'Marks Entry 4th'!B29,"")))))</f>
        <v>1</v>
      </c>
      <c r="D30" s="95" t="str">
        <f>IF(OR(B30=0,B30=""),"",IF(AND($E$3=1),'Marks Entry 1st'!C29,IF(AND($E$3=2),'Marks Entry 2nd'!C29,IF(AND($E$3=3),'Marks Entry 3rd'!C29,IF(AND($E$3=4),'Marks Entry 4th'!C29,"")))))</f>
        <v>A</v>
      </c>
      <c r="E30" s="96" t="str">
        <f>IF(OR(B30=0,B30=""),"",IF(AND($E$3=1),'Marks Entry 1st'!E29,IF(AND($E$3=2),'Marks Entry 2nd'!E29,IF(AND($E$3=3),'Marks Entry 3rd'!E29,IF(AND($E$3=4),'Marks Entry 4th'!E29,"")))))</f>
        <v>31-01-2016</v>
      </c>
      <c r="F30" s="95">
        <f>IF(OR(B30=0,B30=""),"",IF(AND($E$3=1),'Marks Entry 1st'!D29,IF(AND($E$3=2),'Marks Entry 2nd'!D29,IF(AND($E$3=3),'Marks Entry 3rd'!D29,IF(AND($E$3=4),'Marks Entry 4th'!D29,"")))))</f>
        <v>927</v>
      </c>
      <c r="G30" s="90" t="str">
        <f>IF(OR(B30=0,B30=""),"",IF(AND($E$3=1),'Marks Entry 1st'!F29,IF(AND($E$3=2),'Marks Entry 2nd'!F29,IF(AND($E$3=3),'Marks Entry 3rd'!F29,IF(AND($E$3=4),'Marks Entry 4th'!F29,"")))))</f>
        <v>PRAMOD BHATI</v>
      </c>
      <c r="H30" s="90" t="str">
        <f>IF(OR(B30=0,B30=""),"",IF(AND($E$3=1),'Marks Entry 1st'!G29,IF(AND($E$3=2),'Marks Entry 2nd'!G29,IF(AND($E$3=3),'Marks Entry 3rd'!G29,IF(AND($E$3=4),'Marks Entry 4th'!G29,"")))))</f>
        <v>PANKAJ</v>
      </c>
      <c r="I30" s="90" t="str">
        <f>IF(OR(B30=0,B30=""),"",IF(AND($E$3=1),'Marks Entry 1st'!H29,IF(AND($E$3=2),'Marks Entry 2nd'!H29,IF(AND($E$3=3),'Marks Entry 3rd'!H29,IF(AND($E$3=4),'Marks Entry 4th'!H29,"")))))</f>
        <v>PINKI</v>
      </c>
      <c r="J30" s="379" t="str">
        <f>IF(OR(B30=0,B30=""),"",IF(AND($E$3=1),'Marks Entry 1st'!J29,IF(AND($E$3=2),'Marks Entry 2nd'!J29,IF(AND($E$3=3),'Marks Entry 3rd'!J29,IF(AND($E$3=4),'Marks Entry 4th'!J29,"")))))</f>
        <v>M</v>
      </c>
      <c r="K30" s="379" t="str">
        <f>IF(OR(B30=0,B30=""),"",IF(AND($E$3=1),'Marks Entry 1st'!K29,IF(AND($E$3=2),'Marks Entry 2nd'!K29,IF(AND($E$3=3),'Marks Entry 3rd'!K29,IF(AND($E$3=4),'Marks Entry 4th'!K29,"")))))</f>
        <v>OBC</v>
      </c>
      <c r="L30" s="180">
        <f>IF(OR($E30="",$G30=""),"",IF(AND($E$3=1),'Marks Entry 1st'!L29,IF(AND($E$3=2),'Marks Entry 2nd'!L29,IF(AND($E$3=3),'Marks Entry 3rd'!L29,IF(AND($E$3=4),'Marks Entry 4th'!L29,"")))))</f>
        <v>9</v>
      </c>
      <c r="M30" s="180">
        <f>IF(OR($E30="",$G30=""),"",IF(AND($E$3=1),'Marks Entry 1st'!M29,IF(AND($E$3=2),'Marks Entry 2nd'!M29,IF(AND($E$3=3),'Marks Entry 3rd'!M29,IF(AND($E$3=4),'Marks Entry 4th'!M29,"")))))</f>
        <v>9</v>
      </c>
      <c r="N30" s="87">
        <f t="shared" si="21"/>
        <v>18</v>
      </c>
      <c r="O30" s="180">
        <f>IF(OR($E30="",$G30=""),"",IF(AND($E$3=1),'Marks Entry 1st'!N29,IF(AND($E$3=2),'Marks Entry 2nd'!N29,IF(AND($E$3=3),'Marks Entry 3rd'!N29,IF(AND($E$3=4),'Marks Entry 4th'!N29,"")))))</f>
        <v>29</v>
      </c>
      <c r="P30" s="180">
        <f>IF(OR($E30="",$G30=""),"",IF(AND($E$3=1),'Marks Entry 1st'!O29,IF(AND($E$3=2),'Marks Entry 2nd'!O29,IF(AND($E$3=3),'Marks Entry 3rd'!O29,IF(AND($E$3=4),'Marks Entry 4th'!O29,"")))))</f>
        <v>6</v>
      </c>
      <c r="Q30" s="180">
        <f>IF(OR($E30="",$G30=""),"",IF(AND($E$3=1),'Marks Entry 1st'!P29,IF(AND($E$3=2),'Marks Entry 2nd'!P29,IF(AND($E$3=3),'Marks Entry 3rd'!P29,IF(AND($E$3=4),'Marks Entry 4th'!P29,"")))))</f>
        <v>0</v>
      </c>
      <c r="R30" s="91">
        <f t="shared" si="22"/>
        <v>35</v>
      </c>
      <c r="S30" s="87">
        <f t="shared" si="23"/>
        <v>53</v>
      </c>
      <c r="T30" s="93">
        <f>IF(OR($E30="",$G30=""),"",IF(AND($E$3=1),'Marks Entry 1st'!Q29,IF(AND($E$3=2),'Marks Entry 2nd'!Q29,IF(AND($E$3=3),'Marks Entry 3rd'!Q29,IF(AND($E$3=4),'Marks Entry 4th'!Q29,"")))))</f>
        <v>37</v>
      </c>
      <c r="U30" s="93">
        <f>IF(OR($E30="",$G30=""),"",IF(AND($E$3=1),'Marks Entry 1st'!R29,IF(AND($E$3=2),'Marks Entry 2nd'!R29,IF(AND($E$3=3),'Marks Entry 3rd'!R29,IF(AND($E$3=4),'Marks Entry 4th'!R29,"")))))</f>
        <v>4</v>
      </c>
      <c r="V30" s="93">
        <f>IF(OR($E30="",$G30=""),"",IF(AND($E$3=1),'Marks Entry 1st'!S29,IF(AND($E$3=2),'Marks Entry 2nd'!S29,IF(AND($E$3=3),'Marks Entry 3rd'!S29,IF(AND($E$3=4),'Marks Entry 4th'!S29,"")))))</f>
        <v>11</v>
      </c>
      <c r="W30" s="92">
        <f t="shared" si="24"/>
        <v>52</v>
      </c>
      <c r="X30" s="87">
        <f t="shared" si="25"/>
        <v>105</v>
      </c>
      <c r="Y30" s="144">
        <f t="shared" si="26"/>
        <v>0</v>
      </c>
      <c r="Z30" s="144">
        <f t="shared" si="27"/>
        <v>200</v>
      </c>
      <c r="AA30" s="144" t="str">
        <f t="shared" si="0"/>
        <v/>
      </c>
      <c r="AB30" s="144" t="str">
        <f t="shared" si="28"/>
        <v>P</v>
      </c>
      <c r="AC30" s="144" t="str">
        <f t="shared" si="1"/>
        <v>II</v>
      </c>
      <c r="AD30" s="148" t="str">
        <f t="shared" si="2"/>
        <v>C</v>
      </c>
      <c r="AE30" s="180">
        <f>IF(OR($E30="",$G30=""),"",IF(AND($E$3=1),'Marks Entry 1st'!T29,IF(AND($E$3=2),'Marks Entry 2nd'!T29,IF(AND($E$3=3),'Marks Entry 3rd'!T29,IF(AND($E$3=4),'Marks Entry 4th'!T29,"")))))</f>
        <v>9</v>
      </c>
      <c r="AF30" s="180">
        <f>IF(OR($E30="",$G30=""),"",IF(AND($E$3=1),'Marks Entry 1st'!U29,IF(AND($E$3=2),'Marks Entry 2nd'!U29,IF(AND($E$3=3),'Marks Entry 3rd'!U29,IF(AND($E$3=4),'Marks Entry 4th'!U29,"")))))</f>
        <v>9</v>
      </c>
      <c r="AG30" s="87">
        <f t="shared" si="29"/>
        <v>18</v>
      </c>
      <c r="AH30" s="180">
        <f>IF(OR($E30="",$G30=""),"",IF(AND($E$3=1),'Marks Entry 1st'!V29,IF(AND($E$3=2),'Marks Entry 2nd'!V29,IF(AND($E$3=3),'Marks Entry 3rd'!V29,IF(AND($E$3=4),'Marks Entry 4th'!V29,"")))))</f>
        <v>24</v>
      </c>
      <c r="AI30" s="180">
        <f>IF(OR($E30="",$G30=""),"",IF(AND($E$3=1),'Marks Entry 1st'!W29,IF(AND($E$3=2),'Marks Entry 2nd'!W29,IF(AND($E$3=3),'Marks Entry 3rd'!W29,IF(AND($E$3=4),'Marks Entry 4th'!W29,"")))))</f>
        <v>5</v>
      </c>
      <c r="AJ30" s="180">
        <f>IF(OR($E30="",$G30=""),"",IF(AND($E$3=1),'Marks Entry 1st'!X29,IF(AND($E$3=2),'Marks Entry 2nd'!X29,IF(AND($E$3=3),'Marks Entry 3rd'!X29,IF(AND($E$3=4),'Marks Entry 4th'!X29,"")))))</f>
        <v>9</v>
      </c>
      <c r="AK30" s="91">
        <f t="shared" si="30"/>
        <v>38</v>
      </c>
      <c r="AL30" s="87">
        <f t="shared" si="31"/>
        <v>56</v>
      </c>
      <c r="AM30" s="93">
        <f>IF(OR($E30="",$G30=""),"",IF(AND($E$3=1),'Marks Entry 1st'!Y29,IF(AND($E$3=2),'Marks Entry 2nd'!Y29,IF(AND($E$3=3),'Marks Entry 3rd'!Y29,IF(AND($E$3=4),'Marks Entry 4th'!Y29,"")))))</f>
        <v>41</v>
      </c>
      <c r="AN30" s="93">
        <f>IF(OR($E30="",$G30=""),"",IF(AND($E$3=1),'Marks Entry 1st'!Z29,IF(AND($E$3=2),'Marks Entry 2nd'!Z29,IF(AND($E$3=3),'Marks Entry 3rd'!Z29,IF(AND($E$3=4),'Marks Entry 4th'!Z29,"")))))</f>
        <v>4</v>
      </c>
      <c r="AO30" s="93">
        <f>IF(OR($E30="",$G30=""),"",IF(AND($E$3=1),'Marks Entry 1st'!AA29,IF(AND($E$3=2),'Marks Entry 2nd'!AA29,IF(AND($E$3=3),'Marks Entry 3rd'!AA29,IF(AND($E$3=4),'Marks Entry 4th'!AA29,"")))))</f>
        <v>9</v>
      </c>
      <c r="AP30" s="92">
        <f t="shared" si="32"/>
        <v>54</v>
      </c>
      <c r="AQ30" s="87">
        <f t="shared" si="33"/>
        <v>110</v>
      </c>
      <c r="AR30" s="144">
        <f t="shared" si="34"/>
        <v>0</v>
      </c>
      <c r="AS30" s="144">
        <f t="shared" si="35"/>
        <v>200</v>
      </c>
      <c r="AT30" s="144" t="str">
        <f t="shared" si="3"/>
        <v/>
      </c>
      <c r="AU30" s="144" t="str">
        <f t="shared" si="36"/>
        <v>P</v>
      </c>
      <c r="AV30" s="144" t="str">
        <f t="shared" si="4"/>
        <v>II</v>
      </c>
      <c r="AW30" s="148" t="str">
        <f t="shared" si="5"/>
        <v>C</v>
      </c>
      <c r="AX30" s="180">
        <f>IF(OR($E30="",$G30=""),"",IF(AND($E$3=1),'Marks Entry 1st'!AB29,IF(AND($E$3=2),'Marks Entry 2nd'!AB29,IF(AND($E$3=3),'Marks Entry 3rd'!AB29,IF(AND($E$3=4),'Marks Entry 4th'!AB29,"")))))</f>
        <v>9</v>
      </c>
      <c r="AY30" s="180">
        <f>IF(OR($E30="",$G30=""),"",IF(AND($E$3=1),'Marks Entry 1st'!AC29,IF(AND($E$3=2),'Marks Entry 2nd'!AC29,IF(AND($E$3=3),'Marks Entry 3rd'!AC29,IF(AND($E$3=4),'Marks Entry 4th'!AC29,"")))))</f>
        <v>6</v>
      </c>
      <c r="AZ30" s="87">
        <f t="shared" si="37"/>
        <v>15</v>
      </c>
      <c r="BA30" s="180">
        <f>IF(OR($E30="",$G30=""),"",IF(AND($E$3=1),'Marks Entry 1st'!AD29,IF(AND($E$3=2),'Marks Entry 2nd'!AD29,IF(AND($E$3=3),'Marks Entry 3rd'!AD29,IF(AND($E$3=4),'Marks Entry 4th'!AD29,"")))))</f>
        <v>21</v>
      </c>
      <c r="BB30" s="180">
        <f>IF(OR($E30="",$G30=""),"",IF(AND($E$3=1),'Marks Entry 1st'!AE29,IF(AND($E$3=2),'Marks Entry 2nd'!AE29,IF(AND($E$3=3),'Marks Entry 3rd'!AE29,IF(AND($E$3=4),'Marks Entry 4th'!AE29,"")))))</f>
        <v>5</v>
      </c>
      <c r="BC30" s="180">
        <f>IF(OR($E30="",$G30=""),"",IF(AND($E$3=1),'Marks Entry 1st'!AF29,IF(AND($E$3=2),'Marks Entry 2nd'!AF29,IF(AND($E$3=3),'Marks Entry 3rd'!AF29,IF(AND($E$3=4),'Marks Entry 4th'!AF29,"")))))</f>
        <v>9</v>
      </c>
      <c r="BD30" s="91">
        <f t="shared" si="38"/>
        <v>35</v>
      </c>
      <c r="BE30" s="87">
        <f t="shared" si="39"/>
        <v>50</v>
      </c>
      <c r="BF30" s="93">
        <f>IF(OR($E30="",$G30=""),"",IF(AND($E$3=1),'Marks Entry 1st'!AG29,IF(AND($E$3=2),'Marks Entry 2nd'!AG29,IF(AND($E$3=3),'Marks Entry 3rd'!AG29,IF(AND($E$3=4),'Marks Entry 4th'!AG29,"")))))</f>
        <v>47</v>
      </c>
      <c r="BG30" s="93">
        <f>IF(OR($E30="",$G30=""),"",IF(AND($E$3=1),'Marks Entry 1st'!AH29,IF(AND($E$3=2),'Marks Entry 2nd'!AH29,IF(AND($E$3=3),'Marks Entry 3rd'!AH29,IF(AND($E$3=4),'Marks Entry 4th'!AH29,"")))))</f>
        <v>15</v>
      </c>
      <c r="BH30" s="93">
        <f>IF(OR($E30="",$G30=""),"",IF(AND($E$3=1),'Marks Entry 1st'!AI29,IF(AND($E$3=2),'Marks Entry 2nd'!AI29,IF(AND($E$3=3),'Marks Entry 3rd'!AI29,IF(AND($E$3=4),'Marks Entry 4th'!AI29,"")))))</f>
        <v>8</v>
      </c>
      <c r="BI30" s="92">
        <f t="shared" si="40"/>
        <v>70</v>
      </c>
      <c r="BJ30" s="87">
        <f t="shared" si="41"/>
        <v>120</v>
      </c>
      <c r="BK30" s="144">
        <f t="shared" si="42"/>
        <v>0</v>
      </c>
      <c r="BL30" s="144">
        <f t="shared" si="43"/>
        <v>200</v>
      </c>
      <c r="BM30" s="144" t="str">
        <f t="shared" si="6"/>
        <v/>
      </c>
      <c r="BN30" s="144" t="str">
        <f t="shared" si="44"/>
        <v>P</v>
      </c>
      <c r="BO30" s="144" t="str">
        <f t="shared" si="7"/>
        <v>I</v>
      </c>
      <c r="BP30" s="148" t="str">
        <f t="shared" si="8"/>
        <v>C</v>
      </c>
      <c r="BQ30" s="180">
        <f>IF(OR($E30="",$G30=""),"",IF(AND($E$3=1),'Marks Entry 1st'!AJ29,IF(AND($E$3=2),'Marks Entry 2nd'!AJ29,IF(AND($E$3=3),'Marks Entry 3rd'!AJ29,IF(AND($E$3=4),'Marks Entry 4th'!AJ29,"")))))</f>
        <v>9</v>
      </c>
      <c r="BR30" s="180">
        <f>IF(OR($E30="",$G30=""),"",IF(AND($E$3=1),'Marks Entry 1st'!AK29,IF(AND($E$3=2),'Marks Entry 2nd'!AK29,IF(AND($E$3=3),'Marks Entry 3rd'!AK29,IF(AND($E$3=4),'Marks Entry 4th'!AK29,"")))))</f>
        <v>7</v>
      </c>
      <c r="BS30" s="87">
        <f t="shared" si="45"/>
        <v>16</v>
      </c>
      <c r="BT30" s="180">
        <f>IF(OR($E30="",$G30=""),"",IF(AND($E$3=1),'Marks Entry 1st'!AL29,IF(AND($E$3=2),'Marks Entry 2nd'!AL29,IF(AND($E$3=3),'Marks Entry 3rd'!AL29,IF(AND($E$3=4),'Marks Entry 4th'!AL29,"")))))</f>
        <v>25</v>
      </c>
      <c r="BU30" s="180">
        <f>IF(OR($E30="",$G30=""),"",IF(AND($E$3=1),'Marks Entry 1st'!AM29,IF(AND($E$3=2),'Marks Entry 2nd'!AM29,IF(AND($E$3=3),'Marks Entry 3rd'!AM29,IF(AND($E$3=4),'Marks Entry 4th'!AM29,"")))))</f>
        <v>6</v>
      </c>
      <c r="BV30" s="180">
        <f>IF(OR($E30="",$G30=""),"",IF(AND($E$3=1),'Marks Entry 1st'!AN29,IF(AND($E$3=2),'Marks Entry 2nd'!AN29,IF(AND($E$3=3),'Marks Entry 3rd'!AN29,IF(AND($E$3=4),'Marks Entry 4th'!AN29,"")))))</f>
        <v>9</v>
      </c>
      <c r="BW30" s="91">
        <f t="shared" si="46"/>
        <v>40</v>
      </c>
      <c r="BX30" s="87">
        <f t="shared" si="47"/>
        <v>56</v>
      </c>
      <c r="BY30" s="93">
        <f>IF(OR($E30="",$G30=""),"",IF(AND($E$3=1),'Marks Entry 1st'!AO29,IF(AND($E$3=2),'Marks Entry 2nd'!AO29,IF(AND($E$3=3),'Marks Entry 3rd'!AO29,IF(AND($E$3=4),'Marks Entry 4th'!AO29,"")))))</f>
        <v>46</v>
      </c>
      <c r="BZ30" s="93">
        <f>IF(OR($E30="",$G30=""),"",IF(AND($E$3=1),'Marks Entry 1st'!AP29,IF(AND($E$3=2),'Marks Entry 2nd'!AP29,IF(AND($E$3=3),'Marks Entry 3rd'!AP29,IF(AND($E$3=4),'Marks Entry 4th'!AP29,"")))))</f>
        <v>16</v>
      </c>
      <c r="CA30" s="93">
        <f>IF(OR($E30="",$G30=""),"",IF(AND($E$3=1),'Marks Entry 1st'!AQ29,IF(AND($E$3=2),'Marks Entry 2nd'!AQ29,IF(AND($E$3=3),'Marks Entry 3rd'!AQ29,IF(AND($E$3=4),'Marks Entry 4th'!AQ29,"")))))</f>
        <v>8</v>
      </c>
      <c r="CB30" s="92">
        <f t="shared" si="48"/>
        <v>70</v>
      </c>
      <c r="CC30" s="87">
        <f t="shared" si="49"/>
        <v>126</v>
      </c>
      <c r="CD30" s="144">
        <f t="shared" si="50"/>
        <v>0</v>
      </c>
      <c r="CE30" s="144">
        <f t="shared" si="51"/>
        <v>200</v>
      </c>
      <c r="CF30" s="144" t="str">
        <f t="shared" si="9"/>
        <v/>
      </c>
      <c r="CG30" s="144" t="str">
        <f t="shared" si="52"/>
        <v>P</v>
      </c>
      <c r="CH30" s="144" t="str">
        <f t="shared" si="10"/>
        <v>I</v>
      </c>
      <c r="CI30" s="148" t="str">
        <f t="shared" si="11"/>
        <v>C</v>
      </c>
      <c r="CJ30" s="380">
        <f>IF(OR($E30="",$G30=""),"",IF(AND($E$3=1),'Marks Entry 1st'!AR29,IF(AND($E$3=2),'Marks Entry 2nd'!AR29,IF(AND($E$3=3),'Marks Entry 3rd'!AR29,IF(AND($E$3=4),'Marks Entry 4th'!AR29,"")))))</f>
        <v>0</v>
      </c>
      <c r="CK30" s="380">
        <f>IF(OR($E30="",$G30=""),"",IF(AND($E$3=1),'Marks Entry 1st'!AS29,IF(AND($E$3=2),'Marks Entry 2nd'!AS29,IF(AND($E$3=3),'Marks Entry 3rd'!AS29,IF(AND($E$3=4),'Marks Entry 4th'!AS29,"")))))</f>
        <v>0</v>
      </c>
      <c r="CL30" s="380">
        <f>IF(OR($E30="",$G30=""),"",IF(AND($E$3=1),'Marks Entry 1st'!AT29,IF(AND($E$3=2),'Marks Entry 2nd'!AT29,IF(AND($E$3=3),'Marks Entry 3rd'!AT29,IF(AND($E$3=4),'Marks Entry 4th'!AT29,"")))))</f>
        <v>0</v>
      </c>
      <c r="CM30" s="181">
        <f t="shared" si="53"/>
        <v>0</v>
      </c>
      <c r="CN30" s="182">
        <f t="shared" si="54"/>
        <v>0</v>
      </c>
      <c r="CO30" s="182" t="str">
        <f t="shared" si="55"/>
        <v/>
      </c>
      <c r="CP30" s="182" t="str">
        <f t="shared" si="56"/>
        <v/>
      </c>
      <c r="CQ30" s="147" t="str">
        <f t="shared" si="12"/>
        <v/>
      </c>
      <c r="CR30" s="380">
        <f>IF(OR($E30="",$G30=""),"",IF(AND($E$3=1),'Marks Entry 1st'!AU29,IF(AND($E$3=2),'Marks Entry 2nd'!AU29,IF(AND($E$3=3),'Marks Entry 3rd'!AU29,IF(AND($E$3=4),'Marks Entry 4th'!AU29,"")))))</f>
        <v>0</v>
      </c>
      <c r="CS30" s="380">
        <f>IF(OR($E30="",$G30=""),"",IF(AND($E$3=1),'Marks Entry 1st'!AV29,IF(AND($E$3=2),'Marks Entry 2nd'!AV29,IF(AND($E$3=3),'Marks Entry 3rd'!AV29,IF(AND($E$3=4),'Marks Entry 4th'!AV29,"")))))</f>
        <v>0</v>
      </c>
      <c r="CT30" s="380">
        <f>IF(OR($E30="",$G30=""),"",IF(AND($E$3=1),'Marks Entry 1st'!AW29,IF(AND($E$3=2),'Marks Entry 2nd'!AW29,IF(AND($E$3=3),'Marks Entry 3rd'!AW29,IF(AND($E$3=4),'Marks Entry 4th'!AW29,"")))))</f>
        <v>0</v>
      </c>
      <c r="CU30" s="181">
        <f t="shared" si="57"/>
        <v>0</v>
      </c>
      <c r="CV30" s="182">
        <f t="shared" si="58"/>
        <v>0</v>
      </c>
      <c r="CW30" s="182" t="str">
        <f t="shared" si="59"/>
        <v/>
      </c>
      <c r="CX30" s="182" t="str">
        <f t="shared" si="60"/>
        <v/>
      </c>
      <c r="CY30" s="147" t="str">
        <f t="shared" si="13"/>
        <v/>
      </c>
      <c r="CZ30" s="380">
        <f>IF(OR($E30="",$G30=""),"",IF(AND($E$3=1),'Marks Entry 1st'!AX29,IF(AND($E$3=2),'Marks Entry 2nd'!AX29,IF(AND($E$3=3),'Marks Entry 3rd'!AX29,IF(AND($E$3=4),'Marks Entry 4th'!AX29,"")))))</f>
        <v>0</v>
      </c>
      <c r="DA30" s="380">
        <f>IF(OR($E30="",$G30=""),"",IF(AND($E$3=1),'Marks Entry 1st'!AY29,IF(AND($E$3=2),'Marks Entry 2nd'!AY29,IF(AND($E$3=3),'Marks Entry 3rd'!AY29,IF(AND($E$3=4),'Marks Entry 4th'!AY29,"")))))</f>
        <v>0</v>
      </c>
      <c r="DB30" s="380">
        <f>IF(OR($E30="",$G30=""),"",IF(AND($E$3=1),'Marks Entry 1st'!AZ29,IF(AND($E$3=2),'Marks Entry 2nd'!AZ29,IF(AND($E$3=3),'Marks Entry 3rd'!AZ29,IF(AND($E$3=4),'Marks Entry 4th'!AZ29,"")))))</f>
        <v>0</v>
      </c>
      <c r="DC30" s="181">
        <f t="shared" si="61"/>
        <v>0</v>
      </c>
      <c r="DD30" s="182">
        <f t="shared" si="62"/>
        <v>0</v>
      </c>
      <c r="DE30" s="182" t="str">
        <f t="shared" si="63"/>
        <v/>
      </c>
      <c r="DF30" s="182" t="str">
        <f t="shared" si="64"/>
        <v/>
      </c>
      <c r="DG30" s="147" t="str">
        <f t="shared" si="14"/>
        <v/>
      </c>
      <c r="DH30" s="104">
        <f t="shared" si="15"/>
        <v>335</v>
      </c>
      <c r="DI30" s="105">
        <f t="shared" si="16"/>
        <v>55.833333333333336</v>
      </c>
      <c r="DJ30" s="111" t="str">
        <f t="shared" si="17"/>
        <v>II</v>
      </c>
      <c r="DK30" s="112">
        <f t="shared" si="18"/>
        <v>11.999999999999998</v>
      </c>
      <c r="DL30" s="386" t="str">
        <f t="shared" si="19"/>
        <v>Promoted</v>
      </c>
      <c r="DM30" s="72">
        <f>IF(OR($E30="",$G30=""),"",IF(AND($E$3=1),'Marks Entry 1st'!BA29,IF(AND($E$3=2),'Marks Entry 2nd'!BA29,IF(AND($E$3=3),'Marks Entry 3rd'!BA29,IF(AND($E$3=4),'Marks Entry 4th'!BA29,"")))))</f>
        <v>220</v>
      </c>
      <c r="DN30" s="72">
        <f>IF(OR($E30="",$G30=""),"",IF(AND($E$3=1),'Marks Entry 1st'!BB29,IF(AND($E$3=2),'Marks Entry 2nd'!BB29,IF(AND($E$3=3),'Marks Entry 3rd'!BB29,IF(AND($E$3=4),'Marks Entry 4th'!BB29,"")))))</f>
        <v>32</v>
      </c>
      <c r="DO30" s="328" t="str">
        <f t="shared" si="20"/>
        <v>C</v>
      </c>
      <c r="DP30" s="73"/>
      <c r="DW30" s="75">
        <f>IF(AND($E$3=1),'Marks Entry 1st'!I29,IF(AND($E$3=2),'Marks Entry 2nd'!I29,IF(AND($E$3=3),'Marks Entry 3rd'!I29,IF(AND($E$3=4),'Marks Entry 4th'!I29,""))))</f>
        <v>125</v>
      </c>
    </row>
    <row r="31" spans="1:127" ht="18.899999999999999" customHeight="1">
      <c r="A31" s="94">
        <v>24</v>
      </c>
      <c r="B31" s="94">
        <f>IF(OR(DW31=0,DW31=""),"",IF(AND($E$3=1),'Marks Entry 1st'!I30,IF(AND($E$3=2),'Marks Entry 2nd'!I30,IF(AND($E$3=3),'Marks Entry 3rd'!I30,IF(AND($E$3=4),'Marks Entry 4th'!I30,"")))))</f>
        <v>126</v>
      </c>
      <c r="C31" s="95">
        <f>IF(OR(B31=0,B31=""),"",IF(AND($E$3=1),'Marks Entry 1st'!B30,IF(AND($E$3=2),'Marks Entry 2nd'!B30,IF(AND($E$3=3),'Marks Entry 3rd'!B30,IF(AND($E$3=4),'Marks Entry 4th'!B30,"")))))</f>
        <v>1</v>
      </c>
      <c r="D31" s="95" t="str">
        <f>IF(OR(B31=0,B31=""),"",IF(AND($E$3=1),'Marks Entry 1st'!C30,IF(AND($E$3=2),'Marks Entry 2nd'!C30,IF(AND($E$3=3),'Marks Entry 3rd'!C30,IF(AND($E$3=4),'Marks Entry 4th'!C30,"")))))</f>
        <v>A</v>
      </c>
      <c r="E31" s="96" t="str">
        <f>IF(OR(B31=0,B31=""),"",IF(AND($E$3=1),'Marks Entry 1st'!E30,IF(AND($E$3=2),'Marks Entry 2nd'!E30,IF(AND($E$3=3),'Marks Entry 3rd'!E30,IF(AND($E$3=4),'Marks Entry 4th'!E30,"")))))</f>
        <v>24-06-2015</v>
      </c>
      <c r="F31" s="95">
        <f>IF(OR(B31=0,B31=""),"",IF(AND($E$3=1),'Marks Entry 1st'!D30,IF(AND($E$3=2),'Marks Entry 2nd'!D30,IF(AND($E$3=3),'Marks Entry 3rd'!D30,IF(AND($E$3=4),'Marks Entry 4th'!D30,"")))))</f>
        <v>938</v>
      </c>
      <c r="G31" s="90" t="str">
        <f>IF(OR(B31=0,B31=""),"",IF(AND($E$3=1),'Marks Entry 1st'!F30,IF(AND($E$3=2),'Marks Entry 2nd'!F30,IF(AND($E$3=3),'Marks Entry 3rd'!F30,IF(AND($E$3=4),'Marks Entry 4th'!F30,"")))))</f>
        <v>PRAVEEN GURJAR</v>
      </c>
      <c r="H31" s="90" t="str">
        <f>IF(OR(B31=0,B31=""),"",IF(AND($E$3=1),'Marks Entry 1st'!G30,IF(AND($E$3=2),'Marks Entry 2nd'!G30,IF(AND($E$3=3),'Marks Entry 3rd'!G30,IF(AND($E$3=4),'Marks Entry 4th'!G30,"")))))</f>
        <v>SUKHDEV</v>
      </c>
      <c r="I31" s="90" t="str">
        <f>IF(OR(B31=0,B31=""),"",IF(AND($E$3=1),'Marks Entry 1st'!H30,IF(AND($E$3=2),'Marks Entry 2nd'!H30,IF(AND($E$3=3),'Marks Entry 3rd'!H30,IF(AND($E$3=4),'Marks Entry 4th'!H30,"")))))</f>
        <v>MANJU DEVI</v>
      </c>
      <c r="J31" s="379" t="str">
        <f>IF(OR(B31=0,B31=""),"",IF(AND($E$3=1),'Marks Entry 1st'!J30,IF(AND($E$3=2),'Marks Entry 2nd'!J30,IF(AND($E$3=3),'Marks Entry 3rd'!J30,IF(AND($E$3=4),'Marks Entry 4th'!J30,"")))))</f>
        <v>M</v>
      </c>
      <c r="K31" s="379" t="str">
        <f>IF(OR(B31=0,B31=""),"",IF(AND($E$3=1),'Marks Entry 1st'!K30,IF(AND($E$3=2),'Marks Entry 2nd'!K30,IF(AND($E$3=3),'Marks Entry 3rd'!K30,IF(AND($E$3=4),'Marks Entry 4th'!K30,"")))))</f>
        <v>SBC</v>
      </c>
      <c r="L31" s="180">
        <f>IF(OR($E31="",$G31=""),"",IF(AND($E$3=1),'Marks Entry 1st'!L30,IF(AND($E$3=2),'Marks Entry 2nd'!L30,IF(AND($E$3=3),'Marks Entry 3rd'!L30,IF(AND($E$3=4),'Marks Entry 4th'!L30,"")))))</f>
        <v>9</v>
      </c>
      <c r="M31" s="180">
        <f>IF(OR($E31="",$G31=""),"",IF(AND($E$3=1),'Marks Entry 1st'!M30,IF(AND($E$3=2),'Marks Entry 2nd'!M30,IF(AND($E$3=3),'Marks Entry 3rd'!M30,IF(AND($E$3=4),'Marks Entry 4th'!M30,"")))))</f>
        <v>9</v>
      </c>
      <c r="N31" s="87">
        <f t="shared" si="21"/>
        <v>18</v>
      </c>
      <c r="O31" s="180">
        <f>IF(OR($E31="",$G31=""),"",IF(AND($E$3=1),'Marks Entry 1st'!N30,IF(AND($E$3=2),'Marks Entry 2nd'!N30,IF(AND($E$3=3),'Marks Entry 3rd'!N30,IF(AND($E$3=4),'Marks Entry 4th'!N30,"")))))</f>
        <v>28</v>
      </c>
      <c r="P31" s="180">
        <f>IF(OR($E31="",$G31=""),"",IF(AND($E$3=1),'Marks Entry 1st'!O30,IF(AND($E$3=2),'Marks Entry 2nd'!O30,IF(AND($E$3=3),'Marks Entry 3rd'!O30,IF(AND($E$3=4),'Marks Entry 4th'!O30,"")))))</f>
        <v>6</v>
      </c>
      <c r="Q31" s="180">
        <f>IF(OR($E31="",$G31=""),"",IF(AND($E$3=1),'Marks Entry 1st'!P30,IF(AND($E$3=2),'Marks Entry 2nd'!P30,IF(AND($E$3=3),'Marks Entry 3rd'!P30,IF(AND($E$3=4),'Marks Entry 4th'!P30,"")))))</f>
        <v>0</v>
      </c>
      <c r="R31" s="91">
        <f t="shared" si="22"/>
        <v>34</v>
      </c>
      <c r="S31" s="87">
        <f t="shared" si="23"/>
        <v>52</v>
      </c>
      <c r="T31" s="93">
        <f>IF(OR($E31="",$G31=""),"",IF(AND($E$3=1),'Marks Entry 1st'!Q30,IF(AND($E$3=2),'Marks Entry 2nd'!Q30,IF(AND($E$3=3),'Marks Entry 3rd'!Q30,IF(AND($E$3=4),'Marks Entry 4th'!Q30,"")))))</f>
        <v>37</v>
      </c>
      <c r="U31" s="93">
        <f>IF(OR($E31="",$G31=""),"",IF(AND($E$3=1),'Marks Entry 1st'!R30,IF(AND($E$3=2),'Marks Entry 2nd'!R30,IF(AND($E$3=3),'Marks Entry 3rd'!R30,IF(AND($E$3=4),'Marks Entry 4th'!R30,"")))))</f>
        <v>4</v>
      </c>
      <c r="V31" s="93">
        <f>IF(OR($E31="",$G31=""),"",IF(AND($E$3=1),'Marks Entry 1st'!S30,IF(AND($E$3=2),'Marks Entry 2nd'!S30,IF(AND($E$3=3),'Marks Entry 3rd'!S30,IF(AND($E$3=4),'Marks Entry 4th'!S30,"")))))</f>
        <v>11</v>
      </c>
      <c r="W31" s="92">
        <f t="shared" si="24"/>
        <v>52</v>
      </c>
      <c r="X31" s="87">
        <f t="shared" si="25"/>
        <v>104</v>
      </c>
      <c r="Y31" s="144">
        <f t="shared" si="26"/>
        <v>0</v>
      </c>
      <c r="Z31" s="144">
        <f t="shared" si="27"/>
        <v>200</v>
      </c>
      <c r="AA31" s="144" t="str">
        <f t="shared" si="0"/>
        <v/>
      </c>
      <c r="AB31" s="144" t="str">
        <f t="shared" si="28"/>
        <v>P</v>
      </c>
      <c r="AC31" s="144" t="str">
        <f t="shared" si="1"/>
        <v>II</v>
      </c>
      <c r="AD31" s="148" t="str">
        <f t="shared" si="2"/>
        <v>C</v>
      </c>
      <c r="AE31" s="180">
        <f>IF(OR($E31="",$G31=""),"",IF(AND($E$3=1),'Marks Entry 1st'!T30,IF(AND($E$3=2),'Marks Entry 2nd'!T30,IF(AND($E$3=3),'Marks Entry 3rd'!T30,IF(AND($E$3=4),'Marks Entry 4th'!T30,"")))))</f>
        <v>9</v>
      </c>
      <c r="AF31" s="180">
        <f>IF(OR($E31="",$G31=""),"",IF(AND($E$3=1),'Marks Entry 1st'!U30,IF(AND($E$3=2),'Marks Entry 2nd'!U30,IF(AND($E$3=3),'Marks Entry 3rd'!U30,IF(AND($E$3=4),'Marks Entry 4th'!U30,"")))))</f>
        <v>9</v>
      </c>
      <c r="AG31" s="87">
        <f t="shared" si="29"/>
        <v>18</v>
      </c>
      <c r="AH31" s="180">
        <f>IF(OR($E31="",$G31=""),"",IF(AND($E$3=1),'Marks Entry 1st'!V30,IF(AND($E$3=2),'Marks Entry 2nd'!V30,IF(AND($E$3=3),'Marks Entry 3rd'!V30,IF(AND($E$3=4),'Marks Entry 4th'!V30,"")))))</f>
        <v>21</v>
      </c>
      <c r="AI31" s="180">
        <f>IF(OR($E31="",$G31=""),"",IF(AND($E$3=1),'Marks Entry 1st'!W30,IF(AND($E$3=2),'Marks Entry 2nd'!W30,IF(AND($E$3=3),'Marks Entry 3rd'!W30,IF(AND($E$3=4),'Marks Entry 4th'!W30,"")))))</f>
        <v>4</v>
      </c>
      <c r="AJ31" s="180">
        <f>IF(OR($E31="",$G31=""),"",IF(AND($E$3=1),'Marks Entry 1st'!X30,IF(AND($E$3=2),'Marks Entry 2nd'!X30,IF(AND($E$3=3),'Marks Entry 3rd'!X30,IF(AND($E$3=4),'Marks Entry 4th'!X30,"")))))</f>
        <v>8</v>
      </c>
      <c r="AK31" s="91">
        <f t="shared" si="30"/>
        <v>33</v>
      </c>
      <c r="AL31" s="87">
        <f t="shared" si="31"/>
        <v>51</v>
      </c>
      <c r="AM31" s="93">
        <f>IF(OR($E31="",$G31=""),"",IF(AND($E$3=1),'Marks Entry 1st'!Y30,IF(AND($E$3=2),'Marks Entry 2nd'!Y30,IF(AND($E$3=3),'Marks Entry 3rd'!Y30,IF(AND($E$3=4),'Marks Entry 4th'!Y30,"")))))</f>
        <v>45</v>
      </c>
      <c r="AN31" s="93">
        <f>IF(OR($E31="",$G31=""),"",IF(AND($E$3=1),'Marks Entry 1st'!Z30,IF(AND($E$3=2),'Marks Entry 2nd'!Z30,IF(AND($E$3=3),'Marks Entry 3rd'!Z30,IF(AND($E$3=4),'Marks Entry 4th'!Z30,"")))))</f>
        <v>4</v>
      </c>
      <c r="AO31" s="93">
        <f>IF(OR($E31="",$G31=""),"",IF(AND($E$3=1),'Marks Entry 1st'!AA30,IF(AND($E$3=2),'Marks Entry 2nd'!AA30,IF(AND($E$3=3),'Marks Entry 3rd'!AA30,IF(AND($E$3=4),'Marks Entry 4th'!AA30,"")))))</f>
        <v>9</v>
      </c>
      <c r="AP31" s="92">
        <f t="shared" si="32"/>
        <v>58</v>
      </c>
      <c r="AQ31" s="87">
        <f t="shared" si="33"/>
        <v>109</v>
      </c>
      <c r="AR31" s="144">
        <f t="shared" si="34"/>
        <v>0</v>
      </c>
      <c r="AS31" s="144">
        <f t="shared" si="35"/>
        <v>200</v>
      </c>
      <c r="AT31" s="144" t="str">
        <f t="shared" si="3"/>
        <v/>
      </c>
      <c r="AU31" s="144" t="str">
        <f t="shared" si="36"/>
        <v>P</v>
      </c>
      <c r="AV31" s="144" t="str">
        <f t="shared" si="4"/>
        <v>II</v>
      </c>
      <c r="AW31" s="148" t="str">
        <f t="shared" si="5"/>
        <v>C</v>
      </c>
      <c r="AX31" s="180">
        <f>IF(OR($E31="",$G31=""),"",IF(AND($E$3=1),'Marks Entry 1st'!AB30,IF(AND($E$3=2),'Marks Entry 2nd'!AB30,IF(AND($E$3=3),'Marks Entry 3rd'!AB30,IF(AND($E$3=4),'Marks Entry 4th'!AB30,"")))))</f>
        <v>9</v>
      </c>
      <c r="AY31" s="180">
        <f>IF(OR($E31="",$G31=""),"",IF(AND($E$3=1),'Marks Entry 1st'!AC30,IF(AND($E$3=2),'Marks Entry 2nd'!AC30,IF(AND($E$3=3),'Marks Entry 3rd'!AC30,IF(AND($E$3=4),'Marks Entry 4th'!AC30,"")))))</f>
        <v>6</v>
      </c>
      <c r="AZ31" s="87">
        <f t="shared" si="37"/>
        <v>15</v>
      </c>
      <c r="BA31" s="180">
        <f>IF(OR($E31="",$G31=""),"",IF(AND($E$3=1),'Marks Entry 1st'!AD30,IF(AND($E$3=2),'Marks Entry 2nd'!AD30,IF(AND($E$3=3),'Marks Entry 3rd'!AD30,IF(AND($E$3=4),'Marks Entry 4th'!AD30,"")))))</f>
        <v>25</v>
      </c>
      <c r="BB31" s="180">
        <f>IF(OR($E31="",$G31=""),"",IF(AND($E$3=1),'Marks Entry 1st'!AE30,IF(AND($E$3=2),'Marks Entry 2nd'!AE30,IF(AND($E$3=3),'Marks Entry 3rd'!AE30,IF(AND($E$3=4),'Marks Entry 4th'!AE30,"")))))</f>
        <v>5</v>
      </c>
      <c r="BC31" s="180">
        <f>IF(OR($E31="",$G31=""),"",IF(AND($E$3=1),'Marks Entry 1st'!AF30,IF(AND($E$3=2),'Marks Entry 2nd'!AF30,IF(AND($E$3=3),'Marks Entry 3rd'!AF30,IF(AND($E$3=4),'Marks Entry 4th'!AF30,"")))))</f>
        <v>8</v>
      </c>
      <c r="BD31" s="91">
        <f t="shared" si="38"/>
        <v>38</v>
      </c>
      <c r="BE31" s="87">
        <f t="shared" si="39"/>
        <v>53</v>
      </c>
      <c r="BF31" s="93">
        <f>IF(OR($E31="",$G31=""),"",IF(AND($E$3=1),'Marks Entry 1st'!AG30,IF(AND($E$3=2),'Marks Entry 2nd'!AG30,IF(AND($E$3=3),'Marks Entry 3rd'!AG30,IF(AND($E$3=4),'Marks Entry 4th'!AG30,"")))))</f>
        <v>49</v>
      </c>
      <c r="BG31" s="93">
        <f>IF(OR($E31="",$G31=""),"",IF(AND($E$3=1),'Marks Entry 1st'!AH30,IF(AND($E$3=2),'Marks Entry 2nd'!AH30,IF(AND($E$3=3),'Marks Entry 3rd'!AH30,IF(AND($E$3=4),'Marks Entry 4th'!AH30,"")))))</f>
        <v>15</v>
      </c>
      <c r="BH31" s="93">
        <f>IF(OR($E31="",$G31=""),"",IF(AND($E$3=1),'Marks Entry 1st'!AI30,IF(AND($E$3=2),'Marks Entry 2nd'!AI30,IF(AND($E$3=3),'Marks Entry 3rd'!AI30,IF(AND($E$3=4),'Marks Entry 4th'!AI30,"")))))</f>
        <v>8</v>
      </c>
      <c r="BI31" s="92">
        <f t="shared" si="40"/>
        <v>72</v>
      </c>
      <c r="BJ31" s="87">
        <f t="shared" si="41"/>
        <v>125</v>
      </c>
      <c r="BK31" s="144">
        <f t="shared" si="42"/>
        <v>0</v>
      </c>
      <c r="BL31" s="144">
        <f t="shared" si="43"/>
        <v>200</v>
      </c>
      <c r="BM31" s="144" t="str">
        <f t="shared" si="6"/>
        <v/>
      </c>
      <c r="BN31" s="144" t="str">
        <f t="shared" si="44"/>
        <v>P</v>
      </c>
      <c r="BO31" s="144" t="str">
        <f t="shared" si="7"/>
        <v>I</v>
      </c>
      <c r="BP31" s="148" t="str">
        <f t="shared" si="8"/>
        <v>C</v>
      </c>
      <c r="BQ31" s="180">
        <f>IF(OR($E31="",$G31=""),"",IF(AND($E$3=1),'Marks Entry 1st'!AJ30,IF(AND($E$3=2),'Marks Entry 2nd'!AJ30,IF(AND($E$3=3),'Marks Entry 3rd'!AJ30,IF(AND($E$3=4),'Marks Entry 4th'!AJ30,"")))))</f>
        <v>9</v>
      </c>
      <c r="BR31" s="180">
        <f>IF(OR($E31="",$G31=""),"",IF(AND($E$3=1),'Marks Entry 1st'!AK30,IF(AND($E$3=2),'Marks Entry 2nd'!AK30,IF(AND($E$3=3),'Marks Entry 3rd'!AK30,IF(AND($E$3=4),'Marks Entry 4th'!AK30,"")))))</f>
        <v>7</v>
      </c>
      <c r="BS31" s="87">
        <f t="shared" si="45"/>
        <v>16</v>
      </c>
      <c r="BT31" s="180">
        <f>IF(OR($E31="",$G31=""),"",IF(AND($E$3=1),'Marks Entry 1st'!AL30,IF(AND($E$3=2),'Marks Entry 2nd'!AL30,IF(AND($E$3=3),'Marks Entry 3rd'!AL30,IF(AND($E$3=4),'Marks Entry 4th'!AL30,"")))))</f>
        <v>32</v>
      </c>
      <c r="BU31" s="180">
        <f>IF(OR($E31="",$G31=""),"",IF(AND($E$3=1),'Marks Entry 1st'!AM30,IF(AND($E$3=2),'Marks Entry 2nd'!AM30,IF(AND($E$3=3),'Marks Entry 3rd'!AM30,IF(AND($E$3=4),'Marks Entry 4th'!AM30,"")))))</f>
        <v>6</v>
      </c>
      <c r="BV31" s="180">
        <f>IF(OR($E31="",$G31=""),"",IF(AND($E$3=1),'Marks Entry 1st'!AN30,IF(AND($E$3=2),'Marks Entry 2nd'!AN30,IF(AND($E$3=3),'Marks Entry 3rd'!AN30,IF(AND($E$3=4),'Marks Entry 4th'!AN30,"")))))</f>
        <v>9</v>
      </c>
      <c r="BW31" s="91">
        <f t="shared" si="46"/>
        <v>47</v>
      </c>
      <c r="BX31" s="87">
        <f t="shared" si="47"/>
        <v>63</v>
      </c>
      <c r="BY31" s="93">
        <f>IF(OR($E31="",$G31=""),"",IF(AND($E$3=1),'Marks Entry 1st'!AO30,IF(AND($E$3=2),'Marks Entry 2nd'!AO30,IF(AND($E$3=3),'Marks Entry 3rd'!AO30,IF(AND($E$3=4),'Marks Entry 4th'!AO30,"")))))</f>
        <v>48</v>
      </c>
      <c r="BZ31" s="93">
        <f>IF(OR($E31="",$G31=""),"",IF(AND($E$3=1),'Marks Entry 1st'!AP30,IF(AND($E$3=2),'Marks Entry 2nd'!AP30,IF(AND($E$3=3),'Marks Entry 3rd'!AP30,IF(AND($E$3=4),'Marks Entry 4th'!AP30,"")))))</f>
        <v>16</v>
      </c>
      <c r="CA31" s="93">
        <f>IF(OR($E31="",$G31=""),"",IF(AND($E$3=1),'Marks Entry 1st'!AQ30,IF(AND($E$3=2),'Marks Entry 2nd'!AQ30,IF(AND($E$3=3),'Marks Entry 3rd'!AQ30,IF(AND($E$3=4),'Marks Entry 4th'!AQ30,"")))))</f>
        <v>8</v>
      </c>
      <c r="CB31" s="92">
        <f t="shared" si="48"/>
        <v>72</v>
      </c>
      <c r="CC31" s="87">
        <f t="shared" si="49"/>
        <v>135</v>
      </c>
      <c r="CD31" s="144">
        <f t="shared" si="50"/>
        <v>0</v>
      </c>
      <c r="CE31" s="144">
        <f t="shared" si="51"/>
        <v>200</v>
      </c>
      <c r="CF31" s="144" t="str">
        <f t="shared" si="9"/>
        <v/>
      </c>
      <c r="CG31" s="144" t="str">
        <f t="shared" si="52"/>
        <v>P</v>
      </c>
      <c r="CH31" s="144" t="str">
        <f t="shared" si="10"/>
        <v>I</v>
      </c>
      <c r="CI31" s="148" t="str">
        <f t="shared" si="11"/>
        <v>C</v>
      </c>
      <c r="CJ31" s="380">
        <f>IF(OR($E31="",$G31=""),"",IF(AND($E$3=1),'Marks Entry 1st'!AR30,IF(AND($E$3=2),'Marks Entry 2nd'!AR30,IF(AND($E$3=3),'Marks Entry 3rd'!AR30,IF(AND($E$3=4),'Marks Entry 4th'!AR30,"")))))</f>
        <v>0</v>
      </c>
      <c r="CK31" s="380">
        <f>IF(OR($E31="",$G31=""),"",IF(AND($E$3=1),'Marks Entry 1st'!AS30,IF(AND($E$3=2),'Marks Entry 2nd'!AS30,IF(AND($E$3=3),'Marks Entry 3rd'!AS30,IF(AND($E$3=4),'Marks Entry 4th'!AS30,"")))))</f>
        <v>0</v>
      </c>
      <c r="CL31" s="380">
        <f>IF(OR($E31="",$G31=""),"",IF(AND($E$3=1),'Marks Entry 1st'!AT30,IF(AND($E$3=2),'Marks Entry 2nd'!AT30,IF(AND($E$3=3),'Marks Entry 3rd'!AT30,IF(AND($E$3=4),'Marks Entry 4th'!AT30,"")))))</f>
        <v>0</v>
      </c>
      <c r="CM31" s="181">
        <f t="shared" si="53"/>
        <v>0</v>
      </c>
      <c r="CN31" s="182">
        <f t="shared" si="54"/>
        <v>0</v>
      </c>
      <c r="CO31" s="182" t="str">
        <f t="shared" si="55"/>
        <v/>
      </c>
      <c r="CP31" s="182" t="str">
        <f t="shared" si="56"/>
        <v/>
      </c>
      <c r="CQ31" s="147" t="str">
        <f t="shared" si="12"/>
        <v/>
      </c>
      <c r="CR31" s="380">
        <f>IF(OR($E31="",$G31=""),"",IF(AND($E$3=1),'Marks Entry 1st'!AU30,IF(AND($E$3=2),'Marks Entry 2nd'!AU30,IF(AND($E$3=3),'Marks Entry 3rd'!AU30,IF(AND($E$3=4),'Marks Entry 4th'!AU30,"")))))</f>
        <v>0</v>
      </c>
      <c r="CS31" s="380">
        <f>IF(OR($E31="",$G31=""),"",IF(AND($E$3=1),'Marks Entry 1st'!AV30,IF(AND($E$3=2),'Marks Entry 2nd'!AV30,IF(AND($E$3=3),'Marks Entry 3rd'!AV30,IF(AND($E$3=4),'Marks Entry 4th'!AV30,"")))))</f>
        <v>0</v>
      </c>
      <c r="CT31" s="380">
        <f>IF(OR($E31="",$G31=""),"",IF(AND($E$3=1),'Marks Entry 1st'!AW30,IF(AND($E$3=2),'Marks Entry 2nd'!AW30,IF(AND($E$3=3),'Marks Entry 3rd'!AW30,IF(AND($E$3=4),'Marks Entry 4th'!AW30,"")))))</f>
        <v>0</v>
      </c>
      <c r="CU31" s="181">
        <f t="shared" si="57"/>
        <v>0</v>
      </c>
      <c r="CV31" s="182">
        <f t="shared" si="58"/>
        <v>0</v>
      </c>
      <c r="CW31" s="182" t="str">
        <f t="shared" si="59"/>
        <v/>
      </c>
      <c r="CX31" s="182" t="str">
        <f t="shared" si="60"/>
        <v/>
      </c>
      <c r="CY31" s="147" t="str">
        <f t="shared" si="13"/>
        <v/>
      </c>
      <c r="CZ31" s="380">
        <f>IF(OR($E31="",$G31=""),"",IF(AND($E$3=1),'Marks Entry 1st'!AX30,IF(AND($E$3=2),'Marks Entry 2nd'!AX30,IF(AND($E$3=3),'Marks Entry 3rd'!AX30,IF(AND($E$3=4),'Marks Entry 4th'!AX30,"")))))</f>
        <v>0</v>
      </c>
      <c r="DA31" s="380">
        <f>IF(OR($E31="",$G31=""),"",IF(AND($E$3=1),'Marks Entry 1st'!AY30,IF(AND($E$3=2),'Marks Entry 2nd'!AY30,IF(AND($E$3=3),'Marks Entry 3rd'!AY30,IF(AND($E$3=4),'Marks Entry 4th'!AY30,"")))))</f>
        <v>0</v>
      </c>
      <c r="DB31" s="380">
        <f>IF(OR($E31="",$G31=""),"",IF(AND($E$3=1),'Marks Entry 1st'!AZ30,IF(AND($E$3=2),'Marks Entry 2nd'!AZ30,IF(AND($E$3=3),'Marks Entry 3rd'!AZ30,IF(AND($E$3=4),'Marks Entry 4th'!AZ30,"")))))</f>
        <v>0</v>
      </c>
      <c r="DC31" s="181">
        <f t="shared" si="61"/>
        <v>0</v>
      </c>
      <c r="DD31" s="182">
        <f t="shared" si="62"/>
        <v>0</v>
      </c>
      <c r="DE31" s="182" t="str">
        <f t="shared" si="63"/>
        <v/>
      </c>
      <c r="DF31" s="182" t="str">
        <f t="shared" si="64"/>
        <v/>
      </c>
      <c r="DG31" s="147" t="str">
        <f t="shared" si="14"/>
        <v/>
      </c>
      <c r="DH31" s="104">
        <f t="shared" si="15"/>
        <v>338</v>
      </c>
      <c r="DI31" s="105">
        <f t="shared" si="16"/>
        <v>56.333333333333336</v>
      </c>
      <c r="DJ31" s="111" t="str">
        <f t="shared" si="17"/>
        <v>II</v>
      </c>
      <c r="DK31" s="112">
        <f t="shared" si="18"/>
        <v>9.9999999999999964</v>
      </c>
      <c r="DL31" s="386" t="str">
        <f t="shared" si="19"/>
        <v>Promoted</v>
      </c>
      <c r="DM31" s="72">
        <f>IF(OR($E31="",$G31=""),"",IF(AND($E$3=1),'Marks Entry 1st'!BA30,IF(AND($E$3=2),'Marks Entry 2nd'!BA30,IF(AND($E$3=3),'Marks Entry 3rd'!BA30,IF(AND($E$3=4),'Marks Entry 4th'!BA30,"")))))</f>
        <v>220</v>
      </c>
      <c r="DN31" s="72">
        <f>IF(OR($E31="",$G31=""),"",IF(AND($E$3=1),'Marks Entry 1st'!BB30,IF(AND($E$3=2),'Marks Entry 2nd'!BB30,IF(AND($E$3=3),'Marks Entry 3rd'!BB30,IF(AND($E$3=4),'Marks Entry 4th'!BB30,"")))))</f>
        <v>20</v>
      </c>
      <c r="DO31" s="328" t="str">
        <f t="shared" si="20"/>
        <v>C</v>
      </c>
      <c r="DP31" s="73"/>
      <c r="DW31" s="75">
        <f>IF(AND($E$3=1),'Marks Entry 1st'!I30,IF(AND($E$3=2),'Marks Entry 2nd'!I30,IF(AND($E$3=3),'Marks Entry 3rd'!I30,IF(AND($E$3=4),'Marks Entry 4th'!I30,""))))</f>
        <v>126</v>
      </c>
    </row>
    <row r="32" spans="1:127" ht="18.899999999999999" customHeight="1">
      <c r="A32" s="94">
        <v>25</v>
      </c>
      <c r="B32" s="94">
        <f>IF(OR(DW32=0,DW32=""),"",IF(AND($E$3=1),'Marks Entry 1st'!I31,IF(AND($E$3=2),'Marks Entry 2nd'!I31,IF(AND($E$3=3),'Marks Entry 3rd'!I31,IF(AND($E$3=4),'Marks Entry 4th'!I31,"")))))</f>
        <v>127</v>
      </c>
      <c r="C32" s="95">
        <f>IF(OR(B32=0,B32=""),"",IF(AND($E$3=1),'Marks Entry 1st'!B31,IF(AND($E$3=2),'Marks Entry 2nd'!B31,IF(AND($E$3=3),'Marks Entry 3rd'!B31,IF(AND($E$3=4),'Marks Entry 4th'!B31,"")))))</f>
        <v>1</v>
      </c>
      <c r="D32" s="95" t="str">
        <f>IF(OR(B32=0,B32=""),"",IF(AND($E$3=1),'Marks Entry 1st'!C31,IF(AND($E$3=2),'Marks Entry 2nd'!C31,IF(AND($E$3=3),'Marks Entry 3rd'!C31,IF(AND($E$3=4),'Marks Entry 4th'!C31,"")))))</f>
        <v>A</v>
      </c>
      <c r="E32" s="96" t="str">
        <f>IF(OR(B32=0,B32=""),"",IF(AND($E$3=1),'Marks Entry 1st'!E31,IF(AND($E$3=2),'Marks Entry 2nd'!E31,IF(AND($E$3=3),'Marks Entry 3rd'!E31,IF(AND($E$3=4),'Marks Entry 4th'!E31,"")))))</f>
        <v>27-02-2016</v>
      </c>
      <c r="F32" s="95">
        <f>IF(OR(B32=0,B32=""),"",IF(AND($E$3=1),'Marks Entry 1st'!D31,IF(AND($E$3=2),'Marks Entry 2nd'!D31,IF(AND($E$3=3),'Marks Entry 3rd'!D31,IF(AND($E$3=4),'Marks Entry 4th'!D31,"")))))</f>
        <v>950</v>
      </c>
      <c r="G32" s="90" t="str">
        <f>IF(OR(B32=0,B32=""),"",IF(AND($E$3=1),'Marks Entry 1st'!F31,IF(AND($E$3=2),'Marks Entry 2nd'!F31,IF(AND($E$3=3),'Marks Entry 3rd'!F31,IF(AND($E$3=4),'Marks Entry 4th'!F31,"")))))</f>
        <v>PRIYANSHU</v>
      </c>
      <c r="H32" s="90" t="str">
        <f>IF(OR(B32=0,B32=""),"",IF(AND($E$3=1),'Marks Entry 1st'!G31,IF(AND($E$3=2),'Marks Entry 2nd'!G31,IF(AND($E$3=3),'Marks Entry 3rd'!G31,IF(AND($E$3=4),'Marks Entry 4th'!G31,"")))))</f>
        <v>KULDEEP</v>
      </c>
      <c r="I32" s="90" t="str">
        <f>IF(OR(B32=0,B32=""),"",IF(AND($E$3=1),'Marks Entry 1st'!H31,IF(AND($E$3=2),'Marks Entry 2nd'!H31,IF(AND($E$3=3),'Marks Entry 3rd'!H31,IF(AND($E$3=4),'Marks Entry 4th'!H31,"")))))</f>
        <v>KHUSBOO MALI</v>
      </c>
      <c r="J32" s="379" t="str">
        <f>IF(OR(B32=0,B32=""),"",IF(AND($E$3=1),'Marks Entry 1st'!J31,IF(AND($E$3=2),'Marks Entry 2nd'!J31,IF(AND($E$3=3),'Marks Entry 3rd'!J31,IF(AND($E$3=4),'Marks Entry 4th'!J31,"")))))</f>
        <v>M</v>
      </c>
      <c r="K32" s="379" t="str">
        <f>IF(OR(B32=0,B32=""),"",IF(AND($E$3=1),'Marks Entry 1st'!K31,IF(AND($E$3=2),'Marks Entry 2nd'!K31,IF(AND($E$3=3),'Marks Entry 3rd'!K31,IF(AND($E$3=4),'Marks Entry 4th'!K31,"")))))</f>
        <v>OBC</v>
      </c>
      <c r="L32" s="180">
        <f>IF(OR($E32="",$G32=""),"",IF(AND($E$3=1),'Marks Entry 1st'!L31,IF(AND($E$3=2),'Marks Entry 2nd'!L31,IF(AND($E$3=3),'Marks Entry 3rd'!L31,IF(AND($E$3=4),'Marks Entry 4th'!L31,"")))))</f>
        <v>9</v>
      </c>
      <c r="M32" s="180">
        <f>IF(OR($E32="",$G32=""),"",IF(AND($E$3=1),'Marks Entry 1st'!M31,IF(AND($E$3=2),'Marks Entry 2nd'!M31,IF(AND($E$3=3),'Marks Entry 3rd'!M31,IF(AND($E$3=4),'Marks Entry 4th'!M31,"")))))</f>
        <v>9</v>
      </c>
      <c r="N32" s="87">
        <f t="shared" si="21"/>
        <v>18</v>
      </c>
      <c r="O32" s="180">
        <f>IF(OR($E32="",$G32=""),"",IF(AND($E$3=1),'Marks Entry 1st'!N31,IF(AND($E$3=2),'Marks Entry 2nd'!N31,IF(AND($E$3=3),'Marks Entry 3rd'!N31,IF(AND($E$3=4),'Marks Entry 4th'!N31,"")))))</f>
        <v>27</v>
      </c>
      <c r="P32" s="180">
        <f>IF(OR($E32="",$G32=""),"",IF(AND($E$3=1),'Marks Entry 1st'!O31,IF(AND($E$3=2),'Marks Entry 2nd'!O31,IF(AND($E$3=3),'Marks Entry 3rd'!O31,IF(AND($E$3=4),'Marks Entry 4th'!O31,"")))))</f>
        <v>6</v>
      </c>
      <c r="Q32" s="180">
        <f>IF(OR($E32="",$G32=""),"",IF(AND($E$3=1),'Marks Entry 1st'!P31,IF(AND($E$3=2),'Marks Entry 2nd'!P31,IF(AND($E$3=3),'Marks Entry 3rd'!P31,IF(AND($E$3=4),'Marks Entry 4th'!P31,"")))))</f>
        <v>0</v>
      </c>
      <c r="R32" s="91">
        <f t="shared" si="22"/>
        <v>33</v>
      </c>
      <c r="S32" s="87">
        <f t="shared" si="23"/>
        <v>51</v>
      </c>
      <c r="T32" s="93">
        <f>IF(OR($E32="",$G32=""),"",IF(AND($E$3=1),'Marks Entry 1st'!Q31,IF(AND($E$3=2),'Marks Entry 2nd'!Q31,IF(AND($E$3=3),'Marks Entry 3rd'!Q31,IF(AND($E$3=4),'Marks Entry 4th'!Q31,"")))))</f>
        <v>37</v>
      </c>
      <c r="U32" s="93">
        <f>IF(OR($E32="",$G32=""),"",IF(AND($E$3=1),'Marks Entry 1st'!R31,IF(AND($E$3=2),'Marks Entry 2nd'!R31,IF(AND($E$3=3),'Marks Entry 3rd'!R31,IF(AND($E$3=4),'Marks Entry 4th'!R31,"")))))</f>
        <v>4</v>
      </c>
      <c r="V32" s="93">
        <f>IF(OR($E32="",$G32=""),"",IF(AND($E$3=1),'Marks Entry 1st'!S31,IF(AND($E$3=2),'Marks Entry 2nd'!S31,IF(AND($E$3=3),'Marks Entry 3rd'!S31,IF(AND($E$3=4),'Marks Entry 4th'!S31,"")))))</f>
        <v>11</v>
      </c>
      <c r="W32" s="92">
        <f t="shared" si="24"/>
        <v>52</v>
      </c>
      <c r="X32" s="87">
        <f t="shared" si="25"/>
        <v>103</v>
      </c>
      <c r="Y32" s="144">
        <f t="shared" si="26"/>
        <v>0</v>
      </c>
      <c r="Z32" s="144">
        <f t="shared" si="27"/>
        <v>200</v>
      </c>
      <c r="AA32" s="144" t="str">
        <f t="shared" si="0"/>
        <v/>
      </c>
      <c r="AB32" s="144" t="str">
        <f t="shared" si="28"/>
        <v>P</v>
      </c>
      <c r="AC32" s="144" t="str">
        <f t="shared" si="1"/>
        <v>II</v>
      </c>
      <c r="AD32" s="148" t="str">
        <f t="shared" si="2"/>
        <v>C</v>
      </c>
      <c r="AE32" s="180">
        <f>IF(OR($E32="",$G32=""),"",IF(AND($E$3=1),'Marks Entry 1st'!T31,IF(AND($E$3=2),'Marks Entry 2nd'!T31,IF(AND($E$3=3),'Marks Entry 3rd'!T31,IF(AND($E$3=4),'Marks Entry 4th'!T31,"")))))</f>
        <v>9</v>
      </c>
      <c r="AF32" s="180">
        <f>IF(OR($E32="",$G32=""),"",IF(AND($E$3=1),'Marks Entry 1st'!U31,IF(AND($E$3=2),'Marks Entry 2nd'!U31,IF(AND($E$3=3),'Marks Entry 3rd'!U31,IF(AND($E$3=4),'Marks Entry 4th'!U31,"")))))</f>
        <v>9</v>
      </c>
      <c r="AG32" s="87">
        <f t="shared" si="29"/>
        <v>18</v>
      </c>
      <c r="AH32" s="180">
        <f>IF(OR($E32="",$G32=""),"",IF(AND($E$3=1),'Marks Entry 1st'!V31,IF(AND($E$3=2),'Marks Entry 2nd'!V31,IF(AND($E$3=3),'Marks Entry 3rd'!V31,IF(AND($E$3=4),'Marks Entry 4th'!V31,"")))))</f>
        <v>23</v>
      </c>
      <c r="AI32" s="180">
        <f>IF(OR($E32="",$G32=""),"",IF(AND($E$3=1),'Marks Entry 1st'!W31,IF(AND($E$3=2),'Marks Entry 2nd'!W31,IF(AND($E$3=3),'Marks Entry 3rd'!W31,IF(AND($E$3=4),'Marks Entry 4th'!W31,"")))))</f>
        <v>6</v>
      </c>
      <c r="AJ32" s="180">
        <f>IF(OR($E32="",$G32=""),"",IF(AND($E$3=1),'Marks Entry 1st'!X31,IF(AND($E$3=2),'Marks Entry 2nd'!X31,IF(AND($E$3=3),'Marks Entry 3rd'!X31,IF(AND($E$3=4),'Marks Entry 4th'!X31,"")))))</f>
        <v>9</v>
      </c>
      <c r="AK32" s="91">
        <f t="shared" si="30"/>
        <v>38</v>
      </c>
      <c r="AL32" s="87">
        <f t="shared" si="31"/>
        <v>56</v>
      </c>
      <c r="AM32" s="93">
        <f>IF(OR($E32="",$G32=""),"",IF(AND($E$3=1),'Marks Entry 1st'!Y31,IF(AND($E$3=2),'Marks Entry 2nd'!Y31,IF(AND($E$3=3),'Marks Entry 3rd'!Y31,IF(AND($E$3=4),'Marks Entry 4th'!Y31,"")))))</f>
        <v>47</v>
      </c>
      <c r="AN32" s="93">
        <f>IF(OR($E32="",$G32=""),"",IF(AND($E$3=1),'Marks Entry 1st'!Z31,IF(AND($E$3=2),'Marks Entry 2nd'!Z31,IF(AND($E$3=3),'Marks Entry 3rd'!Z31,IF(AND($E$3=4),'Marks Entry 4th'!Z31,"")))))</f>
        <v>4</v>
      </c>
      <c r="AO32" s="93">
        <f>IF(OR($E32="",$G32=""),"",IF(AND($E$3=1),'Marks Entry 1st'!AA31,IF(AND($E$3=2),'Marks Entry 2nd'!AA31,IF(AND($E$3=3),'Marks Entry 3rd'!AA31,IF(AND($E$3=4),'Marks Entry 4th'!AA31,"")))))</f>
        <v>9</v>
      </c>
      <c r="AP32" s="92">
        <f t="shared" si="32"/>
        <v>60</v>
      </c>
      <c r="AQ32" s="87">
        <f t="shared" si="33"/>
        <v>116</v>
      </c>
      <c r="AR32" s="144">
        <f t="shared" si="34"/>
        <v>0</v>
      </c>
      <c r="AS32" s="144">
        <f t="shared" si="35"/>
        <v>200</v>
      </c>
      <c r="AT32" s="144" t="str">
        <f t="shared" si="3"/>
        <v/>
      </c>
      <c r="AU32" s="144" t="str">
        <f t="shared" si="36"/>
        <v>P</v>
      </c>
      <c r="AV32" s="144" t="str">
        <f t="shared" si="4"/>
        <v>II</v>
      </c>
      <c r="AW32" s="148" t="str">
        <f t="shared" si="5"/>
        <v>C</v>
      </c>
      <c r="AX32" s="180">
        <f>IF(OR($E32="",$G32=""),"",IF(AND($E$3=1),'Marks Entry 1st'!AB31,IF(AND($E$3=2),'Marks Entry 2nd'!AB31,IF(AND($E$3=3),'Marks Entry 3rd'!AB31,IF(AND($E$3=4),'Marks Entry 4th'!AB31,"")))))</f>
        <v>9</v>
      </c>
      <c r="AY32" s="180">
        <f>IF(OR($E32="",$G32=""),"",IF(AND($E$3=1),'Marks Entry 1st'!AC31,IF(AND($E$3=2),'Marks Entry 2nd'!AC31,IF(AND($E$3=3),'Marks Entry 3rd'!AC31,IF(AND($E$3=4),'Marks Entry 4th'!AC31,"")))))</f>
        <v>6</v>
      </c>
      <c r="AZ32" s="87">
        <f t="shared" si="37"/>
        <v>15</v>
      </c>
      <c r="BA32" s="180">
        <f>IF(OR($E32="",$G32=""),"",IF(AND($E$3=1),'Marks Entry 1st'!AD31,IF(AND($E$3=2),'Marks Entry 2nd'!AD31,IF(AND($E$3=3),'Marks Entry 3rd'!AD31,IF(AND($E$3=4),'Marks Entry 4th'!AD31,"")))))</f>
        <v>26</v>
      </c>
      <c r="BB32" s="180">
        <f>IF(OR($E32="",$G32=""),"",IF(AND($E$3=1),'Marks Entry 1st'!AE31,IF(AND($E$3=2),'Marks Entry 2nd'!AE31,IF(AND($E$3=3),'Marks Entry 3rd'!AE31,IF(AND($E$3=4),'Marks Entry 4th'!AE31,"")))))</f>
        <v>5</v>
      </c>
      <c r="BC32" s="180">
        <f>IF(OR($E32="",$G32=""),"",IF(AND($E$3=1),'Marks Entry 1st'!AF31,IF(AND($E$3=2),'Marks Entry 2nd'!AF31,IF(AND($E$3=3),'Marks Entry 3rd'!AF31,IF(AND($E$3=4),'Marks Entry 4th'!AF31,"")))))</f>
        <v>9</v>
      </c>
      <c r="BD32" s="91">
        <f t="shared" si="38"/>
        <v>40</v>
      </c>
      <c r="BE32" s="87">
        <f t="shared" si="39"/>
        <v>55</v>
      </c>
      <c r="BF32" s="93">
        <f>IF(OR($E32="",$G32=""),"",IF(AND($E$3=1),'Marks Entry 1st'!AG31,IF(AND($E$3=2),'Marks Entry 2nd'!AG31,IF(AND($E$3=3),'Marks Entry 3rd'!AG31,IF(AND($E$3=4),'Marks Entry 4th'!AG31,"")))))</f>
        <v>48</v>
      </c>
      <c r="BG32" s="93">
        <f>IF(OR($E32="",$G32=""),"",IF(AND($E$3=1),'Marks Entry 1st'!AH31,IF(AND($E$3=2),'Marks Entry 2nd'!AH31,IF(AND($E$3=3),'Marks Entry 3rd'!AH31,IF(AND($E$3=4),'Marks Entry 4th'!AH31,"")))))</f>
        <v>15</v>
      </c>
      <c r="BH32" s="93">
        <f>IF(OR($E32="",$G32=""),"",IF(AND($E$3=1),'Marks Entry 1st'!AI31,IF(AND($E$3=2),'Marks Entry 2nd'!AI31,IF(AND($E$3=3),'Marks Entry 3rd'!AI31,IF(AND($E$3=4),'Marks Entry 4th'!AI31,"")))))</f>
        <v>8</v>
      </c>
      <c r="BI32" s="92">
        <f t="shared" si="40"/>
        <v>71</v>
      </c>
      <c r="BJ32" s="87">
        <f t="shared" si="41"/>
        <v>126</v>
      </c>
      <c r="BK32" s="144">
        <f t="shared" si="42"/>
        <v>0</v>
      </c>
      <c r="BL32" s="144">
        <f t="shared" si="43"/>
        <v>200</v>
      </c>
      <c r="BM32" s="144" t="str">
        <f t="shared" si="6"/>
        <v/>
      </c>
      <c r="BN32" s="144" t="str">
        <f t="shared" si="44"/>
        <v>P</v>
      </c>
      <c r="BO32" s="144" t="str">
        <f t="shared" si="7"/>
        <v>I</v>
      </c>
      <c r="BP32" s="148" t="str">
        <f t="shared" si="8"/>
        <v>C</v>
      </c>
      <c r="BQ32" s="180">
        <f>IF(OR($E32="",$G32=""),"",IF(AND($E$3=1),'Marks Entry 1st'!AJ31,IF(AND($E$3=2),'Marks Entry 2nd'!AJ31,IF(AND($E$3=3),'Marks Entry 3rd'!AJ31,IF(AND($E$3=4),'Marks Entry 4th'!AJ31,"")))))</f>
        <v>9</v>
      </c>
      <c r="BR32" s="180">
        <f>IF(OR($E32="",$G32=""),"",IF(AND($E$3=1),'Marks Entry 1st'!AK31,IF(AND($E$3=2),'Marks Entry 2nd'!AK31,IF(AND($E$3=3),'Marks Entry 3rd'!AK31,IF(AND($E$3=4),'Marks Entry 4th'!AK31,"")))))</f>
        <v>7</v>
      </c>
      <c r="BS32" s="87">
        <f t="shared" si="45"/>
        <v>16</v>
      </c>
      <c r="BT32" s="180">
        <f>IF(OR($E32="",$G32=""),"",IF(AND($E$3=1),'Marks Entry 1st'!AL31,IF(AND($E$3=2),'Marks Entry 2nd'!AL31,IF(AND($E$3=3),'Marks Entry 3rd'!AL31,IF(AND($E$3=4),'Marks Entry 4th'!AL31,"")))))</f>
        <v>28</v>
      </c>
      <c r="BU32" s="180">
        <f>IF(OR($E32="",$G32=""),"",IF(AND($E$3=1),'Marks Entry 1st'!AM31,IF(AND($E$3=2),'Marks Entry 2nd'!AM31,IF(AND($E$3=3),'Marks Entry 3rd'!AM31,IF(AND($E$3=4),'Marks Entry 4th'!AM31,"")))))</f>
        <v>6</v>
      </c>
      <c r="BV32" s="180">
        <f>IF(OR($E32="",$G32=""),"",IF(AND($E$3=1),'Marks Entry 1st'!AN31,IF(AND($E$3=2),'Marks Entry 2nd'!AN31,IF(AND($E$3=3),'Marks Entry 3rd'!AN31,IF(AND($E$3=4),'Marks Entry 4th'!AN31,"")))))</f>
        <v>9</v>
      </c>
      <c r="BW32" s="91">
        <f t="shared" si="46"/>
        <v>43</v>
      </c>
      <c r="BX32" s="87">
        <f t="shared" si="47"/>
        <v>59</v>
      </c>
      <c r="BY32" s="93">
        <f>IF(OR($E32="",$G32=""),"",IF(AND($E$3=1),'Marks Entry 1st'!AO31,IF(AND($E$3=2),'Marks Entry 2nd'!AO31,IF(AND($E$3=3),'Marks Entry 3rd'!AO31,IF(AND($E$3=4),'Marks Entry 4th'!AO31,"")))))</f>
        <v>48</v>
      </c>
      <c r="BZ32" s="93">
        <f>IF(OR($E32="",$G32=""),"",IF(AND($E$3=1),'Marks Entry 1st'!AP31,IF(AND($E$3=2),'Marks Entry 2nd'!AP31,IF(AND($E$3=3),'Marks Entry 3rd'!AP31,IF(AND($E$3=4),'Marks Entry 4th'!AP31,"")))))</f>
        <v>16</v>
      </c>
      <c r="CA32" s="93">
        <f>IF(OR($E32="",$G32=""),"",IF(AND($E$3=1),'Marks Entry 1st'!AQ31,IF(AND($E$3=2),'Marks Entry 2nd'!AQ31,IF(AND($E$3=3),'Marks Entry 3rd'!AQ31,IF(AND($E$3=4),'Marks Entry 4th'!AQ31,"")))))</f>
        <v>8</v>
      </c>
      <c r="CB32" s="92">
        <f t="shared" si="48"/>
        <v>72</v>
      </c>
      <c r="CC32" s="87">
        <f t="shared" si="49"/>
        <v>131</v>
      </c>
      <c r="CD32" s="144">
        <f t="shared" si="50"/>
        <v>0</v>
      </c>
      <c r="CE32" s="144">
        <f t="shared" si="51"/>
        <v>200</v>
      </c>
      <c r="CF32" s="144" t="str">
        <f t="shared" si="9"/>
        <v/>
      </c>
      <c r="CG32" s="144" t="str">
        <f t="shared" si="52"/>
        <v>P</v>
      </c>
      <c r="CH32" s="144" t="str">
        <f t="shared" si="10"/>
        <v>I</v>
      </c>
      <c r="CI32" s="148" t="str">
        <f t="shared" si="11"/>
        <v>C</v>
      </c>
      <c r="CJ32" s="380">
        <f>IF(OR($E32="",$G32=""),"",IF(AND($E$3=1),'Marks Entry 1st'!AR31,IF(AND($E$3=2),'Marks Entry 2nd'!AR31,IF(AND($E$3=3),'Marks Entry 3rd'!AR31,IF(AND($E$3=4),'Marks Entry 4th'!AR31,"")))))</f>
        <v>0</v>
      </c>
      <c r="CK32" s="380">
        <f>IF(OR($E32="",$G32=""),"",IF(AND($E$3=1),'Marks Entry 1st'!AS31,IF(AND($E$3=2),'Marks Entry 2nd'!AS31,IF(AND($E$3=3),'Marks Entry 3rd'!AS31,IF(AND($E$3=4),'Marks Entry 4th'!AS31,"")))))</f>
        <v>0</v>
      </c>
      <c r="CL32" s="380">
        <f>IF(OR($E32="",$G32=""),"",IF(AND($E$3=1),'Marks Entry 1st'!AT31,IF(AND($E$3=2),'Marks Entry 2nd'!AT31,IF(AND($E$3=3),'Marks Entry 3rd'!AT31,IF(AND($E$3=4),'Marks Entry 4th'!AT31,"")))))</f>
        <v>0</v>
      </c>
      <c r="CM32" s="181">
        <f t="shared" si="53"/>
        <v>0</v>
      </c>
      <c r="CN32" s="182">
        <f t="shared" si="54"/>
        <v>0</v>
      </c>
      <c r="CO32" s="182" t="str">
        <f t="shared" si="55"/>
        <v/>
      </c>
      <c r="CP32" s="182" t="str">
        <f t="shared" si="56"/>
        <v/>
      </c>
      <c r="CQ32" s="147" t="str">
        <f t="shared" si="12"/>
        <v/>
      </c>
      <c r="CR32" s="380">
        <f>IF(OR($E32="",$G32=""),"",IF(AND($E$3=1),'Marks Entry 1st'!AU31,IF(AND($E$3=2),'Marks Entry 2nd'!AU31,IF(AND($E$3=3),'Marks Entry 3rd'!AU31,IF(AND($E$3=4),'Marks Entry 4th'!AU31,"")))))</f>
        <v>0</v>
      </c>
      <c r="CS32" s="380">
        <f>IF(OR($E32="",$G32=""),"",IF(AND($E$3=1),'Marks Entry 1st'!AV31,IF(AND($E$3=2),'Marks Entry 2nd'!AV31,IF(AND($E$3=3),'Marks Entry 3rd'!AV31,IF(AND($E$3=4),'Marks Entry 4th'!AV31,"")))))</f>
        <v>0</v>
      </c>
      <c r="CT32" s="380">
        <f>IF(OR($E32="",$G32=""),"",IF(AND($E$3=1),'Marks Entry 1st'!AW31,IF(AND($E$3=2),'Marks Entry 2nd'!AW31,IF(AND($E$3=3),'Marks Entry 3rd'!AW31,IF(AND($E$3=4),'Marks Entry 4th'!AW31,"")))))</f>
        <v>0</v>
      </c>
      <c r="CU32" s="181">
        <f t="shared" si="57"/>
        <v>0</v>
      </c>
      <c r="CV32" s="182">
        <f t="shared" si="58"/>
        <v>0</v>
      </c>
      <c r="CW32" s="182" t="str">
        <f t="shared" si="59"/>
        <v/>
      </c>
      <c r="CX32" s="182" t="str">
        <f t="shared" si="60"/>
        <v/>
      </c>
      <c r="CY32" s="147" t="str">
        <f t="shared" si="13"/>
        <v/>
      </c>
      <c r="CZ32" s="380">
        <f>IF(OR($E32="",$G32=""),"",IF(AND($E$3=1),'Marks Entry 1st'!AX31,IF(AND($E$3=2),'Marks Entry 2nd'!AX31,IF(AND($E$3=3),'Marks Entry 3rd'!AX31,IF(AND($E$3=4),'Marks Entry 4th'!AX31,"")))))</f>
        <v>0</v>
      </c>
      <c r="DA32" s="380">
        <f>IF(OR($E32="",$G32=""),"",IF(AND($E$3=1),'Marks Entry 1st'!AY31,IF(AND($E$3=2),'Marks Entry 2nd'!AY31,IF(AND($E$3=3),'Marks Entry 3rd'!AY31,IF(AND($E$3=4),'Marks Entry 4th'!AY31,"")))))</f>
        <v>0</v>
      </c>
      <c r="DB32" s="380">
        <f>IF(OR($E32="",$G32=""),"",IF(AND($E$3=1),'Marks Entry 1st'!AZ31,IF(AND($E$3=2),'Marks Entry 2nd'!AZ31,IF(AND($E$3=3),'Marks Entry 3rd'!AZ31,IF(AND($E$3=4),'Marks Entry 4th'!AZ31,"")))))</f>
        <v>0</v>
      </c>
      <c r="DC32" s="181">
        <f t="shared" si="61"/>
        <v>0</v>
      </c>
      <c r="DD32" s="182">
        <f t="shared" si="62"/>
        <v>0</v>
      </c>
      <c r="DE32" s="182" t="str">
        <f t="shared" si="63"/>
        <v/>
      </c>
      <c r="DF32" s="182" t="str">
        <f t="shared" si="64"/>
        <v/>
      </c>
      <c r="DG32" s="147" t="str">
        <f t="shared" si="14"/>
        <v/>
      </c>
      <c r="DH32" s="104">
        <f t="shared" si="15"/>
        <v>345</v>
      </c>
      <c r="DI32" s="105">
        <f t="shared" si="16"/>
        <v>57.5</v>
      </c>
      <c r="DJ32" s="111" t="str">
        <f t="shared" si="17"/>
        <v>II</v>
      </c>
      <c r="DK32" s="112">
        <f t="shared" si="18"/>
        <v>3.9999999999999964</v>
      </c>
      <c r="DL32" s="386" t="str">
        <f t="shared" si="19"/>
        <v>Promoted</v>
      </c>
      <c r="DM32" s="72">
        <f>IF(OR($E32="",$G32=""),"",IF(AND($E$3=1),'Marks Entry 1st'!BA31,IF(AND($E$3=2),'Marks Entry 2nd'!BA31,IF(AND($E$3=3),'Marks Entry 3rd'!BA31,IF(AND($E$3=4),'Marks Entry 4th'!BA31,"")))))</f>
        <v>220</v>
      </c>
      <c r="DN32" s="72">
        <f>IF(OR($E32="",$G32=""),"",IF(AND($E$3=1),'Marks Entry 1st'!BB31,IF(AND($E$3=2),'Marks Entry 2nd'!BB31,IF(AND($E$3=3),'Marks Entry 3rd'!BB31,IF(AND($E$3=4),'Marks Entry 4th'!BB31,"")))))</f>
        <v>12</v>
      </c>
      <c r="DO32" s="328" t="str">
        <f t="shared" si="20"/>
        <v>C</v>
      </c>
      <c r="DP32" s="73"/>
      <c r="DW32" s="75">
        <f>IF(AND($E$3=1),'Marks Entry 1st'!I31,IF(AND($E$3=2),'Marks Entry 2nd'!I31,IF(AND($E$3=3),'Marks Entry 3rd'!I31,IF(AND($E$3=4),'Marks Entry 4th'!I31,""))))</f>
        <v>127</v>
      </c>
    </row>
    <row r="33" spans="1:127" ht="18.899999999999999" customHeight="1">
      <c r="A33" s="94">
        <v>26</v>
      </c>
      <c r="B33" s="94">
        <f>IF(OR(DW33=0,DW33=""),"",IF(AND($E$3=1),'Marks Entry 1st'!I32,IF(AND($E$3=2),'Marks Entry 2nd'!I32,IF(AND($E$3=3),'Marks Entry 3rd'!I32,IF(AND($E$3=4),'Marks Entry 4th'!I32,"")))))</f>
        <v>128</v>
      </c>
      <c r="C33" s="95">
        <f>IF(OR(B33=0,B33=""),"",IF(AND($E$3=1),'Marks Entry 1st'!B32,IF(AND($E$3=2),'Marks Entry 2nd'!B32,IF(AND($E$3=3),'Marks Entry 3rd'!B32,IF(AND($E$3=4),'Marks Entry 4th'!B32,"")))))</f>
        <v>1</v>
      </c>
      <c r="D33" s="95" t="str">
        <f>IF(OR(B33=0,B33=""),"",IF(AND($E$3=1),'Marks Entry 1st'!C32,IF(AND($E$3=2),'Marks Entry 2nd'!C32,IF(AND($E$3=3),'Marks Entry 3rd'!C32,IF(AND($E$3=4),'Marks Entry 4th'!C32,"")))))</f>
        <v>A</v>
      </c>
      <c r="E33" s="96" t="str">
        <f>IF(OR(B33=0,B33=""),"",IF(AND($E$3=1),'Marks Entry 1st'!E32,IF(AND($E$3=2),'Marks Entry 2nd'!E32,IF(AND($E$3=3),'Marks Entry 3rd'!E32,IF(AND($E$3=4),'Marks Entry 4th'!E32,"")))))</f>
        <v>22-07-2015</v>
      </c>
      <c r="F33" s="95">
        <f>IF(OR(B33=0,B33=""),"",IF(AND($E$3=1),'Marks Entry 1st'!D32,IF(AND($E$3=2),'Marks Entry 2nd'!D32,IF(AND($E$3=3),'Marks Entry 3rd'!D32,IF(AND($E$3=4),'Marks Entry 4th'!D32,"")))))</f>
        <v>945</v>
      </c>
      <c r="G33" s="90" t="str">
        <f>IF(OR(B33=0,B33=""),"",IF(AND($E$3=1),'Marks Entry 1st'!F32,IF(AND($E$3=2),'Marks Entry 2nd'!F32,IF(AND($E$3=3),'Marks Entry 3rd'!F32,IF(AND($E$3=4),'Marks Entry 4th'!F32,"")))))</f>
        <v>PRIYANSHU RAWAT</v>
      </c>
      <c r="H33" s="90" t="str">
        <f>IF(OR(B33=0,B33=""),"",IF(AND($E$3=1),'Marks Entry 1st'!G32,IF(AND($E$3=2),'Marks Entry 2nd'!G32,IF(AND($E$3=3),'Marks Entry 3rd'!G32,IF(AND($E$3=4),'Marks Entry 4th'!G32,"")))))</f>
        <v>MANOHAR SINGH</v>
      </c>
      <c r="I33" s="90" t="str">
        <f>IF(OR(B33=0,B33=""),"",IF(AND($E$3=1),'Marks Entry 1st'!H32,IF(AND($E$3=2),'Marks Entry 2nd'!H32,IF(AND($E$3=3),'Marks Entry 3rd'!H32,IF(AND($E$3=4),'Marks Entry 4th'!H32,"")))))</f>
        <v>SAPNA</v>
      </c>
      <c r="J33" s="379" t="str">
        <f>IF(OR(B33=0,B33=""),"",IF(AND($E$3=1),'Marks Entry 1st'!J32,IF(AND($E$3=2),'Marks Entry 2nd'!J32,IF(AND($E$3=3),'Marks Entry 3rd'!J32,IF(AND($E$3=4),'Marks Entry 4th'!J32,"")))))</f>
        <v>M</v>
      </c>
      <c r="K33" s="379" t="str">
        <f>IF(OR(B33=0,B33=""),"",IF(AND($E$3=1),'Marks Entry 1st'!K32,IF(AND($E$3=2),'Marks Entry 2nd'!K32,IF(AND($E$3=3),'Marks Entry 3rd'!K32,IF(AND($E$3=4),'Marks Entry 4th'!K32,"")))))</f>
        <v>OBC</v>
      </c>
      <c r="L33" s="180">
        <f>IF(OR($E33="",$G33=""),"",IF(AND($E$3=1),'Marks Entry 1st'!L32,IF(AND($E$3=2),'Marks Entry 2nd'!L32,IF(AND($E$3=3),'Marks Entry 3rd'!L32,IF(AND($E$3=4),'Marks Entry 4th'!L32,"")))))</f>
        <v>9</v>
      </c>
      <c r="M33" s="180">
        <f>IF(OR($E33="",$G33=""),"",IF(AND($E$3=1),'Marks Entry 1st'!M32,IF(AND($E$3=2),'Marks Entry 2nd'!M32,IF(AND($E$3=3),'Marks Entry 3rd'!M32,IF(AND($E$3=4),'Marks Entry 4th'!M32,"")))))</f>
        <v>9</v>
      </c>
      <c r="N33" s="87">
        <f t="shared" si="21"/>
        <v>18</v>
      </c>
      <c r="O33" s="180">
        <f>IF(OR($E33="",$G33=""),"",IF(AND($E$3=1),'Marks Entry 1st'!N32,IF(AND($E$3=2),'Marks Entry 2nd'!N32,IF(AND($E$3=3),'Marks Entry 3rd'!N32,IF(AND($E$3=4),'Marks Entry 4th'!N32,"")))))</f>
        <v>21</v>
      </c>
      <c r="P33" s="180">
        <f>IF(OR($E33="",$G33=""),"",IF(AND($E$3=1),'Marks Entry 1st'!O32,IF(AND($E$3=2),'Marks Entry 2nd'!O32,IF(AND($E$3=3),'Marks Entry 3rd'!O32,IF(AND($E$3=4),'Marks Entry 4th'!O32,"")))))</f>
        <v>6</v>
      </c>
      <c r="Q33" s="180">
        <f>IF(OR($E33="",$G33=""),"",IF(AND($E$3=1),'Marks Entry 1st'!P32,IF(AND($E$3=2),'Marks Entry 2nd'!P32,IF(AND($E$3=3),'Marks Entry 3rd'!P32,IF(AND($E$3=4),'Marks Entry 4th'!P32,"")))))</f>
        <v>0</v>
      </c>
      <c r="R33" s="91">
        <f t="shared" si="22"/>
        <v>27</v>
      </c>
      <c r="S33" s="87">
        <f t="shared" si="23"/>
        <v>45</v>
      </c>
      <c r="T33" s="93">
        <f>IF(OR($E33="",$G33=""),"",IF(AND($E$3=1),'Marks Entry 1st'!Q32,IF(AND($E$3=2),'Marks Entry 2nd'!Q32,IF(AND($E$3=3),'Marks Entry 3rd'!Q32,IF(AND($E$3=4),'Marks Entry 4th'!Q32,"")))))</f>
        <v>37</v>
      </c>
      <c r="U33" s="93">
        <f>IF(OR($E33="",$G33=""),"",IF(AND($E$3=1),'Marks Entry 1st'!R32,IF(AND($E$3=2),'Marks Entry 2nd'!R32,IF(AND($E$3=3),'Marks Entry 3rd'!R32,IF(AND($E$3=4),'Marks Entry 4th'!R32,"")))))</f>
        <v>4</v>
      </c>
      <c r="V33" s="93">
        <f>IF(OR($E33="",$G33=""),"",IF(AND($E$3=1),'Marks Entry 1st'!S32,IF(AND($E$3=2),'Marks Entry 2nd'!S32,IF(AND($E$3=3),'Marks Entry 3rd'!S32,IF(AND($E$3=4),'Marks Entry 4th'!S32,"")))))</f>
        <v>11</v>
      </c>
      <c r="W33" s="92">
        <f t="shared" si="24"/>
        <v>52</v>
      </c>
      <c r="X33" s="87">
        <f t="shared" si="25"/>
        <v>97</v>
      </c>
      <c r="Y33" s="144">
        <f t="shared" si="26"/>
        <v>0</v>
      </c>
      <c r="Z33" s="144">
        <f t="shared" si="27"/>
        <v>200</v>
      </c>
      <c r="AA33" s="144" t="str">
        <f t="shared" si="0"/>
        <v/>
      </c>
      <c r="AB33" s="144" t="str">
        <f t="shared" si="28"/>
        <v>P</v>
      </c>
      <c r="AC33" s="144" t="str">
        <f t="shared" si="1"/>
        <v>II</v>
      </c>
      <c r="AD33" s="148" t="str">
        <f t="shared" si="2"/>
        <v>D</v>
      </c>
      <c r="AE33" s="180">
        <f>IF(OR($E33="",$G33=""),"",IF(AND($E$3=1),'Marks Entry 1st'!T32,IF(AND($E$3=2),'Marks Entry 2nd'!T32,IF(AND($E$3=3),'Marks Entry 3rd'!T32,IF(AND($E$3=4),'Marks Entry 4th'!T32,"")))))</f>
        <v>9</v>
      </c>
      <c r="AF33" s="180">
        <f>IF(OR($E33="",$G33=""),"",IF(AND($E$3=1),'Marks Entry 1st'!U32,IF(AND($E$3=2),'Marks Entry 2nd'!U32,IF(AND($E$3=3),'Marks Entry 3rd'!U32,IF(AND($E$3=4),'Marks Entry 4th'!U32,"")))))</f>
        <v>9</v>
      </c>
      <c r="AG33" s="87">
        <f t="shared" si="29"/>
        <v>18</v>
      </c>
      <c r="AH33" s="180">
        <f>IF(OR($E33="",$G33=""),"",IF(AND($E$3=1),'Marks Entry 1st'!V32,IF(AND($E$3=2),'Marks Entry 2nd'!V32,IF(AND($E$3=3),'Marks Entry 3rd'!V32,IF(AND($E$3=4),'Marks Entry 4th'!V32,"")))))</f>
        <v>25</v>
      </c>
      <c r="AI33" s="180">
        <f>IF(OR($E33="",$G33=""),"",IF(AND($E$3=1),'Marks Entry 1st'!W32,IF(AND($E$3=2),'Marks Entry 2nd'!W32,IF(AND($E$3=3),'Marks Entry 3rd'!W32,IF(AND($E$3=4),'Marks Entry 4th'!W32,"")))))</f>
        <v>5</v>
      </c>
      <c r="AJ33" s="180">
        <f>IF(OR($E33="",$G33=""),"",IF(AND($E$3=1),'Marks Entry 1st'!X32,IF(AND($E$3=2),'Marks Entry 2nd'!X32,IF(AND($E$3=3),'Marks Entry 3rd'!X32,IF(AND($E$3=4),'Marks Entry 4th'!X32,"")))))</f>
        <v>8</v>
      </c>
      <c r="AK33" s="91">
        <f t="shared" si="30"/>
        <v>38</v>
      </c>
      <c r="AL33" s="87">
        <f t="shared" si="31"/>
        <v>56</v>
      </c>
      <c r="AM33" s="93">
        <f>IF(OR($E33="",$G33=""),"",IF(AND($E$3=1),'Marks Entry 1st'!Y32,IF(AND($E$3=2),'Marks Entry 2nd'!Y32,IF(AND($E$3=3),'Marks Entry 3rd'!Y32,IF(AND($E$3=4),'Marks Entry 4th'!Y32,"")))))</f>
        <v>48</v>
      </c>
      <c r="AN33" s="93">
        <f>IF(OR($E33="",$G33=""),"",IF(AND($E$3=1),'Marks Entry 1st'!Z32,IF(AND($E$3=2),'Marks Entry 2nd'!Z32,IF(AND($E$3=3),'Marks Entry 3rd'!Z32,IF(AND($E$3=4),'Marks Entry 4th'!Z32,"")))))</f>
        <v>4</v>
      </c>
      <c r="AO33" s="93">
        <f>IF(OR($E33="",$G33=""),"",IF(AND($E$3=1),'Marks Entry 1st'!AA32,IF(AND($E$3=2),'Marks Entry 2nd'!AA32,IF(AND($E$3=3),'Marks Entry 3rd'!AA32,IF(AND($E$3=4),'Marks Entry 4th'!AA32,"")))))</f>
        <v>9</v>
      </c>
      <c r="AP33" s="92">
        <f t="shared" si="32"/>
        <v>61</v>
      </c>
      <c r="AQ33" s="87">
        <f t="shared" si="33"/>
        <v>117</v>
      </c>
      <c r="AR33" s="144">
        <f t="shared" si="34"/>
        <v>0</v>
      </c>
      <c r="AS33" s="144">
        <f t="shared" si="35"/>
        <v>200</v>
      </c>
      <c r="AT33" s="144" t="str">
        <f t="shared" si="3"/>
        <v/>
      </c>
      <c r="AU33" s="144" t="str">
        <f t="shared" si="36"/>
        <v>P</v>
      </c>
      <c r="AV33" s="144" t="str">
        <f t="shared" si="4"/>
        <v>II</v>
      </c>
      <c r="AW33" s="148" t="str">
        <f t="shared" si="5"/>
        <v>C</v>
      </c>
      <c r="AX33" s="180">
        <f>IF(OR($E33="",$G33=""),"",IF(AND($E$3=1),'Marks Entry 1st'!AB32,IF(AND($E$3=2),'Marks Entry 2nd'!AB32,IF(AND($E$3=3),'Marks Entry 3rd'!AB32,IF(AND($E$3=4),'Marks Entry 4th'!AB32,"")))))</f>
        <v>9</v>
      </c>
      <c r="AY33" s="180">
        <f>IF(OR($E33="",$G33=""),"",IF(AND($E$3=1),'Marks Entry 1st'!AC32,IF(AND($E$3=2),'Marks Entry 2nd'!AC32,IF(AND($E$3=3),'Marks Entry 3rd'!AC32,IF(AND($E$3=4),'Marks Entry 4th'!AC32,"")))))</f>
        <v>6</v>
      </c>
      <c r="AZ33" s="87">
        <f t="shared" si="37"/>
        <v>15</v>
      </c>
      <c r="BA33" s="180">
        <f>IF(OR($E33="",$G33=""),"",IF(AND($E$3=1),'Marks Entry 1st'!AD32,IF(AND($E$3=2),'Marks Entry 2nd'!AD32,IF(AND($E$3=3),'Marks Entry 3rd'!AD32,IF(AND($E$3=4),'Marks Entry 4th'!AD32,"")))))</f>
        <v>21</v>
      </c>
      <c r="BB33" s="180">
        <f>IF(OR($E33="",$G33=""),"",IF(AND($E$3=1),'Marks Entry 1st'!AE32,IF(AND($E$3=2),'Marks Entry 2nd'!AE32,IF(AND($E$3=3),'Marks Entry 3rd'!AE32,IF(AND($E$3=4),'Marks Entry 4th'!AE32,"")))))</f>
        <v>5</v>
      </c>
      <c r="BC33" s="180">
        <f>IF(OR($E33="",$G33=""),"",IF(AND($E$3=1),'Marks Entry 1st'!AF32,IF(AND($E$3=2),'Marks Entry 2nd'!AF32,IF(AND($E$3=3),'Marks Entry 3rd'!AF32,IF(AND($E$3=4),'Marks Entry 4th'!AF32,"")))))</f>
        <v>8</v>
      </c>
      <c r="BD33" s="91">
        <f t="shared" si="38"/>
        <v>34</v>
      </c>
      <c r="BE33" s="87">
        <f t="shared" si="39"/>
        <v>49</v>
      </c>
      <c r="BF33" s="93">
        <f>IF(OR($E33="",$G33=""),"",IF(AND($E$3=1),'Marks Entry 1st'!AG32,IF(AND($E$3=2),'Marks Entry 2nd'!AG32,IF(AND($E$3=3),'Marks Entry 3rd'!AG32,IF(AND($E$3=4),'Marks Entry 4th'!AG32,"")))))</f>
        <v>47</v>
      </c>
      <c r="BG33" s="93">
        <f>IF(OR($E33="",$G33=""),"",IF(AND($E$3=1),'Marks Entry 1st'!AH32,IF(AND($E$3=2),'Marks Entry 2nd'!AH32,IF(AND($E$3=3),'Marks Entry 3rd'!AH32,IF(AND($E$3=4),'Marks Entry 4th'!AH32,"")))))</f>
        <v>15</v>
      </c>
      <c r="BH33" s="93">
        <f>IF(OR($E33="",$G33=""),"",IF(AND($E$3=1),'Marks Entry 1st'!AI32,IF(AND($E$3=2),'Marks Entry 2nd'!AI32,IF(AND($E$3=3),'Marks Entry 3rd'!AI32,IF(AND($E$3=4),'Marks Entry 4th'!AI32,"")))))</f>
        <v>8</v>
      </c>
      <c r="BI33" s="92">
        <f t="shared" si="40"/>
        <v>70</v>
      </c>
      <c r="BJ33" s="87">
        <f t="shared" si="41"/>
        <v>119</v>
      </c>
      <c r="BK33" s="144">
        <f t="shared" si="42"/>
        <v>0</v>
      </c>
      <c r="BL33" s="144">
        <f t="shared" si="43"/>
        <v>200</v>
      </c>
      <c r="BM33" s="144" t="str">
        <f t="shared" si="6"/>
        <v/>
      </c>
      <c r="BN33" s="144" t="str">
        <f t="shared" si="44"/>
        <v>P</v>
      </c>
      <c r="BO33" s="144" t="str">
        <f t="shared" si="7"/>
        <v>II</v>
      </c>
      <c r="BP33" s="148" t="str">
        <f t="shared" si="8"/>
        <v>C</v>
      </c>
      <c r="BQ33" s="180">
        <f>IF(OR($E33="",$G33=""),"",IF(AND($E$3=1),'Marks Entry 1st'!AJ32,IF(AND($E$3=2),'Marks Entry 2nd'!AJ32,IF(AND($E$3=3),'Marks Entry 3rd'!AJ32,IF(AND($E$3=4),'Marks Entry 4th'!AJ32,"")))))</f>
        <v>9</v>
      </c>
      <c r="BR33" s="180">
        <f>IF(OR($E33="",$G33=""),"",IF(AND($E$3=1),'Marks Entry 1st'!AK32,IF(AND($E$3=2),'Marks Entry 2nd'!AK32,IF(AND($E$3=3),'Marks Entry 3rd'!AK32,IF(AND($E$3=4),'Marks Entry 4th'!AK32,"")))))</f>
        <v>7</v>
      </c>
      <c r="BS33" s="87">
        <f t="shared" si="45"/>
        <v>16</v>
      </c>
      <c r="BT33" s="180">
        <f>IF(OR($E33="",$G33=""),"",IF(AND($E$3=1),'Marks Entry 1st'!AL32,IF(AND($E$3=2),'Marks Entry 2nd'!AL32,IF(AND($E$3=3),'Marks Entry 3rd'!AL32,IF(AND($E$3=4),'Marks Entry 4th'!AL32,"")))))</f>
        <v>29</v>
      </c>
      <c r="BU33" s="180">
        <f>IF(OR($E33="",$G33=""),"",IF(AND($E$3=1),'Marks Entry 1st'!AM32,IF(AND($E$3=2),'Marks Entry 2nd'!AM32,IF(AND($E$3=3),'Marks Entry 3rd'!AM32,IF(AND($E$3=4),'Marks Entry 4th'!AM32,"")))))</f>
        <v>6</v>
      </c>
      <c r="BV33" s="180">
        <f>IF(OR($E33="",$G33=""),"",IF(AND($E$3=1),'Marks Entry 1st'!AN32,IF(AND($E$3=2),'Marks Entry 2nd'!AN32,IF(AND($E$3=3),'Marks Entry 3rd'!AN32,IF(AND($E$3=4),'Marks Entry 4th'!AN32,"")))))</f>
        <v>9</v>
      </c>
      <c r="BW33" s="91">
        <f t="shared" si="46"/>
        <v>44</v>
      </c>
      <c r="BX33" s="87">
        <f t="shared" si="47"/>
        <v>60</v>
      </c>
      <c r="BY33" s="93">
        <f>IF(OR($E33="",$G33=""),"",IF(AND($E$3=1),'Marks Entry 1st'!AO32,IF(AND($E$3=2),'Marks Entry 2nd'!AO32,IF(AND($E$3=3),'Marks Entry 3rd'!AO32,IF(AND($E$3=4),'Marks Entry 4th'!AO32,"")))))</f>
        <v>47</v>
      </c>
      <c r="BZ33" s="93">
        <f>IF(OR($E33="",$G33=""),"",IF(AND($E$3=1),'Marks Entry 1st'!AP32,IF(AND($E$3=2),'Marks Entry 2nd'!AP32,IF(AND($E$3=3),'Marks Entry 3rd'!AP32,IF(AND($E$3=4),'Marks Entry 4th'!AP32,"")))))</f>
        <v>16</v>
      </c>
      <c r="CA33" s="93">
        <f>IF(OR($E33="",$G33=""),"",IF(AND($E$3=1),'Marks Entry 1st'!AQ32,IF(AND($E$3=2),'Marks Entry 2nd'!AQ32,IF(AND($E$3=3),'Marks Entry 3rd'!AQ32,IF(AND($E$3=4),'Marks Entry 4th'!AQ32,"")))))</f>
        <v>8</v>
      </c>
      <c r="CB33" s="92">
        <f t="shared" si="48"/>
        <v>71</v>
      </c>
      <c r="CC33" s="87">
        <f t="shared" si="49"/>
        <v>131</v>
      </c>
      <c r="CD33" s="144">
        <f t="shared" si="50"/>
        <v>0</v>
      </c>
      <c r="CE33" s="144">
        <f t="shared" si="51"/>
        <v>200</v>
      </c>
      <c r="CF33" s="144" t="str">
        <f t="shared" si="9"/>
        <v/>
      </c>
      <c r="CG33" s="144" t="str">
        <f t="shared" si="52"/>
        <v>P</v>
      </c>
      <c r="CH33" s="144" t="str">
        <f t="shared" si="10"/>
        <v>I</v>
      </c>
      <c r="CI33" s="148" t="str">
        <f t="shared" si="11"/>
        <v>C</v>
      </c>
      <c r="CJ33" s="380">
        <f>IF(OR($E33="",$G33=""),"",IF(AND($E$3=1),'Marks Entry 1st'!AR32,IF(AND($E$3=2),'Marks Entry 2nd'!AR32,IF(AND($E$3=3),'Marks Entry 3rd'!AR32,IF(AND($E$3=4),'Marks Entry 4th'!AR32,"")))))</f>
        <v>0</v>
      </c>
      <c r="CK33" s="380">
        <f>IF(OR($E33="",$G33=""),"",IF(AND($E$3=1),'Marks Entry 1st'!AS32,IF(AND($E$3=2),'Marks Entry 2nd'!AS32,IF(AND($E$3=3),'Marks Entry 3rd'!AS32,IF(AND($E$3=4),'Marks Entry 4th'!AS32,"")))))</f>
        <v>0</v>
      </c>
      <c r="CL33" s="380">
        <f>IF(OR($E33="",$G33=""),"",IF(AND($E$3=1),'Marks Entry 1st'!AT32,IF(AND($E$3=2),'Marks Entry 2nd'!AT32,IF(AND($E$3=3),'Marks Entry 3rd'!AT32,IF(AND($E$3=4),'Marks Entry 4th'!AT32,"")))))</f>
        <v>0</v>
      </c>
      <c r="CM33" s="181">
        <f t="shared" si="53"/>
        <v>0</v>
      </c>
      <c r="CN33" s="182">
        <f t="shared" si="54"/>
        <v>0</v>
      </c>
      <c r="CO33" s="182" t="str">
        <f t="shared" si="55"/>
        <v/>
      </c>
      <c r="CP33" s="182" t="str">
        <f t="shared" si="56"/>
        <v/>
      </c>
      <c r="CQ33" s="147" t="str">
        <f t="shared" si="12"/>
        <v/>
      </c>
      <c r="CR33" s="380">
        <f>IF(OR($E33="",$G33=""),"",IF(AND($E$3=1),'Marks Entry 1st'!AU32,IF(AND($E$3=2),'Marks Entry 2nd'!AU32,IF(AND($E$3=3),'Marks Entry 3rd'!AU32,IF(AND($E$3=4),'Marks Entry 4th'!AU32,"")))))</f>
        <v>0</v>
      </c>
      <c r="CS33" s="380">
        <f>IF(OR($E33="",$G33=""),"",IF(AND($E$3=1),'Marks Entry 1st'!AV32,IF(AND($E$3=2),'Marks Entry 2nd'!AV32,IF(AND($E$3=3),'Marks Entry 3rd'!AV32,IF(AND($E$3=4),'Marks Entry 4th'!AV32,"")))))</f>
        <v>0</v>
      </c>
      <c r="CT33" s="380">
        <f>IF(OR($E33="",$G33=""),"",IF(AND($E$3=1),'Marks Entry 1st'!AW32,IF(AND($E$3=2),'Marks Entry 2nd'!AW32,IF(AND($E$3=3),'Marks Entry 3rd'!AW32,IF(AND($E$3=4),'Marks Entry 4th'!AW32,"")))))</f>
        <v>0</v>
      </c>
      <c r="CU33" s="181">
        <f t="shared" si="57"/>
        <v>0</v>
      </c>
      <c r="CV33" s="182">
        <f t="shared" si="58"/>
        <v>0</v>
      </c>
      <c r="CW33" s="182" t="str">
        <f t="shared" si="59"/>
        <v/>
      </c>
      <c r="CX33" s="182" t="str">
        <f t="shared" si="60"/>
        <v/>
      </c>
      <c r="CY33" s="147" t="str">
        <f t="shared" si="13"/>
        <v/>
      </c>
      <c r="CZ33" s="380">
        <f>IF(OR($E33="",$G33=""),"",IF(AND($E$3=1),'Marks Entry 1st'!AX32,IF(AND($E$3=2),'Marks Entry 2nd'!AX32,IF(AND($E$3=3),'Marks Entry 3rd'!AX32,IF(AND($E$3=4),'Marks Entry 4th'!AX32,"")))))</f>
        <v>0</v>
      </c>
      <c r="DA33" s="380">
        <f>IF(OR($E33="",$G33=""),"",IF(AND($E$3=1),'Marks Entry 1st'!AY32,IF(AND($E$3=2),'Marks Entry 2nd'!AY32,IF(AND($E$3=3),'Marks Entry 3rd'!AY32,IF(AND($E$3=4),'Marks Entry 4th'!AY32,"")))))</f>
        <v>0</v>
      </c>
      <c r="DB33" s="380">
        <f>IF(OR($E33="",$G33=""),"",IF(AND($E$3=1),'Marks Entry 1st'!AZ32,IF(AND($E$3=2),'Marks Entry 2nd'!AZ32,IF(AND($E$3=3),'Marks Entry 3rd'!AZ32,IF(AND($E$3=4),'Marks Entry 4th'!AZ32,"")))))</f>
        <v>0</v>
      </c>
      <c r="DC33" s="181">
        <f t="shared" si="61"/>
        <v>0</v>
      </c>
      <c r="DD33" s="182">
        <f t="shared" si="62"/>
        <v>0</v>
      </c>
      <c r="DE33" s="182" t="str">
        <f t="shared" si="63"/>
        <v/>
      </c>
      <c r="DF33" s="182" t="str">
        <f t="shared" si="64"/>
        <v/>
      </c>
      <c r="DG33" s="147" t="str">
        <f t="shared" si="14"/>
        <v/>
      </c>
      <c r="DH33" s="104">
        <f t="shared" si="15"/>
        <v>333</v>
      </c>
      <c r="DI33" s="105">
        <f t="shared" si="16"/>
        <v>55.5</v>
      </c>
      <c r="DJ33" s="111" t="str">
        <f t="shared" si="17"/>
        <v>II</v>
      </c>
      <c r="DK33" s="112">
        <f t="shared" si="18"/>
        <v>13.999999999999998</v>
      </c>
      <c r="DL33" s="386" t="str">
        <f t="shared" si="19"/>
        <v>Promoted</v>
      </c>
      <c r="DM33" s="72">
        <f>IF(OR($E33="",$G33=""),"",IF(AND($E$3=1),'Marks Entry 1st'!BA32,IF(AND($E$3=2),'Marks Entry 2nd'!BA32,IF(AND($E$3=3),'Marks Entry 3rd'!BA32,IF(AND($E$3=4),'Marks Entry 4th'!BA32,"")))))</f>
        <v>220</v>
      </c>
      <c r="DN33" s="72">
        <f>IF(OR($E33="",$G33=""),"",IF(AND($E$3=1),'Marks Entry 1st'!BB32,IF(AND($E$3=2),'Marks Entry 2nd'!BB32,IF(AND($E$3=3),'Marks Entry 3rd'!BB32,IF(AND($E$3=4),'Marks Entry 4th'!BB32,"")))))</f>
        <v>22</v>
      </c>
      <c r="DO33" s="328" t="str">
        <f t="shared" si="20"/>
        <v>C</v>
      </c>
      <c r="DP33" s="73"/>
      <c r="DW33" s="75">
        <f>IF(AND($E$3=1),'Marks Entry 1st'!I32,IF(AND($E$3=2),'Marks Entry 2nd'!I32,IF(AND($E$3=3),'Marks Entry 3rd'!I32,IF(AND($E$3=4),'Marks Entry 4th'!I32,""))))</f>
        <v>128</v>
      </c>
    </row>
    <row r="34" spans="1:127" ht="18.899999999999999" customHeight="1">
      <c r="A34" s="94">
        <v>27</v>
      </c>
      <c r="B34" s="94">
        <f>IF(OR(DW34=0,DW34=""),"",IF(AND($E$3=1),'Marks Entry 1st'!I33,IF(AND($E$3=2),'Marks Entry 2nd'!I33,IF(AND($E$3=3),'Marks Entry 3rd'!I33,IF(AND($E$3=4),'Marks Entry 4th'!I33,"")))))</f>
        <v>129</v>
      </c>
      <c r="C34" s="95">
        <f>IF(OR(B34=0,B34=""),"",IF(AND($E$3=1),'Marks Entry 1st'!B33,IF(AND($E$3=2),'Marks Entry 2nd'!B33,IF(AND($E$3=3),'Marks Entry 3rd'!B33,IF(AND($E$3=4),'Marks Entry 4th'!B33,"")))))</f>
        <v>1</v>
      </c>
      <c r="D34" s="95" t="str">
        <f>IF(OR(B34=0,B34=""),"",IF(AND($E$3=1),'Marks Entry 1st'!C33,IF(AND($E$3=2),'Marks Entry 2nd'!C33,IF(AND($E$3=3),'Marks Entry 3rd'!C33,IF(AND($E$3=4),'Marks Entry 4th'!C33,"")))))</f>
        <v>A</v>
      </c>
      <c r="E34" s="96">
        <f>IF(OR(B34=0,B34=""),"",IF(AND($E$3=1),'Marks Entry 1st'!E33,IF(AND($E$3=2),'Marks Entry 2nd'!E33,IF(AND($E$3=3),'Marks Entry 3rd'!E33,IF(AND($E$3=4),'Marks Entry 4th'!E33,"")))))</f>
        <v>42676</v>
      </c>
      <c r="F34" s="95">
        <f>IF(OR(B34=0,B34=""),"",IF(AND($E$3=1),'Marks Entry 1st'!D33,IF(AND($E$3=2),'Marks Entry 2nd'!D33,IF(AND($E$3=3),'Marks Entry 3rd'!D33,IF(AND($E$3=4),'Marks Entry 4th'!D33,"")))))</f>
        <v>928</v>
      </c>
      <c r="G34" s="90" t="str">
        <f>IF(OR(B34=0,B34=""),"",IF(AND($E$3=1),'Marks Entry 1st'!F33,IF(AND($E$3=2),'Marks Entry 2nd'!F33,IF(AND($E$3=3),'Marks Entry 3rd'!F33,IF(AND($E$3=4),'Marks Entry 4th'!F33,"")))))</f>
        <v>RANVEER</v>
      </c>
      <c r="H34" s="90" t="str">
        <f>IF(OR(B34=0,B34=""),"",IF(AND($E$3=1),'Marks Entry 1st'!G33,IF(AND($E$3=2),'Marks Entry 2nd'!G33,IF(AND($E$3=3),'Marks Entry 3rd'!G33,IF(AND($E$3=4),'Marks Entry 4th'!G33,"")))))</f>
        <v>TOTA RAM</v>
      </c>
      <c r="I34" s="90" t="str">
        <f>IF(OR(B34=0,B34=""),"",IF(AND($E$3=1),'Marks Entry 1st'!H33,IF(AND($E$3=2),'Marks Entry 2nd'!H33,IF(AND($E$3=3),'Marks Entry 3rd'!H33,IF(AND($E$3=4),'Marks Entry 4th'!H33,"")))))</f>
        <v>JAYA</v>
      </c>
      <c r="J34" s="379" t="str">
        <f>IF(OR(B34=0,B34=""),"",IF(AND($E$3=1),'Marks Entry 1st'!J33,IF(AND($E$3=2),'Marks Entry 2nd'!J33,IF(AND($E$3=3),'Marks Entry 3rd'!J33,IF(AND($E$3=4),'Marks Entry 4th'!J33,"")))))</f>
        <v>M</v>
      </c>
      <c r="K34" s="379" t="str">
        <f>IF(OR(B34=0,B34=""),"",IF(AND($E$3=1),'Marks Entry 1st'!K33,IF(AND($E$3=2),'Marks Entry 2nd'!K33,IF(AND($E$3=3),'Marks Entry 3rd'!K33,IF(AND($E$3=4),'Marks Entry 4th'!K33,"")))))</f>
        <v>OBC</v>
      </c>
      <c r="L34" s="180">
        <f>IF(OR($E34="",$G34=""),"",IF(AND($E$3=1),'Marks Entry 1st'!L33,IF(AND($E$3=2),'Marks Entry 2nd'!L33,IF(AND($E$3=3),'Marks Entry 3rd'!L33,IF(AND($E$3=4),'Marks Entry 4th'!L33,"")))))</f>
        <v>9</v>
      </c>
      <c r="M34" s="180">
        <f>IF(OR($E34="",$G34=""),"",IF(AND($E$3=1),'Marks Entry 1st'!M33,IF(AND($E$3=2),'Marks Entry 2nd'!M33,IF(AND($E$3=3),'Marks Entry 3rd'!M33,IF(AND($E$3=4),'Marks Entry 4th'!M33,"")))))</f>
        <v>9</v>
      </c>
      <c r="N34" s="87">
        <f t="shared" si="21"/>
        <v>18</v>
      </c>
      <c r="O34" s="180">
        <f>IF(OR($E34="",$G34=""),"",IF(AND($E$3=1),'Marks Entry 1st'!N33,IF(AND($E$3=2),'Marks Entry 2nd'!N33,IF(AND($E$3=3),'Marks Entry 3rd'!N33,IF(AND($E$3=4),'Marks Entry 4th'!N33,"")))))</f>
        <v>22</v>
      </c>
      <c r="P34" s="180">
        <f>IF(OR($E34="",$G34=""),"",IF(AND($E$3=1),'Marks Entry 1st'!O33,IF(AND($E$3=2),'Marks Entry 2nd'!O33,IF(AND($E$3=3),'Marks Entry 3rd'!O33,IF(AND($E$3=4),'Marks Entry 4th'!O33,"")))))</f>
        <v>6</v>
      </c>
      <c r="Q34" s="180">
        <f>IF(OR($E34="",$G34=""),"",IF(AND($E$3=1),'Marks Entry 1st'!P33,IF(AND($E$3=2),'Marks Entry 2nd'!P33,IF(AND($E$3=3),'Marks Entry 3rd'!P33,IF(AND($E$3=4),'Marks Entry 4th'!P33,"")))))</f>
        <v>0</v>
      </c>
      <c r="R34" s="91">
        <f t="shared" si="22"/>
        <v>28</v>
      </c>
      <c r="S34" s="87">
        <f t="shared" si="23"/>
        <v>46</v>
      </c>
      <c r="T34" s="93">
        <f>IF(OR($E34="",$G34=""),"",IF(AND($E$3=1),'Marks Entry 1st'!Q33,IF(AND($E$3=2),'Marks Entry 2nd'!Q33,IF(AND($E$3=3),'Marks Entry 3rd'!Q33,IF(AND($E$3=4),'Marks Entry 4th'!Q33,"")))))</f>
        <v>37</v>
      </c>
      <c r="U34" s="93">
        <f>IF(OR($E34="",$G34=""),"",IF(AND($E$3=1),'Marks Entry 1st'!R33,IF(AND($E$3=2),'Marks Entry 2nd'!R33,IF(AND($E$3=3),'Marks Entry 3rd'!R33,IF(AND($E$3=4),'Marks Entry 4th'!R33,"")))))</f>
        <v>4</v>
      </c>
      <c r="V34" s="93">
        <f>IF(OR($E34="",$G34=""),"",IF(AND($E$3=1),'Marks Entry 1st'!S33,IF(AND($E$3=2),'Marks Entry 2nd'!S33,IF(AND($E$3=3),'Marks Entry 3rd'!S33,IF(AND($E$3=4),'Marks Entry 4th'!S33,"")))))</f>
        <v>11</v>
      </c>
      <c r="W34" s="92">
        <f t="shared" si="24"/>
        <v>52</v>
      </c>
      <c r="X34" s="87">
        <f t="shared" si="25"/>
        <v>98</v>
      </c>
      <c r="Y34" s="144">
        <f t="shared" si="26"/>
        <v>0</v>
      </c>
      <c r="Z34" s="144">
        <f t="shared" si="27"/>
        <v>200</v>
      </c>
      <c r="AA34" s="144" t="str">
        <f t="shared" si="0"/>
        <v/>
      </c>
      <c r="AB34" s="144" t="str">
        <f t="shared" si="28"/>
        <v>P</v>
      </c>
      <c r="AC34" s="144" t="str">
        <f t="shared" si="1"/>
        <v>II</v>
      </c>
      <c r="AD34" s="148" t="str">
        <f t="shared" si="2"/>
        <v>D</v>
      </c>
      <c r="AE34" s="180">
        <f>IF(OR($E34="",$G34=""),"",IF(AND($E$3=1),'Marks Entry 1st'!T33,IF(AND($E$3=2),'Marks Entry 2nd'!T33,IF(AND($E$3=3),'Marks Entry 3rd'!T33,IF(AND($E$3=4),'Marks Entry 4th'!T33,"")))))</f>
        <v>9</v>
      </c>
      <c r="AF34" s="180">
        <f>IF(OR($E34="",$G34=""),"",IF(AND($E$3=1),'Marks Entry 1st'!U33,IF(AND($E$3=2),'Marks Entry 2nd'!U33,IF(AND($E$3=3),'Marks Entry 3rd'!U33,IF(AND($E$3=4),'Marks Entry 4th'!U33,"")))))</f>
        <v>9</v>
      </c>
      <c r="AG34" s="87">
        <f t="shared" si="29"/>
        <v>18</v>
      </c>
      <c r="AH34" s="180">
        <f>IF(OR($E34="",$G34=""),"",IF(AND($E$3=1),'Marks Entry 1st'!V33,IF(AND($E$3=2),'Marks Entry 2nd'!V33,IF(AND($E$3=3),'Marks Entry 3rd'!V33,IF(AND($E$3=4),'Marks Entry 4th'!V33,"")))))</f>
        <v>26</v>
      </c>
      <c r="AI34" s="180">
        <f>IF(OR($E34="",$G34=""),"",IF(AND($E$3=1),'Marks Entry 1st'!W33,IF(AND($E$3=2),'Marks Entry 2nd'!W33,IF(AND($E$3=3),'Marks Entry 3rd'!W33,IF(AND($E$3=4),'Marks Entry 4th'!W33,"")))))</f>
        <v>5</v>
      </c>
      <c r="AJ34" s="180">
        <f>IF(OR($E34="",$G34=""),"",IF(AND($E$3=1),'Marks Entry 1st'!X33,IF(AND($E$3=2),'Marks Entry 2nd'!X33,IF(AND($E$3=3),'Marks Entry 3rd'!X33,IF(AND($E$3=4),'Marks Entry 4th'!X33,"")))))</f>
        <v>9</v>
      </c>
      <c r="AK34" s="91">
        <f t="shared" si="30"/>
        <v>40</v>
      </c>
      <c r="AL34" s="87">
        <f t="shared" si="31"/>
        <v>58</v>
      </c>
      <c r="AM34" s="93">
        <f>IF(OR($E34="",$G34=""),"",IF(AND($E$3=1),'Marks Entry 1st'!Y33,IF(AND($E$3=2),'Marks Entry 2nd'!Y33,IF(AND($E$3=3),'Marks Entry 3rd'!Y33,IF(AND($E$3=4),'Marks Entry 4th'!Y33,"")))))</f>
        <v>47</v>
      </c>
      <c r="AN34" s="93">
        <f>IF(OR($E34="",$G34=""),"",IF(AND($E$3=1),'Marks Entry 1st'!Z33,IF(AND($E$3=2),'Marks Entry 2nd'!Z33,IF(AND($E$3=3),'Marks Entry 3rd'!Z33,IF(AND($E$3=4),'Marks Entry 4th'!Z33,"")))))</f>
        <v>4</v>
      </c>
      <c r="AO34" s="93">
        <f>IF(OR($E34="",$G34=""),"",IF(AND($E$3=1),'Marks Entry 1st'!AA33,IF(AND($E$3=2),'Marks Entry 2nd'!AA33,IF(AND($E$3=3),'Marks Entry 3rd'!AA33,IF(AND($E$3=4),'Marks Entry 4th'!AA33,"")))))</f>
        <v>9</v>
      </c>
      <c r="AP34" s="92">
        <f t="shared" si="32"/>
        <v>60</v>
      </c>
      <c r="AQ34" s="87">
        <f t="shared" si="33"/>
        <v>118</v>
      </c>
      <c r="AR34" s="144">
        <f t="shared" si="34"/>
        <v>0</v>
      </c>
      <c r="AS34" s="144">
        <f t="shared" si="35"/>
        <v>200</v>
      </c>
      <c r="AT34" s="144" t="str">
        <f t="shared" si="3"/>
        <v/>
      </c>
      <c r="AU34" s="144" t="str">
        <f t="shared" si="36"/>
        <v>P</v>
      </c>
      <c r="AV34" s="144" t="str">
        <f t="shared" si="4"/>
        <v>II</v>
      </c>
      <c r="AW34" s="148" t="str">
        <f t="shared" si="5"/>
        <v>C</v>
      </c>
      <c r="AX34" s="180">
        <f>IF(OR($E34="",$G34=""),"",IF(AND($E$3=1),'Marks Entry 1st'!AB33,IF(AND($E$3=2),'Marks Entry 2nd'!AB33,IF(AND($E$3=3),'Marks Entry 3rd'!AB33,IF(AND($E$3=4),'Marks Entry 4th'!AB33,"")))))</f>
        <v>9</v>
      </c>
      <c r="AY34" s="180">
        <f>IF(OR($E34="",$G34=""),"",IF(AND($E$3=1),'Marks Entry 1st'!AC33,IF(AND($E$3=2),'Marks Entry 2nd'!AC33,IF(AND($E$3=3),'Marks Entry 3rd'!AC33,IF(AND($E$3=4),'Marks Entry 4th'!AC33,"")))))</f>
        <v>6</v>
      </c>
      <c r="AZ34" s="87">
        <f t="shared" si="37"/>
        <v>15</v>
      </c>
      <c r="BA34" s="180">
        <f>IF(OR($E34="",$G34=""),"",IF(AND($E$3=1),'Marks Entry 1st'!AD33,IF(AND($E$3=2),'Marks Entry 2nd'!AD33,IF(AND($E$3=3),'Marks Entry 3rd'!AD33,IF(AND($E$3=4),'Marks Entry 4th'!AD33,"")))))</f>
        <v>22</v>
      </c>
      <c r="BB34" s="180">
        <f>IF(OR($E34="",$G34=""),"",IF(AND($E$3=1),'Marks Entry 1st'!AE33,IF(AND($E$3=2),'Marks Entry 2nd'!AE33,IF(AND($E$3=3),'Marks Entry 3rd'!AE33,IF(AND($E$3=4),'Marks Entry 4th'!AE33,"")))))</f>
        <v>5</v>
      </c>
      <c r="BC34" s="180">
        <f>IF(OR($E34="",$G34=""),"",IF(AND($E$3=1),'Marks Entry 1st'!AF33,IF(AND($E$3=2),'Marks Entry 2nd'!AF33,IF(AND($E$3=3),'Marks Entry 3rd'!AF33,IF(AND($E$3=4),'Marks Entry 4th'!AF33,"")))))</f>
        <v>9</v>
      </c>
      <c r="BD34" s="91">
        <f t="shared" si="38"/>
        <v>36</v>
      </c>
      <c r="BE34" s="87">
        <f t="shared" si="39"/>
        <v>51</v>
      </c>
      <c r="BF34" s="93">
        <f>IF(OR($E34="",$G34=""),"",IF(AND($E$3=1),'Marks Entry 1st'!AG33,IF(AND($E$3=2),'Marks Entry 2nd'!AG33,IF(AND($E$3=3),'Marks Entry 3rd'!AG33,IF(AND($E$3=4),'Marks Entry 4th'!AG33,"")))))</f>
        <v>49</v>
      </c>
      <c r="BG34" s="93">
        <f>IF(OR($E34="",$G34=""),"",IF(AND($E$3=1),'Marks Entry 1st'!AH33,IF(AND($E$3=2),'Marks Entry 2nd'!AH33,IF(AND($E$3=3),'Marks Entry 3rd'!AH33,IF(AND($E$3=4),'Marks Entry 4th'!AH33,"")))))</f>
        <v>15</v>
      </c>
      <c r="BH34" s="93">
        <f>IF(OR($E34="",$G34=""),"",IF(AND($E$3=1),'Marks Entry 1st'!AI33,IF(AND($E$3=2),'Marks Entry 2nd'!AI33,IF(AND($E$3=3),'Marks Entry 3rd'!AI33,IF(AND($E$3=4),'Marks Entry 4th'!AI33,"")))))</f>
        <v>8</v>
      </c>
      <c r="BI34" s="92">
        <f t="shared" si="40"/>
        <v>72</v>
      </c>
      <c r="BJ34" s="87">
        <f t="shared" si="41"/>
        <v>123</v>
      </c>
      <c r="BK34" s="144">
        <f t="shared" si="42"/>
        <v>0</v>
      </c>
      <c r="BL34" s="144">
        <f t="shared" si="43"/>
        <v>200</v>
      </c>
      <c r="BM34" s="144" t="str">
        <f t="shared" si="6"/>
        <v/>
      </c>
      <c r="BN34" s="144" t="str">
        <f t="shared" si="44"/>
        <v>P</v>
      </c>
      <c r="BO34" s="144" t="str">
        <f t="shared" si="7"/>
        <v>I</v>
      </c>
      <c r="BP34" s="148" t="str">
        <f t="shared" si="8"/>
        <v>C</v>
      </c>
      <c r="BQ34" s="180">
        <f>IF(OR($E34="",$G34=""),"",IF(AND($E$3=1),'Marks Entry 1st'!AJ33,IF(AND($E$3=2),'Marks Entry 2nd'!AJ33,IF(AND($E$3=3),'Marks Entry 3rd'!AJ33,IF(AND($E$3=4),'Marks Entry 4th'!AJ33,"")))))</f>
        <v>9</v>
      </c>
      <c r="BR34" s="180">
        <f>IF(OR($E34="",$G34=""),"",IF(AND($E$3=1),'Marks Entry 1st'!AK33,IF(AND($E$3=2),'Marks Entry 2nd'!AK33,IF(AND($E$3=3),'Marks Entry 3rd'!AK33,IF(AND($E$3=4),'Marks Entry 4th'!AK33,"")))))</f>
        <v>7</v>
      </c>
      <c r="BS34" s="87">
        <f t="shared" si="45"/>
        <v>16</v>
      </c>
      <c r="BT34" s="180">
        <f>IF(OR($E34="",$G34=""),"",IF(AND($E$3=1),'Marks Entry 1st'!AL33,IF(AND($E$3=2),'Marks Entry 2nd'!AL33,IF(AND($E$3=3),'Marks Entry 3rd'!AL33,IF(AND($E$3=4),'Marks Entry 4th'!AL33,"")))))</f>
        <v>24</v>
      </c>
      <c r="BU34" s="180">
        <f>IF(OR($E34="",$G34=""),"",IF(AND($E$3=1),'Marks Entry 1st'!AM33,IF(AND($E$3=2),'Marks Entry 2nd'!AM33,IF(AND($E$3=3),'Marks Entry 3rd'!AM33,IF(AND($E$3=4),'Marks Entry 4th'!AM33,"")))))</f>
        <v>6</v>
      </c>
      <c r="BV34" s="180">
        <f>IF(OR($E34="",$G34=""),"",IF(AND($E$3=1),'Marks Entry 1st'!AN33,IF(AND($E$3=2),'Marks Entry 2nd'!AN33,IF(AND($E$3=3),'Marks Entry 3rd'!AN33,IF(AND($E$3=4),'Marks Entry 4th'!AN33,"")))))</f>
        <v>9</v>
      </c>
      <c r="BW34" s="91">
        <f t="shared" si="46"/>
        <v>39</v>
      </c>
      <c r="BX34" s="87">
        <f t="shared" si="47"/>
        <v>55</v>
      </c>
      <c r="BY34" s="93">
        <f>IF(OR($E34="",$G34=""),"",IF(AND($E$3=1),'Marks Entry 1st'!AO33,IF(AND($E$3=2),'Marks Entry 2nd'!AO33,IF(AND($E$3=3),'Marks Entry 3rd'!AO33,IF(AND($E$3=4),'Marks Entry 4th'!AO33,"")))))</f>
        <v>49</v>
      </c>
      <c r="BZ34" s="93">
        <f>IF(OR($E34="",$G34=""),"",IF(AND($E$3=1),'Marks Entry 1st'!AP33,IF(AND($E$3=2),'Marks Entry 2nd'!AP33,IF(AND($E$3=3),'Marks Entry 3rd'!AP33,IF(AND($E$3=4),'Marks Entry 4th'!AP33,"")))))</f>
        <v>16</v>
      </c>
      <c r="CA34" s="93">
        <f>IF(OR($E34="",$G34=""),"",IF(AND($E$3=1),'Marks Entry 1st'!AQ33,IF(AND($E$3=2),'Marks Entry 2nd'!AQ33,IF(AND($E$3=3),'Marks Entry 3rd'!AQ33,IF(AND($E$3=4),'Marks Entry 4th'!AQ33,"")))))</f>
        <v>8</v>
      </c>
      <c r="CB34" s="92">
        <f t="shared" si="48"/>
        <v>73</v>
      </c>
      <c r="CC34" s="87">
        <f t="shared" si="49"/>
        <v>128</v>
      </c>
      <c r="CD34" s="144">
        <f t="shared" si="50"/>
        <v>0</v>
      </c>
      <c r="CE34" s="144">
        <f t="shared" si="51"/>
        <v>200</v>
      </c>
      <c r="CF34" s="144" t="str">
        <f t="shared" si="9"/>
        <v/>
      </c>
      <c r="CG34" s="144" t="str">
        <f t="shared" si="52"/>
        <v>P</v>
      </c>
      <c r="CH34" s="144" t="str">
        <f t="shared" si="10"/>
        <v>I</v>
      </c>
      <c r="CI34" s="148" t="str">
        <f t="shared" si="11"/>
        <v>C</v>
      </c>
      <c r="CJ34" s="380">
        <f>IF(OR($E34="",$G34=""),"",IF(AND($E$3=1),'Marks Entry 1st'!AR33,IF(AND($E$3=2),'Marks Entry 2nd'!AR33,IF(AND($E$3=3),'Marks Entry 3rd'!AR33,IF(AND($E$3=4),'Marks Entry 4th'!AR33,"")))))</f>
        <v>0</v>
      </c>
      <c r="CK34" s="380">
        <f>IF(OR($E34="",$G34=""),"",IF(AND($E$3=1),'Marks Entry 1st'!AS33,IF(AND($E$3=2),'Marks Entry 2nd'!AS33,IF(AND($E$3=3),'Marks Entry 3rd'!AS33,IF(AND($E$3=4),'Marks Entry 4th'!AS33,"")))))</f>
        <v>0</v>
      </c>
      <c r="CL34" s="380">
        <f>IF(OR($E34="",$G34=""),"",IF(AND($E$3=1),'Marks Entry 1st'!AT33,IF(AND($E$3=2),'Marks Entry 2nd'!AT33,IF(AND($E$3=3),'Marks Entry 3rd'!AT33,IF(AND($E$3=4),'Marks Entry 4th'!AT33,"")))))</f>
        <v>0</v>
      </c>
      <c r="CM34" s="181">
        <f t="shared" si="53"/>
        <v>0</v>
      </c>
      <c r="CN34" s="182">
        <f t="shared" si="54"/>
        <v>0</v>
      </c>
      <c r="CO34" s="182" t="str">
        <f t="shared" si="55"/>
        <v/>
      </c>
      <c r="CP34" s="182" t="str">
        <f t="shared" si="56"/>
        <v/>
      </c>
      <c r="CQ34" s="147" t="str">
        <f t="shared" si="12"/>
        <v/>
      </c>
      <c r="CR34" s="380">
        <f>IF(OR($E34="",$G34=""),"",IF(AND($E$3=1),'Marks Entry 1st'!AU33,IF(AND($E$3=2),'Marks Entry 2nd'!AU33,IF(AND($E$3=3),'Marks Entry 3rd'!AU33,IF(AND($E$3=4),'Marks Entry 4th'!AU33,"")))))</f>
        <v>0</v>
      </c>
      <c r="CS34" s="380">
        <f>IF(OR($E34="",$G34=""),"",IF(AND($E$3=1),'Marks Entry 1st'!AV33,IF(AND($E$3=2),'Marks Entry 2nd'!AV33,IF(AND($E$3=3),'Marks Entry 3rd'!AV33,IF(AND($E$3=4),'Marks Entry 4th'!AV33,"")))))</f>
        <v>0</v>
      </c>
      <c r="CT34" s="380">
        <f>IF(OR($E34="",$G34=""),"",IF(AND($E$3=1),'Marks Entry 1st'!AW33,IF(AND($E$3=2),'Marks Entry 2nd'!AW33,IF(AND($E$3=3),'Marks Entry 3rd'!AW33,IF(AND($E$3=4),'Marks Entry 4th'!AW33,"")))))</f>
        <v>0</v>
      </c>
      <c r="CU34" s="181">
        <f t="shared" si="57"/>
        <v>0</v>
      </c>
      <c r="CV34" s="182">
        <f t="shared" si="58"/>
        <v>0</v>
      </c>
      <c r="CW34" s="182" t="str">
        <f t="shared" si="59"/>
        <v/>
      </c>
      <c r="CX34" s="182" t="str">
        <f t="shared" si="60"/>
        <v/>
      </c>
      <c r="CY34" s="147" t="str">
        <f t="shared" si="13"/>
        <v/>
      </c>
      <c r="CZ34" s="380">
        <f>IF(OR($E34="",$G34=""),"",IF(AND($E$3=1),'Marks Entry 1st'!AX33,IF(AND($E$3=2),'Marks Entry 2nd'!AX33,IF(AND($E$3=3),'Marks Entry 3rd'!AX33,IF(AND($E$3=4),'Marks Entry 4th'!AX33,"")))))</f>
        <v>0</v>
      </c>
      <c r="DA34" s="380">
        <f>IF(OR($E34="",$G34=""),"",IF(AND($E$3=1),'Marks Entry 1st'!AY33,IF(AND($E$3=2),'Marks Entry 2nd'!AY33,IF(AND($E$3=3),'Marks Entry 3rd'!AY33,IF(AND($E$3=4),'Marks Entry 4th'!AY33,"")))))</f>
        <v>0</v>
      </c>
      <c r="DB34" s="380">
        <f>IF(OR($E34="",$G34=""),"",IF(AND($E$3=1),'Marks Entry 1st'!AZ33,IF(AND($E$3=2),'Marks Entry 2nd'!AZ33,IF(AND($E$3=3),'Marks Entry 3rd'!AZ33,IF(AND($E$3=4),'Marks Entry 4th'!AZ33,"")))))</f>
        <v>0</v>
      </c>
      <c r="DC34" s="181">
        <f t="shared" si="61"/>
        <v>0</v>
      </c>
      <c r="DD34" s="182">
        <f t="shared" si="62"/>
        <v>0</v>
      </c>
      <c r="DE34" s="182" t="str">
        <f t="shared" si="63"/>
        <v/>
      </c>
      <c r="DF34" s="182" t="str">
        <f t="shared" si="64"/>
        <v/>
      </c>
      <c r="DG34" s="147" t="str">
        <f t="shared" si="14"/>
        <v/>
      </c>
      <c r="DH34" s="104">
        <f t="shared" si="15"/>
        <v>339</v>
      </c>
      <c r="DI34" s="105">
        <f t="shared" si="16"/>
        <v>56.5</v>
      </c>
      <c r="DJ34" s="111" t="str">
        <f t="shared" si="17"/>
        <v>II</v>
      </c>
      <c r="DK34" s="112">
        <f t="shared" si="18"/>
        <v>8.9999999999999964</v>
      </c>
      <c r="DL34" s="386" t="str">
        <f t="shared" si="19"/>
        <v>Promoted</v>
      </c>
      <c r="DM34" s="72">
        <f>IF(OR($E34="",$G34=""),"",IF(AND($E$3=1),'Marks Entry 1st'!BA33,IF(AND($E$3=2),'Marks Entry 2nd'!BA33,IF(AND($E$3=3),'Marks Entry 3rd'!BA33,IF(AND($E$3=4),'Marks Entry 4th'!BA33,"")))))</f>
        <v>220</v>
      </c>
      <c r="DN34" s="72">
        <f>IF(OR($E34="",$G34=""),"",IF(AND($E$3=1),'Marks Entry 1st'!BB33,IF(AND($E$3=2),'Marks Entry 2nd'!BB33,IF(AND($E$3=3),'Marks Entry 3rd'!BB33,IF(AND($E$3=4),'Marks Entry 4th'!BB33,"")))))</f>
        <v>24</v>
      </c>
      <c r="DO34" s="328" t="str">
        <f t="shared" si="20"/>
        <v>C</v>
      </c>
      <c r="DP34" s="73"/>
      <c r="DW34" s="75">
        <f>IF(AND($E$3=1),'Marks Entry 1st'!I33,IF(AND($E$3=2),'Marks Entry 2nd'!I33,IF(AND($E$3=3),'Marks Entry 3rd'!I33,IF(AND($E$3=4),'Marks Entry 4th'!I33,""))))</f>
        <v>129</v>
      </c>
    </row>
    <row r="35" spans="1:127" ht="18.899999999999999" customHeight="1">
      <c r="A35" s="94">
        <v>28</v>
      </c>
      <c r="B35" s="94">
        <f>IF(OR(DW35=0,DW35=""),"",IF(AND($E$3=1),'Marks Entry 1st'!I34,IF(AND($E$3=2),'Marks Entry 2nd'!I34,IF(AND($E$3=3),'Marks Entry 3rd'!I34,IF(AND($E$3=4),'Marks Entry 4th'!I34,"")))))</f>
        <v>130</v>
      </c>
      <c r="C35" s="95">
        <f>IF(OR(B35=0,B35=""),"",IF(AND($E$3=1),'Marks Entry 1st'!B34,IF(AND($E$3=2),'Marks Entry 2nd'!B34,IF(AND($E$3=3),'Marks Entry 3rd'!B34,IF(AND($E$3=4),'Marks Entry 4th'!B34,"")))))</f>
        <v>1</v>
      </c>
      <c r="D35" s="95" t="str">
        <f>IF(OR(B35=0,B35=""),"",IF(AND($E$3=1),'Marks Entry 1st'!C34,IF(AND($E$3=2),'Marks Entry 2nd'!C34,IF(AND($E$3=3),'Marks Entry 3rd'!C34,IF(AND($E$3=4),'Marks Entry 4th'!C34,"")))))</f>
        <v>A</v>
      </c>
      <c r="E35" s="96" t="str">
        <f>IF(OR(B35=0,B35=""),"",IF(AND($E$3=1),'Marks Entry 1st'!E34,IF(AND($E$3=2),'Marks Entry 2nd'!E34,IF(AND($E$3=3),'Marks Entry 3rd'!E34,IF(AND($E$3=4),'Marks Entry 4th'!E34,"")))))</f>
        <v>18-07-2015</v>
      </c>
      <c r="F35" s="95">
        <f>IF(OR(B35=0,B35=""),"",IF(AND($E$3=1),'Marks Entry 1st'!D34,IF(AND($E$3=2),'Marks Entry 2nd'!D34,IF(AND($E$3=3),'Marks Entry 3rd'!D34,IF(AND($E$3=4),'Marks Entry 4th'!D34,"")))))</f>
        <v>947</v>
      </c>
      <c r="G35" s="90" t="str">
        <f>IF(OR(B35=0,B35=""),"",IF(AND($E$3=1),'Marks Entry 1st'!F34,IF(AND($E$3=2),'Marks Entry 2nd'!F34,IF(AND($E$3=3),'Marks Entry 3rd'!F34,IF(AND($E$3=4),'Marks Entry 4th'!F34,"")))))</f>
        <v>SURAJ BHATI</v>
      </c>
      <c r="H35" s="90" t="str">
        <f>IF(OR(B35=0,B35=""),"",IF(AND($E$3=1),'Marks Entry 1st'!G34,IF(AND($E$3=2),'Marks Entry 2nd'!G34,IF(AND($E$3=3),'Marks Entry 3rd'!G34,IF(AND($E$3=4),'Marks Entry 4th'!G34,"")))))</f>
        <v>RAJURAM BHATI</v>
      </c>
      <c r="I35" s="90" t="str">
        <f>IF(OR(B35=0,B35=""),"",IF(AND($E$3=1),'Marks Entry 1st'!H34,IF(AND($E$3=2),'Marks Entry 2nd'!H34,IF(AND($E$3=3),'Marks Entry 3rd'!H34,IF(AND($E$3=4),'Marks Entry 4th'!H34,"")))))</f>
        <v>REKHA DEVI</v>
      </c>
      <c r="J35" s="379" t="str">
        <f>IF(OR(B35=0,B35=""),"",IF(AND($E$3=1),'Marks Entry 1st'!J34,IF(AND($E$3=2),'Marks Entry 2nd'!J34,IF(AND($E$3=3),'Marks Entry 3rd'!J34,IF(AND($E$3=4),'Marks Entry 4th'!J34,"")))))</f>
        <v>M</v>
      </c>
      <c r="K35" s="379" t="str">
        <f>IF(OR(B35=0,B35=""),"",IF(AND($E$3=1),'Marks Entry 1st'!K34,IF(AND($E$3=2),'Marks Entry 2nd'!K34,IF(AND($E$3=3),'Marks Entry 3rd'!K34,IF(AND($E$3=4),'Marks Entry 4th'!K34,"")))))</f>
        <v>OBC</v>
      </c>
      <c r="L35" s="180">
        <f>IF(OR($E35="",$G35=""),"",IF(AND($E$3=1),'Marks Entry 1st'!L34,IF(AND($E$3=2),'Marks Entry 2nd'!L34,IF(AND($E$3=3),'Marks Entry 3rd'!L34,IF(AND($E$3=4),'Marks Entry 4th'!L34,"")))))</f>
        <v>9</v>
      </c>
      <c r="M35" s="180">
        <f>IF(OR($E35="",$G35=""),"",IF(AND($E$3=1),'Marks Entry 1st'!M34,IF(AND($E$3=2),'Marks Entry 2nd'!M34,IF(AND($E$3=3),'Marks Entry 3rd'!M34,IF(AND($E$3=4),'Marks Entry 4th'!M34,"")))))</f>
        <v>9</v>
      </c>
      <c r="N35" s="87">
        <f t="shared" si="21"/>
        <v>18</v>
      </c>
      <c r="O35" s="180">
        <f>IF(OR($E35="",$G35=""),"",IF(AND($E$3=1),'Marks Entry 1st'!N34,IF(AND($E$3=2),'Marks Entry 2nd'!N34,IF(AND($E$3=3),'Marks Entry 3rd'!N34,IF(AND($E$3=4),'Marks Entry 4th'!N34,"")))))</f>
        <v>23</v>
      </c>
      <c r="P35" s="180">
        <f>IF(OR($E35="",$G35=""),"",IF(AND($E$3=1),'Marks Entry 1st'!O34,IF(AND($E$3=2),'Marks Entry 2nd'!O34,IF(AND($E$3=3),'Marks Entry 3rd'!O34,IF(AND($E$3=4),'Marks Entry 4th'!O34,"")))))</f>
        <v>6</v>
      </c>
      <c r="Q35" s="180">
        <f>IF(OR($E35="",$G35=""),"",IF(AND($E$3=1),'Marks Entry 1st'!P34,IF(AND($E$3=2),'Marks Entry 2nd'!P34,IF(AND($E$3=3),'Marks Entry 3rd'!P34,IF(AND($E$3=4),'Marks Entry 4th'!P34,"")))))</f>
        <v>0</v>
      </c>
      <c r="R35" s="91">
        <f t="shared" si="22"/>
        <v>29</v>
      </c>
      <c r="S35" s="87">
        <f t="shared" si="23"/>
        <v>47</v>
      </c>
      <c r="T35" s="93">
        <f>IF(OR($E35="",$G35=""),"",IF(AND($E$3=1),'Marks Entry 1st'!Q34,IF(AND($E$3=2),'Marks Entry 2nd'!Q34,IF(AND($E$3=3),'Marks Entry 3rd'!Q34,IF(AND($E$3=4),'Marks Entry 4th'!Q34,"")))))</f>
        <v>37</v>
      </c>
      <c r="U35" s="93">
        <f>IF(OR($E35="",$G35=""),"",IF(AND($E$3=1),'Marks Entry 1st'!R34,IF(AND($E$3=2),'Marks Entry 2nd'!R34,IF(AND($E$3=3),'Marks Entry 3rd'!R34,IF(AND($E$3=4),'Marks Entry 4th'!R34,"")))))</f>
        <v>4</v>
      </c>
      <c r="V35" s="93">
        <f>IF(OR($E35="",$G35=""),"",IF(AND($E$3=1),'Marks Entry 1st'!S34,IF(AND($E$3=2),'Marks Entry 2nd'!S34,IF(AND($E$3=3),'Marks Entry 3rd'!S34,IF(AND($E$3=4),'Marks Entry 4th'!S34,"")))))</f>
        <v>11</v>
      </c>
      <c r="W35" s="92">
        <f t="shared" si="24"/>
        <v>52</v>
      </c>
      <c r="X35" s="87">
        <f t="shared" si="25"/>
        <v>99</v>
      </c>
      <c r="Y35" s="144">
        <f t="shared" si="26"/>
        <v>0</v>
      </c>
      <c r="Z35" s="144">
        <f t="shared" si="27"/>
        <v>200</v>
      </c>
      <c r="AA35" s="144" t="str">
        <f t="shared" si="0"/>
        <v/>
      </c>
      <c r="AB35" s="144" t="str">
        <f t="shared" si="28"/>
        <v>P</v>
      </c>
      <c r="AC35" s="144" t="str">
        <f t="shared" si="1"/>
        <v>II</v>
      </c>
      <c r="AD35" s="148" t="str">
        <f t="shared" si="2"/>
        <v>D</v>
      </c>
      <c r="AE35" s="180">
        <f>IF(OR($E35="",$G35=""),"",IF(AND($E$3=1),'Marks Entry 1st'!T34,IF(AND($E$3=2),'Marks Entry 2nd'!T34,IF(AND($E$3=3),'Marks Entry 3rd'!T34,IF(AND($E$3=4),'Marks Entry 4th'!T34,"")))))</f>
        <v>9</v>
      </c>
      <c r="AF35" s="180">
        <f>IF(OR($E35="",$G35=""),"",IF(AND($E$3=1),'Marks Entry 1st'!U34,IF(AND($E$3=2),'Marks Entry 2nd'!U34,IF(AND($E$3=3),'Marks Entry 3rd'!U34,IF(AND($E$3=4),'Marks Entry 4th'!U34,"")))))</f>
        <v>9</v>
      </c>
      <c r="AG35" s="87">
        <f t="shared" si="29"/>
        <v>18</v>
      </c>
      <c r="AH35" s="180">
        <f>IF(OR($E35="",$G35=""),"",IF(AND($E$3=1),'Marks Entry 1st'!V34,IF(AND($E$3=2),'Marks Entry 2nd'!V34,IF(AND($E$3=3),'Marks Entry 3rd'!V34,IF(AND($E$3=4),'Marks Entry 4th'!V34,"")))))</f>
        <v>24</v>
      </c>
      <c r="AI35" s="180">
        <f>IF(OR($E35="",$G35=""),"",IF(AND($E$3=1),'Marks Entry 1st'!W34,IF(AND($E$3=2),'Marks Entry 2nd'!W34,IF(AND($E$3=3),'Marks Entry 3rd'!W34,IF(AND($E$3=4),'Marks Entry 4th'!W34,"")))))</f>
        <v>4</v>
      </c>
      <c r="AJ35" s="180">
        <f>IF(OR($E35="",$G35=""),"",IF(AND($E$3=1),'Marks Entry 1st'!X34,IF(AND($E$3=2),'Marks Entry 2nd'!X34,IF(AND($E$3=3),'Marks Entry 3rd'!X34,IF(AND($E$3=4),'Marks Entry 4th'!X34,"")))))</f>
        <v>9</v>
      </c>
      <c r="AK35" s="91">
        <f t="shared" si="30"/>
        <v>37</v>
      </c>
      <c r="AL35" s="87">
        <f t="shared" si="31"/>
        <v>55</v>
      </c>
      <c r="AM35" s="93">
        <f>IF(OR($E35="",$G35=""),"",IF(AND($E$3=1),'Marks Entry 1st'!Y34,IF(AND($E$3=2),'Marks Entry 2nd'!Y34,IF(AND($E$3=3),'Marks Entry 3rd'!Y34,IF(AND($E$3=4),'Marks Entry 4th'!Y34,"")))))</f>
        <v>48</v>
      </c>
      <c r="AN35" s="93">
        <f>IF(OR($E35="",$G35=""),"",IF(AND($E$3=1),'Marks Entry 1st'!Z34,IF(AND($E$3=2),'Marks Entry 2nd'!Z34,IF(AND($E$3=3),'Marks Entry 3rd'!Z34,IF(AND($E$3=4),'Marks Entry 4th'!Z34,"")))))</f>
        <v>4</v>
      </c>
      <c r="AO35" s="93">
        <f>IF(OR($E35="",$G35=""),"",IF(AND($E$3=1),'Marks Entry 1st'!AA34,IF(AND($E$3=2),'Marks Entry 2nd'!AA34,IF(AND($E$3=3),'Marks Entry 3rd'!AA34,IF(AND($E$3=4),'Marks Entry 4th'!AA34,"")))))</f>
        <v>9</v>
      </c>
      <c r="AP35" s="92">
        <f t="shared" si="32"/>
        <v>61</v>
      </c>
      <c r="AQ35" s="87">
        <f t="shared" si="33"/>
        <v>116</v>
      </c>
      <c r="AR35" s="144">
        <f t="shared" si="34"/>
        <v>0</v>
      </c>
      <c r="AS35" s="144">
        <f t="shared" si="35"/>
        <v>200</v>
      </c>
      <c r="AT35" s="144" t="str">
        <f t="shared" si="3"/>
        <v/>
      </c>
      <c r="AU35" s="144" t="str">
        <f t="shared" si="36"/>
        <v>P</v>
      </c>
      <c r="AV35" s="144" t="str">
        <f t="shared" si="4"/>
        <v>II</v>
      </c>
      <c r="AW35" s="148" t="str">
        <f t="shared" si="5"/>
        <v>C</v>
      </c>
      <c r="AX35" s="180">
        <f>IF(OR($E35="",$G35=""),"",IF(AND($E$3=1),'Marks Entry 1st'!AB34,IF(AND($E$3=2),'Marks Entry 2nd'!AB34,IF(AND($E$3=3),'Marks Entry 3rd'!AB34,IF(AND($E$3=4),'Marks Entry 4th'!AB34,"")))))</f>
        <v>9</v>
      </c>
      <c r="AY35" s="180">
        <f>IF(OR($E35="",$G35=""),"",IF(AND($E$3=1),'Marks Entry 1st'!AC34,IF(AND($E$3=2),'Marks Entry 2nd'!AC34,IF(AND($E$3=3),'Marks Entry 3rd'!AC34,IF(AND($E$3=4),'Marks Entry 4th'!AC34,"")))))</f>
        <v>6</v>
      </c>
      <c r="AZ35" s="87">
        <f t="shared" si="37"/>
        <v>15</v>
      </c>
      <c r="BA35" s="180">
        <f>IF(OR($E35="",$G35=""),"",IF(AND($E$3=1),'Marks Entry 1st'!AD34,IF(AND($E$3=2),'Marks Entry 2nd'!AD34,IF(AND($E$3=3),'Marks Entry 3rd'!AD34,IF(AND($E$3=4),'Marks Entry 4th'!AD34,"")))))</f>
        <v>23</v>
      </c>
      <c r="BB35" s="180">
        <f>IF(OR($E35="",$G35=""),"",IF(AND($E$3=1),'Marks Entry 1st'!AE34,IF(AND($E$3=2),'Marks Entry 2nd'!AE34,IF(AND($E$3=3),'Marks Entry 3rd'!AE34,IF(AND($E$3=4),'Marks Entry 4th'!AE34,"")))))</f>
        <v>5</v>
      </c>
      <c r="BC35" s="180">
        <f>IF(OR($E35="",$G35=""),"",IF(AND($E$3=1),'Marks Entry 1st'!AF34,IF(AND($E$3=2),'Marks Entry 2nd'!AF34,IF(AND($E$3=3),'Marks Entry 3rd'!AF34,IF(AND($E$3=4),'Marks Entry 4th'!AF34,"")))))</f>
        <v>9</v>
      </c>
      <c r="BD35" s="91">
        <f t="shared" si="38"/>
        <v>37</v>
      </c>
      <c r="BE35" s="87">
        <f t="shared" si="39"/>
        <v>52</v>
      </c>
      <c r="BF35" s="93">
        <f>IF(OR($E35="",$G35=""),"",IF(AND($E$3=1),'Marks Entry 1st'!AG34,IF(AND($E$3=2),'Marks Entry 2nd'!AG34,IF(AND($E$3=3),'Marks Entry 3rd'!AG34,IF(AND($E$3=4),'Marks Entry 4th'!AG34,"")))))</f>
        <v>48</v>
      </c>
      <c r="BG35" s="93">
        <f>IF(OR($E35="",$G35=""),"",IF(AND($E$3=1),'Marks Entry 1st'!AH34,IF(AND($E$3=2),'Marks Entry 2nd'!AH34,IF(AND($E$3=3),'Marks Entry 3rd'!AH34,IF(AND($E$3=4),'Marks Entry 4th'!AH34,"")))))</f>
        <v>15</v>
      </c>
      <c r="BH35" s="93">
        <f>IF(OR($E35="",$G35=""),"",IF(AND($E$3=1),'Marks Entry 1st'!AI34,IF(AND($E$3=2),'Marks Entry 2nd'!AI34,IF(AND($E$3=3),'Marks Entry 3rd'!AI34,IF(AND($E$3=4),'Marks Entry 4th'!AI34,"")))))</f>
        <v>8</v>
      </c>
      <c r="BI35" s="92">
        <f t="shared" si="40"/>
        <v>71</v>
      </c>
      <c r="BJ35" s="87">
        <f t="shared" si="41"/>
        <v>123</v>
      </c>
      <c r="BK35" s="144">
        <f t="shared" si="42"/>
        <v>0</v>
      </c>
      <c r="BL35" s="144">
        <f t="shared" si="43"/>
        <v>200</v>
      </c>
      <c r="BM35" s="144" t="str">
        <f t="shared" si="6"/>
        <v/>
      </c>
      <c r="BN35" s="144" t="str">
        <f t="shared" si="44"/>
        <v>P</v>
      </c>
      <c r="BO35" s="144" t="str">
        <f t="shared" si="7"/>
        <v>I</v>
      </c>
      <c r="BP35" s="148" t="str">
        <f t="shared" si="8"/>
        <v>C</v>
      </c>
      <c r="BQ35" s="180">
        <f>IF(OR($E35="",$G35=""),"",IF(AND($E$3=1),'Marks Entry 1st'!AJ34,IF(AND($E$3=2),'Marks Entry 2nd'!AJ34,IF(AND($E$3=3),'Marks Entry 3rd'!AJ34,IF(AND($E$3=4),'Marks Entry 4th'!AJ34,"")))))</f>
        <v>9</v>
      </c>
      <c r="BR35" s="180">
        <f>IF(OR($E35="",$G35=""),"",IF(AND($E$3=1),'Marks Entry 1st'!AK34,IF(AND($E$3=2),'Marks Entry 2nd'!AK34,IF(AND($E$3=3),'Marks Entry 3rd'!AK34,IF(AND($E$3=4),'Marks Entry 4th'!AK34,"")))))</f>
        <v>7</v>
      </c>
      <c r="BS35" s="87">
        <f t="shared" si="45"/>
        <v>16</v>
      </c>
      <c r="BT35" s="180">
        <f>IF(OR($E35="",$G35=""),"",IF(AND($E$3=1),'Marks Entry 1st'!AL34,IF(AND($E$3=2),'Marks Entry 2nd'!AL34,IF(AND($E$3=3),'Marks Entry 3rd'!AL34,IF(AND($E$3=4),'Marks Entry 4th'!AL34,"")))))</f>
        <v>25</v>
      </c>
      <c r="BU35" s="180">
        <f>IF(OR($E35="",$G35=""),"",IF(AND($E$3=1),'Marks Entry 1st'!AM34,IF(AND($E$3=2),'Marks Entry 2nd'!AM34,IF(AND($E$3=3),'Marks Entry 3rd'!AM34,IF(AND($E$3=4),'Marks Entry 4th'!AM34,"")))))</f>
        <v>6</v>
      </c>
      <c r="BV35" s="180">
        <f>IF(OR($E35="",$G35=""),"",IF(AND($E$3=1),'Marks Entry 1st'!AN34,IF(AND($E$3=2),'Marks Entry 2nd'!AN34,IF(AND($E$3=3),'Marks Entry 3rd'!AN34,IF(AND($E$3=4),'Marks Entry 4th'!AN34,"")))))</f>
        <v>9</v>
      </c>
      <c r="BW35" s="91">
        <f t="shared" si="46"/>
        <v>40</v>
      </c>
      <c r="BX35" s="87">
        <f t="shared" si="47"/>
        <v>56</v>
      </c>
      <c r="BY35" s="93">
        <f>IF(OR($E35="",$G35=""),"",IF(AND($E$3=1),'Marks Entry 1st'!AO34,IF(AND($E$3=2),'Marks Entry 2nd'!AO34,IF(AND($E$3=3),'Marks Entry 3rd'!AO34,IF(AND($E$3=4),'Marks Entry 4th'!AO34,"")))))</f>
        <v>46</v>
      </c>
      <c r="BZ35" s="93">
        <f>IF(OR($E35="",$G35=""),"",IF(AND($E$3=1),'Marks Entry 1st'!AP34,IF(AND($E$3=2),'Marks Entry 2nd'!AP34,IF(AND($E$3=3),'Marks Entry 3rd'!AP34,IF(AND($E$3=4),'Marks Entry 4th'!AP34,"")))))</f>
        <v>16</v>
      </c>
      <c r="CA35" s="93">
        <f>IF(OR($E35="",$G35=""),"",IF(AND($E$3=1),'Marks Entry 1st'!AQ34,IF(AND($E$3=2),'Marks Entry 2nd'!AQ34,IF(AND($E$3=3),'Marks Entry 3rd'!AQ34,IF(AND($E$3=4),'Marks Entry 4th'!AQ34,"")))))</f>
        <v>8</v>
      </c>
      <c r="CB35" s="92">
        <f t="shared" si="48"/>
        <v>70</v>
      </c>
      <c r="CC35" s="87">
        <f t="shared" si="49"/>
        <v>126</v>
      </c>
      <c r="CD35" s="144">
        <f t="shared" si="50"/>
        <v>0</v>
      </c>
      <c r="CE35" s="144">
        <f t="shared" si="51"/>
        <v>200</v>
      </c>
      <c r="CF35" s="144" t="str">
        <f t="shared" si="9"/>
        <v/>
      </c>
      <c r="CG35" s="144" t="str">
        <f t="shared" si="52"/>
        <v>P</v>
      </c>
      <c r="CH35" s="144" t="str">
        <f t="shared" si="10"/>
        <v>I</v>
      </c>
      <c r="CI35" s="148" t="str">
        <f t="shared" si="11"/>
        <v>C</v>
      </c>
      <c r="CJ35" s="380">
        <f>IF(OR($E35="",$G35=""),"",IF(AND($E$3=1),'Marks Entry 1st'!AR34,IF(AND($E$3=2),'Marks Entry 2nd'!AR34,IF(AND($E$3=3),'Marks Entry 3rd'!AR34,IF(AND($E$3=4),'Marks Entry 4th'!AR34,"")))))</f>
        <v>0</v>
      </c>
      <c r="CK35" s="380">
        <f>IF(OR($E35="",$G35=""),"",IF(AND($E$3=1),'Marks Entry 1st'!AS34,IF(AND($E$3=2),'Marks Entry 2nd'!AS34,IF(AND($E$3=3),'Marks Entry 3rd'!AS34,IF(AND($E$3=4),'Marks Entry 4th'!AS34,"")))))</f>
        <v>0</v>
      </c>
      <c r="CL35" s="380">
        <f>IF(OR($E35="",$G35=""),"",IF(AND($E$3=1),'Marks Entry 1st'!AT34,IF(AND($E$3=2),'Marks Entry 2nd'!AT34,IF(AND($E$3=3),'Marks Entry 3rd'!AT34,IF(AND($E$3=4),'Marks Entry 4th'!AT34,"")))))</f>
        <v>0</v>
      </c>
      <c r="CM35" s="181">
        <f t="shared" si="53"/>
        <v>0</v>
      </c>
      <c r="CN35" s="182">
        <f t="shared" si="54"/>
        <v>0</v>
      </c>
      <c r="CO35" s="182" t="str">
        <f t="shared" si="55"/>
        <v/>
      </c>
      <c r="CP35" s="182" t="str">
        <f t="shared" si="56"/>
        <v/>
      </c>
      <c r="CQ35" s="147" t="str">
        <f t="shared" si="12"/>
        <v/>
      </c>
      <c r="CR35" s="380">
        <f>IF(OR($E35="",$G35=""),"",IF(AND($E$3=1),'Marks Entry 1st'!AU34,IF(AND($E$3=2),'Marks Entry 2nd'!AU34,IF(AND($E$3=3),'Marks Entry 3rd'!AU34,IF(AND($E$3=4),'Marks Entry 4th'!AU34,"")))))</f>
        <v>0</v>
      </c>
      <c r="CS35" s="380">
        <f>IF(OR($E35="",$G35=""),"",IF(AND($E$3=1),'Marks Entry 1st'!AV34,IF(AND($E$3=2),'Marks Entry 2nd'!AV34,IF(AND($E$3=3),'Marks Entry 3rd'!AV34,IF(AND($E$3=4),'Marks Entry 4th'!AV34,"")))))</f>
        <v>0</v>
      </c>
      <c r="CT35" s="380">
        <f>IF(OR($E35="",$G35=""),"",IF(AND($E$3=1),'Marks Entry 1st'!AW34,IF(AND($E$3=2),'Marks Entry 2nd'!AW34,IF(AND($E$3=3),'Marks Entry 3rd'!AW34,IF(AND($E$3=4),'Marks Entry 4th'!AW34,"")))))</f>
        <v>0</v>
      </c>
      <c r="CU35" s="181">
        <f t="shared" si="57"/>
        <v>0</v>
      </c>
      <c r="CV35" s="182">
        <f t="shared" si="58"/>
        <v>0</v>
      </c>
      <c r="CW35" s="182" t="str">
        <f t="shared" si="59"/>
        <v/>
      </c>
      <c r="CX35" s="182" t="str">
        <f t="shared" si="60"/>
        <v/>
      </c>
      <c r="CY35" s="147" t="str">
        <f t="shared" si="13"/>
        <v/>
      </c>
      <c r="CZ35" s="380">
        <f>IF(OR($E35="",$G35=""),"",IF(AND($E$3=1),'Marks Entry 1st'!AX34,IF(AND($E$3=2),'Marks Entry 2nd'!AX34,IF(AND($E$3=3),'Marks Entry 3rd'!AX34,IF(AND($E$3=4),'Marks Entry 4th'!AX34,"")))))</f>
        <v>0</v>
      </c>
      <c r="DA35" s="380">
        <f>IF(OR($E35="",$G35=""),"",IF(AND($E$3=1),'Marks Entry 1st'!AY34,IF(AND($E$3=2),'Marks Entry 2nd'!AY34,IF(AND($E$3=3),'Marks Entry 3rd'!AY34,IF(AND($E$3=4),'Marks Entry 4th'!AY34,"")))))</f>
        <v>0</v>
      </c>
      <c r="DB35" s="380">
        <f>IF(OR($E35="",$G35=""),"",IF(AND($E$3=1),'Marks Entry 1st'!AZ34,IF(AND($E$3=2),'Marks Entry 2nd'!AZ34,IF(AND($E$3=3),'Marks Entry 3rd'!AZ34,IF(AND($E$3=4),'Marks Entry 4th'!AZ34,"")))))</f>
        <v>0</v>
      </c>
      <c r="DC35" s="181">
        <f t="shared" si="61"/>
        <v>0</v>
      </c>
      <c r="DD35" s="182">
        <f t="shared" si="62"/>
        <v>0</v>
      </c>
      <c r="DE35" s="182" t="str">
        <f t="shared" si="63"/>
        <v/>
      </c>
      <c r="DF35" s="182" t="str">
        <f t="shared" si="64"/>
        <v/>
      </c>
      <c r="DG35" s="147" t="str">
        <f t="shared" si="14"/>
        <v/>
      </c>
      <c r="DH35" s="104">
        <f t="shared" si="15"/>
        <v>338</v>
      </c>
      <c r="DI35" s="105">
        <f t="shared" si="16"/>
        <v>56.333333333333336</v>
      </c>
      <c r="DJ35" s="111" t="str">
        <f t="shared" si="17"/>
        <v>II</v>
      </c>
      <c r="DK35" s="112">
        <f t="shared" si="18"/>
        <v>9.9999999999999964</v>
      </c>
      <c r="DL35" s="386" t="str">
        <f t="shared" si="19"/>
        <v>Promoted</v>
      </c>
      <c r="DM35" s="72">
        <f>IF(OR($E35="",$G35=""),"",IF(AND($E$3=1),'Marks Entry 1st'!BA34,IF(AND($E$3=2),'Marks Entry 2nd'!BA34,IF(AND($E$3=3),'Marks Entry 3rd'!BA34,IF(AND($E$3=4),'Marks Entry 4th'!BA34,"")))))</f>
        <v>220</v>
      </c>
      <c r="DN35" s="72">
        <f>IF(OR($E35="",$G35=""),"",IF(AND($E$3=1),'Marks Entry 1st'!BB34,IF(AND($E$3=2),'Marks Entry 2nd'!BB34,IF(AND($E$3=3),'Marks Entry 3rd'!BB34,IF(AND($E$3=4),'Marks Entry 4th'!BB34,"")))))</f>
        <v>20</v>
      </c>
      <c r="DO35" s="328" t="str">
        <f t="shared" si="20"/>
        <v>C</v>
      </c>
      <c r="DP35" s="73"/>
      <c r="DW35" s="75">
        <f>IF(AND($E$3=1),'Marks Entry 1st'!I34,IF(AND($E$3=2),'Marks Entry 2nd'!I34,IF(AND($E$3=3),'Marks Entry 3rd'!I34,IF(AND($E$3=4),'Marks Entry 4th'!I34,""))))</f>
        <v>130</v>
      </c>
    </row>
    <row r="36" spans="1:127" ht="18.899999999999999" customHeight="1">
      <c r="A36" s="94">
        <v>29</v>
      </c>
      <c r="B36" s="94">
        <f>IF(OR(DW36=0,DW36=""),"",IF(AND($E$3=1),'Marks Entry 1st'!I35,IF(AND($E$3=2),'Marks Entry 2nd'!I35,IF(AND($E$3=3),'Marks Entry 3rd'!I35,IF(AND($E$3=4),'Marks Entry 4th'!I35,"")))))</f>
        <v>131</v>
      </c>
      <c r="C36" s="95">
        <f>IF(OR(B36=0,B36=""),"",IF(AND($E$3=1),'Marks Entry 1st'!B35,IF(AND($E$3=2),'Marks Entry 2nd'!B35,IF(AND($E$3=3),'Marks Entry 3rd'!B35,IF(AND($E$3=4),'Marks Entry 4th'!B35,"")))))</f>
        <v>1</v>
      </c>
      <c r="D36" s="95" t="str">
        <f>IF(OR(B36=0,B36=""),"",IF(AND($E$3=1),'Marks Entry 1st'!C35,IF(AND($E$3=2),'Marks Entry 2nd'!C35,IF(AND($E$3=3),'Marks Entry 3rd'!C35,IF(AND($E$3=4),'Marks Entry 4th'!C35,"")))))</f>
        <v>A</v>
      </c>
      <c r="E36" s="96" t="str">
        <f>IF(OR(B36=0,B36=""),"",IF(AND($E$3=1),'Marks Entry 1st'!E35,IF(AND($E$3=2),'Marks Entry 2nd'!E35,IF(AND($E$3=3),'Marks Entry 3rd'!E35,IF(AND($E$3=4),'Marks Entry 4th'!E35,"")))))</f>
        <v>13-03-2015</v>
      </c>
      <c r="F36" s="95">
        <f>IF(OR(B36=0,B36=""),"",IF(AND($E$3=1),'Marks Entry 1st'!D35,IF(AND($E$3=2),'Marks Entry 2nd'!D35,IF(AND($E$3=3),'Marks Entry 3rd'!D35,IF(AND($E$3=4),'Marks Entry 4th'!D35,"")))))</f>
        <v>930</v>
      </c>
      <c r="G36" s="90" t="str">
        <f>IF(OR(B36=0,B36=""),"",IF(AND($E$3=1),'Marks Entry 1st'!F35,IF(AND($E$3=2),'Marks Entry 2nd'!F35,IF(AND($E$3=3),'Marks Entry 3rd'!F35,IF(AND($E$3=4),'Marks Entry 4th'!F35,"")))))</f>
        <v>YUVRAJ SHARMA</v>
      </c>
      <c r="H36" s="90" t="str">
        <f>IF(OR(B36=0,B36=""),"",IF(AND($E$3=1),'Marks Entry 1st'!G35,IF(AND($E$3=2),'Marks Entry 2nd'!G35,IF(AND($E$3=3),'Marks Entry 3rd'!G35,IF(AND($E$3=4),'Marks Entry 4th'!G35,"")))))</f>
        <v>ARVIND SHARMA</v>
      </c>
      <c r="I36" s="90" t="str">
        <f>IF(OR(B36=0,B36=""),"",IF(AND($E$3=1),'Marks Entry 1st'!H35,IF(AND($E$3=2),'Marks Entry 2nd'!H35,IF(AND($E$3=3),'Marks Entry 3rd'!H35,IF(AND($E$3=4),'Marks Entry 4th'!H35,"")))))</f>
        <v>ANKITA SHARMA</v>
      </c>
      <c r="J36" s="379" t="str">
        <f>IF(OR(B36=0,B36=""),"",IF(AND($E$3=1),'Marks Entry 1st'!J35,IF(AND($E$3=2),'Marks Entry 2nd'!J35,IF(AND($E$3=3),'Marks Entry 3rd'!J35,IF(AND($E$3=4),'Marks Entry 4th'!J35,"")))))</f>
        <v>M</v>
      </c>
      <c r="K36" s="379" t="str">
        <f>IF(OR(B36=0,B36=""),"",IF(AND($E$3=1),'Marks Entry 1st'!K35,IF(AND($E$3=2),'Marks Entry 2nd'!K35,IF(AND($E$3=3),'Marks Entry 3rd'!K35,IF(AND($E$3=4),'Marks Entry 4th'!K35,"")))))</f>
        <v>OBC</v>
      </c>
      <c r="L36" s="180">
        <f>IF(OR($E36="",$G36=""),"",IF(AND($E$3=1),'Marks Entry 1st'!L35,IF(AND($E$3=2),'Marks Entry 2nd'!L35,IF(AND($E$3=3),'Marks Entry 3rd'!L35,IF(AND($E$3=4),'Marks Entry 4th'!L35,"")))))</f>
        <v>9</v>
      </c>
      <c r="M36" s="180">
        <f>IF(OR($E36="",$G36=""),"",IF(AND($E$3=1),'Marks Entry 1st'!M35,IF(AND($E$3=2),'Marks Entry 2nd'!M35,IF(AND($E$3=3),'Marks Entry 3rd'!M35,IF(AND($E$3=4),'Marks Entry 4th'!M35,"")))))</f>
        <v>9</v>
      </c>
      <c r="N36" s="87">
        <f t="shared" si="21"/>
        <v>18</v>
      </c>
      <c r="O36" s="180">
        <f>IF(OR($E36="",$G36=""),"",IF(AND($E$3=1),'Marks Entry 1st'!N35,IF(AND($E$3=2),'Marks Entry 2nd'!N35,IF(AND($E$3=3),'Marks Entry 3rd'!N35,IF(AND($E$3=4),'Marks Entry 4th'!N35,"")))))</f>
        <v>23</v>
      </c>
      <c r="P36" s="180">
        <f>IF(OR($E36="",$G36=""),"",IF(AND($E$3=1),'Marks Entry 1st'!O35,IF(AND($E$3=2),'Marks Entry 2nd'!O35,IF(AND($E$3=3),'Marks Entry 3rd'!O35,IF(AND($E$3=4),'Marks Entry 4th'!O35,"")))))</f>
        <v>6</v>
      </c>
      <c r="Q36" s="180">
        <f>IF(OR($E36="",$G36=""),"",IF(AND($E$3=1),'Marks Entry 1st'!P35,IF(AND($E$3=2),'Marks Entry 2nd'!P35,IF(AND($E$3=3),'Marks Entry 3rd'!P35,IF(AND($E$3=4),'Marks Entry 4th'!P35,"")))))</f>
        <v>0</v>
      </c>
      <c r="R36" s="91">
        <f t="shared" si="22"/>
        <v>29</v>
      </c>
      <c r="S36" s="87">
        <f t="shared" si="23"/>
        <v>47</v>
      </c>
      <c r="T36" s="93">
        <f>IF(OR($E36="",$G36=""),"",IF(AND($E$3=1),'Marks Entry 1st'!Q35,IF(AND($E$3=2),'Marks Entry 2nd'!Q35,IF(AND($E$3=3),'Marks Entry 3rd'!Q35,IF(AND($E$3=4),'Marks Entry 4th'!Q35,"")))))</f>
        <v>37</v>
      </c>
      <c r="U36" s="93">
        <f>IF(OR($E36="",$G36=""),"",IF(AND($E$3=1),'Marks Entry 1st'!R35,IF(AND($E$3=2),'Marks Entry 2nd'!R35,IF(AND($E$3=3),'Marks Entry 3rd'!R35,IF(AND($E$3=4),'Marks Entry 4th'!R35,"")))))</f>
        <v>4</v>
      </c>
      <c r="V36" s="93">
        <f>IF(OR($E36="",$G36=""),"",IF(AND($E$3=1),'Marks Entry 1st'!S35,IF(AND($E$3=2),'Marks Entry 2nd'!S35,IF(AND($E$3=3),'Marks Entry 3rd'!S35,IF(AND($E$3=4),'Marks Entry 4th'!S35,"")))))</f>
        <v>11</v>
      </c>
      <c r="W36" s="92">
        <f t="shared" si="24"/>
        <v>52</v>
      </c>
      <c r="X36" s="87">
        <f t="shared" si="25"/>
        <v>99</v>
      </c>
      <c r="Y36" s="144">
        <f t="shared" si="26"/>
        <v>0</v>
      </c>
      <c r="Z36" s="144">
        <f t="shared" si="27"/>
        <v>200</v>
      </c>
      <c r="AA36" s="144" t="str">
        <f t="shared" si="0"/>
        <v/>
      </c>
      <c r="AB36" s="144" t="str">
        <f t="shared" si="28"/>
        <v>P</v>
      </c>
      <c r="AC36" s="144" t="str">
        <f t="shared" si="1"/>
        <v>II</v>
      </c>
      <c r="AD36" s="148" t="str">
        <f t="shared" si="2"/>
        <v>D</v>
      </c>
      <c r="AE36" s="180">
        <f>IF(OR($E36="",$G36=""),"",IF(AND($E$3=1),'Marks Entry 1st'!T35,IF(AND($E$3=2),'Marks Entry 2nd'!T35,IF(AND($E$3=3),'Marks Entry 3rd'!T35,IF(AND($E$3=4),'Marks Entry 4th'!T35,"")))))</f>
        <v>9</v>
      </c>
      <c r="AF36" s="180">
        <f>IF(OR($E36="",$G36=""),"",IF(AND($E$3=1),'Marks Entry 1st'!U35,IF(AND($E$3=2),'Marks Entry 2nd'!U35,IF(AND($E$3=3),'Marks Entry 3rd'!U35,IF(AND($E$3=4),'Marks Entry 4th'!U35,"")))))</f>
        <v>9</v>
      </c>
      <c r="AG36" s="87">
        <f t="shared" si="29"/>
        <v>18</v>
      </c>
      <c r="AH36" s="180">
        <f>IF(OR($E36="",$G36=""),"",IF(AND($E$3=1),'Marks Entry 1st'!V35,IF(AND($E$3=2),'Marks Entry 2nd'!V35,IF(AND($E$3=3),'Marks Entry 3rd'!V35,IF(AND($E$3=4),'Marks Entry 4th'!V35,"")))))</f>
        <v>25</v>
      </c>
      <c r="AI36" s="180">
        <f>IF(OR($E36="",$G36=""),"",IF(AND($E$3=1),'Marks Entry 1st'!W35,IF(AND($E$3=2),'Marks Entry 2nd'!W35,IF(AND($E$3=3),'Marks Entry 3rd'!W35,IF(AND($E$3=4),'Marks Entry 4th'!W35,"")))))</f>
        <v>4</v>
      </c>
      <c r="AJ36" s="180">
        <f>IF(OR($E36="",$G36=""),"",IF(AND($E$3=1),'Marks Entry 1st'!X35,IF(AND($E$3=2),'Marks Entry 2nd'!X35,IF(AND($E$3=3),'Marks Entry 3rd'!X35,IF(AND($E$3=4),'Marks Entry 4th'!X35,"")))))</f>
        <v>8</v>
      </c>
      <c r="AK36" s="91">
        <f t="shared" si="30"/>
        <v>37</v>
      </c>
      <c r="AL36" s="87">
        <f t="shared" si="31"/>
        <v>55</v>
      </c>
      <c r="AM36" s="93">
        <f>IF(OR($E36="",$G36=""),"",IF(AND($E$3=1),'Marks Entry 1st'!Y35,IF(AND($E$3=2),'Marks Entry 2nd'!Y35,IF(AND($E$3=3),'Marks Entry 3rd'!Y35,IF(AND($E$3=4),'Marks Entry 4th'!Y35,"")))))</f>
        <v>47</v>
      </c>
      <c r="AN36" s="93">
        <f>IF(OR($E36="",$G36=""),"",IF(AND($E$3=1),'Marks Entry 1st'!Z35,IF(AND($E$3=2),'Marks Entry 2nd'!Z35,IF(AND($E$3=3),'Marks Entry 3rd'!Z35,IF(AND($E$3=4),'Marks Entry 4th'!Z35,"")))))</f>
        <v>4</v>
      </c>
      <c r="AO36" s="93">
        <f>IF(OR($E36="",$G36=""),"",IF(AND($E$3=1),'Marks Entry 1st'!AA35,IF(AND($E$3=2),'Marks Entry 2nd'!AA35,IF(AND($E$3=3),'Marks Entry 3rd'!AA35,IF(AND($E$3=4),'Marks Entry 4th'!AA35,"")))))</f>
        <v>9</v>
      </c>
      <c r="AP36" s="92">
        <f t="shared" si="32"/>
        <v>60</v>
      </c>
      <c r="AQ36" s="87">
        <f t="shared" si="33"/>
        <v>115</v>
      </c>
      <c r="AR36" s="144">
        <f t="shared" si="34"/>
        <v>0</v>
      </c>
      <c r="AS36" s="144">
        <f t="shared" si="35"/>
        <v>200</v>
      </c>
      <c r="AT36" s="144" t="str">
        <f t="shared" si="3"/>
        <v/>
      </c>
      <c r="AU36" s="144" t="str">
        <f t="shared" si="36"/>
        <v>P</v>
      </c>
      <c r="AV36" s="144" t="str">
        <f t="shared" si="4"/>
        <v>II</v>
      </c>
      <c r="AW36" s="148" t="str">
        <f t="shared" si="5"/>
        <v>C</v>
      </c>
      <c r="AX36" s="180">
        <f>IF(OR($E36="",$G36=""),"",IF(AND($E$3=1),'Marks Entry 1st'!AB35,IF(AND($E$3=2),'Marks Entry 2nd'!AB35,IF(AND($E$3=3),'Marks Entry 3rd'!AB35,IF(AND($E$3=4),'Marks Entry 4th'!AB35,"")))))</f>
        <v>9</v>
      </c>
      <c r="AY36" s="180">
        <f>IF(OR($E36="",$G36=""),"",IF(AND($E$3=1),'Marks Entry 1st'!AC35,IF(AND($E$3=2),'Marks Entry 2nd'!AC35,IF(AND($E$3=3),'Marks Entry 3rd'!AC35,IF(AND($E$3=4),'Marks Entry 4th'!AC35,"")))))</f>
        <v>6</v>
      </c>
      <c r="AZ36" s="87">
        <f t="shared" si="37"/>
        <v>15</v>
      </c>
      <c r="BA36" s="180">
        <f>IF(OR($E36="",$G36=""),"",IF(AND($E$3=1),'Marks Entry 1st'!AD35,IF(AND($E$3=2),'Marks Entry 2nd'!AD35,IF(AND($E$3=3),'Marks Entry 3rd'!AD35,IF(AND($E$3=4),'Marks Entry 4th'!AD35,"")))))</f>
        <v>26</v>
      </c>
      <c r="BB36" s="180">
        <f>IF(OR($E36="",$G36=""),"",IF(AND($E$3=1),'Marks Entry 1st'!AE35,IF(AND($E$3=2),'Marks Entry 2nd'!AE35,IF(AND($E$3=3),'Marks Entry 3rd'!AE35,IF(AND($E$3=4),'Marks Entry 4th'!AE35,"")))))</f>
        <v>5</v>
      </c>
      <c r="BC36" s="180">
        <f>IF(OR($E36="",$G36=""),"",IF(AND($E$3=1),'Marks Entry 1st'!AF35,IF(AND($E$3=2),'Marks Entry 2nd'!AF35,IF(AND($E$3=3),'Marks Entry 3rd'!AF35,IF(AND($E$3=4),'Marks Entry 4th'!AF35,"")))))</f>
        <v>9</v>
      </c>
      <c r="BD36" s="91">
        <f t="shared" si="38"/>
        <v>40</v>
      </c>
      <c r="BE36" s="87">
        <f t="shared" si="39"/>
        <v>55</v>
      </c>
      <c r="BF36" s="93">
        <f>IF(OR($E36="",$G36=""),"",IF(AND($E$3=1),'Marks Entry 1st'!AG35,IF(AND($E$3=2),'Marks Entry 2nd'!AG35,IF(AND($E$3=3),'Marks Entry 3rd'!AG35,IF(AND($E$3=4),'Marks Entry 4th'!AG35,"")))))</f>
        <v>47</v>
      </c>
      <c r="BG36" s="93">
        <f>IF(OR($E36="",$G36=""),"",IF(AND($E$3=1),'Marks Entry 1st'!AH35,IF(AND($E$3=2),'Marks Entry 2nd'!AH35,IF(AND($E$3=3),'Marks Entry 3rd'!AH35,IF(AND($E$3=4),'Marks Entry 4th'!AH35,"")))))</f>
        <v>15</v>
      </c>
      <c r="BH36" s="93">
        <f>IF(OR($E36="",$G36=""),"",IF(AND($E$3=1),'Marks Entry 1st'!AI35,IF(AND($E$3=2),'Marks Entry 2nd'!AI35,IF(AND($E$3=3),'Marks Entry 3rd'!AI35,IF(AND($E$3=4),'Marks Entry 4th'!AI35,"")))))</f>
        <v>8</v>
      </c>
      <c r="BI36" s="92">
        <f t="shared" si="40"/>
        <v>70</v>
      </c>
      <c r="BJ36" s="87">
        <f t="shared" si="41"/>
        <v>125</v>
      </c>
      <c r="BK36" s="144">
        <f t="shared" si="42"/>
        <v>0</v>
      </c>
      <c r="BL36" s="144">
        <f t="shared" si="43"/>
        <v>200</v>
      </c>
      <c r="BM36" s="144" t="str">
        <f t="shared" si="6"/>
        <v/>
      </c>
      <c r="BN36" s="144" t="str">
        <f t="shared" si="44"/>
        <v>P</v>
      </c>
      <c r="BO36" s="144" t="str">
        <f t="shared" si="7"/>
        <v>I</v>
      </c>
      <c r="BP36" s="148" t="str">
        <f t="shared" si="8"/>
        <v>C</v>
      </c>
      <c r="BQ36" s="180">
        <f>IF(OR($E36="",$G36=""),"",IF(AND($E$3=1),'Marks Entry 1st'!AJ35,IF(AND($E$3=2),'Marks Entry 2nd'!AJ35,IF(AND($E$3=3),'Marks Entry 3rd'!AJ35,IF(AND($E$3=4),'Marks Entry 4th'!AJ35,"")))))</f>
        <v>9</v>
      </c>
      <c r="BR36" s="180">
        <f>IF(OR($E36="",$G36=""),"",IF(AND($E$3=1),'Marks Entry 1st'!AK35,IF(AND($E$3=2),'Marks Entry 2nd'!AK35,IF(AND($E$3=3),'Marks Entry 3rd'!AK35,IF(AND($E$3=4),'Marks Entry 4th'!AK35,"")))))</f>
        <v>7</v>
      </c>
      <c r="BS36" s="87">
        <f t="shared" si="45"/>
        <v>16</v>
      </c>
      <c r="BT36" s="180">
        <f>IF(OR($E36="",$G36=""),"",IF(AND($E$3=1),'Marks Entry 1st'!AL35,IF(AND($E$3=2),'Marks Entry 2nd'!AL35,IF(AND($E$3=3),'Marks Entry 3rd'!AL35,IF(AND($E$3=4),'Marks Entry 4th'!AL35,"")))))</f>
        <v>26</v>
      </c>
      <c r="BU36" s="180">
        <f>IF(OR($E36="",$G36=""),"",IF(AND($E$3=1),'Marks Entry 1st'!AM35,IF(AND($E$3=2),'Marks Entry 2nd'!AM35,IF(AND($E$3=3),'Marks Entry 3rd'!AM35,IF(AND($E$3=4),'Marks Entry 4th'!AM35,"")))))</f>
        <v>6</v>
      </c>
      <c r="BV36" s="180">
        <f>IF(OR($E36="",$G36=""),"",IF(AND($E$3=1),'Marks Entry 1st'!AN35,IF(AND($E$3=2),'Marks Entry 2nd'!AN35,IF(AND($E$3=3),'Marks Entry 3rd'!AN35,IF(AND($E$3=4),'Marks Entry 4th'!AN35,"")))))</f>
        <v>8</v>
      </c>
      <c r="BW36" s="91">
        <f t="shared" si="46"/>
        <v>40</v>
      </c>
      <c r="BX36" s="87">
        <f t="shared" si="47"/>
        <v>56</v>
      </c>
      <c r="BY36" s="93">
        <f>IF(OR($E36="",$G36=""),"",IF(AND($E$3=1),'Marks Entry 1st'!AO35,IF(AND($E$3=2),'Marks Entry 2nd'!AO35,IF(AND($E$3=3),'Marks Entry 3rd'!AO35,IF(AND($E$3=4),'Marks Entry 4th'!AO35,"")))))</f>
        <v>47</v>
      </c>
      <c r="BZ36" s="93">
        <f>IF(OR($E36="",$G36=""),"",IF(AND($E$3=1),'Marks Entry 1st'!AP35,IF(AND($E$3=2),'Marks Entry 2nd'!AP35,IF(AND($E$3=3),'Marks Entry 3rd'!AP35,IF(AND($E$3=4),'Marks Entry 4th'!AP35,"")))))</f>
        <v>16</v>
      </c>
      <c r="CA36" s="93">
        <f>IF(OR($E36="",$G36=""),"",IF(AND($E$3=1),'Marks Entry 1st'!AQ35,IF(AND($E$3=2),'Marks Entry 2nd'!AQ35,IF(AND($E$3=3),'Marks Entry 3rd'!AQ35,IF(AND($E$3=4),'Marks Entry 4th'!AQ35,"")))))</f>
        <v>8</v>
      </c>
      <c r="CB36" s="92">
        <f t="shared" si="48"/>
        <v>71</v>
      </c>
      <c r="CC36" s="87">
        <f t="shared" si="49"/>
        <v>127</v>
      </c>
      <c r="CD36" s="144">
        <f t="shared" si="50"/>
        <v>0</v>
      </c>
      <c r="CE36" s="144">
        <f t="shared" si="51"/>
        <v>200</v>
      </c>
      <c r="CF36" s="144" t="str">
        <f t="shared" si="9"/>
        <v/>
      </c>
      <c r="CG36" s="144" t="str">
        <f t="shared" si="52"/>
        <v>P</v>
      </c>
      <c r="CH36" s="144" t="str">
        <f t="shared" si="10"/>
        <v>I</v>
      </c>
      <c r="CI36" s="148" t="str">
        <f t="shared" si="11"/>
        <v>C</v>
      </c>
      <c r="CJ36" s="380">
        <f>IF(OR($E36="",$G36=""),"",IF(AND($E$3=1),'Marks Entry 1st'!AR35,IF(AND($E$3=2),'Marks Entry 2nd'!AR35,IF(AND($E$3=3),'Marks Entry 3rd'!AR35,IF(AND($E$3=4),'Marks Entry 4th'!AR35,"")))))</f>
        <v>0</v>
      </c>
      <c r="CK36" s="380">
        <f>IF(OR($E36="",$G36=""),"",IF(AND($E$3=1),'Marks Entry 1st'!AS35,IF(AND($E$3=2),'Marks Entry 2nd'!AS35,IF(AND($E$3=3),'Marks Entry 3rd'!AS35,IF(AND($E$3=4),'Marks Entry 4th'!AS35,"")))))</f>
        <v>0</v>
      </c>
      <c r="CL36" s="380">
        <f>IF(OR($E36="",$G36=""),"",IF(AND($E$3=1),'Marks Entry 1st'!AT35,IF(AND($E$3=2),'Marks Entry 2nd'!AT35,IF(AND($E$3=3),'Marks Entry 3rd'!AT35,IF(AND($E$3=4),'Marks Entry 4th'!AT35,"")))))</f>
        <v>0</v>
      </c>
      <c r="CM36" s="181">
        <f t="shared" si="53"/>
        <v>0</v>
      </c>
      <c r="CN36" s="182">
        <f t="shared" si="54"/>
        <v>0</v>
      </c>
      <c r="CO36" s="182" t="str">
        <f t="shared" si="55"/>
        <v/>
      </c>
      <c r="CP36" s="182" t="str">
        <f t="shared" si="56"/>
        <v/>
      </c>
      <c r="CQ36" s="147" t="str">
        <f t="shared" si="12"/>
        <v/>
      </c>
      <c r="CR36" s="380">
        <f>IF(OR($E36="",$G36=""),"",IF(AND($E$3=1),'Marks Entry 1st'!AU35,IF(AND($E$3=2),'Marks Entry 2nd'!AU35,IF(AND($E$3=3),'Marks Entry 3rd'!AU35,IF(AND($E$3=4),'Marks Entry 4th'!AU35,"")))))</f>
        <v>0</v>
      </c>
      <c r="CS36" s="380">
        <f>IF(OR($E36="",$G36=""),"",IF(AND($E$3=1),'Marks Entry 1st'!AV35,IF(AND($E$3=2),'Marks Entry 2nd'!AV35,IF(AND($E$3=3),'Marks Entry 3rd'!AV35,IF(AND($E$3=4),'Marks Entry 4th'!AV35,"")))))</f>
        <v>0</v>
      </c>
      <c r="CT36" s="380">
        <f>IF(OR($E36="",$G36=""),"",IF(AND($E$3=1),'Marks Entry 1st'!AW35,IF(AND($E$3=2),'Marks Entry 2nd'!AW35,IF(AND($E$3=3),'Marks Entry 3rd'!AW35,IF(AND($E$3=4),'Marks Entry 4th'!AW35,"")))))</f>
        <v>0</v>
      </c>
      <c r="CU36" s="181">
        <f t="shared" si="57"/>
        <v>0</v>
      </c>
      <c r="CV36" s="182">
        <f t="shared" si="58"/>
        <v>0</v>
      </c>
      <c r="CW36" s="182" t="str">
        <f t="shared" si="59"/>
        <v/>
      </c>
      <c r="CX36" s="182" t="str">
        <f t="shared" si="60"/>
        <v/>
      </c>
      <c r="CY36" s="147" t="str">
        <f t="shared" si="13"/>
        <v/>
      </c>
      <c r="CZ36" s="380">
        <f>IF(OR($E36="",$G36=""),"",IF(AND($E$3=1),'Marks Entry 1st'!AX35,IF(AND($E$3=2),'Marks Entry 2nd'!AX35,IF(AND($E$3=3),'Marks Entry 3rd'!AX35,IF(AND($E$3=4),'Marks Entry 4th'!AX35,"")))))</f>
        <v>0</v>
      </c>
      <c r="DA36" s="380">
        <f>IF(OR($E36="",$G36=""),"",IF(AND($E$3=1),'Marks Entry 1st'!AY35,IF(AND($E$3=2),'Marks Entry 2nd'!AY35,IF(AND($E$3=3),'Marks Entry 3rd'!AY35,IF(AND($E$3=4),'Marks Entry 4th'!AY35,"")))))</f>
        <v>0</v>
      </c>
      <c r="DB36" s="380">
        <f>IF(OR($E36="",$G36=""),"",IF(AND($E$3=1),'Marks Entry 1st'!AZ35,IF(AND($E$3=2),'Marks Entry 2nd'!AZ35,IF(AND($E$3=3),'Marks Entry 3rd'!AZ35,IF(AND($E$3=4),'Marks Entry 4th'!AZ35,"")))))</f>
        <v>0</v>
      </c>
      <c r="DC36" s="181">
        <f t="shared" si="61"/>
        <v>0</v>
      </c>
      <c r="DD36" s="182">
        <f t="shared" si="62"/>
        <v>0</v>
      </c>
      <c r="DE36" s="182" t="str">
        <f t="shared" si="63"/>
        <v/>
      </c>
      <c r="DF36" s="182" t="str">
        <f t="shared" si="64"/>
        <v/>
      </c>
      <c r="DG36" s="147" t="str">
        <f t="shared" si="14"/>
        <v/>
      </c>
      <c r="DH36" s="104">
        <f t="shared" si="15"/>
        <v>339</v>
      </c>
      <c r="DI36" s="105">
        <f t="shared" si="16"/>
        <v>56.5</v>
      </c>
      <c r="DJ36" s="111" t="str">
        <f t="shared" si="17"/>
        <v>II</v>
      </c>
      <c r="DK36" s="112">
        <f t="shared" si="18"/>
        <v>8.9999999999999964</v>
      </c>
      <c r="DL36" s="386" t="str">
        <f t="shared" si="19"/>
        <v>Promoted</v>
      </c>
      <c r="DM36" s="72">
        <f>IF(OR($E36="",$G36=""),"",IF(AND($E$3=1),'Marks Entry 1st'!BA35,IF(AND($E$3=2),'Marks Entry 2nd'!BA35,IF(AND($E$3=3),'Marks Entry 3rd'!BA35,IF(AND($E$3=4),'Marks Entry 4th'!BA35,"")))))</f>
        <v>220</v>
      </c>
      <c r="DN36" s="72">
        <f>IF(OR($E36="",$G36=""),"",IF(AND($E$3=1),'Marks Entry 1st'!BB35,IF(AND($E$3=2),'Marks Entry 2nd'!BB35,IF(AND($E$3=3),'Marks Entry 3rd'!BB35,IF(AND($E$3=4),'Marks Entry 4th'!BB35,"")))))</f>
        <v>34</v>
      </c>
      <c r="DO36" s="328" t="str">
        <f t="shared" si="20"/>
        <v>C</v>
      </c>
      <c r="DP36" s="73"/>
      <c r="DW36" s="75">
        <f>IF(AND($E$3=1),'Marks Entry 1st'!I35,IF(AND($E$3=2),'Marks Entry 2nd'!I35,IF(AND($E$3=3),'Marks Entry 3rd'!I35,IF(AND($E$3=4),'Marks Entry 4th'!I35,""))))</f>
        <v>131</v>
      </c>
    </row>
    <row r="37" spans="1:127" ht="18.899999999999999" customHeight="1">
      <c r="A37" s="94">
        <v>30</v>
      </c>
      <c r="B37" s="94">
        <f>IF(OR(DW37=0,DW37=""),"",IF(AND($E$3=1),'Marks Entry 1st'!I36,IF(AND($E$3=2),'Marks Entry 2nd'!I36,IF(AND($E$3=3),'Marks Entry 3rd'!I36,IF(AND($E$3=4),'Marks Entry 4th'!I36,"")))))</f>
        <v>132</v>
      </c>
      <c r="C37" s="95">
        <f>IF(OR(B37=0,B37=""),"",IF(AND($E$3=1),'Marks Entry 1st'!B36,IF(AND($E$3=2),'Marks Entry 2nd'!B36,IF(AND($E$3=3),'Marks Entry 3rd'!B36,IF(AND($E$3=4),'Marks Entry 4th'!B36,"")))))</f>
        <v>1</v>
      </c>
      <c r="D37" s="95" t="str">
        <f>IF(OR(B37=0,B37=""),"",IF(AND($E$3=1),'Marks Entry 1st'!C36,IF(AND($E$3=2),'Marks Entry 2nd'!C36,IF(AND($E$3=3),'Marks Entry 3rd'!C36,IF(AND($E$3=4),'Marks Entry 4th'!C36,"")))))</f>
        <v>A</v>
      </c>
      <c r="E37" s="96">
        <f>IF(OR(B37=0,B37=""),"",IF(AND($E$3=1),'Marks Entry 1st'!E36,IF(AND($E$3=2),'Marks Entry 2nd'!E36,IF(AND($E$3=3),'Marks Entry 3rd'!E36,IF(AND($E$3=4),'Marks Entry 4th'!E36,"")))))</f>
        <v>42219</v>
      </c>
      <c r="F37" s="95">
        <f>IF(OR(B37=0,B37=""),"",IF(AND($E$3=1),'Marks Entry 1st'!D36,IF(AND($E$3=2),'Marks Entry 2nd'!D36,IF(AND($E$3=3),'Marks Entry 3rd'!D36,IF(AND($E$3=4),'Marks Entry 4th'!D36,"")))))</f>
        <v>941</v>
      </c>
      <c r="G37" s="90" t="str">
        <f>IF(OR(B37=0,B37=""),"",IF(AND($E$3=1),'Marks Entry 1st'!F36,IF(AND($E$3=2),'Marks Entry 2nd'!F36,IF(AND($E$3=3),'Marks Entry 3rd'!F36,IF(AND($E$3=4),'Marks Entry 4th'!F36,"")))))</f>
        <v>ZEENAT SHEIKH</v>
      </c>
      <c r="H37" s="90" t="str">
        <f>IF(OR(B37=0,B37=""),"",IF(AND($E$3=1),'Marks Entry 1st'!G36,IF(AND($E$3=2),'Marks Entry 2nd'!G36,IF(AND($E$3=3),'Marks Entry 3rd'!G36,IF(AND($E$3=4),'Marks Entry 4th'!G36,"")))))</f>
        <v>SAMEER SHEIKH</v>
      </c>
      <c r="I37" s="90" t="str">
        <f>IF(OR(B37=0,B37=""),"",IF(AND($E$3=1),'Marks Entry 1st'!H36,IF(AND($E$3=2),'Marks Entry 2nd'!H36,IF(AND($E$3=3),'Marks Entry 3rd'!H36,IF(AND($E$3=4),'Marks Entry 4th'!H36,"")))))</f>
        <v>SHABNAM KHNAM</v>
      </c>
      <c r="J37" s="379" t="str">
        <f>IF(OR(B37=0,B37=""),"",IF(AND($E$3=1),'Marks Entry 1st'!J36,IF(AND($E$3=2),'Marks Entry 2nd'!J36,IF(AND($E$3=3),'Marks Entry 3rd'!J36,IF(AND($E$3=4),'Marks Entry 4th'!J36,"")))))</f>
        <v>F</v>
      </c>
      <c r="K37" s="379" t="str">
        <f>IF(OR(B37=0,B37=""),"",IF(AND($E$3=1),'Marks Entry 1st'!K36,IF(AND($E$3=2),'Marks Entry 2nd'!K36,IF(AND($E$3=3),'Marks Entry 3rd'!K36,IF(AND($E$3=4),'Marks Entry 4th'!K36,"")))))</f>
        <v>GEN</v>
      </c>
      <c r="L37" s="180">
        <f>IF(OR($E37="",$G37=""),"",IF(AND($E$3=1),'Marks Entry 1st'!L36,IF(AND($E$3=2),'Marks Entry 2nd'!L36,IF(AND($E$3=3),'Marks Entry 3rd'!L36,IF(AND($E$3=4),'Marks Entry 4th'!L36,"")))))</f>
        <v>9</v>
      </c>
      <c r="M37" s="180">
        <f>IF(OR($E37="",$G37=""),"",IF(AND($E$3=1),'Marks Entry 1st'!M36,IF(AND($E$3=2),'Marks Entry 2nd'!M36,IF(AND($E$3=3),'Marks Entry 3rd'!M36,IF(AND($E$3=4),'Marks Entry 4th'!M36,"")))))</f>
        <v>9</v>
      </c>
      <c r="N37" s="87">
        <f t="shared" si="21"/>
        <v>18</v>
      </c>
      <c r="O37" s="180">
        <f>IF(OR($E37="",$G37=""),"",IF(AND($E$3=1),'Marks Entry 1st'!N36,IF(AND($E$3=2),'Marks Entry 2nd'!N36,IF(AND($E$3=3),'Marks Entry 3rd'!N36,IF(AND($E$3=4),'Marks Entry 4th'!N36,"")))))</f>
        <v>26</v>
      </c>
      <c r="P37" s="180">
        <f>IF(OR($E37="",$G37=""),"",IF(AND($E$3=1),'Marks Entry 1st'!O36,IF(AND($E$3=2),'Marks Entry 2nd'!O36,IF(AND($E$3=3),'Marks Entry 3rd'!O36,IF(AND($E$3=4),'Marks Entry 4th'!O36,"")))))</f>
        <v>6</v>
      </c>
      <c r="Q37" s="180">
        <f>IF(OR($E37="",$G37=""),"",IF(AND($E$3=1),'Marks Entry 1st'!P36,IF(AND($E$3=2),'Marks Entry 2nd'!P36,IF(AND($E$3=3),'Marks Entry 3rd'!P36,IF(AND($E$3=4),'Marks Entry 4th'!P36,"")))))</f>
        <v>0</v>
      </c>
      <c r="R37" s="91">
        <f t="shared" si="22"/>
        <v>32</v>
      </c>
      <c r="S37" s="87">
        <f t="shared" si="23"/>
        <v>50</v>
      </c>
      <c r="T37" s="93">
        <f>IF(OR($E37="",$G37=""),"",IF(AND($E$3=1),'Marks Entry 1st'!Q36,IF(AND($E$3=2),'Marks Entry 2nd'!Q36,IF(AND($E$3=3),'Marks Entry 3rd'!Q36,IF(AND($E$3=4),'Marks Entry 4th'!Q36,"")))))</f>
        <v>37</v>
      </c>
      <c r="U37" s="93">
        <f>IF(OR($E37="",$G37=""),"",IF(AND($E$3=1),'Marks Entry 1st'!R36,IF(AND($E$3=2),'Marks Entry 2nd'!R36,IF(AND($E$3=3),'Marks Entry 3rd'!R36,IF(AND($E$3=4),'Marks Entry 4th'!R36,"")))))</f>
        <v>4</v>
      </c>
      <c r="V37" s="93">
        <f>IF(OR($E37="",$G37=""),"",IF(AND($E$3=1),'Marks Entry 1st'!S36,IF(AND($E$3=2),'Marks Entry 2nd'!S36,IF(AND($E$3=3),'Marks Entry 3rd'!S36,IF(AND($E$3=4),'Marks Entry 4th'!S36,"")))))</f>
        <v>11</v>
      </c>
      <c r="W37" s="92">
        <f t="shared" si="24"/>
        <v>52</v>
      </c>
      <c r="X37" s="87">
        <f t="shared" si="25"/>
        <v>102</v>
      </c>
      <c r="Y37" s="144">
        <f t="shared" si="26"/>
        <v>0</v>
      </c>
      <c r="Z37" s="144">
        <f t="shared" si="27"/>
        <v>200</v>
      </c>
      <c r="AA37" s="144" t="str">
        <f t="shared" si="0"/>
        <v/>
      </c>
      <c r="AB37" s="144" t="str">
        <f t="shared" si="28"/>
        <v>P</v>
      </c>
      <c r="AC37" s="144" t="str">
        <f t="shared" si="1"/>
        <v>II</v>
      </c>
      <c r="AD37" s="148" t="str">
        <f t="shared" si="2"/>
        <v>C</v>
      </c>
      <c r="AE37" s="180">
        <f>IF(OR($E37="",$G37=""),"",IF(AND($E$3=1),'Marks Entry 1st'!T36,IF(AND($E$3=2),'Marks Entry 2nd'!T36,IF(AND($E$3=3),'Marks Entry 3rd'!T36,IF(AND($E$3=4),'Marks Entry 4th'!T36,"")))))</f>
        <v>9</v>
      </c>
      <c r="AF37" s="180">
        <f>IF(OR($E37="",$G37=""),"",IF(AND($E$3=1),'Marks Entry 1st'!U36,IF(AND($E$3=2),'Marks Entry 2nd'!U36,IF(AND($E$3=3),'Marks Entry 3rd'!U36,IF(AND($E$3=4),'Marks Entry 4th'!U36,"")))))</f>
        <v>9</v>
      </c>
      <c r="AG37" s="87">
        <f t="shared" si="29"/>
        <v>18</v>
      </c>
      <c r="AH37" s="180">
        <f>IF(OR($E37="",$G37=""),"",IF(AND($E$3=1),'Marks Entry 1st'!V36,IF(AND($E$3=2),'Marks Entry 2nd'!V36,IF(AND($E$3=3),'Marks Entry 3rd'!V36,IF(AND($E$3=4),'Marks Entry 4th'!V36,"")))))</f>
        <v>26</v>
      </c>
      <c r="AI37" s="180">
        <f>IF(OR($E37="",$G37=""),"",IF(AND($E$3=1),'Marks Entry 1st'!W36,IF(AND($E$3=2),'Marks Entry 2nd'!W36,IF(AND($E$3=3),'Marks Entry 3rd'!W36,IF(AND($E$3=4),'Marks Entry 4th'!W36,"")))))</f>
        <v>4</v>
      </c>
      <c r="AJ37" s="180">
        <f>IF(OR($E37="",$G37=""),"",IF(AND($E$3=1),'Marks Entry 1st'!X36,IF(AND($E$3=2),'Marks Entry 2nd'!X36,IF(AND($E$3=3),'Marks Entry 3rd'!X36,IF(AND($E$3=4),'Marks Entry 4th'!X36,"")))))</f>
        <v>7</v>
      </c>
      <c r="AK37" s="91">
        <f t="shared" si="30"/>
        <v>37</v>
      </c>
      <c r="AL37" s="87">
        <f t="shared" si="31"/>
        <v>55</v>
      </c>
      <c r="AM37" s="93">
        <f>IF(OR($E37="",$G37=""),"",IF(AND($E$3=1),'Marks Entry 1st'!Y36,IF(AND($E$3=2),'Marks Entry 2nd'!Y36,IF(AND($E$3=3),'Marks Entry 3rd'!Y36,IF(AND($E$3=4),'Marks Entry 4th'!Y36,"")))))</f>
        <v>49</v>
      </c>
      <c r="AN37" s="93">
        <f>IF(OR($E37="",$G37=""),"",IF(AND($E$3=1),'Marks Entry 1st'!Z36,IF(AND($E$3=2),'Marks Entry 2nd'!Z36,IF(AND($E$3=3),'Marks Entry 3rd'!Z36,IF(AND($E$3=4),'Marks Entry 4th'!Z36,"")))))</f>
        <v>4</v>
      </c>
      <c r="AO37" s="93">
        <f>IF(OR($E37="",$G37=""),"",IF(AND($E$3=1),'Marks Entry 1st'!AA36,IF(AND($E$3=2),'Marks Entry 2nd'!AA36,IF(AND($E$3=3),'Marks Entry 3rd'!AA36,IF(AND($E$3=4),'Marks Entry 4th'!AA36,"")))))</f>
        <v>9</v>
      </c>
      <c r="AP37" s="92">
        <f t="shared" si="32"/>
        <v>62</v>
      </c>
      <c r="AQ37" s="87">
        <f t="shared" si="33"/>
        <v>117</v>
      </c>
      <c r="AR37" s="144">
        <f t="shared" si="34"/>
        <v>0</v>
      </c>
      <c r="AS37" s="144">
        <f t="shared" si="35"/>
        <v>200</v>
      </c>
      <c r="AT37" s="144" t="str">
        <f t="shared" si="3"/>
        <v/>
      </c>
      <c r="AU37" s="144" t="str">
        <f t="shared" si="36"/>
        <v>P</v>
      </c>
      <c r="AV37" s="144" t="str">
        <f t="shared" si="4"/>
        <v>II</v>
      </c>
      <c r="AW37" s="148" t="str">
        <f t="shared" si="5"/>
        <v>C</v>
      </c>
      <c r="AX37" s="180">
        <f>IF(OR($E37="",$G37=""),"",IF(AND($E$3=1),'Marks Entry 1st'!AB36,IF(AND($E$3=2),'Marks Entry 2nd'!AB36,IF(AND($E$3=3),'Marks Entry 3rd'!AB36,IF(AND($E$3=4),'Marks Entry 4th'!AB36,"")))))</f>
        <v>9</v>
      </c>
      <c r="AY37" s="180">
        <f>IF(OR($E37="",$G37=""),"",IF(AND($E$3=1),'Marks Entry 1st'!AC36,IF(AND($E$3=2),'Marks Entry 2nd'!AC36,IF(AND($E$3=3),'Marks Entry 3rd'!AC36,IF(AND($E$3=4),'Marks Entry 4th'!AC36,"")))))</f>
        <v>6</v>
      </c>
      <c r="AZ37" s="87">
        <f t="shared" si="37"/>
        <v>15</v>
      </c>
      <c r="BA37" s="180">
        <f>IF(OR($E37="",$G37=""),"",IF(AND($E$3=1),'Marks Entry 1st'!AD36,IF(AND($E$3=2),'Marks Entry 2nd'!AD36,IF(AND($E$3=3),'Marks Entry 3rd'!AD36,IF(AND($E$3=4),'Marks Entry 4th'!AD36,"")))))</f>
        <v>25</v>
      </c>
      <c r="BB37" s="180">
        <f>IF(OR($E37="",$G37=""),"",IF(AND($E$3=1),'Marks Entry 1st'!AE36,IF(AND($E$3=2),'Marks Entry 2nd'!AE36,IF(AND($E$3=3),'Marks Entry 3rd'!AE36,IF(AND($E$3=4),'Marks Entry 4th'!AE36,"")))))</f>
        <v>5</v>
      </c>
      <c r="BC37" s="180">
        <f>IF(OR($E37="",$G37=""),"",IF(AND($E$3=1),'Marks Entry 1st'!AF36,IF(AND($E$3=2),'Marks Entry 2nd'!AF36,IF(AND($E$3=3),'Marks Entry 3rd'!AF36,IF(AND($E$3=4),'Marks Entry 4th'!AF36,"")))))</f>
        <v>9</v>
      </c>
      <c r="BD37" s="91">
        <f t="shared" si="38"/>
        <v>39</v>
      </c>
      <c r="BE37" s="87">
        <f t="shared" si="39"/>
        <v>54</v>
      </c>
      <c r="BF37" s="93">
        <f>IF(OR($E37="",$G37=""),"",IF(AND($E$3=1),'Marks Entry 1st'!AG36,IF(AND($E$3=2),'Marks Entry 2nd'!AG36,IF(AND($E$3=3),'Marks Entry 3rd'!AG36,IF(AND($E$3=4),'Marks Entry 4th'!AG36,"")))))</f>
        <v>45</v>
      </c>
      <c r="BG37" s="93">
        <f>IF(OR($E37="",$G37=""),"",IF(AND($E$3=1),'Marks Entry 1st'!AH36,IF(AND($E$3=2),'Marks Entry 2nd'!AH36,IF(AND($E$3=3),'Marks Entry 3rd'!AH36,IF(AND($E$3=4),'Marks Entry 4th'!AH36,"")))))</f>
        <v>15</v>
      </c>
      <c r="BH37" s="93">
        <f>IF(OR($E37="",$G37=""),"",IF(AND($E$3=1),'Marks Entry 1st'!AI36,IF(AND($E$3=2),'Marks Entry 2nd'!AI36,IF(AND($E$3=3),'Marks Entry 3rd'!AI36,IF(AND($E$3=4),'Marks Entry 4th'!AI36,"")))))</f>
        <v>8</v>
      </c>
      <c r="BI37" s="92">
        <f t="shared" si="40"/>
        <v>68</v>
      </c>
      <c r="BJ37" s="87">
        <f t="shared" si="41"/>
        <v>122</v>
      </c>
      <c r="BK37" s="144">
        <f t="shared" si="42"/>
        <v>0</v>
      </c>
      <c r="BL37" s="144">
        <f t="shared" si="43"/>
        <v>200</v>
      </c>
      <c r="BM37" s="144" t="str">
        <f t="shared" si="6"/>
        <v/>
      </c>
      <c r="BN37" s="144" t="str">
        <f t="shared" si="44"/>
        <v>P</v>
      </c>
      <c r="BO37" s="144" t="str">
        <f t="shared" si="7"/>
        <v>I</v>
      </c>
      <c r="BP37" s="148" t="str">
        <f t="shared" si="8"/>
        <v>C</v>
      </c>
      <c r="BQ37" s="180">
        <f>IF(OR($E37="",$G37=""),"",IF(AND($E$3=1),'Marks Entry 1st'!AJ36,IF(AND($E$3=2),'Marks Entry 2nd'!AJ36,IF(AND($E$3=3),'Marks Entry 3rd'!AJ36,IF(AND($E$3=4),'Marks Entry 4th'!AJ36,"")))))</f>
        <v>9</v>
      </c>
      <c r="BR37" s="180">
        <f>IF(OR($E37="",$G37=""),"",IF(AND($E$3=1),'Marks Entry 1st'!AK36,IF(AND($E$3=2),'Marks Entry 2nd'!AK36,IF(AND($E$3=3),'Marks Entry 3rd'!AK36,IF(AND($E$3=4),'Marks Entry 4th'!AK36,"")))))</f>
        <v>7</v>
      </c>
      <c r="BS37" s="87">
        <f t="shared" si="45"/>
        <v>16</v>
      </c>
      <c r="BT37" s="180">
        <f>IF(OR($E37="",$G37=""),"",IF(AND($E$3=1),'Marks Entry 1st'!AL36,IF(AND($E$3=2),'Marks Entry 2nd'!AL36,IF(AND($E$3=3),'Marks Entry 3rd'!AL36,IF(AND($E$3=4),'Marks Entry 4th'!AL36,"")))))</f>
        <v>27</v>
      </c>
      <c r="BU37" s="180">
        <f>IF(OR($E37="",$G37=""),"",IF(AND($E$3=1),'Marks Entry 1st'!AM36,IF(AND($E$3=2),'Marks Entry 2nd'!AM36,IF(AND($E$3=3),'Marks Entry 3rd'!AM36,IF(AND($E$3=4),'Marks Entry 4th'!AM36,"")))))</f>
        <v>6</v>
      </c>
      <c r="BV37" s="180">
        <f>IF(OR($E37="",$G37=""),"",IF(AND($E$3=1),'Marks Entry 1st'!AN36,IF(AND($E$3=2),'Marks Entry 2nd'!AN36,IF(AND($E$3=3),'Marks Entry 3rd'!AN36,IF(AND($E$3=4),'Marks Entry 4th'!AN36,"")))))</f>
        <v>8</v>
      </c>
      <c r="BW37" s="91">
        <f t="shared" si="46"/>
        <v>41</v>
      </c>
      <c r="BX37" s="87">
        <f t="shared" si="47"/>
        <v>57</v>
      </c>
      <c r="BY37" s="93">
        <f>IF(OR($E37="",$G37=""),"",IF(AND($E$3=1),'Marks Entry 1st'!AO36,IF(AND($E$3=2),'Marks Entry 2nd'!AO36,IF(AND($E$3=3),'Marks Entry 3rd'!AO36,IF(AND($E$3=4),'Marks Entry 4th'!AO36,"")))))</f>
        <v>42</v>
      </c>
      <c r="BZ37" s="93">
        <f>IF(OR($E37="",$G37=""),"",IF(AND($E$3=1),'Marks Entry 1st'!AP36,IF(AND($E$3=2),'Marks Entry 2nd'!AP36,IF(AND($E$3=3),'Marks Entry 3rd'!AP36,IF(AND($E$3=4),'Marks Entry 4th'!AP36,"")))))</f>
        <v>16</v>
      </c>
      <c r="CA37" s="93">
        <f>IF(OR($E37="",$G37=""),"",IF(AND($E$3=1),'Marks Entry 1st'!AQ36,IF(AND($E$3=2),'Marks Entry 2nd'!AQ36,IF(AND($E$3=3),'Marks Entry 3rd'!AQ36,IF(AND($E$3=4),'Marks Entry 4th'!AQ36,"")))))</f>
        <v>8</v>
      </c>
      <c r="CB37" s="92">
        <f t="shared" si="48"/>
        <v>66</v>
      </c>
      <c r="CC37" s="87">
        <f t="shared" si="49"/>
        <v>123</v>
      </c>
      <c r="CD37" s="144">
        <f t="shared" si="50"/>
        <v>0</v>
      </c>
      <c r="CE37" s="144">
        <f t="shared" si="51"/>
        <v>200</v>
      </c>
      <c r="CF37" s="144" t="str">
        <f t="shared" si="9"/>
        <v/>
      </c>
      <c r="CG37" s="144" t="str">
        <f t="shared" si="52"/>
        <v>P</v>
      </c>
      <c r="CH37" s="144" t="str">
        <f t="shared" si="10"/>
        <v>I</v>
      </c>
      <c r="CI37" s="148" t="str">
        <f t="shared" si="11"/>
        <v>C</v>
      </c>
      <c r="CJ37" s="380">
        <f>IF(OR($E37="",$G37=""),"",IF(AND($E$3=1),'Marks Entry 1st'!AR36,IF(AND($E$3=2),'Marks Entry 2nd'!AR36,IF(AND($E$3=3),'Marks Entry 3rd'!AR36,IF(AND($E$3=4),'Marks Entry 4th'!AR36,"")))))</f>
        <v>0</v>
      </c>
      <c r="CK37" s="380">
        <f>IF(OR($E37="",$G37=""),"",IF(AND($E$3=1),'Marks Entry 1st'!AS36,IF(AND($E$3=2),'Marks Entry 2nd'!AS36,IF(AND($E$3=3),'Marks Entry 3rd'!AS36,IF(AND($E$3=4),'Marks Entry 4th'!AS36,"")))))</f>
        <v>0</v>
      </c>
      <c r="CL37" s="380">
        <f>IF(OR($E37="",$G37=""),"",IF(AND($E$3=1),'Marks Entry 1st'!AT36,IF(AND($E$3=2),'Marks Entry 2nd'!AT36,IF(AND($E$3=3),'Marks Entry 3rd'!AT36,IF(AND($E$3=4),'Marks Entry 4th'!AT36,"")))))</f>
        <v>0</v>
      </c>
      <c r="CM37" s="181">
        <f t="shared" si="53"/>
        <v>0</v>
      </c>
      <c r="CN37" s="182">
        <f t="shared" si="54"/>
        <v>0</v>
      </c>
      <c r="CO37" s="182" t="str">
        <f t="shared" si="55"/>
        <v/>
      </c>
      <c r="CP37" s="182" t="str">
        <f t="shared" si="56"/>
        <v/>
      </c>
      <c r="CQ37" s="147" t="str">
        <f t="shared" si="12"/>
        <v/>
      </c>
      <c r="CR37" s="380">
        <f>IF(OR($E37="",$G37=""),"",IF(AND($E$3=1),'Marks Entry 1st'!AU36,IF(AND($E$3=2),'Marks Entry 2nd'!AU36,IF(AND($E$3=3),'Marks Entry 3rd'!AU36,IF(AND($E$3=4),'Marks Entry 4th'!AU36,"")))))</f>
        <v>0</v>
      </c>
      <c r="CS37" s="380">
        <f>IF(OR($E37="",$G37=""),"",IF(AND($E$3=1),'Marks Entry 1st'!AV36,IF(AND($E$3=2),'Marks Entry 2nd'!AV36,IF(AND($E$3=3),'Marks Entry 3rd'!AV36,IF(AND($E$3=4),'Marks Entry 4th'!AV36,"")))))</f>
        <v>0</v>
      </c>
      <c r="CT37" s="380">
        <f>IF(OR($E37="",$G37=""),"",IF(AND($E$3=1),'Marks Entry 1st'!AW36,IF(AND($E$3=2),'Marks Entry 2nd'!AW36,IF(AND($E$3=3),'Marks Entry 3rd'!AW36,IF(AND($E$3=4),'Marks Entry 4th'!AW36,"")))))</f>
        <v>0</v>
      </c>
      <c r="CU37" s="181">
        <f t="shared" si="57"/>
        <v>0</v>
      </c>
      <c r="CV37" s="182">
        <f t="shared" si="58"/>
        <v>0</v>
      </c>
      <c r="CW37" s="182" t="str">
        <f t="shared" si="59"/>
        <v/>
      </c>
      <c r="CX37" s="182" t="str">
        <f t="shared" si="60"/>
        <v/>
      </c>
      <c r="CY37" s="147" t="str">
        <f t="shared" si="13"/>
        <v/>
      </c>
      <c r="CZ37" s="380">
        <f>IF(OR($E37="",$G37=""),"",IF(AND($E$3=1),'Marks Entry 1st'!AX36,IF(AND($E$3=2),'Marks Entry 2nd'!AX36,IF(AND($E$3=3),'Marks Entry 3rd'!AX36,IF(AND($E$3=4),'Marks Entry 4th'!AX36,"")))))</f>
        <v>0</v>
      </c>
      <c r="DA37" s="380">
        <f>IF(OR($E37="",$G37=""),"",IF(AND($E$3=1),'Marks Entry 1st'!AY36,IF(AND($E$3=2),'Marks Entry 2nd'!AY36,IF(AND($E$3=3),'Marks Entry 3rd'!AY36,IF(AND($E$3=4),'Marks Entry 4th'!AY36,"")))))</f>
        <v>0</v>
      </c>
      <c r="DB37" s="380">
        <f>IF(OR($E37="",$G37=""),"",IF(AND($E$3=1),'Marks Entry 1st'!AZ36,IF(AND($E$3=2),'Marks Entry 2nd'!AZ36,IF(AND($E$3=3),'Marks Entry 3rd'!AZ36,IF(AND($E$3=4),'Marks Entry 4th'!AZ36,"")))))</f>
        <v>0</v>
      </c>
      <c r="DC37" s="181">
        <f t="shared" si="61"/>
        <v>0</v>
      </c>
      <c r="DD37" s="182">
        <f t="shared" si="62"/>
        <v>0</v>
      </c>
      <c r="DE37" s="182" t="str">
        <f t="shared" si="63"/>
        <v/>
      </c>
      <c r="DF37" s="182" t="str">
        <f t="shared" si="64"/>
        <v/>
      </c>
      <c r="DG37" s="147" t="str">
        <f t="shared" si="14"/>
        <v/>
      </c>
      <c r="DH37" s="104">
        <f t="shared" si="15"/>
        <v>341</v>
      </c>
      <c r="DI37" s="105">
        <f t="shared" si="16"/>
        <v>56.833333333333336</v>
      </c>
      <c r="DJ37" s="111" t="str">
        <f t="shared" si="17"/>
        <v>II</v>
      </c>
      <c r="DK37" s="112">
        <f t="shared" si="18"/>
        <v>7.9999999999999964</v>
      </c>
      <c r="DL37" s="386" t="str">
        <f t="shared" si="19"/>
        <v>Promoted</v>
      </c>
      <c r="DM37" s="72">
        <f>IF(OR($E37="",$G37=""),"",IF(AND($E$3=1),'Marks Entry 1st'!BA36,IF(AND($E$3=2),'Marks Entry 2nd'!BA36,IF(AND($E$3=3),'Marks Entry 3rd'!BA36,IF(AND($E$3=4),'Marks Entry 4th'!BA36,"")))))</f>
        <v>220</v>
      </c>
      <c r="DN37" s="72">
        <f>IF(OR($E37="",$G37=""),"",IF(AND($E$3=1),'Marks Entry 1st'!BB36,IF(AND($E$3=2),'Marks Entry 2nd'!BB36,IF(AND($E$3=3),'Marks Entry 3rd'!BB36,IF(AND($E$3=4),'Marks Entry 4th'!BB36,"")))))</f>
        <v>28</v>
      </c>
      <c r="DO37" s="328" t="str">
        <f t="shared" si="20"/>
        <v>C</v>
      </c>
      <c r="DP37" s="73"/>
      <c r="DW37" s="75">
        <f>IF(AND($E$3=1),'Marks Entry 1st'!I36,IF(AND($E$3=2),'Marks Entry 2nd'!I36,IF(AND($E$3=3),'Marks Entry 3rd'!I36,IF(AND($E$3=4),'Marks Entry 4th'!I36,""))))</f>
        <v>132</v>
      </c>
    </row>
    <row r="38" spans="1:127" ht="18.899999999999999" customHeight="1">
      <c r="A38" s="94">
        <v>31</v>
      </c>
      <c r="B38" s="94" t="str">
        <f>IF(OR(DW38=0,DW38=""),"",IF(AND($E$3=1),'Marks Entry 1st'!I37,IF(AND($E$3=2),'Marks Entry 2nd'!I37,IF(AND($E$3=3),'Marks Entry 3rd'!I37,IF(AND($E$3=4),'Marks Entry 4th'!I37,"")))))</f>
        <v/>
      </c>
      <c r="C38" s="95" t="str">
        <f>IF(OR(B38=0,B38=""),"",IF(AND($E$3=1),'Marks Entry 1st'!B37,IF(AND($E$3=2),'Marks Entry 2nd'!B37,IF(AND($E$3=3),'Marks Entry 3rd'!B37,IF(AND($E$3=4),'Marks Entry 4th'!B37,"")))))</f>
        <v/>
      </c>
      <c r="D38" s="95" t="str">
        <f>IF(OR(B38=0,B38=""),"",IF(AND($E$3=1),'Marks Entry 1st'!C37,IF(AND($E$3=2),'Marks Entry 2nd'!C37,IF(AND($E$3=3),'Marks Entry 3rd'!C37,IF(AND($E$3=4),'Marks Entry 4th'!C37,"")))))</f>
        <v/>
      </c>
      <c r="E38" s="96" t="str">
        <f>IF(OR(B38=0,B38=""),"",IF(AND($E$3=1),'Marks Entry 1st'!E37,IF(AND($E$3=2),'Marks Entry 2nd'!E37,IF(AND($E$3=3),'Marks Entry 3rd'!E37,IF(AND($E$3=4),'Marks Entry 4th'!E37,"")))))</f>
        <v/>
      </c>
      <c r="F38" s="95" t="str">
        <f>IF(OR(B38=0,B38=""),"",IF(AND($E$3=1),'Marks Entry 1st'!D37,IF(AND($E$3=2),'Marks Entry 2nd'!D37,IF(AND($E$3=3),'Marks Entry 3rd'!D37,IF(AND($E$3=4),'Marks Entry 4th'!D37,"")))))</f>
        <v/>
      </c>
      <c r="G38" s="90" t="str">
        <f>IF(OR(B38=0,B38=""),"",IF(AND($E$3=1),'Marks Entry 1st'!F37,IF(AND($E$3=2),'Marks Entry 2nd'!F37,IF(AND($E$3=3),'Marks Entry 3rd'!F37,IF(AND($E$3=4),'Marks Entry 4th'!F37,"")))))</f>
        <v/>
      </c>
      <c r="H38" s="90" t="str">
        <f>IF(OR(B38=0,B38=""),"",IF(AND($E$3=1),'Marks Entry 1st'!G37,IF(AND($E$3=2),'Marks Entry 2nd'!G37,IF(AND($E$3=3),'Marks Entry 3rd'!G37,IF(AND($E$3=4),'Marks Entry 4th'!G37,"")))))</f>
        <v/>
      </c>
      <c r="I38" s="90" t="str">
        <f>IF(OR(B38=0,B38=""),"",IF(AND($E$3=1),'Marks Entry 1st'!H37,IF(AND($E$3=2),'Marks Entry 2nd'!H37,IF(AND($E$3=3),'Marks Entry 3rd'!H37,IF(AND($E$3=4),'Marks Entry 4th'!H37,"")))))</f>
        <v/>
      </c>
      <c r="J38" s="379" t="str">
        <f>IF(OR(B38=0,B38=""),"",IF(AND($E$3=1),'Marks Entry 1st'!J37,IF(AND($E$3=2),'Marks Entry 2nd'!J37,IF(AND($E$3=3),'Marks Entry 3rd'!J37,IF(AND($E$3=4),'Marks Entry 4th'!J37,"")))))</f>
        <v/>
      </c>
      <c r="K38" s="379" t="str">
        <f>IF(OR(B38=0,B38=""),"",IF(AND($E$3=1),'Marks Entry 1st'!K37,IF(AND($E$3=2),'Marks Entry 2nd'!K37,IF(AND($E$3=3),'Marks Entry 3rd'!K37,IF(AND($E$3=4),'Marks Entry 4th'!K37,"")))))</f>
        <v/>
      </c>
      <c r="L38" s="180" t="str">
        <f>IF(OR($E38="",$G38=""),"",IF(AND($E$3=1),'Marks Entry 1st'!L37,IF(AND($E$3=2),'Marks Entry 2nd'!L37,IF(AND($E$3=3),'Marks Entry 3rd'!L37,IF(AND($E$3=4),'Marks Entry 4th'!L37,"")))))</f>
        <v/>
      </c>
      <c r="M38" s="180" t="str">
        <f>IF(OR($E38="",$G38=""),"",IF(AND($E$3=1),'Marks Entry 1st'!M37,IF(AND($E$3=2),'Marks Entry 2nd'!M37,IF(AND($E$3=3),'Marks Entry 3rd'!M37,IF(AND($E$3=4),'Marks Entry 4th'!M37,"")))))</f>
        <v/>
      </c>
      <c r="N38" s="87" t="str">
        <f t="shared" si="21"/>
        <v/>
      </c>
      <c r="O38" s="180" t="str">
        <f>IF(OR($E38="",$G38=""),"",IF(AND($E$3=1),'Marks Entry 1st'!N37,IF(AND($E$3=2),'Marks Entry 2nd'!N37,IF(AND($E$3=3),'Marks Entry 3rd'!N37,IF(AND($E$3=4),'Marks Entry 4th'!N37,"")))))</f>
        <v/>
      </c>
      <c r="P38" s="180" t="str">
        <f>IF(OR($E38="",$G38=""),"",IF(AND($E$3=1),'Marks Entry 1st'!O37,IF(AND($E$3=2),'Marks Entry 2nd'!O37,IF(AND($E$3=3),'Marks Entry 3rd'!O37,IF(AND($E$3=4),'Marks Entry 4th'!O37,"")))))</f>
        <v/>
      </c>
      <c r="Q38" s="180" t="str">
        <f>IF(OR($E38="",$G38=""),"",IF(AND($E$3=1),'Marks Entry 1st'!P37,IF(AND($E$3=2),'Marks Entry 2nd'!P37,IF(AND($E$3=3),'Marks Entry 3rd'!P37,IF(AND($E$3=4),'Marks Entry 4th'!P37,"")))))</f>
        <v/>
      </c>
      <c r="R38" s="91" t="str">
        <f t="shared" si="22"/>
        <v/>
      </c>
      <c r="S38" s="87">
        <f t="shared" si="23"/>
        <v>0</v>
      </c>
      <c r="T38" s="93" t="str">
        <f>IF(OR($E38="",$G38=""),"",IF(AND($E$3=1),'Marks Entry 1st'!Q37,IF(AND($E$3=2),'Marks Entry 2nd'!Q37,IF(AND($E$3=3),'Marks Entry 3rd'!Q37,IF(AND($E$3=4),'Marks Entry 4th'!Q37,"")))))</f>
        <v/>
      </c>
      <c r="U38" s="93" t="str">
        <f>IF(OR($E38="",$G38=""),"",IF(AND($E$3=1),'Marks Entry 1st'!R37,IF(AND($E$3=2),'Marks Entry 2nd'!R37,IF(AND($E$3=3),'Marks Entry 3rd'!R37,IF(AND($E$3=4),'Marks Entry 4th'!R37,"")))))</f>
        <v/>
      </c>
      <c r="V38" s="93" t="str">
        <f>IF(OR($E38="",$G38=""),"",IF(AND($E$3=1),'Marks Entry 1st'!S37,IF(AND($E$3=2),'Marks Entry 2nd'!S37,IF(AND($E$3=3),'Marks Entry 3rd'!S37,IF(AND($E$3=4),'Marks Entry 4th'!S37,"")))))</f>
        <v/>
      </c>
      <c r="W38" s="92" t="str">
        <f t="shared" si="24"/>
        <v/>
      </c>
      <c r="X38" s="87" t="str">
        <f t="shared" si="25"/>
        <v/>
      </c>
      <c r="Y38" s="144">
        <f t="shared" si="26"/>
        <v>0</v>
      </c>
      <c r="Z38" s="144" t="str">
        <f t="shared" si="27"/>
        <v/>
      </c>
      <c r="AA38" s="144" t="str">
        <f t="shared" si="0"/>
        <v/>
      </c>
      <c r="AB38" s="144" t="str">
        <f t="shared" si="28"/>
        <v/>
      </c>
      <c r="AC38" s="144" t="str">
        <f t="shared" si="1"/>
        <v/>
      </c>
      <c r="AD38" s="148" t="str">
        <f t="shared" si="2"/>
        <v/>
      </c>
      <c r="AE38" s="180" t="str">
        <f>IF(OR($E38="",$G38=""),"",IF(AND($E$3=1),'Marks Entry 1st'!T37,IF(AND($E$3=2),'Marks Entry 2nd'!T37,IF(AND($E$3=3),'Marks Entry 3rd'!T37,IF(AND($E$3=4),'Marks Entry 4th'!T37,"")))))</f>
        <v/>
      </c>
      <c r="AF38" s="180" t="str">
        <f>IF(OR($E38="",$G38=""),"",IF(AND($E$3=1),'Marks Entry 1st'!U37,IF(AND($E$3=2),'Marks Entry 2nd'!U37,IF(AND($E$3=3),'Marks Entry 3rd'!U37,IF(AND($E$3=4),'Marks Entry 4th'!U37,"")))))</f>
        <v/>
      </c>
      <c r="AG38" s="87" t="str">
        <f t="shared" si="29"/>
        <v/>
      </c>
      <c r="AH38" s="180" t="str">
        <f>IF(OR($E38="",$G38=""),"",IF(AND($E$3=1),'Marks Entry 1st'!V37,IF(AND($E$3=2),'Marks Entry 2nd'!V37,IF(AND($E$3=3),'Marks Entry 3rd'!V37,IF(AND($E$3=4),'Marks Entry 4th'!V37,"")))))</f>
        <v/>
      </c>
      <c r="AI38" s="180" t="str">
        <f>IF(OR($E38="",$G38=""),"",IF(AND($E$3=1),'Marks Entry 1st'!W37,IF(AND($E$3=2),'Marks Entry 2nd'!W37,IF(AND($E$3=3),'Marks Entry 3rd'!W37,IF(AND($E$3=4),'Marks Entry 4th'!W37,"")))))</f>
        <v/>
      </c>
      <c r="AJ38" s="180" t="str">
        <f>IF(OR($E38="",$G38=""),"",IF(AND($E$3=1),'Marks Entry 1st'!X37,IF(AND($E$3=2),'Marks Entry 2nd'!X37,IF(AND($E$3=3),'Marks Entry 3rd'!X37,IF(AND($E$3=4),'Marks Entry 4th'!X37,"")))))</f>
        <v/>
      </c>
      <c r="AK38" s="91" t="str">
        <f t="shared" si="30"/>
        <v/>
      </c>
      <c r="AL38" s="87">
        <f t="shared" si="31"/>
        <v>0</v>
      </c>
      <c r="AM38" s="93" t="str">
        <f>IF(OR($E38="",$G38=""),"",IF(AND($E$3=1),'Marks Entry 1st'!Y37,IF(AND($E$3=2),'Marks Entry 2nd'!Y37,IF(AND($E$3=3),'Marks Entry 3rd'!Y37,IF(AND($E$3=4),'Marks Entry 4th'!Y37,"")))))</f>
        <v/>
      </c>
      <c r="AN38" s="93" t="str">
        <f>IF(OR($E38="",$G38=""),"",IF(AND($E$3=1),'Marks Entry 1st'!Z37,IF(AND($E$3=2),'Marks Entry 2nd'!Z37,IF(AND($E$3=3),'Marks Entry 3rd'!Z37,IF(AND($E$3=4),'Marks Entry 4th'!Z37,"")))))</f>
        <v/>
      </c>
      <c r="AO38" s="93" t="str">
        <f>IF(OR($E38="",$G38=""),"",IF(AND($E$3=1),'Marks Entry 1st'!AA37,IF(AND($E$3=2),'Marks Entry 2nd'!AA37,IF(AND($E$3=3),'Marks Entry 3rd'!AA37,IF(AND($E$3=4),'Marks Entry 4th'!AA37,"")))))</f>
        <v/>
      </c>
      <c r="AP38" s="92" t="str">
        <f t="shared" si="32"/>
        <v/>
      </c>
      <c r="AQ38" s="87" t="str">
        <f t="shared" si="33"/>
        <v/>
      </c>
      <c r="AR38" s="144">
        <f t="shared" si="34"/>
        <v>0</v>
      </c>
      <c r="AS38" s="144" t="str">
        <f t="shared" si="35"/>
        <v/>
      </c>
      <c r="AT38" s="144" t="str">
        <f t="shared" si="3"/>
        <v/>
      </c>
      <c r="AU38" s="144" t="str">
        <f t="shared" si="36"/>
        <v/>
      </c>
      <c r="AV38" s="144" t="str">
        <f t="shared" si="4"/>
        <v/>
      </c>
      <c r="AW38" s="148" t="str">
        <f t="shared" si="5"/>
        <v/>
      </c>
      <c r="AX38" s="180" t="str">
        <f>IF(OR($E38="",$G38=""),"",IF(AND($E$3=1),'Marks Entry 1st'!AB37,IF(AND($E$3=2),'Marks Entry 2nd'!AB37,IF(AND($E$3=3),'Marks Entry 3rd'!AB37,IF(AND($E$3=4),'Marks Entry 4th'!AB37,"")))))</f>
        <v/>
      </c>
      <c r="AY38" s="180" t="str">
        <f>IF(OR($E38="",$G38=""),"",IF(AND($E$3=1),'Marks Entry 1st'!AC37,IF(AND($E$3=2),'Marks Entry 2nd'!AC37,IF(AND($E$3=3),'Marks Entry 3rd'!AC37,IF(AND($E$3=4),'Marks Entry 4th'!AC37,"")))))</f>
        <v/>
      </c>
      <c r="AZ38" s="87" t="str">
        <f t="shared" si="37"/>
        <v/>
      </c>
      <c r="BA38" s="180" t="str">
        <f>IF(OR($E38="",$G38=""),"",IF(AND($E$3=1),'Marks Entry 1st'!AD37,IF(AND($E$3=2),'Marks Entry 2nd'!AD37,IF(AND($E$3=3),'Marks Entry 3rd'!AD37,IF(AND($E$3=4),'Marks Entry 4th'!AD37,"")))))</f>
        <v/>
      </c>
      <c r="BB38" s="180" t="str">
        <f>IF(OR($E38="",$G38=""),"",IF(AND($E$3=1),'Marks Entry 1st'!AE37,IF(AND($E$3=2),'Marks Entry 2nd'!AE37,IF(AND($E$3=3),'Marks Entry 3rd'!AE37,IF(AND($E$3=4),'Marks Entry 4th'!AE37,"")))))</f>
        <v/>
      </c>
      <c r="BC38" s="180" t="str">
        <f>IF(OR($E38="",$G38=""),"",IF(AND($E$3=1),'Marks Entry 1st'!AF37,IF(AND($E$3=2),'Marks Entry 2nd'!AF37,IF(AND($E$3=3),'Marks Entry 3rd'!AF37,IF(AND($E$3=4),'Marks Entry 4th'!AF37,"")))))</f>
        <v/>
      </c>
      <c r="BD38" s="91" t="str">
        <f t="shared" si="38"/>
        <v/>
      </c>
      <c r="BE38" s="87">
        <f t="shared" si="39"/>
        <v>0</v>
      </c>
      <c r="BF38" s="93" t="str">
        <f>IF(OR($E38="",$G38=""),"",IF(AND($E$3=1),'Marks Entry 1st'!AG37,IF(AND($E$3=2),'Marks Entry 2nd'!AG37,IF(AND($E$3=3),'Marks Entry 3rd'!AG37,IF(AND($E$3=4),'Marks Entry 4th'!AG37,"")))))</f>
        <v/>
      </c>
      <c r="BG38" s="93" t="str">
        <f>IF(OR($E38="",$G38=""),"",IF(AND($E$3=1),'Marks Entry 1st'!AH37,IF(AND($E$3=2),'Marks Entry 2nd'!AH37,IF(AND($E$3=3),'Marks Entry 3rd'!AH37,IF(AND($E$3=4),'Marks Entry 4th'!AH37,"")))))</f>
        <v/>
      </c>
      <c r="BH38" s="93" t="str">
        <f>IF(OR($E38="",$G38=""),"",IF(AND($E$3=1),'Marks Entry 1st'!AI37,IF(AND($E$3=2),'Marks Entry 2nd'!AI37,IF(AND($E$3=3),'Marks Entry 3rd'!AI37,IF(AND($E$3=4),'Marks Entry 4th'!AI37,"")))))</f>
        <v/>
      </c>
      <c r="BI38" s="92" t="str">
        <f t="shared" si="40"/>
        <v/>
      </c>
      <c r="BJ38" s="87" t="str">
        <f t="shared" si="41"/>
        <v/>
      </c>
      <c r="BK38" s="144">
        <f t="shared" si="42"/>
        <v>0</v>
      </c>
      <c r="BL38" s="144" t="str">
        <f t="shared" si="43"/>
        <v/>
      </c>
      <c r="BM38" s="144" t="str">
        <f t="shared" si="6"/>
        <v/>
      </c>
      <c r="BN38" s="144" t="str">
        <f t="shared" si="44"/>
        <v/>
      </c>
      <c r="BO38" s="144" t="str">
        <f t="shared" si="7"/>
        <v/>
      </c>
      <c r="BP38" s="148" t="str">
        <f t="shared" si="8"/>
        <v/>
      </c>
      <c r="BQ38" s="180" t="str">
        <f>IF(OR($E38="",$G38=""),"",IF(AND($E$3=1),'Marks Entry 1st'!AJ37,IF(AND($E$3=2),'Marks Entry 2nd'!AJ37,IF(AND($E$3=3),'Marks Entry 3rd'!AJ37,IF(AND($E$3=4),'Marks Entry 4th'!AJ37,"")))))</f>
        <v/>
      </c>
      <c r="BR38" s="180" t="str">
        <f>IF(OR($E38="",$G38=""),"",IF(AND($E$3=1),'Marks Entry 1st'!AK37,IF(AND($E$3=2),'Marks Entry 2nd'!AK37,IF(AND($E$3=3),'Marks Entry 3rd'!AK37,IF(AND($E$3=4),'Marks Entry 4th'!AK37,"")))))</f>
        <v/>
      </c>
      <c r="BS38" s="87" t="str">
        <f t="shared" si="45"/>
        <v/>
      </c>
      <c r="BT38" s="180" t="str">
        <f>IF(OR($E38="",$G38=""),"",IF(AND($E$3=1),'Marks Entry 1st'!AL37,IF(AND($E$3=2),'Marks Entry 2nd'!AL37,IF(AND($E$3=3),'Marks Entry 3rd'!AL37,IF(AND($E$3=4),'Marks Entry 4th'!AL37,"")))))</f>
        <v/>
      </c>
      <c r="BU38" s="180" t="str">
        <f>IF(OR($E38="",$G38=""),"",IF(AND($E$3=1),'Marks Entry 1st'!AM37,IF(AND($E$3=2),'Marks Entry 2nd'!AM37,IF(AND($E$3=3),'Marks Entry 3rd'!AM37,IF(AND($E$3=4),'Marks Entry 4th'!AM37,"")))))</f>
        <v/>
      </c>
      <c r="BV38" s="180" t="str">
        <f>IF(OR($E38="",$G38=""),"",IF(AND($E$3=1),'Marks Entry 1st'!AN37,IF(AND($E$3=2),'Marks Entry 2nd'!AN37,IF(AND($E$3=3),'Marks Entry 3rd'!AN37,IF(AND($E$3=4),'Marks Entry 4th'!AN37,"")))))</f>
        <v/>
      </c>
      <c r="BW38" s="91" t="str">
        <f t="shared" si="46"/>
        <v/>
      </c>
      <c r="BX38" s="87">
        <f t="shared" si="47"/>
        <v>0</v>
      </c>
      <c r="BY38" s="93" t="str">
        <f>IF(OR($E38="",$G38=""),"",IF(AND($E$3=1),'Marks Entry 1st'!AO37,IF(AND($E$3=2),'Marks Entry 2nd'!AO37,IF(AND($E$3=3),'Marks Entry 3rd'!AO37,IF(AND($E$3=4),'Marks Entry 4th'!AO37,"")))))</f>
        <v/>
      </c>
      <c r="BZ38" s="93" t="str">
        <f>IF(OR($E38="",$G38=""),"",IF(AND($E$3=1),'Marks Entry 1st'!AP37,IF(AND($E$3=2),'Marks Entry 2nd'!AP37,IF(AND($E$3=3),'Marks Entry 3rd'!AP37,IF(AND($E$3=4),'Marks Entry 4th'!AP37,"")))))</f>
        <v/>
      </c>
      <c r="CA38" s="93" t="str">
        <f>IF(OR($E38="",$G38=""),"",IF(AND($E$3=1),'Marks Entry 1st'!AQ37,IF(AND($E$3=2),'Marks Entry 2nd'!AQ37,IF(AND($E$3=3),'Marks Entry 3rd'!AQ37,IF(AND($E$3=4),'Marks Entry 4th'!AQ37,"")))))</f>
        <v/>
      </c>
      <c r="CB38" s="92" t="str">
        <f t="shared" si="48"/>
        <v/>
      </c>
      <c r="CC38" s="87" t="str">
        <f t="shared" si="49"/>
        <v/>
      </c>
      <c r="CD38" s="144">
        <f t="shared" si="50"/>
        <v>0</v>
      </c>
      <c r="CE38" s="144" t="str">
        <f t="shared" si="51"/>
        <v/>
      </c>
      <c r="CF38" s="144" t="str">
        <f t="shared" si="9"/>
        <v/>
      </c>
      <c r="CG38" s="144" t="str">
        <f t="shared" si="52"/>
        <v/>
      </c>
      <c r="CH38" s="144" t="str">
        <f t="shared" si="10"/>
        <v/>
      </c>
      <c r="CI38" s="148" t="str">
        <f t="shared" si="11"/>
        <v/>
      </c>
      <c r="CJ38" s="380" t="str">
        <f>IF(OR($E38="",$G38=""),"",IF(AND($E$3=1),'Marks Entry 1st'!AR37,IF(AND($E$3=2),'Marks Entry 2nd'!AR37,IF(AND($E$3=3),'Marks Entry 3rd'!AR37,IF(AND($E$3=4),'Marks Entry 4th'!AR37,"")))))</f>
        <v/>
      </c>
      <c r="CK38" s="380" t="str">
        <f>IF(OR($E38="",$G38=""),"",IF(AND($E$3=1),'Marks Entry 1st'!AS37,IF(AND($E$3=2),'Marks Entry 2nd'!AS37,IF(AND($E$3=3),'Marks Entry 3rd'!AS37,IF(AND($E$3=4),'Marks Entry 4th'!AS37,"")))))</f>
        <v/>
      </c>
      <c r="CL38" s="380" t="str">
        <f>IF(OR($E38="",$G38=""),"",IF(AND($E$3=1),'Marks Entry 1st'!AT37,IF(AND($E$3=2),'Marks Entry 2nd'!AT37,IF(AND($E$3=3),'Marks Entry 3rd'!AT37,IF(AND($E$3=4),'Marks Entry 4th'!AT37,"")))))</f>
        <v/>
      </c>
      <c r="CM38" s="181" t="str">
        <f t="shared" si="53"/>
        <v/>
      </c>
      <c r="CN38" s="182">
        <f t="shared" si="54"/>
        <v>0</v>
      </c>
      <c r="CO38" s="182" t="str">
        <f t="shared" si="55"/>
        <v/>
      </c>
      <c r="CP38" s="182" t="str">
        <f t="shared" si="56"/>
        <v/>
      </c>
      <c r="CQ38" s="147" t="str">
        <f t="shared" si="12"/>
        <v/>
      </c>
      <c r="CR38" s="380" t="str">
        <f>IF(OR($E38="",$G38=""),"",IF(AND($E$3=1),'Marks Entry 1st'!AU37,IF(AND($E$3=2),'Marks Entry 2nd'!AU37,IF(AND($E$3=3),'Marks Entry 3rd'!AU37,IF(AND($E$3=4),'Marks Entry 4th'!AU37,"")))))</f>
        <v/>
      </c>
      <c r="CS38" s="380" t="str">
        <f>IF(OR($E38="",$G38=""),"",IF(AND($E$3=1),'Marks Entry 1st'!AV37,IF(AND($E$3=2),'Marks Entry 2nd'!AV37,IF(AND($E$3=3),'Marks Entry 3rd'!AV37,IF(AND($E$3=4),'Marks Entry 4th'!AV37,"")))))</f>
        <v/>
      </c>
      <c r="CT38" s="380" t="str">
        <f>IF(OR($E38="",$G38=""),"",IF(AND($E$3=1),'Marks Entry 1st'!AW37,IF(AND($E$3=2),'Marks Entry 2nd'!AW37,IF(AND($E$3=3),'Marks Entry 3rd'!AW37,IF(AND($E$3=4),'Marks Entry 4th'!AW37,"")))))</f>
        <v/>
      </c>
      <c r="CU38" s="181" t="str">
        <f t="shared" si="57"/>
        <v/>
      </c>
      <c r="CV38" s="182">
        <f t="shared" si="58"/>
        <v>0</v>
      </c>
      <c r="CW38" s="182" t="str">
        <f t="shared" si="59"/>
        <v/>
      </c>
      <c r="CX38" s="182" t="str">
        <f t="shared" si="60"/>
        <v/>
      </c>
      <c r="CY38" s="147" t="str">
        <f t="shared" si="13"/>
        <v/>
      </c>
      <c r="CZ38" s="380" t="str">
        <f>IF(OR($E38="",$G38=""),"",IF(AND($E$3=1),'Marks Entry 1st'!AX37,IF(AND($E$3=2),'Marks Entry 2nd'!AX37,IF(AND($E$3=3),'Marks Entry 3rd'!AX37,IF(AND($E$3=4),'Marks Entry 4th'!AX37,"")))))</f>
        <v/>
      </c>
      <c r="DA38" s="380" t="str">
        <f>IF(OR($E38="",$G38=""),"",IF(AND($E$3=1),'Marks Entry 1st'!AY37,IF(AND($E$3=2),'Marks Entry 2nd'!AY37,IF(AND($E$3=3),'Marks Entry 3rd'!AY37,IF(AND($E$3=4),'Marks Entry 4th'!AY37,"")))))</f>
        <v/>
      </c>
      <c r="DB38" s="380" t="str">
        <f>IF(OR($E38="",$G38=""),"",IF(AND($E$3=1),'Marks Entry 1st'!AZ37,IF(AND($E$3=2),'Marks Entry 2nd'!AZ37,IF(AND($E$3=3),'Marks Entry 3rd'!AZ37,IF(AND($E$3=4),'Marks Entry 4th'!AZ37,"")))))</f>
        <v/>
      </c>
      <c r="DC38" s="181" t="str">
        <f t="shared" si="61"/>
        <v/>
      </c>
      <c r="DD38" s="182">
        <f t="shared" si="62"/>
        <v>0</v>
      </c>
      <c r="DE38" s="182" t="str">
        <f t="shared" si="63"/>
        <v/>
      </c>
      <c r="DF38" s="182" t="str">
        <f t="shared" si="64"/>
        <v/>
      </c>
      <c r="DG38" s="147" t="str">
        <f t="shared" si="14"/>
        <v/>
      </c>
      <c r="DH38" s="104" t="str">
        <f t="shared" si="15"/>
        <v/>
      </c>
      <c r="DI38" s="105" t="str">
        <f t="shared" si="16"/>
        <v/>
      </c>
      <c r="DJ38" s="111" t="str">
        <f t="shared" si="17"/>
        <v/>
      </c>
      <c r="DK38" s="112" t="str">
        <f t="shared" si="18"/>
        <v/>
      </c>
      <c r="DL38" s="386" t="str">
        <f t="shared" si="19"/>
        <v/>
      </c>
      <c r="DM38" s="72" t="str">
        <f>IF(OR($E38="",$G38=""),"",IF(AND($E$3=1),'Marks Entry 1st'!BA37,IF(AND($E$3=2),'Marks Entry 2nd'!BA37,IF(AND($E$3=3),'Marks Entry 3rd'!BA37,IF(AND($E$3=4),'Marks Entry 4th'!BA37,"")))))</f>
        <v/>
      </c>
      <c r="DN38" s="72" t="str">
        <f>IF(OR($E38="",$G38=""),"",IF(AND($E$3=1),'Marks Entry 1st'!BB37,IF(AND($E$3=2),'Marks Entry 2nd'!BB37,IF(AND($E$3=3),'Marks Entry 3rd'!BB37,IF(AND($E$3=4),'Marks Entry 4th'!BB37,"")))))</f>
        <v/>
      </c>
      <c r="DO38" s="328" t="str">
        <f t="shared" si="20"/>
        <v/>
      </c>
      <c r="DP38" s="73"/>
      <c r="DW38" s="75">
        <f>IF(AND($E$3=1),'Marks Entry 1st'!I37,IF(AND($E$3=2),'Marks Entry 2nd'!I37,IF(AND($E$3=3),'Marks Entry 3rd'!I37,IF(AND($E$3=4),'Marks Entry 4th'!I37,""))))</f>
        <v>0</v>
      </c>
    </row>
    <row r="39" spans="1:127" ht="18.899999999999999" customHeight="1">
      <c r="A39" s="94">
        <v>32</v>
      </c>
      <c r="B39" s="94" t="str">
        <f>IF(OR(DW39=0,DW39=""),"",IF(AND($E$3=1),'Marks Entry 1st'!I38,IF(AND($E$3=2),'Marks Entry 2nd'!I38,IF(AND($E$3=3),'Marks Entry 3rd'!I38,IF(AND($E$3=4),'Marks Entry 4th'!I38,"")))))</f>
        <v/>
      </c>
      <c r="C39" s="95" t="str">
        <f>IF(OR(B39=0,B39=""),"",IF(AND($E$3=1),'Marks Entry 1st'!B38,IF(AND($E$3=2),'Marks Entry 2nd'!B38,IF(AND($E$3=3),'Marks Entry 3rd'!B38,IF(AND($E$3=4),'Marks Entry 4th'!B38,"")))))</f>
        <v/>
      </c>
      <c r="D39" s="95" t="str">
        <f>IF(OR(B39=0,B39=""),"",IF(AND($E$3=1),'Marks Entry 1st'!C38,IF(AND($E$3=2),'Marks Entry 2nd'!C38,IF(AND($E$3=3),'Marks Entry 3rd'!C38,IF(AND($E$3=4),'Marks Entry 4th'!C38,"")))))</f>
        <v/>
      </c>
      <c r="E39" s="96" t="str">
        <f>IF(OR(B39=0,B39=""),"",IF(AND($E$3=1),'Marks Entry 1st'!E38,IF(AND($E$3=2),'Marks Entry 2nd'!E38,IF(AND($E$3=3),'Marks Entry 3rd'!E38,IF(AND($E$3=4),'Marks Entry 4th'!E38,"")))))</f>
        <v/>
      </c>
      <c r="F39" s="95" t="str">
        <f>IF(OR(B39=0,B39=""),"",IF(AND($E$3=1),'Marks Entry 1st'!D38,IF(AND($E$3=2),'Marks Entry 2nd'!D38,IF(AND($E$3=3),'Marks Entry 3rd'!D38,IF(AND($E$3=4),'Marks Entry 4th'!D38,"")))))</f>
        <v/>
      </c>
      <c r="G39" s="90" t="str">
        <f>IF(OR(B39=0,B39=""),"",IF(AND($E$3=1),'Marks Entry 1st'!F38,IF(AND($E$3=2),'Marks Entry 2nd'!F38,IF(AND($E$3=3),'Marks Entry 3rd'!F38,IF(AND($E$3=4),'Marks Entry 4th'!F38,"")))))</f>
        <v/>
      </c>
      <c r="H39" s="90" t="str">
        <f>IF(OR(B39=0,B39=""),"",IF(AND($E$3=1),'Marks Entry 1st'!G38,IF(AND($E$3=2),'Marks Entry 2nd'!G38,IF(AND($E$3=3),'Marks Entry 3rd'!G38,IF(AND($E$3=4),'Marks Entry 4th'!G38,"")))))</f>
        <v/>
      </c>
      <c r="I39" s="90" t="str">
        <f>IF(OR(B39=0,B39=""),"",IF(AND($E$3=1),'Marks Entry 1st'!H38,IF(AND($E$3=2),'Marks Entry 2nd'!H38,IF(AND($E$3=3),'Marks Entry 3rd'!H38,IF(AND($E$3=4),'Marks Entry 4th'!H38,"")))))</f>
        <v/>
      </c>
      <c r="J39" s="379" t="str">
        <f>IF(OR(B39=0,B39=""),"",IF(AND($E$3=1),'Marks Entry 1st'!J38,IF(AND($E$3=2),'Marks Entry 2nd'!J38,IF(AND($E$3=3),'Marks Entry 3rd'!J38,IF(AND($E$3=4),'Marks Entry 4th'!J38,"")))))</f>
        <v/>
      </c>
      <c r="K39" s="379" t="str">
        <f>IF(OR(B39=0,B39=""),"",IF(AND($E$3=1),'Marks Entry 1st'!K38,IF(AND($E$3=2),'Marks Entry 2nd'!K38,IF(AND($E$3=3),'Marks Entry 3rd'!K38,IF(AND($E$3=4),'Marks Entry 4th'!K38,"")))))</f>
        <v/>
      </c>
      <c r="L39" s="180" t="str">
        <f>IF(OR($E39="",$G39=""),"",IF(AND($E$3=1),'Marks Entry 1st'!L38,IF(AND($E$3=2),'Marks Entry 2nd'!L38,IF(AND($E$3=3),'Marks Entry 3rd'!L38,IF(AND($E$3=4),'Marks Entry 4th'!L38,"")))))</f>
        <v/>
      </c>
      <c r="M39" s="180" t="str">
        <f>IF(OR($E39="",$G39=""),"",IF(AND($E$3=1),'Marks Entry 1st'!M38,IF(AND($E$3=2),'Marks Entry 2nd'!M38,IF(AND($E$3=3),'Marks Entry 3rd'!M38,IF(AND($E$3=4),'Marks Entry 4th'!M38,"")))))</f>
        <v/>
      </c>
      <c r="N39" s="87" t="str">
        <f t="shared" si="21"/>
        <v/>
      </c>
      <c r="O39" s="180" t="str">
        <f>IF(OR($E39="",$G39=""),"",IF(AND($E$3=1),'Marks Entry 1st'!N38,IF(AND($E$3=2),'Marks Entry 2nd'!N38,IF(AND($E$3=3),'Marks Entry 3rd'!N38,IF(AND($E$3=4),'Marks Entry 4th'!N38,"")))))</f>
        <v/>
      </c>
      <c r="P39" s="180" t="str">
        <f>IF(OR($E39="",$G39=""),"",IF(AND($E$3=1),'Marks Entry 1st'!O38,IF(AND($E$3=2),'Marks Entry 2nd'!O38,IF(AND($E$3=3),'Marks Entry 3rd'!O38,IF(AND($E$3=4),'Marks Entry 4th'!O38,"")))))</f>
        <v/>
      </c>
      <c r="Q39" s="180" t="str">
        <f>IF(OR($E39="",$G39=""),"",IF(AND($E$3=1),'Marks Entry 1st'!P38,IF(AND($E$3=2),'Marks Entry 2nd'!P38,IF(AND($E$3=3),'Marks Entry 3rd'!P38,IF(AND($E$3=4),'Marks Entry 4th'!P38,"")))))</f>
        <v/>
      </c>
      <c r="R39" s="91" t="str">
        <f t="shared" si="22"/>
        <v/>
      </c>
      <c r="S39" s="87">
        <f t="shared" si="23"/>
        <v>0</v>
      </c>
      <c r="T39" s="93" t="str">
        <f>IF(OR($E39="",$G39=""),"",IF(AND($E$3=1),'Marks Entry 1st'!Q38,IF(AND($E$3=2),'Marks Entry 2nd'!Q38,IF(AND($E$3=3),'Marks Entry 3rd'!Q38,IF(AND($E$3=4),'Marks Entry 4th'!Q38,"")))))</f>
        <v/>
      </c>
      <c r="U39" s="93" t="str">
        <f>IF(OR($E39="",$G39=""),"",IF(AND($E$3=1),'Marks Entry 1st'!R38,IF(AND($E$3=2),'Marks Entry 2nd'!R38,IF(AND($E$3=3),'Marks Entry 3rd'!R38,IF(AND($E$3=4),'Marks Entry 4th'!R38,"")))))</f>
        <v/>
      </c>
      <c r="V39" s="93" t="str">
        <f>IF(OR($E39="",$G39=""),"",IF(AND($E$3=1),'Marks Entry 1st'!S38,IF(AND($E$3=2),'Marks Entry 2nd'!S38,IF(AND($E$3=3),'Marks Entry 3rd'!S38,IF(AND($E$3=4),'Marks Entry 4th'!S38,"")))))</f>
        <v/>
      </c>
      <c r="W39" s="92" t="str">
        <f t="shared" si="24"/>
        <v/>
      </c>
      <c r="X39" s="87" t="str">
        <f t="shared" si="25"/>
        <v/>
      </c>
      <c r="Y39" s="144">
        <f t="shared" si="26"/>
        <v>0</v>
      </c>
      <c r="Z39" s="144" t="str">
        <f t="shared" si="27"/>
        <v/>
      </c>
      <c r="AA39" s="144" t="str">
        <f t="shared" si="0"/>
        <v/>
      </c>
      <c r="AB39" s="144" t="str">
        <f t="shared" si="28"/>
        <v/>
      </c>
      <c r="AC39" s="144" t="str">
        <f t="shared" si="1"/>
        <v/>
      </c>
      <c r="AD39" s="148" t="str">
        <f t="shared" si="2"/>
        <v/>
      </c>
      <c r="AE39" s="180" t="str">
        <f>IF(OR($E39="",$G39=""),"",IF(AND($E$3=1),'Marks Entry 1st'!T38,IF(AND($E$3=2),'Marks Entry 2nd'!T38,IF(AND($E$3=3),'Marks Entry 3rd'!T38,IF(AND($E$3=4),'Marks Entry 4th'!T38,"")))))</f>
        <v/>
      </c>
      <c r="AF39" s="180" t="str">
        <f>IF(OR($E39="",$G39=""),"",IF(AND($E$3=1),'Marks Entry 1st'!U38,IF(AND($E$3=2),'Marks Entry 2nd'!U38,IF(AND($E$3=3),'Marks Entry 3rd'!U38,IF(AND($E$3=4),'Marks Entry 4th'!U38,"")))))</f>
        <v/>
      </c>
      <c r="AG39" s="87" t="str">
        <f t="shared" si="29"/>
        <v/>
      </c>
      <c r="AH39" s="180" t="str">
        <f>IF(OR($E39="",$G39=""),"",IF(AND($E$3=1),'Marks Entry 1st'!V38,IF(AND($E$3=2),'Marks Entry 2nd'!V38,IF(AND($E$3=3),'Marks Entry 3rd'!V38,IF(AND($E$3=4),'Marks Entry 4th'!V38,"")))))</f>
        <v/>
      </c>
      <c r="AI39" s="180" t="str">
        <f>IF(OR($E39="",$G39=""),"",IF(AND($E$3=1),'Marks Entry 1st'!W38,IF(AND($E$3=2),'Marks Entry 2nd'!W38,IF(AND($E$3=3),'Marks Entry 3rd'!W38,IF(AND($E$3=4),'Marks Entry 4th'!W38,"")))))</f>
        <v/>
      </c>
      <c r="AJ39" s="180" t="str">
        <f>IF(OR($E39="",$G39=""),"",IF(AND($E$3=1),'Marks Entry 1st'!X38,IF(AND($E$3=2),'Marks Entry 2nd'!X38,IF(AND($E$3=3),'Marks Entry 3rd'!X38,IF(AND($E$3=4),'Marks Entry 4th'!X38,"")))))</f>
        <v/>
      </c>
      <c r="AK39" s="91" t="str">
        <f t="shared" si="30"/>
        <v/>
      </c>
      <c r="AL39" s="87">
        <f t="shared" si="31"/>
        <v>0</v>
      </c>
      <c r="AM39" s="93" t="str">
        <f>IF(OR($E39="",$G39=""),"",IF(AND($E$3=1),'Marks Entry 1st'!Y38,IF(AND($E$3=2),'Marks Entry 2nd'!Y38,IF(AND($E$3=3),'Marks Entry 3rd'!Y38,IF(AND($E$3=4),'Marks Entry 4th'!Y38,"")))))</f>
        <v/>
      </c>
      <c r="AN39" s="93" t="str">
        <f>IF(OR($E39="",$G39=""),"",IF(AND($E$3=1),'Marks Entry 1st'!Z38,IF(AND($E$3=2),'Marks Entry 2nd'!Z38,IF(AND($E$3=3),'Marks Entry 3rd'!Z38,IF(AND($E$3=4),'Marks Entry 4th'!Z38,"")))))</f>
        <v/>
      </c>
      <c r="AO39" s="93" t="str">
        <f>IF(OR($E39="",$G39=""),"",IF(AND($E$3=1),'Marks Entry 1st'!AA38,IF(AND($E$3=2),'Marks Entry 2nd'!AA38,IF(AND($E$3=3),'Marks Entry 3rd'!AA38,IF(AND($E$3=4),'Marks Entry 4th'!AA38,"")))))</f>
        <v/>
      </c>
      <c r="AP39" s="92" t="str">
        <f t="shared" si="32"/>
        <v/>
      </c>
      <c r="AQ39" s="87" t="str">
        <f t="shared" si="33"/>
        <v/>
      </c>
      <c r="AR39" s="144">
        <f t="shared" si="34"/>
        <v>0</v>
      </c>
      <c r="AS39" s="144" t="str">
        <f t="shared" si="35"/>
        <v/>
      </c>
      <c r="AT39" s="144" t="str">
        <f t="shared" si="3"/>
        <v/>
      </c>
      <c r="AU39" s="144" t="str">
        <f t="shared" si="36"/>
        <v/>
      </c>
      <c r="AV39" s="144" t="str">
        <f t="shared" si="4"/>
        <v/>
      </c>
      <c r="AW39" s="148" t="str">
        <f t="shared" si="5"/>
        <v/>
      </c>
      <c r="AX39" s="180" t="str">
        <f>IF(OR($E39="",$G39=""),"",IF(AND($E$3=1),'Marks Entry 1st'!AB38,IF(AND($E$3=2),'Marks Entry 2nd'!AB38,IF(AND($E$3=3),'Marks Entry 3rd'!AB38,IF(AND($E$3=4),'Marks Entry 4th'!AB38,"")))))</f>
        <v/>
      </c>
      <c r="AY39" s="180" t="str">
        <f>IF(OR($E39="",$G39=""),"",IF(AND($E$3=1),'Marks Entry 1st'!AC38,IF(AND($E$3=2),'Marks Entry 2nd'!AC38,IF(AND($E$3=3),'Marks Entry 3rd'!AC38,IF(AND($E$3=4),'Marks Entry 4th'!AC38,"")))))</f>
        <v/>
      </c>
      <c r="AZ39" s="87" t="str">
        <f t="shared" si="37"/>
        <v/>
      </c>
      <c r="BA39" s="180" t="str">
        <f>IF(OR($E39="",$G39=""),"",IF(AND($E$3=1),'Marks Entry 1st'!AD38,IF(AND($E$3=2),'Marks Entry 2nd'!AD38,IF(AND($E$3=3),'Marks Entry 3rd'!AD38,IF(AND($E$3=4),'Marks Entry 4th'!AD38,"")))))</f>
        <v/>
      </c>
      <c r="BB39" s="180" t="str">
        <f>IF(OR($E39="",$G39=""),"",IF(AND($E$3=1),'Marks Entry 1st'!AE38,IF(AND($E$3=2),'Marks Entry 2nd'!AE38,IF(AND($E$3=3),'Marks Entry 3rd'!AE38,IF(AND($E$3=4),'Marks Entry 4th'!AE38,"")))))</f>
        <v/>
      </c>
      <c r="BC39" s="180" t="str">
        <f>IF(OR($E39="",$G39=""),"",IF(AND($E$3=1),'Marks Entry 1st'!AF38,IF(AND($E$3=2),'Marks Entry 2nd'!AF38,IF(AND($E$3=3),'Marks Entry 3rd'!AF38,IF(AND($E$3=4),'Marks Entry 4th'!AF38,"")))))</f>
        <v/>
      </c>
      <c r="BD39" s="91" t="str">
        <f t="shared" si="38"/>
        <v/>
      </c>
      <c r="BE39" s="87">
        <f t="shared" si="39"/>
        <v>0</v>
      </c>
      <c r="BF39" s="93" t="str">
        <f>IF(OR($E39="",$G39=""),"",IF(AND($E$3=1),'Marks Entry 1st'!AG38,IF(AND($E$3=2),'Marks Entry 2nd'!AG38,IF(AND($E$3=3),'Marks Entry 3rd'!AG38,IF(AND($E$3=4),'Marks Entry 4th'!AG38,"")))))</f>
        <v/>
      </c>
      <c r="BG39" s="93" t="str">
        <f>IF(OR($E39="",$G39=""),"",IF(AND($E$3=1),'Marks Entry 1st'!AH38,IF(AND($E$3=2),'Marks Entry 2nd'!AH38,IF(AND($E$3=3),'Marks Entry 3rd'!AH38,IF(AND($E$3=4),'Marks Entry 4th'!AH38,"")))))</f>
        <v/>
      </c>
      <c r="BH39" s="93" t="str">
        <f>IF(OR($E39="",$G39=""),"",IF(AND($E$3=1),'Marks Entry 1st'!AI38,IF(AND($E$3=2),'Marks Entry 2nd'!AI38,IF(AND($E$3=3),'Marks Entry 3rd'!AI38,IF(AND($E$3=4),'Marks Entry 4th'!AI38,"")))))</f>
        <v/>
      </c>
      <c r="BI39" s="92" t="str">
        <f t="shared" si="40"/>
        <v/>
      </c>
      <c r="BJ39" s="87" t="str">
        <f t="shared" si="41"/>
        <v/>
      </c>
      <c r="BK39" s="144">
        <f t="shared" si="42"/>
        <v>0</v>
      </c>
      <c r="BL39" s="144" t="str">
        <f t="shared" si="43"/>
        <v/>
      </c>
      <c r="BM39" s="144" t="str">
        <f t="shared" si="6"/>
        <v/>
      </c>
      <c r="BN39" s="144" t="str">
        <f t="shared" si="44"/>
        <v/>
      </c>
      <c r="BO39" s="144" t="str">
        <f t="shared" si="7"/>
        <v/>
      </c>
      <c r="BP39" s="148" t="str">
        <f t="shared" si="8"/>
        <v/>
      </c>
      <c r="BQ39" s="180" t="str">
        <f>IF(OR($E39="",$G39=""),"",IF(AND($E$3=1),'Marks Entry 1st'!AJ38,IF(AND($E$3=2),'Marks Entry 2nd'!AJ38,IF(AND($E$3=3),'Marks Entry 3rd'!AJ38,IF(AND($E$3=4),'Marks Entry 4th'!AJ38,"")))))</f>
        <v/>
      </c>
      <c r="BR39" s="180" t="str">
        <f>IF(OR($E39="",$G39=""),"",IF(AND($E$3=1),'Marks Entry 1st'!AK38,IF(AND($E$3=2),'Marks Entry 2nd'!AK38,IF(AND($E$3=3),'Marks Entry 3rd'!AK38,IF(AND($E$3=4),'Marks Entry 4th'!AK38,"")))))</f>
        <v/>
      </c>
      <c r="BS39" s="87" t="str">
        <f t="shared" si="45"/>
        <v/>
      </c>
      <c r="BT39" s="180" t="str">
        <f>IF(OR($E39="",$G39=""),"",IF(AND($E$3=1),'Marks Entry 1st'!AL38,IF(AND($E$3=2),'Marks Entry 2nd'!AL38,IF(AND($E$3=3),'Marks Entry 3rd'!AL38,IF(AND($E$3=4),'Marks Entry 4th'!AL38,"")))))</f>
        <v/>
      </c>
      <c r="BU39" s="180" t="str">
        <f>IF(OR($E39="",$G39=""),"",IF(AND($E$3=1),'Marks Entry 1st'!AM38,IF(AND($E$3=2),'Marks Entry 2nd'!AM38,IF(AND($E$3=3),'Marks Entry 3rd'!AM38,IF(AND($E$3=4),'Marks Entry 4th'!AM38,"")))))</f>
        <v/>
      </c>
      <c r="BV39" s="180" t="str">
        <f>IF(OR($E39="",$G39=""),"",IF(AND($E$3=1),'Marks Entry 1st'!AN38,IF(AND($E$3=2),'Marks Entry 2nd'!AN38,IF(AND($E$3=3),'Marks Entry 3rd'!AN38,IF(AND($E$3=4),'Marks Entry 4th'!AN38,"")))))</f>
        <v/>
      </c>
      <c r="BW39" s="91" t="str">
        <f t="shared" si="46"/>
        <v/>
      </c>
      <c r="BX39" s="87">
        <f t="shared" si="47"/>
        <v>0</v>
      </c>
      <c r="BY39" s="93" t="str">
        <f>IF(OR($E39="",$G39=""),"",IF(AND($E$3=1),'Marks Entry 1st'!AO38,IF(AND($E$3=2),'Marks Entry 2nd'!AO38,IF(AND($E$3=3),'Marks Entry 3rd'!AO38,IF(AND($E$3=4),'Marks Entry 4th'!AO38,"")))))</f>
        <v/>
      </c>
      <c r="BZ39" s="93" t="str">
        <f>IF(OR($E39="",$G39=""),"",IF(AND($E$3=1),'Marks Entry 1st'!AP38,IF(AND($E$3=2),'Marks Entry 2nd'!AP38,IF(AND($E$3=3),'Marks Entry 3rd'!AP38,IF(AND($E$3=4),'Marks Entry 4th'!AP38,"")))))</f>
        <v/>
      </c>
      <c r="CA39" s="93" t="str">
        <f>IF(OR($E39="",$G39=""),"",IF(AND($E$3=1),'Marks Entry 1st'!AQ38,IF(AND($E$3=2),'Marks Entry 2nd'!AQ38,IF(AND($E$3=3),'Marks Entry 3rd'!AQ38,IF(AND($E$3=4),'Marks Entry 4th'!AQ38,"")))))</f>
        <v/>
      </c>
      <c r="CB39" s="92" t="str">
        <f t="shared" si="48"/>
        <v/>
      </c>
      <c r="CC39" s="87" t="str">
        <f t="shared" si="49"/>
        <v/>
      </c>
      <c r="CD39" s="144">
        <f t="shared" si="50"/>
        <v>0</v>
      </c>
      <c r="CE39" s="144" t="str">
        <f t="shared" si="51"/>
        <v/>
      </c>
      <c r="CF39" s="144" t="str">
        <f t="shared" si="9"/>
        <v/>
      </c>
      <c r="CG39" s="144" t="str">
        <f t="shared" si="52"/>
        <v/>
      </c>
      <c r="CH39" s="144" t="str">
        <f t="shared" si="10"/>
        <v/>
      </c>
      <c r="CI39" s="148" t="str">
        <f t="shared" si="11"/>
        <v/>
      </c>
      <c r="CJ39" s="380" t="str">
        <f>IF(OR($E39="",$G39=""),"",IF(AND($E$3=1),'Marks Entry 1st'!AR38,IF(AND($E$3=2),'Marks Entry 2nd'!AR38,IF(AND($E$3=3),'Marks Entry 3rd'!AR38,IF(AND($E$3=4),'Marks Entry 4th'!AR38,"")))))</f>
        <v/>
      </c>
      <c r="CK39" s="380" t="str">
        <f>IF(OR($E39="",$G39=""),"",IF(AND($E$3=1),'Marks Entry 1st'!AS38,IF(AND($E$3=2),'Marks Entry 2nd'!AS38,IF(AND($E$3=3),'Marks Entry 3rd'!AS38,IF(AND($E$3=4),'Marks Entry 4th'!AS38,"")))))</f>
        <v/>
      </c>
      <c r="CL39" s="380" t="str">
        <f>IF(OR($E39="",$G39=""),"",IF(AND($E$3=1),'Marks Entry 1st'!AT38,IF(AND($E$3=2),'Marks Entry 2nd'!AT38,IF(AND($E$3=3),'Marks Entry 3rd'!AT38,IF(AND($E$3=4),'Marks Entry 4th'!AT38,"")))))</f>
        <v/>
      </c>
      <c r="CM39" s="181" t="str">
        <f t="shared" si="53"/>
        <v/>
      </c>
      <c r="CN39" s="182">
        <f t="shared" si="54"/>
        <v>0</v>
      </c>
      <c r="CO39" s="182" t="str">
        <f t="shared" si="55"/>
        <v/>
      </c>
      <c r="CP39" s="182" t="str">
        <f t="shared" si="56"/>
        <v/>
      </c>
      <c r="CQ39" s="147" t="str">
        <f t="shared" si="12"/>
        <v/>
      </c>
      <c r="CR39" s="380" t="str">
        <f>IF(OR($E39="",$G39=""),"",IF(AND($E$3=1),'Marks Entry 1st'!AU38,IF(AND($E$3=2),'Marks Entry 2nd'!AU38,IF(AND($E$3=3),'Marks Entry 3rd'!AU38,IF(AND($E$3=4),'Marks Entry 4th'!AU38,"")))))</f>
        <v/>
      </c>
      <c r="CS39" s="380" t="str">
        <f>IF(OR($E39="",$G39=""),"",IF(AND($E$3=1),'Marks Entry 1st'!AV38,IF(AND($E$3=2),'Marks Entry 2nd'!AV38,IF(AND($E$3=3),'Marks Entry 3rd'!AV38,IF(AND($E$3=4),'Marks Entry 4th'!AV38,"")))))</f>
        <v/>
      </c>
      <c r="CT39" s="380" t="str">
        <f>IF(OR($E39="",$G39=""),"",IF(AND($E$3=1),'Marks Entry 1st'!AW38,IF(AND($E$3=2),'Marks Entry 2nd'!AW38,IF(AND($E$3=3),'Marks Entry 3rd'!AW38,IF(AND($E$3=4),'Marks Entry 4th'!AW38,"")))))</f>
        <v/>
      </c>
      <c r="CU39" s="181" t="str">
        <f t="shared" si="57"/>
        <v/>
      </c>
      <c r="CV39" s="182">
        <f t="shared" si="58"/>
        <v>0</v>
      </c>
      <c r="CW39" s="182" t="str">
        <f t="shared" si="59"/>
        <v/>
      </c>
      <c r="CX39" s="182" t="str">
        <f t="shared" si="60"/>
        <v/>
      </c>
      <c r="CY39" s="147" t="str">
        <f t="shared" si="13"/>
        <v/>
      </c>
      <c r="CZ39" s="380" t="str">
        <f>IF(OR($E39="",$G39=""),"",IF(AND($E$3=1),'Marks Entry 1st'!AX38,IF(AND($E$3=2),'Marks Entry 2nd'!AX38,IF(AND($E$3=3),'Marks Entry 3rd'!AX38,IF(AND($E$3=4),'Marks Entry 4th'!AX38,"")))))</f>
        <v/>
      </c>
      <c r="DA39" s="380" t="str">
        <f>IF(OR($E39="",$G39=""),"",IF(AND($E$3=1),'Marks Entry 1st'!AY38,IF(AND($E$3=2),'Marks Entry 2nd'!AY38,IF(AND($E$3=3),'Marks Entry 3rd'!AY38,IF(AND($E$3=4),'Marks Entry 4th'!AY38,"")))))</f>
        <v/>
      </c>
      <c r="DB39" s="380" t="str">
        <f>IF(OR($E39="",$G39=""),"",IF(AND($E$3=1),'Marks Entry 1st'!AZ38,IF(AND($E$3=2),'Marks Entry 2nd'!AZ38,IF(AND($E$3=3),'Marks Entry 3rd'!AZ38,IF(AND($E$3=4),'Marks Entry 4th'!AZ38,"")))))</f>
        <v/>
      </c>
      <c r="DC39" s="181" t="str">
        <f t="shared" si="61"/>
        <v/>
      </c>
      <c r="DD39" s="182">
        <f t="shared" si="62"/>
        <v>0</v>
      </c>
      <c r="DE39" s="182" t="str">
        <f t="shared" si="63"/>
        <v/>
      </c>
      <c r="DF39" s="182" t="str">
        <f t="shared" si="64"/>
        <v/>
      </c>
      <c r="DG39" s="147" t="str">
        <f t="shared" si="14"/>
        <v/>
      </c>
      <c r="DH39" s="104" t="str">
        <f t="shared" si="15"/>
        <v/>
      </c>
      <c r="DI39" s="105" t="str">
        <f t="shared" si="16"/>
        <v/>
      </c>
      <c r="DJ39" s="111" t="str">
        <f t="shared" si="17"/>
        <v/>
      </c>
      <c r="DK39" s="112" t="str">
        <f t="shared" si="18"/>
        <v/>
      </c>
      <c r="DL39" s="386" t="str">
        <f t="shared" si="19"/>
        <v/>
      </c>
      <c r="DM39" s="72" t="str">
        <f>IF(OR($E39="",$G39=""),"",IF(AND($E$3=1),'Marks Entry 1st'!BA38,IF(AND($E$3=2),'Marks Entry 2nd'!BA38,IF(AND($E$3=3),'Marks Entry 3rd'!BA38,IF(AND($E$3=4),'Marks Entry 4th'!BA38,"")))))</f>
        <v/>
      </c>
      <c r="DN39" s="72" t="str">
        <f>IF(OR($E39="",$G39=""),"",IF(AND($E$3=1),'Marks Entry 1st'!BB38,IF(AND($E$3=2),'Marks Entry 2nd'!BB38,IF(AND($E$3=3),'Marks Entry 3rd'!BB38,IF(AND($E$3=4),'Marks Entry 4th'!BB38,"")))))</f>
        <v/>
      </c>
      <c r="DO39" s="328" t="str">
        <f t="shared" si="20"/>
        <v/>
      </c>
      <c r="DP39" s="73"/>
      <c r="DW39" s="75">
        <f>IF(AND($E$3=1),'Marks Entry 1st'!I38,IF(AND($E$3=2),'Marks Entry 2nd'!I38,IF(AND($E$3=3),'Marks Entry 3rd'!I38,IF(AND($E$3=4),'Marks Entry 4th'!I38,""))))</f>
        <v>0</v>
      </c>
    </row>
    <row r="40" spans="1:127" ht="18.899999999999999" customHeight="1">
      <c r="A40" s="94">
        <v>33</v>
      </c>
      <c r="B40" s="94" t="str">
        <f>IF(OR(DW40=0,DW40=""),"",IF(AND($E$3=1),'Marks Entry 1st'!I39,IF(AND($E$3=2),'Marks Entry 2nd'!I39,IF(AND($E$3=3),'Marks Entry 3rd'!I39,IF(AND($E$3=4),'Marks Entry 4th'!I39,"")))))</f>
        <v/>
      </c>
      <c r="C40" s="95" t="str">
        <f>IF(OR(B40=0,B40=""),"",IF(AND($E$3=1),'Marks Entry 1st'!B39,IF(AND($E$3=2),'Marks Entry 2nd'!B39,IF(AND($E$3=3),'Marks Entry 3rd'!B39,IF(AND($E$3=4),'Marks Entry 4th'!B39,"")))))</f>
        <v/>
      </c>
      <c r="D40" s="95" t="str">
        <f>IF(OR(B40=0,B40=""),"",IF(AND($E$3=1),'Marks Entry 1st'!C39,IF(AND($E$3=2),'Marks Entry 2nd'!C39,IF(AND($E$3=3),'Marks Entry 3rd'!C39,IF(AND($E$3=4),'Marks Entry 4th'!C39,"")))))</f>
        <v/>
      </c>
      <c r="E40" s="96" t="str">
        <f>IF(OR(B40=0,B40=""),"",IF(AND($E$3=1),'Marks Entry 1st'!E39,IF(AND($E$3=2),'Marks Entry 2nd'!E39,IF(AND($E$3=3),'Marks Entry 3rd'!E39,IF(AND($E$3=4),'Marks Entry 4th'!E39,"")))))</f>
        <v/>
      </c>
      <c r="F40" s="95" t="str">
        <f>IF(OR(B40=0,B40=""),"",IF(AND($E$3=1),'Marks Entry 1st'!D39,IF(AND($E$3=2),'Marks Entry 2nd'!D39,IF(AND($E$3=3),'Marks Entry 3rd'!D39,IF(AND($E$3=4),'Marks Entry 4th'!D39,"")))))</f>
        <v/>
      </c>
      <c r="G40" s="90" t="str">
        <f>IF(OR(B40=0,B40=""),"",IF(AND($E$3=1),'Marks Entry 1st'!F39,IF(AND($E$3=2),'Marks Entry 2nd'!F39,IF(AND($E$3=3),'Marks Entry 3rd'!F39,IF(AND($E$3=4),'Marks Entry 4th'!F39,"")))))</f>
        <v/>
      </c>
      <c r="H40" s="90" t="str">
        <f>IF(OR(B40=0,B40=""),"",IF(AND($E$3=1),'Marks Entry 1st'!G39,IF(AND($E$3=2),'Marks Entry 2nd'!G39,IF(AND($E$3=3),'Marks Entry 3rd'!G39,IF(AND($E$3=4),'Marks Entry 4th'!G39,"")))))</f>
        <v/>
      </c>
      <c r="I40" s="90" t="str">
        <f>IF(OR(B40=0,B40=""),"",IF(AND($E$3=1),'Marks Entry 1st'!H39,IF(AND($E$3=2),'Marks Entry 2nd'!H39,IF(AND($E$3=3),'Marks Entry 3rd'!H39,IF(AND($E$3=4),'Marks Entry 4th'!H39,"")))))</f>
        <v/>
      </c>
      <c r="J40" s="379" t="str">
        <f>IF(OR(B40=0,B40=""),"",IF(AND($E$3=1),'Marks Entry 1st'!J39,IF(AND($E$3=2),'Marks Entry 2nd'!J39,IF(AND($E$3=3),'Marks Entry 3rd'!J39,IF(AND($E$3=4),'Marks Entry 4th'!J39,"")))))</f>
        <v/>
      </c>
      <c r="K40" s="379" t="str">
        <f>IF(OR(B40=0,B40=""),"",IF(AND($E$3=1),'Marks Entry 1st'!K39,IF(AND($E$3=2),'Marks Entry 2nd'!K39,IF(AND($E$3=3),'Marks Entry 3rd'!K39,IF(AND($E$3=4),'Marks Entry 4th'!K39,"")))))</f>
        <v/>
      </c>
      <c r="L40" s="180" t="str">
        <f>IF(OR($E40="",$G40=""),"",IF(AND($E$3=1),'Marks Entry 1st'!L39,IF(AND($E$3=2),'Marks Entry 2nd'!L39,IF(AND($E$3=3),'Marks Entry 3rd'!L39,IF(AND($E$3=4),'Marks Entry 4th'!L39,"")))))</f>
        <v/>
      </c>
      <c r="M40" s="180" t="str">
        <f>IF(OR($E40="",$G40=""),"",IF(AND($E$3=1),'Marks Entry 1st'!M39,IF(AND($E$3=2),'Marks Entry 2nd'!M39,IF(AND($E$3=3),'Marks Entry 3rd'!M39,IF(AND($E$3=4),'Marks Entry 4th'!M39,"")))))</f>
        <v/>
      </c>
      <c r="N40" s="87" t="str">
        <f t="shared" si="21"/>
        <v/>
      </c>
      <c r="O40" s="180" t="str">
        <f>IF(OR($E40="",$G40=""),"",IF(AND($E$3=1),'Marks Entry 1st'!N39,IF(AND($E$3=2),'Marks Entry 2nd'!N39,IF(AND($E$3=3),'Marks Entry 3rd'!N39,IF(AND($E$3=4),'Marks Entry 4th'!N39,"")))))</f>
        <v/>
      </c>
      <c r="P40" s="180" t="str">
        <f>IF(OR($E40="",$G40=""),"",IF(AND($E$3=1),'Marks Entry 1st'!O39,IF(AND($E$3=2),'Marks Entry 2nd'!O39,IF(AND($E$3=3),'Marks Entry 3rd'!O39,IF(AND($E$3=4),'Marks Entry 4th'!O39,"")))))</f>
        <v/>
      </c>
      <c r="Q40" s="180" t="str">
        <f>IF(OR($E40="",$G40=""),"",IF(AND($E$3=1),'Marks Entry 1st'!P39,IF(AND($E$3=2),'Marks Entry 2nd'!P39,IF(AND($E$3=3),'Marks Entry 3rd'!P39,IF(AND($E$3=4),'Marks Entry 4th'!P39,"")))))</f>
        <v/>
      </c>
      <c r="R40" s="91" t="str">
        <f t="shared" si="22"/>
        <v/>
      </c>
      <c r="S40" s="87">
        <f t="shared" si="23"/>
        <v>0</v>
      </c>
      <c r="T40" s="93" t="str">
        <f>IF(OR($E40="",$G40=""),"",IF(AND($E$3=1),'Marks Entry 1st'!Q39,IF(AND($E$3=2),'Marks Entry 2nd'!Q39,IF(AND($E$3=3),'Marks Entry 3rd'!Q39,IF(AND($E$3=4),'Marks Entry 4th'!Q39,"")))))</f>
        <v/>
      </c>
      <c r="U40" s="93" t="str">
        <f>IF(OR($E40="",$G40=""),"",IF(AND($E$3=1),'Marks Entry 1st'!R39,IF(AND($E$3=2),'Marks Entry 2nd'!R39,IF(AND($E$3=3),'Marks Entry 3rd'!R39,IF(AND($E$3=4),'Marks Entry 4th'!R39,"")))))</f>
        <v/>
      </c>
      <c r="V40" s="93" t="str">
        <f>IF(OR($E40="",$G40=""),"",IF(AND($E$3=1),'Marks Entry 1st'!S39,IF(AND($E$3=2),'Marks Entry 2nd'!S39,IF(AND($E$3=3),'Marks Entry 3rd'!S39,IF(AND($E$3=4),'Marks Entry 4th'!S39,"")))))</f>
        <v/>
      </c>
      <c r="W40" s="92" t="str">
        <f t="shared" si="24"/>
        <v/>
      </c>
      <c r="X40" s="87" t="str">
        <f t="shared" si="25"/>
        <v/>
      </c>
      <c r="Y40" s="144">
        <f t="shared" si="26"/>
        <v>0</v>
      </c>
      <c r="Z40" s="144" t="str">
        <f t="shared" si="27"/>
        <v/>
      </c>
      <c r="AA40" s="144" t="str">
        <f t="shared" si="0"/>
        <v/>
      </c>
      <c r="AB40" s="144" t="str">
        <f t="shared" si="28"/>
        <v/>
      </c>
      <c r="AC40" s="144" t="str">
        <f t="shared" si="1"/>
        <v/>
      </c>
      <c r="AD40" s="148" t="str">
        <f t="shared" si="2"/>
        <v/>
      </c>
      <c r="AE40" s="180" t="str">
        <f>IF(OR($E40="",$G40=""),"",IF(AND($E$3=1),'Marks Entry 1st'!T39,IF(AND($E$3=2),'Marks Entry 2nd'!T39,IF(AND($E$3=3),'Marks Entry 3rd'!T39,IF(AND($E$3=4),'Marks Entry 4th'!T39,"")))))</f>
        <v/>
      </c>
      <c r="AF40" s="180" t="str">
        <f>IF(OR($E40="",$G40=""),"",IF(AND($E$3=1),'Marks Entry 1st'!U39,IF(AND($E$3=2),'Marks Entry 2nd'!U39,IF(AND($E$3=3),'Marks Entry 3rd'!U39,IF(AND($E$3=4),'Marks Entry 4th'!U39,"")))))</f>
        <v/>
      </c>
      <c r="AG40" s="87" t="str">
        <f t="shared" si="29"/>
        <v/>
      </c>
      <c r="AH40" s="180" t="str">
        <f>IF(OR($E40="",$G40=""),"",IF(AND($E$3=1),'Marks Entry 1st'!V39,IF(AND($E$3=2),'Marks Entry 2nd'!V39,IF(AND($E$3=3),'Marks Entry 3rd'!V39,IF(AND($E$3=4),'Marks Entry 4th'!V39,"")))))</f>
        <v/>
      </c>
      <c r="AI40" s="180" t="str">
        <f>IF(OR($E40="",$G40=""),"",IF(AND($E$3=1),'Marks Entry 1st'!W39,IF(AND($E$3=2),'Marks Entry 2nd'!W39,IF(AND($E$3=3),'Marks Entry 3rd'!W39,IF(AND($E$3=4),'Marks Entry 4th'!W39,"")))))</f>
        <v/>
      </c>
      <c r="AJ40" s="180" t="str">
        <f>IF(OR($E40="",$G40=""),"",IF(AND($E$3=1),'Marks Entry 1st'!X39,IF(AND($E$3=2),'Marks Entry 2nd'!X39,IF(AND($E$3=3),'Marks Entry 3rd'!X39,IF(AND($E$3=4),'Marks Entry 4th'!X39,"")))))</f>
        <v/>
      </c>
      <c r="AK40" s="91" t="str">
        <f t="shared" si="30"/>
        <v/>
      </c>
      <c r="AL40" s="87">
        <f t="shared" si="31"/>
        <v>0</v>
      </c>
      <c r="AM40" s="93" t="str">
        <f>IF(OR($E40="",$G40=""),"",IF(AND($E$3=1),'Marks Entry 1st'!Y39,IF(AND($E$3=2),'Marks Entry 2nd'!Y39,IF(AND($E$3=3),'Marks Entry 3rd'!Y39,IF(AND($E$3=4),'Marks Entry 4th'!Y39,"")))))</f>
        <v/>
      </c>
      <c r="AN40" s="93" t="str">
        <f>IF(OR($E40="",$G40=""),"",IF(AND($E$3=1),'Marks Entry 1st'!Z39,IF(AND($E$3=2),'Marks Entry 2nd'!Z39,IF(AND($E$3=3),'Marks Entry 3rd'!Z39,IF(AND($E$3=4),'Marks Entry 4th'!Z39,"")))))</f>
        <v/>
      </c>
      <c r="AO40" s="93" t="str">
        <f>IF(OR($E40="",$G40=""),"",IF(AND($E$3=1),'Marks Entry 1st'!AA39,IF(AND($E$3=2),'Marks Entry 2nd'!AA39,IF(AND($E$3=3),'Marks Entry 3rd'!AA39,IF(AND($E$3=4),'Marks Entry 4th'!AA39,"")))))</f>
        <v/>
      </c>
      <c r="AP40" s="92" t="str">
        <f t="shared" si="32"/>
        <v/>
      </c>
      <c r="AQ40" s="87" t="str">
        <f t="shared" si="33"/>
        <v/>
      </c>
      <c r="AR40" s="144">
        <f t="shared" si="34"/>
        <v>0</v>
      </c>
      <c r="AS40" s="144" t="str">
        <f t="shared" si="35"/>
        <v/>
      </c>
      <c r="AT40" s="144" t="str">
        <f t="shared" si="3"/>
        <v/>
      </c>
      <c r="AU40" s="144" t="str">
        <f t="shared" si="36"/>
        <v/>
      </c>
      <c r="AV40" s="144" t="str">
        <f t="shared" si="4"/>
        <v/>
      </c>
      <c r="AW40" s="148" t="str">
        <f t="shared" si="5"/>
        <v/>
      </c>
      <c r="AX40" s="180" t="str">
        <f>IF(OR($E40="",$G40=""),"",IF(AND($E$3=1),'Marks Entry 1st'!AB39,IF(AND($E$3=2),'Marks Entry 2nd'!AB39,IF(AND($E$3=3),'Marks Entry 3rd'!AB39,IF(AND($E$3=4),'Marks Entry 4th'!AB39,"")))))</f>
        <v/>
      </c>
      <c r="AY40" s="180" t="str">
        <f>IF(OR($E40="",$G40=""),"",IF(AND($E$3=1),'Marks Entry 1st'!AC39,IF(AND($E$3=2),'Marks Entry 2nd'!AC39,IF(AND($E$3=3),'Marks Entry 3rd'!AC39,IF(AND($E$3=4),'Marks Entry 4th'!AC39,"")))))</f>
        <v/>
      </c>
      <c r="AZ40" s="87" t="str">
        <f t="shared" si="37"/>
        <v/>
      </c>
      <c r="BA40" s="180" t="str">
        <f>IF(OR($E40="",$G40=""),"",IF(AND($E$3=1),'Marks Entry 1st'!AD39,IF(AND($E$3=2),'Marks Entry 2nd'!AD39,IF(AND($E$3=3),'Marks Entry 3rd'!AD39,IF(AND($E$3=4),'Marks Entry 4th'!AD39,"")))))</f>
        <v/>
      </c>
      <c r="BB40" s="180" t="str">
        <f>IF(OR($E40="",$G40=""),"",IF(AND($E$3=1),'Marks Entry 1st'!AE39,IF(AND($E$3=2),'Marks Entry 2nd'!AE39,IF(AND($E$3=3),'Marks Entry 3rd'!AE39,IF(AND($E$3=4),'Marks Entry 4th'!AE39,"")))))</f>
        <v/>
      </c>
      <c r="BC40" s="180" t="str">
        <f>IF(OR($E40="",$G40=""),"",IF(AND($E$3=1),'Marks Entry 1st'!AF39,IF(AND($E$3=2),'Marks Entry 2nd'!AF39,IF(AND($E$3=3),'Marks Entry 3rd'!AF39,IF(AND($E$3=4),'Marks Entry 4th'!AF39,"")))))</f>
        <v/>
      </c>
      <c r="BD40" s="91" t="str">
        <f t="shared" si="38"/>
        <v/>
      </c>
      <c r="BE40" s="87">
        <f t="shared" si="39"/>
        <v>0</v>
      </c>
      <c r="BF40" s="93" t="str">
        <f>IF(OR($E40="",$G40=""),"",IF(AND($E$3=1),'Marks Entry 1st'!AG39,IF(AND($E$3=2),'Marks Entry 2nd'!AG39,IF(AND($E$3=3),'Marks Entry 3rd'!AG39,IF(AND($E$3=4),'Marks Entry 4th'!AG39,"")))))</f>
        <v/>
      </c>
      <c r="BG40" s="93" t="str">
        <f>IF(OR($E40="",$G40=""),"",IF(AND($E$3=1),'Marks Entry 1st'!AH39,IF(AND($E$3=2),'Marks Entry 2nd'!AH39,IF(AND($E$3=3),'Marks Entry 3rd'!AH39,IF(AND($E$3=4),'Marks Entry 4th'!AH39,"")))))</f>
        <v/>
      </c>
      <c r="BH40" s="93" t="str">
        <f>IF(OR($E40="",$G40=""),"",IF(AND($E$3=1),'Marks Entry 1st'!AI39,IF(AND($E$3=2),'Marks Entry 2nd'!AI39,IF(AND($E$3=3),'Marks Entry 3rd'!AI39,IF(AND($E$3=4),'Marks Entry 4th'!AI39,"")))))</f>
        <v/>
      </c>
      <c r="BI40" s="92" t="str">
        <f t="shared" si="40"/>
        <v/>
      </c>
      <c r="BJ40" s="87" t="str">
        <f t="shared" si="41"/>
        <v/>
      </c>
      <c r="BK40" s="144">
        <f t="shared" si="42"/>
        <v>0</v>
      </c>
      <c r="BL40" s="144" t="str">
        <f t="shared" si="43"/>
        <v/>
      </c>
      <c r="BM40" s="144" t="str">
        <f t="shared" si="6"/>
        <v/>
      </c>
      <c r="BN40" s="144" t="str">
        <f t="shared" si="44"/>
        <v/>
      </c>
      <c r="BO40" s="144" t="str">
        <f t="shared" si="7"/>
        <v/>
      </c>
      <c r="BP40" s="148" t="str">
        <f t="shared" si="8"/>
        <v/>
      </c>
      <c r="BQ40" s="180" t="str">
        <f>IF(OR($E40="",$G40=""),"",IF(AND($E$3=1),'Marks Entry 1st'!AJ39,IF(AND($E$3=2),'Marks Entry 2nd'!AJ39,IF(AND($E$3=3),'Marks Entry 3rd'!AJ39,IF(AND($E$3=4),'Marks Entry 4th'!AJ39,"")))))</f>
        <v/>
      </c>
      <c r="BR40" s="180" t="str">
        <f>IF(OR($E40="",$G40=""),"",IF(AND($E$3=1),'Marks Entry 1st'!AK39,IF(AND($E$3=2),'Marks Entry 2nd'!AK39,IF(AND($E$3=3),'Marks Entry 3rd'!AK39,IF(AND($E$3=4),'Marks Entry 4th'!AK39,"")))))</f>
        <v/>
      </c>
      <c r="BS40" s="87" t="str">
        <f t="shared" si="45"/>
        <v/>
      </c>
      <c r="BT40" s="180" t="str">
        <f>IF(OR($E40="",$G40=""),"",IF(AND($E$3=1),'Marks Entry 1st'!AL39,IF(AND($E$3=2),'Marks Entry 2nd'!AL39,IF(AND($E$3=3),'Marks Entry 3rd'!AL39,IF(AND($E$3=4),'Marks Entry 4th'!AL39,"")))))</f>
        <v/>
      </c>
      <c r="BU40" s="180" t="str">
        <f>IF(OR($E40="",$G40=""),"",IF(AND($E$3=1),'Marks Entry 1st'!AM39,IF(AND($E$3=2),'Marks Entry 2nd'!AM39,IF(AND($E$3=3),'Marks Entry 3rd'!AM39,IF(AND($E$3=4),'Marks Entry 4th'!AM39,"")))))</f>
        <v/>
      </c>
      <c r="BV40" s="180" t="str">
        <f>IF(OR($E40="",$G40=""),"",IF(AND($E$3=1),'Marks Entry 1st'!AN39,IF(AND($E$3=2),'Marks Entry 2nd'!AN39,IF(AND($E$3=3),'Marks Entry 3rd'!AN39,IF(AND($E$3=4),'Marks Entry 4th'!AN39,"")))))</f>
        <v/>
      </c>
      <c r="BW40" s="91" t="str">
        <f t="shared" si="46"/>
        <v/>
      </c>
      <c r="BX40" s="87">
        <f t="shared" si="47"/>
        <v>0</v>
      </c>
      <c r="BY40" s="93" t="str">
        <f>IF(OR($E40="",$G40=""),"",IF(AND($E$3=1),'Marks Entry 1st'!AO39,IF(AND($E$3=2),'Marks Entry 2nd'!AO39,IF(AND($E$3=3),'Marks Entry 3rd'!AO39,IF(AND($E$3=4),'Marks Entry 4th'!AO39,"")))))</f>
        <v/>
      </c>
      <c r="BZ40" s="93" t="str">
        <f>IF(OR($E40="",$G40=""),"",IF(AND($E$3=1),'Marks Entry 1st'!AP39,IF(AND($E$3=2),'Marks Entry 2nd'!AP39,IF(AND($E$3=3),'Marks Entry 3rd'!AP39,IF(AND($E$3=4),'Marks Entry 4th'!AP39,"")))))</f>
        <v/>
      </c>
      <c r="CA40" s="93" t="str">
        <f>IF(OR($E40="",$G40=""),"",IF(AND($E$3=1),'Marks Entry 1st'!AQ39,IF(AND($E$3=2),'Marks Entry 2nd'!AQ39,IF(AND($E$3=3),'Marks Entry 3rd'!AQ39,IF(AND($E$3=4),'Marks Entry 4th'!AQ39,"")))))</f>
        <v/>
      </c>
      <c r="CB40" s="92" t="str">
        <f t="shared" si="48"/>
        <v/>
      </c>
      <c r="CC40" s="87" t="str">
        <f t="shared" si="49"/>
        <v/>
      </c>
      <c r="CD40" s="144">
        <f t="shared" si="50"/>
        <v>0</v>
      </c>
      <c r="CE40" s="144" t="str">
        <f t="shared" si="51"/>
        <v/>
      </c>
      <c r="CF40" s="144" t="str">
        <f t="shared" si="9"/>
        <v/>
      </c>
      <c r="CG40" s="144" t="str">
        <f t="shared" si="52"/>
        <v/>
      </c>
      <c r="CH40" s="144" t="str">
        <f t="shared" si="10"/>
        <v/>
      </c>
      <c r="CI40" s="148" t="str">
        <f t="shared" si="11"/>
        <v/>
      </c>
      <c r="CJ40" s="380" t="str">
        <f>IF(OR($E40="",$G40=""),"",IF(AND($E$3=1),'Marks Entry 1st'!AR39,IF(AND($E$3=2),'Marks Entry 2nd'!AR39,IF(AND($E$3=3),'Marks Entry 3rd'!AR39,IF(AND($E$3=4),'Marks Entry 4th'!AR39,"")))))</f>
        <v/>
      </c>
      <c r="CK40" s="380" t="str">
        <f>IF(OR($E40="",$G40=""),"",IF(AND($E$3=1),'Marks Entry 1st'!AS39,IF(AND($E$3=2),'Marks Entry 2nd'!AS39,IF(AND($E$3=3),'Marks Entry 3rd'!AS39,IF(AND($E$3=4),'Marks Entry 4th'!AS39,"")))))</f>
        <v/>
      </c>
      <c r="CL40" s="380" t="str">
        <f>IF(OR($E40="",$G40=""),"",IF(AND($E$3=1),'Marks Entry 1st'!AT39,IF(AND($E$3=2),'Marks Entry 2nd'!AT39,IF(AND($E$3=3),'Marks Entry 3rd'!AT39,IF(AND($E$3=4),'Marks Entry 4th'!AT39,"")))))</f>
        <v/>
      </c>
      <c r="CM40" s="181" t="str">
        <f t="shared" si="53"/>
        <v/>
      </c>
      <c r="CN40" s="182">
        <f t="shared" si="54"/>
        <v>0</v>
      </c>
      <c r="CO40" s="182" t="str">
        <f t="shared" si="55"/>
        <v/>
      </c>
      <c r="CP40" s="182" t="str">
        <f t="shared" si="56"/>
        <v/>
      </c>
      <c r="CQ40" s="147" t="str">
        <f t="shared" si="12"/>
        <v/>
      </c>
      <c r="CR40" s="380" t="str">
        <f>IF(OR($E40="",$G40=""),"",IF(AND($E$3=1),'Marks Entry 1st'!AU39,IF(AND($E$3=2),'Marks Entry 2nd'!AU39,IF(AND($E$3=3),'Marks Entry 3rd'!AU39,IF(AND($E$3=4),'Marks Entry 4th'!AU39,"")))))</f>
        <v/>
      </c>
      <c r="CS40" s="380" t="str">
        <f>IF(OR($E40="",$G40=""),"",IF(AND($E$3=1),'Marks Entry 1st'!AV39,IF(AND($E$3=2),'Marks Entry 2nd'!AV39,IF(AND($E$3=3),'Marks Entry 3rd'!AV39,IF(AND($E$3=4),'Marks Entry 4th'!AV39,"")))))</f>
        <v/>
      </c>
      <c r="CT40" s="380" t="str">
        <f>IF(OR($E40="",$G40=""),"",IF(AND($E$3=1),'Marks Entry 1st'!AW39,IF(AND($E$3=2),'Marks Entry 2nd'!AW39,IF(AND($E$3=3),'Marks Entry 3rd'!AW39,IF(AND($E$3=4),'Marks Entry 4th'!AW39,"")))))</f>
        <v/>
      </c>
      <c r="CU40" s="181" t="str">
        <f t="shared" si="57"/>
        <v/>
      </c>
      <c r="CV40" s="182">
        <f t="shared" si="58"/>
        <v>0</v>
      </c>
      <c r="CW40" s="182" t="str">
        <f t="shared" si="59"/>
        <v/>
      </c>
      <c r="CX40" s="182" t="str">
        <f t="shared" si="60"/>
        <v/>
      </c>
      <c r="CY40" s="147" t="str">
        <f t="shared" si="13"/>
        <v/>
      </c>
      <c r="CZ40" s="380" t="str">
        <f>IF(OR($E40="",$G40=""),"",IF(AND($E$3=1),'Marks Entry 1st'!AX39,IF(AND($E$3=2),'Marks Entry 2nd'!AX39,IF(AND($E$3=3),'Marks Entry 3rd'!AX39,IF(AND($E$3=4),'Marks Entry 4th'!AX39,"")))))</f>
        <v/>
      </c>
      <c r="DA40" s="380" t="str">
        <f>IF(OR($E40="",$G40=""),"",IF(AND($E$3=1),'Marks Entry 1st'!AY39,IF(AND($E$3=2),'Marks Entry 2nd'!AY39,IF(AND($E$3=3),'Marks Entry 3rd'!AY39,IF(AND($E$3=4),'Marks Entry 4th'!AY39,"")))))</f>
        <v/>
      </c>
      <c r="DB40" s="380" t="str">
        <f>IF(OR($E40="",$G40=""),"",IF(AND($E$3=1),'Marks Entry 1st'!AZ39,IF(AND($E$3=2),'Marks Entry 2nd'!AZ39,IF(AND($E$3=3),'Marks Entry 3rd'!AZ39,IF(AND($E$3=4),'Marks Entry 4th'!AZ39,"")))))</f>
        <v/>
      </c>
      <c r="DC40" s="181" t="str">
        <f t="shared" si="61"/>
        <v/>
      </c>
      <c r="DD40" s="182">
        <f t="shared" si="62"/>
        <v>0</v>
      </c>
      <c r="DE40" s="182" t="str">
        <f t="shared" si="63"/>
        <v/>
      </c>
      <c r="DF40" s="182" t="str">
        <f t="shared" si="64"/>
        <v/>
      </c>
      <c r="DG40" s="147" t="str">
        <f t="shared" si="14"/>
        <v/>
      </c>
      <c r="DH40" s="104" t="str">
        <f t="shared" si="15"/>
        <v/>
      </c>
      <c r="DI40" s="105" t="str">
        <f t="shared" si="16"/>
        <v/>
      </c>
      <c r="DJ40" s="111" t="str">
        <f t="shared" si="17"/>
        <v/>
      </c>
      <c r="DK40" s="112" t="str">
        <f t="shared" si="18"/>
        <v/>
      </c>
      <c r="DL40" s="386" t="str">
        <f t="shared" si="19"/>
        <v/>
      </c>
      <c r="DM40" s="72" t="str">
        <f>IF(OR($E40="",$G40=""),"",IF(AND($E$3=1),'Marks Entry 1st'!BA39,IF(AND($E$3=2),'Marks Entry 2nd'!BA39,IF(AND($E$3=3),'Marks Entry 3rd'!BA39,IF(AND($E$3=4),'Marks Entry 4th'!BA39,"")))))</f>
        <v/>
      </c>
      <c r="DN40" s="72" t="str">
        <f>IF(OR($E40="",$G40=""),"",IF(AND($E$3=1),'Marks Entry 1st'!BB39,IF(AND($E$3=2),'Marks Entry 2nd'!BB39,IF(AND($E$3=3),'Marks Entry 3rd'!BB39,IF(AND($E$3=4),'Marks Entry 4th'!BB39,"")))))</f>
        <v/>
      </c>
      <c r="DO40" s="328" t="str">
        <f t="shared" si="20"/>
        <v/>
      </c>
      <c r="DP40" s="73"/>
      <c r="DW40" s="75">
        <f>IF(AND($E$3=1),'Marks Entry 1st'!I39,IF(AND($E$3=2),'Marks Entry 2nd'!I39,IF(AND($E$3=3),'Marks Entry 3rd'!I39,IF(AND($E$3=4),'Marks Entry 4th'!I39,""))))</f>
        <v>0</v>
      </c>
    </row>
    <row r="41" spans="1:127" ht="18.899999999999999" customHeight="1">
      <c r="A41" s="94">
        <v>34</v>
      </c>
      <c r="B41" s="94" t="str">
        <f>IF(OR(DW41=0,DW41=""),"",IF(AND($E$3=1),'Marks Entry 1st'!I40,IF(AND($E$3=2),'Marks Entry 2nd'!I40,IF(AND($E$3=3),'Marks Entry 3rd'!I40,IF(AND($E$3=4),'Marks Entry 4th'!I40,"")))))</f>
        <v/>
      </c>
      <c r="C41" s="95" t="str">
        <f>IF(OR(B41=0,B41=""),"",IF(AND($E$3=1),'Marks Entry 1st'!B40,IF(AND($E$3=2),'Marks Entry 2nd'!B40,IF(AND($E$3=3),'Marks Entry 3rd'!B40,IF(AND($E$3=4),'Marks Entry 4th'!B40,"")))))</f>
        <v/>
      </c>
      <c r="D41" s="95" t="str">
        <f>IF(OR(B41=0,B41=""),"",IF(AND($E$3=1),'Marks Entry 1st'!C40,IF(AND($E$3=2),'Marks Entry 2nd'!C40,IF(AND($E$3=3),'Marks Entry 3rd'!C40,IF(AND($E$3=4),'Marks Entry 4th'!C40,"")))))</f>
        <v/>
      </c>
      <c r="E41" s="96" t="str">
        <f>IF(OR(B41=0,B41=""),"",IF(AND($E$3=1),'Marks Entry 1st'!E40,IF(AND($E$3=2),'Marks Entry 2nd'!E40,IF(AND($E$3=3),'Marks Entry 3rd'!E40,IF(AND($E$3=4),'Marks Entry 4th'!E40,"")))))</f>
        <v/>
      </c>
      <c r="F41" s="95" t="str">
        <f>IF(OR(B41=0,B41=""),"",IF(AND($E$3=1),'Marks Entry 1st'!D40,IF(AND($E$3=2),'Marks Entry 2nd'!D40,IF(AND($E$3=3),'Marks Entry 3rd'!D40,IF(AND($E$3=4),'Marks Entry 4th'!D40,"")))))</f>
        <v/>
      </c>
      <c r="G41" s="90" t="str">
        <f>IF(OR(B41=0,B41=""),"",IF(AND($E$3=1),'Marks Entry 1st'!F40,IF(AND($E$3=2),'Marks Entry 2nd'!F40,IF(AND($E$3=3),'Marks Entry 3rd'!F40,IF(AND($E$3=4),'Marks Entry 4th'!F40,"")))))</f>
        <v/>
      </c>
      <c r="H41" s="90" t="str">
        <f>IF(OR(B41=0,B41=""),"",IF(AND($E$3=1),'Marks Entry 1st'!G40,IF(AND($E$3=2),'Marks Entry 2nd'!G40,IF(AND($E$3=3),'Marks Entry 3rd'!G40,IF(AND($E$3=4),'Marks Entry 4th'!G40,"")))))</f>
        <v/>
      </c>
      <c r="I41" s="90" t="str">
        <f>IF(OR(B41=0,B41=""),"",IF(AND($E$3=1),'Marks Entry 1st'!H40,IF(AND($E$3=2),'Marks Entry 2nd'!H40,IF(AND($E$3=3),'Marks Entry 3rd'!H40,IF(AND($E$3=4),'Marks Entry 4th'!H40,"")))))</f>
        <v/>
      </c>
      <c r="J41" s="379" t="str">
        <f>IF(OR(B41=0,B41=""),"",IF(AND($E$3=1),'Marks Entry 1st'!J40,IF(AND($E$3=2),'Marks Entry 2nd'!J40,IF(AND($E$3=3),'Marks Entry 3rd'!J40,IF(AND($E$3=4),'Marks Entry 4th'!J40,"")))))</f>
        <v/>
      </c>
      <c r="K41" s="379" t="str">
        <f>IF(OR(B41=0,B41=""),"",IF(AND($E$3=1),'Marks Entry 1st'!K40,IF(AND($E$3=2),'Marks Entry 2nd'!K40,IF(AND($E$3=3),'Marks Entry 3rd'!K40,IF(AND($E$3=4),'Marks Entry 4th'!K40,"")))))</f>
        <v/>
      </c>
      <c r="L41" s="180" t="str">
        <f>IF(OR($E41="",$G41=""),"",IF(AND($E$3=1),'Marks Entry 1st'!L40,IF(AND($E$3=2),'Marks Entry 2nd'!L40,IF(AND($E$3=3),'Marks Entry 3rd'!L40,IF(AND($E$3=4),'Marks Entry 4th'!L40,"")))))</f>
        <v/>
      </c>
      <c r="M41" s="180" t="str">
        <f>IF(OR($E41="",$G41=""),"",IF(AND($E$3=1),'Marks Entry 1st'!M40,IF(AND($E$3=2),'Marks Entry 2nd'!M40,IF(AND($E$3=3),'Marks Entry 3rd'!M40,IF(AND($E$3=4),'Marks Entry 4th'!M40,"")))))</f>
        <v/>
      </c>
      <c r="N41" s="87" t="str">
        <f t="shared" si="21"/>
        <v/>
      </c>
      <c r="O41" s="180" t="str">
        <f>IF(OR($E41="",$G41=""),"",IF(AND($E$3=1),'Marks Entry 1st'!N40,IF(AND($E$3=2),'Marks Entry 2nd'!N40,IF(AND($E$3=3),'Marks Entry 3rd'!N40,IF(AND($E$3=4),'Marks Entry 4th'!N40,"")))))</f>
        <v/>
      </c>
      <c r="P41" s="180" t="str">
        <f>IF(OR($E41="",$G41=""),"",IF(AND($E$3=1),'Marks Entry 1st'!O40,IF(AND($E$3=2),'Marks Entry 2nd'!O40,IF(AND($E$3=3),'Marks Entry 3rd'!O40,IF(AND($E$3=4),'Marks Entry 4th'!O40,"")))))</f>
        <v/>
      </c>
      <c r="Q41" s="180" t="str">
        <f>IF(OR($E41="",$G41=""),"",IF(AND($E$3=1),'Marks Entry 1st'!P40,IF(AND($E$3=2),'Marks Entry 2nd'!P40,IF(AND($E$3=3),'Marks Entry 3rd'!P40,IF(AND($E$3=4),'Marks Entry 4th'!P40,"")))))</f>
        <v/>
      </c>
      <c r="R41" s="91" t="str">
        <f t="shared" si="22"/>
        <v/>
      </c>
      <c r="S41" s="87">
        <f t="shared" si="23"/>
        <v>0</v>
      </c>
      <c r="T41" s="93" t="str">
        <f>IF(OR($E41="",$G41=""),"",IF(AND($E$3=1),'Marks Entry 1st'!Q40,IF(AND($E$3=2),'Marks Entry 2nd'!Q40,IF(AND($E$3=3),'Marks Entry 3rd'!Q40,IF(AND($E$3=4),'Marks Entry 4th'!Q40,"")))))</f>
        <v/>
      </c>
      <c r="U41" s="93" t="str">
        <f>IF(OR($E41="",$G41=""),"",IF(AND($E$3=1),'Marks Entry 1st'!R40,IF(AND($E$3=2),'Marks Entry 2nd'!R40,IF(AND($E$3=3),'Marks Entry 3rd'!R40,IF(AND($E$3=4),'Marks Entry 4th'!R40,"")))))</f>
        <v/>
      </c>
      <c r="V41" s="93" t="str">
        <f>IF(OR($E41="",$G41=""),"",IF(AND($E$3=1),'Marks Entry 1st'!S40,IF(AND($E$3=2),'Marks Entry 2nd'!S40,IF(AND($E$3=3),'Marks Entry 3rd'!S40,IF(AND($E$3=4),'Marks Entry 4th'!S40,"")))))</f>
        <v/>
      </c>
      <c r="W41" s="92" t="str">
        <f t="shared" si="24"/>
        <v/>
      </c>
      <c r="X41" s="87" t="str">
        <f t="shared" si="25"/>
        <v/>
      </c>
      <c r="Y41" s="144">
        <f t="shared" si="26"/>
        <v>0</v>
      </c>
      <c r="Z41" s="144" t="str">
        <f t="shared" si="27"/>
        <v/>
      </c>
      <c r="AA41" s="144" t="str">
        <f t="shared" si="0"/>
        <v/>
      </c>
      <c r="AB41" s="144" t="str">
        <f t="shared" si="28"/>
        <v/>
      </c>
      <c r="AC41" s="144" t="str">
        <f t="shared" si="1"/>
        <v/>
      </c>
      <c r="AD41" s="148" t="str">
        <f t="shared" si="2"/>
        <v/>
      </c>
      <c r="AE41" s="180" t="str">
        <f>IF(OR($E41="",$G41=""),"",IF(AND($E$3=1),'Marks Entry 1st'!T40,IF(AND($E$3=2),'Marks Entry 2nd'!T40,IF(AND($E$3=3),'Marks Entry 3rd'!T40,IF(AND($E$3=4),'Marks Entry 4th'!T40,"")))))</f>
        <v/>
      </c>
      <c r="AF41" s="180" t="str">
        <f>IF(OR($E41="",$G41=""),"",IF(AND($E$3=1),'Marks Entry 1st'!U40,IF(AND($E$3=2),'Marks Entry 2nd'!U40,IF(AND($E$3=3),'Marks Entry 3rd'!U40,IF(AND($E$3=4),'Marks Entry 4th'!U40,"")))))</f>
        <v/>
      </c>
      <c r="AG41" s="87" t="str">
        <f t="shared" si="29"/>
        <v/>
      </c>
      <c r="AH41" s="180" t="str">
        <f>IF(OR($E41="",$G41=""),"",IF(AND($E$3=1),'Marks Entry 1st'!V40,IF(AND($E$3=2),'Marks Entry 2nd'!V40,IF(AND($E$3=3),'Marks Entry 3rd'!V40,IF(AND($E$3=4),'Marks Entry 4th'!V40,"")))))</f>
        <v/>
      </c>
      <c r="AI41" s="180" t="str">
        <f>IF(OR($E41="",$G41=""),"",IF(AND($E$3=1),'Marks Entry 1st'!W40,IF(AND($E$3=2),'Marks Entry 2nd'!W40,IF(AND($E$3=3),'Marks Entry 3rd'!W40,IF(AND($E$3=4),'Marks Entry 4th'!W40,"")))))</f>
        <v/>
      </c>
      <c r="AJ41" s="180" t="str">
        <f>IF(OR($E41="",$G41=""),"",IF(AND($E$3=1),'Marks Entry 1st'!X40,IF(AND($E$3=2),'Marks Entry 2nd'!X40,IF(AND($E$3=3),'Marks Entry 3rd'!X40,IF(AND($E$3=4),'Marks Entry 4th'!X40,"")))))</f>
        <v/>
      </c>
      <c r="AK41" s="91" t="str">
        <f t="shared" si="30"/>
        <v/>
      </c>
      <c r="AL41" s="87">
        <f t="shared" si="31"/>
        <v>0</v>
      </c>
      <c r="AM41" s="93" t="str">
        <f>IF(OR($E41="",$G41=""),"",IF(AND($E$3=1),'Marks Entry 1st'!Y40,IF(AND($E$3=2),'Marks Entry 2nd'!Y40,IF(AND($E$3=3),'Marks Entry 3rd'!Y40,IF(AND($E$3=4),'Marks Entry 4th'!Y40,"")))))</f>
        <v/>
      </c>
      <c r="AN41" s="93" t="str">
        <f>IF(OR($E41="",$G41=""),"",IF(AND($E$3=1),'Marks Entry 1st'!Z40,IF(AND($E$3=2),'Marks Entry 2nd'!Z40,IF(AND($E$3=3),'Marks Entry 3rd'!Z40,IF(AND($E$3=4),'Marks Entry 4th'!Z40,"")))))</f>
        <v/>
      </c>
      <c r="AO41" s="93" t="str">
        <f>IF(OR($E41="",$G41=""),"",IF(AND($E$3=1),'Marks Entry 1st'!AA40,IF(AND($E$3=2),'Marks Entry 2nd'!AA40,IF(AND($E$3=3),'Marks Entry 3rd'!AA40,IF(AND($E$3=4),'Marks Entry 4th'!AA40,"")))))</f>
        <v/>
      </c>
      <c r="AP41" s="92" t="str">
        <f t="shared" si="32"/>
        <v/>
      </c>
      <c r="AQ41" s="87" t="str">
        <f t="shared" si="33"/>
        <v/>
      </c>
      <c r="AR41" s="144">
        <f t="shared" si="34"/>
        <v>0</v>
      </c>
      <c r="AS41" s="144" t="str">
        <f t="shared" si="35"/>
        <v/>
      </c>
      <c r="AT41" s="144" t="str">
        <f t="shared" si="3"/>
        <v/>
      </c>
      <c r="AU41" s="144" t="str">
        <f t="shared" si="36"/>
        <v/>
      </c>
      <c r="AV41" s="144" t="str">
        <f t="shared" si="4"/>
        <v/>
      </c>
      <c r="AW41" s="148" t="str">
        <f t="shared" si="5"/>
        <v/>
      </c>
      <c r="AX41" s="180" t="str">
        <f>IF(OR($E41="",$G41=""),"",IF(AND($E$3=1),'Marks Entry 1st'!AB40,IF(AND($E$3=2),'Marks Entry 2nd'!AB40,IF(AND($E$3=3),'Marks Entry 3rd'!AB40,IF(AND($E$3=4),'Marks Entry 4th'!AB40,"")))))</f>
        <v/>
      </c>
      <c r="AY41" s="180" t="str">
        <f>IF(OR($E41="",$G41=""),"",IF(AND($E$3=1),'Marks Entry 1st'!AC40,IF(AND($E$3=2),'Marks Entry 2nd'!AC40,IF(AND($E$3=3),'Marks Entry 3rd'!AC40,IF(AND($E$3=4),'Marks Entry 4th'!AC40,"")))))</f>
        <v/>
      </c>
      <c r="AZ41" s="87" t="str">
        <f t="shared" si="37"/>
        <v/>
      </c>
      <c r="BA41" s="180" t="str">
        <f>IF(OR($E41="",$G41=""),"",IF(AND($E$3=1),'Marks Entry 1st'!AD40,IF(AND($E$3=2),'Marks Entry 2nd'!AD40,IF(AND($E$3=3),'Marks Entry 3rd'!AD40,IF(AND($E$3=4),'Marks Entry 4th'!AD40,"")))))</f>
        <v/>
      </c>
      <c r="BB41" s="180" t="str">
        <f>IF(OR($E41="",$G41=""),"",IF(AND($E$3=1),'Marks Entry 1st'!AE40,IF(AND($E$3=2),'Marks Entry 2nd'!AE40,IF(AND($E$3=3),'Marks Entry 3rd'!AE40,IF(AND($E$3=4),'Marks Entry 4th'!AE40,"")))))</f>
        <v/>
      </c>
      <c r="BC41" s="180" t="str">
        <f>IF(OR($E41="",$G41=""),"",IF(AND($E$3=1),'Marks Entry 1st'!AF40,IF(AND($E$3=2),'Marks Entry 2nd'!AF40,IF(AND($E$3=3),'Marks Entry 3rd'!AF40,IF(AND($E$3=4),'Marks Entry 4th'!AF40,"")))))</f>
        <v/>
      </c>
      <c r="BD41" s="91" t="str">
        <f t="shared" si="38"/>
        <v/>
      </c>
      <c r="BE41" s="87">
        <f t="shared" si="39"/>
        <v>0</v>
      </c>
      <c r="BF41" s="93" t="str">
        <f>IF(OR($E41="",$G41=""),"",IF(AND($E$3=1),'Marks Entry 1st'!AG40,IF(AND($E$3=2),'Marks Entry 2nd'!AG40,IF(AND($E$3=3),'Marks Entry 3rd'!AG40,IF(AND($E$3=4),'Marks Entry 4th'!AG40,"")))))</f>
        <v/>
      </c>
      <c r="BG41" s="93" t="str">
        <f>IF(OR($E41="",$G41=""),"",IF(AND($E$3=1),'Marks Entry 1st'!AH40,IF(AND($E$3=2),'Marks Entry 2nd'!AH40,IF(AND($E$3=3),'Marks Entry 3rd'!AH40,IF(AND($E$3=4),'Marks Entry 4th'!AH40,"")))))</f>
        <v/>
      </c>
      <c r="BH41" s="93" t="str">
        <f>IF(OR($E41="",$G41=""),"",IF(AND($E$3=1),'Marks Entry 1st'!AI40,IF(AND($E$3=2),'Marks Entry 2nd'!AI40,IF(AND($E$3=3),'Marks Entry 3rd'!AI40,IF(AND($E$3=4),'Marks Entry 4th'!AI40,"")))))</f>
        <v/>
      </c>
      <c r="BI41" s="92" t="str">
        <f t="shared" si="40"/>
        <v/>
      </c>
      <c r="BJ41" s="87" t="str">
        <f t="shared" si="41"/>
        <v/>
      </c>
      <c r="BK41" s="144">
        <f t="shared" si="42"/>
        <v>0</v>
      </c>
      <c r="BL41" s="144" t="str">
        <f t="shared" si="43"/>
        <v/>
      </c>
      <c r="BM41" s="144" t="str">
        <f t="shared" si="6"/>
        <v/>
      </c>
      <c r="BN41" s="144" t="str">
        <f t="shared" si="44"/>
        <v/>
      </c>
      <c r="BO41" s="144" t="str">
        <f t="shared" si="7"/>
        <v/>
      </c>
      <c r="BP41" s="148" t="str">
        <f t="shared" si="8"/>
        <v/>
      </c>
      <c r="BQ41" s="180" t="str">
        <f>IF(OR($E41="",$G41=""),"",IF(AND($E$3=1),'Marks Entry 1st'!AJ40,IF(AND($E$3=2),'Marks Entry 2nd'!AJ40,IF(AND($E$3=3),'Marks Entry 3rd'!AJ40,IF(AND($E$3=4),'Marks Entry 4th'!AJ40,"")))))</f>
        <v/>
      </c>
      <c r="BR41" s="180" t="str">
        <f>IF(OR($E41="",$G41=""),"",IF(AND($E$3=1),'Marks Entry 1st'!AK40,IF(AND($E$3=2),'Marks Entry 2nd'!AK40,IF(AND($E$3=3),'Marks Entry 3rd'!AK40,IF(AND($E$3=4),'Marks Entry 4th'!AK40,"")))))</f>
        <v/>
      </c>
      <c r="BS41" s="87" t="str">
        <f t="shared" si="45"/>
        <v/>
      </c>
      <c r="BT41" s="180" t="str">
        <f>IF(OR($E41="",$G41=""),"",IF(AND($E$3=1),'Marks Entry 1st'!AL40,IF(AND($E$3=2),'Marks Entry 2nd'!AL40,IF(AND($E$3=3),'Marks Entry 3rd'!AL40,IF(AND($E$3=4),'Marks Entry 4th'!AL40,"")))))</f>
        <v/>
      </c>
      <c r="BU41" s="180" t="str">
        <f>IF(OR($E41="",$G41=""),"",IF(AND($E$3=1),'Marks Entry 1st'!AM40,IF(AND($E$3=2),'Marks Entry 2nd'!AM40,IF(AND($E$3=3),'Marks Entry 3rd'!AM40,IF(AND($E$3=4),'Marks Entry 4th'!AM40,"")))))</f>
        <v/>
      </c>
      <c r="BV41" s="180" t="str">
        <f>IF(OR($E41="",$G41=""),"",IF(AND($E$3=1),'Marks Entry 1st'!AN40,IF(AND($E$3=2),'Marks Entry 2nd'!AN40,IF(AND($E$3=3),'Marks Entry 3rd'!AN40,IF(AND($E$3=4),'Marks Entry 4th'!AN40,"")))))</f>
        <v/>
      </c>
      <c r="BW41" s="91" t="str">
        <f t="shared" si="46"/>
        <v/>
      </c>
      <c r="BX41" s="87">
        <f t="shared" si="47"/>
        <v>0</v>
      </c>
      <c r="BY41" s="93" t="str">
        <f>IF(OR($E41="",$G41=""),"",IF(AND($E$3=1),'Marks Entry 1st'!AO40,IF(AND($E$3=2),'Marks Entry 2nd'!AO40,IF(AND($E$3=3),'Marks Entry 3rd'!AO40,IF(AND($E$3=4),'Marks Entry 4th'!AO40,"")))))</f>
        <v/>
      </c>
      <c r="BZ41" s="93" t="str">
        <f>IF(OR($E41="",$G41=""),"",IF(AND($E$3=1),'Marks Entry 1st'!AP40,IF(AND($E$3=2),'Marks Entry 2nd'!AP40,IF(AND($E$3=3),'Marks Entry 3rd'!AP40,IF(AND($E$3=4),'Marks Entry 4th'!AP40,"")))))</f>
        <v/>
      </c>
      <c r="CA41" s="93" t="str">
        <f>IF(OR($E41="",$G41=""),"",IF(AND($E$3=1),'Marks Entry 1st'!AQ40,IF(AND($E$3=2),'Marks Entry 2nd'!AQ40,IF(AND($E$3=3),'Marks Entry 3rd'!AQ40,IF(AND($E$3=4),'Marks Entry 4th'!AQ40,"")))))</f>
        <v/>
      </c>
      <c r="CB41" s="92" t="str">
        <f t="shared" si="48"/>
        <v/>
      </c>
      <c r="CC41" s="87" t="str">
        <f t="shared" si="49"/>
        <v/>
      </c>
      <c r="CD41" s="144">
        <f t="shared" si="50"/>
        <v>0</v>
      </c>
      <c r="CE41" s="144" t="str">
        <f t="shared" si="51"/>
        <v/>
      </c>
      <c r="CF41" s="144" t="str">
        <f t="shared" si="9"/>
        <v/>
      </c>
      <c r="CG41" s="144" t="str">
        <f t="shared" si="52"/>
        <v/>
      </c>
      <c r="CH41" s="144" t="str">
        <f t="shared" si="10"/>
        <v/>
      </c>
      <c r="CI41" s="148" t="str">
        <f t="shared" si="11"/>
        <v/>
      </c>
      <c r="CJ41" s="380" t="str">
        <f>IF(OR($E41="",$G41=""),"",IF(AND($E$3=1),'Marks Entry 1st'!AR40,IF(AND($E$3=2),'Marks Entry 2nd'!AR40,IF(AND($E$3=3),'Marks Entry 3rd'!AR40,IF(AND($E$3=4),'Marks Entry 4th'!AR40,"")))))</f>
        <v/>
      </c>
      <c r="CK41" s="380" t="str">
        <f>IF(OR($E41="",$G41=""),"",IF(AND($E$3=1),'Marks Entry 1st'!AS40,IF(AND($E$3=2),'Marks Entry 2nd'!AS40,IF(AND($E$3=3),'Marks Entry 3rd'!AS40,IF(AND($E$3=4),'Marks Entry 4th'!AS40,"")))))</f>
        <v/>
      </c>
      <c r="CL41" s="380" t="str">
        <f>IF(OR($E41="",$G41=""),"",IF(AND($E$3=1),'Marks Entry 1st'!AT40,IF(AND($E$3=2),'Marks Entry 2nd'!AT40,IF(AND($E$3=3),'Marks Entry 3rd'!AT40,IF(AND($E$3=4),'Marks Entry 4th'!AT40,"")))))</f>
        <v/>
      </c>
      <c r="CM41" s="181" t="str">
        <f t="shared" si="53"/>
        <v/>
      </c>
      <c r="CN41" s="182">
        <f t="shared" si="54"/>
        <v>0</v>
      </c>
      <c r="CO41" s="182" t="str">
        <f t="shared" si="55"/>
        <v/>
      </c>
      <c r="CP41" s="182" t="str">
        <f t="shared" si="56"/>
        <v/>
      </c>
      <c r="CQ41" s="147" t="str">
        <f t="shared" si="12"/>
        <v/>
      </c>
      <c r="CR41" s="380" t="str">
        <f>IF(OR($E41="",$G41=""),"",IF(AND($E$3=1),'Marks Entry 1st'!AU40,IF(AND($E$3=2),'Marks Entry 2nd'!AU40,IF(AND($E$3=3),'Marks Entry 3rd'!AU40,IF(AND($E$3=4),'Marks Entry 4th'!AU40,"")))))</f>
        <v/>
      </c>
      <c r="CS41" s="380" t="str">
        <f>IF(OR($E41="",$G41=""),"",IF(AND($E$3=1),'Marks Entry 1st'!AV40,IF(AND($E$3=2),'Marks Entry 2nd'!AV40,IF(AND($E$3=3),'Marks Entry 3rd'!AV40,IF(AND($E$3=4),'Marks Entry 4th'!AV40,"")))))</f>
        <v/>
      </c>
      <c r="CT41" s="380" t="str">
        <f>IF(OR($E41="",$G41=""),"",IF(AND($E$3=1),'Marks Entry 1st'!AW40,IF(AND($E$3=2),'Marks Entry 2nd'!AW40,IF(AND($E$3=3),'Marks Entry 3rd'!AW40,IF(AND($E$3=4),'Marks Entry 4th'!AW40,"")))))</f>
        <v/>
      </c>
      <c r="CU41" s="181" t="str">
        <f t="shared" si="57"/>
        <v/>
      </c>
      <c r="CV41" s="182">
        <f t="shared" si="58"/>
        <v>0</v>
      </c>
      <c r="CW41" s="182" t="str">
        <f t="shared" si="59"/>
        <v/>
      </c>
      <c r="CX41" s="182" t="str">
        <f t="shared" si="60"/>
        <v/>
      </c>
      <c r="CY41" s="147" t="str">
        <f t="shared" si="13"/>
        <v/>
      </c>
      <c r="CZ41" s="380" t="str">
        <f>IF(OR($E41="",$G41=""),"",IF(AND($E$3=1),'Marks Entry 1st'!AX40,IF(AND($E$3=2),'Marks Entry 2nd'!AX40,IF(AND($E$3=3),'Marks Entry 3rd'!AX40,IF(AND($E$3=4),'Marks Entry 4th'!AX40,"")))))</f>
        <v/>
      </c>
      <c r="DA41" s="380" t="str">
        <f>IF(OR($E41="",$G41=""),"",IF(AND($E$3=1),'Marks Entry 1st'!AY40,IF(AND($E$3=2),'Marks Entry 2nd'!AY40,IF(AND($E$3=3),'Marks Entry 3rd'!AY40,IF(AND($E$3=4),'Marks Entry 4th'!AY40,"")))))</f>
        <v/>
      </c>
      <c r="DB41" s="380" t="str">
        <f>IF(OR($E41="",$G41=""),"",IF(AND($E$3=1),'Marks Entry 1st'!AZ40,IF(AND($E$3=2),'Marks Entry 2nd'!AZ40,IF(AND($E$3=3),'Marks Entry 3rd'!AZ40,IF(AND($E$3=4),'Marks Entry 4th'!AZ40,"")))))</f>
        <v/>
      </c>
      <c r="DC41" s="181" t="str">
        <f t="shared" si="61"/>
        <v/>
      </c>
      <c r="DD41" s="182">
        <f t="shared" si="62"/>
        <v>0</v>
      </c>
      <c r="DE41" s="182" t="str">
        <f t="shared" si="63"/>
        <v/>
      </c>
      <c r="DF41" s="182" t="str">
        <f t="shared" si="64"/>
        <v/>
      </c>
      <c r="DG41" s="147" t="str">
        <f t="shared" si="14"/>
        <v/>
      </c>
      <c r="DH41" s="104" t="str">
        <f t="shared" si="15"/>
        <v/>
      </c>
      <c r="DI41" s="105" t="str">
        <f t="shared" si="16"/>
        <v/>
      </c>
      <c r="DJ41" s="111" t="str">
        <f t="shared" si="17"/>
        <v/>
      </c>
      <c r="DK41" s="112" t="str">
        <f t="shared" si="18"/>
        <v/>
      </c>
      <c r="DL41" s="386" t="str">
        <f t="shared" si="19"/>
        <v/>
      </c>
      <c r="DM41" s="72" t="str">
        <f>IF(OR($E41="",$G41=""),"",IF(AND($E$3=1),'Marks Entry 1st'!BA40,IF(AND($E$3=2),'Marks Entry 2nd'!BA40,IF(AND($E$3=3),'Marks Entry 3rd'!BA40,IF(AND($E$3=4),'Marks Entry 4th'!BA40,"")))))</f>
        <v/>
      </c>
      <c r="DN41" s="72" t="str">
        <f>IF(OR($E41="",$G41=""),"",IF(AND($E$3=1),'Marks Entry 1st'!BB40,IF(AND($E$3=2),'Marks Entry 2nd'!BB40,IF(AND($E$3=3),'Marks Entry 3rd'!BB40,IF(AND($E$3=4),'Marks Entry 4th'!BB40,"")))))</f>
        <v/>
      </c>
      <c r="DO41" s="328" t="str">
        <f t="shared" si="20"/>
        <v/>
      </c>
      <c r="DP41" s="73"/>
      <c r="DW41" s="75">
        <f>IF(AND($E$3=1),'Marks Entry 1st'!I40,IF(AND($E$3=2),'Marks Entry 2nd'!I40,IF(AND($E$3=3),'Marks Entry 3rd'!I40,IF(AND($E$3=4),'Marks Entry 4th'!I40,""))))</f>
        <v>0</v>
      </c>
    </row>
    <row r="42" spans="1:127" ht="18.899999999999999" customHeight="1">
      <c r="A42" s="94">
        <v>35</v>
      </c>
      <c r="B42" s="94" t="str">
        <f>IF(OR(DW42=0,DW42=""),"",IF(AND($E$3=1),'Marks Entry 1st'!I41,IF(AND($E$3=2),'Marks Entry 2nd'!I41,IF(AND($E$3=3),'Marks Entry 3rd'!I41,IF(AND($E$3=4),'Marks Entry 4th'!I41,"")))))</f>
        <v/>
      </c>
      <c r="C42" s="95" t="str">
        <f>IF(OR(B42=0,B42=""),"",IF(AND($E$3=1),'Marks Entry 1st'!B41,IF(AND($E$3=2),'Marks Entry 2nd'!B41,IF(AND($E$3=3),'Marks Entry 3rd'!B41,IF(AND($E$3=4),'Marks Entry 4th'!B41,"")))))</f>
        <v/>
      </c>
      <c r="D42" s="95" t="str">
        <f>IF(OR(B42=0,B42=""),"",IF(AND($E$3=1),'Marks Entry 1st'!C41,IF(AND($E$3=2),'Marks Entry 2nd'!C41,IF(AND($E$3=3),'Marks Entry 3rd'!C41,IF(AND($E$3=4),'Marks Entry 4th'!C41,"")))))</f>
        <v/>
      </c>
      <c r="E42" s="96" t="str">
        <f>IF(OR(B42=0,B42=""),"",IF(AND($E$3=1),'Marks Entry 1st'!E41,IF(AND($E$3=2),'Marks Entry 2nd'!E41,IF(AND($E$3=3),'Marks Entry 3rd'!E41,IF(AND($E$3=4),'Marks Entry 4th'!E41,"")))))</f>
        <v/>
      </c>
      <c r="F42" s="95" t="str">
        <f>IF(OR(B42=0,B42=""),"",IF(AND($E$3=1),'Marks Entry 1st'!D41,IF(AND($E$3=2),'Marks Entry 2nd'!D41,IF(AND($E$3=3),'Marks Entry 3rd'!D41,IF(AND($E$3=4),'Marks Entry 4th'!D41,"")))))</f>
        <v/>
      </c>
      <c r="G42" s="90" t="str">
        <f>IF(OR(B42=0,B42=""),"",IF(AND($E$3=1),'Marks Entry 1st'!F41,IF(AND($E$3=2),'Marks Entry 2nd'!F41,IF(AND($E$3=3),'Marks Entry 3rd'!F41,IF(AND($E$3=4),'Marks Entry 4th'!F41,"")))))</f>
        <v/>
      </c>
      <c r="H42" s="90" t="str">
        <f>IF(OR(B42=0,B42=""),"",IF(AND($E$3=1),'Marks Entry 1st'!G41,IF(AND($E$3=2),'Marks Entry 2nd'!G41,IF(AND($E$3=3),'Marks Entry 3rd'!G41,IF(AND($E$3=4),'Marks Entry 4th'!G41,"")))))</f>
        <v/>
      </c>
      <c r="I42" s="90" t="str">
        <f>IF(OR(B42=0,B42=""),"",IF(AND($E$3=1),'Marks Entry 1st'!H41,IF(AND($E$3=2),'Marks Entry 2nd'!H41,IF(AND($E$3=3),'Marks Entry 3rd'!H41,IF(AND($E$3=4),'Marks Entry 4th'!H41,"")))))</f>
        <v/>
      </c>
      <c r="J42" s="379" t="str">
        <f>IF(OR(B42=0,B42=""),"",IF(AND($E$3=1),'Marks Entry 1st'!J41,IF(AND($E$3=2),'Marks Entry 2nd'!J41,IF(AND($E$3=3),'Marks Entry 3rd'!J41,IF(AND($E$3=4),'Marks Entry 4th'!J41,"")))))</f>
        <v/>
      </c>
      <c r="K42" s="379" t="str">
        <f>IF(OR(B42=0,B42=""),"",IF(AND($E$3=1),'Marks Entry 1st'!K41,IF(AND($E$3=2),'Marks Entry 2nd'!K41,IF(AND($E$3=3),'Marks Entry 3rd'!K41,IF(AND($E$3=4),'Marks Entry 4th'!K41,"")))))</f>
        <v/>
      </c>
      <c r="L42" s="180" t="str">
        <f>IF(OR($E42="",$G42=""),"",IF(AND($E$3=1),'Marks Entry 1st'!L41,IF(AND($E$3=2),'Marks Entry 2nd'!L41,IF(AND($E$3=3),'Marks Entry 3rd'!L41,IF(AND($E$3=4),'Marks Entry 4th'!L41,"")))))</f>
        <v/>
      </c>
      <c r="M42" s="180" t="str">
        <f>IF(OR($E42="",$G42=""),"",IF(AND($E$3=1),'Marks Entry 1st'!M41,IF(AND($E$3=2),'Marks Entry 2nd'!M41,IF(AND($E$3=3),'Marks Entry 3rd'!M41,IF(AND($E$3=4),'Marks Entry 4th'!M41,"")))))</f>
        <v/>
      </c>
      <c r="N42" s="87" t="str">
        <f t="shared" si="21"/>
        <v/>
      </c>
      <c r="O42" s="180" t="str">
        <f>IF(OR($E42="",$G42=""),"",IF(AND($E$3=1),'Marks Entry 1st'!N41,IF(AND($E$3=2),'Marks Entry 2nd'!N41,IF(AND($E$3=3),'Marks Entry 3rd'!N41,IF(AND($E$3=4),'Marks Entry 4th'!N41,"")))))</f>
        <v/>
      </c>
      <c r="P42" s="180" t="str">
        <f>IF(OR($E42="",$G42=""),"",IF(AND($E$3=1),'Marks Entry 1st'!O41,IF(AND($E$3=2),'Marks Entry 2nd'!O41,IF(AND($E$3=3),'Marks Entry 3rd'!O41,IF(AND($E$3=4),'Marks Entry 4th'!O41,"")))))</f>
        <v/>
      </c>
      <c r="Q42" s="180" t="str">
        <f>IF(OR($E42="",$G42=""),"",IF(AND($E$3=1),'Marks Entry 1st'!P41,IF(AND($E$3=2),'Marks Entry 2nd'!P41,IF(AND($E$3=3),'Marks Entry 3rd'!P41,IF(AND($E$3=4),'Marks Entry 4th'!P41,"")))))</f>
        <v/>
      </c>
      <c r="R42" s="91" t="str">
        <f t="shared" si="22"/>
        <v/>
      </c>
      <c r="S42" s="87">
        <f t="shared" si="23"/>
        <v>0</v>
      </c>
      <c r="T42" s="93" t="str">
        <f>IF(OR($E42="",$G42=""),"",IF(AND($E$3=1),'Marks Entry 1st'!Q41,IF(AND($E$3=2),'Marks Entry 2nd'!Q41,IF(AND($E$3=3),'Marks Entry 3rd'!Q41,IF(AND($E$3=4),'Marks Entry 4th'!Q41,"")))))</f>
        <v/>
      </c>
      <c r="U42" s="93" t="str">
        <f>IF(OR($E42="",$G42=""),"",IF(AND($E$3=1),'Marks Entry 1st'!R41,IF(AND($E$3=2),'Marks Entry 2nd'!R41,IF(AND($E$3=3),'Marks Entry 3rd'!R41,IF(AND($E$3=4),'Marks Entry 4th'!R41,"")))))</f>
        <v/>
      </c>
      <c r="V42" s="93" t="str">
        <f>IF(OR($E42="",$G42=""),"",IF(AND($E$3=1),'Marks Entry 1st'!S41,IF(AND($E$3=2),'Marks Entry 2nd'!S41,IF(AND($E$3=3),'Marks Entry 3rd'!S41,IF(AND($E$3=4),'Marks Entry 4th'!S41,"")))))</f>
        <v/>
      </c>
      <c r="W42" s="92" t="str">
        <f t="shared" si="24"/>
        <v/>
      </c>
      <c r="X42" s="87" t="str">
        <f t="shared" si="25"/>
        <v/>
      </c>
      <c r="Y42" s="144">
        <f t="shared" si="26"/>
        <v>0</v>
      </c>
      <c r="Z42" s="144" t="str">
        <f t="shared" si="27"/>
        <v/>
      </c>
      <c r="AA42" s="144" t="str">
        <f t="shared" si="0"/>
        <v/>
      </c>
      <c r="AB42" s="144" t="str">
        <f t="shared" si="28"/>
        <v/>
      </c>
      <c r="AC42" s="144" t="str">
        <f t="shared" si="1"/>
        <v/>
      </c>
      <c r="AD42" s="148" t="str">
        <f t="shared" si="2"/>
        <v/>
      </c>
      <c r="AE42" s="180" t="str">
        <f>IF(OR($E42="",$G42=""),"",IF(AND($E$3=1),'Marks Entry 1st'!T41,IF(AND($E$3=2),'Marks Entry 2nd'!T41,IF(AND($E$3=3),'Marks Entry 3rd'!T41,IF(AND($E$3=4),'Marks Entry 4th'!T41,"")))))</f>
        <v/>
      </c>
      <c r="AF42" s="180" t="str">
        <f>IF(OR($E42="",$G42=""),"",IF(AND($E$3=1),'Marks Entry 1st'!U41,IF(AND($E$3=2),'Marks Entry 2nd'!U41,IF(AND($E$3=3),'Marks Entry 3rd'!U41,IF(AND($E$3=4),'Marks Entry 4th'!U41,"")))))</f>
        <v/>
      </c>
      <c r="AG42" s="87" t="str">
        <f t="shared" si="29"/>
        <v/>
      </c>
      <c r="AH42" s="180" t="str">
        <f>IF(OR($E42="",$G42=""),"",IF(AND($E$3=1),'Marks Entry 1st'!V41,IF(AND($E$3=2),'Marks Entry 2nd'!V41,IF(AND($E$3=3),'Marks Entry 3rd'!V41,IF(AND($E$3=4),'Marks Entry 4th'!V41,"")))))</f>
        <v/>
      </c>
      <c r="AI42" s="180" t="str">
        <f>IF(OR($E42="",$G42=""),"",IF(AND($E$3=1),'Marks Entry 1st'!W41,IF(AND($E$3=2),'Marks Entry 2nd'!W41,IF(AND($E$3=3),'Marks Entry 3rd'!W41,IF(AND($E$3=4),'Marks Entry 4th'!W41,"")))))</f>
        <v/>
      </c>
      <c r="AJ42" s="180" t="str">
        <f>IF(OR($E42="",$G42=""),"",IF(AND($E$3=1),'Marks Entry 1st'!X41,IF(AND($E$3=2),'Marks Entry 2nd'!X41,IF(AND($E$3=3),'Marks Entry 3rd'!X41,IF(AND($E$3=4),'Marks Entry 4th'!X41,"")))))</f>
        <v/>
      </c>
      <c r="AK42" s="91" t="str">
        <f t="shared" si="30"/>
        <v/>
      </c>
      <c r="AL42" s="87">
        <f t="shared" si="31"/>
        <v>0</v>
      </c>
      <c r="AM42" s="93" t="str">
        <f>IF(OR($E42="",$G42=""),"",IF(AND($E$3=1),'Marks Entry 1st'!Y41,IF(AND($E$3=2),'Marks Entry 2nd'!Y41,IF(AND($E$3=3),'Marks Entry 3rd'!Y41,IF(AND($E$3=4),'Marks Entry 4th'!Y41,"")))))</f>
        <v/>
      </c>
      <c r="AN42" s="93" t="str">
        <f>IF(OR($E42="",$G42=""),"",IF(AND($E$3=1),'Marks Entry 1st'!Z41,IF(AND($E$3=2),'Marks Entry 2nd'!Z41,IF(AND($E$3=3),'Marks Entry 3rd'!Z41,IF(AND($E$3=4),'Marks Entry 4th'!Z41,"")))))</f>
        <v/>
      </c>
      <c r="AO42" s="93" t="str">
        <f>IF(OR($E42="",$G42=""),"",IF(AND($E$3=1),'Marks Entry 1st'!AA41,IF(AND($E$3=2),'Marks Entry 2nd'!AA41,IF(AND($E$3=3),'Marks Entry 3rd'!AA41,IF(AND($E$3=4),'Marks Entry 4th'!AA41,"")))))</f>
        <v/>
      </c>
      <c r="AP42" s="92" t="str">
        <f t="shared" si="32"/>
        <v/>
      </c>
      <c r="AQ42" s="87" t="str">
        <f t="shared" si="33"/>
        <v/>
      </c>
      <c r="AR42" s="144">
        <f t="shared" si="34"/>
        <v>0</v>
      </c>
      <c r="AS42" s="144" t="str">
        <f t="shared" si="35"/>
        <v/>
      </c>
      <c r="AT42" s="144" t="str">
        <f t="shared" si="3"/>
        <v/>
      </c>
      <c r="AU42" s="144" t="str">
        <f t="shared" si="36"/>
        <v/>
      </c>
      <c r="AV42" s="144" t="str">
        <f t="shared" si="4"/>
        <v/>
      </c>
      <c r="AW42" s="148" t="str">
        <f t="shared" si="5"/>
        <v/>
      </c>
      <c r="AX42" s="180" t="str">
        <f>IF(OR($E42="",$G42=""),"",IF(AND($E$3=1),'Marks Entry 1st'!AB41,IF(AND($E$3=2),'Marks Entry 2nd'!AB41,IF(AND($E$3=3),'Marks Entry 3rd'!AB41,IF(AND($E$3=4),'Marks Entry 4th'!AB41,"")))))</f>
        <v/>
      </c>
      <c r="AY42" s="180" t="str">
        <f>IF(OR($E42="",$G42=""),"",IF(AND($E$3=1),'Marks Entry 1st'!AC41,IF(AND($E$3=2),'Marks Entry 2nd'!AC41,IF(AND($E$3=3),'Marks Entry 3rd'!AC41,IF(AND($E$3=4),'Marks Entry 4th'!AC41,"")))))</f>
        <v/>
      </c>
      <c r="AZ42" s="87" t="str">
        <f t="shared" si="37"/>
        <v/>
      </c>
      <c r="BA42" s="180" t="str">
        <f>IF(OR($E42="",$G42=""),"",IF(AND($E$3=1),'Marks Entry 1st'!AD41,IF(AND($E$3=2),'Marks Entry 2nd'!AD41,IF(AND($E$3=3),'Marks Entry 3rd'!AD41,IF(AND($E$3=4),'Marks Entry 4th'!AD41,"")))))</f>
        <v/>
      </c>
      <c r="BB42" s="180" t="str">
        <f>IF(OR($E42="",$G42=""),"",IF(AND($E$3=1),'Marks Entry 1st'!AE41,IF(AND($E$3=2),'Marks Entry 2nd'!AE41,IF(AND($E$3=3),'Marks Entry 3rd'!AE41,IF(AND($E$3=4),'Marks Entry 4th'!AE41,"")))))</f>
        <v/>
      </c>
      <c r="BC42" s="180" t="str">
        <f>IF(OR($E42="",$G42=""),"",IF(AND($E$3=1),'Marks Entry 1st'!AF41,IF(AND($E$3=2),'Marks Entry 2nd'!AF41,IF(AND($E$3=3),'Marks Entry 3rd'!AF41,IF(AND($E$3=4),'Marks Entry 4th'!AF41,"")))))</f>
        <v/>
      </c>
      <c r="BD42" s="91" t="str">
        <f t="shared" si="38"/>
        <v/>
      </c>
      <c r="BE42" s="87">
        <f t="shared" si="39"/>
        <v>0</v>
      </c>
      <c r="BF42" s="93" t="str">
        <f>IF(OR($E42="",$G42=""),"",IF(AND($E$3=1),'Marks Entry 1st'!AG41,IF(AND($E$3=2),'Marks Entry 2nd'!AG41,IF(AND($E$3=3),'Marks Entry 3rd'!AG41,IF(AND($E$3=4),'Marks Entry 4th'!AG41,"")))))</f>
        <v/>
      </c>
      <c r="BG42" s="93" t="str">
        <f>IF(OR($E42="",$G42=""),"",IF(AND($E$3=1),'Marks Entry 1st'!AH41,IF(AND($E$3=2),'Marks Entry 2nd'!AH41,IF(AND($E$3=3),'Marks Entry 3rd'!AH41,IF(AND($E$3=4),'Marks Entry 4th'!AH41,"")))))</f>
        <v/>
      </c>
      <c r="BH42" s="93" t="str">
        <f>IF(OR($E42="",$G42=""),"",IF(AND($E$3=1),'Marks Entry 1st'!AI41,IF(AND($E$3=2),'Marks Entry 2nd'!AI41,IF(AND($E$3=3),'Marks Entry 3rd'!AI41,IF(AND($E$3=4),'Marks Entry 4th'!AI41,"")))))</f>
        <v/>
      </c>
      <c r="BI42" s="92" t="str">
        <f t="shared" si="40"/>
        <v/>
      </c>
      <c r="BJ42" s="87" t="str">
        <f t="shared" si="41"/>
        <v/>
      </c>
      <c r="BK42" s="144">
        <f t="shared" si="42"/>
        <v>0</v>
      </c>
      <c r="BL42" s="144" t="str">
        <f t="shared" si="43"/>
        <v/>
      </c>
      <c r="BM42" s="144" t="str">
        <f t="shared" si="6"/>
        <v/>
      </c>
      <c r="BN42" s="144" t="str">
        <f t="shared" si="44"/>
        <v/>
      </c>
      <c r="BO42" s="144" t="str">
        <f t="shared" si="7"/>
        <v/>
      </c>
      <c r="BP42" s="148" t="str">
        <f t="shared" si="8"/>
        <v/>
      </c>
      <c r="BQ42" s="180" t="str">
        <f>IF(OR($E42="",$G42=""),"",IF(AND($E$3=1),'Marks Entry 1st'!AJ41,IF(AND($E$3=2),'Marks Entry 2nd'!AJ41,IF(AND($E$3=3),'Marks Entry 3rd'!AJ41,IF(AND($E$3=4),'Marks Entry 4th'!AJ41,"")))))</f>
        <v/>
      </c>
      <c r="BR42" s="180" t="str">
        <f>IF(OR($E42="",$G42=""),"",IF(AND($E$3=1),'Marks Entry 1st'!AK41,IF(AND($E$3=2),'Marks Entry 2nd'!AK41,IF(AND($E$3=3),'Marks Entry 3rd'!AK41,IF(AND($E$3=4),'Marks Entry 4th'!AK41,"")))))</f>
        <v/>
      </c>
      <c r="BS42" s="87" t="str">
        <f t="shared" si="45"/>
        <v/>
      </c>
      <c r="BT42" s="180" t="str">
        <f>IF(OR($E42="",$G42=""),"",IF(AND($E$3=1),'Marks Entry 1st'!AL41,IF(AND($E$3=2),'Marks Entry 2nd'!AL41,IF(AND($E$3=3),'Marks Entry 3rd'!AL41,IF(AND($E$3=4),'Marks Entry 4th'!AL41,"")))))</f>
        <v/>
      </c>
      <c r="BU42" s="180" t="str">
        <f>IF(OR($E42="",$G42=""),"",IF(AND($E$3=1),'Marks Entry 1st'!AM41,IF(AND($E$3=2),'Marks Entry 2nd'!AM41,IF(AND($E$3=3),'Marks Entry 3rd'!AM41,IF(AND($E$3=4),'Marks Entry 4th'!AM41,"")))))</f>
        <v/>
      </c>
      <c r="BV42" s="180" t="str">
        <f>IF(OR($E42="",$G42=""),"",IF(AND($E$3=1),'Marks Entry 1st'!AN41,IF(AND($E$3=2),'Marks Entry 2nd'!AN41,IF(AND($E$3=3),'Marks Entry 3rd'!AN41,IF(AND($E$3=4),'Marks Entry 4th'!AN41,"")))))</f>
        <v/>
      </c>
      <c r="BW42" s="91" t="str">
        <f t="shared" si="46"/>
        <v/>
      </c>
      <c r="BX42" s="87">
        <f t="shared" si="47"/>
        <v>0</v>
      </c>
      <c r="BY42" s="93" t="str">
        <f>IF(OR($E42="",$G42=""),"",IF(AND($E$3=1),'Marks Entry 1st'!AO41,IF(AND($E$3=2),'Marks Entry 2nd'!AO41,IF(AND($E$3=3),'Marks Entry 3rd'!AO41,IF(AND($E$3=4),'Marks Entry 4th'!AO41,"")))))</f>
        <v/>
      </c>
      <c r="BZ42" s="93" t="str">
        <f>IF(OR($E42="",$G42=""),"",IF(AND($E$3=1),'Marks Entry 1st'!AP41,IF(AND($E$3=2),'Marks Entry 2nd'!AP41,IF(AND($E$3=3),'Marks Entry 3rd'!AP41,IF(AND($E$3=4),'Marks Entry 4th'!AP41,"")))))</f>
        <v/>
      </c>
      <c r="CA42" s="93" t="str">
        <f>IF(OR($E42="",$G42=""),"",IF(AND($E$3=1),'Marks Entry 1st'!AQ41,IF(AND($E$3=2),'Marks Entry 2nd'!AQ41,IF(AND($E$3=3),'Marks Entry 3rd'!AQ41,IF(AND($E$3=4),'Marks Entry 4th'!AQ41,"")))))</f>
        <v/>
      </c>
      <c r="CB42" s="92" t="str">
        <f t="shared" si="48"/>
        <v/>
      </c>
      <c r="CC42" s="87" t="str">
        <f t="shared" si="49"/>
        <v/>
      </c>
      <c r="CD42" s="144">
        <f t="shared" si="50"/>
        <v>0</v>
      </c>
      <c r="CE42" s="144" t="str">
        <f t="shared" si="51"/>
        <v/>
      </c>
      <c r="CF42" s="144" t="str">
        <f t="shared" si="9"/>
        <v/>
      </c>
      <c r="CG42" s="144" t="str">
        <f t="shared" si="52"/>
        <v/>
      </c>
      <c r="CH42" s="144" t="str">
        <f t="shared" si="10"/>
        <v/>
      </c>
      <c r="CI42" s="148" t="str">
        <f t="shared" si="11"/>
        <v/>
      </c>
      <c r="CJ42" s="380" t="str">
        <f>IF(OR($E42="",$G42=""),"",IF(AND($E$3=1),'Marks Entry 1st'!AR41,IF(AND($E$3=2),'Marks Entry 2nd'!AR41,IF(AND($E$3=3),'Marks Entry 3rd'!AR41,IF(AND($E$3=4),'Marks Entry 4th'!AR41,"")))))</f>
        <v/>
      </c>
      <c r="CK42" s="380" t="str">
        <f>IF(OR($E42="",$G42=""),"",IF(AND($E$3=1),'Marks Entry 1st'!AS41,IF(AND($E$3=2),'Marks Entry 2nd'!AS41,IF(AND($E$3=3),'Marks Entry 3rd'!AS41,IF(AND($E$3=4),'Marks Entry 4th'!AS41,"")))))</f>
        <v/>
      </c>
      <c r="CL42" s="380" t="str">
        <f>IF(OR($E42="",$G42=""),"",IF(AND($E$3=1),'Marks Entry 1st'!AT41,IF(AND($E$3=2),'Marks Entry 2nd'!AT41,IF(AND($E$3=3),'Marks Entry 3rd'!AT41,IF(AND($E$3=4),'Marks Entry 4th'!AT41,"")))))</f>
        <v/>
      </c>
      <c r="CM42" s="181" t="str">
        <f t="shared" si="53"/>
        <v/>
      </c>
      <c r="CN42" s="182">
        <f t="shared" si="54"/>
        <v>0</v>
      </c>
      <c r="CO42" s="182" t="str">
        <f t="shared" si="55"/>
        <v/>
      </c>
      <c r="CP42" s="182" t="str">
        <f t="shared" si="56"/>
        <v/>
      </c>
      <c r="CQ42" s="147" t="str">
        <f t="shared" si="12"/>
        <v/>
      </c>
      <c r="CR42" s="380" t="str">
        <f>IF(OR($E42="",$G42=""),"",IF(AND($E$3=1),'Marks Entry 1st'!AU41,IF(AND($E$3=2),'Marks Entry 2nd'!AU41,IF(AND($E$3=3),'Marks Entry 3rd'!AU41,IF(AND($E$3=4),'Marks Entry 4th'!AU41,"")))))</f>
        <v/>
      </c>
      <c r="CS42" s="380" t="str">
        <f>IF(OR($E42="",$G42=""),"",IF(AND($E$3=1),'Marks Entry 1st'!AV41,IF(AND($E$3=2),'Marks Entry 2nd'!AV41,IF(AND($E$3=3),'Marks Entry 3rd'!AV41,IF(AND($E$3=4),'Marks Entry 4th'!AV41,"")))))</f>
        <v/>
      </c>
      <c r="CT42" s="380" t="str">
        <f>IF(OR($E42="",$G42=""),"",IF(AND($E$3=1),'Marks Entry 1st'!AW41,IF(AND($E$3=2),'Marks Entry 2nd'!AW41,IF(AND($E$3=3),'Marks Entry 3rd'!AW41,IF(AND($E$3=4),'Marks Entry 4th'!AW41,"")))))</f>
        <v/>
      </c>
      <c r="CU42" s="181" t="str">
        <f t="shared" si="57"/>
        <v/>
      </c>
      <c r="CV42" s="182">
        <f t="shared" si="58"/>
        <v>0</v>
      </c>
      <c r="CW42" s="182" t="str">
        <f t="shared" si="59"/>
        <v/>
      </c>
      <c r="CX42" s="182" t="str">
        <f t="shared" si="60"/>
        <v/>
      </c>
      <c r="CY42" s="147" t="str">
        <f t="shared" si="13"/>
        <v/>
      </c>
      <c r="CZ42" s="380" t="str">
        <f>IF(OR($E42="",$G42=""),"",IF(AND($E$3=1),'Marks Entry 1st'!AX41,IF(AND($E$3=2),'Marks Entry 2nd'!AX41,IF(AND($E$3=3),'Marks Entry 3rd'!AX41,IF(AND($E$3=4),'Marks Entry 4th'!AX41,"")))))</f>
        <v/>
      </c>
      <c r="DA42" s="380" t="str">
        <f>IF(OR($E42="",$G42=""),"",IF(AND($E$3=1),'Marks Entry 1st'!AY41,IF(AND($E$3=2),'Marks Entry 2nd'!AY41,IF(AND($E$3=3),'Marks Entry 3rd'!AY41,IF(AND($E$3=4),'Marks Entry 4th'!AY41,"")))))</f>
        <v/>
      </c>
      <c r="DB42" s="380" t="str">
        <f>IF(OR($E42="",$G42=""),"",IF(AND($E$3=1),'Marks Entry 1st'!AZ41,IF(AND($E$3=2),'Marks Entry 2nd'!AZ41,IF(AND($E$3=3),'Marks Entry 3rd'!AZ41,IF(AND($E$3=4),'Marks Entry 4th'!AZ41,"")))))</f>
        <v/>
      </c>
      <c r="DC42" s="181" t="str">
        <f t="shared" si="61"/>
        <v/>
      </c>
      <c r="DD42" s="182">
        <f t="shared" si="62"/>
        <v>0</v>
      </c>
      <c r="DE42" s="182" t="str">
        <f t="shared" si="63"/>
        <v/>
      </c>
      <c r="DF42" s="182" t="str">
        <f t="shared" si="64"/>
        <v/>
      </c>
      <c r="DG42" s="147" t="str">
        <f t="shared" si="14"/>
        <v/>
      </c>
      <c r="DH42" s="104" t="str">
        <f t="shared" si="15"/>
        <v/>
      </c>
      <c r="DI42" s="105" t="str">
        <f t="shared" si="16"/>
        <v/>
      </c>
      <c r="DJ42" s="111" t="str">
        <f t="shared" si="17"/>
        <v/>
      </c>
      <c r="DK42" s="112" t="str">
        <f t="shared" si="18"/>
        <v/>
      </c>
      <c r="DL42" s="386" t="str">
        <f t="shared" si="19"/>
        <v/>
      </c>
      <c r="DM42" s="72" t="str">
        <f>IF(OR($E42="",$G42=""),"",IF(AND($E$3=1),'Marks Entry 1st'!BA41,IF(AND($E$3=2),'Marks Entry 2nd'!BA41,IF(AND($E$3=3),'Marks Entry 3rd'!BA41,IF(AND($E$3=4),'Marks Entry 4th'!BA41,"")))))</f>
        <v/>
      </c>
      <c r="DN42" s="72" t="str">
        <f>IF(OR($E42="",$G42=""),"",IF(AND($E$3=1),'Marks Entry 1st'!BB41,IF(AND($E$3=2),'Marks Entry 2nd'!BB41,IF(AND($E$3=3),'Marks Entry 3rd'!BB41,IF(AND($E$3=4),'Marks Entry 4th'!BB41,"")))))</f>
        <v/>
      </c>
      <c r="DO42" s="328" t="str">
        <f t="shared" si="20"/>
        <v/>
      </c>
      <c r="DP42" s="73"/>
      <c r="DW42" s="75">
        <f>IF(AND($E$3=1),'Marks Entry 1st'!I41,IF(AND($E$3=2),'Marks Entry 2nd'!I41,IF(AND($E$3=3),'Marks Entry 3rd'!I41,IF(AND($E$3=4),'Marks Entry 4th'!I41,""))))</f>
        <v>0</v>
      </c>
    </row>
    <row r="43" spans="1:127" ht="18.899999999999999" customHeight="1">
      <c r="A43" s="94">
        <v>36</v>
      </c>
      <c r="B43" s="94" t="str">
        <f>IF(OR(DW43=0,DW43=""),"",IF(AND($E$3=1),'Marks Entry 1st'!I42,IF(AND($E$3=2),'Marks Entry 2nd'!I42,IF(AND($E$3=3),'Marks Entry 3rd'!I42,IF(AND($E$3=4),'Marks Entry 4th'!I42,"")))))</f>
        <v/>
      </c>
      <c r="C43" s="95" t="str">
        <f>IF(OR(B43=0,B43=""),"",IF(AND($E$3=1),'Marks Entry 1st'!B42,IF(AND($E$3=2),'Marks Entry 2nd'!B42,IF(AND($E$3=3),'Marks Entry 3rd'!B42,IF(AND($E$3=4),'Marks Entry 4th'!B42,"")))))</f>
        <v/>
      </c>
      <c r="D43" s="95" t="str">
        <f>IF(OR(B43=0,B43=""),"",IF(AND($E$3=1),'Marks Entry 1st'!C42,IF(AND($E$3=2),'Marks Entry 2nd'!C42,IF(AND($E$3=3),'Marks Entry 3rd'!C42,IF(AND($E$3=4),'Marks Entry 4th'!C42,"")))))</f>
        <v/>
      </c>
      <c r="E43" s="96" t="str">
        <f>IF(OR(B43=0,B43=""),"",IF(AND($E$3=1),'Marks Entry 1st'!E42,IF(AND($E$3=2),'Marks Entry 2nd'!E42,IF(AND($E$3=3),'Marks Entry 3rd'!E42,IF(AND($E$3=4),'Marks Entry 4th'!E42,"")))))</f>
        <v/>
      </c>
      <c r="F43" s="95" t="str">
        <f>IF(OR(B43=0,B43=""),"",IF(AND($E$3=1),'Marks Entry 1st'!D42,IF(AND($E$3=2),'Marks Entry 2nd'!D42,IF(AND($E$3=3),'Marks Entry 3rd'!D42,IF(AND($E$3=4),'Marks Entry 4th'!D42,"")))))</f>
        <v/>
      </c>
      <c r="G43" s="90" t="str">
        <f>IF(OR(B43=0,B43=""),"",IF(AND($E$3=1),'Marks Entry 1st'!F42,IF(AND($E$3=2),'Marks Entry 2nd'!F42,IF(AND($E$3=3),'Marks Entry 3rd'!F42,IF(AND($E$3=4),'Marks Entry 4th'!F42,"")))))</f>
        <v/>
      </c>
      <c r="H43" s="90" t="str">
        <f>IF(OR(B43=0,B43=""),"",IF(AND($E$3=1),'Marks Entry 1st'!G42,IF(AND($E$3=2),'Marks Entry 2nd'!G42,IF(AND($E$3=3),'Marks Entry 3rd'!G42,IF(AND($E$3=4),'Marks Entry 4th'!G42,"")))))</f>
        <v/>
      </c>
      <c r="I43" s="90" t="str">
        <f>IF(OR(B43=0,B43=""),"",IF(AND($E$3=1),'Marks Entry 1st'!H42,IF(AND($E$3=2),'Marks Entry 2nd'!H42,IF(AND($E$3=3),'Marks Entry 3rd'!H42,IF(AND($E$3=4),'Marks Entry 4th'!H42,"")))))</f>
        <v/>
      </c>
      <c r="J43" s="379" t="str">
        <f>IF(OR(B43=0,B43=""),"",IF(AND($E$3=1),'Marks Entry 1st'!J42,IF(AND($E$3=2),'Marks Entry 2nd'!J42,IF(AND($E$3=3),'Marks Entry 3rd'!J42,IF(AND($E$3=4),'Marks Entry 4th'!J42,"")))))</f>
        <v/>
      </c>
      <c r="K43" s="379" t="str">
        <f>IF(OR(B43=0,B43=""),"",IF(AND($E$3=1),'Marks Entry 1st'!K42,IF(AND($E$3=2),'Marks Entry 2nd'!K42,IF(AND($E$3=3),'Marks Entry 3rd'!K42,IF(AND($E$3=4),'Marks Entry 4th'!K42,"")))))</f>
        <v/>
      </c>
      <c r="L43" s="180" t="str">
        <f>IF(OR($E43="",$G43=""),"",IF(AND($E$3=1),'Marks Entry 1st'!L42,IF(AND($E$3=2),'Marks Entry 2nd'!L42,IF(AND($E$3=3),'Marks Entry 3rd'!L42,IF(AND($E$3=4),'Marks Entry 4th'!L42,"")))))</f>
        <v/>
      </c>
      <c r="M43" s="180" t="str">
        <f>IF(OR($E43="",$G43=""),"",IF(AND($E$3=1),'Marks Entry 1st'!M42,IF(AND($E$3=2),'Marks Entry 2nd'!M42,IF(AND($E$3=3),'Marks Entry 3rd'!M42,IF(AND($E$3=4),'Marks Entry 4th'!M42,"")))))</f>
        <v/>
      </c>
      <c r="N43" s="87" t="str">
        <f t="shared" si="21"/>
        <v/>
      </c>
      <c r="O43" s="180" t="str">
        <f>IF(OR($E43="",$G43=""),"",IF(AND($E$3=1),'Marks Entry 1st'!N42,IF(AND($E$3=2),'Marks Entry 2nd'!N42,IF(AND($E$3=3),'Marks Entry 3rd'!N42,IF(AND($E$3=4),'Marks Entry 4th'!N42,"")))))</f>
        <v/>
      </c>
      <c r="P43" s="180" t="str">
        <f>IF(OR($E43="",$G43=""),"",IF(AND($E$3=1),'Marks Entry 1st'!O42,IF(AND($E$3=2),'Marks Entry 2nd'!O42,IF(AND($E$3=3),'Marks Entry 3rd'!O42,IF(AND($E$3=4),'Marks Entry 4th'!O42,"")))))</f>
        <v/>
      </c>
      <c r="Q43" s="180" t="str">
        <f>IF(OR($E43="",$G43=""),"",IF(AND($E$3=1),'Marks Entry 1st'!P42,IF(AND($E$3=2),'Marks Entry 2nd'!P42,IF(AND($E$3=3),'Marks Entry 3rd'!P42,IF(AND($E$3=4),'Marks Entry 4th'!P42,"")))))</f>
        <v/>
      </c>
      <c r="R43" s="91" t="str">
        <f t="shared" si="22"/>
        <v/>
      </c>
      <c r="S43" s="87">
        <f t="shared" si="23"/>
        <v>0</v>
      </c>
      <c r="T43" s="93" t="str">
        <f>IF(OR($E43="",$G43=""),"",IF(AND($E$3=1),'Marks Entry 1st'!Q42,IF(AND($E$3=2),'Marks Entry 2nd'!Q42,IF(AND($E$3=3),'Marks Entry 3rd'!Q42,IF(AND($E$3=4),'Marks Entry 4th'!Q42,"")))))</f>
        <v/>
      </c>
      <c r="U43" s="93" t="str">
        <f>IF(OR($E43="",$G43=""),"",IF(AND($E$3=1),'Marks Entry 1st'!R42,IF(AND($E$3=2),'Marks Entry 2nd'!R42,IF(AND($E$3=3),'Marks Entry 3rd'!R42,IF(AND($E$3=4),'Marks Entry 4th'!R42,"")))))</f>
        <v/>
      </c>
      <c r="V43" s="93" t="str">
        <f>IF(OR($E43="",$G43=""),"",IF(AND($E$3=1),'Marks Entry 1st'!S42,IF(AND($E$3=2),'Marks Entry 2nd'!S42,IF(AND($E$3=3),'Marks Entry 3rd'!S42,IF(AND($E$3=4),'Marks Entry 4th'!S42,"")))))</f>
        <v/>
      </c>
      <c r="W43" s="92" t="str">
        <f t="shared" si="24"/>
        <v/>
      </c>
      <c r="X43" s="87" t="str">
        <f t="shared" si="25"/>
        <v/>
      </c>
      <c r="Y43" s="144">
        <f t="shared" si="26"/>
        <v>0</v>
      </c>
      <c r="Z43" s="144" t="str">
        <f t="shared" si="27"/>
        <v/>
      </c>
      <c r="AA43" s="144" t="str">
        <f t="shared" si="0"/>
        <v/>
      </c>
      <c r="AB43" s="144" t="str">
        <f t="shared" si="28"/>
        <v/>
      </c>
      <c r="AC43" s="144" t="str">
        <f t="shared" si="1"/>
        <v/>
      </c>
      <c r="AD43" s="148" t="str">
        <f t="shared" si="2"/>
        <v/>
      </c>
      <c r="AE43" s="180" t="str">
        <f>IF(OR($E43="",$G43=""),"",IF(AND($E$3=1),'Marks Entry 1st'!T42,IF(AND($E$3=2),'Marks Entry 2nd'!T42,IF(AND($E$3=3),'Marks Entry 3rd'!T42,IF(AND($E$3=4),'Marks Entry 4th'!T42,"")))))</f>
        <v/>
      </c>
      <c r="AF43" s="180" t="str">
        <f>IF(OR($E43="",$G43=""),"",IF(AND($E$3=1),'Marks Entry 1st'!U42,IF(AND($E$3=2),'Marks Entry 2nd'!U42,IF(AND($E$3=3),'Marks Entry 3rd'!U42,IF(AND($E$3=4),'Marks Entry 4th'!U42,"")))))</f>
        <v/>
      </c>
      <c r="AG43" s="87" t="str">
        <f t="shared" si="29"/>
        <v/>
      </c>
      <c r="AH43" s="180" t="str">
        <f>IF(OR($E43="",$G43=""),"",IF(AND($E$3=1),'Marks Entry 1st'!V42,IF(AND($E$3=2),'Marks Entry 2nd'!V42,IF(AND($E$3=3),'Marks Entry 3rd'!V42,IF(AND($E$3=4),'Marks Entry 4th'!V42,"")))))</f>
        <v/>
      </c>
      <c r="AI43" s="180" t="str">
        <f>IF(OR($E43="",$G43=""),"",IF(AND($E$3=1),'Marks Entry 1st'!W42,IF(AND($E$3=2),'Marks Entry 2nd'!W42,IF(AND($E$3=3),'Marks Entry 3rd'!W42,IF(AND($E$3=4),'Marks Entry 4th'!W42,"")))))</f>
        <v/>
      </c>
      <c r="AJ43" s="180" t="str">
        <f>IF(OR($E43="",$G43=""),"",IF(AND($E$3=1),'Marks Entry 1st'!X42,IF(AND($E$3=2),'Marks Entry 2nd'!X42,IF(AND($E$3=3),'Marks Entry 3rd'!X42,IF(AND($E$3=4),'Marks Entry 4th'!X42,"")))))</f>
        <v/>
      </c>
      <c r="AK43" s="91" t="str">
        <f t="shared" si="30"/>
        <v/>
      </c>
      <c r="AL43" s="87">
        <f t="shared" si="31"/>
        <v>0</v>
      </c>
      <c r="AM43" s="93" t="str">
        <f>IF(OR($E43="",$G43=""),"",IF(AND($E$3=1),'Marks Entry 1st'!Y42,IF(AND($E$3=2),'Marks Entry 2nd'!Y42,IF(AND($E$3=3),'Marks Entry 3rd'!Y42,IF(AND($E$3=4),'Marks Entry 4th'!Y42,"")))))</f>
        <v/>
      </c>
      <c r="AN43" s="93" t="str">
        <f>IF(OR($E43="",$G43=""),"",IF(AND($E$3=1),'Marks Entry 1st'!Z42,IF(AND($E$3=2),'Marks Entry 2nd'!Z42,IF(AND($E$3=3),'Marks Entry 3rd'!Z42,IF(AND($E$3=4),'Marks Entry 4th'!Z42,"")))))</f>
        <v/>
      </c>
      <c r="AO43" s="93" t="str">
        <f>IF(OR($E43="",$G43=""),"",IF(AND($E$3=1),'Marks Entry 1st'!AA42,IF(AND($E$3=2),'Marks Entry 2nd'!AA42,IF(AND($E$3=3),'Marks Entry 3rd'!AA42,IF(AND($E$3=4),'Marks Entry 4th'!AA42,"")))))</f>
        <v/>
      </c>
      <c r="AP43" s="92" t="str">
        <f t="shared" si="32"/>
        <v/>
      </c>
      <c r="AQ43" s="87" t="str">
        <f t="shared" si="33"/>
        <v/>
      </c>
      <c r="AR43" s="144">
        <f t="shared" si="34"/>
        <v>0</v>
      </c>
      <c r="AS43" s="144" t="str">
        <f t="shared" si="35"/>
        <v/>
      </c>
      <c r="AT43" s="144" t="str">
        <f t="shared" si="3"/>
        <v/>
      </c>
      <c r="AU43" s="144" t="str">
        <f t="shared" si="36"/>
        <v/>
      </c>
      <c r="AV43" s="144" t="str">
        <f t="shared" si="4"/>
        <v/>
      </c>
      <c r="AW43" s="148" t="str">
        <f t="shared" si="5"/>
        <v/>
      </c>
      <c r="AX43" s="180" t="str">
        <f>IF(OR($E43="",$G43=""),"",IF(AND($E$3=1),'Marks Entry 1st'!AB42,IF(AND($E$3=2),'Marks Entry 2nd'!AB42,IF(AND($E$3=3),'Marks Entry 3rd'!AB42,IF(AND($E$3=4),'Marks Entry 4th'!AB42,"")))))</f>
        <v/>
      </c>
      <c r="AY43" s="180" t="str">
        <f>IF(OR($E43="",$G43=""),"",IF(AND($E$3=1),'Marks Entry 1st'!AC42,IF(AND($E$3=2),'Marks Entry 2nd'!AC42,IF(AND($E$3=3),'Marks Entry 3rd'!AC42,IF(AND($E$3=4),'Marks Entry 4th'!AC42,"")))))</f>
        <v/>
      </c>
      <c r="AZ43" s="87" t="str">
        <f t="shared" si="37"/>
        <v/>
      </c>
      <c r="BA43" s="180" t="str">
        <f>IF(OR($E43="",$G43=""),"",IF(AND($E$3=1),'Marks Entry 1st'!AD42,IF(AND($E$3=2),'Marks Entry 2nd'!AD42,IF(AND($E$3=3),'Marks Entry 3rd'!AD42,IF(AND($E$3=4),'Marks Entry 4th'!AD42,"")))))</f>
        <v/>
      </c>
      <c r="BB43" s="180" t="str">
        <f>IF(OR($E43="",$G43=""),"",IF(AND($E$3=1),'Marks Entry 1st'!AE42,IF(AND($E$3=2),'Marks Entry 2nd'!AE42,IF(AND($E$3=3),'Marks Entry 3rd'!AE42,IF(AND($E$3=4),'Marks Entry 4th'!AE42,"")))))</f>
        <v/>
      </c>
      <c r="BC43" s="180" t="str">
        <f>IF(OR($E43="",$G43=""),"",IF(AND($E$3=1),'Marks Entry 1st'!AF42,IF(AND($E$3=2),'Marks Entry 2nd'!AF42,IF(AND($E$3=3),'Marks Entry 3rd'!AF42,IF(AND($E$3=4),'Marks Entry 4th'!AF42,"")))))</f>
        <v/>
      </c>
      <c r="BD43" s="91" t="str">
        <f t="shared" si="38"/>
        <v/>
      </c>
      <c r="BE43" s="87">
        <f t="shared" si="39"/>
        <v>0</v>
      </c>
      <c r="BF43" s="93" t="str">
        <f>IF(OR($E43="",$G43=""),"",IF(AND($E$3=1),'Marks Entry 1st'!AG42,IF(AND($E$3=2),'Marks Entry 2nd'!AG42,IF(AND($E$3=3),'Marks Entry 3rd'!AG42,IF(AND($E$3=4),'Marks Entry 4th'!AG42,"")))))</f>
        <v/>
      </c>
      <c r="BG43" s="93" t="str">
        <f>IF(OR($E43="",$G43=""),"",IF(AND($E$3=1),'Marks Entry 1st'!AH42,IF(AND($E$3=2),'Marks Entry 2nd'!AH42,IF(AND($E$3=3),'Marks Entry 3rd'!AH42,IF(AND($E$3=4),'Marks Entry 4th'!AH42,"")))))</f>
        <v/>
      </c>
      <c r="BH43" s="93" t="str">
        <f>IF(OR($E43="",$G43=""),"",IF(AND($E$3=1),'Marks Entry 1st'!AI42,IF(AND($E$3=2),'Marks Entry 2nd'!AI42,IF(AND($E$3=3),'Marks Entry 3rd'!AI42,IF(AND($E$3=4),'Marks Entry 4th'!AI42,"")))))</f>
        <v/>
      </c>
      <c r="BI43" s="92" t="str">
        <f t="shared" si="40"/>
        <v/>
      </c>
      <c r="BJ43" s="87" t="str">
        <f t="shared" si="41"/>
        <v/>
      </c>
      <c r="BK43" s="144">
        <f t="shared" si="42"/>
        <v>0</v>
      </c>
      <c r="BL43" s="144" t="str">
        <f t="shared" si="43"/>
        <v/>
      </c>
      <c r="BM43" s="144" t="str">
        <f t="shared" si="6"/>
        <v/>
      </c>
      <c r="BN43" s="144" t="str">
        <f t="shared" si="44"/>
        <v/>
      </c>
      <c r="BO43" s="144" t="str">
        <f t="shared" si="7"/>
        <v/>
      </c>
      <c r="BP43" s="148" t="str">
        <f t="shared" si="8"/>
        <v/>
      </c>
      <c r="BQ43" s="180" t="str">
        <f>IF(OR($E43="",$G43=""),"",IF(AND($E$3=1),'Marks Entry 1st'!AJ42,IF(AND($E$3=2),'Marks Entry 2nd'!AJ42,IF(AND($E$3=3),'Marks Entry 3rd'!AJ42,IF(AND($E$3=4),'Marks Entry 4th'!AJ42,"")))))</f>
        <v/>
      </c>
      <c r="BR43" s="180" t="str">
        <f>IF(OR($E43="",$G43=""),"",IF(AND($E$3=1),'Marks Entry 1st'!AK42,IF(AND($E$3=2),'Marks Entry 2nd'!AK42,IF(AND($E$3=3),'Marks Entry 3rd'!AK42,IF(AND($E$3=4),'Marks Entry 4th'!AK42,"")))))</f>
        <v/>
      </c>
      <c r="BS43" s="87" t="str">
        <f t="shared" si="45"/>
        <v/>
      </c>
      <c r="BT43" s="180" t="str">
        <f>IF(OR($E43="",$G43=""),"",IF(AND($E$3=1),'Marks Entry 1st'!AL42,IF(AND($E$3=2),'Marks Entry 2nd'!AL42,IF(AND($E$3=3),'Marks Entry 3rd'!AL42,IF(AND($E$3=4),'Marks Entry 4th'!AL42,"")))))</f>
        <v/>
      </c>
      <c r="BU43" s="180" t="str">
        <f>IF(OR($E43="",$G43=""),"",IF(AND($E$3=1),'Marks Entry 1st'!AM42,IF(AND($E$3=2),'Marks Entry 2nd'!AM42,IF(AND($E$3=3),'Marks Entry 3rd'!AM42,IF(AND($E$3=4),'Marks Entry 4th'!AM42,"")))))</f>
        <v/>
      </c>
      <c r="BV43" s="180" t="str">
        <f>IF(OR($E43="",$G43=""),"",IF(AND($E$3=1),'Marks Entry 1st'!AN42,IF(AND($E$3=2),'Marks Entry 2nd'!AN42,IF(AND($E$3=3),'Marks Entry 3rd'!AN42,IF(AND($E$3=4),'Marks Entry 4th'!AN42,"")))))</f>
        <v/>
      </c>
      <c r="BW43" s="91" t="str">
        <f t="shared" si="46"/>
        <v/>
      </c>
      <c r="BX43" s="87">
        <f t="shared" si="47"/>
        <v>0</v>
      </c>
      <c r="BY43" s="93" t="str">
        <f>IF(OR($E43="",$G43=""),"",IF(AND($E$3=1),'Marks Entry 1st'!AO42,IF(AND($E$3=2),'Marks Entry 2nd'!AO42,IF(AND($E$3=3),'Marks Entry 3rd'!AO42,IF(AND($E$3=4),'Marks Entry 4th'!AO42,"")))))</f>
        <v/>
      </c>
      <c r="BZ43" s="93" t="str">
        <f>IF(OR($E43="",$G43=""),"",IF(AND($E$3=1),'Marks Entry 1st'!AP42,IF(AND($E$3=2),'Marks Entry 2nd'!AP42,IF(AND($E$3=3),'Marks Entry 3rd'!AP42,IF(AND($E$3=4),'Marks Entry 4th'!AP42,"")))))</f>
        <v/>
      </c>
      <c r="CA43" s="93" t="str">
        <f>IF(OR($E43="",$G43=""),"",IF(AND($E$3=1),'Marks Entry 1st'!AQ42,IF(AND($E$3=2),'Marks Entry 2nd'!AQ42,IF(AND($E$3=3),'Marks Entry 3rd'!AQ42,IF(AND($E$3=4),'Marks Entry 4th'!AQ42,"")))))</f>
        <v/>
      </c>
      <c r="CB43" s="92" t="str">
        <f t="shared" si="48"/>
        <v/>
      </c>
      <c r="CC43" s="87" t="str">
        <f t="shared" si="49"/>
        <v/>
      </c>
      <c r="CD43" s="144">
        <f t="shared" si="50"/>
        <v>0</v>
      </c>
      <c r="CE43" s="144" t="str">
        <f t="shared" si="51"/>
        <v/>
      </c>
      <c r="CF43" s="144" t="str">
        <f t="shared" si="9"/>
        <v/>
      </c>
      <c r="CG43" s="144" t="str">
        <f t="shared" si="52"/>
        <v/>
      </c>
      <c r="CH43" s="144" t="str">
        <f t="shared" si="10"/>
        <v/>
      </c>
      <c r="CI43" s="148" t="str">
        <f t="shared" si="11"/>
        <v/>
      </c>
      <c r="CJ43" s="380" t="str">
        <f>IF(OR($E43="",$G43=""),"",IF(AND($E$3=1),'Marks Entry 1st'!AR42,IF(AND($E$3=2),'Marks Entry 2nd'!AR42,IF(AND($E$3=3),'Marks Entry 3rd'!AR42,IF(AND($E$3=4),'Marks Entry 4th'!AR42,"")))))</f>
        <v/>
      </c>
      <c r="CK43" s="380" t="str">
        <f>IF(OR($E43="",$G43=""),"",IF(AND($E$3=1),'Marks Entry 1st'!AS42,IF(AND($E$3=2),'Marks Entry 2nd'!AS42,IF(AND($E$3=3),'Marks Entry 3rd'!AS42,IF(AND($E$3=4),'Marks Entry 4th'!AS42,"")))))</f>
        <v/>
      </c>
      <c r="CL43" s="380" t="str">
        <f>IF(OR($E43="",$G43=""),"",IF(AND($E$3=1),'Marks Entry 1st'!AT42,IF(AND($E$3=2),'Marks Entry 2nd'!AT42,IF(AND($E$3=3),'Marks Entry 3rd'!AT42,IF(AND($E$3=4),'Marks Entry 4th'!AT42,"")))))</f>
        <v/>
      </c>
      <c r="CM43" s="181" t="str">
        <f t="shared" si="53"/>
        <v/>
      </c>
      <c r="CN43" s="182">
        <f t="shared" si="54"/>
        <v>0</v>
      </c>
      <c r="CO43" s="182" t="str">
        <f t="shared" si="55"/>
        <v/>
      </c>
      <c r="CP43" s="182" t="str">
        <f t="shared" si="56"/>
        <v/>
      </c>
      <c r="CQ43" s="147" t="str">
        <f t="shared" si="12"/>
        <v/>
      </c>
      <c r="CR43" s="380" t="str">
        <f>IF(OR($E43="",$G43=""),"",IF(AND($E$3=1),'Marks Entry 1st'!AU42,IF(AND($E$3=2),'Marks Entry 2nd'!AU42,IF(AND($E$3=3),'Marks Entry 3rd'!AU42,IF(AND($E$3=4),'Marks Entry 4th'!AU42,"")))))</f>
        <v/>
      </c>
      <c r="CS43" s="380" t="str">
        <f>IF(OR($E43="",$G43=""),"",IF(AND($E$3=1),'Marks Entry 1st'!AV42,IF(AND($E$3=2),'Marks Entry 2nd'!AV42,IF(AND($E$3=3),'Marks Entry 3rd'!AV42,IF(AND($E$3=4),'Marks Entry 4th'!AV42,"")))))</f>
        <v/>
      </c>
      <c r="CT43" s="380" t="str">
        <f>IF(OR($E43="",$G43=""),"",IF(AND($E$3=1),'Marks Entry 1st'!AW42,IF(AND($E$3=2),'Marks Entry 2nd'!AW42,IF(AND($E$3=3),'Marks Entry 3rd'!AW42,IF(AND($E$3=4),'Marks Entry 4th'!AW42,"")))))</f>
        <v/>
      </c>
      <c r="CU43" s="181" t="str">
        <f t="shared" si="57"/>
        <v/>
      </c>
      <c r="CV43" s="182">
        <f t="shared" si="58"/>
        <v>0</v>
      </c>
      <c r="CW43" s="182" t="str">
        <f t="shared" si="59"/>
        <v/>
      </c>
      <c r="CX43" s="182" t="str">
        <f t="shared" si="60"/>
        <v/>
      </c>
      <c r="CY43" s="147" t="str">
        <f t="shared" si="13"/>
        <v/>
      </c>
      <c r="CZ43" s="380" t="str">
        <f>IF(OR($E43="",$G43=""),"",IF(AND($E$3=1),'Marks Entry 1st'!AX42,IF(AND($E$3=2),'Marks Entry 2nd'!AX42,IF(AND($E$3=3),'Marks Entry 3rd'!AX42,IF(AND($E$3=4),'Marks Entry 4th'!AX42,"")))))</f>
        <v/>
      </c>
      <c r="DA43" s="380" t="str">
        <f>IF(OR($E43="",$G43=""),"",IF(AND($E$3=1),'Marks Entry 1st'!AY42,IF(AND($E$3=2),'Marks Entry 2nd'!AY42,IF(AND($E$3=3),'Marks Entry 3rd'!AY42,IF(AND($E$3=4),'Marks Entry 4th'!AY42,"")))))</f>
        <v/>
      </c>
      <c r="DB43" s="380" t="str">
        <f>IF(OR($E43="",$G43=""),"",IF(AND($E$3=1),'Marks Entry 1st'!AZ42,IF(AND($E$3=2),'Marks Entry 2nd'!AZ42,IF(AND($E$3=3),'Marks Entry 3rd'!AZ42,IF(AND($E$3=4),'Marks Entry 4th'!AZ42,"")))))</f>
        <v/>
      </c>
      <c r="DC43" s="181" t="str">
        <f t="shared" si="61"/>
        <v/>
      </c>
      <c r="DD43" s="182">
        <f t="shared" si="62"/>
        <v>0</v>
      </c>
      <c r="DE43" s="182" t="str">
        <f t="shared" si="63"/>
        <v/>
      </c>
      <c r="DF43" s="182" t="str">
        <f t="shared" si="64"/>
        <v/>
      </c>
      <c r="DG43" s="147" t="str">
        <f t="shared" si="14"/>
        <v/>
      </c>
      <c r="DH43" s="104" t="str">
        <f t="shared" si="15"/>
        <v/>
      </c>
      <c r="DI43" s="105" t="str">
        <f t="shared" si="16"/>
        <v/>
      </c>
      <c r="DJ43" s="111" t="str">
        <f t="shared" si="17"/>
        <v/>
      </c>
      <c r="DK43" s="112" t="str">
        <f t="shared" si="18"/>
        <v/>
      </c>
      <c r="DL43" s="386" t="str">
        <f t="shared" si="19"/>
        <v/>
      </c>
      <c r="DM43" s="72" t="str">
        <f>IF(OR($E43="",$G43=""),"",IF(AND($E$3=1),'Marks Entry 1st'!BA42,IF(AND($E$3=2),'Marks Entry 2nd'!BA42,IF(AND($E$3=3),'Marks Entry 3rd'!BA42,IF(AND($E$3=4),'Marks Entry 4th'!BA42,"")))))</f>
        <v/>
      </c>
      <c r="DN43" s="72" t="str">
        <f>IF(OR($E43="",$G43=""),"",IF(AND($E$3=1),'Marks Entry 1st'!BB42,IF(AND($E$3=2),'Marks Entry 2nd'!BB42,IF(AND($E$3=3),'Marks Entry 3rd'!BB42,IF(AND($E$3=4),'Marks Entry 4th'!BB42,"")))))</f>
        <v/>
      </c>
      <c r="DO43" s="328" t="str">
        <f t="shared" si="20"/>
        <v/>
      </c>
      <c r="DP43" s="73"/>
      <c r="DW43" s="75">
        <f>IF(AND($E$3=1),'Marks Entry 1st'!I42,IF(AND($E$3=2),'Marks Entry 2nd'!I42,IF(AND($E$3=3),'Marks Entry 3rd'!I42,IF(AND($E$3=4),'Marks Entry 4th'!I42,""))))</f>
        <v>0</v>
      </c>
    </row>
    <row r="44" spans="1:127" ht="18.899999999999999" customHeight="1">
      <c r="A44" s="94">
        <v>37</v>
      </c>
      <c r="B44" s="94" t="str">
        <f>IF(OR(DW44=0,DW44=""),"",IF(AND($E$3=1),'Marks Entry 1st'!I43,IF(AND($E$3=2),'Marks Entry 2nd'!I43,IF(AND($E$3=3),'Marks Entry 3rd'!I43,IF(AND($E$3=4),'Marks Entry 4th'!I43,"")))))</f>
        <v/>
      </c>
      <c r="C44" s="95" t="str">
        <f>IF(OR(B44=0,B44=""),"",IF(AND($E$3=1),'Marks Entry 1st'!B43,IF(AND($E$3=2),'Marks Entry 2nd'!B43,IF(AND($E$3=3),'Marks Entry 3rd'!B43,IF(AND($E$3=4),'Marks Entry 4th'!B43,"")))))</f>
        <v/>
      </c>
      <c r="D44" s="95" t="str">
        <f>IF(OR(B44=0,B44=""),"",IF(AND($E$3=1),'Marks Entry 1st'!C43,IF(AND($E$3=2),'Marks Entry 2nd'!C43,IF(AND($E$3=3),'Marks Entry 3rd'!C43,IF(AND($E$3=4),'Marks Entry 4th'!C43,"")))))</f>
        <v/>
      </c>
      <c r="E44" s="96" t="str">
        <f>IF(OR(B44=0,B44=""),"",IF(AND($E$3=1),'Marks Entry 1st'!E43,IF(AND($E$3=2),'Marks Entry 2nd'!E43,IF(AND($E$3=3),'Marks Entry 3rd'!E43,IF(AND($E$3=4),'Marks Entry 4th'!E43,"")))))</f>
        <v/>
      </c>
      <c r="F44" s="95" t="str">
        <f>IF(OR(B44=0,B44=""),"",IF(AND($E$3=1),'Marks Entry 1st'!D43,IF(AND($E$3=2),'Marks Entry 2nd'!D43,IF(AND($E$3=3),'Marks Entry 3rd'!D43,IF(AND($E$3=4),'Marks Entry 4th'!D43,"")))))</f>
        <v/>
      </c>
      <c r="G44" s="90" t="str">
        <f>IF(OR(B44=0,B44=""),"",IF(AND($E$3=1),'Marks Entry 1st'!F43,IF(AND($E$3=2),'Marks Entry 2nd'!F43,IF(AND($E$3=3),'Marks Entry 3rd'!F43,IF(AND($E$3=4),'Marks Entry 4th'!F43,"")))))</f>
        <v/>
      </c>
      <c r="H44" s="90" t="str">
        <f>IF(OR(B44=0,B44=""),"",IF(AND($E$3=1),'Marks Entry 1st'!G43,IF(AND($E$3=2),'Marks Entry 2nd'!G43,IF(AND($E$3=3),'Marks Entry 3rd'!G43,IF(AND($E$3=4),'Marks Entry 4th'!G43,"")))))</f>
        <v/>
      </c>
      <c r="I44" s="90" t="str">
        <f>IF(OR(B44=0,B44=""),"",IF(AND($E$3=1),'Marks Entry 1st'!H43,IF(AND($E$3=2),'Marks Entry 2nd'!H43,IF(AND($E$3=3),'Marks Entry 3rd'!H43,IF(AND($E$3=4),'Marks Entry 4th'!H43,"")))))</f>
        <v/>
      </c>
      <c r="J44" s="379" t="str">
        <f>IF(OR(B44=0,B44=""),"",IF(AND($E$3=1),'Marks Entry 1st'!J43,IF(AND($E$3=2),'Marks Entry 2nd'!J43,IF(AND($E$3=3),'Marks Entry 3rd'!J43,IF(AND($E$3=4),'Marks Entry 4th'!J43,"")))))</f>
        <v/>
      </c>
      <c r="K44" s="379" t="str">
        <f>IF(OR(B44=0,B44=""),"",IF(AND($E$3=1),'Marks Entry 1st'!K43,IF(AND($E$3=2),'Marks Entry 2nd'!K43,IF(AND($E$3=3),'Marks Entry 3rd'!K43,IF(AND($E$3=4),'Marks Entry 4th'!K43,"")))))</f>
        <v/>
      </c>
      <c r="L44" s="180" t="str">
        <f>IF(OR($E44="",$G44=""),"",IF(AND($E$3=1),'Marks Entry 1st'!L43,IF(AND($E$3=2),'Marks Entry 2nd'!L43,IF(AND($E$3=3),'Marks Entry 3rd'!L43,IF(AND($E$3=4),'Marks Entry 4th'!L43,"")))))</f>
        <v/>
      </c>
      <c r="M44" s="180" t="str">
        <f>IF(OR($E44="",$G44=""),"",IF(AND($E$3=1),'Marks Entry 1st'!M43,IF(AND($E$3=2),'Marks Entry 2nd'!M43,IF(AND($E$3=3),'Marks Entry 3rd'!M43,IF(AND($E$3=4),'Marks Entry 4th'!M43,"")))))</f>
        <v/>
      </c>
      <c r="N44" s="87" t="str">
        <f t="shared" si="21"/>
        <v/>
      </c>
      <c r="O44" s="180" t="str">
        <f>IF(OR($E44="",$G44=""),"",IF(AND($E$3=1),'Marks Entry 1st'!N43,IF(AND($E$3=2),'Marks Entry 2nd'!N43,IF(AND($E$3=3),'Marks Entry 3rd'!N43,IF(AND($E$3=4),'Marks Entry 4th'!N43,"")))))</f>
        <v/>
      </c>
      <c r="P44" s="180" t="str">
        <f>IF(OR($E44="",$G44=""),"",IF(AND($E$3=1),'Marks Entry 1st'!O43,IF(AND($E$3=2),'Marks Entry 2nd'!O43,IF(AND($E$3=3),'Marks Entry 3rd'!O43,IF(AND($E$3=4),'Marks Entry 4th'!O43,"")))))</f>
        <v/>
      </c>
      <c r="Q44" s="180" t="str">
        <f>IF(OR($E44="",$G44=""),"",IF(AND($E$3=1),'Marks Entry 1st'!P43,IF(AND($E$3=2),'Marks Entry 2nd'!P43,IF(AND($E$3=3),'Marks Entry 3rd'!P43,IF(AND($E$3=4),'Marks Entry 4th'!P43,"")))))</f>
        <v/>
      </c>
      <c r="R44" s="91" t="str">
        <f t="shared" si="22"/>
        <v/>
      </c>
      <c r="S44" s="87">
        <f t="shared" si="23"/>
        <v>0</v>
      </c>
      <c r="T44" s="93" t="str">
        <f>IF(OR($E44="",$G44=""),"",IF(AND($E$3=1),'Marks Entry 1st'!Q43,IF(AND($E$3=2),'Marks Entry 2nd'!Q43,IF(AND($E$3=3),'Marks Entry 3rd'!Q43,IF(AND($E$3=4),'Marks Entry 4th'!Q43,"")))))</f>
        <v/>
      </c>
      <c r="U44" s="93" t="str">
        <f>IF(OR($E44="",$G44=""),"",IF(AND($E$3=1),'Marks Entry 1st'!R43,IF(AND($E$3=2),'Marks Entry 2nd'!R43,IF(AND($E$3=3),'Marks Entry 3rd'!R43,IF(AND($E$3=4),'Marks Entry 4th'!R43,"")))))</f>
        <v/>
      </c>
      <c r="V44" s="93" t="str">
        <f>IF(OR($E44="",$G44=""),"",IF(AND($E$3=1),'Marks Entry 1st'!S43,IF(AND($E$3=2),'Marks Entry 2nd'!S43,IF(AND($E$3=3),'Marks Entry 3rd'!S43,IF(AND($E$3=4),'Marks Entry 4th'!S43,"")))))</f>
        <v/>
      </c>
      <c r="W44" s="92" t="str">
        <f t="shared" si="24"/>
        <v/>
      </c>
      <c r="X44" s="87" t="str">
        <f t="shared" si="25"/>
        <v/>
      </c>
      <c r="Y44" s="144">
        <f t="shared" si="26"/>
        <v>0</v>
      </c>
      <c r="Z44" s="144" t="str">
        <f t="shared" si="27"/>
        <v/>
      </c>
      <c r="AA44" s="144" t="str">
        <f t="shared" si="0"/>
        <v/>
      </c>
      <c r="AB44" s="144" t="str">
        <f t="shared" si="28"/>
        <v/>
      </c>
      <c r="AC44" s="144" t="str">
        <f t="shared" si="1"/>
        <v/>
      </c>
      <c r="AD44" s="148" t="str">
        <f t="shared" si="2"/>
        <v/>
      </c>
      <c r="AE44" s="180" t="str">
        <f>IF(OR($E44="",$G44=""),"",IF(AND($E$3=1),'Marks Entry 1st'!T43,IF(AND($E$3=2),'Marks Entry 2nd'!T43,IF(AND($E$3=3),'Marks Entry 3rd'!T43,IF(AND($E$3=4),'Marks Entry 4th'!T43,"")))))</f>
        <v/>
      </c>
      <c r="AF44" s="180" t="str">
        <f>IF(OR($E44="",$G44=""),"",IF(AND($E$3=1),'Marks Entry 1st'!U43,IF(AND($E$3=2),'Marks Entry 2nd'!U43,IF(AND($E$3=3),'Marks Entry 3rd'!U43,IF(AND($E$3=4),'Marks Entry 4th'!U43,"")))))</f>
        <v/>
      </c>
      <c r="AG44" s="87" t="str">
        <f t="shared" si="29"/>
        <v/>
      </c>
      <c r="AH44" s="180" t="str">
        <f>IF(OR($E44="",$G44=""),"",IF(AND($E$3=1),'Marks Entry 1st'!V43,IF(AND($E$3=2),'Marks Entry 2nd'!V43,IF(AND($E$3=3),'Marks Entry 3rd'!V43,IF(AND($E$3=4),'Marks Entry 4th'!V43,"")))))</f>
        <v/>
      </c>
      <c r="AI44" s="180" t="str">
        <f>IF(OR($E44="",$G44=""),"",IF(AND($E$3=1),'Marks Entry 1st'!W43,IF(AND($E$3=2),'Marks Entry 2nd'!W43,IF(AND($E$3=3),'Marks Entry 3rd'!W43,IF(AND($E$3=4),'Marks Entry 4th'!W43,"")))))</f>
        <v/>
      </c>
      <c r="AJ44" s="180" t="str">
        <f>IF(OR($E44="",$G44=""),"",IF(AND($E$3=1),'Marks Entry 1st'!X43,IF(AND($E$3=2),'Marks Entry 2nd'!X43,IF(AND($E$3=3),'Marks Entry 3rd'!X43,IF(AND($E$3=4),'Marks Entry 4th'!X43,"")))))</f>
        <v/>
      </c>
      <c r="AK44" s="91" t="str">
        <f t="shared" si="30"/>
        <v/>
      </c>
      <c r="AL44" s="87">
        <f t="shared" si="31"/>
        <v>0</v>
      </c>
      <c r="AM44" s="93" t="str">
        <f>IF(OR($E44="",$G44=""),"",IF(AND($E$3=1),'Marks Entry 1st'!Y43,IF(AND($E$3=2),'Marks Entry 2nd'!Y43,IF(AND($E$3=3),'Marks Entry 3rd'!Y43,IF(AND($E$3=4),'Marks Entry 4th'!Y43,"")))))</f>
        <v/>
      </c>
      <c r="AN44" s="93" t="str">
        <f>IF(OR($E44="",$G44=""),"",IF(AND($E$3=1),'Marks Entry 1st'!Z43,IF(AND($E$3=2),'Marks Entry 2nd'!Z43,IF(AND($E$3=3),'Marks Entry 3rd'!Z43,IF(AND($E$3=4),'Marks Entry 4th'!Z43,"")))))</f>
        <v/>
      </c>
      <c r="AO44" s="93" t="str">
        <f>IF(OR($E44="",$G44=""),"",IF(AND($E$3=1),'Marks Entry 1st'!AA43,IF(AND($E$3=2),'Marks Entry 2nd'!AA43,IF(AND($E$3=3),'Marks Entry 3rd'!AA43,IF(AND($E$3=4),'Marks Entry 4th'!AA43,"")))))</f>
        <v/>
      </c>
      <c r="AP44" s="92" t="str">
        <f t="shared" si="32"/>
        <v/>
      </c>
      <c r="AQ44" s="87" t="str">
        <f t="shared" si="33"/>
        <v/>
      </c>
      <c r="AR44" s="144">
        <f t="shared" si="34"/>
        <v>0</v>
      </c>
      <c r="AS44" s="144" t="str">
        <f t="shared" si="35"/>
        <v/>
      </c>
      <c r="AT44" s="144" t="str">
        <f t="shared" si="3"/>
        <v/>
      </c>
      <c r="AU44" s="144" t="str">
        <f t="shared" si="36"/>
        <v/>
      </c>
      <c r="AV44" s="144" t="str">
        <f t="shared" si="4"/>
        <v/>
      </c>
      <c r="AW44" s="148" t="str">
        <f t="shared" si="5"/>
        <v/>
      </c>
      <c r="AX44" s="180" t="str">
        <f>IF(OR($E44="",$G44=""),"",IF(AND($E$3=1),'Marks Entry 1st'!AB43,IF(AND($E$3=2),'Marks Entry 2nd'!AB43,IF(AND($E$3=3),'Marks Entry 3rd'!AB43,IF(AND($E$3=4),'Marks Entry 4th'!AB43,"")))))</f>
        <v/>
      </c>
      <c r="AY44" s="180" t="str">
        <f>IF(OR($E44="",$G44=""),"",IF(AND($E$3=1),'Marks Entry 1st'!AC43,IF(AND($E$3=2),'Marks Entry 2nd'!AC43,IF(AND($E$3=3),'Marks Entry 3rd'!AC43,IF(AND($E$3=4),'Marks Entry 4th'!AC43,"")))))</f>
        <v/>
      </c>
      <c r="AZ44" s="87" t="str">
        <f t="shared" si="37"/>
        <v/>
      </c>
      <c r="BA44" s="180" t="str">
        <f>IF(OR($E44="",$G44=""),"",IF(AND($E$3=1),'Marks Entry 1st'!AD43,IF(AND($E$3=2),'Marks Entry 2nd'!AD43,IF(AND($E$3=3),'Marks Entry 3rd'!AD43,IF(AND($E$3=4),'Marks Entry 4th'!AD43,"")))))</f>
        <v/>
      </c>
      <c r="BB44" s="180" t="str">
        <f>IF(OR($E44="",$G44=""),"",IF(AND($E$3=1),'Marks Entry 1st'!AE43,IF(AND($E$3=2),'Marks Entry 2nd'!AE43,IF(AND($E$3=3),'Marks Entry 3rd'!AE43,IF(AND($E$3=4),'Marks Entry 4th'!AE43,"")))))</f>
        <v/>
      </c>
      <c r="BC44" s="180" t="str">
        <f>IF(OR($E44="",$G44=""),"",IF(AND($E$3=1),'Marks Entry 1st'!AF43,IF(AND($E$3=2),'Marks Entry 2nd'!AF43,IF(AND($E$3=3),'Marks Entry 3rd'!AF43,IF(AND($E$3=4),'Marks Entry 4th'!AF43,"")))))</f>
        <v/>
      </c>
      <c r="BD44" s="91" t="str">
        <f t="shared" si="38"/>
        <v/>
      </c>
      <c r="BE44" s="87">
        <f t="shared" si="39"/>
        <v>0</v>
      </c>
      <c r="BF44" s="93" t="str">
        <f>IF(OR($E44="",$G44=""),"",IF(AND($E$3=1),'Marks Entry 1st'!AG43,IF(AND($E$3=2),'Marks Entry 2nd'!AG43,IF(AND($E$3=3),'Marks Entry 3rd'!AG43,IF(AND($E$3=4),'Marks Entry 4th'!AG43,"")))))</f>
        <v/>
      </c>
      <c r="BG44" s="93" t="str">
        <f>IF(OR($E44="",$G44=""),"",IF(AND($E$3=1),'Marks Entry 1st'!AH43,IF(AND($E$3=2),'Marks Entry 2nd'!AH43,IF(AND($E$3=3),'Marks Entry 3rd'!AH43,IF(AND($E$3=4),'Marks Entry 4th'!AH43,"")))))</f>
        <v/>
      </c>
      <c r="BH44" s="93" t="str">
        <f>IF(OR($E44="",$G44=""),"",IF(AND($E$3=1),'Marks Entry 1st'!AI43,IF(AND($E$3=2),'Marks Entry 2nd'!AI43,IF(AND($E$3=3),'Marks Entry 3rd'!AI43,IF(AND($E$3=4),'Marks Entry 4th'!AI43,"")))))</f>
        <v/>
      </c>
      <c r="BI44" s="92" t="str">
        <f t="shared" si="40"/>
        <v/>
      </c>
      <c r="BJ44" s="87" t="str">
        <f t="shared" si="41"/>
        <v/>
      </c>
      <c r="BK44" s="144">
        <f t="shared" si="42"/>
        <v>0</v>
      </c>
      <c r="BL44" s="144" t="str">
        <f t="shared" si="43"/>
        <v/>
      </c>
      <c r="BM44" s="144" t="str">
        <f t="shared" si="6"/>
        <v/>
      </c>
      <c r="BN44" s="144" t="str">
        <f t="shared" si="44"/>
        <v/>
      </c>
      <c r="BO44" s="144" t="str">
        <f t="shared" si="7"/>
        <v/>
      </c>
      <c r="BP44" s="148" t="str">
        <f t="shared" si="8"/>
        <v/>
      </c>
      <c r="BQ44" s="180" t="str">
        <f>IF(OR($E44="",$G44=""),"",IF(AND($E$3=1),'Marks Entry 1st'!AJ43,IF(AND($E$3=2),'Marks Entry 2nd'!AJ43,IF(AND($E$3=3),'Marks Entry 3rd'!AJ43,IF(AND($E$3=4),'Marks Entry 4th'!AJ43,"")))))</f>
        <v/>
      </c>
      <c r="BR44" s="180" t="str">
        <f>IF(OR($E44="",$G44=""),"",IF(AND($E$3=1),'Marks Entry 1st'!AK43,IF(AND($E$3=2),'Marks Entry 2nd'!AK43,IF(AND($E$3=3),'Marks Entry 3rd'!AK43,IF(AND($E$3=4),'Marks Entry 4th'!AK43,"")))))</f>
        <v/>
      </c>
      <c r="BS44" s="87" t="str">
        <f t="shared" si="45"/>
        <v/>
      </c>
      <c r="BT44" s="180" t="str">
        <f>IF(OR($E44="",$G44=""),"",IF(AND($E$3=1),'Marks Entry 1st'!AL43,IF(AND($E$3=2),'Marks Entry 2nd'!AL43,IF(AND($E$3=3),'Marks Entry 3rd'!AL43,IF(AND($E$3=4),'Marks Entry 4th'!AL43,"")))))</f>
        <v/>
      </c>
      <c r="BU44" s="180" t="str">
        <f>IF(OR($E44="",$G44=""),"",IF(AND($E$3=1),'Marks Entry 1st'!AM43,IF(AND($E$3=2),'Marks Entry 2nd'!AM43,IF(AND($E$3=3),'Marks Entry 3rd'!AM43,IF(AND($E$3=4),'Marks Entry 4th'!AM43,"")))))</f>
        <v/>
      </c>
      <c r="BV44" s="180" t="str">
        <f>IF(OR($E44="",$G44=""),"",IF(AND($E$3=1),'Marks Entry 1st'!AN43,IF(AND($E$3=2),'Marks Entry 2nd'!AN43,IF(AND($E$3=3),'Marks Entry 3rd'!AN43,IF(AND($E$3=4),'Marks Entry 4th'!AN43,"")))))</f>
        <v/>
      </c>
      <c r="BW44" s="91" t="str">
        <f t="shared" si="46"/>
        <v/>
      </c>
      <c r="BX44" s="87">
        <f t="shared" si="47"/>
        <v>0</v>
      </c>
      <c r="BY44" s="93" t="str">
        <f>IF(OR($E44="",$G44=""),"",IF(AND($E$3=1),'Marks Entry 1st'!AO43,IF(AND($E$3=2),'Marks Entry 2nd'!AO43,IF(AND($E$3=3),'Marks Entry 3rd'!AO43,IF(AND($E$3=4),'Marks Entry 4th'!AO43,"")))))</f>
        <v/>
      </c>
      <c r="BZ44" s="93" t="str">
        <f>IF(OR($E44="",$G44=""),"",IF(AND($E$3=1),'Marks Entry 1st'!AP43,IF(AND($E$3=2),'Marks Entry 2nd'!AP43,IF(AND($E$3=3),'Marks Entry 3rd'!AP43,IF(AND($E$3=4),'Marks Entry 4th'!AP43,"")))))</f>
        <v/>
      </c>
      <c r="CA44" s="93" t="str">
        <f>IF(OR($E44="",$G44=""),"",IF(AND($E$3=1),'Marks Entry 1st'!AQ43,IF(AND($E$3=2),'Marks Entry 2nd'!AQ43,IF(AND($E$3=3),'Marks Entry 3rd'!AQ43,IF(AND($E$3=4),'Marks Entry 4th'!AQ43,"")))))</f>
        <v/>
      </c>
      <c r="CB44" s="92" t="str">
        <f t="shared" si="48"/>
        <v/>
      </c>
      <c r="CC44" s="87" t="str">
        <f t="shared" si="49"/>
        <v/>
      </c>
      <c r="CD44" s="144">
        <f t="shared" si="50"/>
        <v>0</v>
      </c>
      <c r="CE44" s="144" t="str">
        <f t="shared" si="51"/>
        <v/>
      </c>
      <c r="CF44" s="144" t="str">
        <f t="shared" si="9"/>
        <v/>
      </c>
      <c r="CG44" s="144" t="str">
        <f t="shared" si="52"/>
        <v/>
      </c>
      <c r="CH44" s="144" t="str">
        <f t="shared" si="10"/>
        <v/>
      </c>
      <c r="CI44" s="148" t="str">
        <f t="shared" si="11"/>
        <v/>
      </c>
      <c r="CJ44" s="380" t="str">
        <f>IF(OR($E44="",$G44=""),"",IF(AND($E$3=1),'Marks Entry 1st'!AR43,IF(AND($E$3=2),'Marks Entry 2nd'!AR43,IF(AND($E$3=3),'Marks Entry 3rd'!AR43,IF(AND($E$3=4),'Marks Entry 4th'!AR43,"")))))</f>
        <v/>
      </c>
      <c r="CK44" s="380" t="str">
        <f>IF(OR($E44="",$G44=""),"",IF(AND($E$3=1),'Marks Entry 1st'!AS43,IF(AND($E$3=2),'Marks Entry 2nd'!AS43,IF(AND($E$3=3),'Marks Entry 3rd'!AS43,IF(AND($E$3=4),'Marks Entry 4th'!AS43,"")))))</f>
        <v/>
      </c>
      <c r="CL44" s="380" t="str">
        <f>IF(OR($E44="",$G44=""),"",IF(AND($E$3=1),'Marks Entry 1st'!AT43,IF(AND($E$3=2),'Marks Entry 2nd'!AT43,IF(AND($E$3=3),'Marks Entry 3rd'!AT43,IF(AND($E$3=4),'Marks Entry 4th'!AT43,"")))))</f>
        <v/>
      </c>
      <c r="CM44" s="181" t="str">
        <f t="shared" si="53"/>
        <v/>
      </c>
      <c r="CN44" s="182">
        <f t="shared" si="54"/>
        <v>0</v>
      </c>
      <c r="CO44" s="182" t="str">
        <f t="shared" si="55"/>
        <v/>
      </c>
      <c r="CP44" s="182" t="str">
        <f t="shared" si="56"/>
        <v/>
      </c>
      <c r="CQ44" s="147" t="str">
        <f t="shared" si="12"/>
        <v/>
      </c>
      <c r="CR44" s="380" t="str">
        <f>IF(OR($E44="",$G44=""),"",IF(AND($E$3=1),'Marks Entry 1st'!AU43,IF(AND($E$3=2),'Marks Entry 2nd'!AU43,IF(AND($E$3=3),'Marks Entry 3rd'!AU43,IF(AND($E$3=4),'Marks Entry 4th'!AU43,"")))))</f>
        <v/>
      </c>
      <c r="CS44" s="380" t="str">
        <f>IF(OR($E44="",$G44=""),"",IF(AND($E$3=1),'Marks Entry 1st'!AV43,IF(AND($E$3=2),'Marks Entry 2nd'!AV43,IF(AND($E$3=3),'Marks Entry 3rd'!AV43,IF(AND($E$3=4),'Marks Entry 4th'!AV43,"")))))</f>
        <v/>
      </c>
      <c r="CT44" s="380" t="str">
        <f>IF(OR($E44="",$G44=""),"",IF(AND($E$3=1),'Marks Entry 1st'!AW43,IF(AND($E$3=2),'Marks Entry 2nd'!AW43,IF(AND($E$3=3),'Marks Entry 3rd'!AW43,IF(AND($E$3=4),'Marks Entry 4th'!AW43,"")))))</f>
        <v/>
      </c>
      <c r="CU44" s="181" t="str">
        <f t="shared" si="57"/>
        <v/>
      </c>
      <c r="CV44" s="182">
        <f t="shared" si="58"/>
        <v>0</v>
      </c>
      <c r="CW44" s="182" t="str">
        <f t="shared" si="59"/>
        <v/>
      </c>
      <c r="CX44" s="182" t="str">
        <f t="shared" si="60"/>
        <v/>
      </c>
      <c r="CY44" s="147" t="str">
        <f t="shared" si="13"/>
        <v/>
      </c>
      <c r="CZ44" s="380" t="str">
        <f>IF(OR($E44="",$G44=""),"",IF(AND($E$3=1),'Marks Entry 1st'!AX43,IF(AND($E$3=2),'Marks Entry 2nd'!AX43,IF(AND($E$3=3),'Marks Entry 3rd'!AX43,IF(AND($E$3=4),'Marks Entry 4th'!AX43,"")))))</f>
        <v/>
      </c>
      <c r="DA44" s="380" t="str">
        <f>IF(OR($E44="",$G44=""),"",IF(AND($E$3=1),'Marks Entry 1st'!AY43,IF(AND($E$3=2),'Marks Entry 2nd'!AY43,IF(AND($E$3=3),'Marks Entry 3rd'!AY43,IF(AND($E$3=4),'Marks Entry 4th'!AY43,"")))))</f>
        <v/>
      </c>
      <c r="DB44" s="380" t="str">
        <f>IF(OR($E44="",$G44=""),"",IF(AND($E$3=1),'Marks Entry 1st'!AZ43,IF(AND($E$3=2),'Marks Entry 2nd'!AZ43,IF(AND($E$3=3),'Marks Entry 3rd'!AZ43,IF(AND($E$3=4),'Marks Entry 4th'!AZ43,"")))))</f>
        <v/>
      </c>
      <c r="DC44" s="181" t="str">
        <f t="shared" si="61"/>
        <v/>
      </c>
      <c r="DD44" s="182">
        <f t="shared" si="62"/>
        <v>0</v>
      </c>
      <c r="DE44" s="182" t="str">
        <f t="shared" si="63"/>
        <v/>
      </c>
      <c r="DF44" s="182" t="str">
        <f t="shared" si="64"/>
        <v/>
      </c>
      <c r="DG44" s="147" t="str">
        <f t="shared" si="14"/>
        <v/>
      </c>
      <c r="DH44" s="104" t="str">
        <f t="shared" si="15"/>
        <v/>
      </c>
      <c r="DI44" s="105" t="str">
        <f t="shared" si="16"/>
        <v/>
      </c>
      <c r="DJ44" s="111" t="str">
        <f t="shared" si="17"/>
        <v/>
      </c>
      <c r="DK44" s="112" t="str">
        <f t="shared" si="18"/>
        <v/>
      </c>
      <c r="DL44" s="386" t="str">
        <f t="shared" si="19"/>
        <v/>
      </c>
      <c r="DM44" s="72" t="str">
        <f>IF(OR($E44="",$G44=""),"",IF(AND($E$3=1),'Marks Entry 1st'!BA43,IF(AND($E$3=2),'Marks Entry 2nd'!BA43,IF(AND($E$3=3),'Marks Entry 3rd'!BA43,IF(AND($E$3=4),'Marks Entry 4th'!BA43,"")))))</f>
        <v/>
      </c>
      <c r="DN44" s="72" t="str">
        <f>IF(OR($E44="",$G44=""),"",IF(AND($E$3=1),'Marks Entry 1st'!BB43,IF(AND($E$3=2),'Marks Entry 2nd'!BB43,IF(AND($E$3=3),'Marks Entry 3rd'!BB43,IF(AND($E$3=4),'Marks Entry 4th'!BB43,"")))))</f>
        <v/>
      </c>
      <c r="DO44" s="328" t="str">
        <f t="shared" si="20"/>
        <v/>
      </c>
      <c r="DP44" s="73"/>
      <c r="DW44" s="75">
        <f>IF(AND($E$3=1),'Marks Entry 1st'!I43,IF(AND($E$3=2),'Marks Entry 2nd'!I43,IF(AND($E$3=3),'Marks Entry 3rd'!I43,IF(AND($E$3=4),'Marks Entry 4th'!I43,""))))</f>
        <v>0</v>
      </c>
    </row>
    <row r="45" spans="1:127" ht="18.899999999999999" customHeight="1">
      <c r="A45" s="94">
        <v>38</v>
      </c>
      <c r="B45" s="94" t="str">
        <f>IF(OR(DW45=0,DW45=""),"",IF(AND($E$3=1),'Marks Entry 1st'!I44,IF(AND($E$3=2),'Marks Entry 2nd'!I44,IF(AND($E$3=3),'Marks Entry 3rd'!I44,IF(AND($E$3=4),'Marks Entry 4th'!I44,"")))))</f>
        <v/>
      </c>
      <c r="C45" s="95" t="str">
        <f>IF(OR(B45=0,B45=""),"",IF(AND($E$3=1),'Marks Entry 1st'!B44,IF(AND($E$3=2),'Marks Entry 2nd'!B44,IF(AND($E$3=3),'Marks Entry 3rd'!B44,IF(AND($E$3=4),'Marks Entry 4th'!B44,"")))))</f>
        <v/>
      </c>
      <c r="D45" s="95" t="str">
        <f>IF(OR(B45=0,B45=""),"",IF(AND($E$3=1),'Marks Entry 1st'!C44,IF(AND($E$3=2),'Marks Entry 2nd'!C44,IF(AND($E$3=3),'Marks Entry 3rd'!C44,IF(AND($E$3=4),'Marks Entry 4th'!C44,"")))))</f>
        <v/>
      </c>
      <c r="E45" s="96" t="str">
        <f>IF(OR(B45=0,B45=""),"",IF(AND($E$3=1),'Marks Entry 1st'!E44,IF(AND($E$3=2),'Marks Entry 2nd'!E44,IF(AND($E$3=3),'Marks Entry 3rd'!E44,IF(AND($E$3=4),'Marks Entry 4th'!E44,"")))))</f>
        <v/>
      </c>
      <c r="F45" s="95" t="str">
        <f>IF(OR(B45=0,B45=""),"",IF(AND($E$3=1),'Marks Entry 1st'!D44,IF(AND($E$3=2),'Marks Entry 2nd'!D44,IF(AND($E$3=3),'Marks Entry 3rd'!D44,IF(AND($E$3=4),'Marks Entry 4th'!D44,"")))))</f>
        <v/>
      </c>
      <c r="G45" s="90" t="str">
        <f>IF(OR(B45=0,B45=""),"",IF(AND($E$3=1),'Marks Entry 1st'!F44,IF(AND($E$3=2),'Marks Entry 2nd'!F44,IF(AND($E$3=3),'Marks Entry 3rd'!F44,IF(AND($E$3=4),'Marks Entry 4th'!F44,"")))))</f>
        <v/>
      </c>
      <c r="H45" s="90" t="str">
        <f>IF(OR(B45=0,B45=""),"",IF(AND($E$3=1),'Marks Entry 1st'!G44,IF(AND($E$3=2),'Marks Entry 2nd'!G44,IF(AND($E$3=3),'Marks Entry 3rd'!G44,IF(AND($E$3=4),'Marks Entry 4th'!G44,"")))))</f>
        <v/>
      </c>
      <c r="I45" s="90" t="str">
        <f>IF(OR(B45=0,B45=""),"",IF(AND($E$3=1),'Marks Entry 1st'!H44,IF(AND($E$3=2),'Marks Entry 2nd'!H44,IF(AND($E$3=3),'Marks Entry 3rd'!H44,IF(AND($E$3=4),'Marks Entry 4th'!H44,"")))))</f>
        <v/>
      </c>
      <c r="J45" s="379" t="str">
        <f>IF(OR(B45=0,B45=""),"",IF(AND($E$3=1),'Marks Entry 1st'!J44,IF(AND($E$3=2),'Marks Entry 2nd'!J44,IF(AND($E$3=3),'Marks Entry 3rd'!J44,IF(AND($E$3=4),'Marks Entry 4th'!J44,"")))))</f>
        <v/>
      </c>
      <c r="K45" s="379" t="str">
        <f>IF(OR(B45=0,B45=""),"",IF(AND($E$3=1),'Marks Entry 1st'!K44,IF(AND($E$3=2),'Marks Entry 2nd'!K44,IF(AND($E$3=3),'Marks Entry 3rd'!K44,IF(AND($E$3=4),'Marks Entry 4th'!K44,"")))))</f>
        <v/>
      </c>
      <c r="L45" s="180" t="str">
        <f>IF(OR($E45="",$G45=""),"",IF(AND($E$3=1),'Marks Entry 1st'!L44,IF(AND($E$3=2),'Marks Entry 2nd'!L44,IF(AND($E$3=3),'Marks Entry 3rd'!L44,IF(AND($E$3=4),'Marks Entry 4th'!L44,"")))))</f>
        <v/>
      </c>
      <c r="M45" s="180" t="str">
        <f>IF(OR($E45="",$G45=""),"",IF(AND($E$3=1),'Marks Entry 1st'!M44,IF(AND($E$3=2),'Marks Entry 2nd'!M44,IF(AND($E$3=3),'Marks Entry 3rd'!M44,IF(AND($E$3=4),'Marks Entry 4th'!M44,"")))))</f>
        <v/>
      </c>
      <c r="N45" s="87" t="str">
        <f t="shared" si="21"/>
        <v/>
      </c>
      <c r="O45" s="180" t="str">
        <f>IF(OR($E45="",$G45=""),"",IF(AND($E$3=1),'Marks Entry 1st'!N44,IF(AND($E$3=2),'Marks Entry 2nd'!N44,IF(AND($E$3=3),'Marks Entry 3rd'!N44,IF(AND($E$3=4),'Marks Entry 4th'!N44,"")))))</f>
        <v/>
      </c>
      <c r="P45" s="180" t="str">
        <f>IF(OR($E45="",$G45=""),"",IF(AND($E$3=1),'Marks Entry 1st'!O44,IF(AND($E$3=2),'Marks Entry 2nd'!O44,IF(AND($E$3=3),'Marks Entry 3rd'!O44,IF(AND($E$3=4),'Marks Entry 4th'!O44,"")))))</f>
        <v/>
      </c>
      <c r="Q45" s="180" t="str">
        <f>IF(OR($E45="",$G45=""),"",IF(AND($E$3=1),'Marks Entry 1st'!P44,IF(AND($E$3=2),'Marks Entry 2nd'!P44,IF(AND($E$3=3),'Marks Entry 3rd'!P44,IF(AND($E$3=4),'Marks Entry 4th'!P44,"")))))</f>
        <v/>
      </c>
      <c r="R45" s="91" t="str">
        <f t="shared" si="22"/>
        <v/>
      </c>
      <c r="S45" s="87">
        <f t="shared" si="23"/>
        <v>0</v>
      </c>
      <c r="T45" s="93" t="str">
        <f>IF(OR($E45="",$G45=""),"",IF(AND($E$3=1),'Marks Entry 1st'!Q44,IF(AND($E$3=2),'Marks Entry 2nd'!Q44,IF(AND($E$3=3),'Marks Entry 3rd'!Q44,IF(AND($E$3=4),'Marks Entry 4th'!Q44,"")))))</f>
        <v/>
      </c>
      <c r="U45" s="93" t="str">
        <f>IF(OR($E45="",$G45=""),"",IF(AND($E$3=1),'Marks Entry 1st'!R44,IF(AND($E$3=2),'Marks Entry 2nd'!R44,IF(AND($E$3=3),'Marks Entry 3rd'!R44,IF(AND($E$3=4),'Marks Entry 4th'!R44,"")))))</f>
        <v/>
      </c>
      <c r="V45" s="93" t="str">
        <f>IF(OR($E45="",$G45=""),"",IF(AND($E$3=1),'Marks Entry 1st'!S44,IF(AND($E$3=2),'Marks Entry 2nd'!S44,IF(AND($E$3=3),'Marks Entry 3rd'!S44,IF(AND($E$3=4),'Marks Entry 4th'!S44,"")))))</f>
        <v/>
      </c>
      <c r="W45" s="92" t="str">
        <f t="shared" si="24"/>
        <v/>
      </c>
      <c r="X45" s="87" t="str">
        <f t="shared" si="25"/>
        <v/>
      </c>
      <c r="Y45" s="144">
        <f t="shared" si="26"/>
        <v>0</v>
      </c>
      <c r="Z45" s="144" t="str">
        <f t="shared" si="27"/>
        <v/>
      </c>
      <c r="AA45" s="144" t="str">
        <f t="shared" si="0"/>
        <v/>
      </c>
      <c r="AB45" s="144" t="str">
        <f t="shared" si="28"/>
        <v/>
      </c>
      <c r="AC45" s="144" t="str">
        <f t="shared" si="1"/>
        <v/>
      </c>
      <c r="AD45" s="148" t="str">
        <f t="shared" si="2"/>
        <v/>
      </c>
      <c r="AE45" s="180" t="str">
        <f>IF(OR($E45="",$G45=""),"",IF(AND($E$3=1),'Marks Entry 1st'!T44,IF(AND($E$3=2),'Marks Entry 2nd'!T44,IF(AND($E$3=3),'Marks Entry 3rd'!T44,IF(AND($E$3=4),'Marks Entry 4th'!T44,"")))))</f>
        <v/>
      </c>
      <c r="AF45" s="180" t="str">
        <f>IF(OR($E45="",$G45=""),"",IF(AND($E$3=1),'Marks Entry 1st'!U44,IF(AND($E$3=2),'Marks Entry 2nd'!U44,IF(AND($E$3=3),'Marks Entry 3rd'!U44,IF(AND($E$3=4),'Marks Entry 4th'!U44,"")))))</f>
        <v/>
      </c>
      <c r="AG45" s="87" t="str">
        <f t="shared" si="29"/>
        <v/>
      </c>
      <c r="AH45" s="180" t="str">
        <f>IF(OR($E45="",$G45=""),"",IF(AND($E$3=1),'Marks Entry 1st'!V44,IF(AND($E$3=2),'Marks Entry 2nd'!V44,IF(AND($E$3=3),'Marks Entry 3rd'!V44,IF(AND($E$3=4),'Marks Entry 4th'!V44,"")))))</f>
        <v/>
      </c>
      <c r="AI45" s="180" t="str">
        <f>IF(OR($E45="",$G45=""),"",IF(AND($E$3=1),'Marks Entry 1st'!W44,IF(AND($E$3=2),'Marks Entry 2nd'!W44,IF(AND($E$3=3),'Marks Entry 3rd'!W44,IF(AND($E$3=4),'Marks Entry 4th'!W44,"")))))</f>
        <v/>
      </c>
      <c r="AJ45" s="180" t="str">
        <f>IF(OR($E45="",$G45=""),"",IF(AND($E$3=1),'Marks Entry 1st'!X44,IF(AND($E$3=2),'Marks Entry 2nd'!X44,IF(AND($E$3=3),'Marks Entry 3rd'!X44,IF(AND($E$3=4),'Marks Entry 4th'!X44,"")))))</f>
        <v/>
      </c>
      <c r="AK45" s="91" t="str">
        <f t="shared" si="30"/>
        <v/>
      </c>
      <c r="AL45" s="87">
        <f t="shared" si="31"/>
        <v>0</v>
      </c>
      <c r="AM45" s="93" t="str">
        <f>IF(OR($E45="",$G45=""),"",IF(AND($E$3=1),'Marks Entry 1st'!Y44,IF(AND($E$3=2),'Marks Entry 2nd'!Y44,IF(AND($E$3=3),'Marks Entry 3rd'!Y44,IF(AND($E$3=4),'Marks Entry 4th'!Y44,"")))))</f>
        <v/>
      </c>
      <c r="AN45" s="93" t="str">
        <f>IF(OR($E45="",$G45=""),"",IF(AND($E$3=1),'Marks Entry 1st'!Z44,IF(AND($E$3=2),'Marks Entry 2nd'!Z44,IF(AND($E$3=3),'Marks Entry 3rd'!Z44,IF(AND($E$3=4),'Marks Entry 4th'!Z44,"")))))</f>
        <v/>
      </c>
      <c r="AO45" s="93" t="str">
        <f>IF(OR($E45="",$G45=""),"",IF(AND($E$3=1),'Marks Entry 1st'!AA44,IF(AND($E$3=2),'Marks Entry 2nd'!AA44,IF(AND($E$3=3),'Marks Entry 3rd'!AA44,IF(AND($E$3=4),'Marks Entry 4th'!AA44,"")))))</f>
        <v/>
      </c>
      <c r="AP45" s="92" t="str">
        <f t="shared" si="32"/>
        <v/>
      </c>
      <c r="AQ45" s="87" t="str">
        <f t="shared" si="33"/>
        <v/>
      </c>
      <c r="AR45" s="144">
        <f t="shared" si="34"/>
        <v>0</v>
      </c>
      <c r="AS45" s="144" t="str">
        <f t="shared" si="35"/>
        <v/>
      </c>
      <c r="AT45" s="144" t="str">
        <f t="shared" si="3"/>
        <v/>
      </c>
      <c r="AU45" s="144" t="str">
        <f t="shared" si="36"/>
        <v/>
      </c>
      <c r="AV45" s="144" t="str">
        <f t="shared" si="4"/>
        <v/>
      </c>
      <c r="AW45" s="148" t="str">
        <f t="shared" si="5"/>
        <v/>
      </c>
      <c r="AX45" s="180" t="str">
        <f>IF(OR($E45="",$G45=""),"",IF(AND($E$3=1),'Marks Entry 1st'!AB44,IF(AND($E$3=2),'Marks Entry 2nd'!AB44,IF(AND($E$3=3),'Marks Entry 3rd'!AB44,IF(AND($E$3=4),'Marks Entry 4th'!AB44,"")))))</f>
        <v/>
      </c>
      <c r="AY45" s="180" t="str">
        <f>IF(OR($E45="",$G45=""),"",IF(AND($E$3=1),'Marks Entry 1st'!AC44,IF(AND($E$3=2),'Marks Entry 2nd'!AC44,IF(AND($E$3=3),'Marks Entry 3rd'!AC44,IF(AND($E$3=4),'Marks Entry 4th'!AC44,"")))))</f>
        <v/>
      </c>
      <c r="AZ45" s="87" t="str">
        <f t="shared" si="37"/>
        <v/>
      </c>
      <c r="BA45" s="180" t="str">
        <f>IF(OR($E45="",$G45=""),"",IF(AND($E$3=1),'Marks Entry 1st'!AD44,IF(AND($E$3=2),'Marks Entry 2nd'!AD44,IF(AND($E$3=3),'Marks Entry 3rd'!AD44,IF(AND($E$3=4),'Marks Entry 4th'!AD44,"")))))</f>
        <v/>
      </c>
      <c r="BB45" s="180" t="str">
        <f>IF(OR($E45="",$G45=""),"",IF(AND($E$3=1),'Marks Entry 1st'!AE44,IF(AND($E$3=2),'Marks Entry 2nd'!AE44,IF(AND($E$3=3),'Marks Entry 3rd'!AE44,IF(AND($E$3=4),'Marks Entry 4th'!AE44,"")))))</f>
        <v/>
      </c>
      <c r="BC45" s="180" t="str">
        <f>IF(OR($E45="",$G45=""),"",IF(AND($E$3=1),'Marks Entry 1st'!AF44,IF(AND($E$3=2),'Marks Entry 2nd'!AF44,IF(AND($E$3=3),'Marks Entry 3rd'!AF44,IF(AND($E$3=4),'Marks Entry 4th'!AF44,"")))))</f>
        <v/>
      </c>
      <c r="BD45" s="91" t="str">
        <f t="shared" si="38"/>
        <v/>
      </c>
      <c r="BE45" s="87">
        <f t="shared" si="39"/>
        <v>0</v>
      </c>
      <c r="BF45" s="93" t="str">
        <f>IF(OR($E45="",$G45=""),"",IF(AND($E$3=1),'Marks Entry 1st'!AG44,IF(AND($E$3=2),'Marks Entry 2nd'!AG44,IF(AND($E$3=3),'Marks Entry 3rd'!AG44,IF(AND($E$3=4),'Marks Entry 4th'!AG44,"")))))</f>
        <v/>
      </c>
      <c r="BG45" s="93" t="str">
        <f>IF(OR($E45="",$G45=""),"",IF(AND($E$3=1),'Marks Entry 1st'!AH44,IF(AND($E$3=2),'Marks Entry 2nd'!AH44,IF(AND($E$3=3),'Marks Entry 3rd'!AH44,IF(AND($E$3=4),'Marks Entry 4th'!AH44,"")))))</f>
        <v/>
      </c>
      <c r="BH45" s="93" t="str">
        <f>IF(OR($E45="",$G45=""),"",IF(AND($E$3=1),'Marks Entry 1st'!AI44,IF(AND($E$3=2),'Marks Entry 2nd'!AI44,IF(AND($E$3=3),'Marks Entry 3rd'!AI44,IF(AND($E$3=4),'Marks Entry 4th'!AI44,"")))))</f>
        <v/>
      </c>
      <c r="BI45" s="92" t="str">
        <f t="shared" si="40"/>
        <v/>
      </c>
      <c r="BJ45" s="87" t="str">
        <f t="shared" si="41"/>
        <v/>
      </c>
      <c r="BK45" s="144">
        <f t="shared" si="42"/>
        <v>0</v>
      </c>
      <c r="BL45" s="144" t="str">
        <f t="shared" si="43"/>
        <v/>
      </c>
      <c r="BM45" s="144" t="str">
        <f t="shared" si="6"/>
        <v/>
      </c>
      <c r="BN45" s="144" t="str">
        <f t="shared" si="44"/>
        <v/>
      </c>
      <c r="BO45" s="144" t="str">
        <f t="shared" si="7"/>
        <v/>
      </c>
      <c r="BP45" s="148" t="str">
        <f t="shared" si="8"/>
        <v/>
      </c>
      <c r="BQ45" s="180" t="str">
        <f>IF(OR($E45="",$G45=""),"",IF(AND($E$3=1),'Marks Entry 1st'!AJ44,IF(AND($E$3=2),'Marks Entry 2nd'!AJ44,IF(AND($E$3=3),'Marks Entry 3rd'!AJ44,IF(AND($E$3=4),'Marks Entry 4th'!AJ44,"")))))</f>
        <v/>
      </c>
      <c r="BR45" s="180" t="str">
        <f>IF(OR($E45="",$G45=""),"",IF(AND($E$3=1),'Marks Entry 1st'!AK44,IF(AND($E$3=2),'Marks Entry 2nd'!AK44,IF(AND($E$3=3),'Marks Entry 3rd'!AK44,IF(AND($E$3=4),'Marks Entry 4th'!AK44,"")))))</f>
        <v/>
      </c>
      <c r="BS45" s="87" t="str">
        <f t="shared" si="45"/>
        <v/>
      </c>
      <c r="BT45" s="180" t="str">
        <f>IF(OR($E45="",$G45=""),"",IF(AND($E$3=1),'Marks Entry 1st'!AL44,IF(AND($E$3=2),'Marks Entry 2nd'!AL44,IF(AND($E$3=3),'Marks Entry 3rd'!AL44,IF(AND($E$3=4),'Marks Entry 4th'!AL44,"")))))</f>
        <v/>
      </c>
      <c r="BU45" s="180" t="str">
        <f>IF(OR($E45="",$G45=""),"",IF(AND($E$3=1),'Marks Entry 1st'!AM44,IF(AND($E$3=2),'Marks Entry 2nd'!AM44,IF(AND($E$3=3),'Marks Entry 3rd'!AM44,IF(AND($E$3=4),'Marks Entry 4th'!AM44,"")))))</f>
        <v/>
      </c>
      <c r="BV45" s="180" t="str">
        <f>IF(OR($E45="",$G45=""),"",IF(AND($E$3=1),'Marks Entry 1st'!AN44,IF(AND($E$3=2),'Marks Entry 2nd'!AN44,IF(AND($E$3=3),'Marks Entry 3rd'!AN44,IF(AND($E$3=4),'Marks Entry 4th'!AN44,"")))))</f>
        <v/>
      </c>
      <c r="BW45" s="91" t="str">
        <f t="shared" si="46"/>
        <v/>
      </c>
      <c r="BX45" s="87">
        <f t="shared" si="47"/>
        <v>0</v>
      </c>
      <c r="BY45" s="93" t="str">
        <f>IF(OR($E45="",$G45=""),"",IF(AND($E$3=1),'Marks Entry 1st'!AO44,IF(AND($E$3=2),'Marks Entry 2nd'!AO44,IF(AND($E$3=3),'Marks Entry 3rd'!AO44,IF(AND($E$3=4),'Marks Entry 4th'!AO44,"")))))</f>
        <v/>
      </c>
      <c r="BZ45" s="93" t="str">
        <f>IF(OR($E45="",$G45=""),"",IF(AND($E$3=1),'Marks Entry 1st'!AP44,IF(AND($E$3=2),'Marks Entry 2nd'!AP44,IF(AND($E$3=3),'Marks Entry 3rd'!AP44,IF(AND($E$3=4),'Marks Entry 4th'!AP44,"")))))</f>
        <v/>
      </c>
      <c r="CA45" s="93" t="str">
        <f>IF(OR($E45="",$G45=""),"",IF(AND($E$3=1),'Marks Entry 1st'!AQ44,IF(AND($E$3=2),'Marks Entry 2nd'!AQ44,IF(AND($E$3=3),'Marks Entry 3rd'!AQ44,IF(AND($E$3=4),'Marks Entry 4th'!AQ44,"")))))</f>
        <v/>
      </c>
      <c r="CB45" s="92" t="str">
        <f t="shared" si="48"/>
        <v/>
      </c>
      <c r="CC45" s="87" t="str">
        <f t="shared" si="49"/>
        <v/>
      </c>
      <c r="CD45" s="144">
        <f t="shared" si="50"/>
        <v>0</v>
      </c>
      <c r="CE45" s="144" t="str">
        <f t="shared" si="51"/>
        <v/>
      </c>
      <c r="CF45" s="144" t="str">
        <f t="shared" si="9"/>
        <v/>
      </c>
      <c r="CG45" s="144" t="str">
        <f t="shared" si="52"/>
        <v/>
      </c>
      <c r="CH45" s="144" t="str">
        <f t="shared" si="10"/>
        <v/>
      </c>
      <c r="CI45" s="148" t="str">
        <f t="shared" si="11"/>
        <v/>
      </c>
      <c r="CJ45" s="380" t="str">
        <f>IF(OR($E45="",$G45=""),"",IF(AND($E$3=1),'Marks Entry 1st'!AR44,IF(AND($E$3=2),'Marks Entry 2nd'!AR44,IF(AND($E$3=3),'Marks Entry 3rd'!AR44,IF(AND($E$3=4),'Marks Entry 4th'!AR44,"")))))</f>
        <v/>
      </c>
      <c r="CK45" s="380" t="str">
        <f>IF(OR($E45="",$G45=""),"",IF(AND($E$3=1),'Marks Entry 1st'!AS44,IF(AND($E$3=2),'Marks Entry 2nd'!AS44,IF(AND($E$3=3),'Marks Entry 3rd'!AS44,IF(AND($E$3=4),'Marks Entry 4th'!AS44,"")))))</f>
        <v/>
      </c>
      <c r="CL45" s="380" t="str">
        <f>IF(OR($E45="",$G45=""),"",IF(AND($E$3=1),'Marks Entry 1st'!AT44,IF(AND($E$3=2),'Marks Entry 2nd'!AT44,IF(AND($E$3=3),'Marks Entry 3rd'!AT44,IF(AND($E$3=4),'Marks Entry 4th'!AT44,"")))))</f>
        <v/>
      </c>
      <c r="CM45" s="181" t="str">
        <f t="shared" si="53"/>
        <v/>
      </c>
      <c r="CN45" s="182">
        <f t="shared" si="54"/>
        <v>0</v>
      </c>
      <c r="CO45" s="182" t="str">
        <f t="shared" si="55"/>
        <v/>
      </c>
      <c r="CP45" s="182" t="str">
        <f t="shared" si="56"/>
        <v/>
      </c>
      <c r="CQ45" s="147" t="str">
        <f t="shared" si="12"/>
        <v/>
      </c>
      <c r="CR45" s="380" t="str">
        <f>IF(OR($E45="",$G45=""),"",IF(AND($E$3=1),'Marks Entry 1st'!AU44,IF(AND($E$3=2),'Marks Entry 2nd'!AU44,IF(AND($E$3=3),'Marks Entry 3rd'!AU44,IF(AND($E$3=4),'Marks Entry 4th'!AU44,"")))))</f>
        <v/>
      </c>
      <c r="CS45" s="380" t="str">
        <f>IF(OR($E45="",$G45=""),"",IF(AND($E$3=1),'Marks Entry 1st'!AV44,IF(AND($E$3=2),'Marks Entry 2nd'!AV44,IF(AND($E$3=3),'Marks Entry 3rd'!AV44,IF(AND($E$3=4),'Marks Entry 4th'!AV44,"")))))</f>
        <v/>
      </c>
      <c r="CT45" s="380" t="str">
        <f>IF(OR($E45="",$G45=""),"",IF(AND($E$3=1),'Marks Entry 1st'!AW44,IF(AND($E$3=2),'Marks Entry 2nd'!AW44,IF(AND($E$3=3),'Marks Entry 3rd'!AW44,IF(AND($E$3=4),'Marks Entry 4th'!AW44,"")))))</f>
        <v/>
      </c>
      <c r="CU45" s="181" t="str">
        <f t="shared" si="57"/>
        <v/>
      </c>
      <c r="CV45" s="182">
        <f t="shared" si="58"/>
        <v>0</v>
      </c>
      <c r="CW45" s="182" t="str">
        <f t="shared" si="59"/>
        <v/>
      </c>
      <c r="CX45" s="182" t="str">
        <f t="shared" si="60"/>
        <v/>
      </c>
      <c r="CY45" s="147" t="str">
        <f t="shared" si="13"/>
        <v/>
      </c>
      <c r="CZ45" s="380" t="str">
        <f>IF(OR($E45="",$G45=""),"",IF(AND($E$3=1),'Marks Entry 1st'!AX44,IF(AND($E$3=2),'Marks Entry 2nd'!AX44,IF(AND($E$3=3),'Marks Entry 3rd'!AX44,IF(AND($E$3=4),'Marks Entry 4th'!AX44,"")))))</f>
        <v/>
      </c>
      <c r="DA45" s="380" t="str">
        <f>IF(OR($E45="",$G45=""),"",IF(AND($E$3=1),'Marks Entry 1st'!AY44,IF(AND($E$3=2),'Marks Entry 2nd'!AY44,IF(AND($E$3=3),'Marks Entry 3rd'!AY44,IF(AND($E$3=4),'Marks Entry 4th'!AY44,"")))))</f>
        <v/>
      </c>
      <c r="DB45" s="380" t="str">
        <f>IF(OR($E45="",$G45=""),"",IF(AND($E$3=1),'Marks Entry 1st'!AZ44,IF(AND($E$3=2),'Marks Entry 2nd'!AZ44,IF(AND($E$3=3),'Marks Entry 3rd'!AZ44,IF(AND($E$3=4),'Marks Entry 4th'!AZ44,"")))))</f>
        <v/>
      </c>
      <c r="DC45" s="181" t="str">
        <f t="shared" si="61"/>
        <v/>
      </c>
      <c r="DD45" s="182">
        <f t="shared" si="62"/>
        <v>0</v>
      </c>
      <c r="DE45" s="182" t="str">
        <f t="shared" si="63"/>
        <v/>
      </c>
      <c r="DF45" s="182" t="str">
        <f t="shared" si="64"/>
        <v/>
      </c>
      <c r="DG45" s="147" t="str">
        <f t="shared" si="14"/>
        <v/>
      </c>
      <c r="DH45" s="104" t="str">
        <f t="shared" si="15"/>
        <v/>
      </c>
      <c r="DI45" s="105" t="str">
        <f t="shared" si="16"/>
        <v/>
      </c>
      <c r="DJ45" s="111" t="str">
        <f t="shared" si="17"/>
        <v/>
      </c>
      <c r="DK45" s="112" t="str">
        <f t="shared" si="18"/>
        <v/>
      </c>
      <c r="DL45" s="386" t="str">
        <f t="shared" si="19"/>
        <v/>
      </c>
      <c r="DM45" s="72" t="str">
        <f>IF(OR($E45="",$G45=""),"",IF(AND($E$3=1),'Marks Entry 1st'!BA44,IF(AND($E$3=2),'Marks Entry 2nd'!BA44,IF(AND($E$3=3),'Marks Entry 3rd'!BA44,IF(AND($E$3=4),'Marks Entry 4th'!BA44,"")))))</f>
        <v/>
      </c>
      <c r="DN45" s="72" t="str">
        <f>IF(OR($E45="",$G45=""),"",IF(AND($E$3=1),'Marks Entry 1st'!BB44,IF(AND($E$3=2),'Marks Entry 2nd'!BB44,IF(AND($E$3=3),'Marks Entry 3rd'!BB44,IF(AND($E$3=4),'Marks Entry 4th'!BB44,"")))))</f>
        <v/>
      </c>
      <c r="DO45" s="328" t="str">
        <f t="shared" si="20"/>
        <v/>
      </c>
      <c r="DP45" s="73"/>
      <c r="DW45" s="75">
        <f>IF(AND($E$3=1),'Marks Entry 1st'!I44,IF(AND($E$3=2),'Marks Entry 2nd'!I44,IF(AND($E$3=3),'Marks Entry 3rd'!I44,IF(AND($E$3=4),'Marks Entry 4th'!I44,""))))</f>
        <v>0</v>
      </c>
    </row>
    <row r="46" spans="1:127" ht="18.899999999999999" customHeight="1">
      <c r="A46" s="94">
        <v>39</v>
      </c>
      <c r="B46" s="94" t="str">
        <f>IF(OR(DW46=0,DW46=""),"",IF(AND($E$3=1),'Marks Entry 1st'!I45,IF(AND($E$3=2),'Marks Entry 2nd'!I45,IF(AND($E$3=3),'Marks Entry 3rd'!I45,IF(AND($E$3=4),'Marks Entry 4th'!I45,"")))))</f>
        <v/>
      </c>
      <c r="C46" s="95" t="str">
        <f>IF(OR(B46=0,B46=""),"",IF(AND($E$3=1),'Marks Entry 1st'!B45,IF(AND($E$3=2),'Marks Entry 2nd'!B45,IF(AND($E$3=3),'Marks Entry 3rd'!B45,IF(AND($E$3=4),'Marks Entry 4th'!B45,"")))))</f>
        <v/>
      </c>
      <c r="D46" s="95" t="str">
        <f>IF(OR(B46=0,B46=""),"",IF(AND($E$3=1),'Marks Entry 1st'!C45,IF(AND($E$3=2),'Marks Entry 2nd'!C45,IF(AND($E$3=3),'Marks Entry 3rd'!C45,IF(AND($E$3=4),'Marks Entry 4th'!C45,"")))))</f>
        <v/>
      </c>
      <c r="E46" s="96" t="str">
        <f>IF(OR(B46=0,B46=""),"",IF(AND($E$3=1),'Marks Entry 1st'!E45,IF(AND($E$3=2),'Marks Entry 2nd'!E45,IF(AND($E$3=3),'Marks Entry 3rd'!E45,IF(AND($E$3=4),'Marks Entry 4th'!E45,"")))))</f>
        <v/>
      </c>
      <c r="F46" s="95" t="str">
        <f>IF(OR(B46=0,B46=""),"",IF(AND($E$3=1),'Marks Entry 1st'!D45,IF(AND($E$3=2),'Marks Entry 2nd'!D45,IF(AND($E$3=3),'Marks Entry 3rd'!D45,IF(AND($E$3=4),'Marks Entry 4th'!D45,"")))))</f>
        <v/>
      </c>
      <c r="G46" s="90" t="str">
        <f>IF(OR(B46=0,B46=""),"",IF(AND($E$3=1),'Marks Entry 1st'!F45,IF(AND($E$3=2),'Marks Entry 2nd'!F45,IF(AND($E$3=3),'Marks Entry 3rd'!F45,IF(AND($E$3=4),'Marks Entry 4th'!F45,"")))))</f>
        <v/>
      </c>
      <c r="H46" s="90" t="str">
        <f>IF(OR(B46=0,B46=""),"",IF(AND($E$3=1),'Marks Entry 1st'!G45,IF(AND($E$3=2),'Marks Entry 2nd'!G45,IF(AND($E$3=3),'Marks Entry 3rd'!G45,IF(AND($E$3=4),'Marks Entry 4th'!G45,"")))))</f>
        <v/>
      </c>
      <c r="I46" s="90" t="str">
        <f>IF(OR(B46=0,B46=""),"",IF(AND($E$3=1),'Marks Entry 1st'!H45,IF(AND($E$3=2),'Marks Entry 2nd'!H45,IF(AND($E$3=3),'Marks Entry 3rd'!H45,IF(AND($E$3=4),'Marks Entry 4th'!H45,"")))))</f>
        <v/>
      </c>
      <c r="J46" s="379" t="str">
        <f>IF(OR(B46=0,B46=""),"",IF(AND($E$3=1),'Marks Entry 1st'!J45,IF(AND($E$3=2),'Marks Entry 2nd'!J45,IF(AND($E$3=3),'Marks Entry 3rd'!J45,IF(AND($E$3=4),'Marks Entry 4th'!J45,"")))))</f>
        <v/>
      </c>
      <c r="K46" s="379" t="str">
        <f>IF(OR(B46=0,B46=""),"",IF(AND($E$3=1),'Marks Entry 1st'!K45,IF(AND($E$3=2),'Marks Entry 2nd'!K45,IF(AND($E$3=3),'Marks Entry 3rd'!K45,IF(AND($E$3=4),'Marks Entry 4th'!K45,"")))))</f>
        <v/>
      </c>
      <c r="L46" s="180" t="str">
        <f>IF(OR($E46="",$G46=""),"",IF(AND($E$3=1),'Marks Entry 1st'!L45,IF(AND($E$3=2),'Marks Entry 2nd'!L45,IF(AND($E$3=3),'Marks Entry 3rd'!L45,IF(AND($E$3=4),'Marks Entry 4th'!L45,"")))))</f>
        <v/>
      </c>
      <c r="M46" s="180" t="str">
        <f>IF(OR($E46="",$G46=""),"",IF(AND($E$3=1),'Marks Entry 1st'!M45,IF(AND($E$3=2),'Marks Entry 2nd'!M45,IF(AND($E$3=3),'Marks Entry 3rd'!M45,IF(AND($E$3=4),'Marks Entry 4th'!M45,"")))))</f>
        <v/>
      </c>
      <c r="N46" s="87" t="str">
        <f t="shared" si="21"/>
        <v/>
      </c>
      <c r="O46" s="180" t="str">
        <f>IF(OR($E46="",$G46=""),"",IF(AND($E$3=1),'Marks Entry 1st'!N45,IF(AND($E$3=2),'Marks Entry 2nd'!N45,IF(AND($E$3=3),'Marks Entry 3rd'!N45,IF(AND($E$3=4),'Marks Entry 4th'!N45,"")))))</f>
        <v/>
      </c>
      <c r="P46" s="180" t="str">
        <f>IF(OR($E46="",$G46=""),"",IF(AND($E$3=1),'Marks Entry 1st'!O45,IF(AND($E$3=2),'Marks Entry 2nd'!O45,IF(AND($E$3=3),'Marks Entry 3rd'!O45,IF(AND($E$3=4),'Marks Entry 4th'!O45,"")))))</f>
        <v/>
      </c>
      <c r="Q46" s="180" t="str">
        <f>IF(OR($E46="",$G46=""),"",IF(AND($E$3=1),'Marks Entry 1st'!P45,IF(AND($E$3=2),'Marks Entry 2nd'!P45,IF(AND($E$3=3),'Marks Entry 3rd'!P45,IF(AND($E$3=4),'Marks Entry 4th'!P45,"")))))</f>
        <v/>
      </c>
      <c r="R46" s="91" t="str">
        <f t="shared" si="22"/>
        <v/>
      </c>
      <c r="S46" s="87">
        <f t="shared" si="23"/>
        <v>0</v>
      </c>
      <c r="T46" s="93" t="str">
        <f>IF(OR($E46="",$G46=""),"",IF(AND($E$3=1),'Marks Entry 1st'!Q45,IF(AND($E$3=2),'Marks Entry 2nd'!Q45,IF(AND($E$3=3),'Marks Entry 3rd'!Q45,IF(AND($E$3=4),'Marks Entry 4th'!Q45,"")))))</f>
        <v/>
      </c>
      <c r="U46" s="93" t="str">
        <f>IF(OR($E46="",$G46=""),"",IF(AND($E$3=1),'Marks Entry 1st'!R45,IF(AND($E$3=2),'Marks Entry 2nd'!R45,IF(AND($E$3=3),'Marks Entry 3rd'!R45,IF(AND($E$3=4),'Marks Entry 4th'!R45,"")))))</f>
        <v/>
      </c>
      <c r="V46" s="93" t="str">
        <f>IF(OR($E46="",$G46=""),"",IF(AND($E$3=1),'Marks Entry 1st'!S45,IF(AND($E$3=2),'Marks Entry 2nd'!S45,IF(AND($E$3=3),'Marks Entry 3rd'!S45,IF(AND($E$3=4),'Marks Entry 4th'!S45,"")))))</f>
        <v/>
      </c>
      <c r="W46" s="92" t="str">
        <f t="shared" si="24"/>
        <v/>
      </c>
      <c r="X46" s="87" t="str">
        <f t="shared" si="25"/>
        <v/>
      </c>
      <c r="Y46" s="144">
        <f t="shared" si="26"/>
        <v>0</v>
      </c>
      <c r="Z46" s="144" t="str">
        <f t="shared" si="27"/>
        <v/>
      </c>
      <c r="AA46" s="144" t="str">
        <f t="shared" si="0"/>
        <v/>
      </c>
      <c r="AB46" s="144" t="str">
        <f t="shared" si="28"/>
        <v/>
      </c>
      <c r="AC46" s="144" t="str">
        <f t="shared" si="1"/>
        <v/>
      </c>
      <c r="AD46" s="148" t="str">
        <f t="shared" si="2"/>
        <v/>
      </c>
      <c r="AE46" s="180" t="str">
        <f>IF(OR($E46="",$G46=""),"",IF(AND($E$3=1),'Marks Entry 1st'!T45,IF(AND($E$3=2),'Marks Entry 2nd'!T45,IF(AND($E$3=3),'Marks Entry 3rd'!T45,IF(AND($E$3=4),'Marks Entry 4th'!T45,"")))))</f>
        <v/>
      </c>
      <c r="AF46" s="180" t="str">
        <f>IF(OR($E46="",$G46=""),"",IF(AND($E$3=1),'Marks Entry 1st'!U45,IF(AND($E$3=2),'Marks Entry 2nd'!U45,IF(AND($E$3=3),'Marks Entry 3rd'!U45,IF(AND($E$3=4),'Marks Entry 4th'!U45,"")))))</f>
        <v/>
      </c>
      <c r="AG46" s="87" t="str">
        <f t="shared" si="29"/>
        <v/>
      </c>
      <c r="AH46" s="180" t="str">
        <f>IF(OR($E46="",$G46=""),"",IF(AND($E$3=1),'Marks Entry 1st'!V45,IF(AND($E$3=2),'Marks Entry 2nd'!V45,IF(AND($E$3=3),'Marks Entry 3rd'!V45,IF(AND($E$3=4),'Marks Entry 4th'!V45,"")))))</f>
        <v/>
      </c>
      <c r="AI46" s="180" t="str">
        <f>IF(OR($E46="",$G46=""),"",IF(AND($E$3=1),'Marks Entry 1st'!W45,IF(AND($E$3=2),'Marks Entry 2nd'!W45,IF(AND($E$3=3),'Marks Entry 3rd'!W45,IF(AND($E$3=4),'Marks Entry 4th'!W45,"")))))</f>
        <v/>
      </c>
      <c r="AJ46" s="180" t="str">
        <f>IF(OR($E46="",$G46=""),"",IF(AND($E$3=1),'Marks Entry 1st'!X45,IF(AND($E$3=2),'Marks Entry 2nd'!X45,IF(AND($E$3=3),'Marks Entry 3rd'!X45,IF(AND($E$3=4),'Marks Entry 4th'!X45,"")))))</f>
        <v/>
      </c>
      <c r="AK46" s="91" t="str">
        <f t="shared" si="30"/>
        <v/>
      </c>
      <c r="AL46" s="87">
        <f t="shared" si="31"/>
        <v>0</v>
      </c>
      <c r="AM46" s="93" t="str">
        <f>IF(OR($E46="",$G46=""),"",IF(AND($E$3=1),'Marks Entry 1st'!Y45,IF(AND($E$3=2),'Marks Entry 2nd'!Y45,IF(AND($E$3=3),'Marks Entry 3rd'!Y45,IF(AND($E$3=4),'Marks Entry 4th'!Y45,"")))))</f>
        <v/>
      </c>
      <c r="AN46" s="93" t="str">
        <f>IF(OR($E46="",$G46=""),"",IF(AND($E$3=1),'Marks Entry 1st'!Z45,IF(AND($E$3=2),'Marks Entry 2nd'!Z45,IF(AND($E$3=3),'Marks Entry 3rd'!Z45,IF(AND($E$3=4),'Marks Entry 4th'!Z45,"")))))</f>
        <v/>
      </c>
      <c r="AO46" s="93" t="str">
        <f>IF(OR($E46="",$G46=""),"",IF(AND($E$3=1),'Marks Entry 1st'!AA45,IF(AND($E$3=2),'Marks Entry 2nd'!AA45,IF(AND($E$3=3),'Marks Entry 3rd'!AA45,IF(AND($E$3=4),'Marks Entry 4th'!AA45,"")))))</f>
        <v/>
      </c>
      <c r="AP46" s="92" t="str">
        <f t="shared" si="32"/>
        <v/>
      </c>
      <c r="AQ46" s="87" t="str">
        <f t="shared" si="33"/>
        <v/>
      </c>
      <c r="AR46" s="144">
        <f t="shared" si="34"/>
        <v>0</v>
      </c>
      <c r="AS46" s="144" t="str">
        <f t="shared" si="35"/>
        <v/>
      </c>
      <c r="AT46" s="144" t="str">
        <f t="shared" si="3"/>
        <v/>
      </c>
      <c r="AU46" s="144" t="str">
        <f t="shared" si="36"/>
        <v/>
      </c>
      <c r="AV46" s="144" t="str">
        <f t="shared" si="4"/>
        <v/>
      </c>
      <c r="AW46" s="148" t="str">
        <f t="shared" si="5"/>
        <v/>
      </c>
      <c r="AX46" s="180" t="str">
        <f>IF(OR($E46="",$G46=""),"",IF(AND($E$3=1),'Marks Entry 1st'!AB45,IF(AND($E$3=2),'Marks Entry 2nd'!AB45,IF(AND($E$3=3),'Marks Entry 3rd'!AB45,IF(AND($E$3=4),'Marks Entry 4th'!AB45,"")))))</f>
        <v/>
      </c>
      <c r="AY46" s="180" t="str">
        <f>IF(OR($E46="",$G46=""),"",IF(AND($E$3=1),'Marks Entry 1st'!AC45,IF(AND($E$3=2),'Marks Entry 2nd'!AC45,IF(AND($E$3=3),'Marks Entry 3rd'!AC45,IF(AND($E$3=4),'Marks Entry 4th'!AC45,"")))))</f>
        <v/>
      </c>
      <c r="AZ46" s="87" t="str">
        <f t="shared" si="37"/>
        <v/>
      </c>
      <c r="BA46" s="180" t="str">
        <f>IF(OR($E46="",$G46=""),"",IF(AND($E$3=1),'Marks Entry 1st'!AD45,IF(AND($E$3=2),'Marks Entry 2nd'!AD45,IF(AND($E$3=3),'Marks Entry 3rd'!AD45,IF(AND($E$3=4),'Marks Entry 4th'!AD45,"")))))</f>
        <v/>
      </c>
      <c r="BB46" s="180" t="str">
        <f>IF(OR($E46="",$G46=""),"",IF(AND($E$3=1),'Marks Entry 1st'!AE45,IF(AND($E$3=2),'Marks Entry 2nd'!AE45,IF(AND($E$3=3),'Marks Entry 3rd'!AE45,IF(AND($E$3=4),'Marks Entry 4th'!AE45,"")))))</f>
        <v/>
      </c>
      <c r="BC46" s="180" t="str">
        <f>IF(OR($E46="",$G46=""),"",IF(AND($E$3=1),'Marks Entry 1st'!AF45,IF(AND($E$3=2),'Marks Entry 2nd'!AF45,IF(AND($E$3=3),'Marks Entry 3rd'!AF45,IF(AND($E$3=4),'Marks Entry 4th'!AF45,"")))))</f>
        <v/>
      </c>
      <c r="BD46" s="91" t="str">
        <f t="shared" si="38"/>
        <v/>
      </c>
      <c r="BE46" s="87">
        <f t="shared" si="39"/>
        <v>0</v>
      </c>
      <c r="BF46" s="93" t="str">
        <f>IF(OR($E46="",$G46=""),"",IF(AND($E$3=1),'Marks Entry 1st'!AG45,IF(AND($E$3=2),'Marks Entry 2nd'!AG45,IF(AND($E$3=3),'Marks Entry 3rd'!AG45,IF(AND($E$3=4),'Marks Entry 4th'!AG45,"")))))</f>
        <v/>
      </c>
      <c r="BG46" s="93" t="str">
        <f>IF(OR($E46="",$G46=""),"",IF(AND($E$3=1),'Marks Entry 1st'!AH45,IF(AND($E$3=2),'Marks Entry 2nd'!AH45,IF(AND($E$3=3),'Marks Entry 3rd'!AH45,IF(AND($E$3=4),'Marks Entry 4th'!AH45,"")))))</f>
        <v/>
      </c>
      <c r="BH46" s="93" t="str">
        <f>IF(OR($E46="",$G46=""),"",IF(AND($E$3=1),'Marks Entry 1st'!AI45,IF(AND($E$3=2),'Marks Entry 2nd'!AI45,IF(AND($E$3=3),'Marks Entry 3rd'!AI45,IF(AND($E$3=4),'Marks Entry 4th'!AI45,"")))))</f>
        <v/>
      </c>
      <c r="BI46" s="92" t="str">
        <f t="shared" si="40"/>
        <v/>
      </c>
      <c r="BJ46" s="87" t="str">
        <f t="shared" si="41"/>
        <v/>
      </c>
      <c r="BK46" s="144">
        <f t="shared" si="42"/>
        <v>0</v>
      </c>
      <c r="BL46" s="144" t="str">
        <f t="shared" si="43"/>
        <v/>
      </c>
      <c r="BM46" s="144" t="str">
        <f t="shared" si="6"/>
        <v/>
      </c>
      <c r="BN46" s="144" t="str">
        <f t="shared" si="44"/>
        <v/>
      </c>
      <c r="BO46" s="144" t="str">
        <f t="shared" si="7"/>
        <v/>
      </c>
      <c r="BP46" s="148" t="str">
        <f t="shared" si="8"/>
        <v/>
      </c>
      <c r="BQ46" s="180" t="str">
        <f>IF(OR($E46="",$G46=""),"",IF(AND($E$3=1),'Marks Entry 1st'!AJ45,IF(AND($E$3=2),'Marks Entry 2nd'!AJ45,IF(AND($E$3=3),'Marks Entry 3rd'!AJ45,IF(AND($E$3=4),'Marks Entry 4th'!AJ45,"")))))</f>
        <v/>
      </c>
      <c r="BR46" s="180" t="str">
        <f>IF(OR($E46="",$G46=""),"",IF(AND($E$3=1),'Marks Entry 1st'!AK45,IF(AND($E$3=2),'Marks Entry 2nd'!AK45,IF(AND($E$3=3),'Marks Entry 3rd'!AK45,IF(AND($E$3=4),'Marks Entry 4th'!AK45,"")))))</f>
        <v/>
      </c>
      <c r="BS46" s="87" t="str">
        <f t="shared" si="45"/>
        <v/>
      </c>
      <c r="BT46" s="180" t="str">
        <f>IF(OR($E46="",$G46=""),"",IF(AND($E$3=1),'Marks Entry 1st'!AL45,IF(AND($E$3=2),'Marks Entry 2nd'!AL45,IF(AND($E$3=3),'Marks Entry 3rd'!AL45,IF(AND($E$3=4),'Marks Entry 4th'!AL45,"")))))</f>
        <v/>
      </c>
      <c r="BU46" s="180" t="str">
        <f>IF(OR($E46="",$G46=""),"",IF(AND($E$3=1),'Marks Entry 1st'!AM45,IF(AND($E$3=2),'Marks Entry 2nd'!AM45,IF(AND($E$3=3),'Marks Entry 3rd'!AM45,IF(AND($E$3=4),'Marks Entry 4th'!AM45,"")))))</f>
        <v/>
      </c>
      <c r="BV46" s="180" t="str">
        <f>IF(OR($E46="",$G46=""),"",IF(AND($E$3=1),'Marks Entry 1st'!AN45,IF(AND($E$3=2),'Marks Entry 2nd'!AN45,IF(AND($E$3=3),'Marks Entry 3rd'!AN45,IF(AND($E$3=4),'Marks Entry 4th'!AN45,"")))))</f>
        <v/>
      </c>
      <c r="BW46" s="91" t="str">
        <f t="shared" si="46"/>
        <v/>
      </c>
      <c r="BX46" s="87">
        <f t="shared" si="47"/>
        <v>0</v>
      </c>
      <c r="BY46" s="93" t="str">
        <f>IF(OR($E46="",$G46=""),"",IF(AND($E$3=1),'Marks Entry 1st'!AO45,IF(AND($E$3=2),'Marks Entry 2nd'!AO45,IF(AND($E$3=3),'Marks Entry 3rd'!AO45,IF(AND($E$3=4),'Marks Entry 4th'!AO45,"")))))</f>
        <v/>
      </c>
      <c r="BZ46" s="93" t="str">
        <f>IF(OR($E46="",$G46=""),"",IF(AND($E$3=1),'Marks Entry 1st'!AP45,IF(AND($E$3=2),'Marks Entry 2nd'!AP45,IF(AND($E$3=3),'Marks Entry 3rd'!AP45,IF(AND($E$3=4),'Marks Entry 4th'!AP45,"")))))</f>
        <v/>
      </c>
      <c r="CA46" s="93" t="str">
        <f>IF(OR($E46="",$G46=""),"",IF(AND($E$3=1),'Marks Entry 1st'!AQ45,IF(AND($E$3=2),'Marks Entry 2nd'!AQ45,IF(AND($E$3=3),'Marks Entry 3rd'!AQ45,IF(AND($E$3=4),'Marks Entry 4th'!AQ45,"")))))</f>
        <v/>
      </c>
      <c r="CB46" s="92" t="str">
        <f t="shared" si="48"/>
        <v/>
      </c>
      <c r="CC46" s="87" t="str">
        <f t="shared" si="49"/>
        <v/>
      </c>
      <c r="CD46" s="144">
        <f t="shared" si="50"/>
        <v>0</v>
      </c>
      <c r="CE46" s="144" t="str">
        <f t="shared" si="51"/>
        <v/>
      </c>
      <c r="CF46" s="144" t="str">
        <f t="shared" si="9"/>
        <v/>
      </c>
      <c r="CG46" s="144" t="str">
        <f t="shared" si="52"/>
        <v/>
      </c>
      <c r="CH46" s="144" t="str">
        <f t="shared" si="10"/>
        <v/>
      </c>
      <c r="CI46" s="148" t="str">
        <f t="shared" si="11"/>
        <v/>
      </c>
      <c r="CJ46" s="380" t="str">
        <f>IF(OR($E46="",$G46=""),"",IF(AND($E$3=1),'Marks Entry 1st'!AR45,IF(AND($E$3=2),'Marks Entry 2nd'!AR45,IF(AND($E$3=3),'Marks Entry 3rd'!AR45,IF(AND($E$3=4),'Marks Entry 4th'!AR45,"")))))</f>
        <v/>
      </c>
      <c r="CK46" s="380" t="str">
        <f>IF(OR($E46="",$G46=""),"",IF(AND($E$3=1),'Marks Entry 1st'!AS45,IF(AND($E$3=2),'Marks Entry 2nd'!AS45,IF(AND($E$3=3),'Marks Entry 3rd'!AS45,IF(AND($E$3=4),'Marks Entry 4th'!AS45,"")))))</f>
        <v/>
      </c>
      <c r="CL46" s="380" t="str">
        <f>IF(OR($E46="",$G46=""),"",IF(AND($E$3=1),'Marks Entry 1st'!AT45,IF(AND($E$3=2),'Marks Entry 2nd'!AT45,IF(AND($E$3=3),'Marks Entry 3rd'!AT45,IF(AND($E$3=4),'Marks Entry 4th'!AT45,"")))))</f>
        <v/>
      </c>
      <c r="CM46" s="181" t="str">
        <f t="shared" si="53"/>
        <v/>
      </c>
      <c r="CN46" s="182">
        <f t="shared" si="54"/>
        <v>0</v>
      </c>
      <c r="CO46" s="182" t="str">
        <f t="shared" si="55"/>
        <v/>
      </c>
      <c r="CP46" s="182" t="str">
        <f t="shared" si="56"/>
        <v/>
      </c>
      <c r="CQ46" s="147" t="str">
        <f t="shared" si="12"/>
        <v/>
      </c>
      <c r="CR46" s="380" t="str">
        <f>IF(OR($E46="",$G46=""),"",IF(AND($E$3=1),'Marks Entry 1st'!AU45,IF(AND($E$3=2),'Marks Entry 2nd'!AU45,IF(AND($E$3=3),'Marks Entry 3rd'!AU45,IF(AND($E$3=4),'Marks Entry 4th'!AU45,"")))))</f>
        <v/>
      </c>
      <c r="CS46" s="380" t="str">
        <f>IF(OR($E46="",$G46=""),"",IF(AND($E$3=1),'Marks Entry 1st'!AV45,IF(AND($E$3=2),'Marks Entry 2nd'!AV45,IF(AND($E$3=3),'Marks Entry 3rd'!AV45,IF(AND($E$3=4),'Marks Entry 4th'!AV45,"")))))</f>
        <v/>
      </c>
      <c r="CT46" s="380" t="str">
        <f>IF(OR($E46="",$G46=""),"",IF(AND($E$3=1),'Marks Entry 1st'!AW45,IF(AND($E$3=2),'Marks Entry 2nd'!AW45,IF(AND($E$3=3),'Marks Entry 3rd'!AW45,IF(AND($E$3=4),'Marks Entry 4th'!AW45,"")))))</f>
        <v/>
      </c>
      <c r="CU46" s="181" t="str">
        <f t="shared" si="57"/>
        <v/>
      </c>
      <c r="CV46" s="182">
        <f t="shared" si="58"/>
        <v>0</v>
      </c>
      <c r="CW46" s="182" t="str">
        <f t="shared" si="59"/>
        <v/>
      </c>
      <c r="CX46" s="182" t="str">
        <f t="shared" si="60"/>
        <v/>
      </c>
      <c r="CY46" s="147" t="str">
        <f t="shared" si="13"/>
        <v/>
      </c>
      <c r="CZ46" s="380" t="str">
        <f>IF(OR($E46="",$G46=""),"",IF(AND($E$3=1),'Marks Entry 1st'!AX45,IF(AND($E$3=2),'Marks Entry 2nd'!AX45,IF(AND($E$3=3),'Marks Entry 3rd'!AX45,IF(AND($E$3=4),'Marks Entry 4th'!AX45,"")))))</f>
        <v/>
      </c>
      <c r="DA46" s="380" t="str">
        <f>IF(OR($E46="",$G46=""),"",IF(AND($E$3=1),'Marks Entry 1st'!AY45,IF(AND($E$3=2),'Marks Entry 2nd'!AY45,IF(AND($E$3=3),'Marks Entry 3rd'!AY45,IF(AND($E$3=4),'Marks Entry 4th'!AY45,"")))))</f>
        <v/>
      </c>
      <c r="DB46" s="380" t="str">
        <f>IF(OR($E46="",$G46=""),"",IF(AND($E$3=1),'Marks Entry 1st'!AZ45,IF(AND($E$3=2),'Marks Entry 2nd'!AZ45,IF(AND($E$3=3),'Marks Entry 3rd'!AZ45,IF(AND($E$3=4),'Marks Entry 4th'!AZ45,"")))))</f>
        <v/>
      </c>
      <c r="DC46" s="181" t="str">
        <f t="shared" si="61"/>
        <v/>
      </c>
      <c r="DD46" s="182">
        <f t="shared" si="62"/>
        <v>0</v>
      </c>
      <c r="DE46" s="182" t="str">
        <f t="shared" si="63"/>
        <v/>
      </c>
      <c r="DF46" s="182" t="str">
        <f t="shared" si="64"/>
        <v/>
      </c>
      <c r="DG46" s="147" t="str">
        <f t="shared" si="14"/>
        <v/>
      </c>
      <c r="DH46" s="104" t="str">
        <f t="shared" si="15"/>
        <v/>
      </c>
      <c r="DI46" s="105" t="str">
        <f t="shared" si="16"/>
        <v/>
      </c>
      <c r="DJ46" s="111" t="str">
        <f t="shared" si="17"/>
        <v/>
      </c>
      <c r="DK46" s="112" t="str">
        <f t="shared" si="18"/>
        <v/>
      </c>
      <c r="DL46" s="386" t="str">
        <f t="shared" si="19"/>
        <v/>
      </c>
      <c r="DM46" s="72" t="str">
        <f>IF(OR($E46="",$G46=""),"",IF(AND($E$3=1),'Marks Entry 1st'!BA45,IF(AND($E$3=2),'Marks Entry 2nd'!BA45,IF(AND($E$3=3),'Marks Entry 3rd'!BA45,IF(AND($E$3=4),'Marks Entry 4th'!BA45,"")))))</f>
        <v/>
      </c>
      <c r="DN46" s="72" t="str">
        <f>IF(OR($E46="",$G46=""),"",IF(AND($E$3=1),'Marks Entry 1st'!BB45,IF(AND($E$3=2),'Marks Entry 2nd'!BB45,IF(AND($E$3=3),'Marks Entry 3rd'!BB45,IF(AND($E$3=4),'Marks Entry 4th'!BB45,"")))))</f>
        <v/>
      </c>
      <c r="DO46" s="328" t="str">
        <f t="shared" si="20"/>
        <v/>
      </c>
      <c r="DP46" s="73"/>
      <c r="DW46" s="75">
        <f>IF(AND($E$3=1),'Marks Entry 1st'!I45,IF(AND($E$3=2),'Marks Entry 2nd'!I45,IF(AND($E$3=3),'Marks Entry 3rd'!I45,IF(AND($E$3=4),'Marks Entry 4th'!I45,""))))</f>
        <v>0</v>
      </c>
    </row>
    <row r="47" spans="1:127" ht="18.899999999999999" customHeight="1">
      <c r="A47" s="94">
        <v>40</v>
      </c>
      <c r="B47" s="94" t="str">
        <f>IF(OR(DW47=0,DW47=""),"",IF(AND($E$3=1),'Marks Entry 1st'!I46,IF(AND($E$3=2),'Marks Entry 2nd'!I46,IF(AND($E$3=3),'Marks Entry 3rd'!I46,IF(AND($E$3=4),'Marks Entry 4th'!I46,"")))))</f>
        <v/>
      </c>
      <c r="C47" s="95" t="str">
        <f>IF(OR(B47=0,B47=""),"",IF(AND($E$3=1),'Marks Entry 1st'!B46,IF(AND($E$3=2),'Marks Entry 2nd'!B46,IF(AND($E$3=3),'Marks Entry 3rd'!B46,IF(AND($E$3=4),'Marks Entry 4th'!B46,"")))))</f>
        <v/>
      </c>
      <c r="D47" s="95" t="str">
        <f>IF(OR(B47=0,B47=""),"",IF(AND($E$3=1),'Marks Entry 1st'!C46,IF(AND($E$3=2),'Marks Entry 2nd'!C46,IF(AND($E$3=3),'Marks Entry 3rd'!C46,IF(AND($E$3=4),'Marks Entry 4th'!C46,"")))))</f>
        <v/>
      </c>
      <c r="E47" s="96" t="str">
        <f>IF(OR(B47=0,B47=""),"",IF(AND($E$3=1),'Marks Entry 1st'!E46,IF(AND($E$3=2),'Marks Entry 2nd'!E46,IF(AND($E$3=3),'Marks Entry 3rd'!E46,IF(AND($E$3=4),'Marks Entry 4th'!E46,"")))))</f>
        <v/>
      </c>
      <c r="F47" s="95" t="str">
        <f>IF(OR(B47=0,B47=""),"",IF(AND($E$3=1),'Marks Entry 1st'!D46,IF(AND($E$3=2),'Marks Entry 2nd'!D46,IF(AND($E$3=3),'Marks Entry 3rd'!D46,IF(AND($E$3=4),'Marks Entry 4th'!D46,"")))))</f>
        <v/>
      </c>
      <c r="G47" s="90" t="str">
        <f>IF(OR(B47=0,B47=""),"",IF(AND($E$3=1),'Marks Entry 1st'!F46,IF(AND($E$3=2),'Marks Entry 2nd'!F46,IF(AND($E$3=3),'Marks Entry 3rd'!F46,IF(AND($E$3=4),'Marks Entry 4th'!F46,"")))))</f>
        <v/>
      </c>
      <c r="H47" s="90" t="str">
        <f>IF(OR(B47=0,B47=""),"",IF(AND($E$3=1),'Marks Entry 1st'!G46,IF(AND($E$3=2),'Marks Entry 2nd'!G46,IF(AND($E$3=3),'Marks Entry 3rd'!G46,IF(AND($E$3=4),'Marks Entry 4th'!G46,"")))))</f>
        <v/>
      </c>
      <c r="I47" s="90" t="str">
        <f>IF(OR(B47=0,B47=""),"",IF(AND($E$3=1),'Marks Entry 1st'!H46,IF(AND($E$3=2),'Marks Entry 2nd'!H46,IF(AND($E$3=3),'Marks Entry 3rd'!H46,IF(AND($E$3=4),'Marks Entry 4th'!H46,"")))))</f>
        <v/>
      </c>
      <c r="J47" s="379" t="str">
        <f>IF(OR(B47=0,B47=""),"",IF(AND($E$3=1),'Marks Entry 1st'!J46,IF(AND($E$3=2),'Marks Entry 2nd'!J46,IF(AND($E$3=3),'Marks Entry 3rd'!J46,IF(AND($E$3=4),'Marks Entry 4th'!J46,"")))))</f>
        <v/>
      </c>
      <c r="K47" s="379" t="str">
        <f>IF(OR(B47=0,B47=""),"",IF(AND($E$3=1),'Marks Entry 1st'!K46,IF(AND($E$3=2),'Marks Entry 2nd'!K46,IF(AND($E$3=3),'Marks Entry 3rd'!K46,IF(AND($E$3=4),'Marks Entry 4th'!K46,"")))))</f>
        <v/>
      </c>
      <c r="L47" s="180" t="str">
        <f>IF(OR($E47="",$G47=""),"",IF(AND($E$3=1),'Marks Entry 1st'!L46,IF(AND($E$3=2),'Marks Entry 2nd'!L46,IF(AND($E$3=3),'Marks Entry 3rd'!L46,IF(AND($E$3=4),'Marks Entry 4th'!L46,"")))))</f>
        <v/>
      </c>
      <c r="M47" s="180" t="str">
        <f>IF(OR($E47="",$G47=""),"",IF(AND($E$3=1),'Marks Entry 1st'!M46,IF(AND($E$3=2),'Marks Entry 2nd'!M46,IF(AND($E$3=3),'Marks Entry 3rd'!M46,IF(AND($E$3=4),'Marks Entry 4th'!M46,"")))))</f>
        <v/>
      </c>
      <c r="N47" s="87" t="str">
        <f t="shared" si="21"/>
        <v/>
      </c>
      <c r="O47" s="180" t="str">
        <f>IF(OR($E47="",$G47=""),"",IF(AND($E$3=1),'Marks Entry 1st'!N46,IF(AND($E$3=2),'Marks Entry 2nd'!N46,IF(AND($E$3=3),'Marks Entry 3rd'!N46,IF(AND($E$3=4),'Marks Entry 4th'!N46,"")))))</f>
        <v/>
      </c>
      <c r="P47" s="180" t="str">
        <f>IF(OR($E47="",$G47=""),"",IF(AND($E$3=1),'Marks Entry 1st'!O46,IF(AND($E$3=2),'Marks Entry 2nd'!O46,IF(AND($E$3=3),'Marks Entry 3rd'!O46,IF(AND($E$3=4),'Marks Entry 4th'!O46,"")))))</f>
        <v/>
      </c>
      <c r="Q47" s="180" t="str">
        <f>IF(OR($E47="",$G47=""),"",IF(AND($E$3=1),'Marks Entry 1st'!P46,IF(AND($E$3=2),'Marks Entry 2nd'!P46,IF(AND($E$3=3),'Marks Entry 3rd'!P46,IF(AND($E$3=4),'Marks Entry 4th'!P46,"")))))</f>
        <v/>
      </c>
      <c r="R47" s="91" t="str">
        <f t="shared" si="22"/>
        <v/>
      </c>
      <c r="S47" s="87">
        <f t="shared" si="23"/>
        <v>0</v>
      </c>
      <c r="T47" s="93" t="str">
        <f>IF(OR($E47="",$G47=""),"",IF(AND($E$3=1),'Marks Entry 1st'!Q46,IF(AND($E$3=2),'Marks Entry 2nd'!Q46,IF(AND($E$3=3),'Marks Entry 3rd'!Q46,IF(AND($E$3=4),'Marks Entry 4th'!Q46,"")))))</f>
        <v/>
      </c>
      <c r="U47" s="93" t="str">
        <f>IF(OR($E47="",$G47=""),"",IF(AND($E$3=1),'Marks Entry 1st'!R46,IF(AND($E$3=2),'Marks Entry 2nd'!R46,IF(AND($E$3=3),'Marks Entry 3rd'!R46,IF(AND($E$3=4),'Marks Entry 4th'!R46,"")))))</f>
        <v/>
      </c>
      <c r="V47" s="93" t="str">
        <f>IF(OR($E47="",$G47=""),"",IF(AND($E$3=1),'Marks Entry 1st'!S46,IF(AND($E$3=2),'Marks Entry 2nd'!S46,IF(AND($E$3=3),'Marks Entry 3rd'!S46,IF(AND($E$3=4),'Marks Entry 4th'!S46,"")))))</f>
        <v/>
      </c>
      <c r="W47" s="92" t="str">
        <f t="shared" si="24"/>
        <v/>
      </c>
      <c r="X47" s="87" t="str">
        <f t="shared" si="25"/>
        <v/>
      </c>
      <c r="Y47" s="144">
        <f t="shared" si="26"/>
        <v>0</v>
      </c>
      <c r="Z47" s="144" t="str">
        <f t="shared" si="27"/>
        <v/>
      </c>
      <c r="AA47" s="144" t="str">
        <f t="shared" si="0"/>
        <v/>
      </c>
      <c r="AB47" s="144" t="str">
        <f t="shared" si="28"/>
        <v/>
      </c>
      <c r="AC47" s="144" t="str">
        <f t="shared" si="1"/>
        <v/>
      </c>
      <c r="AD47" s="148" t="str">
        <f t="shared" si="2"/>
        <v/>
      </c>
      <c r="AE47" s="180" t="str">
        <f>IF(OR($E47="",$G47=""),"",IF(AND($E$3=1),'Marks Entry 1st'!T46,IF(AND($E$3=2),'Marks Entry 2nd'!T46,IF(AND($E$3=3),'Marks Entry 3rd'!T46,IF(AND($E$3=4),'Marks Entry 4th'!T46,"")))))</f>
        <v/>
      </c>
      <c r="AF47" s="180" t="str">
        <f>IF(OR($E47="",$G47=""),"",IF(AND($E$3=1),'Marks Entry 1st'!U46,IF(AND($E$3=2),'Marks Entry 2nd'!U46,IF(AND($E$3=3),'Marks Entry 3rd'!U46,IF(AND($E$3=4),'Marks Entry 4th'!U46,"")))))</f>
        <v/>
      </c>
      <c r="AG47" s="87" t="str">
        <f t="shared" si="29"/>
        <v/>
      </c>
      <c r="AH47" s="180" t="str">
        <f>IF(OR($E47="",$G47=""),"",IF(AND($E$3=1),'Marks Entry 1st'!V46,IF(AND($E$3=2),'Marks Entry 2nd'!V46,IF(AND($E$3=3),'Marks Entry 3rd'!V46,IF(AND($E$3=4),'Marks Entry 4th'!V46,"")))))</f>
        <v/>
      </c>
      <c r="AI47" s="180" t="str">
        <f>IF(OR($E47="",$G47=""),"",IF(AND($E$3=1),'Marks Entry 1st'!W46,IF(AND($E$3=2),'Marks Entry 2nd'!W46,IF(AND($E$3=3),'Marks Entry 3rd'!W46,IF(AND($E$3=4),'Marks Entry 4th'!W46,"")))))</f>
        <v/>
      </c>
      <c r="AJ47" s="180" t="str">
        <f>IF(OR($E47="",$G47=""),"",IF(AND($E$3=1),'Marks Entry 1st'!X46,IF(AND($E$3=2),'Marks Entry 2nd'!X46,IF(AND($E$3=3),'Marks Entry 3rd'!X46,IF(AND($E$3=4),'Marks Entry 4th'!X46,"")))))</f>
        <v/>
      </c>
      <c r="AK47" s="91" t="str">
        <f t="shared" si="30"/>
        <v/>
      </c>
      <c r="AL47" s="87">
        <f t="shared" si="31"/>
        <v>0</v>
      </c>
      <c r="AM47" s="93" t="str">
        <f>IF(OR($E47="",$G47=""),"",IF(AND($E$3=1),'Marks Entry 1st'!Y46,IF(AND($E$3=2),'Marks Entry 2nd'!Y46,IF(AND($E$3=3),'Marks Entry 3rd'!Y46,IF(AND($E$3=4),'Marks Entry 4th'!Y46,"")))))</f>
        <v/>
      </c>
      <c r="AN47" s="93" t="str">
        <f>IF(OR($E47="",$G47=""),"",IF(AND($E$3=1),'Marks Entry 1st'!Z46,IF(AND($E$3=2),'Marks Entry 2nd'!Z46,IF(AND($E$3=3),'Marks Entry 3rd'!Z46,IF(AND($E$3=4),'Marks Entry 4th'!Z46,"")))))</f>
        <v/>
      </c>
      <c r="AO47" s="93" t="str">
        <f>IF(OR($E47="",$G47=""),"",IF(AND($E$3=1),'Marks Entry 1st'!AA46,IF(AND($E$3=2),'Marks Entry 2nd'!AA46,IF(AND($E$3=3),'Marks Entry 3rd'!AA46,IF(AND($E$3=4),'Marks Entry 4th'!AA46,"")))))</f>
        <v/>
      </c>
      <c r="AP47" s="92" t="str">
        <f t="shared" si="32"/>
        <v/>
      </c>
      <c r="AQ47" s="87" t="str">
        <f t="shared" si="33"/>
        <v/>
      </c>
      <c r="AR47" s="144">
        <f t="shared" si="34"/>
        <v>0</v>
      </c>
      <c r="AS47" s="144" t="str">
        <f t="shared" si="35"/>
        <v/>
      </c>
      <c r="AT47" s="144" t="str">
        <f t="shared" si="3"/>
        <v/>
      </c>
      <c r="AU47" s="144" t="str">
        <f t="shared" si="36"/>
        <v/>
      </c>
      <c r="AV47" s="144" t="str">
        <f t="shared" si="4"/>
        <v/>
      </c>
      <c r="AW47" s="148" t="str">
        <f t="shared" si="5"/>
        <v/>
      </c>
      <c r="AX47" s="180" t="str">
        <f>IF(OR($E47="",$G47=""),"",IF(AND($E$3=1),'Marks Entry 1st'!AB46,IF(AND($E$3=2),'Marks Entry 2nd'!AB46,IF(AND($E$3=3),'Marks Entry 3rd'!AB46,IF(AND($E$3=4),'Marks Entry 4th'!AB46,"")))))</f>
        <v/>
      </c>
      <c r="AY47" s="180" t="str">
        <f>IF(OR($E47="",$G47=""),"",IF(AND($E$3=1),'Marks Entry 1st'!AC46,IF(AND($E$3=2),'Marks Entry 2nd'!AC46,IF(AND($E$3=3),'Marks Entry 3rd'!AC46,IF(AND($E$3=4),'Marks Entry 4th'!AC46,"")))))</f>
        <v/>
      </c>
      <c r="AZ47" s="87" t="str">
        <f t="shared" si="37"/>
        <v/>
      </c>
      <c r="BA47" s="180" t="str">
        <f>IF(OR($E47="",$G47=""),"",IF(AND($E$3=1),'Marks Entry 1st'!AD46,IF(AND($E$3=2),'Marks Entry 2nd'!AD46,IF(AND($E$3=3),'Marks Entry 3rd'!AD46,IF(AND($E$3=4),'Marks Entry 4th'!AD46,"")))))</f>
        <v/>
      </c>
      <c r="BB47" s="180" t="str">
        <f>IF(OR($E47="",$G47=""),"",IF(AND($E$3=1),'Marks Entry 1st'!AE46,IF(AND($E$3=2),'Marks Entry 2nd'!AE46,IF(AND($E$3=3),'Marks Entry 3rd'!AE46,IF(AND($E$3=4),'Marks Entry 4th'!AE46,"")))))</f>
        <v/>
      </c>
      <c r="BC47" s="180" t="str">
        <f>IF(OR($E47="",$G47=""),"",IF(AND($E$3=1),'Marks Entry 1st'!AF46,IF(AND($E$3=2),'Marks Entry 2nd'!AF46,IF(AND($E$3=3),'Marks Entry 3rd'!AF46,IF(AND($E$3=4),'Marks Entry 4th'!AF46,"")))))</f>
        <v/>
      </c>
      <c r="BD47" s="91" t="str">
        <f t="shared" si="38"/>
        <v/>
      </c>
      <c r="BE47" s="87">
        <f t="shared" si="39"/>
        <v>0</v>
      </c>
      <c r="BF47" s="93" t="str">
        <f>IF(OR($E47="",$G47=""),"",IF(AND($E$3=1),'Marks Entry 1st'!AG46,IF(AND($E$3=2),'Marks Entry 2nd'!AG46,IF(AND($E$3=3),'Marks Entry 3rd'!AG46,IF(AND($E$3=4),'Marks Entry 4th'!AG46,"")))))</f>
        <v/>
      </c>
      <c r="BG47" s="93" t="str">
        <f>IF(OR($E47="",$G47=""),"",IF(AND($E$3=1),'Marks Entry 1st'!AH46,IF(AND($E$3=2),'Marks Entry 2nd'!AH46,IF(AND($E$3=3),'Marks Entry 3rd'!AH46,IF(AND($E$3=4),'Marks Entry 4th'!AH46,"")))))</f>
        <v/>
      </c>
      <c r="BH47" s="93" t="str">
        <f>IF(OR($E47="",$G47=""),"",IF(AND($E$3=1),'Marks Entry 1st'!AI46,IF(AND($E$3=2),'Marks Entry 2nd'!AI46,IF(AND($E$3=3),'Marks Entry 3rd'!AI46,IF(AND($E$3=4),'Marks Entry 4th'!AI46,"")))))</f>
        <v/>
      </c>
      <c r="BI47" s="92" t="str">
        <f t="shared" si="40"/>
        <v/>
      </c>
      <c r="BJ47" s="87" t="str">
        <f t="shared" si="41"/>
        <v/>
      </c>
      <c r="BK47" s="144">
        <f t="shared" si="42"/>
        <v>0</v>
      </c>
      <c r="BL47" s="144" t="str">
        <f t="shared" si="43"/>
        <v/>
      </c>
      <c r="BM47" s="144" t="str">
        <f t="shared" si="6"/>
        <v/>
      </c>
      <c r="BN47" s="144" t="str">
        <f t="shared" si="44"/>
        <v/>
      </c>
      <c r="BO47" s="144" t="str">
        <f t="shared" si="7"/>
        <v/>
      </c>
      <c r="BP47" s="148" t="str">
        <f t="shared" si="8"/>
        <v/>
      </c>
      <c r="BQ47" s="180" t="str">
        <f>IF(OR($E47="",$G47=""),"",IF(AND($E$3=1),'Marks Entry 1st'!AJ46,IF(AND($E$3=2),'Marks Entry 2nd'!AJ46,IF(AND($E$3=3),'Marks Entry 3rd'!AJ46,IF(AND($E$3=4),'Marks Entry 4th'!AJ46,"")))))</f>
        <v/>
      </c>
      <c r="BR47" s="180" t="str">
        <f>IF(OR($E47="",$G47=""),"",IF(AND($E$3=1),'Marks Entry 1st'!AK46,IF(AND($E$3=2),'Marks Entry 2nd'!AK46,IF(AND($E$3=3),'Marks Entry 3rd'!AK46,IF(AND($E$3=4),'Marks Entry 4th'!AK46,"")))))</f>
        <v/>
      </c>
      <c r="BS47" s="87" t="str">
        <f t="shared" si="45"/>
        <v/>
      </c>
      <c r="BT47" s="180" t="str">
        <f>IF(OR($E47="",$G47=""),"",IF(AND($E$3=1),'Marks Entry 1st'!AL46,IF(AND($E$3=2),'Marks Entry 2nd'!AL46,IF(AND($E$3=3),'Marks Entry 3rd'!AL46,IF(AND($E$3=4),'Marks Entry 4th'!AL46,"")))))</f>
        <v/>
      </c>
      <c r="BU47" s="180" t="str">
        <f>IF(OR($E47="",$G47=""),"",IF(AND($E$3=1),'Marks Entry 1st'!AM46,IF(AND($E$3=2),'Marks Entry 2nd'!AM46,IF(AND($E$3=3),'Marks Entry 3rd'!AM46,IF(AND($E$3=4),'Marks Entry 4th'!AM46,"")))))</f>
        <v/>
      </c>
      <c r="BV47" s="180" t="str">
        <f>IF(OR($E47="",$G47=""),"",IF(AND($E$3=1),'Marks Entry 1st'!AN46,IF(AND($E$3=2),'Marks Entry 2nd'!AN46,IF(AND($E$3=3),'Marks Entry 3rd'!AN46,IF(AND($E$3=4),'Marks Entry 4th'!AN46,"")))))</f>
        <v/>
      </c>
      <c r="BW47" s="91" t="str">
        <f t="shared" si="46"/>
        <v/>
      </c>
      <c r="BX47" s="87">
        <f t="shared" si="47"/>
        <v>0</v>
      </c>
      <c r="BY47" s="93" t="str">
        <f>IF(OR($E47="",$G47=""),"",IF(AND($E$3=1),'Marks Entry 1st'!AO46,IF(AND($E$3=2),'Marks Entry 2nd'!AO46,IF(AND($E$3=3),'Marks Entry 3rd'!AO46,IF(AND($E$3=4),'Marks Entry 4th'!AO46,"")))))</f>
        <v/>
      </c>
      <c r="BZ47" s="93" t="str">
        <f>IF(OR($E47="",$G47=""),"",IF(AND($E$3=1),'Marks Entry 1st'!AP46,IF(AND($E$3=2),'Marks Entry 2nd'!AP46,IF(AND($E$3=3),'Marks Entry 3rd'!AP46,IF(AND($E$3=4),'Marks Entry 4th'!AP46,"")))))</f>
        <v/>
      </c>
      <c r="CA47" s="93" t="str">
        <f>IF(OR($E47="",$G47=""),"",IF(AND($E$3=1),'Marks Entry 1st'!AQ46,IF(AND($E$3=2),'Marks Entry 2nd'!AQ46,IF(AND($E$3=3),'Marks Entry 3rd'!AQ46,IF(AND($E$3=4),'Marks Entry 4th'!AQ46,"")))))</f>
        <v/>
      </c>
      <c r="CB47" s="92" t="str">
        <f t="shared" si="48"/>
        <v/>
      </c>
      <c r="CC47" s="87" t="str">
        <f t="shared" si="49"/>
        <v/>
      </c>
      <c r="CD47" s="144">
        <f t="shared" si="50"/>
        <v>0</v>
      </c>
      <c r="CE47" s="144" t="str">
        <f t="shared" si="51"/>
        <v/>
      </c>
      <c r="CF47" s="144" t="str">
        <f t="shared" si="9"/>
        <v/>
      </c>
      <c r="CG47" s="144" t="str">
        <f t="shared" si="52"/>
        <v/>
      </c>
      <c r="CH47" s="144" t="str">
        <f t="shared" si="10"/>
        <v/>
      </c>
      <c r="CI47" s="148" t="str">
        <f t="shared" si="11"/>
        <v/>
      </c>
      <c r="CJ47" s="380" t="str">
        <f>IF(OR($E47="",$G47=""),"",IF(AND($E$3=1),'Marks Entry 1st'!AR46,IF(AND($E$3=2),'Marks Entry 2nd'!AR46,IF(AND($E$3=3),'Marks Entry 3rd'!AR46,IF(AND($E$3=4),'Marks Entry 4th'!AR46,"")))))</f>
        <v/>
      </c>
      <c r="CK47" s="380" t="str">
        <f>IF(OR($E47="",$G47=""),"",IF(AND($E$3=1),'Marks Entry 1st'!AS46,IF(AND($E$3=2),'Marks Entry 2nd'!AS46,IF(AND($E$3=3),'Marks Entry 3rd'!AS46,IF(AND($E$3=4),'Marks Entry 4th'!AS46,"")))))</f>
        <v/>
      </c>
      <c r="CL47" s="380" t="str">
        <f>IF(OR($E47="",$G47=""),"",IF(AND($E$3=1),'Marks Entry 1st'!AT46,IF(AND($E$3=2),'Marks Entry 2nd'!AT46,IF(AND($E$3=3),'Marks Entry 3rd'!AT46,IF(AND($E$3=4),'Marks Entry 4th'!AT46,"")))))</f>
        <v/>
      </c>
      <c r="CM47" s="181" t="str">
        <f t="shared" si="53"/>
        <v/>
      </c>
      <c r="CN47" s="182">
        <f t="shared" si="54"/>
        <v>0</v>
      </c>
      <c r="CO47" s="182" t="str">
        <f t="shared" si="55"/>
        <v/>
      </c>
      <c r="CP47" s="182" t="str">
        <f t="shared" si="56"/>
        <v/>
      </c>
      <c r="CQ47" s="147" t="str">
        <f t="shared" si="12"/>
        <v/>
      </c>
      <c r="CR47" s="380" t="str">
        <f>IF(OR($E47="",$G47=""),"",IF(AND($E$3=1),'Marks Entry 1st'!AU46,IF(AND($E$3=2),'Marks Entry 2nd'!AU46,IF(AND($E$3=3),'Marks Entry 3rd'!AU46,IF(AND($E$3=4),'Marks Entry 4th'!AU46,"")))))</f>
        <v/>
      </c>
      <c r="CS47" s="380" t="str">
        <f>IF(OR($E47="",$G47=""),"",IF(AND($E$3=1),'Marks Entry 1st'!AV46,IF(AND($E$3=2),'Marks Entry 2nd'!AV46,IF(AND($E$3=3),'Marks Entry 3rd'!AV46,IF(AND($E$3=4),'Marks Entry 4th'!AV46,"")))))</f>
        <v/>
      </c>
      <c r="CT47" s="380" t="str">
        <f>IF(OR($E47="",$G47=""),"",IF(AND($E$3=1),'Marks Entry 1st'!AW46,IF(AND($E$3=2),'Marks Entry 2nd'!AW46,IF(AND($E$3=3),'Marks Entry 3rd'!AW46,IF(AND($E$3=4),'Marks Entry 4th'!AW46,"")))))</f>
        <v/>
      </c>
      <c r="CU47" s="181" t="str">
        <f t="shared" si="57"/>
        <v/>
      </c>
      <c r="CV47" s="182">
        <f t="shared" si="58"/>
        <v>0</v>
      </c>
      <c r="CW47" s="182" t="str">
        <f t="shared" si="59"/>
        <v/>
      </c>
      <c r="CX47" s="182" t="str">
        <f t="shared" si="60"/>
        <v/>
      </c>
      <c r="CY47" s="147" t="str">
        <f t="shared" si="13"/>
        <v/>
      </c>
      <c r="CZ47" s="380" t="str">
        <f>IF(OR($E47="",$G47=""),"",IF(AND($E$3=1),'Marks Entry 1st'!AX46,IF(AND($E$3=2),'Marks Entry 2nd'!AX46,IF(AND($E$3=3),'Marks Entry 3rd'!AX46,IF(AND($E$3=4),'Marks Entry 4th'!AX46,"")))))</f>
        <v/>
      </c>
      <c r="DA47" s="380" t="str">
        <f>IF(OR($E47="",$G47=""),"",IF(AND($E$3=1),'Marks Entry 1st'!AY46,IF(AND($E$3=2),'Marks Entry 2nd'!AY46,IF(AND($E$3=3),'Marks Entry 3rd'!AY46,IF(AND($E$3=4),'Marks Entry 4th'!AY46,"")))))</f>
        <v/>
      </c>
      <c r="DB47" s="380" t="str">
        <f>IF(OR($E47="",$G47=""),"",IF(AND($E$3=1),'Marks Entry 1st'!AZ46,IF(AND($E$3=2),'Marks Entry 2nd'!AZ46,IF(AND($E$3=3),'Marks Entry 3rd'!AZ46,IF(AND($E$3=4),'Marks Entry 4th'!AZ46,"")))))</f>
        <v/>
      </c>
      <c r="DC47" s="181" t="str">
        <f t="shared" si="61"/>
        <v/>
      </c>
      <c r="DD47" s="182">
        <f t="shared" si="62"/>
        <v>0</v>
      </c>
      <c r="DE47" s="182" t="str">
        <f t="shared" si="63"/>
        <v/>
      </c>
      <c r="DF47" s="182" t="str">
        <f t="shared" si="64"/>
        <v/>
      </c>
      <c r="DG47" s="147" t="str">
        <f t="shared" si="14"/>
        <v/>
      </c>
      <c r="DH47" s="104" t="str">
        <f t="shared" si="15"/>
        <v/>
      </c>
      <c r="DI47" s="105" t="str">
        <f t="shared" si="16"/>
        <v/>
      </c>
      <c r="DJ47" s="111" t="str">
        <f t="shared" si="17"/>
        <v/>
      </c>
      <c r="DK47" s="112" t="str">
        <f t="shared" si="18"/>
        <v/>
      </c>
      <c r="DL47" s="386" t="str">
        <f t="shared" si="19"/>
        <v/>
      </c>
      <c r="DM47" s="72" t="str">
        <f>IF(OR($E47="",$G47=""),"",IF(AND($E$3=1),'Marks Entry 1st'!BA46,IF(AND($E$3=2),'Marks Entry 2nd'!BA46,IF(AND($E$3=3),'Marks Entry 3rd'!BA46,IF(AND($E$3=4),'Marks Entry 4th'!BA46,"")))))</f>
        <v/>
      </c>
      <c r="DN47" s="72" t="str">
        <f>IF(OR($E47="",$G47=""),"",IF(AND($E$3=1),'Marks Entry 1st'!BB46,IF(AND($E$3=2),'Marks Entry 2nd'!BB46,IF(AND($E$3=3),'Marks Entry 3rd'!BB46,IF(AND($E$3=4),'Marks Entry 4th'!BB46,"")))))</f>
        <v/>
      </c>
      <c r="DO47" s="328" t="str">
        <f t="shared" si="20"/>
        <v/>
      </c>
      <c r="DP47" s="73"/>
      <c r="DW47" s="75">
        <f>IF(AND($E$3=1),'Marks Entry 1st'!I46,IF(AND($E$3=2),'Marks Entry 2nd'!I46,IF(AND($E$3=3),'Marks Entry 3rd'!I46,IF(AND($E$3=4),'Marks Entry 4th'!I46,""))))</f>
        <v>0</v>
      </c>
    </row>
    <row r="48" spans="1:127" ht="18.899999999999999" customHeight="1">
      <c r="A48" s="94">
        <v>41</v>
      </c>
      <c r="B48" s="94" t="str">
        <f>IF(OR(DW48=0,DW48=""),"",IF(AND($E$3=1),'Marks Entry 1st'!I47,IF(AND($E$3=2),'Marks Entry 2nd'!I47,IF(AND($E$3=3),'Marks Entry 3rd'!I47,IF(AND($E$3=4),'Marks Entry 4th'!I47,"")))))</f>
        <v/>
      </c>
      <c r="C48" s="95" t="str">
        <f>IF(OR(B48=0,B48=""),"",IF(AND($E$3=1),'Marks Entry 1st'!B47,IF(AND($E$3=2),'Marks Entry 2nd'!B47,IF(AND($E$3=3),'Marks Entry 3rd'!B47,IF(AND($E$3=4),'Marks Entry 4th'!B47,"")))))</f>
        <v/>
      </c>
      <c r="D48" s="95" t="str">
        <f>IF(OR(B48=0,B48=""),"",IF(AND($E$3=1),'Marks Entry 1st'!C47,IF(AND($E$3=2),'Marks Entry 2nd'!C47,IF(AND($E$3=3),'Marks Entry 3rd'!C47,IF(AND($E$3=4),'Marks Entry 4th'!C47,"")))))</f>
        <v/>
      </c>
      <c r="E48" s="96" t="str">
        <f>IF(OR(B48=0,B48=""),"",IF(AND($E$3=1),'Marks Entry 1st'!E47,IF(AND($E$3=2),'Marks Entry 2nd'!E47,IF(AND($E$3=3),'Marks Entry 3rd'!E47,IF(AND($E$3=4),'Marks Entry 4th'!E47,"")))))</f>
        <v/>
      </c>
      <c r="F48" s="95" t="str">
        <f>IF(OR(B48=0,B48=""),"",IF(AND($E$3=1),'Marks Entry 1st'!D47,IF(AND($E$3=2),'Marks Entry 2nd'!D47,IF(AND($E$3=3),'Marks Entry 3rd'!D47,IF(AND($E$3=4),'Marks Entry 4th'!D47,"")))))</f>
        <v/>
      </c>
      <c r="G48" s="90" t="str">
        <f>IF(OR(B48=0,B48=""),"",IF(AND($E$3=1),'Marks Entry 1st'!F47,IF(AND($E$3=2),'Marks Entry 2nd'!F47,IF(AND($E$3=3),'Marks Entry 3rd'!F47,IF(AND($E$3=4),'Marks Entry 4th'!F47,"")))))</f>
        <v/>
      </c>
      <c r="H48" s="90" t="str">
        <f>IF(OR(B48=0,B48=""),"",IF(AND($E$3=1),'Marks Entry 1st'!G47,IF(AND($E$3=2),'Marks Entry 2nd'!G47,IF(AND($E$3=3),'Marks Entry 3rd'!G47,IF(AND($E$3=4),'Marks Entry 4th'!G47,"")))))</f>
        <v/>
      </c>
      <c r="I48" s="90" t="str">
        <f>IF(OR(B48=0,B48=""),"",IF(AND($E$3=1),'Marks Entry 1st'!H47,IF(AND($E$3=2),'Marks Entry 2nd'!H47,IF(AND($E$3=3),'Marks Entry 3rd'!H47,IF(AND($E$3=4),'Marks Entry 4th'!H47,"")))))</f>
        <v/>
      </c>
      <c r="J48" s="379" t="str">
        <f>IF(OR(B48=0,B48=""),"",IF(AND($E$3=1),'Marks Entry 1st'!J47,IF(AND($E$3=2),'Marks Entry 2nd'!J47,IF(AND($E$3=3),'Marks Entry 3rd'!J47,IF(AND($E$3=4),'Marks Entry 4th'!J47,"")))))</f>
        <v/>
      </c>
      <c r="K48" s="379" t="str">
        <f>IF(OR(B48=0,B48=""),"",IF(AND($E$3=1),'Marks Entry 1st'!K47,IF(AND($E$3=2),'Marks Entry 2nd'!K47,IF(AND($E$3=3),'Marks Entry 3rd'!K47,IF(AND($E$3=4),'Marks Entry 4th'!K47,"")))))</f>
        <v/>
      </c>
      <c r="L48" s="180" t="str">
        <f>IF(OR($E48="",$G48=""),"",IF(AND($E$3=1),'Marks Entry 1st'!L47,IF(AND($E$3=2),'Marks Entry 2nd'!L47,IF(AND($E$3=3),'Marks Entry 3rd'!L47,IF(AND($E$3=4),'Marks Entry 4th'!L47,"")))))</f>
        <v/>
      </c>
      <c r="M48" s="180" t="str">
        <f>IF(OR($E48="",$G48=""),"",IF(AND($E$3=1),'Marks Entry 1st'!M47,IF(AND($E$3=2),'Marks Entry 2nd'!M47,IF(AND($E$3=3),'Marks Entry 3rd'!M47,IF(AND($E$3=4),'Marks Entry 4th'!M47,"")))))</f>
        <v/>
      </c>
      <c r="N48" s="87" t="str">
        <f t="shared" si="21"/>
        <v/>
      </c>
      <c r="O48" s="180" t="str">
        <f>IF(OR($E48="",$G48=""),"",IF(AND($E$3=1),'Marks Entry 1st'!N47,IF(AND($E$3=2),'Marks Entry 2nd'!N47,IF(AND($E$3=3),'Marks Entry 3rd'!N47,IF(AND($E$3=4),'Marks Entry 4th'!N47,"")))))</f>
        <v/>
      </c>
      <c r="P48" s="180" t="str">
        <f>IF(OR($E48="",$G48=""),"",IF(AND($E$3=1),'Marks Entry 1st'!O47,IF(AND($E$3=2),'Marks Entry 2nd'!O47,IF(AND($E$3=3),'Marks Entry 3rd'!O47,IF(AND($E$3=4),'Marks Entry 4th'!O47,"")))))</f>
        <v/>
      </c>
      <c r="Q48" s="180" t="str">
        <f>IF(OR($E48="",$G48=""),"",IF(AND($E$3=1),'Marks Entry 1st'!P47,IF(AND($E$3=2),'Marks Entry 2nd'!P47,IF(AND($E$3=3),'Marks Entry 3rd'!P47,IF(AND($E$3=4),'Marks Entry 4th'!P47,"")))))</f>
        <v/>
      </c>
      <c r="R48" s="91" t="str">
        <f t="shared" si="22"/>
        <v/>
      </c>
      <c r="S48" s="87">
        <f t="shared" si="23"/>
        <v>0</v>
      </c>
      <c r="T48" s="93" t="str">
        <f>IF(OR($E48="",$G48=""),"",IF(AND($E$3=1),'Marks Entry 1st'!Q47,IF(AND($E$3=2),'Marks Entry 2nd'!Q47,IF(AND($E$3=3),'Marks Entry 3rd'!Q47,IF(AND($E$3=4),'Marks Entry 4th'!Q47,"")))))</f>
        <v/>
      </c>
      <c r="U48" s="93" t="str">
        <f>IF(OR($E48="",$G48=""),"",IF(AND($E$3=1),'Marks Entry 1st'!R47,IF(AND($E$3=2),'Marks Entry 2nd'!R47,IF(AND($E$3=3),'Marks Entry 3rd'!R47,IF(AND($E$3=4),'Marks Entry 4th'!R47,"")))))</f>
        <v/>
      </c>
      <c r="V48" s="93" t="str">
        <f>IF(OR($E48="",$G48=""),"",IF(AND($E$3=1),'Marks Entry 1st'!S47,IF(AND($E$3=2),'Marks Entry 2nd'!S47,IF(AND($E$3=3),'Marks Entry 3rd'!S47,IF(AND($E$3=4),'Marks Entry 4th'!S47,"")))))</f>
        <v/>
      </c>
      <c r="W48" s="92" t="str">
        <f t="shared" si="24"/>
        <v/>
      </c>
      <c r="X48" s="87" t="str">
        <f t="shared" si="25"/>
        <v/>
      </c>
      <c r="Y48" s="144">
        <f t="shared" si="26"/>
        <v>0</v>
      </c>
      <c r="Z48" s="144" t="str">
        <f t="shared" si="27"/>
        <v/>
      </c>
      <c r="AA48" s="144" t="str">
        <f t="shared" si="0"/>
        <v/>
      </c>
      <c r="AB48" s="144" t="str">
        <f t="shared" si="28"/>
        <v/>
      </c>
      <c r="AC48" s="144" t="str">
        <f t="shared" si="1"/>
        <v/>
      </c>
      <c r="AD48" s="148" t="str">
        <f t="shared" si="2"/>
        <v/>
      </c>
      <c r="AE48" s="180" t="str">
        <f>IF(OR($E48="",$G48=""),"",IF(AND($E$3=1),'Marks Entry 1st'!T47,IF(AND($E$3=2),'Marks Entry 2nd'!T47,IF(AND($E$3=3),'Marks Entry 3rd'!T47,IF(AND($E$3=4),'Marks Entry 4th'!T47,"")))))</f>
        <v/>
      </c>
      <c r="AF48" s="180" t="str">
        <f>IF(OR($E48="",$G48=""),"",IF(AND($E$3=1),'Marks Entry 1st'!U47,IF(AND($E$3=2),'Marks Entry 2nd'!U47,IF(AND($E$3=3),'Marks Entry 3rd'!U47,IF(AND($E$3=4),'Marks Entry 4th'!U47,"")))))</f>
        <v/>
      </c>
      <c r="AG48" s="87" t="str">
        <f t="shared" si="29"/>
        <v/>
      </c>
      <c r="AH48" s="180" t="str">
        <f>IF(OR($E48="",$G48=""),"",IF(AND($E$3=1),'Marks Entry 1st'!V47,IF(AND($E$3=2),'Marks Entry 2nd'!V47,IF(AND($E$3=3),'Marks Entry 3rd'!V47,IF(AND($E$3=4),'Marks Entry 4th'!V47,"")))))</f>
        <v/>
      </c>
      <c r="AI48" s="180" t="str">
        <f>IF(OR($E48="",$G48=""),"",IF(AND($E$3=1),'Marks Entry 1st'!W47,IF(AND($E$3=2),'Marks Entry 2nd'!W47,IF(AND($E$3=3),'Marks Entry 3rd'!W47,IF(AND($E$3=4),'Marks Entry 4th'!W47,"")))))</f>
        <v/>
      </c>
      <c r="AJ48" s="180" t="str">
        <f>IF(OR($E48="",$G48=""),"",IF(AND($E$3=1),'Marks Entry 1st'!X47,IF(AND($E$3=2),'Marks Entry 2nd'!X47,IF(AND($E$3=3),'Marks Entry 3rd'!X47,IF(AND($E$3=4),'Marks Entry 4th'!X47,"")))))</f>
        <v/>
      </c>
      <c r="AK48" s="91" t="str">
        <f t="shared" si="30"/>
        <v/>
      </c>
      <c r="AL48" s="87">
        <f t="shared" si="31"/>
        <v>0</v>
      </c>
      <c r="AM48" s="93" t="str">
        <f>IF(OR($E48="",$G48=""),"",IF(AND($E$3=1),'Marks Entry 1st'!Y47,IF(AND($E$3=2),'Marks Entry 2nd'!Y47,IF(AND($E$3=3),'Marks Entry 3rd'!Y47,IF(AND($E$3=4),'Marks Entry 4th'!Y47,"")))))</f>
        <v/>
      </c>
      <c r="AN48" s="93" t="str">
        <f>IF(OR($E48="",$G48=""),"",IF(AND($E$3=1),'Marks Entry 1st'!Z47,IF(AND($E$3=2),'Marks Entry 2nd'!Z47,IF(AND($E$3=3),'Marks Entry 3rd'!Z47,IF(AND($E$3=4),'Marks Entry 4th'!Z47,"")))))</f>
        <v/>
      </c>
      <c r="AO48" s="93" t="str">
        <f>IF(OR($E48="",$G48=""),"",IF(AND($E$3=1),'Marks Entry 1st'!AA47,IF(AND($E$3=2),'Marks Entry 2nd'!AA47,IF(AND($E$3=3),'Marks Entry 3rd'!AA47,IF(AND($E$3=4),'Marks Entry 4th'!AA47,"")))))</f>
        <v/>
      </c>
      <c r="AP48" s="92" t="str">
        <f t="shared" si="32"/>
        <v/>
      </c>
      <c r="AQ48" s="87" t="str">
        <f t="shared" si="33"/>
        <v/>
      </c>
      <c r="AR48" s="144">
        <f t="shared" si="34"/>
        <v>0</v>
      </c>
      <c r="AS48" s="144" t="str">
        <f t="shared" si="35"/>
        <v/>
      </c>
      <c r="AT48" s="144" t="str">
        <f t="shared" si="3"/>
        <v/>
      </c>
      <c r="AU48" s="144" t="str">
        <f t="shared" si="36"/>
        <v/>
      </c>
      <c r="AV48" s="144" t="str">
        <f t="shared" si="4"/>
        <v/>
      </c>
      <c r="AW48" s="148" t="str">
        <f t="shared" si="5"/>
        <v/>
      </c>
      <c r="AX48" s="180" t="str">
        <f>IF(OR($E48="",$G48=""),"",IF(AND($E$3=1),'Marks Entry 1st'!AB47,IF(AND($E$3=2),'Marks Entry 2nd'!AB47,IF(AND($E$3=3),'Marks Entry 3rd'!AB47,IF(AND($E$3=4),'Marks Entry 4th'!AB47,"")))))</f>
        <v/>
      </c>
      <c r="AY48" s="180" t="str">
        <f>IF(OR($E48="",$G48=""),"",IF(AND($E$3=1),'Marks Entry 1st'!AC47,IF(AND($E$3=2),'Marks Entry 2nd'!AC47,IF(AND($E$3=3),'Marks Entry 3rd'!AC47,IF(AND($E$3=4),'Marks Entry 4th'!AC47,"")))))</f>
        <v/>
      </c>
      <c r="AZ48" s="87" t="str">
        <f t="shared" si="37"/>
        <v/>
      </c>
      <c r="BA48" s="180" t="str">
        <f>IF(OR($E48="",$G48=""),"",IF(AND($E$3=1),'Marks Entry 1st'!AD47,IF(AND($E$3=2),'Marks Entry 2nd'!AD47,IF(AND($E$3=3),'Marks Entry 3rd'!AD47,IF(AND($E$3=4),'Marks Entry 4th'!AD47,"")))))</f>
        <v/>
      </c>
      <c r="BB48" s="180" t="str">
        <f>IF(OR($E48="",$G48=""),"",IF(AND($E$3=1),'Marks Entry 1st'!AE47,IF(AND($E$3=2),'Marks Entry 2nd'!AE47,IF(AND($E$3=3),'Marks Entry 3rd'!AE47,IF(AND($E$3=4),'Marks Entry 4th'!AE47,"")))))</f>
        <v/>
      </c>
      <c r="BC48" s="180" t="str">
        <f>IF(OR($E48="",$G48=""),"",IF(AND($E$3=1),'Marks Entry 1st'!AF47,IF(AND($E$3=2),'Marks Entry 2nd'!AF47,IF(AND($E$3=3),'Marks Entry 3rd'!AF47,IF(AND($E$3=4),'Marks Entry 4th'!AF47,"")))))</f>
        <v/>
      </c>
      <c r="BD48" s="91" t="str">
        <f t="shared" si="38"/>
        <v/>
      </c>
      <c r="BE48" s="87">
        <f t="shared" si="39"/>
        <v>0</v>
      </c>
      <c r="BF48" s="93" t="str">
        <f>IF(OR($E48="",$G48=""),"",IF(AND($E$3=1),'Marks Entry 1st'!AG47,IF(AND($E$3=2),'Marks Entry 2nd'!AG47,IF(AND($E$3=3),'Marks Entry 3rd'!AG47,IF(AND($E$3=4),'Marks Entry 4th'!AG47,"")))))</f>
        <v/>
      </c>
      <c r="BG48" s="93" t="str">
        <f>IF(OR($E48="",$G48=""),"",IF(AND($E$3=1),'Marks Entry 1st'!AH47,IF(AND($E$3=2),'Marks Entry 2nd'!AH47,IF(AND($E$3=3),'Marks Entry 3rd'!AH47,IF(AND($E$3=4),'Marks Entry 4th'!AH47,"")))))</f>
        <v/>
      </c>
      <c r="BH48" s="93" t="str">
        <f>IF(OR($E48="",$G48=""),"",IF(AND($E$3=1),'Marks Entry 1st'!AI47,IF(AND($E$3=2),'Marks Entry 2nd'!AI47,IF(AND($E$3=3),'Marks Entry 3rd'!AI47,IF(AND($E$3=4),'Marks Entry 4th'!AI47,"")))))</f>
        <v/>
      </c>
      <c r="BI48" s="92" t="str">
        <f t="shared" si="40"/>
        <v/>
      </c>
      <c r="BJ48" s="87" t="str">
        <f t="shared" si="41"/>
        <v/>
      </c>
      <c r="BK48" s="144">
        <f t="shared" si="42"/>
        <v>0</v>
      </c>
      <c r="BL48" s="144" t="str">
        <f t="shared" si="43"/>
        <v/>
      </c>
      <c r="BM48" s="144" t="str">
        <f t="shared" si="6"/>
        <v/>
      </c>
      <c r="BN48" s="144" t="str">
        <f t="shared" si="44"/>
        <v/>
      </c>
      <c r="BO48" s="144" t="str">
        <f t="shared" si="7"/>
        <v/>
      </c>
      <c r="BP48" s="148" t="str">
        <f t="shared" si="8"/>
        <v/>
      </c>
      <c r="BQ48" s="180" t="str">
        <f>IF(OR($E48="",$G48=""),"",IF(AND($E$3=1),'Marks Entry 1st'!AJ47,IF(AND($E$3=2),'Marks Entry 2nd'!AJ47,IF(AND($E$3=3),'Marks Entry 3rd'!AJ47,IF(AND($E$3=4),'Marks Entry 4th'!AJ47,"")))))</f>
        <v/>
      </c>
      <c r="BR48" s="180" t="str">
        <f>IF(OR($E48="",$G48=""),"",IF(AND($E$3=1),'Marks Entry 1st'!AK47,IF(AND($E$3=2),'Marks Entry 2nd'!AK47,IF(AND($E$3=3),'Marks Entry 3rd'!AK47,IF(AND($E$3=4),'Marks Entry 4th'!AK47,"")))))</f>
        <v/>
      </c>
      <c r="BS48" s="87" t="str">
        <f t="shared" si="45"/>
        <v/>
      </c>
      <c r="BT48" s="180" t="str">
        <f>IF(OR($E48="",$G48=""),"",IF(AND($E$3=1),'Marks Entry 1st'!AL47,IF(AND($E$3=2),'Marks Entry 2nd'!AL47,IF(AND($E$3=3),'Marks Entry 3rd'!AL47,IF(AND($E$3=4),'Marks Entry 4th'!AL47,"")))))</f>
        <v/>
      </c>
      <c r="BU48" s="180" t="str">
        <f>IF(OR($E48="",$G48=""),"",IF(AND($E$3=1),'Marks Entry 1st'!AM47,IF(AND($E$3=2),'Marks Entry 2nd'!AM47,IF(AND($E$3=3),'Marks Entry 3rd'!AM47,IF(AND($E$3=4),'Marks Entry 4th'!AM47,"")))))</f>
        <v/>
      </c>
      <c r="BV48" s="180" t="str">
        <f>IF(OR($E48="",$G48=""),"",IF(AND($E$3=1),'Marks Entry 1st'!AN47,IF(AND($E$3=2),'Marks Entry 2nd'!AN47,IF(AND($E$3=3),'Marks Entry 3rd'!AN47,IF(AND($E$3=4),'Marks Entry 4th'!AN47,"")))))</f>
        <v/>
      </c>
      <c r="BW48" s="91" t="str">
        <f t="shared" si="46"/>
        <v/>
      </c>
      <c r="BX48" s="87">
        <f t="shared" si="47"/>
        <v>0</v>
      </c>
      <c r="BY48" s="93" t="str">
        <f>IF(OR($E48="",$G48=""),"",IF(AND($E$3=1),'Marks Entry 1st'!AO47,IF(AND($E$3=2),'Marks Entry 2nd'!AO47,IF(AND($E$3=3),'Marks Entry 3rd'!AO47,IF(AND($E$3=4),'Marks Entry 4th'!AO47,"")))))</f>
        <v/>
      </c>
      <c r="BZ48" s="93" t="str">
        <f>IF(OR($E48="",$G48=""),"",IF(AND($E$3=1),'Marks Entry 1st'!AP47,IF(AND($E$3=2),'Marks Entry 2nd'!AP47,IF(AND($E$3=3),'Marks Entry 3rd'!AP47,IF(AND($E$3=4),'Marks Entry 4th'!AP47,"")))))</f>
        <v/>
      </c>
      <c r="CA48" s="93" t="str">
        <f>IF(OR($E48="",$G48=""),"",IF(AND($E$3=1),'Marks Entry 1st'!AQ47,IF(AND($E$3=2),'Marks Entry 2nd'!AQ47,IF(AND($E$3=3),'Marks Entry 3rd'!AQ47,IF(AND($E$3=4),'Marks Entry 4th'!AQ47,"")))))</f>
        <v/>
      </c>
      <c r="CB48" s="92" t="str">
        <f t="shared" si="48"/>
        <v/>
      </c>
      <c r="CC48" s="87" t="str">
        <f t="shared" si="49"/>
        <v/>
      </c>
      <c r="CD48" s="144">
        <f t="shared" si="50"/>
        <v>0</v>
      </c>
      <c r="CE48" s="144" t="str">
        <f t="shared" si="51"/>
        <v/>
      </c>
      <c r="CF48" s="144" t="str">
        <f t="shared" si="9"/>
        <v/>
      </c>
      <c r="CG48" s="144" t="str">
        <f t="shared" si="52"/>
        <v/>
      </c>
      <c r="CH48" s="144" t="str">
        <f t="shared" si="10"/>
        <v/>
      </c>
      <c r="CI48" s="148" t="str">
        <f t="shared" si="11"/>
        <v/>
      </c>
      <c r="CJ48" s="380" t="str">
        <f>IF(OR($E48="",$G48=""),"",IF(AND($E$3=1),'Marks Entry 1st'!AR47,IF(AND($E$3=2),'Marks Entry 2nd'!AR47,IF(AND($E$3=3),'Marks Entry 3rd'!AR47,IF(AND($E$3=4),'Marks Entry 4th'!AR47,"")))))</f>
        <v/>
      </c>
      <c r="CK48" s="380" t="str">
        <f>IF(OR($E48="",$G48=""),"",IF(AND($E$3=1),'Marks Entry 1st'!AS47,IF(AND($E$3=2),'Marks Entry 2nd'!AS47,IF(AND($E$3=3),'Marks Entry 3rd'!AS47,IF(AND($E$3=4),'Marks Entry 4th'!AS47,"")))))</f>
        <v/>
      </c>
      <c r="CL48" s="380" t="str">
        <f>IF(OR($E48="",$G48=""),"",IF(AND($E$3=1),'Marks Entry 1st'!AT47,IF(AND($E$3=2),'Marks Entry 2nd'!AT47,IF(AND($E$3=3),'Marks Entry 3rd'!AT47,IF(AND($E$3=4),'Marks Entry 4th'!AT47,"")))))</f>
        <v/>
      </c>
      <c r="CM48" s="181" t="str">
        <f t="shared" si="53"/>
        <v/>
      </c>
      <c r="CN48" s="182">
        <f t="shared" si="54"/>
        <v>0</v>
      </c>
      <c r="CO48" s="182" t="str">
        <f t="shared" si="55"/>
        <v/>
      </c>
      <c r="CP48" s="182" t="str">
        <f t="shared" si="56"/>
        <v/>
      </c>
      <c r="CQ48" s="147" t="str">
        <f t="shared" si="12"/>
        <v/>
      </c>
      <c r="CR48" s="380" t="str">
        <f>IF(OR($E48="",$G48=""),"",IF(AND($E$3=1),'Marks Entry 1st'!AU47,IF(AND($E$3=2),'Marks Entry 2nd'!AU47,IF(AND($E$3=3),'Marks Entry 3rd'!AU47,IF(AND($E$3=4),'Marks Entry 4th'!AU47,"")))))</f>
        <v/>
      </c>
      <c r="CS48" s="380" t="str">
        <f>IF(OR($E48="",$G48=""),"",IF(AND($E$3=1),'Marks Entry 1st'!AV47,IF(AND($E$3=2),'Marks Entry 2nd'!AV47,IF(AND($E$3=3),'Marks Entry 3rd'!AV47,IF(AND($E$3=4),'Marks Entry 4th'!AV47,"")))))</f>
        <v/>
      </c>
      <c r="CT48" s="380" t="str">
        <f>IF(OR($E48="",$G48=""),"",IF(AND($E$3=1),'Marks Entry 1st'!AW47,IF(AND($E$3=2),'Marks Entry 2nd'!AW47,IF(AND($E$3=3),'Marks Entry 3rd'!AW47,IF(AND($E$3=4),'Marks Entry 4th'!AW47,"")))))</f>
        <v/>
      </c>
      <c r="CU48" s="181" t="str">
        <f t="shared" si="57"/>
        <v/>
      </c>
      <c r="CV48" s="182">
        <f t="shared" si="58"/>
        <v>0</v>
      </c>
      <c r="CW48" s="182" t="str">
        <f t="shared" si="59"/>
        <v/>
      </c>
      <c r="CX48" s="182" t="str">
        <f t="shared" si="60"/>
        <v/>
      </c>
      <c r="CY48" s="147" t="str">
        <f t="shared" si="13"/>
        <v/>
      </c>
      <c r="CZ48" s="380" t="str">
        <f>IF(OR($E48="",$G48=""),"",IF(AND($E$3=1),'Marks Entry 1st'!AX47,IF(AND($E$3=2),'Marks Entry 2nd'!AX47,IF(AND($E$3=3),'Marks Entry 3rd'!AX47,IF(AND($E$3=4),'Marks Entry 4th'!AX47,"")))))</f>
        <v/>
      </c>
      <c r="DA48" s="380" t="str">
        <f>IF(OR($E48="",$G48=""),"",IF(AND($E$3=1),'Marks Entry 1st'!AY47,IF(AND($E$3=2),'Marks Entry 2nd'!AY47,IF(AND($E$3=3),'Marks Entry 3rd'!AY47,IF(AND($E$3=4),'Marks Entry 4th'!AY47,"")))))</f>
        <v/>
      </c>
      <c r="DB48" s="380" t="str">
        <f>IF(OR($E48="",$G48=""),"",IF(AND($E$3=1),'Marks Entry 1st'!AZ47,IF(AND($E$3=2),'Marks Entry 2nd'!AZ47,IF(AND($E$3=3),'Marks Entry 3rd'!AZ47,IF(AND($E$3=4),'Marks Entry 4th'!AZ47,"")))))</f>
        <v/>
      </c>
      <c r="DC48" s="181" t="str">
        <f t="shared" si="61"/>
        <v/>
      </c>
      <c r="DD48" s="182">
        <f t="shared" si="62"/>
        <v>0</v>
      </c>
      <c r="DE48" s="182" t="str">
        <f t="shared" si="63"/>
        <v/>
      </c>
      <c r="DF48" s="182" t="str">
        <f t="shared" si="64"/>
        <v/>
      </c>
      <c r="DG48" s="147" t="str">
        <f t="shared" si="14"/>
        <v/>
      </c>
      <c r="DH48" s="104" t="str">
        <f t="shared" si="15"/>
        <v/>
      </c>
      <c r="DI48" s="105" t="str">
        <f t="shared" si="16"/>
        <v/>
      </c>
      <c r="DJ48" s="111" t="str">
        <f t="shared" si="17"/>
        <v/>
      </c>
      <c r="DK48" s="112" t="str">
        <f t="shared" si="18"/>
        <v/>
      </c>
      <c r="DL48" s="386" t="str">
        <f t="shared" si="19"/>
        <v/>
      </c>
      <c r="DM48" s="72" t="str">
        <f>IF(OR($E48="",$G48=""),"",IF(AND($E$3=1),'Marks Entry 1st'!BA47,IF(AND($E$3=2),'Marks Entry 2nd'!BA47,IF(AND($E$3=3),'Marks Entry 3rd'!BA47,IF(AND($E$3=4),'Marks Entry 4th'!BA47,"")))))</f>
        <v/>
      </c>
      <c r="DN48" s="72" t="str">
        <f>IF(OR($E48="",$G48=""),"",IF(AND($E$3=1),'Marks Entry 1st'!BB47,IF(AND($E$3=2),'Marks Entry 2nd'!BB47,IF(AND($E$3=3),'Marks Entry 3rd'!BB47,IF(AND($E$3=4),'Marks Entry 4th'!BB47,"")))))</f>
        <v/>
      </c>
      <c r="DO48" s="328" t="str">
        <f t="shared" si="20"/>
        <v/>
      </c>
      <c r="DP48" s="73"/>
      <c r="DW48" s="75">
        <f>IF(AND($E$3=1),'Marks Entry 1st'!I47,IF(AND($E$3=2),'Marks Entry 2nd'!I47,IF(AND($E$3=3),'Marks Entry 3rd'!I47,IF(AND($E$3=4),'Marks Entry 4th'!I47,""))))</f>
        <v>0</v>
      </c>
    </row>
    <row r="49" spans="1:127" ht="18.899999999999999" customHeight="1">
      <c r="A49" s="94">
        <v>42</v>
      </c>
      <c r="B49" s="94" t="str">
        <f>IF(OR(DW49=0,DW49=""),"",IF(AND($E$3=1),'Marks Entry 1st'!I48,IF(AND($E$3=2),'Marks Entry 2nd'!I48,IF(AND($E$3=3),'Marks Entry 3rd'!I48,IF(AND($E$3=4),'Marks Entry 4th'!I48,"")))))</f>
        <v/>
      </c>
      <c r="C49" s="95" t="str">
        <f>IF(OR(B49=0,B49=""),"",IF(AND($E$3=1),'Marks Entry 1st'!B48,IF(AND($E$3=2),'Marks Entry 2nd'!B48,IF(AND($E$3=3),'Marks Entry 3rd'!B48,IF(AND($E$3=4),'Marks Entry 4th'!B48,"")))))</f>
        <v/>
      </c>
      <c r="D49" s="95" t="str">
        <f>IF(OR(B49=0,B49=""),"",IF(AND($E$3=1),'Marks Entry 1st'!C48,IF(AND($E$3=2),'Marks Entry 2nd'!C48,IF(AND($E$3=3),'Marks Entry 3rd'!C48,IF(AND($E$3=4),'Marks Entry 4th'!C48,"")))))</f>
        <v/>
      </c>
      <c r="E49" s="96" t="str">
        <f>IF(OR(B49=0,B49=""),"",IF(AND($E$3=1),'Marks Entry 1st'!E48,IF(AND($E$3=2),'Marks Entry 2nd'!E48,IF(AND($E$3=3),'Marks Entry 3rd'!E48,IF(AND($E$3=4),'Marks Entry 4th'!E48,"")))))</f>
        <v/>
      </c>
      <c r="F49" s="95" t="str">
        <f>IF(OR(B49=0,B49=""),"",IF(AND($E$3=1),'Marks Entry 1st'!D48,IF(AND($E$3=2),'Marks Entry 2nd'!D48,IF(AND($E$3=3),'Marks Entry 3rd'!D48,IF(AND($E$3=4),'Marks Entry 4th'!D48,"")))))</f>
        <v/>
      </c>
      <c r="G49" s="90" t="str">
        <f>IF(OR(B49=0,B49=""),"",IF(AND($E$3=1),'Marks Entry 1st'!F48,IF(AND($E$3=2),'Marks Entry 2nd'!F48,IF(AND($E$3=3),'Marks Entry 3rd'!F48,IF(AND($E$3=4),'Marks Entry 4th'!F48,"")))))</f>
        <v/>
      </c>
      <c r="H49" s="90" t="str">
        <f>IF(OR(B49=0,B49=""),"",IF(AND($E$3=1),'Marks Entry 1st'!G48,IF(AND($E$3=2),'Marks Entry 2nd'!G48,IF(AND($E$3=3),'Marks Entry 3rd'!G48,IF(AND($E$3=4),'Marks Entry 4th'!G48,"")))))</f>
        <v/>
      </c>
      <c r="I49" s="90" t="str">
        <f>IF(OR(B49=0,B49=""),"",IF(AND($E$3=1),'Marks Entry 1st'!H48,IF(AND($E$3=2),'Marks Entry 2nd'!H48,IF(AND($E$3=3),'Marks Entry 3rd'!H48,IF(AND($E$3=4),'Marks Entry 4th'!H48,"")))))</f>
        <v/>
      </c>
      <c r="J49" s="379" t="str">
        <f>IF(OR(B49=0,B49=""),"",IF(AND($E$3=1),'Marks Entry 1st'!J48,IF(AND($E$3=2),'Marks Entry 2nd'!J48,IF(AND($E$3=3),'Marks Entry 3rd'!J48,IF(AND($E$3=4),'Marks Entry 4th'!J48,"")))))</f>
        <v/>
      </c>
      <c r="K49" s="379" t="str">
        <f>IF(OR(B49=0,B49=""),"",IF(AND($E$3=1),'Marks Entry 1st'!K48,IF(AND($E$3=2),'Marks Entry 2nd'!K48,IF(AND($E$3=3),'Marks Entry 3rd'!K48,IF(AND($E$3=4),'Marks Entry 4th'!K48,"")))))</f>
        <v/>
      </c>
      <c r="L49" s="180" t="str">
        <f>IF(OR($E49="",$G49=""),"",IF(AND($E$3=1),'Marks Entry 1st'!L48,IF(AND($E$3=2),'Marks Entry 2nd'!L48,IF(AND($E$3=3),'Marks Entry 3rd'!L48,IF(AND($E$3=4),'Marks Entry 4th'!L48,"")))))</f>
        <v/>
      </c>
      <c r="M49" s="180" t="str">
        <f>IF(OR($E49="",$G49=""),"",IF(AND($E$3=1),'Marks Entry 1st'!M48,IF(AND($E$3=2),'Marks Entry 2nd'!M48,IF(AND($E$3=3),'Marks Entry 3rd'!M48,IF(AND($E$3=4),'Marks Entry 4th'!M48,"")))))</f>
        <v/>
      </c>
      <c r="N49" s="87" t="str">
        <f t="shared" si="21"/>
        <v/>
      </c>
      <c r="O49" s="180" t="str">
        <f>IF(OR($E49="",$G49=""),"",IF(AND($E$3=1),'Marks Entry 1st'!N48,IF(AND($E$3=2),'Marks Entry 2nd'!N48,IF(AND($E$3=3),'Marks Entry 3rd'!N48,IF(AND($E$3=4),'Marks Entry 4th'!N48,"")))))</f>
        <v/>
      </c>
      <c r="P49" s="180" t="str">
        <f>IF(OR($E49="",$G49=""),"",IF(AND($E$3=1),'Marks Entry 1st'!O48,IF(AND($E$3=2),'Marks Entry 2nd'!O48,IF(AND($E$3=3),'Marks Entry 3rd'!O48,IF(AND($E$3=4),'Marks Entry 4th'!O48,"")))))</f>
        <v/>
      </c>
      <c r="Q49" s="180" t="str">
        <f>IF(OR($E49="",$G49=""),"",IF(AND($E$3=1),'Marks Entry 1st'!P48,IF(AND($E$3=2),'Marks Entry 2nd'!P48,IF(AND($E$3=3),'Marks Entry 3rd'!P48,IF(AND($E$3=4),'Marks Entry 4th'!P48,"")))))</f>
        <v/>
      </c>
      <c r="R49" s="91" t="str">
        <f t="shared" si="22"/>
        <v/>
      </c>
      <c r="S49" s="87">
        <f t="shared" si="23"/>
        <v>0</v>
      </c>
      <c r="T49" s="93" t="str">
        <f>IF(OR($E49="",$G49=""),"",IF(AND($E$3=1),'Marks Entry 1st'!Q48,IF(AND($E$3=2),'Marks Entry 2nd'!Q48,IF(AND($E$3=3),'Marks Entry 3rd'!Q48,IF(AND($E$3=4),'Marks Entry 4th'!Q48,"")))))</f>
        <v/>
      </c>
      <c r="U49" s="93" t="str">
        <f>IF(OR($E49="",$G49=""),"",IF(AND($E$3=1),'Marks Entry 1st'!R48,IF(AND($E$3=2),'Marks Entry 2nd'!R48,IF(AND($E$3=3),'Marks Entry 3rd'!R48,IF(AND($E$3=4),'Marks Entry 4th'!R48,"")))))</f>
        <v/>
      </c>
      <c r="V49" s="93" t="str">
        <f>IF(OR($E49="",$G49=""),"",IF(AND($E$3=1),'Marks Entry 1st'!S48,IF(AND($E$3=2),'Marks Entry 2nd'!S48,IF(AND($E$3=3),'Marks Entry 3rd'!S48,IF(AND($E$3=4),'Marks Entry 4th'!S48,"")))))</f>
        <v/>
      </c>
      <c r="W49" s="92" t="str">
        <f t="shared" si="24"/>
        <v/>
      </c>
      <c r="X49" s="87" t="str">
        <f t="shared" si="25"/>
        <v/>
      </c>
      <c r="Y49" s="144">
        <f t="shared" si="26"/>
        <v>0</v>
      </c>
      <c r="Z49" s="144" t="str">
        <f t="shared" si="27"/>
        <v/>
      </c>
      <c r="AA49" s="144" t="str">
        <f t="shared" si="0"/>
        <v/>
      </c>
      <c r="AB49" s="144" t="str">
        <f t="shared" si="28"/>
        <v/>
      </c>
      <c r="AC49" s="144" t="str">
        <f t="shared" si="1"/>
        <v/>
      </c>
      <c r="AD49" s="148" t="str">
        <f t="shared" si="2"/>
        <v/>
      </c>
      <c r="AE49" s="180" t="str">
        <f>IF(OR($E49="",$G49=""),"",IF(AND($E$3=1),'Marks Entry 1st'!T48,IF(AND($E$3=2),'Marks Entry 2nd'!T48,IF(AND($E$3=3),'Marks Entry 3rd'!T48,IF(AND($E$3=4),'Marks Entry 4th'!T48,"")))))</f>
        <v/>
      </c>
      <c r="AF49" s="180" t="str">
        <f>IF(OR($E49="",$G49=""),"",IF(AND($E$3=1),'Marks Entry 1st'!U48,IF(AND($E$3=2),'Marks Entry 2nd'!U48,IF(AND($E$3=3),'Marks Entry 3rd'!U48,IF(AND($E$3=4),'Marks Entry 4th'!U48,"")))))</f>
        <v/>
      </c>
      <c r="AG49" s="87" t="str">
        <f t="shared" si="29"/>
        <v/>
      </c>
      <c r="AH49" s="180" t="str">
        <f>IF(OR($E49="",$G49=""),"",IF(AND($E$3=1),'Marks Entry 1st'!V48,IF(AND($E$3=2),'Marks Entry 2nd'!V48,IF(AND($E$3=3),'Marks Entry 3rd'!V48,IF(AND($E$3=4),'Marks Entry 4th'!V48,"")))))</f>
        <v/>
      </c>
      <c r="AI49" s="180" t="str">
        <f>IF(OR($E49="",$G49=""),"",IF(AND($E$3=1),'Marks Entry 1st'!W48,IF(AND($E$3=2),'Marks Entry 2nd'!W48,IF(AND($E$3=3),'Marks Entry 3rd'!W48,IF(AND($E$3=4),'Marks Entry 4th'!W48,"")))))</f>
        <v/>
      </c>
      <c r="AJ49" s="180" t="str">
        <f>IF(OR($E49="",$G49=""),"",IF(AND($E$3=1),'Marks Entry 1st'!X48,IF(AND($E$3=2),'Marks Entry 2nd'!X48,IF(AND($E$3=3),'Marks Entry 3rd'!X48,IF(AND($E$3=4),'Marks Entry 4th'!X48,"")))))</f>
        <v/>
      </c>
      <c r="AK49" s="91" t="str">
        <f t="shared" si="30"/>
        <v/>
      </c>
      <c r="AL49" s="87">
        <f t="shared" si="31"/>
        <v>0</v>
      </c>
      <c r="AM49" s="93" t="str">
        <f>IF(OR($E49="",$G49=""),"",IF(AND($E$3=1),'Marks Entry 1st'!Y48,IF(AND($E$3=2),'Marks Entry 2nd'!Y48,IF(AND($E$3=3),'Marks Entry 3rd'!Y48,IF(AND($E$3=4),'Marks Entry 4th'!Y48,"")))))</f>
        <v/>
      </c>
      <c r="AN49" s="93" t="str">
        <f>IF(OR($E49="",$G49=""),"",IF(AND($E$3=1),'Marks Entry 1st'!Z48,IF(AND($E$3=2),'Marks Entry 2nd'!Z48,IF(AND($E$3=3),'Marks Entry 3rd'!Z48,IF(AND($E$3=4),'Marks Entry 4th'!Z48,"")))))</f>
        <v/>
      </c>
      <c r="AO49" s="93" t="str">
        <f>IF(OR($E49="",$G49=""),"",IF(AND($E$3=1),'Marks Entry 1st'!AA48,IF(AND($E$3=2),'Marks Entry 2nd'!AA48,IF(AND($E$3=3),'Marks Entry 3rd'!AA48,IF(AND($E$3=4),'Marks Entry 4th'!AA48,"")))))</f>
        <v/>
      </c>
      <c r="AP49" s="92" t="str">
        <f t="shared" si="32"/>
        <v/>
      </c>
      <c r="AQ49" s="87" t="str">
        <f t="shared" si="33"/>
        <v/>
      </c>
      <c r="AR49" s="144">
        <f t="shared" si="34"/>
        <v>0</v>
      </c>
      <c r="AS49" s="144" t="str">
        <f t="shared" si="35"/>
        <v/>
      </c>
      <c r="AT49" s="144" t="str">
        <f t="shared" si="3"/>
        <v/>
      </c>
      <c r="AU49" s="144" t="str">
        <f t="shared" si="36"/>
        <v/>
      </c>
      <c r="AV49" s="144" t="str">
        <f t="shared" si="4"/>
        <v/>
      </c>
      <c r="AW49" s="148" t="str">
        <f t="shared" si="5"/>
        <v/>
      </c>
      <c r="AX49" s="180" t="str">
        <f>IF(OR($E49="",$G49=""),"",IF(AND($E$3=1),'Marks Entry 1st'!AB48,IF(AND($E$3=2),'Marks Entry 2nd'!AB48,IF(AND($E$3=3),'Marks Entry 3rd'!AB48,IF(AND($E$3=4),'Marks Entry 4th'!AB48,"")))))</f>
        <v/>
      </c>
      <c r="AY49" s="180" t="str">
        <f>IF(OR($E49="",$G49=""),"",IF(AND($E$3=1),'Marks Entry 1st'!AC48,IF(AND($E$3=2),'Marks Entry 2nd'!AC48,IF(AND($E$3=3),'Marks Entry 3rd'!AC48,IF(AND($E$3=4),'Marks Entry 4th'!AC48,"")))))</f>
        <v/>
      </c>
      <c r="AZ49" s="87" t="str">
        <f t="shared" si="37"/>
        <v/>
      </c>
      <c r="BA49" s="180" t="str">
        <f>IF(OR($E49="",$G49=""),"",IF(AND($E$3=1),'Marks Entry 1st'!AD48,IF(AND($E$3=2),'Marks Entry 2nd'!AD48,IF(AND($E$3=3),'Marks Entry 3rd'!AD48,IF(AND($E$3=4),'Marks Entry 4th'!AD48,"")))))</f>
        <v/>
      </c>
      <c r="BB49" s="180" t="str">
        <f>IF(OR($E49="",$G49=""),"",IF(AND($E$3=1),'Marks Entry 1st'!AE48,IF(AND($E$3=2),'Marks Entry 2nd'!AE48,IF(AND($E$3=3),'Marks Entry 3rd'!AE48,IF(AND($E$3=4),'Marks Entry 4th'!AE48,"")))))</f>
        <v/>
      </c>
      <c r="BC49" s="180" t="str">
        <f>IF(OR($E49="",$G49=""),"",IF(AND($E$3=1),'Marks Entry 1st'!AF48,IF(AND($E$3=2),'Marks Entry 2nd'!AF48,IF(AND($E$3=3),'Marks Entry 3rd'!AF48,IF(AND($E$3=4),'Marks Entry 4th'!AF48,"")))))</f>
        <v/>
      </c>
      <c r="BD49" s="91" t="str">
        <f t="shared" si="38"/>
        <v/>
      </c>
      <c r="BE49" s="87">
        <f t="shared" si="39"/>
        <v>0</v>
      </c>
      <c r="BF49" s="93" t="str">
        <f>IF(OR($E49="",$G49=""),"",IF(AND($E$3=1),'Marks Entry 1st'!AG48,IF(AND($E$3=2),'Marks Entry 2nd'!AG48,IF(AND($E$3=3),'Marks Entry 3rd'!AG48,IF(AND($E$3=4),'Marks Entry 4th'!AG48,"")))))</f>
        <v/>
      </c>
      <c r="BG49" s="93" t="str">
        <f>IF(OR($E49="",$G49=""),"",IF(AND($E$3=1),'Marks Entry 1st'!AH48,IF(AND($E$3=2),'Marks Entry 2nd'!AH48,IF(AND($E$3=3),'Marks Entry 3rd'!AH48,IF(AND($E$3=4),'Marks Entry 4th'!AH48,"")))))</f>
        <v/>
      </c>
      <c r="BH49" s="93" t="str">
        <f>IF(OR($E49="",$G49=""),"",IF(AND($E$3=1),'Marks Entry 1st'!AI48,IF(AND($E$3=2),'Marks Entry 2nd'!AI48,IF(AND($E$3=3),'Marks Entry 3rd'!AI48,IF(AND($E$3=4),'Marks Entry 4th'!AI48,"")))))</f>
        <v/>
      </c>
      <c r="BI49" s="92" t="str">
        <f t="shared" si="40"/>
        <v/>
      </c>
      <c r="BJ49" s="87" t="str">
        <f t="shared" si="41"/>
        <v/>
      </c>
      <c r="BK49" s="144">
        <f t="shared" si="42"/>
        <v>0</v>
      </c>
      <c r="BL49" s="144" t="str">
        <f t="shared" si="43"/>
        <v/>
      </c>
      <c r="BM49" s="144" t="str">
        <f t="shared" si="6"/>
        <v/>
      </c>
      <c r="BN49" s="144" t="str">
        <f t="shared" si="44"/>
        <v/>
      </c>
      <c r="BO49" s="144" t="str">
        <f t="shared" si="7"/>
        <v/>
      </c>
      <c r="BP49" s="148" t="str">
        <f t="shared" si="8"/>
        <v/>
      </c>
      <c r="BQ49" s="180" t="str">
        <f>IF(OR($E49="",$G49=""),"",IF(AND($E$3=1),'Marks Entry 1st'!AJ48,IF(AND($E$3=2),'Marks Entry 2nd'!AJ48,IF(AND($E$3=3),'Marks Entry 3rd'!AJ48,IF(AND($E$3=4),'Marks Entry 4th'!AJ48,"")))))</f>
        <v/>
      </c>
      <c r="BR49" s="180" t="str">
        <f>IF(OR($E49="",$G49=""),"",IF(AND($E$3=1),'Marks Entry 1st'!AK48,IF(AND($E$3=2),'Marks Entry 2nd'!AK48,IF(AND($E$3=3),'Marks Entry 3rd'!AK48,IF(AND($E$3=4),'Marks Entry 4th'!AK48,"")))))</f>
        <v/>
      </c>
      <c r="BS49" s="87" t="str">
        <f t="shared" si="45"/>
        <v/>
      </c>
      <c r="BT49" s="180" t="str">
        <f>IF(OR($E49="",$G49=""),"",IF(AND($E$3=1),'Marks Entry 1st'!AL48,IF(AND($E$3=2),'Marks Entry 2nd'!AL48,IF(AND($E$3=3),'Marks Entry 3rd'!AL48,IF(AND($E$3=4),'Marks Entry 4th'!AL48,"")))))</f>
        <v/>
      </c>
      <c r="BU49" s="180" t="str">
        <f>IF(OR($E49="",$G49=""),"",IF(AND($E$3=1),'Marks Entry 1st'!AM48,IF(AND($E$3=2),'Marks Entry 2nd'!AM48,IF(AND($E$3=3),'Marks Entry 3rd'!AM48,IF(AND($E$3=4),'Marks Entry 4th'!AM48,"")))))</f>
        <v/>
      </c>
      <c r="BV49" s="180" t="str">
        <f>IF(OR($E49="",$G49=""),"",IF(AND($E$3=1),'Marks Entry 1st'!AN48,IF(AND($E$3=2),'Marks Entry 2nd'!AN48,IF(AND($E$3=3),'Marks Entry 3rd'!AN48,IF(AND($E$3=4),'Marks Entry 4th'!AN48,"")))))</f>
        <v/>
      </c>
      <c r="BW49" s="91" t="str">
        <f t="shared" si="46"/>
        <v/>
      </c>
      <c r="BX49" s="87">
        <f t="shared" si="47"/>
        <v>0</v>
      </c>
      <c r="BY49" s="93" t="str">
        <f>IF(OR($E49="",$G49=""),"",IF(AND($E$3=1),'Marks Entry 1st'!AO48,IF(AND($E$3=2),'Marks Entry 2nd'!AO48,IF(AND($E$3=3),'Marks Entry 3rd'!AO48,IF(AND($E$3=4),'Marks Entry 4th'!AO48,"")))))</f>
        <v/>
      </c>
      <c r="BZ49" s="93" t="str">
        <f>IF(OR($E49="",$G49=""),"",IF(AND($E$3=1),'Marks Entry 1st'!AP48,IF(AND($E$3=2),'Marks Entry 2nd'!AP48,IF(AND($E$3=3),'Marks Entry 3rd'!AP48,IF(AND($E$3=4),'Marks Entry 4th'!AP48,"")))))</f>
        <v/>
      </c>
      <c r="CA49" s="93" t="str">
        <f>IF(OR($E49="",$G49=""),"",IF(AND($E$3=1),'Marks Entry 1st'!AQ48,IF(AND($E$3=2),'Marks Entry 2nd'!AQ48,IF(AND($E$3=3),'Marks Entry 3rd'!AQ48,IF(AND($E$3=4),'Marks Entry 4th'!AQ48,"")))))</f>
        <v/>
      </c>
      <c r="CB49" s="92" t="str">
        <f t="shared" si="48"/>
        <v/>
      </c>
      <c r="CC49" s="87" t="str">
        <f t="shared" si="49"/>
        <v/>
      </c>
      <c r="CD49" s="144">
        <f t="shared" si="50"/>
        <v>0</v>
      </c>
      <c r="CE49" s="144" t="str">
        <f t="shared" si="51"/>
        <v/>
      </c>
      <c r="CF49" s="144" t="str">
        <f t="shared" si="9"/>
        <v/>
      </c>
      <c r="CG49" s="144" t="str">
        <f t="shared" si="52"/>
        <v/>
      </c>
      <c r="CH49" s="144" t="str">
        <f t="shared" si="10"/>
        <v/>
      </c>
      <c r="CI49" s="148" t="str">
        <f t="shared" si="11"/>
        <v/>
      </c>
      <c r="CJ49" s="380" t="str">
        <f>IF(OR($E49="",$G49=""),"",IF(AND($E$3=1),'Marks Entry 1st'!AR48,IF(AND($E$3=2),'Marks Entry 2nd'!AR48,IF(AND($E$3=3),'Marks Entry 3rd'!AR48,IF(AND($E$3=4),'Marks Entry 4th'!AR48,"")))))</f>
        <v/>
      </c>
      <c r="CK49" s="380" t="str">
        <f>IF(OR($E49="",$G49=""),"",IF(AND($E$3=1),'Marks Entry 1st'!AS48,IF(AND($E$3=2),'Marks Entry 2nd'!AS48,IF(AND($E$3=3),'Marks Entry 3rd'!AS48,IF(AND($E$3=4),'Marks Entry 4th'!AS48,"")))))</f>
        <v/>
      </c>
      <c r="CL49" s="380" t="str">
        <f>IF(OR($E49="",$G49=""),"",IF(AND($E$3=1),'Marks Entry 1st'!AT48,IF(AND($E$3=2),'Marks Entry 2nd'!AT48,IF(AND($E$3=3),'Marks Entry 3rd'!AT48,IF(AND($E$3=4),'Marks Entry 4th'!AT48,"")))))</f>
        <v/>
      </c>
      <c r="CM49" s="181" t="str">
        <f t="shared" si="53"/>
        <v/>
      </c>
      <c r="CN49" s="182">
        <f t="shared" si="54"/>
        <v>0</v>
      </c>
      <c r="CO49" s="182" t="str">
        <f t="shared" si="55"/>
        <v/>
      </c>
      <c r="CP49" s="182" t="str">
        <f t="shared" si="56"/>
        <v/>
      </c>
      <c r="CQ49" s="147" t="str">
        <f t="shared" si="12"/>
        <v/>
      </c>
      <c r="CR49" s="380" t="str">
        <f>IF(OR($E49="",$G49=""),"",IF(AND($E$3=1),'Marks Entry 1st'!AU48,IF(AND($E$3=2),'Marks Entry 2nd'!AU48,IF(AND($E$3=3),'Marks Entry 3rd'!AU48,IF(AND($E$3=4),'Marks Entry 4th'!AU48,"")))))</f>
        <v/>
      </c>
      <c r="CS49" s="380" t="str">
        <f>IF(OR($E49="",$G49=""),"",IF(AND($E$3=1),'Marks Entry 1st'!AV48,IF(AND($E$3=2),'Marks Entry 2nd'!AV48,IF(AND($E$3=3),'Marks Entry 3rd'!AV48,IF(AND($E$3=4),'Marks Entry 4th'!AV48,"")))))</f>
        <v/>
      </c>
      <c r="CT49" s="380" t="str">
        <f>IF(OR($E49="",$G49=""),"",IF(AND($E$3=1),'Marks Entry 1st'!AW48,IF(AND($E$3=2),'Marks Entry 2nd'!AW48,IF(AND($E$3=3),'Marks Entry 3rd'!AW48,IF(AND($E$3=4),'Marks Entry 4th'!AW48,"")))))</f>
        <v/>
      </c>
      <c r="CU49" s="181" t="str">
        <f t="shared" si="57"/>
        <v/>
      </c>
      <c r="CV49" s="182">
        <f t="shared" si="58"/>
        <v>0</v>
      </c>
      <c r="CW49" s="182" t="str">
        <f t="shared" si="59"/>
        <v/>
      </c>
      <c r="CX49" s="182" t="str">
        <f t="shared" si="60"/>
        <v/>
      </c>
      <c r="CY49" s="147" t="str">
        <f t="shared" si="13"/>
        <v/>
      </c>
      <c r="CZ49" s="380" t="str">
        <f>IF(OR($E49="",$G49=""),"",IF(AND($E$3=1),'Marks Entry 1st'!AX48,IF(AND($E$3=2),'Marks Entry 2nd'!AX48,IF(AND($E$3=3),'Marks Entry 3rd'!AX48,IF(AND($E$3=4),'Marks Entry 4th'!AX48,"")))))</f>
        <v/>
      </c>
      <c r="DA49" s="380" t="str">
        <f>IF(OR($E49="",$G49=""),"",IF(AND($E$3=1),'Marks Entry 1st'!AY48,IF(AND($E$3=2),'Marks Entry 2nd'!AY48,IF(AND($E$3=3),'Marks Entry 3rd'!AY48,IF(AND($E$3=4),'Marks Entry 4th'!AY48,"")))))</f>
        <v/>
      </c>
      <c r="DB49" s="380" t="str">
        <f>IF(OR($E49="",$G49=""),"",IF(AND($E$3=1),'Marks Entry 1st'!AZ48,IF(AND($E$3=2),'Marks Entry 2nd'!AZ48,IF(AND($E$3=3),'Marks Entry 3rd'!AZ48,IF(AND($E$3=4),'Marks Entry 4th'!AZ48,"")))))</f>
        <v/>
      </c>
      <c r="DC49" s="181" t="str">
        <f t="shared" si="61"/>
        <v/>
      </c>
      <c r="DD49" s="182">
        <f t="shared" si="62"/>
        <v>0</v>
      </c>
      <c r="DE49" s="182" t="str">
        <f t="shared" si="63"/>
        <v/>
      </c>
      <c r="DF49" s="182" t="str">
        <f t="shared" si="64"/>
        <v/>
      </c>
      <c r="DG49" s="147" t="str">
        <f t="shared" si="14"/>
        <v/>
      </c>
      <c r="DH49" s="104" t="str">
        <f t="shared" si="15"/>
        <v/>
      </c>
      <c r="DI49" s="105" t="str">
        <f t="shared" si="16"/>
        <v/>
      </c>
      <c r="DJ49" s="111" t="str">
        <f t="shared" si="17"/>
        <v/>
      </c>
      <c r="DK49" s="112" t="str">
        <f t="shared" si="18"/>
        <v/>
      </c>
      <c r="DL49" s="386" t="str">
        <f t="shared" si="19"/>
        <v/>
      </c>
      <c r="DM49" s="72" t="str">
        <f>IF(OR($E49="",$G49=""),"",IF(AND($E$3=1),'Marks Entry 1st'!BA48,IF(AND($E$3=2),'Marks Entry 2nd'!BA48,IF(AND($E$3=3),'Marks Entry 3rd'!BA48,IF(AND($E$3=4),'Marks Entry 4th'!BA48,"")))))</f>
        <v/>
      </c>
      <c r="DN49" s="72" t="str">
        <f>IF(OR($E49="",$G49=""),"",IF(AND($E$3=1),'Marks Entry 1st'!BB48,IF(AND($E$3=2),'Marks Entry 2nd'!BB48,IF(AND($E$3=3),'Marks Entry 3rd'!BB48,IF(AND($E$3=4),'Marks Entry 4th'!BB48,"")))))</f>
        <v/>
      </c>
      <c r="DO49" s="328" t="str">
        <f t="shared" si="20"/>
        <v/>
      </c>
      <c r="DP49" s="73"/>
      <c r="DW49" s="75">
        <f>IF(AND($E$3=1),'Marks Entry 1st'!I48,IF(AND($E$3=2),'Marks Entry 2nd'!I48,IF(AND($E$3=3),'Marks Entry 3rd'!I48,IF(AND($E$3=4),'Marks Entry 4th'!I48,""))))</f>
        <v>0</v>
      </c>
    </row>
    <row r="50" spans="1:127" ht="18.899999999999999" customHeight="1">
      <c r="A50" s="94">
        <v>43</v>
      </c>
      <c r="B50" s="94" t="str">
        <f>IF(OR(DW50=0,DW50=""),"",IF(AND($E$3=1),'Marks Entry 1st'!I49,IF(AND($E$3=2),'Marks Entry 2nd'!I49,IF(AND($E$3=3),'Marks Entry 3rd'!I49,IF(AND($E$3=4),'Marks Entry 4th'!I49,"")))))</f>
        <v/>
      </c>
      <c r="C50" s="95" t="str">
        <f>IF(OR(B50=0,B50=""),"",IF(AND($E$3=1),'Marks Entry 1st'!B49,IF(AND($E$3=2),'Marks Entry 2nd'!B49,IF(AND($E$3=3),'Marks Entry 3rd'!B49,IF(AND($E$3=4),'Marks Entry 4th'!B49,"")))))</f>
        <v/>
      </c>
      <c r="D50" s="95" t="str">
        <f>IF(OR(B50=0,B50=""),"",IF(AND($E$3=1),'Marks Entry 1st'!C49,IF(AND($E$3=2),'Marks Entry 2nd'!C49,IF(AND($E$3=3),'Marks Entry 3rd'!C49,IF(AND($E$3=4),'Marks Entry 4th'!C49,"")))))</f>
        <v/>
      </c>
      <c r="E50" s="96" t="str">
        <f>IF(OR(B50=0,B50=""),"",IF(AND($E$3=1),'Marks Entry 1st'!E49,IF(AND($E$3=2),'Marks Entry 2nd'!E49,IF(AND($E$3=3),'Marks Entry 3rd'!E49,IF(AND($E$3=4),'Marks Entry 4th'!E49,"")))))</f>
        <v/>
      </c>
      <c r="F50" s="95" t="str">
        <f>IF(OR(B50=0,B50=""),"",IF(AND($E$3=1),'Marks Entry 1st'!D49,IF(AND($E$3=2),'Marks Entry 2nd'!D49,IF(AND($E$3=3),'Marks Entry 3rd'!D49,IF(AND($E$3=4),'Marks Entry 4th'!D49,"")))))</f>
        <v/>
      </c>
      <c r="G50" s="90" t="str">
        <f>IF(OR(B50=0,B50=""),"",IF(AND($E$3=1),'Marks Entry 1st'!F49,IF(AND($E$3=2),'Marks Entry 2nd'!F49,IF(AND($E$3=3),'Marks Entry 3rd'!F49,IF(AND($E$3=4),'Marks Entry 4th'!F49,"")))))</f>
        <v/>
      </c>
      <c r="H50" s="90" t="str">
        <f>IF(OR(B50=0,B50=""),"",IF(AND($E$3=1),'Marks Entry 1st'!G49,IF(AND($E$3=2),'Marks Entry 2nd'!G49,IF(AND($E$3=3),'Marks Entry 3rd'!G49,IF(AND($E$3=4),'Marks Entry 4th'!G49,"")))))</f>
        <v/>
      </c>
      <c r="I50" s="90" t="str">
        <f>IF(OR(B50=0,B50=""),"",IF(AND($E$3=1),'Marks Entry 1st'!H49,IF(AND($E$3=2),'Marks Entry 2nd'!H49,IF(AND($E$3=3),'Marks Entry 3rd'!H49,IF(AND($E$3=4),'Marks Entry 4th'!H49,"")))))</f>
        <v/>
      </c>
      <c r="J50" s="379" t="str">
        <f>IF(OR(B50=0,B50=""),"",IF(AND($E$3=1),'Marks Entry 1st'!J49,IF(AND($E$3=2),'Marks Entry 2nd'!J49,IF(AND($E$3=3),'Marks Entry 3rd'!J49,IF(AND($E$3=4),'Marks Entry 4th'!J49,"")))))</f>
        <v/>
      </c>
      <c r="K50" s="379" t="str">
        <f>IF(OR(B50=0,B50=""),"",IF(AND($E$3=1),'Marks Entry 1st'!K49,IF(AND($E$3=2),'Marks Entry 2nd'!K49,IF(AND($E$3=3),'Marks Entry 3rd'!K49,IF(AND($E$3=4),'Marks Entry 4th'!K49,"")))))</f>
        <v/>
      </c>
      <c r="L50" s="180" t="str">
        <f>IF(OR($E50="",$G50=""),"",IF(AND($E$3=1),'Marks Entry 1st'!L49,IF(AND($E$3=2),'Marks Entry 2nd'!L49,IF(AND($E$3=3),'Marks Entry 3rd'!L49,IF(AND($E$3=4),'Marks Entry 4th'!L49,"")))))</f>
        <v/>
      </c>
      <c r="M50" s="180" t="str">
        <f>IF(OR($E50="",$G50=""),"",IF(AND($E$3=1),'Marks Entry 1st'!M49,IF(AND($E$3=2),'Marks Entry 2nd'!M49,IF(AND($E$3=3),'Marks Entry 3rd'!M49,IF(AND($E$3=4),'Marks Entry 4th'!M49,"")))))</f>
        <v/>
      </c>
      <c r="N50" s="87" t="str">
        <f t="shared" si="21"/>
        <v/>
      </c>
      <c r="O50" s="180" t="str">
        <f>IF(OR($E50="",$G50=""),"",IF(AND($E$3=1),'Marks Entry 1st'!N49,IF(AND($E$3=2),'Marks Entry 2nd'!N49,IF(AND($E$3=3),'Marks Entry 3rd'!N49,IF(AND($E$3=4),'Marks Entry 4th'!N49,"")))))</f>
        <v/>
      </c>
      <c r="P50" s="180" t="str">
        <f>IF(OR($E50="",$G50=""),"",IF(AND($E$3=1),'Marks Entry 1st'!O49,IF(AND($E$3=2),'Marks Entry 2nd'!O49,IF(AND($E$3=3),'Marks Entry 3rd'!O49,IF(AND($E$3=4),'Marks Entry 4th'!O49,"")))))</f>
        <v/>
      </c>
      <c r="Q50" s="180" t="str">
        <f>IF(OR($E50="",$G50=""),"",IF(AND($E$3=1),'Marks Entry 1st'!P49,IF(AND($E$3=2),'Marks Entry 2nd'!P49,IF(AND($E$3=3),'Marks Entry 3rd'!P49,IF(AND($E$3=4),'Marks Entry 4th'!P49,"")))))</f>
        <v/>
      </c>
      <c r="R50" s="91" t="str">
        <f t="shared" si="22"/>
        <v/>
      </c>
      <c r="S50" s="87">
        <f t="shared" si="23"/>
        <v>0</v>
      </c>
      <c r="T50" s="93" t="str">
        <f>IF(OR($E50="",$G50=""),"",IF(AND($E$3=1),'Marks Entry 1st'!Q49,IF(AND($E$3=2),'Marks Entry 2nd'!Q49,IF(AND($E$3=3),'Marks Entry 3rd'!Q49,IF(AND($E$3=4),'Marks Entry 4th'!Q49,"")))))</f>
        <v/>
      </c>
      <c r="U50" s="93" t="str">
        <f>IF(OR($E50="",$G50=""),"",IF(AND($E$3=1),'Marks Entry 1st'!R49,IF(AND($E$3=2),'Marks Entry 2nd'!R49,IF(AND($E$3=3),'Marks Entry 3rd'!R49,IF(AND($E$3=4),'Marks Entry 4th'!R49,"")))))</f>
        <v/>
      </c>
      <c r="V50" s="93" t="str">
        <f>IF(OR($E50="",$G50=""),"",IF(AND($E$3=1),'Marks Entry 1st'!S49,IF(AND($E$3=2),'Marks Entry 2nd'!S49,IF(AND($E$3=3),'Marks Entry 3rd'!S49,IF(AND($E$3=4),'Marks Entry 4th'!S49,"")))))</f>
        <v/>
      </c>
      <c r="W50" s="92" t="str">
        <f t="shared" si="24"/>
        <v/>
      </c>
      <c r="X50" s="87" t="str">
        <f t="shared" si="25"/>
        <v/>
      </c>
      <c r="Y50" s="144">
        <f t="shared" si="26"/>
        <v>0</v>
      </c>
      <c r="Z50" s="144" t="str">
        <f t="shared" si="27"/>
        <v/>
      </c>
      <c r="AA50" s="144" t="str">
        <f t="shared" si="0"/>
        <v/>
      </c>
      <c r="AB50" s="144" t="str">
        <f t="shared" si="28"/>
        <v/>
      </c>
      <c r="AC50" s="144" t="str">
        <f t="shared" si="1"/>
        <v/>
      </c>
      <c r="AD50" s="148" t="str">
        <f t="shared" si="2"/>
        <v/>
      </c>
      <c r="AE50" s="180" t="str">
        <f>IF(OR($E50="",$G50=""),"",IF(AND($E$3=1),'Marks Entry 1st'!T49,IF(AND($E$3=2),'Marks Entry 2nd'!T49,IF(AND($E$3=3),'Marks Entry 3rd'!T49,IF(AND($E$3=4),'Marks Entry 4th'!T49,"")))))</f>
        <v/>
      </c>
      <c r="AF50" s="180" t="str">
        <f>IF(OR($E50="",$G50=""),"",IF(AND($E$3=1),'Marks Entry 1st'!U49,IF(AND($E$3=2),'Marks Entry 2nd'!U49,IF(AND($E$3=3),'Marks Entry 3rd'!U49,IF(AND($E$3=4),'Marks Entry 4th'!U49,"")))))</f>
        <v/>
      </c>
      <c r="AG50" s="87" t="str">
        <f t="shared" si="29"/>
        <v/>
      </c>
      <c r="AH50" s="180" t="str">
        <f>IF(OR($E50="",$G50=""),"",IF(AND($E$3=1),'Marks Entry 1st'!V49,IF(AND($E$3=2),'Marks Entry 2nd'!V49,IF(AND($E$3=3),'Marks Entry 3rd'!V49,IF(AND($E$3=4),'Marks Entry 4th'!V49,"")))))</f>
        <v/>
      </c>
      <c r="AI50" s="180" t="str">
        <f>IF(OR($E50="",$G50=""),"",IF(AND($E$3=1),'Marks Entry 1st'!W49,IF(AND($E$3=2),'Marks Entry 2nd'!W49,IF(AND($E$3=3),'Marks Entry 3rd'!W49,IF(AND($E$3=4),'Marks Entry 4th'!W49,"")))))</f>
        <v/>
      </c>
      <c r="AJ50" s="180" t="str">
        <f>IF(OR($E50="",$G50=""),"",IF(AND($E$3=1),'Marks Entry 1st'!X49,IF(AND($E$3=2),'Marks Entry 2nd'!X49,IF(AND($E$3=3),'Marks Entry 3rd'!X49,IF(AND($E$3=4),'Marks Entry 4th'!X49,"")))))</f>
        <v/>
      </c>
      <c r="AK50" s="91" t="str">
        <f t="shared" si="30"/>
        <v/>
      </c>
      <c r="AL50" s="87">
        <f t="shared" si="31"/>
        <v>0</v>
      </c>
      <c r="AM50" s="93" t="str">
        <f>IF(OR($E50="",$G50=""),"",IF(AND($E$3=1),'Marks Entry 1st'!Y49,IF(AND($E$3=2),'Marks Entry 2nd'!Y49,IF(AND($E$3=3),'Marks Entry 3rd'!Y49,IF(AND($E$3=4),'Marks Entry 4th'!Y49,"")))))</f>
        <v/>
      </c>
      <c r="AN50" s="93" t="str">
        <f>IF(OR($E50="",$G50=""),"",IF(AND($E$3=1),'Marks Entry 1st'!Z49,IF(AND($E$3=2),'Marks Entry 2nd'!Z49,IF(AND($E$3=3),'Marks Entry 3rd'!Z49,IF(AND($E$3=4),'Marks Entry 4th'!Z49,"")))))</f>
        <v/>
      </c>
      <c r="AO50" s="93" t="str">
        <f>IF(OR($E50="",$G50=""),"",IF(AND($E$3=1),'Marks Entry 1st'!AA49,IF(AND($E$3=2),'Marks Entry 2nd'!AA49,IF(AND($E$3=3),'Marks Entry 3rd'!AA49,IF(AND($E$3=4),'Marks Entry 4th'!AA49,"")))))</f>
        <v/>
      </c>
      <c r="AP50" s="92" t="str">
        <f t="shared" si="32"/>
        <v/>
      </c>
      <c r="AQ50" s="87" t="str">
        <f t="shared" si="33"/>
        <v/>
      </c>
      <c r="AR50" s="144">
        <f t="shared" si="34"/>
        <v>0</v>
      </c>
      <c r="AS50" s="144" t="str">
        <f t="shared" si="35"/>
        <v/>
      </c>
      <c r="AT50" s="144" t="str">
        <f t="shared" si="3"/>
        <v/>
      </c>
      <c r="AU50" s="144" t="str">
        <f t="shared" si="36"/>
        <v/>
      </c>
      <c r="AV50" s="144" t="str">
        <f t="shared" si="4"/>
        <v/>
      </c>
      <c r="AW50" s="148" t="str">
        <f t="shared" si="5"/>
        <v/>
      </c>
      <c r="AX50" s="180" t="str">
        <f>IF(OR($E50="",$G50=""),"",IF(AND($E$3=1),'Marks Entry 1st'!AB49,IF(AND($E$3=2),'Marks Entry 2nd'!AB49,IF(AND($E$3=3),'Marks Entry 3rd'!AB49,IF(AND($E$3=4),'Marks Entry 4th'!AB49,"")))))</f>
        <v/>
      </c>
      <c r="AY50" s="180" t="str">
        <f>IF(OR($E50="",$G50=""),"",IF(AND($E$3=1),'Marks Entry 1st'!AC49,IF(AND($E$3=2),'Marks Entry 2nd'!AC49,IF(AND($E$3=3),'Marks Entry 3rd'!AC49,IF(AND($E$3=4),'Marks Entry 4th'!AC49,"")))))</f>
        <v/>
      </c>
      <c r="AZ50" s="87" t="str">
        <f t="shared" si="37"/>
        <v/>
      </c>
      <c r="BA50" s="180" t="str">
        <f>IF(OR($E50="",$G50=""),"",IF(AND($E$3=1),'Marks Entry 1st'!AD49,IF(AND($E$3=2),'Marks Entry 2nd'!AD49,IF(AND($E$3=3),'Marks Entry 3rd'!AD49,IF(AND($E$3=4),'Marks Entry 4th'!AD49,"")))))</f>
        <v/>
      </c>
      <c r="BB50" s="180" t="str">
        <f>IF(OR($E50="",$G50=""),"",IF(AND($E$3=1),'Marks Entry 1st'!AE49,IF(AND($E$3=2),'Marks Entry 2nd'!AE49,IF(AND($E$3=3),'Marks Entry 3rd'!AE49,IF(AND($E$3=4),'Marks Entry 4th'!AE49,"")))))</f>
        <v/>
      </c>
      <c r="BC50" s="180" t="str">
        <f>IF(OR($E50="",$G50=""),"",IF(AND($E$3=1),'Marks Entry 1st'!AF49,IF(AND($E$3=2),'Marks Entry 2nd'!AF49,IF(AND($E$3=3),'Marks Entry 3rd'!AF49,IF(AND($E$3=4),'Marks Entry 4th'!AF49,"")))))</f>
        <v/>
      </c>
      <c r="BD50" s="91" t="str">
        <f t="shared" si="38"/>
        <v/>
      </c>
      <c r="BE50" s="87">
        <f t="shared" si="39"/>
        <v>0</v>
      </c>
      <c r="BF50" s="93" t="str">
        <f>IF(OR($E50="",$G50=""),"",IF(AND($E$3=1),'Marks Entry 1st'!AG49,IF(AND($E$3=2),'Marks Entry 2nd'!AG49,IF(AND($E$3=3),'Marks Entry 3rd'!AG49,IF(AND($E$3=4),'Marks Entry 4th'!AG49,"")))))</f>
        <v/>
      </c>
      <c r="BG50" s="93" t="str">
        <f>IF(OR($E50="",$G50=""),"",IF(AND($E$3=1),'Marks Entry 1st'!AH49,IF(AND($E$3=2),'Marks Entry 2nd'!AH49,IF(AND($E$3=3),'Marks Entry 3rd'!AH49,IF(AND($E$3=4),'Marks Entry 4th'!AH49,"")))))</f>
        <v/>
      </c>
      <c r="BH50" s="93" t="str">
        <f>IF(OR($E50="",$G50=""),"",IF(AND($E$3=1),'Marks Entry 1st'!AI49,IF(AND($E$3=2),'Marks Entry 2nd'!AI49,IF(AND($E$3=3),'Marks Entry 3rd'!AI49,IF(AND($E$3=4),'Marks Entry 4th'!AI49,"")))))</f>
        <v/>
      </c>
      <c r="BI50" s="92" t="str">
        <f t="shared" si="40"/>
        <v/>
      </c>
      <c r="BJ50" s="87" t="str">
        <f t="shared" si="41"/>
        <v/>
      </c>
      <c r="BK50" s="144">
        <f t="shared" si="42"/>
        <v>0</v>
      </c>
      <c r="BL50" s="144" t="str">
        <f t="shared" si="43"/>
        <v/>
      </c>
      <c r="BM50" s="144" t="str">
        <f t="shared" si="6"/>
        <v/>
      </c>
      <c r="BN50" s="144" t="str">
        <f t="shared" si="44"/>
        <v/>
      </c>
      <c r="BO50" s="144" t="str">
        <f t="shared" si="7"/>
        <v/>
      </c>
      <c r="BP50" s="148" t="str">
        <f t="shared" si="8"/>
        <v/>
      </c>
      <c r="BQ50" s="180" t="str">
        <f>IF(OR($E50="",$G50=""),"",IF(AND($E$3=1),'Marks Entry 1st'!AJ49,IF(AND($E$3=2),'Marks Entry 2nd'!AJ49,IF(AND($E$3=3),'Marks Entry 3rd'!AJ49,IF(AND($E$3=4),'Marks Entry 4th'!AJ49,"")))))</f>
        <v/>
      </c>
      <c r="BR50" s="180" t="str">
        <f>IF(OR($E50="",$G50=""),"",IF(AND($E$3=1),'Marks Entry 1st'!AK49,IF(AND($E$3=2),'Marks Entry 2nd'!AK49,IF(AND($E$3=3),'Marks Entry 3rd'!AK49,IF(AND($E$3=4),'Marks Entry 4th'!AK49,"")))))</f>
        <v/>
      </c>
      <c r="BS50" s="87" t="str">
        <f t="shared" si="45"/>
        <v/>
      </c>
      <c r="BT50" s="180" t="str">
        <f>IF(OR($E50="",$G50=""),"",IF(AND($E$3=1),'Marks Entry 1st'!AL49,IF(AND($E$3=2),'Marks Entry 2nd'!AL49,IF(AND($E$3=3),'Marks Entry 3rd'!AL49,IF(AND($E$3=4),'Marks Entry 4th'!AL49,"")))))</f>
        <v/>
      </c>
      <c r="BU50" s="180" t="str">
        <f>IF(OR($E50="",$G50=""),"",IF(AND($E$3=1),'Marks Entry 1st'!AM49,IF(AND($E$3=2),'Marks Entry 2nd'!AM49,IF(AND($E$3=3),'Marks Entry 3rd'!AM49,IF(AND($E$3=4),'Marks Entry 4th'!AM49,"")))))</f>
        <v/>
      </c>
      <c r="BV50" s="180" t="str">
        <f>IF(OR($E50="",$G50=""),"",IF(AND($E$3=1),'Marks Entry 1st'!AN49,IF(AND($E$3=2),'Marks Entry 2nd'!AN49,IF(AND($E$3=3),'Marks Entry 3rd'!AN49,IF(AND($E$3=4),'Marks Entry 4th'!AN49,"")))))</f>
        <v/>
      </c>
      <c r="BW50" s="91" t="str">
        <f t="shared" si="46"/>
        <v/>
      </c>
      <c r="BX50" s="87">
        <f t="shared" si="47"/>
        <v>0</v>
      </c>
      <c r="BY50" s="93" t="str">
        <f>IF(OR($E50="",$G50=""),"",IF(AND($E$3=1),'Marks Entry 1st'!AO49,IF(AND($E$3=2),'Marks Entry 2nd'!AO49,IF(AND($E$3=3),'Marks Entry 3rd'!AO49,IF(AND($E$3=4),'Marks Entry 4th'!AO49,"")))))</f>
        <v/>
      </c>
      <c r="BZ50" s="93" t="str">
        <f>IF(OR($E50="",$G50=""),"",IF(AND($E$3=1),'Marks Entry 1st'!AP49,IF(AND($E$3=2),'Marks Entry 2nd'!AP49,IF(AND($E$3=3),'Marks Entry 3rd'!AP49,IF(AND($E$3=4),'Marks Entry 4th'!AP49,"")))))</f>
        <v/>
      </c>
      <c r="CA50" s="93" t="str">
        <f>IF(OR($E50="",$G50=""),"",IF(AND($E$3=1),'Marks Entry 1st'!AQ49,IF(AND($E$3=2),'Marks Entry 2nd'!AQ49,IF(AND($E$3=3),'Marks Entry 3rd'!AQ49,IF(AND($E$3=4),'Marks Entry 4th'!AQ49,"")))))</f>
        <v/>
      </c>
      <c r="CB50" s="92" t="str">
        <f t="shared" si="48"/>
        <v/>
      </c>
      <c r="CC50" s="87" t="str">
        <f t="shared" si="49"/>
        <v/>
      </c>
      <c r="CD50" s="144">
        <f t="shared" si="50"/>
        <v>0</v>
      </c>
      <c r="CE50" s="144" t="str">
        <f t="shared" si="51"/>
        <v/>
      </c>
      <c r="CF50" s="144" t="str">
        <f t="shared" si="9"/>
        <v/>
      </c>
      <c r="CG50" s="144" t="str">
        <f t="shared" si="52"/>
        <v/>
      </c>
      <c r="CH50" s="144" t="str">
        <f t="shared" si="10"/>
        <v/>
      </c>
      <c r="CI50" s="148" t="str">
        <f t="shared" si="11"/>
        <v/>
      </c>
      <c r="CJ50" s="380" t="str">
        <f>IF(OR($E50="",$G50=""),"",IF(AND($E$3=1),'Marks Entry 1st'!AR49,IF(AND($E$3=2),'Marks Entry 2nd'!AR49,IF(AND($E$3=3),'Marks Entry 3rd'!AR49,IF(AND($E$3=4),'Marks Entry 4th'!AR49,"")))))</f>
        <v/>
      </c>
      <c r="CK50" s="380" t="str">
        <f>IF(OR($E50="",$G50=""),"",IF(AND($E$3=1),'Marks Entry 1st'!AS49,IF(AND($E$3=2),'Marks Entry 2nd'!AS49,IF(AND($E$3=3),'Marks Entry 3rd'!AS49,IF(AND($E$3=4),'Marks Entry 4th'!AS49,"")))))</f>
        <v/>
      </c>
      <c r="CL50" s="380" t="str">
        <f>IF(OR($E50="",$G50=""),"",IF(AND($E$3=1),'Marks Entry 1st'!AT49,IF(AND($E$3=2),'Marks Entry 2nd'!AT49,IF(AND($E$3=3),'Marks Entry 3rd'!AT49,IF(AND($E$3=4),'Marks Entry 4th'!AT49,"")))))</f>
        <v/>
      </c>
      <c r="CM50" s="181" t="str">
        <f t="shared" si="53"/>
        <v/>
      </c>
      <c r="CN50" s="182">
        <f t="shared" si="54"/>
        <v>0</v>
      </c>
      <c r="CO50" s="182" t="str">
        <f t="shared" si="55"/>
        <v/>
      </c>
      <c r="CP50" s="182" t="str">
        <f t="shared" si="56"/>
        <v/>
      </c>
      <c r="CQ50" s="147" t="str">
        <f t="shared" si="12"/>
        <v/>
      </c>
      <c r="CR50" s="380" t="str">
        <f>IF(OR($E50="",$G50=""),"",IF(AND($E$3=1),'Marks Entry 1st'!AU49,IF(AND($E$3=2),'Marks Entry 2nd'!AU49,IF(AND($E$3=3),'Marks Entry 3rd'!AU49,IF(AND($E$3=4),'Marks Entry 4th'!AU49,"")))))</f>
        <v/>
      </c>
      <c r="CS50" s="380" t="str">
        <f>IF(OR($E50="",$G50=""),"",IF(AND($E$3=1),'Marks Entry 1st'!AV49,IF(AND($E$3=2),'Marks Entry 2nd'!AV49,IF(AND($E$3=3),'Marks Entry 3rd'!AV49,IF(AND($E$3=4),'Marks Entry 4th'!AV49,"")))))</f>
        <v/>
      </c>
      <c r="CT50" s="380" t="str">
        <f>IF(OR($E50="",$G50=""),"",IF(AND($E$3=1),'Marks Entry 1st'!AW49,IF(AND($E$3=2),'Marks Entry 2nd'!AW49,IF(AND($E$3=3),'Marks Entry 3rd'!AW49,IF(AND($E$3=4),'Marks Entry 4th'!AW49,"")))))</f>
        <v/>
      </c>
      <c r="CU50" s="181" t="str">
        <f t="shared" si="57"/>
        <v/>
      </c>
      <c r="CV50" s="182">
        <f t="shared" si="58"/>
        <v>0</v>
      </c>
      <c r="CW50" s="182" t="str">
        <f t="shared" si="59"/>
        <v/>
      </c>
      <c r="CX50" s="182" t="str">
        <f t="shared" si="60"/>
        <v/>
      </c>
      <c r="CY50" s="147" t="str">
        <f t="shared" si="13"/>
        <v/>
      </c>
      <c r="CZ50" s="380" t="str">
        <f>IF(OR($E50="",$G50=""),"",IF(AND($E$3=1),'Marks Entry 1st'!AX49,IF(AND($E$3=2),'Marks Entry 2nd'!AX49,IF(AND($E$3=3),'Marks Entry 3rd'!AX49,IF(AND($E$3=4),'Marks Entry 4th'!AX49,"")))))</f>
        <v/>
      </c>
      <c r="DA50" s="380" t="str">
        <f>IF(OR($E50="",$G50=""),"",IF(AND($E$3=1),'Marks Entry 1st'!AY49,IF(AND($E$3=2),'Marks Entry 2nd'!AY49,IF(AND($E$3=3),'Marks Entry 3rd'!AY49,IF(AND($E$3=4),'Marks Entry 4th'!AY49,"")))))</f>
        <v/>
      </c>
      <c r="DB50" s="380" t="str">
        <f>IF(OR($E50="",$G50=""),"",IF(AND($E$3=1),'Marks Entry 1st'!AZ49,IF(AND($E$3=2),'Marks Entry 2nd'!AZ49,IF(AND($E$3=3),'Marks Entry 3rd'!AZ49,IF(AND($E$3=4),'Marks Entry 4th'!AZ49,"")))))</f>
        <v/>
      </c>
      <c r="DC50" s="181" t="str">
        <f t="shared" si="61"/>
        <v/>
      </c>
      <c r="DD50" s="182">
        <f t="shared" si="62"/>
        <v>0</v>
      </c>
      <c r="DE50" s="182" t="str">
        <f t="shared" si="63"/>
        <v/>
      </c>
      <c r="DF50" s="182" t="str">
        <f t="shared" si="64"/>
        <v/>
      </c>
      <c r="DG50" s="147" t="str">
        <f t="shared" si="14"/>
        <v/>
      </c>
      <c r="DH50" s="104" t="str">
        <f t="shared" si="15"/>
        <v/>
      </c>
      <c r="DI50" s="105" t="str">
        <f t="shared" si="16"/>
        <v/>
      </c>
      <c r="DJ50" s="111" t="str">
        <f t="shared" si="17"/>
        <v/>
      </c>
      <c r="DK50" s="112" t="str">
        <f t="shared" si="18"/>
        <v/>
      </c>
      <c r="DL50" s="386" t="str">
        <f t="shared" si="19"/>
        <v/>
      </c>
      <c r="DM50" s="72" t="str">
        <f>IF(OR($E50="",$G50=""),"",IF(AND($E$3=1),'Marks Entry 1st'!BA49,IF(AND($E$3=2),'Marks Entry 2nd'!BA49,IF(AND($E$3=3),'Marks Entry 3rd'!BA49,IF(AND($E$3=4),'Marks Entry 4th'!BA49,"")))))</f>
        <v/>
      </c>
      <c r="DN50" s="72" t="str">
        <f>IF(OR($E50="",$G50=""),"",IF(AND($E$3=1),'Marks Entry 1st'!BB49,IF(AND($E$3=2),'Marks Entry 2nd'!BB49,IF(AND($E$3=3),'Marks Entry 3rd'!BB49,IF(AND($E$3=4),'Marks Entry 4th'!BB49,"")))))</f>
        <v/>
      </c>
      <c r="DO50" s="328" t="str">
        <f t="shared" si="20"/>
        <v/>
      </c>
      <c r="DP50" s="73"/>
      <c r="DW50" s="75">
        <f>IF(AND($E$3=1),'Marks Entry 1st'!I49,IF(AND($E$3=2),'Marks Entry 2nd'!I49,IF(AND($E$3=3),'Marks Entry 3rd'!I49,IF(AND($E$3=4),'Marks Entry 4th'!I49,""))))</f>
        <v>0</v>
      </c>
    </row>
    <row r="51" spans="1:127" ht="18.899999999999999" customHeight="1">
      <c r="A51" s="94">
        <v>44</v>
      </c>
      <c r="B51" s="94" t="str">
        <f>IF(OR(DW51=0,DW51=""),"",IF(AND($E$3=1),'Marks Entry 1st'!I50,IF(AND($E$3=2),'Marks Entry 2nd'!I50,IF(AND($E$3=3),'Marks Entry 3rd'!I50,IF(AND($E$3=4),'Marks Entry 4th'!I50,"")))))</f>
        <v/>
      </c>
      <c r="C51" s="95" t="str">
        <f>IF(OR(B51=0,B51=""),"",IF(AND($E$3=1),'Marks Entry 1st'!B50,IF(AND($E$3=2),'Marks Entry 2nd'!B50,IF(AND($E$3=3),'Marks Entry 3rd'!B50,IF(AND($E$3=4),'Marks Entry 4th'!B50,"")))))</f>
        <v/>
      </c>
      <c r="D51" s="95" t="str">
        <f>IF(OR(B51=0,B51=""),"",IF(AND($E$3=1),'Marks Entry 1st'!C50,IF(AND($E$3=2),'Marks Entry 2nd'!C50,IF(AND($E$3=3),'Marks Entry 3rd'!C50,IF(AND($E$3=4),'Marks Entry 4th'!C50,"")))))</f>
        <v/>
      </c>
      <c r="E51" s="96" t="str">
        <f>IF(OR(B51=0,B51=""),"",IF(AND($E$3=1),'Marks Entry 1st'!E50,IF(AND($E$3=2),'Marks Entry 2nd'!E50,IF(AND($E$3=3),'Marks Entry 3rd'!E50,IF(AND($E$3=4),'Marks Entry 4th'!E50,"")))))</f>
        <v/>
      </c>
      <c r="F51" s="95" t="str">
        <f>IF(OR(B51=0,B51=""),"",IF(AND($E$3=1),'Marks Entry 1st'!D50,IF(AND($E$3=2),'Marks Entry 2nd'!D50,IF(AND($E$3=3),'Marks Entry 3rd'!D50,IF(AND($E$3=4),'Marks Entry 4th'!D50,"")))))</f>
        <v/>
      </c>
      <c r="G51" s="90" t="str">
        <f>IF(OR(B51=0,B51=""),"",IF(AND($E$3=1),'Marks Entry 1st'!F50,IF(AND($E$3=2),'Marks Entry 2nd'!F50,IF(AND($E$3=3),'Marks Entry 3rd'!F50,IF(AND($E$3=4),'Marks Entry 4th'!F50,"")))))</f>
        <v/>
      </c>
      <c r="H51" s="90" t="str">
        <f>IF(OR(B51=0,B51=""),"",IF(AND($E$3=1),'Marks Entry 1st'!G50,IF(AND($E$3=2),'Marks Entry 2nd'!G50,IF(AND($E$3=3),'Marks Entry 3rd'!G50,IF(AND($E$3=4),'Marks Entry 4th'!G50,"")))))</f>
        <v/>
      </c>
      <c r="I51" s="90" t="str">
        <f>IF(OR(B51=0,B51=""),"",IF(AND($E$3=1),'Marks Entry 1st'!H50,IF(AND($E$3=2),'Marks Entry 2nd'!H50,IF(AND($E$3=3),'Marks Entry 3rd'!H50,IF(AND($E$3=4),'Marks Entry 4th'!H50,"")))))</f>
        <v/>
      </c>
      <c r="J51" s="379" t="str">
        <f>IF(OR(B51=0,B51=""),"",IF(AND($E$3=1),'Marks Entry 1st'!J50,IF(AND($E$3=2),'Marks Entry 2nd'!J50,IF(AND($E$3=3),'Marks Entry 3rd'!J50,IF(AND($E$3=4),'Marks Entry 4th'!J50,"")))))</f>
        <v/>
      </c>
      <c r="K51" s="379" t="str">
        <f>IF(OR(B51=0,B51=""),"",IF(AND($E$3=1),'Marks Entry 1st'!K50,IF(AND($E$3=2),'Marks Entry 2nd'!K50,IF(AND($E$3=3),'Marks Entry 3rd'!K50,IF(AND($E$3=4),'Marks Entry 4th'!K50,"")))))</f>
        <v/>
      </c>
      <c r="L51" s="180" t="str">
        <f>IF(OR($E51="",$G51=""),"",IF(AND($E$3=1),'Marks Entry 1st'!L50,IF(AND($E$3=2),'Marks Entry 2nd'!L50,IF(AND($E$3=3),'Marks Entry 3rd'!L50,IF(AND($E$3=4),'Marks Entry 4th'!L50,"")))))</f>
        <v/>
      </c>
      <c r="M51" s="180" t="str">
        <f>IF(OR($E51="",$G51=""),"",IF(AND($E$3=1),'Marks Entry 1st'!M50,IF(AND($E$3=2),'Marks Entry 2nd'!M50,IF(AND($E$3=3),'Marks Entry 3rd'!M50,IF(AND($E$3=4),'Marks Entry 4th'!M50,"")))))</f>
        <v/>
      </c>
      <c r="N51" s="87" t="str">
        <f t="shared" si="21"/>
        <v/>
      </c>
      <c r="O51" s="180" t="str">
        <f>IF(OR($E51="",$G51=""),"",IF(AND($E$3=1),'Marks Entry 1st'!N50,IF(AND($E$3=2),'Marks Entry 2nd'!N50,IF(AND($E$3=3),'Marks Entry 3rd'!N50,IF(AND($E$3=4),'Marks Entry 4th'!N50,"")))))</f>
        <v/>
      </c>
      <c r="P51" s="180" t="str">
        <f>IF(OR($E51="",$G51=""),"",IF(AND($E$3=1),'Marks Entry 1st'!O50,IF(AND($E$3=2),'Marks Entry 2nd'!O50,IF(AND($E$3=3),'Marks Entry 3rd'!O50,IF(AND($E$3=4),'Marks Entry 4th'!O50,"")))))</f>
        <v/>
      </c>
      <c r="Q51" s="180" t="str">
        <f>IF(OR($E51="",$G51=""),"",IF(AND($E$3=1),'Marks Entry 1st'!P50,IF(AND($E$3=2),'Marks Entry 2nd'!P50,IF(AND($E$3=3),'Marks Entry 3rd'!P50,IF(AND($E$3=4),'Marks Entry 4th'!P50,"")))))</f>
        <v/>
      </c>
      <c r="R51" s="91" t="str">
        <f t="shared" si="22"/>
        <v/>
      </c>
      <c r="S51" s="87">
        <f t="shared" si="23"/>
        <v>0</v>
      </c>
      <c r="T51" s="93" t="str">
        <f>IF(OR($E51="",$G51=""),"",IF(AND($E$3=1),'Marks Entry 1st'!Q50,IF(AND($E$3=2),'Marks Entry 2nd'!Q50,IF(AND($E$3=3),'Marks Entry 3rd'!Q50,IF(AND($E$3=4),'Marks Entry 4th'!Q50,"")))))</f>
        <v/>
      </c>
      <c r="U51" s="93" t="str">
        <f>IF(OR($E51="",$G51=""),"",IF(AND($E$3=1),'Marks Entry 1st'!R50,IF(AND($E$3=2),'Marks Entry 2nd'!R50,IF(AND($E$3=3),'Marks Entry 3rd'!R50,IF(AND($E$3=4),'Marks Entry 4th'!R50,"")))))</f>
        <v/>
      </c>
      <c r="V51" s="93" t="str">
        <f>IF(OR($E51="",$G51=""),"",IF(AND($E$3=1),'Marks Entry 1st'!S50,IF(AND($E$3=2),'Marks Entry 2nd'!S50,IF(AND($E$3=3),'Marks Entry 3rd'!S50,IF(AND($E$3=4),'Marks Entry 4th'!S50,"")))))</f>
        <v/>
      </c>
      <c r="W51" s="92" t="str">
        <f t="shared" si="24"/>
        <v/>
      </c>
      <c r="X51" s="87" t="str">
        <f t="shared" si="25"/>
        <v/>
      </c>
      <c r="Y51" s="144">
        <f t="shared" si="26"/>
        <v>0</v>
      </c>
      <c r="Z51" s="144" t="str">
        <f t="shared" si="27"/>
        <v/>
      </c>
      <c r="AA51" s="144" t="str">
        <f t="shared" si="0"/>
        <v/>
      </c>
      <c r="AB51" s="144" t="str">
        <f t="shared" si="28"/>
        <v/>
      </c>
      <c r="AC51" s="144" t="str">
        <f t="shared" si="1"/>
        <v/>
      </c>
      <c r="AD51" s="148" t="str">
        <f t="shared" si="2"/>
        <v/>
      </c>
      <c r="AE51" s="180" t="str">
        <f>IF(OR($E51="",$G51=""),"",IF(AND($E$3=1),'Marks Entry 1st'!T50,IF(AND($E$3=2),'Marks Entry 2nd'!T50,IF(AND($E$3=3),'Marks Entry 3rd'!T50,IF(AND($E$3=4),'Marks Entry 4th'!T50,"")))))</f>
        <v/>
      </c>
      <c r="AF51" s="180" t="str">
        <f>IF(OR($E51="",$G51=""),"",IF(AND($E$3=1),'Marks Entry 1st'!U50,IF(AND($E$3=2),'Marks Entry 2nd'!U50,IF(AND($E$3=3),'Marks Entry 3rd'!U50,IF(AND($E$3=4),'Marks Entry 4th'!U50,"")))))</f>
        <v/>
      </c>
      <c r="AG51" s="87" t="str">
        <f t="shared" si="29"/>
        <v/>
      </c>
      <c r="AH51" s="180" t="str">
        <f>IF(OR($E51="",$G51=""),"",IF(AND($E$3=1),'Marks Entry 1st'!V50,IF(AND($E$3=2),'Marks Entry 2nd'!V50,IF(AND($E$3=3),'Marks Entry 3rd'!V50,IF(AND($E$3=4),'Marks Entry 4th'!V50,"")))))</f>
        <v/>
      </c>
      <c r="AI51" s="180" t="str">
        <f>IF(OR($E51="",$G51=""),"",IF(AND($E$3=1),'Marks Entry 1st'!W50,IF(AND($E$3=2),'Marks Entry 2nd'!W50,IF(AND($E$3=3),'Marks Entry 3rd'!W50,IF(AND($E$3=4),'Marks Entry 4th'!W50,"")))))</f>
        <v/>
      </c>
      <c r="AJ51" s="180" t="str">
        <f>IF(OR($E51="",$G51=""),"",IF(AND($E$3=1),'Marks Entry 1st'!X50,IF(AND($E$3=2),'Marks Entry 2nd'!X50,IF(AND($E$3=3),'Marks Entry 3rd'!X50,IF(AND($E$3=4),'Marks Entry 4th'!X50,"")))))</f>
        <v/>
      </c>
      <c r="AK51" s="91" t="str">
        <f t="shared" si="30"/>
        <v/>
      </c>
      <c r="AL51" s="87">
        <f t="shared" si="31"/>
        <v>0</v>
      </c>
      <c r="AM51" s="93" t="str">
        <f>IF(OR($E51="",$G51=""),"",IF(AND($E$3=1),'Marks Entry 1st'!Y50,IF(AND($E$3=2),'Marks Entry 2nd'!Y50,IF(AND($E$3=3),'Marks Entry 3rd'!Y50,IF(AND($E$3=4),'Marks Entry 4th'!Y50,"")))))</f>
        <v/>
      </c>
      <c r="AN51" s="93" t="str">
        <f>IF(OR($E51="",$G51=""),"",IF(AND($E$3=1),'Marks Entry 1st'!Z50,IF(AND($E$3=2),'Marks Entry 2nd'!Z50,IF(AND($E$3=3),'Marks Entry 3rd'!Z50,IF(AND($E$3=4),'Marks Entry 4th'!Z50,"")))))</f>
        <v/>
      </c>
      <c r="AO51" s="93" t="str">
        <f>IF(OR($E51="",$G51=""),"",IF(AND($E$3=1),'Marks Entry 1st'!AA50,IF(AND($E$3=2),'Marks Entry 2nd'!AA50,IF(AND($E$3=3),'Marks Entry 3rd'!AA50,IF(AND($E$3=4),'Marks Entry 4th'!AA50,"")))))</f>
        <v/>
      </c>
      <c r="AP51" s="92" t="str">
        <f t="shared" si="32"/>
        <v/>
      </c>
      <c r="AQ51" s="87" t="str">
        <f t="shared" si="33"/>
        <v/>
      </c>
      <c r="AR51" s="144">
        <f t="shared" si="34"/>
        <v>0</v>
      </c>
      <c r="AS51" s="144" t="str">
        <f t="shared" si="35"/>
        <v/>
      </c>
      <c r="AT51" s="144" t="str">
        <f t="shared" si="3"/>
        <v/>
      </c>
      <c r="AU51" s="144" t="str">
        <f t="shared" si="36"/>
        <v/>
      </c>
      <c r="AV51" s="144" t="str">
        <f t="shared" si="4"/>
        <v/>
      </c>
      <c r="AW51" s="148" t="str">
        <f t="shared" si="5"/>
        <v/>
      </c>
      <c r="AX51" s="180" t="str">
        <f>IF(OR($E51="",$G51=""),"",IF(AND($E$3=1),'Marks Entry 1st'!AB50,IF(AND($E$3=2),'Marks Entry 2nd'!AB50,IF(AND($E$3=3),'Marks Entry 3rd'!AB50,IF(AND($E$3=4),'Marks Entry 4th'!AB50,"")))))</f>
        <v/>
      </c>
      <c r="AY51" s="180" t="str">
        <f>IF(OR($E51="",$G51=""),"",IF(AND($E$3=1),'Marks Entry 1st'!AC50,IF(AND($E$3=2),'Marks Entry 2nd'!AC50,IF(AND($E$3=3),'Marks Entry 3rd'!AC50,IF(AND($E$3=4),'Marks Entry 4th'!AC50,"")))))</f>
        <v/>
      </c>
      <c r="AZ51" s="87" t="str">
        <f t="shared" si="37"/>
        <v/>
      </c>
      <c r="BA51" s="180" t="str">
        <f>IF(OR($E51="",$G51=""),"",IF(AND($E$3=1),'Marks Entry 1st'!AD50,IF(AND($E$3=2),'Marks Entry 2nd'!AD50,IF(AND($E$3=3),'Marks Entry 3rd'!AD50,IF(AND($E$3=4),'Marks Entry 4th'!AD50,"")))))</f>
        <v/>
      </c>
      <c r="BB51" s="180" t="str">
        <f>IF(OR($E51="",$G51=""),"",IF(AND($E$3=1),'Marks Entry 1st'!AE50,IF(AND($E$3=2),'Marks Entry 2nd'!AE50,IF(AND($E$3=3),'Marks Entry 3rd'!AE50,IF(AND($E$3=4),'Marks Entry 4th'!AE50,"")))))</f>
        <v/>
      </c>
      <c r="BC51" s="180" t="str">
        <f>IF(OR($E51="",$G51=""),"",IF(AND($E$3=1),'Marks Entry 1st'!AF50,IF(AND($E$3=2),'Marks Entry 2nd'!AF50,IF(AND($E$3=3),'Marks Entry 3rd'!AF50,IF(AND($E$3=4),'Marks Entry 4th'!AF50,"")))))</f>
        <v/>
      </c>
      <c r="BD51" s="91" t="str">
        <f t="shared" si="38"/>
        <v/>
      </c>
      <c r="BE51" s="87">
        <f t="shared" si="39"/>
        <v>0</v>
      </c>
      <c r="BF51" s="93" t="str">
        <f>IF(OR($E51="",$G51=""),"",IF(AND($E$3=1),'Marks Entry 1st'!AG50,IF(AND($E$3=2),'Marks Entry 2nd'!AG50,IF(AND($E$3=3),'Marks Entry 3rd'!AG50,IF(AND($E$3=4),'Marks Entry 4th'!AG50,"")))))</f>
        <v/>
      </c>
      <c r="BG51" s="93" t="str">
        <f>IF(OR($E51="",$G51=""),"",IF(AND($E$3=1),'Marks Entry 1st'!AH50,IF(AND($E$3=2),'Marks Entry 2nd'!AH50,IF(AND($E$3=3),'Marks Entry 3rd'!AH50,IF(AND($E$3=4),'Marks Entry 4th'!AH50,"")))))</f>
        <v/>
      </c>
      <c r="BH51" s="93" t="str">
        <f>IF(OR($E51="",$G51=""),"",IF(AND($E$3=1),'Marks Entry 1st'!AI50,IF(AND($E$3=2),'Marks Entry 2nd'!AI50,IF(AND($E$3=3),'Marks Entry 3rd'!AI50,IF(AND($E$3=4),'Marks Entry 4th'!AI50,"")))))</f>
        <v/>
      </c>
      <c r="BI51" s="92" t="str">
        <f t="shared" si="40"/>
        <v/>
      </c>
      <c r="BJ51" s="87" t="str">
        <f t="shared" si="41"/>
        <v/>
      </c>
      <c r="BK51" s="144">
        <f t="shared" si="42"/>
        <v>0</v>
      </c>
      <c r="BL51" s="144" t="str">
        <f t="shared" si="43"/>
        <v/>
      </c>
      <c r="BM51" s="144" t="str">
        <f t="shared" si="6"/>
        <v/>
      </c>
      <c r="BN51" s="144" t="str">
        <f t="shared" si="44"/>
        <v/>
      </c>
      <c r="BO51" s="144" t="str">
        <f t="shared" si="7"/>
        <v/>
      </c>
      <c r="BP51" s="148" t="str">
        <f t="shared" si="8"/>
        <v/>
      </c>
      <c r="BQ51" s="180" t="str">
        <f>IF(OR($E51="",$G51=""),"",IF(AND($E$3=1),'Marks Entry 1st'!AJ50,IF(AND($E$3=2),'Marks Entry 2nd'!AJ50,IF(AND($E$3=3),'Marks Entry 3rd'!AJ50,IF(AND($E$3=4),'Marks Entry 4th'!AJ50,"")))))</f>
        <v/>
      </c>
      <c r="BR51" s="180" t="str">
        <f>IF(OR($E51="",$G51=""),"",IF(AND($E$3=1),'Marks Entry 1st'!AK50,IF(AND($E$3=2),'Marks Entry 2nd'!AK50,IF(AND($E$3=3),'Marks Entry 3rd'!AK50,IF(AND($E$3=4),'Marks Entry 4th'!AK50,"")))))</f>
        <v/>
      </c>
      <c r="BS51" s="87" t="str">
        <f t="shared" si="45"/>
        <v/>
      </c>
      <c r="BT51" s="180" t="str">
        <f>IF(OR($E51="",$G51=""),"",IF(AND($E$3=1),'Marks Entry 1st'!AL50,IF(AND($E$3=2),'Marks Entry 2nd'!AL50,IF(AND($E$3=3),'Marks Entry 3rd'!AL50,IF(AND($E$3=4),'Marks Entry 4th'!AL50,"")))))</f>
        <v/>
      </c>
      <c r="BU51" s="180" t="str">
        <f>IF(OR($E51="",$G51=""),"",IF(AND($E$3=1),'Marks Entry 1st'!AM50,IF(AND($E$3=2),'Marks Entry 2nd'!AM50,IF(AND($E$3=3),'Marks Entry 3rd'!AM50,IF(AND($E$3=4),'Marks Entry 4th'!AM50,"")))))</f>
        <v/>
      </c>
      <c r="BV51" s="180" t="str">
        <f>IF(OR($E51="",$G51=""),"",IF(AND($E$3=1),'Marks Entry 1st'!AN50,IF(AND($E$3=2),'Marks Entry 2nd'!AN50,IF(AND($E$3=3),'Marks Entry 3rd'!AN50,IF(AND($E$3=4),'Marks Entry 4th'!AN50,"")))))</f>
        <v/>
      </c>
      <c r="BW51" s="91" t="str">
        <f t="shared" si="46"/>
        <v/>
      </c>
      <c r="BX51" s="87">
        <f t="shared" si="47"/>
        <v>0</v>
      </c>
      <c r="BY51" s="93" t="str">
        <f>IF(OR($E51="",$G51=""),"",IF(AND($E$3=1),'Marks Entry 1st'!AO50,IF(AND($E$3=2),'Marks Entry 2nd'!AO50,IF(AND($E$3=3),'Marks Entry 3rd'!AO50,IF(AND($E$3=4),'Marks Entry 4th'!AO50,"")))))</f>
        <v/>
      </c>
      <c r="BZ51" s="93" t="str">
        <f>IF(OR($E51="",$G51=""),"",IF(AND($E$3=1),'Marks Entry 1st'!AP50,IF(AND($E$3=2),'Marks Entry 2nd'!AP50,IF(AND($E$3=3),'Marks Entry 3rd'!AP50,IF(AND($E$3=4),'Marks Entry 4th'!AP50,"")))))</f>
        <v/>
      </c>
      <c r="CA51" s="93" t="str">
        <f>IF(OR($E51="",$G51=""),"",IF(AND($E$3=1),'Marks Entry 1st'!AQ50,IF(AND($E$3=2),'Marks Entry 2nd'!AQ50,IF(AND($E$3=3),'Marks Entry 3rd'!AQ50,IF(AND($E$3=4),'Marks Entry 4th'!AQ50,"")))))</f>
        <v/>
      </c>
      <c r="CB51" s="92" t="str">
        <f t="shared" si="48"/>
        <v/>
      </c>
      <c r="CC51" s="87" t="str">
        <f t="shared" si="49"/>
        <v/>
      </c>
      <c r="CD51" s="144">
        <f t="shared" si="50"/>
        <v>0</v>
      </c>
      <c r="CE51" s="144" t="str">
        <f t="shared" si="51"/>
        <v/>
      </c>
      <c r="CF51" s="144" t="str">
        <f t="shared" si="9"/>
        <v/>
      </c>
      <c r="CG51" s="144" t="str">
        <f t="shared" si="52"/>
        <v/>
      </c>
      <c r="CH51" s="144" t="str">
        <f t="shared" si="10"/>
        <v/>
      </c>
      <c r="CI51" s="148" t="str">
        <f t="shared" si="11"/>
        <v/>
      </c>
      <c r="CJ51" s="380" t="str">
        <f>IF(OR($E51="",$G51=""),"",IF(AND($E$3=1),'Marks Entry 1st'!AR50,IF(AND($E$3=2),'Marks Entry 2nd'!AR50,IF(AND($E$3=3),'Marks Entry 3rd'!AR50,IF(AND($E$3=4),'Marks Entry 4th'!AR50,"")))))</f>
        <v/>
      </c>
      <c r="CK51" s="380" t="str">
        <f>IF(OR($E51="",$G51=""),"",IF(AND($E$3=1),'Marks Entry 1st'!AS50,IF(AND($E$3=2),'Marks Entry 2nd'!AS50,IF(AND($E$3=3),'Marks Entry 3rd'!AS50,IF(AND($E$3=4),'Marks Entry 4th'!AS50,"")))))</f>
        <v/>
      </c>
      <c r="CL51" s="380" t="str">
        <f>IF(OR($E51="",$G51=""),"",IF(AND($E$3=1),'Marks Entry 1st'!AT50,IF(AND($E$3=2),'Marks Entry 2nd'!AT50,IF(AND($E$3=3),'Marks Entry 3rd'!AT50,IF(AND($E$3=4),'Marks Entry 4th'!AT50,"")))))</f>
        <v/>
      </c>
      <c r="CM51" s="181" t="str">
        <f t="shared" si="53"/>
        <v/>
      </c>
      <c r="CN51" s="182">
        <f t="shared" si="54"/>
        <v>0</v>
      </c>
      <c r="CO51" s="182" t="str">
        <f t="shared" si="55"/>
        <v/>
      </c>
      <c r="CP51" s="182" t="str">
        <f t="shared" si="56"/>
        <v/>
      </c>
      <c r="CQ51" s="147" t="str">
        <f t="shared" si="12"/>
        <v/>
      </c>
      <c r="CR51" s="380" t="str">
        <f>IF(OR($E51="",$G51=""),"",IF(AND($E$3=1),'Marks Entry 1st'!AU50,IF(AND($E$3=2),'Marks Entry 2nd'!AU50,IF(AND($E$3=3),'Marks Entry 3rd'!AU50,IF(AND($E$3=4),'Marks Entry 4th'!AU50,"")))))</f>
        <v/>
      </c>
      <c r="CS51" s="380" t="str">
        <f>IF(OR($E51="",$G51=""),"",IF(AND($E$3=1),'Marks Entry 1st'!AV50,IF(AND($E$3=2),'Marks Entry 2nd'!AV50,IF(AND($E$3=3),'Marks Entry 3rd'!AV50,IF(AND($E$3=4),'Marks Entry 4th'!AV50,"")))))</f>
        <v/>
      </c>
      <c r="CT51" s="380" t="str">
        <f>IF(OR($E51="",$G51=""),"",IF(AND($E$3=1),'Marks Entry 1st'!AW50,IF(AND($E$3=2),'Marks Entry 2nd'!AW50,IF(AND($E$3=3),'Marks Entry 3rd'!AW50,IF(AND($E$3=4),'Marks Entry 4th'!AW50,"")))))</f>
        <v/>
      </c>
      <c r="CU51" s="181" t="str">
        <f t="shared" si="57"/>
        <v/>
      </c>
      <c r="CV51" s="182">
        <f t="shared" si="58"/>
        <v>0</v>
      </c>
      <c r="CW51" s="182" t="str">
        <f t="shared" si="59"/>
        <v/>
      </c>
      <c r="CX51" s="182" t="str">
        <f t="shared" si="60"/>
        <v/>
      </c>
      <c r="CY51" s="147" t="str">
        <f t="shared" si="13"/>
        <v/>
      </c>
      <c r="CZ51" s="380" t="str">
        <f>IF(OR($E51="",$G51=""),"",IF(AND($E$3=1),'Marks Entry 1st'!AX50,IF(AND($E$3=2),'Marks Entry 2nd'!AX50,IF(AND($E$3=3),'Marks Entry 3rd'!AX50,IF(AND($E$3=4),'Marks Entry 4th'!AX50,"")))))</f>
        <v/>
      </c>
      <c r="DA51" s="380" t="str">
        <f>IF(OR($E51="",$G51=""),"",IF(AND($E$3=1),'Marks Entry 1st'!AY50,IF(AND($E$3=2),'Marks Entry 2nd'!AY50,IF(AND($E$3=3),'Marks Entry 3rd'!AY50,IF(AND($E$3=4),'Marks Entry 4th'!AY50,"")))))</f>
        <v/>
      </c>
      <c r="DB51" s="380" t="str">
        <f>IF(OR($E51="",$G51=""),"",IF(AND($E$3=1),'Marks Entry 1st'!AZ50,IF(AND($E$3=2),'Marks Entry 2nd'!AZ50,IF(AND($E$3=3),'Marks Entry 3rd'!AZ50,IF(AND($E$3=4),'Marks Entry 4th'!AZ50,"")))))</f>
        <v/>
      </c>
      <c r="DC51" s="181" t="str">
        <f t="shared" si="61"/>
        <v/>
      </c>
      <c r="DD51" s="182">
        <f t="shared" si="62"/>
        <v>0</v>
      </c>
      <c r="DE51" s="182" t="str">
        <f t="shared" si="63"/>
        <v/>
      </c>
      <c r="DF51" s="182" t="str">
        <f t="shared" si="64"/>
        <v/>
      </c>
      <c r="DG51" s="147" t="str">
        <f t="shared" si="14"/>
        <v/>
      </c>
      <c r="DH51" s="104" t="str">
        <f t="shared" si="15"/>
        <v/>
      </c>
      <c r="DI51" s="105" t="str">
        <f t="shared" si="16"/>
        <v/>
      </c>
      <c r="DJ51" s="111" t="str">
        <f t="shared" si="17"/>
        <v/>
      </c>
      <c r="DK51" s="112" t="str">
        <f t="shared" si="18"/>
        <v/>
      </c>
      <c r="DL51" s="386" t="str">
        <f t="shared" si="19"/>
        <v/>
      </c>
      <c r="DM51" s="72" t="str">
        <f>IF(OR($E51="",$G51=""),"",IF(AND($E$3=1),'Marks Entry 1st'!BA50,IF(AND($E$3=2),'Marks Entry 2nd'!BA50,IF(AND($E$3=3),'Marks Entry 3rd'!BA50,IF(AND($E$3=4),'Marks Entry 4th'!BA50,"")))))</f>
        <v/>
      </c>
      <c r="DN51" s="72" t="str">
        <f>IF(OR($E51="",$G51=""),"",IF(AND($E$3=1),'Marks Entry 1st'!BB50,IF(AND($E$3=2),'Marks Entry 2nd'!BB50,IF(AND($E$3=3),'Marks Entry 3rd'!BB50,IF(AND($E$3=4),'Marks Entry 4th'!BB50,"")))))</f>
        <v/>
      </c>
      <c r="DO51" s="328" t="str">
        <f t="shared" si="20"/>
        <v/>
      </c>
      <c r="DP51" s="73"/>
      <c r="DW51" s="75">
        <f>IF(AND($E$3=1),'Marks Entry 1st'!I50,IF(AND($E$3=2),'Marks Entry 2nd'!I50,IF(AND($E$3=3),'Marks Entry 3rd'!I50,IF(AND($E$3=4),'Marks Entry 4th'!I50,""))))</f>
        <v>0</v>
      </c>
    </row>
    <row r="52" spans="1:127" ht="18.899999999999999" customHeight="1">
      <c r="A52" s="94">
        <v>45</v>
      </c>
      <c r="B52" s="94" t="str">
        <f>IF(OR(DW52=0,DW52=""),"",IF(AND($E$3=1),'Marks Entry 1st'!I51,IF(AND($E$3=2),'Marks Entry 2nd'!I51,IF(AND($E$3=3),'Marks Entry 3rd'!I51,IF(AND($E$3=4),'Marks Entry 4th'!I51,"")))))</f>
        <v/>
      </c>
      <c r="C52" s="95" t="str">
        <f>IF(OR(B52=0,B52=""),"",IF(AND($E$3=1),'Marks Entry 1st'!B51,IF(AND($E$3=2),'Marks Entry 2nd'!B51,IF(AND($E$3=3),'Marks Entry 3rd'!B51,IF(AND($E$3=4),'Marks Entry 4th'!B51,"")))))</f>
        <v/>
      </c>
      <c r="D52" s="95" t="str">
        <f>IF(OR(B52=0,B52=""),"",IF(AND($E$3=1),'Marks Entry 1st'!C51,IF(AND($E$3=2),'Marks Entry 2nd'!C51,IF(AND($E$3=3),'Marks Entry 3rd'!C51,IF(AND($E$3=4),'Marks Entry 4th'!C51,"")))))</f>
        <v/>
      </c>
      <c r="E52" s="96" t="str">
        <f>IF(OR(B52=0,B52=""),"",IF(AND($E$3=1),'Marks Entry 1st'!E51,IF(AND($E$3=2),'Marks Entry 2nd'!E51,IF(AND($E$3=3),'Marks Entry 3rd'!E51,IF(AND($E$3=4),'Marks Entry 4th'!E51,"")))))</f>
        <v/>
      </c>
      <c r="F52" s="95" t="str">
        <f>IF(OR(B52=0,B52=""),"",IF(AND($E$3=1),'Marks Entry 1st'!D51,IF(AND($E$3=2),'Marks Entry 2nd'!D51,IF(AND($E$3=3),'Marks Entry 3rd'!D51,IF(AND($E$3=4),'Marks Entry 4th'!D51,"")))))</f>
        <v/>
      </c>
      <c r="G52" s="90" t="str">
        <f>IF(OR(B52=0,B52=""),"",IF(AND($E$3=1),'Marks Entry 1st'!F51,IF(AND($E$3=2),'Marks Entry 2nd'!F51,IF(AND($E$3=3),'Marks Entry 3rd'!F51,IF(AND($E$3=4),'Marks Entry 4th'!F51,"")))))</f>
        <v/>
      </c>
      <c r="H52" s="90" t="str">
        <f>IF(OR(B52=0,B52=""),"",IF(AND($E$3=1),'Marks Entry 1st'!G51,IF(AND($E$3=2),'Marks Entry 2nd'!G51,IF(AND($E$3=3),'Marks Entry 3rd'!G51,IF(AND($E$3=4),'Marks Entry 4th'!G51,"")))))</f>
        <v/>
      </c>
      <c r="I52" s="90" t="str">
        <f>IF(OR(B52=0,B52=""),"",IF(AND($E$3=1),'Marks Entry 1st'!H51,IF(AND($E$3=2),'Marks Entry 2nd'!H51,IF(AND($E$3=3),'Marks Entry 3rd'!H51,IF(AND($E$3=4),'Marks Entry 4th'!H51,"")))))</f>
        <v/>
      </c>
      <c r="J52" s="379" t="str">
        <f>IF(OR(B52=0,B52=""),"",IF(AND($E$3=1),'Marks Entry 1st'!J51,IF(AND($E$3=2),'Marks Entry 2nd'!J51,IF(AND($E$3=3),'Marks Entry 3rd'!J51,IF(AND($E$3=4),'Marks Entry 4th'!J51,"")))))</f>
        <v/>
      </c>
      <c r="K52" s="379" t="str">
        <f>IF(OR(B52=0,B52=""),"",IF(AND($E$3=1),'Marks Entry 1st'!K51,IF(AND($E$3=2),'Marks Entry 2nd'!K51,IF(AND($E$3=3),'Marks Entry 3rd'!K51,IF(AND($E$3=4),'Marks Entry 4th'!K51,"")))))</f>
        <v/>
      </c>
      <c r="L52" s="180" t="str">
        <f>IF(OR($E52="",$G52=""),"",IF(AND($E$3=1),'Marks Entry 1st'!L51,IF(AND($E$3=2),'Marks Entry 2nd'!L51,IF(AND($E$3=3),'Marks Entry 3rd'!L51,IF(AND($E$3=4),'Marks Entry 4th'!L51,"")))))</f>
        <v/>
      </c>
      <c r="M52" s="180" t="str">
        <f>IF(OR($E52="",$G52=""),"",IF(AND($E$3=1),'Marks Entry 1st'!M51,IF(AND($E$3=2),'Marks Entry 2nd'!M51,IF(AND($E$3=3),'Marks Entry 3rd'!M51,IF(AND($E$3=4),'Marks Entry 4th'!M51,"")))))</f>
        <v/>
      </c>
      <c r="N52" s="87" t="str">
        <f t="shared" si="21"/>
        <v/>
      </c>
      <c r="O52" s="180" t="str">
        <f>IF(OR($E52="",$G52=""),"",IF(AND($E$3=1),'Marks Entry 1st'!N51,IF(AND($E$3=2),'Marks Entry 2nd'!N51,IF(AND($E$3=3),'Marks Entry 3rd'!N51,IF(AND($E$3=4),'Marks Entry 4th'!N51,"")))))</f>
        <v/>
      </c>
      <c r="P52" s="180" t="str">
        <f>IF(OR($E52="",$G52=""),"",IF(AND($E$3=1),'Marks Entry 1st'!O51,IF(AND($E$3=2),'Marks Entry 2nd'!O51,IF(AND($E$3=3),'Marks Entry 3rd'!O51,IF(AND($E$3=4),'Marks Entry 4th'!O51,"")))))</f>
        <v/>
      </c>
      <c r="Q52" s="180" t="str">
        <f>IF(OR($E52="",$G52=""),"",IF(AND($E$3=1),'Marks Entry 1st'!P51,IF(AND($E$3=2),'Marks Entry 2nd'!P51,IF(AND($E$3=3),'Marks Entry 3rd'!P51,IF(AND($E$3=4),'Marks Entry 4th'!P51,"")))))</f>
        <v/>
      </c>
      <c r="R52" s="91" t="str">
        <f t="shared" si="22"/>
        <v/>
      </c>
      <c r="S52" s="87">
        <f t="shared" si="23"/>
        <v>0</v>
      </c>
      <c r="T52" s="93" t="str">
        <f>IF(OR($E52="",$G52=""),"",IF(AND($E$3=1),'Marks Entry 1st'!Q51,IF(AND($E$3=2),'Marks Entry 2nd'!Q51,IF(AND($E$3=3),'Marks Entry 3rd'!Q51,IF(AND($E$3=4),'Marks Entry 4th'!Q51,"")))))</f>
        <v/>
      </c>
      <c r="U52" s="93" t="str">
        <f>IF(OR($E52="",$G52=""),"",IF(AND($E$3=1),'Marks Entry 1st'!R51,IF(AND($E$3=2),'Marks Entry 2nd'!R51,IF(AND($E$3=3),'Marks Entry 3rd'!R51,IF(AND($E$3=4),'Marks Entry 4th'!R51,"")))))</f>
        <v/>
      </c>
      <c r="V52" s="93" t="str">
        <f>IF(OR($E52="",$G52=""),"",IF(AND($E$3=1),'Marks Entry 1st'!S51,IF(AND($E$3=2),'Marks Entry 2nd'!S51,IF(AND($E$3=3),'Marks Entry 3rd'!S51,IF(AND($E$3=4),'Marks Entry 4th'!S51,"")))))</f>
        <v/>
      </c>
      <c r="W52" s="92" t="str">
        <f t="shared" si="24"/>
        <v/>
      </c>
      <c r="X52" s="87" t="str">
        <f t="shared" si="25"/>
        <v/>
      </c>
      <c r="Y52" s="144">
        <f t="shared" si="26"/>
        <v>0</v>
      </c>
      <c r="Z52" s="144" t="str">
        <f t="shared" si="27"/>
        <v/>
      </c>
      <c r="AA52" s="144" t="str">
        <f t="shared" si="0"/>
        <v/>
      </c>
      <c r="AB52" s="144" t="str">
        <f t="shared" si="28"/>
        <v/>
      </c>
      <c r="AC52" s="144" t="str">
        <f t="shared" si="1"/>
        <v/>
      </c>
      <c r="AD52" s="148" t="str">
        <f t="shared" si="2"/>
        <v/>
      </c>
      <c r="AE52" s="180" t="str">
        <f>IF(OR($E52="",$G52=""),"",IF(AND($E$3=1),'Marks Entry 1st'!T51,IF(AND($E$3=2),'Marks Entry 2nd'!T51,IF(AND($E$3=3),'Marks Entry 3rd'!T51,IF(AND($E$3=4),'Marks Entry 4th'!T51,"")))))</f>
        <v/>
      </c>
      <c r="AF52" s="180" t="str">
        <f>IF(OR($E52="",$G52=""),"",IF(AND($E$3=1),'Marks Entry 1st'!U51,IF(AND($E$3=2),'Marks Entry 2nd'!U51,IF(AND($E$3=3),'Marks Entry 3rd'!U51,IF(AND($E$3=4),'Marks Entry 4th'!U51,"")))))</f>
        <v/>
      </c>
      <c r="AG52" s="87" t="str">
        <f t="shared" si="29"/>
        <v/>
      </c>
      <c r="AH52" s="180" t="str">
        <f>IF(OR($E52="",$G52=""),"",IF(AND($E$3=1),'Marks Entry 1st'!V51,IF(AND($E$3=2),'Marks Entry 2nd'!V51,IF(AND($E$3=3),'Marks Entry 3rd'!V51,IF(AND($E$3=4),'Marks Entry 4th'!V51,"")))))</f>
        <v/>
      </c>
      <c r="AI52" s="180" t="str">
        <f>IF(OR($E52="",$G52=""),"",IF(AND($E$3=1),'Marks Entry 1st'!W51,IF(AND($E$3=2),'Marks Entry 2nd'!W51,IF(AND($E$3=3),'Marks Entry 3rd'!W51,IF(AND($E$3=4),'Marks Entry 4th'!W51,"")))))</f>
        <v/>
      </c>
      <c r="AJ52" s="180" t="str">
        <f>IF(OR($E52="",$G52=""),"",IF(AND($E$3=1),'Marks Entry 1st'!X51,IF(AND($E$3=2),'Marks Entry 2nd'!X51,IF(AND($E$3=3),'Marks Entry 3rd'!X51,IF(AND($E$3=4),'Marks Entry 4th'!X51,"")))))</f>
        <v/>
      </c>
      <c r="AK52" s="91" t="str">
        <f t="shared" si="30"/>
        <v/>
      </c>
      <c r="AL52" s="87">
        <f t="shared" si="31"/>
        <v>0</v>
      </c>
      <c r="AM52" s="93" t="str">
        <f>IF(OR($E52="",$G52=""),"",IF(AND($E$3=1),'Marks Entry 1st'!Y51,IF(AND($E$3=2),'Marks Entry 2nd'!Y51,IF(AND($E$3=3),'Marks Entry 3rd'!Y51,IF(AND($E$3=4),'Marks Entry 4th'!Y51,"")))))</f>
        <v/>
      </c>
      <c r="AN52" s="93" t="str">
        <f>IF(OR($E52="",$G52=""),"",IF(AND($E$3=1),'Marks Entry 1st'!Z51,IF(AND($E$3=2),'Marks Entry 2nd'!Z51,IF(AND($E$3=3),'Marks Entry 3rd'!Z51,IF(AND($E$3=4),'Marks Entry 4th'!Z51,"")))))</f>
        <v/>
      </c>
      <c r="AO52" s="93" t="str">
        <f>IF(OR($E52="",$G52=""),"",IF(AND($E$3=1),'Marks Entry 1st'!AA51,IF(AND($E$3=2),'Marks Entry 2nd'!AA51,IF(AND($E$3=3),'Marks Entry 3rd'!AA51,IF(AND($E$3=4),'Marks Entry 4th'!AA51,"")))))</f>
        <v/>
      </c>
      <c r="AP52" s="92" t="str">
        <f t="shared" si="32"/>
        <v/>
      </c>
      <c r="AQ52" s="87" t="str">
        <f t="shared" si="33"/>
        <v/>
      </c>
      <c r="AR52" s="144">
        <f t="shared" si="34"/>
        <v>0</v>
      </c>
      <c r="AS52" s="144" t="str">
        <f t="shared" si="35"/>
        <v/>
      </c>
      <c r="AT52" s="144" t="str">
        <f t="shared" si="3"/>
        <v/>
      </c>
      <c r="AU52" s="144" t="str">
        <f t="shared" si="36"/>
        <v/>
      </c>
      <c r="AV52" s="144" t="str">
        <f t="shared" si="4"/>
        <v/>
      </c>
      <c r="AW52" s="148" t="str">
        <f t="shared" si="5"/>
        <v/>
      </c>
      <c r="AX52" s="180" t="str">
        <f>IF(OR($E52="",$G52=""),"",IF(AND($E$3=1),'Marks Entry 1st'!AB51,IF(AND($E$3=2),'Marks Entry 2nd'!AB51,IF(AND($E$3=3),'Marks Entry 3rd'!AB51,IF(AND($E$3=4),'Marks Entry 4th'!AB51,"")))))</f>
        <v/>
      </c>
      <c r="AY52" s="180" t="str">
        <f>IF(OR($E52="",$G52=""),"",IF(AND($E$3=1),'Marks Entry 1st'!AC51,IF(AND($E$3=2),'Marks Entry 2nd'!AC51,IF(AND($E$3=3),'Marks Entry 3rd'!AC51,IF(AND($E$3=4),'Marks Entry 4th'!AC51,"")))))</f>
        <v/>
      </c>
      <c r="AZ52" s="87" t="str">
        <f t="shared" si="37"/>
        <v/>
      </c>
      <c r="BA52" s="180" t="str">
        <f>IF(OR($E52="",$G52=""),"",IF(AND($E$3=1),'Marks Entry 1st'!AD51,IF(AND($E$3=2),'Marks Entry 2nd'!AD51,IF(AND($E$3=3),'Marks Entry 3rd'!AD51,IF(AND($E$3=4),'Marks Entry 4th'!AD51,"")))))</f>
        <v/>
      </c>
      <c r="BB52" s="180" t="str">
        <f>IF(OR($E52="",$G52=""),"",IF(AND($E$3=1),'Marks Entry 1st'!AE51,IF(AND($E$3=2),'Marks Entry 2nd'!AE51,IF(AND($E$3=3),'Marks Entry 3rd'!AE51,IF(AND($E$3=4),'Marks Entry 4th'!AE51,"")))))</f>
        <v/>
      </c>
      <c r="BC52" s="180" t="str">
        <f>IF(OR($E52="",$G52=""),"",IF(AND($E$3=1),'Marks Entry 1st'!AF51,IF(AND($E$3=2),'Marks Entry 2nd'!AF51,IF(AND($E$3=3),'Marks Entry 3rd'!AF51,IF(AND($E$3=4),'Marks Entry 4th'!AF51,"")))))</f>
        <v/>
      </c>
      <c r="BD52" s="91" t="str">
        <f t="shared" si="38"/>
        <v/>
      </c>
      <c r="BE52" s="87">
        <f t="shared" si="39"/>
        <v>0</v>
      </c>
      <c r="BF52" s="93" t="str">
        <f>IF(OR($E52="",$G52=""),"",IF(AND($E$3=1),'Marks Entry 1st'!AG51,IF(AND($E$3=2),'Marks Entry 2nd'!AG51,IF(AND($E$3=3),'Marks Entry 3rd'!AG51,IF(AND($E$3=4),'Marks Entry 4th'!AG51,"")))))</f>
        <v/>
      </c>
      <c r="BG52" s="93" t="str">
        <f>IF(OR($E52="",$G52=""),"",IF(AND($E$3=1),'Marks Entry 1st'!AH51,IF(AND($E$3=2),'Marks Entry 2nd'!AH51,IF(AND($E$3=3),'Marks Entry 3rd'!AH51,IF(AND($E$3=4),'Marks Entry 4th'!AH51,"")))))</f>
        <v/>
      </c>
      <c r="BH52" s="93" t="str">
        <f>IF(OR($E52="",$G52=""),"",IF(AND($E$3=1),'Marks Entry 1st'!AI51,IF(AND($E$3=2),'Marks Entry 2nd'!AI51,IF(AND($E$3=3),'Marks Entry 3rd'!AI51,IF(AND($E$3=4),'Marks Entry 4th'!AI51,"")))))</f>
        <v/>
      </c>
      <c r="BI52" s="92" t="str">
        <f t="shared" si="40"/>
        <v/>
      </c>
      <c r="BJ52" s="87" t="str">
        <f t="shared" si="41"/>
        <v/>
      </c>
      <c r="BK52" s="144">
        <f t="shared" si="42"/>
        <v>0</v>
      </c>
      <c r="BL52" s="144" t="str">
        <f t="shared" si="43"/>
        <v/>
      </c>
      <c r="BM52" s="144" t="str">
        <f t="shared" si="6"/>
        <v/>
      </c>
      <c r="BN52" s="144" t="str">
        <f t="shared" si="44"/>
        <v/>
      </c>
      <c r="BO52" s="144" t="str">
        <f t="shared" si="7"/>
        <v/>
      </c>
      <c r="BP52" s="148" t="str">
        <f t="shared" si="8"/>
        <v/>
      </c>
      <c r="BQ52" s="180" t="str">
        <f>IF(OR($E52="",$G52=""),"",IF(AND($E$3=1),'Marks Entry 1st'!AJ51,IF(AND($E$3=2),'Marks Entry 2nd'!AJ51,IF(AND($E$3=3),'Marks Entry 3rd'!AJ51,IF(AND($E$3=4),'Marks Entry 4th'!AJ51,"")))))</f>
        <v/>
      </c>
      <c r="BR52" s="180" t="str">
        <f>IF(OR($E52="",$G52=""),"",IF(AND($E$3=1),'Marks Entry 1st'!AK51,IF(AND($E$3=2),'Marks Entry 2nd'!AK51,IF(AND($E$3=3),'Marks Entry 3rd'!AK51,IF(AND($E$3=4),'Marks Entry 4th'!AK51,"")))))</f>
        <v/>
      </c>
      <c r="BS52" s="87" t="str">
        <f t="shared" si="45"/>
        <v/>
      </c>
      <c r="BT52" s="180" t="str">
        <f>IF(OR($E52="",$G52=""),"",IF(AND($E$3=1),'Marks Entry 1st'!AL51,IF(AND($E$3=2),'Marks Entry 2nd'!AL51,IF(AND($E$3=3),'Marks Entry 3rd'!AL51,IF(AND($E$3=4),'Marks Entry 4th'!AL51,"")))))</f>
        <v/>
      </c>
      <c r="BU52" s="180" t="str">
        <f>IF(OR($E52="",$G52=""),"",IF(AND($E$3=1),'Marks Entry 1st'!AM51,IF(AND($E$3=2),'Marks Entry 2nd'!AM51,IF(AND($E$3=3),'Marks Entry 3rd'!AM51,IF(AND($E$3=4),'Marks Entry 4th'!AM51,"")))))</f>
        <v/>
      </c>
      <c r="BV52" s="180" t="str">
        <f>IF(OR($E52="",$G52=""),"",IF(AND($E$3=1),'Marks Entry 1st'!AN51,IF(AND($E$3=2),'Marks Entry 2nd'!AN51,IF(AND($E$3=3),'Marks Entry 3rd'!AN51,IF(AND($E$3=4),'Marks Entry 4th'!AN51,"")))))</f>
        <v/>
      </c>
      <c r="BW52" s="91" t="str">
        <f t="shared" si="46"/>
        <v/>
      </c>
      <c r="BX52" s="87">
        <f t="shared" si="47"/>
        <v>0</v>
      </c>
      <c r="BY52" s="93" t="str">
        <f>IF(OR($E52="",$G52=""),"",IF(AND($E$3=1),'Marks Entry 1st'!AO51,IF(AND($E$3=2),'Marks Entry 2nd'!AO51,IF(AND($E$3=3),'Marks Entry 3rd'!AO51,IF(AND($E$3=4),'Marks Entry 4th'!AO51,"")))))</f>
        <v/>
      </c>
      <c r="BZ52" s="93" t="str">
        <f>IF(OR($E52="",$G52=""),"",IF(AND($E$3=1),'Marks Entry 1st'!AP51,IF(AND($E$3=2),'Marks Entry 2nd'!AP51,IF(AND($E$3=3),'Marks Entry 3rd'!AP51,IF(AND($E$3=4),'Marks Entry 4th'!AP51,"")))))</f>
        <v/>
      </c>
      <c r="CA52" s="93" t="str">
        <f>IF(OR($E52="",$G52=""),"",IF(AND($E$3=1),'Marks Entry 1st'!AQ51,IF(AND($E$3=2),'Marks Entry 2nd'!AQ51,IF(AND($E$3=3),'Marks Entry 3rd'!AQ51,IF(AND($E$3=4),'Marks Entry 4th'!AQ51,"")))))</f>
        <v/>
      </c>
      <c r="CB52" s="92" t="str">
        <f t="shared" si="48"/>
        <v/>
      </c>
      <c r="CC52" s="87" t="str">
        <f t="shared" si="49"/>
        <v/>
      </c>
      <c r="CD52" s="144">
        <f t="shared" si="50"/>
        <v>0</v>
      </c>
      <c r="CE52" s="144" t="str">
        <f t="shared" si="51"/>
        <v/>
      </c>
      <c r="CF52" s="144" t="str">
        <f t="shared" si="9"/>
        <v/>
      </c>
      <c r="CG52" s="144" t="str">
        <f t="shared" si="52"/>
        <v/>
      </c>
      <c r="CH52" s="144" t="str">
        <f t="shared" si="10"/>
        <v/>
      </c>
      <c r="CI52" s="148" t="str">
        <f t="shared" si="11"/>
        <v/>
      </c>
      <c r="CJ52" s="380" t="str">
        <f>IF(OR($E52="",$G52=""),"",IF(AND($E$3=1),'Marks Entry 1st'!AR51,IF(AND($E$3=2),'Marks Entry 2nd'!AR51,IF(AND($E$3=3),'Marks Entry 3rd'!AR51,IF(AND($E$3=4),'Marks Entry 4th'!AR51,"")))))</f>
        <v/>
      </c>
      <c r="CK52" s="380" t="str">
        <f>IF(OR($E52="",$G52=""),"",IF(AND($E$3=1),'Marks Entry 1st'!AS51,IF(AND($E$3=2),'Marks Entry 2nd'!AS51,IF(AND($E$3=3),'Marks Entry 3rd'!AS51,IF(AND($E$3=4),'Marks Entry 4th'!AS51,"")))))</f>
        <v/>
      </c>
      <c r="CL52" s="380" t="str">
        <f>IF(OR($E52="",$G52=""),"",IF(AND($E$3=1),'Marks Entry 1st'!AT51,IF(AND($E$3=2),'Marks Entry 2nd'!AT51,IF(AND($E$3=3),'Marks Entry 3rd'!AT51,IF(AND($E$3=4),'Marks Entry 4th'!AT51,"")))))</f>
        <v/>
      </c>
      <c r="CM52" s="181" t="str">
        <f t="shared" si="53"/>
        <v/>
      </c>
      <c r="CN52" s="182">
        <f t="shared" si="54"/>
        <v>0</v>
      </c>
      <c r="CO52" s="182" t="str">
        <f t="shared" si="55"/>
        <v/>
      </c>
      <c r="CP52" s="182" t="str">
        <f t="shared" si="56"/>
        <v/>
      </c>
      <c r="CQ52" s="147" t="str">
        <f t="shared" si="12"/>
        <v/>
      </c>
      <c r="CR52" s="380" t="str">
        <f>IF(OR($E52="",$G52=""),"",IF(AND($E$3=1),'Marks Entry 1st'!AU51,IF(AND($E$3=2),'Marks Entry 2nd'!AU51,IF(AND($E$3=3),'Marks Entry 3rd'!AU51,IF(AND($E$3=4),'Marks Entry 4th'!AU51,"")))))</f>
        <v/>
      </c>
      <c r="CS52" s="380" t="str">
        <f>IF(OR($E52="",$G52=""),"",IF(AND($E$3=1),'Marks Entry 1st'!AV51,IF(AND($E$3=2),'Marks Entry 2nd'!AV51,IF(AND($E$3=3),'Marks Entry 3rd'!AV51,IF(AND($E$3=4),'Marks Entry 4th'!AV51,"")))))</f>
        <v/>
      </c>
      <c r="CT52" s="380" t="str">
        <f>IF(OR($E52="",$G52=""),"",IF(AND($E$3=1),'Marks Entry 1st'!AW51,IF(AND($E$3=2),'Marks Entry 2nd'!AW51,IF(AND($E$3=3),'Marks Entry 3rd'!AW51,IF(AND($E$3=4),'Marks Entry 4th'!AW51,"")))))</f>
        <v/>
      </c>
      <c r="CU52" s="181" t="str">
        <f t="shared" si="57"/>
        <v/>
      </c>
      <c r="CV52" s="182">
        <f t="shared" si="58"/>
        <v>0</v>
      </c>
      <c r="CW52" s="182" t="str">
        <f t="shared" si="59"/>
        <v/>
      </c>
      <c r="CX52" s="182" t="str">
        <f t="shared" si="60"/>
        <v/>
      </c>
      <c r="CY52" s="147" t="str">
        <f t="shared" si="13"/>
        <v/>
      </c>
      <c r="CZ52" s="380" t="str">
        <f>IF(OR($E52="",$G52=""),"",IF(AND($E$3=1),'Marks Entry 1st'!AX51,IF(AND($E$3=2),'Marks Entry 2nd'!AX51,IF(AND($E$3=3),'Marks Entry 3rd'!AX51,IF(AND($E$3=4),'Marks Entry 4th'!AX51,"")))))</f>
        <v/>
      </c>
      <c r="DA52" s="380" t="str">
        <f>IF(OR($E52="",$G52=""),"",IF(AND($E$3=1),'Marks Entry 1st'!AY51,IF(AND($E$3=2),'Marks Entry 2nd'!AY51,IF(AND($E$3=3),'Marks Entry 3rd'!AY51,IF(AND($E$3=4),'Marks Entry 4th'!AY51,"")))))</f>
        <v/>
      </c>
      <c r="DB52" s="380" t="str">
        <f>IF(OR($E52="",$G52=""),"",IF(AND($E$3=1),'Marks Entry 1st'!AZ51,IF(AND($E$3=2),'Marks Entry 2nd'!AZ51,IF(AND($E$3=3),'Marks Entry 3rd'!AZ51,IF(AND($E$3=4),'Marks Entry 4th'!AZ51,"")))))</f>
        <v/>
      </c>
      <c r="DC52" s="181" t="str">
        <f t="shared" si="61"/>
        <v/>
      </c>
      <c r="DD52" s="182">
        <f t="shared" si="62"/>
        <v>0</v>
      </c>
      <c r="DE52" s="182" t="str">
        <f t="shared" si="63"/>
        <v/>
      </c>
      <c r="DF52" s="182" t="str">
        <f t="shared" si="64"/>
        <v/>
      </c>
      <c r="DG52" s="147" t="str">
        <f t="shared" si="14"/>
        <v/>
      </c>
      <c r="DH52" s="104" t="str">
        <f t="shared" si="15"/>
        <v/>
      </c>
      <c r="DI52" s="105" t="str">
        <f t="shared" si="16"/>
        <v/>
      </c>
      <c r="DJ52" s="111" t="str">
        <f t="shared" si="17"/>
        <v/>
      </c>
      <c r="DK52" s="112" t="str">
        <f t="shared" si="18"/>
        <v/>
      </c>
      <c r="DL52" s="386" t="str">
        <f t="shared" si="19"/>
        <v/>
      </c>
      <c r="DM52" s="72" t="str">
        <f>IF(OR($E52="",$G52=""),"",IF(AND($E$3=1),'Marks Entry 1st'!BA51,IF(AND($E$3=2),'Marks Entry 2nd'!BA51,IF(AND($E$3=3),'Marks Entry 3rd'!BA51,IF(AND($E$3=4),'Marks Entry 4th'!BA51,"")))))</f>
        <v/>
      </c>
      <c r="DN52" s="72" t="str">
        <f>IF(OR($E52="",$G52=""),"",IF(AND($E$3=1),'Marks Entry 1st'!BB51,IF(AND($E$3=2),'Marks Entry 2nd'!BB51,IF(AND($E$3=3),'Marks Entry 3rd'!BB51,IF(AND($E$3=4),'Marks Entry 4th'!BB51,"")))))</f>
        <v/>
      </c>
      <c r="DO52" s="328" t="str">
        <f t="shared" si="20"/>
        <v/>
      </c>
      <c r="DP52" s="73"/>
      <c r="DW52" s="75">
        <f>IF(AND($E$3=1),'Marks Entry 1st'!I51,IF(AND($E$3=2),'Marks Entry 2nd'!I51,IF(AND($E$3=3),'Marks Entry 3rd'!I51,IF(AND($E$3=4),'Marks Entry 4th'!I51,""))))</f>
        <v>0</v>
      </c>
    </row>
    <row r="53" spans="1:127" ht="18.899999999999999" customHeight="1">
      <c r="A53" s="94">
        <v>46</v>
      </c>
      <c r="B53" s="94" t="str">
        <f>IF(OR(DW53=0,DW53=""),"",IF(AND($E$3=1),'Marks Entry 1st'!I52,IF(AND($E$3=2),'Marks Entry 2nd'!I52,IF(AND($E$3=3),'Marks Entry 3rd'!I52,IF(AND($E$3=4),'Marks Entry 4th'!I52,"")))))</f>
        <v/>
      </c>
      <c r="C53" s="95" t="str">
        <f>IF(OR(B53=0,B53=""),"",IF(AND($E$3=1),'Marks Entry 1st'!B52,IF(AND($E$3=2),'Marks Entry 2nd'!B52,IF(AND($E$3=3),'Marks Entry 3rd'!B52,IF(AND($E$3=4),'Marks Entry 4th'!B52,"")))))</f>
        <v/>
      </c>
      <c r="D53" s="95" t="str">
        <f>IF(OR(B53=0,B53=""),"",IF(AND($E$3=1),'Marks Entry 1st'!C52,IF(AND($E$3=2),'Marks Entry 2nd'!C52,IF(AND($E$3=3),'Marks Entry 3rd'!C52,IF(AND($E$3=4),'Marks Entry 4th'!C52,"")))))</f>
        <v/>
      </c>
      <c r="E53" s="96" t="str">
        <f>IF(OR(B53=0,B53=""),"",IF(AND($E$3=1),'Marks Entry 1st'!E52,IF(AND($E$3=2),'Marks Entry 2nd'!E52,IF(AND($E$3=3),'Marks Entry 3rd'!E52,IF(AND($E$3=4),'Marks Entry 4th'!E52,"")))))</f>
        <v/>
      </c>
      <c r="F53" s="95" t="str">
        <f>IF(OR(B53=0,B53=""),"",IF(AND($E$3=1),'Marks Entry 1st'!D52,IF(AND($E$3=2),'Marks Entry 2nd'!D52,IF(AND($E$3=3),'Marks Entry 3rd'!D52,IF(AND($E$3=4),'Marks Entry 4th'!D52,"")))))</f>
        <v/>
      </c>
      <c r="G53" s="90" t="str">
        <f>IF(OR(B53=0,B53=""),"",IF(AND($E$3=1),'Marks Entry 1st'!F52,IF(AND($E$3=2),'Marks Entry 2nd'!F52,IF(AND($E$3=3),'Marks Entry 3rd'!F52,IF(AND($E$3=4),'Marks Entry 4th'!F52,"")))))</f>
        <v/>
      </c>
      <c r="H53" s="90" t="str">
        <f>IF(OR(B53=0,B53=""),"",IF(AND($E$3=1),'Marks Entry 1st'!G52,IF(AND($E$3=2),'Marks Entry 2nd'!G52,IF(AND($E$3=3),'Marks Entry 3rd'!G52,IF(AND($E$3=4),'Marks Entry 4th'!G52,"")))))</f>
        <v/>
      </c>
      <c r="I53" s="90" t="str">
        <f>IF(OR(B53=0,B53=""),"",IF(AND($E$3=1),'Marks Entry 1st'!H52,IF(AND($E$3=2),'Marks Entry 2nd'!H52,IF(AND($E$3=3),'Marks Entry 3rd'!H52,IF(AND($E$3=4),'Marks Entry 4th'!H52,"")))))</f>
        <v/>
      </c>
      <c r="J53" s="379" t="str">
        <f>IF(OR(B53=0,B53=""),"",IF(AND($E$3=1),'Marks Entry 1st'!J52,IF(AND($E$3=2),'Marks Entry 2nd'!J52,IF(AND($E$3=3),'Marks Entry 3rd'!J52,IF(AND($E$3=4),'Marks Entry 4th'!J52,"")))))</f>
        <v/>
      </c>
      <c r="K53" s="379" t="str">
        <f>IF(OR(B53=0,B53=""),"",IF(AND($E$3=1),'Marks Entry 1st'!K52,IF(AND($E$3=2),'Marks Entry 2nd'!K52,IF(AND($E$3=3),'Marks Entry 3rd'!K52,IF(AND($E$3=4),'Marks Entry 4th'!K52,"")))))</f>
        <v/>
      </c>
      <c r="L53" s="180" t="str">
        <f>IF(OR($E53="",$G53=""),"",IF(AND($E$3=1),'Marks Entry 1st'!L52,IF(AND($E$3=2),'Marks Entry 2nd'!L52,IF(AND($E$3=3),'Marks Entry 3rd'!L52,IF(AND($E$3=4),'Marks Entry 4th'!L52,"")))))</f>
        <v/>
      </c>
      <c r="M53" s="180" t="str">
        <f>IF(OR($E53="",$G53=""),"",IF(AND($E$3=1),'Marks Entry 1st'!M52,IF(AND($E$3=2),'Marks Entry 2nd'!M52,IF(AND($E$3=3),'Marks Entry 3rd'!M52,IF(AND($E$3=4),'Marks Entry 4th'!M52,"")))))</f>
        <v/>
      </c>
      <c r="N53" s="87" t="str">
        <f t="shared" si="21"/>
        <v/>
      </c>
      <c r="O53" s="180" t="str">
        <f>IF(OR($E53="",$G53=""),"",IF(AND($E$3=1),'Marks Entry 1st'!N52,IF(AND($E$3=2),'Marks Entry 2nd'!N52,IF(AND($E$3=3),'Marks Entry 3rd'!N52,IF(AND($E$3=4),'Marks Entry 4th'!N52,"")))))</f>
        <v/>
      </c>
      <c r="P53" s="180" t="str">
        <f>IF(OR($E53="",$G53=""),"",IF(AND($E$3=1),'Marks Entry 1st'!O52,IF(AND($E$3=2),'Marks Entry 2nd'!O52,IF(AND($E$3=3),'Marks Entry 3rd'!O52,IF(AND($E$3=4),'Marks Entry 4th'!O52,"")))))</f>
        <v/>
      </c>
      <c r="Q53" s="180" t="str">
        <f>IF(OR($E53="",$G53=""),"",IF(AND($E$3=1),'Marks Entry 1st'!P52,IF(AND($E$3=2),'Marks Entry 2nd'!P52,IF(AND($E$3=3),'Marks Entry 3rd'!P52,IF(AND($E$3=4),'Marks Entry 4th'!P52,"")))))</f>
        <v/>
      </c>
      <c r="R53" s="91" t="str">
        <f t="shared" si="22"/>
        <v/>
      </c>
      <c r="S53" s="87">
        <f t="shared" si="23"/>
        <v>0</v>
      </c>
      <c r="T53" s="93" t="str">
        <f>IF(OR($E53="",$G53=""),"",IF(AND($E$3=1),'Marks Entry 1st'!Q52,IF(AND($E$3=2),'Marks Entry 2nd'!Q52,IF(AND($E$3=3),'Marks Entry 3rd'!Q52,IF(AND($E$3=4),'Marks Entry 4th'!Q52,"")))))</f>
        <v/>
      </c>
      <c r="U53" s="93" t="str">
        <f>IF(OR($E53="",$G53=""),"",IF(AND($E$3=1),'Marks Entry 1st'!R52,IF(AND($E$3=2),'Marks Entry 2nd'!R52,IF(AND($E$3=3),'Marks Entry 3rd'!R52,IF(AND($E$3=4),'Marks Entry 4th'!R52,"")))))</f>
        <v/>
      </c>
      <c r="V53" s="93" t="str">
        <f>IF(OR($E53="",$G53=""),"",IF(AND($E$3=1),'Marks Entry 1st'!S52,IF(AND($E$3=2),'Marks Entry 2nd'!S52,IF(AND($E$3=3),'Marks Entry 3rd'!S52,IF(AND($E$3=4),'Marks Entry 4th'!S52,"")))))</f>
        <v/>
      </c>
      <c r="W53" s="92" t="str">
        <f t="shared" si="24"/>
        <v/>
      </c>
      <c r="X53" s="87" t="str">
        <f t="shared" si="25"/>
        <v/>
      </c>
      <c r="Y53" s="144">
        <f t="shared" si="26"/>
        <v>0</v>
      </c>
      <c r="Z53" s="144" t="str">
        <f t="shared" si="27"/>
        <v/>
      </c>
      <c r="AA53" s="144" t="str">
        <f t="shared" si="0"/>
        <v/>
      </c>
      <c r="AB53" s="144" t="str">
        <f t="shared" si="28"/>
        <v/>
      </c>
      <c r="AC53" s="144" t="str">
        <f t="shared" si="1"/>
        <v/>
      </c>
      <c r="AD53" s="148" t="str">
        <f t="shared" si="2"/>
        <v/>
      </c>
      <c r="AE53" s="180" t="str">
        <f>IF(OR($E53="",$G53=""),"",IF(AND($E$3=1),'Marks Entry 1st'!T52,IF(AND($E$3=2),'Marks Entry 2nd'!T52,IF(AND($E$3=3),'Marks Entry 3rd'!T52,IF(AND($E$3=4),'Marks Entry 4th'!T52,"")))))</f>
        <v/>
      </c>
      <c r="AF53" s="180" t="str">
        <f>IF(OR($E53="",$G53=""),"",IF(AND($E$3=1),'Marks Entry 1st'!U52,IF(AND($E$3=2),'Marks Entry 2nd'!U52,IF(AND($E$3=3),'Marks Entry 3rd'!U52,IF(AND($E$3=4),'Marks Entry 4th'!U52,"")))))</f>
        <v/>
      </c>
      <c r="AG53" s="87" t="str">
        <f t="shared" si="29"/>
        <v/>
      </c>
      <c r="AH53" s="180" t="str">
        <f>IF(OR($E53="",$G53=""),"",IF(AND($E$3=1),'Marks Entry 1st'!V52,IF(AND($E$3=2),'Marks Entry 2nd'!V52,IF(AND($E$3=3),'Marks Entry 3rd'!V52,IF(AND($E$3=4),'Marks Entry 4th'!V52,"")))))</f>
        <v/>
      </c>
      <c r="AI53" s="180" t="str">
        <f>IF(OR($E53="",$G53=""),"",IF(AND($E$3=1),'Marks Entry 1st'!W52,IF(AND($E$3=2),'Marks Entry 2nd'!W52,IF(AND($E$3=3),'Marks Entry 3rd'!W52,IF(AND($E$3=4),'Marks Entry 4th'!W52,"")))))</f>
        <v/>
      </c>
      <c r="AJ53" s="180" t="str">
        <f>IF(OR($E53="",$G53=""),"",IF(AND($E$3=1),'Marks Entry 1st'!X52,IF(AND($E$3=2),'Marks Entry 2nd'!X52,IF(AND($E$3=3),'Marks Entry 3rd'!X52,IF(AND($E$3=4),'Marks Entry 4th'!X52,"")))))</f>
        <v/>
      </c>
      <c r="AK53" s="91" t="str">
        <f t="shared" si="30"/>
        <v/>
      </c>
      <c r="AL53" s="87">
        <f t="shared" si="31"/>
        <v>0</v>
      </c>
      <c r="AM53" s="93" t="str">
        <f>IF(OR($E53="",$G53=""),"",IF(AND($E$3=1),'Marks Entry 1st'!Y52,IF(AND($E$3=2),'Marks Entry 2nd'!Y52,IF(AND($E$3=3),'Marks Entry 3rd'!Y52,IF(AND($E$3=4),'Marks Entry 4th'!Y52,"")))))</f>
        <v/>
      </c>
      <c r="AN53" s="93" t="str">
        <f>IF(OR($E53="",$G53=""),"",IF(AND($E$3=1),'Marks Entry 1st'!Z52,IF(AND($E$3=2),'Marks Entry 2nd'!Z52,IF(AND($E$3=3),'Marks Entry 3rd'!Z52,IF(AND($E$3=4),'Marks Entry 4th'!Z52,"")))))</f>
        <v/>
      </c>
      <c r="AO53" s="93" t="str">
        <f>IF(OR($E53="",$G53=""),"",IF(AND($E$3=1),'Marks Entry 1st'!AA52,IF(AND($E$3=2),'Marks Entry 2nd'!AA52,IF(AND($E$3=3),'Marks Entry 3rd'!AA52,IF(AND($E$3=4),'Marks Entry 4th'!AA52,"")))))</f>
        <v/>
      </c>
      <c r="AP53" s="92" t="str">
        <f t="shared" si="32"/>
        <v/>
      </c>
      <c r="AQ53" s="87" t="str">
        <f t="shared" si="33"/>
        <v/>
      </c>
      <c r="AR53" s="144">
        <f t="shared" si="34"/>
        <v>0</v>
      </c>
      <c r="AS53" s="144" t="str">
        <f t="shared" si="35"/>
        <v/>
      </c>
      <c r="AT53" s="144" t="str">
        <f t="shared" si="3"/>
        <v/>
      </c>
      <c r="AU53" s="144" t="str">
        <f t="shared" si="36"/>
        <v/>
      </c>
      <c r="AV53" s="144" t="str">
        <f t="shared" si="4"/>
        <v/>
      </c>
      <c r="AW53" s="148" t="str">
        <f t="shared" si="5"/>
        <v/>
      </c>
      <c r="AX53" s="180" t="str">
        <f>IF(OR($E53="",$G53=""),"",IF(AND($E$3=1),'Marks Entry 1st'!AB52,IF(AND($E$3=2),'Marks Entry 2nd'!AB52,IF(AND($E$3=3),'Marks Entry 3rd'!AB52,IF(AND($E$3=4),'Marks Entry 4th'!AB52,"")))))</f>
        <v/>
      </c>
      <c r="AY53" s="180" t="str">
        <f>IF(OR($E53="",$G53=""),"",IF(AND($E$3=1),'Marks Entry 1st'!AC52,IF(AND($E$3=2),'Marks Entry 2nd'!AC52,IF(AND($E$3=3),'Marks Entry 3rd'!AC52,IF(AND($E$3=4),'Marks Entry 4th'!AC52,"")))))</f>
        <v/>
      </c>
      <c r="AZ53" s="87" t="str">
        <f t="shared" si="37"/>
        <v/>
      </c>
      <c r="BA53" s="180" t="str">
        <f>IF(OR($E53="",$G53=""),"",IF(AND($E$3=1),'Marks Entry 1st'!AD52,IF(AND($E$3=2),'Marks Entry 2nd'!AD52,IF(AND($E$3=3),'Marks Entry 3rd'!AD52,IF(AND($E$3=4),'Marks Entry 4th'!AD52,"")))))</f>
        <v/>
      </c>
      <c r="BB53" s="180" t="str">
        <f>IF(OR($E53="",$G53=""),"",IF(AND($E$3=1),'Marks Entry 1st'!AE52,IF(AND($E$3=2),'Marks Entry 2nd'!AE52,IF(AND($E$3=3),'Marks Entry 3rd'!AE52,IF(AND($E$3=4),'Marks Entry 4th'!AE52,"")))))</f>
        <v/>
      </c>
      <c r="BC53" s="180" t="str">
        <f>IF(OR($E53="",$G53=""),"",IF(AND($E$3=1),'Marks Entry 1st'!AF52,IF(AND($E$3=2),'Marks Entry 2nd'!AF52,IF(AND($E$3=3),'Marks Entry 3rd'!AF52,IF(AND($E$3=4),'Marks Entry 4th'!AF52,"")))))</f>
        <v/>
      </c>
      <c r="BD53" s="91" t="str">
        <f t="shared" si="38"/>
        <v/>
      </c>
      <c r="BE53" s="87">
        <f t="shared" si="39"/>
        <v>0</v>
      </c>
      <c r="BF53" s="93" t="str">
        <f>IF(OR($E53="",$G53=""),"",IF(AND($E$3=1),'Marks Entry 1st'!AG52,IF(AND($E$3=2),'Marks Entry 2nd'!AG52,IF(AND($E$3=3),'Marks Entry 3rd'!AG52,IF(AND($E$3=4),'Marks Entry 4th'!AG52,"")))))</f>
        <v/>
      </c>
      <c r="BG53" s="93" t="str">
        <f>IF(OR($E53="",$G53=""),"",IF(AND($E$3=1),'Marks Entry 1st'!AH52,IF(AND($E$3=2),'Marks Entry 2nd'!AH52,IF(AND($E$3=3),'Marks Entry 3rd'!AH52,IF(AND($E$3=4),'Marks Entry 4th'!AH52,"")))))</f>
        <v/>
      </c>
      <c r="BH53" s="93" t="str">
        <f>IF(OR($E53="",$G53=""),"",IF(AND($E$3=1),'Marks Entry 1st'!AI52,IF(AND($E$3=2),'Marks Entry 2nd'!AI52,IF(AND($E$3=3),'Marks Entry 3rd'!AI52,IF(AND($E$3=4),'Marks Entry 4th'!AI52,"")))))</f>
        <v/>
      </c>
      <c r="BI53" s="92" t="str">
        <f t="shared" si="40"/>
        <v/>
      </c>
      <c r="BJ53" s="87" t="str">
        <f t="shared" si="41"/>
        <v/>
      </c>
      <c r="BK53" s="144">
        <f t="shared" si="42"/>
        <v>0</v>
      </c>
      <c r="BL53" s="144" t="str">
        <f t="shared" si="43"/>
        <v/>
      </c>
      <c r="BM53" s="144" t="str">
        <f t="shared" si="6"/>
        <v/>
      </c>
      <c r="BN53" s="144" t="str">
        <f t="shared" si="44"/>
        <v/>
      </c>
      <c r="BO53" s="144" t="str">
        <f t="shared" si="7"/>
        <v/>
      </c>
      <c r="BP53" s="148" t="str">
        <f t="shared" si="8"/>
        <v/>
      </c>
      <c r="BQ53" s="180" t="str">
        <f>IF(OR($E53="",$G53=""),"",IF(AND($E$3=1),'Marks Entry 1st'!AJ52,IF(AND($E$3=2),'Marks Entry 2nd'!AJ52,IF(AND($E$3=3),'Marks Entry 3rd'!AJ52,IF(AND($E$3=4),'Marks Entry 4th'!AJ52,"")))))</f>
        <v/>
      </c>
      <c r="BR53" s="180" t="str">
        <f>IF(OR($E53="",$G53=""),"",IF(AND($E$3=1),'Marks Entry 1st'!AK52,IF(AND($E$3=2),'Marks Entry 2nd'!AK52,IF(AND($E$3=3),'Marks Entry 3rd'!AK52,IF(AND($E$3=4),'Marks Entry 4th'!AK52,"")))))</f>
        <v/>
      </c>
      <c r="BS53" s="87" t="str">
        <f t="shared" si="45"/>
        <v/>
      </c>
      <c r="BT53" s="180" t="str">
        <f>IF(OR($E53="",$G53=""),"",IF(AND($E$3=1),'Marks Entry 1st'!AL52,IF(AND($E$3=2),'Marks Entry 2nd'!AL52,IF(AND($E$3=3),'Marks Entry 3rd'!AL52,IF(AND($E$3=4),'Marks Entry 4th'!AL52,"")))))</f>
        <v/>
      </c>
      <c r="BU53" s="180" t="str">
        <f>IF(OR($E53="",$G53=""),"",IF(AND($E$3=1),'Marks Entry 1st'!AM52,IF(AND($E$3=2),'Marks Entry 2nd'!AM52,IF(AND($E$3=3),'Marks Entry 3rd'!AM52,IF(AND($E$3=4),'Marks Entry 4th'!AM52,"")))))</f>
        <v/>
      </c>
      <c r="BV53" s="180" t="str">
        <f>IF(OR($E53="",$G53=""),"",IF(AND($E$3=1),'Marks Entry 1st'!AN52,IF(AND($E$3=2),'Marks Entry 2nd'!AN52,IF(AND($E$3=3),'Marks Entry 3rd'!AN52,IF(AND($E$3=4),'Marks Entry 4th'!AN52,"")))))</f>
        <v/>
      </c>
      <c r="BW53" s="91" t="str">
        <f t="shared" si="46"/>
        <v/>
      </c>
      <c r="BX53" s="87">
        <f t="shared" si="47"/>
        <v>0</v>
      </c>
      <c r="BY53" s="93" t="str">
        <f>IF(OR($E53="",$G53=""),"",IF(AND($E$3=1),'Marks Entry 1st'!AO52,IF(AND($E$3=2),'Marks Entry 2nd'!AO52,IF(AND($E$3=3),'Marks Entry 3rd'!AO52,IF(AND($E$3=4),'Marks Entry 4th'!AO52,"")))))</f>
        <v/>
      </c>
      <c r="BZ53" s="93" t="str">
        <f>IF(OR($E53="",$G53=""),"",IF(AND($E$3=1),'Marks Entry 1st'!AP52,IF(AND($E$3=2),'Marks Entry 2nd'!AP52,IF(AND($E$3=3),'Marks Entry 3rd'!AP52,IF(AND($E$3=4),'Marks Entry 4th'!AP52,"")))))</f>
        <v/>
      </c>
      <c r="CA53" s="93" t="str">
        <f>IF(OR($E53="",$G53=""),"",IF(AND($E$3=1),'Marks Entry 1st'!AQ52,IF(AND($E$3=2),'Marks Entry 2nd'!AQ52,IF(AND($E$3=3),'Marks Entry 3rd'!AQ52,IF(AND($E$3=4),'Marks Entry 4th'!AQ52,"")))))</f>
        <v/>
      </c>
      <c r="CB53" s="92" t="str">
        <f t="shared" si="48"/>
        <v/>
      </c>
      <c r="CC53" s="87" t="str">
        <f t="shared" si="49"/>
        <v/>
      </c>
      <c r="CD53" s="144">
        <f t="shared" si="50"/>
        <v>0</v>
      </c>
      <c r="CE53" s="144" t="str">
        <f t="shared" si="51"/>
        <v/>
      </c>
      <c r="CF53" s="144" t="str">
        <f t="shared" si="9"/>
        <v/>
      </c>
      <c r="CG53" s="144" t="str">
        <f t="shared" si="52"/>
        <v/>
      </c>
      <c r="CH53" s="144" t="str">
        <f t="shared" si="10"/>
        <v/>
      </c>
      <c r="CI53" s="148" t="str">
        <f t="shared" si="11"/>
        <v/>
      </c>
      <c r="CJ53" s="380" t="str">
        <f>IF(OR($E53="",$G53=""),"",IF(AND($E$3=1),'Marks Entry 1st'!AR52,IF(AND($E$3=2),'Marks Entry 2nd'!AR52,IF(AND($E$3=3),'Marks Entry 3rd'!AR52,IF(AND($E$3=4),'Marks Entry 4th'!AR52,"")))))</f>
        <v/>
      </c>
      <c r="CK53" s="380" t="str">
        <f>IF(OR($E53="",$G53=""),"",IF(AND($E$3=1),'Marks Entry 1st'!AS52,IF(AND($E$3=2),'Marks Entry 2nd'!AS52,IF(AND($E$3=3),'Marks Entry 3rd'!AS52,IF(AND($E$3=4),'Marks Entry 4th'!AS52,"")))))</f>
        <v/>
      </c>
      <c r="CL53" s="380" t="str">
        <f>IF(OR($E53="",$G53=""),"",IF(AND($E$3=1),'Marks Entry 1st'!AT52,IF(AND($E$3=2),'Marks Entry 2nd'!AT52,IF(AND($E$3=3),'Marks Entry 3rd'!AT52,IF(AND($E$3=4),'Marks Entry 4th'!AT52,"")))))</f>
        <v/>
      </c>
      <c r="CM53" s="181" t="str">
        <f t="shared" si="53"/>
        <v/>
      </c>
      <c r="CN53" s="182">
        <f t="shared" si="54"/>
        <v>0</v>
      </c>
      <c r="CO53" s="182" t="str">
        <f t="shared" si="55"/>
        <v/>
      </c>
      <c r="CP53" s="182" t="str">
        <f t="shared" si="56"/>
        <v/>
      </c>
      <c r="CQ53" s="147" t="str">
        <f t="shared" si="12"/>
        <v/>
      </c>
      <c r="CR53" s="380" t="str">
        <f>IF(OR($E53="",$G53=""),"",IF(AND($E$3=1),'Marks Entry 1st'!AU52,IF(AND($E$3=2),'Marks Entry 2nd'!AU52,IF(AND($E$3=3),'Marks Entry 3rd'!AU52,IF(AND($E$3=4),'Marks Entry 4th'!AU52,"")))))</f>
        <v/>
      </c>
      <c r="CS53" s="380" t="str">
        <f>IF(OR($E53="",$G53=""),"",IF(AND($E$3=1),'Marks Entry 1st'!AV52,IF(AND($E$3=2),'Marks Entry 2nd'!AV52,IF(AND($E$3=3),'Marks Entry 3rd'!AV52,IF(AND($E$3=4),'Marks Entry 4th'!AV52,"")))))</f>
        <v/>
      </c>
      <c r="CT53" s="380" t="str">
        <f>IF(OR($E53="",$G53=""),"",IF(AND($E$3=1),'Marks Entry 1st'!AW52,IF(AND($E$3=2),'Marks Entry 2nd'!AW52,IF(AND($E$3=3),'Marks Entry 3rd'!AW52,IF(AND($E$3=4),'Marks Entry 4th'!AW52,"")))))</f>
        <v/>
      </c>
      <c r="CU53" s="181" t="str">
        <f t="shared" si="57"/>
        <v/>
      </c>
      <c r="CV53" s="182">
        <f t="shared" si="58"/>
        <v>0</v>
      </c>
      <c r="CW53" s="182" t="str">
        <f t="shared" si="59"/>
        <v/>
      </c>
      <c r="CX53" s="182" t="str">
        <f t="shared" si="60"/>
        <v/>
      </c>
      <c r="CY53" s="147" t="str">
        <f t="shared" si="13"/>
        <v/>
      </c>
      <c r="CZ53" s="380" t="str">
        <f>IF(OR($E53="",$G53=""),"",IF(AND($E$3=1),'Marks Entry 1st'!AX52,IF(AND($E$3=2),'Marks Entry 2nd'!AX52,IF(AND($E$3=3),'Marks Entry 3rd'!AX52,IF(AND($E$3=4),'Marks Entry 4th'!AX52,"")))))</f>
        <v/>
      </c>
      <c r="DA53" s="380" t="str">
        <f>IF(OR($E53="",$G53=""),"",IF(AND($E$3=1),'Marks Entry 1st'!AY52,IF(AND($E$3=2),'Marks Entry 2nd'!AY52,IF(AND($E$3=3),'Marks Entry 3rd'!AY52,IF(AND($E$3=4),'Marks Entry 4th'!AY52,"")))))</f>
        <v/>
      </c>
      <c r="DB53" s="380" t="str">
        <f>IF(OR($E53="",$G53=""),"",IF(AND($E$3=1),'Marks Entry 1st'!AZ52,IF(AND($E$3=2),'Marks Entry 2nd'!AZ52,IF(AND($E$3=3),'Marks Entry 3rd'!AZ52,IF(AND($E$3=4),'Marks Entry 4th'!AZ52,"")))))</f>
        <v/>
      </c>
      <c r="DC53" s="181" t="str">
        <f t="shared" si="61"/>
        <v/>
      </c>
      <c r="DD53" s="182">
        <f t="shared" si="62"/>
        <v>0</v>
      </c>
      <c r="DE53" s="182" t="str">
        <f t="shared" si="63"/>
        <v/>
      </c>
      <c r="DF53" s="182" t="str">
        <f t="shared" si="64"/>
        <v/>
      </c>
      <c r="DG53" s="147" t="str">
        <f t="shared" si="14"/>
        <v/>
      </c>
      <c r="DH53" s="104" t="str">
        <f t="shared" si="15"/>
        <v/>
      </c>
      <c r="DI53" s="105" t="str">
        <f t="shared" si="16"/>
        <v/>
      </c>
      <c r="DJ53" s="111" t="str">
        <f t="shared" si="17"/>
        <v/>
      </c>
      <c r="DK53" s="112" t="str">
        <f t="shared" si="18"/>
        <v/>
      </c>
      <c r="DL53" s="386" t="str">
        <f t="shared" si="19"/>
        <v/>
      </c>
      <c r="DM53" s="72" t="str">
        <f>IF(OR($E53="",$G53=""),"",IF(AND($E$3=1),'Marks Entry 1st'!BA52,IF(AND($E$3=2),'Marks Entry 2nd'!BA52,IF(AND($E$3=3),'Marks Entry 3rd'!BA52,IF(AND($E$3=4),'Marks Entry 4th'!BA52,"")))))</f>
        <v/>
      </c>
      <c r="DN53" s="72" t="str">
        <f>IF(OR($E53="",$G53=""),"",IF(AND($E$3=1),'Marks Entry 1st'!BB52,IF(AND($E$3=2),'Marks Entry 2nd'!BB52,IF(AND($E$3=3),'Marks Entry 3rd'!BB52,IF(AND($E$3=4),'Marks Entry 4th'!BB52,"")))))</f>
        <v/>
      </c>
      <c r="DO53" s="328" t="str">
        <f t="shared" si="20"/>
        <v/>
      </c>
      <c r="DP53" s="73"/>
      <c r="DW53" s="75">
        <f>IF(AND($E$3=1),'Marks Entry 1st'!I52,IF(AND($E$3=2),'Marks Entry 2nd'!I52,IF(AND($E$3=3),'Marks Entry 3rd'!I52,IF(AND($E$3=4),'Marks Entry 4th'!I52,""))))</f>
        <v>0</v>
      </c>
    </row>
    <row r="54" spans="1:127" ht="18.899999999999999" customHeight="1">
      <c r="A54" s="94">
        <v>47</v>
      </c>
      <c r="B54" s="94" t="str">
        <f>IF(OR(DW54=0,DW54=""),"",IF(AND($E$3=1),'Marks Entry 1st'!I53,IF(AND($E$3=2),'Marks Entry 2nd'!I53,IF(AND($E$3=3),'Marks Entry 3rd'!I53,IF(AND($E$3=4),'Marks Entry 4th'!I53,"")))))</f>
        <v/>
      </c>
      <c r="C54" s="95" t="str">
        <f>IF(OR(B54=0,B54=""),"",IF(AND($E$3=1),'Marks Entry 1st'!B53,IF(AND($E$3=2),'Marks Entry 2nd'!B53,IF(AND($E$3=3),'Marks Entry 3rd'!B53,IF(AND($E$3=4),'Marks Entry 4th'!B53,"")))))</f>
        <v/>
      </c>
      <c r="D54" s="95" t="str">
        <f>IF(OR(B54=0,B54=""),"",IF(AND($E$3=1),'Marks Entry 1st'!C53,IF(AND($E$3=2),'Marks Entry 2nd'!C53,IF(AND($E$3=3),'Marks Entry 3rd'!C53,IF(AND($E$3=4),'Marks Entry 4th'!C53,"")))))</f>
        <v/>
      </c>
      <c r="E54" s="96" t="str">
        <f>IF(OR(B54=0,B54=""),"",IF(AND($E$3=1),'Marks Entry 1st'!E53,IF(AND($E$3=2),'Marks Entry 2nd'!E53,IF(AND($E$3=3),'Marks Entry 3rd'!E53,IF(AND($E$3=4),'Marks Entry 4th'!E53,"")))))</f>
        <v/>
      </c>
      <c r="F54" s="95" t="str">
        <f>IF(OR(B54=0,B54=""),"",IF(AND($E$3=1),'Marks Entry 1st'!D53,IF(AND($E$3=2),'Marks Entry 2nd'!D53,IF(AND($E$3=3),'Marks Entry 3rd'!D53,IF(AND($E$3=4),'Marks Entry 4th'!D53,"")))))</f>
        <v/>
      </c>
      <c r="G54" s="90" t="str">
        <f>IF(OR(B54=0,B54=""),"",IF(AND($E$3=1),'Marks Entry 1st'!F53,IF(AND($E$3=2),'Marks Entry 2nd'!F53,IF(AND($E$3=3),'Marks Entry 3rd'!F53,IF(AND($E$3=4),'Marks Entry 4th'!F53,"")))))</f>
        <v/>
      </c>
      <c r="H54" s="90" t="str">
        <f>IF(OR(B54=0,B54=""),"",IF(AND($E$3=1),'Marks Entry 1st'!G53,IF(AND($E$3=2),'Marks Entry 2nd'!G53,IF(AND($E$3=3),'Marks Entry 3rd'!G53,IF(AND($E$3=4),'Marks Entry 4th'!G53,"")))))</f>
        <v/>
      </c>
      <c r="I54" s="90" t="str">
        <f>IF(OR(B54=0,B54=""),"",IF(AND($E$3=1),'Marks Entry 1st'!H53,IF(AND($E$3=2),'Marks Entry 2nd'!H53,IF(AND($E$3=3),'Marks Entry 3rd'!H53,IF(AND($E$3=4),'Marks Entry 4th'!H53,"")))))</f>
        <v/>
      </c>
      <c r="J54" s="379" t="str">
        <f>IF(OR(B54=0,B54=""),"",IF(AND($E$3=1),'Marks Entry 1st'!J53,IF(AND($E$3=2),'Marks Entry 2nd'!J53,IF(AND($E$3=3),'Marks Entry 3rd'!J53,IF(AND($E$3=4),'Marks Entry 4th'!J53,"")))))</f>
        <v/>
      </c>
      <c r="K54" s="379" t="str">
        <f>IF(OR(B54=0,B54=""),"",IF(AND($E$3=1),'Marks Entry 1st'!K53,IF(AND($E$3=2),'Marks Entry 2nd'!K53,IF(AND($E$3=3),'Marks Entry 3rd'!K53,IF(AND($E$3=4),'Marks Entry 4th'!K53,"")))))</f>
        <v/>
      </c>
      <c r="L54" s="180" t="str">
        <f>IF(OR($E54="",$G54=""),"",IF(AND($E$3=1),'Marks Entry 1st'!L53,IF(AND($E$3=2),'Marks Entry 2nd'!L53,IF(AND($E$3=3),'Marks Entry 3rd'!L53,IF(AND($E$3=4),'Marks Entry 4th'!L53,"")))))</f>
        <v/>
      </c>
      <c r="M54" s="180" t="str">
        <f>IF(OR($E54="",$G54=""),"",IF(AND($E$3=1),'Marks Entry 1st'!M53,IF(AND($E$3=2),'Marks Entry 2nd'!M53,IF(AND($E$3=3),'Marks Entry 3rd'!M53,IF(AND($E$3=4),'Marks Entry 4th'!M53,"")))))</f>
        <v/>
      </c>
      <c r="N54" s="87" t="str">
        <f t="shared" si="21"/>
        <v/>
      </c>
      <c r="O54" s="180" t="str">
        <f>IF(OR($E54="",$G54=""),"",IF(AND($E$3=1),'Marks Entry 1st'!N53,IF(AND($E$3=2),'Marks Entry 2nd'!N53,IF(AND($E$3=3),'Marks Entry 3rd'!N53,IF(AND($E$3=4),'Marks Entry 4th'!N53,"")))))</f>
        <v/>
      </c>
      <c r="P54" s="180" t="str">
        <f>IF(OR($E54="",$G54=""),"",IF(AND($E$3=1),'Marks Entry 1st'!O53,IF(AND($E$3=2),'Marks Entry 2nd'!O53,IF(AND($E$3=3),'Marks Entry 3rd'!O53,IF(AND($E$3=4),'Marks Entry 4th'!O53,"")))))</f>
        <v/>
      </c>
      <c r="Q54" s="180" t="str">
        <f>IF(OR($E54="",$G54=""),"",IF(AND($E$3=1),'Marks Entry 1st'!P53,IF(AND($E$3=2),'Marks Entry 2nd'!P53,IF(AND($E$3=3),'Marks Entry 3rd'!P53,IF(AND($E$3=4),'Marks Entry 4th'!P53,"")))))</f>
        <v/>
      </c>
      <c r="R54" s="91" t="str">
        <f t="shared" si="22"/>
        <v/>
      </c>
      <c r="S54" s="87">
        <f t="shared" si="23"/>
        <v>0</v>
      </c>
      <c r="T54" s="93" t="str">
        <f>IF(OR($E54="",$G54=""),"",IF(AND($E$3=1),'Marks Entry 1st'!Q53,IF(AND($E$3=2),'Marks Entry 2nd'!Q53,IF(AND($E$3=3),'Marks Entry 3rd'!Q53,IF(AND($E$3=4),'Marks Entry 4th'!Q53,"")))))</f>
        <v/>
      </c>
      <c r="U54" s="93" t="str">
        <f>IF(OR($E54="",$G54=""),"",IF(AND($E$3=1),'Marks Entry 1st'!R53,IF(AND($E$3=2),'Marks Entry 2nd'!R53,IF(AND($E$3=3),'Marks Entry 3rd'!R53,IF(AND($E$3=4),'Marks Entry 4th'!R53,"")))))</f>
        <v/>
      </c>
      <c r="V54" s="93" t="str">
        <f>IF(OR($E54="",$G54=""),"",IF(AND($E$3=1),'Marks Entry 1st'!S53,IF(AND($E$3=2),'Marks Entry 2nd'!S53,IF(AND($E$3=3),'Marks Entry 3rd'!S53,IF(AND($E$3=4),'Marks Entry 4th'!S53,"")))))</f>
        <v/>
      </c>
      <c r="W54" s="92" t="str">
        <f t="shared" si="24"/>
        <v/>
      </c>
      <c r="X54" s="87" t="str">
        <f t="shared" si="25"/>
        <v/>
      </c>
      <c r="Y54" s="144">
        <f t="shared" si="26"/>
        <v>0</v>
      </c>
      <c r="Z54" s="144" t="str">
        <f t="shared" si="27"/>
        <v/>
      </c>
      <c r="AA54" s="144" t="str">
        <f t="shared" si="0"/>
        <v/>
      </c>
      <c r="AB54" s="144" t="str">
        <f t="shared" si="28"/>
        <v/>
      </c>
      <c r="AC54" s="144" t="str">
        <f t="shared" si="1"/>
        <v/>
      </c>
      <c r="AD54" s="148" t="str">
        <f t="shared" si="2"/>
        <v/>
      </c>
      <c r="AE54" s="180" t="str">
        <f>IF(OR($E54="",$G54=""),"",IF(AND($E$3=1),'Marks Entry 1st'!T53,IF(AND($E$3=2),'Marks Entry 2nd'!T53,IF(AND($E$3=3),'Marks Entry 3rd'!T53,IF(AND($E$3=4),'Marks Entry 4th'!T53,"")))))</f>
        <v/>
      </c>
      <c r="AF54" s="180" t="str">
        <f>IF(OR($E54="",$G54=""),"",IF(AND($E$3=1),'Marks Entry 1st'!U53,IF(AND($E$3=2),'Marks Entry 2nd'!U53,IF(AND($E$3=3),'Marks Entry 3rd'!U53,IF(AND($E$3=4),'Marks Entry 4th'!U53,"")))))</f>
        <v/>
      </c>
      <c r="AG54" s="87" t="str">
        <f t="shared" si="29"/>
        <v/>
      </c>
      <c r="AH54" s="180" t="str">
        <f>IF(OR($E54="",$G54=""),"",IF(AND($E$3=1),'Marks Entry 1st'!V53,IF(AND($E$3=2),'Marks Entry 2nd'!V53,IF(AND($E$3=3),'Marks Entry 3rd'!V53,IF(AND($E$3=4),'Marks Entry 4th'!V53,"")))))</f>
        <v/>
      </c>
      <c r="AI54" s="180" t="str">
        <f>IF(OR($E54="",$G54=""),"",IF(AND($E$3=1),'Marks Entry 1st'!W53,IF(AND($E$3=2),'Marks Entry 2nd'!W53,IF(AND($E$3=3),'Marks Entry 3rd'!W53,IF(AND($E$3=4),'Marks Entry 4th'!W53,"")))))</f>
        <v/>
      </c>
      <c r="AJ54" s="180" t="str">
        <f>IF(OR($E54="",$G54=""),"",IF(AND($E$3=1),'Marks Entry 1st'!X53,IF(AND($E$3=2),'Marks Entry 2nd'!X53,IF(AND($E$3=3),'Marks Entry 3rd'!X53,IF(AND($E$3=4),'Marks Entry 4th'!X53,"")))))</f>
        <v/>
      </c>
      <c r="AK54" s="91" t="str">
        <f t="shared" si="30"/>
        <v/>
      </c>
      <c r="AL54" s="87">
        <f t="shared" si="31"/>
        <v>0</v>
      </c>
      <c r="AM54" s="93" t="str">
        <f>IF(OR($E54="",$G54=""),"",IF(AND($E$3=1),'Marks Entry 1st'!Y53,IF(AND($E$3=2),'Marks Entry 2nd'!Y53,IF(AND($E$3=3),'Marks Entry 3rd'!Y53,IF(AND($E$3=4),'Marks Entry 4th'!Y53,"")))))</f>
        <v/>
      </c>
      <c r="AN54" s="93" t="str">
        <f>IF(OR($E54="",$G54=""),"",IF(AND($E$3=1),'Marks Entry 1st'!Z53,IF(AND($E$3=2),'Marks Entry 2nd'!Z53,IF(AND($E$3=3),'Marks Entry 3rd'!Z53,IF(AND($E$3=4),'Marks Entry 4th'!Z53,"")))))</f>
        <v/>
      </c>
      <c r="AO54" s="93" t="str">
        <f>IF(OR($E54="",$G54=""),"",IF(AND($E$3=1),'Marks Entry 1st'!AA53,IF(AND($E$3=2),'Marks Entry 2nd'!AA53,IF(AND($E$3=3),'Marks Entry 3rd'!AA53,IF(AND($E$3=4),'Marks Entry 4th'!AA53,"")))))</f>
        <v/>
      </c>
      <c r="AP54" s="92" t="str">
        <f t="shared" si="32"/>
        <v/>
      </c>
      <c r="AQ54" s="87" t="str">
        <f t="shared" si="33"/>
        <v/>
      </c>
      <c r="AR54" s="144">
        <f t="shared" si="34"/>
        <v>0</v>
      </c>
      <c r="AS54" s="144" t="str">
        <f t="shared" si="35"/>
        <v/>
      </c>
      <c r="AT54" s="144" t="str">
        <f t="shared" si="3"/>
        <v/>
      </c>
      <c r="AU54" s="144" t="str">
        <f t="shared" si="36"/>
        <v/>
      </c>
      <c r="AV54" s="144" t="str">
        <f t="shared" si="4"/>
        <v/>
      </c>
      <c r="AW54" s="148" t="str">
        <f t="shared" si="5"/>
        <v/>
      </c>
      <c r="AX54" s="180" t="str">
        <f>IF(OR($E54="",$G54=""),"",IF(AND($E$3=1),'Marks Entry 1st'!AB53,IF(AND($E$3=2),'Marks Entry 2nd'!AB53,IF(AND($E$3=3),'Marks Entry 3rd'!AB53,IF(AND($E$3=4),'Marks Entry 4th'!AB53,"")))))</f>
        <v/>
      </c>
      <c r="AY54" s="180" t="str">
        <f>IF(OR($E54="",$G54=""),"",IF(AND($E$3=1),'Marks Entry 1st'!AC53,IF(AND($E$3=2),'Marks Entry 2nd'!AC53,IF(AND($E$3=3),'Marks Entry 3rd'!AC53,IF(AND($E$3=4),'Marks Entry 4th'!AC53,"")))))</f>
        <v/>
      </c>
      <c r="AZ54" s="87" t="str">
        <f t="shared" si="37"/>
        <v/>
      </c>
      <c r="BA54" s="180" t="str">
        <f>IF(OR($E54="",$G54=""),"",IF(AND($E$3=1),'Marks Entry 1st'!AD53,IF(AND($E$3=2),'Marks Entry 2nd'!AD53,IF(AND($E$3=3),'Marks Entry 3rd'!AD53,IF(AND($E$3=4),'Marks Entry 4th'!AD53,"")))))</f>
        <v/>
      </c>
      <c r="BB54" s="180" t="str">
        <f>IF(OR($E54="",$G54=""),"",IF(AND($E$3=1),'Marks Entry 1st'!AE53,IF(AND($E$3=2),'Marks Entry 2nd'!AE53,IF(AND($E$3=3),'Marks Entry 3rd'!AE53,IF(AND($E$3=4),'Marks Entry 4th'!AE53,"")))))</f>
        <v/>
      </c>
      <c r="BC54" s="180" t="str">
        <f>IF(OR($E54="",$G54=""),"",IF(AND($E$3=1),'Marks Entry 1st'!AF53,IF(AND($E$3=2),'Marks Entry 2nd'!AF53,IF(AND($E$3=3),'Marks Entry 3rd'!AF53,IF(AND($E$3=4),'Marks Entry 4th'!AF53,"")))))</f>
        <v/>
      </c>
      <c r="BD54" s="91" t="str">
        <f t="shared" si="38"/>
        <v/>
      </c>
      <c r="BE54" s="87">
        <f t="shared" si="39"/>
        <v>0</v>
      </c>
      <c r="BF54" s="93" t="str">
        <f>IF(OR($E54="",$G54=""),"",IF(AND($E$3=1),'Marks Entry 1st'!AG53,IF(AND($E$3=2),'Marks Entry 2nd'!AG53,IF(AND($E$3=3),'Marks Entry 3rd'!AG53,IF(AND($E$3=4),'Marks Entry 4th'!AG53,"")))))</f>
        <v/>
      </c>
      <c r="BG54" s="93" t="str">
        <f>IF(OR($E54="",$G54=""),"",IF(AND($E$3=1),'Marks Entry 1st'!AH53,IF(AND($E$3=2),'Marks Entry 2nd'!AH53,IF(AND($E$3=3),'Marks Entry 3rd'!AH53,IF(AND($E$3=4),'Marks Entry 4th'!AH53,"")))))</f>
        <v/>
      </c>
      <c r="BH54" s="93" t="str">
        <f>IF(OR($E54="",$G54=""),"",IF(AND($E$3=1),'Marks Entry 1st'!AI53,IF(AND($E$3=2),'Marks Entry 2nd'!AI53,IF(AND($E$3=3),'Marks Entry 3rd'!AI53,IF(AND($E$3=4),'Marks Entry 4th'!AI53,"")))))</f>
        <v/>
      </c>
      <c r="BI54" s="92" t="str">
        <f t="shared" si="40"/>
        <v/>
      </c>
      <c r="BJ54" s="87" t="str">
        <f t="shared" si="41"/>
        <v/>
      </c>
      <c r="BK54" s="144">
        <f t="shared" si="42"/>
        <v>0</v>
      </c>
      <c r="BL54" s="144" t="str">
        <f t="shared" si="43"/>
        <v/>
      </c>
      <c r="BM54" s="144" t="str">
        <f t="shared" si="6"/>
        <v/>
      </c>
      <c r="BN54" s="144" t="str">
        <f t="shared" si="44"/>
        <v/>
      </c>
      <c r="BO54" s="144" t="str">
        <f t="shared" si="7"/>
        <v/>
      </c>
      <c r="BP54" s="148" t="str">
        <f t="shared" si="8"/>
        <v/>
      </c>
      <c r="BQ54" s="180" t="str">
        <f>IF(OR($E54="",$G54=""),"",IF(AND($E$3=1),'Marks Entry 1st'!AJ53,IF(AND($E$3=2),'Marks Entry 2nd'!AJ53,IF(AND($E$3=3),'Marks Entry 3rd'!AJ53,IF(AND($E$3=4),'Marks Entry 4th'!AJ53,"")))))</f>
        <v/>
      </c>
      <c r="BR54" s="180" t="str">
        <f>IF(OR($E54="",$G54=""),"",IF(AND($E$3=1),'Marks Entry 1st'!AK53,IF(AND($E$3=2),'Marks Entry 2nd'!AK53,IF(AND($E$3=3),'Marks Entry 3rd'!AK53,IF(AND($E$3=4),'Marks Entry 4th'!AK53,"")))))</f>
        <v/>
      </c>
      <c r="BS54" s="87" t="str">
        <f t="shared" si="45"/>
        <v/>
      </c>
      <c r="BT54" s="180" t="str">
        <f>IF(OR($E54="",$G54=""),"",IF(AND($E$3=1),'Marks Entry 1st'!AL53,IF(AND($E$3=2),'Marks Entry 2nd'!AL53,IF(AND($E$3=3),'Marks Entry 3rd'!AL53,IF(AND($E$3=4),'Marks Entry 4th'!AL53,"")))))</f>
        <v/>
      </c>
      <c r="BU54" s="180" t="str">
        <f>IF(OR($E54="",$G54=""),"",IF(AND($E$3=1),'Marks Entry 1st'!AM53,IF(AND($E$3=2),'Marks Entry 2nd'!AM53,IF(AND($E$3=3),'Marks Entry 3rd'!AM53,IF(AND($E$3=4),'Marks Entry 4th'!AM53,"")))))</f>
        <v/>
      </c>
      <c r="BV54" s="180" t="str">
        <f>IF(OR($E54="",$G54=""),"",IF(AND($E$3=1),'Marks Entry 1st'!AN53,IF(AND($E$3=2),'Marks Entry 2nd'!AN53,IF(AND($E$3=3),'Marks Entry 3rd'!AN53,IF(AND($E$3=4),'Marks Entry 4th'!AN53,"")))))</f>
        <v/>
      </c>
      <c r="BW54" s="91" t="str">
        <f t="shared" si="46"/>
        <v/>
      </c>
      <c r="BX54" s="87">
        <f t="shared" si="47"/>
        <v>0</v>
      </c>
      <c r="BY54" s="93" t="str">
        <f>IF(OR($E54="",$G54=""),"",IF(AND($E$3=1),'Marks Entry 1st'!AO53,IF(AND($E$3=2),'Marks Entry 2nd'!AO53,IF(AND($E$3=3),'Marks Entry 3rd'!AO53,IF(AND($E$3=4),'Marks Entry 4th'!AO53,"")))))</f>
        <v/>
      </c>
      <c r="BZ54" s="93" t="str">
        <f>IF(OR($E54="",$G54=""),"",IF(AND($E$3=1),'Marks Entry 1st'!AP53,IF(AND($E$3=2),'Marks Entry 2nd'!AP53,IF(AND($E$3=3),'Marks Entry 3rd'!AP53,IF(AND($E$3=4),'Marks Entry 4th'!AP53,"")))))</f>
        <v/>
      </c>
      <c r="CA54" s="93" t="str">
        <f>IF(OR($E54="",$G54=""),"",IF(AND($E$3=1),'Marks Entry 1st'!AQ53,IF(AND($E$3=2),'Marks Entry 2nd'!AQ53,IF(AND($E$3=3),'Marks Entry 3rd'!AQ53,IF(AND($E$3=4),'Marks Entry 4th'!AQ53,"")))))</f>
        <v/>
      </c>
      <c r="CB54" s="92" t="str">
        <f t="shared" si="48"/>
        <v/>
      </c>
      <c r="CC54" s="87" t="str">
        <f t="shared" si="49"/>
        <v/>
      </c>
      <c r="CD54" s="144">
        <f t="shared" si="50"/>
        <v>0</v>
      </c>
      <c r="CE54" s="144" t="str">
        <f t="shared" si="51"/>
        <v/>
      </c>
      <c r="CF54" s="144" t="str">
        <f t="shared" si="9"/>
        <v/>
      </c>
      <c r="CG54" s="144" t="str">
        <f t="shared" si="52"/>
        <v/>
      </c>
      <c r="CH54" s="144" t="str">
        <f t="shared" si="10"/>
        <v/>
      </c>
      <c r="CI54" s="148" t="str">
        <f t="shared" si="11"/>
        <v/>
      </c>
      <c r="CJ54" s="380" t="str">
        <f>IF(OR($E54="",$G54=""),"",IF(AND($E$3=1),'Marks Entry 1st'!AR53,IF(AND($E$3=2),'Marks Entry 2nd'!AR53,IF(AND($E$3=3),'Marks Entry 3rd'!AR53,IF(AND($E$3=4),'Marks Entry 4th'!AR53,"")))))</f>
        <v/>
      </c>
      <c r="CK54" s="380" t="str">
        <f>IF(OR($E54="",$G54=""),"",IF(AND($E$3=1),'Marks Entry 1st'!AS53,IF(AND($E$3=2),'Marks Entry 2nd'!AS53,IF(AND($E$3=3),'Marks Entry 3rd'!AS53,IF(AND($E$3=4),'Marks Entry 4th'!AS53,"")))))</f>
        <v/>
      </c>
      <c r="CL54" s="380" t="str">
        <f>IF(OR($E54="",$G54=""),"",IF(AND($E$3=1),'Marks Entry 1st'!AT53,IF(AND($E$3=2),'Marks Entry 2nd'!AT53,IF(AND($E$3=3),'Marks Entry 3rd'!AT53,IF(AND($E$3=4),'Marks Entry 4th'!AT53,"")))))</f>
        <v/>
      </c>
      <c r="CM54" s="181" t="str">
        <f t="shared" si="53"/>
        <v/>
      </c>
      <c r="CN54" s="182">
        <f t="shared" si="54"/>
        <v>0</v>
      </c>
      <c r="CO54" s="182" t="str">
        <f t="shared" si="55"/>
        <v/>
      </c>
      <c r="CP54" s="182" t="str">
        <f t="shared" si="56"/>
        <v/>
      </c>
      <c r="CQ54" s="147" t="str">
        <f t="shared" si="12"/>
        <v/>
      </c>
      <c r="CR54" s="380" t="str">
        <f>IF(OR($E54="",$G54=""),"",IF(AND($E$3=1),'Marks Entry 1st'!AU53,IF(AND($E$3=2),'Marks Entry 2nd'!AU53,IF(AND($E$3=3),'Marks Entry 3rd'!AU53,IF(AND($E$3=4),'Marks Entry 4th'!AU53,"")))))</f>
        <v/>
      </c>
      <c r="CS54" s="380" t="str">
        <f>IF(OR($E54="",$G54=""),"",IF(AND($E$3=1),'Marks Entry 1st'!AV53,IF(AND($E$3=2),'Marks Entry 2nd'!AV53,IF(AND($E$3=3),'Marks Entry 3rd'!AV53,IF(AND($E$3=4),'Marks Entry 4th'!AV53,"")))))</f>
        <v/>
      </c>
      <c r="CT54" s="380" t="str">
        <f>IF(OR($E54="",$G54=""),"",IF(AND($E$3=1),'Marks Entry 1st'!AW53,IF(AND($E$3=2),'Marks Entry 2nd'!AW53,IF(AND($E$3=3),'Marks Entry 3rd'!AW53,IF(AND($E$3=4),'Marks Entry 4th'!AW53,"")))))</f>
        <v/>
      </c>
      <c r="CU54" s="181" t="str">
        <f t="shared" si="57"/>
        <v/>
      </c>
      <c r="CV54" s="182">
        <f t="shared" si="58"/>
        <v>0</v>
      </c>
      <c r="CW54" s="182" t="str">
        <f t="shared" si="59"/>
        <v/>
      </c>
      <c r="CX54" s="182" t="str">
        <f t="shared" si="60"/>
        <v/>
      </c>
      <c r="CY54" s="147" t="str">
        <f t="shared" si="13"/>
        <v/>
      </c>
      <c r="CZ54" s="380" t="str">
        <f>IF(OR($E54="",$G54=""),"",IF(AND($E$3=1),'Marks Entry 1st'!AX53,IF(AND($E$3=2),'Marks Entry 2nd'!AX53,IF(AND($E$3=3),'Marks Entry 3rd'!AX53,IF(AND($E$3=4),'Marks Entry 4th'!AX53,"")))))</f>
        <v/>
      </c>
      <c r="DA54" s="380" t="str">
        <f>IF(OR($E54="",$G54=""),"",IF(AND($E$3=1),'Marks Entry 1st'!AY53,IF(AND($E$3=2),'Marks Entry 2nd'!AY53,IF(AND($E$3=3),'Marks Entry 3rd'!AY53,IF(AND($E$3=4),'Marks Entry 4th'!AY53,"")))))</f>
        <v/>
      </c>
      <c r="DB54" s="380" t="str">
        <f>IF(OR($E54="",$G54=""),"",IF(AND($E$3=1),'Marks Entry 1st'!AZ53,IF(AND($E$3=2),'Marks Entry 2nd'!AZ53,IF(AND($E$3=3),'Marks Entry 3rd'!AZ53,IF(AND($E$3=4),'Marks Entry 4th'!AZ53,"")))))</f>
        <v/>
      </c>
      <c r="DC54" s="181" t="str">
        <f t="shared" si="61"/>
        <v/>
      </c>
      <c r="DD54" s="182">
        <f t="shared" si="62"/>
        <v>0</v>
      </c>
      <c r="DE54" s="182" t="str">
        <f t="shared" si="63"/>
        <v/>
      </c>
      <c r="DF54" s="182" t="str">
        <f t="shared" si="64"/>
        <v/>
      </c>
      <c r="DG54" s="147" t="str">
        <f t="shared" si="14"/>
        <v/>
      </c>
      <c r="DH54" s="104" t="str">
        <f t="shared" si="15"/>
        <v/>
      </c>
      <c r="DI54" s="105" t="str">
        <f t="shared" si="16"/>
        <v/>
      </c>
      <c r="DJ54" s="111" t="str">
        <f t="shared" si="17"/>
        <v/>
      </c>
      <c r="DK54" s="112" t="str">
        <f t="shared" si="18"/>
        <v/>
      </c>
      <c r="DL54" s="386" t="str">
        <f t="shared" si="19"/>
        <v/>
      </c>
      <c r="DM54" s="72" t="str">
        <f>IF(OR($E54="",$G54=""),"",IF(AND($E$3=1),'Marks Entry 1st'!BA53,IF(AND($E$3=2),'Marks Entry 2nd'!BA53,IF(AND($E$3=3),'Marks Entry 3rd'!BA53,IF(AND($E$3=4),'Marks Entry 4th'!BA53,"")))))</f>
        <v/>
      </c>
      <c r="DN54" s="72" t="str">
        <f>IF(OR($E54="",$G54=""),"",IF(AND($E$3=1),'Marks Entry 1st'!BB53,IF(AND($E$3=2),'Marks Entry 2nd'!BB53,IF(AND($E$3=3),'Marks Entry 3rd'!BB53,IF(AND($E$3=4),'Marks Entry 4th'!BB53,"")))))</f>
        <v/>
      </c>
      <c r="DO54" s="328" t="str">
        <f t="shared" si="20"/>
        <v/>
      </c>
      <c r="DP54" s="73"/>
      <c r="DW54" s="75">
        <f>IF(AND($E$3=1),'Marks Entry 1st'!I53,IF(AND($E$3=2),'Marks Entry 2nd'!I53,IF(AND($E$3=3),'Marks Entry 3rd'!I53,IF(AND($E$3=4),'Marks Entry 4th'!I53,""))))</f>
        <v>0</v>
      </c>
    </row>
    <row r="55" spans="1:127" ht="18.899999999999999" customHeight="1">
      <c r="A55" s="94">
        <v>48</v>
      </c>
      <c r="B55" s="94" t="str">
        <f>IF(OR(DW55=0,DW55=""),"",IF(AND($E$3=1),'Marks Entry 1st'!I54,IF(AND($E$3=2),'Marks Entry 2nd'!I54,IF(AND($E$3=3),'Marks Entry 3rd'!I54,IF(AND($E$3=4),'Marks Entry 4th'!I54,"")))))</f>
        <v/>
      </c>
      <c r="C55" s="95" t="str">
        <f>IF(OR(B55=0,B55=""),"",IF(AND($E$3=1),'Marks Entry 1st'!B54,IF(AND($E$3=2),'Marks Entry 2nd'!B54,IF(AND($E$3=3),'Marks Entry 3rd'!B54,IF(AND($E$3=4),'Marks Entry 4th'!B54,"")))))</f>
        <v/>
      </c>
      <c r="D55" s="95" t="str">
        <f>IF(OR(B55=0,B55=""),"",IF(AND($E$3=1),'Marks Entry 1st'!C54,IF(AND($E$3=2),'Marks Entry 2nd'!C54,IF(AND($E$3=3),'Marks Entry 3rd'!C54,IF(AND($E$3=4),'Marks Entry 4th'!C54,"")))))</f>
        <v/>
      </c>
      <c r="E55" s="96" t="str">
        <f>IF(OR(B55=0,B55=""),"",IF(AND($E$3=1),'Marks Entry 1st'!E54,IF(AND($E$3=2),'Marks Entry 2nd'!E54,IF(AND($E$3=3),'Marks Entry 3rd'!E54,IF(AND($E$3=4),'Marks Entry 4th'!E54,"")))))</f>
        <v/>
      </c>
      <c r="F55" s="95" t="str">
        <f>IF(OR(B55=0,B55=""),"",IF(AND($E$3=1),'Marks Entry 1st'!D54,IF(AND($E$3=2),'Marks Entry 2nd'!D54,IF(AND($E$3=3),'Marks Entry 3rd'!D54,IF(AND($E$3=4),'Marks Entry 4th'!D54,"")))))</f>
        <v/>
      </c>
      <c r="G55" s="90" t="str">
        <f>IF(OR(B55=0,B55=""),"",IF(AND($E$3=1),'Marks Entry 1st'!F54,IF(AND($E$3=2),'Marks Entry 2nd'!F54,IF(AND($E$3=3),'Marks Entry 3rd'!F54,IF(AND($E$3=4),'Marks Entry 4th'!F54,"")))))</f>
        <v/>
      </c>
      <c r="H55" s="90" t="str">
        <f>IF(OR(B55=0,B55=""),"",IF(AND($E$3=1),'Marks Entry 1st'!G54,IF(AND($E$3=2),'Marks Entry 2nd'!G54,IF(AND($E$3=3),'Marks Entry 3rd'!G54,IF(AND($E$3=4),'Marks Entry 4th'!G54,"")))))</f>
        <v/>
      </c>
      <c r="I55" s="90" t="str">
        <f>IF(OR(B55=0,B55=""),"",IF(AND($E$3=1),'Marks Entry 1st'!H54,IF(AND($E$3=2),'Marks Entry 2nd'!H54,IF(AND($E$3=3),'Marks Entry 3rd'!H54,IF(AND($E$3=4),'Marks Entry 4th'!H54,"")))))</f>
        <v/>
      </c>
      <c r="J55" s="379" t="str">
        <f>IF(OR(B55=0,B55=""),"",IF(AND($E$3=1),'Marks Entry 1st'!J54,IF(AND($E$3=2),'Marks Entry 2nd'!J54,IF(AND($E$3=3),'Marks Entry 3rd'!J54,IF(AND($E$3=4),'Marks Entry 4th'!J54,"")))))</f>
        <v/>
      </c>
      <c r="K55" s="379" t="str">
        <f>IF(OR(B55=0,B55=""),"",IF(AND($E$3=1),'Marks Entry 1st'!K54,IF(AND($E$3=2),'Marks Entry 2nd'!K54,IF(AND($E$3=3),'Marks Entry 3rd'!K54,IF(AND($E$3=4),'Marks Entry 4th'!K54,"")))))</f>
        <v/>
      </c>
      <c r="L55" s="180" t="str">
        <f>IF(OR($E55="",$G55=""),"",IF(AND($E$3=1),'Marks Entry 1st'!L54,IF(AND($E$3=2),'Marks Entry 2nd'!L54,IF(AND($E$3=3),'Marks Entry 3rd'!L54,IF(AND($E$3=4),'Marks Entry 4th'!L54,"")))))</f>
        <v/>
      </c>
      <c r="M55" s="180" t="str">
        <f>IF(OR($E55="",$G55=""),"",IF(AND($E$3=1),'Marks Entry 1st'!M54,IF(AND($E$3=2),'Marks Entry 2nd'!M54,IF(AND($E$3=3),'Marks Entry 3rd'!M54,IF(AND($E$3=4),'Marks Entry 4th'!M54,"")))))</f>
        <v/>
      </c>
      <c r="N55" s="87" t="str">
        <f t="shared" si="21"/>
        <v/>
      </c>
      <c r="O55" s="180" t="str">
        <f>IF(OR($E55="",$G55=""),"",IF(AND($E$3=1),'Marks Entry 1st'!N54,IF(AND($E$3=2),'Marks Entry 2nd'!N54,IF(AND($E$3=3),'Marks Entry 3rd'!N54,IF(AND($E$3=4),'Marks Entry 4th'!N54,"")))))</f>
        <v/>
      </c>
      <c r="P55" s="180" t="str">
        <f>IF(OR($E55="",$G55=""),"",IF(AND($E$3=1),'Marks Entry 1st'!O54,IF(AND($E$3=2),'Marks Entry 2nd'!O54,IF(AND($E$3=3),'Marks Entry 3rd'!O54,IF(AND($E$3=4),'Marks Entry 4th'!O54,"")))))</f>
        <v/>
      </c>
      <c r="Q55" s="180" t="str">
        <f>IF(OR($E55="",$G55=""),"",IF(AND($E$3=1),'Marks Entry 1st'!P54,IF(AND($E$3=2),'Marks Entry 2nd'!P54,IF(AND($E$3=3),'Marks Entry 3rd'!P54,IF(AND($E$3=4),'Marks Entry 4th'!P54,"")))))</f>
        <v/>
      </c>
      <c r="R55" s="91" t="str">
        <f t="shared" si="22"/>
        <v/>
      </c>
      <c r="S55" s="87">
        <f t="shared" si="23"/>
        <v>0</v>
      </c>
      <c r="T55" s="93" t="str">
        <f>IF(OR($E55="",$G55=""),"",IF(AND($E$3=1),'Marks Entry 1st'!Q54,IF(AND($E$3=2),'Marks Entry 2nd'!Q54,IF(AND($E$3=3),'Marks Entry 3rd'!Q54,IF(AND($E$3=4),'Marks Entry 4th'!Q54,"")))))</f>
        <v/>
      </c>
      <c r="U55" s="93" t="str">
        <f>IF(OR($E55="",$G55=""),"",IF(AND($E$3=1),'Marks Entry 1st'!R54,IF(AND($E$3=2),'Marks Entry 2nd'!R54,IF(AND($E$3=3),'Marks Entry 3rd'!R54,IF(AND($E$3=4),'Marks Entry 4th'!R54,"")))))</f>
        <v/>
      </c>
      <c r="V55" s="93" t="str">
        <f>IF(OR($E55="",$G55=""),"",IF(AND($E$3=1),'Marks Entry 1st'!S54,IF(AND($E$3=2),'Marks Entry 2nd'!S54,IF(AND($E$3=3),'Marks Entry 3rd'!S54,IF(AND($E$3=4),'Marks Entry 4th'!S54,"")))))</f>
        <v/>
      </c>
      <c r="W55" s="92" t="str">
        <f t="shared" si="24"/>
        <v/>
      </c>
      <c r="X55" s="87" t="str">
        <f t="shared" si="25"/>
        <v/>
      </c>
      <c r="Y55" s="144">
        <f t="shared" si="26"/>
        <v>0</v>
      </c>
      <c r="Z55" s="144" t="str">
        <f t="shared" si="27"/>
        <v/>
      </c>
      <c r="AA55" s="144" t="str">
        <f t="shared" si="0"/>
        <v/>
      </c>
      <c r="AB55" s="144" t="str">
        <f t="shared" si="28"/>
        <v/>
      </c>
      <c r="AC55" s="144" t="str">
        <f t="shared" si="1"/>
        <v/>
      </c>
      <c r="AD55" s="148" t="str">
        <f t="shared" si="2"/>
        <v/>
      </c>
      <c r="AE55" s="180" t="str">
        <f>IF(OR($E55="",$G55=""),"",IF(AND($E$3=1),'Marks Entry 1st'!T54,IF(AND($E$3=2),'Marks Entry 2nd'!T54,IF(AND($E$3=3),'Marks Entry 3rd'!T54,IF(AND($E$3=4),'Marks Entry 4th'!T54,"")))))</f>
        <v/>
      </c>
      <c r="AF55" s="180" t="str">
        <f>IF(OR($E55="",$G55=""),"",IF(AND($E$3=1),'Marks Entry 1st'!U54,IF(AND($E$3=2),'Marks Entry 2nd'!U54,IF(AND($E$3=3),'Marks Entry 3rd'!U54,IF(AND($E$3=4),'Marks Entry 4th'!U54,"")))))</f>
        <v/>
      </c>
      <c r="AG55" s="87" t="str">
        <f t="shared" si="29"/>
        <v/>
      </c>
      <c r="AH55" s="180" t="str">
        <f>IF(OR($E55="",$G55=""),"",IF(AND($E$3=1),'Marks Entry 1st'!V54,IF(AND($E$3=2),'Marks Entry 2nd'!V54,IF(AND($E$3=3),'Marks Entry 3rd'!V54,IF(AND($E$3=4),'Marks Entry 4th'!V54,"")))))</f>
        <v/>
      </c>
      <c r="AI55" s="180" t="str">
        <f>IF(OR($E55="",$G55=""),"",IF(AND($E$3=1),'Marks Entry 1st'!W54,IF(AND($E$3=2),'Marks Entry 2nd'!W54,IF(AND($E$3=3),'Marks Entry 3rd'!W54,IF(AND($E$3=4),'Marks Entry 4th'!W54,"")))))</f>
        <v/>
      </c>
      <c r="AJ55" s="180" t="str">
        <f>IF(OR($E55="",$G55=""),"",IF(AND($E$3=1),'Marks Entry 1st'!X54,IF(AND($E$3=2),'Marks Entry 2nd'!X54,IF(AND($E$3=3),'Marks Entry 3rd'!X54,IF(AND($E$3=4),'Marks Entry 4th'!X54,"")))))</f>
        <v/>
      </c>
      <c r="AK55" s="91" t="str">
        <f t="shared" si="30"/>
        <v/>
      </c>
      <c r="AL55" s="87">
        <f t="shared" si="31"/>
        <v>0</v>
      </c>
      <c r="AM55" s="93" t="str">
        <f>IF(OR($E55="",$G55=""),"",IF(AND($E$3=1),'Marks Entry 1st'!Y54,IF(AND($E$3=2),'Marks Entry 2nd'!Y54,IF(AND($E$3=3),'Marks Entry 3rd'!Y54,IF(AND($E$3=4),'Marks Entry 4th'!Y54,"")))))</f>
        <v/>
      </c>
      <c r="AN55" s="93" t="str">
        <f>IF(OR($E55="",$G55=""),"",IF(AND($E$3=1),'Marks Entry 1st'!Z54,IF(AND($E$3=2),'Marks Entry 2nd'!Z54,IF(AND($E$3=3),'Marks Entry 3rd'!Z54,IF(AND($E$3=4),'Marks Entry 4th'!Z54,"")))))</f>
        <v/>
      </c>
      <c r="AO55" s="93" t="str">
        <f>IF(OR($E55="",$G55=""),"",IF(AND($E$3=1),'Marks Entry 1st'!AA54,IF(AND($E$3=2),'Marks Entry 2nd'!AA54,IF(AND($E$3=3),'Marks Entry 3rd'!AA54,IF(AND($E$3=4),'Marks Entry 4th'!AA54,"")))))</f>
        <v/>
      </c>
      <c r="AP55" s="92" t="str">
        <f t="shared" si="32"/>
        <v/>
      </c>
      <c r="AQ55" s="87" t="str">
        <f t="shared" si="33"/>
        <v/>
      </c>
      <c r="AR55" s="144">
        <f t="shared" si="34"/>
        <v>0</v>
      </c>
      <c r="AS55" s="144" t="str">
        <f t="shared" si="35"/>
        <v/>
      </c>
      <c r="AT55" s="144" t="str">
        <f t="shared" si="3"/>
        <v/>
      </c>
      <c r="AU55" s="144" t="str">
        <f t="shared" si="36"/>
        <v/>
      </c>
      <c r="AV55" s="144" t="str">
        <f t="shared" si="4"/>
        <v/>
      </c>
      <c r="AW55" s="148" t="str">
        <f t="shared" si="5"/>
        <v/>
      </c>
      <c r="AX55" s="180" t="str">
        <f>IF(OR($E55="",$G55=""),"",IF(AND($E$3=1),'Marks Entry 1st'!AB54,IF(AND($E$3=2),'Marks Entry 2nd'!AB54,IF(AND($E$3=3),'Marks Entry 3rd'!AB54,IF(AND($E$3=4),'Marks Entry 4th'!AB54,"")))))</f>
        <v/>
      </c>
      <c r="AY55" s="180" t="str">
        <f>IF(OR($E55="",$G55=""),"",IF(AND($E$3=1),'Marks Entry 1st'!AC54,IF(AND($E$3=2),'Marks Entry 2nd'!AC54,IF(AND($E$3=3),'Marks Entry 3rd'!AC54,IF(AND($E$3=4),'Marks Entry 4th'!AC54,"")))))</f>
        <v/>
      </c>
      <c r="AZ55" s="87" t="str">
        <f t="shared" si="37"/>
        <v/>
      </c>
      <c r="BA55" s="180" t="str">
        <f>IF(OR($E55="",$G55=""),"",IF(AND($E$3=1),'Marks Entry 1st'!AD54,IF(AND($E$3=2),'Marks Entry 2nd'!AD54,IF(AND($E$3=3),'Marks Entry 3rd'!AD54,IF(AND($E$3=4),'Marks Entry 4th'!AD54,"")))))</f>
        <v/>
      </c>
      <c r="BB55" s="180" t="str">
        <f>IF(OR($E55="",$G55=""),"",IF(AND($E$3=1),'Marks Entry 1st'!AE54,IF(AND($E$3=2),'Marks Entry 2nd'!AE54,IF(AND($E$3=3),'Marks Entry 3rd'!AE54,IF(AND($E$3=4),'Marks Entry 4th'!AE54,"")))))</f>
        <v/>
      </c>
      <c r="BC55" s="180" t="str">
        <f>IF(OR($E55="",$G55=""),"",IF(AND($E$3=1),'Marks Entry 1st'!AF54,IF(AND($E$3=2),'Marks Entry 2nd'!AF54,IF(AND($E$3=3),'Marks Entry 3rd'!AF54,IF(AND($E$3=4),'Marks Entry 4th'!AF54,"")))))</f>
        <v/>
      </c>
      <c r="BD55" s="91" t="str">
        <f t="shared" si="38"/>
        <v/>
      </c>
      <c r="BE55" s="87">
        <f t="shared" si="39"/>
        <v>0</v>
      </c>
      <c r="BF55" s="93" t="str">
        <f>IF(OR($E55="",$G55=""),"",IF(AND($E$3=1),'Marks Entry 1st'!AG54,IF(AND($E$3=2),'Marks Entry 2nd'!AG54,IF(AND($E$3=3),'Marks Entry 3rd'!AG54,IF(AND($E$3=4),'Marks Entry 4th'!AG54,"")))))</f>
        <v/>
      </c>
      <c r="BG55" s="93" t="str">
        <f>IF(OR($E55="",$G55=""),"",IF(AND($E$3=1),'Marks Entry 1st'!AH54,IF(AND($E$3=2),'Marks Entry 2nd'!AH54,IF(AND($E$3=3),'Marks Entry 3rd'!AH54,IF(AND($E$3=4),'Marks Entry 4th'!AH54,"")))))</f>
        <v/>
      </c>
      <c r="BH55" s="93" t="str">
        <f>IF(OR($E55="",$G55=""),"",IF(AND($E$3=1),'Marks Entry 1st'!AI54,IF(AND($E$3=2),'Marks Entry 2nd'!AI54,IF(AND($E$3=3),'Marks Entry 3rd'!AI54,IF(AND($E$3=4),'Marks Entry 4th'!AI54,"")))))</f>
        <v/>
      </c>
      <c r="BI55" s="92" t="str">
        <f t="shared" si="40"/>
        <v/>
      </c>
      <c r="BJ55" s="87" t="str">
        <f t="shared" si="41"/>
        <v/>
      </c>
      <c r="BK55" s="144">
        <f t="shared" si="42"/>
        <v>0</v>
      </c>
      <c r="BL55" s="144" t="str">
        <f t="shared" si="43"/>
        <v/>
      </c>
      <c r="BM55" s="144" t="str">
        <f t="shared" si="6"/>
        <v/>
      </c>
      <c r="BN55" s="144" t="str">
        <f t="shared" si="44"/>
        <v/>
      </c>
      <c r="BO55" s="144" t="str">
        <f t="shared" si="7"/>
        <v/>
      </c>
      <c r="BP55" s="148" t="str">
        <f t="shared" si="8"/>
        <v/>
      </c>
      <c r="BQ55" s="180" t="str">
        <f>IF(OR($E55="",$G55=""),"",IF(AND($E$3=1),'Marks Entry 1st'!AJ54,IF(AND($E$3=2),'Marks Entry 2nd'!AJ54,IF(AND($E$3=3),'Marks Entry 3rd'!AJ54,IF(AND($E$3=4),'Marks Entry 4th'!AJ54,"")))))</f>
        <v/>
      </c>
      <c r="BR55" s="180" t="str">
        <f>IF(OR($E55="",$G55=""),"",IF(AND($E$3=1),'Marks Entry 1st'!AK54,IF(AND($E$3=2),'Marks Entry 2nd'!AK54,IF(AND($E$3=3),'Marks Entry 3rd'!AK54,IF(AND($E$3=4),'Marks Entry 4th'!AK54,"")))))</f>
        <v/>
      </c>
      <c r="BS55" s="87" t="str">
        <f t="shared" si="45"/>
        <v/>
      </c>
      <c r="BT55" s="180" t="str">
        <f>IF(OR($E55="",$G55=""),"",IF(AND($E$3=1),'Marks Entry 1st'!AL54,IF(AND($E$3=2),'Marks Entry 2nd'!AL54,IF(AND($E$3=3),'Marks Entry 3rd'!AL54,IF(AND($E$3=4),'Marks Entry 4th'!AL54,"")))))</f>
        <v/>
      </c>
      <c r="BU55" s="180" t="str">
        <f>IF(OR($E55="",$G55=""),"",IF(AND($E$3=1),'Marks Entry 1st'!AM54,IF(AND($E$3=2),'Marks Entry 2nd'!AM54,IF(AND($E$3=3),'Marks Entry 3rd'!AM54,IF(AND($E$3=4),'Marks Entry 4th'!AM54,"")))))</f>
        <v/>
      </c>
      <c r="BV55" s="180" t="str">
        <f>IF(OR($E55="",$G55=""),"",IF(AND($E$3=1),'Marks Entry 1st'!AN54,IF(AND($E$3=2),'Marks Entry 2nd'!AN54,IF(AND($E$3=3),'Marks Entry 3rd'!AN54,IF(AND($E$3=4),'Marks Entry 4th'!AN54,"")))))</f>
        <v/>
      </c>
      <c r="BW55" s="91" t="str">
        <f t="shared" si="46"/>
        <v/>
      </c>
      <c r="BX55" s="87">
        <f t="shared" si="47"/>
        <v>0</v>
      </c>
      <c r="BY55" s="93" t="str">
        <f>IF(OR($E55="",$G55=""),"",IF(AND($E$3=1),'Marks Entry 1st'!AO54,IF(AND($E$3=2),'Marks Entry 2nd'!AO54,IF(AND($E$3=3),'Marks Entry 3rd'!AO54,IF(AND($E$3=4),'Marks Entry 4th'!AO54,"")))))</f>
        <v/>
      </c>
      <c r="BZ55" s="93" t="str">
        <f>IF(OR($E55="",$G55=""),"",IF(AND($E$3=1),'Marks Entry 1st'!AP54,IF(AND($E$3=2),'Marks Entry 2nd'!AP54,IF(AND($E$3=3),'Marks Entry 3rd'!AP54,IF(AND($E$3=4),'Marks Entry 4th'!AP54,"")))))</f>
        <v/>
      </c>
      <c r="CA55" s="93" t="str">
        <f>IF(OR($E55="",$G55=""),"",IF(AND($E$3=1),'Marks Entry 1st'!AQ54,IF(AND($E$3=2),'Marks Entry 2nd'!AQ54,IF(AND($E$3=3),'Marks Entry 3rd'!AQ54,IF(AND($E$3=4),'Marks Entry 4th'!AQ54,"")))))</f>
        <v/>
      </c>
      <c r="CB55" s="92" t="str">
        <f t="shared" si="48"/>
        <v/>
      </c>
      <c r="CC55" s="87" t="str">
        <f t="shared" si="49"/>
        <v/>
      </c>
      <c r="CD55" s="144">
        <f t="shared" si="50"/>
        <v>0</v>
      </c>
      <c r="CE55" s="144" t="str">
        <f t="shared" si="51"/>
        <v/>
      </c>
      <c r="CF55" s="144" t="str">
        <f t="shared" si="9"/>
        <v/>
      </c>
      <c r="CG55" s="144" t="str">
        <f t="shared" si="52"/>
        <v/>
      </c>
      <c r="CH55" s="144" t="str">
        <f t="shared" si="10"/>
        <v/>
      </c>
      <c r="CI55" s="148" t="str">
        <f t="shared" si="11"/>
        <v/>
      </c>
      <c r="CJ55" s="380" t="str">
        <f>IF(OR($E55="",$G55=""),"",IF(AND($E$3=1),'Marks Entry 1st'!AR54,IF(AND($E$3=2),'Marks Entry 2nd'!AR54,IF(AND($E$3=3),'Marks Entry 3rd'!AR54,IF(AND($E$3=4),'Marks Entry 4th'!AR54,"")))))</f>
        <v/>
      </c>
      <c r="CK55" s="380" t="str">
        <f>IF(OR($E55="",$G55=""),"",IF(AND($E$3=1),'Marks Entry 1st'!AS54,IF(AND($E$3=2),'Marks Entry 2nd'!AS54,IF(AND($E$3=3),'Marks Entry 3rd'!AS54,IF(AND($E$3=4),'Marks Entry 4th'!AS54,"")))))</f>
        <v/>
      </c>
      <c r="CL55" s="380" t="str">
        <f>IF(OR($E55="",$G55=""),"",IF(AND($E$3=1),'Marks Entry 1st'!AT54,IF(AND($E$3=2),'Marks Entry 2nd'!AT54,IF(AND($E$3=3),'Marks Entry 3rd'!AT54,IF(AND($E$3=4),'Marks Entry 4th'!AT54,"")))))</f>
        <v/>
      </c>
      <c r="CM55" s="181" t="str">
        <f t="shared" si="53"/>
        <v/>
      </c>
      <c r="CN55" s="182">
        <f t="shared" si="54"/>
        <v>0</v>
      </c>
      <c r="CO55" s="182" t="str">
        <f t="shared" si="55"/>
        <v/>
      </c>
      <c r="CP55" s="182" t="str">
        <f t="shared" si="56"/>
        <v/>
      </c>
      <c r="CQ55" s="147" t="str">
        <f t="shared" si="12"/>
        <v/>
      </c>
      <c r="CR55" s="380" t="str">
        <f>IF(OR($E55="",$G55=""),"",IF(AND($E$3=1),'Marks Entry 1st'!AU54,IF(AND($E$3=2),'Marks Entry 2nd'!AU54,IF(AND($E$3=3),'Marks Entry 3rd'!AU54,IF(AND($E$3=4),'Marks Entry 4th'!AU54,"")))))</f>
        <v/>
      </c>
      <c r="CS55" s="380" t="str">
        <f>IF(OR($E55="",$G55=""),"",IF(AND($E$3=1),'Marks Entry 1st'!AV54,IF(AND($E$3=2),'Marks Entry 2nd'!AV54,IF(AND($E$3=3),'Marks Entry 3rd'!AV54,IF(AND($E$3=4),'Marks Entry 4th'!AV54,"")))))</f>
        <v/>
      </c>
      <c r="CT55" s="380" t="str">
        <f>IF(OR($E55="",$G55=""),"",IF(AND($E$3=1),'Marks Entry 1st'!AW54,IF(AND($E$3=2),'Marks Entry 2nd'!AW54,IF(AND($E$3=3),'Marks Entry 3rd'!AW54,IF(AND($E$3=4),'Marks Entry 4th'!AW54,"")))))</f>
        <v/>
      </c>
      <c r="CU55" s="181" t="str">
        <f t="shared" si="57"/>
        <v/>
      </c>
      <c r="CV55" s="182">
        <f t="shared" si="58"/>
        <v>0</v>
      </c>
      <c r="CW55" s="182" t="str">
        <f t="shared" si="59"/>
        <v/>
      </c>
      <c r="CX55" s="182" t="str">
        <f t="shared" si="60"/>
        <v/>
      </c>
      <c r="CY55" s="147" t="str">
        <f t="shared" si="13"/>
        <v/>
      </c>
      <c r="CZ55" s="380" t="str">
        <f>IF(OR($E55="",$G55=""),"",IF(AND($E$3=1),'Marks Entry 1st'!AX54,IF(AND($E$3=2),'Marks Entry 2nd'!AX54,IF(AND($E$3=3),'Marks Entry 3rd'!AX54,IF(AND($E$3=4),'Marks Entry 4th'!AX54,"")))))</f>
        <v/>
      </c>
      <c r="DA55" s="380" t="str">
        <f>IF(OR($E55="",$G55=""),"",IF(AND($E$3=1),'Marks Entry 1st'!AY54,IF(AND($E$3=2),'Marks Entry 2nd'!AY54,IF(AND($E$3=3),'Marks Entry 3rd'!AY54,IF(AND($E$3=4),'Marks Entry 4th'!AY54,"")))))</f>
        <v/>
      </c>
      <c r="DB55" s="380" t="str">
        <f>IF(OR($E55="",$G55=""),"",IF(AND($E$3=1),'Marks Entry 1st'!AZ54,IF(AND($E$3=2),'Marks Entry 2nd'!AZ54,IF(AND($E$3=3),'Marks Entry 3rd'!AZ54,IF(AND($E$3=4),'Marks Entry 4th'!AZ54,"")))))</f>
        <v/>
      </c>
      <c r="DC55" s="181" t="str">
        <f t="shared" si="61"/>
        <v/>
      </c>
      <c r="DD55" s="182">
        <f t="shared" si="62"/>
        <v>0</v>
      </c>
      <c r="DE55" s="182" t="str">
        <f t="shared" si="63"/>
        <v/>
      </c>
      <c r="DF55" s="182" t="str">
        <f t="shared" si="64"/>
        <v/>
      </c>
      <c r="DG55" s="147" t="str">
        <f t="shared" si="14"/>
        <v/>
      </c>
      <c r="DH55" s="104" t="str">
        <f t="shared" si="15"/>
        <v/>
      </c>
      <c r="DI55" s="105" t="str">
        <f t="shared" si="16"/>
        <v/>
      </c>
      <c r="DJ55" s="111" t="str">
        <f t="shared" si="17"/>
        <v/>
      </c>
      <c r="DK55" s="112" t="str">
        <f t="shared" si="18"/>
        <v/>
      </c>
      <c r="DL55" s="386" t="str">
        <f t="shared" si="19"/>
        <v/>
      </c>
      <c r="DM55" s="72" t="str">
        <f>IF(OR($E55="",$G55=""),"",IF(AND($E$3=1),'Marks Entry 1st'!BA54,IF(AND($E$3=2),'Marks Entry 2nd'!BA54,IF(AND($E$3=3),'Marks Entry 3rd'!BA54,IF(AND($E$3=4),'Marks Entry 4th'!BA54,"")))))</f>
        <v/>
      </c>
      <c r="DN55" s="72" t="str">
        <f>IF(OR($E55="",$G55=""),"",IF(AND($E$3=1),'Marks Entry 1st'!BB54,IF(AND($E$3=2),'Marks Entry 2nd'!BB54,IF(AND($E$3=3),'Marks Entry 3rd'!BB54,IF(AND($E$3=4),'Marks Entry 4th'!BB54,"")))))</f>
        <v/>
      </c>
      <c r="DO55" s="328" t="str">
        <f t="shared" si="20"/>
        <v/>
      </c>
      <c r="DP55" s="73"/>
      <c r="DW55" s="75">
        <f>IF(AND($E$3=1),'Marks Entry 1st'!I54,IF(AND($E$3=2),'Marks Entry 2nd'!I54,IF(AND($E$3=3),'Marks Entry 3rd'!I54,IF(AND($E$3=4),'Marks Entry 4th'!I54,""))))</f>
        <v>0</v>
      </c>
    </row>
    <row r="56" spans="1:127" ht="18.899999999999999" customHeight="1">
      <c r="A56" s="94">
        <v>49</v>
      </c>
      <c r="B56" s="94" t="str">
        <f>IF(OR(DW56=0,DW56=""),"",IF(AND($E$3=1),'Marks Entry 1st'!I55,IF(AND($E$3=2),'Marks Entry 2nd'!I55,IF(AND($E$3=3),'Marks Entry 3rd'!I55,IF(AND($E$3=4),'Marks Entry 4th'!I55,"")))))</f>
        <v/>
      </c>
      <c r="C56" s="95" t="str">
        <f>IF(OR(B56=0,B56=""),"",IF(AND($E$3=1),'Marks Entry 1st'!B55,IF(AND($E$3=2),'Marks Entry 2nd'!B55,IF(AND($E$3=3),'Marks Entry 3rd'!B55,IF(AND($E$3=4),'Marks Entry 4th'!B55,"")))))</f>
        <v/>
      </c>
      <c r="D56" s="95" t="str">
        <f>IF(OR(B56=0,B56=""),"",IF(AND($E$3=1),'Marks Entry 1st'!C55,IF(AND($E$3=2),'Marks Entry 2nd'!C55,IF(AND($E$3=3),'Marks Entry 3rd'!C55,IF(AND($E$3=4),'Marks Entry 4th'!C55,"")))))</f>
        <v/>
      </c>
      <c r="E56" s="96" t="str">
        <f>IF(OR(B56=0,B56=""),"",IF(AND($E$3=1),'Marks Entry 1st'!E55,IF(AND($E$3=2),'Marks Entry 2nd'!E55,IF(AND($E$3=3),'Marks Entry 3rd'!E55,IF(AND($E$3=4),'Marks Entry 4th'!E55,"")))))</f>
        <v/>
      </c>
      <c r="F56" s="95" t="str">
        <f>IF(OR(B56=0,B56=""),"",IF(AND($E$3=1),'Marks Entry 1st'!D55,IF(AND($E$3=2),'Marks Entry 2nd'!D55,IF(AND($E$3=3),'Marks Entry 3rd'!D55,IF(AND($E$3=4),'Marks Entry 4th'!D55,"")))))</f>
        <v/>
      </c>
      <c r="G56" s="90" t="str">
        <f>IF(OR(B56=0,B56=""),"",IF(AND($E$3=1),'Marks Entry 1st'!F55,IF(AND($E$3=2),'Marks Entry 2nd'!F55,IF(AND($E$3=3),'Marks Entry 3rd'!F55,IF(AND($E$3=4),'Marks Entry 4th'!F55,"")))))</f>
        <v/>
      </c>
      <c r="H56" s="90" t="str">
        <f>IF(OR(B56=0,B56=""),"",IF(AND($E$3=1),'Marks Entry 1st'!G55,IF(AND($E$3=2),'Marks Entry 2nd'!G55,IF(AND($E$3=3),'Marks Entry 3rd'!G55,IF(AND($E$3=4),'Marks Entry 4th'!G55,"")))))</f>
        <v/>
      </c>
      <c r="I56" s="90" t="str">
        <f>IF(OR(B56=0,B56=""),"",IF(AND($E$3=1),'Marks Entry 1st'!H55,IF(AND($E$3=2),'Marks Entry 2nd'!H55,IF(AND($E$3=3),'Marks Entry 3rd'!H55,IF(AND($E$3=4),'Marks Entry 4th'!H55,"")))))</f>
        <v/>
      </c>
      <c r="J56" s="379" t="str">
        <f>IF(OR(B56=0,B56=""),"",IF(AND($E$3=1),'Marks Entry 1st'!J55,IF(AND($E$3=2),'Marks Entry 2nd'!J55,IF(AND($E$3=3),'Marks Entry 3rd'!J55,IF(AND($E$3=4),'Marks Entry 4th'!J55,"")))))</f>
        <v/>
      </c>
      <c r="K56" s="379" t="str">
        <f>IF(OR(B56=0,B56=""),"",IF(AND($E$3=1),'Marks Entry 1st'!K55,IF(AND($E$3=2),'Marks Entry 2nd'!K55,IF(AND($E$3=3),'Marks Entry 3rd'!K55,IF(AND($E$3=4),'Marks Entry 4th'!K55,"")))))</f>
        <v/>
      </c>
      <c r="L56" s="180" t="str">
        <f>IF(OR($E56="",$G56=""),"",IF(AND($E$3=1),'Marks Entry 1st'!L55,IF(AND($E$3=2),'Marks Entry 2nd'!L55,IF(AND($E$3=3),'Marks Entry 3rd'!L55,IF(AND($E$3=4),'Marks Entry 4th'!L55,"")))))</f>
        <v/>
      </c>
      <c r="M56" s="180" t="str">
        <f>IF(OR($E56="",$G56=""),"",IF(AND($E$3=1),'Marks Entry 1st'!M55,IF(AND($E$3=2),'Marks Entry 2nd'!M55,IF(AND($E$3=3),'Marks Entry 3rd'!M55,IF(AND($E$3=4),'Marks Entry 4th'!M55,"")))))</f>
        <v/>
      </c>
      <c r="N56" s="87" t="str">
        <f t="shared" si="21"/>
        <v/>
      </c>
      <c r="O56" s="180" t="str">
        <f>IF(OR($E56="",$G56=""),"",IF(AND($E$3=1),'Marks Entry 1st'!N55,IF(AND($E$3=2),'Marks Entry 2nd'!N55,IF(AND($E$3=3),'Marks Entry 3rd'!N55,IF(AND($E$3=4),'Marks Entry 4th'!N55,"")))))</f>
        <v/>
      </c>
      <c r="P56" s="180" t="str">
        <f>IF(OR($E56="",$G56=""),"",IF(AND($E$3=1),'Marks Entry 1st'!O55,IF(AND($E$3=2),'Marks Entry 2nd'!O55,IF(AND($E$3=3),'Marks Entry 3rd'!O55,IF(AND($E$3=4),'Marks Entry 4th'!O55,"")))))</f>
        <v/>
      </c>
      <c r="Q56" s="180" t="str">
        <f>IF(OR($E56="",$G56=""),"",IF(AND($E$3=1),'Marks Entry 1st'!P55,IF(AND($E$3=2),'Marks Entry 2nd'!P55,IF(AND($E$3=3),'Marks Entry 3rd'!P55,IF(AND($E$3=4),'Marks Entry 4th'!P55,"")))))</f>
        <v/>
      </c>
      <c r="R56" s="91" t="str">
        <f t="shared" si="22"/>
        <v/>
      </c>
      <c r="S56" s="87">
        <f t="shared" si="23"/>
        <v>0</v>
      </c>
      <c r="T56" s="93" t="str">
        <f>IF(OR($E56="",$G56=""),"",IF(AND($E$3=1),'Marks Entry 1st'!Q55,IF(AND($E$3=2),'Marks Entry 2nd'!Q55,IF(AND($E$3=3),'Marks Entry 3rd'!Q55,IF(AND($E$3=4),'Marks Entry 4th'!Q55,"")))))</f>
        <v/>
      </c>
      <c r="U56" s="93" t="str">
        <f>IF(OR($E56="",$G56=""),"",IF(AND($E$3=1),'Marks Entry 1st'!R55,IF(AND($E$3=2),'Marks Entry 2nd'!R55,IF(AND($E$3=3),'Marks Entry 3rd'!R55,IF(AND($E$3=4),'Marks Entry 4th'!R55,"")))))</f>
        <v/>
      </c>
      <c r="V56" s="93" t="str">
        <f>IF(OR($E56="",$G56=""),"",IF(AND($E$3=1),'Marks Entry 1st'!S55,IF(AND($E$3=2),'Marks Entry 2nd'!S55,IF(AND($E$3=3),'Marks Entry 3rd'!S55,IF(AND($E$3=4),'Marks Entry 4th'!S55,"")))))</f>
        <v/>
      </c>
      <c r="W56" s="92" t="str">
        <f t="shared" si="24"/>
        <v/>
      </c>
      <c r="X56" s="87" t="str">
        <f t="shared" si="25"/>
        <v/>
      </c>
      <c r="Y56" s="144">
        <f t="shared" si="26"/>
        <v>0</v>
      </c>
      <c r="Z56" s="144" t="str">
        <f t="shared" si="27"/>
        <v/>
      </c>
      <c r="AA56" s="144" t="str">
        <f t="shared" si="0"/>
        <v/>
      </c>
      <c r="AB56" s="144" t="str">
        <f t="shared" si="28"/>
        <v/>
      </c>
      <c r="AC56" s="144" t="str">
        <f t="shared" si="1"/>
        <v/>
      </c>
      <c r="AD56" s="148" t="str">
        <f t="shared" si="2"/>
        <v/>
      </c>
      <c r="AE56" s="180" t="str">
        <f>IF(OR($E56="",$G56=""),"",IF(AND($E$3=1),'Marks Entry 1st'!T55,IF(AND($E$3=2),'Marks Entry 2nd'!T55,IF(AND($E$3=3),'Marks Entry 3rd'!T55,IF(AND($E$3=4),'Marks Entry 4th'!T55,"")))))</f>
        <v/>
      </c>
      <c r="AF56" s="180" t="str">
        <f>IF(OR($E56="",$G56=""),"",IF(AND($E$3=1),'Marks Entry 1st'!U55,IF(AND($E$3=2),'Marks Entry 2nd'!U55,IF(AND($E$3=3),'Marks Entry 3rd'!U55,IF(AND($E$3=4),'Marks Entry 4th'!U55,"")))))</f>
        <v/>
      </c>
      <c r="AG56" s="87" t="str">
        <f t="shared" si="29"/>
        <v/>
      </c>
      <c r="AH56" s="180" t="str">
        <f>IF(OR($E56="",$G56=""),"",IF(AND($E$3=1),'Marks Entry 1st'!V55,IF(AND($E$3=2),'Marks Entry 2nd'!V55,IF(AND($E$3=3),'Marks Entry 3rd'!V55,IF(AND($E$3=4),'Marks Entry 4th'!V55,"")))))</f>
        <v/>
      </c>
      <c r="AI56" s="180" t="str">
        <f>IF(OR($E56="",$G56=""),"",IF(AND($E$3=1),'Marks Entry 1st'!W55,IF(AND($E$3=2),'Marks Entry 2nd'!W55,IF(AND($E$3=3),'Marks Entry 3rd'!W55,IF(AND($E$3=4),'Marks Entry 4th'!W55,"")))))</f>
        <v/>
      </c>
      <c r="AJ56" s="180" t="str">
        <f>IF(OR($E56="",$G56=""),"",IF(AND($E$3=1),'Marks Entry 1st'!X55,IF(AND($E$3=2),'Marks Entry 2nd'!X55,IF(AND($E$3=3),'Marks Entry 3rd'!X55,IF(AND($E$3=4),'Marks Entry 4th'!X55,"")))))</f>
        <v/>
      </c>
      <c r="AK56" s="91" t="str">
        <f t="shared" si="30"/>
        <v/>
      </c>
      <c r="AL56" s="87">
        <f t="shared" si="31"/>
        <v>0</v>
      </c>
      <c r="AM56" s="93" t="str">
        <f>IF(OR($E56="",$G56=""),"",IF(AND($E$3=1),'Marks Entry 1st'!Y55,IF(AND($E$3=2),'Marks Entry 2nd'!Y55,IF(AND($E$3=3),'Marks Entry 3rd'!Y55,IF(AND($E$3=4),'Marks Entry 4th'!Y55,"")))))</f>
        <v/>
      </c>
      <c r="AN56" s="93" t="str">
        <f>IF(OR($E56="",$G56=""),"",IF(AND($E$3=1),'Marks Entry 1st'!Z55,IF(AND($E$3=2),'Marks Entry 2nd'!Z55,IF(AND($E$3=3),'Marks Entry 3rd'!Z55,IF(AND($E$3=4),'Marks Entry 4th'!Z55,"")))))</f>
        <v/>
      </c>
      <c r="AO56" s="93" t="str">
        <f>IF(OR($E56="",$G56=""),"",IF(AND($E$3=1),'Marks Entry 1st'!AA55,IF(AND($E$3=2),'Marks Entry 2nd'!AA55,IF(AND($E$3=3),'Marks Entry 3rd'!AA55,IF(AND($E$3=4),'Marks Entry 4th'!AA55,"")))))</f>
        <v/>
      </c>
      <c r="AP56" s="92" t="str">
        <f t="shared" si="32"/>
        <v/>
      </c>
      <c r="AQ56" s="87" t="str">
        <f t="shared" si="33"/>
        <v/>
      </c>
      <c r="AR56" s="144">
        <f t="shared" si="34"/>
        <v>0</v>
      </c>
      <c r="AS56" s="144" t="str">
        <f t="shared" si="35"/>
        <v/>
      </c>
      <c r="AT56" s="144" t="str">
        <f t="shared" si="3"/>
        <v/>
      </c>
      <c r="AU56" s="144" t="str">
        <f t="shared" si="36"/>
        <v/>
      </c>
      <c r="AV56" s="144" t="str">
        <f t="shared" si="4"/>
        <v/>
      </c>
      <c r="AW56" s="148" t="str">
        <f t="shared" si="5"/>
        <v/>
      </c>
      <c r="AX56" s="180" t="str">
        <f>IF(OR($E56="",$G56=""),"",IF(AND($E$3=1),'Marks Entry 1st'!AB55,IF(AND($E$3=2),'Marks Entry 2nd'!AB55,IF(AND($E$3=3),'Marks Entry 3rd'!AB55,IF(AND($E$3=4),'Marks Entry 4th'!AB55,"")))))</f>
        <v/>
      </c>
      <c r="AY56" s="180" t="str">
        <f>IF(OR($E56="",$G56=""),"",IF(AND($E$3=1),'Marks Entry 1st'!AC55,IF(AND($E$3=2),'Marks Entry 2nd'!AC55,IF(AND($E$3=3),'Marks Entry 3rd'!AC55,IF(AND($E$3=4),'Marks Entry 4th'!AC55,"")))))</f>
        <v/>
      </c>
      <c r="AZ56" s="87" t="str">
        <f t="shared" si="37"/>
        <v/>
      </c>
      <c r="BA56" s="180" t="str">
        <f>IF(OR($E56="",$G56=""),"",IF(AND($E$3=1),'Marks Entry 1st'!AD55,IF(AND($E$3=2),'Marks Entry 2nd'!AD55,IF(AND($E$3=3),'Marks Entry 3rd'!AD55,IF(AND($E$3=4),'Marks Entry 4th'!AD55,"")))))</f>
        <v/>
      </c>
      <c r="BB56" s="180" t="str">
        <f>IF(OR($E56="",$G56=""),"",IF(AND($E$3=1),'Marks Entry 1st'!AE55,IF(AND($E$3=2),'Marks Entry 2nd'!AE55,IF(AND($E$3=3),'Marks Entry 3rd'!AE55,IF(AND($E$3=4),'Marks Entry 4th'!AE55,"")))))</f>
        <v/>
      </c>
      <c r="BC56" s="180" t="str">
        <f>IF(OR($E56="",$G56=""),"",IF(AND($E$3=1),'Marks Entry 1st'!AF55,IF(AND($E$3=2),'Marks Entry 2nd'!AF55,IF(AND($E$3=3),'Marks Entry 3rd'!AF55,IF(AND($E$3=4),'Marks Entry 4th'!AF55,"")))))</f>
        <v/>
      </c>
      <c r="BD56" s="91" t="str">
        <f t="shared" si="38"/>
        <v/>
      </c>
      <c r="BE56" s="87">
        <f t="shared" si="39"/>
        <v>0</v>
      </c>
      <c r="BF56" s="93" t="str">
        <f>IF(OR($E56="",$G56=""),"",IF(AND($E$3=1),'Marks Entry 1st'!AG55,IF(AND($E$3=2),'Marks Entry 2nd'!AG55,IF(AND($E$3=3),'Marks Entry 3rd'!AG55,IF(AND($E$3=4),'Marks Entry 4th'!AG55,"")))))</f>
        <v/>
      </c>
      <c r="BG56" s="93" t="str">
        <f>IF(OR($E56="",$G56=""),"",IF(AND($E$3=1),'Marks Entry 1st'!AH55,IF(AND($E$3=2),'Marks Entry 2nd'!AH55,IF(AND($E$3=3),'Marks Entry 3rd'!AH55,IF(AND($E$3=4),'Marks Entry 4th'!AH55,"")))))</f>
        <v/>
      </c>
      <c r="BH56" s="93" t="str">
        <f>IF(OR($E56="",$G56=""),"",IF(AND($E$3=1),'Marks Entry 1st'!AI55,IF(AND($E$3=2),'Marks Entry 2nd'!AI55,IF(AND($E$3=3),'Marks Entry 3rd'!AI55,IF(AND($E$3=4),'Marks Entry 4th'!AI55,"")))))</f>
        <v/>
      </c>
      <c r="BI56" s="92" t="str">
        <f t="shared" si="40"/>
        <v/>
      </c>
      <c r="BJ56" s="87" t="str">
        <f t="shared" si="41"/>
        <v/>
      </c>
      <c r="BK56" s="144">
        <f t="shared" si="42"/>
        <v>0</v>
      </c>
      <c r="BL56" s="144" t="str">
        <f t="shared" si="43"/>
        <v/>
      </c>
      <c r="BM56" s="144" t="str">
        <f t="shared" si="6"/>
        <v/>
      </c>
      <c r="BN56" s="144" t="str">
        <f t="shared" si="44"/>
        <v/>
      </c>
      <c r="BO56" s="144" t="str">
        <f t="shared" si="7"/>
        <v/>
      </c>
      <c r="BP56" s="148" t="str">
        <f t="shared" si="8"/>
        <v/>
      </c>
      <c r="BQ56" s="180" t="str">
        <f>IF(OR($E56="",$G56=""),"",IF(AND($E$3=1),'Marks Entry 1st'!AJ55,IF(AND($E$3=2),'Marks Entry 2nd'!AJ55,IF(AND($E$3=3),'Marks Entry 3rd'!AJ55,IF(AND($E$3=4),'Marks Entry 4th'!AJ55,"")))))</f>
        <v/>
      </c>
      <c r="BR56" s="180" t="str">
        <f>IF(OR($E56="",$G56=""),"",IF(AND($E$3=1),'Marks Entry 1st'!AK55,IF(AND($E$3=2),'Marks Entry 2nd'!AK55,IF(AND($E$3=3),'Marks Entry 3rd'!AK55,IF(AND($E$3=4),'Marks Entry 4th'!AK55,"")))))</f>
        <v/>
      </c>
      <c r="BS56" s="87" t="str">
        <f t="shared" si="45"/>
        <v/>
      </c>
      <c r="BT56" s="180" t="str">
        <f>IF(OR($E56="",$G56=""),"",IF(AND($E$3=1),'Marks Entry 1st'!AL55,IF(AND($E$3=2),'Marks Entry 2nd'!AL55,IF(AND($E$3=3),'Marks Entry 3rd'!AL55,IF(AND($E$3=4),'Marks Entry 4th'!AL55,"")))))</f>
        <v/>
      </c>
      <c r="BU56" s="180" t="str">
        <f>IF(OR($E56="",$G56=""),"",IF(AND($E$3=1),'Marks Entry 1st'!AM55,IF(AND($E$3=2),'Marks Entry 2nd'!AM55,IF(AND($E$3=3),'Marks Entry 3rd'!AM55,IF(AND($E$3=4),'Marks Entry 4th'!AM55,"")))))</f>
        <v/>
      </c>
      <c r="BV56" s="180" t="str">
        <f>IF(OR($E56="",$G56=""),"",IF(AND($E$3=1),'Marks Entry 1st'!AN55,IF(AND($E$3=2),'Marks Entry 2nd'!AN55,IF(AND($E$3=3),'Marks Entry 3rd'!AN55,IF(AND($E$3=4),'Marks Entry 4th'!AN55,"")))))</f>
        <v/>
      </c>
      <c r="BW56" s="91" t="str">
        <f t="shared" si="46"/>
        <v/>
      </c>
      <c r="BX56" s="87">
        <f t="shared" si="47"/>
        <v>0</v>
      </c>
      <c r="BY56" s="93" t="str">
        <f>IF(OR($E56="",$G56=""),"",IF(AND($E$3=1),'Marks Entry 1st'!AO55,IF(AND($E$3=2),'Marks Entry 2nd'!AO55,IF(AND($E$3=3),'Marks Entry 3rd'!AO55,IF(AND($E$3=4),'Marks Entry 4th'!AO55,"")))))</f>
        <v/>
      </c>
      <c r="BZ56" s="93" t="str">
        <f>IF(OR($E56="",$G56=""),"",IF(AND($E$3=1),'Marks Entry 1st'!AP55,IF(AND($E$3=2),'Marks Entry 2nd'!AP55,IF(AND($E$3=3),'Marks Entry 3rd'!AP55,IF(AND($E$3=4),'Marks Entry 4th'!AP55,"")))))</f>
        <v/>
      </c>
      <c r="CA56" s="93" t="str">
        <f>IF(OR($E56="",$G56=""),"",IF(AND($E$3=1),'Marks Entry 1st'!AQ55,IF(AND($E$3=2),'Marks Entry 2nd'!AQ55,IF(AND($E$3=3),'Marks Entry 3rd'!AQ55,IF(AND($E$3=4),'Marks Entry 4th'!AQ55,"")))))</f>
        <v/>
      </c>
      <c r="CB56" s="92" t="str">
        <f t="shared" si="48"/>
        <v/>
      </c>
      <c r="CC56" s="87" t="str">
        <f t="shared" si="49"/>
        <v/>
      </c>
      <c r="CD56" s="144">
        <f t="shared" si="50"/>
        <v>0</v>
      </c>
      <c r="CE56" s="144" t="str">
        <f t="shared" si="51"/>
        <v/>
      </c>
      <c r="CF56" s="144" t="str">
        <f t="shared" si="9"/>
        <v/>
      </c>
      <c r="CG56" s="144" t="str">
        <f t="shared" si="52"/>
        <v/>
      </c>
      <c r="CH56" s="144" t="str">
        <f t="shared" si="10"/>
        <v/>
      </c>
      <c r="CI56" s="148" t="str">
        <f t="shared" si="11"/>
        <v/>
      </c>
      <c r="CJ56" s="380" t="str">
        <f>IF(OR($E56="",$G56=""),"",IF(AND($E$3=1),'Marks Entry 1st'!AR55,IF(AND($E$3=2),'Marks Entry 2nd'!AR55,IF(AND($E$3=3),'Marks Entry 3rd'!AR55,IF(AND($E$3=4),'Marks Entry 4th'!AR55,"")))))</f>
        <v/>
      </c>
      <c r="CK56" s="380" t="str">
        <f>IF(OR($E56="",$G56=""),"",IF(AND($E$3=1),'Marks Entry 1st'!AS55,IF(AND($E$3=2),'Marks Entry 2nd'!AS55,IF(AND($E$3=3),'Marks Entry 3rd'!AS55,IF(AND($E$3=4),'Marks Entry 4th'!AS55,"")))))</f>
        <v/>
      </c>
      <c r="CL56" s="380" t="str">
        <f>IF(OR($E56="",$G56=""),"",IF(AND($E$3=1),'Marks Entry 1st'!AT55,IF(AND($E$3=2),'Marks Entry 2nd'!AT55,IF(AND($E$3=3),'Marks Entry 3rd'!AT55,IF(AND($E$3=4),'Marks Entry 4th'!AT55,"")))))</f>
        <v/>
      </c>
      <c r="CM56" s="181" t="str">
        <f t="shared" si="53"/>
        <v/>
      </c>
      <c r="CN56" s="182">
        <f t="shared" si="54"/>
        <v>0</v>
      </c>
      <c r="CO56" s="182" t="str">
        <f t="shared" si="55"/>
        <v/>
      </c>
      <c r="CP56" s="182" t="str">
        <f t="shared" si="56"/>
        <v/>
      </c>
      <c r="CQ56" s="147" t="str">
        <f t="shared" si="12"/>
        <v/>
      </c>
      <c r="CR56" s="380" t="str">
        <f>IF(OR($E56="",$G56=""),"",IF(AND($E$3=1),'Marks Entry 1st'!AU55,IF(AND($E$3=2),'Marks Entry 2nd'!AU55,IF(AND($E$3=3),'Marks Entry 3rd'!AU55,IF(AND($E$3=4),'Marks Entry 4th'!AU55,"")))))</f>
        <v/>
      </c>
      <c r="CS56" s="380" t="str">
        <f>IF(OR($E56="",$G56=""),"",IF(AND($E$3=1),'Marks Entry 1st'!AV55,IF(AND($E$3=2),'Marks Entry 2nd'!AV55,IF(AND($E$3=3),'Marks Entry 3rd'!AV55,IF(AND($E$3=4),'Marks Entry 4th'!AV55,"")))))</f>
        <v/>
      </c>
      <c r="CT56" s="380" t="str">
        <f>IF(OR($E56="",$G56=""),"",IF(AND($E$3=1),'Marks Entry 1st'!AW55,IF(AND($E$3=2),'Marks Entry 2nd'!AW55,IF(AND($E$3=3),'Marks Entry 3rd'!AW55,IF(AND($E$3=4),'Marks Entry 4th'!AW55,"")))))</f>
        <v/>
      </c>
      <c r="CU56" s="181" t="str">
        <f t="shared" si="57"/>
        <v/>
      </c>
      <c r="CV56" s="182">
        <f t="shared" si="58"/>
        <v>0</v>
      </c>
      <c r="CW56" s="182" t="str">
        <f t="shared" si="59"/>
        <v/>
      </c>
      <c r="CX56" s="182" t="str">
        <f t="shared" si="60"/>
        <v/>
      </c>
      <c r="CY56" s="147" t="str">
        <f t="shared" si="13"/>
        <v/>
      </c>
      <c r="CZ56" s="380" t="str">
        <f>IF(OR($E56="",$G56=""),"",IF(AND($E$3=1),'Marks Entry 1st'!AX55,IF(AND($E$3=2),'Marks Entry 2nd'!AX55,IF(AND($E$3=3),'Marks Entry 3rd'!AX55,IF(AND($E$3=4),'Marks Entry 4th'!AX55,"")))))</f>
        <v/>
      </c>
      <c r="DA56" s="380" t="str">
        <f>IF(OR($E56="",$G56=""),"",IF(AND($E$3=1),'Marks Entry 1st'!AY55,IF(AND($E$3=2),'Marks Entry 2nd'!AY55,IF(AND($E$3=3),'Marks Entry 3rd'!AY55,IF(AND($E$3=4),'Marks Entry 4th'!AY55,"")))))</f>
        <v/>
      </c>
      <c r="DB56" s="380" t="str">
        <f>IF(OR($E56="",$G56=""),"",IF(AND($E$3=1),'Marks Entry 1st'!AZ55,IF(AND($E$3=2),'Marks Entry 2nd'!AZ55,IF(AND($E$3=3),'Marks Entry 3rd'!AZ55,IF(AND($E$3=4),'Marks Entry 4th'!AZ55,"")))))</f>
        <v/>
      </c>
      <c r="DC56" s="181" t="str">
        <f t="shared" si="61"/>
        <v/>
      </c>
      <c r="DD56" s="182">
        <f t="shared" si="62"/>
        <v>0</v>
      </c>
      <c r="DE56" s="182" t="str">
        <f t="shared" si="63"/>
        <v/>
      </c>
      <c r="DF56" s="182" t="str">
        <f t="shared" si="64"/>
        <v/>
      </c>
      <c r="DG56" s="147" t="str">
        <f t="shared" si="14"/>
        <v/>
      </c>
      <c r="DH56" s="104" t="str">
        <f t="shared" si="15"/>
        <v/>
      </c>
      <c r="DI56" s="105" t="str">
        <f t="shared" si="16"/>
        <v/>
      </c>
      <c r="DJ56" s="111" t="str">
        <f t="shared" si="17"/>
        <v/>
      </c>
      <c r="DK56" s="112" t="str">
        <f t="shared" si="18"/>
        <v/>
      </c>
      <c r="DL56" s="386" t="str">
        <f t="shared" si="19"/>
        <v/>
      </c>
      <c r="DM56" s="72" t="str">
        <f>IF(OR($E56="",$G56=""),"",IF(AND($E$3=1),'Marks Entry 1st'!BA55,IF(AND($E$3=2),'Marks Entry 2nd'!BA55,IF(AND($E$3=3),'Marks Entry 3rd'!BA55,IF(AND($E$3=4),'Marks Entry 4th'!BA55,"")))))</f>
        <v/>
      </c>
      <c r="DN56" s="72" t="str">
        <f>IF(OR($E56="",$G56=""),"",IF(AND($E$3=1),'Marks Entry 1st'!BB55,IF(AND($E$3=2),'Marks Entry 2nd'!BB55,IF(AND($E$3=3),'Marks Entry 3rd'!BB55,IF(AND($E$3=4),'Marks Entry 4th'!BB55,"")))))</f>
        <v/>
      </c>
      <c r="DO56" s="328" t="str">
        <f t="shared" si="20"/>
        <v/>
      </c>
      <c r="DP56" s="73"/>
      <c r="DW56" s="75">
        <f>IF(AND($E$3=1),'Marks Entry 1st'!I55,IF(AND($E$3=2),'Marks Entry 2nd'!I55,IF(AND($E$3=3),'Marks Entry 3rd'!I55,IF(AND($E$3=4),'Marks Entry 4th'!I55,""))))</f>
        <v>0</v>
      </c>
    </row>
    <row r="57" spans="1:127" ht="18.899999999999999" customHeight="1">
      <c r="A57" s="94">
        <v>50</v>
      </c>
      <c r="B57" s="94" t="str">
        <f>IF(OR(DW57=0,DW57=""),"",IF(AND($E$3=1),'Marks Entry 1st'!I56,IF(AND($E$3=2),'Marks Entry 2nd'!I56,IF(AND($E$3=3),'Marks Entry 3rd'!I56,IF(AND($E$3=4),'Marks Entry 4th'!I56,"")))))</f>
        <v/>
      </c>
      <c r="C57" s="95" t="str">
        <f>IF(OR(B57=0,B57=""),"",IF(AND($E$3=1),'Marks Entry 1st'!B56,IF(AND($E$3=2),'Marks Entry 2nd'!B56,IF(AND($E$3=3),'Marks Entry 3rd'!B56,IF(AND($E$3=4),'Marks Entry 4th'!B56,"")))))</f>
        <v/>
      </c>
      <c r="D57" s="95" t="str">
        <f>IF(OR(B57=0,B57=""),"",IF(AND($E$3=1),'Marks Entry 1st'!C56,IF(AND($E$3=2),'Marks Entry 2nd'!C56,IF(AND($E$3=3),'Marks Entry 3rd'!C56,IF(AND($E$3=4),'Marks Entry 4th'!C56,"")))))</f>
        <v/>
      </c>
      <c r="E57" s="96" t="str">
        <f>IF(OR(B57=0,B57=""),"",IF(AND($E$3=1),'Marks Entry 1st'!E56,IF(AND($E$3=2),'Marks Entry 2nd'!E56,IF(AND($E$3=3),'Marks Entry 3rd'!E56,IF(AND($E$3=4),'Marks Entry 4th'!E56,"")))))</f>
        <v/>
      </c>
      <c r="F57" s="95" t="str">
        <f>IF(OR(B57=0,B57=""),"",IF(AND($E$3=1),'Marks Entry 1st'!D56,IF(AND($E$3=2),'Marks Entry 2nd'!D56,IF(AND($E$3=3),'Marks Entry 3rd'!D56,IF(AND($E$3=4),'Marks Entry 4th'!D56,"")))))</f>
        <v/>
      </c>
      <c r="G57" s="90" t="str">
        <f>IF(OR(B57=0,B57=""),"",IF(AND($E$3=1),'Marks Entry 1st'!F56,IF(AND($E$3=2),'Marks Entry 2nd'!F56,IF(AND($E$3=3),'Marks Entry 3rd'!F56,IF(AND($E$3=4),'Marks Entry 4th'!F56,"")))))</f>
        <v/>
      </c>
      <c r="H57" s="90" t="str">
        <f>IF(OR(B57=0,B57=""),"",IF(AND($E$3=1),'Marks Entry 1st'!G56,IF(AND($E$3=2),'Marks Entry 2nd'!G56,IF(AND($E$3=3),'Marks Entry 3rd'!G56,IF(AND($E$3=4),'Marks Entry 4th'!G56,"")))))</f>
        <v/>
      </c>
      <c r="I57" s="90" t="str">
        <f>IF(OR(B57=0,B57=""),"",IF(AND($E$3=1),'Marks Entry 1st'!H56,IF(AND($E$3=2),'Marks Entry 2nd'!H56,IF(AND($E$3=3),'Marks Entry 3rd'!H56,IF(AND($E$3=4),'Marks Entry 4th'!H56,"")))))</f>
        <v/>
      </c>
      <c r="J57" s="379" t="str">
        <f>IF(OR(B57=0,B57=""),"",IF(AND($E$3=1),'Marks Entry 1st'!J56,IF(AND($E$3=2),'Marks Entry 2nd'!J56,IF(AND($E$3=3),'Marks Entry 3rd'!J56,IF(AND($E$3=4),'Marks Entry 4th'!J56,"")))))</f>
        <v/>
      </c>
      <c r="K57" s="379" t="str">
        <f>IF(OR(B57=0,B57=""),"",IF(AND($E$3=1),'Marks Entry 1st'!K56,IF(AND($E$3=2),'Marks Entry 2nd'!K56,IF(AND($E$3=3),'Marks Entry 3rd'!K56,IF(AND($E$3=4),'Marks Entry 4th'!K56,"")))))</f>
        <v/>
      </c>
      <c r="L57" s="180" t="str">
        <f>IF(OR($E57="",$G57=""),"",IF(AND($E$3=1),'Marks Entry 1st'!L56,IF(AND($E$3=2),'Marks Entry 2nd'!L56,IF(AND($E$3=3),'Marks Entry 3rd'!L56,IF(AND($E$3=4),'Marks Entry 4th'!L56,"")))))</f>
        <v/>
      </c>
      <c r="M57" s="180" t="str">
        <f>IF(OR($E57="",$G57=""),"",IF(AND($E$3=1),'Marks Entry 1st'!M56,IF(AND($E$3=2),'Marks Entry 2nd'!M56,IF(AND($E$3=3),'Marks Entry 3rd'!M56,IF(AND($E$3=4),'Marks Entry 4th'!M56,"")))))</f>
        <v/>
      </c>
      <c r="N57" s="87" t="str">
        <f t="shared" si="21"/>
        <v/>
      </c>
      <c r="O57" s="180" t="str">
        <f>IF(OR($E57="",$G57=""),"",IF(AND($E$3=1),'Marks Entry 1st'!N56,IF(AND($E$3=2),'Marks Entry 2nd'!N56,IF(AND($E$3=3),'Marks Entry 3rd'!N56,IF(AND($E$3=4),'Marks Entry 4th'!N56,"")))))</f>
        <v/>
      </c>
      <c r="P57" s="180" t="str">
        <f>IF(OR($E57="",$G57=""),"",IF(AND($E$3=1),'Marks Entry 1st'!O56,IF(AND($E$3=2),'Marks Entry 2nd'!O56,IF(AND($E$3=3),'Marks Entry 3rd'!O56,IF(AND($E$3=4),'Marks Entry 4th'!O56,"")))))</f>
        <v/>
      </c>
      <c r="Q57" s="180" t="str">
        <f>IF(OR($E57="",$G57=""),"",IF(AND($E$3=1),'Marks Entry 1st'!P56,IF(AND($E$3=2),'Marks Entry 2nd'!P56,IF(AND($E$3=3),'Marks Entry 3rd'!P56,IF(AND($E$3=4),'Marks Entry 4th'!P56,"")))))</f>
        <v/>
      </c>
      <c r="R57" s="91" t="str">
        <f t="shared" si="22"/>
        <v/>
      </c>
      <c r="S57" s="87">
        <f t="shared" si="23"/>
        <v>0</v>
      </c>
      <c r="T57" s="93" t="str">
        <f>IF(OR($E57="",$G57=""),"",IF(AND($E$3=1),'Marks Entry 1st'!Q56,IF(AND($E$3=2),'Marks Entry 2nd'!Q56,IF(AND($E$3=3),'Marks Entry 3rd'!Q56,IF(AND($E$3=4),'Marks Entry 4th'!Q56,"")))))</f>
        <v/>
      </c>
      <c r="U57" s="93" t="str">
        <f>IF(OR($E57="",$G57=""),"",IF(AND($E$3=1),'Marks Entry 1st'!R56,IF(AND($E$3=2),'Marks Entry 2nd'!R56,IF(AND($E$3=3),'Marks Entry 3rd'!R56,IF(AND($E$3=4),'Marks Entry 4th'!R56,"")))))</f>
        <v/>
      </c>
      <c r="V57" s="93" t="str">
        <f>IF(OR($E57="",$G57=""),"",IF(AND($E$3=1),'Marks Entry 1st'!S56,IF(AND($E$3=2),'Marks Entry 2nd'!S56,IF(AND($E$3=3),'Marks Entry 3rd'!S56,IF(AND($E$3=4),'Marks Entry 4th'!S56,"")))))</f>
        <v/>
      </c>
      <c r="W57" s="92" t="str">
        <f t="shared" si="24"/>
        <v/>
      </c>
      <c r="X57" s="87" t="str">
        <f t="shared" si="25"/>
        <v/>
      </c>
      <c r="Y57" s="144">
        <f t="shared" si="26"/>
        <v>0</v>
      </c>
      <c r="Z57" s="144" t="str">
        <f t="shared" si="27"/>
        <v/>
      </c>
      <c r="AA57" s="144" t="str">
        <f t="shared" si="0"/>
        <v/>
      </c>
      <c r="AB57" s="144" t="str">
        <f t="shared" si="28"/>
        <v/>
      </c>
      <c r="AC57" s="144" t="str">
        <f t="shared" si="1"/>
        <v/>
      </c>
      <c r="AD57" s="148" t="str">
        <f t="shared" si="2"/>
        <v/>
      </c>
      <c r="AE57" s="180" t="str">
        <f>IF(OR($E57="",$G57=""),"",IF(AND($E$3=1),'Marks Entry 1st'!T56,IF(AND($E$3=2),'Marks Entry 2nd'!T56,IF(AND($E$3=3),'Marks Entry 3rd'!T56,IF(AND($E$3=4),'Marks Entry 4th'!T56,"")))))</f>
        <v/>
      </c>
      <c r="AF57" s="180" t="str">
        <f>IF(OR($E57="",$G57=""),"",IF(AND($E$3=1),'Marks Entry 1st'!U56,IF(AND($E$3=2),'Marks Entry 2nd'!U56,IF(AND($E$3=3),'Marks Entry 3rd'!U56,IF(AND($E$3=4),'Marks Entry 4th'!U56,"")))))</f>
        <v/>
      </c>
      <c r="AG57" s="87" t="str">
        <f t="shared" si="29"/>
        <v/>
      </c>
      <c r="AH57" s="180" t="str">
        <f>IF(OR($E57="",$G57=""),"",IF(AND($E$3=1),'Marks Entry 1st'!V56,IF(AND($E$3=2),'Marks Entry 2nd'!V56,IF(AND($E$3=3),'Marks Entry 3rd'!V56,IF(AND($E$3=4),'Marks Entry 4th'!V56,"")))))</f>
        <v/>
      </c>
      <c r="AI57" s="180" t="str">
        <f>IF(OR($E57="",$G57=""),"",IF(AND($E$3=1),'Marks Entry 1st'!W56,IF(AND($E$3=2),'Marks Entry 2nd'!W56,IF(AND($E$3=3),'Marks Entry 3rd'!W56,IF(AND($E$3=4),'Marks Entry 4th'!W56,"")))))</f>
        <v/>
      </c>
      <c r="AJ57" s="180" t="str">
        <f>IF(OR($E57="",$G57=""),"",IF(AND($E$3=1),'Marks Entry 1st'!X56,IF(AND($E$3=2),'Marks Entry 2nd'!X56,IF(AND($E$3=3),'Marks Entry 3rd'!X56,IF(AND($E$3=4),'Marks Entry 4th'!X56,"")))))</f>
        <v/>
      </c>
      <c r="AK57" s="91" t="str">
        <f t="shared" si="30"/>
        <v/>
      </c>
      <c r="AL57" s="87">
        <f t="shared" si="31"/>
        <v>0</v>
      </c>
      <c r="AM57" s="93" t="str">
        <f>IF(OR($E57="",$G57=""),"",IF(AND($E$3=1),'Marks Entry 1st'!Y56,IF(AND($E$3=2),'Marks Entry 2nd'!Y56,IF(AND($E$3=3),'Marks Entry 3rd'!Y56,IF(AND($E$3=4),'Marks Entry 4th'!Y56,"")))))</f>
        <v/>
      </c>
      <c r="AN57" s="93" t="str">
        <f>IF(OR($E57="",$G57=""),"",IF(AND($E$3=1),'Marks Entry 1st'!Z56,IF(AND($E$3=2),'Marks Entry 2nd'!Z56,IF(AND($E$3=3),'Marks Entry 3rd'!Z56,IF(AND($E$3=4),'Marks Entry 4th'!Z56,"")))))</f>
        <v/>
      </c>
      <c r="AO57" s="93" t="str">
        <f>IF(OR($E57="",$G57=""),"",IF(AND($E$3=1),'Marks Entry 1st'!AA56,IF(AND($E$3=2),'Marks Entry 2nd'!AA56,IF(AND($E$3=3),'Marks Entry 3rd'!AA56,IF(AND($E$3=4),'Marks Entry 4th'!AA56,"")))))</f>
        <v/>
      </c>
      <c r="AP57" s="92" t="str">
        <f t="shared" si="32"/>
        <v/>
      </c>
      <c r="AQ57" s="87" t="str">
        <f t="shared" si="33"/>
        <v/>
      </c>
      <c r="AR57" s="144">
        <f t="shared" si="34"/>
        <v>0</v>
      </c>
      <c r="AS57" s="144" t="str">
        <f t="shared" si="35"/>
        <v/>
      </c>
      <c r="AT57" s="144" t="str">
        <f t="shared" si="3"/>
        <v/>
      </c>
      <c r="AU57" s="144" t="str">
        <f t="shared" si="36"/>
        <v/>
      </c>
      <c r="AV57" s="144" t="str">
        <f t="shared" si="4"/>
        <v/>
      </c>
      <c r="AW57" s="148" t="str">
        <f t="shared" si="5"/>
        <v/>
      </c>
      <c r="AX57" s="180" t="str">
        <f>IF(OR($E57="",$G57=""),"",IF(AND($E$3=1),'Marks Entry 1st'!AB56,IF(AND($E$3=2),'Marks Entry 2nd'!AB56,IF(AND($E$3=3),'Marks Entry 3rd'!AB56,IF(AND($E$3=4),'Marks Entry 4th'!AB56,"")))))</f>
        <v/>
      </c>
      <c r="AY57" s="180" t="str">
        <f>IF(OR($E57="",$G57=""),"",IF(AND($E$3=1),'Marks Entry 1st'!AC56,IF(AND($E$3=2),'Marks Entry 2nd'!AC56,IF(AND($E$3=3),'Marks Entry 3rd'!AC56,IF(AND($E$3=4),'Marks Entry 4th'!AC56,"")))))</f>
        <v/>
      </c>
      <c r="AZ57" s="87" t="str">
        <f t="shared" si="37"/>
        <v/>
      </c>
      <c r="BA57" s="180" t="str">
        <f>IF(OR($E57="",$G57=""),"",IF(AND($E$3=1),'Marks Entry 1st'!AD56,IF(AND($E$3=2),'Marks Entry 2nd'!AD56,IF(AND($E$3=3),'Marks Entry 3rd'!AD56,IF(AND($E$3=4),'Marks Entry 4th'!AD56,"")))))</f>
        <v/>
      </c>
      <c r="BB57" s="180" t="str">
        <f>IF(OR($E57="",$G57=""),"",IF(AND($E$3=1),'Marks Entry 1st'!AE56,IF(AND($E$3=2),'Marks Entry 2nd'!AE56,IF(AND($E$3=3),'Marks Entry 3rd'!AE56,IF(AND($E$3=4),'Marks Entry 4th'!AE56,"")))))</f>
        <v/>
      </c>
      <c r="BC57" s="180" t="str">
        <f>IF(OR($E57="",$G57=""),"",IF(AND($E$3=1),'Marks Entry 1st'!AF56,IF(AND($E$3=2),'Marks Entry 2nd'!AF56,IF(AND($E$3=3),'Marks Entry 3rd'!AF56,IF(AND($E$3=4),'Marks Entry 4th'!AF56,"")))))</f>
        <v/>
      </c>
      <c r="BD57" s="91" t="str">
        <f t="shared" si="38"/>
        <v/>
      </c>
      <c r="BE57" s="87">
        <f t="shared" si="39"/>
        <v>0</v>
      </c>
      <c r="BF57" s="93" t="str">
        <f>IF(OR($E57="",$G57=""),"",IF(AND($E$3=1),'Marks Entry 1st'!AG56,IF(AND($E$3=2),'Marks Entry 2nd'!AG56,IF(AND($E$3=3),'Marks Entry 3rd'!AG56,IF(AND($E$3=4),'Marks Entry 4th'!AG56,"")))))</f>
        <v/>
      </c>
      <c r="BG57" s="93" t="str">
        <f>IF(OR($E57="",$G57=""),"",IF(AND($E$3=1),'Marks Entry 1st'!AH56,IF(AND($E$3=2),'Marks Entry 2nd'!AH56,IF(AND($E$3=3),'Marks Entry 3rd'!AH56,IF(AND($E$3=4),'Marks Entry 4th'!AH56,"")))))</f>
        <v/>
      </c>
      <c r="BH57" s="93" t="str">
        <f>IF(OR($E57="",$G57=""),"",IF(AND($E$3=1),'Marks Entry 1st'!AI56,IF(AND($E$3=2),'Marks Entry 2nd'!AI56,IF(AND($E$3=3),'Marks Entry 3rd'!AI56,IF(AND($E$3=4),'Marks Entry 4th'!AI56,"")))))</f>
        <v/>
      </c>
      <c r="BI57" s="92" t="str">
        <f t="shared" si="40"/>
        <v/>
      </c>
      <c r="BJ57" s="87" t="str">
        <f t="shared" si="41"/>
        <v/>
      </c>
      <c r="BK57" s="144">
        <f t="shared" si="42"/>
        <v>0</v>
      </c>
      <c r="BL57" s="144" t="str">
        <f t="shared" si="43"/>
        <v/>
      </c>
      <c r="BM57" s="144" t="str">
        <f t="shared" si="6"/>
        <v/>
      </c>
      <c r="BN57" s="144" t="str">
        <f t="shared" si="44"/>
        <v/>
      </c>
      <c r="BO57" s="144" t="str">
        <f t="shared" si="7"/>
        <v/>
      </c>
      <c r="BP57" s="148" t="str">
        <f t="shared" si="8"/>
        <v/>
      </c>
      <c r="BQ57" s="180" t="str">
        <f>IF(OR($E57="",$G57=""),"",IF(AND($E$3=1),'Marks Entry 1st'!AJ56,IF(AND($E$3=2),'Marks Entry 2nd'!AJ56,IF(AND($E$3=3),'Marks Entry 3rd'!AJ56,IF(AND($E$3=4),'Marks Entry 4th'!AJ56,"")))))</f>
        <v/>
      </c>
      <c r="BR57" s="180" t="str">
        <f>IF(OR($E57="",$G57=""),"",IF(AND($E$3=1),'Marks Entry 1st'!AK56,IF(AND($E$3=2),'Marks Entry 2nd'!AK56,IF(AND($E$3=3),'Marks Entry 3rd'!AK56,IF(AND($E$3=4),'Marks Entry 4th'!AK56,"")))))</f>
        <v/>
      </c>
      <c r="BS57" s="87" t="str">
        <f t="shared" si="45"/>
        <v/>
      </c>
      <c r="BT57" s="180" t="str">
        <f>IF(OR($E57="",$G57=""),"",IF(AND($E$3=1),'Marks Entry 1st'!AL56,IF(AND($E$3=2),'Marks Entry 2nd'!AL56,IF(AND($E$3=3),'Marks Entry 3rd'!AL56,IF(AND($E$3=4),'Marks Entry 4th'!AL56,"")))))</f>
        <v/>
      </c>
      <c r="BU57" s="180" t="str">
        <f>IF(OR($E57="",$G57=""),"",IF(AND($E$3=1),'Marks Entry 1st'!AM56,IF(AND($E$3=2),'Marks Entry 2nd'!AM56,IF(AND($E$3=3),'Marks Entry 3rd'!AM56,IF(AND($E$3=4),'Marks Entry 4th'!AM56,"")))))</f>
        <v/>
      </c>
      <c r="BV57" s="180" t="str">
        <f>IF(OR($E57="",$G57=""),"",IF(AND($E$3=1),'Marks Entry 1st'!AN56,IF(AND($E$3=2),'Marks Entry 2nd'!AN56,IF(AND($E$3=3),'Marks Entry 3rd'!AN56,IF(AND($E$3=4),'Marks Entry 4th'!AN56,"")))))</f>
        <v/>
      </c>
      <c r="BW57" s="91" t="str">
        <f t="shared" si="46"/>
        <v/>
      </c>
      <c r="BX57" s="87">
        <f t="shared" si="47"/>
        <v>0</v>
      </c>
      <c r="BY57" s="93" t="str">
        <f>IF(OR($E57="",$G57=""),"",IF(AND($E$3=1),'Marks Entry 1st'!AO56,IF(AND($E$3=2),'Marks Entry 2nd'!AO56,IF(AND($E$3=3),'Marks Entry 3rd'!AO56,IF(AND($E$3=4),'Marks Entry 4th'!AO56,"")))))</f>
        <v/>
      </c>
      <c r="BZ57" s="93" t="str">
        <f>IF(OR($E57="",$G57=""),"",IF(AND($E$3=1),'Marks Entry 1st'!AP56,IF(AND($E$3=2),'Marks Entry 2nd'!AP56,IF(AND($E$3=3),'Marks Entry 3rd'!AP56,IF(AND($E$3=4),'Marks Entry 4th'!AP56,"")))))</f>
        <v/>
      </c>
      <c r="CA57" s="93" t="str">
        <f>IF(OR($E57="",$G57=""),"",IF(AND($E$3=1),'Marks Entry 1st'!AQ56,IF(AND($E$3=2),'Marks Entry 2nd'!AQ56,IF(AND($E$3=3),'Marks Entry 3rd'!AQ56,IF(AND($E$3=4),'Marks Entry 4th'!AQ56,"")))))</f>
        <v/>
      </c>
      <c r="CB57" s="92" t="str">
        <f t="shared" si="48"/>
        <v/>
      </c>
      <c r="CC57" s="87" t="str">
        <f t="shared" si="49"/>
        <v/>
      </c>
      <c r="CD57" s="144">
        <f t="shared" si="50"/>
        <v>0</v>
      </c>
      <c r="CE57" s="144" t="str">
        <f t="shared" si="51"/>
        <v/>
      </c>
      <c r="CF57" s="144" t="str">
        <f t="shared" si="9"/>
        <v/>
      </c>
      <c r="CG57" s="144" t="str">
        <f t="shared" si="52"/>
        <v/>
      </c>
      <c r="CH57" s="144" t="str">
        <f t="shared" si="10"/>
        <v/>
      </c>
      <c r="CI57" s="148" t="str">
        <f t="shared" si="11"/>
        <v/>
      </c>
      <c r="CJ57" s="380" t="str">
        <f>IF(OR($E57="",$G57=""),"",IF(AND($E$3=1),'Marks Entry 1st'!AR56,IF(AND($E$3=2),'Marks Entry 2nd'!AR56,IF(AND($E$3=3),'Marks Entry 3rd'!AR56,IF(AND($E$3=4),'Marks Entry 4th'!AR56,"")))))</f>
        <v/>
      </c>
      <c r="CK57" s="380" t="str">
        <f>IF(OR($E57="",$G57=""),"",IF(AND($E$3=1),'Marks Entry 1st'!AS56,IF(AND($E$3=2),'Marks Entry 2nd'!AS56,IF(AND($E$3=3),'Marks Entry 3rd'!AS56,IF(AND($E$3=4),'Marks Entry 4th'!AS56,"")))))</f>
        <v/>
      </c>
      <c r="CL57" s="380" t="str">
        <f>IF(OR($E57="",$G57=""),"",IF(AND($E$3=1),'Marks Entry 1st'!AT56,IF(AND($E$3=2),'Marks Entry 2nd'!AT56,IF(AND($E$3=3),'Marks Entry 3rd'!AT56,IF(AND($E$3=4),'Marks Entry 4th'!AT56,"")))))</f>
        <v/>
      </c>
      <c r="CM57" s="181" t="str">
        <f t="shared" si="53"/>
        <v/>
      </c>
      <c r="CN57" s="182">
        <f t="shared" si="54"/>
        <v>0</v>
      </c>
      <c r="CO57" s="182" t="str">
        <f t="shared" si="55"/>
        <v/>
      </c>
      <c r="CP57" s="182" t="str">
        <f t="shared" si="56"/>
        <v/>
      </c>
      <c r="CQ57" s="147" t="str">
        <f t="shared" si="12"/>
        <v/>
      </c>
      <c r="CR57" s="380" t="str">
        <f>IF(OR($E57="",$G57=""),"",IF(AND($E$3=1),'Marks Entry 1st'!AU56,IF(AND($E$3=2),'Marks Entry 2nd'!AU56,IF(AND($E$3=3),'Marks Entry 3rd'!AU56,IF(AND($E$3=4),'Marks Entry 4th'!AU56,"")))))</f>
        <v/>
      </c>
      <c r="CS57" s="380" t="str">
        <f>IF(OR($E57="",$G57=""),"",IF(AND($E$3=1),'Marks Entry 1st'!AV56,IF(AND($E$3=2),'Marks Entry 2nd'!AV56,IF(AND($E$3=3),'Marks Entry 3rd'!AV56,IF(AND($E$3=4),'Marks Entry 4th'!AV56,"")))))</f>
        <v/>
      </c>
      <c r="CT57" s="380" t="str">
        <f>IF(OR($E57="",$G57=""),"",IF(AND($E$3=1),'Marks Entry 1st'!AW56,IF(AND($E$3=2),'Marks Entry 2nd'!AW56,IF(AND($E$3=3),'Marks Entry 3rd'!AW56,IF(AND($E$3=4),'Marks Entry 4th'!AW56,"")))))</f>
        <v/>
      </c>
      <c r="CU57" s="181" t="str">
        <f t="shared" si="57"/>
        <v/>
      </c>
      <c r="CV57" s="182">
        <f t="shared" si="58"/>
        <v>0</v>
      </c>
      <c r="CW57" s="182" t="str">
        <f t="shared" si="59"/>
        <v/>
      </c>
      <c r="CX57" s="182" t="str">
        <f t="shared" si="60"/>
        <v/>
      </c>
      <c r="CY57" s="147" t="str">
        <f t="shared" si="13"/>
        <v/>
      </c>
      <c r="CZ57" s="380" t="str">
        <f>IF(OR($E57="",$G57=""),"",IF(AND($E$3=1),'Marks Entry 1st'!AX56,IF(AND($E$3=2),'Marks Entry 2nd'!AX56,IF(AND($E$3=3),'Marks Entry 3rd'!AX56,IF(AND($E$3=4),'Marks Entry 4th'!AX56,"")))))</f>
        <v/>
      </c>
      <c r="DA57" s="380" t="str">
        <f>IF(OR($E57="",$G57=""),"",IF(AND($E$3=1),'Marks Entry 1st'!AY56,IF(AND($E$3=2),'Marks Entry 2nd'!AY56,IF(AND($E$3=3),'Marks Entry 3rd'!AY56,IF(AND($E$3=4),'Marks Entry 4th'!AY56,"")))))</f>
        <v/>
      </c>
      <c r="DB57" s="380" t="str">
        <f>IF(OR($E57="",$G57=""),"",IF(AND($E$3=1),'Marks Entry 1st'!AZ56,IF(AND($E$3=2),'Marks Entry 2nd'!AZ56,IF(AND($E$3=3),'Marks Entry 3rd'!AZ56,IF(AND($E$3=4),'Marks Entry 4th'!AZ56,"")))))</f>
        <v/>
      </c>
      <c r="DC57" s="181" t="str">
        <f t="shared" si="61"/>
        <v/>
      </c>
      <c r="DD57" s="182">
        <f t="shared" si="62"/>
        <v>0</v>
      </c>
      <c r="DE57" s="182" t="str">
        <f t="shared" si="63"/>
        <v/>
      </c>
      <c r="DF57" s="182" t="str">
        <f t="shared" si="64"/>
        <v/>
      </c>
      <c r="DG57" s="147" t="str">
        <f t="shared" si="14"/>
        <v/>
      </c>
      <c r="DH57" s="104" t="str">
        <f t="shared" si="15"/>
        <v/>
      </c>
      <c r="DI57" s="105" t="str">
        <f t="shared" si="16"/>
        <v/>
      </c>
      <c r="DJ57" s="111" t="str">
        <f t="shared" si="17"/>
        <v/>
      </c>
      <c r="DK57" s="112" t="str">
        <f t="shared" si="18"/>
        <v/>
      </c>
      <c r="DL57" s="386" t="str">
        <f t="shared" si="19"/>
        <v/>
      </c>
      <c r="DM57" s="72" t="str">
        <f>IF(OR($E57="",$G57=""),"",IF(AND($E$3=1),'Marks Entry 1st'!BA56,IF(AND($E$3=2),'Marks Entry 2nd'!BA56,IF(AND($E$3=3),'Marks Entry 3rd'!BA56,IF(AND($E$3=4),'Marks Entry 4th'!BA56,"")))))</f>
        <v/>
      </c>
      <c r="DN57" s="72" t="str">
        <f>IF(OR($E57="",$G57=""),"",IF(AND($E$3=1),'Marks Entry 1st'!BB56,IF(AND($E$3=2),'Marks Entry 2nd'!BB56,IF(AND($E$3=3),'Marks Entry 3rd'!BB56,IF(AND($E$3=4),'Marks Entry 4th'!BB56,"")))))</f>
        <v/>
      </c>
      <c r="DO57" s="328" t="str">
        <f t="shared" si="20"/>
        <v/>
      </c>
      <c r="DP57" s="73"/>
      <c r="DW57" s="75">
        <f>IF(AND($E$3=1),'Marks Entry 1st'!I56,IF(AND($E$3=2),'Marks Entry 2nd'!I56,IF(AND($E$3=3),'Marks Entry 3rd'!I56,IF(AND($E$3=4),'Marks Entry 4th'!I56,""))))</f>
        <v>0</v>
      </c>
    </row>
    <row r="58" spans="1:127" ht="18.899999999999999" customHeight="1">
      <c r="A58" s="94">
        <v>51</v>
      </c>
      <c r="B58" s="94" t="str">
        <f>IF(OR(DW58=0,DW58=""),"",IF(AND($E$3=1),'Marks Entry 1st'!I57,IF(AND($E$3=2),'Marks Entry 2nd'!I57,IF(AND($E$3=3),'Marks Entry 3rd'!I57,IF(AND($E$3=4),'Marks Entry 4th'!I57,"")))))</f>
        <v/>
      </c>
      <c r="C58" s="95" t="str">
        <f>IF(OR(B58=0,B58=""),"",IF(AND($E$3=1),'Marks Entry 1st'!B57,IF(AND($E$3=2),'Marks Entry 2nd'!B57,IF(AND($E$3=3),'Marks Entry 3rd'!B57,IF(AND($E$3=4),'Marks Entry 4th'!B57,"")))))</f>
        <v/>
      </c>
      <c r="D58" s="95" t="str">
        <f>IF(OR(B58=0,B58=""),"",IF(AND($E$3=1),'Marks Entry 1st'!C57,IF(AND($E$3=2),'Marks Entry 2nd'!C57,IF(AND($E$3=3),'Marks Entry 3rd'!C57,IF(AND($E$3=4),'Marks Entry 4th'!C57,"")))))</f>
        <v/>
      </c>
      <c r="E58" s="96" t="str">
        <f>IF(OR(B58=0,B58=""),"",IF(AND($E$3=1),'Marks Entry 1st'!E57,IF(AND($E$3=2),'Marks Entry 2nd'!E57,IF(AND($E$3=3),'Marks Entry 3rd'!E57,IF(AND($E$3=4),'Marks Entry 4th'!E57,"")))))</f>
        <v/>
      </c>
      <c r="F58" s="95" t="str">
        <f>IF(OR(B58=0,B58=""),"",IF(AND($E$3=1),'Marks Entry 1st'!D57,IF(AND($E$3=2),'Marks Entry 2nd'!D57,IF(AND($E$3=3),'Marks Entry 3rd'!D57,IF(AND($E$3=4),'Marks Entry 4th'!D57,"")))))</f>
        <v/>
      </c>
      <c r="G58" s="90" t="str">
        <f>IF(OR(B58=0,B58=""),"",IF(AND($E$3=1),'Marks Entry 1st'!F57,IF(AND($E$3=2),'Marks Entry 2nd'!F57,IF(AND($E$3=3),'Marks Entry 3rd'!F57,IF(AND($E$3=4),'Marks Entry 4th'!F57,"")))))</f>
        <v/>
      </c>
      <c r="H58" s="90" t="str">
        <f>IF(OR(B58=0,B58=""),"",IF(AND($E$3=1),'Marks Entry 1st'!G57,IF(AND($E$3=2),'Marks Entry 2nd'!G57,IF(AND($E$3=3),'Marks Entry 3rd'!G57,IF(AND($E$3=4),'Marks Entry 4th'!G57,"")))))</f>
        <v/>
      </c>
      <c r="I58" s="90" t="str">
        <f>IF(OR(B58=0,B58=""),"",IF(AND($E$3=1),'Marks Entry 1st'!H57,IF(AND($E$3=2),'Marks Entry 2nd'!H57,IF(AND($E$3=3),'Marks Entry 3rd'!H57,IF(AND($E$3=4),'Marks Entry 4th'!H57,"")))))</f>
        <v/>
      </c>
      <c r="J58" s="379" t="str">
        <f>IF(OR(B58=0,B58=""),"",IF(AND($E$3=1),'Marks Entry 1st'!J57,IF(AND($E$3=2),'Marks Entry 2nd'!J57,IF(AND($E$3=3),'Marks Entry 3rd'!J57,IF(AND($E$3=4),'Marks Entry 4th'!J57,"")))))</f>
        <v/>
      </c>
      <c r="K58" s="379" t="str">
        <f>IF(OR(B58=0,B58=""),"",IF(AND($E$3=1),'Marks Entry 1st'!K57,IF(AND($E$3=2),'Marks Entry 2nd'!K57,IF(AND($E$3=3),'Marks Entry 3rd'!K57,IF(AND($E$3=4),'Marks Entry 4th'!K57,"")))))</f>
        <v/>
      </c>
      <c r="L58" s="180" t="str">
        <f>IF(OR($E58="",$G58=""),"",IF(AND($E$3=1),'Marks Entry 1st'!L57,IF(AND($E$3=2),'Marks Entry 2nd'!L57,IF(AND($E$3=3),'Marks Entry 3rd'!L57,IF(AND($E$3=4),'Marks Entry 4th'!L57,"")))))</f>
        <v/>
      </c>
      <c r="M58" s="180" t="str">
        <f>IF(OR($E58="",$G58=""),"",IF(AND($E$3=1),'Marks Entry 1st'!M57,IF(AND($E$3=2),'Marks Entry 2nd'!M57,IF(AND($E$3=3),'Marks Entry 3rd'!M57,IF(AND($E$3=4),'Marks Entry 4th'!M57,"")))))</f>
        <v/>
      </c>
      <c r="N58" s="87" t="str">
        <f t="shared" si="21"/>
        <v/>
      </c>
      <c r="O58" s="180" t="str">
        <f>IF(OR($E58="",$G58=""),"",IF(AND($E$3=1),'Marks Entry 1st'!N57,IF(AND($E$3=2),'Marks Entry 2nd'!N57,IF(AND($E$3=3),'Marks Entry 3rd'!N57,IF(AND($E$3=4),'Marks Entry 4th'!N57,"")))))</f>
        <v/>
      </c>
      <c r="P58" s="180" t="str">
        <f>IF(OR($E58="",$G58=""),"",IF(AND($E$3=1),'Marks Entry 1st'!O57,IF(AND($E$3=2),'Marks Entry 2nd'!O57,IF(AND($E$3=3),'Marks Entry 3rd'!O57,IF(AND($E$3=4),'Marks Entry 4th'!O57,"")))))</f>
        <v/>
      </c>
      <c r="Q58" s="180" t="str">
        <f>IF(OR($E58="",$G58=""),"",IF(AND($E$3=1),'Marks Entry 1st'!P57,IF(AND($E$3=2),'Marks Entry 2nd'!P57,IF(AND($E$3=3),'Marks Entry 3rd'!P57,IF(AND($E$3=4),'Marks Entry 4th'!P57,"")))))</f>
        <v/>
      </c>
      <c r="R58" s="91" t="str">
        <f t="shared" si="22"/>
        <v/>
      </c>
      <c r="S58" s="87">
        <f t="shared" si="23"/>
        <v>0</v>
      </c>
      <c r="T58" s="93" t="str">
        <f>IF(OR($E58="",$G58=""),"",IF(AND($E$3=1),'Marks Entry 1st'!Q57,IF(AND($E$3=2),'Marks Entry 2nd'!Q57,IF(AND($E$3=3),'Marks Entry 3rd'!Q57,IF(AND($E$3=4),'Marks Entry 4th'!Q57,"")))))</f>
        <v/>
      </c>
      <c r="U58" s="93" t="str">
        <f>IF(OR($E58="",$G58=""),"",IF(AND($E$3=1),'Marks Entry 1st'!R57,IF(AND($E$3=2),'Marks Entry 2nd'!R57,IF(AND($E$3=3),'Marks Entry 3rd'!R57,IF(AND($E$3=4),'Marks Entry 4th'!R57,"")))))</f>
        <v/>
      </c>
      <c r="V58" s="93" t="str">
        <f>IF(OR($E58="",$G58=""),"",IF(AND($E$3=1),'Marks Entry 1st'!S57,IF(AND($E$3=2),'Marks Entry 2nd'!S57,IF(AND($E$3=3),'Marks Entry 3rd'!S57,IF(AND($E$3=4),'Marks Entry 4th'!S57,"")))))</f>
        <v/>
      </c>
      <c r="W58" s="92" t="str">
        <f t="shared" si="24"/>
        <v/>
      </c>
      <c r="X58" s="87" t="str">
        <f t="shared" si="25"/>
        <v/>
      </c>
      <c r="Y58" s="144">
        <f t="shared" si="26"/>
        <v>0</v>
      </c>
      <c r="Z58" s="144" t="str">
        <f t="shared" si="27"/>
        <v/>
      </c>
      <c r="AA58" s="144" t="str">
        <f t="shared" si="0"/>
        <v/>
      </c>
      <c r="AB58" s="144" t="str">
        <f t="shared" si="28"/>
        <v/>
      </c>
      <c r="AC58" s="144" t="str">
        <f t="shared" si="1"/>
        <v/>
      </c>
      <c r="AD58" s="148" t="str">
        <f t="shared" si="2"/>
        <v/>
      </c>
      <c r="AE58" s="180" t="str">
        <f>IF(OR($E58="",$G58=""),"",IF(AND($E$3=1),'Marks Entry 1st'!T57,IF(AND($E$3=2),'Marks Entry 2nd'!T57,IF(AND($E$3=3),'Marks Entry 3rd'!T57,IF(AND($E$3=4),'Marks Entry 4th'!T57,"")))))</f>
        <v/>
      </c>
      <c r="AF58" s="180" t="str">
        <f>IF(OR($E58="",$G58=""),"",IF(AND($E$3=1),'Marks Entry 1st'!U57,IF(AND($E$3=2),'Marks Entry 2nd'!U57,IF(AND($E$3=3),'Marks Entry 3rd'!U57,IF(AND($E$3=4),'Marks Entry 4th'!U57,"")))))</f>
        <v/>
      </c>
      <c r="AG58" s="87" t="str">
        <f t="shared" si="29"/>
        <v/>
      </c>
      <c r="AH58" s="180" t="str">
        <f>IF(OR($E58="",$G58=""),"",IF(AND($E$3=1),'Marks Entry 1st'!V57,IF(AND($E$3=2),'Marks Entry 2nd'!V57,IF(AND($E$3=3),'Marks Entry 3rd'!V57,IF(AND($E$3=4),'Marks Entry 4th'!V57,"")))))</f>
        <v/>
      </c>
      <c r="AI58" s="180" t="str">
        <f>IF(OR($E58="",$G58=""),"",IF(AND($E$3=1),'Marks Entry 1st'!W57,IF(AND($E$3=2),'Marks Entry 2nd'!W57,IF(AND($E$3=3),'Marks Entry 3rd'!W57,IF(AND($E$3=4),'Marks Entry 4th'!W57,"")))))</f>
        <v/>
      </c>
      <c r="AJ58" s="180" t="str">
        <f>IF(OR($E58="",$G58=""),"",IF(AND($E$3=1),'Marks Entry 1st'!X57,IF(AND($E$3=2),'Marks Entry 2nd'!X57,IF(AND($E$3=3),'Marks Entry 3rd'!X57,IF(AND($E$3=4),'Marks Entry 4th'!X57,"")))))</f>
        <v/>
      </c>
      <c r="AK58" s="91" t="str">
        <f t="shared" si="30"/>
        <v/>
      </c>
      <c r="AL58" s="87">
        <f t="shared" si="31"/>
        <v>0</v>
      </c>
      <c r="AM58" s="93" t="str">
        <f>IF(OR($E58="",$G58=""),"",IF(AND($E$3=1),'Marks Entry 1st'!Y57,IF(AND($E$3=2),'Marks Entry 2nd'!Y57,IF(AND($E$3=3),'Marks Entry 3rd'!Y57,IF(AND($E$3=4),'Marks Entry 4th'!Y57,"")))))</f>
        <v/>
      </c>
      <c r="AN58" s="93" t="str">
        <f>IF(OR($E58="",$G58=""),"",IF(AND($E$3=1),'Marks Entry 1st'!Z57,IF(AND($E$3=2),'Marks Entry 2nd'!Z57,IF(AND($E$3=3),'Marks Entry 3rd'!Z57,IF(AND($E$3=4),'Marks Entry 4th'!Z57,"")))))</f>
        <v/>
      </c>
      <c r="AO58" s="93" t="str">
        <f>IF(OR($E58="",$G58=""),"",IF(AND($E$3=1),'Marks Entry 1st'!AA57,IF(AND($E$3=2),'Marks Entry 2nd'!AA57,IF(AND($E$3=3),'Marks Entry 3rd'!AA57,IF(AND($E$3=4),'Marks Entry 4th'!AA57,"")))))</f>
        <v/>
      </c>
      <c r="AP58" s="92" t="str">
        <f t="shared" si="32"/>
        <v/>
      </c>
      <c r="AQ58" s="87" t="str">
        <f t="shared" si="33"/>
        <v/>
      </c>
      <c r="AR58" s="144">
        <f t="shared" si="34"/>
        <v>0</v>
      </c>
      <c r="AS58" s="144" t="str">
        <f t="shared" si="35"/>
        <v/>
      </c>
      <c r="AT58" s="144" t="str">
        <f t="shared" si="3"/>
        <v/>
      </c>
      <c r="AU58" s="144" t="str">
        <f t="shared" si="36"/>
        <v/>
      </c>
      <c r="AV58" s="144" t="str">
        <f t="shared" si="4"/>
        <v/>
      </c>
      <c r="AW58" s="148" t="str">
        <f t="shared" si="5"/>
        <v/>
      </c>
      <c r="AX58" s="180" t="str">
        <f>IF(OR($E58="",$G58=""),"",IF(AND($E$3=1),'Marks Entry 1st'!AB57,IF(AND($E$3=2),'Marks Entry 2nd'!AB57,IF(AND($E$3=3),'Marks Entry 3rd'!AB57,IF(AND($E$3=4),'Marks Entry 4th'!AB57,"")))))</f>
        <v/>
      </c>
      <c r="AY58" s="180" t="str">
        <f>IF(OR($E58="",$G58=""),"",IF(AND($E$3=1),'Marks Entry 1st'!AC57,IF(AND($E$3=2),'Marks Entry 2nd'!AC57,IF(AND($E$3=3),'Marks Entry 3rd'!AC57,IF(AND($E$3=4),'Marks Entry 4th'!AC57,"")))))</f>
        <v/>
      </c>
      <c r="AZ58" s="87" t="str">
        <f t="shared" si="37"/>
        <v/>
      </c>
      <c r="BA58" s="180" t="str">
        <f>IF(OR($E58="",$G58=""),"",IF(AND($E$3=1),'Marks Entry 1st'!AD57,IF(AND($E$3=2),'Marks Entry 2nd'!AD57,IF(AND($E$3=3),'Marks Entry 3rd'!AD57,IF(AND($E$3=4),'Marks Entry 4th'!AD57,"")))))</f>
        <v/>
      </c>
      <c r="BB58" s="180" t="str">
        <f>IF(OR($E58="",$G58=""),"",IF(AND($E$3=1),'Marks Entry 1st'!AE57,IF(AND($E$3=2),'Marks Entry 2nd'!AE57,IF(AND($E$3=3),'Marks Entry 3rd'!AE57,IF(AND($E$3=4),'Marks Entry 4th'!AE57,"")))))</f>
        <v/>
      </c>
      <c r="BC58" s="180" t="str">
        <f>IF(OR($E58="",$G58=""),"",IF(AND($E$3=1),'Marks Entry 1st'!AF57,IF(AND($E$3=2),'Marks Entry 2nd'!AF57,IF(AND($E$3=3),'Marks Entry 3rd'!AF57,IF(AND($E$3=4),'Marks Entry 4th'!AF57,"")))))</f>
        <v/>
      </c>
      <c r="BD58" s="91" t="str">
        <f t="shared" si="38"/>
        <v/>
      </c>
      <c r="BE58" s="87">
        <f t="shared" si="39"/>
        <v>0</v>
      </c>
      <c r="BF58" s="93" t="str">
        <f>IF(OR($E58="",$G58=""),"",IF(AND($E$3=1),'Marks Entry 1st'!AG57,IF(AND($E$3=2),'Marks Entry 2nd'!AG57,IF(AND($E$3=3),'Marks Entry 3rd'!AG57,IF(AND($E$3=4),'Marks Entry 4th'!AG57,"")))))</f>
        <v/>
      </c>
      <c r="BG58" s="93" t="str">
        <f>IF(OR($E58="",$G58=""),"",IF(AND($E$3=1),'Marks Entry 1st'!AH57,IF(AND($E$3=2),'Marks Entry 2nd'!AH57,IF(AND($E$3=3),'Marks Entry 3rd'!AH57,IF(AND($E$3=4),'Marks Entry 4th'!AH57,"")))))</f>
        <v/>
      </c>
      <c r="BH58" s="93" t="str">
        <f>IF(OR($E58="",$G58=""),"",IF(AND($E$3=1),'Marks Entry 1st'!AI57,IF(AND($E$3=2),'Marks Entry 2nd'!AI57,IF(AND($E$3=3),'Marks Entry 3rd'!AI57,IF(AND($E$3=4),'Marks Entry 4th'!AI57,"")))))</f>
        <v/>
      </c>
      <c r="BI58" s="92" t="str">
        <f t="shared" si="40"/>
        <v/>
      </c>
      <c r="BJ58" s="87" t="str">
        <f t="shared" si="41"/>
        <v/>
      </c>
      <c r="BK58" s="144">
        <f t="shared" si="42"/>
        <v>0</v>
      </c>
      <c r="BL58" s="144" t="str">
        <f t="shared" si="43"/>
        <v/>
      </c>
      <c r="BM58" s="144" t="str">
        <f t="shared" si="6"/>
        <v/>
      </c>
      <c r="BN58" s="144" t="str">
        <f t="shared" si="44"/>
        <v/>
      </c>
      <c r="BO58" s="144" t="str">
        <f t="shared" si="7"/>
        <v/>
      </c>
      <c r="BP58" s="148" t="str">
        <f t="shared" si="8"/>
        <v/>
      </c>
      <c r="BQ58" s="180" t="str">
        <f>IF(OR($E58="",$G58=""),"",IF(AND($E$3=1),'Marks Entry 1st'!AJ57,IF(AND($E$3=2),'Marks Entry 2nd'!AJ57,IF(AND($E$3=3),'Marks Entry 3rd'!AJ57,IF(AND($E$3=4),'Marks Entry 4th'!AJ57,"")))))</f>
        <v/>
      </c>
      <c r="BR58" s="180" t="str">
        <f>IF(OR($E58="",$G58=""),"",IF(AND($E$3=1),'Marks Entry 1st'!AK57,IF(AND($E$3=2),'Marks Entry 2nd'!AK57,IF(AND($E$3=3),'Marks Entry 3rd'!AK57,IF(AND($E$3=4),'Marks Entry 4th'!AK57,"")))))</f>
        <v/>
      </c>
      <c r="BS58" s="87" t="str">
        <f t="shared" si="45"/>
        <v/>
      </c>
      <c r="BT58" s="180" t="str">
        <f>IF(OR($E58="",$G58=""),"",IF(AND($E$3=1),'Marks Entry 1st'!AL57,IF(AND($E$3=2),'Marks Entry 2nd'!AL57,IF(AND($E$3=3),'Marks Entry 3rd'!AL57,IF(AND($E$3=4),'Marks Entry 4th'!AL57,"")))))</f>
        <v/>
      </c>
      <c r="BU58" s="180" t="str">
        <f>IF(OR($E58="",$G58=""),"",IF(AND($E$3=1),'Marks Entry 1st'!AM57,IF(AND($E$3=2),'Marks Entry 2nd'!AM57,IF(AND($E$3=3),'Marks Entry 3rd'!AM57,IF(AND($E$3=4),'Marks Entry 4th'!AM57,"")))))</f>
        <v/>
      </c>
      <c r="BV58" s="180" t="str">
        <f>IF(OR($E58="",$G58=""),"",IF(AND($E$3=1),'Marks Entry 1st'!AN57,IF(AND($E$3=2),'Marks Entry 2nd'!AN57,IF(AND($E$3=3),'Marks Entry 3rd'!AN57,IF(AND($E$3=4),'Marks Entry 4th'!AN57,"")))))</f>
        <v/>
      </c>
      <c r="BW58" s="91" t="str">
        <f t="shared" si="46"/>
        <v/>
      </c>
      <c r="BX58" s="87">
        <f t="shared" si="47"/>
        <v>0</v>
      </c>
      <c r="BY58" s="93" t="str">
        <f>IF(OR($E58="",$G58=""),"",IF(AND($E$3=1),'Marks Entry 1st'!AO57,IF(AND($E$3=2),'Marks Entry 2nd'!AO57,IF(AND($E$3=3),'Marks Entry 3rd'!AO57,IF(AND($E$3=4),'Marks Entry 4th'!AO57,"")))))</f>
        <v/>
      </c>
      <c r="BZ58" s="93" t="str">
        <f>IF(OR($E58="",$G58=""),"",IF(AND($E$3=1),'Marks Entry 1st'!AP57,IF(AND($E$3=2),'Marks Entry 2nd'!AP57,IF(AND($E$3=3),'Marks Entry 3rd'!AP57,IF(AND($E$3=4),'Marks Entry 4th'!AP57,"")))))</f>
        <v/>
      </c>
      <c r="CA58" s="93" t="str">
        <f>IF(OR($E58="",$G58=""),"",IF(AND($E$3=1),'Marks Entry 1st'!AQ57,IF(AND($E$3=2),'Marks Entry 2nd'!AQ57,IF(AND($E$3=3),'Marks Entry 3rd'!AQ57,IF(AND($E$3=4),'Marks Entry 4th'!AQ57,"")))))</f>
        <v/>
      </c>
      <c r="CB58" s="92" t="str">
        <f t="shared" si="48"/>
        <v/>
      </c>
      <c r="CC58" s="87" t="str">
        <f t="shared" si="49"/>
        <v/>
      </c>
      <c r="CD58" s="144">
        <f t="shared" si="50"/>
        <v>0</v>
      </c>
      <c r="CE58" s="144" t="str">
        <f t="shared" si="51"/>
        <v/>
      </c>
      <c r="CF58" s="144" t="str">
        <f t="shared" si="9"/>
        <v/>
      </c>
      <c r="CG58" s="144" t="str">
        <f t="shared" si="52"/>
        <v/>
      </c>
      <c r="CH58" s="144" t="str">
        <f t="shared" si="10"/>
        <v/>
      </c>
      <c r="CI58" s="148" t="str">
        <f t="shared" si="11"/>
        <v/>
      </c>
      <c r="CJ58" s="380" t="str">
        <f>IF(OR($E58="",$G58=""),"",IF(AND($E$3=1),'Marks Entry 1st'!AR57,IF(AND($E$3=2),'Marks Entry 2nd'!AR57,IF(AND($E$3=3),'Marks Entry 3rd'!AR57,IF(AND($E$3=4),'Marks Entry 4th'!AR57,"")))))</f>
        <v/>
      </c>
      <c r="CK58" s="380" t="str">
        <f>IF(OR($E58="",$G58=""),"",IF(AND($E$3=1),'Marks Entry 1st'!AS57,IF(AND($E$3=2),'Marks Entry 2nd'!AS57,IF(AND($E$3=3),'Marks Entry 3rd'!AS57,IF(AND($E$3=4),'Marks Entry 4th'!AS57,"")))))</f>
        <v/>
      </c>
      <c r="CL58" s="380" t="str">
        <f>IF(OR($E58="",$G58=""),"",IF(AND($E$3=1),'Marks Entry 1st'!AT57,IF(AND($E$3=2),'Marks Entry 2nd'!AT57,IF(AND($E$3=3),'Marks Entry 3rd'!AT57,IF(AND($E$3=4),'Marks Entry 4th'!AT57,"")))))</f>
        <v/>
      </c>
      <c r="CM58" s="181" t="str">
        <f t="shared" si="53"/>
        <v/>
      </c>
      <c r="CN58" s="182">
        <f t="shared" si="54"/>
        <v>0</v>
      </c>
      <c r="CO58" s="182" t="str">
        <f t="shared" si="55"/>
        <v/>
      </c>
      <c r="CP58" s="182" t="str">
        <f t="shared" si="56"/>
        <v/>
      </c>
      <c r="CQ58" s="147" t="str">
        <f t="shared" si="12"/>
        <v/>
      </c>
      <c r="CR58" s="380" t="str">
        <f>IF(OR($E58="",$G58=""),"",IF(AND($E$3=1),'Marks Entry 1st'!AU57,IF(AND($E$3=2),'Marks Entry 2nd'!AU57,IF(AND($E$3=3),'Marks Entry 3rd'!AU57,IF(AND($E$3=4),'Marks Entry 4th'!AU57,"")))))</f>
        <v/>
      </c>
      <c r="CS58" s="380" t="str">
        <f>IF(OR($E58="",$G58=""),"",IF(AND($E$3=1),'Marks Entry 1st'!AV57,IF(AND($E$3=2),'Marks Entry 2nd'!AV57,IF(AND($E$3=3),'Marks Entry 3rd'!AV57,IF(AND($E$3=4),'Marks Entry 4th'!AV57,"")))))</f>
        <v/>
      </c>
      <c r="CT58" s="380" t="str">
        <f>IF(OR($E58="",$G58=""),"",IF(AND($E$3=1),'Marks Entry 1st'!AW57,IF(AND($E$3=2),'Marks Entry 2nd'!AW57,IF(AND($E$3=3),'Marks Entry 3rd'!AW57,IF(AND($E$3=4),'Marks Entry 4th'!AW57,"")))))</f>
        <v/>
      </c>
      <c r="CU58" s="181" t="str">
        <f t="shared" si="57"/>
        <v/>
      </c>
      <c r="CV58" s="182">
        <f t="shared" si="58"/>
        <v>0</v>
      </c>
      <c r="CW58" s="182" t="str">
        <f t="shared" si="59"/>
        <v/>
      </c>
      <c r="CX58" s="182" t="str">
        <f t="shared" si="60"/>
        <v/>
      </c>
      <c r="CY58" s="147" t="str">
        <f t="shared" si="13"/>
        <v/>
      </c>
      <c r="CZ58" s="380" t="str">
        <f>IF(OR($E58="",$G58=""),"",IF(AND($E$3=1),'Marks Entry 1st'!AX57,IF(AND($E$3=2),'Marks Entry 2nd'!AX57,IF(AND($E$3=3),'Marks Entry 3rd'!AX57,IF(AND($E$3=4),'Marks Entry 4th'!AX57,"")))))</f>
        <v/>
      </c>
      <c r="DA58" s="380" t="str">
        <f>IF(OR($E58="",$G58=""),"",IF(AND($E$3=1),'Marks Entry 1st'!AY57,IF(AND($E$3=2),'Marks Entry 2nd'!AY57,IF(AND($E$3=3),'Marks Entry 3rd'!AY57,IF(AND($E$3=4),'Marks Entry 4th'!AY57,"")))))</f>
        <v/>
      </c>
      <c r="DB58" s="380" t="str">
        <f>IF(OR($E58="",$G58=""),"",IF(AND($E$3=1),'Marks Entry 1st'!AZ57,IF(AND($E$3=2),'Marks Entry 2nd'!AZ57,IF(AND($E$3=3),'Marks Entry 3rd'!AZ57,IF(AND($E$3=4),'Marks Entry 4th'!AZ57,"")))))</f>
        <v/>
      </c>
      <c r="DC58" s="181" t="str">
        <f t="shared" si="61"/>
        <v/>
      </c>
      <c r="DD58" s="182">
        <f t="shared" si="62"/>
        <v>0</v>
      </c>
      <c r="DE58" s="182" t="str">
        <f t="shared" si="63"/>
        <v/>
      </c>
      <c r="DF58" s="182" t="str">
        <f t="shared" si="64"/>
        <v/>
      </c>
      <c r="DG58" s="147" t="str">
        <f t="shared" si="14"/>
        <v/>
      </c>
      <c r="DH58" s="104" t="str">
        <f t="shared" si="15"/>
        <v/>
      </c>
      <c r="DI58" s="105" t="str">
        <f t="shared" si="16"/>
        <v/>
      </c>
      <c r="DJ58" s="111" t="str">
        <f t="shared" si="17"/>
        <v/>
      </c>
      <c r="DK58" s="112" t="str">
        <f t="shared" si="18"/>
        <v/>
      </c>
      <c r="DL58" s="386" t="str">
        <f t="shared" si="19"/>
        <v/>
      </c>
      <c r="DM58" s="72" t="str">
        <f>IF(OR($E58="",$G58=""),"",IF(AND($E$3=1),'Marks Entry 1st'!BA57,IF(AND($E$3=2),'Marks Entry 2nd'!BA57,IF(AND($E$3=3),'Marks Entry 3rd'!BA57,IF(AND($E$3=4),'Marks Entry 4th'!BA57,"")))))</f>
        <v/>
      </c>
      <c r="DN58" s="72" t="str">
        <f>IF(OR($E58="",$G58=""),"",IF(AND($E$3=1),'Marks Entry 1st'!BB57,IF(AND($E$3=2),'Marks Entry 2nd'!BB57,IF(AND($E$3=3),'Marks Entry 3rd'!BB57,IF(AND($E$3=4),'Marks Entry 4th'!BB57,"")))))</f>
        <v/>
      </c>
      <c r="DO58" s="328" t="str">
        <f t="shared" si="20"/>
        <v/>
      </c>
      <c r="DP58" s="73"/>
      <c r="DW58" s="75">
        <f>IF(AND($E$3=1),'Marks Entry 1st'!I57,IF(AND($E$3=2),'Marks Entry 2nd'!I57,IF(AND($E$3=3),'Marks Entry 3rd'!I57,IF(AND($E$3=4),'Marks Entry 4th'!I57,""))))</f>
        <v>0</v>
      </c>
    </row>
    <row r="59" spans="1:127" ht="18.899999999999999" customHeight="1">
      <c r="A59" s="94">
        <v>52</v>
      </c>
      <c r="B59" s="94" t="str">
        <f>IF(OR(DW59=0,DW59=""),"",IF(AND($E$3=1),'Marks Entry 1st'!I58,IF(AND($E$3=2),'Marks Entry 2nd'!I58,IF(AND($E$3=3),'Marks Entry 3rd'!I58,IF(AND($E$3=4),'Marks Entry 4th'!I58,"")))))</f>
        <v/>
      </c>
      <c r="C59" s="95" t="str">
        <f>IF(OR(B59=0,B59=""),"",IF(AND($E$3=1),'Marks Entry 1st'!B58,IF(AND($E$3=2),'Marks Entry 2nd'!B58,IF(AND($E$3=3),'Marks Entry 3rd'!B58,IF(AND($E$3=4),'Marks Entry 4th'!B58,"")))))</f>
        <v/>
      </c>
      <c r="D59" s="95" t="str">
        <f>IF(OR(B59=0,B59=""),"",IF(AND($E$3=1),'Marks Entry 1st'!C58,IF(AND($E$3=2),'Marks Entry 2nd'!C58,IF(AND($E$3=3),'Marks Entry 3rd'!C58,IF(AND($E$3=4),'Marks Entry 4th'!C58,"")))))</f>
        <v/>
      </c>
      <c r="E59" s="96" t="str">
        <f>IF(OR(B59=0,B59=""),"",IF(AND($E$3=1),'Marks Entry 1st'!E58,IF(AND($E$3=2),'Marks Entry 2nd'!E58,IF(AND($E$3=3),'Marks Entry 3rd'!E58,IF(AND($E$3=4),'Marks Entry 4th'!E58,"")))))</f>
        <v/>
      </c>
      <c r="F59" s="95" t="str">
        <f>IF(OR(B59=0,B59=""),"",IF(AND($E$3=1),'Marks Entry 1st'!D58,IF(AND($E$3=2),'Marks Entry 2nd'!D58,IF(AND($E$3=3),'Marks Entry 3rd'!D58,IF(AND($E$3=4),'Marks Entry 4th'!D58,"")))))</f>
        <v/>
      </c>
      <c r="G59" s="90" t="str">
        <f>IF(OR(B59=0,B59=""),"",IF(AND($E$3=1),'Marks Entry 1st'!F58,IF(AND($E$3=2),'Marks Entry 2nd'!F58,IF(AND($E$3=3),'Marks Entry 3rd'!F58,IF(AND($E$3=4),'Marks Entry 4th'!F58,"")))))</f>
        <v/>
      </c>
      <c r="H59" s="90" t="str">
        <f>IF(OR(B59=0,B59=""),"",IF(AND($E$3=1),'Marks Entry 1st'!G58,IF(AND($E$3=2),'Marks Entry 2nd'!G58,IF(AND($E$3=3),'Marks Entry 3rd'!G58,IF(AND($E$3=4),'Marks Entry 4th'!G58,"")))))</f>
        <v/>
      </c>
      <c r="I59" s="90" t="str">
        <f>IF(OR(B59=0,B59=""),"",IF(AND($E$3=1),'Marks Entry 1st'!H58,IF(AND($E$3=2),'Marks Entry 2nd'!H58,IF(AND($E$3=3),'Marks Entry 3rd'!H58,IF(AND($E$3=4),'Marks Entry 4th'!H58,"")))))</f>
        <v/>
      </c>
      <c r="J59" s="379" t="str">
        <f>IF(OR(B59=0,B59=""),"",IF(AND($E$3=1),'Marks Entry 1st'!J58,IF(AND($E$3=2),'Marks Entry 2nd'!J58,IF(AND($E$3=3),'Marks Entry 3rd'!J58,IF(AND($E$3=4),'Marks Entry 4th'!J58,"")))))</f>
        <v/>
      </c>
      <c r="K59" s="379" t="str">
        <f>IF(OR(B59=0,B59=""),"",IF(AND($E$3=1),'Marks Entry 1st'!K58,IF(AND($E$3=2),'Marks Entry 2nd'!K58,IF(AND($E$3=3),'Marks Entry 3rd'!K58,IF(AND($E$3=4),'Marks Entry 4th'!K58,"")))))</f>
        <v/>
      </c>
      <c r="L59" s="180" t="str">
        <f>IF(OR($E59="",$G59=""),"",IF(AND($E$3=1),'Marks Entry 1st'!L58,IF(AND($E$3=2),'Marks Entry 2nd'!L58,IF(AND($E$3=3),'Marks Entry 3rd'!L58,IF(AND($E$3=4),'Marks Entry 4th'!L58,"")))))</f>
        <v/>
      </c>
      <c r="M59" s="180" t="str">
        <f>IF(OR($E59="",$G59=""),"",IF(AND($E$3=1),'Marks Entry 1st'!M58,IF(AND($E$3=2),'Marks Entry 2nd'!M58,IF(AND($E$3=3),'Marks Entry 3rd'!M58,IF(AND($E$3=4),'Marks Entry 4th'!M58,"")))))</f>
        <v/>
      </c>
      <c r="N59" s="87" t="str">
        <f t="shared" si="21"/>
        <v/>
      </c>
      <c r="O59" s="180" t="str">
        <f>IF(OR($E59="",$G59=""),"",IF(AND($E$3=1),'Marks Entry 1st'!N58,IF(AND($E$3=2),'Marks Entry 2nd'!N58,IF(AND($E$3=3),'Marks Entry 3rd'!N58,IF(AND($E$3=4),'Marks Entry 4th'!N58,"")))))</f>
        <v/>
      </c>
      <c r="P59" s="180" t="str">
        <f>IF(OR($E59="",$G59=""),"",IF(AND($E$3=1),'Marks Entry 1st'!O58,IF(AND($E$3=2),'Marks Entry 2nd'!O58,IF(AND($E$3=3),'Marks Entry 3rd'!O58,IF(AND($E$3=4),'Marks Entry 4th'!O58,"")))))</f>
        <v/>
      </c>
      <c r="Q59" s="180" t="str">
        <f>IF(OR($E59="",$G59=""),"",IF(AND($E$3=1),'Marks Entry 1st'!P58,IF(AND($E$3=2),'Marks Entry 2nd'!P58,IF(AND($E$3=3),'Marks Entry 3rd'!P58,IF(AND($E$3=4),'Marks Entry 4th'!P58,"")))))</f>
        <v/>
      </c>
      <c r="R59" s="91" t="str">
        <f t="shared" si="22"/>
        <v/>
      </c>
      <c r="S59" s="87">
        <f t="shared" si="23"/>
        <v>0</v>
      </c>
      <c r="T59" s="93" t="str">
        <f>IF(OR($E59="",$G59=""),"",IF(AND($E$3=1),'Marks Entry 1st'!Q58,IF(AND($E$3=2),'Marks Entry 2nd'!Q58,IF(AND($E$3=3),'Marks Entry 3rd'!Q58,IF(AND($E$3=4),'Marks Entry 4th'!Q58,"")))))</f>
        <v/>
      </c>
      <c r="U59" s="93" t="str">
        <f>IF(OR($E59="",$G59=""),"",IF(AND($E$3=1),'Marks Entry 1st'!R58,IF(AND($E$3=2),'Marks Entry 2nd'!R58,IF(AND($E$3=3),'Marks Entry 3rd'!R58,IF(AND($E$3=4),'Marks Entry 4th'!R58,"")))))</f>
        <v/>
      </c>
      <c r="V59" s="93" t="str">
        <f>IF(OR($E59="",$G59=""),"",IF(AND($E$3=1),'Marks Entry 1st'!S58,IF(AND($E$3=2),'Marks Entry 2nd'!S58,IF(AND($E$3=3),'Marks Entry 3rd'!S58,IF(AND($E$3=4),'Marks Entry 4th'!S58,"")))))</f>
        <v/>
      </c>
      <c r="W59" s="92" t="str">
        <f t="shared" si="24"/>
        <v/>
      </c>
      <c r="X59" s="87" t="str">
        <f t="shared" si="25"/>
        <v/>
      </c>
      <c r="Y59" s="144">
        <f t="shared" si="26"/>
        <v>0</v>
      </c>
      <c r="Z59" s="144" t="str">
        <f t="shared" si="27"/>
        <v/>
      </c>
      <c r="AA59" s="144" t="str">
        <f t="shared" si="0"/>
        <v/>
      </c>
      <c r="AB59" s="144" t="str">
        <f t="shared" si="28"/>
        <v/>
      </c>
      <c r="AC59" s="144" t="str">
        <f t="shared" si="1"/>
        <v/>
      </c>
      <c r="AD59" s="148" t="str">
        <f t="shared" si="2"/>
        <v/>
      </c>
      <c r="AE59" s="180" t="str">
        <f>IF(OR($E59="",$G59=""),"",IF(AND($E$3=1),'Marks Entry 1st'!T58,IF(AND($E$3=2),'Marks Entry 2nd'!T58,IF(AND($E$3=3),'Marks Entry 3rd'!T58,IF(AND($E$3=4),'Marks Entry 4th'!T58,"")))))</f>
        <v/>
      </c>
      <c r="AF59" s="180" t="str">
        <f>IF(OR($E59="",$G59=""),"",IF(AND($E$3=1),'Marks Entry 1st'!U58,IF(AND($E$3=2),'Marks Entry 2nd'!U58,IF(AND($E$3=3),'Marks Entry 3rd'!U58,IF(AND($E$3=4),'Marks Entry 4th'!U58,"")))))</f>
        <v/>
      </c>
      <c r="AG59" s="87" t="str">
        <f t="shared" si="29"/>
        <v/>
      </c>
      <c r="AH59" s="180" t="str">
        <f>IF(OR($E59="",$G59=""),"",IF(AND($E$3=1),'Marks Entry 1st'!V58,IF(AND($E$3=2),'Marks Entry 2nd'!V58,IF(AND($E$3=3),'Marks Entry 3rd'!V58,IF(AND($E$3=4),'Marks Entry 4th'!V58,"")))))</f>
        <v/>
      </c>
      <c r="AI59" s="180" t="str">
        <f>IF(OR($E59="",$G59=""),"",IF(AND($E$3=1),'Marks Entry 1st'!W58,IF(AND($E$3=2),'Marks Entry 2nd'!W58,IF(AND($E$3=3),'Marks Entry 3rd'!W58,IF(AND($E$3=4),'Marks Entry 4th'!W58,"")))))</f>
        <v/>
      </c>
      <c r="AJ59" s="180" t="str">
        <f>IF(OR($E59="",$G59=""),"",IF(AND($E$3=1),'Marks Entry 1st'!X58,IF(AND($E$3=2),'Marks Entry 2nd'!X58,IF(AND($E$3=3),'Marks Entry 3rd'!X58,IF(AND($E$3=4),'Marks Entry 4th'!X58,"")))))</f>
        <v/>
      </c>
      <c r="AK59" s="91" t="str">
        <f t="shared" si="30"/>
        <v/>
      </c>
      <c r="AL59" s="87">
        <f t="shared" si="31"/>
        <v>0</v>
      </c>
      <c r="AM59" s="93" t="str">
        <f>IF(OR($E59="",$G59=""),"",IF(AND($E$3=1),'Marks Entry 1st'!Y58,IF(AND($E$3=2),'Marks Entry 2nd'!Y58,IF(AND($E$3=3),'Marks Entry 3rd'!Y58,IF(AND($E$3=4),'Marks Entry 4th'!Y58,"")))))</f>
        <v/>
      </c>
      <c r="AN59" s="93" t="str">
        <f>IF(OR($E59="",$G59=""),"",IF(AND($E$3=1),'Marks Entry 1st'!Z58,IF(AND($E$3=2),'Marks Entry 2nd'!Z58,IF(AND($E$3=3),'Marks Entry 3rd'!Z58,IF(AND($E$3=4),'Marks Entry 4th'!Z58,"")))))</f>
        <v/>
      </c>
      <c r="AO59" s="93" t="str">
        <f>IF(OR($E59="",$G59=""),"",IF(AND($E$3=1),'Marks Entry 1st'!AA58,IF(AND($E$3=2),'Marks Entry 2nd'!AA58,IF(AND($E$3=3),'Marks Entry 3rd'!AA58,IF(AND($E$3=4),'Marks Entry 4th'!AA58,"")))))</f>
        <v/>
      </c>
      <c r="AP59" s="92" t="str">
        <f t="shared" si="32"/>
        <v/>
      </c>
      <c r="AQ59" s="87" t="str">
        <f t="shared" si="33"/>
        <v/>
      </c>
      <c r="AR59" s="144">
        <f t="shared" si="34"/>
        <v>0</v>
      </c>
      <c r="AS59" s="144" t="str">
        <f t="shared" si="35"/>
        <v/>
      </c>
      <c r="AT59" s="144" t="str">
        <f t="shared" si="3"/>
        <v/>
      </c>
      <c r="AU59" s="144" t="str">
        <f t="shared" si="36"/>
        <v/>
      </c>
      <c r="AV59" s="144" t="str">
        <f t="shared" si="4"/>
        <v/>
      </c>
      <c r="AW59" s="148" t="str">
        <f t="shared" si="5"/>
        <v/>
      </c>
      <c r="AX59" s="180" t="str">
        <f>IF(OR($E59="",$G59=""),"",IF(AND($E$3=1),'Marks Entry 1st'!AB58,IF(AND($E$3=2),'Marks Entry 2nd'!AB58,IF(AND($E$3=3),'Marks Entry 3rd'!AB58,IF(AND($E$3=4),'Marks Entry 4th'!AB58,"")))))</f>
        <v/>
      </c>
      <c r="AY59" s="180" t="str">
        <f>IF(OR($E59="",$G59=""),"",IF(AND($E$3=1),'Marks Entry 1st'!AC58,IF(AND($E$3=2),'Marks Entry 2nd'!AC58,IF(AND($E$3=3),'Marks Entry 3rd'!AC58,IF(AND($E$3=4),'Marks Entry 4th'!AC58,"")))))</f>
        <v/>
      </c>
      <c r="AZ59" s="87" t="str">
        <f t="shared" si="37"/>
        <v/>
      </c>
      <c r="BA59" s="180" t="str">
        <f>IF(OR($E59="",$G59=""),"",IF(AND($E$3=1),'Marks Entry 1st'!AD58,IF(AND($E$3=2),'Marks Entry 2nd'!AD58,IF(AND($E$3=3),'Marks Entry 3rd'!AD58,IF(AND($E$3=4),'Marks Entry 4th'!AD58,"")))))</f>
        <v/>
      </c>
      <c r="BB59" s="180" t="str">
        <f>IF(OR($E59="",$G59=""),"",IF(AND($E$3=1),'Marks Entry 1st'!AE58,IF(AND($E$3=2),'Marks Entry 2nd'!AE58,IF(AND($E$3=3),'Marks Entry 3rd'!AE58,IF(AND($E$3=4),'Marks Entry 4th'!AE58,"")))))</f>
        <v/>
      </c>
      <c r="BC59" s="180" t="str">
        <f>IF(OR($E59="",$G59=""),"",IF(AND($E$3=1),'Marks Entry 1st'!AF58,IF(AND($E$3=2),'Marks Entry 2nd'!AF58,IF(AND($E$3=3),'Marks Entry 3rd'!AF58,IF(AND($E$3=4),'Marks Entry 4th'!AF58,"")))))</f>
        <v/>
      </c>
      <c r="BD59" s="91" t="str">
        <f t="shared" si="38"/>
        <v/>
      </c>
      <c r="BE59" s="87">
        <f t="shared" si="39"/>
        <v>0</v>
      </c>
      <c r="BF59" s="93" t="str">
        <f>IF(OR($E59="",$G59=""),"",IF(AND($E$3=1),'Marks Entry 1st'!AG58,IF(AND($E$3=2),'Marks Entry 2nd'!AG58,IF(AND($E$3=3),'Marks Entry 3rd'!AG58,IF(AND($E$3=4),'Marks Entry 4th'!AG58,"")))))</f>
        <v/>
      </c>
      <c r="BG59" s="93" t="str">
        <f>IF(OR($E59="",$G59=""),"",IF(AND($E$3=1),'Marks Entry 1st'!AH58,IF(AND($E$3=2),'Marks Entry 2nd'!AH58,IF(AND($E$3=3),'Marks Entry 3rd'!AH58,IF(AND($E$3=4),'Marks Entry 4th'!AH58,"")))))</f>
        <v/>
      </c>
      <c r="BH59" s="93" t="str">
        <f>IF(OR($E59="",$G59=""),"",IF(AND($E$3=1),'Marks Entry 1st'!AI58,IF(AND($E$3=2),'Marks Entry 2nd'!AI58,IF(AND($E$3=3),'Marks Entry 3rd'!AI58,IF(AND($E$3=4),'Marks Entry 4th'!AI58,"")))))</f>
        <v/>
      </c>
      <c r="BI59" s="92" t="str">
        <f t="shared" si="40"/>
        <v/>
      </c>
      <c r="BJ59" s="87" t="str">
        <f t="shared" si="41"/>
        <v/>
      </c>
      <c r="BK59" s="144">
        <f t="shared" si="42"/>
        <v>0</v>
      </c>
      <c r="BL59" s="144" t="str">
        <f t="shared" si="43"/>
        <v/>
      </c>
      <c r="BM59" s="144" t="str">
        <f t="shared" si="6"/>
        <v/>
      </c>
      <c r="BN59" s="144" t="str">
        <f t="shared" si="44"/>
        <v/>
      </c>
      <c r="BO59" s="144" t="str">
        <f t="shared" si="7"/>
        <v/>
      </c>
      <c r="BP59" s="148" t="str">
        <f t="shared" si="8"/>
        <v/>
      </c>
      <c r="BQ59" s="180" t="str">
        <f>IF(OR($E59="",$G59=""),"",IF(AND($E$3=1),'Marks Entry 1st'!AJ58,IF(AND($E$3=2),'Marks Entry 2nd'!AJ58,IF(AND($E$3=3),'Marks Entry 3rd'!AJ58,IF(AND($E$3=4),'Marks Entry 4th'!AJ58,"")))))</f>
        <v/>
      </c>
      <c r="BR59" s="180" t="str">
        <f>IF(OR($E59="",$G59=""),"",IF(AND($E$3=1),'Marks Entry 1st'!AK58,IF(AND($E$3=2),'Marks Entry 2nd'!AK58,IF(AND($E$3=3),'Marks Entry 3rd'!AK58,IF(AND($E$3=4),'Marks Entry 4th'!AK58,"")))))</f>
        <v/>
      </c>
      <c r="BS59" s="87" t="str">
        <f t="shared" si="45"/>
        <v/>
      </c>
      <c r="BT59" s="180" t="str">
        <f>IF(OR($E59="",$G59=""),"",IF(AND($E$3=1),'Marks Entry 1st'!AL58,IF(AND($E$3=2),'Marks Entry 2nd'!AL58,IF(AND($E$3=3),'Marks Entry 3rd'!AL58,IF(AND($E$3=4),'Marks Entry 4th'!AL58,"")))))</f>
        <v/>
      </c>
      <c r="BU59" s="180" t="str">
        <f>IF(OR($E59="",$G59=""),"",IF(AND($E$3=1),'Marks Entry 1st'!AM58,IF(AND($E$3=2),'Marks Entry 2nd'!AM58,IF(AND($E$3=3),'Marks Entry 3rd'!AM58,IF(AND($E$3=4),'Marks Entry 4th'!AM58,"")))))</f>
        <v/>
      </c>
      <c r="BV59" s="180" t="str">
        <f>IF(OR($E59="",$G59=""),"",IF(AND($E$3=1),'Marks Entry 1st'!AN58,IF(AND($E$3=2),'Marks Entry 2nd'!AN58,IF(AND($E$3=3),'Marks Entry 3rd'!AN58,IF(AND($E$3=4),'Marks Entry 4th'!AN58,"")))))</f>
        <v/>
      </c>
      <c r="BW59" s="91" t="str">
        <f t="shared" si="46"/>
        <v/>
      </c>
      <c r="BX59" s="87">
        <f t="shared" si="47"/>
        <v>0</v>
      </c>
      <c r="BY59" s="93" t="str">
        <f>IF(OR($E59="",$G59=""),"",IF(AND($E$3=1),'Marks Entry 1st'!AO58,IF(AND($E$3=2),'Marks Entry 2nd'!AO58,IF(AND($E$3=3),'Marks Entry 3rd'!AO58,IF(AND($E$3=4),'Marks Entry 4th'!AO58,"")))))</f>
        <v/>
      </c>
      <c r="BZ59" s="93" t="str">
        <f>IF(OR($E59="",$G59=""),"",IF(AND($E$3=1),'Marks Entry 1st'!AP58,IF(AND($E$3=2),'Marks Entry 2nd'!AP58,IF(AND($E$3=3),'Marks Entry 3rd'!AP58,IF(AND($E$3=4),'Marks Entry 4th'!AP58,"")))))</f>
        <v/>
      </c>
      <c r="CA59" s="93" t="str">
        <f>IF(OR($E59="",$G59=""),"",IF(AND($E$3=1),'Marks Entry 1st'!AQ58,IF(AND($E$3=2),'Marks Entry 2nd'!AQ58,IF(AND($E$3=3),'Marks Entry 3rd'!AQ58,IF(AND($E$3=4),'Marks Entry 4th'!AQ58,"")))))</f>
        <v/>
      </c>
      <c r="CB59" s="92" t="str">
        <f t="shared" si="48"/>
        <v/>
      </c>
      <c r="CC59" s="87" t="str">
        <f t="shared" si="49"/>
        <v/>
      </c>
      <c r="CD59" s="144">
        <f t="shared" si="50"/>
        <v>0</v>
      </c>
      <c r="CE59" s="144" t="str">
        <f t="shared" si="51"/>
        <v/>
      </c>
      <c r="CF59" s="144" t="str">
        <f t="shared" si="9"/>
        <v/>
      </c>
      <c r="CG59" s="144" t="str">
        <f t="shared" si="52"/>
        <v/>
      </c>
      <c r="CH59" s="144" t="str">
        <f t="shared" si="10"/>
        <v/>
      </c>
      <c r="CI59" s="148" t="str">
        <f t="shared" si="11"/>
        <v/>
      </c>
      <c r="CJ59" s="380" t="str">
        <f>IF(OR($E59="",$G59=""),"",IF(AND($E$3=1),'Marks Entry 1st'!AR58,IF(AND($E$3=2),'Marks Entry 2nd'!AR58,IF(AND($E$3=3),'Marks Entry 3rd'!AR58,IF(AND($E$3=4),'Marks Entry 4th'!AR58,"")))))</f>
        <v/>
      </c>
      <c r="CK59" s="380" t="str">
        <f>IF(OR($E59="",$G59=""),"",IF(AND($E$3=1),'Marks Entry 1st'!AS58,IF(AND($E$3=2),'Marks Entry 2nd'!AS58,IF(AND($E$3=3),'Marks Entry 3rd'!AS58,IF(AND($E$3=4),'Marks Entry 4th'!AS58,"")))))</f>
        <v/>
      </c>
      <c r="CL59" s="380" t="str">
        <f>IF(OR($E59="",$G59=""),"",IF(AND($E$3=1),'Marks Entry 1st'!AT58,IF(AND($E$3=2),'Marks Entry 2nd'!AT58,IF(AND($E$3=3),'Marks Entry 3rd'!AT58,IF(AND($E$3=4),'Marks Entry 4th'!AT58,"")))))</f>
        <v/>
      </c>
      <c r="CM59" s="181" t="str">
        <f t="shared" si="53"/>
        <v/>
      </c>
      <c r="CN59" s="182">
        <f t="shared" si="54"/>
        <v>0</v>
      </c>
      <c r="CO59" s="182" t="str">
        <f t="shared" si="55"/>
        <v/>
      </c>
      <c r="CP59" s="182" t="str">
        <f t="shared" si="56"/>
        <v/>
      </c>
      <c r="CQ59" s="147" t="str">
        <f t="shared" si="12"/>
        <v/>
      </c>
      <c r="CR59" s="380" t="str">
        <f>IF(OR($E59="",$G59=""),"",IF(AND($E$3=1),'Marks Entry 1st'!AU58,IF(AND($E$3=2),'Marks Entry 2nd'!AU58,IF(AND($E$3=3),'Marks Entry 3rd'!AU58,IF(AND($E$3=4),'Marks Entry 4th'!AU58,"")))))</f>
        <v/>
      </c>
      <c r="CS59" s="380" t="str">
        <f>IF(OR($E59="",$G59=""),"",IF(AND($E$3=1),'Marks Entry 1st'!AV58,IF(AND($E$3=2),'Marks Entry 2nd'!AV58,IF(AND($E$3=3),'Marks Entry 3rd'!AV58,IF(AND($E$3=4),'Marks Entry 4th'!AV58,"")))))</f>
        <v/>
      </c>
      <c r="CT59" s="380" t="str">
        <f>IF(OR($E59="",$G59=""),"",IF(AND($E$3=1),'Marks Entry 1st'!AW58,IF(AND($E$3=2),'Marks Entry 2nd'!AW58,IF(AND($E$3=3),'Marks Entry 3rd'!AW58,IF(AND($E$3=4),'Marks Entry 4th'!AW58,"")))))</f>
        <v/>
      </c>
      <c r="CU59" s="181" t="str">
        <f t="shared" si="57"/>
        <v/>
      </c>
      <c r="CV59" s="182">
        <f t="shared" si="58"/>
        <v>0</v>
      </c>
      <c r="CW59" s="182" t="str">
        <f t="shared" si="59"/>
        <v/>
      </c>
      <c r="CX59" s="182" t="str">
        <f t="shared" si="60"/>
        <v/>
      </c>
      <c r="CY59" s="147" t="str">
        <f t="shared" si="13"/>
        <v/>
      </c>
      <c r="CZ59" s="380" t="str">
        <f>IF(OR($E59="",$G59=""),"",IF(AND($E$3=1),'Marks Entry 1st'!AX58,IF(AND($E$3=2),'Marks Entry 2nd'!AX58,IF(AND($E$3=3),'Marks Entry 3rd'!AX58,IF(AND($E$3=4),'Marks Entry 4th'!AX58,"")))))</f>
        <v/>
      </c>
      <c r="DA59" s="380" t="str">
        <f>IF(OR($E59="",$G59=""),"",IF(AND($E$3=1),'Marks Entry 1st'!AY58,IF(AND($E$3=2),'Marks Entry 2nd'!AY58,IF(AND($E$3=3),'Marks Entry 3rd'!AY58,IF(AND($E$3=4),'Marks Entry 4th'!AY58,"")))))</f>
        <v/>
      </c>
      <c r="DB59" s="380" t="str">
        <f>IF(OR($E59="",$G59=""),"",IF(AND($E$3=1),'Marks Entry 1st'!AZ58,IF(AND($E$3=2),'Marks Entry 2nd'!AZ58,IF(AND($E$3=3),'Marks Entry 3rd'!AZ58,IF(AND($E$3=4),'Marks Entry 4th'!AZ58,"")))))</f>
        <v/>
      </c>
      <c r="DC59" s="181" t="str">
        <f t="shared" si="61"/>
        <v/>
      </c>
      <c r="DD59" s="182">
        <f t="shared" si="62"/>
        <v>0</v>
      </c>
      <c r="DE59" s="182" t="str">
        <f t="shared" si="63"/>
        <v/>
      </c>
      <c r="DF59" s="182" t="str">
        <f t="shared" si="64"/>
        <v/>
      </c>
      <c r="DG59" s="147" t="str">
        <f t="shared" si="14"/>
        <v/>
      </c>
      <c r="DH59" s="104" t="str">
        <f t="shared" si="15"/>
        <v/>
      </c>
      <c r="DI59" s="105" t="str">
        <f t="shared" si="16"/>
        <v/>
      </c>
      <c r="DJ59" s="111" t="str">
        <f t="shared" si="17"/>
        <v/>
      </c>
      <c r="DK59" s="112" t="str">
        <f t="shared" si="18"/>
        <v/>
      </c>
      <c r="DL59" s="386" t="str">
        <f t="shared" si="19"/>
        <v/>
      </c>
      <c r="DM59" s="72" t="str">
        <f>IF(OR($E59="",$G59=""),"",IF(AND($E$3=1),'Marks Entry 1st'!BA58,IF(AND($E$3=2),'Marks Entry 2nd'!BA58,IF(AND($E$3=3),'Marks Entry 3rd'!BA58,IF(AND($E$3=4),'Marks Entry 4th'!BA58,"")))))</f>
        <v/>
      </c>
      <c r="DN59" s="72" t="str">
        <f>IF(OR($E59="",$G59=""),"",IF(AND($E$3=1),'Marks Entry 1st'!BB58,IF(AND($E$3=2),'Marks Entry 2nd'!BB58,IF(AND($E$3=3),'Marks Entry 3rd'!BB58,IF(AND($E$3=4),'Marks Entry 4th'!BB58,"")))))</f>
        <v/>
      </c>
      <c r="DO59" s="328" t="str">
        <f t="shared" si="20"/>
        <v/>
      </c>
      <c r="DP59" s="73"/>
      <c r="DW59" s="75">
        <f>IF(AND($E$3=1),'Marks Entry 1st'!I58,IF(AND($E$3=2),'Marks Entry 2nd'!I58,IF(AND($E$3=3),'Marks Entry 3rd'!I58,IF(AND($E$3=4),'Marks Entry 4th'!I58,""))))</f>
        <v>0</v>
      </c>
    </row>
    <row r="60" spans="1:127" ht="18.899999999999999" customHeight="1">
      <c r="A60" s="94">
        <v>53</v>
      </c>
      <c r="B60" s="94" t="str">
        <f>IF(OR(DW60=0,DW60=""),"",IF(AND($E$3=1),'Marks Entry 1st'!I59,IF(AND($E$3=2),'Marks Entry 2nd'!I59,IF(AND($E$3=3),'Marks Entry 3rd'!I59,IF(AND($E$3=4),'Marks Entry 4th'!I59,"")))))</f>
        <v/>
      </c>
      <c r="C60" s="95" t="str">
        <f>IF(OR(B60=0,B60=""),"",IF(AND($E$3=1),'Marks Entry 1st'!B59,IF(AND($E$3=2),'Marks Entry 2nd'!B59,IF(AND($E$3=3),'Marks Entry 3rd'!B59,IF(AND($E$3=4),'Marks Entry 4th'!B59,"")))))</f>
        <v/>
      </c>
      <c r="D60" s="95" t="str">
        <f>IF(OR(B60=0,B60=""),"",IF(AND($E$3=1),'Marks Entry 1st'!C59,IF(AND($E$3=2),'Marks Entry 2nd'!C59,IF(AND($E$3=3),'Marks Entry 3rd'!C59,IF(AND($E$3=4),'Marks Entry 4th'!C59,"")))))</f>
        <v/>
      </c>
      <c r="E60" s="96" t="str">
        <f>IF(OR(B60=0,B60=""),"",IF(AND($E$3=1),'Marks Entry 1st'!E59,IF(AND($E$3=2),'Marks Entry 2nd'!E59,IF(AND($E$3=3),'Marks Entry 3rd'!E59,IF(AND($E$3=4),'Marks Entry 4th'!E59,"")))))</f>
        <v/>
      </c>
      <c r="F60" s="95" t="str">
        <f>IF(OR(B60=0,B60=""),"",IF(AND($E$3=1),'Marks Entry 1st'!D59,IF(AND($E$3=2),'Marks Entry 2nd'!D59,IF(AND($E$3=3),'Marks Entry 3rd'!D59,IF(AND($E$3=4),'Marks Entry 4th'!D59,"")))))</f>
        <v/>
      </c>
      <c r="G60" s="90" t="str">
        <f>IF(OR(B60=0,B60=""),"",IF(AND($E$3=1),'Marks Entry 1st'!F59,IF(AND($E$3=2),'Marks Entry 2nd'!F59,IF(AND($E$3=3),'Marks Entry 3rd'!F59,IF(AND($E$3=4),'Marks Entry 4th'!F59,"")))))</f>
        <v/>
      </c>
      <c r="H60" s="90" t="str">
        <f>IF(OR(B60=0,B60=""),"",IF(AND($E$3=1),'Marks Entry 1st'!G59,IF(AND($E$3=2),'Marks Entry 2nd'!G59,IF(AND($E$3=3),'Marks Entry 3rd'!G59,IF(AND($E$3=4),'Marks Entry 4th'!G59,"")))))</f>
        <v/>
      </c>
      <c r="I60" s="90" t="str">
        <f>IF(OR(B60=0,B60=""),"",IF(AND($E$3=1),'Marks Entry 1st'!H59,IF(AND($E$3=2),'Marks Entry 2nd'!H59,IF(AND($E$3=3),'Marks Entry 3rd'!H59,IF(AND($E$3=4),'Marks Entry 4th'!H59,"")))))</f>
        <v/>
      </c>
      <c r="J60" s="379" t="str">
        <f>IF(OR(B60=0,B60=""),"",IF(AND($E$3=1),'Marks Entry 1st'!J59,IF(AND($E$3=2),'Marks Entry 2nd'!J59,IF(AND($E$3=3),'Marks Entry 3rd'!J59,IF(AND($E$3=4),'Marks Entry 4th'!J59,"")))))</f>
        <v/>
      </c>
      <c r="K60" s="379" t="str">
        <f>IF(OR(B60=0,B60=""),"",IF(AND($E$3=1),'Marks Entry 1st'!K59,IF(AND($E$3=2),'Marks Entry 2nd'!K59,IF(AND($E$3=3),'Marks Entry 3rd'!K59,IF(AND($E$3=4),'Marks Entry 4th'!K59,"")))))</f>
        <v/>
      </c>
      <c r="L60" s="180" t="str">
        <f>IF(OR($E60="",$G60=""),"",IF(AND($E$3=1),'Marks Entry 1st'!L59,IF(AND($E$3=2),'Marks Entry 2nd'!L59,IF(AND($E$3=3),'Marks Entry 3rd'!L59,IF(AND($E$3=4),'Marks Entry 4th'!L59,"")))))</f>
        <v/>
      </c>
      <c r="M60" s="180" t="str">
        <f>IF(OR($E60="",$G60=""),"",IF(AND($E$3=1),'Marks Entry 1st'!M59,IF(AND($E$3=2),'Marks Entry 2nd'!M59,IF(AND($E$3=3),'Marks Entry 3rd'!M59,IF(AND($E$3=4),'Marks Entry 4th'!M59,"")))))</f>
        <v/>
      </c>
      <c r="N60" s="87" t="str">
        <f t="shared" si="21"/>
        <v/>
      </c>
      <c r="O60" s="180" t="str">
        <f>IF(OR($E60="",$G60=""),"",IF(AND($E$3=1),'Marks Entry 1st'!N59,IF(AND($E$3=2),'Marks Entry 2nd'!N59,IF(AND($E$3=3),'Marks Entry 3rd'!N59,IF(AND($E$3=4),'Marks Entry 4th'!N59,"")))))</f>
        <v/>
      </c>
      <c r="P60" s="180" t="str">
        <f>IF(OR($E60="",$G60=""),"",IF(AND($E$3=1),'Marks Entry 1st'!O59,IF(AND($E$3=2),'Marks Entry 2nd'!O59,IF(AND($E$3=3),'Marks Entry 3rd'!O59,IF(AND($E$3=4),'Marks Entry 4th'!O59,"")))))</f>
        <v/>
      </c>
      <c r="Q60" s="180" t="str">
        <f>IF(OR($E60="",$G60=""),"",IF(AND($E$3=1),'Marks Entry 1st'!P59,IF(AND($E$3=2),'Marks Entry 2nd'!P59,IF(AND($E$3=3),'Marks Entry 3rd'!P59,IF(AND($E$3=4),'Marks Entry 4th'!P59,"")))))</f>
        <v/>
      </c>
      <c r="R60" s="91" t="str">
        <f t="shared" si="22"/>
        <v/>
      </c>
      <c r="S60" s="87">
        <f t="shared" si="23"/>
        <v>0</v>
      </c>
      <c r="T60" s="93" t="str">
        <f>IF(OR($E60="",$G60=""),"",IF(AND($E$3=1),'Marks Entry 1st'!Q59,IF(AND($E$3=2),'Marks Entry 2nd'!Q59,IF(AND($E$3=3),'Marks Entry 3rd'!Q59,IF(AND($E$3=4),'Marks Entry 4th'!Q59,"")))))</f>
        <v/>
      </c>
      <c r="U60" s="93" t="str">
        <f>IF(OR($E60="",$G60=""),"",IF(AND($E$3=1),'Marks Entry 1st'!R59,IF(AND($E$3=2),'Marks Entry 2nd'!R59,IF(AND($E$3=3),'Marks Entry 3rd'!R59,IF(AND($E$3=4),'Marks Entry 4th'!R59,"")))))</f>
        <v/>
      </c>
      <c r="V60" s="93" t="str">
        <f>IF(OR($E60="",$G60=""),"",IF(AND($E$3=1),'Marks Entry 1st'!S59,IF(AND($E$3=2),'Marks Entry 2nd'!S59,IF(AND($E$3=3),'Marks Entry 3rd'!S59,IF(AND($E$3=4),'Marks Entry 4th'!S59,"")))))</f>
        <v/>
      </c>
      <c r="W60" s="92" t="str">
        <f t="shared" si="24"/>
        <v/>
      </c>
      <c r="X60" s="87" t="str">
        <f t="shared" si="25"/>
        <v/>
      </c>
      <c r="Y60" s="144">
        <f t="shared" si="26"/>
        <v>0</v>
      </c>
      <c r="Z60" s="144" t="str">
        <f t="shared" si="27"/>
        <v/>
      </c>
      <c r="AA60" s="144" t="str">
        <f t="shared" si="0"/>
        <v/>
      </c>
      <c r="AB60" s="144" t="str">
        <f t="shared" si="28"/>
        <v/>
      </c>
      <c r="AC60" s="144" t="str">
        <f t="shared" si="1"/>
        <v/>
      </c>
      <c r="AD60" s="148" t="str">
        <f t="shared" si="2"/>
        <v/>
      </c>
      <c r="AE60" s="180" t="str">
        <f>IF(OR($E60="",$G60=""),"",IF(AND($E$3=1),'Marks Entry 1st'!T59,IF(AND($E$3=2),'Marks Entry 2nd'!T59,IF(AND($E$3=3),'Marks Entry 3rd'!T59,IF(AND($E$3=4),'Marks Entry 4th'!T59,"")))))</f>
        <v/>
      </c>
      <c r="AF60" s="180" t="str">
        <f>IF(OR($E60="",$G60=""),"",IF(AND($E$3=1),'Marks Entry 1st'!U59,IF(AND($E$3=2),'Marks Entry 2nd'!U59,IF(AND($E$3=3),'Marks Entry 3rd'!U59,IF(AND($E$3=4),'Marks Entry 4th'!U59,"")))))</f>
        <v/>
      </c>
      <c r="AG60" s="87" t="str">
        <f t="shared" si="29"/>
        <v/>
      </c>
      <c r="AH60" s="180" t="str">
        <f>IF(OR($E60="",$G60=""),"",IF(AND($E$3=1),'Marks Entry 1st'!V59,IF(AND($E$3=2),'Marks Entry 2nd'!V59,IF(AND($E$3=3),'Marks Entry 3rd'!V59,IF(AND($E$3=4),'Marks Entry 4th'!V59,"")))))</f>
        <v/>
      </c>
      <c r="AI60" s="180" t="str">
        <f>IF(OR($E60="",$G60=""),"",IF(AND($E$3=1),'Marks Entry 1st'!W59,IF(AND($E$3=2),'Marks Entry 2nd'!W59,IF(AND($E$3=3),'Marks Entry 3rd'!W59,IF(AND($E$3=4),'Marks Entry 4th'!W59,"")))))</f>
        <v/>
      </c>
      <c r="AJ60" s="180" t="str">
        <f>IF(OR($E60="",$G60=""),"",IF(AND($E$3=1),'Marks Entry 1st'!X59,IF(AND($E$3=2),'Marks Entry 2nd'!X59,IF(AND($E$3=3),'Marks Entry 3rd'!X59,IF(AND($E$3=4),'Marks Entry 4th'!X59,"")))))</f>
        <v/>
      </c>
      <c r="AK60" s="91" t="str">
        <f t="shared" si="30"/>
        <v/>
      </c>
      <c r="AL60" s="87">
        <f t="shared" si="31"/>
        <v>0</v>
      </c>
      <c r="AM60" s="93" t="str">
        <f>IF(OR($E60="",$G60=""),"",IF(AND($E$3=1),'Marks Entry 1st'!Y59,IF(AND($E$3=2),'Marks Entry 2nd'!Y59,IF(AND($E$3=3),'Marks Entry 3rd'!Y59,IF(AND($E$3=4),'Marks Entry 4th'!Y59,"")))))</f>
        <v/>
      </c>
      <c r="AN60" s="93" t="str">
        <f>IF(OR($E60="",$G60=""),"",IF(AND($E$3=1),'Marks Entry 1st'!Z59,IF(AND($E$3=2),'Marks Entry 2nd'!Z59,IF(AND($E$3=3),'Marks Entry 3rd'!Z59,IF(AND($E$3=4),'Marks Entry 4th'!Z59,"")))))</f>
        <v/>
      </c>
      <c r="AO60" s="93" t="str">
        <f>IF(OR($E60="",$G60=""),"",IF(AND($E$3=1),'Marks Entry 1st'!AA59,IF(AND($E$3=2),'Marks Entry 2nd'!AA59,IF(AND($E$3=3),'Marks Entry 3rd'!AA59,IF(AND($E$3=4),'Marks Entry 4th'!AA59,"")))))</f>
        <v/>
      </c>
      <c r="AP60" s="92" t="str">
        <f t="shared" si="32"/>
        <v/>
      </c>
      <c r="AQ60" s="87" t="str">
        <f t="shared" si="33"/>
        <v/>
      </c>
      <c r="AR60" s="144">
        <f t="shared" si="34"/>
        <v>0</v>
      </c>
      <c r="AS60" s="144" t="str">
        <f t="shared" si="35"/>
        <v/>
      </c>
      <c r="AT60" s="144" t="str">
        <f t="shared" si="3"/>
        <v/>
      </c>
      <c r="AU60" s="144" t="str">
        <f t="shared" si="36"/>
        <v/>
      </c>
      <c r="AV60" s="144" t="str">
        <f t="shared" si="4"/>
        <v/>
      </c>
      <c r="AW60" s="148" t="str">
        <f t="shared" si="5"/>
        <v/>
      </c>
      <c r="AX60" s="180" t="str">
        <f>IF(OR($E60="",$G60=""),"",IF(AND($E$3=1),'Marks Entry 1st'!AB59,IF(AND($E$3=2),'Marks Entry 2nd'!AB59,IF(AND($E$3=3),'Marks Entry 3rd'!AB59,IF(AND($E$3=4),'Marks Entry 4th'!AB59,"")))))</f>
        <v/>
      </c>
      <c r="AY60" s="180" t="str">
        <f>IF(OR($E60="",$G60=""),"",IF(AND($E$3=1),'Marks Entry 1st'!AC59,IF(AND($E$3=2),'Marks Entry 2nd'!AC59,IF(AND($E$3=3),'Marks Entry 3rd'!AC59,IF(AND($E$3=4),'Marks Entry 4th'!AC59,"")))))</f>
        <v/>
      </c>
      <c r="AZ60" s="87" t="str">
        <f t="shared" si="37"/>
        <v/>
      </c>
      <c r="BA60" s="180" t="str">
        <f>IF(OR($E60="",$G60=""),"",IF(AND($E$3=1),'Marks Entry 1st'!AD59,IF(AND($E$3=2),'Marks Entry 2nd'!AD59,IF(AND($E$3=3),'Marks Entry 3rd'!AD59,IF(AND($E$3=4),'Marks Entry 4th'!AD59,"")))))</f>
        <v/>
      </c>
      <c r="BB60" s="180" t="str">
        <f>IF(OR($E60="",$G60=""),"",IF(AND($E$3=1),'Marks Entry 1st'!AE59,IF(AND($E$3=2),'Marks Entry 2nd'!AE59,IF(AND($E$3=3),'Marks Entry 3rd'!AE59,IF(AND($E$3=4),'Marks Entry 4th'!AE59,"")))))</f>
        <v/>
      </c>
      <c r="BC60" s="180" t="str">
        <f>IF(OR($E60="",$G60=""),"",IF(AND($E$3=1),'Marks Entry 1st'!AF59,IF(AND($E$3=2),'Marks Entry 2nd'!AF59,IF(AND($E$3=3),'Marks Entry 3rd'!AF59,IF(AND($E$3=4),'Marks Entry 4th'!AF59,"")))))</f>
        <v/>
      </c>
      <c r="BD60" s="91" t="str">
        <f t="shared" si="38"/>
        <v/>
      </c>
      <c r="BE60" s="87">
        <f t="shared" si="39"/>
        <v>0</v>
      </c>
      <c r="BF60" s="93" t="str">
        <f>IF(OR($E60="",$G60=""),"",IF(AND($E$3=1),'Marks Entry 1st'!AG59,IF(AND($E$3=2),'Marks Entry 2nd'!AG59,IF(AND($E$3=3),'Marks Entry 3rd'!AG59,IF(AND($E$3=4),'Marks Entry 4th'!AG59,"")))))</f>
        <v/>
      </c>
      <c r="BG60" s="93" t="str">
        <f>IF(OR($E60="",$G60=""),"",IF(AND($E$3=1),'Marks Entry 1st'!AH59,IF(AND($E$3=2),'Marks Entry 2nd'!AH59,IF(AND($E$3=3),'Marks Entry 3rd'!AH59,IF(AND($E$3=4),'Marks Entry 4th'!AH59,"")))))</f>
        <v/>
      </c>
      <c r="BH60" s="93" t="str">
        <f>IF(OR($E60="",$G60=""),"",IF(AND($E$3=1),'Marks Entry 1st'!AI59,IF(AND($E$3=2),'Marks Entry 2nd'!AI59,IF(AND($E$3=3),'Marks Entry 3rd'!AI59,IF(AND($E$3=4),'Marks Entry 4th'!AI59,"")))))</f>
        <v/>
      </c>
      <c r="BI60" s="92" t="str">
        <f t="shared" si="40"/>
        <v/>
      </c>
      <c r="BJ60" s="87" t="str">
        <f t="shared" si="41"/>
        <v/>
      </c>
      <c r="BK60" s="144">
        <f t="shared" si="42"/>
        <v>0</v>
      </c>
      <c r="BL60" s="144" t="str">
        <f t="shared" si="43"/>
        <v/>
      </c>
      <c r="BM60" s="144" t="str">
        <f t="shared" si="6"/>
        <v/>
      </c>
      <c r="BN60" s="144" t="str">
        <f t="shared" si="44"/>
        <v/>
      </c>
      <c r="BO60" s="144" t="str">
        <f t="shared" si="7"/>
        <v/>
      </c>
      <c r="BP60" s="148" t="str">
        <f t="shared" si="8"/>
        <v/>
      </c>
      <c r="BQ60" s="180" t="str">
        <f>IF(OR($E60="",$G60=""),"",IF(AND($E$3=1),'Marks Entry 1st'!AJ59,IF(AND($E$3=2),'Marks Entry 2nd'!AJ59,IF(AND($E$3=3),'Marks Entry 3rd'!AJ59,IF(AND($E$3=4),'Marks Entry 4th'!AJ59,"")))))</f>
        <v/>
      </c>
      <c r="BR60" s="180" t="str">
        <f>IF(OR($E60="",$G60=""),"",IF(AND($E$3=1),'Marks Entry 1st'!AK59,IF(AND($E$3=2),'Marks Entry 2nd'!AK59,IF(AND($E$3=3),'Marks Entry 3rd'!AK59,IF(AND($E$3=4),'Marks Entry 4th'!AK59,"")))))</f>
        <v/>
      </c>
      <c r="BS60" s="87" t="str">
        <f t="shared" si="45"/>
        <v/>
      </c>
      <c r="BT60" s="180" t="str">
        <f>IF(OR($E60="",$G60=""),"",IF(AND($E$3=1),'Marks Entry 1st'!AL59,IF(AND($E$3=2),'Marks Entry 2nd'!AL59,IF(AND($E$3=3),'Marks Entry 3rd'!AL59,IF(AND($E$3=4),'Marks Entry 4th'!AL59,"")))))</f>
        <v/>
      </c>
      <c r="BU60" s="180" t="str">
        <f>IF(OR($E60="",$G60=""),"",IF(AND($E$3=1),'Marks Entry 1st'!AM59,IF(AND($E$3=2),'Marks Entry 2nd'!AM59,IF(AND($E$3=3),'Marks Entry 3rd'!AM59,IF(AND($E$3=4),'Marks Entry 4th'!AM59,"")))))</f>
        <v/>
      </c>
      <c r="BV60" s="180" t="str">
        <f>IF(OR($E60="",$G60=""),"",IF(AND($E$3=1),'Marks Entry 1st'!AN59,IF(AND($E$3=2),'Marks Entry 2nd'!AN59,IF(AND($E$3=3),'Marks Entry 3rd'!AN59,IF(AND($E$3=4),'Marks Entry 4th'!AN59,"")))))</f>
        <v/>
      </c>
      <c r="BW60" s="91" t="str">
        <f t="shared" si="46"/>
        <v/>
      </c>
      <c r="BX60" s="87">
        <f t="shared" si="47"/>
        <v>0</v>
      </c>
      <c r="BY60" s="93" t="str">
        <f>IF(OR($E60="",$G60=""),"",IF(AND($E$3=1),'Marks Entry 1st'!AO59,IF(AND($E$3=2),'Marks Entry 2nd'!AO59,IF(AND($E$3=3),'Marks Entry 3rd'!AO59,IF(AND($E$3=4),'Marks Entry 4th'!AO59,"")))))</f>
        <v/>
      </c>
      <c r="BZ60" s="93" t="str">
        <f>IF(OR($E60="",$G60=""),"",IF(AND($E$3=1),'Marks Entry 1st'!AP59,IF(AND($E$3=2),'Marks Entry 2nd'!AP59,IF(AND($E$3=3),'Marks Entry 3rd'!AP59,IF(AND($E$3=4),'Marks Entry 4th'!AP59,"")))))</f>
        <v/>
      </c>
      <c r="CA60" s="93" t="str">
        <f>IF(OR($E60="",$G60=""),"",IF(AND($E$3=1),'Marks Entry 1st'!AQ59,IF(AND($E$3=2),'Marks Entry 2nd'!AQ59,IF(AND($E$3=3),'Marks Entry 3rd'!AQ59,IF(AND($E$3=4),'Marks Entry 4th'!AQ59,"")))))</f>
        <v/>
      </c>
      <c r="CB60" s="92" t="str">
        <f t="shared" si="48"/>
        <v/>
      </c>
      <c r="CC60" s="87" t="str">
        <f t="shared" si="49"/>
        <v/>
      </c>
      <c r="CD60" s="144">
        <f t="shared" si="50"/>
        <v>0</v>
      </c>
      <c r="CE60" s="144" t="str">
        <f t="shared" si="51"/>
        <v/>
      </c>
      <c r="CF60" s="144" t="str">
        <f t="shared" si="9"/>
        <v/>
      </c>
      <c r="CG60" s="144" t="str">
        <f t="shared" si="52"/>
        <v/>
      </c>
      <c r="CH60" s="144" t="str">
        <f t="shared" si="10"/>
        <v/>
      </c>
      <c r="CI60" s="148" t="str">
        <f t="shared" si="11"/>
        <v/>
      </c>
      <c r="CJ60" s="380" t="str">
        <f>IF(OR($E60="",$G60=""),"",IF(AND($E$3=1),'Marks Entry 1st'!AR59,IF(AND($E$3=2),'Marks Entry 2nd'!AR59,IF(AND($E$3=3),'Marks Entry 3rd'!AR59,IF(AND($E$3=4),'Marks Entry 4th'!AR59,"")))))</f>
        <v/>
      </c>
      <c r="CK60" s="380" t="str">
        <f>IF(OR($E60="",$G60=""),"",IF(AND($E$3=1),'Marks Entry 1st'!AS59,IF(AND($E$3=2),'Marks Entry 2nd'!AS59,IF(AND($E$3=3),'Marks Entry 3rd'!AS59,IF(AND($E$3=4),'Marks Entry 4th'!AS59,"")))))</f>
        <v/>
      </c>
      <c r="CL60" s="380" t="str">
        <f>IF(OR($E60="",$G60=""),"",IF(AND($E$3=1),'Marks Entry 1st'!AT59,IF(AND($E$3=2),'Marks Entry 2nd'!AT59,IF(AND($E$3=3),'Marks Entry 3rd'!AT59,IF(AND($E$3=4),'Marks Entry 4th'!AT59,"")))))</f>
        <v/>
      </c>
      <c r="CM60" s="181" t="str">
        <f t="shared" si="53"/>
        <v/>
      </c>
      <c r="CN60" s="182">
        <f t="shared" si="54"/>
        <v>0</v>
      </c>
      <c r="CO60" s="182" t="str">
        <f t="shared" si="55"/>
        <v/>
      </c>
      <c r="CP60" s="182" t="str">
        <f t="shared" si="56"/>
        <v/>
      </c>
      <c r="CQ60" s="147" t="str">
        <f t="shared" si="12"/>
        <v/>
      </c>
      <c r="CR60" s="380" t="str">
        <f>IF(OR($E60="",$G60=""),"",IF(AND($E$3=1),'Marks Entry 1st'!AU59,IF(AND($E$3=2),'Marks Entry 2nd'!AU59,IF(AND($E$3=3),'Marks Entry 3rd'!AU59,IF(AND($E$3=4),'Marks Entry 4th'!AU59,"")))))</f>
        <v/>
      </c>
      <c r="CS60" s="380" t="str">
        <f>IF(OR($E60="",$G60=""),"",IF(AND($E$3=1),'Marks Entry 1st'!AV59,IF(AND($E$3=2),'Marks Entry 2nd'!AV59,IF(AND($E$3=3),'Marks Entry 3rd'!AV59,IF(AND($E$3=4),'Marks Entry 4th'!AV59,"")))))</f>
        <v/>
      </c>
      <c r="CT60" s="380" t="str">
        <f>IF(OR($E60="",$G60=""),"",IF(AND($E$3=1),'Marks Entry 1st'!AW59,IF(AND($E$3=2),'Marks Entry 2nd'!AW59,IF(AND($E$3=3),'Marks Entry 3rd'!AW59,IF(AND($E$3=4),'Marks Entry 4th'!AW59,"")))))</f>
        <v/>
      </c>
      <c r="CU60" s="181" t="str">
        <f t="shared" si="57"/>
        <v/>
      </c>
      <c r="CV60" s="182">
        <f t="shared" si="58"/>
        <v>0</v>
      </c>
      <c r="CW60" s="182" t="str">
        <f t="shared" si="59"/>
        <v/>
      </c>
      <c r="CX60" s="182" t="str">
        <f t="shared" si="60"/>
        <v/>
      </c>
      <c r="CY60" s="147" t="str">
        <f t="shared" si="13"/>
        <v/>
      </c>
      <c r="CZ60" s="380" t="str">
        <f>IF(OR($E60="",$G60=""),"",IF(AND($E$3=1),'Marks Entry 1st'!AX59,IF(AND($E$3=2),'Marks Entry 2nd'!AX59,IF(AND($E$3=3),'Marks Entry 3rd'!AX59,IF(AND($E$3=4),'Marks Entry 4th'!AX59,"")))))</f>
        <v/>
      </c>
      <c r="DA60" s="380" t="str">
        <f>IF(OR($E60="",$G60=""),"",IF(AND($E$3=1),'Marks Entry 1st'!AY59,IF(AND($E$3=2),'Marks Entry 2nd'!AY59,IF(AND($E$3=3),'Marks Entry 3rd'!AY59,IF(AND($E$3=4),'Marks Entry 4th'!AY59,"")))))</f>
        <v/>
      </c>
      <c r="DB60" s="380" t="str">
        <f>IF(OR($E60="",$G60=""),"",IF(AND($E$3=1),'Marks Entry 1st'!AZ59,IF(AND($E$3=2),'Marks Entry 2nd'!AZ59,IF(AND($E$3=3),'Marks Entry 3rd'!AZ59,IF(AND($E$3=4),'Marks Entry 4th'!AZ59,"")))))</f>
        <v/>
      </c>
      <c r="DC60" s="181" t="str">
        <f t="shared" si="61"/>
        <v/>
      </c>
      <c r="DD60" s="182">
        <f t="shared" si="62"/>
        <v>0</v>
      </c>
      <c r="DE60" s="182" t="str">
        <f t="shared" si="63"/>
        <v/>
      </c>
      <c r="DF60" s="182" t="str">
        <f t="shared" si="64"/>
        <v/>
      </c>
      <c r="DG60" s="147" t="str">
        <f t="shared" si="14"/>
        <v/>
      </c>
      <c r="DH60" s="104" t="str">
        <f t="shared" si="15"/>
        <v/>
      </c>
      <c r="DI60" s="105" t="str">
        <f t="shared" si="16"/>
        <v/>
      </c>
      <c r="DJ60" s="111" t="str">
        <f t="shared" si="17"/>
        <v/>
      </c>
      <c r="DK60" s="112" t="str">
        <f t="shared" si="18"/>
        <v/>
      </c>
      <c r="DL60" s="386" t="str">
        <f t="shared" si="19"/>
        <v/>
      </c>
      <c r="DM60" s="72" t="str">
        <f>IF(OR($E60="",$G60=""),"",IF(AND($E$3=1),'Marks Entry 1st'!BA59,IF(AND($E$3=2),'Marks Entry 2nd'!BA59,IF(AND($E$3=3),'Marks Entry 3rd'!BA59,IF(AND($E$3=4),'Marks Entry 4th'!BA59,"")))))</f>
        <v/>
      </c>
      <c r="DN60" s="72" t="str">
        <f>IF(OR($E60="",$G60=""),"",IF(AND($E$3=1),'Marks Entry 1st'!BB59,IF(AND($E$3=2),'Marks Entry 2nd'!BB59,IF(AND($E$3=3),'Marks Entry 3rd'!BB59,IF(AND($E$3=4),'Marks Entry 4th'!BB59,"")))))</f>
        <v/>
      </c>
      <c r="DO60" s="328" t="str">
        <f t="shared" si="20"/>
        <v/>
      </c>
      <c r="DP60" s="73"/>
      <c r="DW60" s="75">
        <f>IF(AND($E$3=1),'Marks Entry 1st'!I59,IF(AND($E$3=2),'Marks Entry 2nd'!I59,IF(AND($E$3=3),'Marks Entry 3rd'!I59,IF(AND($E$3=4),'Marks Entry 4th'!I59,""))))</f>
        <v>0</v>
      </c>
    </row>
    <row r="61" spans="1:127" ht="18.899999999999999" customHeight="1">
      <c r="A61" s="94">
        <v>54</v>
      </c>
      <c r="B61" s="94" t="str">
        <f>IF(OR(DW61=0,DW61=""),"",IF(AND($E$3=1),'Marks Entry 1st'!I60,IF(AND($E$3=2),'Marks Entry 2nd'!I60,IF(AND($E$3=3),'Marks Entry 3rd'!I60,IF(AND($E$3=4),'Marks Entry 4th'!I60,"")))))</f>
        <v/>
      </c>
      <c r="C61" s="95" t="str">
        <f>IF(OR(B61=0,B61=""),"",IF(AND($E$3=1),'Marks Entry 1st'!B60,IF(AND($E$3=2),'Marks Entry 2nd'!B60,IF(AND($E$3=3),'Marks Entry 3rd'!B60,IF(AND($E$3=4),'Marks Entry 4th'!B60,"")))))</f>
        <v/>
      </c>
      <c r="D61" s="95" t="str">
        <f>IF(OR(B61=0,B61=""),"",IF(AND($E$3=1),'Marks Entry 1st'!C60,IF(AND($E$3=2),'Marks Entry 2nd'!C60,IF(AND($E$3=3),'Marks Entry 3rd'!C60,IF(AND($E$3=4),'Marks Entry 4th'!C60,"")))))</f>
        <v/>
      </c>
      <c r="E61" s="96" t="str">
        <f>IF(OR(B61=0,B61=""),"",IF(AND($E$3=1),'Marks Entry 1st'!E60,IF(AND($E$3=2),'Marks Entry 2nd'!E60,IF(AND($E$3=3),'Marks Entry 3rd'!E60,IF(AND($E$3=4),'Marks Entry 4th'!E60,"")))))</f>
        <v/>
      </c>
      <c r="F61" s="95" t="str">
        <f>IF(OR(B61=0,B61=""),"",IF(AND($E$3=1),'Marks Entry 1st'!D60,IF(AND($E$3=2),'Marks Entry 2nd'!D60,IF(AND($E$3=3),'Marks Entry 3rd'!D60,IF(AND($E$3=4),'Marks Entry 4th'!D60,"")))))</f>
        <v/>
      </c>
      <c r="G61" s="90" t="str">
        <f>IF(OR(B61=0,B61=""),"",IF(AND($E$3=1),'Marks Entry 1st'!F60,IF(AND($E$3=2),'Marks Entry 2nd'!F60,IF(AND($E$3=3),'Marks Entry 3rd'!F60,IF(AND($E$3=4),'Marks Entry 4th'!F60,"")))))</f>
        <v/>
      </c>
      <c r="H61" s="90" t="str">
        <f>IF(OR(B61=0,B61=""),"",IF(AND($E$3=1),'Marks Entry 1st'!G60,IF(AND($E$3=2),'Marks Entry 2nd'!G60,IF(AND($E$3=3),'Marks Entry 3rd'!G60,IF(AND($E$3=4),'Marks Entry 4th'!G60,"")))))</f>
        <v/>
      </c>
      <c r="I61" s="90" t="str">
        <f>IF(OR(B61=0,B61=""),"",IF(AND($E$3=1),'Marks Entry 1st'!H60,IF(AND($E$3=2),'Marks Entry 2nd'!H60,IF(AND($E$3=3),'Marks Entry 3rd'!H60,IF(AND($E$3=4),'Marks Entry 4th'!H60,"")))))</f>
        <v/>
      </c>
      <c r="J61" s="379" t="str">
        <f>IF(OR(B61=0,B61=""),"",IF(AND($E$3=1),'Marks Entry 1st'!J60,IF(AND($E$3=2),'Marks Entry 2nd'!J60,IF(AND($E$3=3),'Marks Entry 3rd'!J60,IF(AND($E$3=4),'Marks Entry 4th'!J60,"")))))</f>
        <v/>
      </c>
      <c r="K61" s="379" t="str">
        <f>IF(OR(B61=0,B61=""),"",IF(AND($E$3=1),'Marks Entry 1st'!K60,IF(AND($E$3=2),'Marks Entry 2nd'!K60,IF(AND($E$3=3),'Marks Entry 3rd'!K60,IF(AND($E$3=4),'Marks Entry 4th'!K60,"")))))</f>
        <v/>
      </c>
      <c r="L61" s="180" t="str">
        <f>IF(OR($E61="",$G61=""),"",IF(AND($E$3=1),'Marks Entry 1st'!L60,IF(AND($E$3=2),'Marks Entry 2nd'!L60,IF(AND($E$3=3),'Marks Entry 3rd'!L60,IF(AND($E$3=4),'Marks Entry 4th'!L60,"")))))</f>
        <v/>
      </c>
      <c r="M61" s="180" t="str">
        <f>IF(OR($E61="",$G61=""),"",IF(AND($E$3=1),'Marks Entry 1st'!M60,IF(AND($E$3=2),'Marks Entry 2nd'!M60,IF(AND($E$3=3),'Marks Entry 3rd'!M60,IF(AND($E$3=4),'Marks Entry 4th'!M60,"")))))</f>
        <v/>
      </c>
      <c r="N61" s="87" t="str">
        <f t="shared" si="21"/>
        <v/>
      </c>
      <c r="O61" s="180" t="str">
        <f>IF(OR($E61="",$G61=""),"",IF(AND($E$3=1),'Marks Entry 1st'!N60,IF(AND($E$3=2),'Marks Entry 2nd'!N60,IF(AND($E$3=3),'Marks Entry 3rd'!N60,IF(AND($E$3=4),'Marks Entry 4th'!N60,"")))))</f>
        <v/>
      </c>
      <c r="P61" s="180" t="str">
        <f>IF(OR($E61="",$G61=""),"",IF(AND($E$3=1),'Marks Entry 1st'!O60,IF(AND($E$3=2),'Marks Entry 2nd'!O60,IF(AND($E$3=3),'Marks Entry 3rd'!O60,IF(AND($E$3=4),'Marks Entry 4th'!O60,"")))))</f>
        <v/>
      </c>
      <c r="Q61" s="180" t="str">
        <f>IF(OR($E61="",$G61=""),"",IF(AND($E$3=1),'Marks Entry 1st'!P60,IF(AND($E$3=2),'Marks Entry 2nd'!P60,IF(AND($E$3=3),'Marks Entry 3rd'!P60,IF(AND($E$3=4),'Marks Entry 4th'!P60,"")))))</f>
        <v/>
      </c>
      <c r="R61" s="91" t="str">
        <f t="shared" si="22"/>
        <v/>
      </c>
      <c r="S61" s="87">
        <f t="shared" si="23"/>
        <v>0</v>
      </c>
      <c r="T61" s="93" t="str">
        <f>IF(OR($E61="",$G61=""),"",IF(AND($E$3=1),'Marks Entry 1st'!Q60,IF(AND($E$3=2),'Marks Entry 2nd'!Q60,IF(AND($E$3=3),'Marks Entry 3rd'!Q60,IF(AND($E$3=4),'Marks Entry 4th'!Q60,"")))))</f>
        <v/>
      </c>
      <c r="U61" s="93" t="str">
        <f>IF(OR($E61="",$G61=""),"",IF(AND($E$3=1),'Marks Entry 1st'!R60,IF(AND($E$3=2),'Marks Entry 2nd'!R60,IF(AND($E$3=3),'Marks Entry 3rd'!R60,IF(AND($E$3=4),'Marks Entry 4th'!R60,"")))))</f>
        <v/>
      </c>
      <c r="V61" s="93" t="str">
        <f>IF(OR($E61="",$G61=""),"",IF(AND($E$3=1),'Marks Entry 1st'!S60,IF(AND($E$3=2),'Marks Entry 2nd'!S60,IF(AND($E$3=3),'Marks Entry 3rd'!S60,IF(AND($E$3=4),'Marks Entry 4th'!S60,"")))))</f>
        <v/>
      </c>
      <c r="W61" s="92" t="str">
        <f t="shared" si="24"/>
        <v/>
      </c>
      <c r="X61" s="87" t="str">
        <f t="shared" si="25"/>
        <v/>
      </c>
      <c r="Y61" s="144">
        <f t="shared" si="26"/>
        <v>0</v>
      </c>
      <c r="Z61" s="144" t="str">
        <f t="shared" si="27"/>
        <v/>
      </c>
      <c r="AA61" s="144" t="str">
        <f t="shared" si="0"/>
        <v/>
      </c>
      <c r="AB61" s="144" t="str">
        <f t="shared" si="28"/>
        <v/>
      </c>
      <c r="AC61" s="144" t="str">
        <f t="shared" si="1"/>
        <v/>
      </c>
      <c r="AD61" s="148" t="str">
        <f t="shared" si="2"/>
        <v/>
      </c>
      <c r="AE61" s="180" t="str">
        <f>IF(OR($E61="",$G61=""),"",IF(AND($E$3=1),'Marks Entry 1st'!T60,IF(AND($E$3=2),'Marks Entry 2nd'!T60,IF(AND($E$3=3),'Marks Entry 3rd'!T60,IF(AND($E$3=4),'Marks Entry 4th'!T60,"")))))</f>
        <v/>
      </c>
      <c r="AF61" s="180" t="str">
        <f>IF(OR($E61="",$G61=""),"",IF(AND($E$3=1),'Marks Entry 1st'!U60,IF(AND($E$3=2),'Marks Entry 2nd'!U60,IF(AND($E$3=3),'Marks Entry 3rd'!U60,IF(AND($E$3=4),'Marks Entry 4th'!U60,"")))))</f>
        <v/>
      </c>
      <c r="AG61" s="87" t="str">
        <f t="shared" si="29"/>
        <v/>
      </c>
      <c r="AH61" s="180" t="str">
        <f>IF(OR($E61="",$G61=""),"",IF(AND($E$3=1),'Marks Entry 1st'!V60,IF(AND($E$3=2),'Marks Entry 2nd'!V60,IF(AND($E$3=3),'Marks Entry 3rd'!V60,IF(AND($E$3=4),'Marks Entry 4th'!V60,"")))))</f>
        <v/>
      </c>
      <c r="AI61" s="180" t="str">
        <f>IF(OR($E61="",$G61=""),"",IF(AND($E$3=1),'Marks Entry 1st'!W60,IF(AND($E$3=2),'Marks Entry 2nd'!W60,IF(AND($E$3=3),'Marks Entry 3rd'!W60,IF(AND($E$3=4),'Marks Entry 4th'!W60,"")))))</f>
        <v/>
      </c>
      <c r="AJ61" s="180" t="str">
        <f>IF(OR($E61="",$G61=""),"",IF(AND($E$3=1),'Marks Entry 1st'!X60,IF(AND($E$3=2),'Marks Entry 2nd'!X60,IF(AND($E$3=3),'Marks Entry 3rd'!X60,IF(AND($E$3=4),'Marks Entry 4th'!X60,"")))))</f>
        <v/>
      </c>
      <c r="AK61" s="91" t="str">
        <f t="shared" si="30"/>
        <v/>
      </c>
      <c r="AL61" s="87">
        <f t="shared" si="31"/>
        <v>0</v>
      </c>
      <c r="AM61" s="93" t="str">
        <f>IF(OR($E61="",$G61=""),"",IF(AND($E$3=1),'Marks Entry 1st'!Y60,IF(AND($E$3=2),'Marks Entry 2nd'!Y60,IF(AND($E$3=3),'Marks Entry 3rd'!Y60,IF(AND($E$3=4),'Marks Entry 4th'!Y60,"")))))</f>
        <v/>
      </c>
      <c r="AN61" s="93" t="str">
        <f>IF(OR($E61="",$G61=""),"",IF(AND($E$3=1),'Marks Entry 1st'!Z60,IF(AND($E$3=2),'Marks Entry 2nd'!Z60,IF(AND($E$3=3),'Marks Entry 3rd'!Z60,IF(AND($E$3=4),'Marks Entry 4th'!Z60,"")))))</f>
        <v/>
      </c>
      <c r="AO61" s="93" t="str">
        <f>IF(OR($E61="",$G61=""),"",IF(AND($E$3=1),'Marks Entry 1st'!AA60,IF(AND($E$3=2),'Marks Entry 2nd'!AA60,IF(AND($E$3=3),'Marks Entry 3rd'!AA60,IF(AND($E$3=4),'Marks Entry 4th'!AA60,"")))))</f>
        <v/>
      </c>
      <c r="AP61" s="92" t="str">
        <f t="shared" si="32"/>
        <v/>
      </c>
      <c r="AQ61" s="87" t="str">
        <f t="shared" si="33"/>
        <v/>
      </c>
      <c r="AR61" s="144">
        <f t="shared" si="34"/>
        <v>0</v>
      </c>
      <c r="AS61" s="144" t="str">
        <f t="shared" si="35"/>
        <v/>
      </c>
      <c r="AT61" s="144" t="str">
        <f t="shared" si="3"/>
        <v/>
      </c>
      <c r="AU61" s="144" t="str">
        <f t="shared" si="36"/>
        <v/>
      </c>
      <c r="AV61" s="144" t="str">
        <f t="shared" si="4"/>
        <v/>
      </c>
      <c r="AW61" s="148" t="str">
        <f t="shared" si="5"/>
        <v/>
      </c>
      <c r="AX61" s="180" t="str">
        <f>IF(OR($E61="",$G61=""),"",IF(AND($E$3=1),'Marks Entry 1st'!AB60,IF(AND($E$3=2),'Marks Entry 2nd'!AB60,IF(AND($E$3=3),'Marks Entry 3rd'!AB60,IF(AND($E$3=4),'Marks Entry 4th'!AB60,"")))))</f>
        <v/>
      </c>
      <c r="AY61" s="180" t="str">
        <f>IF(OR($E61="",$G61=""),"",IF(AND($E$3=1),'Marks Entry 1st'!AC60,IF(AND($E$3=2),'Marks Entry 2nd'!AC60,IF(AND($E$3=3),'Marks Entry 3rd'!AC60,IF(AND($E$3=4),'Marks Entry 4th'!AC60,"")))))</f>
        <v/>
      </c>
      <c r="AZ61" s="87" t="str">
        <f t="shared" si="37"/>
        <v/>
      </c>
      <c r="BA61" s="180" t="str">
        <f>IF(OR($E61="",$G61=""),"",IF(AND($E$3=1),'Marks Entry 1st'!AD60,IF(AND($E$3=2),'Marks Entry 2nd'!AD60,IF(AND($E$3=3),'Marks Entry 3rd'!AD60,IF(AND($E$3=4),'Marks Entry 4th'!AD60,"")))))</f>
        <v/>
      </c>
      <c r="BB61" s="180" t="str">
        <f>IF(OR($E61="",$G61=""),"",IF(AND($E$3=1),'Marks Entry 1st'!AE60,IF(AND($E$3=2),'Marks Entry 2nd'!AE60,IF(AND($E$3=3),'Marks Entry 3rd'!AE60,IF(AND($E$3=4),'Marks Entry 4th'!AE60,"")))))</f>
        <v/>
      </c>
      <c r="BC61" s="180" t="str">
        <f>IF(OR($E61="",$G61=""),"",IF(AND($E$3=1),'Marks Entry 1st'!AF60,IF(AND($E$3=2),'Marks Entry 2nd'!AF60,IF(AND($E$3=3),'Marks Entry 3rd'!AF60,IF(AND($E$3=4),'Marks Entry 4th'!AF60,"")))))</f>
        <v/>
      </c>
      <c r="BD61" s="91" t="str">
        <f t="shared" si="38"/>
        <v/>
      </c>
      <c r="BE61" s="87">
        <f t="shared" si="39"/>
        <v>0</v>
      </c>
      <c r="BF61" s="93" t="str">
        <f>IF(OR($E61="",$G61=""),"",IF(AND($E$3=1),'Marks Entry 1st'!AG60,IF(AND($E$3=2),'Marks Entry 2nd'!AG60,IF(AND($E$3=3),'Marks Entry 3rd'!AG60,IF(AND($E$3=4),'Marks Entry 4th'!AG60,"")))))</f>
        <v/>
      </c>
      <c r="BG61" s="93" t="str">
        <f>IF(OR($E61="",$G61=""),"",IF(AND($E$3=1),'Marks Entry 1st'!AH60,IF(AND($E$3=2),'Marks Entry 2nd'!AH60,IF(AND($E$3=3),'Marks Entry 3rd'!AH60,IF(AND($E$3=4),'Marks Entry 4th'!AH60,"")))))</f>
        <v/>
      </c>
      <c r="BH61" s="93" t="str">
        <f>IF(OR($E61="",$G61=""),"",IF(AND($E$3=1),'Marks Entry 1st'!AI60,IF(AND($E$3=2),'Marks Entry 2nd'!AI60,IF(AND($E$3=3),'Marks Entry 3rd'!AI60,IF(AND($E$3=4),'Marks Entry 4th'!AI60,"")))))</f>
        <v/>
      </c>
      <c r="BI61" s="92" t="str">
        <f t="shared" si="40"/>
        <v/>
      </c>
      <c r="BJ61" s="87" t="str">
        <f t="shared" si="41"/>
        <v/>
      </c>
      <c r="BK61" s="144">
        <f t="shared" si="42"/>
        <v>0</v>
      </c>
      <c r="BL61" s="144" t="str">
        <f t="shared" si="43"/>
        <v/>
      </c>
      <c r="BM61" s="144" t="str">
        <f t="shared" si="6"/>
        <v/>
      </c>
      <c r="BN61" s="144" t="str">
        <f t="shared" si="44"/>
        <v/>
      </c>
      <c r="BO61" s="144" t="str">
        <f t="shared" si="7"/>
        <v/>
      </c>
      <c r="BP61" s="148" t="str">
        <f t="shared" si="8"/>
        <v/>
      </c>
      <c r="BQ61" s="180" t="str">
        <f>IF(OR($E61="",$G61=""),"",IF(AND($E$3=1),'Marks Entry 1st'!AJ60,IF(AND($E$3=2),'Marks Entry 2nd'!AJ60,IF(AND($E$3=3),'Marks Entry 3rd'!AJ60,IF(AND($E$3=4),'Marks Entry 4th'!AJ60,"")))))</f>
        <v/>
      </c>
      <c r="BR61" s="180" t="str">
        <f>IF(OR($E61="",$G61=""),"",IF(AND($E$3=1),'Marks Entry 1st'!AK60,IF(AND($E$3=2),'Marks Entry 2nd'!AK60,IF(AND($E$3=3),'Marks Entry 3rd'!AK60,IF(AND($E$3=4),'Marks Entry 4th'!AK60,"")))))</f>
        <v/>
      </c>
      <c r="BS61" s="87" t="str">
        <f t="shared" si="45"/>
        <v/>
      </c>
      <c r="BT61" s="180" t="str">
        <f>IF(OR($E61="",$G61=""),"",IF(AND($E$3=1),'Marks Entry 1st'!AL60,IF(AND($E$3=2),'Marks Entry 2nd'!AL60,IF(AND($E$3=3),'Marks Entry 3rd'!AL60,IF(AND($E$3=4),'Marks Entry 4th'!AL60,"")))))</f>
        <v/>
      </c>
      <c r="BU61" s="180" t="str">
        <f>IF(OR($E61="",$G61=""),"",IF(AND($E$3=1),'Marks Entry 1st'!AM60,IF(AND($E$3=2),'Marks Entry 2nd'!AM60,IF(AND($E$3=3),'Marks Entry 3rd'!AM60,IF(AND($E$3=4),'Marks Entry 4th'!AM60,"")))))</f>
        <v/>
      </c>
      <c r="BV61" s="180" t="str">
        <f>IF(OR($E61="",$G61=""),"",IF(AND($E$3=1),'Marks Entry 1st'!AN60,IF(AND($E$3=2),'Marks Entry 2nd'!AN60,IF(AND($E$3=3),'Marks Entry 3rd'!AN60,IF(AND($E$3=4),'Marks Entry 4th'!AN60,"")))))</f>
        <v/>
      </c>
      <c r="BW61" s="91" t="str">
        <f t="shared" si="46"/>
        <v/>
      </c>
      <c r="BX61" s="87">
        <f t="shared" si="47"/>
        <v>0</v>
      </c>
      <c r="BY61" s="93" t="str">
        <f>IF(OR($E61="",$G61=""),"",IF(AND($E$3=1),'Marks Entry 1st'!AO60,IF(AND($E$3=2),'Marks Entry 2nd'!AO60,IF(AND($E$3=3),'Marks Entry 3rd'!AO60,IF(AND($E$3=4),'Marks Entry 4th'!AO60,"")))))</f>
        <v/>
      </c>
      <c r="BZ61" s="93" t="str">
        <f>IF(OR($E61="",$G61=""),"",IF(AND($E$3=1),'Marks Entry 1st'!AP60,IF(AND($E$3=2),'Marks Entry 2nd'!AP60,IF(AND($E$3=3),'Marks Entry 3rd'!AP60,IF(AND($E$3=4),'Marks Entry 4th'!AP60,"")))))</f>
        <v/>
      </c>
      <c r="CA61" s="93" t="str">
        <f>IF(OR($E61="",$G61=""),"",IF(AND($E$3=1),'Marks Entry 1st'!AQ60,IF(AND($E$3=2),'Marks Entry 2nd'!AQ60,IF(AND($E$3=3),'Marks Entry 3rd'!AQ60,IF(AND($E$3=4),'Marks Entry 4th'!AQ60,"")))))</f>
        <v/>
      </c>
      <c r="CB61" s="92" t="str">
        <f t="shared" si="48"/>
        <v/>
      </c>
      <c r="CC61" s="87" t="str">
        <f t="shared" si="49"/>
        <v/>
      </c>
      <c r="CD61" s="144">
        <f t="shared" si="50"/>
        <v>0</v>
      </c>
      <c r="CE61" s="144" t="str">
        <f t="shared" si="51"/>
        <v/>
      </c>
      <c r="CF61" s="144" t="str">
        <f t="shared" si="9"/>
        <v/>
      </c>
      <c r="CG61" s="144" t="str">
        <f t="shared" si="52"/>
        <v/>
      </c>
      <c r="CH61" s="144" t="str">
        <f t="shared" si="10"/>
        <v/>
      </c>
      <c r="CI61" s="148" t="str">
        <f t="shared" si="11"/>
        <v/>
      </c>
      <c r="CJ61" s="380" t="str">
        <f>IF(OR($E61="",$G61=""),"",IF(AND($E$3=1),'Marks Entry 1st'!AR60,IF(AND($E$3=2),'Marks Entry 2nd'!AR60,IF(AND($E$3=3),'Marks Entry 3rd'!AR60,IF(AND($E$3=4),'Marks Entry 4th'!AR60,"")))))</f>
        <v/>
      </c>
      <c r="CK61" s="380" t="str">
        <f>IF(OR($E61="",$G61=""),"",IF(AND($E$3=1),'Marks Entry 1st'!AS60,IF(AND($E$3=2),'Marks Entry 2nd'!AS60,IF(AND($E$3=3),'Marks Entry 3rd'!AS60,IF(AND($E$3=4),'Marks Entry 4th'!AS60,"")))))</f>
        <v/>
      </c>
      <c r="CL61" s="380" t="str">
        <f>IF(OR($E61="",$G61=""),"",IF(AND($E$3=1),'Marks Entry 1st'!AT60,IF(AND($E$3=2),'Marks Entry 2nd'!AT60,IF(AND($E$3=3),'Marks Entry 3rd'!AT60,IF(AND($E$3=4),'Marks Entry 4th'!AT60,"")))))</f>
        <v/>
      </c>
      <c r="CM61" s="181" t="str">
        <f t="shared" si="53"/>
        <v/>
      </c>
      <c r="CN61" s="182">
        <f t="shared" si="54"/>
        <v>0</v>
      </c>
      <c r="CO61" s="182" t="str">
        <f t="shared" si="55"/>
        <v/>
      </c>
      <c r="CP61" s="182" t="str">
        <f t="shared" si="56"/>
        <v/>
      </c>
      <c r="CQ61" s="147" t="str">
        <f t="shared" si="12"/>
        <v/>
      </c>
      <c r="CR61" s="380" t="str">
        <f>IF(OR($E61="",$G61=""),"",IF(AND($E$3=1),'Marks Entry 1st'!AU60,IF(AND($E$3=2),'Marks Entry 2nd'!AU60,IF(AND($E$3=3),'Marks Entry 3rd'!AU60,IF(AND($E$3=4),'Marks Entry 4th'!AU60,"")))))</f>
        <v/>
      </c>
      <c r="CS61" s="380" t="str">
        <f>IF(OR($E61="",$G61=""),"",IF(AND($E$3=1),'Marks Entry 1st'!AV60,IF(AND($E$3=2),'Marks Entry 2nd'!AV60,IF(AND($E$3=3),'Marks Entry 3rd'!AV60,IF(AND($E$3=4),'Marks Entry 4th'!AV60,"")))))</f>
        <v/>
      </c>
      <c r="CT61" s="380" t="str">
        <f>IF(OR($E61="",$G61=""),"",IF(AND($E$3=1),'Marks Entry 1st'!AW60,IF(AND($E$3=2),'Marks Entry 2nd'!AW60,IF(AND($E$3=3),'Marks Entry 3rd'!AW60,IF(AND($E$3=4),'Marks Entry 4th'!AW60,"")))))</f>
        <v/>
      </c>
      <c r="CU61" s="181" t="str">
        <f t="shared" si="57"/>
        <v/>
      </c>
      <c r="CV61" s="182">
        <f t="shared" si="58"/>
        <v>0</v>
      </c>
      <c r="CW61" s="182" t="str">
        <f t="shared" si="59"/>
        <v/>
      </c>
      <c r="CX61" s="182" t="str">
        <f t="shared" si="60"/>
        <v/>
      </c>
      <c r="CY61" s="147" t="str">
        <f t="shared" si="13"/>
        <v/>
      </c>
      <c r="CZ61" s="380" t="str">
        <f>IF(OR($E61="",$G61=""),"",IF(AND($E$3=1),'Marks Entry 1st'!AX60,IF(AND($E$3=2),'Marks Entry 2nd'!AX60,IF(AND($E$3=3),'Marks Entry 3rd'!AX60,IF(AND($E$3=4),'Marks Entry 4th'!AX60,"")))))</f>
        <v/>
      </c>
      <c r="DA61" s="380" t="str">
        <f>IF(OR($E61="",$G61=""),"",IF(AND($E$3=1),'Marks Entry 1st'!AY60,IF(AND($E$3=2),'Marks Entry 2nd'!AY60,IF(AND($E$3=3),'Marks Entry 3rd'!AY60,IF(AND($E$3=4),'Marks Entry 4th'!AY60,"")))))</f>
        <v/>
      </c>
      <c r="DB61" s="380" t="str">
        <f>IF(OR($E61="",$G61=""),"",IF(AND($E$3=1),'Marks Entry 1st'!AZ60,IF(AND($E$3=2),'Marks Entry 2nd'!AZ60,IF(AND($E$3=3),'Marks Entry 3rd'!AZ60,IF(AND($E$3=4),'Marks Entry 4th'!AZ60,"")))))</f>
        <v/>
      </c>
      <c r="DC61" s="181" t="str">
        <f t="shared" si="61"/>
        <v/>
      </c>
      <c r="DD61" s="182">
        <f t="shared" si="62"/>
        <v>0</v>
      </c>
      <c r="DE61" s="182" t="str">
        <f t="shared" si="63"/>
        <v/>
      </c>
      <c r="DF61" s="182" t="str">
        <f t="shared" si="64"/>
        <v/>
      </c>
      <c r="DG61" s="147" t="str">
        <f t="shared" si="14"/>
        <v/>
      </c>
      <c r="DH61" s="104" t="str">
        <f t="shared" si="15"/>
        <v/>
      </c>
      <c r="DI61" s="105" t="str">
        <f t="shared" si="16"/>
        <v/>
      </c>
      <c r="DJ61" s="111" t="str">
        <f t="shared" si="17"/>
        <v/>
      </c>
      <c r="DK61" s="112" t="str">
        <f t="shared" si="18"/>
        <v/>
      </c>
      <c r="DL61" s="386" t="str">
        <f t="shared" si="19"/>
        <v/>
      </c>
      <c r="DM61" s="72" t="str">
        <f>IF(OR($E61="",$G61=""),"",IF(AND($E$3=1),'Marks Entry 1st'!BA60,IF(AND($E$3=2),'Marks Entry 2nd'!BA60,IF(AND($E$3=3),'Marks Entry 3rd'!BA60,IF(AND($E$3=4),'Marks Entry 4th'!BA60,"")))))</f>
        <v/>
      </c>
      <c r="DN61" s="72" t="str">
        <f>IF(OR($E61="",$G61=""),"",IF(AND($E$3=1),'Marks Entry 1st'!BB60,IF(AND($E$3=2),'Marks Entry 2nd'!BB60,IF(AND($E$3=3),'Marks Entry 3rd'!BB60,IF(AND($E$3=4),'Marks Entry 4th'!BB60,"")))))</f>
        <v/>
      </c>
      <c r="DO61" s="328" t="str">
        <f t="shared" si="20"/>
        <v/>
      </c>
      <c r="DP61" s="73"/>
      <c r="DW61" s="75">
        <f>IF(AND($E$3=1),'Marks Entry 1st'!I60,IF(AND($E$3=2),'Marks Entry 2nd'!I60,IF(AND($E$3=3),'Marks Entry 3rd'!I60,IF(AND($E$3=4),'Marks Entry 4th'!I60,""))))</f>
        <v>0</v>
      </c>
    </row>
    <row r="62" spans="1:127" ht="18.899999999999999" customHeight="1">
      <c r="A62" s="94">
        <v>55</v>
      </c>
      <c r="B62" s="94" t="str">
        <f>IF(OR(DW62=0,DW62=""),"",IF(AND($E$3=1),'Marks Entry 1st'!I61,IF(AND($E$3=2),'Marks Entry 2nd'!I61,IF(AND($E$3=3),'Marks Entry 3rd'!I61,IF(AND($E$3=4),'Marks Entry 4th'!I61,"")))))</f>
        <v/>
      </c>
      <c r="C62" s="95" t="str">
        <f>IF(OR(B62=0,B62=""),"",IF(AND($E$3=1),'Marks Entry 1st'!B61,IF(AND($E$3=2),'Marks Entry 2nd'!B61,IF(AND($E$3=3),'Marks Entry 3rd'!B61,IF(AND($E$3=4),'Marks Entry 4th'!B61,"")))))</f>
        <v/>
      </c>
      <c r="D62" s="95" t="str">
        <f>IF(OR(B62=0,B62=""),"",IF(AND($E$3=1),'Marks Entry 1st'!C61,IF(AND($E$3=2),'Marks Entry 2nd'!C61,IF(AND($E$3=3),'Marks Entry 3rd'!C61,IF(AND($E$3=4),'Marks Entry 4th'!C61,"")))))</f>
        <v/>
      </c>
      <c r="E62" s="96" t="str">
        <f>IF(OR(B62=0,B62=""),"",IF(AND($E$3=1),'Marks Entry 1st'!E61,IF(AND($E$3=2),'Marks Entry 2nd'!E61,IF(AND($E$3=3),'Marks Entry 3rd'!E61,IF(AND($E$3=4),'Marks Entry 4th'!E61,"")))))</f>
        <v/>
      </c>
      <c r="F62" s="95" t="str">
        <f>IF(OR(B62=0,B62=""),"",IF(AND($E$3=1),'Marks Entry 1st'!D61,IF(AND($E$3=2),'Marks Entry 2nd'!D61,IF(AND($E$3=3),'Marks Entry 3rd'!D61,IF(AND($E$3=4),'Marks Entry 4th'!D61,"")))))</f>
        <v/>
      </c>
      <c r="G62" s="90" t="str">
        <f>IF(OR(B62=0,B62=""),"",IF(AND($E$3=1),'Marks Entry 1st'!F61,IF(AND($E$3=2),'Marks Entry 2nd'!F61,IF(AND($E$3=3),'Marks Entry 3rd'!F61,IF(AND($E$3=4),'Marks Entry 4th'!F61,"")))))</f>
        <v/>
      </c>
      <c r="H62" s="90" t="str">
        <f>IF(OR(B62=0,B62=""),"",IF(AND($E$3=1),'Marks Entry 1st'!G61,IF(AND($E$3=2),'Marks Entry 2nd'!G61,IF(AND($E$3=3),'Marks Entry 3rd'!G61,IF(AND($E$3=4),'Marks Entry 4th'!G61,"")))))</f>
        <v/>
      </c>
      <c r="I62" s="90" t="str">
        <f>IF(OR(B62=0,B62=""),"",IF(AND($E$3=1),'Marks Entry 1st'!H61,IF(AND($E$3=2),'Marks Entry 2nd'!H61,IF(AND($E$3=3),'Marks Entry 3rd'!H61,IF(AND($E$3=4),'Marks Entry 4th'!H61,"")))))</f>
        <v/>
      </c>
      <c r="J62" s="379" t="str">
        <f>IF(OR(B62=0,B62=""),"",IF(AND($E$3=1),'Marks Entry 1st'!J61,IF(AND($E$3=2),'Marks Entry 2nd'!J61,IF(AND($E$3=3),'Marks Entry 3rd'!J61,IF(AND($E$3=4),'Marks Entry 4th'!J61,"")))))</f>
        <v/>
      </c>
      <c r="K62" s="379" t="str">
        <f>IF(OR(B62=0,B62=""),"",IF(AND($E$3=1),'Marks Entry 1st'!K61,IF(AND($E$3=2),'Marks Entry 2nd'!K61,IF(AND($E$3=3),'Marks Entry 3rd'!K61,IF(AND($E$3=4),'Marks Entry 4th'!K61,"")))))</f>
        <v/>
      </c>
      <c r="L62" s="180" t="str">
        <f>IF(OR($E62="",$G62=""),"",IF(AND($E$3=1),'Marks Entry 1st'!L61,IF(AND($E$3=2),'Marks Entry 2nd'!L61,IF(AND($E$3=3),'Marks Entry 3rd'!L61,IF(AND($E$3=4),'Marks Entry 4th'!L61,"")))))</f>
        <v/>
      </c>
      <c r="M62" s="180" t="str">
        <f>IF(OR($E62="",$G62=""),"",IF(AND($E$3=1),'Marks Entry 1st'!M61,IF(AND($E$3=2),'Marks Entry 2nd'!M61,IF(AND($E$3=3),'Marks Entry 3rd'!M61,IF(AND($E$3=4),'Marks Entry 4th'!M61,"")))))</f>
        <v/>
      </c>
      <c r="N62" s="87" t="str">
        <f t="shared" si="21"/>
        <v/>
      </c>
      <c r="O62" s="180" t="str">
        <f>IF(OR($E62="",$G62=""),"",IF(AND($E$3=1),'Marks Entry 1st'!N61,IF(AND($E$3=2),'Marks Entry 2nd'!N61,IF(AND($E$3=3),'Marks Entry 3rd'!N61,IF(AND($E$3=4),'Marks Entry 4th'!N61,"")))))</f>
        <v/>
      </c>
      <c r="P62" s="180" t="str">
        <f>IF(OR($E62="",$G62=""),"",IF(AND($E$3=1),'Marks Entry 1st'!O61,IF(AND($E$3=2),'Marks Entry 2nd'!O61,IF(AND($E$3=3),'Marks Entry 3rd'!O61,IF(AND($E$3=4),'Marks Entry 4th'!O61,"")))))</f>
        <v/>
      </c>
      <c r="Q62" s="180" t="str">
        <f>IF(OR($E62="",$G62=""),"",IF(AND($E$3=1),'Marks Entry 1st'!P61,IF(AND($E$3=2),'Marks Entry 2nd'!P61,IF(AND($E$3=3),'Marks Entry 3rd'!P61,IF(AND($E$3=4),'Marks Entry 4th'!P61,"")))))</f>
        <v/>
      </c>
      <c r="R62" s="91" t="str">
        <f t="shared" si="22"/>
        <v/>
      </c>
      <c r="S62" s="87">
        <f t="shared" si="23"/>
        <v>0</v>
      </c>
      <c r="T62" s="93" t="str">
        <f>IF(OR($E62="",$G62=""),"",IF(AND($E$3=1),'Marks Entry 1st'!Q61,IF(AND($E$3=2),'Marks Entry 2nd'!Q61,IF(AND($E$3=3),'Marks Entry 3rd'!Q61,IF(AND($E$3=4),'Marks Entry 4th'!Q61,"")))))</f>
        <v/>
      </c>
      <c r="U62" s="93" t="str">
        <f>IF(OR($E62="",$G62=""),"",IF(AND($E$3=1),'Marks Entry 1st'!R61,IF(AND($E$3=2),'Marks Entry 2nd'!R61,IF(AND($E$3=3),'Marks Entry 3rd'!R61,IF(AND($E$3=4),'Marks Entry 4th'!R61,"")))))</f>
        <v/>
      </c>
      <c r="V62" s="93" t="str">
        <f>IF(OR($E62="",$G62=""),"",IF(AND($E$3=1),'Marks Entry 1st'!S61,IF(AND($E$3=2),'Marks Entry 2nd'!S61,IF(AND($E$3=3),'Marks Entry 3rd'!S61,IF(AND($E$3=4),'Marks Entry 4th'!S61,"")))))</f>
        <v/>
      </c>
      <c r="W62" s="92" t="str">
        <f t="shared" si="24"/>
        <v/>
      </c>
      <c r="X62" s="87" t="str">
        <f t="shared" si="25"/>
        <v/>
      </c>
      <c r="Y62" s="144">
        <f t="shared" si="26"/>
        <v>0</v>
      </c>
      <c r="Z62" s="144" t="str">
        <f t="shared" si="27"/>
        <v/>
      </c>
      <c r="AA62" s="144" t="str">
        <f t="shared" si="0"/>
        <v/>
      </c>
      <c r="AB62" s="144" t="str">
        <f t="shared" si="28"/>
        <v/>
      </c>
      <c r="AC62" s="144" t="str">
        <f t="shared" si="1"/>
        <v/>
      </c>
      <c r="AD62" s="148" t="str">
        <f t="shared" si="2"/>
        <v/>
      </c>
      <c r="AE62" s="180" t="str">
        <f>IF(OR($E62="",$G62=""),"",IF(AND($E$3=1),'Marks Entry 1st'!T61,IF(AND($E$3=2),'Marks Entry 2nd'!T61,IF(AND($E$3=3),'Marks Entry 3rd'!T61,IF(AND($E$3=4),'Marks Entry 4th'!T61,"")))))</f>
        <v/>
      </c>
      <c r="AF62" s="180" t="str">
        <f>IF(OR($E62="",$G62=""),"",IF(AND($E$3=1),'Marks Entry 1st'!U61,IF(AND($E$3=2),'Marks Entry 2nd'!U61,IF(AND($E$3=3),'Marks Entry 3rd'!U61,IF(AND($E$3=4),'Marks Entry 4th'!U61,"")))))</f>
        <v/>
      </c>
      <c r="AG62" s="87" t="str">
        <f t="shared" si="29"/>
        <v/>
      </c>
      <c r="AH62" s="180" t="str">
        <f>IF(OR($E62="",$G62=""),"",IF(AND($E$3=1),'Marks Entry 1st'!V61,IF(AND($E$3=2),'Marks Entry 2nd'!V61,IF(AND($E$3=3),'Marks Entry 3rd'!V61,IF(AND($E$3=4),'Marks Entry 4th'!V61,"")))))</f>
        <v/>
      </c>
      <c r="AI62" s="180" t="str">
        <f>IF(OR($E62="",$G62=""),"",IF(AND($E$3=1),'Marks Entry 1st'!W61,IF(AND($E$3=2),'Marks Entry 2nd'!W61,IF(AND($E$3=3),'Marks Entry 3rd'!W61,IF(AND($E$3=4),'Marks Entry 4th'!W61,"")))))</f>
        <v/>
      </c>
      <c r="AJ62" s="180" t="str">
        <f>IF(OR($E62="",$G62=""),"",IF(AND($E$3=1),'Marks Entry 1st'!X61,IF(AND($E$3=2),'Marks Entry 2nd'!X61,IF(AND($E$3=3),'Marks Entry 3rd'!X61,IF(AND($E$3=4),'Marks Entry 4th'!X61,"")))))</f>
        <v/>
      </c>
      <c r="AK62" s="91" t="str">
        <f t="shared" si="30"/>
        <v/>
      </c>
      <c r="AL62" s="87">
        <f t="shared" si="31"/>
        <v>0</v>
      </c>
      <c r="AM62" s="93" t="str">
        <f>IF(OR($E62="",$G62=""),"",IF(AND($E$3=1),'Marks Entry 1st'!Y61,IF(AND($E$3=2),'Marks Entry 2nd'!Y61,IF(AND($E$3=3),'Marks Entry 3rd'!Y61,IF(AND($E$3=4),'Marks Entry 4th'!Y61,"")))))</f>
        <v/>
      </c>
      <c r="AN62" s="93" t="str">
        <f>IF(OR($E62="",$G62=""),"",IF(AND($E$3=1),'Marks Entry 1st'!Z61,IF(AND($E$3=2),'Marks Entry 2nd'!Z61,IF(AND($E$3=3),'Marks Entry 3rd'!Z61,IF(AND($E$3=4),'Marks Entry 4th'!Z61,"")))))</f>
        <v/>
      </c>
      <c r="AO62" s="93" t="str">
        <f>IF(OR($E62="",$G62=""),"",IF(AND($E$3=1),'Marks Entry 1st'!AA61,IF(AND($E$3=2),'Marks Entry 2nd'!AA61,IF(AND($E$3=3),'Marks Entry 3rd'!AA61,IF(AND($E$3=4),'Marks Entry 4th'!AA61,"")))))</f>
        <v/>
      </c>
      <c r="AP62" s="92" t="str">
        <f t="shared" si="32"/>
        <v/>
      </c>
      <c r="AQ62" s="87" t="str">
        <f t="shared" si="33"/>
        <v/>
      </c>
      <c r="AR62" s="144">
        <f t="shared" si="34"/>
        <v>0</v>
      </c>
      <c r="AS62" s="144" t="str">
        <f t="shared" si="35"/>
        <v/>
      </c>
      <c r="AT62" s="144" t="str">
        <f t="shared" si="3"/>
        <v/>
      </c>
      <c r="AU62" s="144" t="str">
        <f t="shared" si="36"/>
        <v/>
      </c>
      <c r="AV62" s="144" t="str">
        <f t="shared" si="4"/>
        <v/>
      </c>
      <c r="AW62" s="148" t="str">
        <f t="shared" si="5"/>
        <v/>
      </c>
      <c r="AX62" s="180" t="str">
        <f>IF(OR($E62="",$G62=""),"",IF(AND($E$3=1),'Marks Entry 1st'!AB61,IF(AND($E$3=2),'Marks Entry 2nd'!AB61,IF(AND($E$3=3),'Marks Entry 3rd'!AB61,IF(AND($E$3=4),'Marks Entry 4th'!AB61,"")))))</f>
        <v/>
      </c>
      <c r="AY62" s="180" t="str">
        <f>IF(OR($E62="",$G62=""),"",IF(AND($E$3=1),'Marks Entry 1st'!AC61,IF(AND($E$3=2),'Marks Entry 2nd'!AC61,IF(AND($E$3=3),'Marks Entry 3rd'!AC61,IF(AND($E$3=4),'Marks Entry 4th'!AC61,"")))))</f>
        <v/>
      </c>
      <c r="AZ62" s="87" t="str">
        <f t="shared" si="37"/>
        <v/>
      </c>
      <c r="BA62" s="180" t="str">
        <f>IF(OR($E62="",$G62=""),"",IF(AND($E$3=1),'Marks Entry 1st'!AD61,IF(AND($E$3=2),'Marks Entry 2nd'!AD61,IF(AND($E$3=3),'Marks Entry 3rd'!AD61,IF(AND($E$3=4),'Marks Entry 4th'!AD61,"")))))</f>
        <v/>
      </c>
      <c r="BB62" s="180" t="str">
        <f>IF(OR($E62="",$G62=""),"",IF(AND($E$3=1),'Marks Entry 1st'!AE61,IF(AND($E$3=2),'Marks Entry 2nd'!AE61,IF(AND($E$3=3),'Marks Entry 3rd'!AE61,IF(AND($E$3=4),'Marks Entry 4th'!AE61,"")))))</f>
        <v/>
      </c>
      <c r="BC62" s="180" t="str">
        <f>IF(OR($E62="",$G62=""),"",IF(AND($E$3=1),'Marks Entry 1st'!AF61,IF(AND($E$3=2),'Marks Entry 2nd'!AF61,IF(AND($E$3=3),'Marks Entry 3rd'!AF61,IF(AND($E$3=4),'Marks Entry 4th'!AF61,"")))))</f>
        <v/>
      </c>
      <c r="BD62" s="91" t="str">
        <f t="shared" si="38"/>
        <v/>
      </c>
      <c r="BE62" s="87">
        <f t="shared" si="39"/>
        <v>0</v>
      </c>
      <c r="BF62" s="93" t="str">
        <f>IF(OR($E62="",$G62=""),"",IF(AND($E$3=1),'Marks Entry 1st'!AG61,IF(AND($E$3=2),'Marks Entry 2nd'!AG61,IF(AND($E$3=3),'Marks Entry 3rd'!AG61,IF(AND($E$3=4),'Marks Entry 4th'!AG61,"")))))</f>
        <v/>
      </c>
      <c r="BG62" s="93" t="str">
        <f>IF(OR($E62="",$G62=""),"",IF(AND($E$3=1),'Marks Entry 1st'!AH61,IF(AND($E$3=2),'Marks Entry 2nd'!AH61,IF(AND($E$3=3),'Marks Entry 3rd'!AH61,IF(AND($E$3=4),'Marks Entry 4th'!AH61,"")))))</f>
        <v/>
      </c>
      <c r="BH62" s="93" t="str">
        <f>IF(OR($E62="",$G62=""),"",IF(AND($E$3=1),'Marks Entry 1st'!AI61,IF(AND($E$3=2),'Marks Entry 2nd'!AI61,IF(AND($E$3=3),'Marks Entry 3rd'!AI61,IF(AND($E$3=4),'Marks Entry 4th'!AI61,"")))))</f>
        <v/>
      </c>
      <c r="BI62" s="92" t="str">
        <f t="shared" si="40"/>
        <v/>
      </c>
      <c r="BJ62" s="87" t="str">
        <f t="shared" si="41"/>
        <v/>
      </c>
      <c r="BK62" s="144">
        <f t="shared" si="42"/>
        <v>0</v>
      </c>
      <c r="BL62" s="144" t="str">
        <f t="shared" si="43"/>
        <v/>
      </c>
      <c r="BM62" s="144" t="str">
        <f t="shared" si="6"/>
        <v/>
      </c>
      <c r="BN62" s="144" t="str">
        <f t="shared" si="44"/>
        <v/>
      </c>
      <c r="BO62" s="144" t="str">
        <f t="shared" si="7"/>
        <v/>
      </c>
      <c r="BP62" s="148" t="str">
        <f t="shared" si="8"/>
        <v/>
      </c>
      <c r="BQ62" s="180" t="str">
        <f>IF(OR($E62="",$G62=""),"",IF(AND($E$3=1),'Marks Entry 1st'!AJ61,IF(AND($E$3=2),'Marks Entry 2nd'!AJ61,IF(AND($E$3=3),'Marks Entry 3rd'!AJ61,IF(AND($E$3=4),'Marks Entry 4th'!AJ61,"")))))</f>
        <v/>
      </c>
      <c r="BR62" s="180" t="str">
        <f>IF(OR($E62="",$G62=""),"",IF(AND($E$3=1),'Marks Entry 1st'!AK61,IF(AND($E$3=2),'Marks Entry 2nd'!AK61,IF(AND($E$3=3),'Marks Entry 3rd'!AK61,IF(AND($E$3=4),'Marks Entry 4th'!AK61,"")))))</f>
        <v/>
      </c>
      <c r="BS62" s="87" t="str">
        <f t="shared" si="45"/>
        <v/>
      </c>
      <c r="BT62" s="180" t="str">
        <f>IF(OR($E62="",$G62=""),"",IF(AND($E$3=1),'Marks Entry 1st'!AL61,IF(AND($E$3=2),'Marks Entry 2nd'!AL61,IF(AND($E$3=3),'Marks Entry 3rd'!AL61,IF(AND($E$3=4),'Marks Entry 4th'!AL61,"")))))</f>
        <v/>
      </c>
      <c r="BU62" s="180" t="str">
        <f>IF(OR($E62="",$G62=""),"",IF(AND($E$3=1),'Marks Entry 1st'!AM61,IF(AND($E$3=2),'Marks Entry 2nd'!AM61,IF(AND($E$3=3),'Marks Entry 3rd'!AM61,IF(AND($E$3=4),'Marks Entry 4th'!AM61,"")))))</f>
        <v/>
      </c>
      <c r="BV62" s="180" t="str">
        <f>IF(OR($E62="",$G62=""),"",IF(AND($E$3=1),'Marks Entry 1st'!AN61,IF(AND($E$3=2),'Marks Entry 2nd'!AN61,IF(AND($E$3=3),'Marks Entry 3rd'!AN61,IF(AND($E$3=4),'Marks Entry 4th'!AN61,"")))))</f>
        <v/>
      </c>
      <c r="BW62" s="91" t="str">
        <f t="shared" si="46"/>
        <v/>
      </c>
      <c r="BX62" s="87">
        <f t="shared" si="47"/>
        <v>0</v>
      </c>
      <c r="BY62" s="93" t="str">
        <f>IF(OR($E62="",$G62=""),"",IF(AND($E$3=1),'Marks Entry 1st'!AO61,IF(AND($E$3=2),'Marks Entry 2nd'!AO61,IF(AND($E$3=3),'Marks Entry 3rd'!AO61,IF(AND($E$3=4),'Marks Entry 4th'!AO61,"")))))</f>
        <v/>
      </c>
      <c r="BZ62" s="93" t="str">
        <f>IF(OR($E62="",$G62=""),"",IF(AND($E$3=1),'Marks Entry 1st'!AP61,IF(AND($E$3=2),'Marks Entry 2nd'!AP61,IF(AND($E$3=3),'Marks Entry 3rd'!AP61,IF(AND($E$3=4),'Marks Entry 4th'!AP61,"")))))</f>
        <v/>
      </c>
      <c r="CA62" s="93" t="str">
        <f>IF(OR($E62="",$G62=""),"",IF(AND($E$3=1),'Marks Entry 1st'!AQ61,IF(AND($E$3=2),'Marks Entry 2nd'!AQ61,IF(AND($E$3=3),'Marks Entry 3rd'!AQ61,IF(AND($E$3=4),'Marks Entry 4th'!AQ61,"")))))</f>
        <v/>
      </c>
      <c r="CB62" s="92" t="str">
        <f t="shared" si="48"/>
        <v/>
      </c>
      <c r="CC62" s="87" t="str">
        <f t="shared" si="49"/>
        <v/>
      </c>
      <c r="CD62" s="144">
        <f t="shared" si="50"/>
        <v>0</v>
      </c>
      <c r="CE62" s="144" t="str">
        <f t="shared" si="51"/>
        <v/>
      </c>
      <c r="CF62" s="144" t="str">
        <f t="shared" si="9"/>
        <v/>
      </c>
      <c r="CG62" s="144" t="str">
        <f t="shared" si="52"/>
        <v/>
      </c>
      <c r="CH62" s="144" t="str">
        <f t="shared" si="10"/>
        <v/>
      </c>
      <c r="CI62" s="148" t="str">
        <f t="shared" si="11"/>
        <v/>
      </c>
      <c r="CJ62" s="380" t="str">
        <f>IF(OR($E62="",$G62=""),"",IF(AND($E$3=1),'Marks Entry 1st'!AR61,IF(AND($E$3=2),'Marks Entry 2nd'!AR61,IF(AND($E$3=3),'Marks Entry 3rd'!AR61,IF(AND($E$3=4),'Marks Entry 4th'!AR61,"")))))</f>
        <v/>
      </c>
      <c r="CK62" s="380" t="str">
        <f>IF(OR($E62="",$G62=""),"",IF(AND($E$3=1),'Marks Entry 1st'!AS61,IF(AND($E$3=2),'Marks Entry 2nd'!AS61,IF(AND($E$3=3),'Marks Entry 3rd'!AS61,IF(AND($E$3=4),'Marks Entry 4th'!AS61,"")))))</f>
        <v/>
      </c>
      <c r="CL62" s="380" t="str">
        <f>IF(OR($E62="",$G62=""),"",IF(AND($E$3=1),'Marks Entry 1st'!AT61,IF(AND($E$3=2),'Marks Entry 2nd'!AT61,IF(AND($E$3=3),'Marks Entry 3rd'!AT61,IF(AND($E$3=4),'Marks Entry 4th'!AT61,"")))))</f>
        <v/>
      </c>
      <c r="CM62" s="181" t="str">
        <f t="shared" si="53"/>
        <v/>
      </c>
      <c r="CN62" s="182">
        <f t="shared" si="54"/>
        <v>0</v>
      </c>
      <c r="CO62" s="182" t="str">
        <f t="shared" si="55"/>
        <v/>
      </c>
      <c r="CP62" s="182" t="str">
        <f t="shared" si="56"/>
        <v/>
      </c>
      <c r="CQ62" s="147" t="str">
        <f t="shared" si="12"/>
        <v/>
      </c>
      <c r="CR62" s="380" t="str">
        <f>IF(OR($E62="",$G62=""),"",IF(AND($E$3=1),'Marks Entry 1st'!AU61,IF(AND($E$3=2),'Marks Entry 2nd'!AU61,IF(AND($E$3=3),'Marks Entry 3rd'!AU61,IF(AND($E$3=4),'Marks Entry 4th'!AU61,"")))))</f>
        <v/>
      </c>
      <c r="CS62" s="380" t="str">
        <f>IF(OR($E62="",$G62=""),"",IF(AND($E$3=1),'Marks Entry 1st'!AV61,IF(AND($E$3=2),'Marks Entry 2nd'!AV61,IF(AND($E$3=3),'Marks Entry 3rd'!AV61,IF(AND($E$3=4),'Marks Entry 4th'!AV61,"")))))</f>
        <v/>
      </c>
      <c r="CT62" s="380" t="str">
        <f>IF(OR($E62="",$G62=""),"",IF(AND($E$3=1),'Marks Entry 1st'!AW61,IF(AND($E$3=2),'Marks Entry 2nd'!AW61,IF(AND($E$3=3),'Marks Entry 3rd'!AW61,IF(AND($E$3=4),'Marks Entry 4th'!AW61,"")))))</f>
        <v/>
      </c>
      <c r="CU62" s="181" t="str">
        <f t="shared" si="57"/>
        <v/>
      </c>
      <c r="CV62" s="182">
        <f t="shared" si="58"/>
        <v>0</v>
      </c>
      <c r="CW62" s="182" t="str">
        <f t="shared" si="59"/>
        <v/>
      </c>
      <c r="CX62" s="182" t="str">
        <f t="shared" si="60"/>
        <v/>
      </c>
      <c r="CY62" s="147" t="str">
        <f t="shared" si="13"/>
        <v/>
      </c>
      <c r="CZ62" s="380" t="str">
        <f>IF(OR($E62="",$G62=""),"",IF(AND($E$3=1),'Marks Entry 1st'!AX61,IF(AND($E$3=2),'Marks Entry 2nd'!AX61,IF(AND($E$3=3),'Marks Entry 3rd'!AX61,IF(AND($E$3=4),'Marks Entry 4th'!AX61,"")))))</f>
        <v/>
      </c>
      <c r="DA62" s="380" t="str">
        <f>IF(OR($E62="",$G62=""),"",IF(AND($E$3=1),'Marks Entry 1st'!AY61,IF(AND($E$3=2),'Marks Entry 2nd'!AY61,IF(AND($E$3=3),'Marks Entry 3rd'!AY61,IF(AND($E$3=4),'Marks Entry 4th'!AY61,"")))))</f>
        <v/>
      </c>
      <c r="DB62" s="380" t="str">
        <f>IF(OR($E62="",$G62=""),"",IF(AND($E$3=1),'Marks Entry 1st'!AZ61,IF(AND($E$3=2),'Marks Entry 2nd'!AZ61,IF(AND($E$3=3),'Marks Entry 3rd'!AZ61,IF(AND($E$3=4),'Marks Entry 4th'!AZ61,"")))))</f>
        <v/>
      </c>
      <c r="DC62" s="181" t="str">
        <f t="shared" si="61"/>
        <v/>
      </c>
      <c r="DD62" s="182">
        <f t="shared" si="62"/>
        <v>0</v>
      </c>
      <c r="DE62" s="182" t="str">
        <f t="shared" si="63"/>
        <v/>
      </c>
      <c r="DF62" s="182" t="str">
        <f t="shared" si="64"/>
        <v/>
      </c>
      <c r="DG62" s="147" t="str">
        <f t="shared" si="14"/>
        <v/>
      </c>
      <c r="DH62" s="104" t="str">
        <f t="shared" si="15"/>
        <v/>
      </c>
      <c r="DI62" s="105" t="str">
        <f t="shared" si="16"/>
        <v/>
      </c>
      <c r="DJ62" s="111" t="str">
        <f t="shared" si="17"/>
        <v/>
      </c>
      <c r="DK62" s="112" t="str">
        <f t="shared" si="18"/>
        <v/>
      </c>
      <c r="DL62" s="386" t="str">
        <f t="shared" si="19"/>
        <v/>
      </c>
      <c r="DM62" s="72" t="str">
        <f>IF(OR($E62="",$G62=""),"",IF(AND($E$3=1),'Marks Entry 1st'!BA61,IF(AND($E$3=2),'Marks Entry 2nd'!BA61,IF(AND($E$3=3),'Marks Entry 3rd'!BA61,IF(AND($E$3=4),'Marks Entry 4th'!BA61,"")))))</f>
        <v/>
      </c>
      <c r="DN62" s="72" t="str">
        <f>IF(OR($E62="",$G62=""),"",IF(AND($E$3=1),'Marks Entry 1st'!BB61,IF(AND($E$3=2),'Marks Entry 2nd'!BB61,IF(AND($E$3=3),'Marks Entry 3rd'!BB61,IF(AND($E$3=4),'Marks Entry 4th'!BB61,"")))))</f>
        <v/>
      </c>
      <c r="DO62" s="328" t="str">
        <f t="shared" si="20"/>
        <v/>
      </c>
      <c r="DP62" s="73"/>
      <c r="DW62" s="75">
        <f>IF(AND($E$3=1),'Marks Entry 1st'!I61,IF(AND($E$3=2),'Marks Entry 2nd'!I61,IF(AND($E$3=3),'Marks Entry 3rd'!I61,IF(AND($E$3=4),'Marks Entry 4th'!I61,""))))</f>
        <v>0</v>
      </c>
    </row>
    <row r="63" spans="1:127" ht="18.899999999999999" customHeight="1">
      <c r="A63" s="94">
        <v>56</v>
      </c>
      <c r="B63" s="94" t="str">
        <f>IF(OR(DW63=0,DW63=""),"",IF(AND($E$3=1),'Marks Entry 1st'!I62,IF(AND($E$3=2),'Marks Entry 2nd'!I62,IF(AND($E$3=3),'Marks Entry 3rd'!I62,IF(AND($E$3=4),'Marks Entry 4th'!I62,"")))))</f>
        <v/>
      </c>
      <c r="C63" s="95" t="str">
        <f>IF(OR(B63=0,B63=""),"",IF(AND($E$3=1),'Marks Entry 1st'!B62,IF(AND($E$3=2),'Marks Entry 2nd'!B62,IF(AND($E$3=3),'Marks Entry 3rd'!B62,IF(AND($E$3=4),'Marks Entry 4th'!B62,"")))))</f>
        <v/>
      </c>
      <c r="D63" s="95" t="str">
        <f>IF(OR(B63=0,B63=""),"",IF(AND($E$3=1),'Marks Entry 1st'!C62,IF(AND($E$3=2),'Marks Entry 2nd'!C62,IF(AND($E$3=3),'Marks Entry 3rd'!C62,IF(AND($E$3=4),'Marks Entry 4th'!C62,"")))))</f>
        <v/>
      </c>
      <c r="E63" s="96" t="str">
        <f>IF(OR(B63=0,B63=""),"",IF(AND($E$3=1),'Marks Entry 1st'!E62,IF(AND($E$3=2),'Marks Entry 2nd'!E62,IF(AND($E$3=3),'Marks Entry 3rd'!E62,IF(AND($E$3=4),'Marks Entry 4th'!E62,"")))))</f>
        <v/>
      </c>
      <c r="F63" s="95" t="str">
        <f>IF(OR(B63=0,B63=""),"",IF(AND($E$3=1),'Marks Entry 1st'!D62,IF(AND($E$3=2),'Marks Entry 2nd'!D62,IF(AND($E$3=3),'Marks Entry 3rd'!D62,IF(AND($E$3=4),'Marks Entry 4th'!D62,"")))))</f>
        <v/>
      </c>
      <c r="G63" s="90" t="str">
        <f>IF(OR(B63=0,B63=""),"",IF(AND($E$3=1),'Marks Entry 1st'!F62,IF(AND($E$3=2),'Marks Entry 2nd'!F62,IF(AND($E$3=3),'Marks Entry 3rd'!F62,IF(AND($E$3=4),'Marks Entry 4th'!F62,"")))))</f>
        <v/>
      </c>
      <c r="H63" s="90" t="str">
        <f>IF(OR(B63=0,B63=""),"",IF(AND($E$3=1),'Marks Entry 1st'!G62,IF(AND($E$3=2),'Marks Entry 2nd'!G62,IF(AND($E$3=3),'Marks Entry 3rd'!G62,IF(AND($E$3=4),'Marks Entry 4th'!G62,"")))))</f>
        <v/>
      </c>
      <c r="I63" s="90" t="str">
        <f>IF(OR(B63=0,B63=""),"",IF(AND($E$3=1),'Marks Entry 1st'!H62,IF(AND($E$3=2),'Marks Entry 2nd'!H62,IF(AND($E$3=3),'Marks Entry 3rd'!H62,IF(AND($E$3=4),'Marks Entry 4th'!H62,"")))))</f>
        <v/>
      </c>
      <c r="J63" s="379" t="str">
        <f>IF(OR(B63=0,B63=""),"",IF(AND($E$3=1),'Marks Entry 1st'!J62,IF(AND($E$3=2),'Marks Entry 2nd'!J62,IF(AND($E$3=3),'Marks Entry 3rd'!J62,IF(AND($E$3=4),'Marks Entry 4th'!J62,"")))))</f>
        <v/>
      </c>
      <c r="K63" s="379" t="str">
        <f>IF(OR(B63=0,B63=""),"",IF(AND($E$3=1),'Marks Entry 1st'!K62,IF(AND($E$3=2),'Marks Entry 2nd'!K62,IF(AND($E$3=3),'Marks Entry 3rd'!K62,IF(AND($E$3=4),'Marks Entry 4th'!K62,"")))))</f>
        <v/>
      </c>
      <c r="L63" s="180" t="str">
        <f>IF(OR($E63="",$G63=""),"",IF(AND($E$3=1),'Marks Entry 1st'!L62,IF(AND($E$3=2),'Marks Entry 2nd'!L62,IF(AND($E$3=3),'Marks Entry 3rd'!L62,IF(AND($E$3=4),'Marks Entry 4th'!L62,"")))))</f>
        <v/>
      </c>
      <c r="M63" s="180" t="str">
        <f>IF(OR($E63="",$G63=""),"",IF(AND($E$3=1),'Marks Entry 1st'!M62,IF(AND($E$3=2),'Marks Entry 2nd'!M62,IF(AND($E$3=3),'Marks Entry 3rd'!M62,IF(AND($E$3=4),'Marks Entry 4th'!M62,"")))))</f>
        <v/>
      </c>
      <c r="N63" s="87" t="str">
        <f t="shared" si="21"/>
        <v/>
      </c>
      <c r="O63" s="180" t="str">
        <f>IF(OR($E63="",$G63=""),"",IF(AND($E$3=1),'Marks Entry 1st'!N62,IF(AND($E$3=2),'Marks Entry 2nd'!N62,IF(AND($E$3=3),'Marks Entry 3rd'!N62,IF(AND($E$3=4),'Marks Entry 4th'!N62,"")))))</f>
        <v/>
      </c>
      <c r="P63" s="180" t="str">
        <f>IF(OR($E63="",$G63=""),"",IF(AND($E$3=1),'Marks Entry 1st'!O62,IF(AND($E$3=2),'Marks Entry 2nd'!O62,IF(AND($E$3=3),'Marks Entry 3rd'!O62,IF(AND($E$3=4),'Marks Entry 4th'!O62,"")))))</f>
        <v/>
      </c>
      <c r="Q63" s="180" t="str">
        <f>IF(OR($E63="",$G63=""),"",IF(AND($E$3=1),'Marks Entry 1st'!P62,IF(AND($E$3=2),'Marks Entry 2nd'!P62,IF(AND($E$3=3),'Marks Entry 3rd'!P62,IF(AND($E$3=4),'Marks Entry 4th'!P62,"")))))</f>
        <v/>
      </c>
      <c r="R63" s="91" t="str">
        <f t="shared" si="22"/>
        <v/>
      </c>
      <c r="S63" s="87">
        <f t="shared" si="23"/>
        <v>0</v>
      </c>
      <c r="T63" s="93" t="str">
        <f>IF(OR($E63="",$G63=""),"",IF(AND($E$3=1),'Marks Entry 1st'!Q62,IF(AND($E$3=2),'Marks Entry 2nd'!Q62,IF(AND($E$3=3),'Marks Entry 3rd'!Q62,IF(AND($E$3=4),'Marks Entry 4th'!Q62,"")))))</f>
        <v/>
      </c>
      <c r="U63" s="93" t="str">
        <f>IF(OR($E63="",$G63=""),"",IF(AND($E$3=1),'Marks Entry 1st'!R62,IF(AND($E$3=2),'Marks Entry 2nd'!R62,IF(AND($E$3=3),'Marks Entry 3rd'!R62,IF(AND($E$3=4),'Marks Entry 4th'!R62,"")))))</f>
        <v/>
      </c>
      <c r="V63" s="93" t="str">
        <f>IF(OR($E63="",$G63=""),"",IF(AND($E$3=1),'Marks Entry 1st'!S62,IF(AND($E$3=2),'Marks Entry 2nd'!S62,IF(AND($E$3=3),'Marks Entry 3rd'!S62,IF(AND($E$3=4),'Marks Entry 4th'!S62,"")))))</f>
        <v/>
      </c>
      <c r="W63" s="92" t="str">
        <f t="shared" si="24"/>
        <v/>
      </c>
      <c r="X63" s="87" t="str">
        <f t="shared" si="25"/>
        <v/>
      </c>
      <c r="Y63" s="144">
        <f t="shared" si="26"/>
        <v>0</v>
      </c>
      <c r="Z63" s="144" t="str">
        <f t="shared" si="27"/>
        <v/>
      </c>
      <c r="AA63" s="144" t="str">
        <f t="shared" si="0"/>
        <v/>
      </c>
      <c r="AB63" s="144" t="str">
        <f t="shared" si="28"/>
        <v/>
      </c>
      <c r="AC63" s="144" t="str">
        <f t="shared" si="1"/>
        <v/>
      </c>
      <c r="AD63" s="148" t="str">
        <f t="shared" si="2"/>
        <v/>
      </c>
      <c r="AE63" s="180" t="str">
        <f>IF(OR($E63="",$G63=""),"",IF(AND($E$3=1),'Marks Entry 1st'!T62,IF(AND($E$3=2),'Marks Entry 2nd'!T62,IF(AND($E$3=3),'Marks Entry 3rd'!T62,IF(AND($E$3=4),'Marks Entry 4th'!T62,"")))))</f>
        <v/>
      </c>
      <c r="AF63" s="180" t="str">
        <f>IF(OR($E63="",$G63=""),"",IF(AND($E$3=1),'Marks Entry 1st'!U62,IF(AND($E$3=2),'Marks Entry 2nd'!U62,IF(AND($E$3=3),'Marks Entry 3rd'!U62,IF(AND($E$3=4),'Marks Entry 4th'!U62,"")))))</f>
        <v/>
      </c>
      <c r="AG63" s="87" t="str">
        <f t="shared" si="29"/>
        <v/>
      </c>
      <c r="AH63" s="180" t="str">
        <f>IF(OR($E63="",$G63=""),"",IF(AND($E$3=1),'Marks Entry 1st'!V62,IF(AND($E$3=2),'Marks Entry 2nd'!V62,IF(AND($E$3=3),'Marks Entry 3rd'!V62,IF(AND($E$3=4),'Marks Entry 4th'!V62,"")))))</f>
        <v/>
      </c>
      <c r="AI63" s="180" t="str">
        <f>IF(OR($E63="",$G63=""),"",IF(AND($E$3=1),'Marks Entry 1st'!W62,IF(AND($E$3=2),'Marks Entry 2nd'!W62,IF(AND($E$3=3),'Marks Entry 3rd'!W62,IF(AND($E$3=4),'Marks Entry 4th'!W62,"")))))</f>
        <v/>
      </c>
      <c r="AJ63" s="180" t="str">
        <f>IF(OR($E63="",$G63=""),"",IF(AND($E$3=1),'Marks Entry 1st'!X62,IF(AND($E$3=2),'Marks Entry 2nd'!X62,IF(AND($E$3=3),'Marks Entry 3rd'!X62,IF(AND($E$3=4),'Marks Entry 4th'!X62,"")))))</f>
        <v/>
      </c>
      <c r="AK63" s="91" t="str">
        <f t="shared" si="30"/>
        <v/>
      </c>
      <c r="AL63" s="87">
        <f t="shared" si="31"/>
        <v>0</v>
      </c>
      <c r="AM63" s="93" t="str">
        <f>IF(OR($E63="",$G63=""),"",IF(AND($E$3=1),'Marks Entry 1st'!Y62,IF(AND($E$3=2),'Marks Entry 2nd'!Y62,IF(AND($E$3=3),'Marks Entry 3rd'!Y62,IF(AND($E$3=4),'Marks Entry 4th'!Y62,"")))))</f>
        <v/>
      </c>
      <c r="AN63" s="93" t="str">
        <f>IF(OR($E63="",$G63=""),"",IF(AND($E$3=1),'Marks Entry 1st'!Z62,IF(AND($E$3=2),'Marks Entry 2nd'!Z62,IF(AND($E$3=3),'Marks Entry 3rd'!Z62,IF(AND($E$3=4),'Marks Entry 4th'!Z62,"")))))</f>
        <v/>
      </c>
      <c r="AO63" s="93" t="str">
        <f>IF(OR($E63="",$G63=""),"",IF(AND($E$3=1),'Marks Entry 1st'!AA62,IF(AND($E$3=2),'Marks Entry 2nd'!AA62,IF(AND($E$3=3),'Marks Entry 3rd'!AA62,IF(AND($E$3=4),'Marks Entry 4th'!AA62,"")))))</f>
        <v/>
      </c>
      <c r="AP63" s="92" t="str">
        <f t="shared" si="32"/>
        <v/>
      </c>
      <c r="AQ63" s="87" t="str">
        <f t="shared" si="33"/>
        <v/>
      </c>
      <c r="AR63" s="144">
        <f t="shared" si="34"/>
        <v>0</v>
      </c>
      <c r="AS63" s="144" t="str">
        <f t="shared" si="35"/>
        <v/>
      </c>
      <c r="AT63" s="144" t="str">
        <f t="shared" si="3"/>
        <v/>
      </c>
      <c r="AU63" s="144" t="str">
        <f t="shared" si="36"/>
        <v/>
      </c>
      <c r="AV63" s="144" t="str">
        <f t="shared" si="4"/>
        <v/>
      </c>
      <c r="AW63" s="148" t="str">
        <f t="shared" si="5"/>
        <v/>
      </c>
      <c r="AX63" s="180" t="str">
        <f>IF(OR($E63="",$G63=""),"",IF(AND($E$3=1),'Marks Entry 1st'!AB62,IF(AND($E$3=2),'Marks Entry 2nd'!AB62,IF(AND($E$3=3),'Marks Entry 3rd'!AB62,IF(AND($E$3=4),'Marks Entry 4th'!AB62,"")))))</f>
        <v/>
      </c>
      <c r="AY63" s="180" t="str">
        <f>IF(OR($E63="",$G63=""),"",IF(AND($E$3=1),'Marks Entry 1st'!AC62,IF(AND($E$3=2),'Marks Entry 2nd'!AC62,IF(AND($E$3=3),'Marks Entry 3rd'!AC62,IF(AND($E$3=4),'Marks Entry 4th'!AC62,"")))))</f>
        <v/>
      </c>
      <c r="AZ63" s="87" t="str">
        <f t="shared" si="37"/>
        <v/>
      </c>
      <c r="BA63" s="180" t="str">
        <f>IF(OR($E63="",$G63=""),"",IF(AND($E$3=1),'Marks Entry 1st'!AD62,IF(AND($E$3=2),'Marks Entry 2nd'!AD62,IF(AND($E$3=3),'Marks Entry 3rd'!AD62,IF(AND($E$3=4),'Marks Entry 4th'!AD62,"")))))</f>
        <v/>
      </c>
      <c r="BB63" s="180" t="str">
        <f>IF(OR($E63="",$G63=""),"",IF(AND($E$3=1),'Marks Entry 1st'!AE62,IF(AND($E$3=2),'Marks Entry 2nd'!AE62,IF(AND($E$3=3),'Marks Entry 3rd'!AE62,IF(AND($E$3=4),'Marks Entry 4th'!AE62,"")))))</f>
        <v/>
      </c>
      <c r="BC63" s="180" t="str">
        <f>IF(OR($E63="",$G63=""),"",IF(AND($E$3=1),'Marks Entry 1st'!AF62,IF(AND($E$3=2),'Marks Entry 2nd'!AF62,IF(AND($E$3=3),'Marks Entry 3rd'!AF62,IF(AND($E$3=4),'Marks Entry 4th'!AF62,"")))))</f>
        <v/>
      </c>
      <c r="BD63" s="91" t="str">
        <f t="shared" si="38"/>
        <v/>
      </c>
      <c r="BE63" s="87">
        <f t="shared" si="39"/>
        <v>0</v>
      </c>
      <c r="BF63" s="93" t="str">
        <f>IF(OR($E63="",$G63=""),"",IF(AND($E$3=1),'Marks Entry 1st'!AG62,IF(AND($E$3=2),'Marks Entry 2nd'!AG62,IF(AND($E$3=3),'Marks Entry 3rd'!AG62,IF(AND($E$3=4),'Marks Entry 4th'!AG62,"")))))</f>
        <v/>
      </c>
      <c r="BG63" s="93" t="str">
        <f>IF(OR($E63="",$G63=""),"",IF(AND($E$3=1),'Marks Entry 1st'!AH62,IF(AND($E$3=2),'Marks Entry 2nd'!AH62,IF(AND($E$3=3),'Marks Entry 3rd'!AH62,IF(AND($E$3=4),'Marks Entry 4th'!AH62,"")))))</f>
        <v/>
      </c>
      <c r="BH63" s="93" t="str">
        <f>IF(OR($E63="",$G63=""),"",IF(AND($E$3=1),'Marks Entry 1st'!AI62,IF(AND($E$3=2),'Marks Entry 2nd'!AI62,IF(AND($E$3=3),'Marks Entry 3rd'!AI62,IF(AND($E$3=4),'Marks Entry 4th'!AI62,"")))))</f>
        <v/>
      </c>
      <c r="BI63" s="92" t="str">
        <f t="shared" si="40"/>
        <v/>
      </c>
      <c r="BJ63" s="87" t="str">
        <f t="shared" si="41"/>
        <v/>
      </c>
      <c r="BK63" s="144">
        <f t="shared" si="42"/>
        <v>0</v>
      </c>
      <c r="BL63" s="144" t="str">
        <f t="shared" si="43"/>
        <v/>
      </c>
      <c r="BM63" s="144" t="str">
        <f t="shared" si="6"/>
        <v/>
      </c>
      <c r="BN63" s="144" t="str">
        <f t="shared" si="44"/>
        <v/>
      </c>
      <c r="BO63" s="144" t="str">
        <f t="shared" si="7"/>
        <v/>
      </c>
      <c r="BP63" s="148" t="str">
        <f t="shared" si="8"/>
        <v/>
      </c>
      <c r="BQ63" s="180" t="str">
        <f>IF(OR($E63="",$G63=""),"",IF(AND($E$3=1),'Marks Entry 1st'!AJ62,IF(AND($E$3=2),'Marks Entry 2nd'!AJ62,IF(AND($E$3=3),'Marks Entry 3rd'!AJ62,IF(AND($E$3=4),'Marks Entry 4th'!AJ62,"")))))</f>
        <v/>
      </c>
      <c r="BR63" s="180" t="str">
        <f>IF(OR($E63="",$G63=""),"",IF(AND($E$3=1),'Marks Entry 1st'!AK62,IF(AND($E$3=2),'Marks Entry 2nd'!AK62,IF(AND($E$3=3),'Marks Entry 3rd'!AK62,IF(AND($E$3=4),'Marks Entry 4th'!AK62,"")))))</f>
        <v/>
      </c>
      <c r="BS63" s="87" t="str">
        <f t="shared" si="45"/>
        <v/>
      </c>
      <c r="BT63" s="180" t="str">
        <f>IF(OR($E63="",$G63=""),"",IF(AND($E$3=1),'Marks Entry 1st'!AL62,IF(AND($E$3=2),'Marks Entry 2nd'!AL62,IF(AND($E$3=3),'Marks Entry 3rd'!AL62,IF(AND($E$3=4),'Marks Entry 4th'!AL62,"")))))</f>
        <v/>
      </c>
      <c r="BU63" s="180" t="str">
        <f>IF(OR($E63="",$G63=""),"",IF(AND($E$3=1),'Marks Entry 1st'!AM62,IF(AND($E$3=2),'Marks Entry 2nd'!AM62,IF(AND($E$3=3),'Marks Entry 3rd'!AM62,IF(AND($E$3=4),'Marks Entry 4th'!AM62,"")))))</f>
        <v/>
      </c>
      <c r="BV63" s="180" t="str">
        <f>IF(OR($E63="",$G63=""),"",IF(AND($E$3=1),'Marks Entry 1st'!AN62,IF(AND($E$3=2),'Marks Entry 2nd'!AN62,IF(AND($E$3=3),'Marks Entry 3rd'!AN62,IF(AND($E$3=4),'Marks Entry 4th'!AN62,"")))))</f>
        <v/>
      </c>
      <c r="BW63" s="91" t="str">
        <f t="shared" si="46"/>
        <v/>
      </c>
      <c r="BX63" s="87">
        <f t="shared" si="47"/>
        <v>0</v>
      </c>
      <c r="BY63" s="93" t="str">
        <f>IF(OR($E63="",$G63=""),"",IF(AND($E$3=1),'Marks Entry 1st'!AO62,IF(AND($E$3=2),'Marks Entry 2nd'!AO62,IF(AND($E$3=3),'Marks Entry 3rd'!AO62,IF(AND($E$3=4),'Marks Entry 4th'!AO62,"")))))</f>
        <v/>
      </c>
      <c r="BZ63" s="93" t="str">
        <f>IF(OR($E63="",$G63=""),"",IF(AND($E$3=1),'Marks Entry 1st'!AP62,IF(AND($E$3=2),'Marks Entry 2nd'!AP62,IF(AND($E$3=3),'Marks Entry 3rd'!AP62,IF(AND($E$3=4),'Marks Entry 4th'!AP62,"")))))</f>
        <v/>
      </c>
      <c r="CA63" s="93" t="str">
        <f>IF(OR($E63="",$G63=""),"",IF(AND($E$3=1),'Marks Entry 1st'!AQ62,IF(AND($E$3=2),'Marks Entry 2nd'!AQ62,IF(AND($E$3=3),'Marks Entry 3rd'!AQ62,IF(AND($E$3=4),'Marks Entry 4th'!AQ62,"")))))</f>
        <v/>
      </c>
      <c r="CB63" s="92" t="str">
        <f t="shared" si="48"/>
        <v/>
      </c>
      <c r="CC63" s="87" t="str">
        <f t="shared" si="49"/>
        <v/>
      </c>
      <c r="CD63" s="144">
        <f t="shared" si="50"/>
        <v>0</v>
      </c>
      <c r="CE63" s="144" t="str">
        <f t="shared" si="51"/>
        <v/>
      </c>
      <c r="CF63" s="144" t="str">
        <f t="shared" si="9"/>
        <v/>
      </c>
      <c r="CG63" s="144" t="str">
        <f t="shared" si="52"/>
        <v/>
      </c>
      <c r="CH63" s="144" t="str">
        <f t="shared" si="10"/>
        <v/>
      </c>
      <c r="CI63" s="148" t="str">
        <f t="shared" si="11"/>
        <v/>
      </c>
      <c r="CJ63" s="380" t="str">
        <f>IF(OR($E63="",$G63=""),"",IF(AND($E$3=1),'Marks Entry 1st'!AR62,IF(AND($E$3=2),'Marks Entry 2nd'!AR62,IF(AND($E$3=3),'Marks Entry 3rd'!AR62,IF(AND($E$3=4),'Marks Entry 4th'!AR62,"")))))</f>
        <v/>
      </c>
      <c r="CK63" s="380" t="str">
        <f>IF(OR($E63="",$G63=""),"",IF(AND($E$3=1),'Marks Entry 1st'!AS62,IF(AND($E$3=2),'Marks Entry 2nd'!AS62,IF(AND($E$3=3),'Marks Entry 3rd'!AS62,IF(AND($E$3=4),'Marks Entry 4th'!AS62,"")))))</f>
        <v/>
      </c>
      <c r="CL63" s="380" t="str">
        <f>IF(OR($E63="",$G63=""),"",IF(AND($E$3=1),'Marks Entry 1st'!AT62,IF(AND($E$3=2),'Marks Entry 2nd'!AT62,IF(AND($E$3=3),'Marks Entry 3rd'!AT62,IF(AND($E$3=4),'Marks Entry 4th'!AT62,"")))))</f>
        <v/>
      </c>
      <c r="CM63" s="181" t="str">
        <f t="shared" si="53"/>
        <v/>
      </c>
      <c r="CN63" s="182">
        <f t="shared" si="54"/>
        <v>0</v>
      </c>
      <c r="CO63" s="182" t="str">
        <f t="shared" si="55"/>
        <v/>
      </c>
      <c r="CP63" s="182" t="str">
        <f t="shared" si="56"/>
        <v/>
      </c>
      <c r="CQ63" s="147" t="str">
        <f t="shared" si="12"/>
        <v/>
      </c>
      <c r="CR63" s="380" t="str">
        <f>IF(OR($E63="",$G63=""),"",IF(AND($E$3=1),'Marks Entry 1st'!AU62,IF(AND($E$3=2),'Marks Entry 2nd'!AU62,IF(AND($E$3=3),'Marks Entry 3rd'!AU62,IF(AND($E$3=4),'Marks Entry 4th'!AU62,"")))))</f>
        <v/>
      </c>
      <c r="CS63" s="380" t="str">
        <f>IF(OR($E63="",$G63=""),"",IF(AND($E$3=1),'Marks Entry 1st'!AV62,IF(AND($E$3=2),'Marks Entry 2nd'!AV62,IF(AND($E$3=3),'Marks Entry 3rd'!AV62,IF(AND($E$3=4),'Marks Entry 4th'!AV62,"")))))</f>
        <v/>
      </c>
      <c r="CT63" s="380" t="str">
        <f>IF(OR($E63="",$G63=""),"",IF(AND($E$3=1),'Marks Entry 1st'!AW62,IF(AND($E$3=2),'Marks Entry 2nd'!AW62,IF(AND($E$3=3),'Marks Entry 3rd'!AW62,IF(AND($E$3=4),'Marks Entry 4th'!AW62,"")))))</f>
        <v/>
      </c>
      <c r="CU63" s="181" t="str">
        <f t="shared" si="57"/>
        <v/>
      </c>
      <c r="CV63" s="182">
        <f t="shared" si="58"/>
        <v>0</v>
      </c>
      <c r="CW63" s="182" t="str">
        <f t="shared" si="59"/>
        <v/>
      </c>
      <c r="CX63" s="182" t="str">
        <f t="shared" si="60"/>
        <v/>
      </c>
      <c r="CY63" s="147" t="str">
        <f t="shared" si="13"/>
        <v/>
      </c>
      <c r="CZ63" s="380" t="str">
        <f>IF(OR($E63="",$G63=""),"",IF(AND($E$3=1),'Marks Entry 1st'!AX62,IF(AND($E$3=2),'Marks Entry 2nd'!AX62,IF(AND($E$3=3),'Marks Entry 3rd'!AX62,IF(AND($E$3=4),'Marks Entry 4th'!AX62,"")))))</f>
        <v/>
      </c>
      <c r="DA63" s="380" t="str">
        <f>IF(OR($E63="",$G63=""),"",IF(AND($E$3=1),'Marks Entry 1st'!AY62,IF(AND($E$3=2),'Marks Entry 2nd'!AY62,IF(AND($E$3=3),'Marks Entry 3rd'!AY62,IF(AND($E$3=4),'Marks Entry 4th'!AY62,"")))))</f>
        <v/>
      </c>
      <c r="DB63" s="380" t="str">
        <f>IF(OR($E63="",$G63=""),"",IF(AND($E$3=1),'Marks Entry 1st'!AZ62,IF(AND($E$3=2),'Marks Entry 2nd'!AZ62,IF(AND($E$3=3),'Marks Entry 3rd'!AZ62,IF(AND($E$3=4),'Marks Entry 4th'!AZ62,"")))))</f>
        <v/>
      </c>
      <c r="DC63" s="181" t="str">
        <f t="shared" si="61"/>
        <v/>
      </c>
      <c r="DD63" s="182">
        <f t="shared" si="62"/>
        <v>0</v>
      </c>
      <c r="DE63" s="182" t="str">
        <f t="shared" si="63"/>
        <v/>
      </c>
      <c r="DF63" s="182" t="str">
        <f t="shared" si="64"/>
        <v/>
      </c>
      <c r="DG63" s="147" t="str">
        <f t="shared" si="14"/>
        <v/>
      </c>
      <c r="DH63" s="104" t="str">
        <f t="shared" si="15"/>
        <v/>
      </c>
      <c r="DI63" s="105" t="str">
        <f t="shared" si="16"/>
        <v/>
      </c>
      <c r="DJ63" s="111" t="str">
        <f t="shared" si="17"/>
        <v/>
      </c>
      <c r="DK63" s="112" t="str">
        <f t="shared" si="18"/>
        <v/>
      </c>
      <c r="DL63" s="386" t="str">
        <f t="shared" si="19"/>
        <v/>
      </c>
      <c r="DM63" s="72" t="str">
        <f>IF(OR($E63="",$G63=""),"",IF(AND($E$3=1),'Marks Entry 1st'!BA62,IF(AND($E$3=2),'Marks Entry 2nd'!BA62,IF(AND($E$3=3),'Marks Entry 3rd'!BA62,IF(AND($E$3=4),'Marks Entry 4th'!BA62,"")))))</f>
        <v/>
      </c>
      <c r="DN63" s="72" t="str">
        <f>IF(OR($E63="",$G63=""),"",IF(AND($E$3=1),'Marks Entry 1st'!BB62,IF(AND($E$3=2),'Marks Entry 2nd'!BB62,IF(AND($E$3=3),'Marks Entry 3rd'!BB62,IF(AND($E$3=4),'Marks Entry 4th'!BB62,"")))))</f>
        <v/>
      </c>
      <c r="DO63" s="328" t="str">
        <f t="shared" si="20"/>
        <v/>
      </c>
      <c r="DP63" s="73"/>
      <c r="DW63" s="75">
        <f>IF(AND($E$3=1),'Marks Entry 1st'!I62,IF(AND($E$3=2),'Marks Entry 2nd'!I62,IF(AND($E$3=3),'Marks Entry 3rd'!I62,IF(AND($E$3=4),'Marks Entry 4th'!I62,""))))</f>
        <v>0</v>
      </c>
    </row>
    <row r="64" spans="1:127" ht="18.899999999999999" customHeight="1">
      <c r="A64" s="94">
        <v>57</v>
      </c>
      <c r="B64" s="94" t="str">
        <f>IF(OR(DW64=0,DW64=""),"",IF(AND($E$3=1),'Marks Entry 1st'!I63,IF(AND($E$3=2),'Marks Entry 2nd'!I63,IF(AND($E$3=3),'Marks Entry 3rd'!I63,IF(AND($E$3=4),'Marks Entry 4th'!I63,"")))))</f>
        <v/>
      </c>
      <c r="C64" s="95" t="str">
        <f>IF(OR(B64=0,B64=""),"",IF(AND($E$3=1),'Marks Entry 1st'!B63,IF(AND($E$3=2),'Marks Entry 2nd'!B63,IF(AND($E$3=3),'Marks Entry 3rd'!B63,IF(AND($E$3=4),'Marks Entry 4th'!B63,"")))))</f>
        <v/>
      </c>
      <c r="D64" s="95" t="str">
        <f>IF(OR(B64=0,B64=""),"",IF(AND($E$3=1),'Marks Entry 1st'!C63,IF(AND($E$3=2),'Marks Entry 2nd'!C63,IF(AND($E$3=3),'Marks Entry 3rd'!C63,IF(AND($E$3=4),'Marks Entry 4th'!C63,"")))))</f>
        <v/>
      </c>
      <c r="E64" s="96" t="str">
        <f>IF(OR(B64=0,B64=""),"",IF(AND($E$3=1),'Marks Entry 1st'!E63,IF(AND($E$3=2),'Marks Entry 2nd'!E63,IF(AND($E$3=3),'Marks Entry 3rd'!E63,IF(AND($E$3=4),'Marks Entry 4th'!E63,"")))))</f>
        <v/>
      </c>
      <c r="F64" s="95" t="str">
        <f>IF(OR(B64=0,B64=""),"",IF(AND($E$3=1),'Marks Entry 1st'!D63,IF(AND($E$3=2),'Marks Entry 2nd'!D63,IF(AND($E$3=3),'Marks Entry 3rd'!D63,IF(AND($E$3=4),'Marks Entry 4th'!D63,"")))))</f>
        <v/>
      </c>
      <c r="G64" s="90" t="str">
        <f>IF(OR(B64=0,B64=""),"",IF(AND($E$3=1),'Marks Entry 1st'!F63,IF(AND($E$3=2),'Marks Entry 2nd'!F63,IF(AND($E$3=3),'Marks Entry 3rd'!F63,IF(AND($E$3=4),'Marks Entry 4th'!F63,"")))))</f>
        <v/>
      </c>
      <c r="H64" s="90" t="str">
        <f>IF(OR(B64=0,B64=""),"",IF(AND($E$3=1),'Marks Entry 1st'!G63,IF(AND($E$3=2),'Marks Entry 2nd'!G63,IF(AND($E$3=3),'Marks Entry 3rd'!G63,IF(AND($E$3=4),'Marks Entry 4th'!G63,"")))))</f>
        <v/>
      </c>
      <c r="I64" s="90" t="str">
        <f>IF(OR(B64=0,B64=""),"",IF(AND($E$3=1),'Marks Entry 1st'!H63,IF(AND($E$3=2),'Marks Entry 2nd'!H63,IF(AND($E$3=3),'Marks Entry 3rd'!H63,IF(AND($E$3=4),'Marks Entry 4th'!H63,"")))))</f>
        <v/>
      </c>
      <c r="J64" s="379" t="str">
        <f>IF(OR(B64=0,B64=""),"",IF(AND($E$3=1),'Marks Entry 1st'!J63,IF(AND($E$3=2),'Marks Entry 2nd'!J63,IF(AND($E$3=3),'Marks Entry 3rd'!J63,IF(AND($E$3=4),'Marks Entry 4th'!J63,"")))))</f>
        <v/>
      </c>
      <c r="K64" s="379" t="str">
        <f>IF(OR(B64=0,B64=""),"",IF(AND($E$3=1),'Marks Entry 1st'!K63,IF(AND($E$3=2),'Marks Entry 2nd'!K63,IF(AND($E$3=3),'Marks Entry 3rd'!K63,IF(AND($E$3=4),'Marks Entry 4th'!K63,"")))))</f>
        <v/>
      </c>
      <c r="L64" s="180" t="str">
        <f>IF(OR($E64="",$G64=""),"",IF(AND($E$3=1),'Marks Entry 1st'!L63,IF(AND($E$3=2),'Marks Entry 2nd'!L63,IF(AND($E$3=3),'Marks Entry 3rd'!L63,IF(AND($E$3=4),'Marks Entry 4th'!L63,"")))))</f>
        <v/>
      </c>
      <c r="M64" s="180" t="str">
        <f>IF(OR($E64="",$G64=""),"",IF(AND($E$3=1),'Marks Entry 1st'!M63,IF(AND($E$3=2),'Marks Entry 2nd'!M63,IF(AND($E$3=3),'Marks Entry 3rd'!M63,IF(AND($E$3=4),'Marks Entry 4th'!M63,"")))))</f>
        <v/>
      </c>
      <c r="N64" s="87" t="str">
        <f t="shared" si="21"/>
        <v/>
      </c>
      <c r="O64" s="180" t="str">
        <f>IF(OR($E64="",$G64=""),"",IF(AND($E$3=1),'Marks Entry 1st'!N63,IF(AND($E$3=2),'Marks Entry 2nd'!N63,IF(AND($E$3=3),'Marks Entry 3rd'!N63,IF(AND($E$3=4),'Marks Entry 4th'!N63,"")))))</f>
        <v/>
      </c>
      <c r="P64" s="180" t="str">
        <f>IF(OR($E64="",$G64=""),"",IF(AND($E$3=1),'Marks Entry 1st'!O63,IF(AND($E$3=2),'Marks Entry 2nd'!O63,IF(AND($E$3=3),'Marks Entry 3rd'!O63,IF(AND($E$3=4),'Marks Entry 4th'!O63,"")))))</f>
        <v/>
      </c>
      <c r="Q64" s="180" t="str">
        <f>IF(OR($E64="",$G64=""),"",IF(AND($E$3=1),'Marks Entry 1st'!P63,IF(AND($E$3=2),'Marks Entry 2nd'!P63,IF(AND($E$3=3),'Marks Entry 3rd'!P63,IF(AND($E$3=4),'Marks Entry 4th'!P63,"")))))</f>
        <v/>
      </c>
      <c r="R64" s="91" t="str">
        <f t="shared" si="22"/>
        <v/>
      </c>
      <c r="S64" s="87">
        <f t="shared" si="23"/>
        <v>0</v>
      </c>
      <c r="T64" s="93" t="str">
        <f>IF(OR($E64="",$G64=""),"",IF(AND($E$3=1),'Marks Entry 1st'!Q63,IF(AND($E$3=2),'Marks Entry 2nd'!Q63,IF(AND($E$3=3),'Marks Entry 3rd'!Q63,IF(AND($E$3=4),'Marks Entry 4th'!Q63,"")))))</f>
        <v/>
      </c>
      <c r="U64" s="93" t="str">
        <f>IF(OR($E64="",$G64=""),"",IF(AND($E$3=1),'Marks Entry 1st'!R63,IF(AND($E$3=2),'Marks Entry 2nd'!R63,IF(AND($E$3=3),'Marks Entry 3rd'!R63,IF(AND($E$3=4),'Marks Entry 4th'!R63,"")))))</f>
        <v/>
      </c>
      <c r="V64" s="93" t="str">
        <f>IF(OR($E64="",$G64=""),"",IF(AND($E$3=1),'Marks Entry 1st'!S63,IF(AND($E$3=2),'Marks Entry 2nd'!S63,IF(AND($E$3=3),'Marks Entry 3rd'!S63,IF(AND($E$3=4),'Marks Entry 4th'!S63,"")))))</f>
        <v/>
      </c>
      <c r="W64" s="92" t="str">
        <f t="shared" si="24"/>
        <v/>
      </c>
      <c r="X64" s="87" t="str">
        <f t="shared" si="25"/>
        <v/>
      </c>
      <c r="Y64" s="144">
        <f t="shared" si="26"/>
        <v>0</v>
      </c>
      <c r="Z64" s="144" t="str">
        <f t="shared" si="27"/>
        <v/>
      </c>
      <c r="AA64" s="144" t="str">
        <f t="shared" si="0"/>
        <v/>
      </c>
      <c r="AB64" s="144" t="str">
        <f t="shared" si="28"/>
        <v/>
      </c>
      <c r="AC64" s="144" t="str">
        <f t="shared" si="1"/>
        <v/>
      </c>
      <c r="AD64" s="148" t="str">
        <f t="shared" si="2"/>
        <v/>
      </c>
      <c r="AE64" s="180" t="str">
        <f>IF(OR($E64="",$G64=""),"",IF(AND($E$3=1),'Marks Entry 1st'!T63,IF(AND($E$3=2),'Marks Entry 2nd'!T63,IF(AND($E$3=3),'Marks Entry 3rd'!T63,IF(AND($E$3=4),'Marks Entry 4th'!T63,"")))))</f>
        <v/>
      </c>
      <c r="AF64" s="180" t="str">
        <f>IF(OR($E64="",$G64=""),"",IF(AND($E$3=1),'Marks Entry 1st'!U63,IF(AND($E$3=2),'Marks Entry 2nd'!U63,IF(AND($E$3=3),'Marks Entry 3rd'!U63,IF(AND($E$3=4),'Marks Entry 4th'!U63,"")))))</f>
        <v/>
      </c>
      <c r="AG64" s="87" t="str">
        <f t="shared" si="29"/>
        <v/>
      </c>
      <c r="AH64" s="180" t="str">
        <f>IF(OR($E64="",$G64=""),"",IF(AND($E$3=1),'Marks Entry 1st'!V63,IF(AND($E$3=2),'Marks Entry 2nd'!V63,IF(AND($E$3=3),'Marks Entry 3rd'!V63,IF(AND($E$3=4),'Marks Entry 4th'!V63,"")))))</f>
        <v/>
      </c>
      <c r="AI64" s="180" t="str">
        <f>IF(OR($E64="",$G64=""),"",IF(AND($E$3=1),'Marks Entry 1st'!W63,IF(AND($E$3=2),'Marks Entry 2nd'!W63,IF(AND($E$3=3),'Marks Entry 3rd'!W63,IF(AND($E$3=4),'Marks Entry 4th'!W63,"")))))</f>
        <v/>
      </c>
      <c r="AJ64" s="180" t="str">
        <f>IF(OR($E64="",$G64=""),"",IF(AND($E$3=1),'Marks Entry 1st'!X63,IF(AND($E$3=2),'Marks Entry 2nd'!X63,IF(AND($E$3=3),'Marks Entry 3rd'!X63,IF(AND($E$3=4),'Marks Entry 4th'!X63,"")))))</f>
        <v/>
      </c>
      <c r="AK64" s="91" t="str">
        <f t="shared" si="30"/>
        <v/>
      </c>
      <c r="AL64" s="87">
        <f t="shared" si="31"/>
        <v>0</v>
      </c>
      <c r="AM64" s="93" t="str">
        <f>IF(OR($E64="",$G64=""),"",IF(AND($E$3=1),'Marks Entry 1st'!Y63,IF(AND($E$3=2),'Marks Entry 2nd'!Y63,IF(AND($E$3=3),'Marks Entry 3rd'!Y63,IF(AND($E$3=4),'Marks Entry 4th'!Y63,"")))))</f>
        <v/>
      </c>
      <c r="AN64" s="93" t="str">
        <f>IF(OR($E64="",$G64=""),"",IF(AND($E$3=1),'Marks Entry 1st'!Z63,IF(AND($E$3=2),'Marks Entry 2nd'!Z63,IF(AND($E$3=3),'Marks Entry 3rd'!Z63,IF(AND($E$3=4),'Marks Entry 4th'!Z63,"")))))</f>
        <v/>
      </c>
      <c r="AO64" s="93" t="str">
        <f>IF(OR($E64="",$G64=""),"",IF(AND($E$3=1),'Marks Entry 1st'!AA63,IF(AND($E$3=2),'Marks Entry 2nd'!AA63,IF(AND($E$3=3),'Marks Entry 3rd'!AA63,IF(AND($E$3=4),'Marks Entry 4th'!AA63,"")))))</f>
        <v/>
      </c>
      <c r="AP64" s="92" t="str">
        <f t="shared" si="32"/>
        <v/>
      </c>
      <c r="AQ64" s="87" t="str">
        <f t="shared" si="33"/>
        <v/>
      </c>
      <c r="AR64" s="144">
        <f t="shared" si="34"/>
        <v>0</v>
      </c>
      <c r="AS64" s="144" t="str">
        <f t="shared" si="35"/>
        <v/>
      </c>
      <c r="AT64" s="144" t="str">
        <f t="shared" si="3"/>
        <v/>
      </c>
      <c r="AU64" s="144" t="str">
        <f t="shared" si="36"/>
        <v/>
      </c>
      <c r="AV64" s="144" t="str">
        <f t="shared" si="4"/>
        <v/>
      </c>
      <c r="AW64" s="148" t="str">
        <f t="shared" si="5"/>
        <v/>
      </c>
      <c r="AX64" s="180" t="str">
        <f>IF(OR($E64="",$G64=""),"",IF(AND($E$3=1),'Marks Entry 1st'!AB63,IF(AND($E$3=2),'Marks Entry 2nd'!AB63,IF(AND($E$3=3),'Marks Entry 3rd'!AB63,IF(AND($E$3=4),'Marks Entry 4th'!AB63,"")))))</f>
        <v/>
      </c>
      <c r="AY64" s="180" t="str">
        <f>IF(OR($E64="",$G64=""),"",IF(AND($E$3=1),'Marks Entry 1st'!AC63,IF(AND($E$3=2),'Marks Entry 2nd'!AC63,IF(AND($E$3=3),'Marks Entry 3rd'!AC63,IF(AND($E$3=4),'Marks Entry 4th'!AC63,"")))))</f>
        <v/>
      </c>
      <c r="AZ64" s="87" t="str">
        <f t="shared" si="37"/>
        <v/>
      </c>
      <c r="BA64" s="180" t="str">
        <f>IF(OR($E64="",$G64=""),"",IF(AND($E$3=1),'Marks Entry 1st'!AD63,IF(AND($E$3=2),'Marks Entry 2nd'!AD63,IF(AND($E$3=3),'Marks Entry 3rd'!AD63,IF(AND($E$3=4),'Marks Entry 4th'!AD63,"")))))</f>
        <v/>
      </c>
      <c r="BB64" s="180" t="str">
        <f>IF(OR($E64="",$G64=""),"",IF(AND($E$3=1),'Marks Entry 1st'!AE63,IF(AND($E$3=2),'Marks Entry 2nd'!AE63,IF(AND($E$3=3),'Marks Entry 3rd'!AE63,IF(AND($E$3=4),'Marks Entry 4th'!AE63,"")))))</f>
        <v/>
      </c>
      <c r="BC64" s="180" t="str">
        <f>IF(OR($E64="",$G64=""),"",IF(AND($E$3=1),'Marks Entry 1st'!AF63,IF(AND($E$3=2),'Marks Entry 2nd'!AF63,IF(AND($E$3=3),'Marks Entry 3rd'!AF63,IF(AND($E$3=4),'Marks Entry 4th'!AF63,"")))))</f>
        <v/>
      </c>
      <c r="BD64" s="91" t="str">
        <f t="shared" si="38"/>
        <v/>
      </c>
      <c r="BE64" s="87">
        <f t="shared" si="39"/>
        <v>0</v>
      </c>
      <c r="BF64" s="93" t="str">
        <f>IF(OR($E64="",$G64=""),"",IF(AND($E$3=1),'Marks Entry 1st'!AG63,IF(AND($E$3=2),'Marks Entry 2nd'!AG63,IF(AND($E$3=3),'Marks Entry 3rd'!AG63,IF(AND($E$3=4),'Marks Entry 4th'!AG63,"")))))</f>
        <v/>
      </c>
      <c r="BG64" s="93" t="str">
        <f>IF(OR($E64="",$G64=""),"",IF(AND($E$3=1),'Marks Entry 1st'!AH63,IF(AND($E$3=2),'Marks Entry 2nd'!AH63,IF(AND($E$3=3),'Marks Entry 3rd'!AH63,IF(AND($E$3=4),'Marks Entry 4th'!AH63,"")))))</f>
        <v/>
      </c>
      <c r="BH64" s="93" t="str">
        <f>IF(OR($E64="",$G64=""),"",IF(AND($E$3=1),'Marks Entry 1st'!AI63,IF(AND($E$3=2),'Marks Entry 2nd'!AI63,IF(AND($E$3=3),'Marks Entry 3rd'!AI63,IF(AND($E$3=4),'Marks Entry 4th'!AI63,"")))))</f>
        <v/>
      </c>
      <c r="BI64" s="92" t="str">
        <f t="shared" si="40"/>
        <v/>
      </c>
      <c r="BJ64" s="87" t="str">
        <f t="shared" si="41"/>
        <v/>
      </c>
      <c r="BK64" s="144">
        <f t="shared" si="42"/>
        <v>0</v>
      </c>
      <c r="BL64" s="144" t="str">
        <f t="shared" si="43"/>
        <v/>
      </c>
      <c r="BM64" s="144" t="str">
        <f t="shared" si="6"/>
        <v/>
      </c>
      <c r="BN64" s="144" t="str">
        <f t="shared" si="44"/>
        <v/>
      </c>
      <c r="BO64" s="144" t="str">
        <f t="shared" si="7"/>
        <v/>
      </c>
      <c r="BP64" s="148" t="str">
        <f t="shared" si="8"/>
        <v/>
      </c>
      <c r="BQ64" s="180" t="str">
        <f>IF(OR($E64="",$G64=""),"",IF(AND($E$3=1),'Marks Entry 1st'!AJ63,IF(AND($E$3=2),'Marks Entry 2nd'!AJ63,IF(AND($E$3=3),'Marks Entry 3rd'!AJ63,IF(AND($E$3=4),'Marks Entry 4th'!AJ63,"")))))</f>
        <v/>
      </c>
      <c r="BR64" s="180" t="str">
        <f>IF(OR($E64="",$G64=""),"",IF(AND($E$3=1),'Marks Entry 1st'!AK63,IF(AND($E$3=2),'Marks Entry 2nd'!AK63,IF(AND($E$3=3),'Marks Entry 3rd'!AK63,IF(AND($E$3=4),'Marks Entry 4th'!AK63,"")))))</f>
        <v/>
      </c>
      <c r="BS64" s="87" t="str">
        <f t="shared" si="45"/>
        <v/>
      </c>
      <c r="BT64" s="180" t="str">
        <f>IF(OR($E64="",$G64=""),"",IF(AND($E$3=1),'Marks Entry 1st'!AL63,IF(AND($E$3=2),'Marks Entry 2nd'!AL63,IF(AND($E$3=3),'Marks Entry 3rd'!AL63,IF(AND($E$3=4),'Marks Entry 4th'!AL63,"")))))</f>
        <v/>
      </c>
      <c r="BU64" s="180" t="str">
        <f>IF(OR($E64="",$G64=""),"",IF(AND($E$3=1),'Marks Entry 1st'!AM63,IF(AND($E$3=2),'Marks Entry 2nd'!AM63,IF(AND($E$3=3),'Marks Entry 3rd'!AM63,IF(AND($E$3=4),'Marks Entry 4th'!AM63,"")))))</f>
        <v/>
      </c>
      <c r="BV64" s="180" t="str">
        <f>IF(OR($E64="",$G64=""),"",IF(AND($E$3=1),'Marks Entry 1st'!AN63,IF(AND($E$3=2),'Marks Entry 2nd'!AN63,IF(AND($E$3=3),'Marks Entry 3rd'!AN63,IF(AND($E$3=4),'Marks Entry 4th'!AN63,"")))))</f>
        <v/>
      </c>
      <c r="BW64" s="91" t="str">
        <f t="shared" si="46"/>
        <v/>
      </c>
      <c r="BX64" s="87">
        <f t="shared" si="47"/>
        <v>0</v>
      </c>
      <c r="BY64" s="93" t="str">
        <f>IF(OR($E64="",$G64=""),"",IF(AND($E$3=1),'Marks Entry 1st'!AO63,IF(AND($E$3=2),'Marks Entry 2nd'!AO63,IF(AND($E$3=3),'Marks Entry 3rd'!AO63,IF(AND($E$3=4),'Marks Entry 4th'!AO63,"")))))</f>
        <v/>
      </c>
      <c r="BZ64" s="93" t="str">
        <f>IF(OR($E64="",$G64=""),"",IF(AND($E$3=1),'Marks Entry 1st'!AP63,IF(AND($E$3=2),'Marks Entry 2nd'!AP63,IF(AND($E$3=3),'Marks Entry 3rd'!AP63,IF(AND($E$3=4),'Marks Entry 4th'!AP63,"")))))</f>
        <v/>
      </c>
      <c r="CA64" s="93" t="str">
        <f>IF(OR($E64="",$G64=""),"",IF(AND($E$3=1),'Marks Entry 1st'!AQ63,IF(AND($E$3=2),'Marks Entry 2nd'!AQ63,IF(AND($E$3=3),'Marks Entry 3rd'!AQ63,IF(AND($E$3=4),'Marks Entry 4th'!AQ63,"")))))</f>
        <v/>
      </c>
      <c r="CB64" s="92" t="str">
        <f t="shared" si="48"/>
        <v/>
      </c>
      <c r="CC64" s="87" t="str">
        <f t="shared" si="49"/>
        <v/>
      </c>
      <c r="CD64" s="144">
        <f t="shared" si="50"/>
        <v>0</v>
      </c>
      <c r="CE64" s="144" t="str">
        <f t="shared" si="51"/>
        <v/>
      </c>
      <c r="CF64" s="144" t="str">
        <f t="shared" si="9"/>
        <v/>
      </c>
      <c r="CG64" s="144" t="str">
        <f t="shared" si="52"/>
        <v/>
      </c>
      <c r="CH64" s="144" t="str">
        <f t="shared" si="10"/>
        <v/>
      </c>
      <c r="CI64" s="148" t="str">
        <f t="shared" si="11"/>
        <v/>
      </c>
      <c r="CJ64" s="380" t="str">
        <f>IF(OR($E64="",$G64=""),"",IF(AND($E$3=1),'Marks Entry 1st'!AR63,IF(AND($E$3=2),'Marks Entry 2nd'!AR63,IF(AND($E$3=3),'Marks Entry 3rd'!AR63,IF(AND($E$3=4),'Marks Entry 4th'!AR63,"")))))</f>
        <v/>
      </c>
      <c r="CK64" s="380" t="str">
        <f>IF(OR($E64="",$G64=""),"",IF(AND($E$3=1),'Marks Entry 1st'!AS63,IF(AND($E$3=2),'Marks Entry 2nd'!AS63,IF(AND($E$3=3),'Marks Entry 3rd'!AS63,IF(AND($E$3=4),'Marks Entry 4th'!AS63,"")))))</f>
        <v/>
      </c>
      <c r="CL64" s="380" t="str">
        <f>IF(OR($E64="",$G64=""),"",IF(AND($E$3=1),'Marks Entry 1st'!AT63,IF(AND($E$3=2),'Marks Entry 2nd'!AT63,IF(AND($E$3=3),'Marks Entry 3rd'!AT63,IF(AND($E$3=4),'Marks Entry 4th'!AT63,"")))))</f>
        <v/>
      </c>
      <c r="CM64" s="181" t="str">
        <f t="shared" si="53"/>
        <v/>
      </c>
      <c r="CN64" s="182">
        <f t="shared" si="54"/>
        <v>0</v>
      </c>
      <c r="CO64" s="182" t="str">
        <f t="shared" si="55"/>
        <v/>
      </c>
      <c r="CP64" s="182" t="str">
        <f t="shared" si="56"/>
        <v/>
      </c>
      <c r="CQ64" s="147" t="str">
        <f t="shared" si="12"/>
        <v/>
      </c>
      <c r="CR64" s="380" t="str">
        <f>IF(OR($E64="",$G64=""),"",IF(AND($E$3=1),'Marks Entry 1st'!AU63,IF(AND($E$3=2),'Marks Entry 2nd'!AU63,IF(AND($E$3=3),'Marks Entry 3rd'!AU63,IF(AND($E$3=4),'Marks Entry 4th'!AU63,"")))))</f>
        <v/>
      </c>
      <c r="CS64" s="380" t="str">
        <f>IF(OR($E64="",$G64=""),"",IF(AND($E$3=1),'Marks Entry 1st'!AV63,IF(AND($E$3=2),'Marks Entry 2nd'!AV63,IF(AND($E$3=3),'Marks Entry 3rd'!AV63,IF(AND($E$3=4),'Marks Entry 4th'!AV63,"")))))</f>
        <v/>
      </c>
      <c r="CT64" s="380" t="str">
        <f>IF(OR($E64="",$G64=""),"",IF(AND($E$3=1),'Marks Entry 1st'!AW63,IF(AND($E$3=2),'Marks Entry 2nd'!AW63,IF(AND($E$3=3),'Marks Entry 3rd'!AW63,IF(AND($E$3=4),'Marks Entry 4th'!AW63,"")))))</f>
        <v/>
      </c>
      <c r="CU64" s="181" t="str">
        <f t="shared" si="57"/>
        <v/>
      </c>
      <c r="CV64" s="182">
        <f t="shared" si="58"/>
        <v>0</v>
      </c>
      <c r="CW64" s="182" t="str">
        <f t="shared" si="59"/>
        <v/>
      </c>
      <c r="CX64" s="182" t="str">
        <f t="shared" si="60"/>
        <v/>
      </c>
      <c r="CY64" s="147" t="str">
        <f t="shared" si="13"/>
        <v/>
      </c>
      <c r="CZ64" s="380" t="str">
        <f>IF(OR($E64="",$G64=""),"",IF(AND($E$3=1),'Marks Entry 1st'!AX63,IF(AND($E$3=2),'Marks Entry 2nd'!AX63,IF(AND($E$3=3),'Marks Entry 3rd'!AX63,IF(AND($E$3=4),'Marks Entry 4th'!AX63,"")))))</f>
        <v/>
      </c>
      <c r="DA64" s="380" t="str">
        <f>IF(OR($E64="",$G64=""),"",IF(AND($E$3=1),'Marks Entry 1st'!AY63,IF(AND($E$3=2),'Marks Entry 2nd'!AY63,IF(AND($E$3=3),'Marks Entry 3rd'!AY63,IF(AND($E$3=4),'Marks Entry 4th'!AY63,"")))))</f>
        <v/>
      </c>
      <c r="DB64" s="380" t="str">
        <f>IF(OR($E64="",$G64=""),"",IF(AND($E$3=1),'Marks Entry 1st'!AZ63,IF(AND($E$3=2),'Marks Entry 2nd'!AZ63,IF(AND($E$3=3),'Marks Entry 3rd'!AZ63,IF(AND($E$3=4),'Marks Entry 4th'!AZ63,"")))))</f>
        <v/>
      </c>
      <c r="DC64" s="181" t="str">
        <f t="shared" si="61"/>
        <v/>
      </c>
      <c r="DD64" s="182">
        <f t="shared" si="62"/>
        <v>0</v>
      </c>
      <c r="DE64" s="182" t="str">
        <f t="shared" si="63"/>
        <v/>
      </c>
      <c r="DF64" s="182" t="str">
        <f t="shared" si="64"/>
        <v/>
      </c>
      <c r="DG64" s="147" t="str">
        <f t="shared" si="14"/>
        <v/>
      </c>
      <c r="DH64" s="104" t="str">
        <f t="shared" si="15"/>
        <v/>
      </c>
      <c r="DI64" s="105" t="str">
        <f t="shared" si="16"/>
        <v/>
      </c>
      <c r="DJ64" s="111" t="str">
        <f t="shared" si="17"/>
        <v/>
      </c>
      <c r="DK64" s="112" t="str">
        <f t="shared" si="18"/>
        <v/>
      </c>
      <c r="DL64" s="386" t="str">
        <f t="shared" si="19"/>
        <v/>
      </c>
      <c r="DM64" s="72" t="str">
        <f>IF(OR($E64="",$G64=""),"",IF(AND($E$3=1),'Marks Entry 1st'!BA63,IF(AND($E$3=2),'Marks Entry 2nd'!BA63,IF(AND($E$3=3),'Marks Entry 3rd'!BA63,IF(AND($E$3=4),'Marks Entry 4th'!BA63,"")))))</f>
        <v/>
      </c>
      <c r="DN64" s="72" t="str">
        <f>IF(OR($E64="",$G64=""),"",IF(AND($E$3=1),'Marks Entry 1st'!BB63,IF(AND($E$3=2),'Marks Entry 2nd'!BB63,IF(AND($E$3=3),'Marks Entry 3rd'!BB63,IF(AND($E$3=4),'Marks Entry 4th'!BB63,"")))))</f>
        <v/>
      </c>
      <c r="DO64" s="328" t="str">
        <f t="shared" si="20"/>
        <v/>
      </c>
      <c r="DP64" s="73"/>
      <c r="DW64" s="75">
        <f>IF(AND($E$3=1),'Marks Entry 1st'!I63,IF(AND($E$3=2),'Marks Entry 2nd'!I63,IF(AND($E$3=3),'Marks Entry 3rd'!I63,IF(AND($E$3=4),'Marks Entry 4th'!I63,""))))</f>
        <v>0</v>
      </c>
    </row>
    <row r="65" spans="1:127" ht="18.899999999999999" customHeight="1">
      <c r="A65" s="94">
        <v>58</v>
      </c>
      <c r="B65" s="94" t="str">
        <f>IF(OR(DW65=0,DW65=""),"",IF(AND($E$3=1),'Marks Entry 1st'!I64,IF(AND($E$3=2),'Marks Entry 2nd'!I64,IF(AND($E$3=3),'Marks Entry 3rd'!I64,IF(AND($E$3=4),'Marks Entry 4th'!I64,"")))))</f>
        <v/>
      </c>
      <c r="C65" s="95" t="str">
        <f>IF(OR(B65=0,B65=""),"",IF(AND($E$3=1),'Marks Entry 1st'!B64,IF(AND($E$3=2),'Marks Entry 2nd'!B64,IF(AND($E$3=3),'Marks Entry 3rd'!B64,IF(AND($E$3=4),'Marks Entry 4th'!B64,"")))))</f>
        <v/>
      </c>
      <c r="D65" s="95" t="str">
        <f>IF(OR(B65=0,B65=""),"",IF(AND($E$3=1),'Marks Entry 1st'!C64,IF(AND($E$3=2),'Marks Entry 2nd'!C64,IF(AND($E$3=3),'Marks Entry 3rd'!C64,IF(AND($E$3=4),'Marks Entry 4th'!C64,"")))))</f>
        <v/>
      </c>
      <c r="E65" s="96" t="str">
        <f>IF(OR(B65=0,B65=""),"",IF(AND($E$3=1),'Marks Entry 1st'!E64,IF(AND($E$3=2),'Marks Entry 2nd'!E64,IF(AND($E$3=3),'Marks Entry 3rd'!E64,IF(AND($E$3=4),'Marks Entry 4th'!E64,"")))))</f>
        <v/>
      </c>
      <c r="F65" s="95" t="str">
        <f>IF(OR(B65=0,B65=""),"",IF(AND($E$3=1),'Marks Entry 1st'!D64,IF(AND($E$3=2),'Marks Entry 2nd'!D64,IF(AND($E$3=3),'Marks Entry 3rd'!D64,IF(AND($E$3=4),'Marks Entry 4th'!D64,"")))))</f>
        <v/>
      </c>
      <c r="G65" s="90" t="str">
        <f>IF(OR(B65=0,B65=""),"",IF(AND($E$3=1),'Marks Entry 1st'!F64,IF(AND($E$3=2),'Marks Entry 2nd'!F64,IF(AND($E$3=3),'Marks Entry 3rd'!F64,IF(AND($E$3=4),'Marks Entry 4th'!F64,"")))))</f>
        <v/>
      </c>
      <c r="H65" s="90" t="str">
        <f>IF(OR(B65=0,B65=""),"",IF(AND($E$3=1),'Marks Entry 1st'!G64,IF(AND($E$3=2),'Marks Entry 2nd'!G64,IF(AND($E$3=3),'Marks Entry 3rd'!G64,IF(AND($E$3=4),'Marks Entry 4th'!G64,"")))))</f>
        <v/>
      </c>
      <c r="I65" s="90" t="str">
        <f>IF(OR(B65=0,B65=""),"",IF(AND($E$3=1),'Marks Entry 1st'!H64,IF(AND($E$3=2),'Marks Entry 2nd'!H64,IF(AND($E$3=3),'Marks Entry 3rd'!H64,IF(AND($E$3=4),'Marks Entry 4th'!H64,"")))))</f>
        <v/>
      </c>
      <c r="J65" s="379" t="str">
        <f>IF(OR(B65=0,B65=""),"",IF(AND($E$3=1),'Marks Entry 1st'!J64,IF(AND($E$3=2),'Marks Entry 2nd'!J64,IF(AND($E$3=3),'Marks Entry 3rd'!J64,IF(AND($E$3=4),'Marks Entry 4th'!J64,"")))))</f>
        <v/>
      </c>
      <c r="K65" s="379" t="str">
        <f>IF(OR(B65=0,B65=""),"",IF(AND($E$3=1),'Marks Entry 1st'!K64,IF(AND($E$3=2),'Marks Entry 2nd'!K64,IF(AND($E$3=3),'Marks Entry 3rd'!K64,IF(AND($E$3=4),'Marks Entry 4th'!K64,"")))))</f>
        <v/>
      </c>
      <c r="L65" s="180" t="str">
        <f>IF(OR($E65="",$G65=""),"",IF(AND($E$3=1),'Marks Entry 1st'!L64,IF(AND($E$3=2),'Marks Entry 2nd'!L64,IF(AND($E$3=3),'Marks Entry 3rd'!L64,IF(AND($E$3=4),'Marks Entry 4th'!L64,"")))))</f>
        <v/>
      </c>
      <c r="M65" s="180" t="str">
        <f>IF(OR($E65="",$G65=""),"",IF(AND($E$3=1),'Marks Entry 1st'!M64,IF(AND($E$3=2),'Marks Entry 2nd'!M64,IF(AND($E$3=3),'Marks Entry 3rd'!M64,IF(AND($E$3=4),'Marks Entry 4th'!M64,"")))))</f>
        <v/>
      </c>
      <c r="N65" s="87" t="str">
        <f t="shared" si="21"/>
        <v/>
      </c>
      <c r="O65" s="180" t="str">
        <f>IF(OR($E65="",$G65=""),"",IF(AND($E$3=1),'Marks Entry 1st'!N64,IF(AND($E$3=2),'Marks Entry 2nd'!N64,IF(AND($E$3=3),'Marks Entry 3rd'!N64,IF(AND($E$3=4),'Marks Entry 4th'!N64,"")))))</f>
        <v/>
      </c>
      <c r="P65" s="180" t="str">
        <f>IF(OR($E65="",$G65=""),"",IF(AND($E$3=1),'Marks Entry 1st'!O64,IF(AND($E$3=2),'Marks Entry 2nd'!O64,IF(AND($E$3=3),'Marks Entry 3rd'!O64,IF(AND($E$3=4),'Marks Entry 4th'!O64,"")))))</f>
        <v/>
      </c>
      <c r="Q65" s="180" t="str">
        <f>IF(OR($E65="",$G65=""),"",IF(AND($E$3=1),'Marks Entry 1st'!P64,IF(AND($E$3=2),'Marks Entry 2nd'!P64,IF(AND($E$3=3),'Marks Entry 3rd'!P64,IF(AND($E$3=4),'Marks Entry 4th'!P64,"")))))</f>
        <v/>
      </c>
      <c r="R65" s="91" t="str">
        <f t="shared" si="22"/>
        <v/>
      </c>
      <c r="S65" s="87">
        <f t="shared" si="23"/>
        <v>0</v>
      </c>
      <c r="T65" s="93" t="str">
        <f>IF(OR($E65="",$G65=""),"",IF(AND($E$3=1),'Marks Entry 1st'!Q64,IF(AND($E$3=2),'Marks Entry 2nd'!Q64,IF(AND($E$3=3),'Marks Entry 3rd'!Q64,IF(AND($E$3=4),'Marks Entry 4th'!Q64,"")))))</f>
        <v/>
      </c>
      <c r="U65" s="93" t="str">
        <f>IF(OR($E65="",$G65=""),"",IF(AND($E$3=1),'Marks Entry 1st'!R64,IF(AND($E$3=2),'Marks Entry 2nd'!R64,IF(AND($E$3=3),'Marks Entry 3rd'!R64,IF(AND($E$3=4),'Marks Entry 4th'!R64,"")))))</f>
        <v/>
      </c>
      <c r="V65" s="93" t="str">
        <f>IF(OR($E65="",$G65=""),"",IF(AND($E$3=1),'Marks Entry 1st'!S64,IF(AND($E$3=2),'Marks Entry 2nd'!S64,IF(AND($E$3=3),'Marks Entry 3rd'!S64,IF(AND($E$3=4),'Marks Entry 4th'!S64,"")))))</f>
        <v/>
      </c>
      <c r="W65" s="92" t="str">
        <f t="shared" si="24"/>
        <v/>
      </c>
      <c r="X65" s="87" t="str">
        <f t="shared" si="25"/>
        <v/>
      </c>
      <c r="Y65" s="144">
        <f t="shared" si="26"/>
        <v>0</v>
      </c>
      <c r="Z65" s="144" t="str">
        <f t="shared" si="27"/>
        <v/>
      </c>
      <c r="AA65" s="144" t="str">
        <f t="shared" si="0"/>
        <v/>
      </c>
      <c r="AB65" s="144" t="str">
        <f t="shared" si="28"/>
        <v/>
      </c>
      <c r="AC65" s="144" t="str">
        <f t="shared" si="1"/>
        <v/>
      </c>
      <c r="AD65" s="148" t="str">
        <f t="shared" si="2"/>
        <v/>
      </c>
      <c r="AE65" s="180" t="str">
        <f>IF(OR($E65="",$G65=""),"",IF(AND($E$3=1),'Marks Entry 1st'!T64,IF(AND($E$3=2),'Marks Entry 2nd'!T64,IF(AND($E$3=3),'Marks Entry 3rd'!T64,IF(AND($E$3=4),'Marks Entry 4th'!T64,"")))))</f>
        <v/>
      </c>
      <c r="AF65" s="180" t="str">
        <f>IF(OR($E65="",$G65=""),"",IF(AND($E$3=1),'Marks Entry 1st'!U64,IF(AND($E$3=2),'Marks Entry 2nd'!U64,IF(AND($E$3=3),'Marks Entry 3rd'!U64,IF(AND($E$3=4),'Marks Entry 4th'!U64,"")))))</f>
        <v/>
      </c>
      <c r="AG65" s="87" t="str">
        <f t="shared" si="29"/>
        <v/>
      </c>
      <c r="AH65" s="180" t="str">
        <f>IF(OR($E65="",$G65=""),"",IF(AND($E$3=1),'Marks Entry 1st'!V64,IF(AND($E$3=2),'Marks Entry 2nd'!V64,IF(AND($E$3=3),'Marks Entry 3rd'!V64,IF(AND($E$3=4),'Marks Entry 4th'!V64,"")))))</f>
        <v/>
      </c>
      <c r="AI65" s="180" t="str">
        <f>IF(OR($E65="",$G65=""),"",IF(AND($E$3=1),'Marks Entry 1st'!W64,IF(AND($E$3=2),'Marks Entry 2nd'!W64,IF(AND($E$3=3),'Marks Entry 3rd'!W64,IF(AND($E$3=4),'Marks Entry 4th'!W64,"")))))</f>
        <v/>
      </c>
      <c r="AJ65" s="180" t="str">
        <f>IF(OR($E65="",$G65=""),"",IF(AND($E$3=1),'Marks Entry 1st'!X64,IF(AND($E$3=2),'Marks Entry 2nd'!X64,IF(AND($E$3=3),'Marks Entry 3rd'!X64,IF(AND($E$3=4),'Marks Entry 4th'!X64,"")))))</f>
        <v/>
      </c>
      <c r="AK65" s="91" t="str">
        <f t="shared" si="30"/>
        <v/>
      </c>
      <c r="AL65" s="87">
        <f t="shared" si="31"/>
        <v>0</v>
      </c>
      <c r="AM65" s="93" t="str">
        <f>IF(OR($E65="",$G65=""),"",IF(AND($E$3=1),'Marks Entry 1st'!Y64,IF(AND($E$3=2),'Marks Entry 2nd'!Y64,IF(AND($E$3=3),'Marks Entry 3rd'!Y64,IF(AND($E$3=4),'Marks Entry 4th'!Y64,"")))))</f>
        <v/>
      </c>
      <c r="AN65" s="93" t="str">
        <f>IF(OR($E65="",$G65=""),"",IF(AND($E$3=1),'Marks Entry 1st'!Z64,IF(AND($E$3=2),'Marks Entry 2nd'!Z64,IF(AND($E$3=3),'Marks Entry 3rd'!Z64,IF(AND($E$3=4),'Marks Entry 4th'!Z64,"")))))</f>
        <v/>
      </c>
      <c r="AO65" s="93" t="str">
        <f>IF(OR($E65="",$G65=""),"",IF(AND($E$3=1),'Marks Entry 1st'!AA64,IF(AND($E$3=2),'Marks Entry 2nd'!AA64,IF(AND($E$3=3),'Marks Entry 3rd'!AA64,IF(AND($E$3=4),'Marks Entry 4th'!AA64,"")))))</f>
        <v/>
      </c>
      <c r="AP65" s="92" t="str">
        <f t="shared" si="32"/>
        <v/>
      </c>
      <c r="AQ65" s="87" t="str">
        <f t="shared" si="33"/>
        <v/>
      </c>
      <c r="AR65" s="144">
        <f t="shared" si="34"/>
        <v>0</v>
      </c>
      <c r="AS65" s="144" t="str">
        <f t="shared" si="35"/>
        <v/>
      </c>
      <c r="AT65" s="144" t="str">
        <f t="shared" si="3"/>
        <v/>
      </c>
      <c r="AU65" s="144" t="str">
        <f t="shared" si="36"/>
        <v/>
      </c>
      <c r="AV65" s="144" t="str">
        <f t="shared" si="4"/>
        <v/>
      </c>
      <c r="AW65" s="148" t="str">
        <f t="shared" si="5"/>
        <v/>
      </c>
      <c r="AX65" s="180" t="str">
        <f>IF(OR($E65="",$G65=""),"",IF(AND($E$3=1),'Marks Entry 1st'!AB64,IF(AND($E$3=2),'Marks Entry 2nd'!AB64,IF(AND($E$3=3),'Marks Entry 3rd'!AB64,IF(AND($E$3=4),'Marks Entry 4th'!AB64,"")))))</f>
        <v/>
      </c>
      <c r="AY65" s="180" t="str">
        <f>IF(OR($E65="",$G65=""),"",IF(AND($E$3=1),'Marks Entry 1st'!AC64,IF(AND($E$3=2),'Marks Entry 2nd'!AC64,IF(AND($E$3=3),'Marks Entry 3rd'!AC64,IF(AND($E$3=4),'Marks Entry 4th'!AC64,"")))))</f>
        <v/>
      </c>
      <c r="AZ65" s="87" t="str">
        <f t="shared" si="37"/>
        <v/>
      </c>
      <c r="BA65" s="180" t="str">
        <f>IF(OR($E65="",$G65=""),"",IF(AND($E$3=1),'Marks Entry 1st'!AD64,IF(AND($E$3=2),'Marks Entry 2nd'!AD64,IF(AND($E$3=3),'Marks Entry 3rd'!AD64,IF(AND($E$3=4),'Marks Entry 4th'!AD64,"")))))</f>
        <v/>
      </c>
      <c r="BB65" s="180" t="str">
        <f>IF(OR($E65="",$G65=""),"",IF(AND($E$3=1),'Marks Entry 1st'!AE64,IF(AND($E$3=2),'Marks Entry 2nd'!AE64,IF(AND($E$3=3),'Marks Entry 3rd'!AE64,IF(AND($E$3=4),'Marks Entry 4th'!AE64,"")))))</f>
        <v/>
      </c>
      <c r="BC65" s="180" t="str">
        <f>IF(OR($E65="",$G65=""),"",IF(AND($E$3=1),'Marks Entry 1st'!AF64,IF(AND($E$3=2),'Marks Entry 2nd'!AF64,IF(AND($E$3=3),'Marks Entry 3rd'!AF64,IF(AND($E$3=4),'Marks Entry 4th'!AF64,"")))))</f>
        <v/>
      </c>
      <c r="BD65" s="91" t="str">
        <f t="shared" si="38"/>
        <v/>
      </c>
      <c r="BE65" s="87">
        <f t="shared" si="39"/>
        <v>0</v>
      </c>
      <c r="BF65" s="93" t="str">
        <f>IF(OR($E65="",$G65=""),"",IF(AND($E$3=1),'Marks Entry 1st'!AG64,IF(AND($E$3=2),'Marks Entry 2nd'!AG64,IF(AND($E$3=3),'Marks Entry 3rd'!AG64,IF(AND($E$3=4),'Marks Entry 4th'!AG64,"")))))</f>
        <v/>
      </c>
      <c r="BG65" s="93" t="str">
        <f>IF(OR($E65="",$G65=""),"",IF(AND($E$3=1),'Marks Entry 1st'!AH64,IF(AND($E$3=2),'Marks Entry 2nd'!AH64,IF(AND($E$3=3),'Marks Entry 3rd'!AH64,IF(AND($E$3=4),'Marks Entry 4th'!AH64,"")))))</f>
        <v/>
      </c>
      <c r="BH65" s="93" t="str">
        <f>IF(OR($E65="",$G65=""),"",IF(AND($E$3=1),'Marks Entry 1st'!AI64,IF(AND($E$3=2),'Marks Entry 2nd'!AI64,IF(AND($E$3=3),'Marks Entry 3rd'!AI64,IF(AND($E$3=4),'Marks Entry 4th'!AI64,"")))))</f>
        <v/>
      </c>
      <c r="BI65" s="92" t="str">
        <f t="shared" si="40"/>
        <v/>
      </c>
      <c r="BJ65" s="87" t="str">
        <f t="shared" si="41"/>
        <v/>
      </c>
      <c r="BK65" s="144">
        <f t="shared" si="42"/>
        <v>0</v>
      </c>
      <c r="BL65" s="144" t="str">
        <f t="shared" si="43"/>
        <v/>
      </c>
      <c r="BM65" s="144" t="str">
        <f t="shared" si="6"/>
        <v/>
      </c>
      <c r="BN65" s="144" t="str">
        <f t="shared" si="44"/>
        <v/>
      </c>
      <c r="BO65" s="144" t="str">
        <f t="shared" si="7"/>
        <v/>
      </c>
      <c r="BP65" s="148" t="str">
        <f t="shared" si="8"/>
        <v/>
      </c>
      <c r="BQ65" s="180" t="str">
        <f>IF(OR($E65="",$G65=""),"",IF(AND($E$3=1),'Marks Entry 1st'!AJ64,IF(AND($E$3=2),'Marks Entry 2nd'!AJ64,IF(AND($E$3=3),'Marks Entry 3rd'!AJ64,IF(AND($E$3=4),'Marks Entry 4th'!AJ64,"")))))</f>
        <v/>
      </c>
      <c r="BR65" s="180" t="str">
        <f>IF(OR($E65="",$G65=""),"",IF(AND($E$3=1),'Marks Entry 1st'!AK64,IF(AND($E$3=2),'Marks Entry 2nd'!AK64,IF(AND($E$3=3),'Marks Entry 3rd'!AK64,IF(AND($E$3=4),'Marks Entry 4th'!AK64,"")))))</f>
        <v/>
      </c>
      <c r="BS65" s="87" t="str">
        <f t="shared" si="45"/>
        <v/>
      </c>
      <c r="BT65" s="180" t="str">
        <f>IF(OR($E65="",$G65=""),"",IF(AND($E$3=1),'Marks Entry 1st'!AL64,IF(AND($E$3=2),'Marks Entry 2nd'!AL64,IF(AND($E$3=3),'Marks Entry 3rd'!AL64,IF(AND($E$3=4),'Marks Entry 4th'!AL64,"")))))</f>
        <v/>
      </c>
      <c r="BU65" s="180" t="str">
        <f>IF(OR($E65="",$G65=""),"",IF(AND($E$3=1),'Marks Entry 1st'!AM64,IF(AND($E$3=2),'Marks Entry 2nd'!AM64,IF(AND($E$3=3),'Marks Entry 3rd'!AM64,IF(AND($E$3=4),'Marks Entry 4th'!AM64,"")))))</f>
        <v/>
      </c>
      <c r="BV65" s="180" t="str">
        <f>IF(OR($E65="",$G65=""),"",IF(AND($E$3=1),'Marks Entry 1st'!AN64,IF(AND($E$3=2),'Marks Entry 2nd'!AN64,IF(AND($E$3=3),'Marks Entry 3rd'!AN64,IF(AND($E$3=4),'Marks Entry 4th'!AN64,"")))))</f>
        <v/>
      </c>
      <c r="BW65" s="91" t="str">
        <f t="shared" si="46"/>
        <v/>
      </c>
      <c r="BX65" s="87">
        <f t="shared" si="47"/>
        <v>0</v>
      </c>
      <c r="BY65" s="93" t="str">
        <f>IF(OR($E65="",$G65=""),"",IF(AND($E$3=1),'Marks Entry 1st'!AO64,IF(AND($E$3=2),'Marks Entry 2nd'!AO64,IF(AND($E$3=3),'Marks Entry 3rd'!AO64,IF(AND($E$3=4),'Marks Entry 4th'!AO64,"")))))</f>
        <v/>
      </c>
      <c r="BZ65" s="93" t="str">
        <f>IF(OR($E65="",$G65=""),"",IF(AND($E$3=1),'Marks Entry 1st'!AP64,IF(AND($E$3=2),'Marks Entry 2nd'!AP64,IF(AND($E$3=3),'Marks Entry 3rd'!AP64,IF(AND($E$3=4),'Marks Entry 4th'!AP64,"")))))</f>
        <v/>
      </c>
      <c r="CA65" s="93" t="str">
        <f>IF(OR($E65="",$G65=""),"",IF(AND($E$3=1),'Marks Entry 1st'!AQ64,IF(AND($E$3=2),'Marks Entry 2nd'!AQ64,IF(AND($E$3=3),'Marks Entry 3rd'!AQ64,IF(AND($E$3=4),'Marks Entry 4th'!AQ64,"")))))</f>
        <v/>
      </c>
      <c r="CB65" s="92" t="str">
        <f t="shared" si="48"/>
        <v/>
      </c>
      <c r="CC65" s="87" t="str">
        <f t="shared" si="49"/>
        <v/>
      </c>
      <c r="CD65" s="144">
        <f t="shared" si="50"/>
        <v>0</v>
      </c>
      <c r="CE65" s="144" t="str">
        <f t="shared" si="51"/>
        <v/>
      </c>
      <c r="CF65" s="144" t="str">
        <f t="shared" si="9"/>
        <v/>
      </c>
      <c r="CG65" s="144" t="str">
        <f t="shared" si="52"/>
        <v/>
      </c>
      <c r="CH65" s="144" t="str">
        <f t="shared" si="10"/>
        <v/>
      </c>
      <c r="CI65" s="148" t="str">
        <f t="shared" si="11"/>
        <v/>
      </c>
      <c r="CJ65" s="380" t="str">
        <f>IF(OR($E65="",$G65=""),"",IF(AND($E$3=1),'Marks Entry 1st'!AR64,IF(AND($E$3=2),'Marks Entry 2nd'!AR64,IF(AND($E$3=3),'Marks Entry 3rd'!AR64,IF(AND($E$3=4),'Marks Entry 4th'!AR64,"")))))</f>
        <v/>
      </c>
      <c r="CK65" s="380" t="str">
        <f>IF(OR($E65="",$G65=""),"",IF(AND($E$3=1),'Marks Entry 1st'!AS64,IF(AND($E$3=2),'Marks Entry 2nd'!AS64,IF(AND($E$3=3),'Marks Entry 3rd'!AS64,IF(AND($E$3=4),'Marks Entry 4th'!AS64,"")))))</f>
        <v/>
      </c>
      <c r="CL65" s="380" t="str">
        <f>IF(OR($E65="",$G65=""),"",IF(AND($E$3=1),'Marks Entry 1st'!AT64,IF(AND($E$3=2),'Marks Entry 2nd'!AT64,IF(AND($E$3=3),'Marks Entry 3rd'!AT64,IF(AND($E$3=4),'Marks Entry 4th'!AT64,"")))))</f>
        <v/>
      </c>
      <c r="CM65" s="181" t="str">
        <f t="shared" si="53"/>
        <v/>
      </c>
      <c r="CN65" s="182">
        <f t="shared" si="54"/>
        <v>0</v>
      </c>
      <c r="CO65" s="182" t="str">
        <f t="shared" si="55"/>
        <v/>
      </c>
      <c r="CP65" s="182" t="str">
        <f t="shared" si="56"/>
        <v/>
      </c>
      <c r="CQ65" s="147" t="str">
        <f t="shared" si="12"/>
        <v/>
      </c>
      <c r="CR65" s="380" t="str">
        <f>IF(OR($E65="",$G65=""),"",IF(AND($E$3=1),'Marks Entry 1st'!AU64,IF(AND($E$3=2),'Marks Entry 2nd'!AU64,IF(AND($E$3=3),'Marks Entry 3rd'!AU64,IF(AND($E$3=4),'Marks Entry 4th'!AU64,"")))))</f>
        <v/>
      </c>
      <c r="CS65" s="380" t="str">
        <f>IF(OR($E65="",$G65=""),"",IF(AND($E$3=1),'Marks Entry 1st'!AV64,IF(AND($E$3=2),'Marks Entry 2nd'!AV64,IF(AND($E$3=3),'Marks Entry 3rd'!AV64,IF(AND($E$3=4),'Marks Entry 4th'!AV64,"")))))</f>
        <v/>
      </c>
      <c r="CT65" s="380" t="str">
        <f>IF(OR($E65="",$G65=""),"",IF(AND($E$3=1),'Marks Entry 1st'!AW64,IF(AND($E$3=2),'Marks Entry 2nd'!AW64,IF(AND($E$3=3),'Marks Entry 3rd'!AW64,IF(AND($E$3=4),'Marks Entry 4th'!AW64,"")))))</f>
        <v/>
      </c>
      <c r="CU65" s="181" t="str">
        <f t="shared" si="57"/>
        <v/>
      </c>
      <c r="CV65" s="182">
        <f t="shared" si="58"/>
        <v>0</v>
      </c>
      <c r="CW65" s="182" t="str">
        <f t="shared" si="59"/>
        <v/>
      </c>
      <c r="CX65" s="182" t="str">
        <f t="shared" si="60"/>
        <v/>
      </c>
      <c r="CY65" s="147" t="str">
        <f t="shared" si="13"/>
        <v/>
      </c>
      <c r="CZ65" s="380" t="str">
        <f>IF(OR($E65="",$G65=""),"",IF(AND($E$3=1),'Marks Entry 1st'!AX64,IF(AND($E$3=2),'Marks Entry 2nd'!AX64,IF(AND($E$3=3),'Marks Entry 3rd'!AX64,IF(AND($E$3=4),'Marks Entry 4th'!AX64,"")))))</f>
        <v/>
      </c>
      <c r="DA65" s="380" t="str">
        <f>IF(OR($E65="",$G65=""),"",IF(AND($E$3=1),'Marks Entry 1st'!AY64,IF(AND($E$3=2),'Marks Entry 2nd'!AY64,IF(AND($E$3=3),'Marks Entry 3rd'!AY64,IF(AND($E$3=4),'Marks Entry 4th'!AY64,"")))))</f>
        <v/>
      </c>
      <c r="DB65" s="380" t="str">
        <f>IF(OR($E65="",$G65=""),"",IF(AND($E$3=1),'Marks Entry 1st'!AZ64,IF(AND($E$3=2),'Marks Entry 2nd'!AZ64,IF(AND($E$3=3),'Marks Entry 3rd'!AZ64,IF(AND($E$3=4),'Marks Entry 4th'!AZ64,"")))))</f>
        <v/>
      </c>
      <c r="DC65" s="181" t="str">
        <f t="shared" si="61"/>
        <v/>
      </c>
      <c r="DD65" s="182">
        <f t="shared" si="62"/>
        <v>0</v>
      </c>
      <c r="DE65" s="182" t="str">
        <f t="shared" si="63"/>
        <v/>
      </c>
      <c r="DF65" s="182" t="str">
        <f t="shared" si="64"/>
        <v/>
      </c>
      <c r="DG65" s="147" t="str">
        <f t="shared" si="14"/>
        <v/>
      </c>
      <c r="DH65" s="104" t="str">
        <f t="shared" si="15"/>
        <v/>
      </c>
      <c r="DI65" s="105" t="str">
        <f t="shared" si="16"/>
        <v/>
      </c>
      <c r="DJ65" s="111" t="str">
        <f t="shared" si="17"/>
        <v/>
      </c>
      <c r="DK65" s="112" t="str">
        <f t="shared" si="18"/>
        <v/>
      </c>
      <c r="DL65" s="386" t="str">
        <f t="shared" si="19"/>
        <v/>
      </c>
      <c r="DM65" s="72" t="str">
        <f>IF(OR($E65="",$G65=""),"",IF(AND($E$3=1),'Marks Entry 1st'!BA64,IF(AND($E$3=2),'Marks Entry 2nd'!BA64,IF(AND($E$3=3),'Marks Entry 3rd'!BA64,IF(AND($E$3=4),'Marks Entry 4th'!BA64,"")))))</f>
        <v/>
      </c>
      <c r="DN65" s="72" t="str">
        <f>IF(OR($E65="",$G65=""),"",IF(AND($E$3=1),'Marks Entry 1st'!BB64,IF(AND($E$3=2),'Marks Entry 2nd'!BB64,IF(AND($E$3=3),'Marks Entry 3rd'!BB64,IF(AND($E$3=4),'Marks Entry 4th'!BB64,"")))))</f>
        <v/>
      </c>
      <c r="DO65" s="328" t="str">
        <f t="shared" si="20"/>
        <v/>
      </c>
      <c r="DP65" s="73"/>
      <c r="DW65" s="75">
        <f>IF(AND($E$3=1),'Marks Entry 1st'!I64,IF(AND($E$3=2),'Marks Entry 2nd'!I64,IF(AND($E$3=3),'Marks Entry 3rd'!I64,IF(AND($E$3=4),'Marks Entry 4th'!I64,""))))</f>
        <v>0</v>
      </c>
    </row>
    <row r="66" spans="1:127" ht="18.899999999999999" customHeight="1">
      <c r="A66" s="94">
        <v>59</v>
      </c>
      <c r="B66" s="94" t="str">
        <f>IF(OR(DW66=0,DW66=""),"",IF(AND($E$3=1),'Marks Entry 1st'!I65,IF(AND($E$3=2),'Marks Entry 2nd'!I65,IF(AND($E$3=3),'Marks Entry 3rd'!I65,IF(AND($E$3=4),'Marks Entry 4th'!I65,"")))))</f>
        <v/>
      </c>
      <c r="C66" s="95" t="str">
        <f>IF(OR(B66=0,B66=""),"",IF(AND($E$3=1),'Marks Entry 1st'!B65,IF(AND($E$3=2),'Marks Entry 2nd'!B65,IF(AND($E$3=3),'Marks Entry 3rd'!B65,IF(AND($E$3=4),'Marks Entry 4th'!B65,"")))))</f>
        <v/>
      </c>
      <c r="D66" s="95" t="str">
        <f>IF(OR(B66=0,B66=""),"",IF(AND($E$3=1),'Marks Entry 1st'!C65,IF(AND($E$3=2),'Marks Entry 2nd'!C65,IF(AND($E$3=3),'Marks Entry 3rd'!C65,IF(AND($E$3=4),'Marks Entry 4th'!C65,"")))))</f>
        <v/>
      </c>
      <c r="E66" s="96" t="str">
        <f>IF(OR(B66=0,B66=""),"",IF(AND($E$3=1),'Marks Entry 1st'!E65,IF(AND($E$3=2),'Marks Entry 2nd'!E65,IF(AND($E$3=3),'Marks Entry 3rd'!E65,IF(AND($E$3=4),'Marks Entry 4th'!E65,"")))))</f>
        <v/>
      </c>
      <c r="F66" s="95" t="str">
        <f>IF(OR(B66=0,B66=""),"",IF(AND($E$3=1),'Marks Entry 1st'!D65,IF(AND($E$3=2),'Marks Entry 2nd'!D65,IF(AND($E$3=3),'Marks Entry 3rd'!D65,IF(AND($E$3=4),'Marks Entry 4th'!D65,"")))))</f>
        <v/>
      </c>
      <c r="G66" s="90" t="str">
        <f>IF(OR(B66=0,B66=""),"",IF(AND($E$3=1),'Marks Entry 1st'!F65,IF(AND($E$3=2),'Marks Entry 2nd'!F65,IF(AND($E$3=3),'Marks Entry 3rd'!F65,IF(AND($E$3=4),'Marks Entry 4th'!F65,"")))))</f>
        <v/>
      </c>
      <c r="H66" s="90" t="str">
        <f>IF(OR(B66=0,B66=""),"",IF(AND($E$3=1),'Marks Entry 1st'!G65,IF(AND($E$3=2),'Marks Entry 2nd'!G65,IF(AND($E$3=3),'Marks Entry 3rd'!G65,IF(AND($E$3=4),'Marks Entry 4th'!G65,"")))))</f>
        <v/>
      </c>
      <c r="I66" s="90" t="str">
        <f>IF(OR(B66=0,B66=""),"",IF(AND($E$3=1),'Marks Entry 1st'!H65,IF(AND($E$3=2),'Marks Entry 2nd'!H65,IF(AND($E$3=3),'Marks Entry 3rd'!H65,IF(AND($E$3=4),'Marks Entry 4th'!H65,"")))))</f>
        <v/>
      </c>
      <c r="J66" s="379" t="str">
        <f>IF(OR(B66=0,B66=""),"",IF(AND($E$3=1),'Marks Entry 1st'!J65,IF(AND($E$3=2),'Marks Entry 2nd'!J65,IF(AND($E$3=3),'Marks Entry 3rd'!J65,IF(AND($E$3=4),'Marks Entry 4th'!J65,"")))))</f>
        <v/>
      </c>
      <c r="K66" s="379" t="str">
        <f>IF(OR(B66=0,B66=""),"",IF(AND($E$3=1),'Marks Entry 1st'!K65,IF(AND($E$3=2),'Marks Entry 2nd'!K65,IF(AND($E$3=3),'Marks Entry 3rd'!K65,IF(AND($E$3=4),'Marks Entry 4th'!K65,"")))))</f>
        <v/>
      </c>
      <c r="L66" s="180" t="str">
        <f>IF(OR($E66="",$G66=""),"",IF(AND($E$3=1),'Marks Entry 1st'!L65,IF(AND($E$3=2),'Marks Entry 2nd'!L65,IF(AND($E$3=3),'Marks Entry 3rd'!L65,IF(AND($E$3=4),'Marks Entry 4th'!L65,"")))))</f>
        <v/>
      </c>
      <c r="M66" s="180" t="str">
        <f>IF(OR($E66="",$G66=""),"",IF(AND($E$3=1),'Marks Entry 1st'!M65,IF(AND($E$3=2),'Marks Entry 2nd'!M65,IF(AND($E$3=3),'Marks Entry 3rd'!M65,IF(AND($E$3=4),'Marks Entry 4th'!M65,"")))))</f>
        <v/>
      </c>
      <c r="N66" s="87" t="str">
        <f t="shared" si="21"/>
        <v/>
      </c>
      <c r="O66" s="180" t="str">
        <f>IF(OR($E66="",$G66=""),"",IF(AND($E$3=1),'Marks Entry 1st'!N65,IF(AND($E$3=2),'Marks Entry 2nd'!N65,IF(AND($E$3=3),'Marks Entry 3rd'!N65,IF(AND($E$3=4),'Marks Entry 4th'!N65,"")))))</f>
        <v/>
      </c>
      <c r="P66" s="180" t="str">
        <f>IF(OR($E66="",$G66=""),"",IF(AND($E$3=1),'Marks Entry 1st'!O65,IF(AND($E$3=2),'Marks Entry 2nd'!O65,IF(AND($E$3=3),'Marks Entry 3rd'!O65,IF(AND($E$3=4),'Marks Entry 4th'!O65,"")))))</f>
        <v/>
      </c>
      <c r="Q66" s="180" t="str">
        <f>IF(OR($E66="",$G66=""),"",IF(AND($E$3=1),'Marks Entry 1st'!P65,IF(AND($E$3=2),'Marks Entry 2nd'!P65,IF(AND($E$3=3),'Marks Entry 3rd'!P65,IF(AND($E$3=4),'Marks Entry 4th'!P65,"")))))</f>
        <v/>
      </c>
      <c r="R66" s="91" t="str">
        <f t="shared" si="22"/>
        <v/>
      </c>
      <c r="S66" s="87">
        <f t="shared" si="23"/>
        <v>0</v>
      </c>
      <c r="T66" s="93" t="str">
        <f>IF(OR($E66="",$G66=""),"",IF(AND($E$3=1),'Marks Entry 1st'!Q65,IF(AND($E$3=2),'Marks Entry 2nd'!Q65,IF(AND($E$3=3),'Marks Entry 3rd'!Q65,IF(AND($E$3=4),'Marks Entry 4th'!Q65,"")))))</f>
        <v/>
      </c>
      <c r="U66" s="93" t="str">
        <f>IF(OR($E66="",$G66=""),"",IF(AND($E$3=1),'Marks Entry 1st'!R65,IF(AND($E$3=2),'Marks Entry 2nd'!R65,IF(AND($E$3=3),'Marks Entry 3rd'!R65,IF(AND($E$3=4),'Marks Entry 4th'!R65,"")))))</f>
        <v/>
      </c>
      <c r="V66" s="93" t="str">
        <f>IF(OR($E66="",$G66=""),"",IF(AND($E$3=1),'Marks Entry 1st'!S65,IF(AND($E$3=2),'Marks Entry 2nd'!S65,IF(AND($E$3=3),'Marks Entry 3rd'!S65,IF(AND($E$3=4),'Marks Entry 4th'!S65,"")))))</f>
        <v/>
      </c>
      <c r="W66" s="92" t="str">
        <f t="shared" si="24"/>
        <v/>
      </c>
      <c r="X66" s="87" t="str">
        <f t="shared" si="25"/>
        <v/>
      </c>
      <c r="Y66" s="144">
        <f t="shared" si="26"/>
        <v>0</v>
      </c>
      <c r="Z66" s="144" t="str">
        <f t="shared" si="27"/>
        <v/>
      </c>
      <c r="AA66" s="144" t="str">
        <f t="shared" si="0"/>
        <v/>
      </c>
      <c r="AB66" s="144" t="str">
        <f t="shared" si="28"/>
        <v/>
      </c>
      <c r="AC66" s="144" t="str">
        <f t="shared" si="1"/>
        <v/>
      </c>
      <c r="AD66" s="148" t="str">
        <f t="shared" si="2"/>
        <v/>
      </c>
      <c r="AE66" s="180" t="str">
        <f>IF(OR($E66="",$G66=""),"",IF(AND($E$3=1),'Marks Entry 1st'!T65,IF(AND($E$3=2),'Marks Entry 2nd'!T65,IF(AND($E$3=3),'Marks Entry 3rd'!T65,IF(AND($E$3=4),'Marks Entry 4th'!T65,"")))))</f>
        <v/>
      </c>
      <c r="AF66" s="180" t="str">
        <f>IF(OR($E66="",$G66=""),"",IF(AND($E$3=1),'Marks Entry 1st'!U65,IF(AND($E$3=2),'Marks Entry 2nd'!U65,IF(AND($E$3=3),'Marks Entry 3rd'!U65,IF(AND($E$3=4),'Marks Entry 4th'!U65,"")))))</f>
        <v/>
      </c>
      <c r="AG66" s="87" t="str">
        <f t="shared" si="29"/>
        <v/>
      </c>
      <c r="AH66" s="180" t="str">
        <f>IF(OR($E66="",$G66=""),"",IF(AND($E$3=1),'Marks Entry 1st'!V65,IF(AND($E$3=2),'Marks Entry 2nd'!V65,IF(AND($E$3=3),'Marks Entry 3rd'!V65,IF(AND($E$3=4),'Marks Entry 4th'!V65,"")))))</f>
        <v/>
      </c>
      <c r="AI66" s="180" t="str">
        <f>IF(OR($E66="",$G66=""),"",IF(AND($E$3=1),'Marks Entry 1st'!W65,IF(AND($E$3=2),'Marks Entry 2nd'!W65,IF(AND($E$3=3),'Marks Entry 3rd'!W65,IF(AND($E$3=4),'Marks Entry 4th'!W65,"")))))</f>
        <v/>
      </c>
      <c r="AJ66" s="180" t="str">
        <f>IF(OR($E66="",$G66=""),"",IF(AND($E$3=1),'Marks Entry 1st'!X65,IF(AND($E$3=2),'Marks Entry 2nd'!X65,IF(AND($E$3=3),'Marks Entry 3rd'!X65,IF(AND($E$3=4),'Marks Entry 4th'!X65,"")))))</f>
        <v/>
      </c>
      <c r="AK66" s="91" t="str">
        <f t="shared" si="30"/>
        <v/>
      </c>
      <c r="AL66" s="87">
        <f t="shared" si="31"/>
        <v>0</v>
      </c>
      <c r="AM66" s="93" t="str">
        <f>IF(OR($E66="",$G66=""),"",IF(AND($E$3=1),'Marks Entry 1st'!Y65,IF(AND($E$3=2),'Marks Entry 2nd'!Y65,IF(AND($E$3=3),'Marks Entry 3rd'!Y65,IF(AND($E$3=4),'Marks Entry 4th'!Y65,"")))))</f>
        <v/>
      </c>
      <c r="AN66" s="93" t="str">
        <f>IF(OR($E66="",$G66=""),"",IF(AND($E$3=1),'Marks Entry 1st'!Z65,IF(AND($E$3=2),'Marks Entry 2nd'!Z65,IF(AND($E$3=3),'Marks Entry 3rd'!Z65,IF(AND($E$3=4),'Marks Entry 4th'!Z65,"")))))</f>
        <v/>
      </c>
      <c r="AO66" s="93" t="str">
        <f>IF(OR($E66="",$G66=""),"",IF(AND($E$3=1),'Marks Entry 1st'!AA65,IF(AND($E$3=2),'Marks Entry 2nd'!AA65,IF(AND($E$3=3),'Marks Entry 3rd'!AA65,IF(AND($E$3=4),'Marks Entry 4th'!AA65,"")))))</f>
        <v/>
      </c>
      <c r="AP66" s="92" t="str">
        <f t="shared" si="32"/>
        <v/>
      </c>
      <c r="AQ66" s="87" t="str">
        <f t="shared" si="33"/>
        <v/>
      </c>
      <c r="AR66" s="144">
        <f t="shared" si="34"/>
        <v>0</v>
      </c>
      <c r="AS66" s="144" t="str">
        <f t="shared" si="35"/>
        <v/>
      </c>
      <c r="AT66" s="144" t="str">
        <f t="shared" si="3"/>
        <v/>
      </c>
      <c r="AU66" s="144" t="str">
        <f t="shared" si="36"/>
        <v/>
      </c>
      <c r="AV66" s="144" t="str">
        <f t="shared" si="4"/>
        <v/>
      </c>
      <c r="AW66" s="148" t="str">
        <f t="shared" si="5"/>
        <v/>
      </c>
      <c r="AX66" s="180" t="str">
        <f>IF(OR($E66="",$G66=""),"",IF(AND($E$3=1),'Marks Entry 1st'!AB65,IF(AND($E$3=2),'Marks Entry 2nd'!AB65,IF(AND($E$3=3),'Marks Entry 3rd'!AB65,IF(AND($E$3=4),'Marks Entry 4th'!AB65,"")))))</f>
        <v/>
      </c>
      <c r="AY66" s="180" t="str">
        <f>IF(OR($E66="",$G66=""),"",IF(AND($E$3=1),'Marks Entry 1st'!AC65,IF(AND($E$3=2),'Marks Entry 2nd'!AC65,IF(AND($E$3=3),'Marks Entry 3rd'!AC65,IF(AND($E$3=4),'Marks Entry 4th'!AC65,"")))))</f>
        <v/>
      </c>
      <c r="AZ66" s="87" t="str">
        <f t="shared" si="37"/>
        <v/>
      </c>
      <c r="BA66" s="180" t="str">
        <f>IF(OR($E66="",$G66=""),"",IF(AND($E$3=1),'Marks Entry 1st'!AD65,IF(AND($E$3=2),'Marks Entry 2nd'!AD65,IF(AND($E$3=3),'Marks Entry 3rd'!AD65,IF(AND($E$3=4),'Marks Entry 4th'!AD65,"")))))</f>
        <v/>
      </c>
      <c r="BB66" s="180" t="str">
        <f>IF(OR($E66="",$G66=""),"",IF(AND($E$3=1),'Marks Entry 1st'!AE65,IF(AND($E$3=2),'Marks Entry 2nd'!AE65,IF(AND($E$3=3),'Marks Entry 3rd'!AE65,IF(AND($E$3=4),'Marks Entry 4th'!AE65,"")))))</f>
        <v/>
      </c>
      <c r="BC66" s="180" t="str">
        <f>IF(OR($E66="",$G66=""),"",IF(AND($E$3=1),'Marks Entry 1st'!AF65,IF(AND($E$3=2),'Marks Entry 2nd'!AF65,IF(AND($E$3=3),'Marks Entry 3rd'!AF65,IF(AND($E$3=4),'Marks Entry 4th'!AF65,"")))))</f>
        <v/>
      </c>
      <c r="BD66" s="91" t="str">
        <f t="shared" si="38"/>
        <v/>
      </c>
      <c r="BE66" s="87">
        <f t="shared" si="39"/>
        <v>0</v>
      </c>
      <c r="BF66" s="93" t="str">
        <f>IF(OR($E66="",$G66=""),"",IF(AND($E$3=1),'Marks Entry 1st'!AG65,IF(AND($E$3=2),'Marks Entry 2nd'!AG65,IF(AND($E$3=3),'Marks Entry 3rd'!AG65,IF(AND($E$3=4),'Marks Entry 4th'!AG65,"")))))</f>
        <v/>
      </c>
      <c r="BG66" s="93" t="str">
        <f>IF(OR($E66="",$G66=""),"",IF(AND($E$3=1),'Marks Entry 1st'!AH65,IF(AND($E$3=2),'Marks Entry 2nd'!AH65,IF(AND($E$3=3),'Marks Entry 3rd'!AH65,IF(AND($E$3=4),'Marks Entry 4th'!AH65,"")))))</f>
        <v/>
      </c>
      <c r="BH66" s="93" t="str">
        <f>IF(OR($E66="",$G66=""),"",IF(AND($E$3=1),'Marks Entry 1st'!AI65,IF(AND($E$3=2),'Marks Entry 2nd'!AI65,IF(AND($E$3=3),'Marks Entry 3rd'!AI65,IF(AND($E$3=4),'Marks Entry 4th'!AI65,"")))))</f>
        <v/>
      </c>
      <c r="BI66" s="92" t="str">
        <f t="shared" si="40"/>
        <v/>
      </c>
      <c r="BJ66" s="87" t="str">
        <f t="shared" si="41"/>
        <v/>
      </c>
      <c r="BK66" s="144">
        <f t="shared" si="42"/>
        <v>0</v>
      </c>
      <c r="BL66" s="144" t="str">
        <f t="shared" si="43"/>
        <v/>
      </c>
      <c r="BM66" s="144" t="str">
        <f t="shared" si="6"/>
        <v/>
      </c>
      <c r="BN66" s="144" t="str">
        <f t="shared" si="44"/>
        <v/>
      </c>
      <c r="BO66" s="144" t="str">
        <f t="shared" si="7"/>
        <v/>
      </c>
      <c r="BP66" s="148" t="str">
        <f t="shared" si="8"/>
        <v/>
      </c>
      <c r="BQ66" s="180" t="str">
        <f>IF(OR($E66="",$G66=""),"",IF(AND($E$3=1),'Marks Entry 1st'!AJ65,IF(AND($E$3=2),'Marks Entry 2nd'!AJ65,IF(AND($E$3=3),'Marks Entry 3rd'!AJ65,IF(AND($E$3=4),'Marks Entry 4th'!AJ65,"")))))</f>
        <v/>
      </c>
      <c r="BR66" s="180" t="str">
        <f>IF(OR($E66="",$G66=""),"",IF(AND($E$3=1),'Marks Entry 1st'!AK65,IF(AND($E$3=2),'Marks Entry 2nd'!AK65,IF(AND($E$3=3),'Marks Entry 3rd'!AK65,IF(AND($E$3=4),'Marks Entry 4th'!AK65,"")))))</f>
        <v/>
      </c>
      <c r="BS66" s="87" t="str">
        <f t="shared" si="45"/>
        <v/>
      </c>
      <c r="BT66" s="180" t="str">
        <f>IF(OR($E66="",$G66=""),"",IF(AND($E$3=1),'Marks Entry 1st'!AL65,IF(AND($E$3=2),'Marks Entry 2nd'!AL65,IF(AND($E$3=3),'Marks Entry 3rd'!AL65,IF(AND($E$3=4),'Marks Entry 4th'!AL65,"")))))</f>
        <v/>
      </c>
      <c r="BU66" s="180" t="str">
        <f>IF(OR($E66="",$G66=""),"",IF(AND($E$3=1),'Marks Entry 1st'!AM65,IF(AND($E$3=2),'Marks Entry 2nd'!AM65,IF(AND($E$3=3),'Marks Entry 3rd'!AM65,IF(AND($E$3=4),'Marks Entry 4th'!AM65,"")))))</f>
        <v/>
      </c>
      <c r="BV66" s="180" t="str">
        <f>IF(OR($E66="",$G66=""),"",IF(AND($E$3=1),'Marks Entry 1st'!AN65,IF(AND($E$3=2),'Marks Entry 2nd'!AN65,IF(AND($E$3=3),'Marks Entry 3rd'!AN65,IF(AND($E$3=4),'Marks Entry 4th'!AN65,"")))))</f>
        <v/>
      </c>
      <c r="BW66" s="91" t="str">
        <f t="shared" si="46"/>
        <v/>
      </c>
      <c r="BX66" s="87">
        <f t="shared" si="47"/>
        <v>0</v>
      </c>
      <c r="BY66" s="93" t="str">
        <f>IF(OR($E66="",$G66=""),"",IF(AND($E$3=1),'Marks Entry 1st'!AO65,IF(AND($E$3=2),'Marks Entry 2nd'!AO65,IF(AND($E$3=3),'Marks Entry 3rd'!AO65,IF(AND($E$3=4),'Marks Entry 4th'!AO65,"")))))</f>
        <v/>
      </c>
      <c r="BZ66" s="93" t="str">
        <f>IF(OR($E66="",$G66=""),"",IF(AND($E$3=1),'Marks Entry 1st'!AP65,IF(AND($E$3=2),'Marks Entry 2nd'!AP65,IF(AND($E$3=3),'Marks Entry 3rd'!AP65,IF(AND($E$3=4),'Marks Entry 4th'!AP65,"")))))</f>
        <v/>
      </c>
      <c r="CA66" s="93" t="str">
        <f>IF(OR($E66="",$G66=""),"",IF(AND($E$3=1),'Marks Entry 1st'!AQ65,IF(AND($E$3=2),'Marks Entry 2nd'!AQ65,IF(AND($E$3=3),'Marks Entry 3rd'!AQ65,IF(AND($E$3=4),'Marks Entry 4th'!AQ65,"")))))</f>
        <v/>
      </c>
      <c r="CB66" s="92" t="str">
        <f t="shared" si="48"/>
        <v/>
      </c>
      <c r="CC66" s="87" t="str">
        <f t="shared" si="49"/>
        <v/>
      </c>
      <c r="CD66" s="144">
        <f t="shared" si="50"/>
        <v>0</v>
      </c>
      <c r="CE66" s="144" t="str">
        <f t="shared" si="51"/>
        <v/>
      </c>
      <c r="CF66" s="144" t="str">
        <f t="shared" si="9"/>
        <v/>
      </c>
      <c r="CG66" s="144" t="str">
        <f t="shared" si="52"/>
        <v/>
      </c>
      <c r="CH66" s="144" t="str">
        <f t="shared" si="10"/>
        <v/>
      </c>
      <c r="CI66" s="148" t="str">
        <f t="shared" si="11"/>
        <v/>
      </c>
      <c r="CJ66" s="380" t="str">
        <f>IF(OR($E66="",$G66=""),"",IF(AND($E$3=1),'Marks Entry 1st'!AR65,IF(AND($E$3=2),'Marks Entry 2nd'!AR65,IF(AND($E$3=3),'Marks Entry 3rd'!AR65,IF(AND($E$3=4),'Marks Entry 4th'!AR65,"")))))</f>
        <v/>
      </c>
      <c r="CK66" s="380" t="str">
        <f>IF(OR($E66="",$G66=""),"",IF(AND($E$3=1),'Marks Entry 1st'!AS65,IF(AND($E$3=2),'Marks Entry 2nd'!AS65,IF(AND($E$3=3),'Marks Entry 3rd'!AS65,IF(AND($E$3=4),'Marks Entry 4th'!AS65,"")))))</f>
        <v/>
      </c>
      <c r="CL66" s="380" t="str">
        <f>IF(OR($E66="",$G66=""),"",IF(AND($E$3=1),'Marks Entry 1st'!AT65,IF(AND($E$3=2),'Marks Entry 2nd'!AT65,IF(AND($E$3=3),'Marks Entry 3rd'!AT65,IF(AND($E$3=4),'Marks Entry 4th'!AT65,"")))))</f>
        <v/>
      </c>
      <c r="CM66" s="181" t="str">
        <f t="shared" si="53"/>
        <v/>
      </c>
      <c r="CN66" s="182">
        <f t="shared" si="54"/>
        <v>0</v>
      </c>
      <c r="CO66" s="182" t="str">
        <f t="shared" si="55"/>
        <v/>
      </c>
      <c r="CP66" s="182" t="str">
        <f t="shared" si="56"/>
        <v/>
      </c>
      <c r="CQ66" s="147" t="str">
        <f t="shared" si="12"/>
        <v/>
      </c>
      <c r="CR66" s="380" t="str">
        <f>IF(OR($E66="",$G66=""),"",IF(AND($E$3=1),'Marks Entry 1st'!AU65,IF(AND($E$3=2),'Marks Entry 2nd'!AU65,IF(AND($E$3=3),'Marks Entry 3rd'!AU65,IF(AND($E$3=4),'Marks Entry 4th'!AU65,"")))))</f>
        <v/>
      </c>
      <c r="CS66" s="380" t="str">
        <f>IF(OR($E66="",$G66=""),"",IF(AND($E$3=1),'Marks Entry 1st'!AV65,IF(AND($E$3=2),'Marks Entry 2nd'!AV65,IF(AND($E$3=3),'Marks Entry 3rd'!AV65,IF(AND($E$3=4),'Marks Entry 4th'!AV65,"")))))</f>
        <v/>
      </c>
      <c r="CT66" s="380" t="str">
        <f>IF(OR($E66="",$G66=""),"",IF(AND($E$3=1),'Marks Entry 1st'!AW65,IF(AND($E$3=2),'Marks Entry 2nd'!AW65,IF(AND($E$3=3),'Marks Entry 3rd'!AW65,IF(AND($E$3=4),'Marks Entry 4th'!AW65,"")))))</f>
        <v/>
      </c>
      <c r="CU66" s="181" t="str">
        <f t="shared" si="57"/>
        <v/>
      </c>
      <c r="CV66" s="182">
        <f t="shared" si="58"/>
        <v>0</v>
      </c>
      <c r="CW66" s="182" t="str">
        <f t="shared" si="59"/>
        <v/>
      </c>
      <c r="CX66" s="182" t="str">
        <f t="shared" si="60"/>
        <v/>
      </c>
      <c r="CY66" s="147" t="str">
        <f t="shared" si="13"/>
        <v/>
      </c>
      <c r="CZ66" s="380" t="str">
        <f>IF(OR($E66="",$G66=""),"",IF(AND($E$3=1),'Marks Entry 1st'!AX65,IF(AND($E$3=2),'Marks Entry 2nd'!AX65,IF(AND($E$3=3),'Marks Entry 3rd'!AX65,IF(AND($E$3=4),'Marks Entry 4th'!AX65,"")))))</f>
        <v/>
      </c>
      <c r="DA66" s="380" t="str">
        <f>IF(OR($E66="",$G66=""),"",IF(AND($E$3=1),'Marks Entry 1st'!AY65,IF(AND($E$3=2),'Marks Entry 2nd'!AY65,IF(AND($E$3=3),'Marks Entry 3rd'!AY65,IF(AND($E$3=4),'Marks Entry 4th'!AY65,"")))))</f>
        <v/>
      </c>
      <c r="DB66" s="380" t="str">
        <f>IF(OR($E66="",$G66=""),"",IF(AND($E$3=1),'Marks Entry 1st'!AZ65,IF(AND($E$3=2),'Marks Entry 2nd'!AZ65,IF(AND($E$3=3),'Marks Entry 3rd'!AZ65,IF(AND($E$3=4),'Marks Entry 4th'!AZ65,"")))))</f>
        <v/>
      </c>
      <c r="DC66" s="181" t="str">
        <f t="shared" si="61"/>
        <v/>
      </c>
      <c r="DD66" s="182">
        <f t="shared" si="62"/>
        <v>0</v>
      </c>
      <c r="DE66" s="182" t="str">
        <f t="shared" si="63"/>
        <v/>
      </c>
      <c r="DF66" s="182" t="str">
        <f t="shared" si="64"/>
        <v/>
      </c>
      <c r="DG66" s="147" t="str">
        <f t="shared" si="14"/>
        <v/>
      </c>
      <c r="DH66" s="104" t="str">
        <f t="shared" si="15"/>
        <v/>
      </c>
      <c r="DI66" s="105" t="str">
        <f t="shared" si="16"/>
        <v/>
      </c>
      <c r="DJ66" s="111" t="str">
        <f t="shared" si="17"/>
        <v/>
      </c>
      <c r="DK66" s="112" t="str">
        <f t="shared" si="18"/>
        <v/>
      </c>
      <c r="DL66" s="386" t="str">
        <f t="shared" si="19"/>
        <v/>
      </c>
      <c r="DM66" s="72" t="str">
        <f>IF(OR($E66="",$G66=""),"",IF(AND($E$3=1),'Marks Entry 1st'!BA65,IF(AND($E$3=2),'Marks Entry 2nd'!BA65,IF(AND($E$3=3),'Marks Entry 3rd'!BA65,IF(AND($E$3=4),'Marks Entry 4th'!BA65,"")))))</f>
        <v/>
      </c>
      <c r="DN66" s="72" t="str">
        <f>IF(OR($E66="",$G66=""),"",IF(AND($E$3=1),'Marks Entry 1st'!BB65,IF(AND($E$3=2),'Marks Entry 2nd'!BB65,IF(AND($E$3=3),'Marks Entry 3rd'!BB65,IF(AND($E$3=4),'Marks Entry 4th'!BB65,"")))))</f>
        <v/>
      </c>
      <c r="DO66" s="328" t="str">
        <f t="shared" si="20"/>
        <v/>
      </c>
      <c r="DP66" s="73"/>
      <c r="DW66" s="75">
        <f>IF(AND($E$3=1),'Marks Entry 1st'!I65,IF(AND($E$3=2),'Marks Entry 2nd'!I65,IF(AND($E$3=3),'Marks Entry 3rd'!I65,IF(AND($E$3=4),'Marks Entry 4th'!I65,""))))</f>
        <v>0</v>
      </c>
    </row>
    <row r="67" spans="1:127" ht="18.899999999999999" customHeight="1">
      <c r="A67" s="94">
        <v>60</v>
      </c>
      <c r="B67" s="94" t="str">
        <f>IF(OR(DW67=0,DW67=""),"",IF(AND($E$3=1),'Marks Entry 1st'!I66,IF(AND($E$3=2),'Marks Entry 2nd'!I66,IF(AND($E$3=3),'Marks Entry 3rd'!I66,IF(AND($E$3=4),'Marks Entry 4th'!I66,"")))))</f>
        <v/>
      </c>
      <c r="C67" s="95" t="str">
        <f>IF(OR(B67=0,B67=""),"",IF(AND($E$3=1),'Marks Entry 1st'!B66,IF(AND($E$3=2),'Marks Entry 2nd'!B66,IF(AND($E$3=3),'Marks Entry 3rd'!B66,IF(AND($E$3=4),'Marks Entry 4th'!B66,"")))))</f>
        <v/>
      </c>
      <c r="D67" s="95" t="str">
        <f>IF(OR(B67=0,B67=""),"",IF(AND($E$3=1),'Marks Entry 1st'!C66,IF(AND($E$3=2),'Marks Entry 2nd'!C66,IF(AND($E$3=3),'Marks Entry 3rd'!C66,IF(AND($E$3=4),'Marks Entry 4th'!C66,"")))))</f>
        <v/>
      </c>
      <c r="E67" s="96" t="str">
        <f>IF(OR(B67=0,B67=""),"",IF(AND($E$3=1),'Marks Entry 1st'!E66,IF(AND($E$3=2),'Marks Entry 2nd'!E66,IF(AND($E$3=3),'Marks Entry 3rd'!E66,IF(AND($E$3=4),'Marks Entry 4th'!E66,"")))))</f>
        <v/>
      </c>
      <c r="F67" s="95" t="str">
        <f>IF(OR(B67=0,B67=""),"",IF(AND($E$3=1),'Marks Entry 1st'!D66,IF(AND($E$3=2),'Marks Entry 2nd'!D66,IF(AND($E$3=3),'Marks Entry 3rd'!D66,IF(AND($E$3=4),'Marks Entry 4th'!D66,"")))))</f>
        <v/>
      </c>
      <c r="G67" s="90" t="str">
        <f>IF(OR(B67=0,B67=""),"",IF(AND($E$3=1),'Marks Entry 1st'!F66,IF(AND($E$3=2),'Marks Entry 2nd'!F66,IF(AND($E$3=3),'Marks Entry 3rd'!F66,IF(AND($E$3=4),'Marks Entry 4th'!F66,"")))))</f>
        <v/>
      </c>
      <c r="H67" s="90" t="str">
        <f>IF(OR(B67=0,B67=""),"",IF(AND($E$3=1),'Marks Entry 1st'!G66,IF(AND($E$3=2),'Marks Entry 2nd'!G66,IF(AND($E$3=3),'Marks Entry 3rd'!G66,IF(AND($E$3=4),'Marks Entry 4th'!G66,"")))))</f>
        <v/>
      </c>
      <c r="I67" s="90" t="str">
        <f>IF(OR(B67=0,B67=""),"",IF(AND($E$3=1),'Marks Entry 1st'!H66,IF(AND($E$3=2),'Marks Entry 2nd'!H66,IF(AND($E$3=3),'Marks Entry 3rd'!H66,IF(AND($E$3=4),'Marks Entry 4th'!H66,"")))))</f>
        <v/>
      </c>
      <c r="J67" s="379" t="str">
        <f>IF(OR(B67=0,B67=""),"",IF(AND($E$3=1),'Marks Entry 1st'!J66,IF(AND($E$3=2),'Marks Entry 2nd'!J66,IF(AND($E$3=3),'Marks Entry 3rd'!J66,IF(AND($E$3=4),'Marks Entry 4th'!J66,"")))))</f>
        <v/>
      </c>
      <c r="K67" s="379" t="str">
        <f>IF(OR(B67=0,B67=""),"",IF(AND($E$3=1),'Marks Entry 1st'!K66,IF(AND($E$3=2),'Marks Entry 2nd'!K66,IF(AND($E$3=3),'Marks Entry 3rd'!K66,IF(AND($E$3=4),'Marks Entry 4th'!K66,"")))))</f>
        <v/>
      </c>
      <c r="L67" s="180" t="str">
        <f>IF(OR($E67="",$G67=""),"",IF(AND($E$3=1),'Marks Entry 1st'!L66,IF(AND($E$3=2),'Marks Entry 2nd'!L66,IF(AND($E$3=3),'Marks Entry 3rd'!L66,IF(AND($E$3=4),'Marks Entry 4th'!L66,"")))))</f>
        <v/>
      </c>
      <c r="M67" s="180" t="str">
        <f>IF(OR($E67="",$G67=""),"",IF(AND($E$3=1),'Marks Entry 1st'!M66,IF(AND($E$3=2),'Marks Entry 2nd'!M66,IF(AND($E$3=3),'Marks Entry 3rd'!M66,IF(AND($E$3=4),'Marks Entry 4th'!M66,"")))))</f>
        <v/>
      </c>
      <c r="N67" s="87" t="str">
        <f t="shared" si="21"/>
        <v/>
      </c>
      <c r="O67" s="180" t="str">
        <f>IF(OR($E67="",$G67=""),"",IF(AND($E$3=1),'Marks Entry 1st'!N66,IF(AND($E$3=2),'Marks Entry 2nd'!N66,IF(AND($E$3=3),'Marks Entry 3rd'!N66,IF(AND($E$3=4),'Marks Entry 4th'!N66,"")))))</f>
        <v/>
      </c>
      <c r="P67" s="180" t="str">
        <f>IF(OR($E67="",$G67=""),"",IF(AND($E$3=1),'Marks Entry 1st'!O66,IF(AND($E$3=2),'Marks Entry 2nd'!O66,IF(AND($E$3=3),'Marks Entry 3rd'!O66,IF(AND($E$3=4),'Marks Entry 4th'!O66,"")))))</f>
        <v/>
      </c>
      <c r="Q67" s="180" t="str">
        <f>IF(OR($E67="",$G67=""),"",IF(AND($E$3=1),'Marks Entry 1st'!P66,IF(AND($E$3=2),'Marks Entry 2nd'!P66,IF(AND($E$3=3),'Marks Entry 3rd'!P66,IF(AND($E$3=4),'Marks Entry 4th'!P66,"")))))</f>
        <v/>
      </c>
      <c r="R67" s="91" t="str">
        <f t="shared" si="22"/>
        <v/>
      </c>
      <c r="S67" s="87">
        <f t="shared" si="23"/>
        <v>0</v>
      </c>
      <c r="T67" s="93" t="str">
        <f>IF(OR($E67="",$G67=""),"",IF(AND($E$3=1),'Marks Entry 1st'!Q66,IF(AND($E$3=2),'Marks Entry 2nd'!Q66,IF(AND($E$3=3),'Marks Entry 3rd'!Q66,IF(AND($E$3=4),'Marks Entry 4th'!Q66,"")))))</f>
        <v/>
      </c>
      <c r="U67" s="93" t="str">
        <f>IF(OR($E67="",$G67=""),"",IF(AND($E$3=1),'Marks Entry 1st'!R66,IF(AND($E$3=2),'Marks Entry 2nd'!R66,IF(AND($E$3=3),'Marks Entry 3rd'!R66,IF(AND($E$3=4),'Marks Entry 4th'!R66,"")))))</f>
        <v/>
      </c>
      <c r="V67" s="93" t="str">
        <f>IF(OR($E67="",$G67=""),"",IF(AND($E$3=1),'Marks Entry 1st'!S66,IF(AND($E$3=2),'Marks Entry 2nd'!S66,IF(AND($E$3=3),'Marks Entry 3rd'!S66,IF(AND($E$3=4),'Marks Entry 4th'!S66,"")))))</f>
        <v/>
      </c>
      <c r="W67" s="92" t="str">
        <f t="shared" si="24"/>
        <v/>
      </c>
      <c r="X67" s="87" t="str">
        <f t="shared" si="25"/>
        <v/>
      </c>
      <c r="Y67" s="144">
        <f t="shared" si="26"/>
        <v>0</v>
      </c>
      <c r="Z67" s="144" t="str">
        <f t="shared" si="27"/>
        <v/>
      </c>
      <c r="AA67" s="144" t="str">
        <f t="shared" si="0"/>
        <v/>
      </c>
      <c r="AB67" s="144" t="str">
        <f t="shared" si="28"/>
        <v/>
      </c>
      <c r="AC67" s="144" t="str">
        <f t="shared" si="1"/>
        <v/>
      </c>
      <c r="AD67" s="148" t="str">
        <f t="shared" si="2"/>
        <v/>
      </c>
      <c r="AE67" s="180" t="str">
        <f>IF(OR($E67="",$G67=""),"",IF(AND($E$3=1),'Marks Entry 1st'!T66,IF(AND($E$3=2),'Marks Entry 2nd'!T66,IF(AND($E$3=3),'Marks Entry 3rd'!T66,IF(AND($E$3=4),'Marks Entry 4th'!T66,"")))))</f>
        <v/>
      </c>
      <c r="AF67" s="180" t="str">
        <f>IF(OR($E67="",$G67=""),"",IF(AND($E$3=1),'Marks Entry 1st'!U66,IF(AND($E$3=2),'Marks Entry 2nd'!U66,IF(AND($E$3=3),'Marks Entry 3rd'!U66,IF(AND($E$3=4),'Marks Entry 4th'!U66,"")))))</f>
        <v/>
      </c>
      <c r="AG67" s="87" t="str">
        <f t="shared" si="29"/>
        <v/>
      </c>
      <c r="AH67" s="180" t="str">
        <f>IF(OR($E67="",$G67=""),"",IF(AND($E$3=1),'Marks Entry 1st'!V66,IF(AND($E$3=2),'Marks Entry 2nd'!V66,IF(AND($E$3=3),'Marks Entry 3rd'!V66,IF(AND($E$3=4),'Marks Entry 4th'!V66,"")))))</f>
        <v/>
      </c>
      <c r="AI67" s="180" t="str">
        <f>IF(OR($E67="",$G67=""),"",IF(AND($E$3=1),'Marks Entry 1st'!W66,IF(AND($E$3=2),'Marks Entry 2nd'!W66,IF(AND($E$3=3),'Marks Entry 3rd'!W66,IF(AND($E$3=4),'Marks Entry 4th'!W66,"")))))</f>
        <v/>
      </c>
      <c r="AJ67" s="180" t="str">
        <f>IF(OR($E67="",$G67=""),"",IF(AND($E$3=1),'Marks Entry 1st'!X66,IF(AND($E$3=2),'Marks Entry 2nd'!X66,IF(AND($E$3=3),'Marks Entry 3rd'!X66,IF(AND($E$3=4),'Marks Entry 4th'!X66,"")))))</f>
        <v/>
      </c>
      <c r="AK67" s="91" t="str">
        <f t="shared" si="30"/>
        <v/>
      </c>
      <c r="AL67" s="87">
        <f t="shared" si="31"/>
        <v>0</v>
      </c>
      <c r="AM67" s="93" t="str">
        <f>IF(OR($E67="",$G67=""),"",IF(AND($E$3=1),'Marks Entry 1st'!Y66,IF(AND($E$3=2),'Marks Entry 2nd'!Y66,IF(AND($E$3=3),'Marks Entry 3rd'!Y66,IF(AND($E$3=4),'Marks Entry 4th'!Y66,"")))))</f>
        <v/>
      </c>
      <c r="AN67" s="93" t="str">
        <f>IF(OR($E67="",$G67=""),"",IF(AND($E$3=1),'Marks Entry 1st'!Z66,IF(AND($E$3=2),'Marks Entry 2nd'!Z66,IF(AND($E$3=3),'Marks Entry 3rd'!Z66,IF(AND($E$3=4),'Marks Entry 4th'!Z66,"")))))</f>
        <v/>
      </c>
      <c r="AO67" s="93" t="str">
        <f>IF(OR($E67="",$G67=""),"",IF(AND($E$3=1),'Marks Entry 1st'!AA66,IF(AND($E$3=2),'Marks Entry 2nd'!AA66,IF(AND($E$3=3),'Marks Entry 3rd'!AA66,IF(AND($E$3=4),'Marks Entry 4th'!AA66,"")))))</f>
        <v/>
      </c>
      <c r="AP67" s="92" t="str">
        <f t="shared" si="32"/>
        <v/>
      </c>
      <c r="AQ67" s="87" t="str">
        <f t="shared" si="33"/>
        <v/>
      </c>
      <c r="AR67" s="144">
        <f t="shared" si="34"/>
        <v>0</v>
      </c>
      <c r="AS67" s="144" t="str">
        <f t="shared" si="35"/>
        <v/>
      </c>
      <c r="AT67" s="144" t="str">
        <f t="shared" si="3"/>
        <v/>
      </c>
      <c r="AU67" s="144" t="str">
        <f t="shared" si="36"/>
        <v/>
      </c>
      <c r="AV67" s="144" t="str">
        <f t="shared" si="4"/>
        <v/>
      </c>
      <c r="AW67" s="148" t="str">
        <f t="shared" si="5"/>
        <v/>
      </c>
      <c r="AX67" s="180" t="str">
        <f>IF(OR($E67="",$G67=""),"",IF(AND($E$3=1),'Marks Entry 1st'!AB66,IF(AND($E$3=2),'Marks Entry 2nd'!AB66,IF(AND($E$3=3),'Marks Entry 3rd'!AB66,IF(AND($E$3=4),'Marks Entry 4th'!AB66,"")))))</f>
        <v/>
      </c>
      <c r="AY67" s="180" t="str">
        <f>IF(OR($E67="",$G67=""),"",IF(AND($E$3=1),'Marks Entry 1st'!AC66,IF(AND($E$3=2),'Marks Entry 2nd'!AC66,IF(AND($E$3=3),'Marks Entry 3rd'!AC66,IF(AND($E$3=4),'Marks Entry 4th'!AC66,"")))))</f>
        <v/>
      </c>
      <c r="AZ67" s="87" t="str">
        <f t="shared" si="37"/>
        <v/>
      </c>
      <c r="BA67" s="180" t="str">
        <f>IF(OR($E67="",$G67=""),"",IF(AND($E$3=1),'Marks Entry 1st'!AD66,IF(AND($E$3=2),'Marks Entry 2nd'!AD66,IF(AND($E$3=3),'Marks Entry 3rd'!AD66,IF(AND($E$3=4),'Marks Entry 4th'!AD66,"")))))</f>
        <v/>
      </c>
      <c r="BB67" s="180" t="str">
        <f>IF(OR($E67="",$G67=""),"",IF(AND($E$3=1),'Marks Entry 1st'!AE66,IF(AND($E$3=2),'Marks Entry 2nd'!AE66,IF(AND($E$3=3),'Marks Entry 3rd'!AE66,IF(AND($E$3=4),'Marks Entry 4th'!AE66,"")))))</f>
        <v/>
      </c>
      <c r="BC67" s="180" t="str">
        <f>IF(OR($E67="",$G67=""),"",IF(AND($E$3=1),'Marks Entry 1st'!AF66,IF(AND($E$3=2),'Marks Entry 2nd'!AF66,IF(AND($E$3=3),'Marks Entry 3rd'!AF66,IF(AND($E$3=4),'Marks Entry 4th'!AF66,"")))))</f>
        <v/>
      </c>
      <c r="BD67" s="91" t="str">
        <f t="shared" si="38"/>
        <v/>
      </c>
      <c r="BE67" s="87">
        <f t="shared" si="39"/>
        <v>0</v>
      </c>
      <c r="BF67" s="93" t="str">
        <f>IF(OR($E67="",$G67=""),"",IF(AND($E$3=1),'Marks Entry 1st'!AG66,IF(AND($E$3=2),'Marks Entry 2nd'!AG66,IF(AND($E$3=3),'Marks Entry 3rd'!AG66,IF(AND($E$3=4),'Marks Entry 4th'!AG66,"")))))</f>
        <v/>
      </c>
      <c r="BG67" s="93" t="str">
        <f>IF(OR($E67="",$G67=""),"",IF(AND($E$3=1),'Marks Entry 1st'!AH66,IF(AND($E$3=2),'Marks Entry 2nd'!AH66,IF(AND($E$3=3),'Marks Entry 3rd'!AH66,IF(AND($E$3=4),'Marks Entry 4th'!AH66,"")))))</f>
        <v/>
      </c>
      <c r="BH67" s="93" t="str">
        <f>IF(OR($E67="",$G67=""),"",IF(AND($E$3=1),'Marks Entry 1st'!AI66,IF(AND($E$3=2),'Marks Entry 2nd'!AI66,IF(AND($E$3=3),'Marks Entry 3rd'!AI66,IF(AND($E$3=4),'Marks Entry 4th'!AI66,"")))))</f>
        <v/>
      </c>
      <c r="BI67" s="92" t="str">
        <f t="shared" si="40"/>
        <v/>
      </c>
      <c r="BJ67" s="87" t="str">
        <f t="shared" si="41"/>
        <v/>
      </c>
      <c r="BK67" s="144">
        <f t="shared" si="42"/>
        <v>0</v>
      </c>
      <c r="BL67" s="144" t="str">
        <f t="shared" si="43"/>
        <v/>
      </c>
      <c r="BM67" s="144" t="str">
        <f t="shared" si="6"/>
        <v/>
      </c>
      <c r="BN67" s="144" t="str">
        <f t="shared" si="44"/>
        <v/>
      </c>
      <c r="BO67" s="144" t="str">
        <f t="shared" si="7"/>
        <v/>
      </c>
      <c r="BP67" s="148" t="str">
        <f t="shared" si="8"/>
        <v/>
      </c>
      <c r="BQ67" s="180" t="str">
        <f>IF(OR($E67="",$G67=""),"",IF(AND($E$3=1),'Marks Entry 1st'!AJ66,IF(AND($E$3=2),'Marks Entry 2nd'!AJ66,IF(AND($E$3=3),'Marks Entry 3rd'!AJ66,IF(AND($E$3=4),'Marks Entry 4th'!AJ66,"")))))</f>
        <v/>
      </c>
      <c r="BR67" s="180" t="str">
        <f>IF(OR($E67="",$G67=""),"",IF(AND($E$3=1),'Marks Entry 1st'!AK66,IF(AND($E$3=2),'Marks Entry 2nd'!AK66,IF(AND($E$3=3),'Marks Entry 3rd'!AK66,IF(AND($E$3=4),'Marks Entry 4th'!AK66,"")))))</f>
        <v/>
      </c>
      <c r="BS67" s="87" t="str">
        <f t="shared" si="45"/>
        <v/>
      </c>
      <c r="BT67" s="180" t="str">
        <f>IF(OR($E67="",$G67=""),"",IF(AND($E$3=1),'Marks Entry 1st'!AL66,IF(AND($E$3=2),'Marks Entry 2nd'!AL66,IF(AND($E$3=3),'Marks Entry 3rd'!AL66,IF(AND($E$3=4),'Marks Entry 4th'!AL66,"")))))</f>
        <v/>
      </c>
      <c r="BU67" s="180" t="str">
        <f>IF(OR($E67="",$G67=""),"",IF(AND($E$3=1),'Marks Entry 1st'!AM66,IF(AND($E$3=2),'Marks Entry 2nd'!AM66,IF(AND($E$3=3),'Marks Entry 3rd'!AM66,IF(AND($E$3=4),'Marks Entry 4th'!AM66,"")))))</f>
        <v/>
      </c>
      <c r="BV67" s="180" t="str">
        <f>IF(OR($E67="",$G67=""),"",IF(AND($E$3=1),'Marks Entry 1st'!AN66,IF(AND($E$3=2),'Marks Entry 2nd'!AN66,IF(AND($E$3=3),'Marks Entry 3rd'!AN66,IF(AND($E$3=4),'Marks Entry 4th'!AN66,"")))))</f>
        <v/>
      </c>
      <c r="BW67" s="91" t="str">
        <f t="shared" si="46"/>
        <v/>
      </c>
      <c r="BX67" s="87">
        <f t="shared" si="47"/>
        <v>0</v>
      </c>
      <c r="BY67" s="93" t="str">
        <f>IF(OR($E67="",$G67=""),"",IF(AND($E$3=1),'Marks Entry 1st'!AO66,IF(AND($E$3=2),'Marks Entry 2nd'!AO66,IF(AND($E$3=3),'Marks Entry 3rd'!AO66,IF(AND($E$3=4),'Marks Entry 4th'!AO66,"")))))</f>
        <v/>
      </c>
      <c r="BZ67" s="93" t="str">
        <f>IF(OR($E67="",$G67=""),"",IF(AND($E$3=1),'Marks Entry 1st'!AP66,IF(AND($E$3=2),'Marks Entry 2nd'!AP66,IF(AND($E$3=3),'Marks Entry 3rd'!AP66,IF(AND($E$3=4),'Marks Entry 4th'!AP66,"")))))</f>
        <v/>
      </c>
      <c r="CA67" s="93" t="str">
        <f>IF(OR($E67="",$G67=""),"",IF(AND($E$3=1),'Marks Entry 1st'!AQ66,IF(AND($E$3=2),'Marks Entry 2nd'!AQ66,IF(AND($E$3=3),'Marks Entry 3rd'!AQ66,IF(AND($E$3=4),'Marks Entry 4th'!AQ66,"")))))</f>
        <v/>
      </c>
      <c r="CB67" s="92" t="str">
        <f t="shared" si="48"/>
        <v/>
      </c>
      <c r="CC67" s="87" t="str">
        <f t="shared" si="49"/>
        <v/>
      </c>
      <c r="CD67" s="144">
        <f t="shared" si="50"/>
        <v>0</v>
      </c>
      <c r="CE67" s="144" t="str">
        <f t="shared" si="51"/>
        <v/>
      </c>
      <c r="CF67" s="144" t="str">
        <f t="shared" si="9"/>
        <v/>
      </c>
      <c r="CG67" s="144" t="str">
        <f t="shared" si="52"/>
        <v/>
      </c>
      <c r="CH67" s="144" t="str">
        <f t="shared" si="10"/>
        <v/>
      </c>
      <c r="CI67" s="148" t="str">
        <f t="shared" si="11"/>
        <v/>
      </c>
      <c r="CJ67" s="380" t="str">
        <f>IF(OR($E67="",$G67=""),"",IF(AND($E$3=1),'Marks Entry 1st'!AR66,IF(AND($E$3=2),'Marks Entry 2nd'!AR66,IF(AND($E$3=3),'Marks Entry 3rd'!AR66,IF(AND($E$3=4),'Marks Entry 4th'!AR66,"")))))</f>
        <v/>
      </c>
      <c r="CK67" s="380" t="str">
        <f>IF(OR($E67="",$G67=""),"",IF(AND($E$3=1),'Marks Entry 1st'!AS66,IF(AND($E$3=2),'Marks Entry 2nd'!AS66,IF(AND($E$3=3),'Marks Entry 3rd'!AS66,IF(AND($E$3=4),'Marks Entry 4th'!AS66,"")))))</f>
        <v/>
      </c>
      <c r="CL67" s="380" t="str">
        <f>IF(OR($E67="",$G67=""),"",IF(AND($E$3=1),'Marks Entry 1st'!AT66,IF(AND($E$3=2),'Marks Entry 2nd'!AT66,IF(AND($E$3=3),'Marks Entry 3rd'!AT66,IF(AND($E$3=4),'Marks Entry 4th'!AT66,"")))))</f>
        <v/>
      </c>
      <c r="CM67" s="181" t="str">
        <f t="shared" si="53"/>
        <v/>
      </c>
      <c r="CN67" s="182">
        <f t="shared" si="54"/>
        <v>0</v>
      </c>
      <c r="CO67" s="182" t="str">
        <f t="shared" si="55"/>
        <v/>
      </c>
      <c r="CP67" s="182" t="str">
        <f t="shared" si="56"/>
        <v/>
      </c>
      <c r="CQ67" s="147" t="str">
        <f t="shared" si="12"/>
        <v/>
      </c>
      <c r="CR67" s="380" t="str">
        <f>IF(OR($E67="",$G67=""),"",IF(AND($E$3=1),'Marks Entry 1st'!AU66,IF(AND($E$3=2),'Marks Entry 2nd'!AU66,IF(AND($E$3=3),'Marks Entry 3rd'!AU66,IF(AND($E$3=4),'Marks Entry 4th'!AU66,"")))))</f>
        <v/>
      </c>
      <c r="CS67" s="380" t="str">
        <f>IF(OR($E67="",$G67=""),"",IF(AND($E$3=1),'Marks Entry 1st'!AV66,IF(AND($E$3=2),'Marks Entry 2nd'!AV66,IF(AND($E$3=3),'Marks Entry 3rd'!AV66,IF(AND($E$3=4),'Marks Entry 4th'!AV66,"")))))</f>
        <v/>
      </c>
      <c r="CT67" s="380" t="str">
        <f>IF(OR($E67="",$G67=""),"",IF(AND($E$3=1),'Marks Entry 1st'!AW66,IF(AND($E$3=2),'Marks Entry 2nd'!AW66,IF(AND($E$3=3),'Marks Entry 3rd'!AW66,IF(AND($E$3=4),'Marks Entry 4th'!AW66,"")))))</f>
        <v/>
      </c>
      <c r="CU67" s="181" t="str">
        <f t="shared" si="57"/>
        <v/>
      </c>
      <c r="CV67" s="182">
        <f t="shared" si="58"/>
        <v>0</v>
      </c>
      <c r="CW67" s="182" t="str">
        <f t="shared" si="59"/>
        <v/>
      </c>
      <c r="CX67" s="182" t="str">
        <f t="shared" si="60"/>
        <v/>
      </c>
      <c r="CY67" s="147" t="str">
        <f t="shared" si="13"/>
        <v/>
      </c>
      <c r="CZ67" s="380" t="str">
        <f>IF(OR($E67="",$G67=""),"",IF(AND($E$3=1),'Marks Entry 1st'!AX66,IF(AND($E$3=2),'Marks Entry 2nd'!AX66,IF(AND($E$3=3),'Marks Entry 3rd'!AX66,IF(AND($E$3=4),'Marks Entry 4th'!AX66,"")))))</f>
        <v/>
      </c>
      <c r="DA67" s="380" t="str">
        <f>IF(OR($E67="",$G67=""),"",IF(AND($E$3=1),'Marks Entry 1st'!AY66,IF(AND($E$3=2),'Marks Entry 2nd'!AY66,IF(AND($E$3=3),'Marks Entry 3rd'!AY66,IF(AND($E$3=4),'Marks Entry 4th'!AY66,"")))))</f>
        <v/>
      </c>
      <c r="DB67" s="380" t="str">
        <f>IF(OR($E67="",$G67=""),"",IF(AND($E$3=1),'Marks Entry 1st'!AZ66,IF(AND($E$3=2),'Marks Entry 2nd'!AZ66,IF(AND($E$3=3),'Marks Entry 3rd'!AZ66,IF(AND($E$3=4),'Marks Entry 4th'!AZ66,"")))))</f>
        <v/>
      </c>
      <c r="DC67" s="181" t="str">
        <f t="shared" si="61"/>
        <v/>
      </c>
      <c r="DD67" s="182">
        <f t="shared" si="62"/>
        <v>0</v>
      </c>
      <c r="DE67" s="182" t="str">
        <f t="shared" si="63"/>
        <v/>
      </c>
      <c r="DF67" s="182" t="str">
        <f t="shared" si="64"/>
        <v/>
      </c>
      <c r="DG67" s="147" t="str">
        <f t="shared" si="14"/>
        <v/>
      </c>
      <c r="DH67" s="104" t="str">
        <f t="shared" si="15"/>
        <v/>
      </c>
      <c r="DI67" s="105" t="str">
        <f t="shared" si="16"/>
        <v/>
      </c>
      <c r="DJ67" s="111" t="str">
        <f t="shared" si="17"/>
        <v/>
      </c>
      <c r="DK67" s="112" t="str">
        <f t="shared" si="18"/>
        <v/>
      </c>
      <c r="DL67" s="386" t="str">
        <f t="shared" si="19"/>
        <v/>
      </c>
      <c r="DM67" s="72" t="str">
        <f>IF(OR($E67="",$G67=""),"",IF(AND($E$3=1),'Marks Entry 1st'!BA66,IF(AND($E$3=2),'Marks Entry 2nd'!BA66,IF(AND($E$3=3),'Marks Entry 3rd'!BA66,IF(AND($E$3=4),'Marks Entry 4th'!BA66,"")))))</f>
        <v/>
      </c>
      <c r="DN67" s="72" t="str">
        <f>IF(OR($E67="",$G67=""),"",IF(AND($E$3=1),'Marks Entry 1st'!BB66,IF(AND($E$3=2),'Marks Entry 2nd'!BB66,IF(AND($E$3=3),'Marks Entry 3rd'!BB66,IF(AND($E$3=4),'Marks Entry 4th'!BB66,"")))))</f>
        <v/>
      </c>
      <c r="DO67" s="328" t="str">
        <f t="shared" si="20"/>
        <v/>
      </c>
      <c r="DP67" s="73"/>
      <c r="DW67" s="75">
        <f>IF(AND($E$3=1),'Marks Entry 1st'!I66,IF(AND($E$3=2),'Marks Entry 2nd'!I66,IF(AND($E$3=3),'Marks Entry 3rd'!I66,IF(AND($E$3=4),'Marks Entry 4th'!I66,""))))</f>
        <v>0</v>
      </c>
    </row>
    <row r="68" spans="1:127" ht="18.899999999999999" customHeight="1">
      <c r="A68" s="94">
        <v>61</v>
      </c>
      <c r="B68" s="94" t="str">
        <f>IF(OR(DW68=0,DW68=""),"",IF(AND($E$3=1),'Marks Entry 1st'!I67,IF(AND($E$3=2),'Marks Entry 2nd'!I67,IF(AND($E$3=3),'Marks Entry 3rd'!I67,IF(AND($E$3=4),'Marks Entry 4th'!I67,"")))))</f>
        <v/>
      </c>
      <c r="C68" s="95" t="str">
        <f>IF(OR(B68=0,B68=""),"",IF(AND($E$3=1),'Marks Entry 1st'!B67,IF(AND($E$3=2),'Marks Entry 2nd'!B67,IF(AND($E$3=3),'Marks Entry 3rd'!B67,IF(AND($E$3=4),'Marks Entry 4th'!B67,"")))))</f>
        <v/>
      </c>
      <c r="D68" s="95" t="str">
        <f>IF(OR(B68=0,B68=""),"",IF(AND($E$3=1),'Marks Entry 1st'!C67,IF(AND($E$3=2),'Marks Entry 2nd'!C67,IF(AND($E$3=3),'Marks Entry 3rd'!C67,IF(AND($E$3=4),'Marks Entry 4th'!C67,"")))))</f>
        <v/>
      </c>
      <c r="E68" s="96" t="str">
        <f>IF(OR(B68=0,B68=""),"",IF(AND($E$3=1),'Marks Entry 1st'!E67,IF(AND($E$3=2),'Marks Entry 2nd'!E67,IF(AND($E$3=3),'Marks Entry 3rd'!E67,IF(AND($E$3=4),'Marks Entry 4th'!E67,"")))))</f>
        <v/>
      </c>
      <c r="F68" s="95" t="str">
        <f>IF(OR(B68=0,B68=""),"",IF(AND($E$3=1),'Marks Entry 1st'!D67,IF(AND($E$3=2),'Marks Entry 2nd'!D67,IF(AND($E$3=3),'Marks Entry 3rd'!D67,IF(AND($E$3=4),'Marks Entry 4th'!D67,"")))))</f>
        <v/>
      </c>
      <c r="G68" s="90" t="str">
        <f>IF(OR(B68=0,B68=""),"",IF(AND($E$3=1),'Marks Entry 1st'!F67,IF(AND($E$3=2),'Marks Entry 2nd'!F67,IF(AND($E$3=3),'Marks Entry 3rd'!F67,IF(AND($E$3=4),'Marks Entry 4th'!F67,"")))))</f>
        <v/>
      </c>
      <c r="H68" s="90" t="str">
        <f>IF(OR(B68=0,B68=""),"",IF(AND($E$3=1),'Marks Entry 1st'!G67,IF(AND($E$3=2),'Marks Entry 2nd'!G67,IF(AND($E$3=3),'Marks Entry 3rd'!G67,IF(AND($E$3=4),'Marks Entry 4th'!G67,"")))))</f>
        <v/>
      </c>
      <c r="I68" s="90" t="str">
        <f>IF(OR(B68=0,B68=""),"",IF(AND($E$3=1),'Marks Entry 1st'!H67,IF(AND($E$3=2),'Marks Entry 2nd'!H67,IF(AND($E$3=3),'Marks Entry 3rd'!H67,IF(AND($E$3=4),'Marks Entry 4th'!H67,"")))))</f>
        <v/>
      </c>
      <c r="J68" s="379" t="str">
        <f>IF(OR(B68=0,B68=""),"",IF(AND($E$3=1),'Marks Entry 1st'!J67,IF(AND($E$3=2),'Marks Entry 2nd'!J67,IF(AND($E$3=3),'Marks Entry 3rd'!J67,IF(AND($E$3=4),'Marks Entry 4th'!J67,"")))))</f>
        <v/>
      </c>
      <c r="K68" s="379" t="str">
        <f>IF(OR(B68=0,B68=""),"",IF(AND($E$3=1),'Marks Entry 1st'!K67,IF(AND($E$3=2),'Marks Entry 2nd'!K67,IF(AND($E$3=3),'Marks Entry 3rd'!K67,IF(AND($E$3=4),'Marks Entry 4th'!K67,"")))))</f>
        <v/>
      </c>
      <c r="L68" s="180" t="str">
        <f>IF(OR($E68="",$G68=""),"",IF(AND($E$3=1),'Marks Entry 1st'!L67,IF(AND($E$3=2),'Marks Entry 2nd'!L67,IF(AND($E$3=3),'Marks Entry 3rd'!L67,IF(AND($E$3=4),'Marks Entry 4th'!L67,"")))))</f>
        <v/>
      </c>
      <c r="M68" s="180" t="str">
        <f>IF(OR($E68="",$G68=""),"",IF(AND($E$3=1),'Marks Entry 1st'!M67,IF(AND($E$3=2),'Marks Entry 2nd'!M67,IF(AND($E$3=3),'Marks Entry 3rd'!M67,IF(AND($E$3=4),'Marks Entry 4th'!M67,"")))))</f>
        <v/>
      </c>
      <c r="N68" s="87" t="str">
        <f t="shared" si="21"/>
        <v/>
      </c>
      <c r="O68" s="180" t="str">
        <f>IF(OR($E68="",$G68=""),"",IF(AND($E$3=1),'Marks Entry 1st'!N67,IF(AND($E$3=2),'Marks Entry 2nd'!N67,IF(AND($E$3=3),'Marks Entry 3rd'!N67,IF(AND($E$3=4),'Marks Entry 4th'!N67,"")))))</f>
        <v/>
      </c>
      <c r="P68" s="180" t="str">
        <f>IF(OR($E68="",$G68=""),"",IF(AND($E$3=1),'Marks Entry 1st'!O67,IF(AND($E$3=2),'Marks Entry 2nd'!O67,IF(AND($E$3=3),'Marks Entry 3rd'!O67,IF(AND($E$3=4),'Marks Entry 4th'!O67,"")))))</f>
        <v/>
      </c>
      <c r="Q68" s="180" t="str">
        <f>IF(OR($E68="",$G68=""),"",IF(AND($E$3=1),'Marks Entry 1st'!P67,IF(AND($E$3=2),'Marks Entry 2nd'!P67,IF(AND($E$3=3),'Marks Entry 3rd'!P67,IF(AND($E$3=4),'Marks Entry 4th'!P67,"")))))</f>
        <v/>
      </c>
      <c r="R68" s="91" t="str">
        <f t="shared" si="22"/>
        <v/>
      </c>
      <c r="S68" s="87">
        <f t="shared" si="23"/>
        <v>0</v>
      </c>
      <c r="T68" s="93" t="str">
        <f>IF(OR($E68="",$G68=""),"",IF(AND($E$3=1),'Marks Entry 1st'!Q67,IF(AND($E$3=2),'Marks Entry 2nd'!Q67,IF(AND($E$3=3),'Marks Entry 3rd'!Q67,IF(AND($E$3=4),'Marks Entry 4th'!Q67,"")))))</f>
        <v/>
      </c>
      <c r="U68" s="93" t="str">
        <f>IF(OR($E68="",$G68=""),"",IF(AND($E$3=1),'Marks Entry 1st'!R67,IF(AND($E$3=2),'Marks Entry 2nd'!R67,IF(AND($E$3=3),'Marks Entry 3rd'!R67,IF(AND($E$3=4),'Marks Entry 4th'!R67,"")))))</f>
        <v/>
      </c>
      <c r="V68" s="93" t="str">
        <f>IF(OR($E68="",$G68=""),"",IF(AND($E$3=1),'Marks Entry 1st'!S67,IF(AND($E$3=2),'Marks Entry 2nd'!S67,IF(AND($E$3=3),'Marks Entry 3rd'!S67,IF(AND($E$3=4),'Marks Entry 4th'!S67,"")))))</f>
        <v/>
      </c>
      <c r="W68" s="92" t="str">
        <f t="shared" si="24"/>
        <v/>
      </c>
      <c r="X68" s="87" t="str">
        <f t="shared" si="25"/>
        <v/>
      </c>
      <c r="Y68" s="144">
        <f t="shared" si="26"/>
        <v>0</v>
      </c>
      <c r="Z68" s="144" t="str">
        <f t="shared" si="27"/>
        <v/>
      </c>
      <c r="AA68" s="144" t="str">
        <f t="shared" si="0"/>
        <v/>
      </c>
      <c r="AB68" s="144" t="str">
        <f t="shared" si="28"/>
        <v/>
      </c>
      <c r="AC68" s="144" t="str">
        <f t="shared" si="1"/>
        <v/>
      </c>
      <c r="AD68" s="148" t="str">
        <f t="shared" si="2"/>
        <v/>
      </c>
      <c r="AE68" s="180" t="str">
        <f>IF(OR($E68="",$G68=""),"",IF(AND($E$3=1),'Marks Entry 1st'!T67,IF(AND($E$3=2),'Marks Entry 2nd'!T67,IF(AND($E$3=3),'Marks Entry 3rd'!T67,IF(AND($E$3=4),'Marks Entry 4th'!T67,"")))))</f>
        <v/>
      </c>
      <c r="AF68" s="180" t="str">
        <f>IF(OR($E68="",$G68=""),"",IF(AND($E$3=1),'Marks Entry 1st'!U67,IF(AND($E$3=2),'Marks Entry 2nd'!U67,IF(AND($E$3=3),'Marks Entry 3rd'!U67,IF(AND($E$3=4),'Marks Entry 4th'!U67,"")))))</f>
        <v/>
      </c>
      <c r="AG68" s="87" t="str">
        <f t="shared" si="29"/>
        <v/>
      </c>
      <c r="AH68" s="180" t="str">
        <f>IF(OR($E68="",$G68=""),"",IF(AND($E$3=1),'Marks Entry 1st'!V67,IF(AND($E$3=2),'Marks Entry 2nd'!V67,IF(AND($E$3=3),'Marks Entry 3rd'!V67,IF(AND($E$3=4),'Marks Entry 4th'!V67,"")))))</f>
        <v/>
      </c>
      <c r="AI68" s="180" t="str">
        <f>IF(OR($E68="",$G68=""),"",IF(AND($E$3=1),'Marks Entry 1st'!W67,IF(AND($E$3=2),'Marks Entry 2nd'!W67,IF(AND($E$3=3),'Marks Entry 3rd'!W67,IF(AND($E$3=4),'Marks Entry 4th'!W67,"")))))</f>
        <v/>
      </c>
      <c r="AJ68" s="180" t="str">
        <f>IF(OR($E68="",$G68=""),"",IF(AND($E$3=1),'Marks Entry 1st'!X67,IF(AND($E$3=2),'Marks Entry 2nd'!X67,IF(AND($E$3=3),'Marks Entry 3rd'!X67,IF(AND($E$3=4),'Marks Entry 4th'!X67,"")))))</f>
        <v/>
      </c>
      <c r="AK68" s="91" t="str">
        <f t="shared" si="30"/>
        <v/>
      </c>
      <c r="AL68" s="87">
        <f t="shared" si="31"/>
        <v>0</v>
      </c>
      <c r="AM68" s="93" t="str">
        <f>IF(OR($E68="",$G68=""),"",IF(AND($E$3=1),'Marks Entry 1st'!Y67,IF(AND($E$3=2),'Marks Entry 2nd'!Y67,IF(AND($E$3=3),'Marks Entry 3rd'!Y67,IF(AND($E$3=4),'Marks Entry 4th'!Y67,"")))))</f>
        <v/>
      </c>
      <c r="AN68" s="93" t="str">
        <f>IF(OR($E68="",$G68=""),"",IF(AND($E$3=1),'Marks Entry 1st'!Z67,IF(AND($E$3=2),'Marks Entry 2nd'!Z67,IF(AND($E$3=3),'Marks Entry 3rd'!Z67,IF(AND($E$3=4),'Marks Entry 4th'!Z67,"")))))</f>
        <v/>
      </c>
      <c r="AO68" s="93" t="str">
        <f>IF(OR($E68="",$G68=""),"",IF(AND($E$3=1),'Marks Entry 1st'!AA67,IF(AND($E$3=2),'Marks Entry 2nd'!AA67,IF(AND($E$3=3),'Marks Entry 3rd'!AA67,IF(AND($E$3=4),'Marks Entry 4th'!AA67,"")))))</f>
        <v/>
      </c>
      <c r="AP68" s="92" t="str">
        <f t="shared" si="32"/>
        <v/>
      </c>
      <c r="AQ68" s="87" t="str">
        <f t="shared" si="33"/>
        <v/>
      </c>
      <c r="AR68" s="144">
        <f t="shared" si="34"/>
        <v>0</v>
      </c>
      <c r="AS68" s="144" t="str">
        <f t="shared" si="35"/>
        <v/>
      </c>
      <c r="AT68" s="144" t="str">
        <f t="shared" si="3"/>
        <v/>
      </c>
      <c r="AU68" s="144" t="str">
        <f t="shared" si="36"/>
        <v/>
      </c>
      <c r="AV68" s="144" t="str">
        <f t="shared" si="4"/>
        <v/>
      </c>
      <c r="AW68" s="148" t="str">
        <f t="shared" si="5"/>
        <v/>
      </c>
      <c r="AX68" s="180" t="str">
        <f>IF(OR($E68="",$G68=""),"",IF(AND($E$3=1),'Marks Entry 1st'!AB67,IF(AND($E$3=2),'Marks Entry 2nd'!AB67,IF(AND($E$3=3),'Marks Entry 3rd'!AB67,IF(AND($E$3=4),'Marks Entry 4th'!AB67,"")))))</f>
        <v/>
      </c>
      <c r="AY68" s="180" t="str">
        <f>IF(OR($E68="",$G68=""),"",IF(AND($E$3=1),'Marks Entry 1st'!AC67,IF(AND($E$3=2),'Marks Entry 2nd'!AC67,IF(AND($E$3=3),'Marks Entry 3rd'!AC67,IF(AND($E$3=4),'Marks Entry 4th'!AC67,"")))))</f>
        <v/>
      </c>
      <c r="AZ68" s="87" t="str">
        <f t="shared" si="37"/>
        <v/>
      </c>
      <c r="BA68" s="180" t="str">
        <f>IF(OR($E68="",$G68=""),"",IF(AND($E$3=1),'Marks Entry 1st'!AD67,IF(AND($E$3=2),'Marks Entry 2nd'!AD67,IF(AND($E$3=3),'Marks Entry 3rd'!AD67,IF(AND($E$3=4),'Marks Entry 4th'!AD67,"")))))</f>
        <v/>
      </c>
      <c r="BB68" s="180" t="str">
        <f>IF(OR($E68="",$G68=""),"",IF(AND($E$3=1),'Marks Entry 1st'!AE67,IF(AND($E$3=2),'Marks Entry 2nd'!AE67,IF(AND($E$3=3),'Marks Entry 3rd'!AE67,IF(AND($E$3=4),'Marks Entry 4th'!AE67,"")))))</f>
        <v/>
      </c>
      <c r="BC68" s="180" t="str">
        <f>IF(OR($E68="",$G68=""),"",IF(AND($E$3=1),'Marks Entry 1st'!AF67,IF(AND($E$3=2),'Marks Entry 2nd'!AF67,IF(AND($E$3=3),'Marks Entry 3rd'!AF67,IF(AND($E$3=4),'Marks Entry 4th'!AF67,"")))))</f>
        <v/>
      </c>
      <c r="BD68" s="91" t="str">
        <f t="shared" si="38"/>
        <v/>
      </c>
      <c r="BE68" s="87">
        <f t="shared" si="39"/>
        <v>0</v>
      </c>
      <c r="BF68" s="93" t="str">
        <f>IF(OR($E68="",$G68=""),"",IF(AND($E$3=1),'Marks Entry 1st'!AG67,IF(AND($E$3=2),'Marks Entry 2nd'!AG67,IF(AND($E$3=3),'Marks Entry 3rd'!AG67,IF(AND($E$3=4),'Marks Entry 4th'!AG67,"")))))</f>
        <v/>
      </c>
      <c r="BG68" s="93" t="str">
        <f>IF(OR($E68="",$G68=""),"",IF(AND($E$3=1),'Marks Entry 1st'!AH67,IF(AND($E$3=2),'Marks Entry 2nd'!AH67,IF(AND($E$3=3),'Marks Entry 3rd'!AH67,IF(AND($E$3=4),'Marks Entry 4th'!AH67,"")))))</f>
        <v/>
      </c>
      <c r="BH68" s="93" t="str">
        <f>IF(OR($E68="",$G68=""),"",IF(AND($E$3=1),'Marks Entry 1st'!AI67,IF(AND($E$3=2),'Marks Entry 2nd'!AI67,IF(AND($E$3=3),'Marks Entry 3rd'!AI67,IF(AND($E$3=4),'Marks Entry 4th'!AI67,"")))))</f>
        <v/>
      </c>
      <c r="BI68" s="92" t="str">
        <f t="shared" si="40"/>
        <v/>
      </c>
      <c r="BJ68" s="87" t="str">
        <f t="shared" si="41"/>
        <v/>
      </c>
      <c r="BK68" s="144">
        <f t="shared" si="42"/>
        <v>0</v>
      </c>
      <c r="BL68" s="144" t="str">
        <f t="shared" si="43"/>
        <v/>
      </c>
      <c r="BM68" s="144" t="str">
        <f t="shared" si="6"/>
        <v/>
      </c>
      <c r="BN68" s="144" t="str">
        <f t="shared" si="44"/>
        <v/>
      </c>
      <c r="BO68" s="144" t="str">
        <f t="shared" si="7"/>
        <v/>
      </c>
      <c r="BP68" s="148" t="str">
        <f t="shared" si="8"/>
        <v/>
      </c>
      <c r="BQ68" s="180" t="str">
        <f>IF(OR($E68="",$G68=""),"",IF(AND($E$3=1),'Marks Entry 1st'!AJ67,IF(AND($E$3=2),'Marks Entry 2nd'!AJ67,IF(AND($E$3=3),'Marks Entry 3rd'!AJ67,IF(AND($E$3=4),'Marks Entry 4th'!AJ67,"")))))</f>
        <v/>
      </c>
      <c r="BR68" s="180" t="str">
        <f>IF(OR($E68="",$G68=""),"",IF(AND($E$3=1),'Marks Entry 1st'!AK67,IF(AND($E$3=2),'Marks Entry 2nd'!AK67,IF(AND($E$3=3),'Marks Entry 3rd'!AK67,IF(AND($E$3=4),'Marks Entry 4th'!AK67,"")))))</f>
        <v/>
      </c>
      <c r="BS68" s="87" t="str">
        <f t="shared" si="45"/>
        <v/>
      </c>
      <c r="BT68" s="180" t="str">
        <f>IF(OR($E68="",$G68=""),"",IF(AND($E$3=1),'Marks Entry 1st'!AL67,IF(AND($E$3=2),'Marks Entry 2nd'!AL67,IF(AND($E$3=3),'Marks Entry 3rd'!AL67,IF(AND($E$3=4),'Marks Entry 4th'!AL67,"")))))</f>
        <v/>
      </c>
      <c r="BU68" s="180" t="str">
        <f>IF(OR($E68="",$G68=""),"",IF(AND($E$3=1),'Marks Entry 1st'!AM67,IF(AND($E$3=2),'Marks Entry 2nd'!AM67,IF(AND($E$3=3),'Marks Entry 3rd'!AM67,IF(AND($E$3=4),'Marks Entry 4th'!AM67,"")))))</f>
        <v/>
      </c>
      <c r="BV68" s="180" t="str">
        <f>IF(OR($E68="",$G68=""),"",IF(AND($E$3=1),'Marks Entry 1st'!AN67,IF(AND($E$3=2),'Marks Entry 2nd'!AN67,IF(AND($E$3=3),'Marks Entry 3rd'!AN67,IF(AND($E$3=4),'Marks Entry 4th'!AN67,"")))))</f>
        <v/>
      </c>
      <c r="BW68" s="91" t="str">
        <f t="shared" si="46"/>
        <v/>
      </c>
      <c r="BX68" s="87">
        <f t="shared" si="47"/>
        <v>0</v>
      </c>
      <c r="BY68" s="93" t="str">
        <f>IF(OR($E68="",$G68=""),"",IF(AND($E$3=1),'Marks Entry 1st'!AO67,IF(AND($E$3=2),'Marks Entry 2nd'!AO67,IF(AND($E$3=3),'Marks Entry 3rd'!AO67,IF(AND($E$3=4),'Marks Entry 4th'!AO67,"")))))</f>
        <v/>
      </c>
      <c r="BZ68" s="93" t="str">
        <f>IF(OR($E68="",$G68=""),"",IF(AND($E$3=1),'Marks Entry 1st'!AP67,IF(AND($E$3=2),'Marks Entry 2nd'!AP67,IF(AND($E$3=3),'Marks Entry 3rd'!AP67,IF(AND($E$3=4),'Marks Entry 4th'!AP67,"")))))</f>
        <v/>
      </c>
      <c r="CA68" s="93" t="str">
        <f>IF(OR($E68="",$G68=""),"",IF(AND($E$3=1),'Marks Entry 1st'!AQ67,IF(AND($E$3=2),'Marks Entry 2nd'!AQ67,IF(AND($E$3=3),'Marks Entry 3rd'!AQ67,IF(AND($E$3=4),'Marks Entry 4th'!AQ67,"")))))</f>
        <v/>
      </c>
      <c r="CB68" s="92" t="str">
        <f t="shared" si="48"/>
        <v/>
      </c>
      <c r="CC68" s="87" t="str">
        <f t="shared" si="49"/>
        <v/>
      </c>
      <c r="CD68" s="144">
        <f t="shared" si="50"/>
        <v>0</v>
      </c>
      <c r="CE68" s="144" t="str">
        <f t="shared" si="51"/>
        <v/>
      </c>
      <c r="CF68" s="144" t="str">
        <f t="shared" si="9"/>
        <v/>
      </c>
      <c r="CG68" s="144" t="str">
        <f t="shared" si="52"/>
        <v/>
      </c>
      <c r="CH68" s="144" t="str">
        <f t="shared" si="10"/>
        <v/>
      </c>
      <c r="CI68" s="148" t="str">
        <f t="shared" si="11"/>
        <v/>
      </c>
      <c r="CJ68" s="380" t="str">
        <f>IF(OR($E68="",$G68=""),"",IF(AND($E$3=1),'Marks Entry 1st'!AR67,IF(AND($E$3=2),'Marks Entry 2nd'!AR67,IF(AND($E$3=3),'Marks Entry 3rd'!AR67,IF(AND($E$3=4),'Marks Entry 4th'!AR67,"")))))</f>
        <v/>
      </c>
      <c r="CK68" s="380" t="str">
        <f>IF(OR($E68="",$G68=""),"",IF(AND($E$3=1),'Marks Entry 1st'!AS67,IF(AND($E$3=2),'Marks Entry 2nd'!AS67,IF(AND($E$3=3),'Marks Entry 3rd'!AS67,IF(AND($E$3=4),'Marks Entry 4th'!AS67,"")))))</f>
        <v/>
      </c>
      <c r="CL68" s="380" t="str">
        <f>IF(OR($E68="",$G68=""),"",IF(AND($E$3=1),'Marks Entry 1st'!AT67,IF(AND($E$3=2),'Marks Entry 2nd'!AT67,IF(AND($E$3=3),'Marks Entry 3rd'!AT67,IF(AND($E$3=4),'Marks Entry 4th'!AT67,"")))))</f>
        <v/>
      </c>
      <c r="CM68" s="181" t="str">
        <f t="shared" si="53"/>
        <v/>
      </c>
      <c r="CN68" s="182">
        <f t="shared" si="54"/>
        <v>0</v>
      </c>
      <c r="CO68" s="182" t="str">
        <f t="shared" si="55"/>
        <v/>
      </c>
      <c r="CP68" s="182" t="str">
        <f t="shared" si="56"/>
        <v/>
      </c>
      <c r="CQ68" s="147" t="str">
        <f t="shared" si="12"/>
        <v/>
      </c>
      <c r="CR68" s="380" t="str">
        <f>IF(OR($E68="",$G68=""),"",IF(AND($E$3=1),'Marks Entry 1st'!AU67,IF(AND($E$3=2),'Marks Entry 2nd'!AU67,IF(AND($E$3=3),'Marks Entry 3rd'!AU67,IF(AND($E$3=4),'Marks Entry 4th'!AU67,"")))))</f>
        <v/>
      </c>
      <c r="CS68" s="380" t="str">
        <f>IF(OR($E68="",$G68=""),"",IF(AND($E$3=1),'Marks Entry 1st'!AV67,IF(AND($E$3=2),'Marks Entry 2nd'!AV67,IF(AND($E$3=3),'Marks Entry 3rd'!AV67,IF(AND($E$3=4),'Marks Entry 4th'!AV67,"")))))</f>
        <v/>
      </c>
      <c r="CT68" s="380" t="str">
        <f>IF(OR($E68="",$G68=""),"",IF(AND($E$3=1),'Marks Entry 1st'!AW67,IF(AND($E$3=2),'Marks Entry 2nd'!AW67,IF(AND($E$3=3),'Marks Entry 3rd'!AW67,IF(AND($E$3=4),'Marks Entry 4th'!AW67,"")))))</f>
        <v/>
      </c>
      <c r="CU68" s="181" t="str">
        <f t="shared" si="57"/>
        <v/>
      </c>
      <c r="CV68" s="182">
        <f t="shared" si="58"/>
        <v>0</v>
      </c>
      <c r="CW68" s="182" t="str">
        <f t="shared" si="59"/>
        <v/>
      </c>
      <c r="CX68" s="182" t="str">
        <f t="shared" si="60"/>
        <v/>
      </c>
      <c r="CY68" s="147" t="str">
        <f t="shared" si="13"/>
        <v/>
      </c>
      <c r="CZ68" s="380" t="str">
        <f>IF(OR($E68="",$G68=""),"",IF(AND($E$3=1),'Marks Entry 1st'!AX67,IF(AND($E$3=2),'Marks Entry 2nd'!AX67,IF(AND($E$3=3),'Marks Entry 3rd'!AX67,IF(AND($E$3=4),'Marks Entry 4th'!AX67,"")))))</f>
        <v/>
      </c>
      <c r="DA68" s="380" t="str">
        <f>IF(OR($E68="",$G68=""),"",IF(AND($E$3=1),'Marks Entry 1st'!AY67,IF(AND($E$3=2),'Marks Entry 2nd'!AY67,IF(AND($E$3=3),'Marks Entry 3rd'!AY67,IF(AND($E$3=4),'Marks Entry 4th'!AY67,"")))))</f>
        <v/>
      </c>
      <c r="DB68" s="380" t="str">
        <f>IF(OR($E68="",$G68=""),"",IF(AND($E$3=1),'Marks Entry 1st'!AZ67,IF(AND($E$3=2),'Marks Entry 2nd'!AZ67,IF(AND($E$3=3),'Marks Entry 3rd'!AZ67,IF(AND($E$3=4),'Marks Entry 4th'!AZ67,"")))))</f>
        <v/>
      </c>
      <c r="DC68" s="181" t="str">
        <f t="shared" si="61"/>
        <v/>
      </c>
      <c r="DD68" s="182">
        <f t="shared" si="62"/>
        <v>0</v>
      </c>
      <c r="DE68" s="182" t="str">
        <f t="shared" si="63"/>
        <v/>
      </c>
      <c r="DF68" s="182" t="str">
        <f t="shared" si="64"/>
        <v/>
      </c>
      <c r="DG68" s="147" t="str">
        <f t="shared" si="14"/>
        <v/>
      </c>
      <c r="DH68" s="104" t="str">
        <f t="shared" si="15"/>
        <v/>
      </c>
      <c r="DI68" s="105" t="str">
        <f t="shared" si="16"/>
        <v/>
      </c>
      <c r="DJ68" s="111" t="str">
        <f t="shared" si="17"/>
        <v/>
      </c>
      <c r="DK68" s="112" t="str">
        <f t="shared" si="18"/>
        <v/>
      </c>
      <c r="DL68" s="386" t="str">
        <f t="shared" si="19"/>
        <v/>
      </c>
      <c r="DM68" s="72" t="str">
        <f>IF(OR($E68="",$G68=""),"",IF(AND($E$3=1),'Marks Entry 1st'!BA67,IF(AND($E$3=2),'Marks Entry 2nd'!BA67,IF(AND($E$3=3),'Marks Entry 3rd'!BA67,IF(AND($E$3=4),'Marks Entry 4th'!BA67,"")))))</f>
        <v/>
      </c>
      <c r="DN68" s="72" t="str">
        <f>IF(OR($E68="",$G68=""),"",IF(AND($E$3=1),'Marks Entry 1st'!BB67,IF(AND($E$3=2),'Marks Entry 2nd'!BB67,IF(AND($E$3=3),'Marks Entry 3rd'!BB67,IF(AND($E$3=4),'Marks Entry 4th'!BB67,"")))))</f>
        <v/>
      </c>
      <c r="DO68" s="328" t="str">
        <f t="shared" si="20"/>
        <v/>
      </c>
      <c r="DP68" s="73"/>
      <c r="DW68" s="75">
        <f>IF(AND($E$3=1),'Marks Entry 1st'!I67,IF(AND($E$3=2),'Marks Entry 2nd'!I67,IF(AND($E$3=3),'Marks Entry 3rd'!I67,IF(AND($E$3=4),'Marks Entry 4th'!I67,""))))</f>
        <v>0</v>
      </c>
    </row>
    <row r="69" spans="1:127" ht="18.899999999999999" customHeight="1">
      <c r="A69" s="94">
        <v>62</v>
      </c>
      <c r="B69" s="94" t="str">
        <f>IF(OR(DW69=0,DW69=""),"",IF(AND($E$3=1),'Marks Entry 1st'!I68,IF(AND($E$3=2),'Marks Entry 2nd'!I68,IF(AND($E$3=3),'Marks Entry 3rd'!I68,IF(AND($E$3=4),'Marks Entry 4th'!I68,"")))))</f>
        <v/>
      </c>
      <c r="C69" s="95" t="str">
        <f>IF(OR(B69=0,B69=""),"",IF(AND($E$3=1),'Marks Entry 1st'!B68,IF(AND($E$3=2),'Marks Entry 2nd'!B68,IF(AND($E$3=3),'Marks Entry 3rd'!B68,IF(AND($E$3=4),'Marks Entry 4th'!B68,"")))))</f>
        <v/>
      </c>
      <c r="D69" s="95" t="str">
        <f>IF(OR(B69=0,B69=""),"",IF(AND($E$3=1),'Marks Entry 1st'!C68,IF(AND($E$3=2),'Marks Entry 2nd'!C68,IF(AND($E$3=3),'Marks Entry 3rd'!C68,IF(AND($E$3=4),'Marks Entry 4th'!C68,"")))))</f>
        <v/>
      </c>
      <c r="E69" s="96" t="str">
        <f>IF(OR(B69=0,B69=""),"",IF(AND($E$3=1),'Marks Entry 1st'!E68,IF(AND($E$3=2),'Marks Entry 2nd'!E68,IF(AND($E$3=3),'Marks Entry 3rd'!E68,IF(AND($E$3=4),'Marks Entry 4th'!E68,"")))))</f>
        <v/>
      </c>
      <c r="F69" s="95" t="str">
        <f>IF(OR(B69=0,B69=""),"",IF(AND($E$3=1),'Marks Entry 1st'!D68,IF(AND($E$3=2),'Marks Entry 2nd'!D68,IF(AND($E$3=3),'Marks Entry 3rd'!D68,IF(AND($E$3=4),'Marks Entry 4th'!D68,"")))))</f>
        <v/>
      </c>
      <c r="G69" s="90" t="str">
        <f>IF(OR(B69=0,B69=""),"",IF(AND($E$3=1),'Marks Entry 1st'!F68,IF(AND($E$3=2),'Marks Entry 2nd'!F68,IF(AND($E$3=3),'Marks Entry 3rd'!F68,IF(AND($E$3=4),'Marks Entry 4th'!F68,"")))))</f>
        <v/>
      </c>
      <c r="H69" s="90" t="str">
        <f>IF(OR(B69=0,B69=""),"",IF(AND($E$3=1),'Marks Entry 1st'!G68,IF(AND($E$3=2),'Marks Entry 2nd'!G68,IF(AND($E$3=3),'Marks Entry 3rd'!G68,IF(AND($E$3=4),'Marks Entry 4th'!G68,"")))))</f>
        <v/>
      </c>
      <c r="I69" s="90" t="str">
        <f>IF(OR(B69=0,B69=""),"",IF(AND($E$3=1),'Marks Entry 1st'!H68,IF(AND($E$3=2),'Marks Entry 2nd'!H68,IF(AND($E$3=3),'Marks Entry 3rd'!H68,IF(AND($E$3=4),'Marks Entry 4th'!H68,"")))))</f>
        <v/>
      </c>
      <c r="J69" s="379" t="str">
        <f>IF(OR(B69=0,B69=""),"",IF(AND($E$3=1),'Marks Entry 1st'!J68,IF(AND($E$3=2),'Marks Entry 2nd'!J68,IF(AND($E$3=3),'Marks Entry 3rd'!J68,IF(AND($E$3=4),'Marks Entry 4th'!J68,"")))))</f>
        <v/>
      </c>
      <c r="K69" s="379" t="str">
        <f>IF(OR(B69=0,B69=""),"",IF(AND($E$3=1),'Marks Entry 1st'!K68,IF(AND($E$3=2),'Marks Entry 2nd'!K68,IF(AND($E$3=3),'Marks Entry 3rd'!K68,IF(AND($E$3=4),'Marks Entry 4th'!K68,"")))))</f>
        <v/>
      </c>
      <c r="L69" s="180" t="str">
        <f>IF(OR($E69="",$G69=""),"",IF(AND($E$3=1),'Marks Entry 1st'!L68,IF(AND($E$3=2),'Marks Entry 2nd'!L68,IF(AND($E$3=3),'Marks Entry 3rd'!L68,IF(AND($E$3=4),'Marks Entry 4th'!L68,"")))))</f>
        <v/>
      </c>
      <c r="M69" s="180" t="str">
        <f>IF(OR($E69="",$G69=""),"",IF(AND($E$3=1),'Marks Entry 1st'!M68,IF(AND($E$3=2),'Marks Entry 2nd'!M68,IF(AND($E$3=3),'Marks Entry 3rd'!M68,IF(AND($E$3=4),'Marks Entry 4th'!M68,"")))))</f>
        <v/>
      </c>
      <c r="N69" s="87" t="str">
        <f t="shared" si="21"/>
        <v/>
      </c>
      <c r="O69" s="180" t="str">
        <f>IF(OR($E69="",$G69=""),"",IF(AND($E$3=1),'Marks Entry 1st'!N68,IF(AND($E$3=2),'Marks Entry 2nd'!N68,IF(AND($E$3=3),'Marks Entry 3rd'!N68,IF(AND($E$3=4),'Marks Entry 4th'!N68,"")))))</f>
        <v/>
      </c>
      <c r="P69" s="180" t="str">
        <f>IF(OR($E69="",$G69=""),"",IF(AND($E$3=1),'Marks Entry 1st'!O68,IF(AND($E$3=2),'Marks Entry 2nd'!O68,IF(AND($E$3=3),'Marks Entry 3rd'!O68,IF(AND($E$3=4),'Marks Entry 4th'!O68,"")))))</f>
        <v/>
      </c>
      <c r="Q69" s="180" t="str">
        <f>IF(OR($E69="",$G69=""),"",IF(AND($E$3=1),'Marks Entry 1st'!P68,IF(AND($E$3=2),'Marks Entry 2nd'!P68,IF(AND($E$3=3),'Marks Entry 3rd'!P68,IF(AND($E$3=4),'Marks Entry 4th'!P68,"")))))</f>
        <v/>
      </c>
      <c r="R69" s="91" t="str">
        <f t="shared" si="22"/>
        <v/>
      </c>
      <c r="S69" s="87">
        <f t="shared" si="23"/>
        <v>0</v>
      </c>
      <c r="T69" s="93" t="str">
        <f>IF(OR($E69="",$G69=""),"",IF(AND($E$3=1),'Marks Entry 1st'!Q68,IF(AND($E$3=2),'Marks Entry 2nd'!Q68,IF(AND($E$3=3),'Marks Entry 3rd'!Q68,IF(AND($E$3=4),'Marks Entry 4th'!Q68,"")))))</f>
        <v/>
      </c>
      <c r="U69" s="93" t="str">
        <f>IF(OR($E69="",$G69=""),"",IF(AND($E$3=1),'Marks Entry 1st'!R68,IF(AND($E$3=2),'Marks Entry 2nd'!R68,IF(AND($E$3=3),'Marks Entry 3rd'!R68,IF(AND($E$3=4),'Marks Entry 4th'!R68,"")))))</f>
        <v/>
      </c>
      <c r="V69" s="93" t="str">
        <f>IF(OR($E69="",$G69=""),"",IF(AND($E$3=1),'Marks Entry 1st'!S68,IF(AND($E$3=2),'Marks Entry 2nd'!S68,IF(AND($E$3=3),'Marks Entry 3rd'!S68,IF(AND($E$3=4),'Marks Entry 4th'!S68,"")))))</f>
        <v/>
      </c>
      <c r="W69" s="92" t="str">
        <f t="shared" si="24"/>
        <v/>
      </c>
      <c r="X69" s="87" t="str">
        <f t="shared" si="25"/>
        <v/>
      </c>
      <c r="Y69" s="144">
        <f t="shared" si="26"/>
        <v>0</v>
      </c>
      <c r="Z69" s="144" t="str">
        <f t="shared" si="27"/>
        <v/>
      </c>
      <c r="AA69" s="144" t="str">
        <f t="shared" si="0"/>
        <v/>
      </c>
      <c r="AB69" s="144" t="str">
        <f t="shared" si="28"/>
        <v/>
      </c>
      <c r="AC69" s="144" t="str">
        <f t="shared" si="1"/>
        <v/>
      </c>
      <c r="AD69" s="148" t="str">
        <f t="shared" si="2"/>
        <v/>
      </c>
      <c r="AE69" s="180" t="str">
        <f>IF(OR($E69="",$G69=""),"",IF(AND($E$3=1),'Marks Entry 1st'!T68,IF(AND($E$3=2),'Marks Entry 2nd'!T68,IF(AND($E$3=3),'Marks Entry 3rd'!T68,IF(AND($E$3=4),'Marks Entry 4th'!T68,"")))))</f>
        <v/>
      </c>
      <c r="AF69" s="180" t="str">
        <f>IF(OR($E69="",$G69=""),"",IF(AND($E$3=1),'Marks Entry 1st'!U68,IF(AND($E$3=2),'Marks Entry 2nd'!U68,IF(AND($E$3=3),'Marks Entry 3rd'!U68,IF(AND($E$3=4),'Marks Entry 4th'!U68,"")))))</f>
        <v/>
      </c>
      <c r="AG69" s="87" t="str">
        <f t="shared" si="29"/>
        <v/>
      </c>
      <c r="AH69" s="180" t="str">
        <f>IF(OR($E69="",$G69=""),"",IF(AND($E$3=1),'Marks Entry 1st'!V68,IF(AND($E$3=2),'Marks Entry 2nd'!V68,IF(AND($E$3=3),'Marks Entry 3rd'!V68,IF(AND($E$3=4),'Marks Entry 4th'!V68,"")))))</f>
        <v/>
      </c>
      <c r="AI69" s="180" t="str">
        <f>IF(OR($E69="",$G69=""),"",IF(AND($E$3=1),'Marks Entry 1st'!W68,IF(AND($E$3=2),'Marks Entry 2nd'!W68,IF(AND($E$3=3),'Marks Entry 3rd'!W68,IF(AND($E$3=4),'Marks Entry 4th'!W68,"")))))</f>
        <v/>
      </c>
      <c r="AJ69" s="180" t="str">
        <f>IF(OR($E69="",$G69=""),"",IF(AND($E$3=1),'Marks Entry 1st'!X68,IF(AND($E$3=2),'Marks Entry 2nd'!X68,IF(AND($E$3=3),'Marks Entry 3rd'!X68,IF(AND($E$3=4),'Marks Entry 4th'!X68,"")))))</f>
        <v/>
      </c>
      <c r="AK69" s="91" t="str">
        <f t="shared" si="30"/>
        <v/>
      </c>
      <c r="AL69" s="87">
        <f t="shared" si="31"/>
        <v>0</v>
      </c>
      <c r="AM69" s="93" t="str">
        <f>IF(OR($E69="",$G69=""),"",IF(AND($E$3=1),'Marks Entry 1st'!Y68,IF(AND($E$3=2),'Marks Entry 2nd'!Y68,IF(AND($E$3=3),'Marks Entry 3rd'!Y68,IF(AND($E$3=4),'Marks Entry 4th'!Y68,"")))))</f>
        <v/>
      </c>
      <c r="AN69" s="93" t="str">
        <f>IF(OR($E69="",$G69=""),"",IF(AND($E$3=1),'Marks Entry 1st'!Z68,IF(AND($E$3=2),'Marks Entry 2nd'!Z68,IF(AND($E$3=3),'Marks Entry 3rd'!Z68,IF(AND($E$3=4),'Marks Entry 4th'!Z68,"")))))</f>
        <v/>
      </c>
      <c r="AO69" s="93" t="str">
        <f>IF(OR($E69="",$G69=""),"",IF(AND($E$3=1),'Marks Entry 1st'!AA68,IF(AND($E$3=2),'Marks Entry 2nd'!AA68,IF(AND($E$3=3),'Marks Entry 3rd'!AA68,IF(AND($E$3=4),'Marks Entry 4th'!AA68,"")))))</f>
        <v/>
      </c>
      <c r="AP69" s="92" t="str">
        <f t="shared" si="32"/>
        <v/>
      </c>
      <c r="AQ69" s="87" t="str">
        <f t="shared" si="33"/>
        <v/>
      </c>
      <c r="AR69" s="144">
        <f t="shared" si="34"/>
        <v>0</v>
      </c>
      <c r="AS69" s="144" t="str">
        <f t="shared" si="35"/>
        <v/>
      </c>
      <c r="AT69" s="144" t="str">
        <f t="shared" si="3"/>
        <v/>
      </c>
      <c r="AU69" s="144" t="str">
        <f t="shared" si="36"/>
        <v/>
      </c>
      <c r="AV69" s="144" t="str">
        <f t="shared" si="4"/>
        <v/>
      </c>
      <c r="AW69" s="148" t="str">
        <f t="shared" si="5"/>
        <v/>
      </c>
      <c r="AX69" s="180" t="str">
        <f>IF(OR($E69="",$G69=""),"",IF(AND($E$3=1),'Marks Entry 1st'!AB68,IF(AND($E$3=2),'Marks Entry 2nd'!AB68,IF(AND($E$3=3),'Marks Entry 3rd'!AB68,IF(AND($E$3=4),'Marks Entry 4th'!AB68,"")))))</f>
        <v/>
      </c>
      <c r="AY69" s="180" t="str">
        <f>IF(OR($E69="",$G69=""),"",IF(AND($E$3=1),'Marks Entry 1st'!AC68,IF(AND($E$3=2),'Marks Entry 2nd'!AC68,IF(AND($E$3=3),'Marks Entry 3rd'!AC68,IF(AND($E$3=4),'Marks Entry 4th'!AC68,"")))))</f>
        <v/>
      </c>
      <c r="AZ69" s="87" t="str">
        <f t="shared" si="37"/>
        <v/>
      </c>
      <c r="BA69" s="180" t="str">
        <f>IF(OR($E69="",$G69=""),"",IF(AND($E$3=1),'Marks Entry 1st'!AD68,IF(AND($E$3=2),'Marks Entry 2nd'!AD68,IF(AND($E$3=3),'Marks Entry 3rd'!AD68,IF(AND($E$3=4),'Marks Entry 4th'!AD68,"")))))</f>
        <v/>
      </c>
      <c r="BB69" s="180" t="str">
        <f>IF(OR($E69="",$G69=""),"",IF(AND($E$3=1),'Marks Entry 1st'!AE68,IF(AND($E$3=2),'Marks Entry 2nd'!AE68,IF(AND($E$3=3),'Marks Entry 3rd'!AE68,IF(AND($E$3=4),'Marks Entry 4th'!AE68,"")))))</f>
        <v/>
      </c>
      <c r="BC69" s="180" t="str">
        <f>IF(OR($E69="",$G69=""),"",IF(AND($E$3=1),'Marks Entry 1st'!AF68,IF(AND($E$3=2),'Marks Entry 2nd'!AF68,IF(AND($E$3=3),'Marks Entry 3rd'!AF68,IF(AND($E$3=4),'Marks Entry 4th'!AF68,"")))))</f>
        <v/>
      </c>
      <c r="BD69" s="91" t="str">
        <f t="shared" si="38"/>
        <v/>
      </c>
      <c r="BE69" s="87">
        <f t="shared" si="39"/>
        <v>0</v>
      </c>
      <c r="BF69" s="93" t="str">
        <f>IF(OR($E69="",$G69=""),"",IF(AND($E$3=1),'Marks Entry 1st'!AG68,IF(AND($E$3=2),'Marks Entry 2nd'!AG68,IF(AND($E$3=3),'Marks Entry 3rd'!AG68,IF(AND($E$3=4),'Marks Entry 4th'!AG68,"")))))</f>
        <v/>
      </c>
      <c r="BG69" s="93" t="str">
        <f>IF(OR($E69="",$G69=""),"",IF(AND($E$3=1),'Marks Entry 1st'!AH68,IF(AND($E$3=2),'Marks Entry 2nd'!AH68,IF(AND($E$3=3),'Marks Entry 3rd'!AH68,IF(AND($E$3=4),'Marks Entry 4th'!AH68,"")))))</f>
        <v/>
      </c>
      <c r="BH69" s="93" t="str">
        <f>IF(OR($E69="",$G69=""),"",IF(AND($E$3=1),'Marks Entry 1st'!AI68,IF(AND($E$3=2),'Marks Entry 2nd'!AI68,IF(AND($E$3=3),'Marks Entry 3rd'!AI68,IF(AND($E$3=4),'Marks Entry 4th'!AI68,"")))))</f>
        <v/>
      </c>
      <c r="BI69" s="92" t="str">
        <f t="shared" si="40"/>
        <v/>
      </c>
      <c r="BJ69" s="87" t="str">
        <f t="shared" si="41"/>
        <v/>
      </c>
      <c r="BK69" s="144">
        <f t="shared" si="42"/>
        <v>0</v>
      </c>
      <c r="BL69" s="144" t="str">
        <f t="shared" si="43"/>
        <v/>
      </c>
      <c r="BM69" s="144" t="str">
        <f t="shared" si="6"/>
        <v/>
      </c>
      <c r="BN69" s="144" t="str">
        <f t="shared" si="44"/>
        <v/>
      </c>
      <c r="BO69" s="144" t="str">
        <f t="shared" si="7"/>
        <v/>
      </c>
      <c r="BP69" s="148" t="str">
        <f t="shared" si="8"/>
        <v/>
      </c>
      <c r="BQ69" s="180" t="str">
        <f>IF(OR($E69="",$G69=""),"",IF(AND($E$3=1),'Marks Entry 1st'!AJ68,IF(AND($E$3=2),'Marks Entry 2nd'!AJ68,IF(AND($E$3=3),'Marks Entry 3rd'!AJ68,IF(AND($E$3=4),'Marks Entry 4th'!AJ68,"")))))</f>
        <v/>
      </c>
      <c r="BR69" s="180" t="str">
        <f>IF(OR($E69="",$G69=""),"",IF(AND($E$3=1),'Marks Entry 1st'!AK68,IF(AND($E$3=2),'Marks Entry 2nd'!AK68,IF(AND($E$3=3),'Marks Entry 3rd'!AK68,IF(AND($E$3=4),'Marks Entry 4th'!AK68,"")))))</f>
        <v/>
      </c>
      <c r="BS69" s="87" t="str">
        <f t="shared" si="45"/>
        <v/>
      </c>
      <c r="BT69" s="180" t="str">
        <f>IF(OR($E69="",$G69=""),"",IF(AND($E$3=1),'Marks Entry 1st'!AL68,IF(AND($E$3=2),'Marks Entry 2nd'!AL68,IF(AND($E$3=3),'Marks Entry 3rd'!AL68,IF(AND($E$3=4),'Marks Entry 4th'!AL68,"")))))</f>
        <v/>
      </c>
      <c r="BU69" s="180" t="str">
        <f>IF(OR($E69="",$G69=""),"",IF(AND($E$3=1),'Marks Entry 1st'!AM68,IF(AND($E$3=2),'Marks Entry 2nd'!AM68,IF(AND($E$3=3),'Marks Entry 3rd'!AM68,IF(AND($E$3=4),'Marks Entry 4th'!AM68,"")))))</f>
        <v/>
      </c>
      <c r="BV69" s="180" t="str">
        <f>IF(OR($E69="",$G69=""),"",IF(AND($E$3=1),'Marks Entry 1st'!AN68,IF(AND($E$3=2),'Marks Entry 2nd'!AN68,IF(AND($E$3=3),'Marks Entry 3rd'!AN68,IF(AND($E$3=4),'Marks Entry 4th'!AN68,"")))))</f>
        <v/>
      </c>
      <c r="BW69" s="91" t="str">
        <f t="shared" si="46"/>
        <v/>
      </c>
      <c r="BX69" s="87">
        <f t="shared" si="47"/>
        <v>0</v>
      </c>
      <c r="BY69" s="93" t="str">
        <f>IF(OR($E69="",$G69=""),"",IF(AND($E$3=1),'Marks Entry 1st'!AO68,IF(AND($E$3=2),'Marks Entry 2nd'!AO68,IF(AND($E$3=3),'Marks Entry 3rd'!AO68,IF(AND($E$3=4),'Marks Entry 4th'!AO68,"")))))</f>
        <v/>
      </c>
      <c r="BZ69" s="93" t="str">
        <f>IF(OR($E69="",$G69=""),"",IF(AND($E$3=1),'Marks Entry 1st'!AP68,IF(AND($E$3=2),'Marks Entry 2nd'!AP68,IF(AND($E$3=3),'Marks Entry 3rd'!AP68,IF(AND($E$3=4),'Marks Entry 4th'!AP68,"")))))</f>
        <v/>
      </c>
      <c r="CA69" s="93" t="str">
        <f>IF(OR($E69="",$G69=""),"",IF(AND($E$3=1),'Marks Entry 1st'!AQ68,IF(AND($E$3=2),'Marks Entry 2nd'!AQ68,IF(AND($E$3=3),'Marks Entry 3rd'!AQ68,IF(AND($E$3=4),'Marks Entry 4th'!AQ68,"")))))</f>
        <v/>
      </c>
      <c r="CB69" s="92" t="str">
        <f t="shared" si="48"/>
        <v/>
      </c>
      <c r="CC69" s="87" t="str">
        <f t="shared" si="49"/>
        <v/>
      </c>
      <c r="CD69" s="144">
        <f t="shared" si="50"/>
        <v>0</v>
      </c>
      <c r="CE69" s="144" t="str">
        <f t="shared" si="51"/>
        <v/>
      </c>
      <c r="CF69" s="144" t="str">
        <f t="shared" si="9"/>
        <v/>
      </c>
      <c r="CG69" s="144" t="str">
        <f t="shared" si="52"/>
        <v/>
      </c>
      <c r="CH69" s="144" t="str">
        <f t="shared" si="10"/>
        <v/>
      </c>
      <c r="CI69" s="148" t="str">
        <f t="shared" si="11"/>
        <v/>
      </c>
      <c r="CJ69" s="380" t="str">
        <f>IF(OR($E69="",$G69=""),"",IF(AND($E$3=1),'Marks Entry 1st'!AR68,IF(AND($E$3=2),'Marks Entry 2nd'!AR68,IF(AND($E$3=3),'Marks Entry 3rd'!AR68,IF(AND($E$3=4),'Marks Entry 4th'!AR68,"")))))</f>
        <v/>
      </c>
      <c r="CK69" s="380" t="str">
        <f>IF(OR($E69="",$G69=""),"",IF(AND($E$3=1),'Marks Entry 1st'!AS68,IF(AND($E$3=2),'Marks Entry 2nd'!AS68,IF(AND($E$3=3),'Marks Entry 3rd'!AS68,IF(AND($E$3=4),'Marks Entry 4th'!AS68,"")))))</f>
        <v/>
      </c>
      <c r="CL69" s="380" t="str">
        <f>IF(OR($E69="",$G69=""),"",IF(AND($E$3=1),'Marks Entry 1st'!AT68,IF(AND($E$3=2),'Marks Entry 2nd'!AT68,IF(AND($E$3=3),'Marks Entry 3rd'!AT68,IF(AND($E$3=4),'Marks Entry 4th'!AT68,"")))))</f>
        <v/>
      </c>
      <c r="CM69" s="181" t="str">
        <f t="shared" si="53"/>
        <v/>
      </c>
      <c r="CN69" s="182">
        <f t="shared" si="54"/>
        <v>0</v>
      </c>
      <c r="CO69" s="182" t="str">
        <f t="shared" si="55"/>
        <v/>
      </c>
      <c r="CP69" s="182" t="str">
        <f t="shared" si="56"/>
        <v/>
      </c>
      <c r="CQ69" s="147" t="str">
        <f t="shared" si="12"/>
        <v/>
      </c>
      <c r="CR69" s="380" t="str">
        <f>IF(OR($E69="",$G69=""),"",IF(AND($E$3=1),'Marks Entry 1st'!AU68,IF(AND($E$3=2),'Marks Entry 2nd'!AU68,IF(AND($E$3=3),'Marks Entry 3rd'!AU68,IF(AND($E$3=4),'Marks Entry 4th'!AU68,"")))))</f>
        <v/>
      </c>
      <c r="CS69" s="380" t="str">
        <f>IF(OR($E69="",$G69=""),"",IF(AND($E$3=1),'Marks Entry 1st'!AV68,IF(AND($E$3=2),'Marks Entry 2nd'!AV68,IF(AND($E$3=3),'Marks Entry 3rd'!AV68,IF(AND($E$3=4),'Marks Entry 4th'!AV68,"")))))</f>
        <v/>
      </c>
      <c r="CT69" s="380" t="str">
        <f>IF(OR($E69="",$G69=""),"",IF(AND($E$3=1),'Marks Entry 1st'!AW68,IF(AND($E$3=2),'Marks Entry 2nd'!AW68,IF(AND($E$3=3),'Marks Entry 3rd'!AW68,IF(AND($E$3=4),'Marks Entry 4th'!AW68,"")))))</f>
        <v/>
      </c>
      <c r="CU69" s="181" t="str">
        <f t="shared" si="57"/>
        <v/>
      </c>
      <c r="CV69" s="182">
        <f t="shared" si="58"/>
        <v>0</v>
      </c>
      <c r="CW69" s="182" t="str">
        <f t="shared" si="59"/>
        <v/>
      </c>
      <c r="CX69" s="182" t="str">
        <f t="shared" si="60"/>
        <v/>
      </c>
      <c r="CY69" s="147" t="str">
        <f t="shared" si="13"/>
        <v/>
      </c>
      <c r="CZ69" s="380" t="str">
        <f>IF(OR($E69="",$G69=""),"",IF(AND($E$3=1),'Marks Entry 1st'!AX68,IF(AND($E$3=2),'Marks Entry 2nd'!AX68,IF(AND($E$3=3),'Marks Entry 3rd'!AX68,IF(AND($E$3=4),'Marks Entry 4th'!AX68,"")))))</f>
        <v/>
      </c>
      <c r="DA69" s="380" t="str">
        <f>IF(OR($E69="",$G69=""),"",IF(AND($E$3=1),'Marks Entry 1st'!AY68,IF(AND($E$3=2),'Marks Entry 2nd'!AY68,IF(AND($E$3=3),'Marks Entry 3rd'!AY68,IF(AND($E$3=4),'Marks Entry 4th'!AY68,"")))))</f>
        <v/>
      </c>
      <c r="DB69" s="380" t="str">
        <f>IF(OR($E69="",$G69=""),"",IF(AND($E$3=1),'Marks Entry 1st'!AZ68,IF(AND($E$3=2),'Marks Entry 2nd'!AZ68,IF(AND($E$3=3),'Marks Entry 3rd'!AZ68,IF(AND($E$3=4),'Marks Entry 4th'!AZ68,"")))))</f>
        <v/>
      </c>
      <c r="DC69" s="181" t="str">
        <f t="shared" si="61"/>
        <v/>
      </c>
      <c r="DD69" s="182">
        <f t="shared" si="62"/>
        <v>0</v>
      </c>
      <c r="DE69" s="182" t="str">
        <f t="shared" si="63"/>
        <v/>
      </c>
      <c r="DF69" s="182" t="str">
        <f t="shared" si="64"/>
        <v/>
      </c>
      <c r="DG69" s="147" t="str">
        <f t="shared" si="14"/>
        <v/>
      </c>
      <c r="DH69" s="104" t="str">
        <f t="shared" si="15"/>
        <v/>
      </c>
      <c r="DI69" s="105" t="str">
        <f t="shared" si="16"/>
        <v/>
      </c>
      <c r="DJ69" s="111" t="str">
        <f t="shared" si="17"/>
        <v/>
      </c>
      <c r="DK69" s="112" t="str">
        <f t="shared" si="18"/>
        <v/>
      </c>
      <c r="DL69" s="386" t="str">
        <f t="shared" si="19"/>
        <v/>
      </c>
      <c r="DM69" s="72" t="str">
        <f>IF(OR($E69="",$G69=""),"",IF(AND($E$3=1),'Marks Entry 1st'!BA68,IF(AND($E$3=2),'Marks Entry 2nd'!BA68,IF(AND($E$3=3),'Marks Entry 3rd'!BA68,IF(AND($E$3=4),'Marks Entry 4th'!BA68,"")))))</f>
        <v/>
      </c>
      <c r="DN69" s="72" t="str">
        <f>IF(OR($E69="",$G69=""),"",IF(AND($E$3=1),'Marks Entry 1st'!BB68,IF(AND($E$3=2),'Marks Entry 2nd'!BB68,IF(AND($E$3=3),'Marks Entry 3rd'!BB68,IF(AND($E$3=4),'Marks Entry 4th'!BB68,"")))))</f>
        <v/>
      </c>
      <c r="DO69" s="328" t="str">
        <f t="shared" si="20"/>
        <v/>
      </c>
      <c r="DP69" s="73"/>
      <c r="DW69" s="75">
        <f>IF(AND($E$3=1),'Marks Entry 1st'!I68,IF(AND($E$3=2),'Marks Entry 2nd'!I68,IF(AND($E$3=3),'Marks Entry 3rd'!I68,IF(AND($E$3=4),'Marks Entry 4th'!I68,""))))</f>
        <v>0</v>
      </c>
    </row>
    <row r="70" spans="1:127" ht="18.899999999999999" customHeight="1">
      <c r="A70" s="94">
        <v>63</v>
      </c>
      <c r="B70" s="94" t="str">
        <f>IF(OR(DW70=0,DW70=""),"",IF(AND($E$3=1),'Marks Entry 1st'!I69,IF(AND($E$3=2),'Marks Entry 2nd'!I69,IF(AND($E$3=3),'Marks Entry 3rd'!I69,IF(AND($E$3=4),'Marks Entry 4th'!I69,"")))))</f>
        <v/>
      </c>
      <c r="C70" s="95" t="str">
        <f>IF(OR(B70=0,B70=""),"",IF(AND($E$3=1),'Marks Entry 1st'!B69,IF(AND($E$3=2),'Marks Entry 2nd'!B69,IF(AND($E$3=3),'Marks Entry 3rd'!B69,IF(AND($E$3=4),'Marks Entry 4th'!B69,"")))))</f>
        <v/>
      </c>
      <c r="D70" s="95" t="str">
        <f>IF(OR(B70=0,B70=""),"",IF(AND($E$3=1),'Marks Entry 1st'!C69,IF(AND($E$3=2),'Marks Entry 2nd'!C69,IF(AND($E$3=3),'Marks Entry 3rd'!C69,IF(AND($E$3=4),'Marks Entry 4th'!C69,"")))))</f>
        <v/>
      </c>
      <c r="E70" s="96" t="str">
        <f>IF(OR(B70=0,B70=""),"",IF(AND($E$3=1),'Marks Entry 1st'!E69,IF(AND($E$3=2),'Marks Entry 2nd'!E69,IF(AND($E$3=3),'Marks Entry 3rd'!E69,IF(AND($E$3=4),'Marks Entry 4th'!E69,"")))))</f>
        <v/>
      </c>
      <c r="F70" s="95" t="str">
        <f>IF(OR(B70=0,B70=""),"",IF(AND($E$3=1),'Marks Entry 1st'!D69,IF(AND($E$3=2),'Marks Entry 2nd'!D69,IF(AND($E$3=3),'Marks Entry 3rd'!D69,IF(AND($E$3=4),'Marks Entry 4th'!D69,"")))))</f>
        <v/>
      </c>
      <c r="G70" s="90" t="str">
        <f>IF(OR(B70=0,B70=""),"",IF(AND($E$3=1),'Marks Entry 1st'!F69,IF(AND($E$3=2),'Marks Entry 2nd'!F69,IF(AND($E$3=3),'Marks Entry 3rd'!F69,IF(AND($E$3=4),'Marks Entry 4th'!F69,"")))))</f>
        <v/>
      </c>
      <c r="H70" s="90" t="str">
        <f>IF(OR(B70=0,B70=""),"",IF(AND($E$3=1),'Marks Entry 1st'!G69,IF(AND($E$3=2),'Marks Entry 2nd'!G69,IF(AND($E$3=3),'Marks Entry 3rd'!G69,IF(AND($E$3=4),'Marks Entry 4th'!G69,"")))))</f>
        <v/>
      </c>
      <c r="I70" s="90" t="str">
        <f>IF(OR(B70=0,B70=""),"",IF(AND($E$3=1),'Marks Entry 1st'!H69,IF(AND($E$3=2),'Marks Entry 2nd'!H69,IF(AND($E$3=3),'Marks Entry 3rd'!H69,IF(AND($E$3=4),'Marks Entry 4th'!H69,"")))))</f>
        <v/>
      </c>
      <c r="J70" s="379" t="str">
        <f>IF(OR(B70=0,B70=""),"",IF(AND($E$3=1),'Marks Entry 1st'!J69,IF(AND($E$3=2),'Marks Entry 2nd'!J69,IF(AND($E$3=3),'Marks Entry 3rd'!J69,IF(AND($E$3=4),'Marks Entry 4th'!J69,"")))))</f>
        <v/>
      </c>
      <c r="K70" s="379" t="str">
        <f>IF(OR(B70=0,B70=""),"",IF(AND($E$3=1),'Marks Entry 1st'!K69,IF(AND($E$3=2),'Marks Entry 2nd'!K69,IF(AND($E$3=3),'Marks Entry 3rd'!K69,IF(AND($E$3=4),'Marks Entry 4th'!K69,"")))))</f>
        <v/>
      </c>
      <c r="L70" s="180" t="str">
        <f>IF(OR($E70="",$G70=""),"",IF(AND($E$3=1),'Marks Entry 1st'!L69,IF(AND($E$3=2),'Marks Entry 2nd'!L69,IF(AND($E$3=3),'Marks Entry 3rd'!L69,IF(AND($E$3=4),'Marks Entry 4th'!L69,"")))))</f>
        <v/>
      </c>
      <c r="M70" s="180" t="str">
        <f>IF(OR($E70="",$G70=""),"",IF(AND($E$3=1),'Marks Entry 1st'!M69,IF(AND($E$3=2),'Marks Entry 2nd'!M69,IF(AND($E$3=3),'Marks Entry 3rd'!M69,IF(AND($E$3=4),'Marks Entry 4th'!M69,"")))))</f>
        <v/>
      </c>
      <c r="N70" s="87" t="str">
        <f t="shared" si="21"/>
        <v/>
      </c>
      <c r="O70" s="180" t="str">
        <f>IF(OR($E70="",$G70=""),"",IF(AND($E$3=1),'Marks Entry 1st'!N69,IF(AND($E$3=2),'Marks Entry 2nd'!N69,IF(AND($E$3=3),'Marks Entry 3rd'!N69,IF(AND($E$3=4),'Marks Entry 4th'!N69,"")))))</f>
        <v/>
      </c>
      <c r="P70" s="180" t="str">
        <f>IF(OR($E70="",$G70=""),"",IF(AND($E$3=1),'Marks Entry 1st'!O69,IF(AND($E$3=2),'Marks Entry 2nd'!O69,IF(AND($E$3=3),'Marks Entry 3rd'!O69,IF(AND($E$3=4),'Marks Entry 4th'!O69,"")))))</f>
        <v/>
      </c>
      <c r="Q70" s="180" t="str">
        <f>IF(OR($E70="",$G70=""),"",IF(AND($E$3=1),'Marks Entry 1st'!P69,IF(AND($E$3=2),'Marks Entry 2nd'!P69,IF(AND($E$3=3),'Marks Entry 3rd'!P69,IF(AND($E$3=4),'Marks Entry 4th'!P69,"")))))</f>
        <v/>
      </c>
      <c r="R70" s="91" t="str">
        <f t="shared" si="22"/>
        <v/>
      </c>
      <c r="S70" s="87">
        <f t="shared" si="23"/>
        <v>0</v>
      </c>
      <c r="T70" s="93" t="str">
        <f>IF(OR($E70="",$G70=""),"",IF(AND($E$3=1),'Marks Entry 1st'!Q69,IF(AND($E$3=2),'Marks Entry 2nd'!Q69,IF(AND($E$3=3),'Marks Entry 3rd'!Q69,IF(AND($E$3=4),'Marks Entry 4th'!Q69,"")))))</f>
        <v/>
      </c>
      <c r="U70" s="93" t="str">
        <f>IF(OR($E70="",$G70=""),"",IF(AND($E$3=1),'Marks Entry 1st'!R69,IF(AND($E$3=2),'Marks Entry 2nd'!R69,IF(AND($E$3=3),'Marks Entry 3rd'!R69,IF(AND($E$3=4),'Marks Entry 4th'!R69,"")))))</f>
        <v/>
      </c>
      <c r="V70" s="93" t="str">
        <f>IF(OR($E70="",$G70=""),"",IF(AND($E$3=1),'Marks Entry 1st'!S69,IF(AND($E$3=2),'Marks Entry 2nd'!S69,IF(AND($E$3=3),'Marks Entry 3rd'!S69,IF(AND($E$3=4),'Marks Entry 4th'!S69,"")))))</f>
        <v/>
      </c>
      <c r="W70" s="92" t="str">
        <f t="shared" si="24"/>
        <v/>
      </c>
      <c r="X70" s="87" t="str">
        <f t="shared" si="25"/>
        <v/>
      </c>
      <c r="Y70" s="144">
        <f t="shared" si="26"/>
        <v>0</v>
      </c>
      <c r="Z70" s="144" t="str">
        <f t="shared" si="27"/>
        <v/>
      </c>
      <c r="AA70" s="144" t="str">
        <f t="shared" si="0"/>
        <v/>
      </c>
      <c r="AB70" s="144" t="str">
        <f t="shared" si="28"/>
        <v/>
      </c>
      <c r="AC70" s="144" t="str">
        <f t="shared" si="1"/>
        <v/>
      </c>
      <c r="AD70" s="148" t="str">
        <f t="shared" si="2"/>
        <v/>
      </c>
      <c r="AE70" s="180" t="str">
        <f>IF(OR($E70="",$G70=""),"",IF(AND($E$3=1),'Marks Entry 1st'!T69,IF(AND($E$3=2),'Marks Entry 2nd'!T69,IF(AND($E$3=3),'Marks Entry 3rd'!T69,IF(AND($E$3=4),'Marks Entry 4th'!T69,"")))))</f>
        <v/>
      </c>
      <c r="AF70" s="180" t="str">
        <f>IF(OR($E70="",$G70=""),"",IF(AND($E$3=1),'Marks Entry 1st'!U69,IF(AND($E$3=2),'Marks Entry 2nd'!U69,IF(AND($E$3=3),'Marks Entry 3rd'!U69,IF(AND($E$3=4),'Marks Entry 4th'!U69,"")))))</f>
        <v/>
      </c>
      <c r="AG70" s="87" t="str">
        <f t="shared" si="29"/>
        <v/>
      </c>
      <c r="AH70" s="180" t="str">
        <f>IF(OR($E70="",$G70=""),"",IF(AND($E$3=1),'Marks Entry 1st'!V69,IF(AND($E$3=2),'Marks Entry 2nd'!V69,IF(AND($E$3=3),'Marks Entry 3rd'!V69,IF(AND($E$3=4),'Marks Entry 4th'!V69,"")))))</f>
        <v/>
      </c>
      <c r="AI70" s="180" t="str">
        <f>IF(OR($E70="",$G70=""),"",IF(AND($E$3=1),'Marks Entry 1st'!W69,IF(AND($E$3=2),'Marks Entry 2nd'!W69,IF(AND($E$3=3),'Marks Entry 3rd'!W69,IF(AND($E$3=4),'Marks Entry 4th'!W69,"")))))</f>
        <v/>
      </c>
      <c r="AJ70" s="180" t="str">
        <f>IF(OR($E70="",$G70=""),"",IF(AND($E$3=1),'Marks Entry 1st'!X69,IF(AND($E$3=2),'Marks Entry 2nd'!X69,IF(AND($E$3=3),'Marks Entry 3rd'!X69,IF(AND($E$3=4),'Marks Entry 4th'!X69,"")))))</f>
        <v/>
      </c>
      <c r="AK70" s="91" t="str">
        <f t="shared" si="30"/>
        <v/>
      </c>
      <c r="AL70" s="87">
        <f t="shared" si="31"/>
        <v>0</v>
      </c>
      <c r="AM70" s="93" t="str">
        <f>IF(OR($E70="",$G70=""),"",IF(AND($E$3=1),'Marks Entry 1st'!Y69,IF(AND($E$3=2),'Marks Entry 2nd'!Y69,IF(AND($E$3=3),'Marks Entry 3rd'!Y69,IF(AND($E$3=4),'Marks Entry 4th'!Y69,"")))))</f>
        <v/>
      </c>
      <c r="AN70" s="93" t="str">
        <f>IF(OR($E70="",$G70=""),"",IF(AND($E$3=1),'Marks Entry 1st'!Z69,IF(AND($E$3=2),'Marks Entry 2nd'!Z69,IF(AND($E$3=3),'Marks Entry 3rd'!Z69,IF(AND($E$3=4),'Marks Entry 4th'!Z69,"")))))</f>
        <v/>
      </c>
      <c r="AO70" s="93" t="str">
        <f>IF(OR($E70="",$G70=""),"",IF(AND($E$3=1),'Marks Entry 1st'!AA69,IF(AND($E$3=2),'Marks Entry 2nd'!AA69,IF(AND($E$3=3),'Marks Entry 3rd'!AA69,IF(AND($E$3=4),'Marks Entry 4th'!AA69,"")))))</f>
        <v/>
      </c>
      <c r="AP70" s="92" t="str">
        <f t="shared" si="32"/>
        <v/>
      </c>
      <c r="AQ70" s="87" t="str">
        <f t="shared" si="33"/>
        <v/>
      </c>
      <c r="AR70" s="144">
        <f t="shared" si="34"/>
        <v>0</v>
      </c>
      <c r="AS70" s="144" t="str">
        <f t="shared" si="35"/>
        <v/>
      </c>
      <c r="AT70" s="144" t="str">
        <f t="shared" si="3"/>
        <v/>
      </c>
      <c r="AU70" s="144" t="str">
        <f t="shared" si="36"/>
        <v/>
      </c>
      <c r="AV70" s="144" t="str">
        <f t="shared" si="4"/>
        <v/>
      </c>
      <c r="AW70" s="148" t="str">
        <f t="shared" si="5"/>
        <v/>
      </c>
      <c r="AX70" s="180" t="str">
        <f>IF(OR($E70="",$G70=""),"",IF(AND($E$3=1),'Marks Entry 1st'!AB69,IF(AND($E$3=2),'Marks Entry 2nd'!AB69,IF(AND($E$3=3),'Marks Entry 3rd'!AB69,IF(AND($E$3=4),'Marks Entry 4th'!AB69,"")))))</f>
        <v/>
      </c>
      <c r="AY70" s="180" t="str">
        <f>IF(OR($E70="",$G70=""),"",IF(AND($E$3=1),'Marks Entry 1st'!AC69,IF(AND($E$3=2),'Marks Entry 2nd'!AC69,IF(AND($E$3=3),'Marks Entry 3rd'!AC69,IF(AND($E$3=4),'Marks Entry 4th'!AC69,"")))))</f>
        <v/>
      </c>
      <c r="AZ70" s="87" t="str">
        <f t="shared" si="37"/>
        <v/>
      </c>
      <c r="BA70" s="180" t="str">
        <f>IF(OR($E70="",$G70=""),"",IF(AND($E$3=1),'Marks Entry 1st'!AD69,IF(AND($E$3=2),'Marks Entry 2nd'!AD69,IF(AND($E$3=3),'Marks Entry 3rd'!AD69,IF(AND($E$3=4),'Marks Entry 4th'!AD69,"")))))</f>
        <v/>
      </c>
      <c r="BB70" s="180" t="str">
        <f>IF(OR($E70="",$G70=""),"",IF(AND($E$3=1),'Marks Entry 1st'!AE69,IF(AND($E$3=2),'Marks Entry 2nd'!AE69,IF(AND($E$3=3),'Marks Entry 3rd'!AE69,IF(AND($E$3=4),'Marks Entry 4th'!AE69,"")))))</f>
        <v/>
      </c>
      <c r="BC70" s="180" t="str">
        <f>IF(OR($E70="",$G70=""),"",IF(AND($E$3=1),'Marks Entry 1st'!AF69,IF(AND($E$3=2),'Marks Entry 2nd'!AF69,IF(AND($E$3=3),'Marks Entry 3rd'!AF69,IF(AND($E$3=4),'Marks Entry 4th'!AF69,"")))))</f>
        <v/>
      </c>
      <c r="BD70" s="91" t="str">
        <f t="shared" si="38"/>
        <v/>
      </c>
      <c r="BE70" s="87">
        <f t="shared" si="39"/>
        <v>0</v>
      </c>
      <c r="BF70" s="93" t="str">
        <f>IF(OR($E70="",$G70=""),"",IF(AND($E$3=1),'Marks Entry 1st'!AG69,IF(AND($E$3=2),'Marks Entry 2nd'!AG69,IF(AND($E$3=3),'Marks Entry 3rd'!AG69,IF(AND($E$3=4),'Marks Entry 4th'!AG69,"")))))</f>
        <v/>
      </c>
      <c r="BG70" s="93" t="str">
        <f>IF(OR($E70="",$G70=""),"",IF(AND($E$3=1),'Marks Entry 1st'!AH69,IF(AND($E$3=2),'Marks Entry 2nd'!AH69,IF(AND($E$3=3),'Marks Entry 3rd'!AH69,IF(AND($E$3=4),'Marks Entry 4th'!AH69,"")))))</f>
        <v/>
      </c>
      <c r="BH70" s="93" t="str">
        <f>IF(OR($E70="",$G70=""),"",IF(AND($E$3=1),'Marks Entry 1st'!AI69,IF(AND($E$3=2),'Marks Entry 2nd'!AI69,IF(AND($E$3=3),'Marks Entry 3rd'!AI69,IF(AND($E$3=4),'Marks Entry 4th'!AI69,"")))))</f>
        <v/>
      </c>
      <c r="BI70" s="92" t="str">
        <f t="shared" si="40"/>
        <v/>
      </c>
      <c r="BJ70" s="87" t="str">
        <f t="shared" si="41"/>
        <v/>
      </c>
      <c r="BK70" s="144">
        <f t="shared" si="42"/>
        <v>0</v>
      </c>
      <c r="BL70" s="144" t="str">
        <f t="shared" si="43"/>
        <v/>
      </c>
      <c r="BM70" s="144" t="str">
        <f t="shared" si="6"/>
        <v/>
      </c>
      <c r="BN70" s="144" t="str">
        <f t="shared" si="44"/>
        <v/>
      </c>
      <c r="BO70" s="144" t="str">
        <f t="shared" si="7"/>
        <v/>
      </c>
      <c r="BP70" s="148" t="str">
        <f t="shared" si="8"/>
        <v/>
      </c>
      <c r="BQ70" s="180" t="str">
        <f>IF(OR($E70="",$G70=""),"",IF(AND($E$3=1),'Marks Entry 1st'!AJ69,IF(AND($E$3=2),'Marks Entry 2nd'!AJ69,IF(AND($E$3=3),'Marks Entry 3rd'!AJ69,IF(AND($E$3=4),'Marks Entry 4th'!AJ69,"")))))</f>
        <v/>
      </c>
      <c r="BR70" s="180" t="str">
        <f>IF(OR($E70="",$G70=""),"",IF(AND($E$3=1),'Marks Entry 1st'!AK69,IF(AND($E$3=2),'Marks Entry 2nd'!AK69,IF(AND($E$3=3),'Marks Entry 3rd'!AK69,IF(AND($E$3=4),'Marks Entry 4th'!AK69,"")))))</f>
        <v/>
      </c>
      <c r="BS70" s="87" t="str">
        <f t="shared" si="45"/>
        <v/>
      </c>
      <c r="BT70" s="180" t="str">
        <f>IF(OR($E70="",$G70=""),"",IF(AND($E$3=1),'Marks Entry 1st'!AL69,IF(AND($E$3=2),'Marks Entry 2nd'!AL69,IF(AND($E$3=3),'Marks Entry 3rd'!AL69,IF(AND($E$3=4),'Marks Entry 4th'!AL69,"")))))</f>
        <v/>
      </c>
      <c r="BU70" s="180" t="str">
        <f>IF(OR($E70="",$G70=""),"",IF(AND($E$3=1),'Marks Entry 1st'!AM69,IF(AND($E$3=2),'Marks Entry 2nd'!AM69,IF(AND($E$3=3),'Marks Entry 3rd'!AM69,IF(AND($E$3=4),'Marks Entry 4th'!AM69,"")))))</f>
        <v/>
      </c>
      <c r="BV70" s="180" t="str">
        <f>IF(OR($E70="",$G70=""),"",IF(AND($E$3=1),'Marks Entry 1st'!AN69,IF(AND($E$3=2),'Marks Entry 2nd'!AN69,IF(AND($E$3=3),'Marks Entry 3rd'!AN69,IF(AND($E$3=4),'Marks Entry 4th'!AN69,"")))))</f>
        <v/>
      </c>
      <c r="BW70" s="91" t="str">
        <f t="shared" si="46"/>
        <v/>
      </c>
      <c r="BX70" s="87">
        <f t="shared" si="47"/>
        <v>0</v>
      </c>
      <c r="BY70" s="93" t="str">
        <f>IF(OR($E70="",$G70=""),"",IF(AND($E$3=1),'Marks Entry 1st'!AO69,IF(AND($E$3=2),'Marks Entry 2nd'!AO69,IF(AND($E$3=3),'Marks Entry 3rd'!AO69,IF(AND($E$3=4),'Marks Entry 4th'!AO69,"")))))</f>
        <v/>
      </c>
      <c r="BZ70" s="93" t="str">
        <f>IF(OR($E70="",$G70=""),"",IF(AND($E$3=1),'Marks Entry 1st'!AP69,IF(AND($E$3=2),'Marks Entry 2nd'!AP69,IF(AND($E$3=3),'Marks Entry 3rd'!AP69,IF(AND($E$3=4),'Marks Entry 4th'!AP69,"")))))</f>
        <v/>
      </c>
      <c r="CA70" s="93" t="str">
        <f>IF(OR($E70="",$G70=""),"",IF(AND($E$3=1),'Marks Entry 1st'!AQ69,IF(AND($E$3=2),'Marks Entry 2nd'!AQ69,IF(AND($E$3=3),'Marks Entry 3rd'!AQ69,IF(AND($E$3=4),'Marks Entry 4th'!AQ69,"")))))</f>
        <v/>
      </c>
      <c r="CB70" s="92" t="str">
        <f t="shared" si="48"/>
        <v/>
      </c>
      <c r="CC70" s="87" t="str">
        <f t="shared" si="49"/>
        <v/>
      </c>
      <c r="CD70" s="144">
        <f t="shared" si="50"/>
        <v>0</v>
      </c>
      <c r="CE70" s="144" t="str">
        <f t="shared" si="51"/>
        <v/>
      </c>
      <c r="CF70" s="144" t="str">
        <f t="shared" si="9"/>
        <v/>
      </c>
      <c r="CG70" s="144" t="str">
        <f t="shared" si="52"/>
        <v/>
      </c>
      <c r="CH70" s="144" t="str">
        <f t="shared" si="10"/>
        <v/>
      </c>
      <c r="CI70" s="148" t="str">
        <f t="shared" si="11"/>
        <v/>
      </c>
      <c r="CJ70" s="380" t="str">
        <f>IF(OR($E70="",$G70=""),"",IF(AND($E$3=1),'Marks Entry 1st'!AR69,IF(AND($E$3=2),'Marks Entry 2nd'!AR69,IF(AND($E$3=3),'Marks Entry 3rd'!AR69,IF(AND($E$3=4),'Marks Entry 4th'!AR69,"")))))</f>
        <v/>
      </c>
      <c r="CK70" s="380" t="str">
        <f>IF(OR($E70="",$G70=""),"",IF(AND($E$3=1),'Marks Entry 1st'!AS69,IF(AND($E$3=2),'Marks Entry 2nd'!AS69,IF(AND($E$3=3),'Marks Entry 3rd'!AS69,IF(AND($E$3=4),'Marks Entry 4th'!AS69,"")))))</f>
        <v/>
      </c>
      <c r="CL70" s="380" t="str">
        <f>IF(OR($E70="",$G70=""),"",IF(AND($E$3=1),'Marks Entry 1st'!AT69,IF(AND($E$3=2),'Marks Entry 2nd'!AT69,IF(AND($E$3=3),'Marks Entry 3rd'!AT69,IF(AND($E$3=4),'Marks Entry 4th'!AT69,"")))))</f>
        <v/>
      </c>
      <c r="CM70" s="181" t="str">
        <f t="shared" si="53"/>
        <v/>
      </c>
      <c r="CN70" s="182">
        <f t="shared" si="54"/>
        <v>0</v>
      </c>
      <c r="CO70" s="182" t="str">
        <f t="shared" si="55"/>
        <v/>
      </c>
      <c r="CP70" s="182" t="str">
        <f t="shared" si="56"/>
        <v/>
      </c>
      <c r="CQ70" s="147" t="str">
        <f t="shared" si="12"/>
        <v/>
      </c>
      <c r="CR70" s="380" t="str">
        <f>IF(OR($E70="",$G70=""),"",IF(AND($E$3=1),'Marks Entry 1st'!AU69,IF(AND($E$3=2),'Marks Entry 2nd'!AU69,IF(AND($E$3=3),'Marks Entry 3rd'!AU69,IF(AND($E$3=4),'Marks Entry 4th'!AU69,"")))))</f>
        <v/>
      </c>
      <c r="CS70" s="380" t="str">
        <f>IF(OR($E70="",$G70=""),"",IF(AND($E$3=1),'Marks Entry 1st'!AV69,IF(AND($E$3=2),'Marks Entry 2nd'!AV69,IF(AND($E$3=3),'Marks Entry 3rd'!AV69,IF(AND($E$3=4),'Marks Entry 4th'!AV69,"")))))</f>
        <v/>
      </c>
      <c r="CT70" s="380" t="str">
        <f>IF(OR($E70="",$G70=""),"",IF(AND($E$3=1),'Marks Entry 1st'!AW69,IF(AND($E$3=2),'Marks Entry 2nd'!AW69,IF(AND($E$3=3),'Marks Entry 3rd'!AW69,IF(AND($E$3=4),'Marks Entry 4th'!AW69,"")))))</f>
        <v/>
      </c>
      <c r="CU70" s="181" t="str">
        <f t="shared" si="57"/>
        <v/>
      </c>
      <c r="CV70" s="182">
        <f t="shared" si="58"/>
        <v>0</v>
      </c>
      <c r="CW70" s="182" t="str">
        <f t="shared" si="59"/>
        <v/>
      </c>
      <c r="CX70" s="182" t="str">
        <f t="shared" si="60"/>
        <v/>
      </c>
      <c r="CY70" s="147" t="str">
        <f t="shared" si="13"/>
        <v/>
      </c>
      <c r="CZ70" s="380" t="str">
        <f>IF(OR($E70="",$G70=""),"",IF(AND($E$3=1),'Marks Entry 1st'!AX69,IF(AND($E$3=2),'Marks Entry 2nd'!AX69,IF(AND($E$3=3),'Marks Entry 3rd'!AX69,IF(AND($E$3=4),'Marks Entry 4th'!AX69,"")))))</f>
        <v/>
      </c>
      <c r="DA70" s="380" t="str">
        <f>IF(OR($E70="",$G70=""),"",IF(AND($E$3=1),'Marks Entry 1st'!AY69,IF(AND($E$3=2),'Marks Entry 2nd'!AY69,IF(AND($E$3=3),'Marks Entry 3rd'!AY69,IF(AND($E$3=4),'Marks Entry 4th'!AY69,"")))))</f>
        <v/>
      </c>
      <c r="DB70" s="380" t="str">
        <f>IF(OR($E70="",$G70=""),"",IF(AND($E$3=1),'Marks Entry 1st'!AZ69,IF(AND($E$3=2),'Marks Entry 2nd'!AZ69,IF(AND($E$3=3),'Marks Entry 3rd'!AZ69,IF(AND($E$3=4),'Marks Entry 4th'!AZ69,"")))))</f>
        <v/>
      </c>
      <c r="DC70" s="181" t="str">
        <f t="shared" si="61"/>
        <v/>
      </c>
      <c r="DD70" s="182">
        <f t="shared" si="62"/>
        <v>0</v>
      </c>
      <c r="DE70" s="182" t="str">
        <f t="shared" si="63"/>
        <v/>
      </c>
      <c r="DF70" s="182" t="str">
        <f t="shared" si="64"/>
        <v/>
      </c>
      <c r="DG70" s="147" t="str">
        <f t="shared" si="14"/>
        <v/>
      </c>
      <c r="DH70" s="104" t="str">
        <f t="shared" si="15"/>
        <v/>
      </c>
      <c r="DI70" s="105" t="str">
        <f t="shared" si="16"/>
        <v/>
      </c>
      <c r="DJ70" s="111" t="str">
        <f t="shared" si="17"/>
        <v/>
      </c>
      <c r="DK70" s="112" t="str">
        <f t="shared" si="18"/>
        <v/>
      </c>
      <c r="DL70" s="386" t="str">
        <f t="shared" si="19"/>
        <v/>
      </c>
      <c r="DM70" s="72" t="str">
        <f>IF(OR($E70="",$G70=""),"",IF(AND($E$3=1),'Marks Entry 1st'!BA69,IF(AND($E$3=2),'Marks Entry 2nd'!BA69,IF(AND($E$3=3),'Marks Entry 3rd'!BA69,IF(AND($E$3=4),'Marks Entry 4th'!BA69,"")))))</f>
        <v/>
      </c>
      <c r="DN70" s="72" t="str">
        <f>IF(OR($E70="",$G70=""),"",IF(AND($E$3=1),'Marks Entry 1st'!BB69,IF(AND($E$3=2),'Marks Entry 2nd'!BB69,IF(AND($E$3=3),'Marks Entry 3rd'!BB69,IF(AND($E$3=4),'Marks Entry 4th'!BB69,"")))))</f>
        <v/>
      </c>
      <c r="DO70" s="328" t="str">
        <f t="shared" si="20"/>
        <v/>
      </c>
      <c r="DP70" s="73"/>
      <c r="DW70" s="75">
        <f>IF(AND($E$3=1),'Marks Entry 1st'!I69,IF(AND($E$3=2),'Marks Entry 2nd'!I69,IF(AND($E$3=3),'Marks Entry 3rd'!I69,IF(AND($E$3=4),'Marks Entry 4th'!I69,""))))</f>
        <v>0</v>
      </c>
    </row>
    <row r="71" spans="1:127" ht="18.899999999999999" customHeight="1">
      <c r="A71" s="94">
        <v>64</v>
      </c>
      <c r="B71" s="94" t="str">
        <f>IF(OR(DW71=0,DW71=""),"",IF(AND($E$3=1),'Marks Entry 1st'!I70,IF(AND($E$3=2),'Marks Entry 2nd'!I70,IF(AND($E$3=3),'Marks Entry 3rd'!I70,IF(AND($E$3=4),'Marks Entry 4th'!I70,"")))))</f>
        <v/>
      </c>
      <c r="C71" s="95" t="str">
        <f>IF(OR(B71=0,B71=""),"",IF(AND($E$3=1),'Marks Entry 1st'!B70,IF(AND($E$3=2),'Marks Entry 2nd'!B70,IF(AND($E$3=3),'Marks Entry 3rd'!B70,IF(AND($E$3=4),'Marks Entry 4th'!B70,"")))))</f>
        <v/>
      </c>
      <c r="D71" s="95" t="str">
        <f>IF(OR(B71=0,B71=""),"",IF(AND($E$3=1),'Marks Entry 1st'!C70,IF(AND($E$3=2),'Marks Entry 2nd'!C70,IF(AND($E$3=3),'Marks Entry 3rd'!C70,IF(AND($E$3=4),'Marks Entry 4th'!C70,"")))))</f>
        <v/>
      </c>
      <c r="E71" s="96" t="str">
        <f>IF(OR(B71=0,B71=""),"",IF(AND($E$3=1),'Marks Entry 1st'!E70,IF(AND($E$3=2),'Marks Entry 2nd'!E70,IF(AND($E$3=3),'Marks Entry 3rd'!E70,IF(AND($E$3=4),'Marks Entry 4th'!E70,"")))))</f>
        <v/>
      </c>
      <c r="F71" s="95" t="str">
        <f>IF(OR(B71=0,B71=""),"",IF(AND($E$3=1),'Marks Entry 1st'!D70,IF(AND($E$3=2),'Marks Entry 2nd'!D70,IF(AND($E$3=3),'Marks Entry 3rd'!D70,IF(AND($E$3=4),'Marks Entry 4th'!D70,"")))))</f>
        <v/>
      </c>
      <c r="G71" s="90" t="str">
        <f>IF(OR(B71=0,B71=""),"",IF(AND($E$3=1),'Marks Entry 1st'!F70,IF(AND($E$3=2),'Marks Entry 2nd'!F70,IF(AND($E$3=3),'Marks Entry 3rd'!F70,IF(AND($E$3=4),'Marks Entry 4th'!F70,"")))))</f>
        <v/>
      </c>
      <c r="H71" s="90" t="str">
        <f>IF(OR(B71=0,B71=""),"",IF(AND($E$3=1),'Marks Entry 1st'!G70,IF(AND($E$3=2),'Marks Entry 2nd'!G70,IF(AND($E$3=3),'Marks Entry 3rd'!G70,IF(AND($E$3=4),'Marks Entry 4th'!G70,"")))))</f>
        <v/>
      </c>
      <c r="I71" s="90" t="str">
        <f>IF(OR(B71=0,B71=""),"",IF(AND($E$3=1),'Marks Entry 1st'!H70,IF(AND($E$3=2),'Marks Entry 2nd'!H70,IF(AND($E$3=3),'Marks Entry 3rd'!H70,IF(AND($E$3=4),'Marks Entry 4th'!H70,"")))))</f>
        <v/>
      </c>
      <c r="J71" s="379" t="str">
        <f>IF(OR(B71=0,B71=""),"",IF(AND($E$3=1),'Marks Entry 1st'!J70,IF(AND($E$3=2),'Marks Entry 2nd'!J70,IF(AND($E$3=3),'Marks Entry 3rd'!J70,IF(AND($E$3=4),'Marks Entry 4th'!J70,"")))))</f>
        <v/>
      </c>
      <c r="K71" s="379" t="str">
        <f>IF(OR(B71=0,B71=""),"",IF(AND($E$3=1),'Marks Entry 1st'!K70,IF(AND($E$3=2),'Marks Entry 2nd'!K70,IF(AND($E$3=3),'Marks Entry 3rd'!K70,IF(AND($E$3=4),'Marks Entry 4th'!K70,"")))))</f>
        <v/>
      </c>
      <c r="L71" s="180" t="str">
        <f>IF(OR($E71="",$G71=""),"",IF(AND($E$3=1),'Marks Entry 1st'!L70,IF(AND($E$3=2),'Marks Entry 2nd'!L70,IF(AND($E$3=3),'Marks Entry 3rd'!L70,IF(AND($E$3=4),'Marks Entry 4th'!L70,"")))))</f>
        <v/>
      </c>
      <c r="M71" s="180" t="str">
        <f>IF(OR($E71="",$G71=""),"",IF(AND($E$3=1),'Marks Entry 1st'!M70,IF(AND($E$3=2),'Marks Entry 2nd'!M70,IF(AND($E$3=3),'Marks Entry 3rd'!M70,IF(AND($E$3=4),'Marks Entry 4th'!M70,"")))))</f>
        <v/>
      </c>
      <c r="N71" s="87" t="str">
        <f t="shared" si="21"/>
        <v/>
      </c>
      <c r="O71" s="180" t="str">
        <f>IF(OR($E71="",$G71=""),"",IF(AND($E$3=1),'Marks Entry 1st'!N70,IF(AND($E$3=2),'Marks Entry 2nd'!N70,IF(AND($E$3=3),'Marks Entry 3rd'!N70,IF(AND($E$3=4),'Marks Entry 4th'!N70,"")))))</f>
        <v/>
      </c>
      <c r="P71" s="180" t="str">
        <f>IF(OR($E71="",$G71=""),"",IF(AND($E$3=1),'Marks Entry 1st'!O70,IF(AND($E$3=2),'Marks Entry 2nd'!O70,IF(AND($E$3=3),'Marks Entry 3rd'!O70,IF(AND($E$3=4),'Marks Entry 4th'!O70,"")))))</f>
        <v/>
      </c>
      <c r="Q71" s="180" t="str">
        <f>IF(OR($E71="",$G71=""),"",IF(AND($E$3=1),'Marks Entry 1st'!P70,IF(AND($E$3=2),'Marks Entry 2nd'!P70,IF(AND($E$3=3),'Marks Entry 3rd'!P70,IF(AND($E$3=4),'Marks Entry 4th'!P70,"")))))</f>
        <v/>
      </c>
      <c r="R71" s="91" t="str">
        <f t="shared" si="22"/>
        <v/>
      </c>
      <c r="S71" s="87">
        <f t="shared" si="23"/>
        <v>0</v>
      </c>
      <c r="T71" s="93" t="str">
        <f>IF(OR($E71="",$G71=""),"",IF(AND($E$3=1),'Marks Entry 1st'!Q70,IF(AND($E$3=2),'Marks Entry 2nd'!Q70,IF(AND($E$3=3),'Marks Entry 3rd'!Q70,IF(AND($E$3=4),'Marks Entry 4th'!Q70,"")))))</f>
        <v/>
      </c>
      <c r="U71" s="93" t="str">
        <f>IF(OR($E71="",$G71=""),"",IF(AND($E$3=1),'Marks Entry 1st'!R70,IF(AND($E$3=2),'Marks Entry 2nd'!R70,IF(AND($E$3=3),'Marks Entry 3rd'!R70,IF(AND($E$3=4),'Marks Entry 4th'!R70,"")))))</f>
        <v/>
      </c>
      <c r="V71" s="93" t="str">
        <f>IF(OR($E71="",$G71=""),"",IF(AND($E$3=1),'Marks Entry 1st'!S70,IF(AND($E$3=2),'Marks Entry 2nd'!S70,IF(AND($E$3=3),'Marks Entry 3rd'!S70,IF(AND($E$3=4),'Marks Entry 4th'!S70,"")))))</f>
        <v/>
      </c>
      <c r="W71" s="92" t="str">
        <f t="shared" si="24"/>
        <v/>
      </c>
      <c r="X71" s="87" t="str">
        <f t="shared" si="25"/>
        <v/>
      </c>
      <c r="Y71" s="144">
        <f t="shared" si="26"/>
        <v>0</v>
      </c>
      <c r="Z71" s="144" t="str">
        <f t="shared" si="27"/>
        <v/>
      </c>
      <c r="AA71" s="144" t="str">
        <f t="shared" si="0"/>
        <v/>
      </c>
      <c r="AB71" s="144" t="str">
        <f t="shared" si="28"/>
        <v/>
      </c>
      <c r="AC71" s="144" t="str">
        <f t="shared" si="1"/>
        <v/>
      </c>
      <c r="AD71" s="148" t="str">
        <f t="shared" si="2"/>
        <v/>
      </c>
      <c r="AE71" s="180" t="str">
        <f>IF(OR($E71="",$G71=""),"",IF(AND($E$3=1),'Marks Entry 1st'!T70,IF(AND($E$3=2),'Marks Entry 2nd'!T70,IF(AND($E$3=3),'Marks Entry 3rd'!T70,IF(AND($E$3=4),'Marks Entry 4th'!T70,"")))))</f>
        <v/>
      </c>
      <c r="AF71" s="180" t="str">
        <f>IF(OR($E71="",$G71=""),"",IF(AND($E$3=1),'Marks Entry 1st'!U70,IF(AND($E$3=2),'Marks Entry 2nd'!U70,IF(AND($E$3=3),'Marks Entry 3rd'!U70,IF(AND($E$3=4),'Marks Entry 4th'!U70,"")))))</f>
        <v/>
      </c>
      <c r="AG71" s="87" t="str">
        <f t="shared" si="29"/>
        <v/>
      </c>
      <c r="AH71" s="180" t="str">
        <f>IF(OR($E71="",$G71=""),"",IF(AND($E$3=1),'Marks Entry 1st'!V70,IF(AND($E$3=2),'Marks Entry 2nd'!V70,IF(AND($E$3=3),'Marks Entry 3rd'!V70,IF(AND($E$3=4),'Marks Entry 4th'!V70,"")))))</f>
        <v/>
      </c>
      <c r="AI71" s="180" t="str">
        <f>IF(OR($E71="",$G71=""),"",IF(AND($E$3=1),'Marks Entry 1st'!W70,IF(AND($E$3=2),'Marks Entry 2nd'!W70,IF(AND($E$3=3),'Marks Entry 3rd'!W70,IF(AND($E$3=4),'Marks Entry 4th'!W70,"")))))</f>
        <v/>
      </c>
      <c r="AJ71" s="180" t="str">
        <f>IF(OR($E71="",$G71=""),"",IF(AND($E$3=1),'Marks Entry 1st'!X70,IF(AND($E$3=2),'Marks Entry 2nd'!X70,IF(AND($E$3=3),'Marks Entry 3rd'!X70,IF(AND($E$3=4),'Marks Entry 4th'!X70,"")))))</f>
        <v/>
      </c>
      <c r="AK71" s="91" t="str">
        <f t="shared" si="30"/>
        <v/>
      </c>
      <c r="AL71" s="87">
        <f t="shared" si="31"/>
        <v>0</v>
      </c>
      <c r="AM71" s="93" t="str">
        <f>IF(OR($E71="",$G71=""),"",IF(AND($E$3=1),'Marks Entry 1st'!Y70,IF(AND($E$3=2),'Marks Entry 2nd'!Y70,IF(AND($E$3=3),'Marks Entry 3rd'!Y70,IF(AND($E$3=4),'Marks Entry 4th'!Y70,"")))))</f>
        <v/>
      </c>
      <c r="AN71" s="93" t="str">
        <f>IF(OR($E71="",$G71=""),"",IF(AND($E$3=1),'Marks Entry 1st'!Z70,IF(AND($E$3=2),'Marks Entry 2nd'!Z70,IF(AND($E$3=3),'Marks Entry 3rd'!Z70,IF(AND($E$3=4),'Marks Entry 4th'!Z70,"")))))</f>
        <v/>
      </c>
      <c r="AO71" s="93" t="str">
        <f>IF(OR($E71="",$G71=""),"",IF(AND($E$3=1),'Marks Entry 1st'!AA70,IF(AND($E$3=2),'Marks Entry 2nd'!AA70,IF(AND($E$3=3),'Marks Entry 3rd'!AA70,IF(AND($E$3=4),'Marks Entry 4th'!AA70,"")))))</f>
        <v/>
      </c>
      <c r="AP71" s="92" t="str">
        <f t="shared" si="32"/>
        <v/>
      </c>
      <c r="AQ71" s="87" t="str">
        <f t="shared" si="33"/>
        <v/>
      </c>
      <c r="AR71" s="144">
        <f t="shared" si="34"/>
        <v>0</v>
      </c>
      <c r="AS71" s="144" t="str">
        <f t="shared" si="35"/>
        <v/>
      </c>
      <c r="AT71" s="144" t="str">
        <f t="shared" si="3"/>
        <v/>
      </c>
      <c r="AU71" s="144" t="str">
        <f t="shared" si="36"/>
        <v/>
      </c>
      <c r="AV71" s="144" t="str">
        <f t="shared" si="4"/>
        <v/>
      </c>
      <c r="AW71" s="148" t="str">
        <f t="shared" si="5"/>
        <v/>
      </c>
      <c r="AX71" s="180" t="str">
        <f>IF(OR($E71="",$G71=""),"",IF(AND($E$3=1),'Marks Entry 1st'!AB70,IF(AND($E$3=2),'Marks Entry 2nd'!AB70,IF(AND($E$3=3),'Marks Entry 3rd'!AB70,IF(AND($E$3=4),'Marks Entry 4th'!AB70,"")))))</f>
        <v/>
      </c>
      <c r="AY71" s="180" t="str">
        <f>IF(OR($E71="",$G71=""),"",IF(AND($E$3=1),'Marks Entry 1st'!AC70,IF(AND($E$3=2),'Marks Entry 2nd'!AC70,IF(AND($E$3=3),'Marks Entry 3rd'!AC70,IF(AND($E$3=4),'Marks Entry 4th'!AC70,"")))))</f>
        <v/>
      </c>
      <c r="AZ71" s="87" t="str">
        <f t="shared" si="37"/>
        <v/>
      </c>
      <c r="BA71" s="180" t="str">
        <f>IF(OR($E71="",$G71=""),"",IF(AND($E$3=1),'Marks Entry 1st'!AD70,IF(AND($E$3=2),'Marks Entry 2nd'!AD70,IF(AND($E$3=3),'Marks Entry 3rd'!AD70,IF(AND($E$3=4),'Marks Entry 4th'!AD70,"")))))</f>
        <v/>
      </c>
      <c r="BB71" s="180" t="str">
        <f>IF(OR($E71="",$G71=""),"",IF(AND($E$3=1),'Marks Entry 1st'!AE70,IF(AND($E$3=2),'Marks Entry 2nd'!AE70,IF(AND($E$3=3),'Marks Entry 3rd'!AE70,IF(AND($E$3=4),'Marks Entry 4th'!AE70,"")))))</f>
        <v/>
      </c>
      <c r="BC71" s="180" t="str">
        <f>IF(OR($E71="",$G71=""),"",IF(AND($E$3=1),'Marks Entry 1st'!AF70,IF(AND($E$3=2),'Marks Entry 2nd'!AF70,IF(AND($E$3=3),'Marks Entry 3rd'!AF70,IF(AND($E$3=4),'Marks Entry 4th'!AF70,"")))))</f>
        <v/>
      </c>
      <c r="BD71" s="91" t="str">
        <f t="shared" si="38"/>
        <v/>
      </c>
      <c r="BE71" s="87">
        <f t="shared" si="39"/>
        <v>0</v>
      </c>
      <c r="BF71" s="93" t="str">
        <f>IF(OR($E71="",$G71=""),"",IF(AND($E$3=1),'Marks Entry 1st'!AG70,IF(AND($E$3=2),'Marks Entry 2nd'!AG70,IF(AND($E$3=3),'Marks Entry 3rd'!AG70,IF(AND($E$3=4),'Marks Entry 4th'!AG70,"")))))</f>
        <v/>
      </c>
      <c r="BG71" s="93" t="str">
        <f>IF(OR($E71="",$G71=""),"",IF(AND($E$3=1),'Marks Entry 1st'!AH70,IF(AND($E$3=2),'Marks Entry 2nd'!AH70,IF(AND($E$3=3),'Marks Entry 3rd'!AH70,IF(AND($E$3=4),'Marks Entry 4th'!AH70,"")))))</f>
        <v/>
      </c>
      <c r="BH71" s="93" t="str">
        <f>IF(OR($E71="",$G71=""),"",IF(AND($E$3=1),'Marks Entry 1st'!AI70,IF(AND($E$3=2),'Marks Entry 2nd'!AI70,IF(AND($E$3=3),'Marks Entry 3rd'!AI70,IF(AND($E$3=4),'Marks Entry 4th'!AI70,"")))))</f>
        <v/>
      </c>
      <c r="BI71" s="92" t="str">
        <f t="shared" si="40"/>
        <v/>
      </c>
      <c r="BJ71" s="87" t="str">
        <f t="shared" si="41"/>
        <v/>
      </c>
      <c r="BK71" s="144">
        <f t="shared" si="42"/>
        <v>0</v>
      </c>
      <c r="BL71" s="144" t="str">
        <f t="shared" si="43"/>
        <v/>
      </c>
      <c r="BM71" s="144" t="str">
        <f t="shared" si="6"/>
        <v/>
      </c>
      <c r="BN71" s="144" t="str">
        <f t="shared" si="44"/>
        <v/>
      </c>
      <c r="BO71" s="144" t="str">
        <f t="shared" si="7"/>
        <v/>
      </c>
      <c r="BP71" s="148" t="str">
        <f t="shared" si="8"/>
        <v/>
      </c>
      <c r="BQ71" s="180" t="str">
        <f>IF(OR($E71="",$G71=""),"",IF(AND($E$3=1),'Marks Entry 1st'!AJ70,IF(AND($E$3=2),'Marks Entry 2nd'!AJ70,IF(AND($E$3=3),'Marks Entry 3rd'!AJ70,IF(AND($E$3=4),'Marks Entry 4th'!AJ70,"")))))</f>
        <v/>
      </c>
      <c r="BR71" s="180" t="str">
        <f>IF(OR($E71="",$G71=""),"",IF(AND($E$3=1),'Marks Entry 1st'!AK70,IF(AND($E$3=2),'Marks Entry 2nd'!AK70,IF(AND($E$3=3),'Marks Entry 3rd'!AK70,IF(AND($E$3=4),'Marks Entry 4th'!AK70,"")))))</f>
        <v/>
      </c>
      <c r="BS71" s="87" t="str">
        <f t="shared" si="45"/>
        <v/>
      </c>
      <c r="BT71" s="180" t="str">
        <f>IF(OR($E71="",$G71=""),"",IF(AND($E$3=1),'Marks Entry 1st'!AL70,IF(AND($E$3=2),'Marks Entry 2nd'!AL70,IF(AND($E$3=3),'Marks Entry 3rd'!AL70,IF(AND($E$3=4),'Marks Entry 4th'!AL70,"")))))</f>
        <v/>
      </c>
      <c r="BU71" s="180" t="str">
        <f>IF(OR($E71="",$G71=""),"",IF(AND($E$3=1),'Marks Entry 1st'!AM70,IF(AND($E$3=2),'Marks Entry 2nd'!AM70,IF(AND($E$3=3),'Marks Entry 3rd'!AM70,IF(AND($E$3=4),'Marks Entry 4th'!AM70,"")))))</f>
        <v/>
      </c>
      <c r="BV71" s="180" t="str">
        <f>IF(OR($E71="",$G71=""),"",IF(AND($E$3=1),'Marks Entry 1st'!AN70,IF(AND($E$3=2),'Marks Entry 2nd'!AN70,IF(AND($E$3=3),'Marks Entry 3rd'!AN70,IF(AND($E$3=4),'Marks Entry 4th'!AN70,"")))))</f>
        <v/>
      </c>
      <c r="BW71" s="91" t="str">
        <f t="shared" si="46"/>
        <v/>
      </c>
      <c r="BX71" s="87">
        <f t="shared" si="47"/>
        <v>0</v>
      </c>
      <c r="BY71" s="93" t="str">
        <f>IF(OR($E71="",$G71=""),"",IF(AND($E$3=1),'Marks Entry 1st'!AO70,IF(AND($E$3=2),'Marks Entry 2nd'!AO70,IF(AND($E$3=3),'Marks Entry 3rd'!AO70,IF(AND($E$3=4),'Marks Entry 4th'!AO70,"")))))</f>
        <v/>
      </c>
      <c r="BZ71" s="93" t="str">
        <f>IF(OR($E71="",$G71=""),"",IF(AND($E$3=1),'Marks Entry 1st'!AP70,IF(AND($E$3=2),'Marks Entry 2nd'!AP70,IF(AND($E$3=3),'Marks Entry 3rd'!AP70,IF(AND($E$3=4),'Marks Entry 4th'!AP70,"")))))</f>
        <v/>
      </c>
      <c r="CA71" s="93" t="str">
        <f>IF(OR($E71="",$G71=""),"",IF(AND($E$3=1),'Marks Entry 1st'!AQ70,IF(AND($E$3=2),'Marks Entry 2nd'!AQ70,IF(AND($E$3=3),'Marks Entry 3rd'!AQ70,IF(AND($E$3=4),'Marks Entry 4th'!AQ70,"")))))</f>
        <v/>
      </c>
      <c r="CB71" s="92" t="str">
        <f t="shared" si="48"/>
        <v/>
      </c>
      <c r="CC71" s="87" t="str">
        <f t="shared" si="49"/>
        <v/>
      </c>
      <c r="CD71" s="144">
        <f t="shared" si="50"/>
        <v>0</v>
      </c>
      <c r="CE71" s="144" t="str">
        <f t="shared" si="51"/>
        <v/>
      </c>
      <c r="CF71" s="144" t="str">
        <f t="shared" si="9"/>
        <v/>
      </c>
      <c r="CG71" s="144" t="str">
        <f t="shared" si="52"/>
        <v/>
      </c>
      <c r="CH71" s="144" t="str">
        <f t="shared" si="10"/>
        <v/>
      </c>
      <c r="CI71" s="148" t="str">
        <f t="shared" si="11"/>
        <v/>
      </c>
      <c r="CJ71" s="380" t="str">
        <f>IF(OR($E71="",$G71=""),"",IF(AND($E$3=1),'Marks Entry 1st'!AR70,IF(AND($E$3=2),'Marks Entry 2nd'!AR70,IF(AND($E$3=3),'Marks Entry 3rd'!AR70,IF(AND($E$3=4),'Marks Entry 4th'!AR70,"")))))</f>
        <v/>
      </c>
      <c r="CK71" s="380" t="str">
        <f>IF(OR($E71="",$G71=""),"",IF(AND($E$3=1),'Marks Entry 1st'!AS70,IF(AND($E$3=2),'Marks Entry 2nd'!AS70,IF(AND($E$3=3),'Marks Entry 3rd'!AS70,IF(AND($E$3=4),'Marks Entry 4th'!AS70,"")))))</f>
        <v/>
      </c>
      <c r="CL71" s="380" t="str">
        <f>IF(OR($E71="",$G71=""),"",IF(AND($E$3=1),'Marks Entry 1st'!AT70,IF(AND($E$3=2),'Marks Entry 2nd'!AT70,IF(AND($E$3=3),'Marks Entry 3rd'!AT70,IF(AND($E$3=4),'Marks Entry 4th'!AT70,"")))))</f>
        <v/>
      </c>
      <c r="CM71" s="181" t="str">
        <f t="shared" si="53"/>
        <v/>
      </c>
      <c r="CN71" s="182">
        <f t="shared" si="54"/>
        <v>0</v>
      </c>
      <c r="CO71" s="182" t="str">
        <f t="shared" si="55"/>
        <v/>
      </c>
      <c r="CP71" s="182" t="str">
        <f t="shared" si="56"/>
        <v/>
      </c>
      <c r="CQ71" s="147" t="str">
        <f t="shared" si="12"/>
        <v/>
      </c>
      <c r="CR71" s="380" t="str">
        <f>IF(OR($E71="",$G71=""),"",IF(AND($E$3=1),'Marks Entry 1st'!AU70,IF(AND($E$3=2),'Marks Entry 2nd'!AU70,IF(AND($E$3=3),'Marks Entry 3rd'!AU70,IF(AND($E$3=4),'Marks Entry 4th'!AU70,"")))))</f>
        <v/>
      </c>
      <c r="CS71" s="380" t="str">
        <f>IF(OR($E71="",$G71=""),"",IF(AND($E$3=1),'Marks Entry 1st'!AV70,IF(AND($E$3=2),'Marks Entry 2nd'!AV70,IF(AND($E$3=3),'Marks Entry 3rd'!AV70,IF(AND($E$3=4),'Marks Entry 4th'!AV70,"")))))</f>
        <v/>
      </c>
      <c r="CT71" s="380" t="str">
        <f>IF(OR($E71="",$G71=""),"",IF(AND($E$3=1),'Marks Entry 1st'!AW70,IF(AND($E$3=2),'Marks Entry 2nd'!AW70,IF(AND($E$3=3),'Marks Entry 3rd'!AW70,IF(AND($E$3=4),'Marks Entry 4th'!AW70,"")))))</f>
        <v/>
      </c>
      <c r="CU71" s="181" t="str">
        <f t="shared" si="57"/>
        <v/>
      </c>
      <c r="CV71" s="182">
        <f t="shared" si="58"/>
        <v>0</v>
      </c>
      <c r="CW71" s="182" t="str">
        <f t="shared" si="59"/>
        <v/>
      </c>
      <c r="CX71" s="182" t="str">
        <f t="shared" si="60"/>
        <v/>
      </c>
      <c r="CY71" s="147" t="str">
        <f t="shared" si="13"/>
        <v/>
      </c>
      <c r="CZ71" s="380" t="str">
        <f>IF(OR($E71="",$G71=""),"",IF(AND($E$3=1),'Marks Entry 1st'!AX70,IF(AND($E$3=2),'Marks Entry 2nd'!AX70,IF(AND($E$3=3),'Marks Entry 3rd'!AX70,IF(AND($E$3=4),'Marks Entry 4th'!AX70,"")))))</f>
        <v/>
      </c>
      <c r="DA71" s="380" t="str">
        <f>IF(OR($E71="",$G71=""),"",IF(AND($E$3=1),'Marks Entry 1st'!AY70,IF(AND($E$3=2),'Marks Entry 2nd'!AY70,IF(AND($E$3=3),'Marks Entry 3rd'!AY70,IF(AND($E$3=4),'Marks Entry 4th'!AY70,"")))))</f>
        <v/>
      </c>
      <c r="DB71" s="380" t="str">
        <f>IF(OR($E71="",$G71=""),"",IF(AND($E$3=1),'Marks Entry 1st'!AZ70,IF(AND($E$3=2),'Marks Entry 2nd'!AZ70,IF(AND($E$3=3),'Marks Entry 3rd'!AZ70,IF(AND($E$3=4),'Marks Entry 4th'!AZ70,"")))))</f>
        <v/>
      </c>
      <c r="DC71" s="181" t="str">
        <f t="shared" si="61"/>
        <v/>
      </c>
      <c r="DD71" s="182">
        <f t="shared" si="62"/>
        <v>0</v>
      </c>
      <c r="DE71" s="182" t="str">
        <f t="shared" si="63"/>
        <v/>
      </c>
      <c r="DF71" s="182" t="str">
        <f t="shared" si="64"/>
        <v/>
      </c>
      <c r="DG71" s="147" t="str">
        <f t="shared" si="14"/>
        <v/>
      </c>
      <c r="DH71" s="104" t="str">
        <f t="shared" si="15"/>
        <v/>
      </c>
      <c r="DI71" s="105" t="str">
        <f t="shared" si="16"/>
        <v/>
      </c>
      <c r="DJ71" s="111" t="str">
        <f t="shared" si="17"/>
        <v/>
      </c>
      <c r="DK71" s="112" t="str">
        <f t="shared" si="18"/>
        <v/>
      </c>
      <c r="DL71" s="386" t="str">
        <f t="shared" si="19"/>
        <v/>
      </c>
      <c r="DM71" s="72" t="str">
        <f>IF(OR($E71="",$G71=""),"",IF(AND($E$3=1),'Marks Entry 1st'!BA70,IF(AND($E$3=2),'Marks Entry 2nd'!BA70,IF(AND($E$3=3),'Marks Entry 3rd'!BA70,IF(AND($E$3=4),'Marks Entry 4th'!BA70,"")))))</f>
        <v/>
      </c>
      <c r="DN71" s="72" t="str">
        <f>IF(OR($E71="",$G71=""),"",IF(AND($E$3=1),'Marks Entry 1st'!BB70,IF(AND($E$3=2),'Marks Entry 2nd'!BB70,IF(AND($E$3=3),'Marks Entry 3rd'!BB70,IF(AND($E$3=4),'Marks Entry 4th'!BB70,"")))))</f>
        <v/>
      </c>
      <c r="DO71" s="328" t="str">
        <f t="shared" si="20"/>
        <v/>
      </c>
      <c r="DP71" s="73"/>
      <c r="DW71" s="75">
        <f>IF(AND($E$3=1),'Marks Entry 1st'!I70,IF(AND($E$3=2),'Marks Entry 2nd'!I70,IF(AND($E$3=3),'Marks Entry 3rd'!I70,IF(AND($E$3=4),'Marks Entry 4th'!I70,""))))</f>
        <v>0</v>
      </c>
    </row>
    <row r="72" spans="1:127" ht="18.899999999999999" customHeight="1">
      <c r="A72" s="94">
        <v>65</v>
      </c>
      <c r="B72" s="94" t="str">
        <f>IF(OR(DW72=0,DW72=""),"",IF(AND($E$3=1),'Marks Entry 1st'!I71,IF(AND($E$3=2),'Marks Entry 2nd'!I71,IF(AND($E$3=3),'Marks Entry 3rd'!I71,IF(AND($E$3=4),'Marks Entry 4th'!I71,"")))))</f>
        <v/>
      </c>
      <c r="C72" s="95" t="str">
        <f>IF(OR(B72=0,B72=""),"",IF(AND($E$3=1),'Marks Entry 1st'!B71,IF(AND($E$3=2),'Marks Entry 2nd'!B71,IF(AND($E$3=3),'Marks Entry 3rd'!B71,IF(AND($E$3=4),'Marks Entry 4th'!B71,"")))))</f>
        <v/>
      </c>
      <c r="D72" s="95" t="str">
        <f>IF(OR(B72=0,B72=""),"",IF(AND($E$3=1),'Marks Entry 1st'!C71,IF(AND($E$3=2),'Marks Entry 2nd'!C71,IF(AND($E$3=3),'Marks Entry 3rd'!C71,IF(AND($E$3=4),'Marks Entry 4th'!C71,"")))))</f>
        <v/>
      </c>
      <c r="E72" s="96" t="str">
        <f>IF(OR(B72=0,B72=""),"",IF(AND($E$3=1),'Marks Entry 1st'!E71,IF(AND($E$3=2),'Marks Entry 2nd'!E71,IF(AND($E$3=3),'Marks Entry 3rd'!E71,IF(AND($E$3=4),'Marks Entry 4th'!E71,"")))))</f>
        <v/>
      </c>
      <c r="F72" s="95" t="str">
        <f>IF(OR(B72=0,B72=""),"",IF(AND($E$3=1),'Marks Entry 1st'!D71,IF(AND($E$3=2),'Marks Entry 2nd'!D71,IF(AND($E$3=3),'Marks Entry 3rd'!D71,IF(AND($E$3=4),'Marks Entry 4th'!D71,"")))))</f>
        <v/>
      </c>
      <c r="G72" s="90" t="str">
        <f>IF(OR(B72=0,B72=""),"",IF(AND($E$3=1),'Marks Entry 1st'!F71,IF(AND($E$3=2),'Marks Entry 2nd'!F71,IF(AND($E$3=3),'Marks Entry 3rd'!F71,IF(AND($E$3=4),'Marks Entry 4th'!F71,"")))))</f>
        <v/>
      </c>
      <c r="H72" s="90" t="str">
        <f>IF(OR(B72=0,B72=""),"",IF(AND($E$3=1),'Marks Entry 1st'!G71,IF(AND($E$3=2),'Marks Entry 2nd'!G71,IF(AND($E$3=3),'Marks Entry 3rd'!G71,IF(AND($E$3=4),'Marks Entry 4th'!G71,"")))))</f>
        <v/>
      </c>
      <c r="I72" s="90" t="str">
        <f>IF(OR(B72=0,B72=""),"",IF(AND($E$3=1),'Marks Entry 1st'!H71,IF(AND($E$3=2),'Marks Entry 2nd'!H71,IF(AND($E$3=3),'Marks Entry 3rd'!H71,IF(AND($E$3=4),'Marks Entry 4th'!H71,"")))))</f>
        <v/>
      </c>
      <c r="J72" s="379" t="str">
        <f>IF(OR(B72=0,B72=""),"",IF(AND($E$3=1),'Marks Entry 1st'!J71,IF(AND($E$3=2),'Marks Entry 2nd'!J71,IF(AND($E$3=3),'Marks Entry 3rd'!J71,IF(AND($E$3=4),'Marks Entry 4th'!J71,"")))))</f>
        <v/>
      </c>
      <c r="K72" s="379" t="str">
        <f>IF(OR(B72=0,B72=""),"",IF(AND($E$3=1),'Marks Entry 1st'!K71,IF(AND($E$3=2),'Marks Entry 2nd'!K71,IF(AND($E$3=3),'Marks Entry 3rd'!K71,IF(AND($E$3=4),'Marks Entry 4th'!K71,"")))))</f>
        <v/>
      </c>
      <c r="L72" s="180" t="str">
        <f>IF(OR($E72="",$G72=""),"",IF(AND($E$3=1),'Marks Entry 1st'!L71,IF(AND($E$3=2),'Marks Entry 2nd'!L71,IF(AND($E$3=3),'Marks Entry 3rd'!L71,IF(AND($E$3=4),'Marks Entry 4th'!L71,"")))))</f>
        <v/>
      </c>
      <c r="M72" s="180" t="str">
        <f>IF(OR($E72="",$G72=""),"",IF(AND($E$3=1),'Marks Entry 1st'!M71,IF(AND($E$3=2),'Marks Entry 2nd'!M71,IF(AND($E$3=3),'Marks Entry 3rd'!M71,IF(AND($E$3=4),'Marks Entry 4th'!M71,"")))))</f>
        <v/>
      </c>
      <c r="N72" s="87" t="str">
        <f t="shared" si="21"/>
        <v/>
      </c>
      <c r="O72" s="180" t="str">
        <f>IF(OR($E72="",$G72=""),"",IF(AND($E$3=1),'Marks Entry 1st'!N71,IF(AND($E$3=2),'Marks Entry 2nd'!N71,IF(AND($E$3=3),'Marks Entry 3rd'!N71,IF(AND($E$3=4),'Marks Entry 4th'!N71,"")))))</f>
        <v/>
      </c>
      <c r="P72" s="180" t="str">
        <f>IF(OR($E72="",$G72=""),"",IF(AND($E$3=1),'Marks Entry 1st'!O71,IF(AND($E$3=2),'Marks Entry 2nd'!O71,IF(AND($E$3=3),'Marks Entry 3rd'!O71,IF(AND($E$3=4),'Marks Entry 4th'!O71,"")))))</f>
        <v/>
      </c>
      <c r="Q72" s="180" t="str">
        <f>IF(OR($E72="",$G72=""),"",IF(AND($E$3=1),'Marks Entry 1st'!P71,IF(AND($E$3=2),'Marks Entry 2nd'!P71,IF(AND($E$3=3),'Marks Entry 3rd'!P71,IF(AND($E$3=4),'Marks Entry 4th'!P71,"")))))</f>
        <v/>
      </c>
      <c r="R72" s="91" t="str">
        <f t="shared" si="22"/>
        <v/>
      </c>
      <c r="S72" s="87">
        <f t="shared" si="23"/>
        <v>0</v>
      </c>
      <c r="T72" s="93" t="str">
        <f>IF(OR($E72="",$G72=""),"",IF(AND($E$3=1),'Marks Entry 1st'!Q71,IF(AND($E$3=2),'Marks Entry 2nd'!Q71,IF(AND($E$3=3),'Marks Entry 3rd'!Q71,IF(AND($E$3=4),'Marks Entry 4th'!Q71,"")))))</f>
        <v/>
      </c>
      <c r="U72" s="93" t="str">
        <f>IF(OR($E72="",$G72=""),"",IF(AND($E$3=1),'Marks Entry 1st'!R71,IF(AND($E$3=2),'Marks Entry 2nd'!R71,IF(AND($E$3=3),'Marks Entry 3rd'!R71,IF(AND($E$3=4),'Marks Entry 4th'!R71,"")))))</f>
        <v/>
      </c>
      <c r="V72" s="93" t="str">
        <f>IF(OR($E72="",$G72=""),"",IF(AND($E$3=1),'Marks Entry 1st'!S71,IF(AND($E$3=2),'Marks Entry 2nd'!S71,IF(AND($E$3=3),'Marks Entry 3rd'!S71,IF(AND($E$3=4),'Marks Entry 4th'!S71,"")))))</f>
        <v/>
      </c>
      <c r="W72" s="92" t="str">
        <f t="shared" si="24"/>
        <v/>
      </c>
      <c r="X72" s="87" t="str">
        <f t="shared" si="25"/>
        <v/>
      </c>
      <c r="Y72" s="144">
        <f t="shared" si="26"/>
        <v>0</v>
      </c>
      <c r="Z72" s="144" t="str">
        <f t="shared" si="27"/>
        <v/>
      </c>
      <c r="AA72" s="144" t="str">
        <f t="shared" si="0"/>
        <v/>
      </c>
      <c r="AB72" s="144" t="str">
        <f t="shared" si="28"/>
        <v/>
      </c>
      <c r="AC72" s="144" t="str">
        <f t="shared" si="1"/>
        <v/>
      </c>
      <c r="AD72" s="148" t="str">
        <f t="shared" si="2"/>
        <v/>
      </c>
      <c r="AE72" s="180" t="str">
        <f>IF(OR($E72="",$G72=""),"",IF(AND($E$3=1),'Marks Entry 1st'!T71,IF(AND($E$3=2),'Marks Entry 2nd'!T71,IF(AND($E$3=3),'Marks Entry 3rd'!T71,IF(AND($E$3=4),'Marks Entry 4th'!T71,"")))))</f>
        <v/>
      </c>
      <c r="AF72" s="180" t="str">
        <f>IF(OR($E72="",$G72=""),"",IF(AND($E$3=1),'Marks Entry 1st'!U71,IF(AND($E$3=2),'Marks Entry 2nd'!U71,IF(AND($E$3=3),'Marks Entry 3rd'!U71,IF(AND($E$3=4),'Marks Entry 4th'!U71,"")))))</f>
        <v/>
      </c>
      <c r="AG72" s="87" t="str">
        <f t="shared" si="29"/>
        <v/>
      </c>
      <c r="AH72" s="180" t="str">
        <f>IF(OR($E72="",$G72=""),"",IF(AND($E$3=1),'Marks Entry 1st'!V71,IF(AND($E$3=2),'Marks Entry 2nd'!V71,IF(AND($E$3=3),'Marks Entry 3rd'!V71,IF(AND($E$3=4),'Marks Entry 4th'!V71,"")))))</f>
        <v/>
      </c>
      <c r="AI72" s="180" t="str">
        <f>IF(OR($E72="",$G72=""),"",IF(AND($E$3=1),'Marks Entry 1st'!W71,IF(AND($E$3=2),'Marks Entry 2nd'!W71,IF(AND($E$3=3),'Marks Entry 3rd'!W71,IF(AND($E$3=4),'Marks Entry 4th'!W71,"")))))</f>
        <v/>
      </c>
      <c r="AJ72" s="180" t="str">
        <f>IF(OR($E72="",$G72=""),"",IF(AND($E$3=1),'Marks Entry 1st'!X71,IF(AND($E$3=2),'Marks Entry 2nd'!X71,IF(AND($E$3=3),'Marks Entry 3rd'!X71,IF(AND($E$3=4),'Marks Entry 4th'!X71,"")))))</f>
        <v/>
      </c>
      <c r="AK72" s="91" t="str">
        <f t="shared" si="30"/>
        <v/>
      </c>
      <c r="AL72" s="87">
        <f t="shared" si="31"/>
        <v>0</v>
      </c>
      <c r="AM72" s="93" t="str">
        <f>IF(OR($E72="",$G72=""),"",IF(AND($E$3=1),'Marks Entry 1st'!Y71,IF(AND($E$3=2),'Marks Entry 2nd'!Y71,IF(AND($E$3=3),'Marks Entry 3rd'!Y71,IF(AND($E$3=4),'Marks Entry 4th'!Y71,"")))))</f>
        <v/>
      </c>
      <c r="AN72" s="93" t="str">
        <f>IF(OR($E72="",$G72=""),"",IF(AND($E$3=1),'Marks Entry 1st'!Z71,IF(AND($E$3=2),'Marks Entry 2nd'!Z71,IF(AND($E$3=3),'Marks Entry 3rd'!Z71,IF(AND($E$3=4),'Marks Entry 4th'!Z71,"")))))</f>
        <v/>
      </c>
      <c r="AO72" s="93" t="str">
        <f>IF(OR($E72="",$G72=""),"",IF(AND($E$3=1),'Marks Entry 1st'!AA71,IF(AND($E$3=2),'Marks Entry 2nd'!AA71,IF(AND($E$3=3),'Marks Entry 3rd'!AA71,IF(AND($E$3=4),'Marks Entry 4th'!AA71,"")))))</f>
        <v/>
      </c>
      <c r="AP72" s="92" t="str">
        <f t="shared" si="32"/>
        <v/>
      </c>
      <c r="AQ72" s="87" t="str">
        <f t="shared" si="33"/>
        <v/>
      </c>
      <c r="AR72" s="144">
        <f t="shared" si="34"/>
        <v>0</v>
      </c>
      <c r="AS72" s="144" t="str">
        <f t="shared" si="35"/>
        <v/>
      </c>
      <c r="AT72" s="144" t="str">
        <f t="shared" si="3"/>
        <v/>
      </c>
      <c r="AU72" s="144" t="str">
        <f t="shared" si="36"/>
        <v/>
      </c>
      <c r="AV72" s="144" t="str">
        <f t="shared" si="4"/>
        <v/>
      </c>
      <c r="AW72" s="148" t="str">
        <f t="shared" si="5"/>
        <v/>
      </c>
      <c r="AX72" s="180" t="str">
        <f>IF(OR($E72="",$G72=""),"",IF(AND($E$3=1),'Marks Entry 1st'!AB71,IF(AND($E$3=2),'Marks Entry 2nd'!AB71,IF(AND($E$3=3),'Marks Entry 3rd'!AB71,IF(AND($E$3=4),'Marks Entry 4th'!AB71,"")))))</f>
        <v/>
      </c>
      <c r="AY72" s="180" t="str">
        <f>IF(OR($E72="",$G72=""),"",IF(AND($E$3=1),'Marks Entry 1st'!AC71,IF(AND($E$3=2),'Marks Entry 2nd'!AC71,IF(AND($E$3=3),'Marks Entry 3rd'!AC71,IF(AND($E$3=4),'Marks Entry 4th'!AC71,"")))))</f>
        <v/>
      </c>
      <c r="AZ72" s="87" t="str">
        <f t="shared" si="37"/>
        <v/>
      </c>
      <c r="BA72" s="180" t="str">
        <f>IF(OR($E72="",$G72=""),"",IF(AND($E$3=1),'Marks Entry 1st'!AD71,IF(AND($E$3=2),'Marks Entry 2nd'!AD71,IF(AND($E$3=3),'Marks Entry 3rd'!AD71,IF(AND($E$3=4),'Marks Entry 4th'!AD71,"")))))</f>
        <v/>
      </c>
      <c r="BB72" s="180" t="str">
        <f>IF(OR($E72="",$G72=""),"",IF(AND($E$3=1),'Marks Entry 1st'!AE71,IF(AND($E$3=2),'Marks Entry 2nd'!AE71,IF(AND($E$3=3),'Marks Entry 3rd'!AE71,IF(AND($E$3=4),'Marks Entry 4th'!AE71,"")))))</f>
        <v/>
      </c>
      <c r="BC72" s="180" t="str">
        <f>IF(OR($E72="",$G72=""),"",IF(AND($E$3=1),'Marks Entry 1st'!AF71,IF(AND($E$3=2),'Marks Entry 2nd'!AF71,IF(AND($E$3=3),'Marks Entry 3rd'!AF71,IF(AND($E$3=4),'Marks Entry 4th'!AF71,"")))))</f>
        <v/>
      </c>
      <c r="BD72" s="91" t="str">
        <f t="shared" si="38"/>
        <v/>
      </c>
      <c r="BE72" s="87">
        <f t="shared" si="39"/>
        <v>0</v>
      </c>
      <c r="BF72" s="93" t="str">
        <f>IF(OR($E72="",$G72=""),"",IF(AND($E$3=1),'Marks Entry 1st'!AG71,IF(AND($E$3=2),'Marks Entry 2nd'!AG71,IF(AND($E$3=3),'Marks Entry 3rd'!AG71,IF(AND($E$3=4),'Marks Entry 4th'!AG71,"")))))</f>
        <v/>
      </c>
      <c r="BG72" s="93" t="str">
        <f>IF(OR($E72="",$G72=""),"",IF(AND($E$3=1),'Marks Entry 1st'!AH71,IF(AND($E$3=2),'Marks Entry 2nd'!AH71,IF(AND($E$3=3),'Marks Entry 3rd'!AH71,IF(AND($E$3=4),'Marks Entry 4th'!AH71,"")))))</f>
        <v/>
      </c>
      <c r="BH72" s="93" t="str">
        <f>IF(OR($E72="",$G72=""),"",IF(AND($E$3=1),'Marks Entry 1st'!AI71,IF(AND($E$3=2),'Marks Entry 2nd'!AI71,IF(AND($E$3=3),'Marks Entry 3rd'!AI71,IF(AND($E$3=4),'Marks Entry 4th'!AI71,"")))))</f>
        <v/>
      </c>
      <c r="BI72" s="92" t="str">
        <f t="shared" si="40"/>
        <v/>
      </c>
      <c r="BJ72" s="87" t="str">
        <f t="shared" si="41"/>
        <v/>
      </c>
      <c r="BK72" s="144">
        <f t="shared" si="42"/>
        <v>0</v>
      </c>
      <c r="BL72" s="144" t="str">
        <f t="shared" si="43"/>
        <v/>
      </c>
      <c r="BM72" s="144" t="str">
        <f t="shared" si="6"/>
        <v/>
      </c>
      <c r="BN72" s="144" t="str">
        <f t="shared" si="44"/>
        <v/>
      </c>
      <c r="BO72" s="144" t="str">
        <f t="shared" si="7"/>
        <v/>
      </c>
      <c r="BP72" s="148" t="str">
        <f t="shared" si="8"/>
        <v/>
      </c>
      <c r="BQ72" s="180" t="str">
        <f>IF(OR($E72="",$G72=""),"",IF(AND($E$3=1),'Marks Entry 1st'!AJ71,IF(AND($E$3=2),'Marks Entry 2nd'!AJ71,IF(AND($E$3=3),'Marks Entry 3rd'!AJ71,IF(AND($E$3=4),'Marks Entry 4th'!AJ71,"")))))</f>
        <v/>
      </c>
      <c r="BR72" s="180" t="str">
        <f>IF(OR($E72="",$G72=""),"",IF(AND($E$3=1),'Marks Entry 1st'!AK71,IF(AND($E$3=2),'Marks Entry 2nd'!AK71,IF(AND($E$3=3),'Marks Entry 3rd'!AK71,IF(AND($E$3=4),'Marks Entry 4th'!AK71,"")))))</f>
        <v/>
      </c>
      <c r="BS72" s="87" t="str">
        <f t="shared" si="45"/>
        <v/>
      </c>
      <c r="BT72" s="180" t="str">
        <f>IF(OR($E72="",$G72=""),"",IF(AND($E$3=1),'Marks Entry 1st'!AL71,IF(AND($E$3=2),'Marks Entry 2nd'!AL71,IF(AND($E$3=3),'Marks Entry 3rd'!AL71,IF(AND($E$3=4),'Marks Entry 4th'!AL71,"")))))</f>
        <v/>
      </c>
      <c r="BU72" s="180" t="str">
        <f>IF(OR($E72="",$G72=""),"",IF(AND($E$3=1),'Marks Entry 1st'!AM71,IF(AND($E$3=2),'Marks Entry 2nd'!AM71,IF(AND($E$3=3),'Marks Entry 3rd'!AM71,IF(AND($E$3=4),'Marks Entry 4th'!AM71,"")))))</f>
        <v/>
      </c>
      <c r="BV72" s="180" t="str">
        <f>IF(OR($E72="",$G72=""),"",IF(AND($E$3=1),'Marks Entry 1st'!AN71,IF(AND($E$3=2),'Marks Entry 2nd'!AN71,IF(AND($E$3=3),'Marks Entry 3rd'!AN71,IF(AND($E$3=4),'Marks Entry 4th'!AN71,"")))))</f>
        <v/>
      </c>
      <c r="BW72" s="91" t="str">
        <f t="shared" si="46"/>
        <v/>
      </c>
      <c r="BX72" s="87">
        <f t="shared" si="47"/>
        <v>0</v>
      </c>
      <c r="BY72" s="93" t="str">
        <f>IF(OR($E72="",$G72=""),"",IF(AND($E$3=1),'Marks Entry 1st'!AO71,IF(AND($E$3=2),'Marks Entry 2nd'!AO71,IF(AND($E$3=3),'Marks Entry 3rd'!AO71,IF(AND($E$3=4),'Marks Entry 4th'!AO71,"")))))</f>
        <v/>
      </c>
      <c r="BZ72" s="93" t="str">
        <f>IF(OR($E72="",$G72=""),"",IF(AND($E$3=1),'Marks Entry 1st'!AP71,IF(AND($E$3=2),'Marks Entry 2nd'!AP71,IF(AND($E$3=3),'Marks Entry 3rd'!AP71,IF(AND($E$3=4),'Marks Entry 4th'!AP71,"")))))</f>
        <v/>
      </c>
      <c r="CA72" s="93" t="str">
        <f>IF(OR($E72="",$G72=""),"",IF(AND($E$3=1),'Marks Entry 1st'!AQ71,IF(AND($E$3=2),'Marks Entry 2nd'!AQ71,IF(AND($E$3=3),'Marks Entry 3rd'!AQ71,IF(AND($E$3=4),'Marks Entry 4th'!AQ71,"")))))</f>
        <v/>
      </c>
      <c r="CB72" s="92" t="str">
        <f t="shared" si="48"/>
        <v/>
      </c>
      <c r="CC72" s="87" t="str">
        <f t="shared" si="49"/>
        <v/>
      </c>
      <c r="CD72" s="144">
        <f t="shared" si="50"/>
        <v>0</v>
      </c>
      <c r="CE72" s="144" t="str">
        <f t="shared" si="51"/>
        <v/>
      </c>
      <c r="CF72" s="144" t="str">
        <f t="shared" si="9"/>
        <v/>
      </c>
      <c r="CG72" s="144" t="str">
        <f t="shared" si="52"/>
        <v/>
      </c>
      <c r="CH72" s="144" t="str">
        <f t="shared" si="10"/>
        <v/>
      </c>
      <c r="CI72" s="148" t="str">
        <f t="shared" si="11"/>
        <v/>
      </c>
      <c r="CJ72" s="380" t="str">
        <f>IF(OR($E72="",$G72=""),"",IF(AND($E$3=1),'Marks Entry 1st'!AR71,IF(AND($E$3=2),'Marks Entry 2nd'!AR71,IF(AND($E$3=3),'Marks Entry 3rd'!AR71,IF(AND($E$3=4),'Marks Entry 4th'!AR71,"")))))</f>
        <v/>
      </c>
      <c r="CK72" s="380" t="str">
        <f>IF(OR($E72="",$G72=""),"",IF(AND($E$3=1),'Marks Entry 1st'!AS71,IF(AND($E$3=2),'Marks Entry 2nd'!AS71,IF(AND($E$3=3),'Marks Entry 3rd'!AS71,IF(AND($E$3=4),'Marks Entry 4th'!AS71,"")))))</f>
        <v/>
      </c>
      <c r="CL72" s="380" t="str">
        <f>IF(OR($E72="",$G72=""),"",IF(AND($E$3=1),'Marks Entry 1st'!AT71,IF(AND($E$3=2),'Marks Entry 2nd'!AT71,IF(AND($E$3=3),'Marks Entry 3rd'!AT71,IF(AND($E$3=4),'Marks Entry 4th'!AT71,"")))))</f>
        <v/>
      </c>
      <c r="CM72" s="181" t="str">
        <f t="shared" si="53"/>
        <v/>
      </c>
      <c r="CN72" s="182">
        <f t="shared" si="54"/>
        <v>0</v>
      </c>
      <c r="CO72" s="182" t="str">
        <f t="shared" si="55"/>
        <v/>
      </c>
      <c r="CP72" s="182" t="str">
        <f t="shared" si="56"/>
        <v/>
      </c>
      <c r="CQ72" s="147" t="str">
        <f t="shared" si="12"/>
        <v/>
      </c>
      <c r="CR72" s="380" t="str">
        <f>IF(OR($E72="",$G72=""),"",IF(AND($E$3=1),'Marks Entry 1st'!AU71,IF(AND($E$3=2),'Marks Entry 2nd'!AU71,IF(AND($E$3=3),'Marks Entry 3rd'!AU71,IF(AND($E$3=4),'Marks Entry 4th'!AU71,"")))))</f>
        <v/>
      </c>
      <c r="CS72" s="380" t="str">
        <f>IF(OR($E72="",$G72=""),"",IF(AND($E$3=1),'Marks Entry 1st'!AV71,IF(AND($E$3=2),'Marks Entry 2nd'!AV71,IF(AND($E$3=3),'Marks Entry 3rd'!AV71,IF(AND($E$3=4),'Marks Entry 4th'!AV71,"")))))</f>
        <v/>
      </c>
      <c r="CT72" s="380" t="str">
        <f>IF(OR($E72="",$G72=""),"",IF(AND($E$3=1),'Marks Entry 1st'!AW71,IF(AND($E$3=2),'Marks Entry 2nd'!AW71,IF(AND($E$3=3),'Marks Entry 3rd'!AW71,IF(AND($E$3=4),'Marks Entry 4th'!AW71,"")))))</f>
        <v/>
      </c>
      <c r="CU72" s="181" t="str">
        <f t="shared" si="57"/>
        <v/>
      </c>
      <c r="CV72" s="182">
        <f t="shared" si="58"/>
        <v>0</v>
      </c>
      <c r="CW72" s="182" t="str">
        <f t="shared" si="59"/>
        <v/>
      </c>
      <c r="CX72" s="182" t="str">
        <f t="shared" si="60"/>
        <v/>
      </c>
      <c r="CY72" s="147" t="str">
        <f t="shared" si="13"/>
        <v/>
      </c>
      <c r="CZ72" s="380" t="str">
        <f>IF(OR($E72="",$G72=""),"",IF(AND($E$3=1),'Marks Entry 1st'!AX71,IF(AND($E$3=2),'Marks Entry 2nd'!AX71,IF(AND($E$3=3),'Marks Entry 3rd'!AX71,IF(AND($E$3=4),'Marks Entry 4th'!AX71,"")))))</f>
        <v/>
      </c>
      <c r="DA72" s="380" t="str">
        <f>IF(OR($E72="",$G72=""),"",IF(AND($E$3=1),'Marks Entry 1st'!AY71,IF(AND($E$3=2),'Marks Entry 2nd'!AY71,IF(AND($E$3=3),'Marks Entry 3rd'!AY71,IF(AND($E$3=4),'Marks Entry 4th'!AY71,"")))))</f>
        <v/>
      </c>
      <c r="DB72" s="380" t="str">
        <f>IF(OR($E72="",$G72=""),"",IF(AND($E$3=1),'Marks Entry 1st'!AZ71,IF(AND($E$3=2),'Marks Entry 2nd'!AZ71,IF(AND($E$3=3),'Marks Entry 3rd'!AZ71,IF(AND($E$3=4),'Marks Entry 4th'!AZ71,"")))))</f>
        <v/>
      </c>
      <c r="DC72" s="181" t="str">
        <f t="shared" si="61"/>
        <v/>
      </c>
      <c r="DD72" s="182">
        <f t="shared" si="62"/>
        <v>0</v>
      </c>
      <c r="DE72" s="182" t="str">
        <f t="shared" si="63"/>
        <v/>
      </c>
      <c r="DF72" s="182" t="str">
        <f t="shared" si="64"/>
        <v/>
      </c>
      <c r="DG72" s="147" t="str">
        <f t="shared" si="14"/>
        <v/>
      </c>
      <c r="DH72" s="104" t="str">
        <f t="shared" si="15"/>
        <v/>
      </c>
      <c r="DI72" s="105" t="str">
        <f t="shared" si="16"/>
        <v/>
      </c>
      <c r="DJ72" s="111" t="str">
        <f t="shared" si="17"/>
        <v/>
      </c>
      <c r="DK72" s="112" t="str">
        <f t="shared" si="18"/>
        <v/>
      </c>
      <c r="DL72" s="386" t="str">
        <f t="shared" si="19"/>
        <v/>
      </c>
      <c r="DM72" s="72" t="str">
        <f>IF(OR($E72="",$G72=""),"",IF(AND($E$3=1),'Marks Entry 1st'!BA71,IF(AND($E$3=2),'Marks Entry 2nd'!BA71,IF(AND($E$3=3),'Marks Entry 3rd'!BA71,IF(AND($E$3=4),'Marks Entry 4th'!BA71,"")))))</f>
        <v/>
      </c>
      <c r="DN72" s="72" t="str">
        <f>IF(OR($E72="",$G72=""),"",IF(AND($E$3=1),'Marks Entry 1st'!BB71,IF(AND($E$3=2),'Marks Entry 2nd'!BB71,IF(AND($E$3=3),'Marks Entry 3rd'!BB71,IF(AND($E$3=4),'Marks Entry 4th'!BB71,"")))))</f>
        <v/>
      </c>
      <c r="DO72" s="328" t="str">
        <f t="shared" si="20"/>
        <v/>
      </c>
      <c r="DP72" s="73"/>
      <c r="DW72" s="75">
        <f>IF(AND($E$3=1),'Marks Entry 1st'!I71,IF(AND($E$3=2),'Marks Entry 2nd'!I71,IF(AND($E$3=3),'Marks Entry 3rd'!I71,IF(AND($E$3=4),'Marks Entry 4th'!I71,""))))</f>
        <v>0</v>
      </c>
    </row>
    <row r="73" spans="1:127" ht="18.899999999999999" customHeight="1">
      <c r="A73" s="94">
        <v>66</v>
      </c>
      <c r="B73" s="94" t="str">
        <f>IF(OR(DW73=0,DW73=""),"",IF(AND($E$3=1),'Marks Entry 1st'!I72,IF(AND($E$3=2),'Marks Entry 2nd'!I72,IF(AND($E$3=3),'Marks Entry 3rd'!I72,IF(AND($E$3=4),'Marks Entry 4th'!I72,"")))))</f>
        <v/>
      </c>
      <c r="C73" s="95" t="str">
        <f>IF(OR(B73=0,B73=""),"",IF(AND($E$3=1),'Marks Entry 1st'!B72,IF(AND($E$3=2),'Marks Entry 2nd'!B72,IF(AND($E$3=3),'Marks Entry 3rd'!B72,IF(AND($E$3=4),'Marks Entry 4th'!B72,"")))))</f>
        <v/>
      </c>
      <c r="D73" s="95" t="str">
        <f>IF(OR(B73=0,B73=""),"",IF(AND($E$3=1),'Marks Entry 1st'!C72,IF(AND($E$3=2),'Marks Entry 2nd'!C72,IF(AND($E$3=3),'Marks Entry 3rd'!C72,IF(AND($E$3=4),'Marks Entry 4th'!C72,"")))))</f>
        <v/>
      </c>
      <c r="E73" s="96" t="str">
        <f>IF(OR(B73=0,B73=""),"",IF(AND($E$3=1),'Marks Entry 1st'!E72,IF(AND($E$3=2),'Marks Entry 2nd'!E72,IF(AND($E$3=3),'Marks Entry 3rd'!E72,IF(AND($E$3=4),'Marks Entry 4th'!E72,"")))))</f>
        <v/>
      </c>
      <c r="F73" s="95" t="str">
        <f>IF(OR(B73=0,B73=""),"",IF(AND($E$3=1),'Marks Entry 1st'!D72,IF(AND($E$3=2),'Marks Entry 2nd'!D72,IF(AND($E$3=3),'Marks Entry 3rd'!D72,IF(AND($E$3=4),'Marks Entry 4th'!D72,"")))))</f>
        <v/>
      </c>
      <c r="G73" s="90" t="str">
        <f>IF(OR(B73=0,B73=""),"",IF(AND($E$3=1),'Marks Entry 1st'!F72,IF(AND($E$3=2),'Marks Entry 2nd'!F72,IF(AND($E$3=3),'Marks Entry 3rd'!F72,IF(AND($E$3=4),'Marks Entry 4th'!F72,"")))))</f>
        <v/>
      </c>
      <c r="H73" s="90" t="str">
        <f>IF(OR(B73=0,B73=""),"",IF(AND($E$3=1),'Marks Entry 1st'!G72,IF(AND($E$3=2),'Marks Entry 2nd'!G72,IF(AND($E$3=3),'Marks Entry 3rd'!G72,IF(AND($E$3=4),'Marks Entry 4th'!G72,"")))))</f>
        <v/>
      </c>
      <c r="I73" s="90" t="str">
        <f>IF(OR(B73=0,B73=""),"",IF(AND($E$3=1),'Marks Entry 1st'!H72,IF(AND($E$3=2),'Marks Entry 2nd'!H72,IF(AND($E$3=3),'Marks Entry 3rd'!H72,IF(AND($E$3=4),'Marks Entry 4th'!H72,"")))))</f>
        <v/>
      </c>
      <c r="J73" s="379" t="str">
        <f>IF(OR(B73=0,B73=""),"",IF(AND($E$3=1),'Marks Entry 1st'!J72,IF(AND($E$3=2),'Marks Entry 2nd'!J72,IF(AND($E$3=3),'Marks Entry 3rd'!J72,IF(AND($E$3=4),'Marks Entry 4th'!J72,"")))))</f>
        <v/>
      </c>
      <c r="K73" s="379" t="str">
        <f>IF(OR(B73=0,B73=""),"",IF(AND($E$3=1),'Marks Entry 1st'!K72,IF(AND($E$3=2),'Marks Entry 2nd'!K72,IF(AND($E$3=3),'Marks Entry 3rd'!K72,IF(AND($E$3=4),'Marks Entry 4th'!K72,"")))))</f>
        <v/>
      </c>
      <c r="L73" s="180" t="str">
        <f>IF(OR($E73="",$G73=""),"",IF(AND($E$3=1),'Marks Entry 1st'!L72,IF(AND($E$3=2),'Marks Entry 2nd'!L72,IF(AND($E$3=3),'Marks Entry 3rd'!L72,IF(AND($E$3=4),'Marks Entry 4th'!L72,"")))))</f>
        <v/>
      </c>
      <c r="M73" s="180" t="str">
        <f>IF(OR($E73="",$G73=""),"",IF(AND($E$3=1),'Marks Entry 1st'!M72,IF(AND($E$3=2),'Marks Entry 2nd'!M72,IF(AND($E$3=3),'Marks Entry 3rd'!M72,IF(AND($E$3=4),'Marks Entry 4th'!M72,"")))))</f>
        <v/>
      </c>
      <c r="N73" s="87" t="str">
        <f t="shared" si="21"/>
        <v/>
      </c>
      <c r="O73" s="180" t="str">
        <f>IF(OR($E73="",$G73=""),"",IF(AND($E$3=1),'Marks Entry 1st'!N72,IF(AND($E$3=2),'Marks Entry 2nd'!N72,IF(AND($E$3=3),'Marks Entry 3rd'!N72,IF(AND($E$3=4),'Marks Entry 4th'!N72,"")))))</f>
        <v/>
      </c>
      <c r="P73" s="180" t="str">
        <f>IF(OR($E73="",$G73=""),"",IF(AND($E$3=1),'Marks Entry 1st'!O72,IF(AND($E$3=2),'Marks Entry 2nd'!O72,IF(AND($E$3=3),'Marks Entry 3rd'!O72,IF(AND($E$3=4),'Marks Entry 4th'!O72,"")))))</f>
        <v/>
      </c>
      <c r="Q73" s="180" t="str">
        <f>IF(OR($E73="",$G73=""),"",IF(AND($E$3=1),'Marks Entry 1st'!P72,IF(AND($E$3=2),'Marks Entry 2nd'!P72,IF(AND($E$3=3),'Marks Entry 3rd'!P72,IF(AND($E$3=4),'Marks Entry 4th'!P72,"")))))</f>
        <v/>
      </c>
      <c r="R73" s="91" t="str">
        <f t="shared" si="22"/>
        <v/>
      </c>
      <c r="S73" s="87">
        <f t="shared" si="23"/>
        <v>0</v>
      </c>
      <c r="T73" s="93" t="str">
        <f>IF(OR($E73="",$G73=""),"",IF(AND($E$3=1),'Marks Entry 1st'!Q72,IF(AND($E$3=2),'Marks Entry 2nd'!Q72,IF(AND($E$3=3),'Marks Entry 3rd'!Q72,IF(AND($E$3=4),'Marks Entry 4th'!Q72,"")))))</f>
        <v/>
      </c>
      <c r="U73" s="93" t="str">
        <f>IF(OR($E73="",$G73=""),"",IF(AND($E$3=1),'Marks Entry 1st'!R72,IF(AND($E$3=2),'Marks Entry 2nd'!R72,IF(AND($E$3=3),'Marks Entry 3rd'!R72,IF(AND($E$3=4),'Marks Entry 4th'!R72,"")))))</f>
        <v/>
      </c>
      <c r="V73" s="93" t="str">
        <f>IF(OR($E73="",$G73=""),"",IF(AND($E$3=1),'Marks Entry 1st'!S72,IF(AND($E$3=2),'Marks Entry 2nd'!S72,IF(AND($E$3=3),'Marks Entry 3rd'!S72,IF(AND($E$3=4),'Marks Entry 4th'!S72,"")))))</f>
        <v/>
      </c>
      <c r="W73" s="92" t="str">
        <f t="shared" si="24"/>
        <v/>
      </c>
      <c r="X73" s="87" t="str">
        <f t="shared" si="25"/>
        <v/>
      </c>
      <c r="Y73" s="144">
        <f t="shared" si="26"/>
        <v>0</v>
      </c>
      <c r="Z73" s="144" t="str">
        <f t="shared" si="27"/>
        <v/>
      </c>
      <c r="AA73" s="144" t="str">
        <f t="shared" ref="AA73:AA136" si="65">IF(AND(OR(L73="ab",L73="ml"),OR(M73="ab",M73="ml"),OR(O73="ab",O73="ml")),"E",IF(AND(OR(L73="ab",L73="ml"),OR(O73="ab",O73="ml"),OR(T73="ab",T73="ml")),"AB",IF(AND(OR(M73="ab",M73="ml"),OR(O73="ab",O73="ml"),OR(T73="ab",T73="ml")),"AB","")))</f>
        <v/>
      </c>
      <c r="AB73" s="144" t="str">
        <f t="shared" si="28"/>
        <v/>
      </c>
      <c r="AC73" s="144" t="str">
        <f t="shared" ref="AC73:AC136" si="66">IF(OR(AB73="",AB73=0,AB73="S",AB73="RE",AB73="F",AB73="AB"),"",IF(X73&gt;=75%*Z73,"D",IF(X73&gt;=60%*Z73,"I",IF(X73&gt;=48%*Z73,"II",IF(X73&gt;=36%*Z73,"III","")))))</f>
        <v/>
      </c>
      <c r="AD73" s="148" t="str">
        <f t="shared" ref="AD73:AD136" si="67">IF(X73="","",IF(OR(AB73="",AB73=0,AB73="RE",AB73="AB"),"",IF(X73&gt;85%*Z73,"A",IF(X73&gt;70%*Z73,"B",IF(X73&gt;=50%*Z73,"C",IF(X73&gt;=30%*Z73,"D","E"))))))</f>
        <v/>
      </c>
      <c r="AE73" s="180" t="str">
        <f>IF(OR($E73="",$G73=""),"",IF(AND($E$3=1),'Marks Entry 1st'!T72,IF(AND($E$3=2),'Marks Entry 2nd'!T72,IF(AND($E$3=3),'Marks Entry 3rd'!T72,IF(AND($E$3=4),'Marks Entry 4th'!T72,"")))))</f>
        <v/>
      </c>
      <c r="AF73" s="180" t="str">
        <f>IF(OR($E73="",$G73=""),"",IF(AND($E$3=1),'Marks Entry 1st'!U72,IF(AND($E$3=2),'Marks Entry 2nd'!U72,IF(AND($E$3=3),'Marks Entry 3rd'!U72,IF(AND($E$3=4),'Marks Entry 4th'!U72,"")))))</f>
        <v/>
      </c>
      <c r="AG73" s="87" t="str">
        <f t="shared" si="29"/>
        <v/>
      </c>
      <c r="AH73" s="180" t="str">
        <f>IF(OR($E73="",$G73=""),"",IF(AND($E$3=1),'Marks Entry 1st'!V72,IF(AND($E$3=2),'Marks Entry 2nd'!V72,IF(AND($E$3=3),'Marks Entry 3rd'!V72,IF(AND($E$3=4),'Marks Entry 4th'!V72,"")))))</f>
        <v/>
      </c>
      <c r="AI73" s="180" t="str">
        <f>IF(OR($E73="",$G73=""),"",IF(AND($E$3=1),'Marks Entry 1st'!W72,IF(AND($E$3=2),'Marks Entry 2nd'!W72,IF(AND($E$3=3),'Marks Entry 3rd'!W72,IF(AND($E$3=4),'Marks Entry 4th'!W72,"")))))</f>
        <v/>
      </c>
      <c r="AJ73" s="180" t="str">
        <f>IF(OR($E73="",$G73=""),"",IF(AND($E$3=1),'Marks Entry 1st'!X72,IF(AND($E$3=2),'Marks Entry 2nd'!X72,IF(AND($E$3=3),'Marks Entry 3rd'!X72,IF(AND($E$3=4),'Marks Entry 4th'!X72,"")))))</f>
        <v/>
      </c>
      <c r="AK73" s="91" t="str">
        <f t="shared" si="30"/>
        <v/>
      </c>
      <c r="AL73" s="87">
        <f t="shared" si="31"/>
        <v>0</v>
      </c>
      <c r="AM73" s="93" t="str">
        <f>IF(OR($E73="",$G73=""),"",IF(AND($E$3=1),'Marks Entry 1st'!Y72,IF(AND($E$3=2),'Marks Entry 2nd'!Y72,IF(AND($E$3=3),'Marks Entry 3rd'!Y72,IF(AND($E$3=4),'Marks Entry 4th'!Y72,"")))))</f>
        <v/>
      </c>
      <c r="AN73" s="93" t="str">
        <f>IF(OR($E73="",$G73=""),"",IF(AND($E$3=1),'Marks Entry 1st'!Z72,IF(AND($E$3=2),'Marks Entry 2nd'!Z72,IF(AND($E$3=3),'Marks Entry 3rd'!Z72,IF(AND($E$3=4),'Marks Entry 4th'!Z72,"")))))</f>
        <v/>
      </c>
      <c r="AO73" s="93" t="str">
        <f>IF(OR($E73="",$G73=""),"",IF(AND($E$3=1),'Marks Entry 1st'!AA72,IF(AND($E$3=2),'Marks Entry 2nd'!AA72,IF(AND($E$3=3),'Marks Entry 3rd'!AA72,IF(AND($E$3=4),'Marks Entry 4th'!AA72,"")))))</f>
        <v/>
      </c>
      <c r="AP73" s="92" t="str">
        <f t="shared" si="32"/>
        <v/>
      </c>
      <c r="AQ73" s="87" t="str">
        <f t="shared" si="33"/>
        <v/>
      </c>
      <c r="AR73" s="144">
        <f t="shared" si="34"/>
        <v>0</v>
      </c>
      <c r="AS73" s="144" t="str">
        <f t="shared" si="35"/>
        <v/>
      </c>
      <c r="AT73" s="144" t="str">
        <f t="shared" ref="AT73:AT136" si="68">IF(AND(OR(AE73="ab",AE73="ml"),OR(AF73="ab",AF73="ml"),OR(AH73="ab",AH73="ml")),"E",IF(AND(OR(AE73="ab",AE73="ml"),OR(AH73="ab",AH73="ml"),OR(AM73="ab",AM73="ml")),"AB",IF(AND(OR(AF73="ab",AF73="ml"),OR(AH73="ab",AH73="ml"),OR(AM73="ab",AM73="ml")),"AB","")))</f>
        <v/>
      </c>
      <c r="AU73" s="144" t="str">
        <f t="shared" si="36"/>
        <v/>
      </c>
      <c r="AV73" s="144" t="str">
        <f t="shared" ref="AV73:AV136" si="69">IF(OR(AU73="",AU73=0,AU73="S",AU73="RE",AU73="F",AU73="AB"),"",IF(AQ73&gt;=75%*AS73,"D",IF(AQ73&gt;=60%*AS73,"I",IF(AQ73&gt;=48%*AS73,"II",IF(AQ73&gt;=36%*AS73,"III","")))))</f>
        <v/>
      </c>
      <c r="AW73" s="148" t="str">
        <f t="shared" ref="AW73:AW136" si="70">IF(AQ73="","",IF(OR(AU73="",AU73=0,AU73="RE",AU73="AB"),"",IF(AQ73&gt;85%*AS73,"A",IF(AQ73&gt;70%*AS73,"B",IF(AQ73&gt;50%*AS73,"C",IF(AQ73&gt;30%*AS73,"D","E"))))))</f>
        <v/>
      </c>
      <c r="AX73" s="180" t="str">
        <f>IF(OR($E73="",$G73=""),"",IF(AND($E$3=1),'Marks Entry 1st'!AB72,IF(AND($E$3=2),'Marks Entry 2nd'!AB72,IF(AND($E$3=3),'Marks Entry 3rd'!AB72,IF(AND($E$3=4),'Marks Entry 4th'!AB72,"")))))</f>
        <v/>
      </c>
      <c r="AY73" s="180" t="str">
        <f>IF(OR($E73="",$G73=""),"",IF(AND($E$3=1),'Marks Entry 1st'!AC72,IF(AND($E$3=2),'Marks Entry 2nd'!AC72,IF(AND($E$3=3),'Marks Entry 3rd'!AC72,IF(AND($E$3=4),'Marks Entry 4th'!AC72,"")))))</f>
        <v/>
      </c>
      <c r="AZ73" s="87" t="str">
        <f t="shared" si="37"/>
        <v/>
      </c>
      <c r="BA73" s="180" t="str">
        <f>IF(OR($E73="",$G73=""),"",IF(AND($E$3=1),'Marks Entry 1st'!AD72,IF(AND($E$3=2),'Marks Entry 2nd'!AD72,IF(AND($E$3=3),'Marks Entry 3rd'!AD72,IF(AND($E$3=4),'Marks Entry 4th'!AD72,"")))))</f>
        <v/>
      </c>
      <c r="BB73" s="180" t="str">
        <f>IF(OR($E73="",$G73=""),"",IF(AND($E$3=1),'Marks Entry 1st'!AE72,IF(AND($E$3=2),'Marks Entry 2nd'!AE72,IF(AND($E$3=3),'Marks Entry 3rd'!AE72,IF(AND($E$3=4),'Marks Entry 4th'!AE72,"")))))</f>
        <v/>
      </c>
      <c r="BC73" s="180" t="str">
        <f>IF(OR($E73="",$G73=""),"",IF(AND($E$3=1),'Marks Entry 1st'!AF72,IF(AND($E$3=2),'Marks Entry 2nd'!AF72,IF(AND($E$3=3),'Marks Entry 3rd'!AF72,IF(AND($E$3=4),'Marks Entry 4th'!AF72,"")))))</f>
        <v/>
      </c>
      <c r="BD73" s="91" t="str">
        <f t="shared" si="38"/>
        <v/>
      </c>
      <c r="BE73" s="87">
        <f t="shared" si="39"/>
        <v>0</v>
      </c>
      <c r="BF73" s="93" t="str">
        <f>IF(OR($E73="",$G73=""),"",IF(AND($E$3=1),'Marks Entry 1st'!AG72,IF(AND($E$3=2),'Marks Entry 2nd'!AG72,IF(AND($E$3=3),'Marks Entry 3rd'!AG72,IF(AND($E$3=4),'Marks Entry 4th'!AG72,"")))))</f>
        <v/>
      </c>
      <c r="BG73" s="93" t="str">
        <f>IF(OR($E73="",$G73=""),"",IF(AND($E$3=1),'Marks Entry 1st'!AH72,IF(AND($E$3=2),'Marks Entry 2nd'!AH72,IF(AND($E$3=3),'Marks Entry 3rd'!AH72,IF(AND($E$3=4),'Marks Entry 4th'!AH72,"")))))</f>
        <v/>
      </c>
      <c r="BH73" s="93" t="str">
        <f>IF(OR($E73="",$G73=""),"",IF(AND($E$3=1),'Marks Entry 1st'!AI72,IF(AND($E$3=2),'Marks Entry 2nd'!AI72,IF(AND($E$3=3),'Marks Entry 3rd'!AI72,IF(AND($E$3=4),'Marks Entry 4th'!AI72,"")))))</f>
        <v/>
      </c>
      <c r="BI73" s="92" t="str">
        <f t="shared" si="40"/>
        <v/>
      </c>
      <c r="BJ73" s="87" t="str">
        <f t="shared" si="41"/>
        <v/>
      </c>
      <c r="BK73" s="144">
        <f t="shared" si="42"/>
        <v>0</v>
      </c>
      <c r="BL73" s="144" t="str">
        <f t="shared" si="43"/>
        <v/>
      </c>
      <c r="BM73" s="144" t="str">
        <f t="shared" ref="BM73:BM136" si="71">IF(AND(OR(AX73="ab",AX73="ml"),OR(AY73="ab",AY73="ml"),OR(BA73="ab",BA73="ml")),"E",IF(AND(OR(AX73="ab",AX73="ml"),OR(BA73="ab",BA73="ml"),OR(BF73="ab",BF73="ml")),"AB",IF(AND(OR(AY73="ab",AY73="ml"),OR(BA73="ab",BA73="ml"),OR(BF73="ab",BF73="ml")),"AB","")))</f>
        <v/>
      </c>
      <c r="BN73" s="144" t="str">
        <f t="shared" si="44"/>
        <v/>
      </c>
      <c r="BO73" s="144" t="str">
        <f t="shared" ref="BO73:BO136" si="72">IF(OR(BN73="",BN73=0,BN73="S",BN73="RE",BN73="F",BN73="AB"),"",IF(BJ73&gt;=75%*BL73,"D",IF(BJ73&gt;=60%*BL73,"I",IF(BJ73&gt;=48%*BL73,"II",IF(BJ73&gt;=36%*BL73,"III","")))))</f>
        <v/>
      </c>
      <c r="BP73" s="148" t="str">
        <f t="shared" ref="BP73:BP136" si="73">IF(BJ73="","",IF(OR(BN73="",BN73=0,BN73="RE",BN73="AB"),"",IF(BJ73&gt;85%*BL73,"A",IF(BJ73&gt;70%*BL73,"B",IF(BJ73&gt;50%*BL73,"C",IF(BJ73&gt;30%*BL73,"D","E"))))))</f>
        <v/>
      </c>
      <c r="BQ73" s="180" t="str">
        <f>IF(OR($E73="",$G73=""),"",IF(AND($E$3=1),'Marks Entry 1st'!AJ72,IF(AND($E$3=2),'Marks Entry 2nd'!AJ72,IF(AND($E$3=3),'Marks Entry 3rd'!AJ72,IF(AND($E$3=4),'Marks Entry 4th'!AJ72,"")))))</f>
        <v/>
      </c>
      <c r="BR73" s="180" t="str">
        <f>IF(OR($E73="",$G73=""),"",IF(AND($E$3=1),'Marks Entry 1st'!AK72,IF(AND($E$3=2),'Marks Entry 2nd'!AK72,IF(AND($E$3=3),'Marks Entry 3rd'!AK72,IF(AND($E$3=4),'Marks Entry 4th'!AK72,"")))))</f>
        <v/>
      </c>
      <c r="BS73" s="87" t="str">
        <f t="shared" si="45"/>
        <v/>
      </c>
      <c r="BT73" s="180" t="str">
        <f>IF(OR($E73="",$G73=""),"",IF(AND($E$3=1),'Marks Entry 1st'!AL72,IF(AND($E$3=2),'Marks Entry 2nd'!AL72,IF(AND($E$3=3),'Marks Entry 3rd'!AL72,IF(AND($E$3=4),'Marks Entry 4th'!AL72,"")))))</f>
        <v/>
      </c>
      <c r="BU73" s="180" t="str">
        <f>IF(OR($E73="",$G73=""),"",IF(AND($E$3=1),'Marks Entry 1st'!AM72,IF(AND($E$3=2),'Marks Entry 2nd'!AM72,IF(AND($E$3=3),'Marks Entry 3rd'!AM72,IF(AND($E$3=4),'Marks Entry 4th'!AM72,"")))))</f>
        <v/>
      </c>
      <c r="BV73" s="180" t="str">
        <f>IF(OR($E73="",$G73=""),"",IF(AND($E$3=1),'Marks Entry 1st'!AN72,IF(AND($E$3=2),'Marks Entry 2nd'!AN72,IF(AND($E$3=3),'Marks Entry 3rd'!AN72,IF(AND($E$3=4),'Marks Entry 4th'!AN72,"")))))</f>
        <v/>
      </c>
      <c r="BW73" s="91" t="str">
        <f t="shared" si="46"/>
        <v/>
      </c>
      <c r="BX73" s="87">
        <f t="shared" si="47"/>
        <v>0</v>
      </c>
      <c r="BY73" s="93" t="str">
        <f>IF(OR($E73="",$G73=""),"",IF(AND($E$3=1),'Marks Entry 1st'!AO72,IF(AND($E$3=2),'Marks Entry 2nd'!AO72,IF(AND($E$3=3),'Marks Entry 3rd'!AO72,IF(AND($E$3=4),'Marks Entry 4th'!AO72,"")))))</f>
        <v/>
      </c>
      <c r="BZ73" s="93" t="str">
        <f>IF(OR($E73="",$G73=""),"",IF(AND($E$3=1),'Marks Entry 1st'!AP72,IF(AND($E$3=2),'Marks Entry 2nd'!AP72,IF(AND($E$3=3),'Marks Entry 3rd'!AP72,IF(AND($E$3=4),'Marks Entry 4th'!AP72,"")))))</f>
        <v/>
      </c>
      <c r="CA73" s="93" t="str">
        <f>IF(OR($E73="",$G73=""),"",IF(AND($E$3=1),'Marks Entry 1st'!AQ72,IF(AND($E$3=2),'Marks Entry 2nd'!AQ72,IF(AND($E$3=3),'Marks Entry 3rd'!AQ72,IF(AND($E$3=4),'Marks Entry 4th'!AQ72,"")))))</f>
        <v/>
      </c>
      <c r="CB73" s="92" t="str">
        <f t="shared" si="48"/>
        <v/>
      </c>
      <c r="CC73" s="87" t="str">
        <f t="shared" si="49"/>
        <v/>
      </c>
      <c r="CD73" s="144">
        <f t="shared" si="50"/>
        <v>0</v>
      </c>
      <c r="CE73" s="144" t="str">
        <f t="shared" si="51"/>
        <v/>
      </c>
      <c r="CF73" s="144" t="str">
        <f t="shared" ref="CF73:CF136" si="74">IF(AND(OR(BQ73="ab",BQ73="ml"),OR(BR73="ab",BR73="ml"),OR(BT73="ab",BT73="ml")),"E",IF(AND(OR(BQ73="ab",BQ73="ml"),OR(BT73="ab",BT73="ml"),OR(BY73="ab",BY73="ml")),"AB",IF(AND(OR(BR73="ab",BR73="ml"),OR(BT73="ab",BT73="ml"),OR(BY73="ab",BY73="ml")),"AB","")))</f>
        <v/>
      </c>
      <c r="CG73" s="144" t="str">
        <f t="shared" si="52"/>
        <v/>
      </c>
      <c r="CH73" s="144" t="str">
        <f t="shared" ref="CH73:CH136" si="75">IF(OR(CG73="",CG73=0,CG73="S",CG73="RE",CG73="F",CG73="AB"),"",IF(CC73&gt;=75%*CE73,"D",IF(CC73&gt;=60%*CE73,"I",IF(CC73&gt;=48%*CE73,"II",IF(CC73&gt;=36%*CE73,"III","")))))</f>
        <v/>
      </c>
      <c r="CI73" s="148" t="str">
        <f t="shared" ref="CI73:CI136" si="76">IF(CC73="","",IF(OR(CG73="",CG73=0,CG73="RE",CG73="AB"),"",IF(CC73&gt;85%*CE73,"A",IF(CC73&gt;70%*CE73,"B",IF(CC73&gt;50%*CE73,"C",IF(CC73&gt;30%*CE73,"D","E"))))))</f>
        <v/>
      </c>
      <c r="CJ73" s="380" t="str">
        <f>IF(OR($E73="",$G73=""),"",IF(AND($E$3=1),'Marks Entry 1st'!AR72,IF(AND($E$3=2),'Marks Entry 2nd'!AR72,IF(AND($E$3=3),'Marks Entry 3rd'!AR72,IF(AND($E$3=4),'Marks Entry 4th'!AR72,"")))))</f>
        <v/>
      </c>
      <c r="CK73" s="380" t="str">
        <f>IF(OR($E73="",$G73=""),"",IF(AND($E$3=1),'Marks Entry 1st'!AS72,IF(AND($E$3=2),'Marks Entry 2nd'!AS72,IF(AND($E$3=3),'Marks Entry 3rd'!AS72,IF(AND($E$3=4),'Marks Entry 4th'!AS72,"")))))</f>
        <v/>
      </c>
      <c r="CL73" s="380" t="str">
        <f>IF(OR($E73="",$G73=""),"",IF(AND($E$3=1),'Marks Entry 1st'!AT72,IF(AND($E$3=2),'Marks Entry 2nd'!AT72,IF(AND($E$3=3),'Marks Entry 3rd'!AT72,IF(AND($E$3=4),'Marks Entry 4th'!AT72,"")))))</f>
        <v/>
      </c>
      <c r="CM73" s="181" t="str">
        <f t="shared" si="53"/>
        <v/>
      </c>
      <c r="CN73" s="182">
        <f t="shared" si="54"/>
        <v>0</v>
      </c>
      <c r="CO73" s="182" t="str">
        <f t="shared" si="55"/>
        <v/>
      </c>
      <c r="CP73" s="182" t="str">
        <f t="shared" si="56"/>
        <v/>
      </c>
      <c r="CQ73" s="147" t="str">
        <f t="shared" ref="CQ73:CQ136" si="77">IF(CM73="","",IF(OR(CP73="",CP73=0,CP73="S",CP73="RE",CP73="F",CP73="AB"),"",IF(CM73&gt;90%*CO73,"A+",IF(CM73&gt;75%*CO73,"A",IF(CM73&gt;60%*CO73,"B",IF(CM73&gt;40%*CO73,"C","D"))))))</f>
        <v/>
      </c>
      <c r="CR73" s="380" t="str">
        <f>IF(OR($E73="",$G73=""),"",IF(AND($E$3=1),'Marks Entry 1st'!AU72,IF(AND($E$3=2),'Marks Entry 2nd'!AU72,IF(AND($E$3=3),'Marks Entry 3rd'!AU72,IF(AND($E$3=4),'Marks Entry 4th'!AU72,"")))))</f>
        <v/>
      </c>
      <c r="CS73" s="380" t="str">
        <f>IF(OR($E73="",$G73=""),"",IF(AND($E$3=1),'Marks Entry 1st'!AV72,IF(AND($E$3=2),'Marks Entry 2nd'!AV72,IF(AND($E$3=3),'Marks Entry 3rd'!AV72,IF(AND($E$3=4),'Marks Entry 4th'!AV72,"")))))</f>
        <v/>
      </c>
      <c r="CT73" s="380" t="str">
        <f>IF(OR($E73="",$G73=""),"",IF(AND($E$3=1),'Marks Entry 1st'!AW72,IF(AND($E$3=2),'Marks Entry 2nd'!AW72,IF(AND($E$3=3),'Marks Entry 3rd'!AW72,IF(AND($E$3=4),'Marks Entry 4th'!AW72,"")))))</f>
        <v/>
      </c>
      <c r="CU73" s="181" t="str">
        <f t="shared" si="57"/>
        <v/>
      </c>
      <c r="CV73" s="182">
        <f t="shared" si="58"/>
        <v>0</v>
      </c>
      <c r="CW73" s="182" t="str">
        <f t="shared" si="59"/>
        <v/>
      </c>
      <c r="CX73" s="182" t="str">
        <f t="shared" si="60"/>
        <v/>
      </c>
      <c r="CY73" s="147" t="str">
        <f t="shared" ref="CY73:CY136" si="78">IF(CU73="","",IF(OR(CX73="",CX73=0,CX73="S",CX73="RE",CX73="F",CX73="AB"),"",IF(CU73&gt;90%*CW73,"A+",IF(CU73&gt;75%*CW73,"A",IF(CU73&gt;60%*CW73,"B",IF(CU73&gt;40%*CW73,"C","D"))))))</f>
        <v/>
      </c>
      <c r="CZ73" s="380" t="str">
        <f>IF(OR($E73="",$G73=""),"",IF(AND($E$3=1),'Marks Entry 1st'!AX72,IF(AND($E$3=2),'Marks Entry 2nd'!AX72,IF(AND($E$3=3),'Marks Entry 3rd'!AX72,IF(AND($E$3=4),'Marks Entry 4th'!AX72,"")))))</f>
        <v/>
      </c>
      <c r="DA73" s="380" t="str">
        <f>IF(OR($E73="",$G73=""),"",IF(AND($E$3=1),'Marks Entry 1st'!AY72,IF(AND($E$3=2),'Marks Entry 2nd'!AY72,IF(AND($E$3=3),'Marks Entry 3rd'!AY72,IF(AND($E$3=4),'Marks Entry 4th'!AY72,"")))))</f>
        <v/>
      </c>
      <c r="DB73" s="380" t="str">
        <f>IF(OR($E73="",$G73=""),"",IF(AND($E$3=1),'Marks Entry 1st'!AZ72,IF(AND($E$3=2),'Marks Entry 2nd'!AZ72,IF(AND($E$3=3),'Marks Entry 3rd'!AZ72,IF(AND($E$3=4),'Marks Entry 4th'!AZ72,"")))))</f>
        <v/>
      </c>
      <c r="DC73" s="181" t="str">
        <f t="shared" si="61"/>
        <v/>
      </c>
      <c r="DD73" s="182">
        <f t="shared" si="62"/>
        <v>0</v>
      </c>
      <c r="DE73" s="182" t="str">
        <f t="shared" si="63"/>
        <v/>
      </c>
      <c r="DF73" s="182" t="str">
        <f t="shared" si="64"/>
        <v/>
      </c>
      <c r="DG73" s="147" t="str">
        <f t="shared" ref="DG73:DG136" si="79">IF(DC73="","",IF(OR(DF73="",DF73=0,DF73="S",DF73="RE",DF73="F",DF73="AB"),"",IF(DC73&gt;90%*DE73,"A+",IF(DC73&gt;75%*DE73,"A",IF(DC73&gt;60%*DE73,"B",IF(DC73&gt;40%*DE73,"C","D"))))))</f>
        <v/>
      </c>
      <c r="DH73" s="104" t="str">
        <f t="shared" ref="DH73:DH136" si="80">IF($E$3="","",IF(OR(E73="",G73=""),"",IF(OR($E$3=1,$E$3=2),SUM(X73,AQ73,BJ73),SUM(X73,AQ73,BJ73,CC73))))</f>
        <v/>
      </c>
      <c r="DI73" s="105" t="str">
        <f t="shared" ref="DI73:DI136" si="81">IF(OR(DH73="",DH73=0),"",DH73*100/$DH$7)</f>
        <v/>
      </c>
      <c r="DJ73" s="111" t="str">
        <f t="shared" ref="DJ73:DJ136" si="82">IF(OR(DI73="",B73="NSO"),"",IF(AND(DI73&gt;=60),"I",IF(AND(DI73&gt;=48),"II",IF(AND(DI73&gt;=36),"III",""))))</f>
        <v/>
      </c>
      <c r="DK73" s="112" t="str">
        <f t="shared" ref="DK73:DK136" si="83">IF(OR(DI73="",B73="NSO",DH73=0),"",SUMPRODUCT((DI73&lt;$DI$8:$DI$207)/COUNTIF($DI$8:$DI$207,$DI$8:$DI$207)))</f>
        <v/>
      </c>
      <c r="DL73" s="386" t="str">
        <f t="shared" ref="DL73:DL136" si="84">IF(B73="NSO","NSO",IF(OR(D73="",G73="",F73="",B73="",DH73=0),"","Promoted"))</f>
        <v/>
      </c>
      <c r="DM73" s="72" t="str">
        <f>IF(OR($E73="",$G73=""),"",IF(AND($E$3=1),'Marks Entry 1st'!BA72,IF(AND($E$3=2),'Marks Entry 2nd'!BA72,IF(AND($E$3=3),'Marks Entry 3rd'!BA72,IF(AND($E$3=4),'Marks Entry 4th'!BA72,"")))))</f>
        <v/>
      </c>
      <c r="DN73" s="72" t="str">
        <f>IF(OR($E73="",$G73=""),"",IF(AND($E$3=1),'Marks Entry 1st'!BB72,IF(AND($E$3=2),'Marks Entry 2nd'!BB72,IF(AND($E$3=3),'Marks Entry 3rd'!BB72,IF(AND($E$3=4),'Marks Entry 4th'!BB72,"")))))</f>
        <v/>
      </c>
      <c r="DO73" s="328" t="str">
        <f t="shared" ref="DO73:DO136" si="85">IF(OR(B73="",G73="",DH73="",B73="NSO"),"",IF(DH73&gt;85%*$DH$7,"A",IF(DH73&gt;70%*$DH$7,"B",IF(DH73&gt;50%*$DH$7,"C",IF(DH73&gt;30%*$DH$7,"D","E")))))</f>
        <v/>
      </c>
      <c r="DP73" s="73"/>
      <c r="DW73" s="75">
        <f>IF(AND($E$3=1),'Marks Entry 1st'!I72,IF(AND($E$3=2),'Marks Entry 2nd'!I72,IF(AND($E$3=3),'Marks Entry 3rd'!I72,IF(AND($E$3=4),'Marks Entry 4th'!I72,""))))</f>
        <v>0</v>
      </c>
    </row>
    <row r="74" spans="1:127" ht="18.899999999999999" customHeight="1">
      <c r="A74" s="94">
        <v>67</v>
      </c>
      <c r="B74" s="94" t="str">
        <f>IF(OR(DW74=0,DW74=""),"",IF(AND($E$3=1),'Marks Entry 1st'!I73,IF(AND($E$3=2),'Marks Entry 2nd'!I73,IF(AND($E$3=3),'Marks Entry 3rd'!I73,IF(AND($E$3=4),'Marks Entry 4th'!I73,"")))))</f>
        <v/>
      </c>
      <c r="C74" s="95" t="str">
        <f>IF(OR(B74=0,B74=""),"",IF(AND($E$3=1),'Marks Entry 1st'!B73,IF(AND($E$3=2),'Marks Entry 2nd'!B73,IF(AND($E$3=3),'Marks Entry 3rd'!B73,IF(AND($E$3=4),'Marks Entry 4th'!B73,"")))))</f>
        <v/>
      </c>
      <c r="D74" s="95" t="str">
        <f>IF(OR(B74=0,B74=""),"",IF(AND($E$3=1),'Marks Entry 1st'!C73,IF(AND($E$3=2),'Marks Entry 2nd'!C73,IF(AND($E$3=3),'Marks Entry 3rd'!C73,IF(AND($E$3=4),'Marks Entry 4th'!C73,"")))))</f>
        <v/>
      </c>
      <c r="E74" s="96" t="str">
        <f>IF(OR(B74=0,B74=""),"",IF(AND($E$3=1),'Marks Entry 1st'!E73,IF(AND($E$3=2),'Marks Entry 2nd'!E73,IF(AND($E$3=3),'Marks Entry 3rd'!E73,IF(AND($E$3=4),'Marks Entry 4th'!E73,"")))))</f>
        <v/>
      </c>
      <c r="F74" s="95" t="str">
        <f>IF(OR(B74=0,B74=""),"",IF(AND($E$3=1),'Marks Entry 1st'!D73,IF(AND($E$3=2),'Marks Entry 2nd'!D73,IF(AND($E$3=3),'Marks Entry 3rd'!D73,IF(AND($E$3=4),'Marks Entry 4th'!D73,"")))))</f>
        <v/>
      </c>
      <c r="G74" s="90" t="str">
        <f>IF(OR(B74=0,B74=""),"",IF(AND($E$3=1),'Marks Entry 1st'!F73,IF(AND($E$3=2),'Marks Entry 2nd'!F73,IF(AND($E$3=3),'Marks Entry 3rd'!F73,IF(AND($E$3=4),'Marks Entry 4th'!F73,"")))))</f>
        <v/>
      </c>
      <c r="H74" s="90" t="str">
        <f>IF(OR(B74=0,B74=""),"",IF(AND($E$3=1),'Marks Entry 1st'!G73,IF(AND($E$3=2),'Marks Entry 2nd'!G73,IF(AND($E$3=3),'Marks Entry 3rd'!G73,IF(AND($E$3=4),'Marks Entry 4th'!G73,"")))))</f>
        <v/>
      </c>
      <c r="I74" s="90" t="str">
        <f>IF(OR(B74=0,B74=""),"",IF(AND($E$3=1),'Marks Entry 1st'!H73,IF(AND($E$3=2),'Marks Entry 2nd'!H73,IF(AND($E$3=3),'Marks Entry 3rd'!H73,IF(AND($E$3=4),'Marks Entry 4th'!H73,"")))))</f>
        <v/>
      </c>
      <c r="J74" s="379" t="str">
        <f>IF(OR(B74=0,B74=""),"",IF(AND($E$3=1),'Marks Entry 1st'!J73,IF(AND($E$3=2),'Marks Entry 2nd'!J73,IF(AND($E$3=3),'Marks Entry 3rd'!J73,IF(AND($E$3=4),'Marks Entry 4th'!J73,"")))))</f>
        <v/>
      </c>
      <c r="K74" s="379" t="str">
        <f>IF(OR(B74=0,B74=""),"",IF(AND($E$3=1),'Marks Entry 1st'!K73,IF(AND($E$3=2),'Marks Entry 2nd'!K73,IF(AND($E$3=3),'Marks Entry 3rd'!K73,IF(AND($E$3=4),'Marks Entry 4th'!K73,"")))))</f>
        <v/>
      </c>
      <c r="L74" s="180" t="str">
        <f>IF(OR($E74="",$G74=""),"",IF(AND($E$3=1),'Marks Entry 1st'!L73,IF(AND($E$3=2),'Marks Entry 2nd'!L73,IF(AND($E$3=3),'Marks Entry 3rd'!L73,IF(AND($E$3=4),'Marks Entry 4th'!L73,"")))))</f>
        <v/>
      </c>
      <c r="M74" s="180" t="str">
        <f>IF(OR($E74="",$G74=""),"",IF(AND($E$3=1),'Marks Entry 1st'!M73,IF(AND($E$3=2),'Marks Entry 2nd'!M73,IF(AND($E$3=3),'Marks Entry 3rd'!M73,IF(AND($E$3=4),'Marks Entry 4th'!M73,"")))))</f>
        <v/>
      </c>
      <c r="N74" s="87" t="str">
        <f t="shared" ref="N74:N137" si="86">IF(AND(L74="",M74=""),"",IF(AND(L74="NA",M74="NA"),"NA",IF(AND(L74="AB",M74="AB"),"AB",SUM(L74:M74))))</f>
        <v/>
      </c>
      <c r="O74" s="180" t="str">
        <f>IF(OR($E74="",$G74=""),"",IF(AND($E$3=1),'Marks Entry 1st'!N73,IF(AND($E$3=2),'Marks Entry 2nd'!N73,IF(AND($E$3=3),'Marks Entry 3rd'!N73,IF(AND($E$3=4),'Marks Entry 4th'!N73,"")))))</f>
        <v/>
      </c>
      <c r="P74" s="180" t="str">
        <f>IF(OR($E74="",$G74=""),"",IF(AND($E$3=1),'Marks Entry 1st'!O73,IF(AND($E$3=2),'Marks Entry 2nd'!O73,IF(AND($E$3=3),'Marks Entry 3rd'!O73,IF(AND($E$3=4),'Marks Entry 4th'!O73,"")))))</f>
        <v/>
      </c>
      <c r="Q74" s="180" t="str">
        <f>IF(OR($E74="",$G74=""),"",IF(AND($E$3=1),'Marks Entry 1st'!P73,IF(AND($E$3=2),'Marks Entry 2nd'!P73,IF(AND($E$3=3),'Marks Entry 3rd'!P73,IF(AND($E$3=4),'Marks Entry 4th'!P73,"")))))</f>
        <v/>
      </c>
      <c r="R74" s="91" t="str">
        <f t="shared" ref="R74:R137" si="87">IF(AND(O74="",P74="",Q74=""),"",IF(AND(O74="NA",P74="NA",Q74="NA"),"NA",IF(AND(O74="AB",P74="AB",Q74="AB"),"AB",SUM(O74:Q74))))</f>
        <v/>
      </c>
      <c r="S74" s="87">
        <f t="shared" ref="S74:S137" si="88">IF(AND(N74="NA",R74="NA"),"NA",IF(AND(N74="AB",R74="AB"),"AB",SUM(N74,R74)))</f>
        <v>0</v>
      </c>
      <c r="T74" s="93" t="str">
        <f>IF(OR($E74="",$G74=""),"",IF(AND($E$3=1),'Marks Entry 1st'!Q73,IF(AND($E$3=2),'Marks Entry 2nd'!Q73,IF(AND($E$3=3),'Marks Entry 3rd'!Q73,IF(AND($E$3=4),'Marks Entry 4th'!Q73,"")))))</f>
        <v/>
      </c>
      <c r="U74" s="93" t="str">
        <f>IF(OR($E74="",$G74=""),"",IF(AND($E$3=1),'Marks Entry 1st'!R73,IF(AND($E$3=2),'Marks Entry 2nd'!R73,IF(AND($E$3=3),'Marks Entry 3rd'!R73,IF(AND($E$3=4),'Marks Entry 4th'!R73,"")))))</f>
        <v/>
      </c>
      <c r="V74" s="93" t="str">
        <f>IF(OR($E74="",$G74=""),"",IF(AND($E$3=1),'Marks Entry 1st'!S73,IF(AND($E$3=2),'Marks Entry 2nd'!S73,IF(AND($E$3=3),'Marks Entry 3rd'!S73,IF(AND($E$3=4),'Marks Entry 4th'!S73,"")))))</f>
        <v/>
      </c>
      <c r="W74" s="92" t="str">
        <f t="shared" ref="W74:W137" si="89">IF(AND(T74="",U74="",V74=""),"",IF(AND(T74="AB",U74="AB",V74="AB"),"AB",SUM(T74:V74)))</f>
        <v/>
      </c>
      <c r="X74" s="87" t="str">
        <f t="shared" ref="X74:X137" si="90">IF(W74="","",IF(AND(S74="AB",W74="AB"),"AB",SUM(S74,W74)))</f>
        <v/>
      </c>
      <c r="Y74" s="144">
        <f t="shared" ref="Y74:Y137" si="91">COUNTIF(L74:M74,"NA")*20+(COUNTIF(L74:M74,"ML")*20)+(COUNTIF(O74,"ML")*42)+(COUNTIF(T74,"ML")*70)</f>
        <v>0</v>
      </c>
      <c r="Z74" s="144" t="str">
        <f t="shared" ref="Z74:Z137" si="92">IF(OR(B74="NSO",B74=0,B74=""),"",IF(AND(L74="",M74="",O74="",T74=""),"",IF(AND(M74="",O74="",T74=""),20-Y74,IF(AND(O74="",T74=""),40-Y74,IF(AND(T74=""),100-Y74,200-Y74)))))</f>
        <v/>
      </c>
      <c r="AA74" s="144" t="str">
        <f t="shared" si="65"/>
        <v/>
      </c>
      <c r="AB74" s="144" t="str">
        <f t="shared" ref="AB74:AB137" si="93">IF(OR(B74="NSO",B74="",T74=""),"",IF(OR(AA74="AB",T74="ab"),"AB",IF(T74="ML","RE",IF(AND(X74&gt;=36%*Z74,T74&gt;=14),"P",IF(AND(X74&gt;=34%*Z74,T74&gt;=14),"G2",IF(AND(X74&gt;=31%*Z74,T74&gt;=14),"G1",IF(X74&gt;=25%*Z74,"S","F")))))))</f>
        <v/>
      </c>
      <c r="AC74" s="144" t="str">
        <f t="shared" si="66"/>
        <v/>
      </c>
      <c r="AD74" s="148" t="str">
        <f t="shared" si="67"/>
        <v/>
      </c>
      <c r="AE74" s="180" t="str">
        <f>IF(OR($E74="",$G74=""),"",IF(AND($E$3=1),'Marks Entry 1st'!T73,IF(AND($E$3=2),'Marks Entry 2nd'!T73,IF(AND($E$3=3),'Marks Entry 3rd'!T73,IF(AND($E$3=4),'Marks Entry 4th'!T73,"")))))</f>
        <v/>
      </c>
      <c r="AF74" s="180" t="str">
        <f>IF(OR($E74="",$G74=""),"",IF(AND($E$3=1),'Marks Entry 1st'!U73,IF(AND($E$3=2),'Marks Entry 2nd'!U73,IF(AND($E$3=3),'Marks Entry 3rd'!U73,IF(AND($E$3=4),'Marks Entry 4th'!U73,"")))))</f>
        <v/>
      </c>
      <c r="AG74" s="87" t="str">
        <f t="shared" ref="AG74:AG137" si="94">IF(AND(AE74="",AF74=""),"",IF(AND(AE74="NA",AF74="NA"),"NA",IF(AND(AE74="AB",AF74="AB"),"AB",SUM(AE74:AF74))))</f>
        <v/>
      </c>
      <c r="AH74" s="180" t="str">
        <f>IF(OR($E74="",$G74=""),"",IF(AND($E$3=1),'Marks Entry 1st'!V73,IF(AND($E$3=2),'Marks Entry 2nd'!V73,IF(AND($E$3=3),'Marks Entry 3rd'!V73,IF(AND($E$3=4),'Marks Entry 4th'!V73,"")))))</f>
        <v/>
      </c>
      <c r="AI74" s="180" t="str">
        <f>IF(OR($E74="",$G74=""),"",IF(AND($E$3=1),'Marks Entry 1st'!W73,IF(AND($E$3=2),'Marks Entry 2nd'!W73,IF(AND($E$3=3),'Marks Entry 3rd'!W73,IF(AND($E$3=4),'Marks Entry 4th'!W73,"")))))</f>
        <v/>
      </c>
      <c r="AJ74" s="180" t="str">
        <f>IF(OR($E74="",$G74=""),"",IF(AND($E$3=1),'Marks Entry 1st'!X73,IF(AND($E$3=2),'Marks Entry 2nd'!X73,IF(AND($E$3=3),'Marks Entry 3rd'!X73,IF(AND($E$3=4),'Marks Entry 4th'!X73,"")))))</f>
        <v/>
      </c>
      <c r="AK74" s="91" t="str">
        <f t="shared" ref="AK74:AK137" si="95">IF(AND(AH74="",AI74="",AJ74=""),"",IF(AND(AH74="NA",AI74="NA",AJ74="NA"),"NA",IF(AND(AH74="AB",AI74="AB",AJ74="AB"),"AB",SUM(AH74:AJ74))))</f>
        <v/>
      </c>
      <c r="AL74" s="87">
        <f t="shared" ref="AL74:AL137" si="96">IF(AND(AG74="NA",AK74="NA"),"NA",IF(AND(AG74="AB",AK74="AB"),"AB",SUM(AG74,AK74)))</f>
        <v>0</v>
      </c>
      <c r="AM74" s="93" t="str">
        <f>IF(OR($E74="",$G74=""),"",IF(AND($E$3=1),'Marks Entry 1st'!Y73,IF(AND($E$3=2),'Marks Entry 2nd'!Y73,IF(AND($E$3=3),'Marks Entry 3rd'!Y73,IF(AND($E$3=4),'Marks Entry 4th'!Y73,"")))))</f>
        <v/>
      </c>
      <c r="AN74" s="93" t="str">
        <f>IF(OR($E74="",$G74=""),"",IF(AND($E$3=1),'Marks Entry 1st'!Z73,IF(AND($E$3=2),'Marks Entry 2nd'!Z73,IF(AND($E$3=3),'Marks Entry 3rd'!Z73,IF(AND($E$3=4),'Marks Entry 4th'!Z73,"")))))</f>
        <v/>
      </c>
      <c r="AO74" s="93" t="str">
        <f>IF(OR($E74="",$G74=""),"",IF(AND($E$3=1),'Marks Entry 1st'!AA73,IF(AND($E$3=2),'Marks Entry 2nd'!AA73,IF(AND($E$3=3),'Marks Entry 3rd'!AA73,IF(AND($E$3=4),'Marks Entry 4th'!AA73,"")))))</f>
        <v/>
      </c>
      <c r="AP74" s="92" t="str">
        <f t="shared" ref="AP74:AP137" si="97">IF(AND(AM74="",AN74="",AO74=""),"",IF(AND(AM74="AB",AN74="AB",AO74="AB"),"AB",SUM(AM74:AO74)))</f>
        <v/>
      </c>
      <c r="AQ74" s="87" t="str">
        <f t="shared" ref="AQ74:AQ137" si="98">IF(AP74="","",IF(AND(AL74="AB",AP74="AB"),"AB",SUM(AL74,AP74)))</f>
        <v/>
      </c>
      <c r="AR74" s="144">
        <f t="shared" ref="AR74:AR137" si="99">COUNTIF(AE74:AF74,"NA")*20+(COUNTIF(AE74:AF74,"ML")*20)+(COUNTIF(AH74,"ML")*42)+(COUNTIF(AM74,"ML")*70)</f>
        <v>0</v>
      </c>
      <c r="AS74" s="144" t="str">
        <f t="shared" ref="AS74:AS137" si="100">IF(OR(B74="NSO",B74=0,B74=""),"",IF(AND(AE74="",AF74="",AH74="",AM74=""),"",IF(AND(AF74="",AH74="",AM74=""),20-AR74,IF(AND(AH74="",AM74=""),40-AR74,IF(AND(AM74=""),100-AR74,200-AR74)))))</f>
        <v/>
      </c>
      <c r="AT74" s="144" t="str">
        <f t="shared" si="68"/>
        <v/>
      </c>
      <c r="AU74" s="144" t="str">
        <f t="shared" ref="AU74:AU137" si="101">IF(OR(B74="NSO",B74="",AM74=""),"",IF(OR(AT74="AB",AM74="ab"),"AB",IF(AM74="ML","RE",IF(AND(AQ74&gt;=36%*AS74,AM74&gt;=14),"P",IF(AND(AQ74&gt;=34%*AS74,AM74&gt;=14),"G2",IF(AND(AQ74&gt;=31%*AS74,AM74&gt;=14),"G1",IF(AQ74&gt;=25%*AS74,"S","F")))))))</f>
        <v/>
      </c>
      <c r="AV74" s="144" t="str">
        <f t="shared" si="69"/>
        <v/>
      </c>
      <c r="AW74" s="148" t="str">
        <f t="shared" si="70"/>
        <v/>
      </c>
      <c r="AX74" s="180" t="str">
        <f>IF(OR($E74="",$G74=""),"",IF(AND($E$3=1),'Marks Entry 1st'!AB73,IF(AND($E$3=2),'Marks Entry 2nd'!AB73,IF(AND($E$3=3),'Marks Entry 3rd'!AB73,IF(AND($E$3=4),'Marks Entry 4th'!AB73,"")))))</f>
        <v/>
      </c>
      <c r="AY74" s="180" t="str">
        <f>IF(OR($E74="",$G74=""),"",IF(AND($E$3=1),'Marks Entry 1st'!AC73,IF(AND($E$3=2),'Marks Entry 2nd'!AC73,IF(AND($E$3=3),'Marks Entry 3rd'!AC73,IF(AND($E$3=4),'Marks Entry 4th'!AC73,"")))))</f>
        <v/>
      </c>
      <c r="AZ74" s="87" t="str">
        <f t="shared" ref="AZ74:AZ137" si="102">IF(AND(AX74="",AY74=""),"",IF(AND(AX74="NA",AY74="NA"),"NA",IF(AND(AX74="AB",AY74="AB"),"AB",SUM(AX74:AY74))))</f>
        <v/>
      </c>
      <c r="BA74" s="180" t="str">
        <f>IF(OR($E74="",$G74=""),"",IF(AND($E$3=1),'Marks Entry 1st'!AD73,IF(AND($E$3=2),'Marks Entry 2nd'!AD73,IF(AND($E$3=3),'Marks Entry 3rd'!AD73,IF(AND($E$3=4),'Marks Entry 4th'!AD73,"")))))</f>
        <v/>
      </c>
      <c r="BB74" s="180" t="str">
        <f>IF(OR($E74="",$G74=""),"",IF(AND($E$3=1),'Marks Entry 1st'!AE73,IF(AND($E$3=2),'Marks Entry 2nd'!AE73,IF(AND($E$3=3),'Marks Entry 3rd'!AE73,IF(AND($E$3=4),'Marks Entry 4th'!AE73,"")))))</f>
        <v/>
      </c>
      <c r="BC74" s="180" t="str">
        <f>IF(OR($E74="",$G74=""),"",IF(AND($E$3=1),'Marks Entry 1st'!AF73,IF(AND($E$3=2),'Marks Entry 2nd'!AF73,IF(AND($E$3=3),'Marks Entry 3rd'!AF73,IF(AND($E$3=4),'Marks Entry 4th'!AF73,"")))))</f>
        <v/>
      </c>
      <c r="BD74" s="91" t="str">
        <f t="shared" ref="BD74:BD137" si="103">IF(AND(BA74="",BB74="",BC74=""),"",IF(AND(BA74="NA",BB74="NA",BC74="NA"),"NA",IF(AND(BA74="AB",BB74="AB",BC74="AB"),"AB",SUM(BA74:BC74))))</f>
        <v/>
      </c>
      <c r="BE74" s="87">
        <f t="shared" ref="BE74:BE137" si="104">IF(AND(AZ74="NA",BD74="NA"),"NA",IF(AND(AZ74="AB",BD74="AB"),"AB",SUM(AZ74,BD74)))</f>
        <v>0</v>
      </c>
      <c r="BF74" s="93" t="str">
        <f>IF(OR($E74="",$G74=""),"",IF(AND($E$3=1),'Marks Entry 1st'!AG73,IF(AND($E$3=2),'Marks Entry 2nd'!AG73,IF(AND($E$3=3),'Marks Entry 3rd'!AG73,IF(AND($E$3=4),'Marks Entry 4th'!AG73,"")))))</f>
        <v/>
      </c>
      <c r="BG74" s="93" t="str">
        <f>IF(OR($E74="",$G74=""),"",IF(AND($E$3=1),'Marks Entry 1st'!AH73,IF(AND($E$3=2),'Marks Entry 2nd'!AH73,IF(AND($E$3=3),'Marks Entry 3rd'!AH73,IF(AND($E$3=4),'Marks Entry 4th'!AH73,"")))))</f>
        <v/>
      </c>
      <c r="BH74" s="93" t="str">
        <f>IF(OR($E74="",$G74=""),"",IF(AND($E$3=1),'Marks Entry 1st'!AI73,IF(AND($E$3=2),'Marks Entry 2nd'!AI73,IF(AND($E$3=3),'Marks Entry 3rd'!AI73,IF(AND($E$3=4),'Marks Entry 4th'!AI73,"")))))</f>
        <v/>
      </c>
      <c r="BI74" s="92" t="str">
        <f t="shared" ref="BI74:BI137" si="105">IF(AND(BF74="",BG74="",BH74=""),"",IF(AND(BF74="AB",BG74="AB",BH74="AB"),"AB",SUM(BF74:BH74)))</f>
        <v/>
      </c>
      <c r="BJ74" s="87" t="str">
        <f t="shared" ref="BJ74:BJ137" si="106">IF(BI74="","",IF(AND(BE74="AB",BI74="AB"),"AB",SUM(BE74,BI74)))</f>
        <v/>
      </c>
      <c r="BK74" s="144">
        <f t="shared" ref="BK74:BK137" si="107">COUNTIF(AX74:AY74,"NA")*20+(COUNTIF(AX74:AY74,"ML")*20)+(COUNTIF(BA74,"ML")*42)+(COUNTIF(BF74,"ML")*70)</f>
        <v>0</v>
      </c>
      <c r="BL74" s="144" t="str">
        <f t="shared" ref="BL74:BL137" si="108">IF(OR(B74="NSO",B74=0,B74=""),"",IF(AND(AX74="",AY74="",BA74="",BF74=""),"",IF(AND(AY74="",BA74="",BF74=""),20-BK74,IF(AND(BA74="",BF74=""),40-BK74,IF(AND(BF74=""),100-BK74,200-BK74)))))</f>
        <v/>
      </c>
      <c r="BM74" s="144" t="str">
        <f t="shared" si="71"/>
        <v/>
      </c>
      <c r="BN74" s="144" t="str">
        <f t="shared" ref="BN74:BN137" si="109">IF(OR(B74="NSO",B74="",BF74=""),"",IF(OR(BM74="AB",BF74="ab"),"AB",IF(BF74="ML","RE",IF(AND(BJ74&gt;=36%*BL74,BF74&gt;=14),"P",IF(AND(BJ74&gt;=34%*BL74,BF74&gt;=14),"G2",IF(AND(BJ74&gt;=31%*BL74,BF74&gt;=14),"G1",IF(BJ74&gt;=25%*BL74,"S","F")))))))</f>
        <v/>
      </c>
      <c r="BO74" s="144" t="str">
        <f t="shared" si="72"/>
        <v/>
      </c>
      <c r="BP74" s="148" t="str">
        <f t="shared" si="73"/>
        <v/>
      </c>
      <c r="BQ74" s="180" t="str">
        <f>IF(OR($E74="",$G74=""),"",IF(AND($E$3=1),'Marks Entry 1st'!AJ73,IF(AND($E$3=2),'Marks Entry 2nd'!AJ73,IF(AND($E$3=3),'Marks Entry 3rd'!AJ73,IF(AND($E$3=4),'Marks Entry 4th'!AJ73,"")))))</f>
        <v/>
      </c>
      <c r="BR74" s="180" t="str">
        <f>IF(OR($E74="",$G74=""),"",IF(AND($E$3=1),'Marks Entry 1st'!AK73,IF(AND($E$3=2),'Marks Entry 2nd'!AK73,IF(AND($E$3=3),'Marks Entry 3rd'!AK73,IF(AND($E$3=4),'Marks Entry 4th'!AK73,"")))))</f>
        <v/>
      </c>
      <c r="BS74" s="87" t="str">
        <f t="shared" ref="BS74:BS137" si="110">IF(AND(BQ74="",BR74=""),"",IF(AND(BQ74="NA",BR74="NA"),"NA",IF(AND(BQ74="AB",BR74="AB"),"AB",SUM(BQ74:BR74))))</f>
        <v/>
      </c>
      <c r="BT74" s="180" t="str">
        <f>IF(OR($E74="",$G74=""),"",IF(AND($E$3=1),'Marks Entry 1st'!AL73,IF(AND($E$3=2),'Marks Entry 2nd'!AL73,IF(AND($E$3=3),'Marks Entry 3rd'!AL73,IF(AND($E$3=4),'Marks Entry 4th'!AL73,"")))))</f>
        <v/>
      </c>
      <c r="BU74" s="180" t="str">
        <f>IF(OR($E74="",$G74=""),"",IF(AND($E$3=1),'Marks Entry 1st'!AM73,IF(AND($E$3=2),'Marks Entry 2nd'!AM73,IF(AND($E$3=3),'Marks Entry 3rd'!AM73,IF(AND($E$3=4),'Marks Entry 4th'!AM73,"")))))</f>
        <v/>
      </c>
      <c r="BV74" s="180" t="str">
        <f>IF(OR($E74="",$G74=""),"",IF(AND($E$3=1),'Marks Entry 1st'!AN73,IF(AND($E$3=2),'Marks Entry 2nd'!AN73,IF(AND($E$3=3),'Marks Entry 3rd'!AN73,IF(AND($E$3=4),'Marks Entry 4th'!AN73,"")))))</f>
        <v/>
      </c>
      <c r="BW74" s="91" t="str">
        <f t="shared" ref="BW74:BW137" si="111">IF(AND(BT74="",BU74="",BV74=""),"",IF(AND(BT74="NA",BU74="NA",BV74="NA"),"NA",IF(AND(BT74="AB",BU74="AB",BV74="AB"),"AB",SUM(BT74:BV74))))</f>
        <v/>
      </c>
      <c r="BX74" s="87">
        <f t="shared" ref="BX74:BX137" si="112">IF(AND(BS74="NA",BW74="NA"),"NA",IF(AND(BS74="AB",BW74="AB"),"AB",SUM(BS74,BW74)))</f>
        <v>0</v>
      </c>
      <c r="BY74" s="93" t="str">
        <f>IF(OR($E74="",$G74=""),"",IF(AND($E$3=1),'Marks Entry 1st'!AO73,IF(AND($E$3=2),'Marks Entry 2nd'!AO73,IF(AND($E$3=3),'Marks Entry 3rd'!AO73,IF(AND($E$3=4),'Marks Entry 4th'!AO73,"")))))</f>
        <v/>
      </c>
      <c r="BZ74" s="93" t="str">
        <f>IF(OR($E74="",$G74=""),"",IF(AND($E$3=1),'Marks Entry 1st'!AP73,IF(AND($E$3=2),'Marks Entry 2nd'!AP73,IF(AND($E$3=3),'Marks Entry 3rd'!AP73,IF(AND($E$3=4),'Marks Entry 4th'!AP73,"")))))</f>
        <v/>
      </c>
      <c r="CA74" s="93" t="str">
        <f>IF(OR($E74="",$G74=""),"",IF(AND($E$3=1),'Marks Entry 1st'!AQ73,IF(AND($E$3=2),'Marks Entry 2nd'!AQ73,IF(AND($E$3=3),'Marks Entry 3rd'!AQ73,IF(AND($E$3=4),'Marks Entry 4th'!AQ73,"")))))</f>
        <v/>
      </c>
      <c r="CB74" s="92" t="str">
        <f t="shared" ref="CB74:CB137" si="113">IF(AND(BY74="",BZ74="",CA74=""),"",IF(AND(BY74="AB",BZ74="AB",CA74="AB"),"AB",SUM(BY74:CA74)))</f>
        <v/>
      </c>
      <c r="CC74" s="87" t="str">
        <f t="shared" ref="CC74:CC137" si="114">IF(CB74="","",IF(AND(BX74="AB",CB74="AB"),"AB",SUM(BX74,CB74)))</f>
        <v/>
      </c>
      <c r="CD74" s="144">
        <f t="shared" ref="CD74:CD137" si="115">COUNTIF(BQ74:BR74,"NA")*20+(COUNTIF(BQ74:BR74,"ML")*20)+(COUNTIF(BT74,"ML")*42)+(COUNTIF(BY74,"ML")*70)</f>
        <v>0</v>
      </c>
      <c r="CE74" s="144" t="str">
        <f t="shared" ref="CE74:CE137" si="116">IF(OR(B74="NSO",B74=0,B74=""),"",IF(AND(BQ74="",BR74="",BT74="",BY74=""),"",IF(AND(BR74="",BT74="",BY74=""),20-CD74,IF(AND(BT74="",BY74=""),40-CD74,IF(AND(BY74=""),100-CD74,200-CD74)))))</f>
        <v/>
      </c>
      <c r="CF74" s="144" t="str">
        <f t="shared" si="74"/>
        <v/>
      </c>
      <c r="CG74" s="144" t="str">
        <f t="shared" ref="CG74:CG137" si="117">IF(OR(B74="NSO",B74="",BY74=""),"",IF(OR(CF74="AB",BY74="ab"),"AB",IF(BY74="ML","RE",IF(AND(CC74&gt;=36%*CE74,BY74&gt;=14),"P",IF(AND(CC74&gt;=34%*CE74,BY74&gt;=14),"G2",IF(AND(CC74&gt;=31%*CE74,BY74&gt;=14),"G1",IF(CC74&gt;=25%*CE74,"S","F")))))))</f>
        <v/>
      </c>
      <c r="CH74" s="144" t="str">
        <f t="shared" si="75"/>
        <v/>
      </c>
      <c r="CI74" s="148" t="str">
        <f t="shared" si="76"/>
        <v/>
      </c>
      <c r="CJ74" s="380" t="str">
        <f>IF(OR($E74="",$G74=""),"",IF(AND($E$3=1),'Marks Entry 1st'!AR73,IF(AND($E$3=2),'Marks Entry 2nd'!AR73,IF(AND($E$3=3),'Marks Entry 3rd'!AR73,IF(AND($E$3=4),'Marks Entry 4th'!AR73,"")))))</f>
        <v/>
      </c>
      <c r="CK74" s="380" t="str">
        <f>IF(OR($E74="",$G74=""),"",IF(AND($E$3=1),'Marks Entry 1st'!AS73,IF(AND($E$3=2),'Marks Entry 2nd'!AS73,IF(AND($E$3=3),'Marks Entry 3rd'!AS73,IF(AND($E$3=4),'Marks Entry 4th'!AS73,"")))))</f>
        <v/>
      </c>
      <c r="CL74" s="380" t="str">
        <f>IF(OR($E74="",$G74=""),"",IF(AND($E$3=1),'Marks Entry 1st'!AT73,IF(AND($E$3=2),'Marks Entry 2nd'!AT73,IF(AND($E$3=3),'Marks Entry 3rd'!AT73,IF(AND($E$3=4),'Marks Entry 4th'!AT73,"")))))</f>
        <v/>
      </c>
      <c r="CM74" s="181" t="str">
        <f t="shared" ref="CM74:CM137" si="118">IF(AND(CJ74="",CK74="",CL74=""),"",SUM(CJ74:CL74))</f>
        <v/>
      </c>
      <c r="CN74" s="182">
        <f t="shared" ref="CN74:CN137" si="119">COUNTIF(CJ74,"ML")*$CJ$7+COUNTIF(CK74,"ML")*$CK$7+COUNTIF(CL74,"ML")*$CL$7</f>
        <v>0</v>
      </c>
      <c r="CO74" s="182" t="str">
        <f t="shared" ref="CO74:CO137" si="120">IF(OR(B74="NSO",B74="",CM74="",CM74=0),"",IF(AND(CJ74="",CK74="",CL74=""),"",IF(AND(CK74="",CL74=""),$CJ$7-CN74,IF(CL74="",($CJ$7+$CK$7)-CN74,$CM$7-CN74))))</f>
        <v/>
      </c>
      <c r="CP74" s="182" t="str">
        <f t="shared" ref="CP74:CP137" si="121">IF(OR(B74="NSO",B74="",CM74="",CM74=0),"",IF(OR(CL74="AB",CK74="AB"),"AB",IF(CM74&gt;=36%*CO74,"P","S")))</f>
        <v/>
      </c>
      <c r="CQ74" s="147" t="str">
        <f t="shared" si="77"/>
        <v/>
      </c>
      <c r="CR74" s="380" t="str">
        <f>IF(OR($E74="",$G74=""),"",IF(AND($E$3=1),'Marks Entry 1st'!AU73,IF(AND($E$3=2),'Marks Entry 2nd'!AU73,IF(AND($E$3=3),'Marks Entry 3rd'!AU73,IF(AND($E$3=4),'Marks Entry 4th'!AU73,"")))))</f>
        <v/>
      </c>
      <c r="CS74" s="380" t="str">
        <f>IF(OR($E74="",$G74=""),"",IF(AND($E$3=1),'Marks Entry 1st'!AV73,IF(AND($E$3=2),'Marks Entry 2nd'!AV73,IF(AND($E$3=3),'Marks Entry 3rd'!AV73,IF(AND($E$3=4),'Marks Entry 4th'!AV73,"")))))</f>
        <v/>
      </c>
      <c r="CT74" s="380" t="str">
        <f>IF(OR($E74="",$G74=""),"",IF(AND($E$3=1),'Marks Entry 1st'!AW73,IF(AND($E$3=2),'Marks Entry 2nd'!AW73,IF(AND($E$3=3),'Marks Entry 3rd'!AW73,IF(AND($E$3=4),'Marks Entry 4th'!AW73,"")))))</f>
        <v/>
      </c>
      <c r="CU74" s="181" t="str">
        <f t="shared" ref="CU74:CU137" si="122">IF(AND(CR74="",CS74="",CT74=""),"",SUM(CR74:CT74))</f>
        <v/>
      </c>
      <c r="CV74" s="182">
        <f t="shared" ref="CV74:CV137" si="123">COUNTIF(CR74,"ML")*$CR$7+COUNTIF(CS74,"ML")*$CS$7+COUNTIF(CT74,"ML")*$CT$7</f>
        <v>0</v>
      </c>
      <c r="CW74" s="182" t="str">
        <f t="shared" ref="CW74:CW137" si="124">IF(OR(B74="NSO",B74="",CU74="",CU74=0),"",IF(AND(CR74="",CS74="",CT74=""),"",IF(AND(CS74="",CT74=""),$CR$7-CV74,IF(CT74="",($CR$7+$CS$7)-CV74,$CU$7-CV74))))</f>
        <v/>
      </c>
      <c r="CX74" s="182" t="str">
        <f t="shared" ref="CX74:CX137" si="125">IF(OR(B74="NSO",B74="",CU74="",CU74=0),"",IF(OR(CT74="AB",CS74="AB"),"AB",IF(CU74&gt;=36%*CW74,"P","S")))</f>
        <v/>
      </c>
      <c r="CY74" s="147" t="str">
        <f t="shared" si="78"/>
        <v/>
      </c>
      <c r="CZ74" s="380" t="str">
        <f>IF(OR($E74="",$G74=""),"",IF(AND($E$3=1),'Marks Entry 1st'!AX73,IF(AND($E$3=2),'Marks Entry 2nd'!AX73,IF(AND($E$3=3),'Marks Entry 3rd'!AX73,IF(AND($E$3=4),'Marks Entry 4th'!AX73,"")))))</f>
        <v/>
      </c>
      <c r="DA74" s="380" t="str">
        <f>IF(OR($E74="",$G74=""),"",IF(AND($E$3=1),'Marks Entry 1st'!AY73,IF(AND($E$3=2),'Marks Entry 2nd'!AY73,IF(AND($E$3=3),'Marks Entry 3rd'!AY73,IF(AND($E$3=4),'Marks Entry 4th'!AY73,"")))))</f>
        <v/>
      </c>
      <c r="DB74" s="380" t="str">
        <f>IF(OR($E74="",$G74=""),"",IF(AND($E$3=1),'Marks Entry 1st'!AZ73,IF(AND($E$3=2),'Marks Entry 2nd'!AZ73,IF(AND($E$3=3),'Marks Entry 3rd'!AZ73,IF(AND($E$3=4),'Marks Entry 4th'!AZ73,"")))))</f>
        <v/>
      </c>
      <c r="DC74" s="181" t="str">
        <f t="shared" ref="DC74:DC137" si="126">IF(AND(CZ74="",DA74="",DB74=""),"",SUM(CZ74:DB74))</f>
        <v/>
      </c>
      <c r="DD74" s="182">
        <f t="shared" ref="DD74:DD137" si="127">COUNTIF(CZ74,"ML")*$CZ$7+COUNTIF(DA74,"ML")*$DA$7+COUNTIF(DB74,"ML")*$DB$7</f>
        <v>0</v>
      </c>
      <c r="DE74" s="182" t="str">
        <f t="shared" ref="DE74:DE137" si="128">IF(OR(B74="NSO",B74="",DC74="",DC74=0),"",IF(AND(CZ74="",DA74="",DB74=""),"",IF(AND(DA74="",DB74=""),$CZ$7-DD74,IF(DB74="",($CZ$7+$DA$7)-DD74,$DC$7-DD74))))</f>
        <v/>
      </c>
      <c r="DF74" s="182" t="str">
        <f t="shared" ref="DF74:DF137" si="129">IF(OR(B74="NSO",B74="",DC74="",DC74=0),"",IF(OR(DB74="AB",DA74="AB"),"AB",IF(DC74&gt;=36%*DE74,"P","S")))</f>
        <v/>
      </c>
      <c r="DG74" s="147" t="str">
        <f t="shared" si="79"/>
        <v/>
      </c>
      <c r="DH74" s="104" t="str">
        <f t="shared" si="80"/>
        <v/>
      </c>
      <c r="DI74" s="105" t="str">
        <f t="shared" si="81"/>
        <v/>
      </c>
      <c r="DJ74" s="111" t="str">
        <f t="shared" si="82"/>
        <v/>
      </c>
      <c r="DK74" s="112" t="str">
        <f t="shared" si="83"/>
        <v/>
      </c>
      <c r="DL74" s="386" t="str">
        <f t="shared" si="84"/>
        <v/>
      </c>
      <c r="DM74" s="72" t="str">
        <f>IF(OR($E74="",$G74=""),"",IF(AND($E$3=1),'Marks Entry 1st'!BA73,IF(AND($E$3=2),'Marks Entry 2nd'!BA73,IF(AND($E$3=3),'Marks Entry 3rd'!BA73,IF(AND($E$3=4),'Marks Entry 4th'!BA73,"")))))</f>
        <v/>
      </c>
      <c r="DN74" s="72" t="str">
        <f>IF(OR($E74="",$G74=""),"",IF(AND($E$3=1),'Marks Entry 1st'!BB73,IF(AND($E$3=2),'Marks Entry 2nd'!BB73,IF(AND($E$3=3),'Marks Entry 3rd'!BB73,IF(AND($E$3=4),'Marks Entry 4th'!BB73,"")))))</f>
        <v/>
      </c>
      <c r="DO74" s="328" t="str">
        <f t="shared" si="85"/>
        <v/>
      </c>
      <c r="DP74" s="73"/>
      <c r="DW74" s="75">
        <f>IF(AND($E$3=1),'Marks Entry 1st'!I73,IF(AND($E$3=2),'Marks Entry 2nd'!I73,IF(AND($E$3=3),'Marks Entry 3rd'!I73,IF(AND($E$3=4),'Marks Entry 4th'!I73,""))))</f>
        <v>0</v>
      </c>
    </row>
    <row r="75" spans="1:127" ht="18.899999999999999" customHeight="1">
      <c r="A75" s="94">
        <v>68</v>
      </c>
      <c r="B75" s="94" t="str">
        <f>IF(OR(DW75=0,DW75=""),"",IF(AND($E$3=1),'Marks Entry 1st'!I74,IF(AND($E$3=2),'Marks Entry 2nd'!I74,IF(AND($E$3=3),'Marks Entry 3rd'!I74,IF(AND($E$3=4),'Marks Entry 4th'!I74,"")))))</f>
        <v/>
      </c>
      <c r="C75" s="95" t="str">
        <f>IF(OR(B75=0,B75=""),"",IF(AND($E$3=1),'Marks Entry 1st'!B74,IF(AND($E$3=2),'Marks Entry 2nd'!B74,IF(AND($E$3=3),'Marks Entry 3rd'!B74,IF(AND($E$3=4),'Marks Entry 4th'!B74,"")))))</f>
        <v/>
      </c>
      <c r="D75" s="95" t="str">
        <f>IF(OR(B75=0,B75=""),"",IF(AND($E$3=1),'Marks Entry 1st'!C74,IF(AND($E$3=2),'Marks Entry 2nd'!C74,IF(AND($E$3=3),'Marks Entry 3rd'!C74,IF(AND($E$3=4),'Marks Entry 4th'!C74,"")))))</f>
        <v/>
      </c>
      <c r="E75" s="96" t="str">
        <f>IF(OR(B75=0,B75=""),"",IF(AND($E$3=1),'Marks Entry 1st'!E74,IF(AND($E$3=2),'Marks Entry 2nd'!E74,IF(AND($E$3=3),'Marks Entry 3rd'!E74,IF(AND($E$3=4),'Marks Entry 4th'!E74,"")))))</f>
        <v/>
      </c>
      <c r="F75" s="95" t="str">
        <f>IF(OR(B75=0,B75=""),"",IF(AND($E$3=1),'Marks Entry 1st'!D74,IF(AND($E$3=2),'Marks Entry 2nd'!D74,IF(AND($E$3=3),'Marks Entry 3rd'!D74,IF(AND($E$3=4),'Marks Entry 4th'!D74,"")))))</f>
        <v/>
      </c>
      <c r="G75" s="90" t="str">
        <f>IF(OR(B75=0,B75=""),"",IF(AND($E$3=1),'Marks Entry 1st'!F74,IF(AND($E$3=2),'Marks Entry 2nd'!F74,IF(AND($E$3=3),'Marks Entry 3rd'!F74,IF(AND($E$3=4),'Marks Entry 4th'!F74,"")))))</f>
        <v/>
      </c>
      <c r="H75" s="90" t="str">
        <f>IF(OR(B75=0,B75=""),"",IF(AND($E$3=1),'Marks Entry 1st'!G74,IF(AND($E$3=2),'Marks Entry 2nd'!G74,IF(AND($E$3=3),'Marks Entry 3rd'!G74,IF(AND($E$3=4),'Marks Entry 4th'!G74,"")))))</f>
        <v/>
      </c>
      <c r="I75" s="90" t="str">
        <f>IF(OR(B75=0,B75=""),"",IF(AND($E$3=1),'Marks Entry 1st'!H74,IF(AND($E$3=2),'Marks Entry 2nd'!H74,IF(AND($E$3=3),'Marks Entry 3rd'!H74,IF(AND($E$3=4),'Marks Entry 4th'!H74,"")))))</f>
        <v/>
      </c>
      <c r="J75" s="379" t="str">
        <f>IF(OR(B75=0,B75=""),"",IF(AND($E$3=1),'Marks Entry 1st'!J74,IF(AND($E$3=2),'Marks Entry 2nd'!J74,IF(AND($E$3=3),'Marks Entry 3rd'!J74,IF(AND($E$3=4),'Marks Entry 4th'!J74,"")))))</f>
        <v/>
      </c>
      <c r="K75" s="379" t="str">
        <f>IF(OR(B75=0,B75=""),"",IF(AND($E$3=1),'Marks Entry 1st'!K74,IF(AND($E$3=2),'Marks Entry 2nd'!K74,IF(AND($E$3=3),'Marks Entry 3rd'!K74,IF(AND($E$3=4),'Marks Entry 4th'!K74,"")))))</f>
        <v/>
      </c>
      <c r="L75" s="180" t="str">
        <f>IF(OR($E75="",$G75=""),"",IF(AND($E$3=1),'Marks Entry 1st'!L74,IF(AND($E$3=2),'Marks Entry 2nd'!L74,IF(AND($E$3=3),'Marks Entry 3rd'!L74,IF(AND($E$3=4),'Marks Entry 4th'!L74,"")))))</f>
        <v/>
      </c>
      <c r="M75" s="180" t="str">
        <f>IF(OR($E75="",$G75=""),"",IF(AND($E$3=1),'Marks Entry 1st'!M74,IF(AND($E$3=2),'Marks Entry 2nd'!M74,IF(AND($E$3=3),'Marks Entry 3rd'!M74,IF(AND($E$3=4),'Marks Entry 4th'!M74,"")))))</f>
        <v/>
      </c>
      <c r="N75" s="87" t="str">
        <f t="shared" si="86"/>
        <v/>
      </c>
      <c r="O75" s="180" t="str">
        <f>IF(OR($E75="",$G75=""),"",IF(AND($E$3=1),'Marks Entry 1st'!N74,IF(AND($E$3=2),'Marks Entry 2nd'!N74,IF(AND($E$3=3),'Marks Entry 3rd'!N74,IF(AND($E$3=4),'Marks Entry 4th'!N74,"")))))</f>
        <v/>
      </c>
      <c r="P75" s="180" t="str">
        <f>IF(OR($E75="",$G75=""),"",IF(AND($E$3=1),'Marks Entry 1st'!O74,IF(AND($E$3=2),'Marks Entry 2nd'!O74,IF(AND($E$3=3),'Marks Entry 3rd'!O74,IF(AND($E$3=4),'Marks Entry 4th'!O74,"")))))</f>
        <v/>
      </c>
      <c r="Q75" s="180" t="str">
        <f>IF(OR($E75="",$G75=""),"",IF(AND($E$3=1),'Marks Entry 1st'!P74,IF(AND($E$3=2),'Marks Entry 2nd'!P74,IF(AND($E$3=3),'Marks Entry 3rd'!P74,IF(AND($E$3=4),'Marks Entry 4th'!P74,"")))))</f>
        <v/>
      </c>
      <c r="R75" s="91" t="str">
        <f t="shared" si="87"/>
        <v/>
      </c>
      <c r="S75" s="87">
        <f t="shared" si="88"/>
        <v>0</v>
      </c>
      <c r="T75" s="93" t="str">
        <f>IF(OR($E75="",$G75=""),"",IF(AND($E$3=1),'Marks Entry 1st'!Q74,IF(AND($E$3=2),'Marks Entry 2nd'!Q74,IF(AND($E$3=3),'Marks Entry 3rd'!Q74,IF(AND($E$3=4),'Marks Entry 4th'!Q74,"")))))</f>
        <v/>
      </c>
      <c r="U75" s="93" t="str">
        <f>IF(OR($E75="",$G75=""),"",IF(AND($E$3=1),'Marks Entry 1st'!R74,IF(AND($E$3=2),'Marks Entry 2nd'!R74,IF(AND($E$3=3),'Marks Entry 3rd'!R74,IF(AND($E$3=4),'Marks Entry 4th'!R74,"")))))</f>
        <v/>
      </c>
      <c r="V75" s="93" t="str">
        <f>IF(OR($E75="",$G75=""),"",IF(AND($E$3=1),'Marks Entry 1st'!S74,IF(AND($E$3=2),'Marks Entry 2nd'!S74,IF(AND($E$3=3),'Marks Entry 3rd'!S74,IF(AND($E$3=4),'Marks Entry 4th'!S74,"")))))</f>
        <v/>
      </c>
      <c r="W75" s="92" t="str">
        <f t="shared" si="89"/>
        <v/>
      </c>
      <c r="X75" s="87" t="str">
        <f t="shared" si="90"/>
        <v/>
      </c>
      <c r="Y75" s="144">
        <f t="shared" si="91"/>
        <v>0</v>
      </c>
      <c r="Z75" s="144" t="str">
        <f t="shared" si="92"/>
        <v/>
      </c>
      <c r="AA75" s="144" t="str">
        <f t="shared" si="65"/>
        <v/>
      </c>
      <c r="AB75" s="144" t="str">
        <f t="shared" si="93"/>
        <v/>
      </c>
      <c r="AC75" s="144" t="str">
        <f t="shared" si="66"/>
        <v/>
      </c>
      <c r="AD75" s="148" t="str">
        <f t="shared" si="67"/>
        <v/>
      </c>
      <c r="AE75" s="180" t="str">
        <f>IF(OR($E75="",$G75=""),"",IF(AND($E$3=1),'Marks Entry 1st'!T74,IF(AND($E$3=2),'Marks Entry 2nd'!T74,IF(AND($E$3=3),'Marks Entry 3rd'!T74,IF(AND($E$3=4),'Marks Entry 4th'!T74,"")))))</f>
        <v/>
      </c>
      <c r="AF75" s="180" t="str">
        <f>IF(OR($E75="",$G75=""),"",IF(AND($E$3=1),'Marks Entry 1st'!U74,IF(AND($E$3=2),'Marks Entry 2nd'!U74,IF(AND($E$3=3),'Marks Entry 3rd'!U74,IF(AND($E$3=4),'Marks Entry 4th'!U74,"")))))</f>
        <v/>
      </c>
      <c r="AG75" s="87" t="str">
        <f t="shared" si="94"/>
        <v/>
      </c>
      <c r="AH75" s="180" t="str">
        <f>IF(OR($E75="",$G75=""),"",IF(AND($E$3=1),'Marks Entry 1st'!V74,IF(AND($E$3=2),'Marks Entry 2nd'!V74,IF(AND($E$3=3),'Marks Entry 3rd'!V74,IF(AND($E$3=4),'Marks Entry 4th'!V74,"")))))</f>
        <v/>
      </c>
      <c r="AI75" s="180" t="str">
        <f>IF(OR($E75="",$G75=""),"",IF(AND($E$3=1),'Marks Entry 1st'!W74,IF(AND($E$3=2),'Marks Entry 2nd'!W74,IF(AND($E$3=3),'Marks Entry 3rd'!W74,IF(AND($E$3=4),'Marks Entry 4th'!W74,"")))))</f>
        <v/>
      </c>
      <c r="AJ75" s="180" t="str">
        <f>IF(OR($E75="",$G75=""),"",IF(AND($E$3=1),'Marks Entry 1st'!X74,IF(AND($E$3=2),'Marks Entry 2nd'!X74,IF(AND($E$3=3),'Marks Entry 3rd'!X74,IF(AND($E$3=4),'Marks Entry 4th'!X74,"")))))</f>
        <v/>
      </c>
      <c r="AK75" s="91" t="str">
        <f t="shared" si="95"/>
        <v/>
      </c>
      <c r="AL75" s="87">
        <f t="shared" si="96"/>
        <v>0</v>
      </c>
      <c r="AM75" s="93" t="str">
        <f>IF(OR($E75="",$G75=""),"",IF(AND($E$3=1),'Marks Entry 1st'!Y74,IF(AND($E$3=2),'Marks Entry 2nd'!Y74,IF(AND($E$3=3),'Marks Entry 3rd'!Y74,IF(AND($E$3=4),'Marks Entry 4th'!Y74,"")))))</f>
        <v/>
      </c>
      <c r="AN75" s="93" t="str">
        <f>IF(OR($E75="",$G75=""),"",IF(AND($E$3=1),'Marks Entry 1st'!Z74,IF(AND($E$3=2),'Marks Entry 2nd'!Z74,IF(AND($E$3=3),'Marks Entry 3rd'!Z74,IF(AND($E$3=4),'Marks Entry 4th'!Z74,"")))))</f>
        <v/>
      </c>
      <c r="AO75" s="93" t="str">
        <f>IF(OR($E75="",$G75=""),"",IF(AND($E$3=1),'Marks Entry 1st'!AA74,IF(AND($E$3=2),'Marks Entry 2nd'!AA74,IF(AND($E$3=3),'Marks Entry 3rd'!AA74,IF(AND($E$3=4),'Marks Entry 4th'!AA74,"")))))</f>
        <v/>
      </c>
      <c r="AP75" s="92" t="str">
        <f t="shared" si="97"/>
        <v/>
      </c>
      <c r="AQ75" s="87" t="str">
        <f t="shared" si="98"/>
        <v/>
      </c>
      <c r="AR75" s="144">
        <f t="shared" si="99"/>
        <v>0</v>
      </c>
      <c r="AS75" s="144" t="str">
        <f t="shared" si="100"/>
        <v/>
      </c>
      <c r="AT75" s="144" t="str">
        <f t="shared" si="68"/>
        <v/>
      </c>
      <c r="AU75" s="144" t="str">
        <f t="shared" si="101"/>
        <v/>
      </c>
      <c r="AV75" s="144" t="str">
        <f t="shared" si="69"/>
        <v/>
      </c>
      <c r="AW75" s="148" t="str">
        <f t="shared" si="70"/>
        <v/>
      </c>
      <c r="AX75" s="180" t="str">
        <f>IF(OR($E75="",$G75=""),"",IF(AND($E$3=1),'Marks Entry 1st'!AB74,IF(AND($E$3=2),'Marks Entry 2nd'!AB74,IF(AND($E$3=3),'Marks Entry 3rd'!AB74,IF(AND($E$3=4),'Marks Entry 4th'!AB74,"")))))</f>
        <v/>
      </c>
      <c r="AY75" s="180" t="str">
        <f>IF(OR($E75="",$G75=""),"",IF(AND($E$3=1),'Marks Entry 1st'!AC74,IF(AND($E$3=2),'Marks Entry 2nd'!AC74,IF(AND($E$3=3),'Marks Entry 3rd'!AC74,IF(AND($E$3=4),'Marks Entry 4th'!AC74,"")))))</f>
        <v/>
      </c>
      <c r="AZ75" s="87" t="str">
        <f t="shared" si="102"/>
        <v/>
      </c>
      <c r="BA75" s="180" t="str">
        <f>IF(OR($E75="",$G75=""),"",IF(AND($E$3=1),'Marks Entry 1st'!AD74,IF(AND($E$3=2),'Marks Entry 2nd'!AD74,IF(AND($E$3=3),'Marks Entry 3rd'!AD74,IF(AND($E$3=4),'Marks Entry 4th'!AD74,"")))))</f>
        <v/>
      </c>
      <c r="BB75" s="180" t="str">
        <f>IF(OR($E75="",$G75=""),"",IF(AND($E$3=1),'Marks Entry 1st'!AE74,IF(AND($E$3=2),'Marks Entry 2nd'!AE74,IF(AND($E$3=3),'Marks Entry 3rd'!AE74,IF(AND($E$3=4),'Marks Entry 4th'!AE74,"")))))</f>
        <v/>
      </c>
      <c r="BC75" s="180" t="str">
        <f>IF(OR($E75="",$G75=""),"",IF(AND($E$3=1),'Marks Entry 1st'!AF74,IF(AND($E$3=2),'Marks Entry 2nd'!AF74,IF(AND($E$3=3),'Marks Entry 3rd'!AF74,IF(AND($E$3=4),'Marks Entry 4th'!AF74,"")))))</f>
        <v/>
      </c>
      <c r="BD75" s="91" t="str">
        <f t="shared" si="103"/>
        <v/>
      </c>
      <c r="BE75" s="87">
        <f t="shared" si="104"/>
        <v>0</v>
      </c>
      <c r="BF75" s="93" t="str">
        <f>IF(OR($E75="",$G75=""),"",IF(AND($E$3=1),'Marks Entry 1st'!AG74,IF(AND($E$3=2),'Marks Entry 2nd'!AG74,IF(AND($E$3=3),'Marks Entry 3rd'!AG74,IF(AND($E$3=4),'Marks Entry 4th'!AG74,"")))))</f>
        <v/>
      </c>
      <c r="BG75" s="93" t="str">
        <f>IF(OR($E75="",$G75=""),"",IF(AND($E$3=1),'Marks Entry 1st'!AH74,IF(AND($E$3=2),'Marks Entry 2nd'!AH74,IF(AND($E$3=3),'Marks Entry 3rd'!AH74,IF(AND($E$3=4),'Marks Entry 4th'!AH74,"")))))</f>
        <v/>
      </c>
      <c r="BH75" s="93" t="str">
        <f>IF(OR($E75="",$G75=""),"",IF(AND($E$3=1),'Marks Entry 1st'!AI74,IF(AND($E$3=2),'Marks Entry 2nd'!AI74,IF(AND($E$3=3),'Marks Entry 3rd'!AI74,IF(AND($E$3=4),'Marks Entry 4th'!AI74,"")))))</f>
        <v/>
      </c>
      <c r="BI75" s="92" t="str">
        <f t="shared" si="105"/>
        <v/>
      </c>
      <c r="BJ75" s="87" t="str">
        <f t="shared" si="106"/>
        <v/>
      </c>
      <c r="BK75" s="144">
        <f t="shared" si="107"/>
        <v>0</v>
      </c>
      <c r="BL75" s="144" t="str">
        <f t="shared" si="108"/>
        <v/>
      </c>
      <c r="BM75" s="144" t="str">
        <f t="shared" si="71"/>
        <v/>
      </c>
      <c r="BN75" s="144" t="str">
        <f t="shared" si="109"/>
        <v/>
      </c>
      <c r="BO75" s="144" t="str">
        <f t="shared" si="72"/>
        <v/>
      </c>
      <c r="BP75" s="148" t="str">
        <f t="shared" si="73"/>
        <v/>
      </c>
      <c r="BQ75" s="180" t="str">
        <f>IF(OR($E75="",$G75=""),"",IF(AND($E$3=1),'Marks Entry 1st'!AJ74,IF(AND($E$3=2),'Marks Entry 2nd'!AJ74,IF(AND($E$3=3),'Marks Entry 3rd'!AJ74,IF(AND($E$3=4),'Marks Entry 4th'!AJ74,"")))))</f>
        <v/>
      </c>
      <c r="BR75" s="180" t="str">
        <f>IF(OR($E75="",$G75=""),"",IF(AND($E$3=1),'Marks Entry 1st'!AK74,IF(AND($E$3=2),'Marks Entry 2nd'!AK74,IF(AND($E$3=3),'Marks Entry 3rd'!AK74,IF(AND($E$3=4),'Marks Entry 4th'!AK74,"")))))</f>
        <v/>
      </c>
      <c r="BS75" s="87" t="str">
        <f t="shared" si="110"/>
        <v/>
      </c>
      <c r="BT75" s="180" t="str">
        <f>IF(OR($E75="",$G75=""),"",IF(AND($E$3=1),'Marks Entry 1st'!AL74,IF(AND($E$3=2),'Marks Entry 2nd'!AL74,IF(AND($E$3=3),'Marks Entry 3rd'!AL74,IF(AND($E$3=4),'Marks Entry 4th'!AL74,"")))))</f>
        <v/>
      </c>
      <c r="BU75" s="180" t="str">
        <f>IF(OR($E75="",$G75=""),"",IF(AND($E$3=1),'Marks Entry 1st'!AM74,IF(AND($E$3=2),'Marks Entry 2nd'!AM74,IF(AND($E$3=3),'Marks Entry 3rd'!AM74,IF(AND($E$3=4),'Marks Entry 4th'!AM74,"")))))</f>
        <v/>
      </c>
      <c r="BV75" s="180" t="str">
        <f>IF(OR($E75="",$G75=""),"",IF(AND($E$3=1),'Marks Entry 1st'!AN74,IF(AND($E$3=2),'Marks Entry 2nd'!AN74,IF(AND($E$3=3),'Marks Entry 3rd'!AN74,IF(AND($E$3=4),'Marks Entry 4th'!AN74,"")))))</f>
        <v/>
      </c>
      <c r="BW75" s="91" t="str">
        <f t="shared" si="111"/>
        <v/>
      </c>
      <c r="BX75" s="87">
        <f t="shared" si="112"/>
        <v>0</v>
      </c>
      <c r="BY75" s="93" t="str">
        <f>IF(OR($E75="",$G75=""),"",IF(AND($E$3=1),'Marks Entry 1st'!AO74,IF(AND($E$3=2),'Marks Entry 2nd'!AO74,IF(AND($E$3=3),'Marks Entry 3rd'!AO74,IF(AND($E$3=4),'Marks Entry 4th'!AO74,"")))))</f>
        <v/>
      </c>
      <c r="BZ75" s="93" t="str">
        <f>IF(OR($E75="",$G75=""),"",IF(AND($E$3=1),'Marks Entry 1st'!AP74,IF(AND($E$3=2),'Marks Entry 2nd'!AP74,IF(AND($E$3=3),'Marks Entry 3rd'!AP74,IF(AND($E$3=4),'Marks Entry 4th'!AP74,"")))))</f>
        <v/>
      </c>
      <c r="CA75" s="93" t="str">
        <f>IF(OR($E75="",$G75=""),"",IF(AND($E$3=1),'Marks Entry 1st'!AQ74,IF(AND($E$3=2),'Marks Entry 2nd'!AQ74,IF(AND($E$3=3),'Marks Entry 3rd'!AQ74,IF(AND($E$3=4),'Marks Entry 4th'!AQ74,"")))))</f>
        <v/>
      </c>
      <c r="CB75" s="92" t="str">
        <f t="shared" si="113"/>
        <v/>
      </c>
      <c r="CC75" s="87" t="str">
        <f t="shared" si="114"/>
        <v/>
      </c>
      <c r="CD75" s="144">
        <f t="shared" si="115"/>
        <v>0</v>
      </c>
      <c r="CE75" s="144" t="str">
        <f t="shared" si="116"/>
        <v/>
      </c>
      <c r="CF75" s="144" t="str">
        <f t="shared" si="74"/>
        <v/>
      </c>
      <c r="CG75" s="144" t="str">
        <f t="shared" si="117"/>
        <v/>
      </c>
      <c r="CH75" s="144" t="str">
        <f t="shared" si="75"/>
        <v/>
      </c>
      <c r="CI75" s="148" t="str">
        <f t="shared" si="76"/>
        <v/>
      </c>
      <c r="CJ75" s="380" t="str">
        <f>IF(OR($E75="",$G75=""),"",IF(AND($E$3=1),'Marks Entry 1st'!AR74,IF(AND($E$3=2),'Marks Entry 2nd'!AR74,IF(AND($E$3=3),'Marks Entry 3rd'!AR74,IF(AND($E$3=4),'Marks Entry 4th'!AR74,"")))))</f>
        <v/>
      </c>
      <c r="CK75" s="380" t="str">
        <f>IF(OR($E75="",$G75=""),"",IF(AND($E$3=1),'Marks Entry 1st'!AS74,IF(AND($E$3=2),'Marks Entry 2nd'!AS74,IF(AND($E$3=3),'Marks Entry 3rd'!AS74,IF(AND($E$3=4),'Marks Entry 4th'!AS74,"")))))</f>
        <v/>
      </c>
      <c r="CL75" s="380" t="str">
        <f>IF(OR($E75="",$G75=""),"",IF(AND($E$3=1),'Marks Entry 1st'!AT74,IF(AND($E$3=2),'Marks Entry 2nd'!AT74,IF(AND($E$3=3),'Marks Entry 3rd'!AT74,IF(AND($E$3=4),'Marks Entry 4th'!AT74,"")))))</f>
        <v/>
      </c>
      <c r="CM75" s="181" t="str">
        <f t="shared" si="118"/>
        <v/>
      </c>
      <c r="CN75" s="182">
        <f t="shared" si="119"/>
        <v>0</v>
      </c>
      <c r="CO75" s="182" t="str">
        <f t="shared" si="120"/>
        <v/>
      </c>
      <c r="CP75" s="182" t="str">
        <f t="shared" si="121"/>
        <v/>
      </c>
      <c r="CQ75" s="147" t="str">
        <f t="shared" si="77"/>
        <v/>
      </c>
      <c r="CR75" s="380" t="str">
        <f>IF(OR($E75="",$G75=""),"",IF(AND($E$3=1),'Marks Entry 1st'!AU74,IF(AND($E$3=2),'Marks Entry 2nd'!AU74,IF(AND($E$3=3),'Marks Entry 3rd'!AU74,IF(AND($E$3=4),'Marks Entry 4th'!AU74,"")))))</f>
        <v/>
      </c>
      <c r="CS75" s="380" t="str">
        <f>IF(OR($E75="",$G75=""),"",IF(AND($E$3=1),'Marks Entry 1st'!AV74,IF(AND($E$3=2),'Marks Entry 2nd'!AV74,IF(AND($E$3=3),'Marks Entry 3rd'!AV74,IF(AND($E$3=4),'Marks Entry 4th'!AV74,"")))))</f>
        <v/>
      </c>
      <c r="CT75" s="380" t="str">
        <f>IF(OR($E75="",$G75=""),"",IF(AND($E$3=1),'Marks Entry 1st'!AW74,IF(AND($E$3=2),'Marks Entry 2nd'!AW74,IF(AND($E$3=3),'Marks Entry 3rd'!AW74,IF(AND($E$3=4),'Marks Entry 4th'!AW74,"")))))</f>
        <v/>
      </c>
      <c r="CU75" s="181" t="str">
        <f t="shared" si="122"/>
        <v/>
      </c>
      <c r="CV75" s="182">
        <f t="shared" si="123"/>
        <v>0</v>
      </c>
      <c r="CW75" s="182" t="str">
        <f t="shared" si="124"/>
        <v/>
      </c>
      <c r="CX75" s="182" t="str">
        <f t="shared" si="125"/>
        <v/>
      </c>
      <c r="CY75" s="147" t="str">
        <f t="shared" si="78"/>
        <v/>
      </c>
      <c r="CZ75" s="380" t="str">
        <f>IF(OR($E75="",$G75=""),"",IF(AND($E$3=1),'Marks Entry 1st'!AX74,IF(AND($E$3=2),'Marks Entry 2nd'!AX74,IF(AND($E$3=3),'Marks Entry 3rd'!AX74,IF(AND($E$3=4),'Marks Entry 4th'!AX74,"")))))</f>
        <v/>
      </c>
      <c r="DA75" s="380" t="str">
        <f>IF(OR($E75="",$G75=""),"",IF(AND($E$3=1),'Marks Entry 1st'!AY74,IF(AND($E$3=2),'Marks Entry 2nd'!AY74,IF(AND($E$3=3),'Marks Entry 3rd'!AY74,IF(AND($E$3=4),'Marks Entry 4th'!AY74,"")))))</f>
        <v/>
      </c>
      <c r="DB75" s="380" t="str">
        <f>IF(OR($E75="",$G75=""),"",IF(AND($E$3=1),'Marks Entry 1st'!AZ74,IF(AND($E$3=2),'Marks Entry 2nd'!AZ74,IF(AND($E$3=3),'Marks Entry 3rd'!AZ74,IF(AND($E$3=4),'Marks Entry 4th'!AZ74,"")))))</f>
        <v/>
      </c>
      <c r="DC75" s="181" t="str">
        <f t="shared" si="126"/>
        <v/>
      </c>
      <c r="DD75" s="182">
        <f t="shared" si="127"/>
        <v>0</v>
      </c>
      <c r="DE75" s="182" t="str">
        <f t="shared" si="128"/>
        <v/>
      </c>
      <c r="DF75" s="182" t="str">
        <f t="shared" si="129"/>
        <v/>
      </c>
      <c r="DG75" s="147" t="str">
        <f t="shared" si="79"/>
        <v/>
      </c>
      <c r="DH75" s="104" t="str">
        <f t="shared" si="80"/>
        <v/>
      </c>
      <c r="DI75" s="105" t="str">
        <f t="shared" si="81"/>
        <v/>
      </c>
      <c r="DJ75" s="111" t="str">
        <f t="shared" si="82"/>
        <v/>
      </c>
      <c r="DK75" s="112" t="str">
        <f t="shared" si="83"/>
        <v/>
      </c>
      <c r="DL75" s="386" t="str">
        <f t="shared" si="84"/>
        <v/>
      </c>
      <c r="DM75" s="72" t="str">
        <f>IF(OR($E75="",$G75=""),"",IF(AND($E$3=1),'Marks Entry 1st'!BA74,IF(AND($E$3=2),'Marks Entry 2nd'!BA74,IF(AND($E$3=3),'Marks Entry 3rd'!BA74,IF(AND($E$3=4),'Marks Entry 4th'!BA74,"")))))</f>
        <v/>
      </c>
      <c r="DN75" s="72" t="str">
        <f>IF(OR($E75="",$G75=""),"",IF(AND($E$3=1),'Marks Entry 1st'!BB74,IF(AND($E$3=2),'Marks Entry 2nd'!BB74,IF(AND($E$3=3),'Marks Entry 3rd'!BB74,IF(AND($E$3=4),'Marks Entry 4th'!BB74,"")))))</f>
        <v/>
      </c>
      <c r="DO75" s="328" t="str">
        <f t="shared" si="85"/>
        <v/>
      </c>
      <c r="DP75" s="73"/>
      <c r="DW75" s="75">
        <f>IF(AND($E$3=1),'Marks Entry 1st'!I74,IF(AND($E$3=2),'Marks Entry 2nd'!I74,IF(AND($E$3=3),'Marks Entry 3rd'!I74,IF(AND($E$3=4),'Marks Entry 4th'!I74,""))))</f>
        <v>0</v>
      </c>
    </row>
    <row r="76" spans="1:127" ht="18.899999999999999" customHeight="1">
      <c r="A76" s="94">
        <v>69</v>
      </c>
      <c r="B76" s="94" t="str">
        <f>IF(OR(DW76=0,DW76=""),"",IF(AND($E$3=1),'Marks Entry 1st'!I75,IF(AND($E$3=2),'Marks Entry 2nd'!I75,IF(AND($E$3=3),'Marks Entry 3rd'!I75,IF(AND($E$3=4),'Marks Entry 4th'!I75,"")))))</f>
        <v/>
      </c>
      <c r="C76" s="95" t="str">
        <f>IF(OR(B76=0,B76=""),"",IF(AND($E$3=1),'Marks Entry 1st'!B75,IF(AND($E$3=2),'Marks Entry 2nd'!B75,IF(AND($E$3=3),'Marks Entry 3rd'!B75,IF(AND($E$3=4),'Marks Entry 4th'!B75,"")))))</f>
        <v/>
      </c>
      <c r="D76" s="95" t="str">
        <f>IF(OR(B76=0,B76=""),"",IF(AND($E$3=1),'Marks Entry 1st'!C75,IF(AND($E$3=2),'Marks Entry 2nd'!C75,IF(AND($E$3=3),'Marks Entry 3rd'!C75,IF(AND($E$3=4),'Marks Entry 4th'!C75,"")))))</f>
        <v/>
      </c>
      <c r="E76" s="96" t="str">
        <f>IF(OR(B76=0,B76=""),"",IF(AND($E$3=1),'Marks Entry 1st'!E75,IF(AND($E$3=2),'Marks Entry 2nd'!E75,IF(AND($E$3=3),'Marks Entry 3rd'!E75,IF(AND($E$3=4),'Marks Entry 4th'!E75,"")))))</f>
        <v/>
      </c>
      <c r="F76" s="95" t="str">
        <f>IF(OR(B76=0,B76=""),"",IF(AND($E$3=1),'Marks Entry 1st'!D75,IF(AND($E$3=2),'Marks Entry 2nd'!D75,IF(AND($E$3=3),'Marks Entry 3rd'!D75,IF(AND($E$3=4),'Marks Entry 4th'!D75,"")))))</f>
        <v/>
      </c>
      <c r="G76" s="90" t="str">
        <f>IF(OR(B76=0,B76=""),"",IF(AND($E$3=1),'Marks Entry 1st'!F75,IF(AND($E$3=2),'Marks Entry 2nd'!F75,IF(AND($E$3=3),'Marks Entry 3rd'!F75,IF(AND($E$3=4),'Marks Entry 4th'!F75,"")))))</f>
        <v/>
      </c>
      <c r="H76" s="90" t="str">
        <f>IF(OR(B76=0,B76=""),"",IF(AND($E$3=1),'Marks Entry 1st'!G75,IF(AND($E$3=2),'Marks Entry 2nd'!G75,IF(AND($E$3=3),'Marks Entry 3rd'!G75,IF(AND($E$3=4),'Marks Entry 4th'!G75,"")))))</f>
        <v/>
      </c>
      <c r="I76" s="90" t="str">
        <f>IF(OR(B76=0,B76=""),"",IF(AND($E$3=1),'Marks Entry 1st'!H75,IF(AND($E$3=2),'Marks Entry 2nd'!H75,IF(AND($E$3=3),'Marks Entry 3rd'!H75,IF(AND($E$3=4),'Marks Entry 4th'!H75,"")))))</f>
        <v/>
      </c>
      <c r="J76" s="379" t="str">
        <f>IF(OR(B76=0,B76=""),"",IF(AND($E$3=1),'Marks Entry 1st'!J75,IF(AND($E$3=2),'Marks Entry 2nd'!J75,IF(AND($E$3=3),'Marks Entry 3rd'!J75,IF(AND($E$3=4),'Marks Entry 4th'!J75,"")))))</f>
        <v/>
      </c>
      <c r="K76" s="379" t="str">
        <f>IF(OR(B76=0,B76=""),"",IF(AND($E$3=1),'Marks Entry 1st'!K75,IF(AND($E$3=2),'Marks Entry 2nd'!K75,IF(AND($E$3=3),'Marks Entry 3rd'!K75,IF(AND($E$3=4),'Marks Entry 4th'!K75,"")))))</f>
        <v/>
      </c>
      <c r="L76" s="180" t="str">
        <f>IF(OR($E76="",$G76=""),"",IF(AND($E$3=1),'Marks Entry 1st'!L75,IF(AND($E$3=2),'Marks Entry 2nd'!L75,IF(AND($E$3=3),'Marks Entry 3rd'!L75,IF(AND($E$3=4),'Marks Entry 4th'!L75,"")))))</f>
        <v/>
      </c>
      <c r="M76" s="180" t="str">
        <f>IF(OR($E76="",$G76=""),"",IF(AND($E$3=1),'Marks Entry 1st'!M75,IF(AND($E$3=2),'Marks Entry 2nd'!M75,IF(AND($E$3=3),'Marks Entry 3rd'!M75,IF(AND($E$3=4),'Marks Entry 4th'!M75,"")))))</f>
        <v/>
      </c>
      <c r="N76" s="87" t="str">
        <f t="shared" si="86"/>
        <v/>
      </c>
      <c r="O76" s="180" t="str">
        <f>IF(OR($E76="",$G76=""),"",IF(AND($E$3=1),'Marks Entry 1st'!N75,IF(AND($E$3=2),'Marks Entry 2nd'!N75,IF(AND($E$3=3),'Marks Entry 3rd'!N75,IF(AND($E$3=4),'Marks Entry 4th'!N75,"")))))</f>
        <v/>
      </c>
      <c r="P76" s="180" t="str">
        <f>IF(OR($E76="",$G76=""),"",IF(AND($E$3=1),'Marks Entry 1st'!O75,IF(AND($E$3=2),'Marks Entry 2nd'!O75,IF(AND($E$3=3),'Marks Entry 3rd'!O75,IF(AND($E$3=4),'Marks Entry 4th'!O75,"")))))</f>
        <v/>
      </c>
      <c r="Q76" s="180" t="str">
        <f>IF(OR($E76="",$G76=""),"",IF(AND($E$3=1),'Marks Entry 1st'!P75,IF(AND($E$3=2),'Marks Entry 2nd'!P75,IF(AND($E$3=3),'Marks Entry 3rd'!P75,IF(AND($E$3=4),'Marks Entry 4th'!P75,"")))))</f>
        <v/>
      </c>
      <c r="R76" s="91" t="str">
        <f t="shared" si="87"/>
        <v/>
      </c>
      <c r="S76" s="87">
        <f t="shared" si="88"/>
        <v>0</v>
      </c>
      <c r="T76" s="93" t="str">
        <f>IF(OR($E76="",$G76=""),"",IF(AND($E$3=1),'Marks Entry 1st'!Q75,IF(AND($E$3=2),'Marks Entry 2nd'!Q75,IF(AND($E$3=3),'Marks Entry 3rd'!Q75,IF(AND($E$3=4),'Marks Entry 4th'!Q75,"")))))</f>
        <v/>
      </c>
      <c r="U76" s="93" t="str">
        <f>IF(OR($E76="",$G76=""),"",IF(AND($E$3=1),'Marks Entry 1st'!R75,IF(AND($E$3=2),'Marks Entry 2nd'!R75,IF(AND($E$3=3),'Marks Entry 3rd'!R75,IF(AND($E$3=4),'Marks Entry 4th'!R75,"")))))</f>
        <v/>
      </c>
      <c r="V76" s="93" t="str">
        <f>IF(OR($E76="",$G76=""),"",IF(AND($E$3=1),'Marks Entry 1st'!S75,IF(AND($E$3=2),'Marks Entry 2nd'!S75,IF(AND($E$3=3),'Marks Entry 3rd'!S75,IF(AND($E$3=4),'Marks Entry 4th'!S75,"")))))</f>
        <v/>
      </c>
      <c r="W76" s="92" t="str">
        <f t="shared" si="89"/>
        <v/>
      </c>
      <c r="X76" s="87" t="str">
        <f t="shared" si="90"/>
        <v/>
      </c>
      <c r="Y76" s="144">
        <f t="shared" si="91"/>
        <v>0</v>
      </c>
      <c r="Z76" s="144" t="str">
        <f t="shared" si="92"/>
        <v/>
      </c>
      <c r="AA76" s="144" t="str">
        <f t="shared" si="65"/>
        <v/>
      </c>
      <c r="AB76" s="144" t="str">
        <f t="shared" si="93"/>
        <v/>
      </c>
      <c r="AC76" s="144" t="str">
        <f t="shared" si="66"/>
        <v/>
      </c>
      <c r="AD76" s="148" t="str">
        <f t="shared" si="67"/>
        <v/>
      </c>
      <c r="AE76" s="180" t="str">
        <f>IF(OR($E76="",$G76=""),"",IF(AND($E$3=1),'Marks Entry 1st'!T75,IF(AND($E$3=2),'Marks Entry 2nd'!T75,IF(AND($E$3=3),'Marks Entry 3rd'!T75,IF(AND($E$3=4),'Marks Entry 4th'!T75,"")))))</f>
        <v/>
      </c>
      <c r="AF76" s="180" t="str">
        <f>IF(OR($E76="",$G76=""),"",IF(AND($E$3=1),'Marks Entry 1st'!U75,IF(AND($E$3=2),'Marks Entry 2nd'!U75,IF(AND($E$3=3),'Marks Entry 3rd'!U75,IF(AND($E$3=4),'Marks Entry 4th'!U75,"")))))</f>
        <v/>
      </c>
      <c r="AG76" s="87" t="str">
        <f t="shared" si="94"/>
        <v/>
      </c>
      <c r="AH76" s="180" t="str">
        <f>IF(OR($E76="",$G76=""),"",IF(AND($E$3=1),'Marks Entry 1st'!V75,IF(AND($E$3=2),'Marks Entry 2nd'!V75,IF(AND($E$3=3),'Marks Entry 3rd'!V75,IF(AND($E$3=4),'Marks Entry 4th'!V75,"")))))</f>
        <v/>
      </c>
      <c r="AI76" s="180" t="str">
        <f>IF(OR($E76="",$G76=""),"",IF(AND($E$3=1),'Marks Entry 1st'!W75,IF(AND($E$3=2),'Marks Entry 2nd'!W75,IF(AND($E$3=3),'Marks Entry 3rd'!W75,IF(AND($E$3=4),'Marks Entry 4th'!W75,"")))))</f>
        <v/>
      </c>
      <c r="AJ76" s="180" t="str">
        <f>IF(OR($E76="",$G76=""),"",IF(AND($E$3=1),'Marks Entry 1st'!X75,IF(AND($E$3=2),'Marks Entry 2nd'!X75,IF(AND($E$3=3),'Marks Entry 3rd'!X75,IF(AND($E$3=4),'Marks Entry 4th'!X75,"")))))</f>
        <v/>
      </c>
      <c r="AK76" s="91" t="str">
        <f t="shared" si="95"/>
        <v/>
      </c>
      <c r="AL76" s="87">
        <f t="shared" si="96"/>
        <v>0</v>
      </c>
      <c r="AM76" s="93" t="str">
        <f>IF(OR($E76="",$G76=""),"",IF(AND($E$3=1),'Marks Entry 1st'!Y75,IF(AND($E$3=2),'Marks Entry 2nd'!Y75,IF(AND($E$3=3),'Marks Entry 3rd'!Y75,IF(AND($E$3=4),'Marks Entry 4th'!Y75,"")))))</f>
        <v/>
      </c>
      <c r="AN76" s="93" t="str">
        <f>IF(OR($E76="",$G76=""),"",IF(AND($E$3=1),'Marks Entry 1st'!Z75,IF(AND($E$3=2),'Marks Entry 2nd'!Z75,IF(AND($E$3=3),'Marks Entry 3rd'!Z75,IF(AND($E$3=4),'Marks Entry 4th'!Z75,"")))))</f>
        <v/>
      </c>
      <c r="AO76" s="93" t="str">
        <f>IF(OR($E76="",$G76=""),"",IF(AND($E$3=1),'Marks Entry 1st'!AA75,IF(AND($E$3=2),'Marks Entry 2nd'!AA75,IF(AND($E$3=3),'Marks Entry 3rd'!AA75,IF(AND($E$3=4),'Marks Entry 4th'!AA75,"")))))</f>
        <v/>
      </c>
      <c r="AP76" s="92" t="str">
        <f t="shared" si="97"/>
        <v/>
      </c>
      <c r="AQ76" s="87" t="str">
        <f t="shared" si="98"/>
        <v/>
      </c>
      <c r="AR76" s="144">
        <f t="shared" si="99"/>
        <v>0</v>
      </c>
      <c r="AS76" s="144" t="str">
        <f t="shared" si="100"/>
        <v/>
      </c>
      <c r="AT76" s="144" t="str">
        <f t="shared" si="68"/>
        <v/>
      </c>
      <c r="AU76" s="144" t="str">
        <f t="shared" si="101"/>
        <v/>
      </c>
      <c r="AV76" s="144" t="str">
        <f t="shared" si="69"/>
        <v/>
      </c>
      <c r="AW76" s="148" t="str">
        <f t="shared" si="70"/>
        <v/>
      </c>
      <c r="AX76" s="180" t="str">
        <f>IF(OR($E76="",$G76=""),"",IF(AND($E$3=1),'Marks Entry 1st'!AB75,IF(AND($E$3=2),'Marks Entry 2nd'!AB75,IF(AND($E$3=3),'Marks Entry 3rd'!AB75,IF(AND($E$3=4),'Marks Entry 4th'!AB75,"")))))</f>
        <v/>
      </c>
      <c r="AY76" s="180" t="str">
        <f>IF(OR($E76="",$G76=""),"",IF(AND($E$3=1),'Marks Entry 1st'!AC75,IF(AND($E$3=2),'Marks Entry 2nd'!AC75,IF(AND($E$3=3),'Marks Entry 3rd'!AC75,IF(AND($E$3=4),'Marks Entry 4th'!AC75,"")))))</f>
        <v/>
      </c>
      <c r="AZ76" s="87" t="str">
        <f t="shared" si="102"/>
        <v/>
      </c>
      <c r="BA76" s="180" t="str">
        <f>IF(OR($E76="",$G76=""),"",IF(AND($E$3=1),'Marks Entry 1st'!AD75,IF(AND($E$3=2),'Marks Entry 2nd'!AD75,IF(AND($E$3=3),'Marks Entry 3rd'!AD75,IF(AND($E$3=4),'Marks Entry 4th'!AD75,"")))))</f>
        <v/>
      </c>
      <c r="BB76" s="180" t="str">
        <f>IF(OR($E76="",$G76=""),"",IF(AND($E$3=1),'Marks Entry 1st'!AE75,IF(AND($E$3=2),'Marks Entry 2nd'!AE75,IF(AND($E$3=3),'Marks Entry 3rd'!AE75,IF(AND($E$3=4),'Marks Entry 4th'!AE75,"")))))</f>
        <v/>
      </c>
      <c r="BC76" s="180" t="str">
        <f>IF(OR($E76="",$G76=""),"",IF(AND($E$3=1),'Marks Entry 1st'!AF75,IF(AND($E$3=2),'Marks Entry 2nd'!AF75,IF(AND($E$3=3),'Marks Entry 3rd'!AF75,IF(AND($E$3=4),'Marks Entry 4th'!AF75,"")))))</f>
        <v/>
      </c>
      <c r="BD76" s="91" t="str">
        <f t="shared" si="103"/>
        <v/>
      </c>
      <c r="BE76" s="87">
        <f t="shared" si="104"/>
        <v>0</v>
      </c>
      <c r="BF76" s="93" t="str">
        <f>IF(OR($E76="",$G76=""),"",IF(AND($E$3=1),'Marks Entry 1st'!AG75,IF(AND($E$3=2),'Marks Entry 2nd'!AG75,IF(AND($E$3=3),'Marks Entry 3rd'!AG75,IF(AND($E$3=4),'Marks Entry 4th'!AG75,"")))))</f>
        <v/>
      </c>
      <c r="BG76" s="93" t="str">
        <f>IF(OR($E76="",$G76=""),"",IF(AND($E$3=1),'Marks Entry 1st'!AH75,IF(AND($E$3=2),'Marks Entry 2nd'!AH75,IF(AND($E$3=3),'Marks Entry 3rd'!AH75,IF(AND($E$3=4),'Marks Entry 4th'!AH75,"")))))</f>
        <v/>
      </c>
      <c r="BH76" s="93" t="str">
        <f>IF(OR($E76="",$G76=""),"",IF(AND($E$3=1),'Marks Entry 1st'!AI75,IF(AND($E$3=2),'Marks Entry 2nd'!AI75,IF(AND($E$3=3),'Marks Entry 3rd'!AI75,IF(AND($E$3=4),'Marks Entry 4th'!AI75,"")))))</f>
        <v/>
      </c>
      <c r="BI76" s="92" t="str">
        <f t="shared" si="105"/>
        <v/>
      </c>
      <c r="BJ76" s="87" t="str">
        <f t="shared" si="106"/>
        <v/>
      </c>
      <c r="BK76" s="144">
        <f t="shared" si="107"/>
        <v>0</v>
      </c>
      <c r="BL76" s="144" t="str">
        <f t="shared" si="108"/>
        <v/>
      </c>
      <c r="BM76" s="144" t="str">
        <f t="shared" si="71"/>
        <v/>
      </c>
      <c r="BN76" s="144" t="str">
        <f t="shared" si="109"/>
        <v/>
      </c>
      <c r="BO76" s="144" t="str">
        <f t="shared" si="72"/>
        <v/>
      </c>
      <c r="BP76" s="148" t="str">
        <f t="shared" si="73"/>
        <v/>
      </c>
      <c r="BQ76" s="180" t="str">
        <f>IF(OR($E76="",$G76=""),"",IF(AND($E$3=1),'Marks Entry 1st'!AJ75,IF(AND($E$3=2),'Marks Entry 2nd'!AJ75,IF(AND($E$3=3),'Marks Entry 3rd'!AJ75,IF(AND($E$3=4),'Marks Entry 4th'!AJ75,"")))))</f>
        <v/>
      </c>
      <c r="BR76" s="180" t="str">
        <f>IF(OR($E76="",$G76=""),"",IF(AND($E$3=1),'Marks Entry 1st'!AK75,IF(AND($E$3=2),'Marks Entry 2nd'!AK75,IF(AND($E$3=3),'Marks Entry 3rd'!AK75,IF(AND($E$3=4),'Marks Entry 4th'!AK75,"")))))</f>
        <v/>
      </c>
      <c r="BS76" s="87" t="str">
        <f t="shared" si="110"/>
        <v/>
      </c>
      <c r="BT76" s="180" t="str">
        <f>IF(OR($E76="",$G76=""),"",IF(AND($E$3=1),'Marks Entry 1st'!AL75,IF(AND($E$3=2),'Marks Entry 2nd'!AL75,IF(AND($E$3=3),'Marks Entry 3rd'!AL75,IF(AND($E$3=4),'Marks Entry 4th'!AL75,"")))))</f>
        <v/>
      </c>
      <c r="BU76" s="180" t="str">
        <f>IF(OR($E76="",$G76=""),"",IF(AND($E$3=1),'Marks Entry 1st'!AM75,IF(AND($E$3=2),'Marks Entry 2nd'!AM75,IF(AND($E$3=3),'Marks Entry 3rd'!AM75,IF(AND($E$3=4),'Marks Entry 4th'!AM75,"")))))</f>
        <v/>
      </c>
      <c r="BV76" s="180" t="str">
        <f>IF(OR($E76="",$G76=""),"",IF(AND($E$3=1),'Marks Entry 1st'!AN75,IF(AND($E$3=2),'Marks Entry 2nd'!AN75,IF(AND($E$3=3),'Marks Entry 3rd'!AN75,IF(AND($E$3=4),'Marks Entry 4th'!AN75,"")))))</f>
        <v/>
      </c>
      <c r="BW76" s="91" t="str">
        <f t="shared" si="111"/>
        <v/>
      </c>
      <c r="BX76" s="87">
        <f t="shared" si="112"/>
        <v>0</v>
      </c>
      <c r="BY76" s="93" t="str">
        <f>IF(OR($E76="",$G76=""),"",IF(AND($E$3=1),'Marks Entry 1st'!AO75,IF(AND($E$3=2),'Marks Entry 2nd'!AO75,IF(AND($E$3=3),'Marks Entry 3rd'!AO75,IF(AND($E$3=4),'Marks Entry 4th'!AO75,"")))))</f>
        <v/>
      </c>
      <c r="BZ76" s="93" t="str">
        <f>IF(OR($E76="",$G76=""),"",IF(AND($E$3=1),'Marks Entry 1st'!AP75,IF(AND($E$3=2),'Marks Entry 2nd'!AP75,IF(AND($E$3=3),'Marks Entry 3rd'!AP75,IF(AND($E$3=4),'Marks Entry 4th'!AP75,"")))))</f>
        <v/>
      </c>
      <c r="CA76" s="93" t="str">
        <f>IF(OR($E76="",$G76=""),"",IF(AND($E$3=1),'Marks Entry 1st'!AQ75,IF(AND($E$3=2),'Marks Entry 2nd'!AQ75,IF(AND($E$3=3),'Marks Entry 3rd'!AQ75,IF(AND($E$3=4),'Marks Entry 4th'!AQ75,"")))))</f>
        <v/>
      </c>
      <c r="CB76" s="92" t="str">
        <f t="shared" si="113"/>
        <v/>
      </c>
      <c r="CC76" s="87" t="str">
        <f t="shared" si="114"/>
        <v/>
      </c>
      <c r="CD76" s="144">
        <f t="shared" si="115"/>
        <v>0</v>
      </c>
      <c r="CE76" s="144" t="str">
        <f t="shared" si="116"/>
        <v/>
      </c>
      <c r="CF76" s="144" t="str">
        <f t="shared" si="74"/>
        <v/>
      </c>
      <c r="CG76" s="144" t="str">
        <f t="shared" si="117"/>
        <v/>
      </c>
      <c r="CH76" s="144" t="str">
        <f t="shared" si="75"/>
        <v/>
      </c>
      <c r="CI76" s="148" t="str">
        <f t="shared" si="76"/>
        <v/>
      </c>
      <c r="CJ76" s="380" t="str">
        <f>IF(OR($E76="",$G76=""),"",IF(AND($E$3=1),'Marks Entry 1st'!AR75,IF(AND($E$3=2),'Marks Entry 2nd'!AR75,IF(AND($E$3=3),'Marks Entry 3rd'!AR75,IF(AND($E$3=4),'Marks Entry 4th'!AR75,"")))))</f>
        <v/>
      </c>
      <c r="CK76" s="380" t="str">
        <f>IF(OR($E76="",$G76=""),"",IF(AND($E$3=1),'Marks Entry 1st'!AS75,IF(AND($E$3=2),'Marks Entry 2nd'!AS75,IF(AND($E$3=3),'Marks Entry 3rd'!AS75,IF(AND($E$3=4),'Marks Entry 4th'!AS75,"")))))</f>
        <v/>
      </c>
      <c r="CL76" s="380" t="str">
        <f>IF(OR($E76="",$G76=""),"",IF(AND($E$3=1),'Marks Entry 1st'!AT75,IF(AND($E$3=2),'Marks Entry 2nd'!AT75,IF(AND($E$3=3),'Marks Entry 3rd'!AT75,IF(AND($E$3=4),'Marks Entry 4th'!AT75,"")))))</f>
        <v/>
      </c>
      <c r="CM76" s="181" t="str">
        <f t="shared" si="118"/>
        <v/>
      </c>
      <c r="CN76" s="182">
        <f t="shared" si="119"/>
        <v>0</v>
      </c>
      <c r="CO76" s="182" t="str">
        <f t="shared" si="120"/>
        <v/>
      </c>
      <c r="CP76" s="182" t="str">
        <f t="shared" si="121"/>
        <v/>
      </c>
      <c r="CQ76" s="147" t="str">
        <f t="shared" si="77"/>
        <v/>
      </c>
      <c r="CR76" s="380" t="str">
        <f>IF(OR($E76="",$G76=""),"",IF(AND($E$3=1),'Marks Entry 1st'!AU75,IF(AND($E$3=2),'Marks Entry 2nd'!AU75,IF(AND($E$3=3),'Marks Entry 3rd'!AU75,IF(AND($E$3=4),'Marks Entry 4th'!AU75,"")))))</f>
        <v/>
      </c>
      <c r="CS76" s="380" t="str">
        <f>IF(OR($E76="",$G76=""),"",IF(AND($E$3=1),'Marks Entry 1st'!AV75,IF(AND($E$3=2),'Marks Entry 2nd'!AV75,IF(AND($E$3=3),'Marks Entry 3rd'!AV75,IF(AND($E$3=4),'Marks Entry 4th'!AV75,"")))))</f>
        <v/>
      </c>
      <c r="CT76" s="380" t="str">
        <f>IF(OR($E76="",$G76=""),"",IF(AND($E$3=1),'Marks Entry 1st'!AW75,IF(AND($E$3=2),'Marks Entry 2nd'!AW75,IF(AND($E$3=3),'Marks Entry 3rd'!AW75,IF(AND($E$3=4),'Marks Entry 4th'!AW75,"")))))</f>
        <v/>
      </c>
      <c r="CU76" s="181" t="str">
        <f t="shared" si="122"/>
        <v/>
      </c>
      <c r="CV76" s="182">
        <f t="shared" si="123"/>
        <v>0</v>
      </c>
      <c r="CW76" s="182" t="str">
        <f t="shared" si="124"/>
        <v/>
      </c>
      <c r="CX76" s="182" t="str">
        <f t="shared" si="125"/>
        <v/>
      </c>
      <c r="CY76" s="147" t="str">
        <f t="shared" si="78"/>
        <v/>
      </c>
      <c r="CZ76" s="380" t="str">
        <f>IF(OR($E76="",$G76=""),"",IF(AND($E$3=1),'Marks Entry 1st'!AX75,IF(AND($E$3=2),'Marks Entry 2nd'!AX75,IF(AND($E$3=3),'Marks Entry 3rd'!AX75,IF(AND($E$3=4),'Marks Entry 4th'!AX75,"")))))</f>
        <v/>
      </c>
      <c r="DA76" s="380" t="str">
        <f>IF(OR($E76="",$G76=""),"",IF(AND($E$3=1),'Marks Entry 1st'!AY75,IF(AND($E$3=2),'Marks Entry 2nd'!AY75,IF(AND($E$3=3),'Marks Entry 3rd'!AY75,IF(AND($E$3=4),'Marks Entry 4th'!AY75,"")))))</f>
        <v/>
      </c>
      <c r="DB76" s="380" t="str">
        <f>IF(OR($E76="",$G76=""),"",IF(AND($E$3=1),'Marks Entry 1st'!AZ75,IF(AND($E$3=2),'Marks Entry 2nd'!AZ75,IF(AND($E$3=3),'Marks Entry 3rd'!AZ75,IF(AND($E$3=4),'Marks Entry 4th'!AZ75,"")))))</f>
        <v/>
      </c>
      <c r="DC76" s="181" t="str">
        <f t="shared" si="126"/>
        <v/>
      </c>
      <c r="DD76" s="182">
        <f t="shared" si="127"/>
        <v>0</v>
      </c>
      <c r="DE76" s="182" t="str">
        <f t="shared" si="128"/>
        <v/>
      </c>
      <c r="DF76" s="182" t="str">
        <f t="shared" si="129"/>
        <v/>
      </c>
      <c r="DG76" s="147" t="str">
        <f t="shared" si="79"/>
        <v/>
      </c>
      <c r="DH76" s="104" t="str">
        <f t="shared" si="80"/>
        <v/>
      </c>
      <c r="DI76" s="105" t="str">
        <f t="shared" si="81"/>
        <v/>
      </c>
      <c r="DJ76" s="111" t="str">
        <f t="shared" si="82"/>
        <v/>
      </c>
      <c r="DK76" s="112" t="str">
        <f t="shared" si="83"/>
        <v/>
      </c>
      <c r="DL76" s="386" t="str">
        <f t="shared" si="84"/>
        <v/>
      </c>
      <c r="DM76" s="72" t="str">
        <f>IF(OR($E76="",$G76=""),"",IF(AND($E$3=1),'Marks Entry 1st'!BA75,IF(AND($E$3=2),'Marks Entry 2nd'!BA75,IF(AND($E$3=3),'Marks Entry 3rd'!BA75,IF(AND($E$3=4),'Marks Entry 4th'!BA75,"")))))</f>
        <v/>
      </c>
      <c r="DN76" s="72" t="str">
        <f>IF(OR($E76="",$G76=""),"",IF(AND($E$3=1),'Marks Entry 1st'!BB75,IF(AND($E$3=2),'Marks Entry 2nd'!BB75,IF(AND($E$3=3),'Marks Entry 3rd'!BB75,IF(AND($E$3=4),'Marks Entry 4th'!BB75,"")))))</f>
        <v/>
      </c>
      <c r="DO76" s="328" t="str">
        <f t="shared" si="85"/>
        <v/>
      </c>
      <c r="DP76" s="73"/>
      <c r="DW76" s="75">
        <f>IF(AND($E$3=1),'Marks Entry 1st'!I75,IF(AND($E$3=2),'Marks Entry 2nd'!I75,IF(AND($E$3=3),'Marks Entry 3rd'!I75,IF(AND($E$3=4),'Marks Entry 4th'!I75,""))))</f>
        <v>0</v>
      </c>
    </row>
    <row r="77" spans="1:127" ht="18.899999999999999" customHeight="1">
      <c r="A77" s="94">
        <v>70</v>
      </c>
      <c r="B77" s="94" t="str">
        <f>IF(OR(DW77=0,DW77=""),"",IF(AND($E$3=1),'Marks Entry 1st'!I76,IF(AND($E$3=2),'Marks Entry 2nd'!I76,IF(AND($E$3=3),'Marks Entry 3rd'!I76,IF(AND($E$3=4),'Marks Entry 4th'!I76,"")))))</f>
        <v/>
      </c>
      <c r="C77" s="95" t="str">
        <f>IF(OR(B77=0,B77=""),"",IF(AND($E$3=1),'Marks Entry 1st'!B76,IF(AND($E$3=2),'Marks Entry 2nd'!B76,IF(AND($E$3=3),'Marks Entry 3rd'!B76,IF(AND($E$3=4),'Marks Entry 4th'!B76,"")))))</f>
        <v/>
      </c>
      <c r="D77" s="95" t="str">
        <f>IF(OR(B77=0,B77=""),"",IF(AND($E$3=1),'Marks Entry 1st'!C76,IF(AND($E$3=2),'Marks Entry 2nd'!C76,IF(AND($E$3=3),'Marks Entry 3rd'!C76,IF(AND($E$3=4),'Marks Entry 4th'!C76,"")))))</f>
        <v/>
      </c>
      <c r="E77" s="96" t="str">
        <f>IF(OR(B77=0,B77=""),"",IF(AND($E$3=1),'Marks Entry 1st'!E76,IF(AND($E$3=2),'Marks Entry 2nd'!E76,IF(AND($E$3=3),'Marks Entry 3rd'!E76,IF(AND($E$3=4),'Marks Entry 4th'!E76,"")))))</f>
        <v/>
      </c>
      <c r="F77" s="95" t="str">
        <f>IF(OR(B77=0,B77=""),"",IF(AND($E$3=1),'Marks Entry 1st'!D76,IF(AND($E$3=2),'Marks Entry 2nd'!D76,IF(AND($E$3=3),'Marks Entry 3rd'!D76,IF(AND($E$3=4),'Marks Entry 4th'!D76,"")))))</f>
        <v/>
      </c>
      <c r="G77" s="90" t="str">
        <f>IF(OR(B77=0,B77=""),"",IF(AND($E$3=1),'Marks Entry 1st'!F76,IF(AND($E$3=2),'Marks Entry 2nd'!F76,IF(AND($E$3=3),'Marks Entry 3rd'!F76,IF(AND($E$3=4),'Marks Entry 4th'!F76,"")))))</f>
        <v/>
      </c>
      <c r="H77" s="90" t="str">
        <f>IF(OR(B77=0,B77=""),"",IF(AND($E$3=1),'Marks Entry 1st'!G76,IF(AND($E$3=2),'Marks Entry 2nd'!G76,IF(AND($E$3=3),'Marks Entry 3rd'!G76,IF(AND($E$3=4),'Marks Entry 4th'!G76,"")))))</f>
        <v/>
      </c>
      <c r="I77" s="90" t="str">
        <f>IF(OR(B77=0,B77=""),"",IF(AND($E$3=1),'Marks Entry 1st'!H76,IF(AND($E$3=2),'Marks Entry 2nd'!H76,IF(AND($E$3=3),'Marks Entry 3rd'!H76,IF(AND($E$3=4),'Marks Entry 4th'!H76,"")))))</f>
        <v/>
      </c>
      <c r="J77" s="379" t="str">
        <f>IF(OR(B77=0,B77=""),"",IF(AND($E$3=1),'Marks Entry 1st'!J76,IF(AND($E$3=2),'Marks Entry 2nd'!J76,IF(AND($E$3=3),'Marks Entry 3rd'!J76,IF(AND($E$3=4),'Marks Entry 4th'!J76,"")))))</f>
        <v/>
      </c>
      <c r="K77" s="379" t="str">
        <f>IF(OR(B77=0,B77=""),"",IF(AND($E$3=1),'Marks Entry 1st'!K76,IF(AND($E$3=2),'Marks Entry 2nd'!K76,IF(AND($E$3=3),'Marks Entry 3rd'!K76,IF(AND($E$3=4),'Marks Entry 4th'!K76,"")))))</f>
        <v/>
      </c>
      <c r="L77" s="180" t="str">
        <f>IF(OR($E77="",$G77=""),"",IF(AND($E$3=1),'Marks Entry 1st'!L76,IF(AND($E$3=2),'Marks Entry 2nd'!L76,IF(AND($E$3=3),'Marks Entry 3rd'!L76,IF(AND($E$3=4),'Marks Entry 4th'!L76,"")))))</f>
        <v/>
      </c>
      <c r="M77" s="180" t="str">
        <f>IF(OR($E77="",$G77=""),"",IF(AND($E$3=1),'Marks Entry 1st'!M76,IF(AND($E$3=2),'Marks Entry 2nd'!M76,IF(AND($E$3=3),'Marks Entry 3rd'!M76,IF(AND($E$3=4),'Marks Entry 4th'!M76,"")))))</f>
        <v/>
      </c>
      <c r="N77" s="87" t="str">
        <f t="shared" si="86"/>
        <v/>
      </c>
      <c r="O77" s="180" t="str">
        <f>IF(OR($E77="",$G77=""),"",IF(AND($E$3=1),'Marks Entry 1st'!N76,IF(AND($E$3=2),'Marks Entry 2nd'!N76,IF(AND($E$3=3),'Marks Entry 3rd'!N76,IF(AND($E$3=4),'Marks Entry 4th'!N76,"")))))</f>
        <v/>
      </c>
      <c r="P77" s="180" t="str">
        <f>IF(OR($E77="",$G77=""),"",IF(AND($E$3=1),'Marks Entry 1st'!O76,IF(AND($E$3=2),'Marks Entry 2nd'!O76,IF(AND($E$3=3),'Marks Entry 3rd'!O76,IF(AND($E$3=4),'Marks Entry 4th'!O76,"")))))</f>
        <v/>
      </c>
      <c r="Q77" s="180" t="str">
        <f>IF(OR($E77="",$G77=""),"",IF(AND($E$3=1),'Marks Entry 1st'!P76,IF(AND($E$3=2),'Marks Entry 2nd'!P76,IF(AND($E$3=3),'Marks Entry 3rd'!P76,IF(AND($E$3=4),'Marks Entry 4th'!P76,"")))))</f>
        <v/>
      </c>
      <c r="R77" s="91" t="str">
        <f t="shared" si="87"/>
        <v/>
      </c>
      <c r="S77" s="87">
        <f t="shared" si="88"/>
        <v>0</v>
      </c>
      <c r="T77" s="93" t="str">
        <f>IF(OR($E77="",$G77=""),"",IF(AND($E$3=1),'Marks Entry 1st'!Q76,IF(AND($E$3=2),'Marks Entry 2nd'!Q76,IF(AND($E$3=3),'Marks Entry 3rd'!Q76,IF(AND($E$3=4),'Marks Entry 4th'!Q76,"")))))</f>
        <v/>
      </c>
      <c r="U77" s="93" t="str">
        <f>IF(OR($E77="",$G77=""),"",IF(AND($E$3=1),'Marks Entry 1st'!R76,IF(AND($E$3=2),'Marks Entry 2nd'!R76,IF(AND($E$3=3),'Marks Entry 3rd'!R76,IF(AND($E$3=4),'Marks Entry 4th'!R76,"")))))</f>
        <v/>
      </c>
      <c r="V77" s="93" t="str">
        <f>IF(OR($E77="",$G77=""),"",IF(AND($E$3=1),'Marks Entry 1st'!S76,IF(AND($E$3=2),'Marks Entry 2nd'!S76,IF(AND($E$3=3),'Marks Entry 3rd'!S76,IF(AND($E$3=4),'Marks Entry 4th'!S76,"")))))</f>
        <v/>
      </c>
      <c r="W77" s="92" t="str">
        <f t="shared" si="89"/>
        <v/>
      </c>
      <c r="X77" s="87" t="str">
        <f t="shared" si="90"/>
        <v/>
      </c>
      <c r="Y77" s="144">
        <f t="shared" si="91"/>
        <v>0</v>
      </c>
      <c r="Z77" s="144" t="str">
        <f t="shared" si="92"/>
        <v/>
      </c>
      <c r="AA77" s="144" t="str">
        <f t="shared" si="65"/>
        <v/>
      </c>
      <c r="AB77" s="144" t="str">
        <f t="shared" si="93"/>
        <v/>
      </c>
      <c r="AC77" s="144" t="str">
        <f t="shared" si="66"/>
        <v/>
      </c>
      <c r="AD77" s="148" t="str">
        <f t="shared" si="67"/>
        <v/>
      </c>
      <c r="AE77" s="180" t="str">
        <f>IF(OR($E77="",$G77=""),"",IF(AND($E$3=1),'Marks Entry 1st'!T76,IF(AND($E$3=2),'Marks Entry 2nd'!T76,IF(AND($E$3=3),'Marks Entry 3rd'!T76,IF(AND($E$3=4),'Marks Entry 4th'!T76,"")))))</f>
        <v/>
      </c>
      <c r="AF77" s="180" t="str">
        <f>IF(OR($E77="",$G77=""),"",IF(AND($E$3=1),'Marks Entry 1st'!U76,IF(AND($E$3=2),'Marks Entry 2nd'!U76,IF(AND($E$3=3),'Marks Entry 3rd'!U76,IF(AND($E$3=4),'Marks Entry 4th'!U76,"")))))</f>
        <v/>
      </c>
      <c r="AG77" s="87" t="str">
        <f t="shared" si="94"/>
        <v/>
      </c>
      <c r="AH77" s="180" t="str">
        <f>IF(OR($E77="",$G77=""),"",IF(AND($E$3=1),'Marks Entry 1st'!V76,IF(AND($E$3=2),'Marks Entry 2nd'!V76,IF(AND($E$3=3),'Marks Entry 3rd'!V76,IF(AND($E$3=4),'Marks Entry 4th'!V76,"")))))</f>
        <v/>
      </c>
      <c r="AI77" s="180" t="str">
        <f>IF(OR($E77="",$G77=""),"",IF(AND($E$3=1),'Marks Entry 1st'!W76,IF(AND($E$3=2),'Marks Entry 2nd'!W76,IF(AND($E$3=3),'Marks Entry 3rd'!W76,IF(AND($E$3=4),'Marks Entry 4th'!W76,"")))))</f>
        <v/>
      </c>
      <c r="AJ77" s="180" t="str">
        <f>IF(OR($E77="",$G77=""),"",IF(AND($E$3=1),'Marks Entry 1st'!X76,IF(AND($E$3=2),'Marks Entry 2nd'!X76,IF(AND($E$3=3),'Marks Entry 3rd'!X76,IF(AND($E$3=4),'Marks Entry 4th'!X76,"")))))</f>
        <v/>
      </c>
      <c r="AK77" s="91" t="str">
        <f t="shared" si="95"/>
        <v/>
      </c>
      <c r="AL77" s="87">
        <f t="shared" si="96"/>
        <v>0</v>
      </c>
      <c r="AM77" s="93" t="str">
        <f>IF(OR($E77="",$G77=""),"",IF(AND($E$3=1),'Marks Entry 1st'!Y76,IF(AND($E$3=2),'Marks Entry 2nd'!Y76,IF(AND($E$3=3),'Marks Entry 3rd'!Y76,IF(AND($E$3=4),'Marks Entry 4th'!Y76,"")))))</f>
        <v/>
      </c>
      <c r="AN77" s="93" t="str">
        <f>IF(OR($E77="",$G77=""),"",IF(AND($E$3=1),'Marks Entry 1st'!Z76,IF(AND($E$3=2),'Marks Entry 2nd'!Z76,IF(AND($E$3=3),'Marks Entry 3rd'!Z76,IF(AND($E$3=4),'Marks Entry 4th'!Z76,"")))))</f>
        <v/>
      </c>
      <c r="AO77" s="93" t="str">
        <f>IF(OR($E77="",$G77=""),"",IF(AND($E$3=1),'Marks Entry 1st'!AA76,IF(AND($E$3=2),'Marks Entry 2nd'!AA76,IF(AND($E$3=3),'Marks Entry 3rd'!AA76,IF(AND($E$3=4),'Marks Entry 4th'!AA76,"")))))</f>
        <v/>
      </c>
      <c r="AP77" s="92" t="str">
        <f t="shared" si="97"/>
        <v/>
      </c>
      <c r="AQ77" s="87" t="str">
        <f t="shared" si="98"/>
        <v/>
      </c>
      <c r="AR77" s="144">
        <f t="shared" si="99"/>
        <v>0</v>
      </c>
      <c r="AS77" s="144" t="str">
        <f t="shared" si="100"/>
        <v/>
      </c>
      <c r="AT77" s="144" t="str">
        <f t="shared" si="68"/>
        <v/>
      </c>
      <c r="AU77" s="144" t="str">
        <f t="shared" si="101"/>
        <v/>
      </c>
      <c r="AV77" s="144" t="str">
        <f t="shared" si="69"/>
        <v/>
      </c>
      <c r="AW77" s="148" t="str">
        <f t="shared" si="70"/>
        <v/>
      </c>
      <c r="AX77" s="180" t="str">
        <f>IF(OR($E77="",$G77=""),"",IF(AND($E$3=1),'Marks Entry 1st'!AB76,IF(AND($E$3=2),'Marks Entry 2nd'!AB76,IF(AND($E$3=3),'Marks Entry 3rd'!AB76,IF(AND($E$3=4),'Marks Entry 4th'!AB76,"")))))</f>
        <v/>
      </c>
      <c r="AY77" s="180" t="str">
        <f>IF(OR($E77="",$G77=""),"",IF(AND($E$3=1),'Marks Entry 1st'!AC76,IF(AND($E$3=2),'Marks Entry 2nd'!AC76,IF(AND($E$3=3),'Marks Entry 3rd'!AC76,IF(AND($E$3=4),'Marks Entry 4th'!AC76,"")))))</f>
        <v/>
      </c>
      <c r="AZ77" s="87" t="str">
        <f t="shared" si="102"/>
        <v/>
      </c>
      <c r="BA77" s="180" t="str">
        <f>IF(OR($E77="",$G77=""),"",IF(AND($E$3=1),'Marks Entry 1st'!AD76,IF(AND($E$3=2),'Marks Entry 2nd'!AD76,IF(AND($E$3=3),'Marks Entry 3rd'!AD76,IF(AND($E$3=4),'Marks Entry 4th'!AD76,"")))))</f>
        <v/>
      </c>
      <c r="BB77" s="180" t="str">
        <f>IF(OR($E77="",$G77=""),"",IF(AND($E$3=1),'Marks Entry 1st'!AE76,IF(AND($E$3=2),'Marks Entry 2nd'!AE76,IF(AND($E$3=3),'Marks Entry 3rd'!AE76,IF(AND($E$3=4),'Marks Entry 4th'!AE76,"")))))</f>
        <v/>
      </c>
      <c r="BC77" s="180" t="str">
        <f>IF(OR($E77="",$G77=""),"",IF(AND($E$3=1),'Marks Entry 1st'!AF76,IF(AND($E$3=2),'Marks Entry 2nd'!AF76,IF(AND($E$3=3),'Marks Entry 3rd'!AF76,IF(AND($E$3=4),'Marks Entry 4th'!AF76,"")))))</f>
        <v/>
      </c>
      <c r="BD77" s="91" t="str">
        <f t="shared" si="103"/>
        <v/>
      </c>
      <c r="BE77" s="87">
        <f t="shared" si="104"/>
        <v>0</v>
      </c>
      <c r="BF77" s="93" t="str">
        <f>IF(OR($E77="",$G77=""),"",IF(AND($E$3=1),'Marks Entry 1st'!AG76,IF(AND($E$3=2),'Marks Entry 2nd'!AG76,IF(AND($E$3=3),'Marks Entry 3rd'!AG76,IF(AND($E$3=4),'Marks Entry 4th'!AG76,"")))))</f>
        <v/>
      </c>
      <c r="BG77" s="93" t="str">
        <f>IF(OR($E77="",$G77=""),"",IF(AND($E$3=1),'Marks Entry 1st'!AH76,IF(AND($E$3=2),'Marks Entry 2nd'!AH76,IF(AND($E$3=3),'Marks Entry 3rd'!AH76,IF(AND($E$3=4),'Marks Entry 4th'!AH76,"")))))</f>
        <v/>
      </c>
      <c r="BH77" s="93" t="str">
        <f>IF(OR($E77="",$G77=""),"",IF(AND($E$3=1),'Marks Entry 1st'!AI76,IF(AND($E$3=2),'Marks Entry 2nd'!AI76,IF(AND($E$3=3),'Marks Entry 3rd'!AI76,IF(AND($E$3=4),'Marks Entry 4th'!AI76,"")))))</f>
        <v/>
      </c>
      <c r="BI77" s="92" t="str">
        <f t="shared" si="105"/>
        <v/>
      </c>
      <c r="BJ77" s="87" t="str">
        <f t="shared" si="106"/>
        <v/>
      </c>
      <c r="BK77" s="144">
        <f t="shared" si="107"/>
        <v>0</v>
      </c>
      <c r="BL77" s="144" t="str">
        <f t="shared" si="108"/>
        <v/>
      </c>
      <c r="BM77" s="144" t="str">
        <f t="shared" si="71"/>
        <v/>
      </c>
      <c r="BN77" s="144" t="str">
        <f t="shared" si="109"/>
        <v/>
      </c>
      <c r="BO77" s="144" t="str">
        <f t="shared" si="72"/>
        <v/>
      </c>
      <c r="BP77" s="148" t="str">
        <f t="shared" si="73"/>
        <v/>
      </c>
      <c r="BQ77" s="180" t="str">
        <f>IF(OR($E77="",$G77=""),"",IF(AND($E$3=1),'Marks Entry 1st'!AJ76,IF(AND($E$3=2),'Marks Entry 2nd'!AJ76,IF(AND($E$3=3),'Marks Entry 3rd'!AJ76,IF(AND($E$3=4),'Marks Entry 4th'!AJ76,"")))))</f>
        <v/>
      </c>
      <c r="BR77" s="180" t="str">
        <f>IF(OR($E77="",$G77=""),"",IF(AND($E$3=1),'Marks Entry 1st'!AK76,IF(AND($E$3=2),'Marks Entry 2nd'!AK76,IF(AND($E$3=3),'Marks Entry 3rd'!AK76,IF(AND($E$3=4),'Marks Entry 4th'!AK76,"")))))</f>
        <v/>
      </c>
      <c r="BS77" s="87" t="str">
        <f t="shared" si="110"/>
        <v/>
      </c>
      <c r="BT77" s="180" t="str">
        <f>IF(OR($E77="",$G77=""),"",IF(AND($E$3=1),'Marks Entry 1st'!AL76,IF(AND($E$3=2),'Marks Entry 2nd'!AL76,IF(AND($E$3=3),'Marks Entry 3rd'!AL76,IF(AND($E$3=4),'Marks Entry 4th'!AL76,"")))))</f>
        <v/>
      </c>
      <c r="BU77" s="180" t="str">
        <f>IF(OR($E77="",$G77=""),"",IF(AND($E$3=1),'Marks Entry 1st'!AM76,IF(AND($E$3=2),'Marks Entry 2nd'!AM76,IF(AND($E$3=3),'Marks Entry 3rd'!AM76,IF(AND($E$3=4),'Marks Entry 4th'!AM76,"")))))</f>
        <v/>
      </c>
      <c r="BV77" s="180" t="str">
        <f>IF(OR($E77="",$G77=""),"",IF(AND($E$3=1),'Marks Entry 1st'!AN76,IF(AND($E$3=2),'Marks Entry 2nd'!AN76,IF(AND($E$3=3),'Marks Entry 3rd'!AN76,IF(AND($E$3=4),'Marks Entry 4th'!AN76,"")))))</f>
        <v/>
      </c>
      <c r="BW77" s="91" t="str">
        <f t="shared" si="111"/>
        <v/>
      </c>
      <c r="BX77" s="87">
        <f t="shared" si="112"/>
        <v>0</v>
      </c>
      <c r="BY77" s="93" t="str">
        <f>IF(OR($E77="",$G77=""),"",IF(AND($E$3=1),'Marks Entry 1st'!AO76,IF(AND($E$3=2),'Marks Entry 2nd'!AO76,IF(AND($E$3=3),'Marks Entry 3rd'!AO76,IF(AND($E$3=4),'Marks Entry 4th'!AO76,"")))))</f>
        <v/>
      </c>
      <c r="BZ77" s="93" t="str">
        <f>IF(OR($E77="",$G77=""),"",IF(AND($E$3=1),'Marks Entry 1st'!AP76,IF(AND($E$3=2),'Marks Entry 2nd'!AP76,IF(AND($E$3=3),'Marks Entry 3rd'!AP76,IF(AND($E$3=4),'Marks Entry 4th'!AP76,"")))))</f>
        <v/>
      </c>
      <c r="CA77" s="93" t="str">
        <f>IF(OR($E77="",$G77=""),"",IF(AND($E$3=1),'Marks Entry 1st'!AQ76,IF(AND($E$3=2),'Marks Entry 2nd'!AQ76,IF(AND($E$3=3),'Marks Entry 3rd'!AQ76,IF(AND($E$3=4),'Marks Entry 4th'!AQ76,"")))))</f>
        <v/>
      </c>
      <c r="CB77" s="92" t="str">
        <f t="shared" si="113"/>
        <v/>
      </c>
      <c r="CC77" s="87" t="str">
        <f t="shared" si="114"/>
        <v/>
      </c>
      <c r="CD77" s="144">
        <f t="shared" si="115"/>
        <v>0</v>
      </c>
      <c r="CE77" s="144" t="str">
        <f t="shared" si="116"/>
        <v/>
      </c>
      <c r="CF77" s="144" t="str">
        <f t="shared" si="74"/>
        <v/>
      </c>
      <c r="CG77" s="144" t="str">
        <f t="shared" si="117"/>
        <v/>
      </c>
      <c r="CH77" s="144" t="str">
        <f t="shared" si="75"/>
        <v/>
      </c>
      <c r="CI77" s="148" t="str">
        <f t="shared" si="76"/>
        <v/>
      </c>
      <c r="CJ77" s="380" t="str">
        <f>IF(OR($E77="",$G77=""),"",IF(AND($E$3=1),'Marks Entry 1st'!AR76,IF(AND($E$3=2),'Marks Entry 2nd'!AR76,IF(AND($E$3=3),'Marks Entry 3rd'!AR76,IF(AND($E$3=4),'Marks Entry 4th'!AR76,"")))))</f>
        <v/>
      </c>
      <c r="CK77" s="380" t="str">
        <f>IF(OR($E77="",$G77=""),"",IF(AND($E$3=1),'Marks Entry 1st'!AS76,IF(AND($E$3=2),'Marks Entry 2nd'!AS76,IF(AND($E$3=3),'Marks Entry 3rd'!AS76,IF(AND($E$3=4),'Marks Entry 4th'!AS76,"")))))</f>
        <v/>
      </c>
      <c r="CL77" s="380" t="str">
        <f>IF(OR($E77="",$G77=""),"",IF(AND($E$3=1),'Marks Entry 1st'!AT76,IF(AND($E$3=2),'Marks Entry 2nd'!AT76,IF(AND($E$3=3),'Marks Entry 3rd'!AT76,IF(AND($E$3=4),'Marks Entry 4th'!AT76,"")))))</f>
        <v/>
      </c>
      <c r="CM77" s="181" t="str">
        <f t="shared" si="118"/>
        <v/>
      </c>
      <c r="CN77" s="182">
        <f t="shared" si="119"/>
        <v>0</v>
      </c>
      <c r="CO77" s="182" t="str">
        <f t="shared" si="120"/>
        <v/>
      </c>
      <c r="CP77" s="182" t="str">
        <f t="shared" si="121"/>
        <v/>
      </c>
      <c r="CQ77" s="147" t="str">
        <f t="shared" si="77"/>
        <v/>
      </c>
      <c r="CR77" s="380" t="str">
        <f>IF(OR($E77="",$G77=""),"",IF(AND($E$3=1),'Marks Entry 1st'!AU76,IF(AND($E$3=2),'Marks Entry 2nd'!AU76,IF(AND($E$3=3),'Marks Entry 3rd'!AU76,IF(AND($E$3=4),'Marks Entry 4th'!AU76,"")))))</f>
        <v/>
      </c>
      <c r="CS77" s="380" t="str">
        <f>IF(OR($E77="",$G77=""),"",IF(AND($E$3=1),'Marks Entry 1st'!AV76,IF(AND($E$3=2),'Marks Entry 2nd'!AV76,IF(AND($E$3=3),'Marks Entry 3rd'!AV76,IF(AND($E$3=4),'Marks Entry 4th'!AV76,"")))))</f>
        <v/>
      </c>
      <c r="CT77" s="380" t="str">
        <f>IF(OR($E77="",$G77=""),"",IF(AND($E$3=1),'Marks Entry 1st'!AW76,IF(AND($E$3=2),'Marks Entry 2nd'!AW76,IF(AND($E$3=3),'Marks Entry 3rd'!AW76,IF(AND($E$3=4),'Marks Entry 4th'!AW76,"")))))</f>
        <v/>
      </c>
      <c r="CU77" s="181" t="str">
        <f t="shared" si="122"/>
        <v/>
      </c>
      <c r="CV77" s="182">
        <f t="shared" si="123"/>
        <v>0</v>
      </c>
      <c r="CW77" s="182" t="str">
        <f t="shared" si="124"/>
        <v/>
      </c>
      <c r="CX77" s="182" t="str">
        <f t="shared" si="125"/>
        <v/>
      </c>
      <c r="CY77" s="147" t="str">
        <f t="shared" si="78"/>
        <v/>
      </c>
      <c r="CZ77" s="380" t="str">
        <f>IF(OR($E77="",$G77=""),"",IF(AND($E$3=1),'Marks Entry 1st'!AX76,IF(AND($E$3=2),'Marks Entry 2nd'!AX76,IF(AND($E$3=3),'Marks Entry 3rd'!AX76,IF(AND($E$3=4),'Marks Entry 4th'!AX76,"")))))</f>
        <v/>
      </c>
      <c r="DA77" s="380" t="str">
        <f>IF(OR($E77="",$G77=""),"",IF(AND($E$3=1),'Marks Entry 1st'!AY76,IF(AND($E$3=2),'Marks Entry 2nd'!AY76,IF(AND($E$3=3),'Marks Entry 3rd'!AY76,IF(AND($E$3=4),'Marks Entry 4th'!AY76,"")))))</f>
        <v/>
      </c>
      <c r="DB77" s="380" t="str">
        <f>IF(OR($E77="",$G77=""),"",IF(AND($E$3=1),'Marks Entry 1st'!AZ76,IF(AND($E$3=2),'Marks Entry 2nd'!AZ76,IF(AND($E$3=3),'Marks Entry 3rd'!AZ76,IF(AND($E$3=4),'Marks Entry 4th'!AZ76,"")))))</f>
        <v/>
      </c>
      <c r="DC77" s="181" t="str">
        <f t="shared" si="126"/>
        <v/>
      </c>
      <c r="DD77" s="182">
        <f t="shared" si="127"/>
        <v>0</v>
      </c>
      <c r="DE77" s="182" t="str">
        <f t="shared" si="128"/>
        <v/>
      </c>
      <c r="DF77" s="182" t="str">
        <f t="shared" si="129"/>
        <v/>
      </c>
      <c r="DG77" s="147" t="str">
        <f t="shared" si="79"/>
        <v/>
      </c>
      <c r="DH77" s="104" t="str">
        <f t="shared" si="80"/>
        <v/>
      </c>
      <c r="DI77" s="105" t="str">
        <f t="shared" si="81"/>
        <v/>
      </c>
      <c r="DJ77" s="111" t="str">
        <f t="shared" si="82"/>
        <v/>
      </c>
      <c r="DK77" s="112" t="str">
        <f t="shared" si="83"/>
        <v/>
      </c>
      <c r="DL77" s="386" t="str">
        <f t="shared" si="84"/>
        <v/>
      </c>
      <c r="DM77" s="72" t="str">
        <f>IF(OR($E77="",$G77=""),"",IF(AND($E$3=1),'Marks Entry 1st'!BA76,IF(AND($E$3=2),'Marks Entry 2nd'!BA76,IF(AND($E$3=3),'Marks Entry 3rd'!BA76,IF(AND($E$3=4),'Marks Entry 4th'!BA76,"")))))</f>
        <v/>
      </c>
      <c r="DN77" s="72" t="str">
        <f>IF(OR($E77="",$G77=""),"",IF(AND($E$3=1),'Marks Entry 1st'!BB76,IF(AND($E$3=2),'Marks Entry 2nd'!BB76,IF(AND($E$3=3),'Marks Entry 3rd'!BB76,IF(AND($E$3=4),'Marks Entry 4th'!BB76,"")))))</f>
        <v/>
      </c>
      <c r="DO77" s="328" t="str">
        <f t="shared" si="85"/>
        <v/>
      </c>
      <c r="DP77" s="73"/>
      <c r="DW77" s="75">
        <f>IF(AND($E$3=1),'Marks Entry 1st'!I76,IF(AND($E$3=2),'Marks Entry 2nd'!I76,IF(AND($E$3=3),'Marks Entry 3rd'!I76,IF(AND($E$3=4),'Marks Entry 4th'!I76,""))))</f>
        <v>0</v>
      </c>
    </row>
    <row r="78" spans="1:127" ht="18.899999999999999" customHeight="1">
      <c r="A78" s="94">
        <v>71</v>
      </c>
      <c r="B78" s="94" t="str">
        <f>IF(OR(DW78=0,DW78=""),"",IF(AND($E$3=1),'Marks Entry 1st'!I77,IF(AND($E$3=2),'Marks Entry 2nd'!I77,IF(AND($E$3=3),'Marks Entry 3rd'!I77,IF(AND($E$3=4),'Marks Entry 4th'!I77,"")))))</f>
        <v/>
      </c>
      <c r="C78" s="95" t="str">
        <f>IF(OR(B78=0,B78=""),"",IF(AND($E$3=1),'Marks Entry 1st'!B77,IF(AND($E$3=2),'Marks Entry 2nd'!B77,IF(AND($E$3=3),'Marks Entry 3rd'!B77,IF(AND($E$3=4),'Marks Entry 4th'!B77,"")))))</f>
        <v/>
      </c>
      <c r="D78" s="95" t="str">
        <f>IF(OR(B78=0,B78=""),"",IF(AND($E$3=1),'Marks Entry 1st'!C77,IF(AND($E$3=2),'Marks Entry 2nd'!C77,IF(AND($E$3=3),'Marks Entry 3rd'!C77,IF(AND($E$3=4),'Marks Entry 4th'!C77,"")))))</f>
        <v/>
      </c>
      <c r="E78" s="96" t="str">
        <f>IF(OR(B78=0,B78=""),"",IF(AND($E$3=1),'Marks Entry 1st'!E77,IF(AND($E$3=2),'Marks Entry 2nd'!E77,IF(AND($E$3=3),'Marks Entry 3rd'!E77,IF(AND($E$3=4),'Marks Entry 4th'!E77,"")))))</f>
        <v/>
      </c>
      <c r="F78" s="95" t="str">
        <f>IF(OR(B78=0,B78=""),"",IF(AND($E$3=1),'Marks Entry 1st'!D77,IF(AND($E$3=2),'Marks Entry 2nd'!D77,IF(AND($E$3=3),'Marks Entry 3rd'!D77,IF(AND($E$3=4),'Marks Entry 4th'!D77,"")))))</f>
        <v/>
      </c>
      <c r="G78" s="90" t="str">
        <f>IF(OR(B78=0,B78=""),"",IF(AND($E$3=1),'Marks Entry 1st'!F77,IF(AND($E$3=2),'Marks Entry 2nd'!F77,IF(AND($E$3=3),'Marks Entry 3rd'!F77,IF(AND($E$3=4),'Marks Entry 4th'!F77,"")))))</f>
        <v/>
      </c>
      <c r="H78" s="90" t="str">
        <f>IF(OR(B78=0,B78=""),"",IF(AND($E$3=1),'Marks Entry 1st'!G77,IF(AND($E$3=2),'Marks Entry 2nd'!G77,IF(AND($E$3=3),'Marks Entry 3rd'!G77,IF(AND($E$3=4),'Marks Entry 4th'!G77,"")))))</f>
        <v/>
      </c>
      <c r="I78" s="90" t="str">
        <f>IF(OR(B78=0,B78=""),"",IF(AND($E$3=1),'Marks Entry 1st'!H77,IF(AND($E$3=2),'Marks Entry 2nd'!H77,IF(AND($E$3=3),'Marks Entry 3rd'!H77,IF(AND($E$3=4),'Marks Entry 4th'!H77,"")))))</f>
        <v/>
      </c>
      <c r="J78" s="379" t="str">
        <f>IF(OR(B78=0,B78=""),"",IF(AND($E$3=1),'Marks Entry 1st'!J77,IF(AND($E$3=2),'Marks Entry 2nd'!J77,IF(AND($E$3=3),'Marks Entry 3rd'!J77,IF(AND($E$3=4),'Marks Entry 4th'!J77,"")))))</f>
        <v/>
      </c>
      <c r="K78" s="379" t="str">
        <f>IF(OR(B78=0,B78=""),"",IF(AND($E$3=1),'Marks Entry 1st'!K77,IF(AND($E$3=2),'Marks Entry 2nd'!K77,IF(AND($E$3=3),'Marks Entry 3rd'!K77,IF(AND($E$3=4),'Marks Entry 4th'!K77,"")))))</f>
        <v/>
      </c>
      <c r="L78" s="180" t="str">
        <f>IF(OR($E78="",$G78=""),"",IF(AND($E$3=1),'Marks Entry 1st'!L77,IF(AND($E$3=2),'Marks Entry 2nd'!L77,IF(AND($E$3=3),'Marks Entry 3rd'!L77,IF(AND($E$3=4),'Marks Entry 4th'!L77,"")))))</f>
        <v/>
      </c>
      <c r="M78" s="180" t="str">
        <f>IF(OR($E78="",$G78=""),"",IF(AND($E$3=1),'Marks Entry 1st'!M77,IF(AND($E$3=2),'Marks Entry 2nd'!M77,IF(AND($E$3=3),'Marks Entry 3rd'!M77,IF(AND($E$3=4),'Marks Entry 4th'!M77,"")))))</f>
        <v/>
      </c>
      <c r="N78" s="87" t="str">
        <f t="shared" si="86"/>
        <v/>
      </c>
      <c r="O78" s="180" t="str">
        <f>IF(OR($E78="",$G78=""),"",IF(AND($E$3=1),'Marks Entry 1st'!N77,IF(AND($E$3=2),'Marks Entry 2nd'!N77,IF(AND($E$3=3),'Marks Entry 3rd'!N77,IF(AND($E$3=4),'Marks Entry 4th'!N77,"")))))</f>
        <v/>
      </c>
      <c r="P78" s="180" t="str">
        <f>IF(OR($E78="",$G78=""),"",IF(AND($E$3=1),'Marks Entry 1st'!O77,IF(AND($E$3=2),'Marks Entry 2nd'!O77,IF(AND($E$3=3),'Marks Entry 3rd'!O77,IF(AND($E$3=4),'Marks Entry 4th'!O77,"")))))</f>
        <v/>
      </c>
      <c r="Q78" s="180" t="str">
        <f>IF(OR($E78="",$G78=""),"",IF(AND($E$3=1),'Marks Entry 1st'!P77,IF(AND($E$3=2),'Marks Entry 2nd'!P77,IF(AND($E$3=3),'Marks Entry 3rd'!P77,IF(AND($E$3=4),'Marks Entry 4th'!P77,"")))))</f>
        <v/>
      </c>
      <c r="R78" s="91" t="str">
        <f t="shared" si="87"/>
        <v/>
      </c>
      <c r="S78" s="87">
        <f t="shared" si="88"/>
        <v>0</v>
      </c>
      <c r="T78" s="93" t="str">
        <f>IF(OR($E78="",$G78=""),"",IF(AND($E$3=1),'Marks Entry 1st'!Q77,IF(AND($E$3=2),'Marks Entry 2nd'!Q77,IF(AND($E$3=3),'Marks Entry 3rd'!Q77,IF(AND($E$3=4),'Marks Entry 4th'!Q77,"")))))</f>
        <v/>
      </c>
      <c r="U78" s="93" t="str">
        <f>IF(OR($E78="",$G78=""),"",IF(AND($E$3=1),'Marks Entry 1st'!R77,IF(AND($E$3=2),'Marks Entry 2nd'!R77,IF(AND($E$3=3),'Marks Entry 3rd'!R77,IF(AND($E$3=4),'Marks Entry 4th'!R77,"")))))</f>
        <v/>
      </c>
      <c r="V78" s="93" t="str">
        <f>IF(OR($E78="",$G78=""),"",IF(AND($E$3=1),'Marks Entry 1st'!S77,IF(AND($E$3=2),'Marks Entry 2nd'!S77,IF(AND($E$3=3),'Marks Entry 3rd'!S77,IF(AND($E$3=4),'Marks Entry 4th'!S77,"")))))</f>
        <v/>
      </c>
      <c r="W78" s="92" t="str">
        <f t="shared" si="89"/>
        <v/>
      </c>
      <c r="X78" s="87" t="str">
        <f t="shared" si="90"/>
        <v/>
      </c>
      <c r="Y78" s="144">
        <f t="shared" si="91"/>
        <v>0</v>
      </c>
      <c r="Z78" s="144" t="str">
        <f t="shared" si="92"/>
        <v/>
      </c>
      <c r="AA78" s="144" t="str">
        <f t="shared" si="65"/>
        <v/>
      </c>
      <c r="AB78" s="144" t="str">
        <f t="shared" si="93"/>
        <v/>
      </c>
      <c r="AC78" s="144" t="str">
        <f t="shared" si="66"/>
        <v/>
      </c>
      <c r="AD78" s="148" t="str">
        <f t="shared" si="67"/>
        <v/>
      </c>
      <c r="AE78" s="180" t="str">
        <f>IF(OR($E78="",$G78=""),"",IF(AND($E$3=1),'Marks Entry 1st'!T77,IF(AND($E$3=2),'Marks Entry 2nd'!T77,IF(AND($E$3=3),'Marks Entry 3rd'!T77,IF(AND($E$3=4),'Marks Entry 4th'!T77,"")))))</f>
        <v/>
      </c>
      <c r="AF78" s="180" t="str">
        <f>IF(OR($E78="",$G78=""),"",IF(AND($E$3=1),'Marks Entry 1st'!U77,IF(AND($E$3=2),'Marks Entry 2nd'!U77,IF(AND($E$3=3),'Marks Entry 3rd'!U77,IF(AND($E$3=4),'Marks Entry 4th'!U77,"")))))</f>
        <v/>
      </c>
      <c r="AG78" s="87" t="str">
        <f t="shared" si="94"/>
        <v/>
      </c>
      <c r="AH78" s="180" t="str">
        <f>IF(OR($E78="",$G78=""),"",IF(AND($E$3=1),'Marks Entry 1st'!V77,IF(AND($E$3=2),'Marks Entry 2nd'!V77,IF(AND($E$3=3),'Marks Entry 3rd'!V77,IF(AND($E$3=4),'Marks Entry 4th'!V77,"")))))</f>
        <v/>
      </c>
      <c r="AI78" s="180" t="str">
        <f>IF(OR($E78="",$G78=""),"",IF(AND($E$3=1),'Marks Entry 1st'!W77,IF(AND($E$3=2),'Marks Entry 2nd'!W77,IF(AND($E$3=3),'Marks Entry 3rd'!W77,IF(AND($E$3=4),'Marks Entry 4th'!W77,"")))))</f>
        <v/>
      </c>
      <c r="AJ78" s="180" t="str">
        <f>IF(OR($E78="",$G78=""),"",IF(AND($E$3=1),'Marks Entry 1st'!X77,IF(AND($E$3=2),'Marks Entry 2nd'!X77,IF(AND($E$3=3),'Marks Entry 3rd'!X77,IF(AND($E$3=4),'Marks Entry 4th'!X77,"")))))</f>
        <v/>
      </c>
      <c r="AK78" s="91" t="str">
        <f t="shared" si="95"/>
        <v/>
      </c>
      <c r="AL78" s="87">
        <f t="shared" si="96"/>
        <v>0</v>
      </c>
      <c r="AM78" s="93" t="str">
        <f>IF(OR($E78="",$G78=""),"",IF(AND($E$3=1),'Marks Entry 1st'!Y77,IF(AND($E$3=2),'Marks Entry 2nd'!Y77,IF(AND($E$3=3),'Marks Entry 3rd'!Y77,IF(AND($E$3=4),'Marks Entry 4th'!Y77,"")))))</f>
        <v/>
      </c>
      <c r="AN78" s="93" t="str">
        <f>IF(OR($E78="",$G78=""),"",IF(AND($E$3=1),'Marks Entry 1st'!Z77,IF(AND($E$3=2),'Marks Entry 2nd'!Z77,IF(AND($E$3=3),'Marks Entry 3rd'!Z77,IF(AND($E$3=4),'Marks Entry 4th'!Z77,"")))))</f>
        <v/>
      </c>
      <c r="AO78" s="93" t="str">
        <f>IF(OR($E78="",$G78=""),"",IF(AND($E$3=1),'Marks Entry 1st'!AA77,IF(AND($E$3=2),'Marks Entry 2nd'!AA77,IF(AND($E$3=3),'Marks Entry 3rd'!AA77,IF(AND($E$3=4),'Marks Entry 4th'!AA77,"")))))</f>
        <v/>
      </c>
      <c r="AP78" s="92" t="str">
        <f t="shared" si="97"/>
        <v/>
      </c>
      <c r="AQ78" s="87" t="str">
        <f t="shared" si="98"/>
        <v/>
      </c>
      <c r="AR78" s="144">
        <f t="shared" si="99"/>
        <v>0</v>
      </c>
      <c r="AS78" s="144" t="str">
        <f t="shared" si="100"/>
        <v/>
      </c>
      <c r="AT78" s="144" t="str">
        <f t="shared" si="68"/>
        <v/>
      </c>
      <c r="AU78" s="144" t="str">
        <f t="shared" si="101"/>
        <v/>
      </c>
      <c r="AV78" s="144" t="str">
        <f t="shared" si="69"/>
        <v/>
      </c>
      <c r="AW78" s="148" t="str">
        <f t="shared" si="70"/>
        <v/>
      </c>
      <c r="AX78" s="180" t="str">
        <f>IF(OR($E78="",$G78=""),"",IF(AND($E$3=1),'Marks Entry 1st'!AB77,IF(AND($E$3=2),'Marks Entry 2nd'!AB77,IF(AND($E$3=3),'Marks Entry 3rd'!AB77,IF(AND($E$3=4),'Marks Entry 4th'!AB77,"")))))</f>
        <v/>
      </c>
      <c r="AY78" s="180" t="str">
        <f>IF(OR($E78="",$G78=""),"",IF(AND($E$3=1),'Marks Entry 1st'!AC77,IF(AND($E$3=2),'Marks Entry 2nd'!AC77,IF(AND($E$3=3),'Marks Entry 3rd'!AC77,IF(AND($E$3=4),'Marks Entry 4th'!AC77,"")))))</f>
        <v/>
      </c>
      <c r="AZ78" s="87" t="str">
        <f t="shared" si="102"/>
        <v/>
      </c>
      <c r="BA78" s="180" t="str">
        <f>IF(OR($E78="",$G78=""),"",IF(AND($E$3=1),'Marks Entry 1st'!AD77,IF(AND($E$3=2),'Marks Entry 2nd'!AD77,IF(AND($E$3=3),'Marks Entry 3rd'!AD77,IF(AND($E$3=4),'Marks Entry 4th'!AD77,"")))))</f>
        <v/>
      </c>
      <c r="BB78" s="180" t="str">
        <f>IF(OR($E78="",$G78=""),"",IF(AND($E$3=1),'Marks Entry 1st'!AE77,IF(AND($E$3=2),'Marks Entry 2nd'!AE77,IF(AND($E$3=3),'Marks Entry 3rd'!AE77,IF(AND($E$3=4),'Marks Entry 4th'!AE77,"")))))</f>
        <v/>
      </c>
      <c r="BC78" s="180" t="str">
        <f>IF(OR($E78="",$G78=""),"",IF(AND($E$3=1),'Marks Entry 1st'!AF77,IF(AND($E$3=2),'Marks Entry 2nd'!AF77,IF(AND($E$3=3),'Marks Entry 3rd'!AF77,IF(AND($E$3=4),'Marks Entry 4th'!AF77,"")))))</f>
        <v/>
      </c>
      <c r="BD78" s="91" t="str">
        <f t="shared" si="103"/>
        <v/>
      </c>
      <c r="BE78" s="87">
        <f t="shared" si="104"/>
        <v>0</v>
      </c>
      <c r="BF78" s="93" t="str">
        <f>IF(OR($E78="",$G78=""),"",IF(AND($E$3=1),'Marks Entry 1st'!AG77,IF(AND($E$3=2),'Marks Entry 2nd'!AG77,IF(AND($E$3=3),'Marks Entry 3rd'!AG77,IF(AND($E$3=4),'Marks Entry 4th'!AG77,"")))))</f>
        <v/>
      </c>
      <c r="BG78" s="93" t="str">
        <f>IF(OR($E78="",$G78=""),"",IF(AND($E$3=1),'Marks Entry 1st'!AH77,IF(AND($E$3=2),'Marks Entry 2nd'!AH77,IF(AND($E$3=3),'Marks Entry 3rd'!AH77,IF(AND($E$3=4),'Marks Entry 4th'!AH77,"")))))</f>
        <v/>
      </c>
      <c r="BH78" s="93" t="str">
        <f>IF(OR($E78="",$G78=""),"",IF(AND($E$3=1),'Marks Entry 1st'!AI77,IF(AND($E$3=2),'Marks Entry 2nd'!AI77,IF(AND($E$3=3),'Marks Entry 3rd'!AI77,IF(AND($E$3=4),'Marks Entry 4th'!AI77,"")))))</f>
        <v/>
      </c>
      <c r="BI78" s="92" t="str">
        <f t="shared" si="105"/>
        <v/>
      </c>
      <c r="BJ78" s="87" t="str">
        <f t="shared" si="106"/>
        <v/>
      </c>
      <c r="BK78" s="144">
        <f t="shared" si="107"/>
        <v>0</v>
      </c>
      <c r="BL78" s="144" t="str">
        <f t="shared" si="108"/>
        <v/>
      </c>
      <c r="BM78" s="144" t="str">
        <f t="shared" si="71"/>
        <v/>
      </c>
      <c r="BN78" s="144" t="str">
        <f t="shared" si="109"/>
        <v/>
      </c>
      <c r="BO78" s="144" t="str">
        <f t="shared" si="72"/>
        <v/>
      </c>
      <c r="BP78" s="148" t="str">
        <f t="shared" si="73"/>
        <v/>
      </c>
      <c r="BQ78" s="180" t="str">
        <f>IF(OR($E78="",$G78=""),"",IF(AND($E$3=1),'Marks Entry 1st'!AJ77,IF(AND($E$3=2),'Marks Entry 2nd'!AJ77,IF(AND($E$3=3),'Marks Entry 3rd'!AJ77,IF(AND($E$3=4),'Marks Entry 4th'!AJ77,"")))))</f>
        <v/>
      </c>
      <c r="BR78" s="180" t="str">
        <f>IF(OR($E78="",$G78=""),"",IF(AND($E$3=1),'Marks Entry 1st'!AK77,IF(AND($E$3=2),'Marks Entry 2nd'!AK77,IF(AND($E$3=3),'Marks Entry 3rd'!AK77,IF(AND($E$3=4),'Marks Entry 4th'!AK77,"")))))</f>
        <v/>
      </c>
      <c r="BS78" s="87" t="str">
        <f t="shared" si="110"/>
        <v/>
      </c>
      <c r="BT78" s="180" t="str">
        <f>IF(OR($E78="",$G78=""),"",IF(AND($E$3=1),'Marks Entry 1st'!AL77,IF(AND($E$3=2),'Marks Entry 2nd'!AL77,IF(AND($E$3=3),'Marks Entry 3rd'!AL77,IF(AND($E$3=4),'Marks Entry 4th'!AL77,"")))))</f>
        <v/>
      </c>
      <c r="BU78" s="180" t="str">
        <f>IF(OR($E78="",$G78=""),"",IF(AND($E$3=1),'Marks Entry 1st'!AM77,IF(AND($E$3=2),'Marks Entry 2nd'!AM77,IF(AND($E$3=3),'Marks Entry 3rd'!AM77,IF(AND($E$3=4),'Marks Entry 4th'!AM77,"")))))</f>
        <v/>
      </c>
      <c r="BV78" s="180" t="str">
        <f>IF(OR($E78="",$G78=""),"",IF(AND($E$3=1),'Marks Entry 1st'!AN77,IF(AND($E$3=2),'Marks Entry 2nd'!AN77,IF(AND($E$3=3),'Marks Entry 3rd'!AN77,IF(AND($E$3=4),'Marks Entry 4th'!AN77,"")))))</f>
        <v/>
      </c>
      <c r="BW78" s="91" t="str">
        <f t="shared" si="111"/>
        <v/>
      </c>
      <c r="BX78" s="87">
        <f t="shared" si="112"/>
        <v>0</v>
      </c>
      <c r="BY78" s="93" t="str">
        <f>IF(OR($E78="",$G78=""),"",IF(AND($E$3=1),'Marks Entry 1st'!AO77,IF(AND($E$3=2),'Marks Entry 2nd'!AO77,IF(AND($E$3=3),'Marks Entry 3rd'!AO77,IF(AND($E$3=4),'Marks Entry 4th'!AO77,"")))))</f>
        <v/>
      </c>
      <c r="BZ78" s="93" t="str">
        <f>IF(OR($E78="",$G78=""),"",IF(AND($E$3=1),'Marks Entry 1st'!AP77,IF(AND($E$3=2),'Marks Entry 2nd'!AP77,IF(AND($E$3=3),'Marks Entry 3rd'!AP77,IF(AND($E$3=4),'Marks Entry 4th'!AP77,"")))))</f>
        <v/>
      </c>
      <c r="CA78" s="93" t="str">
        <f>IF(OR($E78="",$G78=""),"",IF(AND($E$3=1),'Marks Entry 1st'!AQ77,IF(AND($E$3=2),'Marks Entry 2nd'!AQ77,IF(AND($E$3=3),'Marks Entry 3rd'!AQ77,IF(AND($E$3=4),'Marks Entry 4th'!AQ77,"")))))</f>
        <v/>
      </c>
      <c r="CB78" s="92" t="str">
        <f t="shared" si="113"/>
        <v/>
      </c>
      <c r="CC78" s="87" t="str">
        <f t="shared" si="114"/>
        <v/>
      </c>
      <c r="CD78" s="144">
        <f t="shared" si="115"/>
        <v>0</v>
      </c>
      <c r="CE78" s="144" t="str">
        <f t="shared" si="116"/>
        <v/>
      </c>
      <c r="CF78" s="144" t="str">
        <f t="shared" si="74"/>
        <v/>
      </c>
      <c r="CG78" s="144" t="str">
        <f t="shared" si="117"/>
        <v/>
      </c>
      <c r="CH78" s="144" t="str">
        <f t="shared" si="75"/>
        <v/>
      </c>
      <c r="CI78" s="148" t="str">
        <f t="shared" si="76"/>
        <v/>
      </c>
      <c r="CJ78" s="380" t="str">
        <f>IF(OR($E78="",$G78=""),"",IF(AND($E$3=1),'Marks Entry 1st'!AR77,IF(AND($E$3=2),'Marks Entry 2nd'!AR77,IF(AND($E$3=3),'Marks Entry 3rd'!AR77,IF(AND($E$3=4),'Marks Entry 4th'!AR77,"")))))</f>
        <v/>
      </c>
      <c r="CK78" s="380" t="str">
        <f>IF(OR($E78="",$G78=""),"",IF(AND($E$3=1),'Marks Entry 1st'!AS77,IF(AND($E$3=2),'Marks Entry 2nd'!AS77,IF(AND($E$3=3),'Marks Entry 3rd'!AS77,IF(AND($E$3=4),'Marks Entry 4th'!AS77,"")))))</f>
        <v/>
      </c>
      <c r="CL78" s="380" t="str">
        <f>IF(OR($E78="",$G78=""),"",IF(AND($E$3=1),'Marks Entry 1st'!AT77,IF(AND($E$3=2),'Marks Entry 2nd'!AT77,IF(AND($E$3=3),'Marks Entry 3rd'!AT77,IF(AND($E$3=4),'Marks Entry 4th'!AT77,"")))))</f>
        <v/>
      </c>
      <c r="CM78" s="181" t="str">
        <f t="shared" si="118"/>
        <v/>
      </c>
      <c r="CN78" s="182">
        <f t="shared" si="119"/>
        <v>0</v>
      </c>
      <c r="CO78" s="182" t="str">
        <f t="shared" si="120"/>
        <v/>
      </c>
      <c r="CP78" s="182" t="str">
        <f t="shared" si="121"/>
        <v/>
      </c>
      <c r="CQ78" s="147" t="str">
        <f t="shared" si="77"/>
        <v/>
      </c>
      <c r="CR78" s="380" t="str">
        <f>IF(OR($E78="",$G78=""),"",IF(AND($E$3=1),'Marks Entry 1st'!AU77,IF(AND($E$3=2),'Marks Entry 2nd'!AU77,IF(AND($E$3=3),'Marks Entry 3rd'!AU77,IF(AND($E$3=4),'Marks Entry 4th'!AU77,"")))))</f>
        <v/>
      </c>
      <c r="CS78" s="380" t="str">
        <f>IF(OR($E78="",$G78=""),"",IF(AND($E$3=1),'Marks Entry 1st'!AV77,IF(AND($E$3=2),'Marks Entry 2nd'!AV77,IF(AND($E$3=3),'Marks Entry 3rd'!AV77,IF(AND($E$3=4),'Marks Entry 4th'!AV77,"")))))</f>
        <v/>
      </c>
      <c r="CT78" s="380" t="str">
        <f>IF(OR($E78="",$G78=""),"",IF(AND($E$3=1),'Marks Entry 1st'!AW77,IF(AND($E$3=2),'Marks Entry 2nd'!AW77,IF(AND($E$3=3),'Marks Entry 3rd'!AW77,IF(AND($E$3=4),'Marks Entry 4th'!AW77,"")))))</f>
        <v/>
      </c>
      <c r="CU78" s="181" t="str">
        <f t="shared" si="122"/>
        <v/>
      </c>
      <c r="CV78" s="182">
        <f t="shared" si="123"/>
        <v>0</v>
      </c>
      <c r="CW78" s="182" t="str">
        <f t="shared" si="124"/>
        <v/>
      </c>
      <c r="CX78" s="182" t="str">
        <f t="shared" si="125"/>
        <v/>
      </c>
      <c r="CY78" s="147" t="str">
        <f t="shared" si="78"/>
        <v/>
      </c>
      <c r="CZ78" s="380" t="str">
        <f>IF(OR($E78="",$G78=""),"",IF(AND($E$3=1),'Marks Entry 1st'!AX77,IF(AND($E$3=2),'Marks Entry 2nd'!AX77,IF(AND($E$3=3),'Marks Entry 3rd'!AX77,IF(AND($E$3=4),'Marks Entry 4th'!AX77,"")))))</f>
        <v/>
      </c>
      <c r="DA78" s="380" t="str">
        <f>IF(OR($E78="",$G78=""),"",IF(AND($E$3=1),'Marks Entry 1st'!AY77,IF(AND($E$3=2),'Marks Entry 2nd'!AY77,IF(AND($E$3=3),'Marks Entry 3rd'!AY77,IF(AND($E$3=4),'Marks Entry 4th'!AY77,"")))))</f>
        <v/>
      </c>
      <c r="DB78" s="380" t="str">
        <f>IF(OR($E78="",$G78=""),"",IF(AND($E$3=1),'Marks Entry 1st'!AZ77,IF(AND($E$3=2),'Marks Entry 2nd'!AZ77,IF(AND($E$3=3),'Marks Entry 3rd'!AZ77,IF(AND($E$3=4),'Marks Entry 4th'!AZ77,"")))))</f>
        <v/>
      </c>
      <c r="DC78" s="181" t="str">
        <f t="shared" si="126"/>
        <v/>
      </c>
      <c r="DD78" s="182">
        <f t="shared" si="127"/>
        <v>0</v>
      </c>
      <c r="DE78" s="182" t="str">
        <f t="shared" si="128"/>
        <v/>
      </c>
      <c r="DF78" s="182" t="str">
        <f t="shared" si="129"/>
        <v/>
      </c>
      <c r="DG78" s="147" t="str">
        <f t="shared" si="79"/>
        <v/>
      </c>
      <c r="DH78" s="104" t="str">
        <f t="shared" si="80"/>
        <v/>
      </c>
      <c r="DI78" s="105" t="str">
        <f t="shared" si="81"/>
        <v/>
      </c>
      <c r="DJ78" s="111" t="str">
        <f t="shared" si="82"/>
        <v/>
      </c>
      <c r="DK78" s="112" t="str">
        <f t="shared" si="83"/>
        <v/>
      </c>
      <c r="DL78" s="386" t="str">
        <f t="shared" si="84"/>
        <v/>
      </c>
      <c r="DM78" s="72" t="str">
        <f>IF(OR($E78="",$G78=""),"",IF(AND($E$3=1),'Marks Entry 1st'!BA77,IF(AND($E$3=2),'Marks Entry 2nd'!BA77,IF(AND($E$3=3),'Marks Entry 3rd'!BA77,IF(AND($E$3=4),'Marks Entry 4th'!BA77,"")))))</f>
        <v/>
      </c>
      <c r="DN78" s="72" t="str">
        <f>IF(OR($E78="",$G78=""),"",IF(AND($E$3=1),'Marks Entry 1st'!BB77,IF(AND($E$3=2),'Marks Entry 2nd'!BB77,IF(AND($E$3=3),'Marks Entry 3rd'!BB77,IF(AND($E$3=4),'Marks Entry 4th'!BB77,"")))))</f>
        <v/>
      </c>
      <c r="DO78" s="328" t="str">
        <f t="shared" si="85"/>
        <v/>
      </c>
      <c r="DP78" s="73"/>
      <c r="DW78" s="75">
        <f>IF(AND($E$3=1),'Marks Entry 1st'!I77,IF(AND($E$3=2),'Marks Entry 2nd'!I77,IF(AND($E$3=3),'Marks Entry 3rd'!I77,IF(AND($E$3=4),'Marks Entry 4th'!I77,""))))</f>
        <v>0</v>
      </c>
    </row>
    <row r="79" spans="1:127" ht="18.899999999999999" customHeight="1">
      <c r="A79" s="94">
        <v>72</v>
      </c>
      <c r="B79" s="94" t="str">
        <f>IF(OR(DW79=0,DW79=""),"",IF(AND($E$3=1),'Marks Entry 1st'!I78,IF(AND($E$3=2),'Marks Entry 2nd'!I78,IF(AND($E$3=3),'Marks Entry 3rd'!I78,IF(AND($E$3=4),'Marks Entry 4th'!I78,"")))))</f>
        <v/>
      </c>
      <c r="C79" s="95" t="str">
        <f>IF(OR(B79=0,B79=""),"",IF(AND($E$3=1),'Marks Entry 1st'!B78,IF(AND($E$3=2),'Marks Entry 2nd'!B78,IF(AND($E$3=3),'Marks Entry 3rd'!B78,IF(AND($E$3=4),'Marks Entry 4th'!B78,"")))))</f>
        <v/>
      </c>
      <c r="D79" s="95" t="str">
        <f>IF(OR(B79=0,B79=""),"",IF(AND($E$3=1),'Marks Entry 1st'!C78,IF(AND($E$3=2),'Marks Entry 2nd'!C78,IF(AND($E$3=3),'Marks Entry 3rd'!C78,IF(AND($E$3=4),'Marks Entry 4th'!C78,"")))))</f>
        <v/>
      </c>
      <c r="E79" s="96" t="str">
        <f>IF(OR(B79=0,B79=""),"",IF(AND($E$3=1),'Marks Entry 1st'!E78,IF(AND($E$3=2),'Marks Entry 2nd'!E78,IF(AND($E$3=3),'Marks Entry 3rd'!E78,IF(AND($E$3=4),'Marks Entry 4th'!E78,"")))))</f>
        <v/>
      </c>
      <c r="F79" s="95" t="str">
        <f>IF(OR(B79=0,B79=""),"",IF(AND($E$3=1),'Marks Entry 1st'!D78,IF(AND($E$3=2),'Marks Entry 2nd'!D78,IF(AND($E$3=3),'Marks Entry 3rd'!D78,IF(AND($E$3=4),'Marks Entry 4th'!D78,"")))))</f>
        <v/>
      </c>
      <c r="G79" s="90" t="str">
        <f>IF(OR(B79=0,B79=""),"",IF(AND($E$3=1),'Marks Entry 1st'!F78,IF(AND($E$3=2),'Marks Entry 2nd'!F78,IF(AND($E$3=3),'Marks Entry 3rd'!F78,IF(AND($E$3=4),'Marks Entry 4th'!F78,"")))))</f>
        <v/>
      </c>
      <c r="H79" s="90" t="str">
        <f>IF(OR(B79=0,B79=""),"",IF(AND($E$3=1),'Marks Entry 1st'!G78,IF(AND($E$3=2),'Marks Entry 2nd'!G78,IF(AND($E$3=3),'Marks Entry 3rd'!G78,IF(AND($E$3=4),'Marks Entry 4th'!G78,"")))))</f>
        <v/>
      </c>
      <c r="I79" s="90" t="str">
        <f>IF(OR(B79=0,B79=""),"",IF(AND($E$3=1),'Marks Entry 1st'!H78,IF(AND($E$3=2),'Marks Entry 2nd'!H78,IF(AND($E$3=3),'Marks Entry 3rd'!H78,IF(AND($E$3=4),'Marks Entry 4th'!H78,"")))))</f>
        <v/>
      </c>
      <c r="J79" s="379" t="str">
        <f>IF(OR(B79=0,B79=""),"",IF(AND($E$3=1),'Marks Entry 1st'!J78,IF(AND($E$3=2),'Marks Entry 2nd'!J78,IF(AND($E$3=3),'Marks Entry 3rd'!J78,IF(AND($E$3=4),'Marks Entry 4th'!J78,"")))))</f>
        <v/>
      </c>
      <c r="K79" s="379" t="str">
        <f>IF(OR(B79=0,B79=""),"",IF(AND($E$3=1),'Marks Entry 1st'!K78,IF(AND($E$3=2),'Marks Entry 2nd'!K78,IF(AND($E$3=3),'Marks Entry 3rd'!K78,IF(AND($E$3=4),'Marks Entry 4th'!K78,"")))))</f>
        <v/>
      </c>
      <c r="L79" s="180" t="str">
        <f>IF(OR($E79="",$G79=""),"",IF(AND($E$3=1),'Marks Entry 1st'!L78,IF(AND($E$3=2),'Marks Entry 2nd'!L78,IF(AND($E$3=3),'Marks Entry 3rd'!L78,IF(AND($E$3=4),'Marks Entry 4th'!L78,"")))))</f>
        <v/>
      </c>
      <c r="M79" s="180" t="str">
        <f>IF(OR($E79="",$G79=""),"",IF(AND($E$3=1),'Marks Entry 1st'!M78,IF(AND($E$3=2),'Marks Entry 2nd'!M78,IF(AND($E$3=3),'Marks Entry 3rd'!M78,IF(AND($E$3=4),'Marks Entry 4th'!M78,"")))))</f>
        <v/>
      </c>
      <c r="N79" s="87" t="str">
        <f t="shared" si="86"/>
        <v/>
      </c>
      <c r="O79" s="180" t="str">
        <f>IF(OR($E79="",$G79=""),"",IF(AND($E$3=1),'Marks Entry 1st'!N78,IF(AND($E$3=2),'Marks Entry 2nd'!N78,IF(AND($E$3=3),'Marks Entry 3rd'!N78,IF(AND($E$3=4),'Marks Entry 4th'!N78,"")))))</f>
        <v/>
      </c>
      <c r="P79" s="180" t="str">
        <f>IF(OR($E79="",$G79=""),"",IF(AND($E$3=1),'Marks Entry 1st'!O78,IF(AND($E$3=2),'Marks Entry 2nd'!O78,IF(AND($E$3=3),'Marks Entry 3rd'!O78,IF(AND($E$3=4),'Marks Entry 4th'!O78,"")))))</f>
        <v/>
      </c>
      <c r="Q79" s="180" t="str">
        <f>IF(OR($E79="",$G79=""),"",IF(AND($E$3=1),'Marks Entry 1st'!P78,IF(AND($E$3=2),'Marks Entry 2nd'!P78,IF(AND($E$3=3),'Marks Entry 3rd'!P78,IF(AND($E$3=4),'Marks Entry 4th'!P78,"")))))</f>
        <v/>
      </c>
      <c r="R79" s="91" t="str">
        <f t="shared" si="87"/>
        <v/>
      </c>
      <c r="S79" s="87">
        <f t="shared" si="88"/>
        <v>0</v>
      </c>
      <c r="T79" s="93" t="str">
        <f>IF(OR($E79="",$G79=""),"",IF(AND($E$3=1),'Marks Entry 1st'!Q78,IF(AND($E$3=2),'Marks Entry 2nd'!Q78,IF(AND($E$3=3),'Marks Entry 3rd'!Q78,IF(AND($E$3=4),'Marks Entry 4th'!Q78,"")))))</f>
        <v/>
      </c>
      <c r="U79" s="93" t="str">
        <f>IF(OR($E79="",$G79=""),"",IF(AND($E$3=1),'Marks Entry 1st'!R78,IF(AND($E$3=2),'Marks Entry 2nd'!R78,IF(AND($E$3=3),'Marks Entry 3rd'!R78,IF(AND($E$3=4),'Marks Entry 4th'!R78,"")))))</f>
        <v/>
      </c>
      <c r="V79" s="93" t="str">
        <f>IF(OR($E79="",$G79=""),"",IF(AND($E$3=1),'Marks Entry 1st'!S78,IF(AND($E$3=2),'Marks Entry 2nd'!S78,IF(AND($E$3=3),'Marks Entry 3rd'!S78,IF(AND($E$3=4),'Marks Entry 4th'!S78,"")))))</f>
        <v/>
      </c>
      <c r="W79" s="92" t="str">
        <f t="shared" si="89"/>
        <v/>
      </c>
      <c r="X79" s="87" t="str">
        <f t="shared" si="90"/>
        <v/>
      </c>
      <c r="Y79" s="144">
        <f t="shared" si="91"/>
        <v>0</v>
      </c>
      <c r="Z79" s="144" t="str">
        <f t="shared" si="92"/>
        <v/>
      </c>
      <c r="AA79" s="144" t="str">
        <f t="shared" si="65"/>
        <v/>
      </c>
      <c r="AB79" s="144" t="str">
        <f t="shared" si="93"/>
        <v/>
      </c>
      <c r="AC79" s="144" t="str">
        <f t="shared" si="66"/>
        <v/>
      </c>
      <c r="AD79" s="148" t="str">
        <f t="shared" si="67"/>
        <v/>
      </c>
      <c r="AE79" s="180" t="str">
        <f>IF(OR($E79="",$G79=""),"",IF(AND($E$3=1),'Marks Entry 1st'!T78,IF(AND($E$3=2),'Marks Entry 2nd'!T78,IF(AND($E$3=3),'Marks Entry 3rd'!T78,IF(AND($E$3=4),'Marks Entry 4th'!T78,"")))))</f>
        <v/>
      </c>
      <c r="AF79" s="180" t="str">
        <f>IF(OR($E79="",$G79=""),"",IF(AND($E$3=1),'Marks Entry 1st'!U78,IF(AND($E$3=2),'Marks Entry 2nd'!U78,IF(AND($E$3=3),'Marks Entry 3rd'!U78,IF(AND($E$3=4),'Marks Entry 4th'!U78,"")))))</f>
        <v/>
      </c>
      <c r="AG79" s="87" t="str">
        <f t="shared" si="94"/>
        <v/>
      </c>
      <c r="AH79" s="180" t="str">
        <f>IF(OR($E79="",$G79=""),"",IF(AND($E$3=1),'Marks Entry 1st'!V78,IF(AND($E$3=2),'Marks Entry 2nd'!V78,IF(AND($E$3=3),'Marks Entry 3rd'!V78,IF(AND($E$3=4),'Marks Entry 4th'!V78,"")))))</f>
        <v/>
      </c>
      <c r="AI79" s="180" t="str">
        <f>IF(OR($E79="",$G79=""),"",IF(AND($E$3=1),'Marks Entry 1st'!W78,IF(AND($E$3=2),'Marks Entry 2nd'!W78,IF(AND($E$3=3),'Marks Entry 3rd'!W78,IF(AND($E$3=4),'Marks Entry 4th'!W78,"")))))</f>
        <v/>
      </c>
      <c r="AJ79" s="180" t="str">
        <f>IF(OR($E79="",$G79=""),"",IF(AND($E$3=1),'Marks Entry 1st'!X78,IF(AND($E$3=2),'Marks Entry 2nd'!X78,IF(AND($E$3=3),'Marks Entry 3rd'!X78,IF(AND($E$3=4),'Marks Entry 4th'!X78,"")))))</f>
        <v/>
      </c>
      <c r="AK79" s="91" t="str">
        <f t="shared" si="95"/>
        <v/>
      </c>
      <c r="AL79" s="87">
        <f t="shared" si="96"/>
        <v>0</v>
      </c>
      <c r="AM79" s="93" t="str">
        <f>IF(OR($E79="",$G79=""),"",IF(AND($E$3=1),'Marks Entry 1st'!Y78,IF(AND($E$3=2),'Marks Entry 2nd'!Y78,IF(AND($E$3=3),'Marks Entry 3rd'!Y78,IF(AND($E$3=4),'Marks Entry 4th'!Y78,"")))))</f>
        <v/>
      </c>
      <c r="AN79" s="93" t="str">
        <f>IF(OR($E79="",$G79=""),"",IF(AND($E$3=1),'Marks Entry 1st'!Z78,IF(AND($E$3=2),'Marks Entry 2nd'!Z78,IF(AND($E$3=3),'Marks Entry 3rd'!Z78,IF(AND($E$3=4),'Marks Entry 4th'!Z78,"")))))</f>
        <v/>
      </c>
      <c r="AO79" s="93" t="str">
        <f>IF(OR($E79="",$G79=""),"",IF(AND($E$3=1),'Marks Entry 1st'!AA78,IF(AND($E$3=2),'Marks Entry 2nd'!AA78,IF(AND($E$3=3),'Marks Entry 3rd'!AA78,IF(AND($E$3=4),'Marks Entry 4th'!AA78,"")))))</f>
        <v/>
      </c>
      <c r="AP79" s="92" t="str">
        <f t="shared" si="97"/>
        <v/>
      </c>
      <c r="AQ79" s="87" t="str">
        <f t="shared" si="98"/>
        <v/>
      </c>
      <c r="AR79" s="144">
        <f t="shared" si="99"/>
        <v>0</v>
      </c>
      <c r="AS79" s="144" t="str">
        <f t="shared" si="100"/>
        <v/>
      </c>
      <c r="AT79" s="144" t="str">
        <f t="shared" si="68"/>
        <v/>
      </c>
      <c r="AU79" s="144" t="str">
        <f t="shared" si="101"/>
        <v/>
      </c>
      <c r="AV79" s="144" t="str">
        <f t="shared" si="69"/>
        <v/>
      </c>
      <c r="AW79" s="148" t="str">
        <f t="shared" si="70"/>
        <v/>
      </c>
      <c r="AX79" s="180" t="str">
        <f>IF(OR($E79="",$G79=""),"",IF(AND($E$3=1),'Marks Entry 1st'!AB78,IF(AND($E$3=2),'Marks Entry 2nd'!AB78,IF(AND($E$3=3),'Marks Entry 3rd'!AB78,IF(AND($E$3=4),'Marks Entry 4th'!AB78,"")))))</f>
        <v/>
      </c>
      <c r="AY79" s="180" t="str">
        <f>IF(OR($E79="",$G79=""),"",IF(AND($E$3=1),'Marks Entry 1st'!AC78,IF(AND($E$3=2),'Marks Entry 2nd'!AC78,IF(AND($E$3=3),'Marks Entry 3rd'!AC78,IF(AND($E$3=4),'Marks Entry 4th'!AC78,"")))))</f>
        <v/>
      </c>
      <c r="AZ79" s="87" t="str">
        <f t="shared" si="102"/>
        <v/>
      </c>
      <c r="BA79" s="180" t="str">
        <f>IF(OR($E79="",$G79=""),"",IF(AND($E$3=1),'Marks Entry 1st'!AD78,IF(AND($E$3=2),'Marks Entry 2nd'!AD78,IF(AND($E$3=3),'Marks Entry 3rd'!AD78,IF(AND($E$3=4),'Marks Entry 4th'!AD78,"")))))</f>
        <v/>
      </c>
      <c r="BB79" s="180" t="str">
        <f>IF(OR($E79="",$G79=""),"",IF(AND($E$3=1),'Marks Entry 1st'!AE78,IF(AND($E$3=2),'Marks Entry 2nd'!AE78,IF(AND($E$3=3),'Marks Entry 3rd'!AE78,IF(AND($E$3=4),'Marks Entry 4th'!AE78,"")))))</f>
        <v/>
      </c>
      <c r="BC79" s="180" t="str">
        <f>IF(OR($E79="",$G79=""),"",IF(AND($E$3=1),'Marks Entry 1st'!AF78,IF(AND($E$3=2),'Marks Entry 2nd'!AF78,IF(AND($E$3=3),'Marks Entry 3rd'!AF78,IF(AND($E$3=4),'Marks Entry 4th'!AF78,"")))))</f>
        <v/>
      </c>
      <c r="BD79" s="91" t="str">
        <f t="shared" si="103"/>
        <v/>
      </c>
      <c r="BE79" s="87">
        <f t="shared" si="104"/>
        <v>0</v>
      </c>
      <c r="BF79" s="93" t="str">
        <f>IF(OR($E79="",$G79=""),"",IF(AND($E$3=1),'Marks Entry 1st'!AG78,IF(AND($E$3=2),'Marks Entry 2nd'!AG78,IF(AND($E$3=3),'Marks Entry 3rd'!AG78,IF(AND($E$3=4),'Marks Entry 4th'!AG78,"")))))</f>
        <v/>
      </c>
      <c r="BG79" s="93" t="str">
        <f>IF(OR($E79="",$G79=""),"",IF(AND($E$3=1),'Marks Entry 1st'!AH78,IF(AND($E$3=2),'Marks Entry 2nd'!AH78,IF(AND($E$3=3),'Marks Entry 3rd'!AH78,IF(AND($E$3=4),'Marks Entry 4th'!AH78,"")))))</f>
        <v/>
      </c>
      <c r="BH79" s="93" t="str">
        <f>IF(OR($E79="",$G79=""),"",IF(AND($E$3=1),'Marks Entry 1st'!AI78,IF(AND($E$3=2),'Marks Entry 2nd'!AI78,IF(AND($E$3=3),'Marks Entry 3rd'!AI78,IF(AND($E$3=4),'Marks Entry 4th'!AI78,"")))))</f>
        <v/>
      </c>
      <c r="BI79" s="92" t="str">
        <f t="shared" si="105"/>
        <v/>
      </c>
      <c r="BJ79" s="87" t="str">
        <f t="shared" si="106"/>
        <v/>
      </c>
      <c r="BK79" s="144">
        <f t="shared" si="107"/>
        <v>0</v>
      </c>
      <c r="BL79" s="144" t="str">
        <f t="shared" si="108"/>
        <v/>
      </c>
      <c r="BM79" s="144" t="str">
        <f t="shared" si="71"/>
        <v/>
      </c>
      <c r="BN79" s="144" t="str">
        <f t="shared" si="109"/>
        <v/>
      </c>
      <c r="BO79" s="144" t="str">
        <f t="shared" si="72"/>
        <v/>
      </c>
      <c r="BP79" s="148" t="str">
        <f t="shared" si="73"/>
        <v/>
      </c>
      <c r="BQ79" s="180" t="str">
        <f>IF(OR($E79="",$G79=""),"",IF(AND($E$3=1),'Marks Entry 1st'!AJ78,IF(AND($E$3=2),'Marks Entry 2nd'!AJ78,IF(AND($E$3=3),'Marks Entry 3rd'!AJ78,IF(AND($E$3=4),'Marks Entry 4th'!AJ78,"")))))</f>
        <v/>
      </c>
      <c r="BR79" s="180" t="str">
        <f>IF(OR($E79="",$G79=""),"",IF(AND($E$3=1),'Marks Entry 1st'!AK78,IF(AND($E$3=2),'Marks Entry 2nd'!AK78,IF(AND($E$3=3),'Marks Entry 3rd'!AK78,IF(AND($E$3=4),'Marks Entry 4th'!AK78,"")))))</f>
        <v/>
      </c>
      <c r="BS79" s="87" t="str">
        <f t="shared" si="110"/>
        <v/>
      </c>
      <c r="BT79" s="180" t="str">
        <f>IF(OR($E79="",$G79=""),"",IF(AND($E$3=1),'Marks Entry 1st'!AL78,IF(AND($E$3=2),'Marks Entry 2nd'!AL78,IF(AND($E$3=3),'Marks Entry 3rd'!AL78,IF(AND($E$3=4),'Marks Entry 4th'!AL78,"")))))</f>
        <v/>
      </c>
      <c r="BU79" s="180" t="str">
        <f>IF(OR($E79="",$G79=""),"",IF(AND($E$3=1),'Marks Entry 1st'!AM78,IF(AND($E$3=2),'Marks Entry 2nd'!AM78,IF(AND($E$3=3),'Marks Entry 3rd'!AM78,IF(AND($E$3=4),'Marks Entry 4th'!AM78,"")))))</f>
        <v/>
      </c>
      <c r="BV79" s="180" t="str">
        <f>IF(OR($E79="",$G79=""),"",IF(AND($E$3=1),'Marks Entry 1st'!AN78,IF(AND($E$3=2),'Marks Entry 2nd'!AN78,IF(AND($E$3=3),'Marks Entry 3rd'!AN78,IF(AND($E$3=4),'Marks Entry 4th'!AN78,"")))))</f>
        <v/>
      </c>
      <c r="BW79" s="91" t="str">
        <f t="shared" si="111"/>
        <v/>
      </c>
      <c r="BX79" s="87">
        <f t="shared" si="112"/>
        <v>0</v>
      </c>
      <c r="BY79" s="93" t="str">
        <f>IF(OR($E79="",$G79=""),"",IF(AND($E$3=1),'Marks Entry 1st'!AO78,IF(AND($E$3=2),'Marks Entry 2nd'!AO78,IF(AND($E$3=3),'Marks Entry 3rd'!AO78,IF(AND($E$3=4),'Marks Entry 4th'!AO78,"")))))</f>
        <v/>
      </c>
      <c r="BZ79" s="93" t="str">
        <f>IF(OR($E79="",$G79=""),"",IF(AND($E$3=1),'Marks Entry 1st'!AP78,IF(AND($E$3=2),'Marks Entry 2nd'!AP78,IF(AND($E$3=3),'Marks Entry 3rd'!AP78,IF(AND($E$3=4),'Marks Entry 4th'!AP78,"")))))</f>
        <v/>
      </c>
      <c r="CA79" s="93" t="str">
        <f>IF(OR($E79="",$G79=""),"",IF(AND($E$3=1),'Marks Entry 1st'!AQ78,IF(AND($E$3=2),'Marks Entry 2nd'!AQ78,IF(AND($E$3=3),'Marks Entry 3rd'!AQ78,IF(AND($E$3=4),'Marks Entry 4th'!AQ78,"")))))</f>
        <v/>
      </c>
      <c r="CB79" s="92" t="str">
        <f t="shared" si="113"/>
        <v/>
      </c>
      <c r="CC79" s="87" t="str">
        <f t="shared" si="114"/>
        <v/>
      </c>
      <c r="CD79" s="144">
        <f t="shared" si="115"/>
        <v>0</v>
      </c>
      <c r="CE79" s="144" t="str">
        <f t="shared" si="116"/>
        <v/>
      </c>
      <c r="CF79" s="144" t="str">
        <f t="shared" si="74"/>
        <v/>
      </c>
      <c r="CG79" s="144" t="str">
        <f t="shared" si="117"/>
        <v/>
      </c>
      <c r="CH79" s="144" t="str">
        <f t="shared" si="75"/>
        <v/>
      </c>
      <c r="CI79" s="148" t="str">
        <f t="shared" si="76"/>
        <v/>
      </c>
      <c r="CJ79" s="380" t="str">
        <f>IF(OR($E79="",$G79=""),"",IF(AND($E$3=1),'Marks Entry 1st'!AR78,IF(AND($E$3=2),'Marks Entry 2nd'!AR78,IF(AND($E$3=3),'Marks Entry 3rd'!AR78,IF(AND($E$3=4),'Marks Entry 4th'!AR78,"")))))</f>
        <v/>
      </c>
      <c r="CK79" s="380" t="str">
        <f>IF(OR($E79="",$G79=""),"",IF(AND($E$3=1),'Marks Entry 1st'!AS78,IF(AND($E$3=2),'Marks Entry 2nd'!AS78,IF(AND($E$3=3),'Marks Entry 3rd'!AS78,IF(AND($E$3=4),'Marks Entry 4th'!AS78,"")))))</f>
        <v/>
      </c>
      <c r="CL79" s="380" t="str">
        <f>IF(OR($E79="",$G79=""),"",IF(AND($E$3=1),'Marks Entry 1st'!AT78,IF(AND($E$3=2),'Marks Entry 2nd'!AT78,IF(AND($E$3=3),'Marks Entry 3rd'!AT78,IF(AND($E$3=4),'Marks Entry 4th'!AT78,"")))))</f>
        <v/>
      </c>
      <c r="CM79" s="181" t="str">
        <f t="shared" si="118"/>
        <v/>
      </c>
      <c r="CN79" s="182">
        <f t="shared" si="119"/>
        <v>0</v>
      </c>
      <c r="CO79" s="182" t="str">
        <f t="shared" si="120"/>
        <v/>
      </c>
      <c r="CP79" s="182" t="str">
        <f t="shared" si="121"/>
        <v/>
      </c>
      <c r="CQ79" s="147" t="str">
        <f t="shared" si="77"/>
        <v/>
      </c>
      <c r="CR79" s="380" t="str">
        <f>IF(OR($E79="",$G79=""),"",IF(AND($E$3=1),'Marks Entry 1st'!AU78,IF(AND($E$3=2),'Marks Entry 2nd'!AU78,IF(AND($E$3=3),'Marks Entry 3rd'!AU78,IF(AND($E$3=4),'Marks Entry 4th'!AU78,"")))))</f>
        <v/>
      </c>
      <c r="CS79" s="380" t="str">
        <f>IF(OR($E79="",$G79=""),"",IF(AND($E$3=1),'Marks Entry 1st'!AV78,IF(AND($E$3=2),'Marks Entry 2nd'!AV78,IF(AND($E$3=3),'Marks Entry 3rd'!AV78,IF(AND($E$3=4),'Marks Entry 4th'!AV78,"")))))</f>
        <v/>
      </c>
      <c r="CT79" s="380" t="str">
        <f>IF(OR($E79="",$G79=""),"",IF(AND($E$3=1),'Marks Entry 1st'!AW78,IF(AND($E$3=2),'Marks Entry 2nd'!AW78,IF(AND($E$3=3),'Marks Entry 3rd'!AW78,IF(AND($E$3=4),'Marks Entry 4th'!AW78,"")))))</f>
        <v/>
      </c>
      <c r="CU79" s="181" t="str">
        <f t="shared" si="122"/>
        <v/>
      </c>
      <c r="CV79" s="182">
        <f t="shared" si="123"/>
        <v>0</v>
      </c>
      <c r="CW79" s="182" t="str">
        <f t="shared" si="124"/>
        <v/>
      </c>
      <c r="CX79" s="182" t="str">
        <f t="shared" si="125"/>
        <v/>
      </c>
      <c r="CY79" s="147" t="str">
        <f t="shared" si="78"/>
        <v/>
      </c>
      <c r="CZ79" s="380" t="str">
        <f>IF(OR($E79="",$G79=""),"",IF(AND($E$3=1),'Marks Entry 1st'!AX78,IF(AND($E$3=2),'Marks Entry 2nd'!AX78,IF(AND($E$3=3),'Marks Entry 3rd'!AX78,IF(AND($E$3=4),'Marks Entry 4th'!AX78,"")))))</f>
        <v/>
      </c>
      <c r="DA79" s="380" t="str">
        <f>IF(OR($E79="",$G79=""),"",IF(AND($E$3=1),'Marks Entry 1st'!AY78,IF(AND($E$3=2),'Marks Entry 2nd'!AY78,IF(AND($E$3=3),'Marks Entry 3rd'!AY78,IF(AND($E$3=4),'Marks Entry 4th'!AY78,"")))))</f>
        <v/>
      </c>
      <c r="DB79" s="380" t="str">
        <f>IF(OR($E79="",$G79=""),"",IF(AND($E$3=1),'Marks Entry 1st'!AZ78,IF(AND($E$3=2),'Marks Entry 2nd'!AZ78,IF(AND($E$3=3),'Marks Entry 3rd'!AZ78,IF(AND($E$3=4),'Marks Entry 4th'!AZ78,"")))))</f>
        <v/>
      </c>
      <c r="DC79" s="181" t="str">
        <f t="shared" si="126"/>
        <v/>
      </c>
      <c r="DD79" s="182">
        <f t="shared" si="127"/>
        <v>0</v>
      </c>
      <c r="DE79" s="182" t="str">
        <f t="shared" si="128"/>
        <v/>
      </c>
      <c r="DF79" s="182" t="str">
        <f t="shared" si="129"/>
        <v/>
      </c>
      <c r="DG79" s="147" t="str">
        <f t="shared" si="79"/>
        <v/>
      </c>
      <c r="DH79" s="104" t="str">
        <f t="shared" si="80"/>
        <v/>
      </c>
      <c r="DI79" s="105" t="str">
        <f t="shared" si="81"/>
        <v/>
      </c>
      <c r="DJ79" s="111" t="str">
        <f t="shared" si="82"/>
        <v/>
      </c>
      <c r="DK79" s="112" t="str">
        <f t="shared" si="83"/>
        <v/>
      </c>
      <c r="DL79" s="386" t="str">
        <f t="shared" si="84"/>
        <v/>
      </c>
      <c r="DM79" s="72" t="str">
        <f>IF(OR($E79="",$G79=""),"",IF(AND($E$3=1),'Marks Entry 1st'!BA78,IF(AND($E$3=2),'Marks Entry 2nd'!BA78,IF(AND($E$3=3),'Marks Entry 3rd'!BA78,IF(AND($E$3=4),'Marks Entry 4th'!BA78,"")))))</f>
        <v/>
      </c>
      <c r="DN79" s="72" t="str">
        <f>IF(OR($E79="",$G79=""),"",IF(AND($E$3=1),'Marks Entry 1st'!BB78,IF(AND($E$3=2),'Marks Entry 2nd'!BB78,IF(AND($E$3=3),'Marks Entry 3rd'!BB78,IF(AND($E$3=4),'Marks Entry 4th'!BB78,"")))))</f>
        <v/>
      </c>
      <c r="DO79" s="328" t="str">
        <f t="shared" si="85"/>
        <v/>
      </c>
      <c r="DP79" s="73"/>
      <c r="DW79" s="75">
        <f>IF(AND($E$3=1),'Marks Entry 1st'!I78,IF(AND($E$3=2),'Marks Entry 2nd'!I78,IF(AND($E$3=3),'Marks Entry 3rd'!I78,IF(AND($E$3=4),'Marks Entry 4th'!I78,""))))</f>
        <v>0</v>
      </c>
    </row>
    <row r="80" spans="1:127" ht="18.899999999999999" customHeight="1">
      <c r="A80" s="94">
        <v>73</v>
      </c>
      <c r="B80" s="94" t="str">
        <f>IF(OR(DW80=0,DW80=""),"",IF(AND($E$3=1),'Marks Entry 1st'!I79,IF(AND($E$3=2),'Marks Entry 2nd'!I79,IF(AND($E$3=3),'Marks Entry 3rd'!I79,IF(AND($E$3=4),'Marks Entry 4th'!I79,"")))))</f>
        <v/>
      </c>
      <c r="C80" s="95" t="str">
        <f>IF(OR(B80=0,B80=""),"",IF(AND($E$3=1),'Marks Entry 1st'!B79,IF(AND($E$3=2),'Marks Entry 2nd'!B79,IF(AND($E$3=3),'Marks Entry 3rd'!B79,IF(AND($E$3=4),'Marks Entry 4th'!B79,"")))))</f>
        <v/>
      </c>
      <c r="D80" s="95" t="str">
        <f>IF(OR(B80=0,B80=""),"",IF(AND($E$3=1),'Marks Entry 1st'!C79,IF(AND($E$3=2),'Marks Entry 2nd'!C79,IF(AND($E$3=3),'Marks Entry 3rd'!C79,IF(AND($E$3=4),'Marks Entry 4th'!C79,"")))))</f>
        <v/>
      </c>
      <c r="E80" s="96" t="str">
        <f>IF(OR(B80=0,B80=""),"",IF(AND($E$3=1),'Marks Entry 1st'!E79,IF(AND($E$3=2),'Marks Entry 2nd'!E79,IF(AND($E$3=3),'Marks Entry 3rd'!E79,IF(AND($E$3=4),'Marks Entry 4th'!E79,"")))))</f>
        <v/>
      </c>
      <c r="F80" s="95" t="str">
        <f>IF(OR(B80=0,B80=""),"",IF(AND($E$3=1),'Marks Entry 1st'!D79,IF(AND($E$3=2),'Marks Entry 2nd'!D79,IF(AND($E$3=3),'Marks Entry 3rd'!D79,IF(AND($E$3=4),'Marks Entry 4th'!D79,"")))))</f>
        <v/>
      </c>
      <c r="G80" s="90" t="str">
        <f>IF(OR(B80=0,B80=""),"",IF(AND($E$3=1),'Marks Entry 1st'!F79,IF(AND($E$3=2),'Marks Entry 2nd'!F79,IF(AND($E$3=3),'Marks Entry 3rd'!F79,IF(AND($E$3=4),'Marks Entry 4th'!F79,"")))))</f>
        <v/>
      </c>
      <c r="H80" s="90" t="str">
        <f>IF(OR(B80=0,B80=""),"",IF(AND($E$3=1),'Marks Entry 1st'!G79,IF(AND($E$3=2),'Marks Entry 2nd'!G79,IF(AND($E$3=3),'Marks Entry 3rd'!G79,IF(AND($E$3=4),'Marks Entry 4th'!G79,"")))))</f>
        <v/>
      </c>
      <c r="I80" s="90" t="str">
        <f>IF(OR(B80=0,B80=""),"",IF(AND($E$3=1),'Marks Entry 1st'!H79,IF(AND($E$3=2),'Marks Entry 2nd'!H79,IF(AND($E$3=3),'Marks Entry 3rd'!H79,IF(AND($E$3=4),'Marks Entry 4th'!H79,"")))))</f>
        <v/>
      </c>
      <c r="J80" s="379" t="str">
        <f>IF(OR(B80=0,B80=""),"",IF(AND($E$3=1),'Marks Entry 1st'!J79,IF(AND($E$3=2),'Marks Entry 2nd'!J79,IF(AND($E$3=3),'Marks Entry 3rd'!J79,IF(AND($E$3=4),'Marks Entry 4th'!J79,"")))))</f>
        <v/>
      </c>
      <c r="K80" s="379" t="str">
        <f>IF(OR(B80=0,B80=""),"",IF(AND($E$3=1),'Marks Entry 1st'!K79,IF(AND($E$3=2),'Marks Entry 2nd'!K79,IF(AND($E$3=3),'Marks Entry 3rd'!K79,IF(AND($E$3=4),'Marks Entry 4th'!K79,"")))))</f>
        <v/>
      </c>
      <c r="L80" s="180" t="str">
        <f>IF(OR($E80="",$G80=""),"",IF(AND($E$3=1),'Marks Entry 1st'!L79,IF(AND($E$3=2),'Marks Entry 2nd'!L79,IF(AND($E$3=3),'Marks Entry 3rd'!L79,IF(AND($E$3=4),'Marks Entry 4th'!L79,"")))))</f>
        <v/>
      </c>
      <c r="M80" s="180" t="str">
        <f>IF(OR($E80="",$G80=""),"",IF(AND($E$3=1),'Marks Entry 1st'!M79,IF(AND($E$3=2),'Marks Entry 2nd'!M79,IF(AND($E$3=3),'Marks Entry 3rd'!M79,IF(AND($E$3=4),'Marks Entry 4th'!M79,"")))))</f>
        <v/>
      </c>
      <c r="N80" s="87" t="str">
        <f t="shared" si="86"/>
        <v/>
      </c>
      <c r="O80" s="180" t="str">
        <f>IF(OR($E80="",$G80=""),"",IF(AND($E$3=1),'Marks Entry 1st'!N79,IF(AND($E$3=2),'Marks Entry 2nd'!N79,IF(AND($E$3=3),'Marks Entry 3rd'!N79,IF(AND($E$3=4),'Marks Entry 4th'!N79,"")))))</f>
        <v/>
      </c>
      <c r="P80" s="180" t="str">
        <f>IF(OR($E80="",$G80=""),"",IF(AND($E$3=1),'Marks Entry 1st'!O79,IF(AND($E$3=2),'Marks Entry 2nd'!O79,IF(AND($E$3=3),'Marks Entry 3rd'!O79,IF(AND($E$3=4),'Marks Entry 4th'!O79,"")))))</f>
        <v/>
      </c>
      <c r="Q80" s="180" t="str">
        <f>IF(OR($E80="",$G80=""),"",IF(AND($E$3=1),'Marks Entry 1st'!P79,IF(AND($E$3=2),'Marks Entry 2nd'!P79,IF(AND($E$3=3),'Marks Entry 3rd'!P79,IF(AND($E$3=4),'Marks Entry 4th'!P79,"")))))</f>
        <v/>
      </c>
      <c r="R80" s="91" t="str">
        <f t="shared" si="87"/>
        <v/>
      </c>
      <c r="S80" s="87">
        <f t="shared" si="88"/>
        <v>0</v>
      </c>
      <c r="T80" s="93" t="str">
        <f>IF(OR($E80="",$G80=""),"",IF(AND($E$3=1),'Marks Entry 1st'!Q79,IF(AND($E$3=2),'Marks Entry 2nd'!Q79,IF(AND($E$3=3),'Marks Entry 3rd'!Q79,IF(AND($E$3=4),'Marks Entry 4th'!Q79,"")))))</f>
        <v/>
      </c>
      <c r="U80" s="93" t="str">
        <f>IF(OR($E80="",$G80=""),"",IF(AND($E$3=1),'Marks Entry 1st'!R79,IF(AND($E$3=2),'Marks Entry 2nd'!R79,IF(AND($E$3=3),'Marks Entry 3rd'!R79,IF(AND($E$3=4),'Marks Entry 4th'!R79,"")))))</f>
        <v/>
      </c>
      <c r="V80" s="93" t="str">
        <f>IF(OR($E80="",$G80=""),"",IF(AND($E$3=1),'Marks Entry 1st'!S79,IF(AND($E$3=2),'Marks Entry 2nd'!S79,IF(AND($E$3=3),'Marks Entry 3rd'!S79,IF(AND($E$3=4),'Marks Entry 4th'!S79,"")))))</f>
        <v/>
      </c>
      <c r="W80" s="92" t="str">
        <f t="shared" si="89"/>
        <v/>
      </c>
      <c r="X80" s="87" t="str">
        <f t="shared" si="90"/>
        <v/>
      </c>
      <c r="Y80" s="144">
        <f t="shared" si="91"/>
        <v>0</v>
      </c>
      <c r="Z80" s="144" t="str">
        <f t="shared" si="92"/>
        <v/>
      </c>
      <c r="AA80" s="144" t="str">
        <f t="shared" si="65"/>
        <v/>
      </c>
      <c r="AB80" s="144" t="str">
        <f t="shared" si="93"/>
        <v/>
      </c>
      <c r="AC80" s="144" t="str">
        <f t="shared" si="66"/>
        <v/>
      </c>
      <c r="AD80" s="148" t="str">
        <f t="shared" si="67"/>
        <v/>
      </c>
      <c r="AE80" s="180" t="str">
        <f>IF(OR($E80="",$G80=""),"",IF(AND($E$3=1),'Marks Entry 1st'!T79,IF(AND($E$3=2),'Marks Entry 2nd'!T79,IF(AND($E$3=3),'Marks Entry 3rd'!T79,IF(AND($E$3=4),'Marks Entry 4th'!T79,"")))))</f>
        <v/>
      </c>
      <c r="AF80" s="180" t="str">
        <f>IF(OR($E80="",$G80=""),"",IF(AND($E$3=1),'Marks Entry 1st'!U79,IF(AND($E$3=2),'Marks Entry 2nd'!U79,IF(AND($E$3=3),'Marks Entry 3rd'!U79,IF(AND($E$3=4),'Marks Entry 4th'!U79,"")))))</f>
        <v/>
      </c>
      <c r="AG80" s="87" t="str">
        <f t="shared" si="94"/>
        <v/>
      </c>
      <c r="AH80" s="180" t="str">
        <f>IF(OR($E80="",$G80=""),"",IF(AND($E$3=1),'Marks Entry 1st'!V79,IF(AND($E$3=2),'Marks Entry 2nd'!V79,IF(AND($E$3=3),'Marks Entry 3rd'!V79,IF(AND($E$3=4),'Marks Entry 4th'!V79,"")))))</f>
        <v/>
      </c>
      <c r="AI80" s="180" t="str">
        <f>IF(OR($E80="",$G80=""),"",IF(AND($E$3=1),'Marks Entry 1st'!W79,IF(AND($E$3=2),'Marks Entry 2nd'!W79,IF(AND($E$3=3),'Marks Entry 3rd'!W79,IF(AND($E$3=4),'Marks Entry 4th'!W79,"")))))</f>
        <v/>
      </c>
      <c r="AJ80" s="180" t="str">
        <f>IF(OR($E80="",$G80=""),"",IF(AND($E$3=1),'Marks Entry 1st'!X79,IF(AND($E$3=2),'Marks Entry 2nd'!X79,IF(AND($E$3=3),'Marks Entry 3rd'!X79,IF(AND($E$3=4),'Marks Entry 4th'!X79,"")))))</f>
        <v/>
      </c>
      <c r="AK80" s="91" t="str">
        <f t="shared" si="95"/>
        <v/>
      </c>
      <c r="AL80" s="87">
        <f t="shared" si="96"/>
        <v>0</v>
      </c>
      <c r="AM80" s="93" t="str">
        <f>IF(OR($E80="",$G80=""),"",IF(AND($E$3=1),'Marks Entry 1st'!Y79,IF(AND($E$3=2),'Marks Entry 2nd'!Y79,IF(AND($E$3=3),'Marks Entry 3rd'!Y79,IF(AND($E$3=4),'Marks Entry 4th'!Y79,"")))))</f>
        <v/>
      </c>
      <c r="AN80" s="93" t="str">
        <f>IF(OR($E80="",$G80=""),"",IF(AND($E$3=1),'Marks Entry 1st'!Z79,IF(AND($E$3=2),'Marks Entry 2nd'!Z79,IF(AND($E$3=3),'Marks Entry 3rd'!Z79,IF(AND($E$3=4),'Marks Entry 4th'!Z79,"")))))</f>
        <v/>
      </c>
      <c r="AO80" s="93" t="str">
        <f>IF(OR($E80="",$G80=""),"",IF(AND($E$3=1),'Marks Entry 1st'!AA79,IF(AND($E$3=2),'Marks Entry 2nd'!AA79,IF(AND($E$3=3),'Marks Entry 3rd'!AA79,IF(AND($E$3=4),'Marks Entry 4th'!AA79,"")))))</f>
        <v/>
      </c>
      <c r="AP80" s="92" t="str">
        <f t="shared" si="97"/>
        <v/>
      </c>
      <c r="AQ80" s="87" t="str">
        <f t="shared" si="98"/>
        <v/>
      </c>
      <c r="AR80" s="144">
        <f t="shared" si="99"/>
        <v>0</v>
      </c>
      <c r="AS80" s="144" t="str">
        <f t="shared" si="100"/>
        <v/>
      </c>
      <c r="AT80" s="144" t="str">
        <f t="shared" si="68"/>
        <v/>
      </c>
      <c r="AU80" s="144" t="str">
        <f t="shared" si="101"/>
        <v/>
      </c>
      <c r="AV80" s="144" t="str">
        <f t="shared" si="69"/>
        <v/>
      </c>
      <c r="AW80" s="148" t="str">
        <f t="shared" si="70"/>
        <v/>
      </c>
      <c r="AX80" s="180" t="str">
        <f>IF(OR($E80="",$G80=""),"",IF(AND($E$3=1),'Marks Entry 1st'!AB79,IF(AND($E$3=2),'Marks Entry 2nd'!AB79,IF(AND($E$3=3),'Marks Entry 3rd'!AB79,IF(AND($E$3=4),'Marks Entry 4th'!AB79,"")))))</f>
        <v/>
      </c>
      <c r="AY80" s="180" t="str">
        <f>IF(OR($E80="",$G80=""),"",IF(AND($E$3=1),'Marks Entry 1st'!AC79,IF(AND($E$3=2),'Marks Entry 2nd'!AC79,IF(AND($E$3=3),'Marks Entry 3rd'!AC79,IF(AND($E$3=4),'Marks Entry 4th'!AC79,"")))))</f>
        <v/>
      </c>
      <c r="AZ80" s="87" t="str">
        <f t="shared" si="102"/>
        <v/>
      </c>
      <c r="BA80" s="180" t="str">
        <f>IF(OR($E80="",$G80=""),"",IF(AND($E$3=1),'Marks Entry 1st'!AD79,IF(AND($E$3=2),'Marks Entry 2nd'!AD79,IF(AND($E$3=3),'Marks Entry 3rd'!AD79,IF(AND($E$3=4),'Marks Entry 4th'!AD79,"")))))</f>
        <v/>
      </c>
      <c r="BB80" s="180" t="str">
        <f>IF(OR($E80="",$G80=""),"",IF(AND($E$3=1),'Marks Entry 1st'!AE79,IF(AND($E$3=2),'Marks Entry 2nd'!AE79,IF(AND($E$3=3),'Marks Entry 3rd'!AE79,IF(AND($E$3=4),'Marks Entry 4th'!AE79,"")))))</f>
        <v/>
      </c>
      <c r="BC80" s="180" t="str">
        <f>IF(OR($E80="",$G80=""),"",IF(AND($E$3=1),'Marks Entry 1st'!AF79,IF(AND($E$3=2),'Marks Entry 2nd'!AF79,IF(AND($E$3=3),'Marks Entry 3rd'!AF79,IF(AND($E$3=4),'Marks Entry 4th'!AF79,"")))))</f>
        <v/>
      </c>
      <c r="BD80" s="91" t="str">
        <f t="shared" si="103"/>
        <v/>
      </c>
      <c r="BE80" s="87">
        <f t="shared" si="104"/>
        <v>0</v>
      </c>
      <c r="BF80" s="93" t="str">
        <f>IF(OR($E80="",$G80=""),"",IF(AND($E$3=1),'Marks Entry 1st'!AG79,IF(AND($E$3=2),'Marks Entry 2nd'!AG79,IF(AND($E$3=3),'Marks Entry 3rd'!AG79,IF(AND($E$3=4),'Marks Entry 4th'!AG79,"")))))</f>
        <v/>
      </c>
      <c r="BG80" s="93" t="str">
        <f>IF(OR($E80="",$G80=""),"",IF(AND($E$3=1),'Marks Entry 1st'!AH79,IF(AND($E$3=2),'Marks Entry 2nd'!AH79,IF(AND($E$3=3),'Marks Entry 3rd'!AH79,IF(AND($E$3=4),'Marks Entry 4th'!AH79,"")))))</f>
        <v/>
      </c>
      <c r="BH80" s="93" t="str">
        <f>IF(OR($E80="",$G80=""),"",IF(AND($E$3=1),'Marks Entry 1st'!AI79,IF(AND($E$3=2),'Marks Entry 2nd'!AI79,IF(AND($E$3=3),'Marks Entry 3rd'!AI79,IF(AND($E$3=4),'Marks Entry 4th'!AI79,"")))))</f>
        <v/>
      </c>
      <c r="BI80" s="92" t="str">
        <f t="shared" si="105"/>
        <v/>
      </c>
      <c r="BJ80" s="87" t="str">
        <f t="shared" si="106"/>
        <v/>
      </c>
      <c r="BK80" s="144">
        <f t="shared" si="107"/>
        <v>0</v>
      </c>
      <c r="BL80" s="144" t="str">
        <f t="shared" si="108"/>
        <v/>
      </c>
      <c r="BM80" s="144" t="str">
        <f t="shared" si="71"/>
        <v/>
      </c>
      <c r="BN80" s="144" t="str">
        <f t="shared" si="109"/>
        <v/>
      </c>
      <c r="BO80" s="144" t="str">
        <f t="shared" si="72"/>
        <v/>
      </c>
      <c r="BP80" s="148" t="str">
        <f t="shared" si="73"/>
        <v/>
      </c>
      <c r="BQ80" s="180" t="str">
        <f>IF(OR($E80="",$G80=""),"",IF(AND($E$3=1),'Marks Entry 1st'!AJ79,IF(AND($E$3=2),'Marks Entry 2nd'!AJ79,IF(AND($E$3=3),'Marks Entry 3rd'!AJ79,IF(AND($E$3=4),'Marks Entry 4th'!AJ79,"")))))</f>
        <v/>
      </c>
      <c r="BR80" s="180" t="str">
        <f>IF(OR($E80="",$G80=""),"",IF(AND($E$3=1),'Marks Entry 1st'!AK79,IF(AND($E$3=2),'Marks Entry 2nd'!AK79,IF(AND($E$3=3),'Marks Entry 3rd'!AK79,IF(AND($E$3=4),'Marks Entry 4th'!AK79,"")))))</f>
        <v/>
      </c>
      <c r="BS80" s="87" t="str">
        <f t="shared" si="110"/>
        <v/>
      </c>
      <c r="BT80" s="180" t="str">
        <f>IF(OR($E80="",$G80=""),"",IF(AND($E$3=1),'Marks Entry 1st'!AL79,IF(AND($E$3=2),'Marks Entry 2nd'!AL79,IF(AND($E$3=3),'Marks Entry 3rd'!AL79,IF(AND($E$3=4),'Marks Entry 4th'!AL79,"")))))</f>
        <v/>
      </c>
      <c r="BU80" s="180" t="str">
        <f>IF(OR($E80="",$G80=""),"",IF(AND($E$3=1),'Marks Entry 1st'!AM79,IF(AND($E$3=2),'Marks Entry 2nd'!AM79,IF(AND($E$3=3),'Marks Entry 3rd'!AM79,IF(AND($E$3=4),'Marks Entry 4th'!AM79,"")))))</f>
        <v/>
      </c>
      <c r="BV80" s="180" t="str">
        <f>IF(OR($E80="",$G80=""),"",IF(AND($E$3=1),'Marks Entry 1st'!AN79,IF(AND($E$3=2),'Marks Entry 2nd'!AN79,IF(AND($E$3=3),'Marks Entry 3rd'!AN79,IF(AND($E$3=4),'Marks Entry 4th'!AN79,"")))))</f>
        <v/>
      </c>
      <c r="BW80" s="91" t="str">
        <f t="shared" si="111"/>
        <v/>
      </c>
      <c r="BX80" s="87">
        <f t="shared" si="112"/>
        <v>0</v>
      </c>
      <c r="BY80" s="93" t="str">
        <f>IF(OR($E80="",$G80=""),"",IF(AND($E$3=1),'Marks Entry 1st'!AO79,IF(AND($E$3=2),'Marks Entry 2nd'!AO79,IF(AND($E$3=3),'Marks Entry 3rd'!AO79,IF(AND($E$3=4),'Marks Entry 4th'!AO79,"")))))</f>
        <v/>
      </c>
      <c r="BZ80" s="93" t="str">
        <f>IF(OR($E80="",$G80=""),"",IF(AND($E$3=1),'Marks Entry 1st'!AP79,IF(AND($E$3=2),'Marks Entry 2nd'!AP79,IF(AND($E$3=3),'Marks Entry 3rd'!AP79,IF(AND($E$3=4),'Marks Entry 4th'!AP79,"")))))</f>
        <v/>
      </c>
      <c r="CA80" s="93" t="str">
        <f>IF(OR($E80="",$G80=""),"",IF(AND($E$3=1),'Marks Entry 1st'!AQ79,IF(AND($E$3=2),'Marks Entry 2nd'!AQ79,IF(AND($E$3=3),'Marks Entry 3rd'!AQ79,IF(AND($E$3=4),'Marks Entry 4th'!AQ79,"")))))</f>
        <v/>
      </c>
      <c r="CB80" s="92" t="str">
        <f t="shared" si="113"/>
        <v/>
      </c>
      <c r="CC80" s="87" t="str">
        <f t="shared" si="114"/>
        <v/>
      </c>
      <c r="CD80" s="144">
        <f t="shared" si="115"/>
        <v>0</v>
      </c>
      <c r="CE80" s="144" t="str">
        <f t="shared" si="116"/>
        <v/>
      </c>
      <c r="CF80" s="144" t="str">
        <f t="shared" si="74"/>
        <v/>
      </c>
      <c r="CG80" s="144" t="str">
        <f t="shared" si="117"/>
        <v/>
      </c>
      <c r="CH80" s="144" t="str">
        <f t="shared" si="75"/>
        <v/>
      </c>
      <c r="CI80" s="148" t="str">
        <f t="shared" si="76"/>
        <v/>
      </c>
      <c r="CJ80" s="380" t="str">
        <f>IF(OR($E80="",$G80=""),"",IF(AND($E$3=1),'Marks Entry 1st'!AR79,IF(AND($E$3=2),'Marks Entry 2nd'!AR79,IF(AND($E$3=3),'Marks Entry 3rd'!AR79,IF(AND($E$3=4),'Marks Entry 4th'!AR79,"")))))</f>
        <v/>
      </c>
      <c r="CK80" s="380" t="str">
        <f>IF(OR($E80="",$G80=""),"",IF(AND($E$3=1),'Marks Entry 1st'!AS79,IF(AND($E$3=2),'Marks Entry 2nd'!AS79,IF(AND($E$3=3),'Marks Entry 3rd'!AS79,IF(AND($E$3=4),'Marks Entry 4th'!AS79,"")))))</f>
        <v/>
      </c>
      <c r="CL80" s="380" t="str">
        <f>IF(OR($E80="",$G80=""),"",IF(AND($E$3=1),'Marks Entry 1st'!AT79,IF(AND($E$3=2),'Marks Entry 2nd'!AT79,IF(AND($E$3=3),'Marks Entry 3rd'!AT79,IF(AND($E$3=4),'Marks Entry 4th'!AT79,"")))))</f>
        <v/>
      </c>
      <c r="CM80" s="181" t="str">
        <f t="shared" si="118"/>
        <v/>
      </c>
      <c r="CN80" s="182">
        <f t="shared" si="119"/>
        <v>0</v>
      </c>
      <c r="CO80" s="182" t="str">
        <f t="shared" si="120"/>
        <v/>
      </c>
      <c r="CP80" s="182" t="str">
        <f t="shared" si="121"/>
        <v/>
      </c>
      <c r="CQ80" s="147" t="str">
        <f t="shared" si="77"/>
        <v/>
      </c>
      <c r="CR80" s="380" t="str">
        <f>IF(OR($E80="",$G80=""),"",IF(AND($E$3=1),'Marks Entry 1st'!AU79,IF(AND($E$3=2),'Marks Entry 2nd'!AU79,IF(AND($E$3=3),'Marks Entry 3rd'!AU79,IF(AND($E$3=4),'Marks Entry 4th'!AU79,"")))))</f>
        <v/>
      </c>
      <c r="CS80" s="380" t="str">
        <f>IF(OR($E80="",$G80=""),"",IF(AND($E$3=1),'Marks Entry 1st'!AV79,IF(AND($E$3=2),'Marks Entry 2nd'!AV79,IF(AND($E$3=3),'Marks Entry 3rd'!AV79,IF(AND($E$3=4),'Marks Entry 4th'!AV79,"")))))</f>
        <v/>
      </c>
      <c r="CT80" s="380" t="str">
        <f>IF(OR($E80="",$G80=""),"",IF(AND($E$3=1),'Marks Entry 1st'!AW79,IF(AND($E$3=2),'Marks Entry 2nd'!AW79,IF(AND($E$3=3),'Marks Entry 3rd'!AW79,IF(AND($E$3=4),'Marks Entry 4th'!AW79,"")))))</f>
        <v/>
      </c>
      <c r="CU80" s="181" t="str">
        <f t="shared" si="122"/>
        <v/>
      </c>
      <c r="CV80" s="182">
        <f t="shared" si="123"/>
        <v>0</v>
      </c>
      <c r="CW80" s="182" t="str">
        <f t="shared" si="124"/>
        <v/>
      </c>
      <c r="CX80" s="182" t="str">
        <f t="shared" si="125"/>
        <v/>
      </c>
      <c r="CY80" s="147" t="str">
        <f t="shared" si="78"/>
        <v/>
      </c>
      <c r="CZ80" s="380" t="str">
        <f>IF(OR($E80="",$G80=""),"",IF(AND($E$3=1),'Marks Entry 1st'!AX79,IF(AND($E$3=2),'Marks Entry 2nd'!AX79,IF(AND($E$3=3),'Marks Entry 3rd'!AX79,IF(AND($E$3=4),'Marks Entry 4th'!AX79,"")))))</f>
        <v/>
      </c>
      <c r="DA80" s="380" t="str">
        <f>IF(OR($E80="",$G80=""),"",IF(AND($E$3=1),'Marks Entry 1st'!AY79,IF(AND($E$3=2),'Marks Entry 2nd'!AY79,IF(AND($E$3=3),'Marks Entry 3rd'!AY79,IF(AND($E$3=4),'Marks Entry 4th'!AY79,"")))))</f>
        <v/>
      </c>
      <c r="DB80" s="380" t="str">
        <f>IF(OR($E80="",$G80=""),"",IF(AND($E$3=1),'Marks Entry 1st'!AZ79,IF(AND($E$3=2),'Marks Entry 2nd'!AZ79,IF(AND($E$3=3),'Marks Entry 3rd'!AZ79,IF(AND($E$3=4),'Marks Entry 4th'!AZ79,"")))))</f>
        <v/>
      </c>
      <c r="DC80" s="181" t="str">
        <f t="shared" si="126"/>
        <v/>
      </c>
      <c r="DD80" s="182">
        <f t="shared" si="127"/>
        <v>0</v>
      </c>
      <c r="DE80" s="182" t="str">
        <f t="shared" si="128"/>
        <v/>
      </c>
      <c r="DF80" s="182" t="str">
        <f t="shared" si="129"/>
        <v/>
      </c>
      <c r="DG80" s="147" t="str">
        <f t="shared" si="79"/>
        <v/>
      </c>
      <c r="DH80" s="104" t="str">
        <f t="shared" si="80"/>
        <v/>
      </c>
      <c r="DI80" s="105" t="str">
        <f t="shared" si="81"/>
        <v/>
      </c>
      <c r="DJ80" s="111" t="str">
        <f t="shared" si="82"/>
        <v/>
      </c>
      <c r="DK80" s="112" t="str">
        <f t="shared" si="83"/>
        <v/>
      </c>
      <c r="DL80" s="386" t="str">
        <f t="shared" si="84"/>
        <v/>
      </c>
      <c r="DM80" s="72" t="str">
        <f>IF(OR($E80="",$G80=""),"",IF(AND($E$3=1),'Marks Entry 1st'!BA79,IF(AND($E$3=2),'Marks Entry 2nd'!BA79,IF(AND($E$3=3),'Marks Entry 3rd'!BA79,IF(AND($E$3=4),'Marks Entry 4th'!BA79,"")))))</f>
        <v/>
      </c>
      <c r="DN80" s="72" t="str">
        <f>IF(OR($E80="",$G80=""),"",IF(AND($E$3=1),'Marks Entry 1st'!BB79,IF(AND($E$3=2),'Marks Entry 2nd'!BB79,IF(AND($E$3=3),'Marks Entry 3rd'!BB79,IF(AND($E$3=4),'Marks Entry 4th'!BB79,"")))))</f>
        <v/>
      </c>
      <c r="DO80" s="328" t="str">
        <f t="shared" si="85"/>
        <v/>
      </c>
      <c r="DP80" s="73"/>
      <c r="DW80" s="75">
        <f>IF(AND($E$3=1),'Marks Entry 1st'!I79,IF(AND($E$3=2),'Marks Entry 2nd'!I79,IF(AND($E$3=3),'Marks Entry 3rd'!I79,IF(AND($E$3=4),'Marks Entry 4th'!I79,""))))</f>
        <v>0</v>
      </c>
    </row>
    <row r="81" spans="1:127" ht="18.899999999999999" customHeight="1">
      <c r="A81" s="94">
        <v>74</v>
      </c>
      <c r="B81" s="94" t="str">
        <f>IF(OR(DW81=0,DW81=""),"",IF(AND($E$3=1),'Marks Entry 1st'!I80,IF(AND($E$3=2),'Marks Entry 2nd'!I80,IF(AND($E$3=3),'Marks Entry 3rd'!I80,IF(AND($E$3=4),'Marks Entry 4th'!I80,"")))))</f>
        <v/>
      </c>
      <c r="C81" s="95" t="str">
        <f>IF(OR(B81=0,B81=""),"",IF(AND($E$3=1),'Marks Entry 1st'!B80,IF(AND($E$3=2),'Marks Entry 2nd'!B80,IF(AND($E$3=3),'Marks Entry 3rd'!B80,IF(AND($E$3=4),'Marks Entry 4th'!B80,"")))))</f>
        <v/>
      </c>
      <c r="D81" s="95" t="str">
        <f>IF(OR(B81=0,B81=""),"",IF(AND($E$3=1),'Marks Entry 1st'!C80,IF(AND($E$3=2),'Marks Entry 2nd'!C80,IF(AND($E$3=3),'Marks Entry 3rd'!C80,IF(AND($E$3=4),'Marks Entry 4th'!C80,"")))))</f>
        <v/>
      </c>
      <c r="E81" s="96" t="str">
        <f>IF(OR(B81=0,B81=""),"",IF(AND($E$3=1),'Marks Entry 1st'!E80,IF(AND($E$3=2),'Marks Entry 2nd'!E80,IF(AND($E$3=3),'Marks Entry 3rd'!E80,IF(AND($E$3=4),'Marks Entry 4th'!E80,"")))))</f>
        <v/>
      </c>
      <c r="F81" s="95" t="str">
        <f>IF(OR(B81=0,B81=""),"",IF(AND($E$3=1),'Marks Entry 1st'!D80,IF(AND($E$3=2),'Marks Entry 2nd'!D80,IF(AND($E$3=3),'Marks Entry 3rd'!D80,IF(AND($E$3=4),'Marks Entry 4th'!D80,"")))))</f>
        <v/>
      </c>
      <c r="G81" s="90" t="str">
        <f>IF(OR(B81=0,B81=""),"",IF(AND($E$3=1),'Marks Entry 1st'!F80,IF(AND($E$3=2),'Marks Entry 2nd'!F80,IF(AND($E$3=3),'Marks Entry 3rd'!F80,IF(AND($E$3=4),'Marks Entry 4th'!F80,"")))))</f>
        <v/>
      </c>
      <c r="H81" s="90" t="str">
        <f>IF(OR(B81=0,B81=""),"",IF(AND($E$3=1),'Marks Entry 1st'!G80,IF(AND($E$3=2),'Marks Entry 2nd'!G80,IF(AND($E$3=3),'Marks Entry 3rd'!G80,IF(AND($E$3=4),'Marks Entry 4th'!G80,"")))))</f>
        <v/>
      </c>
      <c r="I81" s="90" t="str">
        <f>IF(OR(B81=0,B81=""),"",IF(AND($E$3=1),'Marks Entry 1st'!H80,IF(AND($E$3=2),'Marks Entry 2nd'!H80,IF(AND($E$3=3),'Marks Entry 3rd'!H80,IF(AND($E$3=4),'Marks Entry 4th'!H80,"")))))</f>
        <v/>
      </c>
      <c r="J81" s="379" t="str">
        <f>IF(OR(B81=0,B81=""),"",IF(AND($E$3=1),'Marks Entry 1st'!J80,IF(AND($E$3=2),'Marks Entry 2nd'!J80,IF(AND($E$3=3),'Marks Entry 3rd'!J80,IF(AND($E$3=4),'Marks Entry 4th'!J80,"")))))</f>
        <v/>
      </c>
      <c r="K81" s="379" t="str">
        <f>IF(OR(B81=0,B81=""),"",IF(AND($E$3=1),'Marks Entry 1st'!K80,IF(AND($E$3=2),'Marks Entry 2nd'!K80,IF(AND($E$3=3),'Marks Entry 3rd'!K80,IF(AND($E$3=4),'Marks Entry 4th'!K80,"")))))</f>
        <v/>
      </c>
      <c r="L81" s="180" t="str">
        <f>IF(OR($E81="",$G81=""),"",IF(AND($E$3=1),'Marks Entry 1st'!L80,IF(AND($E$3=2),'Marks Entry 2nd'!L80,IF(AND($E$3=3),'Marks Entry 3rd'!L80,IF(AND($E$3=4),'Marks Entry 4th'!L80,"")))))</f>
        <v/>
      </c>
      <c r="M81" s="180" t="str">
        <f>IF(OR($E81="",$G81=""),"",IF(AND($E$3=1),'Marks Entry 1st'!M80,IF(AND($E$3=2),'Marks Entry 2nd'!M80,IF(AND($E$3=3),'Marks Entry 3rd'!M80,IF(AND($E$3=4),'Marks Entry 4th'!M80,"")))))</f>
        <v/>
      </c>
      <c r="N81" s="87" t="str">
        <f t="shared" si="86"/>
        <v/>
      </c>
      <c r="O81" s="180" t="str">
        <f>IF(OR($E81="",$G81=""),"",IF(AND($E$3=1),'Marks Entry 1st'!N80,IF(AND($E$3=2),'Marks Entry 2nd'!N80,IF(AND($E$3=3),'Marks Entry 3rd'!N80,IF(AND($E$3=4),'Marks Entry 4th'!N80,"")))))</f>
        <v/>
      </c>
      <c r="P81" s="180" t="str">
        <f>IF(OR($E81="",$G81=""),"",IF(AND($E$3=1),'Marks Entry 1st'!O80,IF(AND($E$3=2),'Marks Entry 2nd'!O80,IF(AND($E$3=3),'Marks Entry 3rd'!O80,IF(AND($E$3=4),'Marks Entry 4th'!O80,"")))))</f>
        <v/>
      </c>
      <c r="Q81" s="180" t="str">
        <f>IF(OR($E81="",$G81=""),"",IF(AND($E$3=1),'Marks Entry 1st'!P80,IF(AND($E$3=2),'Marks Entry 2nd'!P80,IF(AND($E$3=3),'Marks Entry 3rd'!P80,IF(AND($E$3=4),'Marks Entry 4th'!P80,"")))))</f>
        <v/>
      </c>
      <c r="R81" s="91" t="str">
        <f t="shared" si="87"/>
        <v/>
      </c>
      <c r="S81" s="87">
        <f t="shared" si="88"/>
        <v>0</v>
      </c>
      <c r="T81" s="93" t="str">
        <f>IF(OR($E81="",$G81=""),"",IF(AND($E$3=1),'Marks Entry 1st'!Q80,IF(AND($E$3=2),'Marks Entry 2nd'!Q80,IF(AND($E$3=3),'Marks Entry 3rd'!Q80,IF(AND($E$3=4),'Marks Entry 4th'!Q80,"")))))</f>
        <v/>
      </c>
      <c r="U81" s="93" t="str">
        <f>IF(OR($E81="",$G81=""),"",IF(AND($E$3=1),'Marks Entry 1st'!R80,IF(AND($E$3=2),'Marks Entry 2nd'!R80,IF(AND($E$3=3),'Marks Entry 3rd'!R80,IF(AND($E$3=4),'Marks Entry 4th'!R80,"")))))</f>
        <v/>
      </c>
      <c r="V81" s="93" t="str">
        <f>IF(OR($E81="",$G81=""),"",IF(AND($E$3=1),'Marks Entry 1st'!S80,IF(AND($E$3=2),'Marks Entry 2nd'!S80,IF(AND($E$3=3),'Marks Entry 3rd'!S80,IF(AND($E$3=4),'Marks Entry 4th'!S80,"")))))</f>
        <v/>
      </c>
      <c r="W81" s="92" t="str">
        <f t="shared" si="89"/>
        <v/>
      </c>
      <c r="X81" s="87" t="str">
        <f t="shared" si="90"/>
        <v/>
      </c>
      <c r="Y81" s="144">
        <f t="shared" si="91"/>
        <v>0</v>
      </c>
      <c r="Z81" s="144" t="str">
        <f t="shared" si="92"/>
        <v/>
      </c>
      <c r="AA81" s="144" t="str">
        <f t="shared" si="65"/>
        <v/>
      </c>
      <c r="AB81" s="144" t="str">
        <f t="shared" si="93"/>
        <v/>
      </c>
      <c r="AC81" s="144" t="str">
        <f t="shared" si="66"/>
        <v/>
      </c>
      <c r="AD81" s="148" t="str">
        <f t="shared" si="67"/>
        <v/>
      </c>
      <c r="AE81" s="180" t="str">
        <f>IF(OR($E81="",$G81=""),"",IF(AND($E$3=1),'Marks Entry 1st'!T80,IF(AND($E$3=2),'Marks Entry 2nd'!T80,IF(AND($E$3=3),'Marks Entry 3rd'!T80,IF(AND($E$3=4),'Marks Entry 4th'!T80,"")))))</f>
        <v/>
      </c>
      <c r="AF81" s="180" t="str">
        <f>IF(OR($E81="",$G81=""),"",IF(AND($E$3=1),'Marks Entry 1st'!U80,IF(AND($E$3=2),'Marks Entry 2nd'!U80,IF(AND($E$3=3),'Marks Entry 3rd'!U80,IF(AND($E$3=4),'Marks Entry 4th'!U80,"")))))</f>
        <v/>
      </c>
      <c r="AG81" s="87" t="str">
        <f t="shared" si="94"/>
        <v/>
      </c>
      <c r="AH81" s="180" t="str">
        <f>IF(OR($E81="",$G81=""),"",IF(AND($E$3=1),'Marks Entry 1st'!V80,IF(AND($E$3=2),'Marks Entry 2nd'!V80,IF(AND($E$3=3),'Marks Entry 3rd'!V80,IF(AND($E$3=4),'Marks Entry 4th'!V80,"")))))</f>
        <v/>
      </c>
      <c r="AI81" s="180" t="str">
        <f>IF(OR($E81="",$G81=""),"",IF(AND($E$3=1),'Marks Entry 1st'!W80,IF(AND($E$3=2),'Marks Entry 2nd'!W80,IF(AND($E$3=3),'Marks Entry 3rd'!W80,IF(AND($E$3=4),'Marks Entry 4th'!W80,"")))))</f>
        <v/>
      </c>
      <c r="AJ81" s="180" t="str">
        <f>IF(OR($E81="",$G81=""),"",IF(AND($E$3=1),'Marks Entry 1st'!X80,IF(AND($E$3=2),'Marks Entry 2nd'!X80,IF(AND($E$3=3),'Marks Entry 3rd'!X80,IF(AND($E$3=4),'Marks Entry 4th'!X80,"")))))</f>
        <v/>
      </c>
      <c r="AK81" s="91" t="str">
        <f t="shared" si="95"/>
        <v/>
      </c>
      <c r="AL81" s="87">
        <f t="shared" si="96"/>
        <v>0</v>
      </c>
      <c r="AM81" s="93" t="str">
        <f>IF(OR($E81="",$G81=""),"",IF(AND($E$3=1),'Marks Entry 1st'!Y80,IF(AND($E$3=2),'Marks Entry 2nd'!Y80,IF(AND($E$3=3),'Marks Entry 3rd'!Y80,IF(AND($E$3=4),'Marks Entry 4th'!Y80,"")))))</f>
        <v/>
      </c>
      <c r="AN81" s="93" t="str">
        <f>IF(OR($E81="",$G81=""),"",IF(AND($E$3=1),'Marks Entry 1st'!Z80,IF(AND($E$3=2),'Marks Entry 2nd'!Z80,IF(AND($E$3=3),'Marks Entry 3rd'!Z80,IF(AND($E$3=4),'Marks Entry 4th'!Z80,"")))))</f>
        <v/>
      </c>
      <c r="AO81" s="93" t="str">
        <f>IF(OR($E81="",$G81=""),"",IF(AND($E$3=1),'Marks Entry 1st'!AA80,IF(AND($E$3=2),'Marks Entry 2nd'!AA80,IF(AND($E$3=3),'Marks Entry 3rd'!AA80,IF(AND($E$3=4),'Marks Entry 4th'!AA80,"")))))</f>
        <v/>
      </c>
      <c r="AP81" s="92" t="str">
        <f t="shared" si="97"/>
        <v/>
      </c>
      <c r="AQ81" s="87" t="str">
        <f t="shared" si="98"/>
        <v/>
      </c>
      <c r="AR81" s="144">
        <f t="shared" si="99"/>
        <v>0</v>
      </c>
      <c r="AS81" s="144" t="str">
        <f t="shared" si="100"/>
        <v/>
      </c>
      <c r="AT81" s="144" t="str">
        <f t="shared" si="68"/>
        <v/>
      </c>
      <c r="AU81" s="144" t="str">
        <f t="shared" si="101"/>
        <v/>
      </c>
      <c r="AV81" s="144" t="str">
        <f t="shared" si="69"/>
        <v/>
      </c>
      <c r="AW81" s="148" t="str">
        <f t="shared" si="70"/>
        <v/>
      </c>
      <c r="AX81" s="180" t="str">
        <f>IF(OR($E81="",$G81=""),"",IF(AND($E$3=1),'Marks Entry 1st'!AB80,IF(AND($E$3=2),'Marks Entry 2nd'!AB80,IF(AND($E$3=3),'Marks Entry 3rd'!AB80,IF(AND($E$3=4),'Marks Entry 4th'!AB80,"")))))</f>
        <v/>
      </c>
      <c r="AY81" s="180" t="str">
        <f>IF(OR($E81="",$G81=""),"",IF(AND($E$3=1),'Marks Entry 1st'!AC80,IF(AND($E$3=2),'Marks Entry 2nd'!AC80,IF(AND($E$3=3),'Marks Entry 3rd'!AC80,IF(AND($E$3=4),'Marks Entry 4th'!AC80,"")))))</f>
        <v/>
      </c>
      <c r="AZ81" s="87" t="str">
        <f t="shared" si="102"/>
        <v/>
      </c>
      <c r="BA81" s="180" t="str">
        <f>IF(OR($E81="",$G81=""),"",IF(AND($E$3=1),'Marks Entry 1st'!AD80,IF(AND($E$3=2),'Marks Entry 2nd'!AD80,IF(AND($E$3=3),'Marks Entry 3rd'!AD80,IF(AND($E$3=4),'Marks Entry 4th'!AD80,"")))))</f>
        <v/>
      </c>
      <c r="BB81" s="180" t="str">
        <f>IF(OR($E81="",$G81=""),"",IF(AND($E$3=1),'Marks Entry 1st'!AE80,IF(AND($E$3=2),'Marks Entry 2nd'!AE80,IF(AND($E$3=3),'Marks Entry 3rd'!AE80,IF(AND($E$3=4),'Marks Entry 4th'!AE80,"")))))</f>
        <v/>
      </c>
      <c r="BC81" s="180" t="str">
        <f>IF(OR($E81="",$G81=""),"",IF(AND($E$3=1),'Marks Entry 1st'!AF80,IF(AND($E$3=2),'Marks Entry 2nd'!AF80,IF(AND($E$3=3),'Marks Entry 3rd'!AF80,IF(AND($E$3=4),'Marks Entry 4th'!AF80,"")))))</f>
        <v/>
      </c>
      <c r="BD81" s="91" t="str">
        <f t="shared" si="103"/>
        <v/>
      </c>
      <c r="BE81" s="87">
        <f t="shared" si="104"/>
        <v>0</v>
      </c>
      <c r="BF81" s="93" t="str">
        <f>IF(OR($E81="",$G81=""),"",IF(AND($E$3=1),'Marks Entry 1st'!AG80,IF(AND($E$3=2),'Marks Entry 2nd'!AG80,IF(AND($E$3=3),'Marks Entry 3rd'!AG80,IF(AND($E$3=4),'Marks Entry 4th'!AG80,"")))))</f>
        <v/>
      </c>
      <c r="BG81" s="93" t="str">
        <f>IF(OR($E81="",$G81=""),"",IF(AND($E$3=1),'Marks Entry 1st'!AH80,IF(AND($E$3=2),'Marks Entry 2nd'!AH80,IF(AND($E$3=3),'Marks Entry 3rd'!AH80,IF(AND($E$3=4),'Marks Entry 4th'!AH80,"")))))</f>
        <v/>
      </c>
      <c r="BH81" s="93" t="str">
        <f>IF(OR($E81="",$G81=""),"",IF(AND($E$3=1),'Marks Entry 1st'!AI80,IF(AND($E$3=2),'Marks Entry 2nd'!AI80,IF(AND($E$3=3),'Marks Entry 3rd'!AI80,IF(AND($E$3=4),'Marks Entry 4th'!AI80,"")))))</f>
        <v/>
      </c>
      <c r="BI81" s="92" t="str">
        <f t="shared" si="105"/>
        <v/>
      </c>
      <c r="BJ81" s="87" t="str">
        <f t="shared" si="106"/>
        <v/>
      </c>
      <c r="BK81" s="144">
        <f t="shared" si="107"/>
        <v>0</v>
      </c>
      <c r="BL81" s="144" t="str">
        <f t="shared" si="108"/>
        <v/>
      </c>
      <c r="BM81" s="144" t="str">
        <f t="shared" si="71"/>
        <v/>
      </c>
      <c r="BN81" s="144" t="str">
        <f t="shared" si="109"/>
        <v/>
      </c>
      <c r="BO81" s="144" t="str">
        <f t="shared" si="72"/>
        <v/>
      </c>
      <c r="BP81" s="148" t="str">
        <f t="shared" si="73"/>
        <v/>
      </c>
      <c r="BQ81" s="180" t="str">
        <f>IF(OR($E81="",$G81=""),"",IF(AND($E$3=1),'Marks Entry 1st'!AJ80,IF(AND($E$3=2),'Marks Entry 2nd'!AJ80,IF(AND($E$3=3),'Marks Entry 3rd'!AJ80,IF(AND($E$3=4),'Marks Entry 4th'!AJ80,"")))))</f>
        <v/>
      </c>
      <c r="BR81" s="180" t="str">
        <f>IF(OR($E81="",$G81=""),"",IF(AND($E$3=1),'Marks Entry 1st'!AK80,IF(AND($E$3=2),'Marks Entry 2nd'!AK80,IF(AND($E$3=3),'Marks Entry 3rd'!AK80,IF(AND($E$3=4),'Marks Entry 4th'!AK80,"")))))</f>
        <v/>
      </c>
      <c r="BS81" s="87" t="str">
        <f t="shared" si="110"/>
        <v/>
      </c>
      <c r="BT81" s="180" t="str">
        <f>IF(OR($E81="",$G81=""),"",IF(AND($E$3=1),'Marks Entry 1st'!AL80,IF(AND($E$3=2),'Marks Entry 2nd'!AL80,IF(AND($E$3=3),'Marks Entry 3rd'!AL80,IF(AND($E$3=4),'Marks Entry 4th'!AL80,"")))))</f>
        <v/>
      </c>
      <c r="BU81" s="180" t="str">
        <f>IF(OR($E81="",$G81=""),"",IF(AND($E$3=1),'Marks Entry 1st'!AM80,IF(AND($E$3=2),'Marks Entry 2nd'!AM80,IF(AND($E$3=3),'Marks Entry 3rd'!AM80,IF(AND($E$3=4),'Marks Entry 4th'!AM80,"")))))</f>
        <v/>
      </c>
      <c r="BV81" s="180" t="str">
        <f>IF(OR($E81="",$G81=""),"",IF(AND($E$3=1),'Marks Entry 1st'!AN80,IF(AND($E$3=2),'Marks Entry 2nd'!AN80,IF(AND($E$3=3),'Marks Entry 3rd'!AN80,IF(AND($E$3=4),'Marks Entry 4th'!AN80,"")))))</f>
        <v/>
      </c>
      <c r="BW81" s="91" t="str">
        <f t="shared" si="111"/>
        <v/>
      </c>
      <c r="BX81" s="87">
        <f t="shared" si="112"/>
        <v>0</v>
      </c>
      <c r="BY81" s="93" t="str">
        <f>IF(OR($E81="",$G81=""),"",IF(AND($E$3=1),'Marks Entry 1st'!AO80,IF(AND($E$3=2),'Marks Entry 2nd'!AO80,IF(AND($E$3=3),'Marks Entry 3rd'!AO80,IF(AND($E$3=4),'Marks Entry 4th'!AO80,"")))))</f>
        <v/>
      </c>
      <c r="BZ81" s="93" t="str">
        <f>IF(OR($E81="",$G81=""),"",IF(AND($E$3=1),'Marks Entry 1st'!AP80,IF(AND($E$3=2),'Marks Entry 2nd'!AP80,IF(AND($E$3=3),'Marks Entry 3rd'!AP80,IF(AND($E$3=4),'Marks Entry 4th'!AP80,"")))))</f>
        <v/>
      </c>
      <c r="CA81" s="93" t="str">
        <f>IF(OR($E81="",$G81=""),"",IF(AND($E$3=1),'Marks Entry 1st'!AQ80,IF(AND($E$3=2),'Marks Entry 2nd'!AQ80,IF(AND($E$3=3),'Marks Entry 3rd'!AQ80,IF(AND($E$3=4),'Marks Entry 4th'!AQ80,"")))))</f>
        <v/>
      </c>
      <c r="CB81" s="92" t="str">
        <f t="shared" si="113"/>
        <v/>
      </c>
      <c r="CC81" s="87" t="str">
        <f t="shared" si="114"/>
        <v/>
      </c>
      <c r="CD81" s="144">
        <f t="shared" si="115"/>
        <v>0</v>
      </c>
      <c r="CE81" s="144" t="str">
        <f t="shared" si="116"/>
        <v/>
      </c>
      <c r="CF81" s="144" t="str">
        <f t="shared" si="74"/>
        <v/>
      </c>
      <c r="CG81" s="144" t="str">
        <f t="shared" si="117"/>
        <v/>
      </c>
      <c r="CH81" s="144" t="str">
        <f t="shared" si="75"/>
        <v/>
      </c>
      <c r="CI81" s="148" t="str">
        <f t="shared" si="76"/>
        <v/>
      </c>
      <c r="CJ81" s="380" t="str">
        <f>IF(OR($E81="",$G81=""),"",IF(AND($E$3=1),'Marks Entry 1st'!AR80,IF(AND($E$3=2),'Marks Entry 2nd'!AR80,IF(AND($E$3=3),'Marks Entry 3rd'!AR80,IF(AND($E$3=4),'Marks Entry 4th'!AR80,"")))))</f>
        <v/>
      </c>
      <c r="CK81" s="380" t="str">
        <f>IF(OR($E81="",$G81=""),"",IF(AND($E$3=1),'Marks Entry 1st'!AS80,IF(AND($E$3=2),'Marks Entry 2nd'!AS80,IF(AND($E$3=3),'Marks Entry 3rd'!AS80,IF(AND($E$3=4),'Marks Entry 4th'!AS80,"")))))</f>
        <v/>
      </c>
      <c r="CL81" s="380" t="str">
        <f>IF(OR($E81="",$G81=""),"",IF(AND($E$3=1),'Marks Entry 1st'!AT80,IF(AND($E$3=2),'Marks Entry 2nd'!AT80,IF(AND($E$3=3),'Marks Entry 3rd'!AT80,IF(AND($E$3=4),'Marks Entry 4th'!AT80,"")))))</f>
        <v/>
      </c>
      <c r="CM81" s="181" t="str">
        <f t="shared" si="118"/>
        <v/>
      </c>
      <c r="CN81" s="182">
        <f t="shared" si="119"/>
        <v>0</v>
      </c>
      <c r="CO81" s="182" t="str">
        <f t="shared" si="120"/>
        <v/>
      </c>
      <c r="CP81" s="182" t="str">
        <f t="shared" si="121"/>
        <v/>
      </c>
      <c r="CQ81" s="147" t="str">
        <f t="shared" si="77"/>
        <v/>
      </c>
      <c r="CR81" s="380" t="str">
        <f>IF(OR($E81="",$G81=""),"",IF(AND($E$3=1),'Marks Entry 1st'!AU80,IF(AND($E$3=2),'Marks Entry 2nd'!AU80,IF(AND($E$3=3),'Marks Entry 3rd'!AU80,IF(AND($E$3=4),'Marks Entry 4th'!AU80,"")))))</f>
        <v/>
      </c>
      <c r="CS81" s="380" t="str">
        <f>IF(OR($E81="",$G81=""),"",IF(AND($E$3=1),'Marks Entry 1st'!AV80,IF(AND($E$3=2),'Marks Entry 2nd'!AV80,IF(AND($E$3=3),'Marks Entry 3rd'!AV80,IF(AND($E$3=4),'Marks Entry 4th'!AV80,"")))))</f>
        <v/>
      </c>
      <c r="CT81" s="380" t="str">
        <f>IF(OR($E81="",$G81=""),"",IF(AND($E$3=1),'Marks Entry 1st'!AW80,IF(AND($E$3=2),'Marks Entry 2nd'!AW80,IF(AND($E$3=3),'Marks Entry 3rd'!AW80,IF(AND($E$3=4),'Marks Entry 4th'!AW80,"")))))</f>
        <v/>
      </c>
      <c r="CU81" s="181" t="str">
        <f t="shared" si="122"/>
        <v/>
      </c>
      <c r="CV81" s="182">
        <f t="shared" si="123"/>
        <v>0</v>
      </c>
      <c r="CW81" s="182" t="str">
        <f t="shared" si="124"/>
        <v/>
      </c>
      <c r="CX81" s="182" t="str">
        <f t="shared" si="125"/>
        <v/>
      </c>
      <c r="CY81" s="147" t="str">
        <f t="shared" si="78"/>
        <v/>
      </c>
      <c r="CZ81" s="380" t="str">
        <f>IF(OR($E81="",$G81=""),"",IF(AND($E$3=1),'Marks Entry 1st'!AX80,IF(AND($E$3=2),'Marks Entry 2nd'!AX80,IF(AND($E$3=3),'Marks Entry 3rd'!AX80,IF(AND($E$3=4),'Marks Entry 4th'!AX80,"")))))</f>
        <v/>
      </c>
      <c r="DA81" s="380" t="str">
        <f>IF(OR($E81="",$G81=""),"",IF(AND($E$3=1),'Marks Entry 1st'!AY80,IF(AND($E$3=2),'Marks Entry 2nd'!AY80,IF(AND($E$3=3),'Marks Entry 3rd'!AY80,IF(AND($E$3=4),'Marks Entry 4th'!AY80,"")))))</f>
        <v/>
      </c>
      <c r="DB81" s="380" t="str">
        <f>IF(OR($E81="",$G81=""),"",IF(AND($E$3=1),'Marks Entry 1st'!AZ80,IF(AND($E$3=2),'Marks Entry 2nd'!AZ80,IF(AND($E$3=3),'Marks Entry 3rd'!AZ80,IF(AND($E$3=4),'Marks Entry 4th'!AZ80,"")))))</f>
        <v/>
      </c>
      <c r="DC81" s="181" t="str">
        <f t="shared" si="126"/>
        <v/>
      </c>
      <c r="DD81" s="182">
        <f t="shared" si="127"/>
        <v>0</v>
      </c>
      <c r="DE81" s="182" t="str">
        <f t="shared" si="128"/>
        <v/>
      </c>
      <c r="DF81" s="182" t="str">
        <f t="shared" si="129"/>
        <v/>
      </c>
      <c r="DG81" s="147" t="str">
        <f t="shared" si="79"/>
        <v/>
      </c>
      <c r="DH81" s="104" t="str">
        <f t="shared" si="80"/>
        <v/>
      </c>
      <c r="DI81" s="105" t="str">
        <f t="shared" si="81"/>
        <v/>
      </c>
      <c r="DJ81" s="111" t="str">
        <f t="shared" si="82"/>
        <v/>
      </c>
      <c r="DK81" s="112" t="str">
        <f t="shared" si="83"/>
        <v/>
      </c>
      <c r="DL81" s="386" t="str">
        <f t="shared" si="84"/>
        <v/>
      </c>
      <c r="DM81" s="72" t="str">
        <f>IF(OR($E81="",$G81=""),"",IF(AND($E$3=1),'Marks Entry 1st'!BA80,IF(AND($E$3=2),'Marks Entry 2nd'!BA80,IF(AND($E$3=3),'Marks Entry 3rd'!BA80,IF(AND($E$3=4),'Marks Entry 4th'!BA80,"")))))</f>
        <v/>
      </c>
      <c r="DN81" s="72" t="str">
        <f>IF(OR($E81="",$G81=""),"",IF(AND($E$3=1),'Marks Entry 1st'!BB80,IF(AND($E$3=2),'Marks Entry 2nd'!BB80,IF(AND($E$3=3),'Marks Entry 3rd'!BB80,IF(AND($E$3=4),'Marks Entry 4th'!BB80,"")))))</f>
        <v/>
      </c>
      <c r="DO81" s="328" t="str">
        <f t="shared" si="85"/>
        <v/>
      </c>
      <c r="DP81" s="73"/>
      <c r="DW81" s="75">
        <f>IF(AND($E$3=1),'Marks Entry 1st'!I80,IF(AND($E$3=2),'Marks Entry 2nd'!I80,IF(AND($E$3=3),'Marks Entry 3rd'!I80,IF(AND($E$3=4),'Marks Entry 4th'!I80,""))))</f>
        <v>0</v>
      </c>
    </row>
    <row r="82" spans="1:127" ht="18.899999999999999" customHeight="1">
      <c r="A82" s="94">
        <v>75</v>
      </c>
      <c r="B82" s="94" t="str">
        <f>IF(OR(DW82=0,DW82=""),"",IF(AND($E$3=1),'Marks Entry 1st'!I81,IF(AND($E$3=2),'Marks Entry 2nd'!I81,IF(AND($E$3=3),'Marks Entry 3rd'!I81,IF(AND($E$3=4),'Marks Entry 4th'!I81,"")))))</f>
        <v/>
      </c>
      <c r="C82" s="95" t="str">
        <f>IF(OR(B82=0,B82=""),"",IF(AND($E$3=1),'Marks Entry 1st'!B81,IF(AND($E$3=2),'Marks Entry 2nd'!B81,IF(AND($E$3=3),'Marks Entry 3rd'!B81,IF(AND($E$3=4),'Marks Entry 4th'!B81,"")))))</f>
        <v/>
      </c>
      <c r="D82" s="95" t="str">
        <f>IF(OR(B82=0,B82=""),"",IF(AND($E$3=1),'Marks Entry 1st'!C81,IF(AND($E$3=2),'Marks Entry 2nd'!C81,IF(AND($E$3=3),'Marks Entry 3rd'!C81,IF(AND($E$3=4),'Marks Entry 4th'!C81,"")))))</f>
        <v/>
      </c>
      <c r="E82" s="96" t="str">
        <f>IF(OR(B82=0,B82=""),"",IF(AND($E$3=1),'Marks Entry 1st'!E81,IF(AND($E$3=2),'Marks Entry 2nd'!E81,IF(AND($E$3=3),'Marks Entry 3rd'!E81,IF(AND($E$3=4),'Marks Entry 4th'!E81,"")))))</f>
        <v/>
      </c>
      <c r="F82" s="95" t="str">
        <f>IF(OR(B82=0,B82=""),"",IF(AND($E$3=1),'Marks Entry 1st'!D81,IF(AND($E$3=2),'Marks Entry 2nd'!D81,IF(AND($E$3=3),'Marks Entry 3rd'!D81,IF(AND($E$3=4),'Marks Entry 4th'!D81,"")))))</f>
        <v/>
      </c>
      <c r="G82" s="90" t="str">
        <f>IF(OR(B82=0,B82=""),"",IF(AND($E$3=1),'Marks Entry 1st'!F81,IF(AND($E$3=2),'Marks Entry 2nd'!F81,IF(AND($E$3=3),'Marks Entry 3rd'!F81,IF(AND($E$3=4),'Marks Entry 4th'!F81,"")))))</f>
        <v/>
      </c>
      <c r="H82" s="90" t="str">
        <f>IF(OR(B82=0,B82=""),"",IF(AND($E$3=1),'Marks Entry 1st'!G81,IF(AND($E$3=2),'Marks Entry 2nd'!G81,IF(AND($E$3=3),'Marks Entry 3rd'!G81,IF(AND($E$3=4),'Marks Entry 4th'!G81,"")))))</f>
        <v/>
      </c>
      <c r="I82" s="90" t="str">
        <f>IF(OR(B82=0,B82=""),"",IF(AND($E$3=1),'Marks Entry 1st'!H81,IF(AND($E$3=2),'Marks Entry 2nd'!H81,IF(AND($E$3=3),'Marks Entry 3rd'!H81,IF(AND($E$3=4),'Marks Entry 4th'!H81,"")))))</f>
        <v/>
      </c>
      <c r="J82" s="379" t="str">
        <f>IF(OR(B82=0,B82=""),"",IF(AND($E$3=1),'Marks Entry 1st'!J81,IF(AND($E$3=2),'Marks Entry 2nd'!J81,IF(AND($E$3=3),'Marks Entry 3rd'!J81,IF(AND($E$3=4),'Marks Entry 4th'!J81,"")))))</f>
        <v/>
      </c>
      <c r="K82" s="379" t="str">
        <f>IF(OR(B82=0,B82=""),"",IF(AND($E$3=1),'Marks Entry 1st'!K81,IF(AND($E$3=2),'Marks Entry 2nd'!K81,IF(AND($E$3=3),'Marks Entry 3rd'!K81,IF(AND($E$3=4),'Marks Entry 4th'!K81,"")))))</f>
        <v/>
      </c>
      <c r="L82" s="180" t="str">
        <f>IF(OR($E82="",$G82=""),"",IF(AND($E$3=1),'Marks Entry 1st'!L81,IF(AND($E$3=2),'Marks Entry 2nd'!L81,IF(AND($E$3=3),'Marks Entry 3rd'!L81,IF(AND($E$3=4),'Marks Entry 4th'!L81,"")))))</f>
        <v/>
      </c>
      <c r="M82" s="180" t="str">
        <f>IF(OR($E82="",$G82=""),"",IF(AND($E$3=1),'Marks Entry 1st'!M81,IF(AND($E$3=2),'Marks Entry 2nd'!M81,IF(AND($E$3=3),'Marks Entry 3rd'!M81,IF(AND($E$3=4),'Marks Entry 4th'!M81,"")))))</f>
        <v/>
      </c>
      <c r="N82" s="87" t="str">
        <f t="shared" si="86"/>
        <v/>
      </c>
      <c r="O82" s="180" t="str">
        <f>IF(OR($E82="",$G82=""),"",IF(AND($E$3=1),'Marks Entry 1st'!N81,IF(AND($E$3=2),'Marks Entry 2nd'!N81,IF(AND($E$3=3),'Marks Entry 3rd'!N81,IF(AND($E$3=4),'Marks Entry 4th'!N81,"")))))</f>
        <v/>
      </c>
      <c r="P82" s="180" t="str">
        <f>IF(OR($E82="",$G82=""),"",IF(AND($E$3=1),'Marks Entry 1st'!O81,IF(AND($E$3=2),'Marks Entry 2nd'!O81,IF(AND($E$3=3),'Marks Entry 3rd'!O81,IF(AND($E$3=4),'Marks Entry 4th'!O81,"")))))</f>
        <v/>
      </c>
      <c r="Q82" s="180" t="str">
        <f>IF(OR($E82="",$G82=""),"",IF(AND($E$3=1),'Marks Entry 1st'!P81,IF(AND($E$3=2),'Marks Entry 2nd'!P81,IF(AND($E$3=3),'Marks Entry 3rd'!P81,IF(AND($E$3=4),'Marks Entry 4th'!P81,"")))))</f>
        <v/>
      </c>
      <c r="R82" s="91" t="str">
        <f t="shared" si="87"/>
        <v/>
      </c>
      <c r="S82" s="87">
        <f t="shared" si="88"/>
        <v>0</v>
      </c>
      <c r="T82" s="93" t="str">
        <f>IF(OR($E82="",$G82=""),"",IF(AND($E$3=1),'Marks Entry 1st'!Q81,IF(AND($E$3=2),'Marks Entry 2nd'!Q81,IF(AND($E$3=3),'Marks Entry 3rd'!Q81,IF(AND($E$3=4),'Marks Entry 4th'!Q81,"")))))</f>
        <v/>
      </c>
      <c r="U82" s="93" t="str">
        <f>IF(OR($E82="",$G82=""),"",IF(AND($E$3=1),'Marks Entry 1st'!R81,IF(AND($E$3=2),'Marks Entry 2nd'!R81,IF(AND($E$3=3),'Marks Entry 3rd'!R81,IF(AND($E$3=4),'Marks Entry 4th'!R81,"")))))</f>
        <v/>
      </c>
      <c r="V82" s="93" t="str">
        <f>IF(OR($E82="",$G82=""),"",IF(AND($E$3=1),'Marks Entry 1st'!S81,IF(AND($E$3=2),'Marks Entry 2nd'!S81,IF(AND($E$3=3),'Marks Entry 3rd'!S81,IF(AND($E$3=4),'Marks Entry 4th'!S81,"")))))</f>
        <v/>
      </c>
      <c r="W82" s="92" t="str">
        <f t="shared" si="89"/>
        <v/>
      </c>
      <c r="X82" s="87" t="str">
        <f t="shared" si="90"/>
        <v/>
      </c>
      <c r="Y82" s="144">
        <f t="shared" si="91"/>
        <v>0</v>
      </c>
      <c r="Z82" s="144" t="str">
        <f t="shared" si="92"/>
        <v/>
      </c>
      <c r="AA82" s="144" t="str">
        <f t="shared" si="65"/>
        <v/>
      </c>
      <c r="AB82" s="144" t="str">
        <f t="shared" si="93"/>
        <v/>
      </c>
      <c r="AC82" s="144" t="str">
        <f t="shared" si="66"/>
        <v/>
      </c>
      <c r="AD82" s="148" t="str">
        <f t="shared" si="67"/>
        <v/>
      </c>
      <c r="AE82" s="180" t="str">
        <f>IF(OR($E82="",$G82=""),"",IF(AND($E$3=1),'Marks Entry 1st'!T81,IF(AND($E$3=2),'Marks Entry 2nd'!T81,IF(AND($E$3=3),'Marks Entry 3rd'!T81,IF(AND($E$3=4),'Marks Entry 4th'!T81,"")))))</f>
        <v/>
      </c>
      <c r="AF82" s="180" t="str">
        <f>IF(OR($E82="",$G82=""),"",IF(AND($E$3=1),'Marks Entry 1st'!U81,IF(AND($E$3=2),'Marks Entry 2nd'!U81,IF(AND($E$3=3),'Marks Entry 3rd'!U81,IF(AND($E$3=4),'Marks Entry 4th'!U81,"")))))</f>
        <v/>
      </c>
      <c r="AG82" s="87" t="str">
        <f t="shared" si="94"/>
        <v/>
      </c>
      <c r="AH82" s="180" t="str">
        <f>IF(OR($E82="",$G82=""),"",IF(AND($E$3=1),'Marks Entry 1st'!V81,IF(AND($E$3=2),'Marks Entry 2nd'!V81,IF(AND($E$3=3),'Marks Entry 3rd'!V81,IF(AND($E$3=4),'Marks Entry 4th'!V81,"")))))</f>
        <v/>
      </c>
      <c r="AI82" s="180" t="str">
        <f>IF(OR($E82="",$G82=""),"",IF(AND($E$3=1),'Marks Entry 1st'!W81,IF(AND($E$3=2),'Marks Entry 2nd'!W81,IF(AND($E$3=3),'Marks Entry 3rd'!W81,IF(AND($E$3=4),'Marks Entry 4th'!W81,"")))))</f>
        <v/>
      </c>
      <c r="AJ82" s="180" t="str">
        <f>IF(OR($E82="",$G82=""),"",IF(AND($E$3=1),'Marks Entry 1st'!X81,IF(AND($E$3=2),'Marks Entry 2nd'!X81,IF(AND($E$3=3),'Marks Entry 3rd'!X81,IF(AND($E$3=4),'Marks Entry 4th'!X81,"")))))</f>
        <v/>
      </c>
      <c r="AK82" s="91" t="str">
        <f t="shared" si="95"/>
        <v/>
      </c>
      <c r="AL82" s="87">
        <f t="shared" si="96"/>
        <v>0</v>
      </c>
      <c r="AM82" s="93" t="str">
        <f>IF(OR($E82="",$G82=""),"",IF(AND($E$3=1),'Marks Entry 1st'!Y81,IF(AND($E$3=2),'Marks Entry 2nd'!Y81,IF(AND($E$3=3),'Marks Entry 3rd'!Y81,IF(AND($E$3=4),'Marks Entry 4th'!Y81,"")))))</f>
        <v/>
      </c>
      <c r="AN82" s="93" t="str">
        <f>IF(OR($E82="",$G82=""),"",IF(AND($E$3=1),'Marks Entry 1st'!Z81,IF(AND($E$3=2),'Marks Entry 2nd'!Z81,IF(AND($E$3=3),'Marks Entry 3rd'!Z81,IF(AND($E$3=4),'Marks Entry 4th'!Z81,"")))))</f>
        <v/>
      </c>
      <c r="AO82" s="93" t="str">
        <f>IF(OR($E82="",$G82=""),"",IF(AND($E$3=1),'Marks Entry 1st'!AA81,IF(AND($E$3=2),'Marks Entry 2nd'!AA81,IF(AND($E$3=3),'Marks Entry 3rd'!AA81,IF(AND($E$3=4),'Marks Entry 4th'!AA81,"")))))</f>
        <v/>
      </c>
      <c r="AP82" s="92" t="str">
        <f t="shared" si="97"/>
        <v/>
      </c>
      <c r="AQ82" s="87" t="str">
        <f t="shared" si="98"/>
        <v/>
      </c>
      <c r="AR82" s="144">
        <f t="shared" si="99"/>
        <v>0</v>
      </c>
      <c r="AS82" s="144" t="str">
        <f t="shared" si="100"/>
        <v/>
      </c>
      <c r="AT82" s="144" t="str">
        <f t="shared" si="68"/>
        <v/>
      </c>
      <c r="AU82" s="144" t="str">
        <f t="shared" si="101"/>
        <v/>
      </c>
      <c r="AV82" s="144" t="str">
        <f t="shared" si="69"/>
        <v/>
      </c>
      <c r="AW82" s="148" t="str">
        <f t="shared" si="70"/>
        <v/>
      </c>
      <c r="AX82" s="180" t="str">
        <f>IF(OR($E82="",$G82=""),"",IF(AND($E$3=1),'Marks Entry 1st'!AB81,IF(AND($E$3=2),'Marks Entry 2nd'!AB81,IF(AND($E$3=3),'Marks Entry 3rd'!AB81,IF(AND($E$3=4),'Marks Entry 4th'!AB81,"")))))</f>
        <v/>
      </c>
      <c r="AY82" s="180" t="str">
        <f>IF(OR($E82="",$G82=""),"",IF(AND($E$3=1),'Marks Entry 1st'!AC81,IF(AND($E$3=2),'Marks Entry 2nd'!AC81,IF(AND($E$3=3),'Marks Entry 3rd'!AC81,IF(AND($E$3=4),'Marks Entry 4th'!AC81,"")))))</f>
        <v/>
      </c>
      <c r="AZ82" s="87" t="str">
        <f t="shared" si="102"/>
        <v/>
      </c>
      <c r="BA82" s="180" t="str">
        <f>IF(OR($E82="",$G82=""),"",IF(AND($E$3=1),'Marks Entry 1st'!AD81,IF(AND($E$3=2),'Marks Entry 2nd'!AD81,IF(AND($E$3=3),'Marks Entry 3rd'!AD81,IF(AND($E$3=4),'Marks Entry 4th'!AD81,"")))))</f>
        <v/>
      </c>
      <c r="BB82" s="180" t="str">
        <f>IF(OR($E82="",$G82=""),"",IF(AND($E$3=1),'Marks Entry 1st'!AE81,IF(AND($E$3=2),'Marks Entry 2nd'!AE81,IF(AND($E$3=3),'Marks Entry 3rd'!AE81,IF(AND($E$3=4),'Marks Entry 4th'!AE81,"")))))</f>
        <v/>
      </c>
      <c r="BC82" s="180" t="str">
        <f>IF(OR($E82="",$G82=""),"",IF(AND($E$3=1),'Marks Entry 1st'!AF81,IF(AND($E$3=2),'Marks Entry 2nd'!AF81,IF(AND($E$3=3),'Marks Entry 3rd'!AF81,IF(AND($E$3=4),'Marks Entry 4th'!AF81,"")))))</f>
        <v/>
      </c>
      <c r="BD82" s="91" t="str">
        <f t="shared" si="103"/>
        <v/>
      </c>
      <c r="BE82" s="87">
        <f t="shared" si="104"/>
        <v>0</v>
      </c>
      <c r="BF82" s="93" t="str">
        <f>IF(OR($E82="",$G82=""),"",IF(AND($E$3=1),'Marks Entry 1st'!AG81,IF(AND($E$3=2),'Marks Entry 2nd'!AG81,IF(AND($E$3=3),'Marks Entry 3rd'!AG81,IF(AND($E$3=4),'Marks Entry 4th'!AG81,"")))))</f>
        <v/>
      </c>
      <c r="BG82" s="93" t="str">
        <f>IF(OR($E82="",$G82=""),"",IF(AND($E$3=1),'Marks Entry 1st'!AH81,IF(AND($E$3=2),'Marks Entry 2nd'!AH81,IF(AND($E$3=3),'Marks Entry 3rd'!AH81,IF(AND($E$3=4),'Marks Entry 4th'!AH81,"")))))</f>
        <v/>
      </c>
      <c r="BH82" s="93" t="str">
        <f>IF(OR($E82="",$G82=""),"",IF(AND($E$3=1),'Marks Entry 1st'!AI81,IF(AND($E$3=2),'Marks Entry 2nd'!AI81,IF(AND($E$3=3),'Marks Entry 3rd'!AI81,IF(AND($E$3=4),'Marks Entry 4th'!AI81,"")))))</f>
        <v/>
      </c>
      <c r="BI82" s="92" t="str">
        <f t="shared" si="105"/>
        <v/>
      </c>
      <c r="BJ82" s="87" t="str">
        <f t="shared" si="106"/>
        <v/>
      </c>
      <c r="BK82" s="144">
        <f t="shared" si="107"/>
        <v>0</v>
      </c>
      <c r="BL82" s="144" t="str">
        <f t="shared" si="108"/>
        <v/>
      </c>
      <c r="BM82" s="144" t="str">
        <f t="shared" si="71"/>
        <v/>
      </c>
      <c r="BN82" s="144" t="str">
        <f t="shared" si="109"/>
        <v/>
      </c>
      <c r="BO82" s="144" t="str">
        <f t="shared" si="72"/>
        <v/>
      </c>
      <c r="BP82" s="148" t="str">
        <f t="shared" si="73"/>
        <v/>
      </c>
      <c r="BQ82" s="180" t="str">
        <f>IF(OR($E82="",$G82=""),"",IF(AND($E$3=1),'Marks Entry 1st'!AJ81,IF(AND($E$3=2),'Marks Entry 2nd'!AJ81,IF(AND($E$3=3),'Marks Entry 3rd'!AJ81,IF(AND($E$3=4),'Marks Entry 4th'!AJ81,"")))))</f>
        <v/>
      </c>
      <c r="BR82" s="180" t="str">
        <f>IF(OR($E82="",$G82=""),"",IF(AND($E$3=1),'Marks Entry 1st'!AK81,IF(AND($E$3=2),'Marks Entry 2nd'!AK81,IF(AND($E$3=3),'Marks Entry 3rd'!AK81,IF(AND($E$3=4),'Marks Entry 4th'!AK81,"")))))</f>
        <v/>
      </c>
      <c r="BS82" s="87" t="str">
        <f t="shared" si="110"/>
        <v/>
      </c>
      <c r="BT82" s="180" t="str">
        <f>IF(OR($E82="",$G82=""),"",IF(AND($E$3=1),'Marks Entry 1st'!AL81,IF(AND($E$3=2),'Marks Entry 2nd'!AL81,IF(AND($E$3=3),'Marks Entry 3rd'!AL81,IF(AND($E$3=4),'Marks Entry 4th'!AL81,"")))))</f>
        <v/>
      </c>
      <c r="BU82" s="180" t="str">
        <f>IF(OR($E82="",$G82=""),"",IF(AND($E$3=1),'Marks Entry 1st'!AM81,IF(AND($E$3=2),'Marks Entry 2nd'!AM81,IF(AND($E$3=3),'Marks Entry 3rd'!AM81,IF(AND($E$3=4),'Marks Entry 4th'!AM81,"")))))</f>
        <v/>
      </c>
      <c r="BV82" s="180" t="str">
        <f>IF(OR($E82="",$G82=""),"",IF(AND($E$3=1),'Marks Entry 1st'!AN81,IF(AND($E$3=2),'Marks Entry 2nd'!AN81,IF(AND($E$3=3),'Marks Entry 3rd'!AN81,IF(AND($E$3=4),'Marks Entry 4th'!AN81,"")))))</f>
        <v/>
      </c>
      <c r="BW82" s="91" t="str">
        <f t="shared" si="111"/>
        <v/>
      </c>
      <c r="BX82" s="87">
        <f t="shared" si="112"/>
        <v>0</v>
      </c>
      <c r="BY82" s="93" t="str">
        <f>IF(OR($E82="",$G82=""),"",IF(AND($E$3=1),'Marks Entry 1st'!AO81,IF(AND($E$3=2),'Marks Entry 2nd'!AO81,IF(AND($E$3=3),'Marks Entry 3rd'!AO81,IF(AND($E$3=4),'Marks Entry 4th'!AO81,"")))))</f>
        <v/>
      </c>
      <c r="BZ82" s="93" t="str">
        <f>IF(OR($E82="",$G82=""),"",IF(AND($E$3=1),'Marks Entry 1st'!AP81,IF(AND($E$3=2),'Marks Entry 2nd'!AP81,IF(AND($E$3=3),'Marks Entry 3rd'!AP81,IF(AND($E$3=4),'Marks Entry 4th'!AP81,"")))))</f>
        <v/>
      </c>
      <c r="CA82" s="93" t="str">
        <f>IF(OR($E82="",$G82=""),"",IF(AND($E$3=1),'Marks Entry 1st'!AQ81,IF(AND($E$3=2),'Marks Entry 2nd'!AQ81,IF(AND($E$3=3),'Marks Entry 3rd'!AQ81,IF(AND($E$3=4),'Marks Entry 4th'!AQ81,"")))))</f>
        <v/>
      </c>
      <c r="CB82" s="92" t="str">
        <f t="shared" si="113"/>
        <v/>
      </c>
      <c r="CC82" s="87" t="str">
        <f t="shared" si="114"/>
        <v/>
      </c>
      <c r="CD82" s="144">
        <f t="shared" si="115"/>
        <v>0</v>
      </c>
      <c r="CE82" s="144" t="str">
        <f t="shared" si="116"/>
        <v/>
      </c>
      <c r="CF82" s="144" t="str">
        <f t="shared" si="74"/>
        <v/>
      </c>
      <c r="CG82" s="144" t="str">
        <f t="shared" si="117"/>
        <v/>
      </c>
      <c r="CH82" s="144" t="str">
        <f t="shared" si="75"/>
        <v/>
      </c>
      <c r="CI82" s="148" t="str">
        <f t="shared" si="76"/>
        <v/>
      </c>
      <c r="CJ82" s="380" t="str">
        <f>IF(OR($E82="",$G82=""),"",IF(AND($E$3=1),'Marks Entry 1st'!AR81,IF(AND($E$3=2),'Marks Entry 2nd'!AR81,IF(AND($E$3=3),'Marks Entry 3rd'!AR81,IF(AND($E$3=4),'Marks Entry 4th'!AR81,"")))))</f>
        <v/>
      </c>
      <c r="CK82" s="380" t="str">
        <f>IF(OR($E82="",$G82=""),"",IF(AND($E$3=1),'Marks Entry 1st'!AS81,IF(AND($E$3=2),'Marks Entry 2nd'!AS81,IF(AND($E$3=3),'Marks Entry 3rd'!AS81,IF(AND($E$3=4),'Marks Entry 4th'!AS81,"")))))</f>
        <v/>
      </c>
      <c r="CL82" s="380" t="str">
        <f>IF(OR($E82="",$G82=""),"",IF(AND($E$3=1),'Marks Entry 1st'!AT81,IF(AND($E$3=2),'Marks Entry 2nd'!AT81,IF(AND($E$3=3),'Marks Entry 3rd'!AT81,IF(AND($E$3=4),'Marks Entry 4th'!AT81,"")))))</f>
        <v/>
      </c>
      <c r="CM82" s="181" t="str">
        <f t="shared" si="118"/>
        <v/>
      </c>
      <c r="CN82" s="182">
        <f t="shared" si="119"/>
        <v>0</v>
      </c>
      <c r="CO82" s="182" t="str">
        <f t="shared" si="120"/>
        <v/>
      </c>
      <c r="CP82" s="182" t="str">
        <f t="shared" si="121"/>
        <v/>
      </c>
      <c r="CQ82" s="147" t="str">
        <f t="shared" si="77"/>
        <v/>
      </c>
      <c r="CR82" s="380" t="str">
        <f>IF(OR($E82="",$G82=""),"",IF(AND($E$3=1),'Marks Entry 1st'!AU81,IF(AND($E$3=2),'Marks Entry 2nd'!AU81,IF(AND($E$3=3),'Marks Entry 3rd'!AU81,IF(AND($E$3=4),'Marks Entry 4th'!AU81,"")))))</f>
        <v/>
      </c>
      <c r="CS82" s="380" t="str">
        <f>IF(OR($E82="",$G82=""),"",IF(AND($E$3=1),'Marks Entry 1st'!AV81,IF(AND($E$3=2),'Marks Entry 2nd'!AV81,IF(AND($E$3=3),'Marks Entry 3rd'!AV81,IF(AND($E$3=4),'Marks Entry 4th'!AV81,"")))))</f>
        <v/>
      </c>
      <c r="CT82" s="380" t="str">
        <f>IF(OR($E82="",$G82=""),"",IF(AND($E$3=1),'Marks Entry 1st'!AW81,IF(AND($E$3=2),'Marks Entry 2nd'!AW81,IF(AND($E$3=3),'Marks Entry 3rd'!AW81,IF(AND($E$3=4),'Marks Entry 4th'!AW81,"")))))</f>
        <v/>
      </c>
      <c r="CU82" s="181" t="str">
        <f t="shared" si="122"/>
        <v/>
      </c>
      <c r="CV82" s="182">
        <f t="shared" si="123"/>
        <v>0</v>
      </c>
      <c r="CW82" s="182" t="str">
        <f t="shared" si="124"/>
        <v/>
      </c>
      <c r="CX82" s="182" t="str">
        <f t="shared" si="125"/>
        <v/>
      </c>
      <c r="CY82" s="147" t="str">
        <f t="shared" si="78"/>
        <v/>
      </c>
      <c r="CZ82" s="380" t="str">
        <f>IF(OR($E82="",$G82=""),"",IF(AND($E$3=1),'Marks Entry 1st'!AX81,IF(AND($E$3=2),'Marks Entry 2nd'!AX81,IF(AND($E$3=3),'Marks Entry 3rd'!AX81,IF(AND($E$3=4),'Marks Entry 4th'!AX81,"")))))</f>
        <v/>
      </c>
      <c r="DA82" s="380" t="str">
        <f>IF(OR($E82="",$G82=""),"",IF(AND($E$3=1),'Marks Entry 1st'!AY81,IF(AND($E$3=2),'Marks Entry 2nd'!AY81,IF(AND($E$3=3),'Marks Entry 3rd'!AY81,IF(AND($E$3=4),'Marks Entry 4th'!AY81,"")))))</f>
        <v/>
      </c>
      <c r="DB82" s="380" t="str">
        <f>IF(OR($E82="",$G82=""),"",IF(AND($E$3=1),'Marks Entry 1st'!AZ81,IF(AND($E$3=2),'Marks Entry 2nd'!AZ81,IF(AND($E$3=3),'Marks Entry 3rd'!AZ81,IF(AND($E$3=4),'Marks Entry 4th'!AZ81,"")))))</f>
        <v/>
      </c>
      <c r="DC82" s="181" t="str">
        <f t="shared" si="126"/>
        <v/>
      </c>
      <c r="DD82" s="182">
        <f t="shared" si="127"/>
        <v>0</v>
      </c>
      <c r="DE82" s="182" t="str">
        <f t="shared" si="128"/>
        <v/>
      </c>
      <c r="DF82" s="182" t="str">
        <f t="shared" si="129"/>
        <v/>
      </c>
      <c r="DG82" s="147" t="str">
        <f t="shared" si="79"/>
        <v/>
      </c>
      <c r="DH82" s="104" t="str">
        <f t="shared" si="80"/>
        <v/>
      </c>
      <c r="DI82" s="105" t="str">
        <f t="shared" si="81"/>
        <v/>
      </c>
      <c r="DJ82" s="111" t="str">
        <f t="shared" si="82"/>
        <v/>
      </c>
      <c r="DK82" s="112" t="str">
        <f t="shared" si="83"/>
        <v/>
      </c>
      <c r="DL82" s="386" t="str">
        <f t="shared" si="84"/>
        <v/>
      </c>
      <c r="DM82" s="72" t="str">
        <f>IF(OR($E82="",$G82=""),"",IF(AND($E$3=1),'Marks Entry 1st'!BA81,IF(AND($E$3=2),'Marks Entry 2nd'!BA81,IF(AND($E$3=3),'Marks Entry 3rd'!BA81,IF(AND($E$3=4),'Marks Entry 4th'!BA81,"")))))</f>
        <v/>
      </c>
      <c r="DN82" s="72" t="str">
        <f>IF(OR($E82="",$G82=""),"",IF(AND($E$3=1),'Marks Entry 1st'!BB81,IF(AND($E$3=2),'Marks Entry 2nd'!BB81,IF(AND($E$3=3),'Marks Entry 3rd'!BB81,IF(AND($E$3=4),'Marks Entry 4th'!BB81,"")))))</f>
        <v/>
      </c>
      <c r="DO82" s="328" t="str">
        <f t="shared" si="85"/>
        <v/>
      </c>
      <c r="DP82" s="73"/>
      <c r="DW82" s="75">
        <f>IF(AND($E$3=1),'Marks Entry 1st'!I81,IF(AND($E$3=2),'Marks Entry 2nd'!I81,IF(AND($E$3=3),'Marks Entry 3rd'!I81,IF(AND($E$3=4),'Marks Entry 4th'!I81,""))))</f>
        <v>0</v>
      </c>
    </row>
    <row r="83" spans="1:127" ht="18.899999999999999" customHeight="1">
      <c r="A83" s="94">
        <v>76</v>
      </c>
      <c r="B83" s="94" t="str">
        <f>IF(OR(DW83=0,DW83=""),"",IF(AND($E$3=1),'Marks Entry 1st'!I82,IF(AND($E$3=2),'Marks Entry 2nd'!I82,IF(AND($E$3=3),'Marks Entry 3rd'!I82,IF(AND($E$3=4),'Marks Entry 4th'!I82,"")))))</f>
        <v/>
      </c>
      <c r="C83" s="95" t="str">
        <f>IF(OR(B83=0,B83=""),"",IF(AND($E$3=1),'Marks Entry 1st'!B82,IF(AND($E$3=2),'Marks Entry 2nd'!B82,IF(AND($E$3=3),'Marks Entry 3rd'!B82,IF(AND($E$3=4),'Marks Entry 4th'!B82,"")))))</f>
        <v/>
      </c>
      <c r="D83" s="95" t="str">
        <f>IF(OR(B83=0,B83=""),"",IF(AND($E$3=1),'Marks Entry 1st'!C82,IF(AND($E$3=2),'Marks Entry 2nd'!C82,IF(AND($E$3=3),'Marks Entry 3rd'!C82,IF(AND($E$3=4),'Marks Entry 4th'!C82,"")))))</f>
        <v/>
      </c>
      <c r="E83" s="96" t="str">
        <f>IF(OR(B83=0,B83=""),"",IF(AND($E$3=1),'Marks Entry 1st'!E82,IF(AND($E$3=2),'Marks Entry 2nd'!E82,IF(AND($E$3=3),'Marks Entry 3rd'!E82,IF(AND($E$3=4),'Marks Entry 4th'!E82,"")))))</f>
        <v/>
      </c>
      <c r="F83" s="95" t="str">
        <f>IF(OR(B83=0,B83=""),"",IF(AND($E$3=1),'Marks Entry 1st'!D82,IF(AND($E$3=2),'Marks Entry 2nd'!D82,IF(AND($E$3=3),'Marks Entry 3rd'!D82,IF(AND($E$3=4),'Marks Entry 4th'!D82,"")))))</f>
        <v/>
      </c>
      <c r="G83" s="90" t="str">
        <f>IF(OR(B83=0,B83=""),"",IF(AND($E$3=1),'Marks Entry 1st'!F82,IF(AND($E$3=2),'Marks Entry 2nd'!F82,IF(AND($E$3=3),'Marks Entry 3rd'!F82,IF(AND($E$3=4),'Marks Entry 4th'!F82,"")))))</f>
        <v/>
      </c>
      <c r="H83" s="90" t="str">
        <f>IF(OR(B83=0,B83=""),"",IF(AND($E$3=1),'Marks Entry 1st'!G82,IF(AND($E$3=2),'Marks Entry 2nd'!G82,IF(AND($E$3=3),'Marks Entry 3rd'!G82,IF(AND($E$3=4),'Marks Entry 4th'!G82,"")))))</f>
        <v/>
      </c>
      <c r="I83" s="90" t="str">
        <f>IF(OR(B83=0,B83=""),"",IF(AND($E$3=1),'Marks Entry 1st'!H82,IF(AND($E$3=2),'Marks Entry 2nd'!H82,IF(AND($E$3=3),'Marks Entry 3rd'!H82,IF(AND($E$3=4),'Marks Entry 4th'!H82,"")))))</f>
        <v/>
      </c>
      <c r="J83" s="379" t="str">
        <f>IF(OR(B83=0,B83=""),"",IF(AND($E$3=1),'Marks Entry 1st'!J82,IF(AND($E$3=2),'Marks Entry 2nd'!J82,IF(AND($E$3=3),'Marks Entry 3rd'!J82,IF(AND($E$3=4),'Marks Entry 4th'!J82,"")))))</f>
        <v/>
      </c>
      <c r="K83" s="379" t="str">
        <f>IF(OR(B83=0,B83=""),"",IF(AND($E$3=1),'Marks Entry 1st'!K82,IF(AND($E$3=2),'Marks Entry 2nd'!K82,IF(AND($E$3=3),'Marks Entry 3rd'!K82,IF(AND($E$3=4),'Marks Entry 4th'!K82,"")))))</f>
        <v/>
      </c>
      <c r="L83" s="180" t="str">
        <f>IF(OR($E83="",$G83=""),"",IF(AND($E$3=1),'Marks Entry 1st'!L82,IF(AND($E$3=2),'Marks Entry 2nd'!L82,IF(AND($E$3=3),'Marks Entry 3rd'!L82,IF(AND($E$3=4),'Marks Entry 4th'!L82,"")))))</f>
        <v/>
      </c>
      <c r="M83" s="180" t="str">
        <f>IF(OR($E83="",$G83=""),"",IF(AND($E$3=1),'Marks Entry 1st'!M82,IF(AND($E$3=2),'Marks Entry 2nd'!M82,IF(AND($E$3=3),'Marks Entry 3rd'!M82,IF(AND($E$3=4),'Marks Entry 4th'!M82,"")))))</f>
        <v/>
      </c>
      <c r="N83" s="87" t="str">
        <f t="shared" si="86"/>
        <v/>
      </c>
      <c r="O83" s="180" t="str">
        <f>IF(OR($E83="",$G83=""),"",IF(AND($E$3=1),'Marks Entry 1st'!N82,IF(AND($E$3=2),'Marks Entry 2nd'!N82,IF(AND($E$3=3),'Marks Entry 3rd'!N82,IF(AND($E$3=4),'Marks Entry 4th'!N82,"")))))</f>
        <v/>
      </c>
      <c r="P83" s="180" t="str">
        <f>IF(OR($E83="",$G83=""),"",IF(AND($E$3=1),'Marks Entry 1st'!O82,IF(AND($E$3=2),'Marks Entry 2nd'!O82,IF(AND($E$3=3),'Marks Entry 3rd'!O82,IF(AND($E$3=4),'Marks Entry 4th'!O82,"")))))</f>
        <v/>
      </c>
      <c r="Q83" s="180" t="str">
        <f>IF(OR($E83="",$G83=""),"",IF(AND($E$3=1),'Marks Entry 1st'!P82,IF(AND($E$3=2),'Marks Entry 2nd'!P82,IF(AND($E$3=3),'Marks Entry 3rd'!P82,IF(AND($E$3=4),'Marks Entry 4th'!P82,"")))))</f>
        <v/>
      </c>
      <c r="R83" s="91" t="str">
        <f t="shared" si="87"/>
        <v/>
      </c>
      <c r="S83" s="87">
        <f t="shared" si="88"/>
        <v>0</v>
      </c>
      <c r="T83" s="93" t="str">
        <f>IF(OR($E83="",$G83=""),"",IF(AND($E$3=1),'Marks Entry 1st'!Q82,IF(AND($E$3=2),'Marks Entry 2nd'!Q82,IF(AND($E$3=3),'Marks Entry 3rd'!Q82,IF(AND($E$3=4),'Marks Entry 4th'!Q82,"")))))</f>
        <v/>
      </c>
      <c r="U83" s="93" t="str">
        <f>IF(OR($E83="",$G83=""),"",IF(AND($E$3=1),'Marks Entry 1st'!R82,IF(AND($E$3=2),'Marks Entry 2nd'!R82,IF(AND($E$3=3),'Marks Entry 3rd'!R82,IF(AND($E$3=4),'Marks Entry 4th'!R82,"")))))</f>
        <v/>
      </c>
      <c r="V83" s="93" t="str">
        <f>IF(OR($E83="",$G83=""),"",IF(AND($E$3=1),'Marks Entry 1st'!S82,IF(AND($E$3=2),'Marks Entry 2nd'!S82,IF(AND($E$3=3),'Marks Entry 3rd'!S82,IF(AND($E$3=4),'Marks Entry 4th'!S82,"")))))</f>
        <v/>
      </c>
      <c r="W83" s="92" t="str">
        <f t="shared" si="89"/>
        <v/>
      </c>
      <c r="X83" s="87" t="str">
        <f t="shared" si="90"/>
        <v/>
      </c>
      <c r="Y83" s="144">
        <f t="shared" si="91"/>
        <v>0</v>
      </c>
      <c r="Z83" s="144" t="str">
        <f t="shared" si="92"/>
        <v/>
      </c>
      <c r="AA83" s="144" t="str">
        <f t="shared" si="65"/>
        <v/>
      </c>
      <c r="AB83" s="144" t="str">
        <f t="shared" si="93"/>
        <v/>
      </c>
      <c r="AC83" s="144" t="str">
        <f t="shared" si="66"/>
        <v/>
      </c>
      <c r="AD83" s="148" t="str">
        <f t="shared" si="67"/>
        <v/>
      </c>
      <c r="AE83" s="180" t="str">
        <f>IF(OR($E83="",$G83=""),"",IF(AND($E$3=1),'Marks Entry 1st'!T82,IF(AND($E$3=2),'Marks Entry 2nd'!T82,IF(AND($E$3=3),'Marks Entry 3rd'!T82,IF(AND($E$3=4),'Marks Entry 4th'!T82,"")))))</f>
        <v/>
      </c>
      <c r="AF83" s="180" t="str">
        <f>IF(OR($E83="",$G83=""),"",IF(AND($E$3=1),'Marks Entry 1st'!U82,IF(AND($E$3=2),'Marks Entry 2nd'!U82,IF(AND($E$3=3),'Marks Entry 3rd'!U82,IF(AND($E$3=4),'Marks Entry 4th'!U82,"")))))</f>
        <v/>
      </c>
      <c r="AG83" s="87" t="str">
        <f t="shared" si="94"/>
        <v/>
      </c>
      <c r="AH83" s="180" t="str">
        <f>IF(OR($E83="",$G83=""),"",IF(AND($E$3=1),'Marks Entry 1st'!V82,IF(AND($E$3=2),'Marks Entry 2nd'!V82,IF(AND($E$3=3),'Marks Entry 3rd'!V82,IF(AND($E$3=4),'Marks Entry 4th'!V82,"")))))</f>
        <v/>
      </c>
      <c r="AI83" s="180" t="str">
        <f>IF(OR($E83="",$G83=""),"",IF(AND($E$3=1),'Marks Entry 1st'!W82,IF(AND($E$3=2),'Marks Entry 2nd'!W82,IF(AND($E$3=3),'Marks Entry 3rd'!W82,IF(AND($E$3=4),'Marks Entry 4th'!W82,"")))))</f>
        <v/>
      </c>
      <c r="AJ83" s="180" t="str">
        <f>IF(OR($E83="",$G83=""),"",IF(AND($E$3=1),'Marks Entry 1st'!X82,IF(AND($E$3=2),'Marks Entry 2nd'!X82,IF(AND($E$3=3),'Marks Entry 3rd'!X82,IF(AND($E$3=4),'Marks Entry 4th'!X82,"")))))</f>
        <v/>
      </c>
      <c r="AK83" s="91" t="str">
        <f t="shared" si="95"/>
        <v/>
      </c>
      <c r="AL83" s="87">
        <f t="shared" si="96"/>
        <v>0</v>
      </c>
      <c r="AM83" s="93" t="str">
        <f>IF(OR($E83="",$G83=""),"",IF(AND($E$3=1),'Marks Entry 1st'!Y82,IF(AND($E$3=2),'Marks Entry 2nd'!Y82,IF(AND($E$3=3),'Marks Entry 3rd'!Y82,IF(AND($E$3=4),'Marks Entry 4th'!Y82,"")))))</f>
        <v/>
      </c>
      <c r="AN83" s="93" t="str">
        <f>IF(OR($E83="",$G83=""),"",IF(AND($E$3=1),'Marks Entry 1st'!Z82,IF(AND($E$3=2),'Marks Entry 2nd'!Z82,IF(AND($E$3=3),'Marks Entry 3rd'!Z82,IF(AND($E$3=4),'Marks Entry 4th'!Z82,"")))))</f>
        <v/>
      </c>
      <c r="AO83" s="93" t="str">
        <f>IF(OR($E83="",$G83=""),"",IF(AND($E$3=1),'Marks Entry 1st'!AA82,IF(AND($E$3=2),'Marks Entry 2nd'!AA82,IF(AND($E$3=3),'Marks Entry 3rd'!AA82,IF(AND($E$3=4),'Marks Entry 4th'!AA82,"")))))</f>
        <v/>
      </c>
      <c r="AP83" s="92" t="str">
        <f t="shared" si="97"/>
        <v/>
      </c>
      <c r="AQ83" s="87" t="str">
        <f t="shared" si="98"/>
        <v/>
      </c>
      <c r="AR83" s="144">
        <f t="shared" si="99"/>
        <v>0</v>
      </c>
      <c r="AS83" s="144" t="str">
        <f t="shared" si="100"/>
        <v/>
      </c>
      <c r="AT83" s="144" t="str">
        <f t="shared" si="68"/>
        <v/>
      </c>
      <c r="AU83" s="144" t="str">
        <f t="shared" si="101"/>
        <v/>
      </c>
      <c r="AV83" s="144" t="str">
        <f t="shared" si="69"/>
        <v/>
      </c>
      <c r="AW83" s="148" t="str">
        <f t="shared" si="70"/>
        <v/>
      </c>
      <c r="AX83" s="180" t="str">
        <f>IF(OR($E83="",$G83=""),"",IF(AND($E$3=1),'Marks Entry 1st'!AB82,IF(AND($E$3=2),'Marks Entry 2nd'!AB82,IF(AND($E$3=3),'Marks Entry 3rd'!AB82,IF(AND($E$3=4),'Marks Entry 4th'!AB82,"")))))</f>
        <v/>
      </c>
      <c r="AY83" s="180" t="str">
        <f>IF(OR($E83="",$G83=""),"",IF(AND($E$3=1),'Marks Entry 1st'!AC82,IF(AND($E$3=2),'Marks Entry 2nd'!AC82,IF(AND($E$3=3),'Marks Entry 3rd'!AC82,IF(AND($E$3=4),'Marks Entry 4th'!AC82,"")))))</f>
        <v/>
      </c>
      <c r="AZ83" s="87" t="str">
        <f t="shared" si="102"/>
        <v/>
      </c>
      <c r="BA83" s="180" t="str">
        <f>IF(OR($E83="",$G83=""),"",IF(AND($E$3=1),'Marks Entry 1st'!AD82,IF(AND($E$3=2),'Marks Entry 2nd'!AD82,IF(AND($E$3=3),'Marks Entry 3rd'!AD82,IF(AND($E$3=4),'Marks Entry 4th'!AD82,"")))))</f>
        <v/>
      </c>
      <c r="BB83" s="180" t="str">
        <f>IF(OR($E83="",$G83=""),"",IF(AND($E$3=1),'Marks Entry 1st'!AE82,IF(AND($E$3=2),'Marks Entry 2nd'!AE82,IF(AND($E$3=3),'Marks Entry 3rd'!AE82,IF(AND($E$3=4),'Marks Entry 4th'!AE82,"")))))</f>
        <v/>
      </c>
      <c r="BC83" s="180" t="str">
        <f>IF(OR($E83="",$G83=""),"",IF(AND($E$3=1),'Marks Entry 1st'!AF82,IF(AND($E$3=2),'Marks Entry 2nd'!AF82,IF(AND($E$3=3),'Marks Entry 3rd'!AF82,IF(AND($E$3=4),'Marks Entry 4th'!AF82,"")))))</f>
        <v/>
      </c>
      <c r="BD83" s="91" t="str">
        <f t="shared" si="103"/>
        <v/>
      </c>
      <c r="BE83" s="87">
        <f t="shared" si="104"/>
        <v>0</v>
      </c>
      <c r="BF83" s="93" t="str">
        <f>IF(OR($E83="",$G83=""),"",IF(AND($E$3=1),'Marks Entry 1st'!AG82,IF(AND($E$3=2),'Marks Entry 2nd'!AG82,IF(AND($E$3=3),'Marks Entry 3rd'!AG82,IF(AND($E$3=4),'Marks Entry 4th'!AG82,"")))))</f>
        <v/>
      </c>
      <c r="BG83" s="93" t="str">
        <f>IF(OR($E83="",$G83=""),"",IF(AND($E$3=1),'Marks Entry 1st'!AH82,IF(AND($E$3=2),'Marks Entry 2nd'!AH82,IF(AND($E$3=3),'Marks Entry 3rd'!AH82,IF(AND($E$3=4),'Marks Entry 4th'!AH82,"")))))</f>
        <v/>
      </c>
      <c r="BH83" s="93" t="str">
        <f>IF(OR($E83="",$G83=""),"",IF(AND($E$3=1),'Marks Entry 1st'!AI82,IF(AND($E$3=2),'Marks Entry 2nd'!AI82,IF(AND($E$3=3),'Marks Entry 3rd'!AI82,IF(AND($E$3=4),'Marks Entry 4th'!AI82,"")))))</f>
        <v/>
      </c>
      <c r="BI83" s="92" t="str">
        <f t="shared" si="105"/>
        <v/>
      </c>
      <c r="BJ83" s="87" t="str">
        <f t="shared" si="106"/>
        <v/>
      </c>
      <c r="BK83" s="144">
        <f t="shared" si="107"/>
        <v>0</v>
      </c>
      <c r="BL83" s="144" t="str">
        <f t="shared" si="108"/>
        <v/>
      </c>
      <c r="BM83" s="144" t="str">
        <f t="shared" si="71"/>
        <v/>
      </c>
      <c r="BN83" s="144" t="str">
        <f t="shared" si="109"/>
        <v/>
      </c>
      <c r="BO83" s="144" t="str">
        <f t="shared" si="72"/>
        <v/>
      </c>
      <c r="BP83" s="148" t="str">
        <f t="shared" si="73"/>
        <v/>
      </c>
      <c r="BQ83" s="180" t="str">
        <f>IF(OR($E83="",$G83=""),"",IF(AND($E$3=1),'Marks Entry 1st'!AJ82,IF(AND($E$3=2),'Marks Entry 2nd'!AJ82,IF(AND($E$3=3),'Marks Entry 3rd'!AJ82,IF(AND($E$3=4),'Marks Entry 4th'!AJ82,"")))))</f>
        <v/>
      </c>
      <c r="BR83" s="180" t="str">
        <f>IF(OR($E83="",$G83=""),"",IF(AND($E$3=1),'Marks Entry 1st'!AK82,IF(AND($E$3=2),'Marks Entry 2nd'!AK82,IF(AND($E$3=3),'Marks Entry 3rd'!AK82,IF(AND($E$3=4),'Marks Entry 4th'!AK82,"")))))</f>
        <v/>
      </c>
      <c r="BS83" s="87" t="str">
        <f t="shared" si="110"/>
        <v/>
      </c>
      <c r="BT83" s="180" t="str">
        <f>IF(OR($E83="",$G83=""),"",IF(AND($E$3=1),'Marks Entry 1st'!AL82,IF(AND($E$3=2),'Marks Entry 2nd'!AL82,IF(AND($E$3=3),'Marks Entry 3rd'!AL82,IF(AND($E$3=4),'Marks Entry 4th'!AL82,"")))))</f>
        <v/>
      </c>
      <c r="BU83" s="180" t="str">
        <f>IF(OR($E83="",$G83=""),"",IF(AND($E$3=1),'Marks Entry 1st'!AM82,IF(AND($E$3=2),'Marks Entry 2nd'!AM82,IF(AND($E$3=3),'Marks Entry 3rd'!AM82,IF(AND($E$3=4),'Marks Entry 4th'!AM82,"")))))</f>
        <v/>
      </c>
      <c r="BV83" s="180" t="str">
        <f>IF(OR($E83="",$G83=""),"",IF(AND($E$3=1),'Marks Entry 1st'!AN82,IF(AND($E$3=2),'Marks Entry 2nd'!AN82,IF(AND($E$3=3),'Marks Entry 3rd'!AN82,IF(AND($E$3=4),'Marks Entry 4th'!AN82,"")))))</f>
        <v/>
      </c>
      <c r="BW83" s="91" t="str">
        <f t="shared" si="111"/>
        <v/>
      </c>
      <c r="BX83" s="87">
        <f t="shared" si="112"/>
        <v>0</v>
      </c>
      <c r="BY83" s="93" t="str">
        <f>IF(OR($E83="",$G83=""),"",IF(AND($E$3=1),'Marks Entry 1st'!AO82,IF(AND($E$3=2),'Marks Entry 2nd'!AO82,IF(AND($E$3=3),'Marks Entry 3rd'!AO82,IF(AND($E$3=4),'Marks Entry 4th'!AO82,"")))))</f>
        <v/>
      </c>
      <c r="BZ83" s="93" t="str">
        <f>IF(OR($E83="",$G83=""),"",IF(AND($E$3=1),'Marks Entry 1st'!AP82,IF(AND($E$3=2),'Marks Entry 2nd'!AP82,IF(AND($E$3=3),'Marks Entry 3rd'!AP82,IF(AND($E$3=4),'Marks Entry 4th'!AP82,"")))))</f>
        <v/>
      </c>
      <c r="CA83" s="93" t="str">
        <f>IF(OR($E83="",$G83=""),"",IF(AND($E$3=1),'Marks Entry 1st'!AQ82,IF(AND($E$3=2),'Marks Entry 2nd'!AQ82,IF(AND($E$3=3),'Marks Entry 3rd'!AQ82,IF(AND($E$3=4),'Marks Entry 4th'!AQ82,"")))))</f>
        <v/>
      </c>
      <c r="CB83" s="92" t="str">
        <f t="shared" si="113"/>
        <v/>
      </c>
      <c r="CC83" s="87" t="str">
        <f t="shared" si="114"/>
        <v/>
      </c>
      <c r="CD83" s="144">
        <f t="shared" si="115"/>
        <v>0</v>
      </c>
      <c r="CE83" s="144" t="str">
        <f t="shared" si="116"/>
        <v/>
      </c>
      <c r="CF83" s="144" t="str">
        <f t="shared" si="74"/>
        <v/>
      </c>
      <c r="CG83" s="144" t="str">
        <f t="shared" si="117"/>
        <v/>
      </c>
      <c r="CH83" s="144" t="str">
        <f t="shared" si="75"/>
        <v/>
      </c>
      <c r="CI83" s="148" t="str">
        <f t="shared" si="76"/>
        <v/>
      </c>
      <c r="CJ83" s="380" t="str">
        <f>IF(OR($E83="",$G83=""),"",IF(AND($E$3=1),'Marks Entry 1st'!AR82,IF(AND($E$3=2),'Marks Entry 2nd'!AR82,IF(AND($E$3=3),'Marks Entry 3rd'!AR82,IF(AND($E$3=4),'Marks Entry 4th'!AR82,"")))))</f>
        <v/>
      </c>
      <c r="CK83" s="380" t="str">
        <f>IF(OR($E83="",$G83=""),"",IF(AND($E$3=1),'Marks Entry 1st'!AS82,IF(AND($E$3=2),'Marks Entry 2nd'!AS82,IF(AND($E$3=3),'Marks Entry 3rd'!AS82,IF(AND($E$3=4),'Marks Entry 4th'!AS82,"")))))</f>
        <v/>
      </c>
      <c r="CL83" s="380" t="str">
        <f>IF(OR($E83="",$G83=""),"",IF(AND($E$3=1),'Marks Entry 1st'!AT82,IF(AND($E$3=2),'Marks Entry 2nd'!AT82,IF(AND($E$3=3),'Marks Entry 3rd'!AT82,IF(AND($E$3=4),'Marks Entry 4th'!AT82,"")))))</f>
        <v/>
      </c>
      <c r="CM83" s="181" t="str">
        <f t="shared" si="118"/>
        <v/>
      </c>
      <c r="CN83" s="182">
        <f t="shared" si="119"/>
        <v>0</v>
      </c>
      <c r="CO83" s="182" t="str">
        <f t="shared" si="120"/>
        <v/>
      </c>
      <c r="CP83" s="182" t="str">
        <f t="shared" si="121"/>
        <v/>
      </c>
      <c r="CQ83" s="147" t="str">
        <f t="shared" si="77"/>
        <v/>
      </c>
      <c r="CR83" s="380" t="str">
        <f>IF(OR($E83="",$G83=""),"",IF(AND($E$3=1),'Marks Entry 1st'!AU82,IF(AND($E$3=2),'Marks Entry 2nd'!AU82,IF(AND($E$3=3),'Marks Entry 3rd'!AU82,IF(AND($E$3=4),'Marks Entry 4th'!AU82,"")))))</f>
        <v/>
      </c>
      <c r="CS83" s="380" t="str">
        <f>IF(OR($E83="",$G83=""),"",IF(AND($E$3=1),'Marks Entry 1st'!AV82,IF(AND($E$3=2),'Marks Entry 2nd'!AV82,IF(AND($E$3=3),'Marks Entry 3rd'!AV82,IF(AND($E$3=4),'Marks Entry 4th'!AV82,"")))))</f>
        <v/>
      </c>
      <c r="CT83" s="380" t="str">
        <f>IF(OR($E83="",$G83=""),"",IF(AND($E$3=1),'Marks Entry 1st'!AW82,IF(AND($E$3=2),'Marks Entry 2nd'!AW82,IF(AND($E$3=3),'Marks Entry 3rd'!AW82,IF(AND($E$3=4),'Marks Entry 4th'!AW82,"")))))</f>
        <v/>
      </c>
      <c r="CU83" s="181" t="str">
        <f t="shared" si="122"/>
        <v/>
      </c>
      <c r="CV83" s="182">
        <f t="shared" si="123"/>
        <v>0</v>
      </c>
      <c r="CW83" s="182" t="str">
        <f t="shared" si="124"/>
        <v/>
      </c>
      <c r="CX83" s="182" t="str">
        <f t="shared" si="125"/>
        <v/>
      </c>
      <c r="CY83" s="147" t="str">
        <f t="shared" si="78"/>
        <v/>
      </c>
      <c r="CZ83" s="380" t="str">
        <f>IF(OR($E83="",$G83=""),"",IF(AND($E$3=1),'Marks Entry 1st'!AX82,IF(AND($E$3=2),'Marks Entry 2nd'!AX82,IF(AND($E$3=3),'Marks Entry 3rd'!AX82,IF(AND($E$3=4),'Marks Entry 4th'!AX82,"")))))</f>
        <v/>
      </c>
      <c r="DA83" s="380" t="str">
        <f>IF(OR($E83="",$G83=""),"",IF(AND($E$3=1),'Marks Entry 1st'!AY82,IF(AND($E$3=2),'Marks Entry 2nd'!AY82,IF(AND($E$3=3),'Marks Entry 3rd'!AY82,IF(AND($E$3=4),'Marks Entry 4th'!AY82,"")))))</f>
        <v/>
      </c>
      <c r="DB83" s="380" t="str">
        <f>IF(OR($E83="",$G83=""),"",IF(AND($E$3=1),'Marks Entry 1st'!AZ82,IF(AND($E$3=2),'Marks Entry 2nd'!AZ82,IF(AND($E$3=3),'Marks Entry 3rd'!AZ82,IF(AND($E$3=4),'Marks Entry 4th'!AZ82,"")))))</f>
        <v/>
      </c>
      <c r="DC83" s="181" t="str">
        <f t="shared" si="126"/>
        <v/>
      </c>
      <c r="DD83" s="182">
        <f t="shared" si="127"/>
        <v>0</v>
      </c>
      <c r="DE83" s="182" t="str">
        <f t="shared" si="128"/>
        <v/>
      </c>
      <c r="DF83" s="182" t="str">
        <f t="shared" si="129"/>
        <v/>
      </c>
      <c r="DG83" s="147" t="str">
        <f t="shared" si="79"/>
        <v/>
      </c>
      <c r="DH83" s="104" t="str">
        <f t="shared" si="80"/>
        <v/>
      </c>
      <c r="DI83" s="105" t="str">
        <f t="shared" si="81"/>
        <v/>
      </c>
      <c r="DJ83" s="111" t="str">
        <f t="shared" si="82"/>
        <v/>
      </c>
      <c r="DK83" s="112" t="str">
        <f t="shared" si="83"/>
        <v/>
      </c>
      <c r="DL83" s="386" t="str">
        <f t="shared" si="84"/>
        <v/>
      </c>
      <c r="DM83" s="72" t="str">
        <f>IF(OR($E83="",$G83=""),"",IF(AND($E$3=1),'Marks Entry 1st'!BA82,IF(AND($E$3=2),'Marks Entry 2nd'!BA82,IF(AND($E$3=3),'Marks Entry 3rd'!BA82,IF(AND($E$3=4),'Marks Entry 4th'!BA82,"")))))</f>
        <v/>
      </c>
      <c r="DN83" s="72" t="str">
        <f>IF(OR($E83="",$G83=""),"",IF(AND($E$3=1),'Marks Entry 1st'!BB82,IF(AND($E$3=2),'Marks Entry 2nd'!BB82,IF(AND($E$3=3),'Marks Entry 3rd'!BB82,IF(AND($E$3=4),'Marks Entry 4th'!BB82,"")))))</f>
        <v/>
      </c>
      <c r="DO83" s="328" t="str">
        <f t="shared" si="85"/>
        <v/>
      </c>
      <c r="DP83" s="73"/>
      <c r="DW83" s="75">
        <f>IF(AND($E$3=1),'Marks Entry 1st'!I82,IF(AND($E$3=2),'Marks Entry 2nd'!I82,IF(AND($E$3=3),'Marks Entry 3rd'!I82,IF(AND($E$3=4),'Marks Entry 4th'!I82,""))))</f>
        <v>0</v>
      </c>
    </row>
    <row r="84" spans="1:127" ht="18.899999999999999" customHeight="1">
      <c r="A84" s="94">
        <v>77</v>
      </c>
      <c r="B84" s="94" t="str">
        <f>IF(OR(DW84=0,DW84=""),"",IF(AND($E$3=1),'Marks Entry 1st'!I83,IF(AND($E$3=2),'Marks Entry 2nd'!I83,IF(AND($E$3=3),'Marks Entry 3rd'!I83,IF(AND($E$3=4),'Marks Entry 4th'!I83,"")))))</f>
        <v/>
      </c>
      <c r="C84" s="95" t="str">
        <f>IF(OR(B84=0,B84=""),"",IF(AND($E$3=1),'Marks Entry 1st'!B83,IF(AND($E$3=2),'Marks Entry 2nd'!B83,IF(AND($E$3=3),'Marks Entry 3rd'!B83,IF(AND($E$3=4),'Marks Entry 4th'!B83,"")))))</f>
        <v/>
      </c>
      <c r="D84" s="95" t="str">
        <f>IF(OR(B84=0,B84=""),"",IF(AND($E$3=1),'Marks Entry 1st'!C83,IF(AND($E$3=2),'Marks Entry 2nd'!C83,IF(AND($E$3=3),'Marks Entry 3rd'!C83,IF(AND($E$3=4),'Marks Entry 4th'!C83,"")))))</f>
        <v/>
      </c>
      <c r="E84" s="96" t="str">
        <f>IF(OR(B84=0,B84=""),"",IF(AND($E$3=1),'Marks Entry 1st'!E83,IF(AND($E$3=2),'Marks Entry 2nd'!E83,IF(AND($E$3=3),'Marks Entry 3rd'!E83,IF(AND($E$3=4),'Marks Entry 4th'!E83,"")))))</f>
        <v/>
      </c>
      <c r="F84" s="95" t="str">
        <f>IF(OR(B84=0,B84=""),"",IF(AND($E$3=1),'Marks Entry 1st'!D83,IF(AND($E$3=2),'Marks Entry 2nd'!D83,IF(AND($E$3=3),'Marks Entry 3rd'!D83,IF(AND($E$3=4),'Marks Entry 4th'!D83,"")))))</f>
        <v/>
      </c>
      <c r="G84" s="90" t="str">
        <f>IF(OR(B84=0,B84=""),"",IF(AND($E$3=1),'Marks Entry 1st'!F83,IF(AND($E$3=2),'Marks Entry 2nd'!F83,IF(AND($E$3=3),'Marks Entry 3rd'!F83,IF(AND($E$3=4),'Marks Entry 4th'!F83,"")))))</f>
        <v/>
      </c>
      <c r="H84" s="90" t="str">
        <f>IF(OR(B84=0,B84=""),"",IF(AND($E$3=1),'Marks Entry 1st'!G83,IF(AND($E$3=2),'Marks Entry 2nd'!G83,IF(AND($E$3=3),'Marks Entry 3rd'!G83,IF(AND($E$3=4),'Marks Entry 4th'!G83,"")))))</f>
        <v/>
      </c>
      <c r="I84" s="90" t="str">
        <f>IF(OR(B84=0,B84=""),"",IF(AND($E$3=1),'Marks Entry 1st'!H83,IF(AND($E$3=2),'Marks Entry 2nd'!H83,IF(AND($E$3=3),'Marks Entry 3rd'!H83,IF(AND($E$3=4),'Marks Entry 4th'!H83,"")))))</f>
        <v/>
      </c>
      <c r="J84" s="379" t="str">
        <f>IF(OR(B84=0,B84=""),"",IF(AND($E$3=1),'Marks Entry 1st'!J83,IF(AND($E$3=2),'Marks Entry 2nd'!J83,IF(AND($E$3=3),'Marks Entry 3rd'!J83,IF(AND($E$3=4),'Marks Entry 4th'!J83,"")))))</f>
        <v/>
      </c>
      <c r="K84" s="379" t="str">
        <f>IF(OR(B84=0,B84=""),"",IF(AND($E$3=1),'Marks Entry 1st'!K83,IF(AND($E$3=2),'Marks Entry 2nd'!K83,IF(AND($E$3=3),'Marks Entry 3rd'!K83,IF(AND($E$3=4),'Marks Entry 4th'!K83,"")))))</f>
        <v/>
      </c>
      <c r="L84" s="180" t="str">
        <f>IF(OR($E84="",$G84=""),"",IF(AND($E$3=1),'Marks Entry 1st'!L83,IF(AND($E$3=2),'Marks Entry 2nd'!L83,IF(AND($E$3=3),'Marks Entry 3rd'!L83,IF(AND($E$3=4),'Marks Entry 4th'!L83,"")))))</f>
        <v/>
      </c>
      <c r="M84" s="180" t="str">
        <f>IF(OR($E84="",$G84=""),"",IF(AND($E$3=1),'Marks Entry 1st'!M83,IF(AND($E$3=2),'Marks Entry 2nd'!M83,IF(AND($E$3=3),'Marks Entry 3rd'!M83,IF(AND($E$3=4),'Marks Entry 4th'!M83,"")))))</f>
        <v/>
      </c>
      <c r="N84" s="87" t="str">
        <f t="shared" si="86"/>
        <v/>
      </c>
      <c r="O84" s="180" t="str">
        <f>IF(OR($E84="",$G84=""),"",IF(AND($E$3=1),'Marks Entry 1st'!N83,IF(AND($E$3=2),'Marks Entry 2nd'!N83,IF(AND($E$3=3),'Marks Entry 3rd'!N83,IF(AND($E$3=4),'Marks Entry 4th'!N83,"")))))</f>
        <v/>
      </c>
      <c r="P84" s="180" t="str">
        <f>IF(OR($E84="",$G84=""),"",IF(AND($E$3=1),'Marks Entry 1st'!O83,IF(AND($E$3=2),'Marks Entry 2nd'!O83,IF(AND($E$3=3),'Marks Entry 3rd'!O83,IF(AND($E$3=4),'Marks Entry 4th'!O83,"")))))</f>
        <v/>
      </c>
      <c r="Q84" s="180" t="str">
        <f>IF(OR($E84="",$G84=""),"",IF(AND($E$3=1),'Marks Entry 1st'!P83,IF(AND($E$3=2),'Marks Entry 2nd'!P83,IF(AND($E$3=3),'Marks Entry 3rd'!P83,IF(AND($E$3=4),'Marks Entry 4th'!P83,"")))))</f>
        <v/>
      </c>
      <c r="R84" s="91" t="str">
        <f t="shared" si="87"/>
        <v/>
      </c>
      <c r="S84" s="87">
        <f t="shared" si="88"/>
        <v>0</v>
      </c>
      <c r="T84" s="93" t="str">
        <f>IF(OR($E84="",$G84=""),"",IF(AND($E$3=1),'Marks Entry 1st'!Q83,IF(AND($E$3=2),'Marks Entry 2nd'!Q83,IF(AND($E$3=3),'Marks Entry 3rd'!Q83,IF(AND($E$3=4),'Marks Entry 4th'!Q83,"")))))</f>
        <v/>
      </c>
      <c r="U84" s="93" t="str">
        <f>IF(OR($E84="",$G84=""),"",IF(AND($E$3=1),'Marks Entry 1st'!R83,IF(AND($E$3=2),'Marks Entry 2nd'!R83,IF(AND($E$3=3),'Marks Entry 3rd'!R83,IF(AND($E$3=4),'Marks Entry 4th'!R83,"")))))</f>
        <v/>
      </c>
      <c r="V84" s="93" t="str">
        <f>IF(OR($E84="",$G84=""),"",IF(AND($E$3=1),'Marks Entry 1st'!S83,IF(AND($E$3=2),'Marks Entry 2nd'!S83,IF(AND($E$3=3),'Marks Entry 3rd'!S83,IF(AND($E$3=4),'Marks Entry 4th'!S83,"")))))</f>
        <v/>
      </c>
      <c r="W84" s="92" t="str">
        <f t="shared" si="89"/>
        <v/>
      </c>
      <c r="X84" s="87" t="str">
        <f t="shared" si="90"/>
        <v/>
      </c>
      <c r="Y84" s="144">
        <f t="shared" si="91"/>
        <v>0</v>
      </c>
      <c r="Z84" s="144" t="str">
        <f t="shared" si="92"/>
        <v/>
      </c>
      <c r="AA84" s="144" t="str">
        <f t="shared" si="65"/>
        <v/>
      </c>
      <c r="AB84" s="144" t="str">
        <f t="shared" si="93"/>
        <v/>
      </c>
      <c r="AC84" s="144" t="str">
        <f t="shared" si="66"/>
        <v/>
      </c>
      <c r="AD84" s="148" t="str">
        <f t="shared" si="67"/>
        <v/>
      </c>
      <c r="AE84" s="180" t="str">
        <f>IF(OR($E84="",$G84=""),"",IF(AND($E$3=1),'Marks Entry 1st'!T83,IF(AND($E$3=2),'Marks Entry 2nd'!T83,IF(AND($E$3=3),'Marks Entry 3rd'!T83,IF(AND($E$3=4),'Marks Entry 4th'!T83,"")))))</f>
        <v/>
      </c>
      <c r="AF84" s="180" t="str">
        <f>IF(OR($E84="",$G84=""),"",IF(AND($E$3=1),'Marks Entry 1st'!U83,IF(AND($E$3=2),'Marks Entry 2nd'!U83,IF(AND($E$3=3),'Marks Entry 3rd'!U83,IF(AND($E$3=4),'Marks Entry 4th'!U83,"")))))</f>
        <v/>
      </c>
      <c r="AG84" s="87" t="str">
        <f t="shared" si="94"/>
        <v/>
      </c>
      <c r="AH84" s="180" t="str">
        <f>IF(OR($E84="",$G84=""),"",IF(AND($E$3=1),'Marks Entry 1st'!V83,IF(AND($E$3=2),'Marks Entry 2nd'!V83,IF(AND($E$3=3),'Marks Entry 3rd'!V83,IF(AND($E$3=4),'Marks Entry 4th'!V83,"")))))</f>
        <v/>
      </c>
      <c r="AI84" s="180" t="str">
        <f>IF(OR($E84="",$G84=""),"",IF(AND($E$3=1),'Marks Entry 1st'!W83,IF(AND($E$3=2),'Marks Entry 2nd'!W83,IF(AND($E$3=3),'Marks Entry 3rd'!W83,IF(AND($E$3=4),'Marks Entry 4th'!W83,"")))))</f>
        <v/>
      </c>
      <c r="AJ84" s="180" t="str">
        <f>IF(OR($E84="",$G84=""),"",IF(AND($E$3=1),'Marks Entry 1st'!X83,IF(AND($E$3=2),'Marks Entry 2nd'!X83,IF(AND($E$3=3),'Marks Entry 3rd'!X83,IF(AND($E$3=4),'Marks Entry 4th'!X83,"")))))</f>
        <v/>
      </c>
      <c r="AK84" s="91" t="str">
        <f t="shared" si="95"/>
        <v/>
      </c>
      <c r="AL84" s="87">
        <f t="shared" si="96"/>
        <v>0</v>
      </c>
      <c r="AM84" s="93" t="str">
        <f>IF(OR($E84="",$G84=""),"",IF(AND($E$3=1),'Marks Entry 1st'!Y83,IF(AND($E$3=2),'Marks Entry 2nd'!Y83,IF(AND($E$3=3),'Marks Entry 3rd'!Y83,IF(AND($E$3=4),'Marks Entry 4th'!Y83,"")))))</f>
        <v/>
      </c>
      <c r="AN84" s="93" t="str">
        <f>IF(OR($E84="",$G84=""),"",IF(AND($E$3=1),'Marks Entry 1st'!Z83,IF(AND($E$3=2),'Marks Entry 2nd'!Z83,IF(AND($E$3=3),'Marks Entry 3rd'!Z83,IF(AND($E$3=4),'Marks Entry 4th'!Z83,"")))))</f>
        <v/>
      </c>
      <c r="AO84" s="93" t="str">
        <f>IF(OR($E84="",$G84=""),"",IF(AND($E$3=1),'Marks Entry 1st'!AA83,IF(AND($E$3=2),'Marks Entry 2nd'!AA83,IF(AND($E$3=3),'Marks Entry 3rd'!AA83,IF(AND($E$3=4),'Marks Entry 4th'!AA83,"")))))</f>
        <v/>
      </c>
      <c r="AP84" s="92" t="str">
        <f t="shared" si="97"/>
        <v/>
      </c>
      <c r="AQ84" s="87" t="str">
        <f t="shared" si="98"/>
        <v/>
      </c>
      <c r="AR84" s="144">
        <f t="shared" si="99"/>
        <v>0</v>
      </c>
      <c r="AS84" s="144" t="str">
        <f t="shared" si="100"/>
        <v/>
      </c>
      <c r="AT84" s="144" t="str">
        <f t="shared" si="68"/>
        <v/>
      </c>
      <c r="AU84" s="144" t="str">
        <f t="shared" si="101"/>
        <v/>
      </c>
      <c r="AV84" s="144" t="str">
        <f t="shared" si="69"/>
        <v/>
      </c>
      <c r="AW84" s="148" t="str">
        <f t="shared" si="70"/>
        <v/>
      </c>
      <c r="AX84" s="180" t="str">
        <f>IF(OR($E84="",$G84=""),"",IF(AND($E$3=1),'Marks Entry 1st'!AB83,IF(AND($E$3=2),'Marks Entry 2nd'!AB83,IF(AND($E$3=3),'Marks Entry 3rd'!AB83,IF(AND($E$3=4),'Marks Entry 4th'!AB83,"")))))</f>
        <v/>
      </c>
      <c r="AY84" s="180" t="str">
        <f>IF(OR($E84="",$G84=""),"",IF(AND($E$3=1),'Marks Entry 1st'!AC83,IF(AND($E$3=2),'Marks Entry 2nd'!AC83,IF(AND($E$3=3),'Marks Entry 3rd'!AC83,IF(AND($E$3=4),'Marks Entry 4th'!AC83,"")))))</f>
        <v/>
      </c>
      <c r="AZ84" s="87" t="str">
        <f t="shared" si="102"/>
        <v/>
      </c>
      <c r="BA84" s="180" t="str">
        <f>IF(OR($E84="",$G84=""),"",IF(AND($E$3=1),'Marks Entry 1st'!AD83,IF(AND($E$3=2),'Marks Entry 2nd'!AD83,IF(AND($E$3=3),'Marks Entry 3rd'!AD83,IF(AND($E$3=4),'Marks Entry 4th'!AD83,"")))))</f>
        <v/>
      </c>
      <c r="BB84" s="180" t="str">
        <f>IF(OR($E84="",$G84=""),"",IF(AND($E$3=1),'Marks Entry 1st'!AE83,IF(AND($E$3=2),'Marks Entry 2nd'!AE83,IF(AND($E$3=3),'Marks Entry 3rd'!AE83,IF(AND($E$3=4),'Marks Entry 4th'!AE83,"")))))</f>
        <v/>
      </c>
      <c r="BC84" s="180" t="str">
        <f>IF(OR($E84="",$G84=""),"",IF(AND($E$3=1),'Marks Entry 1st'!AF83,IF(AND($E$3=2),'Marks Entry 2nd'!AF83,IF(AND($E$3=3),'Marks Entry 3rd'!AF83,IF(AND($E$3=4),'Marks Entry 4th'!AF83,"")))))</f>
        <v/>
      </c>
      <c r="BD84" s="91" t="str">
        <f t="shared" si="103"/>
        <v/>
      </c>
      <c r="BE84" s="87">
        <f t="shared" si="104"/>
        <v>0</v>
      </c>
      <c r="BF84" s="93" t="str">
        <f>IF(OR($E84="",$G84=""),"",IF(AND($E$3=1),'Marks Entry 1st'!AG83,IF(AND($E$3=2),'Marks Entry 2nd'!AG83,IF(AND($E$3=3),'Marks Entry 3rd'!AG83,IF(AND($E$3=4),'Marks Entry 4th'!AG83,"")))))</f>
        <v/>
      </c>
      <c r="BG84" s="93" t="str">
        <f>IF(OR($E84="",$G84=""),"",IF(AND($E$3=1),'Marks Entry 1st'!AH83,IF(AND($E$3=2),'Marks Entry 2nd'!AH83,IF(AND($E$3=3),'Marks Entry 3rd'!AH83,IF(AND($E$3=4),'Marks Entry 4th'!AH83,"")))))</f>
        <v/>
      </c>
      <c r="BH84" s="93" t="str">
        <f>IF(OR($E84="",$G84=""),"",IF(AND($E$3=1),'Marks Entry 1st'!AI83,IF(AND($E$3=2),'Marks Entry 2nd'!AI83,IF(AND($E$3=3),'Marks Entry 3rd'!AI83,IF(AND($E$3=4),'Marks Entry 4th'!AI83,"")))))</f>
        <v/>
      </c>
      <c r="BI84" s="92" t="str">
        <f t="shared" si="105"/>
        <v/>
      </c>
      <c r="BJ84" s="87" t="str">
        <f t="shared" si="106"/>
        <v/>
      </c>
      <c r="BK84" s="144">
        <f t="shared" si="107"/>
        <v>0</v>
      </c>
      <c r="BL84" s="144" t="str">
        <f t="shared" si="108"/>
        <v/>
      </c>
      <c r="BM84" s="144" t="str">
        <f t="shared" si="71"/>
        <v/>
      </c>
      <c r="BN84" s="144" t="str">
        <f t="shared" si="109"/>
        <v/>
      </c>
      <c r="BO84" s="144" t="str">
        <f t="shared" si="72"/>
        <v/>
      </c>
      <c r="BP84" s="148" t="str">
        <f t="shared" si="73"/>
        <v/>
      </c>
      <c r="BQ84" s="180" t="str">
        <f>IF(OR($E84="",$G84=""),"",IF(AND($E$3=1),'Marks Entry 1st'!AJ83,IF(AND($E$3=2),'Marks Entry 2nd'!AJ83,IF(AND($E$3=3),'Marks Entry 3rd'!AJ83,IF(AND($E$3=4),'Marks Entry 4th'!AJ83,"")))))</f>
        <v/>
      </c>
      <c r="BR84" s="180" t="str">
        <f>IF(OR($E84="",$G84=""),"",IF(AND($E$3=1),'Marks Entry 1st'!AK83,IF(AND($E$3=2),'Marks Entry 2nd'!AK83,IF(AND($E$3=3),'Marks Entry 3rd'!AK83,IF(AND($E$3=4),'Marks Entry 4th'!AK83,"")))))</f>
        <v/>
      </c>
      <c r="BS84" s="87" t="str">
        <f t="shared" si="110"/>
        <v/>
      </c>
      <c r="BT84" s="180" t="str">
        <f>IF(OR($E84="",$G84=""),"",IF(AND($E$3=1),'Marks Entry 1st'!AL83,IF(AND($E$3=2),'Marks Entry 2nd'!AL83,IF(AND($E$3=3),'Marks Entry 3rd'!AL83,IF(AND($E$3=4),'Marks Entry 4th'!AL83,"")))))</f>
        <v/>
      </c>
      <c r="BU84" s="180" t="str">
        <f>IF(OR($E84="",$G84=""),"",IF(AND($E$3=1),'Marks Entry 1st'!AM83,IF(AND($E$3=2),'Marks Entry 2nd'!AM83,IF(AND($E$3=3),'Marks Entry 3rd'!AM83,IF(AND($E$3=4),'Marks Entry 4th'!AM83,"")))))</f>
        <v/>
      </c>
      <c r="BV84" s="180" t="str">
        <f>IF(OR($E84="",$G84=""),"",IF(AND($E$3=1),'Marks Entry 1st'!AN83,IF(AND($E$3=2),'Marks Entry 2nd'!AN83,IF(AND($E$3=3),'Marks Entry 3rd'!AN83,IF(AND($E$3=4),'Marks Entry 4th'!AN83,"")))))</f>
        <v/>
      </c>
      <c r="BW84" s="91" t="str">
        <f t="shared" si="111"/>
        <v/>
      </c>
      <c r="BX84" s="87">
        <f t="shared" si="112"/>
        <v>0</v>
      </c>
      <c r="BY84" s="93" t="str">
        <f>IF(OR($E84="",$G84=""),"",IF(AND($E$3=1),'Marks Entry 1st'!AO83,IF(AND($E$3=2),'Marks Entry 2nd'!AO83,IF(AND($E$3=3),'Marks Entry 3rd'!AO83,IF(AND($E$3=4),'Marks Entry 4th'!AO83,"")))))</f>
        <v/>
      </c>
      <c r="BZ84" s="93" t="str">
        <f>IF(OR($E84="",$G84=""),"",IF(AND($E$3=1),'Marks Entry 1st'!AP83,IF(AND($E$3=2),'Marks Entry 2nd'!AP83,IF(AND($E$3=3),'Marks Entry 3rd'!AP83,IF(AND($E$3=4),'Marks Entry 4th'!AP83,"")))))</f>
        <v/>
      </c>
      <c r="CA84" s="93" t="str">
        <f>IF(OR($E84="",$G84=""),"",IF(AND($E$3=1),'Marks Entry 1st'!AQ83,IF(AND($E$3=2),'Marks Entry 2nd'!AQ83,IF(AND($E$3=3),'Marks Entry 3rd'!AQ83,IF(AND($E$3=4),'Marks Entry 4th'!AQ83,"")))))</f>
        <v/>
      </c>
      <c r="CB84" s="92" t="str">
        <f t="shared" si="113"/>
        <v/>
      </c>
      <c r="CC84" s="87" t="str">
        <f t="shared" si="114"/>
        <v/>
      </c>
      <c r="CD84" s="144">
        <f t="shared" si="115"/>
        <v>0</v>
      </c>
      <c r="CE84" s="144" t="str">
        <f t="shared" si="116"/>
        <v/>
      </c>
      <c r="CF84" s="144" t="str">
        <f t="shared" si="74"/>
        <v/>
      </c>
      <c r="CG84" s="144" t="str">
        <f t="shared" si="117"/>
        <v/>
      </c>
      <c r="CH84" s="144" t="str">
        <f t="shared" si="75"/>
        <v/>
      </c>
      <c r="CI84" s="148" t="str">
        <f t="shared" si="76"/>
        <v/>
      </c>
      <c r="CJ84" s="380" t="str">
        <f>IF(OR($E84="",$G84=""),"",IF(AND($E$3=1),'Marks Entry 1st'!AR83,IF(AND($E$3=2),'Marks Entry 2nd'!AR83,IF(AND($E$3=3),'Marks Entry 3rd'!AR83,IF(AND($E$3=4),'Marks Entry 4th'!AR83,"")))))</f>
        <v/>
      </c>
      <c r="CK84" s="380" t="str">
        <f>IF(OR($E84="",$G84=""),"",IF(AND($E$3=1),'Marks Entry 1st'!AS83,IF(AND($E$3=2),'Marks Entry 2nd'!AS83,IF(AND($E$3=3),'Marks Entry 3rd'!AS83,IF(AND($E$3=4),'Marks Entry 4th'!AS83,"")))))</f>
        <v/>
      </c>
      <c r="CL84" s="380" t="str">
        <f>IF(OR($E84="",$G84=""),"",IF(AND($E$3=1),'Marks Entry 1st'!AT83,IF(AND($E$3=2),'Marks Entry 2nd'!AT83,IF(AND($E$3=3),'Marks Entry 3rd'!AT83,IF(AND($E$3=4),'Marks Entry 4th'!AT83,"")))))</f>
        <v/>
      </c>
      <c r="CM84" s="181" t="str">
        <f t="shared" si="118"/>
        <v/>
      </c>
      <c r="CN84" s="182">
        <f t="shared" si="119"/>
        <v>0</v>
      </c>
      <c r="CO84" s="182" t="str">
        <f t="shared" si="120"/>
        <v/>
      </c>
      <c r="CP84" s="182" t="str">
        <f t="shared" si="121"/>
        <v/>
      </c>
      <c r="CQ84" s="147" t="str">
        <f t="shared" si="77"/>
        <v/>
      </c>
      <c r="CR84" s="380" t="str">
        <f>IF(OR($E84="",$G84=""),"",IF(AND($E$3=1),'Marks Entry 1st'!AU83,IF(AND($E$3=2),'Marks Entry 2nd'!AU83,IF(AND($E$3=3),'Marks Entry 3rd'!AU83,IF(AND($E$3=4),'Marks Entry 4th'!AU83,"")))))</f>
        <v/>
      </c>
      <c r="CS84" s="380" t="str">
        <f>IF(OR($E84="",$G84=""),"",IF(AND($E$3=1),'Marks Entry 1st'!AV83,IF(AND($E$3=2),'Marks Entry 2nd'!AV83,IF(AND($E$3=3),'Marks Entry 3rd'!AV83,IF(AND($E$3=4),'Marks Entry 4th'!AV83,"")))))</f>
        <v/>
      </c>
      <c r="CT84" s="380" t="str">
        <f>IF(OR($E84="",$G84=""),"",IF(AND($E$3=1),'Marks Entry 1st'!AW83,IF(AND($E$3=2),'Marks Entry 2nd'!AW83,IF(AND($E$3=3),'Marks Entry 3rd'!AW83,IF(AND($E$3=4),'Marks Entry 4th'!AW83,"")))))</f>
        <v/>
      </c>
      <c r="CU84" s="181" t="str">
        <f t="shared" si="122"/>
        <v/>
      </c>
      <c r="CV84" s="182">
        <f t="shared" si="123"/>
        <v>0</v>
      </c>
      <c r="CW84" s="182" t="str">
        <f t="shared" si="124"/>
        <v/>
      </c>
      <c r="CX84" s="182" t="str">
        <f t="shared" si="125"/>
        <v/>
      </c>
      <c r="CY84" s="147" t="str">
        <f t="shared" si="78"/>
        <v/>
      </c>
      <c r="CZ84" s="380" t="str">
        <f>IF(OR($E84="",$G84=""),"",IF(AND($E$3=1),'Marks Entry 1st'!AX83,IF(AND($E$3=2),'Marks Entry 2nd'!AX83,IF(AND($E$3=3),'Marks Entry 3rd'!AX83,IF(AND($E$3=4),'Marks Entry 4th'!AX83,"")))))</f>
        <v/>
      </c>
      <c r="DA84" s="380" t="str">
        <f>IF(OR($E84="",$G84=""),"",IF(AND($E$3=1),'Marks Entry 1st'!AY83,IF(AND($E$3=2),'Marks Entry 2nd'!AY83,IF(AND($E$3=3),'Marks Entry 3rd'!AY83,IF(AND($E$3=4),'Marks Entry 4th'!AY83,"")))))</f>
        <v/>
      </c>
      <c r="DB84" s="380" t="str">
        <f>IF(OR($E84="",$G84=""),"",IF(AND($E$3=1),'Marks Entry 1st'!AZ83,IF(AND($E$3=2),'Marks Entry 2nd'!AZ83,IF(AND($E$3=3),'Marks Entry 3rd'!AZ83,IF(AND($E$3=4),'Marks Entry 4th'!AZ83,"")))))</f>
        <v/>
      </c>
      <c r="DC84" s="181" t="str">
        <f t="shared" si="126"/>
        <v/>
      </c>
      <c r="DD84" s="182">
        <f t="shared" si="127"/>
        <v>0</v>
      </c>
      <c r="DE84" s="182" t="str">
        <f t="shared" si="128"/>
        <v/>
      </c>
      <c r="DF84" s="182" t="str">
        <f t="shared" si="129"/>
        <v/>
      </c>
      <c r="DG84" s="147" t="str">
        <f t="shared" si="79"/>
        <v/>
      </c>
      <c r="DH84" s="104" t="str">
        <f t="shared" si="80"/>
        <v/>
      </c>
      <c r="DI84" s="105" t="str">
        <f t="shared" si="81"/>
        <v/>
      </c>
      <c r="DJ84" s="111" t="str">
        <f t="shared" si="82"/>
        <v/>
      </c>
      <c r="DK84" s="112" t="str">
        <f t="shared" si="83"/>
        <v/>
      </c>
      <c r="DL84" s="386" t="str">
        <f t="shared" si="84"/>
        <v/>
      </c>
      <c r="DM84" s="72" t="str">
        <f>IF(OR($E84="",$G84=""),"",IF(AND($E$3=1),'Marks Entry 1st'!BA83,IF(AND($E$3=2),'Marks Entry 2nd'!BA83,IF(AND($E$3=3),'Marks Entry 3rd'!BA83,IF(AND($E$3=4),'Marks Entry 4th'!BA83,"")))))</f>
        <v/>
      </c>
      <c r="DN84" s="72" t="str">
        <f>IF(OR($E84="",$G84=""),"",IF(AND($E$3=1),'Marks Entry 1st'!BB83,IF(AND($E$3=2),'Marks Entry 2nd'!BB83,IF(AND($E$3=3),'Marks Entry 3rd'!BB83,IF(AND($E$3=4),'Marks Entry 4th'!BB83,"")))))</f>
        <v/>
      </c>
      <c r="DO84" s="328" t="str">
        <f t="shared" si="85"/>
        <v/>
      </c>
      <c r="DP84" s="73"/>
      <c r="DW84" s="75">
        <f>IF(AND($E$3=1),'Marks Entry 1st'!I83,IF(AND($E$3=2),'Marks Entry 2nd'!I83,IF(AND($E$3=3),'Marks Entry 3rd'!I83,IF(AND($E$3=4),'Marks Entry 4th'!I83,""))))</f>
        <v>0</v>
      </c>
    </row>
    <row r="85" spans="1:127" ht="18.899999999999999" customHeight="1">
      <c r="A85" s="94">
        <v>78</v>
      </c>
      <c r="B85" s="94" t="str">
        <f>IF(OR(DW85=0,DW85=""),"",IF(AND($E$3=1),'Marks Entry 1st'!I84,IF(AND($E$3=2),'Marks Entry 2nd'!I84,IF(AND($E$3=3),'Marks Entry 3rd'!I84,IF(AND($E$3=4),'Marks Entry 4th'!I84,"")))))</f>
        <v/>
      </c>
      <c r="C85" s="95" t="str">
        <f>IF(OR(B85=0,B85=""),"",IF(AND($E$3=1),'Marks Entry 1st'!B84,IF(AND($E$3=2),'Marks Entry 2nd'!B84,IF(AND($E$3=3),'Marks Entry 3rd'!B84,IF(AND($E$3=4),'Marks Entry 4th'!B84,"")))))</f>
        <v/>
      </c>
      <c r="D85" s="95" t="str">
        <f>IF(OR(B85=0,B85=""),"",IF(AND($E$3=1),'Marks Entry 1st'!C84,IF(AND($E$3=2),'Marks Entry 2nd'!C84,IF(AND($E$3=3),'Marks Entry 3rd'!C84,IF(AND($E$3=4),'Marks Entry 4th'!C84,"")))))</f>
        <v/>
      </c>
      <c r="E85" s="96" t="str">
        <f>IF(OR(B85=0,B85=""),"",IF(AND($E$3=1),'Marks Entry 1st'!E84,IF(AND($E$3=2),'Marks Entry 2nd'!E84,IF(AND($E$3=3),'Marks Entry 3rd'!E84,IF(AND($E$3=4),'Marks Entry 4th'!E84,"")))))</f>
        <v/>
      </c>
      <c r="F85" s="95" t="str">
        <f>IF(OR(B85=0,B85=""),"",IF(AND($E$3=1),'Marks Entry 1st'!D84,IF(AND($E$3=2),'Marks Entry 2nd'!D84,IF(AND($E$3=3),'Marks Entry 3rd'!D84,IF(AND($E$3=4),'Marks Entry 4th'!D84,"")))))</f>
        <v/>
      </c>
      <c r="G85" s="90" t="str">
        <f>IF(OR(B85=0,B85=""),"",IF(AND($E$3=1),'Marks Entry 1st'!F84,IF(AND($E$3=2),'Marks Entry 2nd'!F84,IF(AND($E$3=3),'Marks Entry 3rd'!F84,IF(AND($E$3=4),'Marks Entry 4th'!F84,"")))))</f>
        <v/>
      </c>
      <c r="H85" s="90" t="str">
        <f>IF(OR(B85=0,B85=""),"",IF(AND($E$3=1),'Marks Entry 1st'!G84,IF(AND($E$3=2),'Marks Entry 2nd'!G84,IF(AND($E$3=3),'Marks Entry 3rd'!G84,IF(AND($E$3=4),'Marks Entry 4th'!G84,"")))))</f>
        <v/>
      </c>
      <c r="I85" s="90" t="str">
        <f>IF(OR(B85=0,B85=""),"",IF(AND($E$3=1),'Marks Entry 1st'!H84,IF(AND($E$3=2),'Marks Entry 2nd'!H84,IF(AND($E$3=3),'Marks Entry 3rd'!H84,IF(AND($E$3=4),'Marks Entry 4th'!H84,"")))))</f>
        <v/>
      </c>
      <c r="J85" s="379" t="str">
        <f>IF(OR(B85=0,B85=""),"",IF(AND($E$3=1),'Marks Entry 1st'!J84,IF(AND($E$3=2),'Marks Entry 2nd'!J84,IF(AND($E$3=3),'Marks Entry 3rd'!J84,IF(AND($E$3=4),'Marks Entry 4th'!J84,"")))))</f>
        <v/>
      </c>
      <c r="K85" s="379" t="str">
        <f>IF(OR(B85=0,B85=""),"",IF(AND($E$3=1),'Marks Entry 1st'!K84,IF(AND($E$3=2),'Marks Entry 2nd'!K84,IF(AND($E$3=3),'Marks Entry 3rd'!K84,IF(AND($E$3=4),'Marks Entry 4th'!K84,"")))))</f>
        <v/>
      </c>
      <c r="L85" s="180" t="str">
        <f>IF(OR($E85="",$G85=""),"",IF(AND($E$3=1),'Marks Entry 1st'!L84,IF(AND($E$3=2),'Marks Entry 2nd'!L84,IF(AND($E$3=3),'Marks Entry 3rd'!L84,IF(AND($E$3=4),'Marks Entry 4th'!L84,"")))))</f>
        <v/>
      </c>
      <c r="M85" s="180" t="str">
        <f>IF(OR($E85="",$G85=""),"",IF(AND($E$3=1),'Marks Entry 1st'!M84,IF(AND($E$3=2),'Marks Entry 2nd'!M84,IF(AND($E$3=3),'Marks Entry 3rd'!M84,IF(AND($E$3=4),'Marks Entry 4th'!M84,"")))))</f>
        <v/>
      </c>
      <c r="N85" s="87" t="str">
        <f t="shared" si="86"/>
        <v/>
      </c>
      <c r="O85" s="180" t="str">
        <f>IF(OR($E85="",$G85=""),"",IF(AND($E$3=1),'Marks Entry 1st'!N84,IF(AND($E$3=2),'Marks Entry 2nd'!N84,IF(AND($E$3=3),'Marks Entry 3rd'!N84,IF(AND($E$3=4),'Marks Entry 4th'!N84,"")))))</f>
        <v/>
      </c>
      <c r="P85" s="180" t="str">
        <f>IF(OR($E85="",$G85=""),"",IF(AND($E$3=1),'Marks Entry 1st'!O84,IF(AND($E$3=2),'Marks Entry 2nd'!O84,IF(AND($E$3=3),'Marks Entry 3rd'!O84,IF(AND($E$3=4),'Marks Entry 4th'!O84,"")))))</f>
        <v/>
      </c>
      <c r="Q85" s="180" t="str">
        <f>IF(OR($E85="",$G85=""),"",IF(AND($E$3=1),'Marks Entry 1st'!P84,IF(AND($E$3=2),'Marks Entry 2nd'!P84,IF(AND($E$3=3),'Marks Entry 3rd'!P84,IF(AND($E$3=4),'Marks Entry 4th'!P84,"")))))</f>
        <v/>
      </c>
      <c r="R85" s="91" t="str">
        <f t="shared" si="87"/>
        <v/>
      </c>
      <c r="S85" s="87">
        <f t="shared" si="88"/>
        <v>0</v>
      </c>
      <c r="T85" s="93" t="str">
        <f>IF(OR($E85="",$G85=""),"",IF(AND($E$3=1),'Marks Entry 1st'!Q84,IF(AND($E$3=2),'Marks Entry 2nd'!Q84,IF(AND($E$3=3),'Marks Entry 3rd'!Q84,IF(AND($E$3=4),'Marks Entry 4th'!Q84,"")))))</f>
        <v/>
      </c>
      <c r="U85" s="93" t="str">
        <f>IF(OR($E85="",$G85=""),"",IF(AND($E$3=1),'Marks Entry 1st'!R84,IF(AND($E$3=2),'Marks Entry 2nd'!R84,IF(AND($E$3=3),'Marks Entry 3rd'!R84,IF(AND($E$3=4),'Marks Entry 4th'!R84,"")))))</f>
        <v/>
      </c>
      <c r="V85" s="93" t="str">
        <f>IF(OR($E85="",$G85=""),"",IF(AND($E$3=1),'Marks Entry 1st'!S84,IF(AND($E$3=2),'Marks Entry 2nd'!S84,IF(AND($E$3=3),'Marks Entry 3rd'!S84,IF(AND($E$3=4),'Marks Entry 4th'!S84,"")))))</f>
        <v/>
      </c>
      <c r="W85" s="92" t="str">
        <f t="shared" si="89"/>
        <v/>
      </c>
      <c r="X85" s="87" t="str">
        <f t="shared" si="90"/>
        <v/>
      </c>
      <c r="Y85" s="144">
        <f t="shared" si="91"/>
        <v>0</v>
      </c>
      <c r="Z85" s="144" t="str">
        <f t="shared" si="92"/>
        <v/>
      </c>
      <c r="AA85" s="144" t="str">
        <f t="shared" si="65"/>
        <v/>
      </c>
      <c r="AB85" s="144" t="str">
        <f t="shared" si="93"/>
        <v/>
      </c>
      <c r="AC85" s="144" t="str">
        <f t="shared" si="66"/>
        <v/>
      </c>
      <c r="AD85" s="148" t="str">
        <f t="shared" si="67"/>
        <v/>
      </c>
      <c r="AE85" s="180" t="str">
        <f>IF(OR($E85="",$G85=""),"",IF(AND($E$3=1),'Marks Entry 1st'!T84,IF(AND($E$3=2),'Marks Entry 2nd'!T84,IF(AND($E$3=3),'Marks Entry 3rd'!T84,IF(AND($E$3=4),'Marks Entry 4th'!T84,"")))))</f>
        <v/>
      </c>
      <c r="AF85" s="180" t="str">
        <f>IF(OR($E85="",$G85=""),"",IF(AND($E$3=1),'Marks Entry 1st'!U84,IF(AND($E$3=2),'Marks Entry 2nd'!U84,IF(AND($E$3=3),'Marks Entry 3rd'!U84,IF(AND($E$3=4),'Marks Entry 4th'!U84,"")))))</f>
        <v/>
      </c>
      <c r="AG85" s="87" t="str">
        <f t="shared" si="94"/>
        <v/>
      </c>
      <c r="AH85" s="180" t="str">
        <f>IF(OR($E85="",$G85=""),"",IF(AND($E$3=1),'Marks Entry 1st'!V84,IF(AND($E$3=2),'Marks Entry 2nd'!V84,IF(AND($E$3=3),'Marks Entry 3rd'!V84,IF(AND($E$3=4),'Marks Entry 4th'!V84,"")))))</f>
        <v/>
      </c>
      <c r="AI85" s="180" t="str">
        <f>IF(OR($E85="",$G85=""),"",IF(AND($E$3=1),'Marks Entry 1st'!W84,IF(AND($E$3=2),'Marks Entry 2nd'!W84,IF(AND($E$3=3),'Marks Entry 3rd'!W84,IF(AND($E$3=4),'Marks Entry 4th'!W84,"")))))</f>
        <v/>
      </c>
      <c r="AJ85" s="180" t="str">
        <f>IF(OR($E85="",$G85=""),"",IF(AND($E$3=1),'Marks Entry 1st'!X84,IF(AND($E$3=2),'Marks Entry 2nd'!X84,IF(AND($E$3=3),'Marks Entry 3rd'!X84,IF(AND($E$3=4),'Marks Entry 4th'!X84,"")))))</f>
        <v/>
      </c>
      <c r="AK85" s="91" t="str">
        <f t="shared" si="95"/>
        <v/>
      </c>
      <c r="AL85" s="87">
        <f t="shared" si="96"/>
        <v>0</v>
      </c>
      <c r="AM85" s="93" t="str">
        <f>IF(OR($E85="",$G85=""),"",IF(AND($E$3=1),'Marks Entry 1st'!Y84,IF(AND($E$3=2),'Marks Entry 2nd'!Y84,IF(AND($E$3=3),'Marks Entry 3rd'!Y84,IF(AND($E$3=4),'Marks Entry 4th'!Y84,"")))))</f>
        <v/>
      </c>
      <c r="AN85" s="93" t="str">
        <f>IF(OR($E85="",$G85=""),"",IF(AND($E$3=1),'Marks Entry 1st'!Z84,IF(AND($E$3=2),'Marks Entry 2nd'!Z84,IF(AND($E$3=3),'Marks Entry 3rd'!Z84,IF(AND($E$3=4),'Marks Entry 4th'!Z84,"")))))</f>
        <v/>
      </c>
      <c r="AO85" s="93" t="str">
        <f>IF(OR($E85="",$G85=""),"",IF(AND($E$3=1),'Marks Entry 1st'!AA84,IF(AND($E$3=2),'Marks Entry 2nd'!AA84,IF(AND($E$3=3),'Marks Entry 3rd'!AA84,IF(AND($E$3=4),'Marks Entry 4th'!AA84,"")))))</f>
        <v/>
      </c>
      <c r="AP85" s="92" t="str">
        <f t="shared" si="97"/>
        <v/>
      </c>
      <c r="AQ85" s="87" t="str">
        <f t="shared" si="98"/>
        <v/>
      </c>
      <c r="AR85" s="144">
        <f t="shared" si="99"/>
        <v>0</v>
      </c>
      <c r="AS85" s="144" t="str">
        <f t="shared" si="100"/>
        <v/>
      </c>
      <c r="AT85" s="144" t="str">
        <f t="shared" si="68"/>
        <v/>
      </c>
      <c r="AU85" s="144" t="str">
        <f t="shared" si="101"/>
        <v/>
      </c>
      <c r="AV85" s="144" t="str">
        <f t="shared" si="69"/>
        <v/>
      </c>
      <c r="AW85" s="148" t="str">
        <f t="shared" si="70"/>
        <v/>
      </c>
      <c r="AX85" s="180" t="str">
        <f>IF(OR($E85="",$G85=""),"",IF(AND($E$3=1),'Marks Entry 1st'!AB84,IF(AND($E$3=2),'Marks Entry 2nd'!AB84,IF(AND($E$3=3),'Marks Entry 3rd'!AB84,IF(AND($E$3=4),'Marks Entry 4th'!AB84,"")))))</f>
        <v/>
      </c>
      <c r="AY85" s="180" t="str">
        <f>IF(OR($E85="",$G85=""),"",IF(AND($E$3=1),'Marks Entry 1st'!AC84,IF(AND($E$3=2),'Marks Entry 2nd'!AC84,IF(AND($E$3=3),'Marks Entry 3rd'!AC84,IF(AND($E$3=4),'Marks Entry 4th'!AC84,"")))))</f>
        <v/>
      </c>
      <c r="AZ85" s="87" t="str">
        <f t="shared" si="102"/>
        <v/>
      </c>
      <c r="BA85" s="180" t="str">
        <f>IF(OR($E85="",$G85=""),"",IF(AND($E$3=1),'Marks Entry 1st'!AD84,IF(AND($E$3=2),'Marks Entry 2nd'!AD84,IF(AND($E$3=3),'Marks Entry 3rd'!AD84,IF(AND($E$3=4),'Marks Entry 4th'!AD84,"")))))</f>
        <v/>
      </c>
      <c r="BB85" s="180" t="str">
        <f>IF(OR($E85="",$G85=""),"",IF(AND($E$3=1),'Marks Entry 1st'!AE84,IF(AND($E$3=2),'Marks Entry 2nd'!AE84,IF(AND($E$3=3),'Marks Entry 3rd'!AE84,IF(AND($E$3=4),'Marks Entry 4th'!AE84,"")))))</f>
        <v/>
      </c>
      <c r="BC85" s="180" t="str">
        <f>IF(OR($E85="",$G85=""),"",IF(AND($E$3=1),'Marks Entry 1st'!AF84,IF(AND($E$3=2),'Marks Entry 2nd'!AF84,IF(AND($E$3=3),'Marks Entry 3rd'!AF84,IF(AND($E$3=4),'Marks Entry 4th'!AF84,"")))))</f>
        <v/>
      </c>
      <c r="BD85" s="91" t="str">
        <f t="shared" si="103"/>
        <v/>
      </c>
      <c r="BE85" s="87">
        <f t="shared" si="104"/>
        <v>0</v>
      </c>
      <c r="BF85" s="93" t="str">
        <f>IF(OR($E85="",$G85=""),"",IF(AND($E$3=1),'Marks Entry 1st'!AG84,IF(AND($E$3=2),'Marks Entry 2nd'!AG84,IF(AND($E$3=3),'Marks Entry 3rd'!AG84,IF(AND($E$3=4),'Marks Entry 4th'!AG84,"")))))</f>
        <v/>
      </c>
      <c r="BG85" s="93" t="str">
        <f>IF(OR($E85="",$G85=""),"",IF(AND($E$3=1),'Marks Entry 1st'!AH84,IF(AND($E$3=2),'Marks Entry 2nd'!AH84,IF(AND($E$3=3),'Marks Entry 3rd'!AH84,IF(AND($E$3=4),'Marks Entry 4th'!AH84,"")))))</f>
        <v/>
      </c>
      <c r="BH85" s="93" t="str">
        <f>IF(OR($E85="",$G85=""),"",IF(AND($E$3=1),'Marks Entry 1st'!AI84,IF(AND($E$3=2),'Marks Entry 2nd'!AI84,IF(AND($E$3=3),'Marks Entry 3rd'!AI84,IF(AND($E$3=4),'Marks Entry 4th'!AI84,"")))))</f>
        <v/>
      </c>
      <c r="BI85" s="92" t="str">
        <f t="shared" si="105"/>
        <v/>
      </c>
      <c r="BJ85" s="87" t="str">
        <f t="shared" si="106"/>
        <v/>
      </c>
      <c r="BK85" s="144">
        <f t="shared" si="107"/>
        <v>0</v>
      </c>
      <c r="BL85" s="144" t="str">
        <f t="shared" si="108"/>
        <v/>
      </c>
      <c r="BM85" s="144" t="str">
        <f t="shared" si="71"/>
        <v/>
      </c>
      <c r="BN85" s="144" t="str">
        <f t="shared" si="109"/>
        <v/>
      </c>
      <c r="BO85" s="144" t="str">
        <f t="shared" si="72"/>
        <v/>
      </c>
      <c r="BP85" s="148" t="str">
        <f t="shared" si="73"/>
        <v/>
      </c>
      <c r="BQ85" s="180" t="str">
        <f>IF(OR($E85="",$G85=""),"",IF(AND($E$3=1),'Marks Entry 1st'!AJ84,IF(AND($E$3=2),'Marks Entry 2nd'!AJ84,IF(AND($E$3=3),'Marks Entry 3rd'!AJ84,IF(AND($E$3=4),'Marks Entry 4th'!AJ84,"")))))</f>
        <v/>
      </c>
      <c r="BR85" s="180" t="str">
        <f>IF(OR($E85="",$G85=""),"",IF(AND($E$3=1),'Marks Entry 1st'!AK84,IF(AND($E$3=2),'Marks Entry 2nd'!AK84,IF(AND($E$3=3),'Marks Entry 3rd'!AK84,IF(AND($E$3=4),'Marks Entry 4th'!AK84,"")))))</f>
        <v/>
      </c>
      <c r="BS85" s="87" t="str">
        <f t="shared" si="110"/>
        <v/>
      </c>
      <c r="BT85" s="180" t="str">
        <f>IF(OR($E85="",$G85=""),"",IF(AND($E$3=1),'Marks Entry 1st'!AL84,IF(AND($E$3=2),'Marks Entry 2nd'!AL84,IF(AND($E$3=3),'Marks Entry 3rd'!AL84,IF(AND($E$3=4),'Marks Entry 4th'!AL84,"")))))</f>
        <v/>
      </c>
      <c r="BU85" s="180" t="str">
        <f>IF(OR($E85="",$G85=""),"",IF(AND($E$3=1),'Marks Entry 1st'!AM84,IF(AND($E$3=2),'Marks Entry 2nd'!AM84,IF(AND($E$3=3),'Marks Entry 3rd'!AM84,IF(AND($E$3=4),'Marks Entry 4th'!AM84,"")))))</f>
        <v/>
      </c>
      <c r="BV85" s="180" t="str">
        <f>IF(OR($E85="",$G85=""),"",IF(AND($E$3=1),'Marks Entry 1st'!AN84,IF(AND($E$3=2),'Marks Entry 2nd'!AN84,IF(AND($E$3=3),'Marks Entry 3rd'!AN84,IF(AND($E$3=4),'Marks Entry 4th'!AN84,"")))))</f>
        <v/>
      </c>
      <c r="BW85" s="91" t="str">
        <f t="shared" si="111"/>
        <v/>
      </c>
      <c r="BX85" s="87">
        <f t="shared" si="112"/>
        <v>0</v>
      </c>
      <c r="BY85" s="93" t="str">
        <f>IF(OR($E85="",$G85=""),"",IF(AND($E$3=1),'Marks Entry 1st'!AO84,IF(AND($E$3=2),'Marks Entry 2nd'!AO84,IF(AND($E$3=3),'Marks Entry 3rd'!AO84,IF(AND($E$3=4),'Marks Entry 4th'!AO84,"")))))</f>
        <v/>
      </c>
      <c r="BZ85" s="93" t="str">
        <f>IF(OR($E85="",$G85=""),"",IF(AND($E$3=1),'Marks Entry 1st'!AP84,IF(AND($E$3=2),'Marks Entry 2nd'!AP84,IF(AND($E$3=3),'Marks Entry 3rd'!AP84,IF(AND($E$3=4),'Marks Entry 4th'!AP84,"")))))</f>
        <v/>
      </c>
      <c r="CA85" s="93" t="str">
        <f>IF(OR($E85="",$G85=""),"",IF(AND($E$3=1),'Marks Entry 1st'!AQ84,IF(AND($E$3=2),'Marks Entry 2nd'!AQ84,IF(AND($E$3=3),'Marks Entry 3rd'!AQ84,IF(AND($E$3=4),'Marks Entry 4th'!AQ84,"")))))</f>
        <v/>
      </c>
      <c r="CB85" s="92" t="str">
        <f t="shared" si="113"/>
        <v/>
      </c>
      <c r="CC85" s="87" t="str">
        <f t="shared" si="114"/>
        <v/>
      </c>
      <c r="CD85" s="144">
        <f t="shared" si="115"/>
        <v>0</v>
      </c>
      <c r="CE85" s="144" t="str">
        <f t="shared" si="116"/>
        <v/>
      </c>
      <c r="CF85" s="144" t="str">
        <f t="shared" si="74"/>
        <v/>
      </c>
      <c r="CG85" s="144" t="str">
        <f t="shared" si="117"/>
        <v/>
      </c>
      <c r="CH85" s="144" t="str">
        <f t="shared" si="75"/>
        <v/>
      </c>
      <c r="CI85" s="148" t="str">
        <f t="shared" si="76"/>
        <v/>
      </c>
      <c r="CJ85" s="380" t="str">
        <f>IF(OR($E85="",$G85=""),"",IF(AND($E$3=1),'Marks Entry 1st'!AR84,IF(AND($E$3=2),'Marks Entry 2nd'!AR84,IF(AND($E$3=3),'Marks Entry 3rd'!AR84,IF(AND($E$3=4),'Marks Entry 4th'!AR84,"")))))</f>
        <v/>
      </c>
      <c r="CK85" s="380" t="str">
        <f>IF(OR($E85="",$G85=""),"",IF(AND($E$3=1),'Marks Entry 1st'!AS84,IF(AND($E$3=2),'Marks Entry 2nd'!AS84,IF(AND($E$3=3),'Marks Entry 3rd'!AS84,IF(AND($E$3=4),'Marks Entry 4th'!AS84,"")))))</f>
        <v/>
      </c>
      <c r="CL85" s="380" t="str">
        <f>IF(OR($E85="",$G85=""),"",IF(AND($E$3=1),'Marks Entry 1st'!AT84,IF(AND($E$3=2),'Marks Entry 2nd'!AT84,IF(AND($E$3=3),'Marks Entry 3rd'!AT84,IF(AND($E$3=4),'Marks Entry 4th'!AT84,"")))))</f>
        <v/>
      </c>
      <c r="CM85" s="181" t="str">
        <f t="shared" si="118"/>
        <v/>
      </c>
      <c r="CN85" s="182">
        <f t="shared" si="119"/>
        <v>0</v>
      </c>
      <c r="CO85" s="182" t="str">
        <f t="shared" si="120"/>
        <v/>
      </c>
      <c r="CP85" s="182" t="str">
        <f t="shared" si="121"/>
        <v/>
      </c>
      <c r="CQ85" s="147" t="str">
        <f t="shared" si="77"/>
        <v/>
      </c>
      <c r="CR85" s="380" t="str">
        <f>IF(OR($E85="",$G85=""),"",IF(AND($E$3=1),'Marks Entry 1st'!AU84,IF(AND($E$3=2),'Marks Entry 2nd'!AU84,IF(AND($E$3=3),'Marks Entry 3rd'!AU84,IF(AND($E$3=4),'Marks Entry 4th'!AU84,"")))))</f>
        <v/>
      </c>
      <c r="CS85" s="380" t="str">
        <f>IF(OR($E85="",$G85=""),"",IF(AND($E$3=1),'Marks Entry 1st'!AV84,IF(AND($E$3=2),'Marks Entry 2nd'!AV84,IF(AND($E$3=3),'Marks Entry 3rd'!AV84,IF(AND($E$3=4),'Marks Entry 4th'!AV84,"")))))</f>
        <v/>
      </c>
      <c r="CT85" s="380" t="str">
        <f>IF(OR($E85="",$G85=""),"",IF(AND($E$3=1),'Marks Entry 1st'!AW84,IF(AND($E$3=2),'Marks Entry 2nd'!AW84,IF(AND($E$3=3),'Marks Entry 3rd'!AW84,IF(AND($E$3=4),'Marks Entry 4th'!AW84,"")))))</f>
        <v/>
      </c>
      <c r="CU85" s="181" t="str">
        <f t="shared" si="122"/>
        <v/>
      </c>
      <c r="CV85" s="182">
        <f t="shared" si="123"/>
        <v>0</v>
      </c>
      <c r="CW85" s="182" t="str">
        <f t="shared" si="124"/>
        <v/>
      </c>
      <c r="CX85" s="182" t="str">
        <f t="shared" si="125"/>
        <v/>
      </c>
      <c r="CY85" s="147" t="str">
        <f t="shared" si="78"/>
        <v/>
      </c>
      <c r="CZ85" s="380" t="str">
        <f>IF(OR($E85="",$G85=""),"",IF(AND($E$3=1),'Marks Entry 1st'!AX84,IF(AND($E$3=2),'Marks Entry 2nd'!AX84,IF(AND($E$3=3),'Marks Entry 3rd'!AX84,IF(AND($E$3=4),'Marks Entry 4th'!AX84,"")))))</f>
        <v/>
      </c>
      <c r="DA85" s="380" t="str">
        <f>IF(OR($E85="",$G85=""),"",IF(AND($E$3=1),'Marks Entry 1st'!AY84,IF(AND($E$3=2),'Marks Entry 2nd'!AY84,IF(AND($E$3=3),'Marks Entry 3rd'!AY84,IF(AND($E$3=4),'Marks Entry 4th'!AY84,"")))))</f>
        <v/>
      </c>
      <c r="DB85" s="380" t="str">
        <f>IF(OR($E85="",$G85=""),"",IF(AND($E$3=1),'Marks Entry 1st'!AZ84,IF(AND($E$3=2),'Marks Entry 2nd'!AZ84,IF(AND($E$3=3),'Marks Entry 3rd'!AZ84,IF(AND($E$3=4),'Marks Entry 4th'!AZ84,"")))))</f>
        <v/>
      </c>
      <c r="DC85" s="181" t="str">
        <f t="shared" si="126"/>
        <v/>
      </c>
      <c r="DD85" s="182">
        <f t="shared" si="127"/>
        <v>0</v>
      </c>
      <c r="DE85" s="182" t="str">
        <f t="shared" si="128"/>
        <v/>
      </c>
      <c r="DF85" s="182" t="str">
        <f t="shared" si="129"/>
        <v/>
      </c>
      <c r="DG85" s="147" t="str">
        <f t="shared" si="79"/>
        <v/>
      </c>
      <c r="DH85" s="104" t="str">
        <f t="shared" si="80"/>
        <v/>
      </c>
      <c r="DI85" s="105" t="str">
        <f t="shared" si="81"/>
        <v/>
      </c>
      <c r="DJ85" s="111" t="str">
        <f t="shared" si="82"/>
        <v/>
      </c>
      <c r="DK85" s="112" t="str">
        <f t="shared" si="83"/>
        <v/>
      </c>
      <c r="DL85" s="386" t="str">
        <f t="shared" si="84"/>
        <v/>
      </c>
      <c r="DM85" s="72" t="str">
        <f>IF(OR($E85="",$G85=""),"",IF(AND($E$3=1),'Marks Entry 1st'!BA84,IF(AND($E$3=2),'Marks Entry 2nd'!BA84,IF(AND($E$3=3),'Marks Entry 3rd'!BA84,IF(AND($E$3=4),'Marks Entry 4th'!BA84,"")))))</f>
        <v/>
      </c>
      <c r="DN85" s="72" t="str">
        <f>IF(OR($E85="",$G85=""),"",IF(AND($E$3=1),'Marks Entry 1st'!BB84,IF(AND($E$3=2),'Marks Entry 2nd'!BB84,IF(AND($E$3=3),'Marks Entry 3rd'!BB84,IF(AND($E$3=4),'Marks Entry 4th'!BB84,"")))))</f>
        <v/>
      </c>
      <c r="DO85" s="328" t="str">
        <f t="shared" si="85"/>
        <v/>
      </c>
      <c r="DP85" s="73"/>
      <c r="DW85" s="75">
        <f>IF(AND($E$3=1),'Marks Entry 1st'!I84,IF(AND($E$3=2),'Marks Entry 2nd'!I84,IF(AND($E$3=3),'Marks Entry 3rd'!I84,IF(AND($E$3=4),'Marks Entry 4th'!I84,""))))</f>
        <v>0</v>
      </c>
    </row>
    <row r="86" spans="1:127" ht="18.899999999999999" customHeight="1">
      <c r="A86" s="94">
        <v>79</v>
      </c>
      <c r="B86" s="94" t="str">
        <f>IF(OR(DW86=0,DW86=""),"",IF(AND($E$3=1),'Marks Entry 1st'!I85,IF(AND($E$3=2),'Marks Entry 2nd'!I85,IF(AND($E$3=3),'Marks Entry 3rd'!I85,IF(AND($E$3=4),'Marks Entry 4th'!I85,"")))))</f>
        <v/>
      </c>
      <c r="C86" s="95" t="str">
        <f>IF(OR(B86=0,B86=""),"",IF(AND($E$3=1),'Marks Entry 1st'!B85,IF(AND($E$3=2),'Marks Entry 2nd'!B85,IF(AND($E$3=3),'Marks Entry 3rd'!B85,IF(AND($E$3=4),'Marks Entry 4th'!B85,"")))))</f>
        <v/>
      </c>
      <c r="D86" s="95" t="str">
        <f>IF(OR(B86=0,B86=""),"",IF(AND($E$3=1),'Marks Entry 1st'!C85,IF(AND($E$3=2),'Marks Entry 2nd'!C85,IF(AND($E$3=3),'Marks Entry 3rd'!C85,IF(AND($E$3=4),'Marks Entry 4th'!C85,"")))))</f>
        <v/>
      </c>
      <c r="E86" s="96" t="str">
        <f>IF(OR(B86=0,B86=""),"",IF(AND($E$3=1),'Marks Entry 1st'!E85,IF(AND($E$3=2),'Marks Entry 2nd'!E85,IF(AND($E$3=3),'Marks Entry 3rd'!E85,IF(AND($E$3=4),'Marks Entry 4th'!E85,"")))))</f>
        <v/>
      </c>
      <c r="F86" s="95" t="str">
        <f>IF(OR(B86=0,B86=""),"",IF(AND($E$3=1),'Marks Entry 1st'!D85,IF(AND($E$3=2),'Marks Entry 2nd'!D85,IF(AND($E$3=3),'Marks Entry 3rd'!D85,IF(AND($E$3=4),'Marks Entry 4th'!D85,"")))))</f>
        <v/>
      </c>
      <c r="G86" s="90" t="str">
        <f>IF(OR(B86=0,B86=""),"",IF(AND($E$3=1),'Marks Entry 1st'!F85,IF(AND($E$3=2),'Marks Entry 2nd'!F85,IF(AND($E$3=3),'Marks Entry 3rd'!F85,IF(AND($E$3=4),'Marks Entry 4th'!F85,"")))))</f>
        <v/>
      </c>
      <c r="H86" s="90" t="str">
        <f>IF(OR(B86=0,B86=""),"",IF(AND($E$3=1),'Marks Entry 1st'!G85,IF(AND($E$3=2),'Marks Entry 2nd'!G85,IF(AND($E$3=3),'Marks Entry 3rd'!G85,IF(AND($E$3=4),'Marks Entry 4th'!G85,"")))))</f>
        <v/>
      </c>
      <c r="I86" s="90" t="str">
        <f>IF(OR(B86=0,B86=""),"",IF(AND($E$3=1),'Marks Entry 1st'!H85,IF(AND($E$3=2),'Marks Entry 2nd'!H85,IF(AND($E$3=3),'Marks Entry 3rd'!H85,IF(AND($E$3=4),'Marks Entry 4th'!H85,"")))))</f>
        <v/>
      </c>
      <c r="J86" s="379" t="str">
        <f>IF(OR(B86=0,B86=""),"",IF(AND($E$3=1),'Marks Entry 1st'!J85,IF(AND($E$3=2),'Marks Entry 2nd'!J85,IF(AND($E$3=3),'Marks Entry 3rd'!J85,IF(AND($E$3=4),'Marks Entry 4th'!J85,"")))))</f>
        <v/>
      </c>
      <c r="K86" s="379" t="str">
        <f>IF(OR(B86=0,B86=""),"",IF(AND($E$3=1),'Marks Entry 1st'!K85,IF(AND($E$3=2),'Marks Entry 2nd'!K85,IF(AND($E$3=3),'Marks Entry 3rd'!K85,IF(AND($E$3=4),'Marks Entry 4th'!K85,"")))))</f>
        <v/>
      </c>
      <c r="L86" s="180" t="str">
        <f>IF(OR($E86="",$G86=""),"",IF(AND($E$3=1),'Marks Entry 1st'!L85,IF(AND($E$3=2),'Marks Entry 2nd'!L85,IF(AND($E$3=3),'Marks Entry 3rd'!L85,IF(AND($E$3=4),'Marks Entry 4th'!L85,"")))))</f>
        <v/>
      </c>
      <c r="M86" s="180" t="str">
        <f>IF(OR($E86="",$G86=""),"",IF(AND($E$3=1),'Marks Entry 1st'!M85,IF(AND($E$3=2),'Marks Entry 2nd'!M85,IF(AND($E$3=3),'Marks Entry 3rd'!M85,IF(AND($E$3=4),'Marks Entry 4th'!M85,"")))))</f>
        <v/>
      </c>
      <c r="N86" s="87" t="str">
        <f t="shared" si="86"/>
        <v/>
      </c>
      <c r="O86" s="180" t="str">
        <f>IF(OR($E86="",$G86=""),"",IF(AND($E$3=1),'Marks Entry 1st'!N85,IF(AND($E$3=2),'Marks Entry 2nd'!N85,IF(AND($E$3=3),'Marks Entry 3rd'!N85,IF(AND($E$3=4),'Marks Entry 4th'!N85,"")))))</f>
        <v/>
      </c>
      <c r="P86" s="180" t="str">
        <f>IF(OR($E86="",$G86=""),"",IF(AND($E$3=1),'Marks Entry 1st'!O85,IF(AND($E$3=2),'Marks Entry 2nd'!O85,IF(AND($E$3=3),'Marks Entry 3rd'!O85,IF(AND($E$3=4),'Marks Entry 4th'!O85,"")))))</f>
        <v/>
      </c>
      <c r="Q86" s="180" t="str">
        <f>IF(OR($E86="",$G86=""),"",IF(AND($E$3=1),'Marks Entry 1st'!P85,IF(AND($E$3=2),'Marks Entry 2nd'!P85,IF(AND($E$3=3),'Marks Entry 3rd'!P85,IF(AND($E$3=4),'Marks Entry 4th'!P85,"")))))</f>
        <v/>
      </c>
      <c r="R86" s="91" t="str">
        <f t="shared" si="87"/>
        <v/>
      </c>
      <c r="S86" s="87">
        <f t="shared" si="88"/>
        <v>0</v>
      </c>
      <c r="T86" s="93" t="str">
        <f>IF(OR($E86="",$G86=""),"",IF(AND($E$3=1),'Marks Entry 1st'!Q85,IF(AND($E$3=2),'Marks Entry 2nd'!Q85,IF(AND($E$3=3),'Marks Entry 3rd'!Q85,IF(AND($E$3=4),'Marks Entry 4th'!Q85,"")))))</f>
        <v/>
      </c>
      <c r="U86" s="93" t="str">
        <f>IF(OR($E86="",$G86=""),"",IF(AND($E$3=1),'Marks Entry 1st'!R85,IF(AND($E$3=2),'Marks Entry 2nd'!R85,IF(AND($E$3=3),'Marks Entry 3rd'!R85,IF(AND($E$3=4),'Marks Entry 4th'!R85,"")))))</f>
        <v/>
      </c>
      <c r="V86" s="93" t="str">
        <f>IF(OR($E86="",$G86=""),"",IF(AND($E$3=1),'Marks Entry 1st'!S85,IF(AND($E$3=2),'Marks Entry 2nd'!S85,IF(AND($E$3=3),'Marks Entry 3rd'!S85,IF(AND($E$3=4),'Marks Entry 4th'!S85,"")))))</f>
        <v/>
      </c>
      <c r="W86" s="92" t="str">
        <f t="shared" si="89"/>
        <v/>
      </c>
      <c r="X86" s="87" t="str">
        <f t="shared" si="90"/>
        <v/>
      </c>
      <c r="Y86" s="144">
        <f t="shared" si="91"/>
        <v>0</v>
      </c>
      <c r="Z86" s="144" t="str">
        <f t="shared" si="92"/>
        <v/>
      </c>
      <c r="AA86" s="144" t="str">
        <f t="shared" si="65"/>
        <v/>
      </c>
      <c r="AB86" s="144" t="str">
        <f t="shared" si="93"/>
        <v/>
      </c>
      <c r="AC86" s="144" t="str">
        <f t="shared" si="66"/>
        <v/>
      </c>
      <c r="AD86" s="148" t="str">
        <f t="shared" si="67"/>
        <v/>
      </c>
      <c r="AE86" s="180" t="str">
        <f>IF(OR($E86="",$G86=""),"",IF(AND($E$3=1),'Marks Entry 1st'!T85,IF(AND($E$3=2),'Marks Entry 2nd'!T85,IF(AND($E$3=3),'Marks Entry 3rd'!T85,IF(AND($E$3=4),'Marks Entry 4th'!T85,"")))))</f>
        <v/>
      </c>
      <c r="AF86" s="180" t="str">
        <f>IF(OR($E86="",$G86=""),"",IF(AND($E$3=1),'Marks Entry 1st'!U85,IF(AND($E$3=2),'Marks Entry 2nd'!U85,IF(AND($E$3=3),'Marks Entry 3rd'!U85,IF(AND($E$3=4),'Marks Entry 4th'!U85,"")))))</f>
        <v/>
      </c>
      <c r="AG86" s="87" t="str">
        <f t="shared" si="94"/>
        <v/>
      </c>
      <c r="AH86" s="180" t="str">
        <f>IF(OR($E86="",$G86=""),"",IF(AND($E$3=1),'Marks Entry 1st'!V85,IF(AND($E$3=2),'Marks Entry 2nd'!V85,IF(AND($E$3=3),'Marks Entry 3rd'!V85,IF(AND($E$3=4),'Marks Entry 4th'!V85,"")))))</f>
        <v/>
      </c>
      <c r="AI86" s="180" t="str">
        <f>IF(OR($E86="",$G86=""),"",IF(AND($E$3=1),'Marks Entry 1st'!W85,IF(AND($E$3=2),'Marks Entry 2nd'!W85,IF(AND($E$3=3),'Marks Entry 3rd'!W85,IF(AND($E$3=4),'Marks Entry 4th'!W85,"")))))</f>
        <v/>
      </c>
      <c r="AJ86" s="180" t="str">
        <f>IF(OR($E86="",$G86=""),"",IF(AND($E$3=1),'Marks Entry 1st'!X85,IF(AND($E$3=2),'Marks Entry 2nd'!X85,IF(AND($E$3=3),'Marks Entry 3rd'!X85,IF(AND($E$3=4),'Marks Entry 4th'!X85,"")))))</f>
        <v/>
      </c>
      <c r="AK86" s="91" t="str">
        <f t="shared" si="95"/>
        <v/>
      </c>
      <c r="AL86" s="87">
        <f t="shared" si="96"/>
        <v>0</v>
      </c>
      <c r="AM86" s="93" t="str">
        <f>IF(OR($E86="",$G86=""),"",IF(AND($E$3=1),'Marks Entry 1st'!Y85,IF(AND($E$3=2),'Marks Entry 2nd'!Y85,IF(AND($E$3=3),'Marks Entry 3rd'!Y85,IF(AND($E$3=4),'Marks Entry 4th'!Y85,"")))))</f>
        <v/>
      </c>
      <c r="AN86" s="93" t="str">
        <f>IF(OR($E86="",$G86=""),"",IF(AND($E$3=1),'Marks Entry 1st'!Z85,IF(AND($E$3=2),'Marks Entry 2nd'!Z85,IF(AND($E$3=3),'Marks Entry 3rd'!Z85,IF(AND($E$3=4),'Marks Entry 4th'!Z85,"")))))</f>
        <v/>
      </c>
      <c r="AO86" s="93" t="str">
        <f>IF(OR($E86="",$G86=""),"",IF(AND($E$3=1),'Marks Entry 1st'!AA85,IF(AND($E$3=2),'Marks Entry 2nd'!AA85,IF(AND($E$3=3),'Marks Entry 3rd'!AA85,IF(AND($E$3=4),'Marks Entry 4th'!AA85,"")))))</f>
        <v/>
      </c>
      <c r="AP86" s="92" t="str">
        <f t="shared" si="97"/>
        <v/>
      </c>
      <c r="AQ86" s="87" t="str">
        <f t="shared" si="98"/>
        <v/>
      </c>
      <c r="AR86" s="144">
        <f t="shared" si="99"/>
        <v>0</v>
      </c>
      <c r="AS86" s="144" t="str">
        <f t="shared" si="100"/>
        <v/>
      </c>
      <c r="AT86" s="144" t="str">
        <f t="shared" si="68"/>
        <v/>
      </c>
      <c r="AU86" s="144" t="str">
        <f t="shared" si="101"/>
        <v/>
      </c>
      <c r="AV86" s="144" t="str">
        <f t="shared" si="69"/>
        <v/>
      </c>
      <c r="AW86" s="148" t="str">
        <f t="shared" si="70"/>
        <v/>
      </c>
      <c r="AX86" s="180" t="str">
        <f>IF(OR($E86="",$G86=""),"",IF(AND($E$3=1),'Marks Entry 1st'!AB85,IF(AND($E$3=2),'Marks Entry 2nd'!AB85,IF(AND($E$3=3),'Marks Entry 3rd'!AB85,IF(AND($E$3=4),'Marks Entry 4th'!AB85,"")))))</f>
        <v/>
      </c>
      <c r="AY86" s="180" t="str">
        <f>IF(OR($E86="",$G86=""),"",IF(AND($E$3=1),'Marks Entry 1st'!AC85,IF(AND($E$3=2),'Marks Entry 2nd'!AC85,IF(AND($E$3=3),'Marks Entry 3rd'!AC85,IF(AND($E$3=4),'Marks Entry 4th'!AC85,"")))))</f>
        <v/>
      </c>
      <c r="AZ86" s="87" t="str">
        <f t="shared" si="102"/>
        <v/>
      </c>
      <c r="BA86" s="180" t="str">
        <f>IF(OR($E86="",$G86=""),"",IF(AND($E$3=1),'Marks Entry 1st'!AD85,IF(AND($E$3=2),'Marks Entry 2nd'!AD85,IF(AND($E$3=3),'Marks Entry 3rd'!AD85,IF(AND($E$3=4),'Marks Entry 4th'!AD85,"")))))</f>
        <v/>
      </c>
      <c r="BB86" s="180" t="str">
        <f>IF(OR($E86="",$G86=""),"",IF(AND($E$3=1),'Marks Entry 1st'!AE85,IF(AND($E$3=2),'Marks Entry 2nd'!AE85,IF(AND($E$3=3),'Marks Entry 3rd'!AE85,IF(AND($E$3=4),'Marks Entry 4th'!AE85,"")))))</f>
        <v/>
      </c>
      <c r="BC86" s="180" t="str">
        <f>IF(OR($E86="",$G86=""),"",IF(AND($E$3=1),'Marks Entry 1st'!AF85,IF(AND($E$3=2),'Marks Entry 2nd'!AF85,IF(AND($E$3=3),'Marks Entry 3rd'!AF85,IF(AND($E$3=4),'Marks Entry 4th'!AF85,"")))))</f>
        <v/>
      </c>
      <c r="BD86" s="91" t="str">
        <f t="shared" si="103"/>
        <v/>
      </c>
      <c r="BE86" s="87">
        <f t="shared" si="104"/>
        <v>0</v>
      </c>
      <c r="BF86" s="93" t="str">
        <f>IF(OR($E86="",$G86=""),"",IF(AND($E$3=1),'Marks Entry 1st'!AG85,IF(AND($E$3=2),'Marks Entry 2nd'!AG85,IF(AND($E$3=3),'Marks Entry 3rd'!AG85,IF(AND($E$3=4),'Marks Entry 4th'!AG85,"")))))</f>
        <v/>
      </c>
      <c r="BG86" s="93" t="str">
        <f>IF(OR($E86="",$G86=""),"",IF(AND($E$3=1),'Marks Entry 1st'!AH85,IF(AND($E$3=2),'Marks Entry 2nd'!AH85,IF(AND($E$3=3),'Marks Entry 3rd'!AH85,IF(AND($E$3=4),'Marks Entry 4th'!AH85,"")))))</f>
        <v/>
      </c>
      <c r="BH86" s="93" t="str">
        <f>IF(OR($E86="",$G86=""),"",IF(AND($E$3=1),'Marks Entry 1st'!AI85,IF(AND($E$3=2),'Marks Entry 2nd'!AI85,IF(AND($E$3=3),'Marks Entry 3rd'!AI85,IF(AND($E$3=4),'Marks Entry 4th'!AI85,"")))))</f>
        <v/>
      </c>
      <c r="BI86" s="92" t="str">
        <f t="shared" si="105"/>
        <v/>
      </c>
      <c r="BJ86" s="87" t="str">
        <f t="shared" si="106"/>
        <v/>
      </c>
      <c r="BK86" s="144">
        <f t="shared" si="107"/>
        <v>0</v>
      </c>
      <c r="BL86" s="144" t="str">
        <f t="shared" si="108"/>
        <v/>
      </c>
      <c r="BM86" s="144" t="str">
        <f t="shared" si="71"/>
        <v/>
      </c>
      <c r="BN86" s="144" t="str">
        <f t="shared" si="109"/>
        <v/>
      </c>
      <c r="BO86" s="144" t="str">
        <f t="shared" si="72"/>
        <v/>
      </c>
      <c r="BP86" s="148" t="str">
        <f t="shared" si="73"/>
        <v/>
      </c>
      <c r="BQ86" s="180" t="str">
        <f>IF(OR($E86="",$G86=""),"",IF(AND($E$3=1),'Marks Entry 1st'!AJ85,IF(AND($E$3=2),'Marks Entry 2nd'!AJ85,IF(AND($E$3=3),'Marks Entry 3rd'!AJ85,IF(AND($E$3=4),'Marks Entry 4th'!AJ85,"")))))</f>
        <v/>
      </c>
      <c r="BR86" s="180" t="str">
        <f>IF(OR($E86="",$G86=""),"",IF(AND($E$3=1),'Marks Entry 1st'!AK85,IF(AND($E$3=2),'Marks Entry 2nd'!AK85,IF(AND($E$3=3),'Marks Entry 3rd'!AK85,IF(AND($E$3=4),'Marks Entry 4th'!AK85,"")))))</f>
        <v/>
      </c>
      <c r="BS86" s="87" t="str">
        <f t="shared" si="110"/>
        <v/>
      </c>
      <c r="BT86" s="180" t="str">
        <f>IF(OR($E86="",$G86=""),"",IF(AND($E$3=1),'Marks Entry 1st'!AL85,IF(AND($E$3=2),'Marks Entry 2nd'!AL85,IF(AND($E$3=3),'Marks Entry 3rd'!AL85,IF(AND($E$3=4),'Marks Entry 4th'!AL85,"")))))</f>
        <v/>
      </c>
      <c r="BU86" s="180" t="str">
        <f>IF(OR($E86="",$G86=""),"",IF(AND($E$3=1),'Marks Entry 1st'!AM85,IF(AND($E$3=2),'Marks Entry 2nd'!AM85,IF(AND($E$3=3),'Marks Entry 3rd'!AM85,IF(AND($E$3=4),'Marks Entry 4th'!AM85,"")))))</f>
        <v/>
      </c>
      <c r="BV86" s="180" t="str">
        <f>IF(OR($E86="",$G86=""),"",IF(AND($E$3=1),'Marks Entry 1st'!AN85,IF(AND($E$3=2),'Marks Entry 2nd'!AN85,IF(AND($E$3=3),'Marks Entry 3rd'!AN85,IF(AND($E$3=4),'Marks Entry 4th'!AN85,"")))))</f>
        <v/>
      </c>
      <c r="BW86" s="91" t="str">
        <f t="shared" si="111"/>
        <v/>
      </c>
      <c r="BX86" s="87">
        <f t="shared" si="112"/>
        <v>0</v>
      </c>
      <c r="BY86" s="93" t="str">
        <f>IF(OR($E86="",$G86=""),"",IF(AND($E$3=1),'Marks Entry 1st'!AO85,IF(AND($E$3=2),'Marks Entry 2nd'!AO85,IF(AND($E$3=3),'Marks Entry 3rd'!AO85,IF(AND($E$3=4),'Marks Entry 4th'!AO85,"")))))</f>
        <v/>
      </c>
      <c r="BZ86" s="93" t="str">
        <f>IF(OR($E86="",$G86=""),"",IF(AND($E$3=1),'Marks Entry 1st'!AP85,IF(AND($E$3=2),'Marks Entry 2nd'!AP85,IF(AND($E$3=3),'Marks Entry 3rd'!AP85,IF(AND($E$3=4),'Marks Entry 4th'!AP85,"")))))</f>
        <v/>
      </c>
      <c r="CA86" s="93" t="str">
        <f>IF(OR($E86="",$G86=""),"",IF(AND($E$3=1),'Marks Entry 1st'!AQ85,IF(AND($E$3=2),'Marks Entry 2nd'!AQ85,IF(AND($E$3=3),'Marks Entry 3rd'!AQ85,IF(AND($E$3=4),'Marks Entry 4th'!AQ85,"")))))</f>
        <v/>
      </c>
      <c r="CB86" s="92" t="str">
        <f t="shared" si="113"/>
        <v/>
      </c>
      <c r="CC86" s="87" t="str">
        <f t="shared" si="114"/>
        <v/>
      </c>
      <c r="CD86" s="144">
        <f t="shared" si="115"/>
        <v>0</v>
      </c>
      <c r="CE86" s="144" t="str">
        <f t="shared" si="116"/>
        <v/>
      </c>
      <c r="CF86" s="144" t="str">
        <f t="shared" si="74"/>
        <v/>
      </c>
      <c r="CG86" s="144" t="str">
        <f t="shared" si="117"/>
        <v/>
      </c>
      <c r="CH86" s="144" t="str">
        <f t="shared" si="75"/>
        <v/>
      </c>
      <c r="CI86" s="148" t="str">
        <f t="shared" si="76"/>
        <v/>
      </c>
      <c r="CJ86" s="380" t="str">
        <f>IF(OR($E86="",$G86=""),"",IF(AND($E$3=1),'Marks Entry 1st'!AR85,IF(AND($E$3=2),'Marks Entry 2nd'!AR85,IF(AND($E$3=3),'Marks Entry 3rd'!AR85,IF(AND($E$3=4),'Marks Entry 4th'!AR85,"")))))</f>
        <v/>
      </c>
      <c r="CK86" s="380" t="str">
        <f>IF(OR($E86="",$G86=""),"",IF(AND($E$3=1),'Marks Entry 1st'!AS85,IF(AND($E$3=2),'Marks Entry 2nd'!AS85,IF(AND($E$3=3),'Marks Entry 3rd'!AS85,IF(AND($E$3=4),'Marks Entry 4th'!AS85,"")))))</f>
        <v/>
      </c>
      <c r="CL86" s="380" t="str">
        <f>IF(OR($E86="",$G86=""),"",IF(AND($E$3=1),'Marks Entry 1st'!AT85,IF(AND($E$3=2),'Marks Entry 2nd'!AT85,IF(AND($E$3=3),'Marks Entry 3rd'!AT85,IF(AND($E$3=4),'Marks Entry 4th'!AT85,"")))))</f>
        <v/>
      </c>
      <c r="CM86" s="181" t="str">
        <f t="shared" si="118"/>
        <v/>
      </c>
      <c r="CN86" s="182">
        <f t="shared" si="119"/>
        <v>0</v>
      </c>
      <c r="CO86" s="182" t="str">
        <f t="shared" si="120"/>
        <v/>
      </c>
      <c r="CP86" s="182" t="str">
        <f t="shared" si="121"/>
        <v/>
      </c>
      <c r="CQ86" s="147" t="str">
        <f t="shared" si="77"/>
        <v/>
      </c>
      <c r="CR86" s="380" t="str">
        <f>IF(OR($E86="",$G86=""),"",IF(AND($E$3=1),'Marks Entry 1st'!AU85,IF(AND($E$3=2),'Marks Entry 2nd'!AU85,IF(AND($E$3=3),'Marks Entry 3rd'!AU85,IF(AND($E$3=4),'Marks Entry 4th'!AU85,"")))))</f>
        <v/>
      </c>
      <c r="CS86" s="380" t="str">
        <f>IF(OR($E86="",$G86=""),"",IF(AND($E$3=1),'Marks Entry 1st'!AV85,IF(AND($E$3=2),'Marks Entry 2nd'!AV85,IF(AND($E$3=3),'Marks Entry 3rd'!AV85,IF(AND($E$3=4),'Marks Entry 4th'!AV85,"")))))</f>
        <v/>
      </c>
      <c r="CT86" s="380" t="str">
        <f>IF(OR($E86="",$G86=""),"",IF(AND($E$3=1),'Marks Entry 1st'!AW85,IF(AND($E$3=2),'Marks Entry 2nd'!AW85,IF(AND($E$3=3),'Marks Entry 3rd'!AW85,IF(AND($E$3=4),'Marks Entry 4th'!AW85,"")))))</f>
        <v/>
      </c>
      <c r="CU86" s="181" t="str">
        <f t="shared" si="122"/>
        <v/>
      </c>
      <c r="CV86" s="182">
        <f t="shared" si="123"/>
        <v>0</v>
      </c>
      <c r="CW86" s="182" t="str">
        <f t="shared" si="124"/>
        <v/>
      </c>
      <c r="CX86" s="182" t="str">
        <f t="shared" si="125"/>
        <v/>
      </c>
      <c r="CY86" s="147" t="str">
        <f t="shared" si="78"/>
        <v/>
      </c>
      <c r="CZ86" s="380" t="str">
        <f>IF(OR($E86="",$G86=""),"",IF(AND($E$3=1),'Marks Entry 1st'!AX85,IF(AND($E$3=2),'Marks Entry 2nd'!AX85,IF(AND($E$3=3),'Marks Entry 3rd'!AX85,IF(AND($E$3=4),'Marks Entry 4th'!AX85,"")))))</f>
        <v/>
      </c>
      <c r="DA86" s="380" t="str">
        <f>IF(OR($E86="",$G86=""),"",IF(AND($E$3=1),'Marks Entry 1st'!AY85,IF(AND($E$3=2),'Marks Entry 2nd'!AY85,IF(AND($E$3=3),'Marks Entry 3rd'!AY85,IF(AND($E$3=4),'Marks Entry 4th'!AY85,"")))))</f>
        <v/>
      </c>
      <c r="DB86" s="380" t="str">
        <f>IF(OR($E86="",$G86=""),"",IF(AND($E$3=1),'Marks Entry 1st'!AZ85,IF(AND($E$3=2),'Marks Entry 2nd'!AZ85,IF(AND($E$3=3),'Marks Entry 3rd'!AZ85,IF(AND($E$3=4),'Marks Entry 4th'!AZ85,"")))))</f>
        <v/>
      </c>
      <c r="DC86" s="181" t="str">
        <f t="shared" si="126"/>
        <v/>
      </c>
      <c r="DD86" s="182">
        <f t="shared" si="127"/>
        <v>0</v>
      </c>
      <c r="DE86" s="182" t="str">
        <f t="shared" si="128"/>
        <v/>
      </c>
      <c r="DF86" s="182" t="str">
        <f t="shared" si="129"/>
        <v/>
      </c>
      <c r="DG86" s="147" t="str">
        <f t="shared" si="79"/>
        <v/>
      </c>
      <c r="DH86" s="104" t="str">
        <f t="shared" si="80"/>
        <v/>
      </c>
      <c r="DI86" s="105" t="str">
        <f t="shared" si="81"/>
        <v/>
      </c>
      <c r="DJ86" s="111" t="str">
        <f t="shared" si="82"/>
        <v/>
      </c>
      <c r="DK86" s="112" t="str">
        <f t="shared" si="83"/>
        <v/>
      </c>
      <c r="DL86" s="386" t="str">
        <f t="shared" si="84"/>
        <v/>
      </c>
      <c r="DM86" s="72" t="str">
        <f>IF(OR($E86="",$G86=""),"",IF(AND($E$3=1),'Marks Entry 1st'!BA85,IF(AND($E$3=2),'Marks Entry 2nd'!BA85,IF(AND($E$3=3),'Marks Entry 3rd'!BA85,IF(AND($E$3=4),'Marks Entry 4th'!BA85,"")))))</f>
        <v/>
      </c>
      <c r="DN86" s="72" t="str">
        <f>IF(OR($E86="",$G86=""),"",IF(AND($E$3=1),'Marks Entry 1st'!BB85,IF(AND($E$3=2),'Marks Entry 2nd'!BB85,IF(AND($E$3=3),'Marks Entry 3rd'!BB85,IF(AND($E$3=4),'Marks Entry 4th'!BB85,"")))))</f>
        <v/>
      </c>
      <c r="DO86" s="328" t="str">
        <f t="shared" si="85"/>
        <v/>
      </c>
      <c r="DP86" s="73"/>
      <c r="DW86" s="75">
        <f>IF(AND($E$3=1),'Marks Entry 1st'!I85,IF(AND($E$3=2),'Marks Entry 2nd'!I85,IF(AND($E$3=3),'Marks Entry 3rd'!I85,IF(AND($E$3=4),'Marks Entry 4th'!I85,""))))</f>
        <v>0</v>
      </c>
    </row>
    <row r="87" spans="1:127" ht="18.899999999999999" customHeight="1">
      <c r="A87" s="94">
        <v>80</v>
      </c>
      <c r="B87" s="94" t="str">
        <f>IF(OR(DW87=0,DW87=""),"",IF(AND($E$3=1),'Marks Entry 1st'!I86,IF(AND($E$3=2),'Marks Entry 2nd'!I86,IF(AND($E$3=3),'Marks Entry 3rd'!I86,IF(AND($E$3=4),'Marks Entry 4th'!I86,"")))))</f>
        <v/>
      </c>
      <c r="C87" s="95" t="str">
        <f>IF(OR(B87=0,B87=""),"",IF(AND($E$3=1),'Marks Entry 1st'!B86,IF(AND($E$3=2),'Marks Entry 2nd'!B86,IF(AND($E$3=3),'Marks Entry 3rd'!B86,IF(AND($E$3=4),'Marks Entry 4th'!B86,"")))))</f>
        <v/>
      </c>
      <c r="D87" s="95" t="str">
        <f>IF(OR(B87=0,B87=""),"",IF(AND($E$3=1),'Marks Entry 1st'!C86,IF(AND($E$3=2),'Marks Entry 2nd'!C86,IF(AND($E$3=3),'Marks Entry 3rd'!C86,IF(AND($E$3=4),'Marks Entry 4th'!C86,"")))))</f>
        <v/>
      </c>
      <c r="E87" s="96" t="str">
        <f>IF(OR(B87=0,B87=""),"",IF(AND($E$3=1),'Marks Entry 1st'!E86,IF(AND($E$3=2),'Marks Entry 2nd'!E86,IF(AND($E$3=3),'Marks Entry 3rd'!E86,IF(AND($E$3=4),'Marks Entry 4th'!E86,"")))))</f>
        <v/>
      </c>
      <c r="F87" s="95" t="str">
        <f>IF(OR(B87=0,B87=""),"",IF(AND($E$3=1),'Marks Entry 1st'!D86,IF(AND($E$3=2),'Marks Entry 2nd'!D86,IF(AND($E$3=3),'Marks Entry 3rd'!D86,IF(AND($E$3=4),'Marks Entry 4th'!D86,"")))))</f>
        <v/>
      </c>
      <c r="G87" s="90" t="str">
        <f>IF(OR(B87=0,B87=""),"",IF(AND($E$3=1),'Marks Entry 1st'!F86,IF(AND($E$3=2),'Marks Entry 2nd'!F86,IF(AND($E$3=3),'Marks Entry 3rd'!F86,IF(AND($E$3=4),'Marks Entry 4th'!F86,"")))))</f>
        <v/>
      </c>
      <c r="H87" s="90" t="str">
        <f>IF(OR(B87=0,B87=""),"",IF(AND($E$3=1),'Marks Entry 1st'!G86,IF(AND($E$3=2),'Marks Entry 2nd'!G86,IF(AND($E$3=3),'Marks Entry 3rd'!G86,IF(AND($E$3=4),'Marks Entry 4th'!G86,"")))))</f>
        <v/>
      </c>
      <c r="I87" s="90" t="str">
        <f>IF(OR(B87=0,B87=""),"",IF(AND($E$3=1),'Marks Entry 1st'!H86,IF(AND($E$3=2),'Marks Entry 2nd'!H86,IF(AND($E$3=3),'Marks Entry 3rd'!H86,IF(AND($E$3=4),'Marks Entry 4th'!H86,"")))))</f>
        <v/>
      </c>
      <c r="J87" s="379" t="str">
        <f>IF(OR(B87=0,B87=""),"",IF(AND($E$3=1),'Marks Entry 1st'!J86,IF(AND($E$3=2),'Marks Entry 2nd'!J86,IF(AND($E$3=3),'Marks Entry 3rd'!J86,IF(AND($E$3=4),'Marks Entry 4th'!J86,"")))))</f>
        <v/>
      </c>
      <c r="K87" s="379" t="str">
        <f>IF(OR(B87=0,B87=""),"",IF(AND($E$3=1),'Marks Entry 1st'!K86,IF(AND($E$3=2),'Marks Entry 2nd'!K86,IF(AND($E$3=3),'Marks Entry 3rd'!K86,IF(AND($E$3=4),'Marks Entry 4th'!K86,"")))))</f>
        <v/>
      </c>
      <c r="L87" s="180" t="str">
        <f>IF(OR($E87="",$G87=""),"",IF(AND($E$3=1),'Marks Entry 1st'!L86,IF(AND($E$3=2),'Marks Entry 2nd'!L86,IF(AND($E$3=3),'Marks Entry 3rd'!L86,IF(AND($E$3=4),'Marks Entry 4th'!L86,"")))))</f>
        <v/>
      </c>
      <c r="M87" s="180" t="str">
        <f>IF(OR($E87="",$G87=""),"",IF(AND($E$3=1),'Marks Entry 1st'!M86,IF(AND($E$3=2),'Marks Entry 2nd'!M86,IF(AND($E$3=3),'Marks Entry 3rd'!M86,IF(AND($E$3=4),'Marks Entry 4th'!M86,"")))))</f>
        <v/>
      </c>
      <c r="N87" s="87" t="str">
        <f t="shared" si="86"/>
        <v/>
      </c>
      <c r="O87" s="180" t="str">
        <f>IF(OR($E87="",$G87=""),"",IF(AND($E$3=1),'Marks Entry 1st'!N86,IF(AND($E$3=2),'Marks Entry 2nd'!N86,IF(AND($E$3=3),'Marks Entry 3rd'!N86,IF(AND($E$3=4),'Marks Entry 4th'!N86,"")))))</f>
        <v/>
      </c>
      <c r="P87" s="180" t="str">
        <f>IF(OR($E87="",$G87=""),"",IF(AND($E$3=1),'Marks Entry 1st'!O86,IF(AND($E$3=2),'Marks Entry 2nd'!O86,IF(AND($E$3=3),'Marks Entry 3rd'!O86,IF(AND($E$3=4),'Marks Entry 4th'!O86,"")))))</f>
        <v/>
      </c>
      <c r="Q87" s="180" t="str">
        <f>IF(OR($E87="",$G87=""),"",IF(AND($E$3=1),'Marks Entry 1st'!P86,IF(AND($E$3=2),'Marks Entry 2nd'!P86,IF(AND($E$3=3),'Marks Entry 3rd'!P86,IF(AND($E$3=4),'Marks Entry 4th'!P86,"")))))</f>
        <v/>
      </c>
      <c r="R87" s="91" t="str">
        <f t="shared" si="87"/>
        <v/>
      </c>
      <c r="S87" s="87">
        <f t="shared" si="88"/>
        <v>0</v>
      </c>
      <c r="T87" s="93" t="str">
        <f>IF(OR($E87="",$G87=""),"",IF(AND($E$3=1),'Marks Entry 1st'!Q86,IF(AND($E$3=2),'Marks Entry 2nd'!Q86,IF(AND($E$3=3),'Marks Entry 3rd'!Q86,IF(AND($E$3=4),'Marks Entry 4th'!Q86,"")))))</f>
        <v/>
      </c>
      <c r="U87" s="93" t="str">
        <f>IF(OR($E87="",$G87=""),"",IF(AND($E$3=1),'Marks Entry 1st'!R86,IF(AND($E$3=2),'Marks Entry 2nd'!R86,IF(AND($E$3=3),'Marks Entry 3rd'!R86,IF(AND($E$3=4),'Marks Entry 4th'!R86,"")))))</f>
        <v/>
      </c>
      <c r="V87" s="93" t="str">
        <f>IF(OR($E87="",$G87=""),"",IF(AND($E$3=1),'Marks Entry 1st'!S86,IF(AND($E$3=2),'Marks Entry 2nd'!S86,IF(AND($E$3=3),'Marks Entry 3rd'!S86,IF(AND($E$3=4),'Marks Entry 4th'!S86,"")))))</f>
        <v/>
      </c>
      <c r="W87" s="92" t="str">
        <f t="shared" si="89"/>
        <v/>
      </c>
      <c r="X87" s="87" t="str">
        <f t="shared" si="90"/>
        <v/>
      </c>
      <c r="Y87" s="144">
        <f t="shared" si="91"/>
        <v>0</v>
      </c>
      <c r="Z87" s="144" t="str">
        <f t="shared" si="92"/>
        <v/>
      </c>
      <c r="AA87" s="144" t="str">
        <f t="shared" si="65"/>
        <v/>
      </c>
      <c r="AB87" s="144" t="str">
        <f t="shared" si="93"/>
        <v/>
      </c>
      <c r="AC87" s="144" t="str">
        <f t="shared" si="66"/>
        <v/>
      </c>
      <c r="AD87" s="148" t="str">
        <f t="shared" si="67"/>
        <v/>
      </c>
      <c r="AE87" s="180" t="str">
        <f>IF(OR($E87="",$G87=""),"",IF(AND($E$3=1),'Marks Entry 1st'!T86,IF(AND($E$3=2),'Marks Entry 2nd'!T86,IF(AND($E$3=3),'Marks Entry 3rd'!T86,IF(AND($E$3=4),'Marks Entry 4th'!T86,"")))))</f>
        <v/>
      </c>
      <c r="AF87" s="180" t="str">
        <f>IF(OR($E87="",$G87=""),"",IF(AND($E$3=1),'Marks Entry 1st'!U86,IF(AND($E$3=2),'Marks Entry 2nd'!U86,IF(AND($E$3=3),'Marks Entry 3rd'!U86,IF(AND($E$3=4),'Marks Entry 4th'!U86,"")))))</f>
        <v/>
      </c>
      <c r="AG87" s="87" t="str">
        <f t="shared" si="94"/>
        <v/>
      </c>
      <c r="AH87" s="180" t="str">
        <f>IF(OR($E87="",$G87=""),"",IF(AND($E$3=1),'Marks Entry 1st'!V86,IF(AND($E$3=2),'Marks Entry 2nd'!V86,IF(AND($E$3=3),'Marks Entry 3rd'!V86,IF(AND($E$3=4),'Marks Entry 4th'!V86,"")))))</f>
        <v/>
      </c>
      <c r="AI87" s="180" t="str">
        <f>IF(OR($E87="",$G87=""),"",IF(AND($E$3=1),'Marks Entry 1st'!W86,IF(AND($E$3=2),'Marks Entry 2nd'!W86,IF(AND($E$3=3),'Marks Entry 3rd'!W86,IF(AND($E$3=4),'Marks Entry 4th'!W86,"")))))</f>
        <v/>
      </c>
      <c r="AJ87" s="180" t="str">
        <f>IF(OR($E87="",$G87=""),"",IF(AND($E$3=1),'Marks Entry 1st'!X86,IF(AND($E$3=2),'Marks Entry 2nd'!X86,IF(AND($E$3=3),'Marks Entry 3rd'!X86,IF(AND($E$3=4),'Marks Entry 4th'!X86,"")))))</f>
        <v/>
      </c>
      <c r="AK87" s="91" t="str">
        <f t="shared" si="95"/>
        <v/>
      </c>
      <c r="AL87" s="87">
        <f t="shared" si="96"/>
        <v>0</v>
      </c>
      <c r="AM87" s="93" t="str">
        <f>IF(OR($E87="",$G87=""),"",IF(AND($E$3=1),'Marks Entry 1st'!Y86,IF(AND($E$3=2),'Marks Entry 2nd'!Y86,IF(AND($E$3=3),'Marks Entry 3rd'!Y86,IF(AND($E$3=4),'Marks Entry 4th'!Y86,"")))))</f>
        <v/>
      </c>
      <c r="AN87" s="93" t="str">
        <f>IF(OR($E87="",$G87=""),"",IF(AND($E$3=1),'Marks Entry 1st'!Z86,IF(AND($E$3=2),'Marks Entry 2nd'!Z86,IF(AND($E$3=3),'Marks Entry 3rd'!Z86,IF(AND($E$3=4),'Marks Entry 4th'!Z86,"")))))</f>
        <v/>
      </c>
      <c r="AO87" s="93" t="str">
        <f>IF(OR($E87="",$G87=""),"",IF(AND($E$3=1),'Marks Entry 1st'!AA86,IF(AND($E$3=2),'Marks Entry 2nd'!AA86,IF(AND($E$3=3),'Marks Entry 3rd'!AA86,IF(AND($E$3=4),'Marks Entry 4th'!AA86,"")))))</f>
        <v/>
      </c>
      <c r="AP87" s="92" t="str">
        <f t="shared" si="97"/>
        <v/>
      </c>
      <c r="AQ87" s="87" t="str">
        <f t="shared" si="98"/>
        <v/>
      </c>
      <c r="AR87" s="144">
        <f t="shared" si="99"/>
        <v>0</v>
      </c>
      <c r="AS87" s="144" t="str">
        <f t="shared" si="100"/>
        <v/>
      </c>
      <c r="AT87" s="144" t="str">
        <f t="shared" si="68"/>
        <v/>
      </c>
      <c r="AU87" s="144" t="str">
        <f t="shared" si="101"/>
        <v/>
      </c>
      <c r="AV87" s="144" t="str">
        <f t="shared" si="69"/>
        <v/>
      </c>
      <c r="AW87" s="148" t="str">
        <f t="shared" si="70"/>
        <v/>
      </c>
      <c r="AX87" s="180" t="str">
        <f>IF(OR($E87="",$G87=""),"",IF(AND($E$3=1),'Marks Entry 1st'!AB86,IF(AND($E$3=2),'Marks Entry 2nd'!AB86,IF(AND($E$3=3),'Marks Entry 3rd'!AB86,IF(AND($E$3=4),'Marks Entry 4th'!AB86,"")))))</f>
        <v/>
      </c>
      <c r="AY87" s="180" t="str">
        <f>IF(OR($E87="",$G87=""),"",IF(AND($E$3=1),'Marks Entry 1st'!AC86,IF(AND($E$3=2),'Marks Entry 2nd'!AC86,IF(AND($E$3=3),'Marks Entry 3rd'!AC86,IF(AND($E$3=4),'Marks Entry 4th'!AC86,"")))))</f>
        <v/>
      </c>
      <c r="AZ87" s="87" t="str">
        <f t="shared" si="102"/>
        <v/>
      </c>
      <c r="BA87" s="180" t="str">
        <f>IF(OR($E87="",$G87=""),"",IF(AND($E$3=1),'Marks Entry 1st'!AD86,IF(AND($E$3=2),'Marks Entry 2nd'!AD86,IF(AND($E$3=3),'Marks Entry 3rd'!AD86,IF(AND($E$3=4),'Marks Entry 4th'!AD86,"")))))</f>
        <v/>
      </c>
      <c r="BB87" s="180" t="str">
        <f>IF(OR($E87="",$G87=""),"",IF(AND($E$3=1),'Marks Entry 1st'!AE86,IF(AND($E$3=2),'Marks Entry 2nd'!AE86,IF(AND($E$3=3),'Marks Entry 3rd'!AE86,IF(AND($E$3=4),'Marks Entry 4th'!AE86,"")))))</f>
        <v/>
      </c>
      <c r="BC87" s="180" t="str">
        <f>IF(OR($E87="",$G87=""),"",IF(AND($E$3=1),'Marks Entry 1st'!AF86,IF(AND($E$3=2),'Marks Entry 2nd'!AF86,IF(AND($E$3=3),'Marks Entry 3rd'!AF86,IF(AND($E$3=4),'Marks Entry 4th'!AF86,"")))))</f>
        <v/>
      </c>
      <c r="BD87" s="91" t="str">
        <f t="shared" si="103"/>
        <v/>
      </c>
      <c r="BE87" s="87">
        <f t="shared" si="104"/>
        <v>0</v>
      </c>
      <c r="BF87" s="93" t="str">
        <f>IF(OR($E87="",$G87=""),"",IF(AND($E$3=1),'Marks Entry 1st'!AG86,IF(AND($E$3=2),'Marks Entry 2nd'!AG86,IF(AND($E$3=3),'Marks Entry 3rd'!AG86,IF(AND($E$3=4),'Marks Entry 4th'!AG86,"")))))</f>
        <v/>
      </c>
      <c r="BG87" s="93" t="str">
        <f>IF(OR($E87="",$G87=""),"",IF(AND($E$3=1),'Marks Entry 1st'!AH86,IF(AND($E$3=2),'Marks Entry 2nd'!AH86,IF(AND($E$3=3),'Marks Entry 3rd'!AH86,IF(AND($E$3=4),'Marks Entry 4th'!AH86,"")))))</f>
        <v/>
      </c>
      <c r="BH87" s="93" t="str">
        <f>IF(OR($E87="",$G87=""),"",IF(AND($E$3=1),'Marks Entry 1st'!AI86,IF(AND($E$3=2),'Marks Entry 2nd'!AI86,IF(AND($E$3=3),'Marks Entry 3rd'!AI86,IF(AND($E$3=4),'Marks Entry 4th'!AI86,"")))))</f>
        <v/>
      </c>
      <c r="BI87" s="92" t="str">
        <f t="shared" si="105"/>
        <v/>
      </c>
      <c r="BJ87" s="87" t="str">
        <f t="shared" si="106"/>
        <v/>
      </c>
      <c r="BK87" s="144">
        <f t="shared" si="107"/>
        <v>0</v>
      </c>
      <c r="BL87" s="144" t="str">
        <f t="shared" si="108"/>
        <v/>
      </c>
      <c r="BM87" s="144" t="str">
        <f t="shared" si="71"/>
        <v/>
      </c>
      <c r="BN87" s="144" t="str">
        <f t="shared" si="109"/>
        <v/>
      </c>
      <c r="BO87" s="144" t="str">
        <f t="shared" si="72"/>
        <v/>
      </c>
      <c r="BP87" s="148" t="str">
        <f t="shared" si="73"/>
        <v/>
      </c>
      <c r="BQ87" s="180" t="str">
        <f>IF(OR($E87="",$G87=""),"",IF(AND($E$3=1),'Marks Entry 1st'!AJ86,IF(AND($E$3=2),'Marks Entry 2nd'!AJ86,IF(AND($E$3=3),'Marks Entry 3rd'!AJ86,IF(AND($E$3=4),'Marks Entry 4th'!AJ86,"")))))</f>
        <v/>
      </c>
      <c r="BR87" s="180" t="str">
        <f>IF(OR($E87="",$G87=""),"",IF(AND($E$3=1),'Marks Entry 1st'!AK86,IF(AND($E$3=2),'Marks Entry 2nd'!AK86,IF(AND($E$3=3),'Marks Entry 3rd'!AK86,IF(AND($E$3=4),'Marks Entry 4th'!AK86,"")))))</f>
        <v/>
      </c>
      <c r="BS87" s="87" t="str">
        <f t="shared" si="110"/>
        <v/>
      </c>
      <c r="BT87" s="180" t="str">
        <f>IF(OR($E87="",$G87=""),"",IF(AND($E$3=1),'Marks Entry 1st'!AL86,IF(AND($E$3=2),'Marks Entry 2nd'!AL86,IF(AND($E$3=3),'Marks Entry 3rd'!AL86,IF(AND($E$3=4),'Marks Entry 4th'!AL86,"")))))</f>
        <v/>
      </c>
      <c r="BU87" s="180" t="str">
        <f>IF(OR($E87="",$G87=""),"",IF(AND($E$3=1),'Marks Entry 1st'!AM86,IF(AND($E$3=2),'Marks Entry 2nd'!AM86,IF(AND($E$3=3),'Marks Entry 3rd'!AM86,IF(AND($E$3=4),'Marks Entry 4th'!AM86,"")))))</f>
        <v/>
      </c>
      <c r="BV87" s="180" t="str">
        <f>IF(OR($E87="",$G87=""),"",IF(AND($E$3=1),'Marks Entry 1st'!AN86,IF(AND($E$3=2),'Marks Entry 2nd'!AN86,IF(AND($E$3=3),'Marks Entry 3rd'!AN86,IF(AND($E$3=4),'Marks Entry 4th'!AN86,"")))))</f>
        <v/>
      </c>
      <c r="BW87" s="91" t="str">
        <f t="shared" si="111"/>
        <v/>
      </c>
      <c r="BX87" s="87">
        <f t="shared" si="112"/>
        <v>0</v>
      </c>
      <c r="BY87" s="93" t="str">
        <f>IF(OR($E87="",$G87=""),"",IF(AND($E$3=1),'Marks Entry 1st'!AO86,IF(AND($E$3=2),'Marks Entry 2nd'!AO86,IF(AND($E$3=3),'Marks Entry 3rd'!AO86,IF(AND($E$3=4),'Marks Entry 4th'!AO86,"")))))</f>
        <v/>
      </c>
      <c r="BZ87" s="93" t="str">
        <f>IF(OR($E87="",$G87=""),"",IF(AND($E$3=1),'Marks Entry 1st'!AP86,IF(AND($E$3=2),'Marks Entry 2nd'!AP86,IF(AND($E$3=3),'Marks Entry 3rd'!AP86,IF(AND($E$3=4),'Marks Entry 4th'!AP86,"")))))</f>
        <v/>
      </c>
      <c r="CA87" s="93" t="str">
        <f>IF(OR($E87="",$G87=""),"",IF(AND($E$3=1),'Marks Entry 1st'!AQ86,IF(AND($E$3=2),'Marks Entry 2nd'!AQ86,IF(AND($E$3=3),'Marks Entry 3rd'!AQ86,IF(AND($E$3=4),'Marks Entry 4th'!AQ86,"")))))</f>
        <v/>
      </c>
      <c r="CB87" s="92" t="str">
        <f t="shared" si="113"/>
        <v/>
      </c>
      <c r="CC87" s="87" t="str">
        <f t="shared" si="114"/>
        <v/>
      </c>
      <c r="CD87" s="144">
        <f t="shared" si="115"/>
        <v>0</v>
      </c>
      <c r="CE87" s="144" t="str">
        <f t="shared" si="116"/>
        <v/>
      </c>
      <c r="CF87" s="144" t="str">
        <f t="shared" si="74"/>
        <v/>
      </c>
      <c r="CG87" s="144" t="str">
        <f t="shared" si="117"/>
        <v/>
      </c>
      <c r="CH87" s="144" t="str">
        <f t="shared" si="75"/>
        <v/>
      </c>
      <c r="CI87" s="148" t="str">
        <f t="shared" si="76"/>
        <v/>
      </c>
      <c r="CJ87" s="380" t="str">
        <f>IF(OR($E87="",$G87=""),"",IF(AND($E$3=1),'Marks Entry 1st'!AR86,IF(AND($E$3=2),'Marks Entry 2nd'!AR86,IF(AND($E$3=3),'Marks Entry 3rd'!AR86,IF(AND($E$3=4),'Marks Entry 4th'!AR86,"")))))</f>
        <v/>
      </c>
      <c r="CK87" s="380" t="str">
        <f>IF(OR($E87="",$G87=""),"",IF(AND($E$3=1),'Marks Entry 1st'!AS86,IF(AND($E$3=2),'Marks Entry 2nd'!AS86,IF(AND($E$3=3),'Marks Entry 3rd'!AS86,IF(AND($E$3=4),'Marks Entry 4th'!AS86,"")))))</f>
        <v/>
      </c>
      <c r="CL87" s="380" t="str">
        <f>IF(OR($E87="",$G87=""),"",IF(AND($E$3=1),'Marks Entry 1st'!AT86,IF(AND($E$3=2),'Marks Entry 2nd'!AT86,IF(AND($E$3=3),'Marks Entry 3rd'!AT86,IF(AND($E$3=4),'Marks Entry 4th'!AT86,"")))))</f>
        <v/>
      </c>
      <c r="CM87" s="181" t="str">
        <f t="shared" si="118"/>
        <v/>
      </c>
      <c r="CN87" s="182">
        <f t="shared" si="119"/>
        <v>0</v>
      </c>
      <c r="CO87" s="182" t="str">
        <f t="shared" si="120"/>
        <v/>
      </c>
      <c r="CP87" s="182" t="str">
        <f t="shared" si="121"/>
        <v/>
      </c>
      <c r="CQ87" s="147" t="str">
        <f t="shared" si="77"/>
        <v/>
      </c>
      <c r="CR87" s="380" t="str">
        <f>IF(OR($E87="",$G87=""),"",IF(AND($E$3=1),'Marks Entry 1st'!AU86,IF(AND($E$3=2),'Marks Entry 2nd'!AU86,IF(AND($E$3=3),'Marks Entry 3rd'!AU86,IF(AND($E$3=4),'Marks Entry 4th'!AU86,"")))))</f>
        <v/>
      </c>
      <c r="CS87" s="380" t="str">
        <f>IF(OR($E87="",$G87=""),"",IF(AND($E$3=1),'Marks Entry 1st'!AV86,IF(AND($E$3=2),'Marks Entry 2nd'!AV86,IF(AND($E$3=3),'Marks Entry 3rd'!AV86,IF(AND($E$3=4),'Marks Entry 4th'!AV86,"")))))</f>
        <v/>
      </c>
      <c r="CT87" s="380" t="str">
        <f>IF(OR($E87="",$G87=""),"",IF(AND($E$3=1),'Marks Entry 1st'!AW86,IF(AND($E$3=2),'Marks Entry 2nd'!AW86,IF(AND($E$3=3),'Marks Entry 3rd'!AW86,IF(AND($E$3=4),'Marks Entry 4th'!AW86,"")))))</f>
        <v/>
      </c>
      <c r="CU87" s="181" t="str">
        <f t="shared" si="122"/>
        <v/>
      </c>
      <c r="CV87" s="182">
        <f t="shared" si="123"/>
        <v>0</v>
      </c>
      <c r="CW87" s="182" t="str">
        <f t="shared" si="124"/>
        <v/>
      </c>
      <c r="CX87" s="182" t="str">
        <f t="shared" si="125"/>
        <v/>
      </c>
      <c r="CY87" s="147" t="str">
        <f t="shared" si="78"/>
        <v/>
      </c>
      <c r="CZ87" s="380" t="str">
        <f>IF(OR($E87="",$G87=""),"",IF(AND($E$3=1),'Marks Entry 1st'!AX86,IF(AND($E$3=2),'Marks Entry 2nd'!AX86,IF(AND($E$3=3),'Marks Entry 3rd'!AX86,IF(AND($E$3=4),'Marks Entry 4th'!AX86,"")))))</f>
        <v/>
      </c>
      <c r="DA87" s="380" t="str">
        <f>IF(OR($E87="",$G87=""),"",IF(AND($E$3=1),'Marks Entry 1st'!AY86,IF(AND($E$3=2),'Marks Entry 2nd'!AY86,IF(AND($E$3=3),'Marks Entry 3rd'!AY86,IF(AND($E$3=4),'Marks Entry 4th'!AY86,"")))))</f>
        <v/>
      </c>
      <c r="DB87" s="380" t="str">
        <f>IF(OR($E87="",$G87=""),"",IF(AND($E$3=1),'Marks Entry 1st'!AZ86,IF(AND($E$3=2),'Marks Entry 2nd'!AZ86,IF(AND($E$3=3),'Marks Entry 3rd'!AZ86,IF(AND($E$3=4),'Marks Entry 4th'!AZ86,"")))))</f>
        <v/>
      </c>
      <c r="DC87" s="181" t="str">
        <f t="shared" si="126"/>
        <v/>
      </c>
      <c r="DD87" s="182">
        <f t="shared" si="127"/>
        <v>0</v>
      </c>
      <c r="DE87" s="182" t="str">
        <f t="shared" si="128"/>
        <v/>
      </c>
      <c r="DF87" s="182" t="str">
        <f t="shared" si="129"/>
        <v/>
      </c>
      <c r="DG87" s="147" t="str">
        <f t="shared" si="79"/>
        <v/>
      </c>
      <c r="DH87" s="104" t="str">
        <f t="shared" si="80"/>
        <v/>
      </c>
      <c r="DI87" s="105" t="str">
        <f t="shared" si="81"/>
        <v/>
      </c>
      <c r="DJ87" s="111" t="str">
        <f t="shared" si="82"/>
        <v/>
      </c>
      <c r="DK87" s="112" t="str">
        <f t="shared" si="83"/>
        <v/>
      </c>
      <c r="DL87" s="386" t="str">
        <f t="shared" si="84"/>
        <v/>
      </c>
      <c r="DM87" s="72" t="str">
        <f>IF(OR($E87="",$G87=""),"",IF(AND($E$3=1),'Marks Entry 1st'!BA86,IF(AND($E$3=2),'Marks Entry 2nd'!BA86,IF(AND($E$3=3),'Marks Entry 3rd'!BA86,IF(AND($E$3=4),'Marks Entry 4th'!BA86,"")))))</f>
        <v/>
      </c>
      <c r="DN87" s="72" t="str">
        <f>IF(OR($E87="",$G87=""),"",IF(AND($E$3=1),'Marks Entry 1st'!BB86,IF(AND($E$3=2),'Marks Entry 2nd'!BB86,IF(AND($E$3=3),'Marks Entry 3rd'!BB86,IF(AND($E$3=4),'Marks Entry 4th'!BB86,"")))))</f>
        <v/>
      </c>
      <c r="DO87" s="328" t="str">
        <f t="shared" si="85"/>
        <v/>
      </c>
      <c r="DP87" s="73"/>
      <c r="DW87" s="75">
        <f>IF(AND($E$3=1),'Marks Entry 1st'!I86,IF(AND($E$3=2),'Marks Entry 2nd'!I86,IF(AND($E$3=3),'Marks Entry 3rd'!I86,IF(AND($E$3=4),'Marks Entry 4th'!I86,""))))</f>
        <v>0</v>
      </c>
    </row>
    <row r="88" spans="1:127" ht="18.899999999999999" customHeight="1">
      <c r="A88" s="94">
        <v>81</v>
      </c>
      <c r="B88" s="94" t="str">
        <f>IF(OR(DW88=0,DW88=""),"",IF(AND($E$3=1),'Marks Entry 1st'!I87,IF(AND($E$3=2),'Marks Entry 2nd'!I87,IF(AND($E$3=3),'Marks Entry 3rd'!I87,IF(AND($E$3=4),'Marks Entry 4th'!I87,"")))))</f>
        <v/>
      </c>
      <c r="C88" s="95" t="str">
        <f>IF(OR(B88=0,B88=""),"",IF(AND($E$3=1),'Marks Entry 1st'!B87,IF(AND($E$3=2),'Marks Entry 2nd'!B87,IF(AND($E$3=3),'Marks Entry 3rd'!B87,IF(AND($E$3=4),'Marks Entry 4th'!B87,"")))))</f>
        <v/>
      </c>
      <c r="D88" s="95" t="str">
        <f>IF(OR(B88=0,B88=""),"",IF(AND($E$3=1),'Marks Entry 1st'!C87,IF(AND($E$3=2),'Marks Entry 2nd'!C87,IF(AND($E$3=3),'Marks Entry 3rd'!C87,IF(AND($E$3=4),'Marks Entry 4th'!C87,"")))))</f>
        <v/>
      </c>
      <c r="E88" s="96" t="str">
        <f>IF(OR(B88=0,B88=""),"",IF(AND($E$3=1),'Marks Entry 1st'!E87,IF(AND($E$3=2),'Marks Entry 2nd'!E87,IF(AND($E$3=3),'Marks Entry 3rd'!E87,IF(AND($E$3=4),'Marks Entry 4th'!E87,"")))))</f>
        <v/>
      </c>
      <c r="F88" s="95" t="str">
        <f>IF(OR(B88=0,B88=""),"",IF(AND($E$3=1),'Marks Entry 1st'!D87,IF(AND($E$3=2),'Marks Entry 2nd'!D87,IF(AND($E$3=3),'Marks Entry 3rd'!D87,IF(AND($E$3=4),'Marks Entry 4th'!D87,"")))))</f>
        <v/>
      </c>
      <c r="G88" s="90" t="str">
        <f>IF(OR(B88=0,B88=""),"",IF(AND($E$3=1),'Marks Entry 1st'!F87,IF(AND($E$3=2),'Marks Entry 2nd'!F87,IF(AND($E$3=3),'Marks Entry 3rd'!F87,IF(AND($E$3=4),'Marks Entry 4th'!F87,"")))))</f>
        <v/>
      </c>
      <c r="H88" s="90" t="str">
        <f>IF(OR(B88=0,B88=""),"",IF(AND($E$3=1),'Marks Entry 1st'!G87,IF(AND($E$3=2),'Marks Entry 2nd'!G87,IF(AND($E$3=3),'Marks Entry 3rd'!G87,IF(AND($E$3=4),'Marks Entry 4th'!G87,"")))))</f>
        <v/>
      </c>
      <c r="I88" s="90" t="str">
        <f>IF(OR(B88=0,B88=""),"",IF(AND($E$3=1),'Marks Entry 1st'!H87,IF(AND($E$3=2),'Marks Entry 2nd'!H87,IF(AND($E$3=3),'Marks Entry 3rd'!H87,IF(AND($E$3=4),'Marks Entry 4th'!H87,"")))))</f>
        <v/>
      </c>
      <c r="J88" s="379" t="str">
        <f>IF(OR(B88=0,B88=""),"",IF(AND($E$3=1),'Marks Entry 1st'!J87,IF(AND($E$3=2),'Marks Entry 2nd'!J87,IF(AND($E$3=3),'Marks Entry 3rd'!J87,IF(AND($E$3=4),'Marks Entry 4th'!J87,"")))))</f>
        <v/>
      </c>
      <c r="K88" s="379" t="str">
        <f>IF(OR(B88=0,B88=""),"",IF(AND($E$3=1),'Marks Entry 1st'!K87,IF(AND($E$3=2),'Marks Entry 2nd'!K87,IF(AND($E$3=3),'Marks Entry 3rd'!K87,IF(AND($E$3=4),'Marks Entry 4th'!K87,"")))))</f>
        <v/>
      </c>
      <c r="L88" s="180" t="str">
        <f>IF(OR($E88="",$G88=""),"",IF(AND($E$3=1),'Marks Entry 1st'!L87,IF(AND($E$3=2),'Marks Entry 2nd'!L87,IF(AND($E$3=3),'Marks Entry 3rd'!L87,IF(AND($E$3=4),'Marks Entry 4th'!L87,"")))))</f>
        <v/>
      </c>
      <c r="M88" s="180" t="str">
        <f>IF(OR($E88="",$G88=""),"",IF(AND($E$3=1),'Marks Entry 1st'!M87,IF(AND($E$3=2),'Marks Entry 2nd'!M87,IF(AND($E$3=3),'Marks Entry 3rd'!M87,IF(AND($E$3=4),'Marks Entry 4th'!M87,"")))))</f>
        <v/>
      </c>
      <c r="N88" s="87" t="str">
        <f t="shared" si="86"/>
        <v/>
      </c>
      <c r="O88" s="180" t="str">
        <f>IF(OR($E88="",$G88=""),"",IF(AND($E$3=1),'Marks Entry 1st'!N87,IF(AND($E$3=2),'Marks Entry 2nd'!N87,IF(AND($E$3=3),'Marks Entry 3rd'!N87,IF(AND($E$3=4),'Marks Entry 4th'!N87,"")))))</f>
        <v/>
      </c>
      <c r="P88" s="180" t="str">
        <f>IF(OR($E88="",$G88=""),"",IF(AND($E$3=1),'Marks Entry 1st'!O87,IF(AND($E$3=2),'Marks Entry 2nd'!O87,IF(AND($E$3=3),'Marks Entry 3rd'!O87,IF(AND($E$3=4),'Marks Entry 4th'!O87,"")))))</f>
        <v/>
      </c>
      <c r="Q88" s="180" t="str">
        <f>IF(OR($E88="",$G88=""),"",IF(AND($E$3=1),'Marks Entry 1st'!P87,IF(AND($E$3=2),'Marks Entry 2nd'!P87,IF(AND($E$3=3),'Marks Entry 3rd'!P87,IF(AND($E$3=4),'Marks Entry 4th'!P87,"")))))</f>
        <v/>
      </c>
      <c r="R88" s="91" t="str">
        <f t="shared" si="87"/>
        <v/>
      </c>
      <c r="S88" s="87">
        <f t="shared" si="88"/>
        <v>0</v>
      </c>
      <c r="T88" s="93" t="str">
        <f>IF(OR($E88="",$G88=""),"",IF(AND($E$3=1),'Marks Entry 1st'!Q87,IF(AND($E$3=2),'Marks Entry 2nd'!Q87,IF(AND($E$3=3),'Marks Entry 3rd'!Q87,IF(AND($E$3=4),'Marks Entry 4th'!Q87,"")))))</f>
        <v/>
      </c>
      <c r="U88" s="93" t="str">
        <f>IF(OR($E88="",$G88=""),"",IF(AND($E$3=1),'Marks Entry 1st'!R87,IF(AND($E$3=2),'Marks Entry 2nd'!R87,IF(AND($E$3=3),'Marks Entry 3rd'!R87,IF(AND($E$3=4),'Marks Entry 4th'!R87,"")))))</f>
        <v/>
      </c>
      <c r="V88" s="93" t="str">
        <f>IF(OR($E88="",$G88=""),"",IF(AND($E$3=1),'Marks Entry 1st'!S87,IF(AND($E$3=2),'Marks Entry 2nd'!S87,IF(AND($E$3=3),'Marks Entry 3rd'!S87,IF(AND($E$3=4),'Marks Entry 4th'!S87,"")))))</f>
        <v/>
      </c>
      <c r="W88" s="92" t="str">
        <f t="shared" si="89"/>
        <v/>
      </c>
      <c r="X88" s="87" t="str">
        <f t="shared" si="90"/>
        <v/>
      </c>
      <c r="Y88" s="144">
        <f t="shared" si="91"/>
        <v>0</v>
      </c>
      <c r="Z88" s="144" t="str">
        <f t="shared" si="92"/>
        <v/>
      </c>
      <c r="AA88" s="144" t="str">
        <f t="shared" si="65"/>
        <v/>
      </c>
      <c r="AB88" s="144" t="str">
        <f t="shared" si="93"/>
        <v/>
      </c>
      <c r="AC88" s="144" t="str">
        <f t="shared" si="66"/>
        <v/>
      </c>
      <c r="AD88" s="148" t="str">
        <f t="shared" si="67"/>
        <v/>
      </c>
      <c r="AE88" s="180" t="str">
        <f>IF(OR($E88="",$G88=""),"",IF(AND($E$3=1),'Marks Entry 1st'!T87,IF(AND($E$3=2),'Marks Entry 2nd'!T87,IF(AND($E$3=3),'Marks Entry 3rd'!T87,IF(AND($E$3=4),'Marks Entry 4th'!T87,"")))))</f>
        <v/>
      </c>
      <c r="AF88" s="180" t="str">
        <f>IF(OR($E88="",$G88=""),"",IF(AND($E$3=1),'Marks Entry 1st'!U87,IF(AND($E$3=2),'Marks Entry 2nd'!U87,IF(AND($E$3=3),'Marks Entry 3rd'!U87,IF(AND($E$3=4),'Marks Entry 4th'!U87,"")))))</f>
        <v/>
      </c>
      <c r="AG88" s="87" t="str">
        <f t="shared" si="94"/>
        <v/>
      </c>
      <c r="AH88" s="180" t="str">
        <f>IF(OR($E88="",$G88=""),"",IF(AND($E$3=1),'Marks Entry 1st'!V87,IF(AND($E$3=2),'Marks Entry 2nd'!V87,IF(AND($E$3=3),'Marks Entry 3rd'!V87,IF(AND($E$3=4),'Marks Entry 4th'!V87,"")))))</f>
        <v/>
      </c>
      <c r="AI88" s="180" t="str">
        <f>IF(OR($E88="",$G88=""),"",IF(AND($E$3=1),'Marks Entry 1st'!W87,IF(AND($E$3=2),'Marks Entry 2nd'!W87,IF(AND($E$3=3),'Marks Entry 3rd'!W87,IF(AND($E$3=4),'Marks Entry 4th'!W87,"")))))</f>
        <v/>
      </c>
      <c r="AJ88" s="180" t="str">
        <f>IF(OR($E88="",$G88=""),"",IF(AND($E$3=1),'Marks Entry 1st'!X87,IF(AND($E$3=2),'Marks Entry 2nd'!X87,IF(AND($E$3=3),'Marks Entry 3rd'!X87,IF(AND($E$3=4),'Marks Entry 4th'!X87,"")))))</f>
        <v/>
      </c>
      <c r="AK88" s="91" t="str">
        <f t="shared" si="95"/>
        <v/>
      </c>
      <c r="AL88" s="87">
        <f t="shared" si="96"/>
        <v>0</v>
      </c>
      <c r="AM88" s="93" t="str">
        <f>IF(OR($E88="",$G88=""),"",IF(AND($E$3=1),'Marks Entry 1st'!Y87,IF(AND($E$3=2),'Marks Entry 2nd'!Y87,IF(AND($E$3=3),'Marks Entry 3rd'!Y87,IF(AND($E$3=4),'Marks Entry 4th'!Y87,"")))))</f>
        <v/>
      </c>
      <c r="AN88" s="93" t="str">
        <f>IF(OR($E88="",$G88=""),"",IF(AND($E$3=1),'Marks Entry 1st'!Z87,IF(AND($E$3=2),'Marks Entry 2nd'!Z87,IF(AND($E$3=3),'Marks Entry 3rd'!Z87,IF(AND($E$3=4),'Marks Entry 4th'!Z87,"")))))</f>
        <v/>
      </c>
      <c r="AO88" s="93" t="str">
        <f>IF(OR($E88="",$G88=""),"",IF(AND($E$3=1),'Marks Entry 1st'!AA87,IF(AND($E$3=2),'Marks Entry 2nd'!AA87,IF(AND($E$3=3),'Marks Entry 3rd'!AA87,IF(AND($E$3=4),'Marks Entry 4th'!AA87,"")))))</f>
        <v/>
      </c>
      <c r="AP88" s="92" t="str">
        <f t="shared" si="97"/>
        <v/>
      </c>
      <c r="AQ88" s="87" t="str">
        <f t="shared" si="98"/>
        <v/>
      </c>
      <c r="AR88" s="144">
        <f t="shared" si="99"/>
        <v>0</v>
      </c>
      <c r="AS88" s="144" t="str">
        <f t="shared" si="100"/>
        <v/>
      </c>
      <c r="AT88" s="144" t="str">
        <f t="shared" si="68"/>
        <v/>
      </c>
      <c r="AU88" s="144" t="str">
        <f t="shared" si="101"/>
        <v/>
      </c>
      <c r="AV88" s="144" t="str">
        <f t="shared" si="69"/>
        <v/>
      </c>
      <c r="AW88" s="148" t="str">
        <f t="shared" si="70"/>
        <v/>
      </c>
      <c r="AX88" s="180" t="str">
        <f>IF(OR($E88="",$G88=""),"",IF(AND($E$3=1),'Marks Entry 1st'!AB87,IF(AND($E$3=2),'Marks Entry 2nd'!AB87,IF(AND($E$3=3),'Marks Entry 3rd'!AB87,IF(AND($E$3=4),'Marks Entry 4th'!AB87,"")))))</f>
        <v/>
      </c>
      <c r="AY88" s="180" t="str">
        <f>IF(OR($E88="",$G88=""),"",IF(AND($E$3=1),'Marks Entry 1st'!AC87,IF(AND($E$3=2),'Marks Entry 2nd'!AC87,IF(AND($E$3=3),'Marks Entry 3rd'!AC87,IF(AND($E$3=4),'Marks Entry 4th'!AC87,"")))))</f>
        <v/>
      </c>
      <c r="AZ88" s="87" t="str">
        <f t="shared" si="102"/>
        <v/>
      </c>
      <c r="BA88" s="180" t="str">
        <f>IF(OR($E88="",$G88=""),"",IF(AND($E$3=1),'Marks Entry 1st'!AD87,IF(AND($E$3=2),'Marks Entry 2nd'!AD87,IF(AND($E$3=3),'Marks Entry 3rd'!AD87,IF(AND($E$3=4),'Marks Entry 4th'!AD87,"")))))</f>
        <v/>
      </c>
      <c r="BB88" s="180" t="str">
        <f>IF(OR($E88="",$G88=""),"",IF(AND($E$3=1),'Marks Entry 1st'!AE87,IF(AND($E$3=2),'Marks Entry 2nd'!AE87,IF(AND($E$3=3),'Marks Entry 3rd'!AE87,IF(AND($E$3=4),'Marks Entry 4th'!AE87,"")))))</f>
        <v/>
      </c>
      <c r="BC88" s="180" t="str">
        <f>IF(OR($E88="",$G88=""),"",IF(AND($E$3=1),'Marks Entry 1st'!AF87,IF(AND($E$3=2),'Marks Entry 2nd'!AF87,IF(AND($E$3=3),'Marks Entry 3rd'!AF87,IF(AND($E$3=4),'Marks Entry 4th'!AF87,"")))))</f>
        <v/>
      </c>
      <c r="BD88" s="91" t="str">
        <f t="shared" si="103"/>
        <v/>
      </c>
      <c r="BE88" s="87">
        <f t="shared" si="104"/>
        <v>0</v>
      </c>
      <c r="BF88" s="93" t="str">
        <f>IF(OR($E88="",$G88=""),"",IF(AND($E$3=1),'Marks Entry 1st'!AG87,IF(AND($E$3=2),'Marks Entry 2nd'!AG87,IF(AND($E$3=3),'Marks Entry 3rd'!AG87,IF(AND($E$3=4),'Marks Entry 4th'!AG87,"")))))</f>
        <v/>
      </c>
      <c r="BG88" s="93" t="str">
        <f>IF(OR($E88="",$G88=""),"",IF(AND($E$3=1),'Marks Entry 1st'!AH87,IF(AND($E$3=2),'Marks Entry 2nd'!AH87,IF(AND($E$3=3),'Marks Entry 3rd'!AH87,IF(AND($E$3=4),'Marks Entry 4th'!AH87,"")))))</f>
        <v/>
      </c>
      <c r="BH88" s="93" t="str">
        <f>IF(OR($E88="",$G88=""),"",IF(AND($E$3=1),'Marks Entry 1st'!AI87,IF(AND($E$3=2),'Marks Entry 2nd'!AI87,IF(AND($E$3=3),'Marks Entry 3rd'!AI87,IF(AND($E$3=4),'Marks Entry 4th'!AI87,"")))))</f>
        <v/>
      </c>
      <c r="BI88" s="92" t="str">
        <f t="shared" si="105"/>
        <v/>
      </c>
      <c r="BJ88" s="87" t="str">
        <f t="shared" si="106"/>
        <v/>
      </c>
      <c r="BK88" s="144">
        <f t="shared" si="107"/>
        <v>0</v>
      </c>
      <c r="BL88" s="144" t="str">
        <f t="shared" si="108"/>
        <v/>
      </c>
      <c r="BM88" s="144" t="str">
        <f t="shared" si="71"/>
        <v/>
      </c>
      <c r="BN88" s="144" t="str">
        <f t="shared" si="109"/>
        <v/>
      </c>
      <c r="BO88" s="144" t="str">
        <f t="shared" si="72"/>
        <v/>
      </c>
      <c r="BP88" s="148" t="str">
        <f t="shared" si="73"/>
        <v/>
      </c>
      <c r="BQ88" s="180" t="str">
        <f>IF(OR($E88="",$G88=""),"",IF(AND($E$3=1),'Marks Entry 1st'!AJ87,IF(AND($E$3=2),'Marks Entry 2nd'!AJ87,IF(AND($E$3=3),'Marks Entry 3rd'!AJ87,IF(AND($E$3=4),'Marks Entry 4th'!AJ87,"")))))</f>
        <v/>
      </c>
      <c r="BR88" s="180" t="str">
        <f>IF(OR($E88="",$G88=""),"",IF(AND($E$3=1),'Marks Entry 1st'!AK87,IF(AND($E$3=2),'Marks Entry 2nd'!AK87,IF(AND($E$3=3),'Marks Entry 3rd'!AK87,IF(AND($E$3=4),'Marks Entry 4th'!AK87,"")))))</f>
        <v/>
      </c>
      <c r="BS88" s="87" t="str">
        <f t="shared" si="110"/>
        <v/>
      </c>
      <c r="BT88" s="180" t="str">
        <f>IF(OR($E88="",$G88=""),"",IF(AND($E$3=1),'Marks Entry 1st'!AL87,IF(AND($E$3=2),'Marks Entry 2nd'!AL87,IF(AND($E$3=3),'Marks Entry 3rd'!AL87,IF(AND($E$3=4),'Marks Entry 4th'!AL87,"")))))</f>
        <v/>
      </c>
      <c r="BU88" s="180" t="str">
        <f>IF(OR($E88="",$G88=""),"",IF(AND($E$3=1),'Marks Entry 1st'!AM87,IF(AND($E$3=2),'Marks Entry 2nd'!AM87,IF(AND($E$3=3),'Marks Entry 3rd'!AM87,IF(AND($E$3=4),'Marks Entry 4th'!AM87,"")))))</f>
        <v/>
      </c>
      <c r="BV88" s="180" t="str">
        <f>IF(OR($E88="",$G88=""),"",IF(AND($E$3=1),'Marks Entry 1st'!AN87,IF(AND($E$3=2),'Marks Entry 2nd'!AN87,IF(AND($E$3=3),'Marks Entry 3rd'!AN87,IF(AND($E$3=4),'Marks Entry 4th'!AN87,"")))))</f>
        <v/>
      </c>
      <c r="BW88" s="91" t="str">
        <f t="shared" si="111"/>
        <v/>
      </c>
      <c r="BX88" s="87">
        <f t="shared" si="112"/>
        <v>0</v>
      </c>
      <c r="BY88" s="93" t="str">
        <f>IF(OR($E88="",$G88=""),"",IF(AND($E$3=1),'Marks Entry 1st'!AO87,IF(AND($E$3=2),'Marks Entry 2nd'!AO87,IF(AND($E$3=3),'Marks Entry 3rd'!AO87,IF(AND($E$3=4),'Marks Entry 4th'!AO87,"")))))</f>
        <v/>
      </c>
      <c r="BZ88" s="93" t="str">
        <f>IF(OR($E88="",$G88=""),"",IF(AND($E$3=1),'Marks Entry 1st'!AP87,IF(AND($E$3=2),'Marks Entry 2nd'!AP87,IF(AND($E$3=3),'Marks Entry 3rd'!AP87,IF(AND($E$3=4),'Marks Entry 4th'!AP87,"")))))</f>
        <v/>
      </c>
      <c r="CA88" s="93" t="str">
        <f>IF(OR($E88="",$G88=""),"",IF(AND($E$3=1),'Marks Entry 1st'!AQ87,IF(AND($E$3=2),'Marks Entry 2nd'!AQ87,IF(AND($E$3=3),'Marks Entry 3rd'!AQ87,IF(AND($E$3=4),'Marks Entry 4th'!AQ87,"")))))</f>
        <v/>
      </c>
      <c r="CB88" s="92" t="str">
        <f t="shared" si="113"/>
        <v/>
      </c>
      <c r="CC88" s="87" t="str">
        <f t="shared" si="114"/>
        <v/>
      </c>
      <c r="CD88" s="144">
        <f t="shared" si="115"/>
        <v>0</v>
      </c>
      <c r="CE88" s="144" t="str">
        <f t="shared" si="116"/>
        <v/>
      </c>
      <c r="CF88" s="144" t="str">
        <f t="shared" si="74"/>
        <v/>
      </c>
      <c r="CG88" s="144" t="str">
        <f t="shared" si="117"/>
        <v/>
      </c>
      <c r="CH88" s="144" t="str">
        <f t="shared" si="75"/>
        <v/>
      </c>
      <c r="CI88" s="148" t="str">
        <f t="shared" si="76"/>
        <v/>
      </c>
      <c r="CJ88" s="380" t="str">
        <f>IF(OR($E88="",$G88=""),"",IF(AND($E$3=1),'Marks Entry 1st'!AR87,IF(AND($E$3=2),'Marks Entry 2nd'!AR87,IF(AND($E$3=3),'Marks Entry 3rd'!AR87,IF(AND($E$3=4),'Marks Entry 4th'!AR87,"")))))</f>
        <v/>
      </c>
      <c r="CK88" s="380" t="str">
        <f>IF(OR($E88="",$G88=""),"",IF(AND($E$3=1),'Marks Entry 1st'!AS87,IF(AND($E$3=2),'Marks Entry 2nd'!AS87,IF(AND($E$3=3),'Marks Entry 3rd'!AS87,IF(AND($E$3=4),'Marks Entry 4th'!AS87,"")))))</f>
        <v/>
      </c>
      <c r="CL88" s="380" t="str">
        <f>IF(OR($E88="",$G88=""),"",IF(AND($E$3=1),'Marks Entry 1st'!AT87,IF(AND($E$3=2),'Marks Entry 2nd'!AT87,IF(AND($E$3=3),'Marks Entry 3rd'!AT87,IF(AND($E$3=4),'Marks Entry 4th'!AT87,"")))))</f>
        <v/>
      </c>
      <c r="CM88" s="181" t="str">
        <f t="shared" si="118"/>
        <v/>
      </c>
      <c r="CN88" s="182">
        <f t="shared" si="119"/>
        <v>0</v>
      </c>
      <c r="CO88" s="182" t="str">
        <f t="shared" si="120"/>
        <v/>
      </c>
      <c r="CP88" s="182" t="str">
        <f t="shared" si="121"/>
        <v/>
      </c>
      <c r="CQ88" s="147" t="str">
        <f t="shared" si="77"/>
        <v/>
      </c>
      <c r="CR88" s="380" t="str">
        <f>IF(OR($E88="",$G88=""),"",IF(AND($E$3=1),'Marks Entry 1st'!AU87,IF(AND($E$3=2),'Marks Entry 2nd'!AU87,IF(AND($E$3=3),'Marks Entry 3rd'!AU87,IF(AND($E$3=4),'Marks Entry 4th'!AU87,"")))))</f>
        <v/>
      </c>
      <c r="CS88" s="380" t="str">
        <f>IF(OR($E88="",$G88=""),"",IF(AND($E$3=1),'Marks Entry 1st'!AV87,IF(AND($E$3=2),'Marks Entry 2nd'!AV87,IF(AND($E$3=3),'Marks Entry 3rd'!AV87,IF(AND($E$3=4),'Marks Entry 4th'!AV87,"")))))</f>
        <v/>
      </c>
      <c r="CT88" s="380" t="str">
        <f>IF(OR($E88="",$G88=""),"",IF(AND($E$3=1),'Marks Entry 1st'!AW87,IF(AND($E$3=2),'Marks Entry 2nd'!AW87,IF(AND($E$3=3),'Marks Entry 3rd'!AW87,IF(AND($E$3=4),'Marks Entry 4th'!AW87,"")))))</f>
        <v/>
      </c>
      <c r="CU88" s="181" t="str">
        <f t="shared" si="122"/>
        <v/>
      </c>
      <c r="CV88" s="182">
        <f t="shared" si="123"/>
        <v>0</v>
      </c>
      <c r="CW88" s="182" t="str">
        <f t="shared" si="124"/>
        <v/>
      </c>
      <c r="CX88" s="182" t="str">
        <f t="shared" si="125"/>
        <v/>
      </c>
      <c r="CY88" s="147" t="str">
        <f t="shared" si="78"/>
        <v/>
      </c>
      <c r="CZ88" s="380" t="str">
        <f>IF(OR($E88="",$G88=""),"",IF(AND($E$3=1),'Marks Entry 1st'!AX87,IF(AND($E$3=2),'Marks Entry 2nd'!AX87,IF(AND($E$3=3),'Marks Entry 3rd'!AX87,IF(AND($E$3=4),'Marks Entry 4th'!AX87,"")))))</f>
        <v/>
      </c>
      <c r="DA88" s="380" t="str">
        <f>IF(OR($E88="",$G88=""),"",IF(AND($E$3=1),'Marks Entry 1st'!AY87,IF(AND($E$3=2),'Marks Entry 2nd'!AY87,IF(AND($E$3=3),'Marks Entry 3rd'!AY87,IF(AND($E$3=4),'Marks Entry 4th'!AY87,"")))))</f>
        <v/>
      </c>
      <c r="DB88" s="380" t="str">
        <f>IF(OR($E88="",$G88=""),"",IF(AND($E$3=1),'Marks Entry 1st'!AZ87,IF(AND($E$3=2),'Marks Entry 2nd'!AZ87,IF(AND($E$3=3),'Marks Entry 3rd'!AZ87,IF(AND($E$3=4),'Marks Entry 4th'!AZ87,"")))))</f>
        <v/>
      </c>
      <c r="DC88" s="181" t="str">
        <f t="shared" si="126"/>
        <v/>
      </c>
      <c r="DD88" s="182">
        <f t="shared" si="127"/>
        <v>0</v>
      </c>
      <c r="DE88" s="182" t="str">
        <f t="shared" si="128"/>
        <v/>
      </c>
      <c r="DF88" s="182" t="str">
        <f t="shared" si="129"/>
        <v/>
      </c>
      <c r="DG88" s="147" t="str">
        <f t="shared" si="79"/>
        <v/>
      </c>
      <c r="DH88" s="104" t="str">
        <f t="shared" si="80"/>
        <v/>
      </c>
      <c r="DI88" s="105" t="str">
        <f t="shared" si="81"/>
        <v/>
      </c>
      <c r="DJ88" s="111" t="str">
        <f t="shared" si="82"/>
        <v/>
      </c>
      <c r="DK88" s="112" t="str">
        <f t="shared" si="83"/>
        <v/>
      </c>
      <c r="DL88" s="386" t="str">
        <f t="shared" si="84"/>
        <v/>
      </c>
      <c r="DM88" s="72" t="str">
        <f>IF(OR($E88="",$G88=""),"",IF(AND($E$3=1),'Marks Entry 1st'!BA87,IF(AND($E$3=2),'Marks Entry 2nd'!BA87,IF(AND($E$3=3),'Marks Entry 3rd'!BA87,IF(AND($E$3=4),'Marks Entry 4th'!BA87,"")))))</f>
        <v/>
      </c>
      <c r="DN88" s="72" t="str">
        <f>IF(OR($E88="",$G88=""),"",IF(AND($E$3=1),'Marks Entry 1st'!BB87,IF(AND($E$3=2),'Marks Entry 2nd'!BB87,IF(AND($E$3=3),'Marks Entry 3rd'!BB87,IF(AND($E$3=4),'Marks Entry 4th'!BB87,"")))))</f>
        <v/>
      </c>
      <c r="DO88" s="328" t="str">
        <f t="shared" si="85"/>
        <v/>
      </c>
      <c r="DP88" s="73"/>
      <c r="DW88" s="75">
        <f>IF(AND($E$3=1),'Marks Entry 1st'!I87,IF(AND($E$3=2),'Marks Entry 2nd'!I87,IF(AND($E$3=3),'Marks Entry 3rd'!I87,IF(AND($E$3=4),'Marks Entry 4th'!I87,""))))</f>
        <v>0</v>
      </c>
    </row>
    <row r="89" spans="1:127" ht="18.899999999999999" customHeight="1">
      <c r="A89" s="94">
        <v>82</v>
      </c>
      <c r="B89" s="94" t="str">
        <f>IF(OR(DW89=0,DW89=""),"",IF(AND($E$3=1),'Marks Entry 1st'!I88,IF(AND($E$3=2),'Marks Entry 2nd'!I88,IF(AND($E$3=3),'Marks Entry 3rd'!I88,IF(AND($E$3=4),'Marks Entry 4th'!I88,"")))))</f>
        <v/>
      </c>
      <c r="C89" s="95" t="str">
        <f>IF(OR(B89=0,B89=""),"",IF(AND($E$3=1),'Marks Entry 1st'!B88,IF(AND($E$3=2),'Marks Entry 2nd'!B88,IF(AND($E$3=3),'Marks Entry 3rd'!B88,IF(AND($E$3=4),'Marks Entry 4th'!B88,"")))))</f>
        <v/>
      </c>
      <c r="D89" s="95" t="str">
        <f>IF(OR(B89=0,B89=""),"",IF(AND($E$3=1),'Marks Entry 1st'!C88,IF(AND($E$3=2),'Marks Entry 2nd'!C88,IF(AND($E$3=3),'Marks Entry 3rd'!C88,IF(AND($E$3=4),'Marks Entry 4th'!C88,"")))))</f>
        <v/>
      </c>
      <c r="E89" s="96" t="str">
        <f>IF(OR(B89=0,B89=""),"",IF(AND($E$3=1),'Marks Entry 1st'!E88,IF(AND($E$3=2),'Marks Entry 2nd'!E88,IF(AND($E$3=3),'Marks Entry 3rd'!E88,IF(AND($E$3=4),'Marks Entry 4th'!E88,"")))))</f>
        <v/>
      </c>
      <c r="F89" s="95" t="str">
        <f>IF(OR(B89=0,B89=""),"",IF(AND($E$3=1),'Marks Entry 1st'!D88,IF(AND($E$3=2),'Marks Entry 2nd'!D88,IF(AND($E$3=3),'Marks Entry 3rd'!D88,IF(AND($E$3=4),'Marks Entry 4th'!D88,"")))))</f>
        <v/>
      </c>
      <c r="G89" s="90" t="str">
        <f>IF(OR(B89=0,B89=""),"",IF(AND($E$3=1),'Marks Entry 1st'!F88,IF(AND($E$3=2),'Marks Entry 2nd'!F88,IF(AND($E$3=3),'Marks Entry 3rd'!F88,IF(AND($E$3=4),'Marks Entry 4th'!F88,"")))))</f>
        <v/>
      </c>
      <c r="H89" s="90" t="str">
        <f>IF(OR(B89=0,B89=""),"",IF(AND($E$3=1),'Marks Entry 1st'!G88,IF(AND($E$3=2),'Marks Entry 2nd'!G88,IF(AND($E$3=3),'Marks Entry 3rd'!G88,IF(AND($E$3=4),'Marks Entry 4th'!G88,"")))))</f>
        <v/>
      </c>
      <c r="I89" s="90" t="str">
        <f>IF(OR(B89=0,B89=""),"",IF(AND($E$3=1),'Marks Entry 1st'!H88,IF(AND($E$3=2),'Marks Entry 2nd'!H88,IF(AND($E$3=3),'Marks Entry 3rd'!H88,IF(AND($E$3=4),'Marks Entry 4th'!H88,"")))))</f>
        <v/>
      </c>
      <c r="J89" s="379" t="str">
        <f>IF(OR(B89=0,B89=""),"",IF(AND($E$3=1),'Marks Entry 1st'!J88,IF(AND($E$3=2),'Marks Entry 2nd'!J88,IF(AND($E$3=3),'Marks Entry 3rd'!J88,IF(AND($E$3=4),'Marks Entry 4th'!J88,"")))))</f>
        <v/>
      </c>
      <c r="K89" s="379" t="str">
        <f>IF(OR(B89=0,B89=""),"",IF(AND($E$3=1),'Marks Entry 1st'!K88,IF(AND($E$3=2),'Marks Entry 2nd'!K88,IF(AND($E$3=3),'Marks Entry 3rd'!K88,IF(AND($E$3=4),'Marks Entry 4th'!K88,"")))))</f>
        <v/>
      </c>
      <c r="L89" s="180" t="str">
        <f>IF(OR($E89="",$G89=""),"",IF(AND($E$3=1),'Marks Entry 1st'!L88,IF(AND($E$3=2),'Marks Entry 2nd'!L88,IF(AND($E$3=3),'Marks Entry 3rd'!L88,IF(AND($E$3=4),'Marks Entry 4th'!L88,"")))))</f>
        <v/>
      </c>
      <c r="M89" s="180" t="str">
        <f>IF(OR($E89="",$G89=""),"",IF(AND($E$3=1),'Marks Entry 1st'!M88,IF(AND($E$3=2),'Marks Entry 2nd'!M88,IF(AND($E$3=3),'Marks Entry 3rd'!M88,IF(AND($E$3=4),'Marks Entry 4th'!M88,"")))))</f>
        <v/>
      </c>
      <c r="N89" s="87" t="str">
        <f t="shared" si="86"/>
        <v/>
      </c>
      <c r="O89" s="180" t="str">
        <f>IF(OR($E89="",$G89=""),"",IF(AND($E$3=1),'Marks Entry 1st'!N88,IF(AND($E$3=2),'Marks Entry 2nd'!N88,IF(AND($E$3=3),'Marks Entry 3rd'!N88,IF(AND($E$3=4),'Marks Entry 4th'!N88,"")))))</f>
        <v/>
      </c>
      <c r="P89" s="180" t="str">
        <f>IF(OR($E89="",$G89=""),"",IF(AND($E$3=1),'Marks Entry 1st'!O88,IF(AND($E$3=2),'Marks Entry 2nd'!O88,IF(AND($E$3=3),'Marks Entry 3rd'!O88,IF(AND($E$3=4),'Marks Entry 4th'!O88,"")))))</f>
        <v/>
      </c>
      <c r="Q89" s="180" t="str">
        <f>IF(OR($E89="",$G89=""),"",IF(AND($E$3=1),'Marks Entry 1st'!P88,IF(AND($E$3=2),'Marks Entry 2nd'!P88,IF(AND($E$3=3),'Marks Entry 3rd'!P88,IF(AND($E$3=4),'Marks Entry 4th'!P88,"")))))</f>
        <v/>
      </c>
      <c r="R89" s="91" t="str">
        <f t="shared" si="87"/>
        <v/>
      </c>
      <c r="S89" s="87">
        <f t="shared" si="88"/>
        <v>0</v>
      </c>
      <c r="T89" s="93" t="str">
        <f>IF(OR($E89="",$G89=""),"",IF(AND($E$3=1),'Marks Entry 1st'!Q88,IF(AND($E$3=2),'Marks Entry 2nd'!Q88,IF(AND($E$3=3),'Marks Entry 3rd'!Q88,IF(AND($E$3=4),'Marks Entry 4th'!Q88,"")))))</f>
        <v/>
      </c>
      <c r="U89" s="93" t="str">
        <f>IF(OR($E89="",$G89=""),"",IF(AND($E$3=1),'Marks Entry 1st'!R88,IF(AND($E$3=2),'Marks Entry 2nd'!R88,IF(AND($E$3=3),'Marks Entry 3rd'!R88,IF(AND($E$3=4),'Marks Entry 4th'!R88,"")))))</f>
        <v/>
      </c>
      <c r="V89" s="93" t="str">
        <f>IF(OR($E89="",$G89=""),"",IF(AND($E$3=1),'Marks Entry 1st'!S88,IF(AND($E$3=2),'Marks Entry 2nd'!S88,IF(AND($E$3=3),'Marks Entry 3rd'!S88,IF(AND($E$3=4),'Marks Entry 4th'!S88,"")))))</f>
        <v/>
      </c>
      <c r="W89" s="92" t="str">
        <f t="shared" si="89"/>
        <v/>
      </c>
      <c r="X89" s="87" t="str">
        <f t="shared" si="90"/>
        <v/>
      </c>
      <c r="Y89" s="144">
        <f t="shared" si="91"/>
        <v>0</v>
      </c>
      <c r="Z89" s="144" t="str">
        <f t="shared" si="92"/>
        <v/>
      </c>
      <c r="AA89" s="144" t="str">
        <f t="shared" si="65"/>
        <v/>
      </c>
      <c r="AB89" s="144" t="str">
        <f t="shared" si="93"/>
        <v/>
      </c>
      <c r="AC89" s="144" t="str">
        <f t="shared" si="66"/>
        <v/>
      </c>
      <c r="AD89" s="148" t="str">
        <f t="shared" si="67"/>
        <v/>
      </c>
      <c r="AE89" s="180" t="str">
        <f>IF(OR($E89="",$G89=""),"",IF(AND($E$3=1),'Marks Entry 1st'!T88,IF(AND($E$3=2),'Marks Entry 2nd'!T88,IF(AND($E$3=3),'Marks Entry 3rd'!T88,IF(AND($E$3=4),'Marks Entry 4th'!T88,"")))))</f>
        <v/>
      </c>
      <c r="AF89" s="180" t="str">
        <f>IF(OR($E89="",$G89=""),"",IF(AND($E$3=1),'Marks Entry 1st'!U88,IF(AND($E$3=2),'Marks Entry 2nd'!U88,IF(AND($E$3=3),'Marks Entry 3rd'!U88,IF(AND($E$3=4),'Marks Entry 4th'!U88,"")))))</f>
        <v/>
      </c>
      <c r="AG89" s="87" t="str">
        <f t="shared" si="94"/>
        <v/>
      </c>
      <c r="AH89" s="180" t="str">
        <f>IF(OR($E89="",$G89=""),"",IF(AND($E$3=1),'Marks Entry 1st'!V88,IF(AND($E$3=2),'Marks Entry 2nd'!V88,IF(AND($E$3=3),'Marks Entry 3rd'!V88,IF(AND($E$3=4),'Marks Entry 4th'!V88,"")))))</f>
        <v/>
      </c>
      <c r="AI89" s="180" t="str">
        <f>IF(OR($E89="",$G89=""),"",IF(AND($E$3=1),'Marks Entry 1st'!W88,IF(AND($E$3=2),'Marks Entry 2nd'!W88,IF(AND($E$3=3),'Marks Entry 3rd'!W88,IF(AND($E$3=4),'Marks Entry 4th'!W88,"")))))</f>
        <v/>
      </c>
      <c r="AJ89" s="180" t="str">
        <f>IF(OR($E89="",$G89=""),"",IF(AND($E$3=1),'Marks Entry 1st'!X88,IF(AND($E$3=2),'Marks Entry 2nd'!X88,IF(AND($E$3=3),'Marks Entry 3rd'!X88,IF(AND($E$3=4),'Marks Entry 4th'!X88,"")))))</f>
        <v/>
      </c>
      <c r="AK89" s="91" t="str">
        <f t="shared" si="95"/>
        <v/>
      </c>
      <c r="AL89" s="87">
        <f t="shared" si="96"/>
        <v>0</v>
      </c>
      <c r="AM89" s="93" t="str">
        <f>IF(OR($E89="",$G89=""),"",IF(AND($E$3=1),'Marks Entry 1st'!Y88,IF(AND($E$3=2),'Marks Entry 2nd'!Y88,IF(AND($E$3=3),'Marks Entry 3rd'!Y88,IF(AND($E$3=4),'Marks Entry 4th'!Y88,"")))))</f>
        <v/>
      </c>
      <c r="AN89" s="93" t="str">
        <f>IF(OR($E89="",$G89=""),"",IF(AND($E$3=1),'Marks Entry 1st'!Z88,IF(AND($E$3=2),'Marks Entry 2nd'!Z88,IF(AND($E$3=3),'Marks Entry 3rd'!Z88,IF(AND($E$3=4),'Marks Entry 4th'!Z88,"")))))</f>
        <v/>
      </c>
      <c r="AO89" s="93" t="str">
        <f>IF(OR($E89="",$G89=""),"",IF(AND($E$3=1),'Marks Entry 1st'!AA88,IF(AND($E$3=2),'Marks Entry 2nd'!AA88,IF(AND($E$3=3),'Marks Entry 3rd'!AA88,IF(AND($E$3=4),'Marks Entry 4th'!AA88,"")))))</f>
        <v/>
      </c>
      <c r="AP89" s="92" t="str">
        <f t="shared" si="97"/>
        <v/>
      </c>
      <c r="AQ89" s="87" t="str">
        <f t="shared" si="98"/>
        <v/>
      </c>
      <c r="AR89" s="144">
        <f t="shared" si="99"/>
        <v>0</v>
      </c>
      <c r="AS89" s="144" t="str">
        <f t="shared" si="100"/>
        <v/>
      </c>
      <c r="AT89" s="144" t="str">
        <f t="shared" si="68"/>
        <v/>
      </c>
      <c r="AU89" s="144" t="str">
        <f t="shared" si="101"/>
        <v/>
      </c>
      <c r="AV89" s="144" t="str">
        <f t="shared" si="69"/>
        <v/>
      </c>
      <c r="AW89" s="148" t="str">
        <f t="shared" si="70"/>
        <v/>
      </c>
      <c r="AX89" s="180" t="str">
        <f>IF(OR($E89="",$G89=""),"",IF(AND($E$3=1),'Marks Entry 1st'!AB88,IF(AND($E$3=2),'Marks Entry 2nd'!AB88,IF(AND($E$3=3),'Marks Entry 3rd'!AB88,IF(AND($E$3=4),'Marks Entry 4th'!AB88,"")))))</f>
        <v/>
      </c>
      <c r="AY89" s="180" t="str">
        <f>IF(OR($E89="",$G89=""),"",IF(AND($E$3=1),'Marks Entry 1st'!AC88,IF(AND($E$3=2),'Marks Entry 2nd'!AC88,IF(AND($E$3=3),'Marks Entry 3rd'!AC88,IF(AND($E$3=4),'Marks Entry 4th'!AC88,"")))))</f>
        <v/>
      </c>
      <c r="AZ89" s="87" t="str">
        <f t="shared" si="102"/>
        <v/>
      </c>
      <c r="BA89" s="180" t="str">
        <f>IF(OR($E89="",$G89=""),"",IF(AND($E$3=1),'Marks Entry 1st'!AD88,IF(AND($E$3=2),'Marks Entry 2nd'!AD88,IF(AND($E$3=3),'Marks Entry 3rd'!AD88,IF(AND($E$3=4),'Marks Entry 4th'!AD88,"")))))</f>
        <v/>
      </c>
      <c r="BB89" s="180" t="str">
        <f>IF(OR($E89="",$G89=""),"",IF(AND($E$3=1),'Marks Entry 1st'!AE88,IF(AND($E$3=2),'Marks Entry 2nd'!AE88,IF(AND($E$3=3),'Marks Entry 3rd'!AE88,IF(AND($E$3=4),'Marks Entry 4th'!AE88,"")))))</f>
        <v/>
      </c>
      <c r="BC89" s="180" t="str">
        <f>IF(OR($E89="",$G89=""),"",IF(AND($E$3=1),'Marks Entry 1st'!AF88,IF(AND($E$3=2),'Marks Entry 2nd'!AF88,IF(AND($E$3=3),'Marks Entry 3rd'!AF88,IF(AND($E$3=4),'Marks Entry 4th'!AF88,"")))))</f>
        <v/>
      </c>
      <c r="BD89" s="91" t="str">
        <f t="shared" si="103"/>
        <v/>
      </c>
      <c r="BE89" s="87">
        <f t="shared" si="104"/>
        <v>0</v>
      </c>
      <c r="BF89" s="93" t="str">
        <f>IF(OR($E89="",$G89=""),"",IF(AND($E$3=1),'Marks Entry 1st'!AG88,IF(AND($E$3=2),'Marks Entry 2nd'!AG88,IF(AND($E$3=3),'Marks Entry 3rd'!AG88,IF(AND($E$3=4),'Marks Entry 4th'!AG88,"")))))</f>
        <v/>
      </c>
      <c r="BG89" s="93" t="str">
        <f>IF(OR($E89="",$G89=""),"",IF(AND($E$3=1),'Marks Entry 1st'!AH88,IF(AND($E$3=2),'Marks Entry 2nd'!AH88,IF(AND($E$3=3),'Marks Entry 3rd'!AH88,IF(AND($E$3=4),'Marks Entry 4th'!AH88,"")))))</f>
        <v/>
      </c>
      <c r="BH89" s="93" t="str">
        <f>IF(OR($E89="",$G89=""),"",IF(AND($E$3=1),'Marks Entry 1st'!AI88,IF(AND($E$3=2),'Marks Entry 2nd'!AI88,IF(AND($E$3=3),'Marks Entry 3rd'!AI88,IF(AND($E$3=4),'Marks Entry 4th'!AI88,"")))))</f>
        <v/>
      </c>
      <c r="BI89" s="92" t="str">
        <f t="shared" si="105"/>
        <v/>
      </c>
      <c r="BJ89" s="87" t="str">
        <f t="shared" si="106"/>
        <v/>
      </c>
      <c r="BK89" s="144">
        <f t="shared" si="107"/>
        <v>0</v>
      </c>
      <c r="BL89" s="144" t="str">
        <f t="shared" si="108"/>
        <v/>
      </c>
      <c r="BM89" s="144" t="str">
        <f t="shared" si="71"/>
        <v/>
      </c>
      <c r="BN89" s="144" t="str">
        <f t="shared" si="109"/>
        <v/>
      </c>
      <c r="BO89" s="144" t="str">
        <f t="shared" si="72"/>
        <v/>
      </c>
      <c r="BP89" s="148" t="str">
        <f t="shared" si="73"/>
        <v/>
      </c>
      <c r="BQ89" s="180" t="str">
        <f>IF(OR($E89="",$G89=""),"",IF(AND($E$3=1),'Marks Entry 1st'!AJ88,IF(AND($E$3=2),'Marks Entry 2nd'!AJ88,IF(AND($E$3=3),'Marks Entry 3rd'!AJ88,IF(AND($E$3=4),'Marks Entry 4th'!AJ88,"")))))</f>
        <v/>
      </c>
      <c r="BR89" s="180" t="str">
        <f>IF(OR($E89="",$G89=""),"",IF(AND($E$3=1),'Marks Entry 1st'!AK88,IF(AND($E$3=2),'Marks Entry 2nd'!AK88,IF(AND($E$3=3),'Marks Entry 3rd'!AK88,IF(AND($E$3=4),'Marks Entry 4th'!AK88,"")))))</f>
        <v/>
      </c>
      <c r="BS89" s="87" t="str">
        <f t="shared" si="110"/>
        <v/>
      </c>
      <c r="BT89" s="180" t="str">
        <f>IF(OR($E89="",$G89=""),"",IF(AND($E$3=1),'Marks Entry 1st'!AL88,IF(AND($E$3=2),'Marks Entry 2nd'!AL88,IF(AND($E$3=3),'Marks Entry 3rd'!AL88,IF(AND($E$3=4),'Marks Entry 4th'!AL88,"")))))</f>
        <v/>
      </c>
      <c r="BU89" s="180" t="str">
        <f>IF(OR($E89="",$G89=""),"",IF(AND($E$3=1),'Marks Entry 1st'!AM88,IF(AND($E$3=2),'Marks Entry 2nd'!AM88,IF(AND($E$3=3),'Marks Entry 3rd'!AM88,IF(AND($E$3=4),'Marks Entry 4th'!AM88,"")))))</f>
        <v/>
      </c>
      <c r="BV89" s="180" t="str">
        <f>IF(OR($E89="",$G89=""),"",IF(AND($E$3=1),'Marks Entry 1st'!AN88,IF(AND($E$3=2),'Marks Entry 2nd'!AN88,IF(AND($E$3=3),'Marks Entry 3rd'!AN88,IF(AND($E$3=4),'Marks Entry 4th'!AN88,"")))))</f>
        <v/>
      </c>
      <c r="BW89" s="91" t="str">
        <f t="shared" si="111"/>
        <v/>
      </c>
      <c r="BX89" s="87">
        <f t="shared" si="112"/>
        <v>0</v>
      </c>
      <c r="BY89" s="93" t="str">
        <f>IF(OR($E89="",$G89=""),"",IF(AND($E$3=1),'Marks Entry 1st'!AO88,IF(AND($E$3=2),'Marks Entry 2nd'!AO88,IF(AND($E$3=3),'Marks Entry 3rd'!AO88,IF(AND($E$3=4),'Marks Entry 4th'!AO88,"")))))</f>
        <v/>
      </c>
      <c r="BZ89" s="93" t="str">
        <f>IF(OR($E89="",$G89=""),"",IF(AND($E$3=1),'Marks Entry 1st'!AP88,IF(AND($E$3=2),'Marks Entry 2nd'!AP88,IF(AND($E$3=3),'Marks Entry 3rd'!AP88,IF(AND($E$3=4),'Marks Entry 4th'!AP88,"")))))</f>
        <v/>
      </c>
      <c r="CA89" s="93" t="str">
        <f>IF(OR($E89="",$G89=""),"",IF(AND($E$3=1),'Marks Entry 1st'!AQ88,IF(AND($E$3=2),'Marks Entry 2nd'!AQ88,IF(AND($E$3=3),'Marks Entry 3rd'!AQ88,IF(AND($E$3=4),'Marks Entry 4th'!AQ88,"")))))</f>
        <v/>
      </c>
      <c r="CB89" s="92" t="str">
        <f t="shared" si="113"/>
        <v/>
      </c>
      <c r="CC89" s="87" t="str">
        <f t="shared" si="114"/>
        <v/>
      </c>
      <c r="CD89" s="144">
        <f t="shared" si="115"/>
        <v>0</v>
      </c>
      <c r="CE89" s="144" t="str">
        <f t="shared" si="116"/>
        <v/>
      </c>
      <c r="CF89" s="144" t="str">
        <f t="shared" si="74"/>
        <v/>
      </c>
      <c r="CG89" s="144" t="str">
        <f t="shared" si="117"/>
        <v/>
      </c>
      <c r="CH89" s="144" t="str">
        <f t="shared" si="75"/>
        <v/>
      </c>
      <c r="CI89" s="148" t="str">
        <f t="shared" si="76"/>
        <v/>
      </c>
      <c r="CJ89" s="380" t="str">
        <f>IF(OR($E89="",$G89=""),"",IF(AND($E$3=1),'Marks Entry 1st'!AR88,IF(AND($E$3=2),'Marks Entry 2nd'!AR88,IF(AND($E$3=3),'Marks Entry 3rd'!AR88,IF(AND($E$3=4),'Marks Entry 4th'!AR88,"")))))</f>
        <v/>
      </c>
      <c r="CK89" s="380" t="str">
        <f>IF(OR($E89="",$G89=""),"",IF(AND($E$3=1),'Marks Entry 1st'!AS88,IF(AND($E$3=2),'Marks Entry 2nd'!AS88,IF(AND($E$3=3),'Marks Entry 3rd'!AS88,IF(AND($E$3=4),'Marks Entry 4th'!AS88,"")))))</f>
        <v/>
      </c>
      <c r="CL89" s="380" t="str">
        <f>IF(OR($E89="",$G89=""),"",IF(AND($E$3=1),'Marks Entry 1st'!AT88,IF(AND($E$3=2),'Marks Entry 2nd'!AT88,IF(AND($E$3=3),'Marks Entry 3rd'!AT88,IF(AND($E$3=4),'Marks Entry 4th'!AT88,"")))))</f>
        <v/>
      </c>
      <c r="CM89" s="181" t="str">
        <f t="shared" si="118"/>
        <v/>
      </c>
      <c r="CN89" s="182">
        <f t="shared" si="119"/>
        <v>0</v>
      </c>
      <c r="CO89" s="182" t="str">
        <f t="shared" si="120"/>
        <v/>
      </c>
      <c r="CP89" s="182" t="str">
        <f t="shared" si="121"/>
        <v/>
      </c>
      <c r="CQ89" s="147" t="str">
        <f t="shared" si="77"/>
        <v/>
      </c>
      <c r="CR89" s="380" t="str">
        <f>IF(OR($E89="",$G89=""),"",IF(AND($E$3=1),'Marks Entry 1st'!AU88,IF(AND($E$3=2),'Marks Entry 2nd'!AU88,IF(AND($E$3=3),'Marks Entry 3rd'!AU88,IF(AND($E$3=4),'Marks Entry 4th'!AU88,"")))))</f>
        <v/>
      </c>
      <c r="CS89" s="380" t="str">
        <f>IF(OR($E89="",$G89=""),"",IF(AND($E$3=1),'Marks Entry 1st'!AV88,IF(AND($E$3=2),'Marks Entry 2nd'!AV88,IF(AND($E$3=3),'Marks Entry 3rd'!AV88,IF(AND($E$3=4),'Marks Entry 4th'!AV88,"")))))</f>
        <v/>
      </c>
      <c r="CT89" s="380" t="str">
        <f>IF(OR($E89="",$G89=""),"",IF(AND($E$3=1),'Marks Entry 1st'!AW88,IF(AND($E$3=2),'Marks Entry 2nd'!AW88,IF(AND($E$3=3),'Marks Entry 3rd'!AW88,IF(AND($E$3=4),'Marks Entry 4th'!AW88,"")))))</f>
        <v/>
      </c>
      <c r="CU89" s="181" t="str">
        <f t="shared" si="122"/>
        <v/>
      </c>
      <c r="CV89" s="182">
        <f t="shared" si="123"/>
        <v>0</v>
      </c>
      <c r="CW89" s="182" t="str">
        <f t="shared" si="124"/>
        <v/>
      </c>
      <c r="CX89" s="182" t="str">
        <f t="shared" si="125"/>
        <v/>
      </c>
      <c r="CY89" s="147" t="str">
        <f t="shared" si="78"/>
        <v/>
      </c>
      <c r="CZ89" s="380" t="str">
        <f>IF(OR($E89="",$G89=""),"",IF(AND($E$3=1),'Marks Entry 1st'!AX88,IF(AND($E$3=2),'Marks Entry 2nd'!AX88,IF(AND($E$3=3),'Marks Entry 3rd'!AX88,IF(AND($E$3=4),'Marks Entry 4th'!AX88,"")))))</f>
        <v/>
      </c>
      <c r="DA89" s="380" t="str">
        <f>IF(OR($E89="",$G89=""),"",IF(AND($E$3=1),'Marks Entry 1st'!AY88,IF(AND($E$3=2),'Marks Entry 2nd'!AY88,IF(AND($E$3=3),'Marks Entry 3rd'!AY88,IF(AND($E$3=4),'Marks Entry 4th'!AY88,"")))))</f>
        <v/>
      </c>
      <c r="DB89" s="380" t="str">
        <f>IF(OR($E89="",$G89=""),"",IF(AND($E$3=1),'Marks Entry 1st'!AZ88,IF(AND($E$3=2),'Marks Entry 2nd'!AZ88,IF(AND($E$3=3),'Marks Entry 3rd'!AZ88,IF(AND($E$3=4),'Marks Entry 4th'!AZ88,"")))))</f>
        <v/>
      </c>
      <c r="DC89" s="181" t="str">
        <f t="shared" si="126"/>
        <v/>
      </c>
      <c r="DD89" s="182">
        <f t="shared" si="127"/>
        <v>0</v>
      </c>
      <c r="DE89" s="182" t="str">
        <f t="shared" si="128"/>
        <v/>
      </c>
      <c r="DF89" s="182" t="str">
        <f t="shared" si="129"/>
        <v/>
      </c>
      <c r="DG89" s="147" t="str">
        <f t="shared" si="79"/>
        <v/>
      </c>
      <c r="DH89" s="104" t="str">
        <f t="shared" si="80"/>
        <v/>
      </c>
      <c r="DI89" s="105" t="str">
        <f t="shared" si="81"/>
        <v/>
      </c>
      <c r="DJ89" s="111" t="str">
        <f t="shared" si="82"/>
        <v/>
      </c>
      <c r="DK89" s="112" t="str">
        <f t="shared" si="83"/>
        <v/>
      </c>
      <c r="DL89" s="386" t="str">
        <f t="shared" si="84"/>
        <v/>
      </c>
      <c r="DM89" s="72" t="str">
        <f>IF(OR($E89="",$G89=""),"",IF(AND($E$3=1),'Marks Entry 1st'!BA88,IF(AND($E$3=2),'Marks Entry 2nd'!BA88,IF(AND($E$3=3),'Marks Entry 3rd'!BA88,IF(AND($E$3=4),'Marks Entry 4th'!BA88,"")))))</f>
        <v/>
      </c>
      <c r="DN89" s="72" t="str">
        <f>IF(OR($E89="",$G89=""),"",IF(AND($E$3=1),'Marks Entry 1st'!BB88,IF(AND($E$3=2),'Marks Entry 2nd'!BB88,IF(AND($E$3=3),'Marks Entry 3rd'!BB88,IF(AND($E$3=4),'Marks Entry 4th'!BB88,"")))))</f>
        <v/>
      </c>
      <c r="DO89" s="328" t="str">
        <f t="shared" si="85"/>
        <v/>
      </c>
      <c r="DP89" s="73"/>
      <c r="DW89" s="75">
        <f>IF(AND($E$3=1),'Marks Entry 1st'!I88,IF(AND($E$3=2),'Marks Entry 2nd'!I88,IF(AND($E$3=3),'Marks Entry 3rd'!I88,IF(AND($E$3=4),'Marks Entry 4th'!I88,""))))</f>
        <v>0</v>
      </c>
    </row>
    <row r="90" spans="1:127" ht="18.899999999999999" customHeight="1">
      <c r="A90" s="94">
        <v>83</v>
      </c>
      <c r="B90" s="94" t="str">
        <f>IF(OR(DW90=0,DW90=""),"",IF(AND($E$3=1),'Marks Entry 1st'!I89,IF(AND($E$3=2),'Marks Entry 2nd'!I89,IF(AND($E$3=3),'Marks Entry 3rd'!I89,IF(AND($E$3=4),'Marks Entry 4th'!I89,"")))))</f>
        <v/>
      </c>
      <c r="C90" s="95" t="str">
        <f>IF(OR(B90=0,B90=""),"",IF(AND($E$3=1),'Marks Entry 1st'!B89,IF(AND($E$3=2),'Marks Entry 2nd'!B89,IF(AND($E$3=3),'Marks Entry 3rd'!B89,IF(AND($E$3=4),'Marks Entry 4th'!B89,"")))))</f>
        <v/>
      </c>
      <c r="D90" s="95" t="str">
        <f>IF(OR(B90=0,B90=""),"",IF(AND($E$3=1),'Marks Entry 1st'!C89,IF(AND($E$3=2),'Marks Entry 2nd'!C89,IF(AND($E$3=3),'Marks Entry 3rd'!C89,IF(AND($E$3=4),'Marks Entry 4th'!C89,"")))))</f>
        <v/>
      </c>
      <c r="E90" s="96" t="str">
        <f>IF(OR(B90=0,B90=""),"",IF(AND($E$3=1),'Marks Entry 1st'!E89,IF(AND($E$3=2),'Marks Entry 2nd'!E89,IF(AND($E$3=3),'Marks Entry 3rd'!E89,IF(AND($E$3=4),'Marks Entry 4th'!E89,"")))))</f>
        <v/>
      </c>
      <c r="F90" s="95" t="str">
        <f>IF(OR(B90=0,B90=""),"",IF(AND($E$3=1),'Marks Entry 1st'!D89,IF(AND($E$3=2),'Marks Entry 2nd'!D89,IF(AND($E$3=3),'Marks Entry 3rd'!D89,IF(AND($E$3=4),'Marks Entry 4th'!D89,"")))))</f>
        <v/>
      </c>
      <c r="G90" s="90" t="str">
        <f>IF(OR(B90=0,B90=""),"",IF(AND($E$3=1),'Marks Entry 1st'!F89,IF(AND($E$3=2),'Marks Entry 2nd'!F89,IF(AND($E$3=3),'Marks Entry 3rd'!F89,IF(AND($E$3=4),'Marks Entry 4th'!F89,"")))))</f>
        <v/>
      </c>
      <c r="H90" s="90" t="str">
        <f>IF(OR(B90=0,B90=""),"",IF(AND($E$3=1),'Marks Entry 1st'!G89,IF(AND($E$3=2),'Marks Entry 2nd'!G89,IF(AND($E$3=3),'Marks Entry 3rd'!G89,IF(AND($E$3=4),'Marks Entry 4th'!G89,"")))))</f>
        <v/>
      </c>
      <c r="I90" s="90" t="str">
        <f>IF(OR(B90=0,B90=""),"",IF(AND($E$3=1),'Marks Entry 1st'!H89,IF(AND($E$3=2),'Marks Entry 2nd'!H89,IF(AND($E$3=3),'Marks Entry 3rd'!H89,IF(AND($E$3=4),'Marks Entry 4th'!H89,"")))))</f>
        <v/>
      </c>
      <c r="J90" s="379" t="str">
        <f>IF(OR(B90=0,B90=""),"",IF(AND($E$3=1),'Marks Entry 1st'!J89,IF(AND($E$3=2),'Marks Entry 2nd'!J89,IF(AND($E$3=3),'Marks Entry 3rd'!J89,IF(AND($E$3=4),'Marks Entry 4th'!J89,"")))))</f>
        <v/>
      </c>
      <c r="K90" s="379" t="str">
        <f>IF(OR(B90=0,B90=""),"",IF(AND($E$3=1),'Marks Entry 1st'!K89,IF(AND($E$3=2),'Marks Entry 2nd'!K89,IF(AND($E$3=3),'Marks Entry 3rd'!K89,IF(AND($E$3=4),'Marks Entry 4th'!K89,"")))))</f>
        <v/>
      </c>
      <c r="L90" s="180" t="str">
        <f>IF(OR($E90="",$G90=""),"",IF(AND($E$3=1),'Marks Entry 1st'!L89,IF(AND($E$3=2),'Marks Entry 2nd'!L89,IF(AND($E$3=3),'Marks Entry 3rd'!L89,IF(AND($E$3=4),'Marks Entry 4th'!L89,"")))))</f>
        <v/>
      </c>
      <c r="M90" s="180" t="str">
        <f>IF(OR($E90="",$G90=""),"",IF(AND($E$3=1),'Marks Entry 1st'!M89,IF(AND($E$3=2),'Marks Entry 2nd'!M89,IF(AND($E$3=3),'Marks Entry 3rd'!M89,IF(AND($E$3=4),'Marks Entry 4th'!M89,"")))))</f>
        <v/>
      </c>
      <c r="N90" s="87" t="str">
        <f t="shared" si="86"/>
        <v/>
      </c>
      <c r="O90" s="180" t="str">
        <f>IF(OR($E90="",$G90=""),"",IF(AND($E$3=1),'Marks Entry 1st'!N89,IF(AND($E$3=2),'Marks Entry 2nd'!N89,IF(AND($E$3=3),'Marks Entry 3rd'!N89,IF(AND($E$3=4),'Marks Entry 4th'!N89,"")))))</f>
        <v/>
      </c>
      <c r="P90" s="180" t="str">
        <f>IF(OR($E90="",$G90=""),"",IF(AND($E$3=1),'Marks Entry 1st'!O89,IF(AND($E$3=2),'Marks Entry 2nd'!O89,IF(AND($E$3=3),'Marks Entry 3rd'!O89,IF(AND($E$3=4),'Marks Entry 4th'!O89,"")))))</f>
        <v/>
      </c>
      <c r="Q90" s="180" t="str">
        <f>IF(OR($E90="",$G90=""),"",IF(AND($E$3=1),'Marks Entry 1st'!P89,IF(AND($E$3=2),'Marks Entry 2nd'!P89,IF(AND($E$3=3),'Marks Entry 3rd'!P89,IF(AND($E$3=4),'Marks Entry 4th'!P89,"")))))</f>
        <v/>
      </c>
      <c r="R90" s="91" t="str">
        <f t="shared" si="87"/>
        <v/>
      </c>
      <c r="S90" s="87">
        <f t="shared" si="88"/>
        <v>0</v>
      </c>
      <c r="T90" s="93" t="str">
        <f>IF(OR($E90="",$G90=""),"",IF(AND($E$3=1),'Marks Entry 1st'!Q89,IF(AND($E$3=2),'Marks Entry 2nd'!Q89,IF(AND($E$3=3),'Marks Entry 3rd'!Q89,IF(AND($E$3=4),'Marks Entry 4th'!Q89,"")))))</f>
        <v/>
      </c>
      <c r="U90" s="93" t="str">
        <f>IF(OR($E90="",$G90=""),"",IF(AND($E$3=1),'Marks Entry 1st'!R89,IF(AND($E$3=2),'Marks Entry 2nd'!R89,IF(AND($E$3=3),'Marks Entry 3rd'!R89,IF(AND($E$3=4),'Marks Entry 4th'!R89,"")))))</f>
        <v/>
      </c>
      <c r="V90" s="93" t="str">
        <f>IF(OR($E90="",$G90=""),"",IF(AND($E$3=1),'Marks Entry 1st'!S89,IF(AND($E$3=2),'Marks Entry 2nd'!S89,IF(AND($E$3=3),'Marks Entry 3rd'!S89,IF(AND($E$3=4),'Marks Entry 4th'!S89,"")))))</f>
        <v/>
      </c>
      <c r="W90" s="92" t="str">
        <f t="shared" si="89"/>
        <v/>
      </c>
      <c r="X90" s="87" t="str">
        <f t="shared" si="90"/>
        <v/>
      </c>
      <c r="Y90" s="144">
        <f t="shared" si="91"/>
        <v>0</v>
      </c>
      <c r="Z90" s="144" t="str">
        <f t="shared" si="92"/>
        <v/>
      </c>
      <c r="AA90" s="144" t="str">
        <f t="shared" si="65"/>
        <v/>
      </c>
      <c r="AB90" s="144" t="str">
        <f t="shared" si="93"/>
        <v/>
      </c>
      <c r="AC90" s="144" t="str">
        <f t="shared" si="66"/>
        <v/>
      </c>
      <c r="AD90" s="148" t="str">
        <f t="shared" si="67"/>
        <v/>
      </c>
      <c r="AE90" s="180" t="str">
        <f>IF(OR($E90="",$G90=""),"",IF(AND($E$3=1),'Marks Entry 1st'!T89,IF(AND($E$3=2),'Marks Entry 2nd'!T89,IF(AND($E$3=3),'Marks Entry 3rd'!T89,IF(AND($E$3=4),'Marks Entry 4th'!T89,"")))))</f>
        <v/>
      </c>
      <c r="AF90" s="180" t="str">
        <f>IF(OR($E90="",$G90=""),"",IF(AND($E$3=1),'Marks Entry 1st'!U89,IF(AND($E$3=2),'Marks Entry 2nd'!U89,IF(AND($E$3=3),'Marks Entry 3rd'!U89,IF(AND($E$3=4),'Marks Entry 4th'!U89,"")))))</f>
        <v/>
      </c>
      <c r="AG90" s="87" t="str">
        <f t="shared" si="94"/>
        <v/>
      </c>
      <c r="AH90" s="180" t="str">
        <f>IF(OR($E90="",$G90=""),"",IF(AND($E$3=1),'Marks Entry 1st'!V89,IF(AND($E$3=2),'Marks Entry 2nd'!V89,IF(AND($E$3=3),'Marks Entry 3rd'!V89,IF(AND($E$3=4),'Marks Entry 4th'!V89,"")))))</f>
        <v/>
      </c>
      <c r="AI90" s="180" t="str">
        <f>IF(OR($E90="",$G90=""),"",IF(AND($E$3=1),'Marks Entry 1st'!W89,IF(AND($E$3=2),'Marks Entry 2nd'!W89,IF(AND($E$3=3),'Marks Entry 3rd'!W89,IF(AND($E$3=4),'Marks Entry 4th'!W89,"")))))</f>
        <v/>
      </c>
      <c r="AJ90" s="180" t="str">
        <f>IF(OR($E90="",$G90=""),"",IF(AND($E$3=1),'Marks Entry 1st'!X89,IF(AND($E$3=2),'Marks Entry 2nd'!X89,IF(AND($E$3=3),'Marks Entry 3rd'!X89,IF(AND($E$3=4),'Marks Entry 4th'!X89,"")))))</f>
        <v/>
      </c>
      <c r="AK90" s="91" t="str">
        <f t="shared" si="95"/>
        <v/>
      </c>
      <c r="AL90" s="87">
        <f t="shared" si="96"/>
        <v>0</v>
      </c>
      <c r="AM90" s="93" t="str">
        <f>IF(OR($E90="",$G90=""),"",IF(AND($E$3=1),'Marks Entry 1st'!Y89,IF(AND($E$3=2),'Marks Entry 2nd'!Y89,IF(AND($E$3=3),'Marks Entry 3rd'!Y89,IF(AND($E$3=4),'Marks Entry 4th'!Y89,"")))))</f>
        <v/>
      </c>
      <c r="AN90" s="93" t="str">
        <f>IF(OR($E90="",$G90=""),"",IF(AND($E$3=1),'Marks Entry 1st'!Z89,IF(AND($E$3=2),'Marks Entry 2nd'!Z89,IF(AND($E$3=3),'Marks Entry 3rd'!Z89,IF(AND($E$3=4),'Marks Entry 4th'!Z89,"")))))</f>
        <v/>
      </c>
      <c r="AO90" s="93" t="str">
        <f>IF(OR($E90="",$G90=""),"",IF(AND($E$3=1),'Marks Entry 1st'!AA89,IF(AND($E$3=2),'Marks Entry 2nd'!AA89,IF(AND($E$3=3),'Marks Entry 3rd'!AA89,IF(AND($E$3=4),'Marks Entry 4th'!AA89,"")))))</f>
        <v/>
      </c>
      <c r="AP90" s="92" t="str">
        <f t="shared" si="97"/>
        <v/>
      </c>
      <c r="AQ90" s="87" t="str">
        <f t="shared" si="98"/>
        <v/>
      </c>
      <c r="AR90" s="144">
        <f t="shared" si="99"/>
        <v>0</v>
      </c>
      <c r="AS90" s="144" t="str">
        <f t="shared" si="100"/>
        <v/>
      </c>
      <c r="AT90" s="144" t="str">
        <f t="shared" si="68"/>
        <v/>
      </c>
      <c r="AU90" s="144" t="str">
        <f t="shared" si="101"/>
        <v/>
      </c>
      <c r="AV90" s="144" t="str">
        <f t="shared" si="69"/>
        <v/>
      </c>
      <c r="AW90" s="148" t="str">
        <f t="shared" si="70"/>
        <v/>
      </c>
      <c r="AX90" s="180" t="str">
        <f>IF(OR($E90="",$G90=""),"",IF(AND($E$3=1),'Marks Entry 1st'!AB89,IF(AND($E$3=2),'Marks Entry 2nd'!AB89,IF(AND($E$3=3),'Marks Entry 3rd'!AB89,IF(AND($E$3=4),'Marks Entry 4th'!AB89,"")))))</f>
        <v/>
      </c>
      <c r="AY90" s="180" t="str">
        <f>IF(OR($E90="",$G90=""),"",IF(AND($E$3=1),'Marks Entry 1st'!AC89,IF(AND($E$3=2),'Marks Entry 2nd'!AC89,IF(AND($E$3=3),'Marks Entry 3rd'!AC89,IF(AND($E$3=4),'Marks Entry 4th'!AC89,"")))))</f>
        <v/>
      </c>
      <c r="AZ90" s="87" t="str">
        <f t="shared" si="102"/>
        <v/>
      </c>
      <c r="BA90" s="180" t="str">
        <f>IF(OR($E90="",$G90=""),"",IF(AND($E$3=1),'Marks Entry 1st'!AD89,IF(AND($E$3=2),'Marks Entry 2nd'!AD89,IF(AND($E$3=3),'Marks Entry 3rd'!AD89,IF(AND($E$3=4),'Marks Entry 4th'!AD89,"")))))</f>
        <v/>
      </c>
      <c r="BB90" s="180" t="str">
        <f>IF(OR($E90="",$G90=""),"",IF(AND($E$3=1),'Marks Entry 1st'!AE89,IF(AND($E$3=2),'Marks Entry 2nd'!AE89,IF(AND($E$3=3),'Marks Entry 3rd'!AE89,IF(AND($E$3=4),'Marks Entry 4th'!AE89,"")))))</f>
        <v/>
      </c>
      <c r="BC90" s="180" t="str">
        <f>IF(OR($E90="",$G90=""),"",IF(AND($E$3=1),'Marks Entry 1st'!AF89,IF(AND($E$3=2),'Marks Entry 2nd'!AF89,IF(AND($E$3=3),'Marks Entry 3rd'!AF89,IF(AND($E$3=4),'Marks Entry 4th'!AF89,"")))))</f>
        <v/>
      </c>
      <c r="BD90" s="91" t="str">
        <f t="shared" si="103"/>
        <v/>
      </c>
      <c r="BE90" s="87">
        <f t="shared" si="104"/>
        <v>0</v>
      </c>
      <c r="BF90" s="93" t="str">
        <f>IF(OR($E90="",$G90=""),"",IF(AND($E$3=1),'Marks Entry 1st'!AG89,IF(AND($E$3=2),'Marks Entry 2nd'!AG89,IF(AND($E$3=3),'Marks Entry 3rd'!AG89,IF(AND($E$3=4),'Marks Entry 4th'!AG89,"")))))</f>
        <v/>
      </c>
      <c r="BG90" s="93" t="str">
        <f>IF(OR($E90="",$G90=""),"",IF(AND($E$3=1),'Marks Entry 1st'!AH89,IF(AND($E$3=2),'Marks Entry 2nd'!AH89,IF(AND($E$3=3),'Marks Entry 3rd'!AH89,IF(AND($E$3=4),'Marks Entry 4th'!AH89,"")))))</f>
        <v/>
      </c>
      <c r="BH90" s="93" t="str">
        <f>IF(OR($E90="",$G90=""),"",IF(AND($E$3=1),'Marks Entry 1st'!AI89,IF(AND($E$3=2),'Marks Entry 2nd'!AI89,IF(AND($E$3=3),'Marks Entry 3rd'!AI89,IF(AND($E$3=4),'Marks Entry 4th'!AI89,"")))))</f>
        <v/>
      </c>
      <c r="BI90" s="92" t="str">
        <f t="shared" si="105"/>
        <v/>
      </c>
      <c r="BJ90" s="87" t="str">
        <f t="shared" si="106"/>
        <v/>
      </c>
      <c r="BK90" s="144">
        <f t="shared" si="107"/>
        <v>0</v>
      </c>
      <c r="BL90" s="144" t="str">
        <f t="shared" si="108"/>
        <v/>
      </c>
      <c r="BM90" s="144" t="str">
        <f t="shared" si="71"/>
        <v/>
      </c>
      <c r="BN90" s="144" t="str">
        <f t="shared" si="109"/>
        <v/>
      </c>
      <c r="BO90" s="144" t="str">
        <f t="shared" si="72"/>
        <v/>
      </c>
      <c r="BP90" s="148" t="str">
        <f t="shared" si="73"/>
        <v/>
      </c>
      <c r="BQ90" s="180" t="str">
        <f>IF(OR($E90="",$G90=""),"",IF(AND($E$3=1),'Marks Entry 1st'!AJ89,IF(AND($E$3=2),'Marks Entry 2nd'!AJ89,IF(AND($E$3=3),'Marks Entry 3rd'!AJ89,IF(AND($E$3=4),'Marks Entry 4th'!AJ89,"")))))</f>
        <v/>
      </c>
      <c r="BR90" s="180" t="str">
        <f>IF(OR($E90="",$G90=""),"",IF(AND($E$3=1),'Marks Entry 1st'!AK89,IF(AND($E$3=2),'Marks Entry 2nd'!AK89,IF(AND($E$3=3),'Marks Entry 3rd'!AK89,IF(AND($E$3=4),'Marks Entry 4th'!AK89,"")))))</f>
        <v/>
      </c>
      <c r="BS90" s="87" t="str">
        <f t="shared" si="110"/>
        <v/>
      </c>
      <c r="BT90" s="180" t="str">
        <f>IF(OR($E90="",$G90=""),"",IF(AND($E$3=1),'Marks Entry 1st'!AL89,IF(AND($E$3=2),'Marks Entry 2nd'!AL89,IF(AND($E$3=3),'Marks Entry 3rd'!AL89,IF(AND($E$3=4),'Marks Entry 4th'!AL89,"")))))</f>
        <v/>
      </c>
      <c r="BU90" s="180" t="str">
        <f>IF(OR($E90="",$G90=""),"",IF(AND($E$3=1),'Marks Entry 1st'!AM89,IF(AND($E$3=2),'Marks Entry 2nd'!AM89,IF(AND($E$3=3),'Marks Entry 3rd'!AM89,IF(AND($E$3=4),'Marks Entry 4th'!AM89,"")))))</f>
        <v/>
      </c>
      <c r="BV90" s="180" t="str">
        <f>IF(OR($E90="",$G90=""),"",IF(AND($E$3=1),'Marks Entry 1st'!AN89,IF(AND($E$3=2),'Marks Entry 2nd'!AN89,IF(AND($E$3=3),'Marks Entry 3rd'!AN89,IF(AND($E$3=4),'Marks Entry 4th'!AN89,"")))))</f>
        <v/>
      </c>
      <c r="BW90" s="91" t="str">
        <f t="shared" si="111"/>
        <v/>
      </c>
      <c r="BX90" s="87">
        <f t="shared" si="112"/>
        <v>0</v>
      </c>
      <c r="BY90" s="93" t="str">
        <f>IF(OR($E90="",$G90=""),"",IF(AND($E$3=1),'Marks Entry 1st'!AO89,IF(AND($E$3=2),'Marks Entry 2nd'!AO89,IF(AND($E$3=3),'Marks Entry 3rd'!AO89,IF(AND($E$3=4),'Marks Entry 4th'!AO89,"")))))</f>
        <v/>
      </c>
      <c r="BZ90" s="93" t="str">
        <f>IF(OR($E90="",$G90=""),"",IF(AND($E$3=1),'Marks Entry 1st'!AP89,IF(AND($E$3=2),'Marks Entry 2nd'!AP89,IF(AND($E$3=3),'Marks Entry 3rd'!AP89,IF(AND($E$3=4),'Marks Entry 4th'!AP89,"")))))</f>
        <v/>
      </c>
      <c r="CA90" s="93" t="str">
        <f>IF(OR($E90="",$G90=""),"",IF(AND($E$3=1),'Marks Entry 1st'!AQ89,IF(AND($E$3=2),'Marks Entry 2nd'!AQ89,IF(AND($E$3=3),'Marks Entry 3rd'!AQ89,IF(AND($E$3=4),'Marks Entry 4th'!AQ89,"")))))</f>
        <v/>
      </c>
      <c r="CB90" s="92" t="str">
        <f t="shared" si="113"/>
        <v/>
      </c>
      <c r="CC90" s="87" t="str">
        <f t="shared" si="114"/>
        <v/>
      </c>
      <c r="CD90" s="144">
        <f t="shared" si="115"/>
        <v>0</v>
      </c>
      <c r="CE90" s="144" t="str">
        <f t="shared" si="116"/>
        <v/>
      </c>
      <c r="CF90" s="144" t="str">
        <f t="shared" si="74"/>
        <v/>
      </c>
      <c r="CG90" s="144" t="str">
        <f t="shared" si="117"/>
        <v/>
      </c>
      <c r="CH90" s="144" t="str">
        <f t="shared" si="75"/>
        <v/>
      </c>
      <c r="CI90" s="148" t="str">
        <f t="shared" si="76"/>
        <v/>
      </c>
      <c r="CJ90" s="380" t="str">
        <f>IF(OR($E90="",$G90=""),"",IF(AND($E$3=1),'Marks Entry 1st'!AR89,IF(AND($E$3=2),'Marks Entry 2nd'!AR89,IF(AND($E$3=3),'Marks Entry 3rd'!AR89,IF(AND($E$3=4),'Marks Entry 4th'!AR89,"")))))</f>
        <v/>
      </c>
      <c r="CK90" s="380" t="str">
        <f>IF(OR($E90="",$G90=""),"",IF(AND($E$3=1),'Marks Entry 1st'!AS89,IF(AND($E$3=2),'Marks Entry 2nd'!AS89,IF(AND($E$3=3),'Marks Entry 3rd'!AS89,IF(AND($E$3=4),'Marks Entry 4th'!AS89,"")))))</f>
        <v/>
      </c>
      <c r="CL90" s="380" t="str">
        <f>IF(OR($E90="",$G90=""),"",IF(AND($E$3=1),'Marks Entry 1st'!AT89,IF(AND($E$3=2),'Marks Entry 2nd'!AT89,IF(AND($E$3=3),'Marks Entry 3rd'!AT89,IF(AND($E$3=4),'Marks Entry 4th'!AT89,"")))))</f>
        <v/>
      </c>
      <c r="CM90" s="181" t="str">
        <f t="shared" si="118"/>
        <v/>
      </c>
      <c r="CN90" s="182">
        <f t="shared" si="119"/>
        <v>0</v>
      </c>
      <c r="CO90" s="182" t="str">
        <f t="shared" si="120"/>
        <v/>
      </c>
      <c r="CP90" s="182" t="str">
        <f t="shared" si="121"/>
        <v/>
      </c>
      <c r="CQ90" s="147" t="str">
        <f t="shared" si="77"/>
        <v/>
      </c>
      <c r="CR90" s="380" t="str">
        <f>IF(OR($E90="",$G90=""),"",IF(AND($E$3=1),'Marks Entry 1st'!AU89,IF(AND($E$3=2),'Marks Entry 2nd'!AU89,IF(AND($E$3=3),'Marks Entry 3rd'!AU89,IF(AND($E$3=4),'Marks Entry 4th'!AU89,"")))))</f>
        <v/>
      </c>
      <c r="CS90" s="380" t="str">
        <f>IF(OR($E90="",$G90=""),"",IF(AND($E$3=1),'Marks Entry 1st'!AV89,IF(AND($E$3=2),'Marks Entry 2nd'!AV89,IF(AND($E$3=3),'Marks Entry 3rd'!AV89,IF(AND($E$3=4),'Marks Entry 4th'!AV89,"")))))</f>
        <v/>
      </c>
      <c r="CT90" s="380" t="str">
        <f>IF(OR($E90="",$G90=""),"",IF(AND($E$3=1),'Marks Entry 1st'!AW89,IF(AND($E$3=2),'Marks Entry 2nd'!AW89,IF(AND($E$3=3),'Marks Entry 3rd'!AW89,IF(AND($E$3=4),'Marks Entry 4th'!AW89,"")))))</f>
        <v/>
      </c>
      <c r="CU90" s="181" t="str">
        <f t="shared" si="122"/>
        <v/>
      </c>
      <c r="CV90" s="182">
        <f t="shared" si="123"/>
        <v>0</v>
      </c>
      <c r="CW90" s="182" t="str">
        <f t="shared" si="124"/>
        <v/>
      </c>
      <c r="CX90" s="182" t="str">
        <f t="shared" si="125"/>
        <v/>
      </c>
      <c r="CY90" s="147" t="str">
        <f t="shared" si="78"/>
        <v/>
      </c>
      <c r="CZ90" s="380" t="str">
        <f>IF(OR($E90="",$G90=""),"",IF(AND($E$3=1),'Marks Entry 1st'!AX89,IF(AND($E$3=2),'Marks Entry 2nd'!AX89,IF(AND($E$3=3),'Marks Entry 3rd'!AX89,IF(AND($E$3=4),'Marks Entry 4th'!AX89,"")))))</f>
        <v/>
      </c>
      <c r="DA90" s="380" t="str">
        <f>IF(OR($E90="",$G90=""),"",IF(AND($E$3=1),'Marks Entry 1st'!AY89,IF(AND($E$3=2),'Marks Entry 2nd'!AY89,IF(AND($E$3=3),'Marks Entry 3rd'!AY89,IF(AND($E$3=4),'Marks Entry 4th'!AY89,"")))))</f>
        <v/>
      </c>
      <c r="DB90" s="380" t="str">
        <f>IF(OR($E90="",$G90=""),"",IF(AND($E$3=1),'Marks Entry 1st'!AZ89,IF(AND($E$3=2),'Marks Entry 2nd'!AZ89,IF(AND($E$3=3),'Marks Entry 3rd'!AZ89,IF(AND($E$3=4),'Marks Entry 4th'!AZ89,"")))))</f>
        <v/>
      </c>
      <c r="DC90" s="181" t="str">
        <f t="shared" si="126"/>
        <v/>
      </c>
      <c r="DD90" s="182">
        <f t="shared" si="127"/>
        <v>0</v>
      </c>
      <c r="DE90" s="182" t="str">
        <f t="shared" si="128"/>
        <v/>
      </c>
      <c r="DF90" s="182" t="str">
        <f t="shared" si="129"/>
        <v/>
      </c>
      <c r="DG90" s="147" t="str">
        <f t="shared" si="79"/>
        <v/>
      </c>
      <c r="DH90" s="104" t="str">
        <f t="shared" si="80"/>
        <v/>
      </c>
      <c r="DI90" s="105" t="str">
        <f t="shared" si="81"/>
        <v/>
      </c>
      <c r="DJ90" s="111" t="str">
        <f t="shared" si="82"/>
        <v/>
      </c>
      <c r="DK90" s="112" t="str">
        <f t="shared" si="83"/>
        <v/>
      </c>
      <c r="DL90" s="386" t="str">
        <f t="shared" si="84"/>
        <v/>
      </c>
      <c r="DM90" s="72" t="str">
        <f>IF(OR($E90="",$G90=""),"",IF(AND($E$3=1),'Marks Entry 1st'!BA89,IF(AND($E$3=2),'Marks Entry 2nd'!BA89,IF(AND($E$3=3),'Marks Entry 3rd'!BA89,IF(AND($E$3=4),'Marks Entry 4th'!BA89,"")))))</f>
        <v/>
      </c>
      <c r="DN90" s="72" t="str">
        <f>IF(OR($E90="",$G90=""),"",IF(AND($E$3=1),'Marks Entry 1st'!BB89,IF(AND($E$3=2),'Marks Entry 2nd'!BB89,IF(AND($E$3=3),'Marks Entry 3rd'!BB89,IF(AND($E$3=4),'Marks Entry 4th'!BB89,"")))))</f>
        <v/>
      </c>
      <c r="DO90" s="328" t="str">
        <f t="shared" si="85"/>
        <v/>
      </c>
      <c r="DP90" s="73"/>
      <c r="DW90" s="75">
        <f>IF(AND($E$3=1),'Marks Entry 1st'!I89,IF(AND($E$3=2),'Marks Entry 2nd'!I89,IF(AND($E$3=3),'Marks Entry 3rd'!I89,IF(AND($E$3=4),'Marks Entry 4th'!I89,""))))</f>
        <v>0</v>
      </c>
    </row>
    <row r="91" spans="1:127" ht="18.899999999999999" customHeight="1">
      <c r="A91" s="94">
        <v>84</v>
      </c>
      <c r="B91" s="94" t="str">
        <f>IF(OR(DW91=0,DW91=""),"",IF(AND($E$3=1),'Marks Entry 1st'!I90,IF(AND($E$3=2),'Marks Entry 2nd'!I90,IF(AND($E$3=3),'Marks Entry 3rd'!I90,IF(AND($E$3=4),'Marks Entry 4th'!I90,"")))))</f>
        <v/>
      </c>
      <c r="C91" s="95" t="str">
        <f>IF(OR(B91=0,B91=""),"",IF(AND($E$3=1),'Marks Entry 1st'!B90,IF(AND($E$3=2),'Marks Entry 2nd'!B90,IF(AND($E$3=3),'Marks Entry 3rd'!B90,IF(AND($E$3=4),'Marks Entry 4th'!B90,"")))))</f>
        <v/>
      </c>
      <c r="D91" s="95" t="str">
        <f>IF(OR(B91=0,B91=""),"",IF(AND($E$3=1),'Marks Entry 1st'!C90,IF(AND($E$3=2),'Marks Entry 2nd'!C90,IF(AND($E$3=3),'Marks Entry 3rd'!C90,IF(AND($E$3=4),'Marks Entry 4th'!C90,"")))))</f>
        <v/>
      </c>
      <c r="E91" s="96" t="str">
        <f>IF(OR(B91=0,B91=""),"",IF(AND($E$3=1),'Marks Entry 1st'!E90,IF(AND($E$3=2),'Marks Entry 2nd'!E90,IF(AND($E$3=3),'Marks Entry 3rd'!E90,IF(AND($E$3=4),'Marks Entry 4th'!E90,"")))))</f>
        <v/>
      </c>
      <c r="F91" s="95" t="str">
        <f>IF(OR(B91=0,B91=""),"",IF(AND($E$3=1),'Marks Entry 1st'!D90,IF(AND($E$3=2),'Marks Entry 2nd'!D90,IF(AND($E$3=3),'Marks Entry 3rd'!D90,IF(AND($E$3=4),'Marks Entry 4th'!D90,"")))))</f>
        <v/>
      </c>
      <c r="G91" s="90" t="str">
        <f>IF(OR(B91=0,B91=""),"",IF(AND($E$3=1),'Marks Entry 1st'!F90,IF(AND($E$3=2),'Marks Entry 2nd'!F90,IF(AND($E$3=3),'Marks Entry 3rd'!F90,IF(AND($E$3=4),'Marks Entry 4th'!F90,"")))))</f>
        <v/>
      </c>
      <c r="H91" s="90" t="str">
        <f>IF(OR(B91=0,B91=""),"",IF(AND($E$3=1),'Marks Entry 1st'!G90,IF(AND($E$3=2),'Marks Entry 2nd'!G90,IF(AND($E$3=3),'Marks Entry 3rd'!G90,IF(AND($E$3=4),'Marks Entry 4th'!G90,"")))))</f>
        <v/>
      </c>
      <c r="I91" s="90" t="str">
        <f>IF(OR(B91=0,B91=""),"",IF(AND($E$3=1),'Marks Entry 1st'!H90,IF(AND($E$3=2),'Marks Entry 2nd'!H90,IF(AND($E$3=3),'Marks Entry 3rd'!H90,IF(AND($E$3=4),'Marks Entry 4th'!H90,"")))))</f>
        <v/>
      </c>
      <c r="J91" s="379" t="str">
        <f>IF(OR(B91=0,B91=""),"",IF(AND($E$3=1),'Marks Entry 1st'!J90,IF(AND($E$3=2),'Marks Entry 2nd'!J90,IF(AND($E$3=3),'Marks Entry 3rd'!J90,IF(AND($E$3=4),'Marks Entry 4th'!J90,"")))))</f>
        <v/>
      </c>
      <c r="K91" s="379" t="str">
        <f>IF(OR(B91=0,B91=""),"",IF(AND($E$3=1),'Marks Entry 1st'!K90,IF(AND($E$3=2),'Marks Entry 2nd'!K90,IF(AND($E$3=3),'Marks Entry 3rd'!K90,IF(AND($E$3=4),'Marks Entry 4th'!K90,"")))))</f>
        <v/>
      </c>
      <c r="L91" s="180" t="str">
        <f>IF(OR($E91="",$G91=""),"",IF(AND($E$3=1),'Marks Entry 1st'!L90,IF(AND($E$3=2),'Marks Entry 2nd'!L90,IF(AND($E$3=3),'Marks Entry 3rd'!L90,IF(AND($E$3=4),'Marks Entry 4th'!L90,"")))))</f>
        <v/>
      </c>
      <c r="M91" s="180" t="str">
        <f>IF(OR($E91="",$G91=""),"",IF(AND($E$3=1),'Marks Entry 1st'!M90,IF(AND($E$3=2),'Marks Entry 2nd'!M90,IF(AND($E$3=3),'Marks Entry 3rd'!M90,IF(AND($E$3=4),'Marks Entry 4th'!M90,"")))))</f>
        <v/>
      </c>
      <c r="N91" s="87" t="str">
        <f t="shared" si="86"/>
        <v/>
      </c>
      <c r="O91" s="180" t="str">
        <f>IF(OR($E91="",$G91=""),"",IF(AND($E$3=1),'Marks Entry 1st'!N90,IF(AND($E$3=2),'Marks Entry 2nd'!N90,IF(AND($E$3=3),'Marks Entry 3rd'!N90,IF(AND($E$3=4),'Marks Entry 4th'!N90,"")))))</f>
        <v/>
      </c>
      <c r="P91" s="180" t="str">
        <f>IF(OR($E91="",$G91=""),"",IF(AND($E$3=1),'Marks Entry 1st'!O90,IF(AND($E$3=2),'Marks Entry 2nd'!O90,IF(AND($E$3=3),'Marks Entry 3rd'!O90,IF(AND($E$3=4),'Marks Entry 4th'!O90,"")))))</f>
        <v/>
      </c>
      <c r="Q91" s="180" t="str">
        <f>IF(OR($E91="",$G91=""),"",IF(AND($E$3=1),'Marks Entry 1st'!P90,IF(AND($E$3=2),'Marks Entry 2nd'!P90,IF(AND($E$3=3),'Marks Entry 3rd'!P90,IF(AND($E$3=4),'Marks Entry 4th'!P90,"")))))</f>
        <v/>
      </c>
      <c r="R91" s="91" t="str">
        <f t="shared" si="87"/>
        <v/>
      </c>
      <c r="S91" s="87">
        <f t="shared" si="88"/>
        <v>0</v>
      </c>
      <c r="T91" s="93" t="str">
        <f>IF(OR($E91="",$G91=""),"",IF(AND($E$3=1),'Marks Entry 1st'!Q90,IF(AND($E$3=2),'Marks Entry 2nd'!Q90,IF(AND($E$3=3),'Marks Entry 3rd'!Q90,IF(AND($E$3=4),'Marks Entry 4th'!Q90,"")))))</f>
        <v/>
      </c>
      <c r="U91" s="93" t="str">
        <f>IF(OR($E91="",$G91=""),"",IF(AND($E$3=1),'Marks Entry 1st'!R90,IF(AND($E$3=2),'Marks Entry 2nd'!R90,IF(AND($E$3=3),'Marks Entry 3rd'!R90,IF(AND($E$3=4),'Marks Entry 4th'!R90,"")))))</f>
        <v/>
      </c>
      <c r="V91" s="93" t="str">
        <f>IF(OR($E91="",$G91=""),"",IF(AND($E$3=1),'Marks Entry 1st'!S90,IF(AND($E$3=2),'Marks Entry 2nd'!S90,IF(AND($E$3=3),'Marks Entry 3rd'!S90,IF(AND($E$3=4),'Marks Entry 4th'!S90,"")))))</f>
        <v/>
      </c>
      <c r="W91" s="92" t="str">
        <f t="shared" si="89"/>
        <v/>
      </c>
      <c r="X91" s="87" t="str">
        <f t="shared" si="90"/>
        <v/>
      </c>
      <c r="Y91" s="144">
        <f t="shared" si="91"/>
        <v>0</v>
      </c>
      <c r="Z91" s="144" t="str">
        <f t="shared" si="92"/>
        <v/>
      </c>
      <c r="AA91" s="144" t="str">
        <f t="shared" si="65"/>
        <v/>
      </c>
      <c r="AB91" s="144" t="str">
        <f t="shared" si="93"/>
        <v/>
      </c>
      <c r="AC91" s="144" t="str">
        <f t="shared" si="66"/>
        <v/>
      </c>
      <c r="AD91" s="148" t="str">
        <f t="shared" si="67"/>
        <v/>
      </c>
      <c r="AE91" s="180" t="str">
        <f>IF(OR($E91="",$G91=""),"",IF(AND($E$3=1),'Marks Entry 1st'!T90,IF(AND($E$3=2),'Marks Entry 2nd'!T90,IF(AND($E$3=3),'Marks Entry 3rd'!T90,IF(AND($E$3=4),'Marks Entry 4th'!T90,"")))))</f>
        <v/>
      </c>
      <c r="AF91" s="180" t="str">
        <f>IF(OR($E91="",$G91=""),"",IF(AND($E$3=1),'Marks Entry 1st'!U90,IF(AND($E$3=2),'Marks Entry 2nd'!U90,IF(AND($E$3=3),'Marks Entry 3rd'!U90,IF(AND($E$3=4),'Marks Entry 4th'!U90,"")))))</f>
        <v/>
      </c>
      <c r="AG91" s="87" t="str">
        <f t="shared" si="94"/>
        <v/>
      </c>
      <c r="AH91" s="180" t="str">
        <f>IF(OR($E91="",$G91=""),"",IF(AND($E$3=1),'Marks Entry 1st'!V90,IF(AND($E$3=2),'Marks Entry 2nd'!V90,IF(AND($E$3=3),'Marks Entry 3rd'!V90,IF(AND($E$3=4),'Marks Entry 4th'!V90,"")))))</f>
        <v/>
      </c>
      <c r="AI91" s="180" t="str">
        <f>IF(OR($E91="",$G91=""),"",IF(AND($E$3=1),'Marks Entry 1st'!W90,IF(AND($E$3=2),'Marks Entry 2nd'!W90,IF(AND($E$3=3),'Marks Entry 3rd'!W90,IF(AND($E$3=4),'Marks Entry 4th'!W90,"")))))</f>
        <v/>
      </c>
      <c r="AJ91" s="180" t="str">
        <f>IF(OR($E91="",$G91=""),"",IF(AND($E$3=1),'Marks Entry 1st'!X90,IF(AND($E$3=2),'Marks Entry 2nd'!X90,IF(AND($E$3=3),'Marks Entry 3rd'!X90,IF(AND($E$3=4),'Marks Entry 4th'!X90,"")))))</f>
        <v/>
      </c>
      <c r="AK91" s="91" t="str">
        <f t="shared" si="95"/>
        <v/>
      </c>
      <c r="AL91" s="87">
        <f t="shared" si="96"/>
        <v>0</v>
      </c>
      <c r="AM91" s="93" t="str">
        <f>IF(OR($E91="",$G91=""),"",IF(AND($E$3=1),'Marks Entry 1st'!Y90,IF(AND($E$3=2),'Marks Entry 2nd'!Y90,IF(AND($E$3=3),'Marks Entry 3rd'!Y90,IF(AND($E$3=4),'Marks Entry 4th'!Y90,"")))))</f>
        <v/>
      </c>
      <c r="AN91" s="93" t="str">
        <f>IF(OR($E91="",$G91=""),"",IF(AND($E$3=1),'Marks Entry 1st'!Z90,IF(AND($E$3=2),'Marks Entry 2nd'!Z90,IF(AND($E$3=3),'Marks Entry 3rd'!Z90,IF(AND($E$3=4),'Marks Entry 4th'!Z90,"")))))</f>
        <v/>
      </c>
      <c r="AO91" s="93" t="str">
        <f>IF(OR($E91="",$G91=""),"",IF(AND($E$3=1),'Marks Entry 1st'!AA90,IF(AND($E$3=2),'Marks Entry 2nd'!AA90,IF(AND($E$3=3),'Marks Entry 3rd'!AA90,IF(AND($E$3=4),'Marks Entry 4th'!AA90,"")))))</f>
        <v/>
      </c>
      <c r="AP91" s="92" t="str">
        <f t="shared" si="97"/>
        <v/>
      </c>
      <c r="AQ91" s="87" t="str">
        <f t="shared" si="98"/>
        <v/>
      </c>
      <c r="AR91" s="144">
        <f t="shared" si="99"/>
        <v>0</v>
      </c>
      <c r="AS91" s="144" t="str">
        <f t="shared" si="100"/>
        <v/>
      </c>
      <c r="AT91" s="144" t="str">
        <f t="shared" si="68"/>
        <v/>
      </c>
      <c r="AU91" s="144" t="str">
        <f t="shared" si="101"/>
        <v/>
      </c>
      <c r="AV91" s="144" t="str">
        <f t="shared" si="69"/>
        <v/>
      </c>
      <c r="AW91" s="148" t="str">
        <f t="shared" si="70"/>
        <v/>
      </c>
      <c r="AX91" s="180" t="str">
        <f>IF(OR($E91="",$G91=""),"",IF(AND($E$3=1),'Marks Entry 1st'!AB90,IF(AND($E$3=2),'Marks Entry 2nd'!AB90,IF(AND($E$3=3),'Marks Entry 3rd'!AB90,IF(AND($E$3=4),'Marks Entry 4th'!AB90,"")))))</f>
        <v/>
      </c>
      <c r="AY91" s="180" t="str">
        <f>IF(OR($E91="",$G91=""),"",IF(AND($E$3=1),'Marks Entry 1st'!AC90,IF(AND($E$3=2),'Marks Entry 2nd'!AC90,IF(AND($E$3=3),'Marks Entry 3rd'!AC90,IF(AND($E$3=4),'Marks Entry 4th'!AC90,"")))))</f>
        <v/>
      </c>
      <c r="AZ91" s="87" t="str">
        <f t="shared" si="102"/>
        <v/>
      </c>
      <c r="BA91" s="180" t="str">
        <f>IF(OR($E91="",$G91=""),"",IF(AND($E$3=1),'Marks Entry 1st'!AD90,IF(AND($E$3=2),'Marks Entry 2nd'!AD90,IF(AND($E$3=3),'Marks Entry 3rd'!AD90,IF(AND($E$3=4),'Marks Entry 4th'!AD90,"")))))</f>
        <v/>
      </c>
      <c r="BB91" s="180" t="str">
        <f>IF(OR($E91="",$G91=""),"",IF(AND($E$3=1),'Marks Entry 1st'!AE90,IF(AND($E$3=2),'Marks Entry 2nd'!AE90,IF(AND($E$3=3),'Marks Entry 3rd'!AE90,IF(AND($E$3=4),'Marks Entry 4th'!AE90,"")))))</f>
        <v/>
      </c>
      <c r="BC91" s="180" t="str">
        <f>IF(OR($E91="",$G91=""),"",IF(AND($E$3=1),'Marks Entry 1st'!AF90,IF(AND($E$3=2),'Marks Entry 2nd'!AF90,IF(AND($E$3=3),'Marks Entry 3rd'!AF90,IF(AND($E$3=4),'Marks Entry 4th'!AF90,"")))))</f>
        <v/>
      </c>
      <c r="BD91" s="91" t="str">
        <f t="shared" si="103"/>
        <v/>
      </c>
      <c r="BE91" s="87">
        <f t="shared" si="104"/>
        <v>0</v>
      </c>
      <c r="BF91" s="93" t="str">
        <f>IF(OR($E91="",$G91=""),"",IF(AND($E$3=1),'Marks Entry 1st'!AG90,IF(AND($E$3=2),'Marks Entry 2nd'!AG90,IF(AND($E$3=3),'Marks Entry 3rd'!AG90,IF(AND($E$3=4),'Marks Entry 4th'!AG90,"")))))</f>
        <v/>
      </c>
      <c r="BG91" s="93" t="str">
        <f>IF(OR($E91="",$G91=""),"",IF(AND($E$3=1),'Marks Entry 1st'!AH90,IF(AND($E$3=2),'Marks Entry 2nd'!AH90,IF(AND($E$3=3),'Marks Entry 3rd'!AH90,IF(AND($E$3=4),'Marks Entry 4th'!AH90,"")))))</f>
        <v/>
      </c>
      <c r="BH91" s="93" t="str">
        <f>IF(OR($E91="",$G91=""),"",IF(AND($E$3=1),'Marks Entry 1st'!AI90,IF(AND($E$3=2),'Marks Entry 2nd'!AI90,IF(AND($E$3=3),'Marks Entry 3rd'!AI90,IF(AND($E$3=4),'Marks Entry 4th'!AI90,"")))))</f>
        <v/>
      </c>
      <c r="BI91" s="92" t="str">
        <f t="shared" si="105"/>
        <v/>
      </c>
      <c r="BJ91" s="87" t="str">
        <f t="shared" si="106"/>
        <v/>
      </c>
      <c r="BK91" s="144">
        <f t="shared" si="107"/>
        <v>0</v>
      </c>
      <c r="BL91" s="144" t="str">
        <f t="shared" si="108"/>
        <v/>
      </c>
      <c r="BM91" s="144" t="str">
        <f t="shared" si="71"/>
        <v/>
      </c>
      <c r="BN91" s="144" t="str">
        <f t="shared" si="109"/>
        <v/>
      </c>
      <c r="BO91" s="144" t="str">
        <f t="shared" si="72"/>
        <v/>
      </c>
      <c r="BP91" s="148" t="str">
        <f t="shared" si="73"/>
        <v/>
      </c>
      <c r="BQ91" s="180" t="str">
        <f>IF(OR($E91="",$G91=""),"",IF(AND($E$3=1),'Marks Entry 1st'!AJ90,IF(AND($E$3=2),'Marks Entry 2nd'!AJ90,IF(AND($E$3=3),'Marks Entry 3rd'!AJ90,IF(AND($E$3=4),'Marks Entry 4th'!AJ90,"")))))</f>
        <v/>
      </c>
      <c r="BR91" s="180" t="str">
        <f>IF(OR($E91="",$G91=""),"",IF(AND($E$3=1),'Marks Entry 1st'!AK90,IF(AND($E$3=2),'Marks Entry 2nd'!AK90,IF(AND($E$3=3),'Marks Entry 3rd'!AK90,IF(AND($E$3=4),'Marks Entry 4th'!AK90,"")))))</f>
        <v/>
      </c>
      <c r="BS91" s="87" t="str">
        <f t="shared" si="110"/>
        <v/>
      </c>
      <c r="BT91" s="180" t="str">
        <f>IF(OR($E91="",$G91=""),"",IF(AND($E$3=1),'Marks Entry 1st'!AL90,IF(AND($E$3=2),'Marks Entry 2nd'!AL90,IF(AND($E$3=3),'Marks Entry 3rd'!AL90,IF(AND($E$3=4),'Marks Entry 4th'!AL90,"")))))</f>
        <v/>
      </c>
      <c r="BU91" s="180" t="str">
        <f>IF(OR($E91="",$G91=""),"",IF(AND($E$3=1),'Marks Entry 1st'!AM90,IF(AND($E$3=2),'Marks Entry 2nd'!AM90,IF(AND($E$3=3),'Marks Entry 3rd'!AM90,IF(AND($E$3=4),'Marks Entry 4th'!AM90,"")))))</f>
        <v/>
      </c>
      <c r="BV91" s="180" t="str">
        <f>IF(OR($E91="",$G91=""),"",IF(AND($E$3=1),'Marks Entry 1st'!AN90,IF(AND($E$3=2),'Marks Entry 2nd'!AN90,IF(AND($E$3=3),'Marks Entry 3rd'!AN90,IF(AND($E$3=4),'Marks Entry 4th'!AN90,"")))))</f>
        <v/>
      </c>
      <c r="BW91" s="91" t="str">
        <f t="shared" si="111"/>
        <v/>
      </c>
      <c r="BX91" s="87">
        <f t="shared" si="112"/>
        <v>0</v>
      </c>
      <c r="BY91" s="93" t="str">
        <f>IF(OR($E91="",$G91=""),"",IF(AND($E$3=1),'Marks Entry 1st'!AO90,IF(AND($E$3=2),'Marks Entry 2nd'!AO90,IF(AND($E$3=3),'Marks Entry 3rd'!AO90,IF(AND($E$3=4),'Marks Entry 4th'!AO90,"")))))</f>
        <v/>
      </c>
      <c r="BZ91" s="93" t="str">
        <f>IF(OR($E91="",$G91=""),"",IF(AND($E$3=1),'Marks Entry 1st'!AP90,IF(AND($E$3=2),'Marks Entry 2nd'!AP90,IF(AND($E$3=3),'Marks Entry 3rd'!AP90,IF(AND($E$3=4),'Marks Entry 4th'!AP90,"")))))</f>
        <v/>
      </c>
      <c r="CA91" s="93" t="str">
        <f>IF(OR($E91="",$G91=""),"",IF(AND($E$3=1),'Marks Entry 1st'!AQ90,IF(AND($E$3=2),'Marks Entry 2nd'!AQ90,IF(AND($E$3=3),'Marks Entry 3rd'!AQ90,IF(AND($E$3=4),'Marks Entry 4th'!AQ90,"")))))</f>
        <v/>
      </c>
      <c r="CB91" s="92" t="str">
        <f t="shared" si="113"/>
        <v/>
      </c>
      <c r="CC91" s="87" t="str">
        <f t="shared" si="114"/>
        <v/>
      </c>
      <c r="CD91" s="144">
        <f t="shared" si="115"/>
        <v>0</v>
      </c>
      <c r="CE91" s="144" t="str">
        <f t="shared" si="116"/>
        <v/>
      </c>
      <c r="CF91" s="144" t="str">
        <f t="shared" si="74"/>
        <v/>
      </c>
      <c r="CG91" s="144" t="str">
        <f t="shared" si="117"/>
        <v/>
      </c>
      <c r="CH91" s="144" t="str">
        <f t="shared" si="75"/>
        <v/>
      </c>
      <c r="CI91" s="148" t="str">
        <f t="shared" si="76"/>
        <v/>
      </c>
      <c r="CJ91" s="380" t="str">
        <f>IF(OR($E91="",$G91=""),"",IF(AND($E$3=1),'Marks Entry 1st'!AR90,IF(AND($E$3=2),'Marks Entry 2nd'!AR90,IF(AND($E$3=3),'Marks Entry 3rd'!AR90,IF(AND($E$3=4),'Marks Entry 4th'!AR90,"")))))</f>
        <v/>
      </c>
      <c r="CK91" s="380" t="str">
        <f>IF(OR($E91="",$G91=""),"",IF(AND($E$3=1),'Marks Entry 1st'!AS90,IF(AND($E$3=2),'Marks Entry 2nd'!AS90,IF(AND($E$3=3),'Marks Entry 3rd'!AS90,IF(AND($E$3=4),'Marks Entry 4th'!AS90,"")))))</f>
        <v/>
      </c>
      <c r="CL91" s="380" t="str">
        <f>IF(OR($E91="",$G91=""),"",IF(AND($E$3=1),'Marks Entry 1st'!AT90,IF(AND($E$3=2),'Marks Entry 2nd'!AT90,IF(AND($E$3=3),'Marks Entry 3rd'!AT90,IF(AND($E$3=4),'Marks Entry 4th'!AT90,"")))))</f>
        <v/>
      </c>
      <c r="CM91" s="181" t="str">
        <f t="shared" si="118"/>
        <v/>
      </c>
      <c r="CN91" s="182">
        <f t="shared" si="119"/>
        <v>0</v>
      </c>
      <c r="CO91" s="182" t="str">
        <f t="shared" si="120"/>
        <v/>
      </c>
      <c r="CP91" s="182" t="str">
        <f t="shared" si="121"/>
        <v/>
      </c>
      <c r="CQ91" s="147" t="str">
        <f t="shared" si="77"/>
        <v/>
      </c>
      <c r="CR91" s="380" t="str">
        <f>IF(OR($E91="",$G91=""),"",IF(AND($E$3=1),'Marks Entry 1st'!AU90,IF(AND($E$3=2),'Marks Entry 2nd'!AU90,IF(AND($E$3=3),'Marks Entry 3rd'!AU90,IF(AND($E$3=4),'Marks Entry 4th'!AU90,"")))))</f>
        <v/>
      </c>
      <c r="CS91" s="380" t="str">
        <f>IF(OR($E91="",$G91=""),"",IF(AND($E$3=1),'Marks Entry 1st'!AV90,IF(AND($E$3=2),'Marks Entry 2nd'!AV90,IF(AND($E$3=3),'Marks Entry 3rd'!AV90,IF(AND($E$3=4),'Marks Entry 4th'!AV90,"")))))</f>
        <v/>
      </c>
      <c r="CT91" s="380" t="str">
        <f>IF(OR($E91="",$G91=""),"",IF(AND($E$3=1),'Marks Entry 1st'!AW90,IF(AND($E$3=2),'Marks Entry 2nd'!AW90,IF(AND($E$3=3),'Marks Entry 3rd'!AW90,IF(AND($E$3=4),'Marks Entry 4th'!AW90,"")))))</f>
        <v/>
      </c>
      <c r="CU91" s="181" t="str">
        <f t="shared" si="122"/>
        <v/>
      </c>
      <c r="CV91" s="182">
        <f t="shared" si="123"/>
        <v>0</v>
      </c>
      <c r="CW91" s="182" t="str">
        <f t="shared" si="124"/>
        <v/>
      </c>
      <c r="CX91" s="182" t="str">
        <f t="shared" si="125"/>
        <v/>
      </c>
      <c r="CY91" s="147" t="str">
        <f t="shared" si="78"/>
        <v/>
      </c>
      <c r="CZ91" s="380" t="str">
        <f>IF(OR($E91="",$G91=""),"",IF(AND($E$3=1),'Marks Entry 1st'!AX90,IF(AND($E$3=2),'Marks Entry 2nd'!AX90,IF(AND($E$3=3),'Marks Entry 3rd'!AX90,IF(AND($E$3=4),'Marks Entry 4th'!AX90,"")))))</f>
        <v/>
      </c>
      <c r="DA91" s="380" t="str">
        <f>IF(OR($E91="",$G91=""),"",IF(AND($E$3=1),'Marks Entry 1st'!AY90,IF(AND($E$3=2),'Marks Entry 2nd'!AY90,IF(AND($E$3=3),'Marks Entry 3rd'!AY90,IF(AND($E$3=4),'Marks Entry 4th'!AY90,"")))))</f>
        <v/>
      </c>
      <c r="DB91" s="380" t="str">
        <f>IF(OR($E91="",$G91=""),"",IF(AND($E$3=1),'Marks Entry 1st'!AZ90,IF(AND($E$3=2),'Marks Entry 2nd'!AZ90,IF(AND($E$3=3),'Marks Entry 3rd'!AZ90,IF(AND($E$3=4),'Marks Entry 4th'!AZ90,"")))))</f>
        <v/>
      </c>
      <c r="DC91" s="181" t="str">
        <f t="shared" si="126"/>
        <v/>
      </c>
      <c r="DD91" s="182">
        <f t="shared" si="127"/>
        <v>0</v>
      </c>
      <c r="DE91" s="182" t="str">
        <f t="shared" si="128"/>
        <v/>
      </c>
      <c r="DF91" s="182" t="str">
        <f t="shared" si="129"/>
        <v/>
      </c>
      <c r="DG91" s="147" t="str">
        <f t="shared" si="79"/>
        <v/>
      </c>
      <c r="DH91" s="104" t="str">
        <f t="shared" si="80"/>
        <v/>
      </c>
      <c r="DI91" s="105" t="str">
        <f t="shared" si="81"/>
        <v/>
      </c>
      <c r="DJ91" s="111" t="str">
        <f t="shared" si="82"/>
        <v/>
      </c>
      <c r="DK91" s="112" t="str">
        <f t="shared" si="83"/>
        <v/>
      </c>
      <c r="DL91" s="386" t="str">
        <f t="shared" si="84"/>
        <v/>
      </c>
      <c r="DM91" s="72" t="str">
        <f>IF(OR($E91="",$G91=""),"",IF(AND($E$3=1),'Marks Entry 1st'!BA90,IF(AND($E$3=2),'Marks Entry 2nd'!BA90,IF(AND($E$3=3),'Marks Entry 3rd'!BA90,IF(AND($E$3=4),'Marks Entry 4th'!BA90,"")))))</f>
        <v/>
      </c>
      <c r="DN91" s="72" t="str">
        <f>IF(OR($E91="",$G91=""),"",IF(AND($E$3=1),'Marks Entry 1st'!BB90,IF(AND($E$3=2),'Marks Entry 2nd'!BB90,IF(AND($E$3=3),'Marks Entry 3rd'!BB90,IF(AND($E$3=4),'Marks Entry 4th'!BB90,"")))))</f>
        <v/>
      </c>
      <c r="DO91" s="328" t="str">
        <f t="shared" si="85"/>
        <v/>
      </c>
      <c r="DP91" s="73"/>
      <c r="DW91" s="75">
        <f>IF(AND($E$3=1),'Marks Entry 1st'!I90,IF(AND($E$3=2),'Marks Entry 2nd'!I90,IF(AND($E$3=3),'Marks Entry 3rd'!I90,IF(AND($E$3=4),'Marks Entry 4th'!I90,""))))</f>
        <v>0</v>
      </c>
    </row>
    <row r="92" spans="1:127" ht="18.899999999999999" customHeight="1">
      <c r="A92" s="94">
        <v>85</v>
      </c>
      <c r="B92" s="94" t="str">
        <f>IF(OR(DW92=0,DW92=""),"",IF(AND($E$3=1),'Marks Entry 1st'!I91,IF(AND($E$3=2),'Marks Entry 2nd'!I91,IF(AND($E$3=3),'Marks Entry 3rd'!I91,IF(AND($E$3=4),'Marks Entry 4th'!I91,"")))))</f>
        <v/>
      </c>
      <c r="C92" s="95" t="str">
        <f>IF(OR(B92=0,B92=""),"",IF(AND($E$3=1),'Marks Entry 1st'!B91,IF(AND($E$3=2),'Marks Entry 2nd'!B91,IF(AND($E$3=3),'Marks Entry 3rd'!B91,IF(AND($E$3=4),'Marks Entry 4th'!B91,"")))))</f>
        <v/>
      </c>
      <c r="D92" s="95" t="str">
        <f>IF(OR(B92=0,B92=""),"",IF(AND($E$3=1),'Marks Entry 1st'!C91,IF(AND($E$3=2),'Marks Entry 2nd'!C91,IF(AND($E$3=3),'Marks Entry 3rd'!C91,IF(AND($E$3=4),'Marks Entry 4th'!C91,"")))))</f>
        <v/>
      </c>
      <c r="E92" s="96" t="str">
        <f>IF(OR(B92=0,B92=""),"",IF(AND($E$3=1),'Marks Entry 1st'!E91,IF(AND($E$3=2),'Marks Entry 2nd'!E91,IF(AND($E$3=3),'Marks Entry 3rd'!E91,IF(AND($E$3=4),'Marks Entry 4th'!E91,"")))))</f>
        <v/>
      </c>
      <c r="F92" s="95" t="str">
        <f>IF(OR(B92=0,B92=""),"",IF(AND($E$3=1),'Marks Entry 1st'!D91,IF(AND($E$3=2),'Marks Entry 2nd'!D91,IF(AND($E$3=3),'Marks Entry 3rd'!D91,IF(AND($E$3=4),'Marks Entry 4th'!D91,"")))))</f>
        <v/>
      </c>
      <c r="G92" s="90" t="str">
        <f>IF(OR(B92=0,B92=""),"",IF(AND($E$3=1),'Marks Entry 1st'!F91,IF(AND($E$3=2),'Marks Entry 2nd'!F91,IF(AND($E$3=3),'Marks Entry 3rd'!F91,IF(AND($E$3=4),'Marks Entry 4th'!F91,"")))))</f>
        <v/>
      </c>
      <c r="H92" s="90" t="str">
        <f>IF(OR(B92=0,B92=""),"",IF(AND($E$3=1),'Marks Entry 1st'!G91,IF(AND($E$3=2),'Marks Entry 2nd'!G91,IF(AND($E$3=3),'Marks Entry 3rd'!G91,IF(AND($E$3=4),'Marks Entry 4th'!G91,"")))))</f>
        <v/>
      </c>
      <c r="I92" s="90" t="str">
        <f>IF(OR(B92=0,B92=""),"",IF(AND($E$3=1),'Marks Entry 1st'!H91,IF(AND($E$3=2),'Marks Entry 2nd'!H91,IF(AND($E$3=3),'Marks Entry 3rd'!H91,IF(AND($E$3=4),'Marks Entry 4th'!H91,"")))))</f>
        <v/>
      </c>
      <c r="J92" s="379" t="str">
        <f>IF(OR(B92=0,B92=""),"",IF(AND($E$3=1),'Marks Entry 1st'!J91,IF(AND($E$3=2),'Marks Entry 2nd'!J91,IF(AND($E$3=3),'Marks Entry 3rd'!J91,IF(AND($E$3=4),'Marks Entry 4th'!J91,"")))))</f>
        <v/>
      </c>
      <c r="K92" s="379" t="str">
        <f>IF(OR(B92=0,B92=""),"",IF(AND($E$3=1),'Marks Entry 1st'!K91,IF(AND($E$3=2),'Marks Entry 2nd'!K91,IF(AND($E$3=3),'Marks Entry 3rd'!K91,IF(AND($E$3=4),'Marks Entry 4th'!K91,"")))))</f>
        <v/>
      </c>
      <c r="L92" s="180" t="str">
        <f>IF(OR($E92="",$G92=""),"",IF(AND($E$3=1),'Marks Entry 1st'!L91,IF(AND($E$3=2),'Marks Entry 2nd'!L91,IF(AND($E$3=3),'Marks Entry 3rd'!L91,IF(AND($E$3=4),'Marks Entry 4th'!L91,"")))))</f>
        <v/>
      </c>
      <c r="M92" s="180" t="str">
        <f>IF(OR($E92="",$G92=""),"",IF(AND($E$3=1),'Marks Entry 1st'!M91,IF(AND($E$3=2),'Marks Entry 2nd'!M91,IF(AND($E$3=3),'Marks Entry 3rd'!M91,IF(AND($E$3=4),'Marks Entry 4th'!M91,"")))))</f>
        <v/>
      </c>
      <c r="N92" s="87" t="str">
        <f t="shared" si="86"/>
        <v/>
      </c>
      <c r="O92" s="180" t="str">
        <f>IF(OR($E92="",$G92=""),"",IF(AND($E$3=1),'Marks Entry 1st'!N91,IF(AND($E$3=2),'Marks Entry 2nd'!N91,IF(AND($E$3=3),'Marks Entry 3rd'!N91,IF(AND($E$3=4),'Marks Entry 4th'!N91,"")))))</f>
        <v/>
      </c>
      <c r="P92" s="180" t="str">
        <f>IF(OR($E92="",$G92=""),"",IF(AND($E$3=1),'Marks Entry 1st'!O91,IF(AND($E$3=2),'Marks Entry 2nd'!O91,IF(AND($E$3=3),'Marks Entry 3rd'!O91,IF(AND($E$3=4),'Marks Entry 4th'!O91,"")))))</f>
        <v/>
      </c>
      <c r="Q92" s="180" t="str">
        <f>IF(OR($E92="",$G92=""),"",IF(AND($E$3=1),'Marks Entry 1st'!P91,IF(AND($E$3=2),'Marks Entry 2nd'!P91,IF(AND($E$3=3),'Marks Entry 3rd'!P91,IF(AND($E$3=4),'Marks Entry 4th'!P91,"")))))</f>
        <v/>
      </c>
      <c r="R92" s="91" t="str">
        <f t="shared" si="87"/>
        <v/>
      </c>
      <c r="S92" s="87">
        <f t="shared" si="88"/>
        <v>0</v>
      </c>
      <c r="T92" s="93" t="str">
        <f>IF(OR($E92="",$G92=""),"",IF(AND($E$3=1),'Marks Entry 1st'!Q91,IF(AND($E$3=2),'Marks Entry 2nd'!Q91,IF(AND($E$3=3),'Marks Entry 3rd'!Q91,IF(AND($E$3=4),'Marks Entry 4th'!Q91,"")))))</f>
        <v/>
      </c>
      <c r="U92" s="93" t="str">
        <f>IF(OR($E92="",$G92=""),"",IF(AND($E$3=1),'Marks Entry 1st'!R91,IF(AND($E$3=2),'Marks Entry 2nd'!R91,IF(AND($E$3=3),'Marks Entry 3rd'!R91,IF(AND($E$3=4),'Marks Entry 4th'!R91,"")))))</f>
        <v/>
      </c>
      <c r="V92" s="93" t="str">
        <f>IF(OR($E92="",$G92=""),"",IF(AND($E$3=1),'Marks Entry 1st'!S91,IF(AND($E$3=2),'Marks Entry 2nd'!S91,IF(AND($E$3=3),'Marks Entry 3rd'!S91,IF(AND($E$3=4),'Marks Entry 4th'!S91,"")))))</f>
        <v/>
      </c>
      <c r="W92" s="92" t="str">
        <f t="shared" si="89"/>
        <v/>
      </c>
      <c r="X92" s="87" t="str">
        <f t="shared" si="90"/>
        <v/>
      </c>
      <c r="Y92" s="144">
        <f t="shared" si="91"/>
        <v>0</v>
      </c>
      <c r="Z92" s="144" t="str">
        <f t="shared" si="92"/>
        <v/>
      </c>
      <c r="AA92" s="144" t="str">
        <f t="shared" si="65"/>
        <v/>
      </c>
      <c r="AB92" s="144" t="str">
        <f t="shared" si="93"/>
        <v/>
      </c>
      <c r="AC92" s="144" t="str">
        <f t="shared" si="66"/>
        <v/>
      </c>
      <c r="AD92" s="148" t="str">
        <f t="shared" si="67"/>
        <v/>
      </c>
      <c r="AE92" s="180" t="str">
        <f>IF(OR($E92="",$G92=""),"",IF(AND($E$3=1),'Marks Entry 1st'!T91,IF(AND($E$3=2),'Marks Entry 2nd'!T91,IF(AND($E$3=3),'Marks Entry 3rd'!T91,IF(AND($E$3=4),'Marks Entry 4th'!T91,"")))))</f>
        <v/>
      </c>
      <c r="AF92" s="180" t="str">
        <f>IF(OR($E92="",$G92=""),"",IF(AND($E$3=1),'Marks Entry 1st'!U91,IF(AND($E$3=2),'Marks Entry 2nd'!U91,IF(AND($E$3=3),'Marks Entry 3rd'!U91,IF(AND($E$3=4),'Marks Entry 4th'!U91,"")))))</f>
        <v/>
      </c>
      <c r="AG92" s="87" t="str">
        <f t="shared" si="94"/>
        <v/>
      </c>
      <c r="AH92" s="180" t="str">
        <f>IF(OR($E92="",$G92=""),"",IF(AND($E$3=1),'Marks Entry 1st'!V91,IF(AND($E$3=2),'Marks Entry 2nd'!V91,IF(AND($E$3=3),'Marks Entry 3rd'!V91,IF(AND($E$3=4),'Marks Entry 4th'!V91,"")))))</f>
        <v/>
      </c>
      <c r="AI92" s="180" t="str">
        <f>IF(OR($E92="",$G92=""),"",IF(AND($E$3=1),'Marks Entry 1st'!W91,IF(AND($E$3=2),'Marks Entry 2nd'!W91,IF(AND($E$3=3),'Marks Entry 3rd'!W91,IF(AND($E$3=4),'Marks Entry 4th'!W91,"")))))</f>
        <v/>
      </c>
      <c r="AJ92" s="180" t="str">
        <f>IF(OR($E92="",$G92=""),"",IF(AND($E$3=1),'Marks Entry 1st'!X91,IF(AND($E$3=2),'Marks Entry 2nd'!X91,IF(AND($E$3=3),'Marks Entry 3rd'!X91,IF(AND($E$3=4),'Marks Entry 4th'!X91,"")))))</f>
        <v/>
      </c>
      <c r="AK92" s="91" t="str">
        <f t="shared" si="95"/>
        <v/>
      </c>
      <c r="AL92" s="87">
        <f t="shared" si="96"/>
        <v>0</v>
      </c>
      <c r="AM92" s="93" t="str">
        <f>IF(OR($E92="",$G92=""),"",IF(AND($E$3=1),'Marks Entry 1st'!Y91,IF(AND($E$3=2),'Marks Entry 2nd'!Y91,IF(AND($E$3=3),'Marks Entry 3rd'!Y91,IF(AND($E$3=4),'Marks Entry 4th'!Y91,"")))))</f>
        <v/>
      </c>
      <c r="AN92" s="93" t="str">
        <f>IF(OR($E92="",$G92=""),"",IF(AND($E$3=1),'Marks Entry 1st'!Z91,IF(AND($E$3=2),'Marks Entry 2nd'!Z91,IF(AND($E$3=3),'Marks Entry 3rd'!Z91,IF(AND($E$3=4),'Marks Entry 4th'!Z91,"")))))</f>
        <v/>
      </c>
      <c r="AO92" s="93" t="str">
        <f>IF(OR($E92="",$G92=""),"",IF(AND($E$3=1),'Marks Entry 1st'!AA91,IF(AND($E$3=2),'Marks Entry 2nd'!AA91,IF(AND($E$3=3),'Marks Entry 3rd'!AA91,IF(AND($E$3=4),'Marks Entry 4th'!AA91,"")))))</f>
        <v/>
      </c>
      <c r="AP92" s="92" t="str">
        <f t="shared" si="97"/>
        <v/>
      </c>
      <c r="AQ92" s="87" t="str">
        <f t="shared" si="98"/>
        <v/>
      </c>
      <c r="AR92" s="144">
        <f t="shared" si="99"/>
        <v>0</v>
      </c>
      <c r="AS92" s="144" t="str">
        <f t="shared" si="100"/>
        <v/>
      </c>
      <c r="AT92" s="144" t="str">
        <f t="shared" si="68"/>
        <v/>
      </c>
      <c r="AU92" s="144" t="str">
        <f t="shared" si="101"/>
        <v/>
      </c>
      <c r="AV92" s="144" t="str">
        <f t="shared" si="69"/>
        <v/>
      </c>
      <c r="AW92" s="148" t="str">
        <f t="shared" si="70"/>
        <v/>
      </c>
      <c r="AX92" s="180" t="str">
        <f>IF(OR($E92="",$G92=""),"",IF(AND($E$3=1),'Marks Entry 1st'!AB91,IF(AND($E$3=2),'Marks Entry 2nd'!AB91,IF(AND($E$3=3),'Marks Entry 3rd'!AB91,IF(AND($E$3=4),'Marks Entry 4th'!AB91,"")))))</f>
        <v/>
      </c>
      <c r="AY92" s="180" t="str">
        <f>IF(OR($E92="",$G92=""),"",IF(AND($E$3=1),'Marks Entry 1st'!AC91,IF(AND($E$3=2),'Marks Entry 2nd'!AC91,IF(AND($E$3=3),'Marks Entry 3rd'!AC91,IF(AND($E$3=4),'Marks Entry 4th'!AC91,"")))))</f>
        <v/>
      </c>
      <c r="AZ92" s="87" t="str">
        <f t="shared" si="102"/>
        <v/>
      </c>
      <c r="BA92" s="180" t="str">
        <f>IF(OR($E92="",$G92=""),"",IF(AND($E$3=1),'Marks Entry 1st'!AD91,IF(AND($E$3=2),'Marks Entry 2nd'!AD91,IF(AND($E$3=3),'Marks Entry 3rd'!AD91,IF(AND($E$3=4),'Marks Entry 4th'!AD91,"")))))</f>
        <v/>
      </c>
      <c r="BB92" s="180" t="str">
        <f>IF(OR($E92="",$G92=""),"",IF(AND($E$3=1),'Marks Entry 1st'!AE91,IF(AND($E$3=2),'Marks Entry 2nd'!AE91,IF(AND($E$3=3),'Marks Entry 3rd'!AE91,IF(AND($E$3=4),'Marks Entry 4th'!AE91,"")))))</f>
        <v/>
      </c>
      <c r="BC92" s="180" t="str">
        <f>IF(OR($E92="",$G92=""),"",IF(AND($E$3=1),'Marks Entry 1st'!AF91,IF(AND($E$3=2),'Marks Entry 2nd'!AF91,IF(AND($E$3=3),'Marks Entry 3rd'!AF91,IF(AND($E$3=4),'Marks Entry 4th'!AF91,"")))))</f>
        <v/>
      </c>
      <c r="BD92" s="91" t="str">
        <f t="shared" si="103"/>
        <v/>
      </c>
      <c r="BE92" s="87">
        <f t="shared" si="104"/>
        <v>0</v>
      </c>
      <c r="BF92" s="93" t="str">
        <f>IF(OR($E92="",$G92=""),"",IF(AND($E$3=1),'Marks Entry 1st'!AG91,IF(AND($E$3=2),'Marks Entry 2nd'!AG91,IF(AND($E$3=3),'Marks Entry 3rd'!AG91,IF(AND($E$3=4),'Marks Entry 4th'!AG91,"")))))</f>
        <v/>
      </c>
      <c r="BG92" s="93" t="str">
        <f>IF(OR($E92="",$G92=""),"",IF(AND($E$3=1),'Marks Entry 1st'!AH91,IF(AND($E$3=2),'Marks Entry 2nd'!AH91,IF(AND($E$3=3),'Marks Entry 3rd'!AH91,IF(AND($E$3=4),'Marks Entry 4th'!AH91,"")))))</f>
        <v/>
      </c>
      <c r="BH92" s="93" t="str">
        <f>IF(OR($E92="",$G92=""),"",IF(AND($E$3=1),'Marks Entry 1st'!AI91,IF(AND($E$3=2),'Marks Entry 2nd'!AI91,IF(AND($E$3=3),'Marks Entry 3rd'!AI91,IF(AND($E$3=4),'Marks Entry 4th'!AI91,"")))))</f>
        <v/>
      </c>
      <c r="BI92" s="92" t="str">
        <f t="shared" si="105"/>
        <v/>
      </c>
      <c r="BJ92" s="87" t="str">
        <f t="shared" si="106"/>
        <v/>
      </c>
      <c r="BK92" s="144">
        <f t="shared" si="107"/>
        <v>0</v>
      </c>
      <c r="BL92" s="144" t="str">
        <f t="shared" si="108"/>
        <v/>
      </c>
      <c r="BM92" s="144" t="str">
        <f t="shared" si="71"/>
        <v/>
      </c>
      <c r="BN92" s="144" t="str">
        <f t="shared" si="109"/>
        <v/>
      </c>
      <c r="BO92" s="144" t="str">
        <f t="shared" si="72"/>
        <v/>
      </c>
      <c r="BP92" s="148" t="str">
        <f t="shared" si="73"/>
        <v/>
      </c>
      <c r="BQ92" s="180" t="str">
        <f>IF(OR($E92="",$G92=""),"",IF(AND($E$3=1),'Marks Entry 1st'!AJ91,IF(AND($E$3=2),'Marks Entry 2nd'!AJ91,IF(AND($E$3=3),'Marks Entry 3rd'!AJ91,IF(AND($E$3=4),'Marks Entry 4th'!AJ91,"")))))</f>
        <v/>
      </c>
      <c r="BR92" s="180" t="str">
        <f>IF(OR($E92="",$G92=""),"",IF(AND($E$3=1),'Marks Entry 1st'!AK91,IF(AND($E$3=2),'Marks Entry 2nd'!AK91,IF(AND($E$3=3),'Marks Entry 3rd'!AK91,IF(AND($E$3=4),'Marks Entry 4th'!AK91,"")))))</f>
        <v/>
      </c>
      <c r="BS92" s="87" t="str">
        <f t="shared" si="110"/>
        <v/>
      </c>
      <c r="BT92" s="180" t="str">
        <f>IF(OR($E92="",$G92=""),"",IF(AND($E$3=1),'Marks Entry 1st'!AL91,IF(AND($E$3=2),'Marks Entry 2nd'!AL91,IF(AND($E$3=3),'Marks Entry 3rd'!AL91,IF(AND($E$3=4),'Marks Entry 4th'!AL91,"")))))</f>
        <v/>
      </c>
      <c r="BU92" s="180" t="str">
        <f>IF(OR($E92="",$G92=""),"",IF(AND($E$3=1),'Marks Entry 1st'!AM91,IF(AND($E$3=2),'Marks Entry 2nd'!AM91,IF(AND($E$3=3),'Marks Entry 3rd'!AM91,IF(AND($E$3=4),'Marks Entry 4th'!AM91,"")))))</f>
        <v/>
      </c>
      <c r="BV92" s="180" t="str">
        <f>IF(OR($E92="",$G92=""),"",IF(AND($E$3=1),'Marks Entry 1st'!AN91,IF(AND($E$3=2),'Marks Entry 2nd'!AN91,IF(AND($E$3=3),'Marks Entry 3rd'!AN91,IF(AND($E$3=4),'Marks Entry 4th'!AN91,"")))))</f>
        <v/>
      </c>
      <c r="BW92" s="91" t="str">
        <f t="shared" si="111"/>
        <v/>
      </c>
      <c r="BX92" s="87">
        <f t="shared" si="112"/>
        <v>0</v>
      </c>
      <c r="BY92" s="93" t="str">
        <f>IF(OR($E92="",$G92=""),"",IF(AND($E$3=1),'Marks Entry 1st'!AO91,IF(AND($E$3=2),'Marks Entry 2nd'!AO91,IF(AND($E$3=3),'Marks Entry 3rd'!AO91,IF(AND($E$3=4),'Marks Entry 4th'!AO91,"")))))</f>
        <v/>
      </c>
      <c r="BZ92" s="93" t="str">
        <f>IF(OR($E92="",$G92=""),"",IF(AND($E$3=1),'Marks Entry 1st'!AP91,IF(AND($E$3=2),'Marks Entry 2nd'!AP91,IF(AND($E$3=3),'Marks Entry 3rd'!AP91,IF(AND($E$3=4),'Marks Entry 4th'!AP91,"")))))</f>
        <v/>
      </c>
      <c r="CA92" s="93" t="str">
        <f>IF(OR($E92="",$G92=""),"",IF(AND($E$3=1),'Marks Entry 1st'!AQ91,IF(AND($E$3=2),'Marks Entry 2nd'!AQ91,IF(AND($E$3=3),'Marks Entry 3rd'!AQ91,IF(AND($E$3=4),'Marks Entry 4th'!AQ91,"")))))</f>
        <v/>
      </c>
      <c r="CB92" s="92" t="str">
        <f t="shared" si="113"/>
        <v/>
      </c>
      <c r="CC92" s="87" t="str">
        <f t="shared" si="114"/>
        <v/>
      </c>
      <c r="CD92" s="144">
        <f t="shared" si="115"/>
        <v>0</v>
      </c>
      <c r="CE92" s="144" t="str">
        <f t="shared" si="116"/>
        <v/>
      </c>
      <c r="CF92" s="144" t="str">
        <f t="shared" si="74"/>
        <v/>
      </c>
      <c r="CG92" s="144" t="str">
        <f t="shared" si="117"/>
        <v/>
      </c>
      <c r="CH92" s="144" t="str">
        <f t="shared" si="75"/>
        <v/>
      </c>
      <c r="CI92" s="148" t="str">
        <f t="shared" si="76"/>
        <v/>
      </c>
      <c r="CJ92" s="380" t="str">
        <f>IF(OR($E92="",$G92=""),"",IF(AND($E$3=1),'Marks Entry 1st'!AR91,IF(AND($E$3=2),'Marks Entry 2nd'!AR91,IF(AND($E$3=3),'Marks Entry 3rd'!AR91,IF(AND($E$3=4),'Marks Entry 4th'!AR91,"")))))</f>
        <v/>
      </c>
      <c r="CK92" s="380" t="str">
        <f>IF(OR($E92="",$G92=""),"",IF(AND($E$3=1),'Marks Entry 1st'!AS91,IF(AND($E$3=2),'Marks Entry 2nd'!AS91,IF(AND($E$3=3),'Marks Entry 3rd'!AS91,IF(AND($E$3=4),'Marks Entry 4th'!AS91,"")))))</f>
        <v/>
      </c>
      <c r="CL92" s="380" t="str">
        <f>IF(OR($E92="",$G92=""),"",IF(AND($E$3=1),'Marks Entry 1st'!AT91,IF(AND($E$3=2),'Marks Entry 2nd'!AT91,IF(AND($E$3=3),'Marks Entry 3rd'!AT91,IF(AND($E$3=4),'Marks Entry 4th'!AT91,"")))))</f>
        <v/>
      </c>
      <c r="CM92" s="181" t="str">
        <f t="shared" si="118"/>
        <v/>
      </c>
      <c r="CN92" s="182">
        <f t="shared" si="119"/>
        <v>0</v>
      </c>
      <c r="CO92" s="182" t="str">
        <f t="shared" si="120"/>
        <v/>
      </c>
      <c r="CP92" s="182" t="str">
        <f t="shared" si="121"/>
        <v/>
      </c>
      <c r="CQ92" s="147" t="str">
        <f t="shared" si="77"/>
        <v/>
      </c>
      <c r="CR92" s="380" t="str">
        <f>IF(OR($E92="",$G92=""),"",IF(AND($E$3=1),'Marks Entry 1st'!AU91,IF(AND($E$3=2),'Marks Entry 2nd'!AU91,IF(AND($E$3=3),'Marks Entry 3rd'!AU91,IF(AND($E$3=4),'Marks Entry 4th'!AU91,"")))))</f>
        <v/>
      </c>
      <c r="CS92" s="380" t="str">
        <f>IF(OR($E92="",$G92=""),"",IF(AND($E$3=1),'Marks Entry 1st'!AV91,IF(AND($E$3=2),'Marks Entry 2nd'!AV91,IF(AND($E$3=3),'Marks Entry 3rd'!AV91,IF(AND($E$3=4),'Marks Entry 4th'!AV91,"")))))</f>
        <v/>
      </c>
      <c r="CT92" s="380" t="str">
        <f>IF(OR($E92="",$G92=""),"",IF(AND($E$3=1),'Marks Entry 1st'!AW91,IF(AND($E$3=2),'Marks Entry 2nd'!AW91,IF(AND($E$3=3),'Marks Entry 3rd'!AW91,IF(AND($E$3=4),'Marks Entry 4th'!AW91,"")))))</f>
        <v/>
      </c>
      <c r="CU92" s="181" t="str">
        <f t="shared" si="122"/>
        <v/>
      </c>
      <c r="CV92" s="182">
        <f t="shared" si="123"/>
        <v>0</v>
      </c>
      <c r="CW92" s="182" t="str">
        <f t="shared" si="124"/>
        <v/>
      </c>
      <c r="CX92" s="182" t="str">
        <f t="shared" si="125"/>
        <v/>
      </c>
      <c r="CY92" s="147" t="str">
        <f t="shared" si="78"/>
        <v/>
      </c>
      <c r="CZ92" s="380" t="str">
        <f>IF(OR($E92="",$G92=""),"",IF(AND($E$3=1),'Marks Entry 1st'!AX91,IF(AND($E$3=2),'Marks Entry 2nd'!AX91,IF(AND($E$3=3),'Marks Entry 3rd'!AX91,IF(AND($E$3=4),'Marks Entry 4th'!AX91,"")))))</f>
        <v/>
      </c>
      <c r="DA92" s="380" t="str">
        <f>IF(OR($E92="",$G92=""),"",IF(AND($E$3=1),'Marks Entry 1st'!AY91,IF(AND($E$3=2),'Marks Entry 2nd'!AY91,IF(AND($E$3=3),'Marks Entry 3rd'!AY91,IF(AND($E$3=4),'Marks Entry 4th'!AY91,"")))))</f>
        <v/>
      </c>
      <c r="DB92" s="380" t="str">
        <f>IF(OR($E92="",$G92=""),"",IF(AND($E$3=1),'Marks Entry 1st'!AZ91,IF(AND($E$3=2),'Marks Entry 2nd'!AZ91,IF(AND($E$3=3),'Marks Entry 3rd'!AZ91,IF(AND($E$3=4),'Marks Entry 4th'!AZ91,"")))))</f>
        <v/>
      </c>
      <c r="DC92" s="181" t="str">
        <f t="shared" si="126"/>
        <v/>
      </c>
      <c r="DD92" s="182">
        <f t="shared" si="127"/>
        <v>0</v>
      </c>
      <c r="DE92" s="182" t="str">
        <f t="shared" si="128"/>
        <v/>
      </c>
      <c r="DF92" s="182" t="str">
        <f t="shared" si="129"/>
        <v/>
      </c>
      <c r="DG92" s="147" t="str">
        <f t="shared" si="79"/>
        <v/>
      </c>
      <c r="DH92" s="104" t="str">
        <f t="shared" si="80"/>
        <v/>
      </c>
      <c r="DI92" s="105" t="str">
        <f t="shared" si="81"/>
        <v/>
      </c>
      <c r="DJ92" s="111" t="str">
        <f t="shared" si="82"/>
        <v/>
      </c>
      <c r="DK92" s="112" t="str">
        <f t="shared" si="83"/>
        <v/>
      </c>
      <c r="DL92" s="386" t="str">
        <f t="shared" si="84"/>
        <v/>
      </c>
      <c r="DM92" s="72" t="str">
        <f>IF(OR($E92="",$G92=""),"",IF(AND($E$3=1),'Marks Entry 1st'!BA91,IF(AND($E$3=2),'Marks Entry 2nd'!BA91,IF(AND($E$3=3),'Marks Entry 3rd'!BA91,IF(AND($E$3=4),'Marks Entry 4th'!BA91,"")))))</f>
        <v/>
      </c>
      <c r="DN92" s="72" t="str">
        <f>IF(OR($E92="",$G92=""),"",IF(AND($E$3=1),'Marks Entry 1st'!BB91,IF(AND($E$3=2),'Marks Entry 2nd'!BB91,IF(AND($E$3=3),'Marks Entry 3rd'!BB91,IF(AND($E$3=4),'Marks Entry 4th'!BB91,"")))))</f>
        <v/>
      </c>
      <c r="DO92" s="328" t="str">
        <f t="shared" si="85"/>
        <v/>
      </c>
      <c r="DP92" s="73"/>
      <c r="DW92" s="75">
        <f>IF(AND($E$3=1),'Marks Entry 1st'!I91,IF(AND($E$3=2),'Marks Entry 2nd'!I91,IF(AND($E$3=3),'Marks Entry 3rd'!I91,IF(AND($E$3=4),'Marks Entry 4th'!I91,""))))</f>
        <v>0</v>
      </c>
    </row>
    <row r="93" spans="1:127" ht="18.899999999999999" customHeight="1">
      <c r="A93" s="94">
        <v>86</v>
      </c>
      <c r="B93" s="94" t="str">
        <f>IF(OR(DW93=0,DW93=""),"",IF(AND($E$3=1),'Marks Entry 1st'!I92,IF(AND($E$3=2),'Marks Entry 2nd'!I92,IF(AND($E$3=3),'Marks Entry 3rd'!I92,IF(AND($E$3=4),'Marks Entry 4th'!I92,"")))))</f>
        <v/>
      </c>
      <c r="C93" s="95" t="str">
        <f>IF(OR(B93=0,B93=""),"",IF(AND($E$3=1),'Marks Entry 1st'!B92,IF(AND($E$3=2),'Marks Entry 2nd'!B92,IF(AND($E$3=3),'Marks Entry 3rd'!B92,IF(AND($E$3=4),'Marks Entry 4th'!B92,"")))))</f>
        <v/>
      </c>
      <c r="D93" s="95" t="str">
        <f>IF(OR(B93=0,B93=""),"",IF(AND($E$3=1),'Marks Entry 1st'!C92,IF(AND($E$3=2),'Marks Entry 2nd'!C92,IF(AND($E$3=3),'Marks Entry 3rd'!C92,IF(AND($E$3=4),'Marks Entry 4th'!C92,"")))))</f>
        <v/>
      </c>
      <c r="E93" s="96" t="str">
        <f>IF(OR(B93=0,B93=""),"",IF(AND($E$3=1),'Marks Entry 1st'!E92,IF(AND($E$3=2),'Marks Entry 2nd'!E92,IF(AND($E$3=3),'Marks Entry 3rd'!E92,IF(AND($E$3=4),'Marks Entry 4th'!E92,"")))))</f>
        <v/>
      </c>
      <c r="F93" s="95" t="str">
        <f>IF(OR(B93=0,B93=""),"",IF(AND($E$3=1),'Marks Entry 1st'!D92,IF(AND($E$3=2),'Marks Entry 2nd'!D92,IF(AND($E$3=3),'Marks Entry 3rd'!D92,IF(AND($E$3=4),'Marks Entry 4th'!D92,"")))))</f>
        <v/>
      </c>
      <c r="G93" s="90" t="str">
        <f>IF(OR(B93=0,B93=""),"",IF(AND($E$3=1),'Marks Entry 1st'!F92,IF(AND($E$3=2),'Marks Entry 2nd'!F92,IF(AND($E$3=3),'Marks Entry 3rd'!F92,IF(AND($E$3=4),'Marks Entry 4th'!F92,"")))))</f>
        <v/>
      </c>
      <c r="H93" s="90" t="str">
        <f>IF(OR(B93=0,B93=""),"",IF(AND($E$3=1),'Marks Entry 1st'!G92,IF(AND($E$3=2),'Marks Entry 2nd'!G92,IF(AND($E$3=3),'Marks Entry 3rd'!G92,IF(AND($E$3=4),'Marks Entry 4th'!G92,"")))))</f>
        <v/>
      </c>
      <c r="I93" s="90" t="str">
        <f>IF(OR(B93=0,B93=""),"",IF(AND($E$3=1),'Marks Entry 1st'!H92,IF(AND($E$3=2),'Marks Entry 2nd'!H92,IF(AND($E$3=3),'Marks Entry 3rd'!H92,IF(AND($E$3=4),'Marks Entry 4th'!H92,"")))))</f>
        <v/>
      </c>
      <c r="J93" s="379" t="str">
        <f>IF(OR(B93=0,B93=""),"",IF(AND($E$3=1),'Marks Entry 1st'!J92,IF(AND($E$3=2),'Marks Entry 2nd'!J92,IF(AND($E$3=3),'Marks Entry 3rd'!J92,IF(AND($E$3=4),'Marks Entry 4th'!J92,"")))))</f>
        <v/>
      </c>
      <c r="K93" s="379" t="str">
        <f>IF(OR(B93=0,B93=""),"",IF(AND($E$3=1),'Marks Entry 1st'!K92,IF(AND($E$3=2),'Marks Entry 2nd'!K92,IF(AND($E$3=3),'Marks Entry 3rd'!K92,IF(AND($E$3=4),'Marks Entry 4th'!K92,"")))))</f>
        <v/>
      </c>
      <c r="L93" s="180" t="str">
        <f>IF(OR($E93="",$G93=""),"",IF(AND($E$3=1),'Marks Entry 1st'!L92,IF(AND($E$3=2),'Marks Entry 2nd'!L92,IF(AND($E$3=3),'Marks Entry 3rd'!L92,IF(AND($E$3=4),'Marks Entry 4th'!L92,"")))))</f>
        <v/>
      </c>
      <c r="M93" s="180" t="str">
        <f>IF(OR($E93="",$G93=""),"",IF(AND($E$3=1),'Marks Entry 1st'!M92,IF(AND($E$3=2),'Marks Entry 2nd'!M92,IF(AND($E$3=3),'Marks Entry 3rd'!M92,IF(AND($E$3=4),'Marks Entry 4th'!M92,"")))))</f>
        <v/>
      </c>
      <c r="N93" s="87" t="str">
        <f t="shared" si="86"/>
        <v/>
      </c>
      <c r="O93" s="180" t="str">
        <f>IF(OR($E93="",$G93=""),"",IF(AND($E$3=1),'Marks Entry 1st'!N92,IF(AND($E$3=2),'Marks Entry 2nd'!N92,IF(AND($E$3=3),'Marks Entry 3rd'!N92,IF(AND($E$3=4),'Marks Entry 4th'!N92,"")))))</f>
        <v/>
      </c>
      <c r="P93" s="180" t="str">
        <f>IF(OR($E93="",$G93=""),"",IF(AND($E$3=1),'Marks Entry 1st'!O92,IF(AND($E$3=2),'Marks Entry 2nd'!O92,IF(AND($E$3=3),'Marks Entry 3rd'!O92,IF(AND($E$3=4),'Marks Entry 4th'!O92,"")))))</f>
        <v/>
      </c>
      <c r="Q93" s="180" t="str">
        <f>IF(OR($E93="",$G93=""),"",IF(AND($E$3=1),'Marks Entry 1st'!P92,IF(AND($E$3=2),'Marks Entry 2nd'!P92,IF(AND($E$3=3),'Marks Entry 3rd'!P92,IF(AND($E$3=4),'Marks Entry 4th'!P92,"")))))</f>
        <v/>
      </c>
      <c r="R93" s="91" t="str">
        <f t="shared" si="87"/>
        <v/>
      </c>
      <c r="S93" s="87">
        <f t="shared" si="88"/>
        <v>0</v>
      </c>
      <c r="T93" s="93" t="str">
        <f>IF(OR($E93="",$G93=""),"",IF(AND($E$3=1),'Marks Entry 1st'!Q92,IF(AND($E$3=2),'Marks Entry 2nd'!Q92,IF(AND($E$3=3),'Marks Entry 3rd'!Q92,IF(AND($E$3=4),'Marks Entry 4th'!Q92,"")))))</f>
        <v/>
      </c>
      <c r="U93" s="93" t="str">
        <f>IF(OR($E93="",$G93=""),"",IF(AND($E$3=1),'Marks Entry 1st'!R92,IF(AND($E$3=2),'Marks Entry 2nd'!R92,IF(AND($E$3=3),'Marks Entry 3rd'!R92,IF(AND($E$3=4),'Marks Entry 4th'!R92,"")))))</f>
        <v/>
      </c>
      <c r="V93" s="93" t="str">
        <f>IF(OR($E93="",$G93=""),"",IF(AND($E$3=1),'Marks Entry 1st'!S92,IF(AND($E$3=2),'Marks Entry 2nd'!S92,IF(AND($E$3=3),'Marks Entry 3rd'!S92,IF(AND($E$3=4),'Marks Entry 4th'!S92,"")))))</f>
        <v/>
      </c>
      <c r="W93" s="92" t="str">
        <f t="shared" si="89"/>
        <v/>
      </c>
      <c r="X93" s="87" t="str">
        <f t="shared" si="90"/>
        <v/>
      </c>
      <c r="Y93" s="144">
        <f t="shared" si="91"/>
        <v>0</v>
      </c>
      <c r="Z93" s="144" t="str">
        <f t="shared" si="92"/>
        <v/>
      </c>
      <c r="AA93" s="144" t="str">
        <f t="shared" si="65"/>
        <v/>
      </c>
      <c r="AB93" s="144" t="str">
        <f t="shared" si="93"/>
        <v/>
      </c>
      <c r="AC93" s="144" t="str">
        <f t="shared" si="66"/>
        <v/>
      </c>
      <c r="AD93" s="148" t="str">
        <f t="shared" si="67"/>
        <v/>
      </c>
      <c r="AE93" s="180" t="str">
        <f>IF(OR($E93="",$G93=""),"",IF(AND($E$3=1),'Marks Entry 1st'!T92,IF(AND($E$3=2),'Marks Entry 2nd'!T92,IF(AND($E$3=3),'Marks Entry 3rd'!T92,IF(AND($E$3=4),'Marks Entry 4th'!T92,"")))))</f>
        <v/>
      </c>
      <c r="AF93" s="180" t="str">
        <f>IF(OR($E93="",$G93=""),"",IF(AND($E$3=1),'Marks Entry 1st'!U92,IF(AND($E$3=2),'Marks Entry 2nd'!U92,IF(AND($E$3=3),'Marks Entry 3rd'!U92,IF(AND($E$3=4),'Marks Entry 4th'!U92,"")))))</f>
        <v/>
      </c>
      <c r="AG93" s="87" t="str">
        <f t="shared" si="94"/>
        <v/>
      </c>
      <c r="AH93" s="180" t="str">
        <f>IF(OR($E93="",$G93=""),"",IF(AND($E$3=1),'Marks Entry 1st'!V92,IF(AND($E$3=2),'Marks Entry 2nd'!V92,IF(AND($E$3=3),'Marks Entry 3rd'!V92,IF(AND($E$3=4),'Marks Entry 4th'!V92,"")))))</f>
        <v/>
      </c>
      <c r="AI93" s="180" t="str">
        <f>IF(OR($E93="",$G93=""),"",IF(AND($E$3=1),'Marks Entry 1st'!W92,IF(AND($E$3=2),'Marks Entry 2nd'!W92,IF(AND($E$3=3),'Marks Entry 3rd'!W92,IF(AND($E$3=4),'Marks Entry 4th'!W92,"")))))</f>
        <v/>
      </c>
      <c r="AJ93" s="180" t="str">
        <f>IF(OR($E93="",$G93=""),"",IF(AND($E$3=1),'Marks Entry 1st'!X92,IF(AND($E$3=2),'Marks Entry 2nd'!X92,IF(AND($E$3=3),'Marks Entry 3rd'!X92,IF(AND($E$3=4),'Marks Entry 4th'!X92,"")))))</f>
        <v/>
      </c>
      <c r="AK93" s="91" t="str">
        <f t="shared" si="95"/>
        <v/>
      </c>
      <c r="AL93" s="87">
        <f t="shared" si="96"/>
        <v>0</v>
      </c>
      <c r="AM93" s="93" t="str">
        <f>IF(OR($E93="",$G93=""),"",IF(AND($E$3=1),'Marks Entry 1st'!Y92,IF(AND($E$3=2),'Marks Entry 2nd'!Y92,IF(AND($E$3=3),'Marks Entry 3rd'!Y92,IF(AND($E$3=4),'Marks Entry 4th'!Y92,"")))))</f>
        <v/>
      </c>
      <c r="AN93" s="93" t="str">
        <f>IF(OR($E93="",$G93=""),"",IF(AND($E$3=1),'Marks Entry 1st'!Z92,IF(AND($E$3=2),'Marks Entry 2nd'!Z92,IF(AND($E$3=3),'Marks Entry 3rd'!Z92,IF(AND($E$3=4),'Marks Entry 4th'!Z92,"")))))</f>
        <v/>
      </c>
      <c r="AO93" s="93" t="str">
        <f>IF(OR($E93="",$G93=""),"",IF(AND($E$3=1),'Marks Entry 1st'!AA92,IF(AND($E$3=2),'Marks Entry 2nd'!AA92,IF(AND($E$3=3),'Marks Entry 3rd'!AA92,IF(AND($E$3=4),'Marks Entry 4th'!AA92,"")))))</f>
        <v/>
      </c>
      <c r="AP93" s="92" t="str">
        <f t="shared" si="97"/>
        <v/>
      </c>
      <c r="AQ93" s="87" t="str">
        <f t="shared" si="98"/>
        <v/>
      </c>
      <c r="AR93" s="144">
        <f t="shared" si="99"/>
        <v>0</v>
      </c>
      <c r="AS93" s="144" t="str">
        <f t="shared" si="100"/>
        <v/>
      </c>
      <c r="AT93" s="144" t="str">
        <f t="shared" si="68"/>
        <v/>
      </c>
      <c r="AU93" s="144" t="str">
        <f t="shared" si="101"/>
        <v/>
      </c>
      <c r="AV93" s="144" t="str">
        <f t="shared" si="69"/>
        <v/>
      </c>
      <c r="AW93" s="148" t="str">
        <f t="shared" si="70"/>
        <v/>
      </c>
      <c r="AX93" s="180" t="str">
        <f>IF(OR($E93="",$G93=""),"",IF(AND($E$3=1),'Marks Entry 1st'!AB92,IF(AND($E$3=2),'Marks Entry 2nd'!AB92,IF(AND($E$3=3),'Marks Entry 3rd'!AB92,IF(AND($E$3=4),'Marks Entry 4th'!AB92,"")))))</f>
        <v/>
      </c>
      <c r="AY93" s="180" t="str">
        <f>IF(OR($E93="",$G93=""),"",IF(AND($E$3=1),'Marks Entry 1st'!AC92,IF(AND($E$3=2),'Marks Entry 2nd'!AC92,IF(AND($E$3=3),'Marks Entry 3rd'!AC92,IF(AND($E$3=4),'Marks Entry 4th'!AC92,"")))))</f>
        <v/>
      </c>
      <c r="AZ93" s="87" t="str">
        <f t="shared" si="102"/>
        <v/>
      </c>
      <c r="BA93" s="180" t="str">
        <f>IF(OR($E93="",$G93=""),"",IF(AND($E$3=1),'Marks Entry 1st'!AD92,IF(AND($E$3=2),'Marks Entry 2nd'!AD92,IF(AND($E$3=3),'Marks Entry 3rd'!AD92,IF(AND($E$3=4),'Marks Entry 4th'!AD92,"")))))</f>
        <v/>
      </c>
      <c r="BB93" s="180" t="str">
        <f>IF(OR($E93="",$G93=""),"",IF(AND($E$3=1),'Marks Entry 1st'!AE92,IF(AND($E$3=2),'Marks Entry 2nd'!AE92,IF(AND($E$3=3),'Marks Entry 3rd'!AE92,IF(AND($E$3=4),'Marks Entry 4th'!AE92,"")))))</f>
        <v/>
      </c>
      <c r="BC93" s="180" t="str">
        <f>IF(OR($E93="",$G93=""),"",IF(AND($E$3=1),'Marks Entry 1st'!AF92,IF(AND($E$3=2),'Marks Entry 2nd'!AF92,IF(AND($E$3=3),'Marks Entry 3rd'!AF92,IF(AND($E$3=4),'Marks Entry 4th'!AF92,"")))))</f>
        <v/>
      </c>
      <c r="BD93" s="91" t="str">
        <f t="shared" si="103"/>
        <v/>
      </c>
      <c r="BE93" s="87">
        <f t="shared" si="104"/>
        <v>0</v>
      </c>
      <c r="BF93" s="93" t="str">
        <f>IF(OR($E93="",$G93=""),"",IF(AND($E$3=1),'Marks Entry 1st'!AG92,IF(AND($E$3=2),'Marks Entry 2nd'!AG92,IF(AND($E$3=3),'Marks Entry 3rd'!AG92,IF(AND($E$3=4),'Marks Entry 4th'!AG92,"")))))</f>
        <v/>
      </c>
      <c r="BG93" s="93" t="str">
        <f>IF(OR($E93="",$G93=""),"",IF(AND($E$3=1),'Marks Entry 1st'!AH92,IF(AND($E$3=2),'Marks Entry 2nd'!AH92,IF(AND($E$3=3),'Marks Entry 3rd'!AH92,IF(AND($E$3=4),'Marks Entry 4th'!AH92,"")))))</f>
        <v/>
      </c>
      <c r="BH93" s="93" t="str">
        <f>IF(OR($E93="",$G93=""),"",IF(AND($E$3=1),'Marks Entry 1st'!AI92,IF(AND($E$3=2),'Marks Entry 2nd'!AI92,IF(AND($E$3=3),'Marks Entry 3rd'!AI92,IF(AND($E$3=4),'Marks Entry 4th'!AI92,"")))))</f>
        <v/>
      </c>
      <c r="BI93" s="92" t="str">
        <f t="shared" si="105"/>
        <v/>
      </c>
      <c r="BJ93" s="87" t="str">
        <f t="shared" si="106"/>
        <v/>
      </c>
      <c r="BK93" s="144">
        <f t="shared" si="107"/>
        <v>0</v>
      </c>
      <c r="BL93" s="144" t="str">
        <f t="shared" si="108"/>
        <v/>
      </c>
      <c r="BM93" s="144" t="str">
        <f t="shared" si="71"/>
        <v/>
      </c>
      <c r="BN93" s="144" t="str">
        <f t="shared" si="109"/>
        <v/>
      </c>
      <c r="BO93" s="144" t="str">
        <f t="shared" si="72"/>
        <v/>
      </c>
      <c r="BP93" s="148" t="str">
        <f t="shared" si="73"/>
        <v/>
      </c>
      <c r="BQ93" s="180" t="str">
        <f>IF(OR($E93="",$G93=""),"",IF(AND($E$3=1),'Marks Entry 1st'!AJ92,IF(AND($E$3=2),'Marks Entry 2nd'!AJ92,IF(AND($E$3=3),'Marks Entry 3rd'!AJ92,IF(AND($E$3=4),'Marks Entry 4th'!AJ92,"")))))</f>
        <v/>
      </c>
      <c r="BR93" s="180" t="str">
        <f>IF(OR($E93="",$G93=""),"",IF(AND($E$3=1),'Marks Entry 1st'!AK92,IF(AND($E$3=2),'Marks Entry 2nd'!AK92,IF(AND($E$3=3),'Marks Entry 3rd'!AK92,IF(AND($E$3=4),'Marks Entry 4th'!AK92,"")))))</f>
        <v/>
      </c>
      <c r="BS93" s="87" t="str">
        <f t="shared" si="110"/>
        <v/>
      </c>
      <c r="BT93" s="180" t="str">
        <f>IF(OR($E93="",$G93=""),"",IF(AND($E$3=1),'Marks Entry 1st'!AL92,IF(AND($E$3=2),'Marks Entry 2nd'!AL92,IF(AND($E$3=3),'Marks Entry 3rd'!AL92,IF(AND($E$3=4),'Marks Entry 4th'!AL92,"")))))</f>
        <v/>
      </c>
      <c r="BU93" s="180" t="str">
        <f>IF(OR($E93="",$G93=""),"",IF(AND($E$3=1),'Marks Entry 1st'!AM92,IF(AND($E$3=2),'Marks Entry 2nd'!AM92,IF(AND($E$3=3),'Marks Entry 3rd'!AM92,IF(AND($E$3=4),'Marks Entry 4th'!AM92,"")))))</f>
        <v/>
      </c>
      <c r="BV93" s="180" t="str">
        <f>IF(OR($E93="",$G93=""),"",IF(AND($E$3=1),'Marks Entry 1st'!AN92,IF(AND($E$3=2),'Marks Entry 2nd'!AN92,IF(AND($E$3=3),'Marks Entry 3rd'!AN92,IF(AND($E$3=4),'Marks Entry 4th'!AN92,"")))))</f>
        <v/>
      </c>
      <c r="BW93" s="91" t="str">
        <f t="shared" si="111"/>
        <v/>
      </c>
      <c r="BX93" s="87">
        <f t="shared" si="112"/>
        <v>0</v>
      </c>
      <c r="BY93" s="93" t="str">
        <f>IF(OR($E93="",$G93=""),"",IF(AND($E$3=1),'Marks Entry 1st'!AO92,IF(AND($E$3=2),'Marks Entry 2nd'!AO92,IF(AND($E$3=3),'Marks Entry 3rd'!AO92,IF(AND($E$3=4),'Marks Entry 4th'!AO92,"")))))</f>
        <v/>
      </c>
      <c r="BZ93" s="93" t="str">
        <f>IF(OR($E93="",$G93=""),"",IF(AND($E$3=1),'Marks Entry 1st'!AP92,IF(AND($E$3=2),'Marks Entry 2nd'!AP92,IF(AND($E$3=3),'Marks Entry 3rd'!AP92,IF(AND($E$3=4),'Marks Entry 4th'!AP92,"")))))</f>
        <v/>
      </c>
      <c r="CA93" s="93" t="str">
        <f>IF(OR($E93="",$G93=""),"",IF(AND($E$3=1),'Marks Entry 1st'!AQ92,IF(AND($E$3=2),'Marks Entry 2nd'!AQ92,IF(AND($E$3=3),'Marks Entry 3rd'!AQ92,IF(AND($E$3=4),'Marks Entry 4th'!AQ92,"")))))</f>
        <v/>
      </c>
      <c r="CB93" s="92" t="str">
        <f t="shared" si="113"/>
        <v/>
      </c>
      <c r="CC93" s="87" t="str">
        <f t="shared" si="114"/>
        <v/>
      </c>
      <c r="CD93" s="144">
        <f t="shared" si="115"/>
        <v>0</v>
      </c>
      <c r="CE93" s="144" t="str">
        <f t="shared" si="116"/>
        <v/>
      </c>
      <c r="CF93" s="144" t="str">
        <f t="shared" si="74"/>
        <v/>
      </c>
      <c r="CG93" s="144" t="str">
        <f t="shared" si="117"/>
        <v/>
      </c>
      <c r="CH93" s="144" t="str">
        <f t="shared" si="75"/>
        <v/>
      </c>
      <c r="CI93" s="148" t="str">
        <f t="shared" si="76"/>
        <v/>
      </c>
      <c r="CJ93" s="380" t="str">
        <f>IF(OR($E93="",$G93=""),"",IF(AND($E$3=1),'Marks Entry 1st'!AR92,IF(AND($E$3=2),'Marks Entry 2nd'!AR92,IF(AND($E$3=3),'Marks Entry 3rd'!AR92,IF(AND($E$3=4),'Marks Entry 4th'!AR92,"")))))</f>
        <v/>
      </c>
      <c r="CK93" s="380" t="str">
        <f>IF(OR($E93="",$G93=""),"",IF(AND($E$3=1),'Marks Entry 1st'!AS92,IF(AND($E$3=2),'Marks Entry 2nd'!AS92,IF(AND($E$3=3),'Marks Entry 3rd'!AS92,IF(AND($E$3=4),'Marks Entry 4th'!AS92,"")))))</f>
        <v/>
      </c>
      <c r="CL93" s="380" t="str">
        <f>IF(OR($E93="",$G93=""),"",IF(AND($E$3=1),'Marks Entry 1st'!AT92,IF(AND($E$3=2),'Marks Entry 2nd'!AT92,IF(AND($E$3=3),'Marks Entry 3rd'!AT92,IF(AND($E$3=4),'Marks Entry 4th'!AT92,"")))))</f>
        <v/>
      </c>
      <c r="CM93" s="181" t="str">
        <f t="shared" si="118"/>
        <v/>
      </c>
      <c r="CN93" s="182">
        <f t="shared" si="119"/>
        <v>0</v>
      </c>
      <c r="CO93" s="182" t="str">
        <f t="shared" si="120"/>
        <v/>
      </c>
      <c r="CP93" s="182" t="str">
        <f t="shared" si="121"/>
        <v/>
      </c>
      <c r="CQ93" s="147" t="str">
        <f t="shared" si="77"/>
        <v/>
      </c>
      <c r="CR93" s="380" t="str">
        <f>IF(OR($E93="",$G93=""),"",IF(AND($E$3=1),'Marks Entry 1st'!AU92,IF(AND($E$3=2),'Marks Entry 2nd'!AU92,IF(AND($E$3=3),'Marks Entry 3rd'!AU92,IF(AND($E$3=4),'Marks Entry 4th'!AU92,"")))))</f>
        <v/>
      </c>
      <c r="CS93" s="380" t="str">
        <f>IF(OR($E93="",$G93=""),"",IF(AND($E$3=1),'Marks Entry 1st'!AV92,IF(AND($E$3=2),'Marks Entry 2nd'!AV92,IF(AND($E$3=3),'Marks Entry 3rd'!AV92,IF(AND($E$3=4),'Marks Entry 4th'!AV92,"")))))</f>
        <v/>
      </c>
      <c r="CT93" s="380" t="str">
        <f>IF(OR($E93="",$G93=""),"",IF(AND($E$3=1),'Marks Entry 1st'!AW92,IF(AND($E$3=2),'Marks Entry 2nd'!AW92,IF(AND($E$3=3),'Marks Entry 3rd'!AW92,IF(AND($E$3=4),'Marks Entry 4th'!AW92,"")))))</f>
        <v/>
      </c>
      <c r="CU93" s="181" t="str">
        <f t="shared" si="122"/>
        <v/>
      </c>
      <c r="CV93" s="182">
        <f t="shared" si="123"/>
        <v>0</v>
      </c>
      <c r="CW93" s="182" t="str">
        <f t="shared" si="124"/>
        <v/>
      </c>
      <c r="CX93" s="182" t="str">
        <f t="shared" si="125"/>
        <v/>
      </c>
      <c r="CY93" s="147" t="str">
        <f t="shared" si="78"/>
        <v/>
      </c>
      <c r="CZ93" s="380" t="str">
        <f>IF(OR($E93="",$G93=""),"",IF(AND($E$3=1),'Marks Entry 1st'!AX92,IF(AND($E$3=2),'Marks Entry 2nd'!AX92,IF(AND($E$3=3),'Marks Entry 3rd'!AX92,IF(AND($E$3=4),'Marks Entry 4th'!AX92,"")))))</f>
        <v/>
      </c>
      <c r="DA93" s="380" t="str">
        <f>IF(OR($E93="",$G93=""),"",IF(AND($E$3=1),'Marks Entry 1st'!AY92,IF(AND($E$3=2),'Marks Entry 2nd'!AY92,IF(AND($E$3=3),'Marks Entry 3rd'!AY92,IF(AND($E$3=4),'Marks Entry 4th'!AY92,"")))))</f>
        <v/>
      </c>
      <c r="DB93" s="380" t="str">
        <f>IF(OR($E93="",$G93=""),"",IF(AND($E$3=1),'Marks Entry 1st'!AZ92,IF(AND($E$3=2),'Marks Entry 2nd'!AZ92,IF(AND($E$3=3),'Marks Entry 3rd'!AZ92,IF(AND($E$3=4),'Marks Entry 4th'!AZ92,"")))))</f>
        <v/>
      </c>
      <c r="DC93" s="181" t="str">
        <f t="shared" si="126"/>
        <v/>
      </c>
      <c r="DD93" s="182">
        <f t="shared" si="127"/>
        <v>0</v>
      </c>
      <c r="DE93" s="182" t="str">
        <f t="shared" si="128"/>
        <v/>
      </c>
      <c r="DF93" s="182" t="str">
        <f t="shared" si="129"/>
        <v/>
      </c>
      <c r="DG93" s="147" t="str">
        <f t="shared" si="79"/>
        <v/>
      </c>
      <c r="DH93" s="104" t="str">
        <f t="shared" si="80"/>
        <v/>
      </c>
      <c r="DI93" s="105" t="str">
        <f t="shared" si="81"/>
        <v/>
      </c>
      <c r="DJ93" s="111" t="str">
        <f t="shared" si="82"/>
        <v/>
      </c>
      <c r="DK93" s="112" t="str">
        <f t="shared" si="83"/>
        <v/>
      </c>
      <c r="DL93" s="386" t="str">
        <f t="shared" si="84"/>
        <v/>
      </c>
      <c r="DM93" s="72" t="str">
        <f>IF(OR($E93="",$G93=""),"",IF(AND($E$3=1),'Marks Entry 1st'!BA92,IF(AND($E$3=2),'Marks Entry 2nd'!BA92,IF(AND($E$3=3),'Marks Entry 3rd'!BA92,IF(AND($E$3=4),'Marks Entry 4th'!BA92,"")))))</f>
        <v/>
      </c>
      <c r="DN93" s="72" t="str">
        <f>IF(OR($E93="",$G93=""),"",IF(AND($E$3=1),'Marks Entry 1st'!BB92,IF(AND($E$3=2),'Marks Entry 2nd'!BB92,IF(AND($E$3=3),'Marks Entry 3rd'!BB92,IF(AND($E$3=4),'Marks Entry 4th'!BB92,"")))))</f>
        <v/>
      </c>
      <c r="DO93" s="328" t="str">
        <f t="shared" si="85"/>
        <v/>
      </c>
      <c r="DP93" s="73"/>
      <c r="DW93" s="75">
        <f>IF(AND($E$3=1),'Marks Entry 1st'!I92,IF(AND($E$3=2),'Marks Entry 2nd'!I92,IF(AND($E$3=3),'Marks Entry 3rd'!I92,IF(AND($E$3=4),'Marks Entry 4th'!I92,""))))</f>
        <v>0</v>
      </c>
    </row>
    <row r="94" spans="1:127" ht="18.899999999999999" customHeight="1">
      <c r="A94" s="94">
        <v>87</v>
      </c>
      <c r="B94" s="94" t="str">
        <f>IF(OR(DW94=0,DW94=""),"",IF(AND($E$3=1),'Marks Entry 1st'!I93,IF(AND($E$3=2),'Marks Entry 2nd'!I93,IF(AND($E$3=3),'Marks Entry 3rd'!I93,IF(AND($E$3=4),'Marks Entry 4th'!I93,"")))))</f>
        <v/>
      </c>
      <c r="C94" s="95" t="str">
        <f>IF(OR(B94=0,B94=""),"",IF(AND($E$3=1),'Marks Entry 1st'!B93,IF(AND($E$3=2),'Marks Entry 2nd'!B93,IF(AND($E$3=3),'Marks Entry 3rd'!B93,IF(AND($E$3=4),'Marks Entry 4th'!B93,"")))))</f>
        <v/>
      </c>
      <c r="D94" s="95" t="str">
        <f>IF(OR(B94=0,B94=""),"",IF(AND($E$3=1),'Marks Entry 1st'!C93,IF(AND($E$3=2),'Marks Entry 2nd'!C93,IF(AND($E$3=3),'Marks Entry 3rd'!C93,IF(AND($E$3=4),'Marks Entry 4th'!C93,"")))))</f>
        <v/>
      </c>
      <c r="E94" s="96" t="str">
        <f>IF(OR(B94=0,B94=""),"",IF(AND($E$3=1),'Marks Entry 1st'!E93,IF(AND($E$3=2),'Marks Entry 2nd'!E93,IF(AND($E$3=3),'Marks Entry 3rd'!E93,IF(AND($E$3=4),'Marks Entry 4th'!E93,"")))))</f>
        <v/>
      </c>
      <c r="F94" s="95" t="str">
        <f>IF(OR(B94=0,B94=""),"",IF(AND($E$3=1),'Marks Entry 1st'!D93,IF(AND($E$3=2),'Marks Entry 2nd'!D93,IF(AND($E$3=3),'Marks Entry 3rd'!D93,IF(AND($E$3=4),'Marks Entry 4th'!D93,"")))))</f>
        <v/>
      </c>
      <c r="G94" s="90" t="str">
        <f>IF(OR(B94=0,B94=""),"",IF(AND($E$3=1),'Marks Entry 1st'!F93,IF(AND($E$3=2),'Marks Entry 2nd'!F93,IF(AND($E$3=3),'Marks Entry 3rd'!F93,IF(AND($E$3=4),'Marks Entry 4th'!F93,"")))))</f>
        <v/>
      </c>
      <c r="H94" s="90" t="str">
        <f>IF(OR(B94=0,B94=""),"",IF(AND($E$3=1),'Marks Entry 1st'!G93,IF(AND($E$3=2),'Marks Entry 2nd'!G93,IF(AND($E$3=3),'Marks Entry 3rd'!G93,IF(AND($E$3=4),'Marks Entry 4th'!G93,"")))))</f>
        <v/>
      </c>
      <c r="I94" s="90" t="str">
        <f>IF(OR(B94=0,B94=""),"",IF(AND($E$3=1),'Marks Entry 1st'!H93,IF(AND($E$3=2),'Marks Entry 2nd'!H93,IF(AND($E$3=3),'Marks Entry 3rd'!H93,IF(AND($E$3=4),'Marks Entry 4th'!H93,"")))))</f>
        <v/>
      </c>
      <c r="J94" s="379" t="str">
        <f>IF(OR(B94=0,B94=""),"",IF(AND($E$3=1),'Marks Entry 1st'!J93,IF(AND($E$3=2),'Marks Entry 2nd'!J93,IF(AND($E$3=3),'Marks Entry 3rd'!J93,IF(AND($E$3=4),'Marks Entry 4th'!J93,"")))))</f>
        <v/>
      </c>
      <c r="K94" s="379" t="str">
        <f>IF(OR(B94=0,B94=""),"",IF(AND($E$3=1),'Marks Entry 1st'!K93,IF(AND($E$3=2),'Marks Entry 2nd'!K93,IF(AND($E$3=3),'Marks Entry 3rd'!K93,IF(AND($E$3=4),'Marks Entry 4th'!K93,"")))))</f>
        <v/>
      </c>
      <c r="L94" s="180" t="str">
        <f>IF(OR($E94="",$G94=""),"",IF(AND($E$3=1),'Marks Entry 1st'!L93,IF(AND($E$3=2),'Marks Entry 2nd'!L93,IF(AND($E$3=3),'Marks Entry 3rd'!L93,IF(AND($E$3=4),'Marks Entry 4th'!L93,"")))))</f>
        <v/>
      </c>
      <c r="M94" s="180" t="str">
        <f>IF(OR($E94="",$G94=""),"",IF(AND($E$3=1),'Marks Entry 1st'!M93,IF(AND($E$3=2),'Marks Entry 2nd'!M93,IF(AND($E$3=3),'Marks Entry 3rd'!M93,IF(AND($E$3=4),'Marks Entry 4th'!M93,"")))))</f>
        <v/>
      </c>
      <c r="N94" s="87" t="str">
        <f t="shared" si="86"/>
        <v/>
      </c>
      <c r="O94" s="180" t="str">
        <f>IF(OR($E94="",$G94=""),"",IF(AND($E$3=1),'Marks Entry 1st'!N93,IF(AND($E$3=2),'Marks Entry 2nd'!N93,IF(AND($E$3=3),'Marks Entry 3rd'!N93,IF(AND($E$3=4),'Marks Entry 4th'!N93,"")))))</f>
        <v/>
      </c>
      <c r="P94" s="180" t="str">
        <f>IF(OR($E94="",$G94=""),"",IF(AND($E$3=1),'Marks Entry 1st'!O93,IF(AND($E$3=2),'Marks Entry 2nd'!O93,IF(AND($E$3=3),'Marks Entry 3rd'!O93,IF(AND($E$3=4),'Marks Entry 4th'!O93,"")))))</f>
        <v/>
      </c>
      <c r="Q94" s="180" t="str">
        <f>IF(OR($E94="",$G94=""),"",IF(AND($E$3=1),'Marks Entry 1st'!P93,IF(AND($E$3=2),'Marks Entry 2nd'!P93,IF(AND($E$3=3),'Marks Entry 3rd'!P93,IF(AND($E$3=4),'Marks Entry 4th'!P93,"")))))</f>
        <v/>
      </c>
      <c r="R94" s="91" t="str">
        <f t="shared" si="87"/>
        <v/>
      </c>
      <c r="S94" s="87">
        <f t="shared" si="88"/>
        <v>0</v>
      </c>
      <c r="T94" s="93" t="str">
        <f>IF(OR($E94="",$G94=""),"",IF(AND($E$3=1),'Marks Entry 1st'!Q93,IF(AND($E$3=2),'Marks Entry 2nd'!Q93,IF(AND($E$3=3),'Marks Entry 3rd'!Q93,IF(AND($E$3=4),'Marks Entry 4th'!Q93,"")))))</f>
        <v/>
      </c>
      <c r="U94" s="93" t="str">
        <f>IF(OR($E94="",$G94=""),"",IF(AND($E$3=1),'Marks Entry 1st'!R93,IF(AND($E$3=2),'Marks Entry 2nd'!R93,IF(AND($E$3=3),'Marks Entry 3rd'!R93,IF(AND($E$3=4),'Marks Entry 4th'!R93,"")))))</f>
        <v/>
      </c>
      <c r="V94" s="93" t="str">
        <f>IF(OR($E94="",$G94=""),"",IF(AND($E$3=1),'Marks Entry 1st'!S93,IF(AND($E$3=2),'Marks Entry 2nd'!S93,IF(AND($E$3=3),'Marks Entry 3rd'!S93,IF(AND($E$3=4),'Marks Entry 4th'!S93,"")))))</f>
        <v/>
      </c>
      <c r="W94" s="92" t="str">
        <f t="shared" si="89"/>
        <v/>
      </c>
      <c r="X94" s="87" t="str">
        <f t="shared" si="90"/>
        <v/>
      </c>
      <c r="Y94" s="144">
        <f t="shared" si="91"/>
        <v>0</v>
      </c>
      <c r="Z94" s="144" t="str">
        <f t="shared" si="92"/>
        <v/>
      </c>
      <c r="AA94" s="144" t="str">
        <f t="shared" si="65"/>
        <v/>
      </c>
      <c r="AB94" s="144" t="str">
        <f t="shared" si="93"/>
        <v/>
      </c>
      <c r="AC94" s="144" t="str">
        <f t="shared" si="66"/>
        <v/>
      </c>
      <c r="AD94" s="148" t="str">
        <f t="shared" si="67"/>
        <v/>
      </c>
      <c r="AE94" s="180" t="str">
        <f>IF(OR($E94="",$G94=""),"",IF(AND($E$3=1),'Marks Entry 1st'!T93,IF(AND($E$3=2),'Marks Entry 2nd'!T93,IF(AND($E$3=3),'Marks Entry 3rd'!T93,IF(AND($E$3=4),'Marks Entry 4th'!T93,"")))))</f>
        <v/>
      </c>
      <c r="AF94" s="180" t="str">
        <f>IF(OR($E94="",$G94=""),"",IF(AND($E$3=1),'Marks Entry 1st'!U93,IF(AND($E$3=2),'Marks Entry 2nd'!U93,IF(AND($E$3=3),'Marks Entry 3rd'!U93,IF(AND($E$3=4),'Marks Entry 4th'!U93,"")))))</f>
        <v/>
      </c>
      <c r="AG94" s="87" t="str">
        <f t="shared" si="94"/>
        <v/>
      </c>
      <c r="AH94" s="180" t="str">
        <f>IF(OR($E94="",$G94=""),"",IF(AND($E$3=1),'Marks Entry 1st'!V93,IF(AND($E$3=2),'Marks Entry 2nd'!V93,IF(AND($E$3=3),'Marks Entry 3rd'!V93,IF(AND($E$3=4),'Marks Entry 4th'!V93,"")))))</f>
        <v/>
      </c>
      <c r="AI94" s="180" t="str">
        <f>IF(OR($E94="",$G94=""),"",IF(AND($E$3=1),'Marks Entry 1st'!W93,IF(AND($E$3=2),'Marks Entry 2nd'!W93,IF(AND($E$3=3),'Marks Entry 3rd'!W93,IF(AND($E$3=4),'Marks Entry 4th'!W93,"")))))</f>
        <v/>
      </c>
      <c r="AJ94" s="180" t="str">
        <f>IF(OR($E94="",$G94=""),"",IF(AND($E$3=1),'Marks Entry 1st'!X93,IF(AND($E$3=2),'Marks Entry 2nd'!X93,IF(AND($E$3=3),'Marks Entry 3rd'!X93,IF(AND($E$3=4),'Marks Entry 4th'!X93,"")))))</f>
        <v/>
      </c>
      <c r="AK94" s="91" t="str">
        <f t="shared" si="95"/>
        <v/>
      </c>
      <c r="AL94" s="87">
        <f t="shared" si="96"/>
        <v>0</v>
      </c>
      <c r="AM94" s="93" t="str">
        <f>IF(OR($E94="",$G94=""),"",IF(AND($E$3=1),'Marks Entry 1st'!Y93,IF(AND($E$3=2),'Marks Entry 2nd'!Y93,IF(AND($E$3=3),'Marks Entry 3rd'!Y93,IF(AND($E$3=4),'Marks Entry 4th'!Y93,"")))))</f>
        <v/>
      </c>
      <c r="AN94" s="93" t="str">
        <f>IF(OR($E94="",$G94=""),"",IF(AND($E$3=1),'Marks Entry 1st'!Z93,IF(AND($E$3=2),'Marks Entry 2nd'!Z93,IF(AND($E$3=3),'Marks Entry 3rd'!Z93,IF(AND($E$3=4),'Marks Entry 4th'!Z93,"")))))</f>
        <v/>
      </c>
      <c r="AO94" s="93" t="str">
        <f>IF(OR($E94="",$G94=""),"",IF(AND($E$3=1),'Marks Entry 1st'!AA93,IF(AND($E$3=2),'Marks Entry 2nd'!AA93,IF(AND($E$3=3),'Marks Entry 3rd'!AA93,IF(AND($E$3=4),'Marks Entry 4th'!AA93,"")))))</f>
        <v/>
      </c>
      <c r="AP94" s="92" t="str">
        <f t="shared" si="97"/>
        <v/>
      </c>
      <c r="AQ94" s="87" t="str">
        <f t="shared" si="98"/>
        <v/>
      </c>
      <c r="AR94" s="144">
        <f t="shared" si="99"/>
        <v>0</v>
      </c>
      <c r="AS94" s="144" t="str">
        <f t="shared" si="100"/>
        <v/>
      </c>
      <c r="AT94" s="144" t="str">
        <f t="shared" si="68"/>
        <v/>
      </c>
      <c r="AU94" s="144" t="str">
        <f t="shared" si="101"/>
        <v/>
      </c>
      <c r="AV94" s="144" t="str">
        <f t="shared" si="69"/>
        <v/>
      </c>
      <c r="AW94" s="148" t="str">
        <f t="shared" si="70"/>
        <v/>
      </c>
      <c r="AX94" s="180" t="str">
        <f>IF(OR($E94="",$G94=""),"",IF(AND($E$3=1),'Marks Entry 1st'!AB93,IF(AND($E$3=2),'Marks Entry 2nd'!AB93,IF(AND($E$3=3),'Marks Entry 3rd'!AB93,IF(AND($E$3=4),'Marks Entry 4th'!AB93,"")))))</f>
        <v/>
      </c>
      <c r="AY94" s="180" t="str">
        <f>IF(OR($E94="",$G94=""),"",IF(AND($E$3=1),'Marks Entry 1st'!AC93,IF(AND($E$3=2),'Marks Entry 2nd'!AC93,IF(AND($E$3=3),'Marks Entry 3rd'!AC93,IF(AND($E$3=4),'Marks Entry 4th'!AC93,"")))))</f>
        <v/>
      </c>
      <c r="AZ94" s="87" t="str">
        <f t="shared" si="102"/>
        <v/>
      </c>
      <c r="BA94" s="180" t="str">
        <f>IF(OR($E94="",$G94=""),"",IF(AND($E$3=1),'Marks Entry 1st'!AD93,IF(AND($E$3=2),'Marks Entry 2nd'!AD93,IF(AND($E$3=3),'Marks Entry 3rd'!AD93,IF(AND($E$3=4),'Marks Entry 4th'!AD93,"")))))</f>
        <v/>
      </c>
      <c r="BB94" s="180" t="str">
        <f>IF(OR($E94="",$G94=""),"",IF(AND($E$3=1),'Marks Entry 1st'!AE93,IF(AND($E$3=2),'Marks Entry 2nd'!AE93,IF(AND($E$3=3),'Marks Entry 3rd'!AE93,IF(AND($E$3=4),'Marks Entry 4th'!AE93,"")))))</f>
        <v/>
      </c>
      <c r="BC94" s="180" t="str">
        <f>IF(OR($E94="",$G94=""),"",IF(AND($E$3=1),'Marks Entry 1st'!AF93,IF(AND($E$3=2),'Marks Entry 2nd'!AF93,IF(AND($E$3=3),'Marks Entry 3rd'!AF93,IF(AND($E$3=4),'Marks Entry 4th'!AF93,"")))))</f>
        <v/>
      </c>
      <c r="BD94" s="91" t="str">
        <f t="shared" si="103"/>
        <v/>
      </c>
      <c r="BE94" s="87">
        <f t="shared" si="104"/>
        <v>0</v>
      </c>
      <c r="BF94" s="93" t="str">
        <f>IF(OR($E94="",$G94=""),"",IF(AND($E$3=1),'Marks Entry 1st'!AG93,IF(AND($E$3=2),'Marks Entry 2nd'!AG93,IF(AND($E$3=3),'Marks Entry 3rd'!AG93,IF(AND($E$3=4),'Marks Entry 4th'!AG93,"")))))</f>
        <v/>
      </c>
      <c r="BG94" s="93" t="str">
        <f>IF(OR($E94="",$G94=""),"",IF(AND($E$3=1),'Marks Entry 1st'!AH93,IF(AND($E$3=2),'Marks Entry 2nd'!AH93,IF(AND($E$3=3),'Marks Entry 3rd'!AH93,IF(AND($E$3=4),'Marks Entry 4th'!AH93,"")))))</f>
        <v/>
      </c>
      <c r="BH94" s="93" t="str">
        <f>IF(OR($E94="",$G94=""),"",IF(AND($E$3=1),'Marks Entry 1st'!AI93,IF(AND($E$3=2),'Marks Entry 2nd'!AI93,IF(AND($E$3=3),'Marks Entry 3rd'!AI93,IF(AND($E$3=4),'Marks Entry 4th'!AI93,"")))))</f>
        <v/>
      </c>
      <c r="BI94" s="92" t="str">
        <f t="shared" si="105"/>
        <v/>
      </c>
      <c r="BJ94" s="87" t="str">
        <f t="shared" si="106"/>
        <v/>
      </c>
      <c r="BK94" s="144">
        <f t="shared" si="107"/>
        <v>0</v>
      </c>
      <c r="BL94" s="144" t="str">
        <f t="shared" si="108"/>
        <v/>
      </c>
      <c r="BM94" s="144" t="str">
        <f t="shared" si="71"/>
        <v/>
      </c>
      <c r="BN94" s="144" t="str">
        <f t="shared" si="109"/>
        <v/>
      </c>
      <c r="BO94" s="144" t="str">
        <f t="shared" si="72"/>
        <v/>
      </c>
      <c r="BP94" s="148" t="str">
        <f t="shared" si="73"/>
        <v/>
      </c>
      <c r="BQ94" s="180" t="str">
        <f>IF(OR($E94="",$G94=""),"",IF(AND($E$3=1),'Marks Entry 1st'!AJ93,IF(AND($E$3=2),'Marks Entry 2nd'!AJ93,IF(AND($E$3=3),'Marks Entry 3rd'!AJ93,IF(AND($E$3=4),'Marks Entry 4th'!AJ93,"")))))</f>
        <v/>
      </c>
      <c r="BR94" s="180" t="str">
        <f>IF(OR($E94="",$G94=""),"",IF(AND($E$3=1),'Marks Entry 1st'!AK93,IF(AND($E$3=2),'Marks Entry 2nd'!AK93,IF(AND($E$3=3),'Marks Entry 3rd'!AK93,IF(AND($E$3=4),'Marks Entry 4th'!AK93,"")))))</f>
        <v/>
      </c>
      <c r="BS94" s="87" t="str">
        <f t="shared" si="110"/>
        <v/>
      </c>
      <c r="BT94" s="180" t="str">
        <f>IF(OR($E94="",$G94=""),"",IF(AND($E$3=1),'Marks Entry 1st'!AL93,IF(AND($E$3=2),'Marks Entry 2nd'!AL93,IF(AND($E$3=3),'Marks Entry 3rd'!AL93,IF(AND($E$3=4),'Marks Entry 4th'!AL93,"")))))</f>
        <v/>
      </c>
      <c r="BU94" s="180" t="str">
        <f>IF(OR($E94="",$G94=""),"",IF(AND($E$3=1),'Marks Entry 1st'!AM93,IF(AND($E$3=2),'Marks Entry 2nd'!AM93,IF(AND($E$3=3),'Marks Entry 3rd'!AM93,IF(AND($E$3=4),'Marks Entry 4th'!AM93,"")))))</f>
        <v/>
      </c>
      <c r="BV94" s="180" t="str">
        <f>IF(OR($E94="",$G94=""),"",IF(AND($E$3=1),'Marks Entry 1st'!AN93,IF(AND($E$3=2),'Marks Entry 2nd'!AN93,IF(AND($E$3=3),'Marks Entry 3rd'!AN93,IF(AND($E$3=4),'Marks Entry 4th'!AN93,"")))))</f>
        <v/>
      </c>
      <c r="BW94" s="91" t="str">
        <f t="shared" si="111"/>
        <v/>
      </c>
      <c r="BX94" s="87">
        <f t="shared" si="112"/>
        <v>0</v>
      </c>
      <c r="BY94" s="93" t="str">
        <f>IF(OR($E94="",$G94=""),"",IF(AND($E$3=1),'Marks Entry 1st'!AO93,IF(AND($E$3=2),'Marks Entry 2nd'!AO93,IF(AND($E$3=3),'Marks Entry 3rd'!AO93,IF(AND($E$3=4),'Marks Entry 4th'!AO93,"")))))</f>
        <v/>
      </c>
      <c r="BZ94" s="93" t="str">
        <f>IF(OR($E94="",$G94=""),"",IF(AND($E$3=1),'Marks Entry 1st'!AP93,IF(AND($E$3=2),'Marks Entry 2nd'!AP93,IF(AND($E$3=3),'Marks Entry 3rd'!AP93,IF(AND($E$3=4),'Marks Entry 4th'!AP93,"")))))</f>
        <v/>
      </c>
      <c r="CA94" s="93" t="str">
        <f>IF(OR($E94="",$G94=""),"",IF(AND($E$3=1),'Marks Entry 1st'!AQ93,IF(AND($E$3=2),'Marks Entry 2nd'!AQ93,IF(AND($E$3=3),'Marks Entry 3rd'!AQ93,IF(AND($E$3=4),'Marks Entry 4th'!AQ93,"")))))</f>
        <v/>
      </c>
      <c r="CB94" s="92" t="str">
        <f t="shared" si="113"/>
        <v/>
      </c>
      <c r="CC94" s="87" t="str">
        <f t="shared" si="114"/>
        <v/>
      </c>
      <c r="CD94" s="144">
        <f t="shared" si="115"/>
        <v>0</v>
      </c>
      <c r="CE94" s="144" t="str">
        <f t="shared" si="116"/>
        <v/>
      </c>
      <c r="CF94" s="144" t="str">
        <f t="shared" si="74"/>
        <v/>
      </c>
      <c r="CG94" s="144" t="str">
        <f t="shared" si="117"/>
        <v/>
      </c>
      <c r="CH94" s="144" t="str">
        <f t="shared" si="75"/>
        <v/>
      </c>
      <c r="CI94" s="148" t="str">
        <f t="shared" si="76"/>
        <v/>
      </c>
      <c r="CJ94" s="380" t="str">
        <f>IF(OR($E94="",$G94=""),"",IF(AND($E$3=1),'Marks Entry 1st'!AR93,IF(AND($E$3=2),'Marks Entry 2nd'!AR93,IF(AND($E$3=3),'Marks Entry 3rd'!AR93,IF(AND($E$3=4),'Marks Entry 4th'!AR93,"")))))</f>
        <v/>
      </c>
      <c r="CK94" s="380" t="str">
        <f>IF(OR($E94="",$G94=""),"",IF(AND($E$3=1),'Marks Entry 1st'!AS93,IF(AND($E$3=2),'Marks Entry 2nd'!AS93,IF(AND($E$3=3),'Marks Entry 3rd'!AS93,IF(AND($E$3=4),'Marks Entry 4th'!AS93,"")))))</f>
        <v/>
      </c>
      <c r="CL94" s="380" t="str">
        <f>IF(OR($E94="",$G94=""),"",IF(AND($E$3=1),'Marks Entry 1st'!AT93,IF(AND($E$3=2),'Marks Entry 2nd'!AT93,IF(AND($E$3=3),'Marks Entry 3rd'!AT93,IF(AND($E$3=4),'Marks Entry 4th'!AT93,"")))))</f>
        <v/>
      </c>
      <c r="CM94" s="181" t="str">
        <f t="shared" si="118"/>
        <v/>
      </c>
      <c r="CN94" s="182">
        <f t="shared" si="119"/>
        <v>0</v>
      </c>
      <c r="CO94" s="182" t="str">
        <f t="shared" si="120"/>
        <v/>
      </c>
      <c r="CP94" s="182" t="str">
        <f t="shared" si="121"/>
        <v/>
      </c>
      <c r="CQ94" s="147" t="str">
        <f t="shared" si="77"/>
        <v/>
      </c>
      <c r="CR94" s="380" t="str">
        <f>IF(OR($E94="",$G94=""),"",IF(AND($E$3=1),'Marks Entry 1st'!AU93,IF(AND($E$3=2),'Marks Entry 2nd'!AU93,IF(AND($E$3=3),'Marks Entry 3rd'!AU93,IF(AND($E$3=4),'Marks Entry 4th'!AU93,"")))))</f>
        <v/>
      </c>
      <c r="CS94" s="380" t="str">
        <f>IF(OR($E94="",$G94=""),"",IF(AND($E$3=1),'Marks Entry 1st'!AV93,IF(AND($E$3=2),'Marks Entry 2nd'!AV93,IF(AND($E$3=3),'Marks Entry 3rd'!AV93,IF(AND($E$3=4),'Marks Entry 4th'!AV93,"")))))</f>
        <v/>
      </c>
      <c r="CT94" s="380" t="str">
        <f>IF(OR($E94="",$G94=""),"",IF(AND($E$3=1),'Marks Entry 1st'!AW93,IF(AND($E$3=2),'Marks Entry 2nd'!AW93,IF(AND($E$3=3),'Marks Entry 3rd'!AW93,IF(AND($E$3=4),'Marks Entry 4th'!AW93,"")))))</f>
        <v/>
      </c>
      <c r="CU94" s="181" t="str">
        <f t="shared" si="122"/>
        <v/>
      </c>
      <c r="CV94" s="182">
        <f t="shared" si="123"/>
        <v>0</v>
      </c>
      <c r="CW94" s="182" t="str">
        <f t="shared" si="124"/>
        <v/>
      </c>
      <c r="CX94" s="182" t="str">
        <f t="shared" si="125"/>
        <v/>
      </c>
      <c r="CY94" s="147" t="str">
        <f t="shared" si="78"/>
        <v/>
      </c>
      <c r="CZ94" s="380" t="str">
        <f>IF(OR($E94="",$G94=""),"",IF(AND($E$3=1),'Marks Entry 1st'!AX93,IF(AND($E$3=2),'Marks Entry 2nd'!AX93,IF(AND($E$3=3),'Marks Entry 3rd'!AX93,IF(AND($E$3=4),'Marks Entry 4th'!AX93,"")))))</f>
        <v/>
      </c>
      <c r="DA94" s="380" t="str">
        <f>IF(OR($E94="",$G94=""),"",IF(AND($E$3=1),'Marks Entry 1st'!AY93,IF(AND($E$3=2),'Marks Entry 2nd'!AY93,IF(AND($E$3=3),'Marks Entry 3rd'!AY93,IF(AND($E$3=4),'Marks Entry 4th'!AY93,"")))))</f>
        <v/>
      </c>
      <c r="DB94" s="380" t="str">
        <f>IF(OR($E94="",$G94=""),"",IF(AND($E$3=1),'Marks Entry 1st'!AZ93,IF(AND($E$3=2),'Marks Entry 2nd'!AZ93,IF(AND($E$3=3),'Marks Entry 3rd'!AZ93,IF(AND($E$3=4),'Marks Entry 4th'!AZ93,"")))))</f>
        <v/>
      </c>
      <c r="DC94" s="181" t="str">
        <f t="shared" si="126"/>
        <v/>
      </c>
      <c r="DD94" s="182">
        <f t="shared" si="127"/>
        <v>0</v>
      </c>
      <c r="DE94" s="182" t="str">
        <f t="shared" si="128"/>
        <v/>
      </c>
      <c r="DF94" s="182" t="str">
        <f t="shared" si="129"/>
        <v/>
      </c>
      <c r="DG94" s="147" t="str">
        <f t="shared" si="79"/>
        <v/>
      </c>
      <c r="DH94" s="104" t="str">
        <f t="shared" si="80"/>
        <v/>
      </c>
      <c r="DI94" s="105" t="str">
        <f t="shared" si="81"/>
        <v/>
      </c>
      <c r="DJ94" s="111" t="str">
        <f t="shared" si="82"/>
        <v/>
      </c>
      <c r="DK94" s="112" t="str">
        <f t="shared" si="83"/>
        <v/>
      </c>
      <c r="DL94" s="386" t="str">
        <f t="shared" si="84"/>
        <v/>
      </c>
      <c r="DM94" s="72" t="str">
        <f>IF(OR($E94="",$G94=""),"",IF(AND($E$3=1),'Marks Entry 1st'!BA93,IF(AND($E$3=2),'Marks Entry 2nd'!BA93,IF(AND($E$3=3),'Marks Entry 3rd'!BA93,IF(AND($E$3=4),'Marks Entry 4th'!BA93,"")))))</f>
        <v/>
      </c>
      <c r="DN94" s="72" t="str">
        <f>IF(OR($E94="",$G94=""),"",IF(AND($E$3=1),'Marks Entry 1st'!BB93,IF(AND($E$3=2),'Marks Entry 2nd'!BB93,IF(AND($E$3=3),'Marks Entry 3rd'!BB93,IF(AND($E$3=4),'Marks Entry 4th'!BB93,"")))))</f>
        <v/>
      </c>
      <c r="DO94" s="328" t="str">
        <f t="shared" si="85"/>
        <v/>
      </c>
      <c r="DP94" s="73"/>
      <c r="DW94" s="75">
        <f>IF(AND($E$3=1),'Marks Entry 1st'!I93,IF(AND($E$3=2),'Marks Entry 2nd'!I93,IF(AND($E$3=3),'Marks Entry 3rd'!I93,IF(AND($E$3=4),'Marks Entry 4th'!I93,""))))</f>
        <v>0</v>
      </c>
    </row>
    <row r="95" spans="1:127" ht="18.899999999999999" customHeight="1">
      <c r="A95" s="94">
        <v>88</v>
      </c>
      <c r="B95" s="94" t="str">
        <f>IF(OR(DW95=0,DW95=""),"",IF(AND($E$3=1),'Marks Entry 1st'!I94,IF(AND($E$3=2),'Marks Entry 2nd'!I94,IF(AND($E$3=3),'Marks Entry 3rd'!I94,IF(AND($E$3=4),'Marks Entry 4th'!I94,"")))))</f>
        <v/>
      </c>
      <c r="C95" s="95" t="str">
        <f>IF(OR(B95=0,B95=""),"",IF(AND($E$3=1),'Marks Entry 1st'!B94,IF(AND($E$3=2),'Marks Entry 2nd'!B94,IF(AND($E$3=3),'Marks Entry 3rd'!B94,IF(AND($E$3=4),'Marks Entry 4th'!B94,"")))))</f>
        <v/>
      </c>
      <c r="D95" s="95" t="str">
        <f>IF(OR(B95=0,B95=""),"",IF(AND($E$3=1),'Marks Entry 1st'!C94,IF(AND($E$3=2),'Marks Entry 2nd'!C94,IF(AND($E$3=3),'Marks Entry 3rd'!C94,IF(AND($E$3=4),'Marks Entry 4th'!C94,"")))))</f>
        <v/>
      </c>
      <c r="E95" s="96" t="str">
        <f>IF(OR(B95=0,B95=""),"",IF(AND($E$3=1),'Marks Entry 1st'!E94,IF(AND($E$3=2),'Marks Entry 2nd'!E94,IF(AND($E$3=3),'Marks Entry 3rd'!E94,IF(AND($E$3=4),'Marks Entry 4th'!E94,"")))))</f>
        <v/>
      </c>
      <c r="F95" s="95" t="str">
        <f>IF(OR(B95=0,B95=""),"",IF(AND($E$3=1),'Marks Entry 1st'!D94,IF(AND($E$3=2),'Marks Entry 2nd'!D94,IF(AND($E$3=3),'Marks Entry 3rd'!D94,IF(AND($E$3=4),'Marks Entry 4th'!D94,"")))))</f>
        <v/>
      </c>
      <c r="G95" s="90" t="str">
        <f>IF(OR(B95=0,B95=""),"",IF(AND($E$3=1),'Marks Entry 1st'!F94,IF(AND($E$3=2),'Marks Entry 2nd'!F94,IF(AND($E$3=3),'Marks Entry 3rd'!F94,IF(AND($E$3=4),'Marks Entry 4th'!F94,"")))))</f>
        <v/>
      </c>
      <c r="H95" s="90" t="str">
        <f>IF(OR(B95=0,B95=""),"",IF(AND($E$3=1),'Marks Entry 1st'!G94,IF(AND($E$3=2),'Marks Entry 2nd'!G94,IF(AND($E$3=3),'Marks Entry 3rd'!G94,IF(AND($E$3=4),'Marks Entry 4th'!G94,"")))))</f>
        <v/>
      </c>
      <c r="I95" s="90" t="str">
        <f>IF(OR(B95=0,B95=""),"",IF(AND($E$3=1),'Marks Entry 1st'!H94,IF(AND($E$3=2),'Marks Entry 2nd'!H94,IF(AND($E$3=3),'Marks Entry 3rd'!H94,IF(AND($E$3=4),'Marks Entry 4th'!H94,"")))))</f>
        <v/>
      </c>
      <c r="J95" s="379" t="str">
        <f>IF(OR(B95=0,B95=""),"",IF(AND($E$3=1),'Marks Entry 1st'!J94,IF(AND($E$3=2),'Marks Entry 2nd'!J94,IF(AND($E$3=3),'Marks Entry 3rd'!J94,IF(AND($E$3=4),'Marks Entry 4th'!J94,"")))))</f>
        <v/>
      </c>
      <c r="K95" s="379" t="str">
        <f>IF(OR(B95=0,B95=""),"",IF(AND($E$3=1),'Marks Entry 1st'!K94,IF(AND($E$3=2),'Marks Entry 2nd'!K94,IF(AND($E$3=3),'Marks Entry 3rd'!K94,IF(AND($E$3=4),'Marks Entry 4th'!K94,"")))))</f>
        <v/>
      </c>
      <c r="L95" s="180" t="str">
        <f>IF(OR($E95="",$G95=""),"",IF(AND($E$3=1),'Marks Entry 1st'!L94,IF(AND($E$3=2),'Marks Entry 2nd'!L94,IF(AND($E$3=3),'Marks Entry 3rd'!L94,IF(AND($E$3=4),'Marks Entry 4th'!L94,"")))))</f>
        <v/>
      </c>
      <c r="M95" s="180" t="str">
        <f>IF(OR($E95="",$G95=""),"",IF(AND($E$3=1),'Marks Entry 1st'!M94,IF(AND($E$3=2),'Marks Entry 2nd'!M94,IF(AND($E$3=3),'Marks Entry 3rd'!M94,IF(AND($E$3=4),'Marks Entry 4th'!M94,"")))))</f>
        <v/>
      </c>
      <c r="N95" s="87" t="str">
        <f t="shared" si="86"/>
        <v/>
      </c>
      <c r="O95" s="180" t="str">
        <f>IF(OR($E95="",$G95=""),"",IF(AND($E$3=1),'Marks Entry 1st'!N94,IF(AND($E$3=2),'Marks Entry 2nd'!N94,IF(AND($E$3=3),'Marks Entry 3rd'!N94,IF(AND($E$3=4),'Marks Entry 4th'!N94,"")))))</f>
        <v/>
      </c>
      <c r="P95" s="180" t="str">
        <f>IF(OR($E95="",$G95=""),"",IF(AND($E$3=1),'Marks Entry 1st'!O94,IF(AND($E$3=2),'Marks Entry 2nd'!O94,IF(AND($E$3=3),'Marks Entry 3rd'!O94,IF(AND($E$3=4),'Marks Entry 4th'!O94,"")))))</f>
        <v/>
      </c>
      <c r="Q95" s="180" t="str">
        <f>IF(OR($E95="",$G95=""),"",IF(AND($E$3=1),'Marks Entry 1st'!P94,IF(AND($E$3=2),'Marks Entry 2nd'!P94,IF(AND($E$3=3),'Marks Entry 3rd'!P94,IF(AND($E$3=4),'Marks Entry 4th'!P94,"")))))</f>
        <v/>
      </c>
      <c r="R95" s="91" t="str">
        <f t="shared" si="87"/>
        <v/>
      </c>
      <c r="S95" s="87">
        <f t="shared" si="88"/>
        <v>0</v>
      </c>
      <c r="T95" s="93" t="str">
        <f>IF(OR($E95="",$G95=""),"",IF(AND($E$3=1),'Marks Entry 1st'!Q94,IF(AND($E$3=2),'Marks Entry 2nd'!Q94,IF(AND($E$3=3),'Marks Entry 3rd'!Q94,IF(AND($E$3=4),'Marks Entry 4th'!Q94,"")))))</f>
        <v/>
      </c>
      <c r="U95" s="93" t="str">
        <f>IF(OR($E95="",$G95=""),"",IF(AND($E$3=1),'Marks Entry 1st'!R94,IF(AND($E$3=2),'Marks Entry 2nd'!R94,IF(AND($E$3=3),'Marks Entry 3rd'!R94,IF(AND($E$3=4),'Marks Entry 4th'!R94,"")))))</f>
        <v/>
      </c>
      <c r="V95" s="93" t="str">
        <f>IF(OR($E95="",$G95=""),"",IF(AND($E$3=1),'Marks Entry 1st'!S94,IF(AND($E$3=2),'Marks Entry 2nd'!S94,IF(AND($E$3=3),'Marks Entry 3rd'!S94,IF(AND($E$3=4),'Marks Entry 4th'!S94,"")))))</f>
        <v/>
      </c>
      <c r="W95" s="92" t="str">
        <f t="shared" si="89"/>
        <v/>
      </c>
      <c r="X95" s="87" t="str">
        <f t="shared" si="90"/>
        <v/>
      </c>
      <c r="Y95" s="144">
        <f t="shared" si="91"/>
        <v>0</v>
      </c>
      <c r="Z95" s="144" t="str">
        <f t="shared" si="92"/>
        <v/>
      </c>
      <c r="AA95" s="144" t="str">
        <f t="shared" si="65"/>
        <v/>
      </c>
      <c r="AB95" s="144" t="str">
        <f t="shared" si="93"/>
        <v/>
      </c>
      <c r="AC95" s="144" t="str">
        <f t="shared" si="66"/>
        <v/>
      </c>
      <c r="AD95" s="148" t="str">
        <f t="shared" si="67"/>
        <v/>
      </c>
      <c r="AE95" s="180" t="str">
        <f>IF(OR($E95="",$G95=""),"",IF(AND($E$3=1),'Marks Entry 1st'!T94,IF(AND($E$3=2),'Marks Entry 2nd'!T94,IF(AND($E$3=3),'Marks Entry 3rd'!T94,IF(AND($E$3=4),'Marks Entry 4th'!T94,"")))))</f>
        <v/>
      </c>
      <c r="AF95" s="180" t="str">
        <f>IF(OR($E95="",$G95=""),"",IF(AND($E$3=1),'Marks Entry 1st'!U94,IF(AND($E$3=2),'Marks Entry 2nd'!U94,IF(AND($E$3=3),'Marks Entry 3rd'!U94,IF(AND($E$3=4),'Marks Entry 4th'!U94,"")))))</f>
        <v/>
      </c>
      <c r="AG95" s="87" t="str">
        <f t="shared" si="94"/>
        <v/>
      </c>
      <c r="AH95" s="180" t="str">
        <f>IF(OR($E95="",$G95=""),"",IF(AND($E$3=1),'Marks Entry 1st'!V94,IF(AND($E$3=2),'Marks Entry 2nd'!V94,IF(AND($E$3=3),'Marks Entry 3rd'!V94,IF(AND($E$3=4),'Marks Entry 4th'!V94,"")))))</f>
        <v/>
      </c>
      <c r="AI95" s="180" t="str">
        <f>IF(OR($E95="",$G95=""),"",IF(AND($E$3=1),'Marks Entry 1st'!W94,IF(AND($E$3=2),'Marks Entry 2nd'!W94,IF(AND($E$3=3),'Marks Entry 3rd'!W94,IF(AND($E$3=4),'Marks Entry 4th'!W94,"")))))</f>
        <v/>
      </c>
      <c r="AJ95" s="180" t="str">
        <f>IF(OR($E95="",$G95=""),"",IF(AND($E$3=1),'Marks Entry 1st'!X94,IF(AND($E$3=2),'Marks Entry 2nd'!X94,IF(AND($E$3=3),'Marks Entry 3rd'!X94,IF(AND($E$3=4),'Marks Entry 4th'!X94,"")))))</f>
        <v/>
      </c>
      <c r="AK95" s="91" t="str">
        <f t="shared" si="95"/>
        <v/>
      </c>
      <c r="AL95" s="87">
        <f t="shared" si="96"/>
        <v>0</v>
      </c>
      <c r="AM95" s="93" t="str">
        <f>IF(OR($E95="",$G95=""),"",IF(AND($E$3=1),'Marks Entry 1st'!Y94,IF(AND($E$3=2),'Marks Entry 2nd'!Y94,IF(AND($E$3=3),'Marks Entry 3rd'!Y94,IF(AND($E$3=4),'Marks Entry 4th'!Y94,"")))))</f>
        <v/>
      </c>
      <c r="AN95" s="93" t="str">
        <f>IF(OR($E95="",$G95=""),"",IF(AND($E$3=1),'Marks Entry 1st'!Z94,IF(AND($E$3=2),'Marks Entry 2nd'!Z94,IF(AND($E$3=3),'Marks Entry 3rd'!Z94,IF(AND($E$3=4),'Marks Entry 4th'!Z94,"")))))</f>
        <v/>
      </c>
      <c r="AO95" s="93" t="str">
        <f>IF(OR($E95="",$G95=""),"",IF(AND($E$3=1),'Marks Entry 1st'!AA94,IF(AND($E$3=2),'Marks Entry 2nd'!AA94,IF(AND($E$3=3),'Marks Entry 3rd'!AA94,IF(AND($E$3=4),'Marks Entry 4th'!AA94,"")))))</f>
        <v/>
      </c>
      <c r="AP95" s="92" t="str">
        <f t="shared" si="97"/>
        <v/>
      </c>
      <c r="AQ95" s="87" t="str">
        <f t="shared" si="98"/>
        <v/>
      </c>
      <c r="AR95" s="144">
        <f t="shared" si="99"/>
        <v>0</v>
      </c>
      <c r="AS95" s="144" t="str">
        <f t="shared" si="100"/>
        <v/>
      </c>
      <c r="AT95" s="144" t="str">
        <f t="shared" si="68"/>
        <v/>
      </c>
      <c r="AU95" s="144" t="str">
        <f t="shared" si="101"/>
        <v/>
      </c>
      <c r="AV95" s="144" t="str">
        <f t="shared" si="69"/>
        <v/>
      </c>
      <c r="AW95" s="148" t="str">
        <f t="shared" si="70"/>
        <v/>
      </c>
      <c r="AX95" s="180" t="str">
        <f>IF(OR($E95="",$G95=""),"",IF(AND($E$3=1),'Marks Entry 1st'!AB94,IF(AND($E$3=2),'Marks Entry 2nd'!AB94,IF(AND($E$3=3),'Marks Entry 3rd'!AB94,IF(AND($E$3=4),'Marks Entry 4th'!AB94,"")))))</f>
        <v/>
      </c>
      <c r="AY95" s="180" t="str">
        <f>IF(OR($E95="",$G95=""),"",IF(AND($E$3=1),'Marks Entry 1st'!AC94,IF(AND($E$3=2),'Marks Entry 2nd'!AC94,IF(AND($E$3=3),'Marks Entry 3rd'!AC94,IF(AND($E$3=4),'Marks Entry 4th'!AC94,"")))))</f>
        <v/>
      </c>
      <c r="AZ95" s="87" t="str">
        <f t="shared" si="102"/>
        <v/>
      </c>
      <c r="BA95" s="180" t="str">
        <f>IF(OR($E95="",$G95=""),"",IF(AND($E$3=1),'Marks Entry 1st'!AD94,IF(AND($E$3=2),'Marks Entry 2nd'!AD94,IF(AND($E$3=3),'Marks Entry 3rd'!AD94,IF(AND($E$3=4),'Marks Entry 4th'!AD94,"")))))</f>
        <v/>
      </c>
      <c r="BB95" s="180" t="str">
        <f>IF(OR($E95="",$G95=""),"",IF(AND($E$3=1),'Marks Entry 1st'!AE94,IF(AND($E$3=2),'Marks Entry 2nd'!AE94,IF(AND($E$3=3),'Marks Entry 3rd'!AE94,IF(AND($E$3=4),'Marks Entry 4th'!AE94,"")))))</f>
        <v/>
      </c>
      <c r="BC95" s="180" t="str">
        <f>IF(OR($E95="",$G95=""),"",IF(AND($E$3=1),'Marks Entry 1st'!AF94,IF(AND($E$3=2),'Marks Entry 2nd'!AF94,IF(AND($E$3=3),'Marks Entry 3rd'!AF94,IF(AND($E$3=4),'Marks Entry 4th'!AF94,"")))))</f>
        <v/>
      </c>
      <c r="BD95" s="91" t="str">
        <f t="shared" si="103"/>
        <v/>
      </c>
      <c r="BE95" s="87">
        <f t="shared" si="104"/>
        <v>0</v>
      </c>
      <c r="BF95" s="93" t="str">
        <f>IF(OR($E95="",$G95=""),"",IF(AND($E$3=1),'Marks Entry 1st'!AG94,IF(AND($E$3=2),'Marks Entry 2nd'!AG94,IF(AND($E$3=3),'Marks Entry 3rd'!AG94,IF(AND($E$3=4),'Marks Entry 4th'!AG94,"")))))</f>
        <v/>
      </c>
      <c r="BG95" s="93" t="str">
        <f>IF(OR($E95="",$G95=""),"",IF(AND($E$3=1),'Marks Entry 1st'!AH94,IF(AND($E$3=2),'Marks Entry 2nd'!AH94,IF(AND($E$3=3),'Marks Entry 3rd'!AH94,IF(AND($E$3=4),'Marks Entry 4th'!AH94,"")))))</f>
        <v/>
      </c>
      <c r="BH95" s="93" t="str">
        <f>IF(OR($E95="",$G95=""),"",IF(AND($E$3=1),'Marks Entry 1st'!AI94,IF(AND($E$3=2),'Marks Entry 2nd'!AI94,IF(AND($E$3=3),'Marks Entry 3rd'!AI94,IF(AND($E$3=4),'Marks Entry 4th'!AI94,"")))))</f>
        <v/>
      </c>
      <c r="BI95" s="92" t="str">
        <f t="shared" si="105"/>
        <v/>
      </c>
      <c r="BJ95" s="87" t="str">
        <f t="shared" si="106"/>
        <v/>
      </c>
      <c r="BK95" s="144">
        <f t="shared" si="107"/>
        <v>0</v>
      </c>
      <c r="BL95" s="144" t="str">
        <f t="shared" si="108"/>
        <v/>
      </c>
      <c r="BM95" s="144" t="str">
        <f t="shared" si="71"/>
        <v/>
      </c>
      <c r="BN95" s="144" t="str">
        <f t="shared" si="109"/>
        <v/>
      </c>
      <c r="BO95" s="144" t="str">
        <f t="shared" si="72"/>
        <v/>
      </c>
      <c r="BP95" s="148" t="str">
        <f t="shared" si="73"/>
        <v/>
      </c>
      <c r="BQ95" s="180" t="str">
        <f>IF(OR($E95="",$G95=""),"",IF(AND($E$3=1),'Marks Entry 1st'!AJ94,IF(AND($E$3=2),'Marks Entry 2nd'!AJ94,IF(AND($E$3=3),'Marks Entry 3rd'!AJ94,IF(AND($E$3=4),'Marks Entry 4th'!AJ94,"")))))</f>
        <v/>
      </c>
      <c r="BR95" s="180" t="str">
        <f>IF(OR($E95="",$G95=""),"",IF(AND($E$3=1),'Marks Entry 1st'!AK94,IF(AND($E$3=2),'Marks Entry 2nd'!AK94,IF(AND($E$3=3),'Marks Entry 3rd'!AK94,IF(AND($E$3=4),'Marks Entry 4th'!AK94,"")))))</f>
        <v/>
      </c>
      <c r="BS95" s="87" t="str">
        <f t="shared" si="110"/>
        <v/>
      </c>
      <c r="BT95" s="180" t="str">
        <f>IF(OR($E95="",$G95=""),"",IF(AND($E$3=1),'Marks Entry 1st'!AL94,IF(AND($E$3=2),'Marks Entry 2nd'!AL94,IF(AND($E$3=3),'Marks Entry 3rd'!AL94,IF(AND($E$3=4),'Marks Entry 4th'!AL94,"")))))</f>
        <v/>
      </c>
      <c r="BU95" s="180" t="str">
        <f>IF(OR($E95="",$G95=""),"",IF(AND($E$3=1),'Marks Entry 1st'!AM94,IF(AND($E$3=2),'Marks Entry 2nd'!AM94,IF(AND($E$3=3),'Marks Entry 3rd'!AM94,IF(AND($E$3=4),'Marks Entry 4th'!AM94,"")))))</f>
        <v/>
      </c>
      <c r="BV95" s="180" t="str">
        <f>IF(OR($E95="",$G95=""),"",IF(AND($E$3=1),'Marks Entry 1st'!AN94,IF(AND($E$3=2),'Marks Entry 2nd'!AN94,IF(AND($E$3=3),'Marks Entry 3rd'!AN94,IF(AND($E$3=4),'Marks Entry 4th'!AN94,"")))))</f>
        <v/>
      </c>
      <c r="BW95" s="91" t="str">
        <f t="shared" si="111"/>
        <v/>
      </c>
      <c r="BX95" s="87">
        <f t="shared" si="112"/>
        <v>0</v>
      </c>
      <c r="BY95" s="93" t="str">
        <f>IF(OR($E95="",$G95=""),"",IF(AND($E$3=1),'Marks Entry 1st'!AO94,IF(AND($E$3=2),'Marks Entry 2nd'!AO94,IF(AND($E$3=3),'Marks Entry 3rd'!AO94,IF(AND($E$3=4),'Marks Entry 4th'!AO94,"")))))</f>
        <v/>
      </c>
      <c r="BZ95" s="93" t="str">
        <f>IF(OR($E95="",$G95=""),"",IF(AND($E$3=1),'Marks Entry 1st'!AP94,IF(AND($E$3=2),'Marks Entry 2nd'!AP94,IF(AND($E$3=3),'Marks Entry 3rd'!AP94,IF(AND($E$3=4),'Marks Entry 4th'!AP94,"")))))</f>
        <v/>
      </c>
      <c r="CA95" s="93" t="str">
        <f>IF(OR($E95="",$G95=""),"",IF(AND($E$3=1),'Marks Entry 1st'!AQ94,IF(AND($E$3=2),'Marks Entry 2nd'!AQ94,IF(AND($E$3=3),'Marks Entry 3rd'!AQ94,IF(AND($E$3=4),'Marks Entry 4th'!AQ94,"")))))</f>
        <v/>
      </c>
      <c r="CB95" s="92" t="str">
        <f t="shared" si="113"/>
        <v/>
      </c>
      <c r="CC95" s="87" t="str">
        <f t="shared" si="114"/>
        <v/>
      </c>
      <c r="CD95" s="144">
        <f t="shared" si="115"/>
        <v>0</v>
      </c>
      <c r="CE95" s="144" t="str">
        <f t="shared" si="116"/>
        <v/>
      </c>
      <c r="CF95" s="144" t="str">
        <f t="shared" si="74"/>
        <v/>
      </c>
      <c r="CG95" s="144" t="str">
        <f t="shared" si="117"/>
        <v/>
      </c>
      <c r="CH95" s="144" t="str">
        <f t="shared" si="75"/>
        <v/>
      </c>
      <c r="CI95" s="148" t="str">
        <f t="shared" si="76"/>
        <v/>
      </c>
      <c r="CJ95" s="380" t="str">
        <f>IF(OR($E95="",$G95=""),"",IF(AND($E$3=1),'Marks Entry 1st'!AR94,IF(AND($E$3=2),'Marks Entry 2nd'!AR94,IF(AND($E$3=3),'Marks Entry 3rd'!AR94,IF(AND($E$3=4),'Marks Entry 4th'!AR94,"")))))</f>
        <v/>
      </c>
      <c r="CK95" s="380" t="str">
        <f>IF(OR($E95="",$G95=""),"",IF(AND($E$3=1),'Marks Entry 1st'!AS94,IF(AND($E$3=2),'Marks Entry 2nd'!AS94,IF(AND($E$3=3),'Marks Entry 3rd'!AS94,IF(AND($E$3=4),'Marks Entry 4th'!AS94,"")))))</f>
        <v/>
      </c>
      <c r="CL95" s="380" t="str">
        <f>IF(OR($E95="",$G95=""),"",IF(AND($E$3=1),'Marks Entry 1st'!AT94,IF(AND($E$3=2),'Marks Entry 2nd'!AT94,IF(AND($E$3=3),'Marks Entry 3rd'!AT94,IF(AND($E$3=4),'Marks Entry 4th'!AT94,"")))))</f>
        <v/>
      </c>
      <c r="CM95" s="181" t="str">
        <f t="shared" si="118"/>
        <v/>
      </c>
      <c r="CN95" s="182">
        <f t="shared" si="119"/>
        <v>0</v>
      </c>
      <c r="CO95" s="182" t="str">
        <f t="shared" si="120"/>
        <v/>
      </c>
      <c r="CP95" s="182" t="str">
        <f t="shared" si="121"/>
        <v/>
      </c>
      <c r="CQ95" s="147" t="str">
        <f t="shared" si="77"/>
        <v/>
      </c>
      <c r="CR95" s="380" t="str">
        <f>IF(OR($E95="",$G95=""),"",IF(AND($E$3=1),'Marks Entry 1st'!AU94,IF(AND($E$3=2),'Marks Entry 2nd'!AU94,IF(AND($E$3=3),'Marks Entry 3rd'!AU94,IF(AND($E$3=4),'Marks Entry 4th'!AU94,"")))))</f>
        <v/>
      </c>
      <c r="CS95" s="380" t="str">
        <f>IF(OR($E95="",$G95=""),"",IF(AND($E$3=1),'Marks Entry 1st'!AV94,IF(AND($E$3=2),'Marks Entry 2nd'!AV94,IF(AND($E$3=3),'Marks Entry 3rd'!AV94,IF(AND($E$3=4),'Marks Entry 4th'!AV94,"")))))</f>
        <v/>
      </c>
      <c r="CT95" s="380" t="str">
        <f>IF(OR($E95="",$G95=""),"",IF(AND($E$3=1),'Marks Entry 1st'!AW94,IF(AND($E$3=2),'Marks Entry 2nd'!AW94,IF(AND($E$3=3),'Marks Entry 3rd'!AW94,IF(AND($E$3=4),'Marks Entry 4th'!AW94,"")))))</f>
        <v/>
      </c>
      <c r="CU95" s="181" t="str">
        <f t="shared" si="122"/>
        <v/>
      </c>
      <c r="CV95" s="182">
        <f t="shared" si="123"/>
        <v>0</v>
      </c>
      <c r="CW95" s="182" t="str">
        <f t="shared" si="124"/>
        <v/>
      </c>
      <c r="CX95" s="182" t="str">
        <f t="shared" si="125"/>
        <v/>
      </c>
      <c r="CY95" s="147" t="str">
        <f t="shared" si="78"/>
        <v/>
      </c>
      <c r="CZ95" s="380" t="str">
        <f>IF(OR($E95="",$G95=""),"",IF(AND($E$3=1),'Marks Entry 1st'!AX94,IF(AND($E$3=2),'Marks Entry 2nd'!AX94,IF(AND($E$3=3),'Marks Entry 3rd'!AX94,IF(AND($E$3=4),'Marks Entry 4th'!AX94,"")))))</f>
        <v/>
      </c>
      <c r="DA95" s="380" t="str">
        <f>IF(OR($E95="",$G95=""),"",IF(AND($E$3=1),'Marks Entry 1st'!AY94,IF(AND($E$3=2),'Marks Entry 2nd'!AY94,IF(AND($E$3=3),'Marks Entry 3rd'!AY94,IF(AND($E$3=4),'Marks Entry 4th'!AY94,"")))))</f>
        <v/>
      </c>
      <c r="DB95" s="380" t="str">
        <f>IF(OR($E95="",$G95=""),"",IF(AND($E$3=1),'Marks Entry 1st'!AZ94,IF(AND($E$3=2),'Marks Entry 2nd'!AZ94,IF(AND($E$3=3),'Marks Entry 3rd'!AZ94,IF(AND($E$3=4),'Marks Entry 4th'!AZ94,"")))))</f>
        <v/>
      </c>
      <c r="DC95" s="181" t="str">
        <f t="shared" si="126"/>
        <v/>
      </c>
      <c r="DD95" s="182">
        <f t="shared" si="127"/>
        <v>0</v>
      </c>
      <c r="DE95" s="182" t="str">
        <f t="shared" si="128"/>
        <v/>
      </c>
      <c r="DF95" s="182" t="str">
        <f t="shared" si="129"/>
        <v/>
      </c>
      <c r="DG95" s="147" t="str">
        <f t="shared" si="79"/>
        <v/>
      </c>
      <c r="DH95" s="104" t="str">
        <f t="shared" si="80"/>
        <v/>
      </c>
      <c r="DI95" s="105" t="str">
        <f t="shared" si="81"/>
        <v/>
      </c>
      <c r="DJ95" s="111" t="str">
        <f t="shared" si="82"/>
        <v/>
      </c>
      <c r="DK95" s="112" t="str">
        <f t="shared" si="83"/>
        <v/>
      </c>
      <c r="DL95" s="386" t="str">
        <f t="shared" si="84"/>
        <v/>
      </c>
      <c r="DM95" s="72" t="str">
        <f>IF(OR($E95="",$G95=""),"",IF(AND($E$3=1),'Marks Entry 1st'!BA94,IF(AND($E$3=2),'Marks Entry 2nd'!BA94,IF(AND($E$3=3),'Marks Entry 3rd'!BA94,IF(AND($E$3=4),'Marks Entry 4th'!BA94,"")))))</f>
        <v/>
      </c>
      <c r="DN95" s="72" t="str">
        <f>IF(OR($E95="",$G95=""),"",IF(AND($E$3=1),'Marks Entry 1st'!BB94,IF(AND($E$3=2),'Marks Entry 2nd'!BB94,IF(AND($E$3=3),'Marks Entry 3rd'!BB94,IF(AND($E$3=4),'Marks Entry 4th'!BB94,"")))))</f>
        <v/>
      </c>
      <c r="DO95" s="328" t="str">
        <f t="shared" si="85"/>
        <v/>
      </c>
      <c r="DP95" s="73"/>
      <c r="DW95" s="75">
        <f>IF(AND($E$3=1),'Marks Entry 1st'!I94,IF(AND($E$3=2),'Marks Entry 2nd'!I94,IF(AND($E$3=3),'Marks Entry 3rd'!I94,IF(AND($E$3=4),'Marks Entry 4th'!I94,""))))</f>
        <v>0</v>
      </c>
    </row>
    <row r="96" spans="1:127" ht="18.899999999999999" customHeight="1">
      <c r="A96" s="94">
        <v>89</v>
      </c>
      <c r="B96" s="94" t="str">
        <f>IF(OR(DW96=0,DW96=""),"",IF(AND($E$3=1),'Marks Entry 1st'!I95,IF(AND($E$3=2),'Marks Entry 2nd'!I95,IF(AND($E$3=3),'Marks Entry 3rd'!I95,IF(AND($E$3=4),'Marks Entry 4th'!I95,"")))))</f>
        <v/>
      </c>
      <c r="C96" s="95" t="str">
        <f>IF(OR(B96=0,B96=""),"",IF(AND($E$3=1),'Marks Entry 1st'!B95,IF(AND($E$3=2),'Marks Entry 2nd'!B95,IF(AND($E$3=3),'Marks Entry 3rd'!B95,IF(AND($E$3=4),'Marks Entry 4th'!B95,"")))))</f>
        <v/>
      </c>
      <c r="D96" s="95" t="str">
        <f>IF(OR(B96=0,B96=""),"",IF(AND($E$3=1),'Marks Entry 1st'!C95,IF(AND($E$3=2),'Marks Entry 2nd'!C95,IF(AND($E$3=3),'Marks Entry 3rd'!C95,IF(AND($E$3=4),'Marks Entry 4th'!C95,"")))))</f>
        <v/>
      </c>
      <c r="E96" s="96" t="str">
        <f>IF(OR(B96=0,B96=""),"",IF(AND($E$3=1),'Marks Entry 1st'!E95,IF(AND($E$3=2),'Marks Entry 2nd'!E95,IF(AND($E$3=3),'Marks Entry 3rd'!E95,IF(AND($E$3=4),'Marks Entry 4th'!E95,"")))))</f>
        <v/>
      </c>
      <c r="F96" s="95" t="str">
        <f>IF(OR(B96=0,B96=""),"",IF(AND($E$3=1),'Marks Entry 1st'!D95,IF(AND($E$3=2),'Marks Entry 2nd'!D95,IF(AND($E$3=3),'Marks Entry 3rd'!D95,IF(AND($E$3=4),'Marks Entry 4th'!D95,"")))))</f>
        <v/>
      </c>
      <c r="G96" s="90" t="str">
        <f>IF(OR(B96=0,B96=""),"",IF(AND($E$3=1),'Marks Entry 1st'!F95,IF(AND($E$3=2),'Marks Entry 2nd'!F95,IF(AND($E$3=3),'Marks Entry 3rd'!F95,IF(AND($E$3=4),'Marks Entry 4th'!F95,"")))))</f>
        <v/>
      </c>
      <c r="H96" s="90" t="str">
        <f>IF(OR(B96=0,B96=""),"",IF(AND($E$3=1),'Marks Entry 1st'!G95,IF(AND($E$3=2),'Marks Entry 2nd'!G95,IF(AND($E$3=3),'Marks Entry 3rd'!G95,IF(AND($E$3=4),'Marks Entry 4th'!G95,"")))))</f>
        <v/>
      </c>
      <c r="I96" s="90" t="str">
        <f>IF(OR(B96=0,B96=""),"",IF(AND($E$3=1),'Marks Entry 1st'!H95,IF(AND($E$3=2),'Marks Entry 2nd'!H95,IF(AND($E$3=3),'Marks Entry 3rd'!H95,IF(AND($E$3=4),'Marks Entry 4th'!H95,"")))))</f>
        <v/>
      </c>
      <c r="J96" s="379" t="str">
        <f>IF(OR(B96=0,B96=""),"",IF(AND($E$3=1),'Marks Entry 1st'!J95,IF(AND($E$3=2),'Marks Entry 2nd'!J95,IF(AND($E$3=3),'Marks Entry 3rd'!J95,IF(AND($E$3=4),'Marks Entry 4th'!J95,"")))))</f>
        <v/>
      </c>
      <c r="K96" s="379" t="str">
        <f>IF(OR(B96=0,B96=""),"",IF(AND($E$3=1),'Marks Entry 1st'!K95,IF(AND($E$3=2),'Marks Entry 2nd'!K95,IF(AND($E$3=3),'Marks Entry 3rd'!K95,IF(AND($E$3=4),'Marks Entry 4th'!K95,"")))))</f>
        <v/>
      </c>
      <c r="L96" s="180" t="str">
        <f>IF(OR($E96="",$G96=""),"",IF(AND($E$3=1),'Marks Entry 1st'!L95,IF(AND($E$3=2),'Marks Entry 2nd'!L95,IF(AND($E$3=3),'Marks Entry 3rd'!L95,IF(AND($E$3=4),'Marks Entry 4th'!L95,"")))))</f>
        <v/>
      </c>
      <c r="M96" s="180" t="str">
        <f>IF(OR($E96="",$G96=""),"",IF(AND($E$3=1),'Marks Entry 1st'!M95,IF(AND($E$3=2),'Marks Entry 2nd'!M95,IF(AND($E$3=3),'Marks Entry 3rd'!M95,IF(AND($E$3=4),'Marks Entry 4th'!M95,"")))))</f>
        <v/>
      </c>
      <c r="N96" s="87" t="str">
        <f t="shared" si="86"/>
        <v/>
      </c>
      <c r="O96" s="180" t="str">
        <f>IF(OR($E96="",$G96=""),"",IF(AND($E$3=1),'Marks Entry 1st'!N95,IF(AND($E$3=2),'Marks Entry 2nd'!N95,IF(AND($E$3=3),'Marks Entry 3rd'!N95,IF(AND($E$3=4),'Marks Entry 4th'!N95,"")))))</f>
        <v/>
      </c>
      <c r="P96" s="180" t="str">
        <f>IF(OR($E96="",$G96=""),"",IF(AND($E$3=1),'Marks Entry 1st'!O95,IF(AND($E$3=2),'Marks Entry 2nd'!O95,IF(AND($E$3=3),'Marks Entry 3rd'!O95,IF(AND($E$3=4),'Marks Entry 4th'!O95,"")))))</f>
        <v/>
      </c>
      <c r="Q96" s="180" t="str">
        <f>IF(OR($E96="",$G96=""),"",IF(AND($E$3=1),'Marks Entry 1st'!P95,IF(AND($E$3=2),'Marks Entry 2nd'!P95,IF(AND($E$3=3),'Marks Entry 3rd'!P95,IF(AND($E$3=4),'Marks Entry 4th'!P95,"")))))</f>
        <v/>
      </c>
      <c r="R96" s="91" t="str">
        <f t="shared" si="87"/>
        <v/>
      </c>
      <c r="S96" s="87">
        <f t="shared" si="88"/>
        <v>0</v>
      </c>
      <c r="T96" s="93" t="str">
        <f>IF(OR($E96="",$G96=""),"",IF(AND($E$3=1),'Marks Entry 1st'!Q95,IF(AND($E$3=2),'Marks Entry 2nd'!Q95,IF(AND($E$3=3),'Marks Entry 3rd'!Q95,IF(AND($E$3=4),'Marks Entry 4th'!Q95,"")))))</f>
        <v/>
      </c>
      <c r="U96" s="93" t="str">
        <f>IF(OR($E96="",$G96=""),"",IF(AND($E$3=1),'Marks Entry 1st'!R95,IF(AND($E$3=2),'Marks Entry 2nd'!R95,IF(AND($E$3=3),'Marks Entry 3rd'!R95,IF(AND($E$3=4),'Marks Entry 4th'!R95,"")))))</f>
        <v/>
      </c>
      <c r="V96" s="93" t="str">
        <f>IF(OR($E96="",$G96=""),"",IF(AND($E$3=1),'Marks Entry 1st'!S95,IF(AND($E$3=2),'Marks Entry 2nd'!S95,IF(AND($E$3=3),'Marks Entry 3rd'!S95,IF(AND($E$3=4),'Marks Entry 4th'!S95,"")))))</f>
        <v/>
      </c>
      <c r="W96" s="92" t="str">
        <f t="shared" si="89"/>
        <v/>
      </c>
      <c r="X96" s="87" t="str">
        <f t="shared" si="90"/>
        <v/>
      </c>
      <c r="Y96" s="144">
        <f t="shared" si="91"/>
        <v>0</v>
      </c>
      <c r="Z96" s="144" t="str">
        <f t="shared" si="92"/>
        <v/>
      </c>
      <c r="AA96" s="144" t="str">
        <f t="shared" si="65"/>
        <v/>
      </c>
      <c r="AB96" s="144" t="str">
        <f t="shared" si="93"/>
        <v/>
      </c>
      <c r="AC96" s="144" t="str">
        <f t="shared" si="66"/>
        <v/>
      </c>
      <c r="AD96" s="148" t="str">
        <f t="shared" si="67"/>
        <v/>
      </c>
      <c r="AE96" s="180" t="str">
        <f>IF(OR($E96="",$G96=""),"",IF(AND($E$3=1),'Marks Entry 1st'!T95,IF(AND($E$3=2),'Marks Entry 2nd'!T95,IF(AND($E$3=3),'Marks Entry 3rd'!T95,IF(AND($E$3=4),'Marks Entry 4th'!T95,"")))))</f>
        <v/>
      </c>
      <c r="AF96" s="180" t="str">
        <f>IF(OR($E96="",$G96=""),"",IF(AND($E$3=1),'Marks Entry 1st'!U95,IF(AND($E$3=2),'Marks Entry 2nd'!U95,IF(AND($E$3=3),'Marks Entry 3rd'!U95,IF(AND($E$3=4),'Marks Entry 4th'!U95,"")))))</f>
        <v/>
      </c>
      <c r="AG96" s="87" t="str">
        <f t="shared" si="94"/>
        <v/>
      </c>
      <c r="AH96" s="180" t="str">
        <f>IF(OR($E96="",$G96=""),"",IF(AND($E$3=1),'Marks Entry 1st'!V95,IF(AND($E$3=2),'Marks Entry 2nd'!V95,IF(AND($E$3=3),'Marks Entry 3rd'!V95,IF(AND($E$3=4),'Marks Entry 4th'!V95,"")))))</f>
        <v/>
      </c>
      <c r="AI96" s="180" t="str">
        <f>IF(OR($E96="",$G96=""),"",IF(AND($E$3=1),'Marks Entry 1st'!W95,IF(AND($E$3=2),'Marks Entry 2nd'!W95,IF(AND($E$3=3),'Marks Entry 3rd'!W95,IF(AND($E$3=4),'Marks Entry 4th'!W95,"")))))</f>
        <v/>
      </c>
      <c r="AJ96" s="180" t="str">
        <f>IF(OR($E96="",$G96=""),"",IF(AND($E$3=1),'Marks Entry 1st'!X95,IF(AND($E$3=2),'Marks Entry 2nd'!X95,IF(AND($E$3=3),'Marks Entry 3rd'!X95,IF(AND($E$3=4),'Marks Entry 4th'!X95,"")))))</f>
        <v/>
      </c>
      <c r="AK96" s="91" t="str">
        <f t="shared" si="95"/>
        <v/>
      </c>
      <c r="AL96" s="87">
        <f t="shared" si="96"/>
        <v>0</v>
      </c>
      <c r="AM96" s="93" t="str">
        <f>IF(OR($E96="",$G96=""),"",IF(AND($E$3=1),'Marks Entry 1st'!Y95,IF(AND($E$3=2),'Marks Entry 2nd'!Y95,IF(AND($E$3=3),'Marks Entry 3rd'!Y95,IF(AND($E$3=4),'Marks Entry 4th'!Y95,"")))))</f>
        <v/>
      </c>
      <c r="AN96" s="93" t="str">
        <f>IF(OR($E96="",$G96=""),"",IF(AND($E$3=1),'Marks Entry 1st'!Z95,IF(AND($E$3=2),'Marks Entry 2nd'!Z95,IF(AND($E$3=3),'Marks Entry 3rd'!Z95,IF(AND($E$3=4),'Marks Entry 4th'!Z95,"")))))</f>
        <v/>
      </c>
      <c r="AO96" s="93" t="str">
        <f>IF(OR($E96="",$G96=""),"",IF(AND($E$3=1),'Marks Entry 1st'!AA95,IF(AND($E$3=2),'Marks Entry 2nd'!AA95,IF(AND($E$3=3),'Marks Entry 3rd'!AA95,IF(AND($E$3=4),'Marks Entry 4th'!AA95,"")))))</f>
        <v/>
      </c>
      <c r="AP96" s="92" t="str">
        <f t="shared" si="97"/>
        <v/>
      </c>
      <c r="AQ96" s="87" t="str">
        <f t="shared" si="98"/>
        <v/>
      </c>
      <c r="AR96" s="144">
        <f t="shared" si="99"/>
        <v>0</v>
      </c>
      <c r="AS96" s="144" t="str">
        <f t="shared" si="100"/>
        <v/>
      </c>
      <c r="AT96" s="144" t="str">
        <f t="shared" si="68"/>
        <v/>
      </c>
      <c r="AU96" s="144" t="str">
        <f t="shared" si="101"/>
        <v/>
      </c>
      <c r="AV96" s="144" t="str">
        <f t="shared" si="69"/>
        <v/>
      </c>
      <c r="AW96" s="148" t="str">
        <f t="shared" si="70"/>
        <v/>
      </c>
      <c r="AX96" s="180" t="str">
        <f>IF(OR($E96="",$G96=""),"",IF(AND($E$3=1),'Marks Entry 1st'!AB95,IF(AND($E$3=2),'Marks Entry 2nd'!AB95,IF(AND($E$3=3),'Marks Entry 3rd'!AB95,IF(AND($E$3=4),'Marks Entry 4th'!AB95,"")))))</f>
        <v/>
      </c>
      <c r="AY96" s="180" t="str">
        <f>IF(OR($E96="",$G96=""),"",IF(AND($E$3=1),'Marks Entry 1st'!AC95,IF(AND($E$3=2),'Marks Entry 2nd'!AC95,IF(AND($E$3=3),'Marks Entry 3rd'!AC95,IF(AND($E$3=4),'Marks Entry 4th'!AC95,"")))))</f>
        <v/>
      </c>
      <c r="AZ96" s="87" t="str">
        <f t="shared" si="102"/>
        <v/>
      </c>
      <c r="BA96" s="180" t="str">
        <f>IF(OR($E96="",$G96=""),"",IF(AND($E$3=1),'Marks Entry 1st'!AD95,IF(AND($E$3=2),'Marks Entry 2nd'!AD95,IF(AND($E$3=3),'Marks Entry 3rd'!AD95,IF(AND($E$3=4),'Marks Entry 4th'!AD95,"")))))</f>
        <v/>
      </c>
      <c r="BB96" s="180" t="str">
        <f>IF(OR($E96="",$G96=""),"",IF(AND($E$3=1),'Marks Entry 1st'!AE95,IF(AND($E$3=2),'Marks Entry 2nd'!AE95,IF(AND($E$3=3),'Marks Entry 3rd'!AE95,IF(AND($E$3=4),'Marks Entry 4th'!AE95,"")))))</f>
        <v/>
      </c>
      <c r="BC96" s="180" t="str">
        <f>IF(OR($E96="",$G96=""),"",IF(AND($E$3=1),'Marks Entry 1st'!AF95,IF(AND($E$3=2),'Marks Entry 2nd'!AF95,IF(AND($E$3=3),'Marks Entry 3rd'!AF95,IF(AND($E$3=4),'Marks Entry 4th'!AF95,"")))))</f>
        <v/>
      </c>
      <c r="BD96" s="91" t="str">
        <f t="shared" si="103"/>
        <v/>
      </c>
      <c r="BE96" s="87">
        <f t="shared" si="104"/>
        <v>0</v>
      </c>
      <c r="BF96" s="93" t="str">
        <f>IF(OR($E96="",$G96=""),"",IF(AND($E$3=1),'Marks Entry 1st'!AG95,IF(AND($E$3=2),'Marks Entry 2nd'!AG95,IF(AND($E$3=3),'Marks Entry 3rd'!AG95,IF(AND($E$3=4),'Marks Entry 4th'!AG95,"")))))</f>
        <v/>
      </c>
      <c r="BG96" s="93" t="str">
        <f>IF(OR($E96="",$G96=""),"",IF(AND($E$3=1),'Marks Entry 1st'!AH95,IF(AND($E$3=2),'Marks Entry 2nd'!AH95,IF(AND($E$3=3),'Marks Entry 3rd'!AH95,IF(AND($E$3=4),'Marks Entry 4th'!AH95,"")))))</f>
        <v/>
      </c>
      <c r="BH96" s="93" t="str">
        <f>IF(OR($E96="",$G96=""),"",IF(AND($E$3=1),'Marks Entry 1st'!AI95,IF(AND($E$3=2),'Marks Entry 2nd'!AI95,IF(AND($E$3=3),'Marks Entry 3rd'!AI95,IF(AND($E$3=4),'Marks Entry 4th'!AI95,"")))))</f>
        <v/>
      </c>
      <c r="BI96" s="92" t="str">
        <f t="shared" si="105"/>
        <v/>
      </c>
      <c r="BJ96" s="87" t="str">
        <f t="shared" si="106"/>
        <v/>
      </c>
      <c r="BK96" s="144">
        <f t="shared" si="107"/>
        <v>0</v>
      </c>
      <c r="BL96" s="144" t="str">
        <f t="shared" si="108"/>
        <v/>
      </c>
      <c r="BM96" s="144" t="str">
        <f t="shared" si="71"/>
        <v/>
      </c>
      <c r="BN96" s="144" t="str">
        <f t="shared" si="109"/>
        <v/>
      </c>
      <c r="BO96" s="144" t="str">
        <f t="shared" si="72"/>
        <v/>
      </c>
      <c r="BP96" s="148" t="str">
        <f t="shared" si="73"/>
        <v/>
      </c>
      <c r="BQ96" s="180" t="str">
        <f>IF(OR($E96="",$G96=""),"",IF(AND($E$3=1),'Marks Entry 1st'!AJ95,IF(AND($E$3=2),'Marks Entry 2nd'!AJ95,IF(AND($E$3=3),'Marks Entry 3rd'!AJ95,IF(AND($E$3=4),'Marks Entry 4th'!AJ95,"")))))</f>
        <v/>
      </c>
      <c r="BR96" s="180" t="str">
        <f>IF(OR($E96="",$G96=""),"",IF(AND($E$3=1),'Marks Entry 1st'!AK95,IF(AND($E$3=2),'Marks Entry 2nd'!AK95,IF(AND($E$3=3),'Marks Entry 3rd'!AK95,IF(AND($E$3=4),'Marks Entry 4th'!AK95,"")))))</f>
        <v/>
      </c>
      <c r="BS96" s="87" t="str">
        <f t="shared" si="110"/>
        <v/>
      </c>
      <c r="BT96" s="180" t="str">
        <f>IF(OR($E96="",$G96=""),"",IF(AND($E$3=1),'Marks Entry 1st'!AL95,IF(AND($E$3=2),'Marks Entry 2nd'!AL95,IF(AND($E$3=3),'Marks Entry 3rd'!AL95,IF(AND($E$3=4),'Marks Entry 4th'!AL95,"")))))</f>
        <v/>
      </c>
      <c r="BU96" s="180" t="str">
        <f>IF(OR($E96="",$G96=""),"",IF(AND($E$3=1),'Marks Entry 1st'!AM95,IF(AND($E$3=2),'Marks Entry 2nd'!AM95,IF(AND($E$3=3),'Marks Entry 3rd'!AM95,IF(AND($E$3=4),'Marks Entry 4th'!AM95,"")))))</f>
        <v/>
      </c>
      <c r="BV96" s="180" t="str">
        <f>IF(OR($E96="",$G96=""),"",IF(AND($E$3=1),'Marks Entry 1st'!AN95,IF(AND($E$3=2),'Marks Entry 2nd'!AN95,IF(AND($E$3=3),'Marks Entry 3rd'!AN95,IF(AND($E$3=4),'Marks Entry 4th'!AN95,"")))))</f>
        <v/>
      </c>
      <c r="BW96" s="91" t="str">
        <f t="shared" si="111"/>
        <v/>
      </c>
      <c r="BX96" s="87">
        <f t="shared" si="112"/>
        <v>0</v>
      </c>
      <c r="BY96" s="93" t="str">
        <f>IF(OR($E96="",$G96=""),"",IF(AND($E$3=1),'Marks Entry 1st'!AO95,IF(AND($E$3=2),'Marks Entry 2nd'!AO95,IF(AND($E$3=3),'Marks Entry 3rd'!AO95,IF(AND($E$3=4),'Marks Entry 4th'!AO95,"")))))</f>
        <v/>
      </c>
      <c r="BZ96" s="93" t="str">
        <f>IF(OR($E96="",$G96=""),"",IF(AND($E$3=1),'Marks Entry 1st'!AP95,IF(AND($E$3=2),'Marks Entry 2nd'!AP95,IF(AND($E$3=3),'Marks Entry 3rd'!AP95,IF(AND($E$3=4),'Marks Entry 4th'!AP95,"")))))</f>
        <v/>
      </c>
      <c r="CA96" s="93" t="str">
        <f>IF(OR($E96="",$G96=""),"",IF(AND($E$3=1),'Marks Entry 1st'!AQ95,IF(AND($E$3=2),'Marks Entry 2nd'!AQ95,IF(AND($E$3=3),'Marks Entry 3rd'!AQ95,IF(AND($E$3=4),'Marks Entry 4th'!AQ95,"")))))</f>
        <v/>
      </c>
      <c r="CB96" s="92" t="str">
        <f t="shared" si="113"/>
        <v/>
      </c>
      <c r="CC96" s="87" t="str">
        <f t="shared" si="114"/>
        <v/>
      </c>
      <c r="CD96" s="144">
        <f t="shared" si="115"/>
        <v>0</v>
      </c>
      <c r="CE96" s="144" t="str">
        <f t="shared" si="116"/>
        <v/>
      </c>
      <c r="CF96" s="144" t="str">
        <f t="shared" si="74"/>
        <v/>
      </c>
      <c r="CG96" s="144" t="str">
        <f t="shared" si="117"/>
        <v/>
      </c>
      <c r="CH96" s="144" t="str">
        <f t="shared" si="75"/>
        <v/>
      </c>
      <c r="CI96" s="148" t="str">
        <f t="shared" si="76"/>
        <v/>
      </c>
      <c r="CJ96" s="380" t="str">
        <f>IF(OR($E96="",$G96=""),"",IF(AND($E$3=1),'Marks Entry 1st'!AR95,IF(AND($E$3=2),'Marks Entry 2nd'!AR95,IF(AND($E$3=3),'Marks Entry 3rd'!AR95,IF(AND($E$3=4),'Marks Entry 4th'!AR95,"")))))</f>
        <v/>
      </c>
      <c r="CK96" s="380" t="str">
        <f>IF(OR($E96="",$G96=""),"",IF(AND($E$3=1),'Marks Entry 1st'!AS95,IF(AND($E$3=2),'Marks Entry 2nd'!AS95,IF(AND($E$3=3),'Marks Entry 3rd'!AS95,IF(AND($E$3=4),'Marks Entry 4th'!AS95,"")))))</f>
        <v/>
      </c>
      <c r="CL96" s="380" t="str">
        <f>IF(OR($E96="",$G96=""),"",IF(AND($E$3=1),'Marks Entry 1st'!AT95,IF(AND($E$3=2),'Marks Entry 2nd'!AT95,IF(AND($E$3=3),'Marks Entry 3rd'!AT95,IF(AND($E$3=4),'Marks Entry 4th'!AT95,"")))))</f>
        <v/>
      </c>
      <c r="CM96" s="181" t="str">
        <f t="shared" si="118"/>
        <v/>
      </c>
      <c r="CN96" s="182">
        <f t="shared" si="119"/>
        <v>0</v>
      </c>
      <c r="CO96" s="182" t="str">
        <f t="shared" si="120"/>
        <v/>
      </c>
      <c r="CP96" s="182" t="str">
        <f t="shared" si="121"/>
        <v/>
      </c>
      <c r="CQ96" s="147" t="str">
        <f t="shared" si="77"/>
        <v/>
      </c>
      <c r="CR96" s="380" t="str">
        <f>IF(OR($E96="",$G96=""),"",IF(AND($E$3=1),'Marks Entry 1st'!AU95,IF(AND($E$3=2),'Marks Entry 2nd'!AU95,IF(AND($E$3=3),'Marks Entry 3rd'!AU95,IF(AND($E$3=4),'Marks Entry 4th'!AU95,"")))))</f>
        <v/>
      </c>
      <c r="CS96" s="380" t="str">
        <f>IF(OR($E96="",$G96=""),"",IF(AND($E$3=1),'Marks Entry 1st'!AV95,IF(AND($E$3=2),'Marks Entry 2nd'!AV95,IF(AND($E$3=3),'Marks Entry 3rd'!AV95,IF(AND($E$3=4),'Marks Entry 4th'!AV95,"")))))</f>
        <v/>
      </c>
      <c r="CT96" s="380" t="str">
        <f>IF(OR($E96="",$G96=""),"",IF(AND($E$3=1),'Marks Entry 1st'!AW95,IF(AND($E$3=2),'Marks Entry 2nd'!AW95,IF(AND($E$3=3),'Marks Entry 3rd'!AW95,IF(AND($E$3=4),'Marks Entry 4th'!AW95,"")))))</f>
        <v/>
      </c>
      <c r="CU96" s="181" t="str">
        <f t="shared" si="122"/>
        <v/>
      </c>
      <c r="CV96" s="182">
        <f t="shared" si="123"/>
        <v>0</v>
      </c>
      <c r="CW96" s="182" t="str">
        <f t="shared" si="124"/>
        <v/>
      </c>
      <c r="CX96" s="182" t="str">
        <f t="shared" si="125"/>
        <v/>
      </c>
      <c r="CY96" s="147" t="str">
        <f t="shared" si="78"/>
        <v/>
      </c>
      <c r="CZ96" s="380" t="str">
        <f>IF(OR($E96="",$G96=""),"",IF(AND($E$3=1),'Marks Entry 1st'!AX95,IF(AND($E$3=2),'Marks Entry 2nd'!AX95,IF(AND($E$3=3),'Marks Entry 3rd'!AX95,IF(AND($E$3=4),'Marks Entry 4th'!AX95,"")))))</f>
        <v/>
      </c>
      <c r="DA96" s="380" t="str">
        <f>IF(OR($E96="",$G96=""),"",IF(AND($E$3=1),'Marks Entry 1st'!AY95,IF(AND($E$3=2),'Marks Entry 2nd'!AY95,IF(AND($E$3=3),'Marks Entry 3rd'!AY95,IF(AND($E$3=4),'Marks Entry 4th'!AY95,"")))))</f>
        <v/>
      </c>
      <c r="DB96" s="380" t="str">
        <f>IF(OR($E96="",$G96=""),"",IF(AND($E$3=1),'Marks Entry 1st'!AZ95,IF(AND($E$3=2),'Marks Entry 2nd'!AZ95,IF(AND($E$3=3),'Marks Entry 3rd'!AZ95,IF(AND($E$3=4),'Marks Entry 4th'!AZ95,"")))))</f>
        <v/>
      </c>
      <c r="DC96" s="181" t="str">
        <f t="shared" si="126"/>
        <v/>
      </c>
      <c r="DD96" s="182">
        <f t="shared" si="127"/>
        <v>0</v>
      </c>
      <c r="DE96" s="182" t="str">
        <f t="shared" si="128"/>
        <v/>
      </c>
      <c r="DF96" s="182" t="str">
        <f t="shared" si="129"/>
        <v/>
      </c>
      <c r="DG96" s="147" t="str">
        <f t="shared" si="79"/>
        <v/>
      </c>
      <c r="DH96" s="104" t="str">
        <f t="shared" si="80"/>
        <v/>
      </c>
      <c r="DI96" s="105" t="str">
        <f t="shared" si="81"/>
        <v/>
      </c>
      <c r="DJ96" s="111" t="str">
        <f t="shared" si="82"/>
        <v/>
      </c>
      <c r="DK96" s="112" t="str">
        <f t="shared" si="83"/>
        <v/>
      </c>
      <c r="DL96" s="386" t="str">
        <f t="shared" si="84"/>
        <v/>
      </c>
      <c r="DM96" s="72" t="str">
        <f>IF(OR($E96="",$G96=""),"",IF(AND($E$3=1),'Marks Entry 1st'!BA95,IF(AND($E$3=2),'Marks Entry 2nd'!BA95,IF(AND($E$3=3),'Marks Entry 3rd'!BA95,IF(AND($E$3=4),'Marks Entry 4th'!BA95,"")))))</f>
        <v/>
      </c>
      <c r="DN96" s="72" t="str">
        <f>IF(OR($E96="",$G96=""),"",IF(AND($E$3=1),'Marks Entry 1st'!BB95,IF(AND($E$3=2),'Marks Entry 2nd'!BB95,IF(AND($E$3=3),'Marks Entry 3rd'!BB95,IF(AND($E$3=4),'Marks Entry 4th'!BB95,"")))))</f>
        <v/>
      </c>
      <c r="DO96" s="328" t="str">
        <f t="shared" si="85"/>
        <v/>
      </c>
      <c r="DP96" s="73"/>
      <c r="DW96" s="75">
        <f>IF(AND($E$3=1),'Marks Entry 1st'!I95,IF(AND($E$3=2),'Marks Entry 2nd'!I95,IF(AND($E$3=3),'Marks Entry 3rd'!I95,IF(AND($E$3=4),'Marks Entry 4th'!I95,""))))</f>
        <v>0</v>
      </c>
    </row>
    <row r="97" spans="1:127" ht="18.899999999999999" customHeight="1">
      <c r="A97" s="94">
        <v>90</v>
      </c>
      <c r="B97" s="94" t="str">
        <f>IF(OR(DW97=0,DW97=""),"",IF(AND($E$3=1),'Marks Entry 1st'!I96,IF(AND($E$3=2),'Marks Entry 2nd'!I96,IF(AND($E$3=3),'Marks Entry 3rd'!I96,IF(AND($E$3=4),'Marks Entry 4th'!I96,"")))))</f>
        <v/>
      </c>
      <c r="C97" s="95" t="str">
        <f>IF(OR(B97=0,B97=""),"",IF(AND($E$3=1),'Marks Entry 1st'!B96,IF(AND($E$3=2),'Marks Entry 2nd'!B96,IF(AND($E$3=3),'Marks Entry 3rd'!B96,IF(AND($E$3=4),'Marks Entry 4th'!B96,"")))))</f>
        <v/>
      </c>
      <c r="D97" s="95" t="str">
        <f>IF(OR(B97=0,B97=""),"",IF(AND($E$3=1),'Marks Entry 1st'!C96,IF(AND($E$3=2),'Marks Entry 2nd'!C96,IF(AND($E$3=3),'Marks Entry 3rd'!C96,IF(AND($E$3=4),'Marks Entry 4th'!C96,"")))))</f>
        <v/>
      </c>
      <c r="E97" s="96" t="str">
        <f>IF(OR(B97=0,B97=""),"",IF(AND($E$3=1),'Marks Entry 1st'!E96,IF(AND($E$3=2),'Marks Entry 2nd'!E96,IF(AND($E$3=3),'Marks Entry 3rd'!E96,IF(AND($E$3=4),'Marks Entry 4th'!E96,"")))))</f>
        <v/>
      </c>
      <c r="F97" s="95" t="str">
        <f>IF(OR(B97=0,B97=""),"",IF(AND($E$3=1),'Marks Entry 1st'!D96,IF(AND($E$3=2),'Marks Entry 2nd'!D96,IF(AND($E$3=3),'Marks Entry 3rd'!D96,IF(AND($E$3=4),'Marks Entry 4th'!D96,"")))))</f>
        <v/>
      </c>
      <c r="G97" s="90" t="str">
        <f>IF(OR(B97=0,B97=""),"",IF(AND($E$3=1),'Marks Entry 1st'!F96,IF(AND($E$3=2),'Marks Entry 2nd'!F96,IF(AND($E$3=3),'Marks Entry 3rd'!F96,IF(AND($E$3=4),'Marks Entry 4th'!F96,"")))))</f>
        <v/>
      </c>
      <c r="H97" s="90" t="str">
        <f>IF(OR(B97=0,B97=""),"",IF(AND($E$3=1),'Marks Entry 1st'!G96,IF(AND($E$3=2),'Marks Entry 2nd'!G96,IF(AND($E$3=3),'Marks Entry 3rd'!G96,IF(AND($E$3=4),'Marks Entry 4th'!G96,"")))))</f>
        <v/>
      </c>
      <c r="I97" s="90" t="str">
        <f>IF(OR(B97=0,B97=""),"",IF(AND($E$3=1),'Marks Entry 1st'!H96,IF(AND($E$3=2),'Marks Entry 2nd'!H96,IF(AND($E$3=3),'Marks Entry 3rd'!H96,IF(AND($E$3=4),'Marks Entry 4th'!H96,"")))))</f>
        <v/>
      </c>
      <c r="J97" s="379" t="str">
        <f>IF(OR(B97=0,B97=""),"",IF(AND($E$3=1),'Marks Entry 1st'!J96,IF(AND($E$3=2),'Marks Entry 2nd'!J96,IF(AND($E$3=3),'Marks Entry 3rd'!J96,IF(AND($E$3=4),'Marks Entry 4th'!J96,"")))))</f>
        <v/>
      </c>
      <c r="K97" s="379" t="str">
        <f>IF(OR(B97=0,B97=""),"",IF(AND($E$3=1),'Marks Entry 1st'!K96,IF(AND($E$3=2),'Marks Entry 2nd'!K96,IF(AND($E$3=3),'Marks Entry 3rd'!K96,IF(AND($E$3=4),'Marks Entry 4th'!K96,"")))))</f>
        <v/>
      </c>
      <c r="L97" s="180" t="str">
        <f>IF(OR($E97="",$G97=""),"",IF(AND($E$3=1),'Marks Entry 1st'!L96,IF(AND($E$3=2),'Marks Entry 2nd'!L96,IF(AND($E$3=3),'Marks Entry 3rd'!L96,IF(AND($E$3=4),'Marks Entry 4th'!L96,"")))))</f>
        <v/>
      </c>
      <c r="M97" s="180" t="str">
        <f>IF(OR($E97="",$G97=""),"",IF(AND($E$3=1),'Marks Entry 1st'!M96,IF(AND($E$3=2),'Marks Entry 2nd'!M96,IF(AND($E$3=3),'Marks Entry 3rd'!M96,IF(AND($E$3=4),'Marks Entry 4th'!M96,"")))))</f>
        <v/>
      </c>
      <c r="N97" s="87" t="str">
        <f t="shared" si="86"/>
        <v/>
      </c>
      <c r="O97" s="180" t="str">
        <f>IF(OR($E97="",$G97=""),"",IF(AND($E$3=1),'Marks Entry 1st'!N96,IF(AND($E$3=2),'Marks Entry 2nd'!N96,IF(AND($E$3=3),'Marks Entry 3rd'!N96,IF(AND($E$3=4),'Marks Entry 4th'!N96,"")))))</f>
        <v/>
      </c>
      <c r="P97" s="180" t="str">
        <f>IF(OR($E97="",$G97=""),"",IF(AND($E$3=1),'Marks Entry 1st'!O96,IF(AND($E$3=2),'Marks Entry 2nd'!O96,IF(AND($E$3=3),'Marks Entry 3rd'!O96,IF(AND($E$3=4),'Marks Entry 4th'!O96,"")))))</f>
        <v/>
      </c>
      <c r="Q97" s="180" t="str">
        <f>IF(OR($E97="",$G97=""),"",IF(AND($E$3=1),'Marks Entry 1st'!P96,IF(AND($E$3=2),'Marks Entry 2nd'!P96,IF(AND($E$3=3),'Marks Entry 3rd'!P96,IF(AND($E$3=4),'Marks Entry 4th'!P96,"")))))</f>
        <v/>
      </c>
      <c r="R97" s="91" t="str">
        <f t="shared" si="87"/>
        <v/>
      </c>
      <c r="S97" s="87">
        <f t="shared" si="88"/>
        <v>0</v>
      </c>
      <c r="T97" s="93" t="str">
        <f>IF(OR($E97="",$G97=""),"",IF(AND($E$3=1),'Marks Entry 1st'!Q96,IF(AND($E$3=2),'Marks Entry 2nd'!Q96,IF(AND($E$3=3),'Marks Entry 3rd'!Q96,IF(AND($E$3=4),'Marks Entry 4th'!Q96,"")))))</f>
        <v/>
      </c>
      <c r="U97" s="93" t="str">
        <f>IF(OR($E97="",$G97=""),"",IF(AND($E$3=1),'Marks Entry 1st'!R96,IF(AND($E$3=2),'Marks Entry 2nd'!R96,IF(AND($E$3=3),'Marks Entry 3rd'!R96,IF(AND($E$3=4),'Marks Entry 4th'!R96,"")))))</f>
        <v/>
      </c>
      <c r="V97" s="93" t="str">
        <f>IF(OR($E97="",$G97=""),"",IF(AND($E$3=1),'Marks Entry 1st'!S96,IF(AND($E$3=2),'Marks Entry 2nd'!S96,IF(AND($E$3=3),'Marks Entry 3rd'!S96,IF(AND($E$3=4),'Marks Entry 4th'!S96,"")))))</f>
        <v/>
      </c>
      <c r="W97" s="92" t="str">
        <f t="shared" si="89"/>
        <v/>
      </c>
      <c r="X97" s="87" t="str">
        <f t="shared" si="90"/>
        <v/>
      </c>
      <c r="Y97" s="144">
        <f t="shared" si="91"/>
        <v>0</v>
      </c>
      <c r="Z97" s="144" t="str">
        <f t="shared" si="92"/>
        <v/>
      </c>
      <c r="AA97" s="144" t="str">
        <f t="shared" si="65"/>
        <v/>
      </c>
      <c r="AB97" s="144" t="str">
        <f t="shared" si="93"/>
        <v/>
      </c>
      <c r="AC97" s="144" t="str">
        <f t="shared" si="66"/>
        <v/>
      </c>
      <c r="AD97" s="148" t="str">
        <f t="shared" si="67"/>
        <v/>
      </c>
      <c r="AE97" s="180" t="str">
        <f>IF(OR($E97="",$G97=""),"",IF(AND($E$3=1),'Marks Entry 1st'!T96,IF(AND($E$3=2),'Marks Entry 2nd'!T96,IF(AND($E$3=3),'Marks Entry 3rd'!T96,IF(AND($E$3=4),'Marks Entry 4th'!T96,"")))))</f>
        <v/>
      </c>
      <c r="AF97" s="180" t="str">
        <f>IF(OR($E97="",$G97=""),"",IF(AND($E$3=1),'Marks Entry 1st'!U96,IF(AND($E$3=2),'Marks Entry 2nd'!U96,IF(AND($E$3=3),'Marks Entry 3rd'!U96,IF(AND($E$3=4),'Marks Entry 4th'!U96,"")))))</f>
        <v/>
      </c>
      <c r="AG97" s="87" t="str">
        <f t="shared" si="94"/>
        <v/>
      </c>
      <c r="AH97" s="180" t="str">
        <f>IF(OR($E97="",$G97=""),"",IF(AND($E$3=1),'Marks Entry 1st'!V96,IF(AND($E$3=2),'Marks Entry 2nd'!V96,IF(AND($E$3=3),'Marks Entry 3rd'!V96,IF(AND($E$3=4),'Marks Entry 4th'!V96,"")))))</f>
        <v/>
      </c>
      <c r="AI97" s="180" t="str">
        <f>IF(OR($E97="",$G97=""),"",IF(AND($E$3=1),'Marks Entry 1st'!W96,IF(AND($E$3=2),'Marks Entry 2nd'!W96,IF(AND($E$3=3),'Marks Entry 3rd'!W96,IF(AND($E$3=4),'Marks Entry 4th'!W96,"")))))</f>
        <v/>
      </c>
      <c r="AJ97" s="180" t="str">
        <f>IF(OR($E97="",$G97=""),"",IF(AND($E$3=1),'Marks Entry 1st'!X96,IF(AND($E$3=2),'Marks Entry 2nd'!X96,IF(AND($E$3=3),'Marks Entry 3rd'!X96,IF(AND($E$3=4),'Marks Entry 4th'!X96,"")))))</f>
        <v/>
      </c>
      <c r="AK97" s="91" t="str">
        <f t="shared" si="95"/>
        <v/>
      </c>
      <c r="AL97" s="87">
        <f t="shared" si="96"/>
        <v>0</v>
      </c>
      <c r="AM97" s="93" t="str">
        <f>IF(OR($E97="",$G97=""),"",IF(AND($E$3=1),'Marks Entry 1st'!Y96,IF(AND($E$3=2),'Marks Entry 2nd'!Y96,IF(AND($E$3=3),'Marks Entry 3rd'!Y96,IF(AND($E$3=4),'Marks Entry 4th'!Y96,"")))))</f>
        <v/>
      </c>
      <c r="AN97" s="93" t="str">
        <f>IF(OR($E97="",$G97=""),"",IF(AND($E$3=1),'Marks Entry 1st'!Z96,IF(AND($E$3=2),'Marks Entry 2nd'!Z96,IF(AND($E$3=3),'Marks Entry 3rd'!Z96,IF(AND($E$3=4),'Marks Entry 4th'!Z96,"")))))</f>
        <v/>
      </c>
      <c r="AO97" s="93" t="str">
        <f>IF(OR($E97="",$G97=""),"",IF(AND($E$3=1),'Marks Entry 1st'!AA96,IF(AND($E$3=2),'Marks Entry 2nd'!AA96,IF(AND($E$3=3),'Marks Entry 3rd'!AA96,IF(AND($E$3=4),'Marks Entry 4th'!AA96,"")))))</f>
        <v/>
      </c>
      <c r="AP97" s="92" t="str">
        <f t="shared" si="97"/>
        <v/>
      </c>
      <c r="AQ97" s="87" t="str">
        <f t="shared" si="98"/>
        <v/>
      </c>
      <c r="AR97" s="144">
        <f t="shared" si="99"/>
        <v>0</v>
      </c>
      <c r="AS97" s="144" t="str">
        <f t="shared" si="100"/>
        <v/>
      </c>
      <c r="AT97" s="144" t="str">
        <f t="shared" si="68"/>
        <v/>
      </c>
      <c r="AU97" s="144" t="str">
        <f t="shared" si="101"/>
        <v/>
      </c>
      <c r="AV97" s="144" t="str">
        <f t="shared" si="69"/>
        <v/>
      </c>
      <c r="AW97" s="148" t="str">
        <f t="shared" si="70"/>
        <v/>
      </c>
      <c r="AX97" s="180" t="str">
        <f>IF(OR($E97="",$G97=""),"",IF(AND($E$3=1),'Marks Entry 1st'!AB96,IF(AND($E$3=2),'Marks Entry 2nd'!AB96,IF(AND($E$3=3),'Marks Entry 3rd'!AB96,IF(AND($E$3=4),'Marks Entry 4th'!AB96,"")))))</f>
        <v/>
      </c>
      <c r="AY97" s="180" t="str">
        <f>IF(OR($E97="",$G97=""),"",IF(AND($E$3=1),'Marks Entry 1st'!AC96,IF(AND($E$3=2),'Marks Entry 2nd'!AC96,IF(AND($E$3=3),'Marks Entry 3rd'!AC96,IF(AND($E$3=4),'Marks Entry 4th'!AC96,"")))))</f>
        <v/>
      </c>
      <c r="AZ97" s="87" t="str">
        <f t="shared" si="102"/>
        <v/>
      </c>
      <c r="BA97" s="180" t="str">
        <f>IF(OR($E97="",$G97=""),"",IF(AND($E$3=1),'Marks Entry 1st'!AD96,IF(AND($E$3=2),'Marks Entry 2nd'!AD96,IF(AND($E$3=3),'Marks Entry 3rd'!AD96,IF(AND($E$3=4),'Marks Entry 4th'!AD96,"")))))</f>
        <v/>
      </c>
      <c r="BB97" s="180" t="str">
        <f>IF(OR($E97="",$G97=""),"",IF(AND($E$3=1),'Marks Entry 1st'!AE96,IF(AND($E$3=2),'Marks Entry 2nd'!AE96,IF(AND($E$3=3),'Marks Entry 3rd'!AE96,IF(AND($E$3=4),'Marks Entry 4th'!AE96,"")))))</f>
        <v/>
      </c>
      <c r="BC97" s="180" t="str">
        <f>IF(OR($E97="",$G97=""),"",IF(AND($E$3=1),'Marks Entry 1st'!AF96,IF(AND($E$3=2),'Marks Entry 2nd'!AF96,IF(AND($E$3=3),'Marks Entry 3rd'!AF96,IF(AND($E$3=4),'Marks Entry 4th'!AF96,"")))))</f>
        <v/>
      </c>
      <c r="BD97" s="91" t="str">
        <f t="shared" si="103"/>
        <v/>
      </c>
      <c r="BE97" s="87">
        <f t="shared" si="104"/>
        <v>0</v>
      </c>
      <c r="BF97" s="93" t="str">
        <f>IF(OR($E97="",$G97=""),"",IF(AND($E$3=1),'Marks Entry 1st'!AG96,IF(AND($E$3=2),'Marks Entry 2nd'!AG96,IF(AND($E$3=3),'Marks Entry 3rd'!AG96,IF(AND($E$3=4),'Marks Entry 4th'!AG96,"")))))</f>
        <v/>
      </c>
      <c r="BG97" s="93" t="str">
        <f>IF(OR($E97="",$G97=""),"",IF(AND($E$3=1),'Marks Entry 1st'!AH96,IF(AND($E$3=2),'Marks Entry 2nd'!AH96,IF(AND($E$3=3),'Marks Entry 3rd'!AH96,IF(AND($E$3=4),'Marks Entry 4th'!AH96,"")))))</f>
        <v/>
      </c>
      <c r="BH97" s="93" t="str">
        <f>IF(OR($E97="",$G97=""),"",IF(AND($E$3=1),'Marks Entry 1st'!AI96,IF(AND($E$3=2),'Marks Entry 2nd'!AI96,IF(AND($E$3=3),'Marks Entry 3rd'!AI96,IF(AND($E$3=4),'Marks Entry 4th'!AI96,"")))))</f>
        <v/>
      </c>
      <c r="BI97" s="92" t="str">
        <f t="shared" si="105"/>
        <v/>
      </c>
      <c r="BJ97" s="87" t="str">
        <f t="shared" si="106"/>
        <v/>
      </c>
      <c r="BK97" s="144">
        <f t="shared" si="107"/>
        <v>0</v>
      </c>
      <c r="BL97" s="144" t="str">
        <f t="shared" si="108"/>
        <v/>
      </c>
      <c r="BM97" s="144" t="str">
        <f t="shared" si="71"/>
        <v/>
      </c>
      <c r="BN97" s="144" t="str">
        <f t="shared" si="109"/>
        <v/>
      </c>
      <c r="BO97" s="144" t="str">
        <f t="shared" si="72"/>
        <v/>
      </c>
      <c r="BP97" s="148" t="str">
        <f t="shared" si="73"/>
        <v/>
      </c>
      <c r="BQ97" s="180" t="str">
        <f>IF(OR($E97="",$G97=""),"",IF(AND($E$3=1),'Marks Entry 1st'!AJ96,IF(AND($E$3=2),'Marks Entry 2nd'!AJ96,IF(AND($E$3=3),'Marks Entry 3rd'!AJ96,IF(AND($E$3=4),'Marks Entry 4th'!AJ96,"")))))</f>
        <v/>
      </c>
      <c r="BR97" s="180" t="str">
        <f>IF(OR($E97="",$G97=""),"",IF(AND($E$3=1),'Marks Entry 1st'!AK96,IF(AND($E$3=2),'Marks Entry 2nd'!AK96,IF(AND($E$3=3),'Marks Entry 3rd'!AK96,IF(AND($E$3=4),'Marks Entry 4th'!AK96,"")))))</f>
        <v/>
      </c>
      <c r="BS97" s="87" t="str">
        <f t="shared" si="110"/>
        <v/>
      </c>
      <c r="BT97" s="180" t="str">
        <f>IF(OR($E97="",$G97=""),"",IF(AND($E$3=1),'Marks Entry 1st'!AL96,IF(AND($E$3=2),'Marks Entry 2nd'!AL96,IF(AND($E$3=3),'Marks Entry 3rd'!AL96,IF(AND($E$3=4),'Marks Entry 4th'!AL96,"")))))</f>
        <v/>
      </c>
      <c r="BU97" s="180" t="str">
        <f>IF(OR($E97="",$G97=""),"",IF(AND($E$3=1),'Marks Entry 1st'!AM96,IF(AND($E$3=2),'Marks Entry 2nd'!AM96,IF(AND($E$3=3),'Marks Entry 3rd'!AM96,IF(AND($E$3=4),'Marks Entry 4th'!AM96,"")))))</f>
        <v/>
      </c>
      <c r="BV97" s="180" t="str">
        <f>IF(OR($E97="",$G97=""),"",IF(AND($E$3=1),'Marks Entry 1st'!AN96,IF(AND($E$3=2),'Marks Entry 2nd'!AN96,IF(AND($E$3=3),'Marks Entry 3rd'!AN96,IF(AND($E$3=4),'Marks Entry 4th'!AN96,"")))))</f>
        <v/>
      </c>
      <c r="BW97" s="91" t="str">
        <f t="shared" si="111"/>
        <v/>
      </c>
      <c r="BX97" s="87">
        <f t="shared" si="112"/>
        <v>0</v>
      </c>
      <c r="BY97" s="93" t="str">
        <f>IF(OR($E97="",$G97=""),"",IF(AND($E$3=1),'Marks Entry 1st'!AO96,IF(AND($E$3=2),'Marks Entry 2nd'!AO96,IF(AND($E$3=3),'Marks Entry 3rd'!AO96,IF(AND($E$3=4),'Marks Entry 4th'!AO96,"")))))</f>
        <v/>
      </c>
      <c r="BZ97" s="93" t="str">
        <f>IF(OR($E97="",$G97=""),"",IF(AND($E$3=1),'Marks Entry 1st'!AP96,IF(AND($E$3=2),'Marks Entry 2nd'!AP96,IF(AND($E$3=3),'Marks Entry 3rd'!AP96,IF(AND($E$3=4),'Marks Entry 4th'!AP96,"")))))</f>
        <v/>
      </c>
      <c r="CA97" s="93" t="str">
        <f>IF(OR($E97="",$G97=""),"",IF(AND($E$3=1),'Marks Entry 1st'!AQ96,IF(AND($E$3=2),'Marks Entry 2nd'!AQ96,IF(AND($E$3=3),'Marks Entry 3rd'!AQ96,IF(AND($E$3=4),'Marks Entry 4th'!AQ96,"")))))</f>
        <v/>
      </c>
      <c r="CB97" s="92" t="str">
        <f t="shared" si="113"/>
        <v/>
      </c>
      <c r="CC97" s="87" t="str">
        <f t="shared" si="114"/>
        <v/>
      </c>
      <c r="CD97" s="144">
        <f t="shared" si="115"/>
        <v>0</v>
      </c>
      <c r="CE97" s="144" t="str">
        <f t="shared" si="116"/>
        <v/>
      </c>
      <c r="CF97" s="144" t="str">
        <f t="shared" si="74"/>
        <v/>
      </c>
      <c r="CG97" s="144" t="str">
        <f t="shared" si="117"/>
        <v/>
      </c>
      <c r="CH97" s="144" t="str">
        <f t="shared" si="75"/>
        <v/>
      </c>
      <c r="CI97" s="148" t="str">
        <f t="shared" si="76"/>
        <v/>
      </c>
      <c r="CJ97" s="380" t="str">
        <f>IF(OR($E97="",$G97=""),"",IF(AND($E$3=1),'Marks Entry 1st'!AR96,IF(AND($E$3=2),'Marks Entry 2nd'!AR96,IF(AND($E$3=3),'Marks Entry 3rd'!AR96,IF(AND($E$3=4),'Marks Entry 4th'!AR96,"")))))</f>
        <v/>
      </c>
      <c r="CK97" s="380" t="str">
        <f>IF(OR($E97="",$G97=""),"",IF(AND($E$3=1),'Marks Entry 1st'!AS96,IF(AND($E$3=2),'Marks Entry 2nd'!AS96,IF(AND($E$3=3),'Marks Entry 3rd'!AS96,IF(AND($E$3=4),'Marks Entry 4th'!AS96,"")))))</f>
        <v/>
      </c>
      <c r="CL97" s="380" t="str">
        <f>IF(OR($E97="",$G97=""),"",IF(AND($E$3=1),'Marks Entry 1st'!AT96,IF(AND($E$3=2),'Marks Entry 2nd'!AT96,IF(AND($E$3=3),'Marks Entry 3rd'!AT96,IF(AND($E$3=4),'Marks Entry 4th'!AT96,"")))))</f>
        <v/>
      </c>
      <c r="CM97" s="181" t="str">
        <f t="shared" si="118"/>
        <v/>
      </c>
      <c r="CN97" s="182">
        <f t="shared" si="119"/>
        <v>0</v>
      </c>
      <c r="CO97" s="182" t="str">
        <f t="shared" si="120"/>
        <v/>
      </c>
      <c r="CP97" s="182" t="str">
        <f t="shared" si="121"/>
        <v/>
      </c>
      <c r="CQ97" s="147" t="str">
        <f t="shared" si="77"/>
        <v/>
      </c>
      <c r="CR97" s="380" t="str">
        <f>IF(OR($E97="",$G97=""),"",IF(AND($E$3=1),'Marks Entry 1st'!AU96,IF(AND($E$3=2),'Marks Entry 2nd'!AU96,IF(AND($E$3=3),'Marks Entry 3rd'!AU96,IF(AND($E$3=4),'Marks Entry 4th'!AU96,"")))))</f>
        <v/>
      </c>
      <c r="CS97" s="380" t="str">
        <f>IF(OR($E97="",$G97=""),"",IF(AND($E$3=1),'Marks Entry 1st'!AV96,IF(AND($E$3=2),'Marks Entry 2nd'!AV96,IF(AND($E$3=3),'Marks Entry 3rd'!AV96,IF(AND($E$3=4),'Marks Entry 4th'!AV96,"")))))</f>
        <v/>
      </c>
      <c r="CT97" s="380" t="str">
        <f>IF(OR($E97="",$G97=""),"",IF(AND($E$3=1),'Marks Entry 1st'!AW96,IF(AND($E$3=2),'Marks Entry 2nd'!AW96,IF(AND($E$3=3),'Marks Entry 3rd'!AW96,IF(AND($E$3=4),'Marks Entry 4th'!AW96,"")))))</f>
        <v/>
      </c>
      <c r="CU97" s="181" t="str">
        <f t="shared" si="122"/>
        <v/>
      </c>
      <c r="CV97" s="182">
        <f t="shared" si="123"/>
        <v>0</v>
      </c>
      <c r="CW97" s="182" t="str">
        <f t="shared" si="124"/>
        <v/>
      </c>
      <c r="CX97" s="182" t="str">
        <f t="shared" si="125"/>
        <v/>
      </c>
      <c r="CY97" s="147" t="str">
        <f t="shared" si="78"/>
        <v/>
      </c>
      <c r="CZ97" s="380" t="str">
        <f>IF(OR($E97="",$G97=""),"",IF(AND($E$3=1),'Marks Entry 1st'!AX96,IF(AND($E$3=2),'Marks Entry 2nd'!AX96,IF(AND($E$3=3),'Marks Entry 3rd'!AX96,IF(AND($E$3=4),'Marks Entry 4th'!AX96,"")))))</f>
        <v/>
      </c>
      <c r="DA97" s="380" t="str">
        <f>IF(OR($E97="",$G97=""),"",IF(AND($E$3=1),'Marks Entry 1st'!AY96,IF(AND($E$3=2),'Marks Entry 2nd'!AY96,IF(AND($E$3=3),'Marks Entry 3rd'!AY96,IF(AND($E$3=4),'Marks Entry 4th'!AY96,"")))))</f>
        <v/>
      </c>
      <c r="DB97" s="380" t="str">
        <f>IF(OR($E97="",$G97=""),"",IF(AND($E$3=1),'Marks Entry 1st'!AZ96,IF(AND($E$3=2),'Marks Entry 2nd'!AZ96,IF(AND($E$3=3),'Marks Entry 3rd'!AZ96,IF(AND($E$3=4),'Marks Entry 4th'!AZ96,"")))))</f>
        <v/>
      </c>
      <c r="DC97" s="181" t="str">
        <f t="shared" si="126"/>
        <v/>
      </c>
      <c r="DD97" s="182">
        <f t="shared" si="127"/>
        <v>0</v>
      </c>
      <c r="DE97" s="182" t="str">
        <f t="shared" si="128"/>
        <v/>
      </c>
      <c r="DF97" s="182" t="str">
        <f t="shared" si="129"/>
        <v/>
      </c>
      <c r="DG97" s="147" t="str">
        <f t="shared" si="79"/>
        <v/>
      </c>
      <c r="DH97" s="104" t="str">
        <f t="shared" si="80"/>
        <v/>
      </c>
      <c r="DI97" s="105" t="str">
        <f t="shared" si="81"/>
        <v/>
      </c>
      <c r="DJ97" s="111" t="str">
        <f t="shared" si="82"/>
        <v/>
      </c>
      <c r="DK97" s="112" t="str">
        <f t="shared" si="83"/>
        <v/>
      </c>
      <c r="DL97" s="386" t="str">
        <f t="shared" si="84"/>
        <v/>
      </c>
      <c r="DM97" s="72" t="str">
        <f>IF(OR($E97="",$G97=""),"",IF(AND($E$3=1),'Marks Entry 1st'!BA96,IF(AND($E$3=2),'Marks Entry 2nd'!BA96,IF(AND($E$3=3),'Marks Entry 3rd'!BA96,IF(AND($E$3=4),'Marks Entry 4th'!BA96,"")))))</f>
        <v/>
      </c>
      <c r="DN97" s="72" t="str">
        <f>IF(OR($E97="",$G97=""),"",IF(AND($E$3=1),'Marks Entry 1st'!BB96,IF(AND($E$3=2),'Marks Entry 2nd'!BB96,IF(AND($E$3=3),'Marks Entry 3rd'!BB96,IF(AND($E$3=4),'Marks Entry 4th'!BB96,"")))))</f>
        <v/>
      </c>
      <c r="DO97" s="328" t="str">
        <f t="shared" si="85"/>
        <v/>
      </c>
      <c r="DP97" s="73"/>
      <c r="DW97" s="75">
        <f>IF(AND($E$3=1),'Marks Entry 1st'!I96,IF(AND($E$3=2),'Marks Entry 2nd'!I96,IF(AND($E$3=3),'Marks Entry 3rd'!I96,IF(AND($E$3=4),'Marks Entry 4th'!I96,""))))</f>
        <v>0</v>
      </c>
    </row>
    <row r="98" spans="1:127" ht="18.899999999999999" customHeight="1">
      <c r="A98" s="94">
        <v>91</v>
      </c>
      <c r="B98" s="94" t="str">
        <f>IF(OR(DW98=0,DW98=""),"",IF(AND($E$3=1),'Marks Entry 1st'!I97,IF(AND($E$3=2),'Marks Entry 2nd'!I97,IF(AND($E$3=3),'Marks Entry 3rd'!I97,IF(AND($E$3=4),'Marks Entry 4th'!I97,"")))))</f>
        <v/>
      </c>
      <c r="C98" s="95" t="str">
        <f>IF(OR(B98=0,B98=""),"",IF(AND($E$3=1),'Marks Entry 1st'!B97,IF(AND($E$3=2),'Marks Entry 2nd'!B97,IF(AND($E$3=3),'Marks Entry 3rd'!B97,IF(AND($E$3=4),'Marks Entry 4th'!B97,"")))))</f>
        <v/>
      </c>
      <c r="D98" s="95" t="str">
        <f>IF(OR(B98=0,B98=""),"",IF(AND($E$3=1),'Marks Entry 1st'!C97,IF(AND($E$3=2),'Marks Entry 2nd'!C97,IF(AND($E$3=3),'Marks Entry 3rd'!C97,IF(AND($E$3=4),'Marks Entry 4th'!C97,"")))))</f>
        <v/>
      </c>
      <c r="E98" s="96" t="str">
        <f>IF(OR(B98=0,B98=""),"",IF(AND($E$3=1),'Marks Entry 1st'!E97,IF(AND($E$3=2),'Marks Entry 2nd'!E97,IF(AND($E$3=3),'Marks Entry 3rd'!E97,IF(AND($E$3=4),'Marks Entry 4th'!E97,"")))))</f>
        <v/>
      </c>
      <c r="F98" s="95" t="str">
        <f>IF(OR(B98=0,B98=""),"",IF(AND($E$3=1),'Marks Entry 1st'!D97,IF(AND($E$3=2),'Marks Entry 2nd'!D97,IF(AND($E$3=3),'Marks Entry 3rd'!D97,IF(AND($E$3=4),'Marks Entry 4th'!D97,"")))))</f>
        <v/>
      </c>
      <c r="G98" s="90" t="str">
        <f>IF(OR(B98=0,B98=""),"",IF(AND($E$3=1),'Marks Entry 1st'!F97,IF(AND($E$3=2),'Marks Entry 2nd'!F97,IF(AND($E$3=3),'Marks Entry 3rd'!F97,IF(AND($E$3=4),'Marks Entry 4th'!F97,"")))))</f>
        <v/>
      </c>
      <c r="H98" s="90" t="str">
        <f>IF(OR(B98=0,B98=""),"",IF(AND($E$3=1),'Marks Entry 1st'!G97,IF(AND($E$3=2),'Marks Entry 2nd'!G97,IF(AND($E$3=3),'Marks Entry 3rd'!G97,IF(AND($E$3=4),'Marks Entry 4th'!G97,"")))))</f>
        <v/>
      </c>
      <c r="I98" s="90" t="str">
        <f>IF(OR(B98=0,B98=""),"",IF(AND($E$3=1),'Marks Entry 1st'!H97,IF(AND($E$3=2),'Marks Entry 2nd'!H97,IF(AND($E$3=3),'Marks Entry 3rd'!H97,IF(AND($E$3=4),'Marks Entry 4th'!H97,"")))))</f>
        <v/>
      </c>
      <c r="J98" s="379" t="str">
        <f>IF(OR(B98=0,B98=""),"",IF(AND($E$3=1),'Marks Entry 1st'!J97,IF(AND($E$3=2),'Marks Entry 2nd'!J97,IF(AND($E$3=3),'Marks Entry 3rd'!J97,IF(AND($E$3=4),'Marks Entry 4th'!J97,"")))))</f>
        <v/>
      </c>
      <c r="K98" s="379" t="str">
        <f>IF(OR(B98=0,B98=""),"",IF(AND($E$3=1),'Marks Entry 1st'!K97,IF(AND($E$3=2),'Marks Entry 2nd'!K97,IF(AND($E$3=3),'Marks Entry 3rd'!K97,IF(AND($E$3=4),'Marks Entry 4th'!K97,"")))))</f>
        <v/>
      </c>
      <c r="L98" s="180" t="str">
        <f>IF(OR($E98="",$G98=""),"",IF(AND($E$3=1),'Marks Entry 1st'!L97,IF(AND($E$3=2),'Marks Entry 2nd'!L97,IF(AND($E$3=3),'Marks Entry 3rd'!L97,IF(AND($E$3=4),'Marks Entry 4th'!L97,"")))))</f>
        <v/>
      </c>
      <c r="M98" s="180" t="str">
        <f>IF(OR($E98="",$G98=""),"",IF(AND($E$3=1),'Marks Entry 1st'!M97,IF(AND($E$3=2),'Marks Entry 2nd'!M97,IF(AND($E$3=3),'Marks Entry 3rd'!M97,IF(AND($E$3=4),'Marks Entry 4th'!M97,"")))))</f>
        <v/>
      </c>
      <c r="N98" s="87" t="str">
        <f t="shared" si="86"/>
        <v/>
      </c>
      <c r="O98" s="180" t="str">
        <f>IF(OR($E98="",$G98=""),"",IF(AND($E$3=1),'Marks Entry 1st'!N97,IF(AND($E$3=2),'Marks Entry 2nd'!N97,IF(AND($E$3=3),'Marks Entry 3rd'!N97,IF(AND($E$3=4),'Marks Entry 4th'!N97,"")))))</f>
        <v/>
      </c>
      <c r="P98" s="180" t="str">
        <f>IF(OR($E98="",$G98=""),"",IF(AND($E$3=1),'Marks Entry 1st'!O97,IF(AND($E$3=2),'Marks Entry 2nd'!O97,IF(AND($E$3=3),'Marks Entry 3rd'!O97,IF(AND($E$3=4),'Marks Entry 4th'!O97,"")))))</f>
        <v/>
      </c>
      <c r="Q98" s="180" t="str">
        <f>IF(OR($E98="",$G98=""),"",IF(AND($E$3=1),'Marks Entry 1st'!P97,IF(AND($E$3=2),'Marks Entry 2nd'!P97,IF(AND($E$3=3),'Marks Entry 3rd'!P97,IF(AND($E$3=4),'Marks Entry 4th'!P97,"")))))</f>
        <v/>
      </c>
      <c r="R98" s="91" t="str">
        <f t="shared" si="87"/>
        <v/>
      </c>
      <c r="S98" s="87">
        <f t="shared" si="88"/>
        <v>0</v>
      </c>
      <c r="T98" s="93" t="str">
        <f>IF(OR($E98="",$G98=""),"",IF(AND($E$3=1),'Marks Entry 1st'!Q97,IF(AND($E$3=2),'Marks Entry 2nd'!Q97,IF(AND($E$3=3),'Marks Entry 3rd'!Q97,IF(AND($E$3=4),'Marks Entry 4th'!Q97,"")))))</f>
        <v/>
      </c>
      <c r="U98" s="93" t="str">
        <f>IF(OR($E98="",$G98=""),"",IF(AND($E$3=1),'Marks Entry 1st'!R97,IF(AND($E$3=2),'Marks Entry 2nd'!R97,IF(AND($E$3=3),'Marks Entry 3rd'!R97,IF(AND($E$3=4),'Marks Entry 4th'!R97,"")))))</f>
        <v/>
      </c>
      <c r="V98" s="93" t="str">
        <f>IF(OR($E98="",$G98=""),"",IF(AND($E$3=1),'Marks Entry 1st'!S97,IF(AND($E$3=2),'Marks Entry 2nd'!S97,IF(AND($E$3=3),'Marks Entry 3rd'!S97,IF(AND($E$3=4),'Marks Entry 4th'!S97,"")))))</f>
        <v/>
      </c>
      <c r="W98" s="92" t="str">
        <f t="shared" si="89"/>
        <v/>
      </c>
      <c r="X98" s="87" t="str">
        <f t="shared" si="90"/>
        <v/>
      </c>
      <c r="Y98" s="144">
        <f t="shared" si="91"/>
        <v>0</v>
      </c>
      <c r="Z98" s="144" t="str">
        <f t="shared" si="92"/>
        <v/>
      </c>
      <c r="AA98" s="144" t="str">
        <f t="shared" si="65"/>
        <v/>
      </c>
      <c r="AB98" s="144" t="str">
        <f t="shared" si="93"/>
        <v/>
      </c>
      <c r="AC98" s="144" t="str">
        <f t="shared" si="66"/>
        <v/>
      </c>
      <c r="AD98" s="148" t="str">
        <f t="shared" si="67"/>
        <v/>
      </c>
      <c r="AE98" s="180" t="str">
        <f>IF(OR($E98="",$G98=""),"",IF(AND($E$3=1),'Marks Entry 1st'!T97,IF(AND($E$3=2),'Marks Entry 2nd'!T97,IF(AND($E$3=3),'Marks Entry 3rd'!T97,IF(AND($E$3=4),'Marks Entry 4th'!T97,"")))))</f>
        <v/>
      </c>
      <c r="AF98" s="180" t="str">
        <f>IF(OR($E98="",$G98=""),"",IF(AND($E$3=1),'Marks Entry 1st'!U97,IF(AND($E$3=2),'Marks Entry 2nd'!U97,IF(AND($E$3=3),'Marks Entry 3rd'!U97,IF(AND($E$3=4),'Marks Entry 4th'!U97,"")))))</f>
        <v/>
      </c>
      <c r="AG98" s="87" t="str">
        <f t="shared" si="94"/>
        <v/>
      </c>
      <c r="AH98" s="180" t="str">
        <f>IF(OR($E98="",$G98=""),"",IF(AND($E$3=1),'Marks Entry 1st'!V97,IF(AND($E$3=2),'Marks Entry 2nd'!V97,IF(AND($E$3=3),'Marks Entry 3rd'!V97,IF(AND($E$3=4),'Marks Entry 4th'!V97,"")))))</f>
        <v/>
      </c>
      <c r="AI98" s="180" t="str">
        <f>IF(OR($E98="",$G98=""),"",IF(AND($E$3=1),'Marks Entry 1st'!W97,IF(AND($E$3=2),'Marks Entry 2nd'!W97,IF(AND($E$3=3),'Marks Entry 3rd'!W97,IF(AND($E$3=4),'Marks Entry 4th'!W97,"")))))</f>
        <v/>
      </c>
      <c r="AJ98" s="180" t="str">
        <f>IF(OR($E98="",$G98=""),"",IF(AND($E$3=1),'Marks Entry 1st'!X97,IF(AND($E$3=2),'Marks Entry 2nd'!X97,IF(AND($E$3=3),'Marks Entry 3rd'!X97,IF(AND($E$3=4),'Marks Entry 4th'!X97,"")))))</f>
        <v/>
      </c>
      <c r="AK98" s="91" t="str">
        <f t="shared" si="95"/>
        <v/>
      </c>
      <c r="AL98" s="87">
        <f t="shared" si="96"/>
        <v>0</v>
      </c>
      <c r="AM98" s="93" t="str">
        <f>IF(OR($E98="",$G98=""),"",IF(AND($E$3=1),'Marks Entry 1st'!Y97,IF(AND($E$3=2),'Marks Entry 2nd'!Y97,IF(AND($E$3=3),'Marks Entry 3rd'!Y97,IF(AND($E$3=4),'Marks Entry 4th'!Y97,"")))))</f>
        <v/>
      </c>
      <c r="AN98" s="93" t="str">
        <f>IF(OR($E98="",$G98=""),"",IF(AND($E$3=1),'Marks Entry 1st'!Z97,IF(AND($E$3=2),'Marks Entry 2nd'!Z97,IF(AND($E$3=3),'Marks Entry 3rd'!Z97,IF(AND($E$3=4),'Marks Entry 4th'!Z97,"")))))</f>
        <v/>
      </c>
      <c r="AO98" s="93" t="str">
        <f>IF(OR($E98="",$G98=""),"",IF(AND($E$3=1),'Marks Entry 1st'!AA97,IF(AND($E$3=2),'Marks Entry 2nd'!AA97,IF(AND($E$3=3),'Marks Entry 3rd'!AA97,IF(AND($E$3=4),'Marks Entry 4th'!AA97,"")))))</f>
        <v/>
      </c>
      <c r="AP98" s="92" t="str">
        <f t="shared" si="97"/>
        <v/>
      </c>
      <c r="AQ98" s="87" t="str">
        <f t="shared" si="98"/>
        <v/>
      </c>
      <c r="AR98" s="144">
        <f t="shared" si="99"/>
        <v>0</v>
      </c>
      <c r="AS98" s="144" t="str">
        <f t="shared" si="100"/>
        <v/>
      </c>
      <c r="AT98" s="144" t="str">
        <f t="shared" si="68"/>
        <v/>
      </c>
      <c r="AU98" s="144" t="str">
        <f t="shared" si="101"/>
        <v/>
      </c>
      <c r="AV98" s="144" t="str">
        <f t="shared" si="69"/>
        <v/>
      </c>
      <c r="AW98" s="148" t="str">
        <f t="shared" si="70"/>
        <v/>
      </c>
      <c r="AX98" s="180" t="str">
        <f>IF(OR($E98="",$G98=""),"",IF(AND($E$3=1),'Marks Entry 1st'!AB97,IF(AND($E$3=2),'Marks Entry 2nd'!AB97,IF(AND($E$3=3),'Marks Entry 3rd'!AB97,IF(AND($E$3=4),'Marks Entry 4th'!AB97,"")))))</f>
        <v/>
      </c>
      <c r="AY98" s="180" t="str">
        <f>IF(OR($E98="",$G98=""),"",IF(AND($E$3=1),'Marks Entry 1st'!AC97,IF(AND($E$3=2),'Marks Entry 2nd'!AC97,IF(AND($E$3=3),'Marks Entry 3rd'!AC97,IF(AND($E$3=4),'Marks Entry 4th'!AC97,"")))))</f>
        <v/>
      </c>
      <c r="AZ98" s="87" t="str">
        <f t="shared" si="102"/>
        <v/>
      </c>
      <c r="BA98" s="180" t="str">
        <f>IF(OR($E98="",$G98=""),"",IF(AND($E$3=1),'Marks Entry 1st'!AD97,IF(AND($E$3=2),'Marks Entry 2nd'!AD97,IF(AND($E$3=3),'Marks Entry 3rd'!AD97,IF(AND($E$3=4),'Marks Entry 4th'!AD97,"")))))</f>
        <v/>
      </c>
      <c r="BB98" s="180" t="str">
        <f>IF(OR($E98="",$G98=""),"",IF(AND($E$3=1),'Marks Entry 1st'!AE97,IF(AND($E$3=2),'Marks Entry 2nd'!AE97,IF(AND($E$3=3),'Marks Entry 3rd'!AE97,IF(AND($E$3=4),'Marks Entry 4th'!AE97,"")))))</f>
        <v/>
      </c>
      <c r="BC98" s="180" t="str">
        <f>IF(OR($E98="",$G98=""),"",IF(AND($E$3=1),'Marks Entry 1st'!AF97,IF(AND($E$3=2),'Marks Entry 2nd'!AF97,IF(AND($E$3=3),'Marks Entry 3rd'!AF97,IF(AND($E$3=4),'Marks Entry 4th'!AF97,"")))))</f>
        <v/>
      </c>
      <c r="BD98" s="91" t="str">
        <f t="shared" si="103"/>
        <v/>
      </c>
      <c r="BE98" s="87">
        <f t="shared" si="104"/>
        <v>0</v>
      </c>
      <c r="BF98" s="93" t="str">
        <f>IF(OR($E98="",$G98=""),"",IF(AND($E$3=1),'Marks Entry 1st'!AG97,IF(AND($E$3=2),'Marks Entry 2nd'!AG97,IF(AND($E$3=3),'Marks Entry 3rd'!AG97,IF(AND($E$3=4),'Marks Entry 4th'!AG97,"")))))</f>
        <v/>
      </c>
      <c r="BG98" s="93" t="str">
        <f>IF(OR($E98="",$G98=""),"",IF(AND($E$3=1),'Marks Entry 1st'!AH97,IF(AND($E$3=2),'Marks Entry 2nd'!AH97,IF(AND($E$3=3),'Marks Entry 3rd'!AH97,IF(AND($E$3=4),'Marks Entry 4th'!AH97,"")))))</f>
        <v/>
      </c>
      <c r="BH98" s="93" t="str">
        <f>IF(OR($E98="",$G98=""),"",IF(AND($E$3=1),'Marks Entry 1st'!AI97,IF(AND($E$3=2),'Marks Entry 2nd'!AI97,IF(AND($E$3=3),'Marks Entry 3rd'!AI97,IF(AND($E$3=4),'Marks Entry 4th'!AI97,"")))))</f>
        <v/>
      </c>
      <c r="BI98" s="92" t="str">
        <f t="shared" si="105"/>
        <v/>
      </c>
      <c r="BJ98" s="87" t="str">
        <f t="shared" si="106"/>
        <v/>
      </c>
      <c r="BK98" s="144">
        <f t="shared" si="107"/>
        <v>0</v>
      </c>
      <c r="BL98" s="144" t="str">
        <f t="shared" si="108"/>
        <v/>
      </c>
      <c r="BM98" s="144" t="str">
        <f t="shared" si="71"/>
        <v/>
      </c>
      <c r="BN98" s="144" t="str">
        <f t="shared" si="109"/>
        <v/>
      </c>
      <c r="BO98" s="144" t="str">
        <f t="shared" si="72"/>
        <v/>
      </c>
      <c r="BP98" s="148" t="str">
        <f t="shared" si="73"/>
        <v/>
      </c>
      <c r="BQ98" s="180" t="str">
        <f>IF(OR($E98="",$G98=""),"",IF(AND($E$3=1),'Marks Entry 1st'!AJ97,IF(AND($E$3=2),'Marks Entry 2nd'!AJ97,IF(AND($E$3=3),'Marks Entry 3rd'!AJ97,IF(AND($E$3=4),'Marks Entry 4th'!AJ97,"")))))</f>
        <v/>
      </c>
      <c r="BR98" s="180" t="str">
        <f>IF(OR($E98="",$G98=""),"",IF(AND($E$3=1),'Marks Entry 1st'!AK97,IF(AND($E$3=2),'Marks Entry 2nd'!AK97,IF(AND($E$3=3),'Marks Entry 3rd'!AK97,IF(AND($E$3=4),'Marks Entry 4th'!AK97,"")))))</f>
        <v/>
      </c>
      <c r="BS98" s="87" t="str">
        <f t="shared" si="110"/>
        <v/>
      </c>
      <c r="BT98" s="180" t="str">
        <f>IF(OR($E98="",$G98=""),"",IF(AND($E$3=1),'Marks Entry 1st'!AL97,IF(AND($E$3=2),'Marks Entry 2nd'!AL97,IF(AND($E$3=3),'Marks Entry 3rd'!AL97,IF(AND($E$3=4),'Marks Entry 4th'!AL97,"")))))</f>
        <v/>
      </c>
      <c r="BU98" s="180" t="str">
        <f>IF(OR($E98="",$G98=""),"",IF(AND($E$3=1),'Marks Entry 1st'!AM97,IF(AND($E$3=2),'Marks Entry 2nd'!AM97,IF(AND($E$3=3),'Marks Entry 3rd'!AM97,IF(AND($E$3=4),'Marks Entry 4th'!AM97,"")))))</f>
        <v/>
      </c>
      <c r="BV98" s="180" t="str">
        <f>IF(OR($E98="",$G98=""),"",IF(AND($E$3=1),'Marks Entry 1st'!AN97,IF(AND($E$3=2),'Marks Entry 2nd'!AN97,IF(AND($E$3=3),'Marks Entry 3rd'!AN97,IF(AND($E$3=4),'Marks Entry 4th'!AN97,"")))))</f>
        <v/>
      </c>
      <c r="BW98" s="91" t="str">
        <f t="shared" si="111"/>
        <v/>
      </c>
      <c r="BX98" s="87">
        <f t="shared" si="112"/>
        <v>0</v>
      </c>
      <c r="BY98" s="93" t="str">
        <f>IF(OR($E98="",$G98=""),"",IF(AND($E$3=1),'Marks Entry 1st'!AO97,IF(AND($E$3=2),'Marks Entry 2nd'!AO97,IF(AND($E$3=3),'Marks Entry 3rd'!AO97,IF(AND($E$3=4),'Marks Entry 4th'!AO97,"")))))</f>
        <v/>
      </c>
      <c r="BZ98" s="93" t="str">
        <f>IF(OR($E98="",$G98=""),"",IF(AND($E$3=1),'Marks Entry 1st'!AP97,IF(AND($E$3=2),'Marks Entry 2nd'!AP97,IF(AND($E$3=3),'Marks Entry 3rd'!AP97,IF(AND($E$3=4),'Marks Entry 4th'!AP97,"")))))</f>
        <v/>
      </c>
      <c r="CA98" s="93" t="str">
        <f>IF(OR($E98="",$G98=""),"",IF(AND($E$3=1),'Marks Entry 1st'!AQ97,IF(AND($E$3=2),'Marks Entry 2nd'!AQ97,IF(AND($E$3=3),'Marks Entry 3rd'!AQ97,IF(AND($E$3=4),'Marks Entry 4th'!AQ97,"")))))</f>
        <v/>
      </c>
      <c r="CB98" s="92" t="str">
        <f t="shared" si="113"/>
        <v/>
      </c>
      <c r="CC98" s="87" t="str">
        <f t="shared" si="114"/>
        <v/>
      </c>
      <c r="CD98" s="144">
        <f t="shared" si="115"/>
        <v>0</v>
      </c>
      <c r="CE98" s="144" t="str">
        <f t="shared" si="116"/>
        <v/>
      </c>
      <c r="CF98" s="144" t="str">
        <f t="shared" si="74"/>
        <v/>
      </c>
      <c r="CG98" s="144" t="str">
        <f t="shared" si="117"/>
        <v/>
      </c>
      <c r="CH98" s="144" t="str">
        <f t="shared" si="75"/>
        <v/>
      </c>
      <c r="CI98" s="148" t="str">
        <f t="shared" si="76"/>
        <v/>
      </c>
      <c r="CJ98" s="380" t="str">
        <f>IF(OR($E98="",$G98=""),"",IF(AND($E$3=1),'Marks Entry 1st'!AR97,IF(AND($E$3=2),'Marks Entry 2nd'!AR97,IF(AND($E$3=3),'Marks Entry 3rd'!AR97,IF(AND($E$3=4),'Marks Entry 4th'!AR97,"")))))</f>
        <v/>
      </c>
      <c r="CK98" s="380" t="str">
        <f>IF(OR($E98="",$G98=""),"",IF(AND($E$3=1),'Marks Entry 1st'!AS97,IF(AND($E$3=2),'Marks Entry 2nd'!AS97,IF(AND($E$3=3),'Marks Entry 3rd'!AS97,IF(AND($E$3=4),'Marks Entry 4th'!AS97,"")))))</f>
        <v/>
      </c>
      <c r="CL98" s="380" t="str">
        <f>IF(OR($E98="",$G98=""),"",IF(AND($E$3=1),'Marks Entry 1st'!AT97,IF(AND($E$3=2),'Marks Entry 2nd'!AT97,IF(AND($E$3=3),'Marks Entry 3rd'!AT97,IF(AND($E$3=4),'Marks Entry 4th'!AT97,"")))))</f>
        <v/>
      </c>
      <c r="CM98" s="181" t="str">
        <f t="shared" si="118"/>
        <v/>
      </c>
      <c r="CN98" s="182">
        <f t="shared" si="119"/>
        <v>0</v>
      </c>
      <c r="CO98" s="182" t="str">
        <f t="shared" si="120"/>
        <v/>
      </c>
      <c r="CP98" s="182" t="str">
        <f t="shared" si="121"/>
        <v/>
      </c>
      <c r="CQ98" s="147" t="str">
        <f t="shared" si="77"/>
        <v/>
      </c>
      <c r="CR98" s="380" t="str">
        <f>IF(OR($E98="",$G98=""),"",IF(AND($E$3=1),'Marks Entry 1st'!AU97,IF(AND($E$3=2),'Marks Entry 2nd'!AU97,IF(AND($E$3=3),'Marks Entry 3rd'!AU97,IF(AND($E$3=4),'Marks Entry 4th'!AU97,"")))))</f>
        <v/>
      </c>
      <c r="CS98" s="380" t="str">
        <f>IF(OR($E98="",$G98=""),"",IF(AND($E$3=1),'Marks Entry 1st'!AV97,IF(AND($E$3=2),'Marks Entry 2nd'!AV97,IF(AND($E$3=3),'Marks Entry 3rd'!AV97,IF(AND($E$3=4),'Marks Entry 4th'!AV97,"")))))</f>
        <v/>
      </c>
      <c r="CT98" s="380" t="str">
        <f>IF(OR($E98="",$G98=""),"",IF(AND($E$3=1),'Marks Entry 1st'!AW97,IF(AND($E$3=2),'Marks Entry 2nd'!AW97,IF(AND($E$3=3),'Marks Entry 3rd'!AW97,IF(AND($E$3=4),'Marks Entry 4th'!AW97,"")))))</f>
        <v/>
      </c>
      <c r="CU98" s="181" t="str">
        <f t="shared" si="122"/>
        <v/>
      </c>
      <c r="CV98" s="182">
        <f t="shared" si="123"/>
        <v>0</v>
      </c>
      <c r="CW98" s="182" t="str">
        <f t="shared" si="124"/>
        <v/>
      </c>
      <c r="CX98" s="182" t="str">
        <f t="shared" si="125"/>
        <v/>
      </c>
      <c r="CY98" s="147" t="str">
        <f t="shared" si="78"/>
        <v/>
      </c>
      <c r="CZ98" s="380" t="str">
        <f>IF(OR($E98="",$G98=""),"",IF(AND($E$3=1),'Marks Entry 1st'!AX97,IF(AND($E$3=2),'Marks Entry 2nd'!AX97,IF(AND($E$3=3),'Marks Entry 3rd'!AX97,IF(AND($E$3=4),'Marks Entry 4th'!AX97,"")))))</f>
        <v/>
      </c>
      <c r="DA98" s="380" t="str">
        <f>IF(OR($E98="",$G98=""),"",IF(AND($E$3=1),'Marks Entry 1st'!AY97,IF(AND($E$3=2),'Marks Entry 2nd'!AY97,IF(AND($E$3=3),'Marks Entry 3rd'!AY97,IF(AND($E$3=4),'Marks Entry 4th'!AY97,"")))))</f>
        <v/>
      </c>
      <c r="DB98" s="380" t="str">
        <f>IF(OR($E98="",$G98=""),"",IF(AND($E$3=1),'Marks Entry 1st'!AZ97,IF(AND($E$3=2),'Marks Entry 2nd'!AZ97,IF(AND($E$3=3),'Marks Entry 3rd'!AZ97,IF(AND($E$3=4),'Marks Entry 4th'!AZ97,"")))))</f>
        <v/>
      </c>
      <c r="DC98" s="181" t="str">
        <f t="shared" si="126"/>
        <v/>
      </c>
      <c r="DD98" s="182">
        <f t="shared" si="127"/>
        <v>0</v>
      </c>
      <c r="DE98" s="182" t="str">
        <f t="shared" si="128"/>
        <v/>
      </c>
      <c r="DF98" s="182" t="str">
        <f t="shared" si="129"/>
        <v/>
      </c>
      <c r="DG98" s="147" t="str">
        <f t="shared" si="79"/>
        <v/>
      </c>
      <c r="DH98" s="104" t="str">
        <f t="shared" si="80"/>
        <v/>
      </c>
      <c r="DI98" s="105" t="str">
        <f t="shared" si="81"/>
        <v/>
      </c>
      <c r="DJ98" s="111" t="str">
        <f t="shared" si="82"/>
        <v/>
      </c>
      <c r="DK98" s="112" t="str">
        <f t="shared" si="83"/>
        <v/>
      </c>
      <c r="DL98" s="386" t="str">
        <f t="shared" si="84"/>
        <v/>
      </c>
      <c r="DM98" s="72" t="str">
        <f>IF(OR($E98="",$G98=""),"",IF(AND($E$3=1),'Marks Entry 1st'!BA97,IF(AND($E$3=2),'Marks Entry 2nd'!BA97,IF(AND($E$3=3),'Marks Entry 3rd'!BA97,IF(AND($E$3=4),'Marks Entry 4th'!BA97,"")))))</f>
        <v/>
      </c>
      <c r="DN98" s="72" t="str">
        <f>IF(OR($E98="",$G98=""),"",IF(AND($E$3=1),'Marks Entry 1st'!BB97,IF(AND($E$3=2),'Marks Entry 2nd'!BB97,IF(AND($E$3=3),'Marks Entry 3rd'!BB97,IF(AND($E$3=4),'Marks Entry 4th'!BB97,"")))))</f>
        <v/>
      </c>
      <c r="DO98" s="328" t="str">
        <f t="shared" si="85"/>
        <v/>
      </c>
      <c r="DP98" s="73"/>
      <c r="DW98" s="75">
        <f>IF(AND($E$3=1),'Marks Entry 1st'!I97,IF(AND($E$3=2),'Marks Entry 2nd'!I97,IF(AND($E$3=3),'Marks Entry 3rd'!I97,IF(AND($E$3=4),'Marks Entry 4th'!I97,""))))</f>
        <v>0</v>
      </c>
    </row>
    <row r="99" spans="1:127" ht="18.899999999999999" customHeight="1">
      <c r="A99" s="94">
        <v>92</v>
      </c>
      <c r="B99" s="94" t="str">
        <f>IF(OR(DW99=0,DW99=""),"",IF(AND($E$3=1),'Marks Entry 1st'!I98,IF(AND($E$3=2),'Marks Entry 2nd'!I98,IF(AND($E$3=3),'Marks Entry 3rd'!I98,IF(AND($E$3=4),'Marks Entry 4th'!I98,"")))))</f>
        <v/>
      </c>
      <c r="C99" s="95" t="str">
        <f>IF(OR(B99=0,B99=""),"",IF(AND($E$3=1),'Marks Entry 1st'!B98,IF(AND($E$3=2),'Marks Entry 2nd'!B98,IF(AND($E$3=3),'Marks Entry 3rd'!B98,IF(AND($E$3=4),'Marks Entry 4th'!B98,"")))))</f>
        <v/>
      </c>
      <c r="D99" s="95" t="str">
        <f>IF(OR(B99=0,B99=""),"",IF(AND($E$3=1),'Marks Entry 1st'!C98,IF(AND($E$3=2),'Marks Entry 2nd'!C98,IF(AND($E$3=3),'Marks Entry 3rd'!C98,IF(AND($E$3=4),'Marks Entry 4th'!C98,"")))))</f>
        <v/>
      </c>
      <c r="E99" s="96" t="str">
        <f>IF(OR(B99=0,B99=""),"",IF(AND($E$3=1),'Marks Entry 1st'!E98,IF(AND($E$3=2),'Marks Entry 2nd'!E98,IF(AND($E$3=3),'Marks Entry 3rd'!E98,IF(AND($E$3=4),'Marks Entry 4th'!E98,"")))))</f>
        <v/>
      </c>
      <c r="F99" s="95" t="str">
        <f>IF(OR(B99=0,B99=""),"",IF(AND($E$3=1),'Marks Entry 1st'!D98,IF(AND($E$3=2),'Marks Entry 2nd'!D98,IF(AND($E$3=3),'Marks Entry 3rd'!D98,IF(AND($E$3=4),'Marks Entry 4th'!D98,"")))))</f>
        <v/>
      </c>
      <c r="G99" s="90" t="str">
        <f>IF(OR(B99=0,B99=""),"",IF(AND($E$3=1),'Marks Entry 1st'!F98,IF(AND($E$3=2),'Marks Entry 2nd'!F98,IF(AND($E$3=3),'Marks Entry 3rd'!F98,IF(AND($E$3=4),'Marks Entry 4th'!F98,"")))))</f>
        <v/>
      </c>
      <c r="H99" s="90" t="str">
        <f>IF(OR(B99=0,B99=""),"",IF(AND($E$3=1),'Marks Entry 1st'!G98,IF(AND($E$3=2),'Marks Entry 2nd'!G98,IF(AND($E$3=3),'Marks Entry 3rd'!G98,IF(AND($E$3=4),'Marks Entry 4th'!G98,"")))))</f>
        <v/>
      </c>
      <c r="I99" s="90" t="str">
        <f>IF(OR(B99=0,B99=""),"",IF(AND($E$3=1),'Marks Entry 1st'!H98,IF(AND($E$3=2),'Marks Entry 2nd'!H98,IF(AND($E$3=3),'Marks Entry 3rd'!H98,IF(AND($E$3=4),'Marks Entry 4th'!H98,"")))))</f>
        <v/>
      </c>
      <c r="J99" s="379" t="str">
        <f>IF(OR(B99=0,B99=""),"",IF(AND($E$3=1),'Marks Entry 1st'!J98,IF(AND($E$3=2),'Marks Entry 2nd'!J98,IF(AND($E$3=3),'Marks Entry 3rd'!J98,IF(AND($E$3=4),'Marks Entry 4th'!J98,"")))))</f>
        <v/>
      </c>
      <c r="K99" s="379" t="str">
        <f>IF(OR(B99=0,B99=""),"",IF(AND($E$3=1),'Marks Entry 1st'!K98,IF(AND($E$3=2),'Marks Entry 2nd'!K98,IF(AND($E$3=3),'Marks Entry 3rd'!K98,IF(AND($E$3=4),'Marks Entry 4th'!K98,"")))))</f>
        <v/>
      </c>
      <c r="L99" s="180" t="str">
        <f>IF(OR($E99="",$G99=""),"",IF(AND($E$3=1),'Marks Entry 1st'!L98,IF(AND($E$3=2),'Marks Entry 2nd'!L98,IF(AND($E$3=3),'Marks Entry 3rd'!L98,IF(AND($E$3=4),'Marks Entry 4th'!L98,"")))))</f>
        <v/>
      </c>
      <c r="M99" s="180" t="str">
        <f>IF(OR($E99="",$G99=""),"",IF(AND($E$3=1),'Marks Entry 1st'!M98,IF(AND($E$3=2),'Marks Entry 2nd'!M98,IF(AND($E$3=3),'Marks Entry 3rd'!M98,IF(AND($E$3=4),'Marks Entry 4th'!M98,"")))))</f>
        <v/>
      </c>
      <c r="N99" s="87" t="str">
        <f t="shared" si="86"/>
        <v/>
      </c>
      <c r="O99" s="180" t="str">
        <f>IF(OR($E99="",$G99=""),"",IF(AND($E$3=1),'Marks Entry 1st'!N98,IF(AND($E$3=2),'Marks Entry 2nd'!N98,IF(AND($E$3=3),'Marks Entry 3rd'!N98,IF(AND($E$3=4),'Marks Entry 4th'!N98,"")))))</f>
        <v/>
      </c>
      <c r="P99" s="180" t="str">
        <f>IF(OR($E99="",$G99=""),"",IF(AND($E$3=1),'Marks Entry 1st'!O98,IF(AND($E$3=2),'Marks Entry 2nd'!O98,IF(AND($E$3=3),'Marks Entry 3rd'!O98,IF(AND($E$3=4),'Marks Entry 4th'!O98,"")))))</f>
        <v/>
      </c>
      <c r="Q99" s="180" t="str">
        <f>IF(OR($E99="",$G99=""),"",IF(AND($E$3=1),'Marks Entry 1st'!P98,IF(AND($E$3=2),'Marks Entry 2nd'!P98,IF(AND($E$3=3),'Marks Entry 3rd'!P98,IF(AND($E$3=4),'Marks Entry 4th'!P98,"")))))</f>
        <v/>
      </c>
      <c r="R99" s="91" t="str">
        <f t="shared" si="87"/>
        <v/>
      </c>
      <c r="S99" s="87">
        <f t="shared" si="88"/>
        <v>0</v>
      </c>
      <c r="T99" s="93" t="str">
        <f>IF(OR($E99="",$G99=""),"",IF(AND($E$3=1),'Marks Entry 1st'!Q98,IF(AND($E$3=2),'Marks Entry 2nd'!Q98,IF(AND($E$3=3),'Marks Entry 3rd'!Q98,IF(AND($E$3=4),'Marks Entry 4th'!Q98,"")))))</f>
        <v/>
      </c>
      <c r="U99" s="93" t="str">
        <f>IF(OR($E99="",$G99=""),"",IF(AND($E$3=1),'Marks Entry 1st'!R98,IF(AND($E$3=2),'Marks Entry 2nd'!R98,IF(AND($E$3=3),'Marks Entry 3rd'!R98,IF(AND($E$3=4),'Marks Entry 4th'!R98,"")))))</f>
        <v/>
      </c>
      <c r="V99" s="93" t="str">
        <f>IF(OR($E99="",$G99=""),"",IF(AND($E$3=1),'Marks Entry 1st'!S98,IF(AND($E$3=2),'Marks Entry 2nd'!S98,IF(AND($E$3=3),'Marks Entry 3rd'!S98,IF(AND($E$3=4),'Marks Entry 4th'!S98,"")))))</f>
        <v/>
      </c>
      <c r="W99" s="92" t="str">
        <f t="shared" si="89"/>
        <v/>
      </c>
      <c r="X99" s="87" t="str">
        <f t="shared" si="90"/>
        <v/>
      </c>
      <c r="Y99" s="144">
        <f t="shared" si="91"/>
        <v>0</v>
      </c>
      <c r="Z99" s="144" t="str">
        <f t="shared" si="92"/>
        <v/>
      </c>
      <c r="AA99" s="144" t="str">
        <f t="shared" si="65"/>
        <v/>
      </c>
      <c r="AB99" s="144" t="str">
        <f t="shared" si="93"/>
        <v/>
      </c>
      <c r="AC99" s="144" t="str">
        <f t="shared" si="66"/>
        <v/>
      </c>
      <c r="AD99" s="148" t="str">
        <f t="shared" si="67"/>
        <v/>
      </c>
      <c r="AE99" s="180" t="str">
        <f>IF(OR($E99="",$G99=""),"",IF(AND($E$3=1),'Marks Entry 1st'!T98,IF(AND($E$3=2),'Marks Entry 2nd'!T98,IF(AND($E$3=3),'Marks Entry 3rd'!T98,IF(AND($E$3=4),'Marks Entry 4th'!T98,"")))))</f>
        <v/>
      </c>
      <c r="AF99" s="180" t="str">
        <f>IF(OR($E99="",$G99=""),"",IF(AND($E$3=1),'Marks Entry 1st'!U98,IF(AND($E$3=2),'Marks Entry 2nd'!U98,IF(AND($E$3=3),'Marks Entry 3rd'!U98,IF(AND($E$3=4),'Marks Entry 4th'!U98,"")))))</f>
        <v/>
      </c>
      <c r="AG99" s="87" t="str">
        <f t="shared" si="94"/>
        <v/>
      </c>
      <c r="AH99" s="180" t="str">
        <f>IF(OR($E99="",$G99=""),"",IF(AND($E$3=1),'Marks Entry 1st'!V98,IF(AND($E$3=2),'Marks Entry 2nd'!V98,IF(AND($E$3=3),'Marks Entry 3rd'!V98,IF(AND($E$3=4),'Marks Entry 4th'!V98,"")))))</f>
        <v/>
      </c>
      <c r="AI99" s="180" t="str">
        <f>IF(OR($E99="",$G99=""),"",IF(AND($E$3=1),'Marks Entry 1st'!W98,IF(AND($E$3=2),'Marks Entry 2nd'!W98,IF(AND($E$3=3),'Marks Entry 3rd'!W98,IF(AND($E$3=4),'Marks Entry 4th'!W98,"")))))</f>
        <v/>
      </c>
      <c r="AJ99" s="180" t="str">
        <f>IF(OR($E99="",$G99=""),"",IF(AND($E$3=1),'Marks Entry 1st'!X98,IF(AND($E$3=2),'Marks Entry 2nd'!X98,IF(AND($E$3=3),'Marks Entry 3rd'!X98,IF(AND($E$3=4),'Marks Entry 4th'!X98,"")))))</f>
        <v/>
      </c>
      <c r="AK99" s="91" t="str">
        <f t="shared" si="95"/>
        <v/>
      </c>
      <c r="AL99" s="87">
        <f t="shared" si="96"/>
        <v>0</v>
      </c>
      <c r="AM99" s="93" t="str">
        <f>IF(OR($E99="",$G99=""),"",IF(AND($E$3=1),'Marks Entry 1st'!Y98,IF(AND($E$3=2),'Marks Entry 2nd'!Y98,IF(AND($E$3=3),'Marks Entry 3rd'!Y98,IF(AND($E$3=4),'Marks Entry 4th'!Y98,"")))))</f>
        <v/>
      </c>
      <c r="AN99" s="93" t="str">
        <f>IF(OR($E99="",$G99=""),"",IF(AND($E$3=1),'Marks Entry 1st'!Z98,IF(AND($E$3=2),'Marks Entry 2nd'!Z98,IF(AND($E$3=3),'Marks Entry 3rd'!Z98,IF(AND($E$3=4),'Marks Entry 4th'!Z98,"")))))</f>
        <v/>
      </c>
      <c r="AO99" s="93" t="str">
        <f>IF(OR($E99="",$G99=""),"",IF(AND($E$3=1),'Marks Entry 1st'!AA98,IF(AND($E$3=2),'Marks Entry 2nd'!AA98,IF(AND($E$3=3),'Marks Entry 3rd'!AA98,IF(AND($E$3=4),'Marks Entry 4th'!AA98,"")))))</f>
        <v/>
      </c>
      <c r="AP99" s="92" t="str">
        <f t="shared" si="97"/>
        <v/>
      </c>
      <c r="AQ99" s="87" t="str">
        <f t="shared" si="98"/>
        <v/>
      </c>
      <c r="AR99" s="144">
        <f t="shared" si="99"/>
        <v>0</v>
      </c>
      <c r="AS99" s="144" t="str">
        <f t="shared" si="100"/>
        <v/>
      </c>
      <c r="AT99" s="144" t="str">
        <f t="shared" si="68"/>
        <v/>
      </c>
      <c r="AU99" s="144" t="str">
        <f t="shared" si="101"/>
        <v/>
      </c>
      <c r="AV99" s="144" t="str">
        <f t="shared" si="69"/>
        <v/>
      </c>
      <c r="AW99" s="148" t="str">
        <f t="shared" si="70"/>
        <v/>
      </c>
      <c r="AX99" s="180" t="str">
        <f>IF(OR($E99="",$G99=""),"",IF(AND($E$3=1),'Marks Entry 1st'!AB98,IF(AND($E$3=2),'Marks Entry 2nd'!AB98,IF(AND($E$3=3),'Marks Entry 3rd'!AB98,IF(AND($E$3=4),'Marks Entry 4th'!AB98,"")))))</f>
        <v/>
      </c>
      <c r="AY99" s="180" t="str">
        <f>IF(OR($E99="",$G99=""),"",IF(AND($E$3=1),'Marks Entry 1st'!AC98,IF(AND($E$3=2),'Marks Entry 2nd'!AC98,IF(AND($E$3=3),'Marks Entry 3rd'!AC98,IF(AND($E$3=4),'Marks Entry 4th'!AC98,"")))))</f>
        <v/>
      </c>
      <c r="AZ99" s="87" t="str">
        <f t="shared" si="102"/>
        <v/>
      </c>
      <c r="BA99" s="180" t="str">
        <f>IF(OR($E99="",$G99=""),"",IF(AND($E$3=1),'Marks Entry 1st'!AD98,IF(AND($E$3=2),'Marks Entry 2nd'!AD98,IF(AND($E$3=3),'Marks Entry 3rd'!AD98,IF(AND($E$3=4),'Marks Entry 4th'!AD98,"")))))</f>
        <v/>
      </c>
      <c r="BB99" s="180" t="str">
        <f>IF(OR($E99="",$G99=""),"",IF(AND($E$3=1),'Marks Entry 1st'!AE98,IF(AND($E$3=2),'Marks Entry 2nd'!AE98,IF(AND($E$3=3),'Marks Entry 3rd'!AE98,IF(AND($E$3=4),'Marks Entry 4th'!AE98,"")))))</f>
        <v/>
      </c>
      <c r="BC99" s="180" t="str">
        <f>IF(OR($E99="",$G99=""),"",IF(AND($E$3=1),'Marks Entry 1st'!AF98,IF(AND($E$3=2),'Marks Entry 2nd'!AF98,IF(AND($E$3=3),'Marks Entry 3rd'!AF98,IF(AND($E$3=4),'Marks Entry 4th'!AF98,"")))))</f>
        <v/>
      </c>
      <c r="BD99" s="91" t="str">
        <f t="shared" si="103"/>
        <v/>
      </c>
      <c r="BE99" s="87">
        <f t="shared" si="104"/>
        <v>0</v>
      </c>
      <c r="BF99" s="93" t="str">
        <f>IF(OR($E99="",$G99=""),"",IF(AND($E$3=1),'Marks Entry 1st'!AG98,IF(AND($E$3=2),'Marks Entry 2nd'!AG98,IF(AND($E$3=3),'Marks Entry 3rd'!AG98,IF(AND($E$3=4),'Marks Entry 4th'!AG98,"")))))</f>
        <v/>
      </c>
      <c r="BG99" s="93" t="str">
        <f>IF(OR($E99="",$G99=""),"",IF(AND($E$3=1),'Marks Entry 1st'!AH98,IF(AND($E$3=2),'Marks Entry 2nd'!AH98,IF(AND($E$3=3),'Marks Entry 3rd'!AH98,IF(AND($E$3=4),'Marks Entry 4th'!AH98,"")))))</f>
        <v/>
      </c>
      <c r="BH99" s="93" t="str">
        <f>IF(OR($E99="",$G99=""),"",IF(AND($E$3=1),'Marks Entry 1st'!AI98,IF(AND($E$3=2),'Marks Entry 2nd'!AI98,IF(AND($E$3=3),'Marks Entry 3rd'!AI98,IF(AND($E$3=4),'Marks Entry 4th'!AI98,"")))))</f>
        <v/>
      </c>
      <c r="BI99" s="92" t="str">
        <f t="shared" si="105"/>
        <v/>
      </c>
      <c r="BJ99" s="87" t="str">
        <f t="shared" si="106"/>
        <v/>
      </c>
      <c r="BK99" s="144">
        <f t="shared" si="107"/>
        <v>0</v>
      </c>
      <c r="BL99" s="144" t="str">
        <f t="shared" si="108"/>
        <v/>
      </c>
      <c r="BM99" s="144" t="str">
        <f t="shared" si="71"/>
        <v/>
      </c>
      <c r="BN99" s="144" t="str">
        <f t="shared" si="109"/>
        <v/>
      </c>
      <c r="BO99" s="144" t="str">
        <f t="shared" si="72"/>
        <v/>
      </c>
      <c r="BP99" s="148" t="str">
        <f t="shared" si="73"/>
        <v/>
      </c>
      <c r="BQ99" s="180" t="str">
        <f>IF(OR($E99="",$G99=""),"",IF(AND($E$3=1),'Marks Entry 1st'!AJ98,IF(AND($E$3=2),'Marks Entry 2nd'!AJ98,IF(AND($E$3=3),'Marks Entry 3rd'!AJ98,IF(AND($E$3=4),'Marks Entry 4th'!AJ98,"")))))</f>
        <v/>
      </c>
      <c r="BR99" s="180" t="str">
        <f>IF(OR($E99="",$G99=""),"",IF(AND($E$3=1),'Marks Entry 1st'!AK98,IF(AND($E$3=2),'Marks Entry 2nd'!AK98,IF(AND($E$3=3),'Marks Entry 3rd'!AK98,IF(AND($E$3=4),'Marks Entry 4th'!AK98,"")))))</f>
        <v/>
      </c>
      <c r="BS99" s="87" t="str">
        <f t="shared" si="110"/>
        <v/>
      </c>
      <c r="BT99" s="180" t="str">
        <f>IF(OR($E99="",$G99=""),"",IF(AND($E$3=1),'Marks Entry 1st'!AL98,IF(AND($E$3=2),'Marks Entry 2nd'!AL98,IF(AND($E$3=3),'Marks Entry 3rd'!AL98,IF(AND($E$3=4),'Marks Entry 4th'!AL98,"")))))</f>
        <v/>
      </c>
      <c r="BU99" s="180" t="str">
        <f>IF(OR($E99="",$G99=""),"",IF(AND($E$3=1),'Marks Entry 1st'!AM98,IF(AND($E$3=2),'Marks Entry 2nd'!AM98,IF(AND($E$3=3),'Marks Entry 3rd'!AM98,IF(AND($E$3=4),'Marks Entry 4th'!AM98,"")))))</f>
        <v/>
      </c>
      <c r="BV99" s="180" t="str">
        <f>IF(OR($E99="",$G99=""),"",IF(AND($E$3=1),'Marks Entry 1st'!AN98,IF(AND($E$3=2),'Marks Entry 2nd'!AN98,IF(AND($E$3=3),'Marks Entry 3rd'!AN98,IF(AND($E$3=4),'Marks Entry 4th'!AN98,"")))))</f>
        <v/>
      </c>
      <c r="BW99" s="91" t="str">
        <f t="shared" si="111"/>
        <v/>
      </c>
      <c r="BX99" s="87">
        <f t="shared" si="112"/>
        <v>0</v>
      </c>
      <c r="BY99" s="93" t="str">
        <f>IF(OR($E99="",$G99=""),"",IF(AND($E$3=1),'Marks Entry 1st'!AO98,IF(AND($E$3=2),'Marks Entry 2nd'!AO98,IF(AND($E$3=3),'Marks Entry 3rd'!AO98,IF(AND($E$3=4),'Marks Entry 4th'!AO98,"")))))</f>
        <v/>
      </c>
      <c r="BZ99" s="93" t="str">
        <f>IF(OR($E99="",$G99=""),"",IF(AND($E$3=1),'Marks Entry 1st'!AP98,IF(AND($E$3=2),'Marks Entry 2nd'!AP98,IF(AND($E$3=3),'Marks Entry 3rd'!AP98,IF(AND($E$3=4),'Marks Entry 4th'!AP98,"")))))</f>
        <v/>
      </c>
      <c r="CA99" s="93" t="str">
        <f>IF(OR($E99="",$G99=""),"",IF(AND($E$3=1),'Marks Entry 1st'!AQ98,IF(AND($E$3=2),'Marks Entry 2nd'!AQ98,IF(AND($E$3=3),'Marks Entry 3rd'!AQ98,IF(AND($E$3=4),'Marks Entry 4th'!AQ98,"")))))</f>
        <v/>
      </c>
      <c r="CB99" s="92" t="str">
        <f t="shared" si="113"/>
        <v/>
      </c>
      <c r="CC99" s="87" t="str">
        <f t="shared" si="114"/>
        <v/>
      </c>
      <c r="CD99" s="144">
        <f t="shared" si="115"/>
        <v>0</v>
      </c>
      <c r="CE99" s="144" t="str">
        <f t="shared" si="116"/>
        <v/>
      </c>
      <c r="CF99" s="144" t="str">
        <f t="shared" si="74"/>
        <v/>
      </c>
      <c r="CG99" s="144" t="str">
        <f t="shared" si="117"/>
        <v/>
      </c>
      <c r="CH99" s="144" t="str">
        <f t="shared" si="75"/>
        <v/>
      </c>
      <c r="CI99" s="148" t="str">
        <f t="shared" si="76"/>
        <v/>
      </c>
      <c r="CJ99" s="380" t="str">
        <f>IF(OR($E99="",$G99=""),"",IF(AND($E$3=1),'Marks Entry 1st'!AR98,IF(AND($E$3=2),'Marks Entry 2nd'!AR98,IF(AND($E$3=3),'Marks Entry 3rd'!AR98,IF(AND($E$3=4),'Marks Entry 4th'!AR98,"")))))</f>
        <v/>
      </c>
      <c r="CK99" s="380" t="str">
        <f>IF(OR($E99="",$G99=""),"",IF(AND($E$3=1),'Marks Entry 1st'!AS98,IF(AND($E$3=2),'Marks Entry 2nd'!AS98,IF(AND($E$3=3),'Marks Entry 3rd'!AS98,IF(AND($E$3=4),'Marks Entry 4th'!AS98,"")))))</f>
        <v/>
      </c>
      <c r="CL99" s="380" t="str">
        <f>IF(OR($E99="",$G99=""),"",IF(AND($E$3=1),'Marks Entry 1st'!AT98,IF(AND($E$3=2),'Marks Entry 2nd'!AT98,IF(AND($E$3=3),'Marks Entry 3rd'!AT98,IF(AND($E$3=4),'Marks Entry 4th'!AT98,"")))))</f>
        <v/>
      </c>
      <c r="CM99" s="181" t="str">
        <f t="shared" si="118"/>
        <v/>
      </c>
      <c r="CN99" s="182">
        <f t="shared" si="119"/>
        <v>0</v>
      </c>
      <c r="CO99" s="182" t="str">
        <f t="shared" si="120"/>
        <v/>
      </c>
      <c r="CP99" s="182" t="str">
        <f t="shared" si="121"/>
        <v/>
      </c>
      <c r="CQ99" s="147" t="str">
        <f t="shared" si="77"/>
        <v/>
      </c>
      <c r="CR99" s="380" t="str">
        <f>IF(OR($E99="",$G99=""),"",IF(AND($E$3=1),'Marks Entry 1st'!AU98,IF(AND($E$3=2),'Marks Entry 2nd'!AU98,IF(AND($E$3=3),'Marks Entry 3rd'!AU98,IF(AND($E$3=4),'Marks Entry 4th'!AU98,"")))))</f>
        <v/>
      </c>
      <c r="CS99" s="380" t="str">
        <f>IF(OR($E99="",$G99=""),"",IF(AND($E$3=1),'Marks Entry 1st'!AV98,IF(AND($E$3=2),'Marks Entry 2nd'!AV98,IF(AND($E$3=3),'Marks Entry 3rd'!AV98,IF(AND($E$3=4),'Marks Entry 4th'!AV98,"")))))</f>
        <v/>
      </c>
      <c r="CT99" s="380" t="str">
        <f>IF(OR($E99="",$G99=""),"",IF(AND($E$3=1),'Marks Entry 1st'!AW98,IF(AND($E$3=2),'Marks Entry 2nd'!AW98,IF(AND($E$3=3),'Marks Entry 3rd'!AW98,IF(AND($E$3=4),'Marks Entry 4th'!AW98,"")))))</f>
        <v/>
      </c>
      <c r="CU99" s="181" t="str">
        <f t="shared" si="122"/>
        <v/>
      </c>
      <c r="CV99" s="182">
        <f t="shared" si="123"/>
        <v>0</v>
      </c>
      <c r="CW99" s="182" t="str">
        <f t="shared" si="124"/>
        <v/>
      </c>
      <c r="CX99" s="182" t="str">
        <f t="shared" si="125"/>
        <v/>
      </c>
      <c r="CY99" s="147" t="str">
        <f t="shared" si="78"/>
        <v/>
      </c>
      <c r="CZ99" s="380" t="str">
        <f>IF(OR($E99="",$G99=""),"",IF(AND($E$3=1),'Marks Entry 1st'!AX98,IF(AND($E$3=2),'Marks Entry 2nd'!AX98,IF(AND($E$3=3),'Marks Entry 3rd'!AX98,IF(AND($E$3=4),'Marks Entry 4th'!AX98,"")))))</f>
        <v/>
      </c>
      <c r="DA99" s="380" t="str">
        <f>IF(OR($E99="",$G99=""),"",IF(AND($E$3=1),'Marks Entry 1st'!AY98,IF(AND($E$3=2),'Marks Entry 2nd'!AY98,IF(AND($E$3=3),'Marks Entry 3rd'!AY98,IF(AND($E$3=4),'Marks Entry 4th'!AY98,"")))))</f>
        <v/>
      </c>
      <c r="DB99" s="380" t="str">
        <f>IF(OR($E99="",$G99=""),"",IF(AND($E$3=1),'Marks Entry 1st'!AZ98,IF(AND($E$3=2),'Marks Entry 2nd'!AZ98,IF(AND($E$3=3),'Marks Entry 3rd'!AZ98,IF(AND($E$3=4),'Marks Entry 4th'!AZ98,"")))))</f>
        <v/>
      </c>
      <c r="DC99" s="181" t="str">
        <f t="shared" si="126"/>
        <v/>
      </c>
      <c r="DD99" s="182">
        <f t="shared" si="127"/>
        <v>0</v>
      </c>
      <c r="DE99" s="182" t="str">
        <f t="shared" si="128"/>
        <v/>
      </c>
      <c r="DF99" s="182" t="str">
        <f t="shared" si="129"/>
        <v/>
      </c>
      <c r="DG99" s="147" t="str">
        <f t="shared" si="79"/>
        <v/>
      </c>
      <c r="DH99" s="104" t="str">
        <f t="shared" si="80"/>
        <v/>
      </c>
      <c r="DI99" s="105" t="str">
        <f t="shared" si="81"/>
        <v/>
      </c>
      <c r="DJ99" s="111" t="str">
        <f t="shared" si="82"/>
        <v/>
      </c>
      <c r="DK99" s="112" t="str">
        <f t="shared" si="83"/>
        <v/>
      </c>
      <c r="DL99" s="386" t="str">
        <f t="shared" si="84"/>
        <v/>
      </c>
      <c r="DM99" s="72" t="str">
        <f>IF(OR($E99="",$G99=""),"",IF(AND($E$3=1),'Marks Entry 1st'!BA98,IF(AND($E$3=2),'Marks Entry 2nd'!BA98,IF(AND($E$3=3),'Marks Entry 3rd'!BA98,IF(AND($E$3=4),'Marks Entry 4th'!BA98,"")))))</f>
        <v/>
      </c>
      <c r="DN99" s="72" t="str">
        <f>IF(OR($E99="",$G99=""),"",IF(AND($E$3=1),'Marks Entry 1st'!BB98,IF(AND($E$3=2),'Marks Entry 2nd'!BB98,IF(AND($E$3=3),'Marks Entry 3rd'!BB98,IF(AND($E$3=4),'Marks Entry 4th'!BB98,"")))))</f>
        <v/>
      </c>
      <c r="DO99" s="328" t="str">
        <f t="shared" si="85"/>
        <v/>
      </c>
      <c r="DP99" s="73"/>
      <c r="DW99" s="75">
        <f>IF(AND($E$3=1),'Marks Entry 1st'!I98,IF(AND($E$3=2),'Marks Entry 2nd'!I98,IF(AND($E$3=3),'Marks Entry 3rd'!I98,IF(AND($E$3=4),'Marks Entry 4th'!I98,""))))</f>
        <v>0</v>
      </c>
    </row>
    <row r="100" spans="1:127" ht="18.899999999999999" customHeight="1">
      <c r="A100" s="94">
        <v>93</v>
      </c>
      <c r="B100" s="94" t="str">
        <f>IF(OR(DW100=0,DW100=""),"",IF(AND($E$3=1),'Marks Entry 1st'!I99,IF(AND($E$3=2),'Marks Entry 2nd'!I99,IF(AND($E$3=3),'Marks Entry 3rd'!I99,IF(AND($E$3=4),'Marks Entry 4th'!I99,"")))))</f>
        <v/>
      </c>
      <c r="C100" s="95" t="str">
        <f>IF(OR(B100=0,B100=""),"",IF(AND($E$3=1),'Marks Entry 1st'!B99,IF(AND($E$3=2),'Marks Entry 2nd'!B99,IF(AND($E$3=3),'Marks Entry 3rd'!B99,IF(AND($E$3=4),'Marks Entry 4th'!B99,"")))))</f>
        <v/>
      </c>
      <c r="D100" s="95" t="str">
        <f>IF(OR(B100=0,B100=""),"",IF(AND($E$3=1),'Marks Entry 1st'!C99,IF(AND($E$3=2),'Marks Entry 2nd'!C99,IF(AND($E$3=3),'Marks Entry 3rd'!C99,IF(AND($E$3=4),'Marks Entry 4th'!C99,"")))))</f>
        <v/>
      </c>
      <c r="E100" s="96" t="str">
        <f>IF(OR(B100=0,B100=""),"",IF(AND($E$3=1),'Marks Entry 1st'!E99,IF(AND($E$3=2),'Marks Entry 2nd'!E99,IF(AND($E$3=3),'Marks Entry 3rd'!E99,IF(AND($E$3=4),'Marks Entry 4th'!E99,"")))))</f>
        <v/>
      </c>
      <c r="F100" s="95" t="str">
        <f>IF(OR(B100=0,B100=""),"",IF(AND($E$3=1),'Marks Entry 1st'!D99,IF(AND($E$3=2),'Marks Entry 2nd'!D99,IF(AND($E$3=3),'Marks Entry 3rd'!D99,IF(AND($E$3=4),'Marks Entry 4th'!D99,"")))))</f>
        <v/>
      </c>
      <c r="G100" s="90" t="str">
        <f>IF(OR(B100=0,B100=""),"",IF(AND($E$3=1),'Marks Entry 1st'!F99,IF(AND($E$3=2),'Marks Entry 2nd'!F99,IF(AND($E$3=3),'Marks Entry 3rd'!F99,IF(AND($E$3=4),'Marks Entry 4th'!F99,"")))))</f>
        <v/>
      </c>
      <c r="H100" s="90" t="str">
        <f>IF(OR(B100=0,B100=""),"",IF(AND($E$3=1),'Marks Entry 1st'!G99,IF(AND($E$3=2),'Marks Entry 2nd'!G99,IF(AND($E$3=3),'Marks Entry 3rd'!G99,IF(AND($E$3=4),'Marks Entry 4th'!G99,"")))))</f>
        <v/>
      </c>
      <c r="I100" s="90" t="str">
        <f>IF(OR(B100=0,B100=""),"",IF(AND($E$3=1),'Marks Entry 1st'!H99,IF(AND($E$3=2),'Marks Entry 2nd'!H99,IF(AND($E$3=3),'Marks Entry 3rd'!H99,IF(AND($E$3=4),'Marks Entry 4th'!H99,"")))))</f>
        <v/>
      </c>
      <c r="J100" s="379" t="str">
        <f>IF(OR(B100=0,B100=""),"",IF(AND($E$3=1),'Marks Entry 1st'!J99,IF(AND($E$3=2),'Marks Entry 2nd'!J99,IF(AND($E$3=3),'Marks Entry 3rd'!J99,IF(AND($E$3=4),'Marks Entry 4th'!J99,"")))))</f>
        <v/>
      </c>
      <c r="K100" s="379" t="str">
        <f>IF(OR(B100=0,B100=""),"",IF(AND($E$3=1),'Marks Entry 1st'!K99,IF(AND($E$3=2),'Marks Entry 2nd'!K99,IF(AND($E$3=3),'Marks Entry 3rd'!K99,IF(AND($E$3=4),'Marks Entry 4th'!K99,"")))))</f>
        <v/>
      </c>
      <c r="L100" s="180" t="str">
        <f>IF(OR($E100="",$G100=""),"",IF(AND($E$3=1),'Marks Entry 1st'!L99,IF(AND($E$3=2),'Marks Entry 2nd'!L99,IF(AND($E$3=3),'Marks Entry 3rd'!L99,IF(AND($E$3=4),'Marks Entry 4th'!L99,"")))))</f>
        <v/>
      </c>
      <c r="M100" s="180" t="str">
        <f>IF(OR($E100="",$G100=""),"",IF(AND($E$3=1),'Marks Entry 1st'!M99,IF(AND($E$3=2),'Marks Entry 2nd'!M99,IF(AND($E$3=3),'Marks Entry 3rd'!M99,IF(AND($E$3=4),'Marks Entry 4th'!M99,"")))))</f>
        <v/>
      </c>
      <c r="N100" s="87" t="str">
        <f t="shared" si="86"/>
        <v/>
      </c>
      <c r="O100" s="180" t="str">
        <f>IF(OR($E100="",$G100=""),"",IF(AND($E$3=1),'Marks Entry 1st'!N99,IF(AND($E$3=2),'Marks Entry 2nd'!N99,IF(AND($E$3=3),'Marks Entry 3rd'!N99,IF(AND($E$3=4),'Marks Entry 4th'!N99,"")))))</f>
        <v/>
      </c>
      <c r="P100" s="180" t="str">
        <f>IF(OR($E100="",$G100=""),"",IF(AND($E$3=1),'Marks Entry 1st'!O99,IF(AND($E$3=2),'Marks Entry 2nd'!O99,IF(AND($E$3=3),'Marks Entry 3rd'!O99,IF(AND($E$3=4),'Marks Entry 4th'!O99,"")))))</f>
        <v/>
      </c>
      <c r="Q100" s="180" t="str">
        <f>IF(OR($E100="",$G100=""),"",IF(AND($E$3=1),'Marks Entry 1st'!P99,IF(AND($E$3=2),'Marks Entry 2nd'!P99,IF(AND($E$3=3),'Marks Entry 3rd'!P99,IF(AND($E$3=4),'Marks Entry 4th'!P99,"")))))</f>
        <v/>
      </c>
      <c r="R100" s="91" t="str">
        <f t="shared" si="87"/>
        <v/>
      </c>
      <c r="S100" s="87">
        <f t="shared" si="88"/>
        <v>0</v>
      </c>
      <c r="T100" s="93" t="str">
        <f>IF(OR($E100="",$G100=""),"",IF(AND($E$3=1),'Marks Entry 1st'!Q99,IF(AND($E$3=2),'Marks Entry 2nd'!Q99,IF(AND($E$3=3),'Marks Entry 3rd'!Q99,IF(AND($E$3=4),'Marks Entry 4th'!Q99,"")))))</f>
        <v/>
      </c>
      <c r="U100" s="93" t="str">
        <f>IF(OR($E100="",$G100=""),"",IF(AND($E$3=1),'Marks Entry 1st'!R99,IF(AND($E$3=2),'Marks Entry 2nd'!R99,IF(AND($E$3=3),'Marks Entry 3rd'!R99,IF(AND($E$3=4),'Marks Entry 4th'!R99,"")))))</f>
        <v/>
      </c>
      <c r="V100" s="93" t="str">
        <f>IF(OR($E100="",$G100=""),"",IF(AND($E$3=1),'Marks Entry 1st'!S99,IF(AND($E$3=2),'Marks Entry 2nd'!S99,IF(AND($E$3=3),'Marks Entry 3rd'!S99,IF(AND($E$3=4),'Marks Entry 4th'!S99,"")))))</f>
        <v/>
      </c>
      <c r="W100" s="92" t="str">
        <f t="shared" si="89"/>
        <v/>
      </c>
      <c r="X100" s="87" t="str">
        <f t="shared" si="90"/>
        <v/>
      </c>
      <c r="Y100" s="144">
        <f t="shared" si="91"/>
        <v>0</v>
      </c>
      <c r="Z100" s="144" t="str">
        <f t="shared" si="92"/>
        <v/>
      </c>
      <c r="AA100" s="144" t="str">
        <f t="shared" si="65"/>
        <v/>
      </c>
      <c r="AB100" s="144" t="str">
        <f t="shared" si="93"/>
        <v/>
      </c>
      <c r="AC100" s="144" t="str">
        <f t="shared" si="66"/>
        <v/>
      </c>
      <c r="AD100" s="148" t="str">
        <f t="shared" si="67"/>
        <v/>
      </c>
      <c r="AE100" s="180" t="str">
        <f>IF(OR($E100="",$G100=""),"",IF(AND($E$3=1),'Marks Entry 1st'!T99,IF(AND($E$3=2),'Marks Entry 2nd'!T99,IF(AND($E$3=3),'Marks Entry 3rd'!T99,IF(AND($E$3=4),'Marks Entry 4th'!T99,"")))))</f>
        <v/>
      </c>
      <c r="AF100" s="180" t="str">
        <f>IF(OR($E100="",$G100=""),"",IF(AND($E$3=1),'Marks Entry 1st'!U99,IF(AND($E$3=2),'Marks Entry 2nd'!U99,IF(AND($E$3=3),'Marks Entry 3rd'!U99,IF(AND($E$3=4),'Marks Entry 4th'!U99,"")))))</f>
        <v/>
      </c>
      <c r="AG100" s="87" t="str">
        <f t="shared" si="94"/>
        <v/>
      </c>
      <c r="AH100" s="180" t="str">
        <f>IF(OR($E100="",$G100=""),"",IF(AND($E$3=1),'Marks Entry 1st'!V99,IF(AND($E$3=2),'Marks Entry 2nd'!V99,IF(AND($E$3=3),'Marks Entry 3rd'!V99,IF(AND($E$3=4),'Marks Entry 4th'!V99,"")))))</f>
        <v/>
      </c>
      <c r="AI100" s="180" t="str">
        <f>IF(OR($E100="",$G100=""),"",IF(AND($E$3=1),'Marks Entry 1st'!W99,IF(AND($E$3=2),'Marks Entry 2nd'!W99,IF(AND($E$3=3),'Marks Entry 3rd'!W99,IF(AND($E$3=4),'Marks Entry 4th'!W99,"")))))</f>
        <v/>
      </c>
      <c r="AJ100" s="180" t="str">
        <f>IF(OR($E100="",$G100=""),"",IF(AND($E$3=1),'Marks Entry 1st'!X99,IF(AND($E$3=2),'Marks Entry 2nd'!X99,IF(AND($E$3=3),'Marks Entry 3rd'!X99,IF(AND($E$3=4),'Marks Entry 4th'!X99,"")))))</f>
        <v/>
      </c>
      <c r="AK100" s="91" t="str">
        <f t="shared" si="95"/>
        <v/>
      </c>
      <c r="AL100" s="87">
        <f t="shared" si="96"/>
        <v>0</v>
      </c>
      <c r="AM100" s="93" t="str">
        <f>IF(OR($E100="",$G100=""),"",IF(AND($E$3=1),'Marks Entry 1st'!Y99,IF(AND($E$3=2),'Marks Entry 2nd'!Y99,IF(AND($E$3=3),'Marks Entry 3rd'!Y99,IF(AND($E$3=4),'Marks Entry 4th'!Y99,"")))))</f>
        <v/>
      </c>
      <c r="AN100" s="93" t="str">
        <f>IF(OR($E100="",$G100=""),"",IF(AND($E$3=1),'Marks Entry 1st'!Z99,IF(AND($E$3=2),'Marks Entry 2nd'!Z99,IF(AND($E$3=3),'Marks Entry 3rd'!Z99,IF(AND($E$3=4),'Marks Entry 4th'!Z99,"")))))</f>
        <v/>
      </c>
      <c r="AO100" s="93" t="str">
        <f>IF(OR($E100="",$G100=""),"",IF(AND($E$3=1),'Marks Entry 1st'!AA99,IF(AND($E$3=2),'Marks Entry 2nd'!AA99,IF(AND($E$3=3),'Marks Entry 3rd'!AA99,IF(AND($E$3=4),'Marks Entry 4th'!AA99,"")))))</f>
        <v/>
      </c>
      <c r="AP100" s="92" t="str">
        <f t="shared" si="97"/>
        <v/>
      </c>
      <c r="AQ100" s="87" t="str">
        <f t="shared" si="98"/>
        <v/>
      </c>
      <c r="AR100" s="144">
        <f t="shared" si="99"/>
        <v>0</v>
      </c>
      <c r="AS100" s="144" t="str">
        <f t="shared" si="100"/>
        <v/>
      </c>
      <c r="AT100" s="144" t="str">
        <f t="shared" si="68"/>
        <v/>
      </c>
      <c r="AU100" s="144" t="str">
        <f t="shared" si="101"/>
        <v/>
      </c>
      <c r="AV100" s="144" t="str">
        <f t="shared" si="69"/>
        <v/>
      </c>
      <c r="AW100" s="148" t="str">
        <f t="shared" si="70"/>
        <v/>
      </c>
      <c r="AX100" s="180" t="str">
        <f>IF(OR($E100="",$G100=""),"",IF(AND($E$3=1),'Marks Entry 1st'!AB99,IF(AND($E$3=2),'Marks Entry 2nd'!AB99,IF(AND($E$3=3),'Marks Entry 3rd'!AB99,IF(AND($E$3=4),'Marks Entry 4th'!AB99,"")))))</f>
        <v/>
      </c>
      <c r="AY100" s="180" t="str">
        <f>IF(OR($E100="",$G100=""),"",IF(AND($E$3=1),'Marks Entry 1st'!AC99,IF(AND($E$3=2),'Marks Entry 2nd'!AC99,IF(AND($E$3=3),'Marks Entry 3rd'!AC99,IF(AND($E$3=4),'Marks Entry 4th'!AC99,"")))))</f>
        <v/>
      </c>
      <c r="AZ100" s="87" t="str">
        <f t="shared" si="102"/>
        <v/>
      </c>
      <c r="BA100" s="180" t="str">
        <f>IF(OR($E100="",$G100=""),"",IF(AND($E$3=1),'Marks Entry 1st'!AD99,IF(AND($E$3=2),'Marks Entry 2nd'!AD99,IF(AND($E$3=3),'Marks Entry 3rd'!AD99,IF(AND($E$3=4),'Marks Entry 4th'!AD99,"")))))</f>
        <v/>
      </c>
      <c r="BB100" s="180" t="str">
        <f>IF(OR($E100="",$G100=""),"",IF(AND($E$3=1),'Marks Entry 1st'!AE99,IF(AND($E$3=2),'Marks Entry 2nd'!AE99,IF(AND($E$3=3),'Marks Entry 3rd'!AE99,IF(AND($E$3=4),'Marks Entry 4th'!AE99,"")))))</f>
        <v/>
      </c>
      <c r="BC100" s="180" t="str">
        <f>IF(OR($E100="",$G100=""),"",IF(AND($E$3=1),'Marks Entry 1st'!AF99,IF(AND($E$3=2),'Marks Entry 2nd'!AF99,IF(AND($E$3=3),'Marks Entry 3rd'!AF99,IF(AND($E$3=4),'Marks Entry 4th'!AF99,"")))))</f>
        <v/>
      </c>
      <c r="BD100" s="91" t="str">
        <f t="shared" si="103"/>
        <v/>
      </c>
      <c r="BE100" s="87">
        <f t="shared" si="104"/>
        <v>0</v>
      </c>
      <c r="BF100" s="93" t="str">
        <f>IF(OR($E100="",$G100=""),"",IF(AND($E$3=1),'Marks Entry 1st'!AG99,IF(AND($E$3=2),'Marks Entry 2nd'!AG99,IF(AND($E$3=3),'Marks Entry 3rd'!AG99,IF(AND($E$3=4),'Marks Entry 4th'!AG99,"")))))</f>
        <v/>
      </c>
      <c r="BG100" s="93" t="str">
        <f>IF(OR($E100="",$G100=""),"",IF(AND($E$3=1),'Marks Entry 1st'!AH99,IF(AND($E$3=2),'Marks Entry 2nd'!AH99,IF(AND($E$3=3),'Marks Entry 3rd'!AH99,IF(AND($E$3=4),'Marks Entry 4th'!AH99,"")))))</f>
        <v/>
      </c>
      <c r="BH100" s="93" t="str">
        <f>IF(OR($E100="",$G100=""),"",IF(AND($E$3=1),'Marks Entry 1st'!AI99,IF(AND($E$3=2),'Marks Entry 2nd'!AI99,IF(AND($E$3=3),'Marks Entry 3rd'!AI99,IF(AND($E$3=4),'Marks Entry 4th'!AI99,"")))))</f>
        <v/>
      </c>
      <c r="BI100" s="92" t="str">
        <f t="shared" si="105"/>
        <v/>
      </c>
      <c r="BJ100" s="87" t="str">
        <f t="shared" si="106"/>
        <v/>
      </c>
      <c r="BK100" s="144">
        <f t="shared" si="107"/>
        <v>0</v>
      </c>
      <c r="BL100" s="144" t="str">
        <f t="shared" si="108"/>
        <v/>
      </c>
      <c r="BM100" s="144" t="str">
        <f t="shared" si="71"/>
        <v/>
      </c>
      <c r="BN100" s="144" t="str">
        <f t="shared" si="109"/>
        <v/>
      </c>
      <c r="BO100" s="144" t="str">
        <f t="shared" si="72"/>
        <v/>
      </c>
      <c r="BP100" s="148" t="str">
        <f t="shared" si="73"/>
        <v/>
      </c>
      <c r="BQ100" s="180" t="str">
        <f>IF(OR($E100="",$G100=""),"",IF(AND($E$3=1),'Marks Entry 1st'!AJ99,IF(AND($E$3=2),'Marks Entry 2nd'!AJ99,IF(AND($E$3=3),'Marks Entry 3rd'!AJ99,IF(AND($E$3=4),'Marks Entry 4th'!AJ99,"")))))</f>
        <v/>
      </c>
      <c r="BR100" s="180" t="str">
        <f>IF(OR($E100="",$G100=""),"",IF(AND($E$3=1),'Marks Entry 1st'!AK99,IF(AND($E$3=2),'Marks Entry 2nd'!AK99,IF(AND($E$3=3),'Marks Entry 3rd'!AK99,IF(AND($E$3=4),'Marks Entry 4th'!AK99,"")))))</f>
        <v/>
      </c>
      <c r="BS100" s="87" t="str">
        <f t="shared" si="110"/>
        <v/>
      </c>
      <c r="BT100" s="180" t="str">
        <f>IF(OR($E100="",$G100=""),"",IF(AND($E$3=1),'Marks Entry 1st'!AL99,IF(AND($E$3=2),'Marks Entry 2nd'!AL99,IF(AND($E$3=3),'Marks Entry 3rd'!AL99,IF(AND($E$3=4),'Marks Entry 4th'!AL99,"")))))</f>
        <v/>
      </c>
      <c r="BU100" s="180" t="str">
        <f>IF(OR($E100="",$G100=""),"",IF(AND($E$3=1),'Marks Entry 1st'!AM99,IF(AND($E$3=2),'Marks Entry 2nd'!AM99,IF(AND($E$3=3),'Marks Entry 3rd'!AM99,IF(AND($E$3=4),'Marks Entry 4th'!AM99,"")))))</f>
        <v/>
      </c>
      <c r="BV100" s="180" t="str">
        <f>IF(OR($E100="",$G100=""),"",IF(AND($E$3=1),'Marks Entry 1st'!AN99,IF(AND($E$3=2),'Marks Entry 2nd'!AN99,IF(AND($E$3=3),'Marks Entry 3rd'!AN99,IF(AND($E$3=4),'Marks Entry 4th'!AN99,"")))))</f>
        <v/>
      </c>
      <c r="BW100" s="91" t="str">
        <f t="shared" si="111"/>
        <v/>
      </c>
      <c r="BX100" s="87">
        <f t="shared" si="112"/>
        <v>0</v>
      </c>
      <c r="BY100" s="93" t="str">
        <f>IF(OR($E100="",$G100=""),"",IF(AND($E$3=1),'Marks Entry 1st'!AO99,IF(AND($E$3=2),'Marks Entry 2nd'!AO99,IF(AND($E$3=3),'Marks Entry 3rd'!AO99,IF(AND($E$3=4),'Marks Entry 4th'!AO99,"")))))</f>
        <v/>
      </c>
      <c r="BZ100" s="93" t="str">
        <f>IF(OR($E100="",$G100=""),"",IF(AND($E$3=1),'Marks Entry 1st'!AP99,IF(AND($E$3=2),'Marks Entry 2nd'!AP99,IF(AND($E$3=3),'Marks Entry 3rd'!AP99,IF(AND($E$3=4),'Marks Entry 4th'!AP99,"")))))</f>
        <v/>
      </c>
      <c r="CA100" s="93" t="str">
        <f>IF(OR($E100="",$G100=""),"",IF(AND($E$3=1),'Marks Entry 1st'!AQ99,IF(AND($E$3=2),'Marks Entry 2nd'!AQ99,IF(AND($E$3=3),'Marks Entry 3rd'!AQ99,IF(AND($E$3=4),'Marks Entry 4th'!AQ99,"")))))</f>
        <v/>
      </c>
      <c r="CB100" s="92" t="str">
        <f t="shared" si="113"/>
        <v/>
      </c>
      <c r="CC100" s="87" t="str">
        <f t="shared" si="114"/>
        <v/>
      </c>
      <c r="CD100" s="144">
        <f t="shared" si="115"/>
        <v>0</v>
      </c>
      <c r="CE100" s="144" t="str">
        <f t="shared" si="116"/>
        <v/>
      </c>
      <c r="CF100" s="144" t="str">
        <f t="shared" si="74"/>
        <v/>
      </c>
      <c r="CG100" s="144" t="str">
        <f t="shared" si="117"/>
        <v/>
      </c>
      <c r="CH100" s="144" t="str">
        <f t="shared" si="75"/>
        <v/>
      </c>
      <c r="CI100" s="148" t="str">
        <f t="shared" si="76"/>
        <v/>
      </c>
      <c r="CJ100" s="380" t="str">
        <f>IF(OR($E100="",$G100=""),"",IF(AND($E$3=1),'Marks Entry 1st'!AR99,IF(AND($E$3=2),'Marks Entry 2nd'!AR99,IF(AND($E$3=3),'Marks Entry 3rd'!AR99,IF(AND($E$3=4),'Marks Entry 4th'!AR99,"")))))</f>
        <v/>
      </c>
      <c r="CK100" s="380" t="str">
        <f>IF(OR($E100="",$G100=""),"",IF(AND($E$3=1),'Marks Entry 1st'!AS99,IF(AND($E$3=2),'Marks Entry 2nd'!AS99,IF(AND($E$3=3),'Marks Entry 3rd'!AS99,IF(AND($E$3=4),'Marks Entry 4th'!AS99,"")))))</f>
        <v/>
      </c>
      <c r="CL100" s="380" t="str">
        <f>IF(OR($E100="",$G100=""),"",IF(AND($E$3=1),'Marks Entry 1st'!AT99,IF(AND($E$3=2),'Marks Entry 2nd'!AT99,IF(AND($E$3=3),'Marks Entry 3rd'!AT99,IF(AND($E$3=4),'Marks Entry 4th'!AT99,"")))))</f>
        <v/>
      </c>
      <c r="CM100" s="181" t="str">
        <f t="shared" si="118"/>
        <v/>
      </c>
      <c r="CN100" s="182">
        <f t="shared" si="119"/>
        <v>0</v>
      </c>
      <c r="CO100" s="182" t="str">
        <f t="shared" si="120"/>
        <v/>
      </c>
      <c r="CP100" s="182" t="str">
        <f t="shared" si="121"/>
        <v/>
      </c>
      <c r="CQ100" s="147" t="str">
        <f t="shared" si="77"/>
        <v/>
      </c>
      <c r="CR100" s="380" t="str">
        <f>IF(OR($E100="",$G100=""),"",IF(AND($E$3=1),'Marks Entry 1st'!AU99,IF(AND($E$3=2),'Marks Entry 2nd'!AU99,IF(AND($E$3=3),'Marks Entry 3rd'!AU99,IF(AND($E$3=4),'Marks Entry 4th'!AU99,"")))))</f>
        <v/>
      </c>
      <c r="CS100" s="380" t="str">
        <f>IF(OR($E100="",$G100=""),"",IF(AND($E$3=1),'Marks Entry 1st'!AV99,IF(AND($E$3=2),'Marks Entry 2nd'!AV99,IF(AND($E$3=3),'Marks Entry 3rd'!AV99,IF(AND($E$3=4),'Marks Entry 4th'!AV99,"")))))</f>
        <v/>
      </c>
      <c r="CT100" s="380" t="str">
        <f>IF(OR($E100="",$G100=""),"",IF(AND($E$3=1),'Marks Entry 1st'!AW99,IF(AND($E$3=2),'Marks Entry 2nd'!AW99,IF(AND($E$3=3),'Marks Entry 3rd'!AW99,IF(AND($E$3=4),'Marks Entry 4th'!AW99,"")))))</f>
        <v/>
      </c>
      <c r="CU100" s="181" t="str">
        <f t="shared" si="122"/>
        <v/>
      </c>
      <c r="CV100" s="182">
        <f t="shared" si="123"/>
        <v>0</v>
      </c>
      <c r="CW100" s="182" t="str">
        <f t="shared" si="124"/>
        <v/>
      </c>
      <c r="CX100" s="182" t="str">
        <f t="shared" si="125"/>
        <v/>
      </c>
      <c r="CY100" s="147" t="str">
        <f t="shared" si="78"/>
        <v/>
      </c>
      <c r="CZ100" s="380" t="str">
        <f>IF(OR($E100="",$G100=""),"",IF(AND($E$3=1),'Marks Entry 1st'!AX99,IF(AND($E$3=2),'Marks Entry 2nd'!AX99,IF(AND($E$3=3),'Marks Entry 3rd'!AX99,IF(AND($E$3=4),'Marks Entry 4th'!AX99,"")))))</f>
        <v/>
      </c>
      <c r="DA100" s="380" t="str">
        <f>IF(OR($E100="",$G100=""),"",IF(AND($E$3=1),'Marks Entry 1st'!AY99,IF(AND($E$3=2),'Marks Entry 2nd'!AY99,IF(AND($E$3=3),'Marks Entry 3rd'!AY99,IF(AND($E$3=4),'Marks Entry 4th'!AY99,"")))))</f>
        <v/>
      </c>
      <c r="DB100" s="380" t="str">
        <f>IF(OR($E100="",$G100=""),"",IF(AND($E$3=1),'Marks Entry 1st'!AZ99,IF(AND($E$3=2),'Marks Entry 2nd'!AZ99,IF(AND($E$3=3),'Marks Entry 3rd'!AZ99,IF(AND($E$3=4),'Marks Entry 4th'!AZ99,"")))))</f>
        <v/>
      </c>
      <c r="DC100" s="181" t="str">
        <f t="shared" si="126"/>
        <v/>
      </c>
      <c r="DD100" s="182">
        <f t="shared" si="127"/>
        <v>0</v>
      </c>
      <c r="DE100" s="182" t="str">
        <f t="shared" si="128"/>
        <v/>
      </c>
      <c r="DF100" s="182" t="str">
        <f t="shared" si="129"/>
        <v/>
      </c>
      <c r="DG100" s="147" t="str">
        <f t="shared" si="79"/>
        <v/>
      </c>
      <c r="DH100" s="104" t="str">
        <f t="shared" si="80"/>
        <v/>
      </c>
      <c r="DI100" s="105" t="str">
        <f t="shared" si="81"/>
        <v/>
      </c>
      <c r="DJ100" s="111" t="str">
        <f t="shared" si="82"/>
        <v/>
      </c>
      <c r="DK100" s="112" t="str">
        <f t="shared" si="83"/>
        <v/>
      </c>
      <c r="DL100" s="386" t="str">
        <f t="shared" si="84"/>
        <v/>
      </c>
      <c r="DM100" s="72" t="str">
        <f>IF(OR($E100="",$G100=""),"",IF(AND($E$3=1),'Marks Entry 1st'!BA99,IF(AND($E$3=2),'Marks Entry 2nd'!BA99,IF(AND($E$3=3),'Marks Entry 3rd'!BA99,IF(AND($E$3=4),'Marks Entry 4th'!BA99,"")))))</f>
        <v/>
      </c>
      <c r="DN100" s="72" t="str">
        <f>IF(OR($E100="",$G100=""),"",IF(AND($E$3=1),'Marks Entry 1st'!BB99,IF(AND($E$3=2),'Marks Entry 2nd'!BB99,IF(AND($E$3=3),'Marks Entry 3rd'!BB99,IF(AND($E$3=4),'Marks Entry 4th'!BB99,"")))))</f>
        <v/>
      </c>
      <c r="DO100" s="328" t="str">
        <f t="shared" si="85"/>
        <v/>
      </c>
      <c r="DP100" s="73"/>
      <c r="DW100" s="75">
        <f>IF(AND($E$3=1),'Marks Entry 1st'!I99,IF(AND($E$3=2),'Marks Entry 2nd'!I99,IF(AND($E$3=3),'Marks Entry 3rd'!I99,IF(AND($E$3=4),'Marks Entry 4th'!I99,""))))</f>
        <v>0</v>
      </c>
    </row>
    <row r="101" spans="1:127" ht="18.899999999999999" customHeight="1">
      <c r="A101" s="94">
        <v>94</v>
      </c>
      <c r="B101" s="94" t="str">
        <f>IF(OR(DW101=0,DW101=""),"",IF(AND($E$3=1),'Marks Entry 1st'!I100,IF(AND($E$3=2),'Marks Entry 2nd'!I100,IF(AND($E$3=3),'Marks Entry 3rd'!I100,IF(AND($E$3=4),'Marks Entry 4th'!I100,"")))))</f>
        <v/>
      </c>
      <c r="C101" s="95" t="str">
        <f>IF(OR(B101=0,B101=""),"",IF(AND($E$3=1),'Marks Entry 1st'!B100,IF(AND($E$3=2),'Marks Entry 2nd'!B100,IF(AND($E$3=3),'Marks Entry 3rd'!B100,IF(AND($E$3=4),'Marks Entry 4th'!B100,"")))))</f>
        <v/>
      </c>
      <c r="D101" s="95" t="str">
        <f>IF(OR(B101=0,B101=""),"",IF(AND($E$3=1),'Marks Entry 1st'!C100,IF(AND($E$3=2),'Marks Entry 2nd'!C100,IF(AND($E$3=3),'Marks Entry 3rd'!C100,IF(AND($E$3=4),'Marks Entry 4th'!C100,"")))))</f>
        <v/>
      </c>
      <c r="E101" s="96" t="str">
        <f>IF(OR(B101=0,B101=""),"",IF(AND($E$3=1),'Marks Entry 1st'!E100,IF(AND($E$3=2),'Marks Entry 2nd'!E100,IF(AND($E$3=3),'Marks Entry 3rd'!E100,IF(AND($E$3=4),'Marks Entry 4th'!E100,"")))))</f>
        <v/>
      </c>
      <c r="F101" s="95" t="str">
        <f>IF(OR(B101=0,B101=""),"",IF(AND($E$3=1),'Marks Entry 1st'!D100,IF(AND($E$3=2),'Marks Entry 2nd'!D100,IF(AND($E$3=3),'Marks Entry 3rd'!D100,IF(AND($E$3=4),'Marks Entry 4th'!D100,"")))))</f>
        <v/>
      </c>
      <c r="G101" s="90" t="str">
        <f>IF(OR(B101=0,B101=""),"",IF(AND($E$3=1),'Marks Entry 1st'!F100,IF(AND($E$3=2),'Marks Entry 2nd'!F100,IF(AND($E$3=3),'Marks Entry 3rd'!F100,IF(AND($E$3=4),'Marks Entry 4th'!F100,"")))))</f>
        <v/>
      </c>
      <c r="H101" s="90" t="str">
        <f>IF(OR(B101=0,B101=""),"",IF(AND($E$3=1),'Marks Entry 1st'!G100,IF(AND($E$3=2),'Marks Entry 2nd'!G100,IF(AND($E$3=3),'Marks Entry 3rd'!G100,IF(AND($E$3=4),'Marks Entry 4th'!G100,"")))))</f>
        <v/>
      </c>
      <c r="I101" s="90" t="str">
        <f>IF(OR(B101=0,B101=""),"",IF(AND($E$3=1),'Marks Entry 1st'!H100,IF(AND($E$3=2),'Marks Entry 2nd'!H100,IF(AND($E$3=3),'Marks Entry 3rd'!H100,IF(AND($E$3=4),'Marks Entry 4th'!H100,"")))))</f>
        <v/>
      </c>
      <c r="J101" s="379" t="str">
        <f>IF(OR(B101=0,B101=""),"",IF(AND($E$3=1),'Marks Entry 1st'!J100,IF(AND($E$3=2),'Marks Entry 2nd'!J100,IF(AND($E$3=3),'Marks Entry 3rd'!J100,IF(AND($E$3=4),'Marks Entry 4th'!J100,"")))))</f>
        <v/>
      </c>
      <c r="K101" s="379" t="str">
        <f>IF(OR(B101=0,B101=""),"",IF(AND($E$3=1),'Marks Entry 1st'!K100,IF(AND($E$3=2),'Marks Entry 2nd'!K100,IF(AND($E$3=3),'Marks Entry 3rd'!K100,IF(AND($E$3=4),'Marks Entry 4th'!K100,"")))))</f>
        <v/>
      </c>
      <c r="L101" s="180" t="str">
        <f>IF(OR($E101="",$G101=""),"",IF(AND($E$3=1),'Marks Entry 1st'!L100,IF(AND($E$3=2),'Marks Entry 2nd'!L100,IF(AND($E$3=3),'Marks Entry 3rd'!L100,IF(AND($E$3=4),'Marks Entry 4th'!L100,"")))))</f>
        <v/>
      </c>
      <c r="M101" s="180" t="str">
        <f>IF(OR($E101="",$G101=""),"",IF(AND($E$3=1),'Marks Entry 1st'!M100,IF(AND($E$3=2),'Marks Entry 2nd'!M100,IF(AND($E$3=3),'Marks Entry 3rd'!M100,IF(AND($E$3=4),'Marks Entry 4th'!M100,"")))))</f>
        <v/>
      </c>
      <c r="N101" s="87" t="str">
        <f t="shared" si="86"/>
        <v/>
      </c>
      <c r="O101" s="180" t="str">
        <f>IF(OR($E101="",$G101=""),"",IF(AND($E$3=1),'Marks Entry 1st'!N100,IF(AND($E$3=2),'Marks Entry 2nd'!N100,IF(AND($E$3=3),'Marks Entry 3rd'!N100,IF(AND($E$3=4),'Marks Entry 4th'!N100,"")))))</f>
        <v/>
      </c>
      <c r="P101" s="180" t="str">
        <f>IF(OR($E101="",$G101=""),"",IF(AND($E$3=1),'Marks Entry 1st'!O100,IF(AND($E$3=2),'Marks Entry 2nd'!O100,IF(AND($E$3=3),'Marks Entry 3rd'!O100,IF(AND($E$3=4),'Marks Entry 4th'!O100,"")))))</f>
        <v/>
      </c>
      <c r="Q101" s="180" t="str">
        <f>IF(OR($E101="",$G101=""),"",IF(AND($E$3=1),'Marks Entry 1st'!P100,IF(AND($E$3=2),'Marks Entry 2nd'!P100,IF(AND($E$3=3),'Marks Entry 3rd'!P100,IF(AND($E$3=4),'Marks Entry 4th'!P100,"")))))</f>
        <v/>
      </c>
      <c r="R101" s="91" t="str">
        <f t="shared" si="87"/>
        <v/>
      </c>
      <c r="S101" s="87">
        <f t="shared" si="88"/>
        <v>0</v>
      </c>
      <c r="T101" s="93" t="str">
        <f>IF(OR($E101="",$G101=""),"",IF(AND($E$3=1),'Marks Entry 1st'!Q100,IF(AND($E$3=2),'Marks Entry 2nd'!Q100,IF(AND($E$3=3),'Marks Entry 3rd'!Q100,IF(AND($E$3=4),'Marks Entry 4th'!Q100,"")))))</f>
        <v/>
      </c>
      <c r="U101" s="93" t="str">
        <f>IF(OR($E101="",$G101=""),"",IF(AND($E$3=1),'Marks Entry 1st'!R100,IF(AND($E$3=2),'Marks Entry 2nd'!R100,IF(AND($E$3=3),'Marks Entry 3rd'!R100,IF(AND($E$3=4),'Marks Entry 4th'!R100,"")))))</f>
        <v/>
      </c>
      <c r="V101" s="93" t="str">
        <f>IF(OR($E101="",$G101=""),"",IF(AND($E$3=1),'Marks Entry 1st'!S100,IF(AND($E$3=2),'Marks Entry 2nd'!S100,IF(AND($E$3=3),'Marks Entry 3rd'!S100,IF(AND($E$3=4),'Marks Entry 4th'!S100,"")))))</f>
        <v/>
      </c>
      <c r="W101" s="92" t="str">
        <f t="shared" si="89"/>
        <v/>
      </c>
      <c r="X101" s="87" t="str">
        <f t="shared" si="90"/>
        <v/>
      </c>
      <c r="Y101" s="144">
        <f t="shared" si="91"/>
        <v>0</v>
      </c>
      <c r="Z101" s="144" t="str">
        <f t="shared" si="92"/>
        <v/>
      </c>
      <c r="AA101" s="144" t="str">
        <f t="shared" si="65"/>
        <v/>
      </c>
      <c r="AB101" s="144" t="str">
        <f t="shared" si="93"/>
        <v/>
      </c>
      <c r="AC101" s="144" t="str">
        <f t="shared" si="66"/>
        <v/>
      </c>
      <c r="AD101" s="148" t="str">
        <f t="shared" si="67"/>
        <v/>
      </c>
      <c r="AE101" s="180" t="str">
        <f>IF(OR($E101="",$G101=""),"",IF(AND($E$3=1),'Marks Entry 1st'!T100,IF(AND($E$3=2),'Marks Entry 2nd'!T100,IF(AND($E$3=3),'Marks Entry 3rd'!T100,IF(AND($E$3=4),'Marks Entry 4th'!T100,"")))))</f>
        <v/>
      </c>
      <c r="AF101" s="180" t="str">
        <f>IF(OR($E101="",$G101=""),"",IF(AND($E$3=1),'Marks Entry 1st'!U100,IF(AND($E$3=2),'Marks Entry 2nd'!U100,IF(AND($E$3=3),'Marks Entry 3rd'!U100,IF(AND($E$3=4),'Marks Entry 4th'!U100,"")))))</f>
        <v/>
      </c>
      <c r="AG101" s="87" t="str">
        <f t="shared" si="94"/>
        <v/>
      </c>
      <c r="AH101" s="180" t="str">
        <f>IF(OR($E101="",$G101=""),"",IF(AND($E$3=1),'Marks Entry 1st'!V100,IF(AND($E$3=2),'Marks Entry 2nd'!V100,IF(AND($E$3=3),'Marks Entry 3rd'!V100,IF(AND($E$3=4),'Marks Entry 4th'!V100,"")))))</f>
        <v/>
      </c>
      <c r="AI101" s="180" t="str">
        <f>IF(OR($E101="",$G101=""),"",IF(AND($E$3=1),'Marks Entry 1st'!W100,IF(AND($E$3=2),'Marks Entry 2nd'!W100,IF(AND($E$3=3),'Marks Entry 3rd'!W100,IF(AND($E$3=4),'Marks Entry 4th'!W100,"")))))</f>
        <v/>
      </c>
      <c r="AJ101" s="180" t="str">
        <f>IF(OR($E101="",$G101=""),"",IF(AND($E$3=1),'Marks Entry 1st'!X100,IF(AND($E$3=2),'Marks Entry 2nd'!X100,IF(AND($E$3=3),'Marks Entry 3rd'!X100,IF(AND($E$3=4),'Marks Entry 4th'!X100,"")))))</f>
        <v/>
      </c>
      <c r="AK101" s="91" t="str">
        <f t="shared" si="95"/>
        <v/>
      </c>
      <c r="AL101" s="87">
        <f t="shared" si="96"/>
        <v>0</v>
      </c>
      <c r="AM101" s="93" t="str">
        <f>IF(OR($E101="",$G101=""),"",IF(AND($E$3=1),'Marks Entry 1st'!Y100,IF(AND($E$3=2),'Marks Entry 2nd'!Y100,IF(AND($E$3=3),'Marks Entry 3rd'!Y100,IF(AND($E$3=4),'Marks Entry 4th'!Y100,"")))))</f>
        <v/>
      </c>
      <c r="AN101" s="93" t="str">
        <f>IF(OR($E101="",$G101=""),"",IF(AND($E$3=1),'Marks Entry 1st'!Z100,IF(AND($E$3=2),'Marks Entry 2nd'!Z100,IF(AND($E$3=3),'Marks Entry 3rd'!Z100,IF(AND($E$3=4),'Marks Entry 4th'!Z100,"")))))</f>
        <v/>
      </c>
      <c r="AO101" s="93" t="str">
        <f>IF(OR($E101="",$G101=""),"",IF(AND($E$3=1),'Marks Entry 1st'!AA100,IF(AND($E$3=2),'Marks Entry 2nd'!AA100,IF(AND($E$3=3),'Marks Entry 3rd'!AA100,IF(AND($E$3=4),'Marks Entry 4th'!AA100,"")))))</f>
        <v/>
      </c>
      <c r="AP101" s="92" t="str">
        <f t="shared" si="97"/>
        <v/>
      </c>
      <c r="AQ101" s="87" t="str">
        <f t="shared" si="98"/>
        <v/>
      </c>
      <c r="AR101" s="144">
        <f t="shared" si="99"/>
        <v>0</v>
      </c>
      <c r="AS101" s="144" t="str">
        <f t="shared" si="100"/>
        <v/>
      </c>
      <c r="AT101" s="144" t="str">
        <f t="shared" si="68"/>
        <v/>
      </c>
      <c r="AU101" s="144" t="str">
        <f t="shared" si="101"/>
        <v/>
      </c>
      <c r="AV101" s="144" t="str">
        <f t="shared" si="69"/>
        <v/>
      </c>
      <c r="AW101" s="148" t="str">
        <f t="shared" si="70"/>
        <v/>
      </c>
      <c r="AX101" s="180" t="str">
        <f>IF(OR($E101="",$G101=""),"",IF(AND($E$3=1),'Marks Entry 1st'!AB100,IF(AND($E$3=2),'Marks Entry 2nd'!AB100,IF(AND($E$3=3),'Marks Entry 3rd'!AB100,IF(AND($E$3=4),'Marks Entry 4th'!AB100,"")))))</f>
        <v/>
      </c>
      <c r="AY101" s="180" t="str">
        <f>IF(OR($E101="",$G101=""),"",IF(AND($E$3=1),'Marks Entry 1st'!AC100,IF(AND($E$3=2),'Marks Entry 2nd'!AC100,IF(AND($E$3=3),'Marks Entry 3rd'!AC100,IF(AND($E$3=4),'Marks Entry 4th'!AC100,"")))))</f>
        <v/>
      </c>
      <c r="AZ101" s="87" t="str">
        <f t="shared" si="102"/>
        <v/>
      </c>
      <c r="BA101" s="180" t="str">
        <f>IF(OR($E101="",$G101=""),"",IF(AND($E$3=1),'Marks Entry 1st'!AD100,IF(AND($E$3=2),'Marks Entry 2nd'!AD100,IF(AND($E$3=3),'Marks Entry 3rd'!AD100,IF(AND($E$3=4),'Marks Entry 4th'!AD100,"")))))</f>
        <v/>
      </c>
      <c r="BB101" s="180" t="str">
        <f>IF(OR($E101="",$G101=""),"",IF(AND($E$3=1),'Marks Entry 1st'!AE100,IF(AND($E$3=2),'Marks Entry 2nd'!AE100,IF(AND($E$3=3),'Marks Entry 3rd'!AE100,IF(AND($E$3=4),'Marks Entry 4th'!AE100,"")))))</f>
        <v/>
      </c>
      <c r="BC101" s="180" t="str">
        <f>IF(OR($E101="",$G101=""),"",IF(AND($E$3=1),'Marks Entry 1st'!AF100,IF(AND($E$3=2),'Marks Entry 2nd'!AF100,IF(AND($E$3=3),'Marks Entry 3rd'!AF100,IF(AND($E$3=4),'Marks Entry 4th'!AF100,"")))))</f>
        <v/>
      </c>
      <c r="BD101" s="91" t="str">
        <f t="shared" si="103"/>
        <v/>
      </c>
      <c r="BE101" s="87">
        <f t="shared" si="104"/>
        <v>0</v>
      </c>
      <c r="BF101" s="93" t="str">
        <f>IF(OR($E101="",$G101=""),"",IF(AND($E$3=1),'Marks Entry 1st'!AG100,IF(AND($E$3=2),'Marks Entry 2nd'!AG100,IF(AND($E$3=3),'Marks Entry 3rd'!AG100,IF(AND($E$3=4),'Marks Entry 4th'!AG100,"")))))</f>
        <v/>
      </c>
      <c r="BG101" s="93" t="str">
        <f>IF(OR($E101="",$G101=""),"",IF(AND($E$3=1),'Marks Entry 1st'!AH100,IF(AND($E$3=2),'Marks Entry 2nd'!AH100,IF(AND($E$3=3),'Marks Entry 3rd'!AH100,IF(AND($E$3=4),'Marks Entry 4th'!AH100,"")))))</f>
        <v/>
      </c>
      <c r="BH101" s="93" t="str">
        <f>IF(OR($E101="",$G101=""),"",IF(AND($E$3=1),'Marks Entry 1st'!AI100,IF(AND($E$3=2),'Marks Entry 2nd'!AI100,IF(AND($E$3=3),'Marks Entry 3rd'!AI100,IF(AND($E$3=4),'Marks Entry 4th'!AI100,"")))))</f>
        <v/>
      </c>
      <c r="BI101" s="92" t="str">
        <f t="shared" si="105"/>
        <v/>
      </c>
      <c r="BJ101" s="87" t="str">
        <f t="shared" si="106"/>
        <v/>
      </c>
      <c r="BK101" s="144">
        <f t="shared" si="107"/>
        <v>0</v>
      </c>
      <c r="BL101" s="144" t="str">
        <f t="shared" si="108"/>
        <v/>
      </c>
      <c r="BM101" s="144" t="str">
        <f t="shared" si="71"/>
        <v/>
      </c>
      <c r="BN101" s="144" t="str">
        <f t="shared" si="109"/>
        <v/>
      </c>
      <c r="BO101" s="144" t="str">
        <f t="shared" si="72"/>
        <v/>
      </c>
      <c r="BP101" s="148" t="str">
        <f t="shared" si="73"/>
        <v/>
      </c>
      <c r="BQ101" s="180" t="str">
        <f>IF(OR($E101="",$G101=""),"",IF(AND($E$3=1),'Marks Entry 1st'!AJ100,IF(AND($E$3=2),'Marks Entry 2nd'!AJ100,IF(AND($E$3=3),'Marks Entry 3rd'!AJ100,IF(AND($E$3=4),'Marks Entry 4th'!AJ100,"")))))</f>
        <v/>
      </c>
      <c r="BR101" s="180" t="str">
        <f>IF(OR($E101="",$G101=""),"",IF(AND($E$3=1),'Marks Entry 1st'!AK100,IF(AND($E$3=2),'Marks Entry 2nd'!AK100,IF(AND($E$3=3),'Marks Entry 3rd'!AK100,IF(AND($E$3=4),'Marks Entry 4th'!AK100,"")))))</f>
        <v/>
      </c>
      <c r="BS101" s="87" t="str">
        <f t="shared" si="110"/>
        <v/>
      </c>
      <c r="BT101" s="180" t="str">
        <f>IF(OR($E101="",$G101=""),"",IF(AND($E$3=1),'Marks Entry 1st'!AL100,IF(AND($E$3=2),'Marks Entry 2nd'!AL100,IF(AND($E$3=3),'Marks Entry 3rd'!AL100,IF(AND($E$3=4),'Marks Entry 4th'!AL100,"")))))</f>
        <v/>
      </c>
      <c r="BU101" s="180" t="str">
        <f>IF(OR($E101="",$G101=""),"",IF(AND($E$3=1),'Marks Entry 1st'!AM100,IF(AND($E$3=2),'Marks Entry 2nd'!AM100,IF(AND($E$3=3),'Marks Entry 3rd'!AM100,IF(AND($E$3=4),'Marks Entry 4th'!AM100,"")))))</f>
        <v/>
      </c>
      <c r="BV101" s="180" t="str">
        <f>IF(OR($E101="",$G101=""),"",IF(AND($E$3=1),'Marks Entry 1st'!AN100,IF(AND($E$3=2),'Marks Entry 2nd'!AN100,IF(AND($E$3=3),'Marks Entry 3rd'!AN100,IF(AND($E$3=4),'Marks Entry 4th'!AN100,"")))))</f>
        <v/>
      </c>
      <c r="BW101" s="91" t="str">
        <f t="shared" si="111"/>
        <v/>
      </c>
      <c r="BX101" s="87">
        <f t="shared" si="112"/>
        <v>0</v>
      </c>
      <c r="BY101" s="93" t="str">
        <f>IF(OR($E101="",$G101=""),"",IF(AND($E$3=1),'Marks Entry 1st'!AO100,IF(AND($E$3=2),'Marks Entry 2nd'!AO100,IF(AND($E$3=3),'Marks Entry 3rd'!AO100,IF(AND($E$3=4),'Marks Entry 4th'!AO100,"")))))</f>
        <v/>
      </c>
      <c r="BZ101" s="93" t="str">
        <f>IF(OR($E101="",$G101=""),"",IF(AND($E$3=1),'Marks Entry 1st'!AP100,IF(AND($E$3=2),'Marks Entry 2nd'!AP100,IF(AND($E$3=3),'Marks Entry 3rd'!AP100,IF(AND($E$3=4),'Marks Entry 4th'!AP100,"")))))</f>
        <v/>
      </c>
      <c r="CA101" s="93" t="str">
        <f>IF(OR($E101="",$G101=""),"",IF(AND($E$3=1),'Marks Entry 1st'!AQ100,IF(AND($E$3=2),'Marks Entry 2nd'!AQ100,IF(AND($E$3=3),'Marks Entry 3rd'!AQ100,IF(AND($E$3=4),'Marks Entry 4th'!AQ100,"")))))</f>
        <v/>
      </c>
      <c r="CB101" s="92" t="str">
        <f t="shared" si="113"/>
        <v/>
      </c>
      <c r="CC101" s="87" t="str">
        <f t="shared" si="114"/>
        <v/>
      </c>
      <c r="CD101" s="144">
        <f t="shared" si="115"/>
        <v>0</v>
      </c>
      <c r="CE101" s="144" t="str">
        <f t="shared" si="116"/>
        <v/>
      </c>
      <c r="CF101" s="144" t="str">
        <f t="shared" si="74"/>
        <v/>
      </c>
      <c r="CG101" s="144" t="str">
        <f t="shared" si="117"/>
        <v/>
      </c>
      <c r="CH101" s="144" t="str">
        <f t="shared" si="75"/>
        <v/>
      </c>
      <c r="CI101" s="148" t="str">
        <f t="shared" si="76"/>
        <v/>
      </c>
      <c r="CJ101" s="380" t="str">
        <f>IF(OR($E101="",$G101=""),"",IF(AND($E$3=1),'Marks Entry 1st'!AR100,IF(AND($E$3=2),'Marks Entry 2nd'!AR100,IF(AND($E$3=3),'Marks Entry 3rd'!AR100,IF(AND($E$3=4),'Marks Entry 4th'!AR100,"")))))</f>
        <v/>
      </c>
      <c r="CK101" s="380" t="str">
        <f>IF(OR($E101="",$G101=""),"",IF(AND($E$3=1),'Marks Entry 1st'!AS100,IF(AND($E$3=2),'Marks Entry 2nd'!AS100,IF(AND($E$3=3),'Marks Entry 3rd'!AS100,IF(AND($E$3=4),'Marks Entry 4th'!AS100,"")))))</f>
        <v/>
      </c>
      <c r="CL101" s="380" t="str">
        <f>IF(OR($E101="",$G101=""),"",IF(AND($E$3=1),'Marks Entry 1st'!AT100,IF(AND($E$3=2),'Marks Entry 2nd'!AT100,IF(AND($E$3=3),'Marks Entry 3rd'!AT100,IF(AND($E$3=4),'Marks Entry 4th'!AT100,"")))))</f>
        <v/>
      </c>
      <c r="CM101" s="181" t="str">
        <f t="shared" si="118"/>
        <v/>
      </c>
      <c r="CN101" s="182">
        <f t="shared" si="119"/>
        <v>0</v>
      </c>
      <c r="CO101" s="182" t="str">
        <f t="shared" si="120"/>
        <v/>
      </c>
      <c r="CP101" s="182" t="str">
        <f t="shared" si="121"/>
        <v/>
      </c>
      <c r="CQ101" s="147" t="str">
        <f t="shared" si="77"/>
        <v/>
      </c>
      <c r="CR101" s="380" t="str">
        <f>IF(OR($E101="",$G101=""),"",IF(AND($E$3=1),'Marks Entry 1st'!AU100,IF(AND($E$3=2),'Marks Entry 2nd'!AU100,IF(AND($E$3=3),'Marks Entry 3rd'!AU100,IF(AND($E$3=4),'Marks Entry 4th'!AU100,"")))))</f>
        <v/>
      </c>
      <c r="CS101" s="380" t="str">
        <f>IF(OR($E101="",$G101=""),"",IF(AND($E$3=1),'Marks Entry 1st'!AV100,IF(AND($E$3=2),'Marks Entry 2nd'!AV100,IF(AND($E$3=3),'Marks Entry 3rd'!AV100,IF(AND($E$3=4),'Marks Entry 4th'!AV100,"")))))</f>
        <v/>
      </c>
      <c r="CT101" s="380" t="str">
        <f>IF(OR($E101="",$G101=""),"",IF(AND($E$3=1),'Marks Entry 1st'!AW100,IF(AND($E$3=2),'Marks Entry 2nd'!AW100,IF(AND($E$3=3),'Marks Entry 3rd'!AW100,IF(AND($E$3=4),'Marks Entry 4th'!AW100,"")))))</f>
        <v/>
      </c>
      <c r="CU101" s="181" t="str">
        <f t="shared" si="122"/>
        <v/>
      </c>
      <c r="CV101" s="182">
        <f t="shared" si="123"/>
        <v>0</v>
      </c>
      <c r="CW101" s="182" t="str">
        <f t="shared" si="124"/>
        <v/>
      </c>
      <c r="CX101" s="182" t="str">
        <f t="shared" si="125"/>
        <v/>
      </c>
      <c r="CY101" s="147" t="str">
        <f t="shared" si="78"/>
        <v/>
      </c>
      <c r="CZ101" s="380" t="str">
        <f>IF(OR($E101="",$G101=""),"",IF(AND($E$3=1),'Marks Entry 1st'!AX100,IF(AND($E$3=2),'Marks Entry 2nd'!AX100,IF(AND($E$3=3),'Marks Entry 3rd'!AX100,IF(AND($E$3=4),'Marks Entry 4th'!AX100,"")))))</f>
        <v/>
      </c>
      <c r="DA101" s="380" t="str">
        <f>IF(OR($E101="",$G101=""),"",IF(AND($E$3=1),'Marks Entry 1st'!AY100,IF(AND($E$3=2),'Marks Entry 2nd'!AY100,IF(AND($E$3=3),'Marks Entry 3rd'!AY100,IF(AND($E$3=4),'Marks Entry 4th'!AY100,"")))))</f>
        <v/>
      </c>
      <c r="DB101" s="380" t="str">
        <f>IF(OR($E101="",$G101=""),"",IF(AND($E$3=1),'Marks Entry 1st'!AZ100,IF(AND($E$3=2),'Marks Entry 2nd'!AZ100,IF(AND($E$3=3),'Marks Entry 3rd'!AZ100,IF(AND($E$3=4),'Marks Entry 4th'!AZ100,"")))))</f>
        <v/>
      </c>
      <c r="DC101" s="181" t="str">
        <f t="shared" si="126"/>
        <v/>
      </c>
      <c r="DD101" s="182">
        <f t="shared" si="127"/>
        <v>0</v>
      </c>
      <c r="DE101" s="182" t="str">
        <f t="shared" si="128"/>
        <v/>
      </c>
      <c r="DF101" s="182" t="str">
        <f t="shared" si="129"/>
        <v/>
      </c>
      <c r="DG101" s="147" t="str">
        <f t="shared" si="79"/>
        <v/>
      </c>
      <c r="DH101" s="104" t="str">
        <f t="shared" si="80"/>
        <v/>
      </c>
      <c r="DI101" s="105" t="str">
        <f t="shared" si="81"/>
        <v/>
      </c>
      <c r="DJ101" s="111" t="str">
        <f t="shared" si="82"/>
        <v/>
      </c>
      <c r="DK101" s="112" t="str">
        <f t="shared" si="83"/>
        <v/>
      </c>
      <c r="DL101" s="386" t="str">
        <f t="shared" si="84"/>
        <v/>
      </c>
      <c r="DM101" s="72" t="str">
        <f>IF(OR($E101="",$G101=""),"",IF(AND($E$3=1),'Marks Entry 1st'!BA100,IF(AND($E$3=2),'Marks Entry 2nd'!BA100,IF(AND($E$3=3),'Marks Entry 3rd'!BA100,IF(AND($E$3=4),'Marks Entry 4th'!BA100,"")))))</f>
        <v/>
      </c>
      <c r="DN101" s="72" t="str">
        <f>IF(OR($E101="",$G101=""),"",IF(AND($E$3=1),'Marks Entry 1st'!BB100,IF(AND($E$3=2),'Marks Entry 2nd'!BB100,IF(AND($E$3=3),'Marks Entry 3rd'!BB100,IF(AND($E$3=4),'Marks Entry 4th'!BB100,"")))))</f>
        <v/>
      </c>
      <c r="DO101" s="328" t="str">
        <f t="shared" si="85"/>
        <v/>
      </c>
      <c r="DP101" s="73"/>
      <c r="DW101" s="75">
        <f>IF(AND($E$3=1),'Marks Entry 1st'!I100,IF(AND($E$3=2),'Marks Entry 2nd'!I100,IF(AND($E$3=3),'Marks Entry 3rd'!I100,IF(AND($E$3=4),'Marks Entry 4th'!I100,""))))</f>
        <v>0</v>
      </c>
    </row>
    <row r="102" spans="1:127" ht="18.899999999999999" customHeight="1">
      <c r="A102" s="94">
        <v>95</v>
      </c>
      <c r="B102" s="94" t="str">
        <f>IF(OR(DW102=0,DW102=""),"",IF(AND($E$3=1),'Marks Entry 1st'!I101,IF(AND($E$3=2),'Marks Entry 2nd'!I101,IF(AND($E$3=3),'Marks Entry 3rd'!I101,IF(AND($E$3=4),'Marks Entry 4th'!I101,"")))))</f>
        <v/>
      </c>
      <c r="C102" s="95" t="str">
        <f>IF(OR(B102=0,B102=""),"",IF(AND($E$3=1),'Marks Entry 1st'!B101,IF(AND($E$3=2),'Marks Entry 2nd'!B101,IF(AND($E$3=3),'Marks Entry 3rd'!B101,IF(AND($E$3=4),'Marks Entry 4th'!B101,"")))))</f>
        <v/>
      </c>
      <c r="D102" s="95" t="str">
        <f>IF(OR(B102=0,B102=""),"",IF(AND($E$3=1),'Marks Entry 1st'!C101,IF(AND($E$3=2),'Marks Entry 2nd'!C101,IF(AND($E$3=3),'Marks Entry 3rd'!C101,IF(AND($E$3=4),'Marks Entry 4th'!C101,"")))))</f>
        <v/>
      </c>
      <c r="E102" s="96" t="str">
        <f>IF(OR(B102=0,B102=""),"",IF(AND($E$3=1),'Marks Entry 1st'!E101,IF(AND($E$3=2),'Marks Entry 2nd'!E101,IF(AND($E$3=3),'Marks Entry 3rd'!E101,IF(AND($E$3=4),'Marks Entry 4th'!E101,"")))))</f>
        <v/>
      </c>
      <c r="F102" s="95" t="str">
        <f>IF(OR(B102=0,B102=""),"",IF(AND($E$3=1),'Marks Entry 1st'!D101,IF(AND($E$3=2),'Marks Entry 2nd'!D101,IF(AND($E$3=3),'Marks Entry 3rd'!D101,IF(AND($E$3=4),'Marks Entry 4th'!D101,"")))))</f>
        <v/>
      </c>
      <c r="G102" s="90" t="str">
        <f>IF(OR(B102=0,B102=""),"",IF(AND($E$3=1),'Marks Entry 1st'!F101,IF(AND($E$3=2),'Marks Entry 2nd'!F101,IF(AND($E$3=3),'Marks Entry 3rd'!F101,IF(AND($E$3=4),'Marks Entry 4th'!F101,"")))))</f>
        <v/>
      </c>
      <c r="H102" s="90" t="str">
        <f>IF(OR(B102=0,B102=""),"",IF(AND($E$3=1),'Marks Entry 1st'!G101,IF(AND($E$3=2),'Marks Entry 2nd'!G101,IF(AND($E$3=3),'Marks Entry 3rd'!G101,IF(AND($E$3=4),'Marks Entry 4th'!G101,"")))))</f>
        <v/>
      </c>
      <c r="I102" s="90" t="str">
        <f>IF(OR(B102=0,B102=""),"",IF(AND($E$3=1),'Marks Entry 1st'!H101,IF(AND($E$3=2),'Marks Entry 2nd'!H101,IF(AND($E$3=3),'Marks Entry 3rd'!H101,IF(AND($E$3=4),'Marks Entry 4th'!H101,"")))))</f>
        <v/>
      </c>
      <c r="J102" s="379" t="str">
        <f>IF(OR(B102=0,B102=""),"",IF(AND($E$3=1),'Marks Entry 1st'!J101,IF(AND($E$3=2),'Marks Entry 2nd'!J101,IF(AND($E$3=3),'Marks Entry 3rd'!J101,IF(AND($E$3=4),'Marks Entry 4th'!J101,"")))))</f>
        <v/>
      </c>
      <c r="K102" s="379" t="str">
        <f>IF(OR(B102=0,B102=""),"",IF(AND($E$3=1),'Marks Entry 1st'!K101,IF(AND($E$3=2),'Marks Entry 2nd'!K101,IF(AND($E$3=3),'Marks Entry 3rd'!K101,IF(AND($E$3=4),'Marks Entry 4th'!K101,"")))))</f>
        <v/>
      </c>
      <c r="L102" s="180" t="str">
        <f>IF(OR($E102="",$G102=""),"",IF(AND($E$3=1),'Marks Entry 1st'!L101,IF(AND($E$3=2),'Marks Entry 2nd'!L101,IF(AND($E$3=3),'Marks Entry 3rd'!L101,IF(AND($E$3=4),'Marks Entry 4th'!L101,"")))))</f>
        <v/>
      </c>
      <c r="M102" s="180" t="str">
        <f>IF(OR($E102="",$G102=""),"",IF(AND($E$3=1),'Marks Entry 1st'!M101,IF(AND($E$3=2),'Marks Entry 2nd'!M101,IF(AND($E$3=3),'Marks Entry 3rd'!M101,IF(AND($E$3=4),'Marks Entry 4th'!M101,"")))))</f>
        <v/>
      </c>
      <c r="N102" s="87" t="str">
        <f t="shared" si="86"/>
        <v/>
      </c>
      <c r="O102" s="180" t="str">
        <f>IF(OR($E102="",$G102=""),"",IF(AND($E$3=1),'Marks Entry 1st'!N101,IF(AND($E$3=2),'Marks Entry 2nd'!N101,IF(AND($E$3=3),'Marks Entry 3rd'!N101,IF(AND($E$3=4),'Marks Entry 4th'!N101,"")))))</f>
        <v/>
      </c>
      <c r="P102" s="180" t="str">
        <f>IF(OR($E102="",$G102=""),"",IF(AND($E$3=1),'Marks Entry 1st'!O101,IF(AND($E$3=2),'Marks Entry 2nd'!O101,IF(AND($E$3=3),'Marks Entry 3rd'!O101,IF(AND($E$3=4),'Marks Entry 4th'!O101,"")))))</f>
        <v/>
      </c>
      <c r="Q102" s="180" t="str">
        <f>IF(OR($E102="",$G102=""),"",IF(AND($E$3=1),'Marks Entry 1st'!P101,IF(AND($E$3=2),'Marks Entry 2nd'!P101,IF(AND($E$3=3),'Marks Entry 3rd'!P101,IF(AND($E$3=4),'Marks Entry 4th'!P101,"")))))</f>
        <v/>
      </c>
      <c r="R102" s="91" t="str">
        <f t="shared" si="87"/>
        <v/>
      </c>
      <c r="S102" s="87">
        <f t="shared" si="88"/>
        <v>0</v>
      </c>
      <c r="T102" s="93" t="str">
        <f>IF(OR($E102="",$G102=""),"",IF(AND($E$3=1),'Marks Entry 1st'!Q101,IF(AND($E$3=2),'Marks Entry 2nd'!Q101,IF(AND($E$3=3),'Marks Entry 3rd'!Q101,IF(AND($E$3=4),'Marks Entry 4th'!Q101,"")))))</f>
        <v/>
      </c>
      <c r="U102" s="93" t="str">
        <f>IF(OR($E102="",$G102=""),"",IF(AND($E$3=1),'Marks Entry 1st'!R101,IF(AND($E$3=2),'Marks Entry 2nd'!R101,IF(AND($E$3=3),'Marks Entry 3rd'!R101,IF(AND($E$3=4),'Marks Entry 4th'!R101,"")))))</f>
        <v/>
      </c>
      <c r="V102" s="93" t="str">
        <f>IF(OR($E102="",$G102=""),"",IF(AND($E$3=1),'Marks Entry 1st'!S101,IF(AND($E$3=2),'Marks Entry 2nd'!S101,IF(AND($E$3=3),'Marks Entry 3rd'!S101,IF(AND($E$3=4),'Marks Entry 4th'!S101,"")))))</f>
        <v/>
      </c>
      <c r="W102" s="92" t="str">
        <f t="shared" si="89"/>
        <v/>
      </c>
      <c r="X102" s="87" t="str">
        <f t="shared" si="90"/>
        <v/>
      </c>
      <c r="Y102" s="144">
        <f t="shared" si="91"/>
        <v>0</v>
      </c>
      <c r="Z102" s="144" t="str">
        <f t="shared" si="92"/>
        <v/>
      </c>
      <c r="AA102" s="144" t="str">
        <f t="shared" si="65"/>
        <v/>
      </c>
      <c r="AB102" s="144" t="str">
        <f t="shared" si="93"/>
        <v/>
      </c>
      <c r="AC102" s="144" t="str">
        <f t="shared" si="66"/>
        <v/>
      </c>
      <c r="AD102" s="148" t="str">
        <f t="shared" si="67"/>
        <v/>
      </c>
      <c r="AE102" s="180" t="str">
        <f>IF(OR($E102="",$G102=""),"",IF(AND($E$3=1),'Marks Entry 1st'!T101,IF(AND($E$3=2),'Marks Entry 2nd'!T101,IF(AND($E$3=3),'Marks Entry 3rd'!T101,IF(AND($E$3=4),'Marks Entry 4th'!T101,"")))))</f>
        <v/>
      </c>
      <c r="AF102" s="180" t="str">
        <f>IF(OR($E102="",$G102=""),"",IF(AND($E$3=1),'Marks Entry 1st'!U101,IF(AND($E$3=2),'Marks Entry 2nd'!U101,IF(AND($E$3=3),'Marks Entry 3rd'!U101,IF(AND($E$3=4),'Marks Entry 4th'!U101,"")))))</f>
        <v/>
      </c>
      <c r="AG102" s="87" t="str">
        <f t="shared" si="94"/>
        <v/>
      </c>
      <c r="AH102" s="180" t="str">
        <f>IF(OR($E102="",$G102=""),"",IF(AND($E$3=1),'Marks Entry 1st'!V101,IF(AND($E$3=2),'Marks Entry 2nd'!V101,IF(AND($E$3=3),'Marks Entry 3rd'!V101,IF(AND($E$3=4),'Marks Entry 4th'!V101,"")))))</f>
        <v/>
      </c>
      <c r="AI102" s="180" t="str">
        <f>IF(OR($E102="",$G102=""),"",IF(AND($E$3=1),'Marks Entry 1st'!W101,IF(AND($E$3=2),'Marks Entry 2nd'!W101,IF(AND($E$3=3),'Marks Entry 3rd'!W101,IF(AND($E$3=4),'Marks Entry 4th'!W101,"")))))</f>
        <v/>
      </c>
      <c r="AJ102" s="180" t="str">
        <f>IF(OR($E102="",$G102=""),"",IF(AND($E$3=1),'Marks Entry 1st'!X101,IF(AND($E$3=2),'Marks Entry 2nd'!X101,IF(AND($E$3=3),'Marks Entry 3rd'!X101,IF(AND($E$3=4),'Marks Entry 4th'!X101,"")))))</f>
        <v/>
      </c>
      <c r="AK102" s="91" t="str">
        <f t="shared" si="95"/>
        <v/>
      </c>
      <c r="AL102" s="87">
        <f t="shared" si="96"/>
        <v>0</v>
      </c>
      <c r="AM102" s="93" t="str">
        <f>IF(OR($E102="",$G102=""),"",IF(AND($E$3=1),'Marks Entry 1st'!Y101,IF(AND($E$3=2),'Marks Entry 2nd'!Y101,IF(AND($E$3=3),'Marks Entry 3rd'!Y101,IF(AND($E$3=4),'Marks Entry 4th'!Y101,"")))))</f>
        <v/>
      </c>
      <c r="AN102" s="93" t="str">
        <f>IF(OR($E102="",$G102=""),"",IF(AND($E$3=1),'Marks Entry 1st'!Z101,IF(AND($E$3=2),'Marks Entry 2nd'!Z101,IF(AND($E$3=3),'Marks Entry 3rd'!Z101,IF(AND($E$3=4),'Marks Entry 4th'!Z101,"")))))</f>
        <v/>
      </c>
      <c r="AO102" s="93" t="str">
        <f>IF(OR($E102="",$G102=""),"",IF(AND($E$3=1),'Marks Entry 1st'!AA101,IF(AND($E$3=2),'Marks Entry 2nd'!AA101,IF(AND($E$3=3),'Marks Entry 3rd'!AA101,IF(AND($E$3=4),'Marks Entry 4th'!AA101,"")))))</f>
        <v/>
      </c>
      <c r="AP102" s="92" t="str">
        <f t="shared" si="97"/>
        <v/>
      </c>
      <c r="AQ102" s="87" t="str">
        <f t="shared" si="98"/>
        <v/>
      </c>
      <c r="AR102" s="144">
        <f t="shared" si="99"/>
        <v>0</v>
      </c>
      <c r="AS102" s="144" t="str">
        <f t="shared" si="100"/>
        <v/>
      </c>
      <c r="AT102" s="144" t="str">
        <f t="shared" si="68"/>
        <v/>
      </c>
      <c r="AU102" s="144" t="str">
        <f t="shared" si="101"/>
        <v/>
      </c>
      <c r="AV102" s="144" t="str">
        <f t="shared" si="69"/>
        <v/>
      </c>
      <c r="AW102" s="148" t="str">
        <f t="shared" si="70"/>
        <v/>
      </c>
      <c r="AX102" s="180" t="str">
        <f>IF(OR($E102="",$G102=""),"",IF(AND($E$3=1),'Marks Entry 1st'!AB101,IF(AND($E$3=2),'Marks Entry 2nd'!AB101,IF(AND($E$3=3),'Marks Entry 3rd'!AB101,IF(AND($E$3=4),'Marks Entry 4th'!AB101,"")))))</f>
        <v/>
      </c>
      <c r="AY102" s="180" t="str">
        <f>IF(OR($E102="",$G102=""),"",IF(AND($E$3=1),'Marks Entry 1st'!AC101,IF(AND($E$3=2),'Marks Entry 2nd'!AC101,IF(AND($E$3=3),'Marks Entry 3rd'!AC101,IF(AND($E$3=4),'Marks Entry 4th'!AC101,"")))))</f>
        <v/>
      </c>
      <c r="AZ102" s="87" t="str">
        <f t="shared" si="102"/>
        <v/>
      </c>
      <c r="BA102" s="180" t="str">
        <f>IF(OR($E102="",$G102=""),"",IF(AND($E$3=1),'Marks Entry 1st'!AD101,IF(AND($E$3=2),'Marks Entry 2nd'!AD101,IF(AND($E$3=3),'Marks Entry 3rd'!AD101,IF(AND($E$3=4),'Marks Entry 4th'!AD101,"")))))</f>
        <v/>
      </c>
      <c r="BB102" s="180" t="str">
        <f>IF(OR($E102="",$G102=""),"",IF(AND($E$3=1),'Marks Entry 1st'!AE101,IF(AND($E$3=2),'Marks Entry 2nd'!AE101,IF(AND($E$3=3),'Marks Entry 3rd'!AE101,IF(AND($E$3=4),'Marks Entry 4th'!AE101,"")))))</f>
        <v/>
      </c>
      <c r="BC102" s="180" t="str">
        <f>IF(OR($E102="",$G102=""),"",IF(AND($E$3=1),'Marks Entry 1st'!AF101,IF(AND($E$3=2),'Marks Entry 2nd'!AF101,IF(AND($E$3=3),'Marks Entry 3rd'!AF101,IF(AND($E$3=4),'Marks Entry 4th'!AF101,"")))))</f>
        <v/>
      </c>
      <c r="BD102" s="91" t="str">
        <f t="shared" si="103"/>
        <v/>
      </c>
      <c r="BE102" s="87">
        <f t="shared" si="104"/>
        <v>0</v>
      </c>
      <c r="BF102" s="93" t="str">
        <f>IF(OR($E102="",$G102=""),"",IF(AND($E$3=1),'Marks Entry 1st'!AG101,IF(AND($E$3=2),'Marks Entry 2nd'!AG101,IF(AND($E$3=3),'Marks Entry 3rd'!AG101,IF(AND($E$3=4),'Marks Entry 4th'!AG101,"")))))</f>
        <v/>
      </c>
      <c r="BG102" s="93" t="str">
        <f>IF(OR($E102="",$G102=""),"",IF(AND($E$3=1),'Marks Entry 1st'!AH101,IF(AND($E$3=2),'Marks Entry 2nd'!AH101,IF(AND($E$3=3),'Marks Entry 3rd'!AH101,IF(AND($E$3=4),'Marks Entry 4th'!AH101,"")))))</f>
        <v/>
      </c>
      <c r="BH102" s="93" t="str">
        <f>IF(OR($E102="",$G102=""),"",IF(AND($E$3=1),'Marks Entry 1st'!AI101,IF(AND($E$3=2),'Marks Entry 2nd'!AI101,IF(AND($E$3=3),'Marks Entry 3rd'!AI101,IF(AND($E$3=4),'Marks Entry 4th'!AI101,"")))))</f>
        <v/>
      </c>
      <c r="BI102" s="92" t="str">
        <f t="shared" si="105"/>
        <v/>
      </c>
      <c r="BJ102" s="87" t="str">
        <f t="shared" si="106"/>
        <v/>
      </c>
      <c r="BK102" s="144">
        <f t="shared" si="107"/>
        <v>0</v>
      </c>
      <c r="BL102" s="144" t="str">
        <f t="shared" si="108"/>
        <v/>
      </c>
      <c r="BM102" s="144" t="str">
        <f t="shared" si="71"/>
        <v/>
      </c>
      <c r="BN102" s="144" t="str">
        <f t="shared" si="109"/>
        <v/>
      </c>
      <c r="BO102" s="144" t="str">
        <f t="shared" si="72"/>
        <v/>
      </c>
      <c r="BP102" s="148" t="str">
        <f t="shared" si="73"/>
        <v/>
      </c>
      <c r="BQ102" s="180" t="str">
        <f>IF(OR($E102="",$G102=""),"",IF(AND($E$3=1),'Marks Entry 1st'!AJ101,IF(AND($E$3=2),'Marks Entry 2nd'!AJ101,IF(AND($E$3=3),'Marks Entry 3rd'!AJ101,IF(AND($E$3=4),'Marks Entry 4th'!AJ101,"")))))</f>
        <v/>
      </c>
      <c r="BR102" s="180" t="str">
        <f>IF(OR($E102="",$G102=""),"",IF(AND($E$3=1),'Marks Entry 1st'!AK101,IF(AND($E$3=2),'Marks Entry 2nd'!AK101,IF(AND($E$3=3),'Marks Entry 3rd'!AK101,IF(AND($E$3=4),'Marks Entry 4th'!AK101,"")))))</f>
        <v/>
      </c>
      <c r="BS102" s="87" t="str">
        <f t="shared" si="110"/>
        <v/>
      </c>
      <c r="BT102" s="180" t="str">
        <f>IF(OR($E102="",$G102=""),"",IF(AND($E$3=1),'Marks Entry 1st'!AL101,IF(AND($E$3=2),'Marks Entry 2nd'!AL101,IF(AND($E$3=3),'Marks Entry 3rd'!AL101,IF(AND($E$3=4),'Marks Entry 4th'!AL101,"")))))</f>
        <v/>
      </c>
      <c r="BU102" s="180" t="str">
        <f>IF(OR($E102="",$G102=""),"",IF(AND($E$3=1),'Marks Entry 1st'!AM101,IF(AND($E$3=2),'Marks Entry 2nd'!AM101,IF(AND($E$3=3),'Marks Entry 3rd'!AM101,IF(AND($E$3=4),'Marks Entry 4th'!AM101,"")))))</f>
        <v/>
      </c>
      <c r="BV102" s="180" t="str">
        <f>IF(OR($E102="",$G102=""),"",IF(AND($E$3=1),'Marks Entry 1st'!AN101,IF(AND($E$3=2),'Marks Entry 2nd'!AN101,IF(AND($E$3=3),'Marks Entry 3rd'!AN101,IF(AND($E$3=4),'Marks Entry 4th'!AN101,"")))))</f>
        <v/>
      </c>
      <c r="BW102" s="91" t="str">
        <f t="shared" si="111"/>
        <v/>
      </c>
      <c r="BX102" s="87">
        <f t="shared" si="112"/>
        <v>0</v>
      </c>
      <c r="BY102" s="93" t="str">
        <f>IF(OR($E102="",$G102=""),"",IF(AND($E$3=1),'Marks Entry 1st'!AO101,IF(AND($E$3=2),'Marks Entry 2nd'!AO101,IF(AND($E$3=3),'Marks Entry 3rd'!AO101,IF(AND($E$3=4),'Marks Entry 4th'!AO101,"")))))</f>
        <v/>
      </c>
      <c r="BZ102" s="93" t="str">
        <f>IF(OR($E102="",$G102=""),"",IF(AND($E$3=1),'Marks Entry 1st'!AP101,IF(AND($E$3=2),'Marks Entry 2nd'!AP101,IF(AND($E$3=3),'Marks Entry 3rd'!AP101,IF(AND($E$3=4),'Marks Entry 4th'!AP101,"")))))</f>
        <v/>
      </c>
      <c r="CA102" s="93" t="str">
        <f>IF(OR($E102="",$G102=""),"",IF(AND($E$3=1),'Marks Entry 1st'!AQ101,IF(AND($E$3=2),'Marks Entry 2nd'!AQ101,IF(AND($E$3=3),'Marks Entry 3rd'!AQ101,IF(AND($E$3=4),'Marks Entry 4th'!AQ101,"")))))</f>
        <v/>
      </c>
      <c r="CB102" s="92" t="str">
        <f t="shared" si="113"/>
        <v/>
      </c>
      <c r="CC102" s="87" t="str">
        <f t="shared" si="114"/>
        <v/>
      </c>
      <c r="CD102" s="144">
        <f t="shared" si="115"/>
        <v>0</v>
      </c>
      <c r="CE102" s="144" t="str">
        <f t="shared" si="116"/>
        <v/>
      </c>
      <c r="CF102" s="144" t="str">
        <f t="shared" si="74"/>
        <v/>
      </c>
      <c r="CG102" s="144" t="str">
        <f t="shared" si="117"/>
        <v/>
      </c>
      <c r="CH102" s="144" t="str">
        <f t="shared" si="75"/>
        <v/>
      </c>
      <c r="CI102" s="148" t="str">
        <f t="shared" si="76"/>
        <v/>
      </c>
      <c r="CJ102" s="380" t="str">
        <f>IF(OR($E102="",$G102=""),"",IF(AND($E$3=1),'Marks Entry 1st'!AR101,IF(AND($E$3=2),'Marks Entry 2nd'!AR101,IF(AND($E$3=3),'Marks Entry 3rd'!AR101,IF(AND($E$3=4),'Marks Entry 4th'!AR101,"")))))</f>
        <v/>
      </c>
      <c r="CK102" s="380" t="str">
        <f>IF(OR($E102="",$G102=""),"",IF(AND($E$3=1),'Marks Entry 1st'!AS101,IF(AND($E$3=2),'Marks Entry 2nd'!AS101,IF(AND($E$3=3),'Marks Entry 3rd'!AS101,IF(AND($E$3=4),'Marks Entry 4th'!AS101,"")))))</f>
        <v/>
      </c>
      <c r="CL102" s="380" t="str">
        <f>IF(OR($E102="",$G102=""),"",IF(AND($E$3=1),'Marks Entry 1st'!AT101,IF(AND($E$3=2),'Marks Entry 2nd'!AT101,IF(AND($E$3=3),'Marks Entry 3rd'!AT101,IF(AND($E$3=4),'Marks Entry 4th'!AT101,"")))))</f>
        <v/>
      </c>
      <c r="CM102" s="181" t="str">
        <f t="shared" si="118"/>
        <v/>
      </c>
      <c r="CN102" s="182">
        <f t="shared" si="119"/>
        <v>0</v>
      </c>
      <c r="CO102" s="182" t="str">
        <f t="shared" si="120"/>
        <v/>
      </c>
      <c r="CP102" s="182" t="str">
        <f t="shared" si="121"/>
        <v/>
      </c>
      <c r="CQ102" s="147" t="str">
        <f t="shared" si="77"/>
        <v/>
      </c>
      <c r="CR102" s="380" t="str">
        <f>IF(OR($E102="",$G102=""),"",IF(AND($E$3=1),'Marks Entry 1st'!AU101,IF(AND($E$3=2),'Marks Entry 2nd'!AU101,IF(AND($E$3=3),'Marks Entry 3rd'!AU101,IF(AND($E$3=4),'Marks Entry 4th'!AU101,"")))))</f>
        <v/>
      </c>
      <c r="CS102" s="380" t="str">
        <f>IF(OR($E102="",$G102=""),"",IF(AND($E$3=1),'Marks Entry 1st'!AV101,IF(AND($E$3=2),'Marks Entry 2nd'!AV101,IF(AND($E$3=3),'Marks Entry 3rd'!AV101,IF(AND($E$3=4),'Marks Entry 4th'!AV101,"")))))</f>
        <v/>
      </c>
      <c r="CT102" s="380" t="str">
        <f>IF(OR($E102="",$G102=""),"",IF(AND($E$3=1),'Marks Entry 1st'!AW101,IF(AND($E$3=2),'Marks Entry 2nd'!AW101,IF(AND($E$3=3),'Marks Entry 3rd'!AW101,IF(AND($E$3=4),'Marks Entry 4th'!AW101,"")))))</f>
        <v/>
      </c>
      <c r="CU102" s="181" t="str">
        <f t="shared" si="122"/>
        <v/>
      </c>
      <c r="CV102" s="182">
        <f t="shared" si="123"/>
        <v>0</v>
      </c>
      <c r="CW102" s="182" t="str">
        <f t="shared" si="124"/>
        <v/>
      </c>
      <c r="CX102" s="182" t="str">
        <f t="shared" si="125"/>
        <v/>
      </c>
      <c r="CY102" s="147" t="str">
        <f t="shared" si="78"/>
        <v/>
      </c>
      <c r="CZ102" s="380" t="str">
        <f>IF(OR($E102="",$G102=""),"",IF(AND($E$3=1),'Marks Entry 1st'!AX101,IF(AND($E$3=2),'Marks Entry 2nd'!AX101,IF(AND($E$3=3),'Marks Entry 3rd'!AX101,IF(AND($E$3=4),'Marks Entry 4th'!AX101,"")))))</f>
        <v/>
      </c>
      <c r="DA102" s="380" t="str">
        <f>IF(OR($E102="",$G102=""),"",IF(AND($E$3=1),'Marks Entry 1st'!AY101,IF(AND($E$3=2),'Marks Entry 2nd'!AY101,IF(AND($E$3=3),'Marks Entry 3rd'!AY101,IF(AND($E$3=4),'Marks Entry 4th'!AY101,"")))))</f>
        <v/>
      </c>
      <c r="DB102" s="380" t="str">
        <f>IF(OR($E102="",$G102=""),"",IF(AND($E$3=1),'Marks Entry 1st'!AZ101,IF(AND($E$3=2),'Marks Entry 2nd'!AZ101,IF(AND($E$3=3),'Marks Entry 3rd'!AZ101,IF(AND($E$3=4),'Marks Entry 4th'!AZ101,"")))))</f>
        <v/>
      </c>
      <c r="DC102" s="181" t="str">
        <f t="shared" si="126"/>
        <v/>
      </c>
      <c r="DD102" s="182">
        <f t="shared" si="127"/>
        <v>0</v>
      </c>
      <c r="DE102" s="182" t="str">
        <f t="shared" si="128"/>
        <v/>
      </c>
      <c r="DF102" s="182" t="str">
        <f t="shared" si="129"/>
        <v/>
      </c>
      <c r="DG102" s="147" t="str">
        <f t="shared" si="79"/>
        <v/>
      </c>
      <c r="DH102" s="104" t="str">
        <f t="shared" si="80"/>
        <v/>
      </c>
      <c r="DI102" s="105" t="str">
        <f t="shared" si="81"/>
        <v/>
      </c>
      <c r="DJ102" s="111" t="str">
        <f t="shared" si="82"/>
        <v/>
      </c>
      <c r="DK102" s="112" t="str">
        <f t="shared" si="83"/>
        <v/>
      </c>
      <c r="DL102" s="386" t="str">
        <f t="shared" si="84"/>
        <v/>
      </c>
      <c r="DM102" s="72" t="str">
        <f>IF(OR($E102="",$G102=""),"",IF(AND($E$3=1),'Marks Entry 1st'!BA101,IF(AND($E$3=2),'Marks Entry 2nd'!BA101,IF(AND($E$3=3),'Marks Entry 3rd'!BA101,IF(AND($E$3=4),'Marks Entry 4th'!BA101,"")))))</f>
        <v/>
      </c>
      <c r="DN102" s="72" t="str">
        <f>IF(OR($E102="",$G102=""),"",IF(AND($E$3=1),'Marks Entry 1st'!BB101,IF(AND($E$3=2),'Marks Entry 2nd'!BB101,IF(AND($E$3=3),'Marks Entry 3rd'!BB101,IF(AND($E$3=4),'Marks Entry 4th'!BB101,"")))))</f>
        <v/>
      </c>
      <c r="DO102" s="328" t="str">
        <f t="shared" si="85"/>
        <v/>
      </c>
      <c r="DP102" s="73"/>
      <c r="DW102" s="75">
        <f>IF(AND($E$3=1),'Marks Entry 1st'!I101,IF(AND($E$3=2),'Marks Entry 2nd'!I101,IF(AND($E$3=3),'Marks Entry 3rd'!I101,IF(AND($E$3=4),'Marks Entry 4th'!I101,""))))</f>
        <v>0</v>
      </c>
    </row>
    <row r="103" spans="1:127" ht="18.899999999999999" customHeight="1">
      <c r="A103" s="94">
        <v>96</v>
      </c>
      <c r="B103" s="94" t="str">
        <f>IF(OR(DW103=0,DW103=""),"",IF(AND($E$3=1),'Marks Entry 1st'!I102,IF(AND($E$3=2),'Marks Entry 2nd'!I102,IF(AND($E$3=3),'Marks Entry 3rd'!I102,IF(AND($E$3=4),'Marks Entry 4th'!I102,"")))))</f>
        <v/>
      </c>
      <c r="C103" s="95" t="str">
        <f>IF(OR(B103=0,B103=""),"",IF(AND($E$3=1),'Marks Entry 1st'!B102,IF(AND($E$3=2),'Marks Entry 2nd'!B102,IF(AND($E$3=3),'Marks Entry 3rd'!B102,IF(AND($E$3=4),'Marks Entry 4th'!B102,"")))))</f>
        <v/>
      </c>
      <c r="D103" s="95" t="str">
        <f>IF(OR(B103=0,B103=""),"",IF(AND($E$3=1),'Marks Entry 1st'!C102,IF(AND($E$3=2),'Marks Entry 2nd'!C102,IF(AND($E$3=3),'Marks Entry 3rd'!C102,IF(AND($E$3=4),'Marks Entry 4th'!C102,"")))))</f>
        <v/>
      </c>
      <c r="E103" s="96" t="str">
        <f>IF(OR(B103=0,B103=""),"",IF(AND($E$3=1),'Marks Entry 1st'!E102,IF(AND($E$3=2),'Marks Entry 2nd'!E102,IF(AND($E$3=3),'Marks Entry 3rd'!E102,IF(AND($E$3=4),'Marks Entry 4th'!E102,"")))))</f>
        <v/>
      </c>
      <c r="F103" s="95" t="str">
        <f>IF(OR(B103=0,B103=""),"",IF(AND($E$3=1),'Marks Entry 1st'!D102,IF(AND($E$3=2),'Marks Entry 2nd'!D102,IF(AND($E$3=3),'Marks Entry 3rd'!D102,IF(AND($E$3=4),'Marks Entry 4th'!D102,"")))))</f>
        <v/>
      </c>
      <c r="G103" s="90" t="str">
        <f>IF(OR(B103=0,B103=""),"",IF(AND($E$3=1),'Marks Entry 1st'!F102,IF(AND($E$3=2),'Marks Entry 2nd'!F102,IF(AND($E$3=3),'Marks Entry 3rd'!F102,IF(AND($E$3=4),'Marks Entry 4th'!F102,"")))))</f>
        <v/>
      </c>
      <c r="H103" s="90" t="str">
        <f>IF(OR(B103=0,B103=""),"",IF(AND($E$3=1),'Marks Entry 1st'!G102,IF(AND($E$3=2),'Marks Entry 2nd'!G102,IF(AND($E$3=3),'Marks Entry 3rd'!G102,IF(AND($E$3=4),'Marks Entry 4th'!G102,"")))))</f>
        <v/>
      </c>
      <c r="I103" s="90" t="str">
        <f>IF(OR(B103=0,B103=""),"",IF(AND($E$3=1),'Marks Entry 1st'!H102,IF(AND($E$3=2),'Marks Entry 2nd'!H102,IF(AND($E$3=3),'Marks Entry 3rd'!H102,IF(AND($E$3=4),'Marks Entry 4th'!H102,"")))))</f>
        <v/>
      </c>
      <c r="J103" s="379" t="str">
        <f>IF(OR(B103=0,B103=""),"",IF(AND($E$3=1),'Marks Entry 1st'!J102,IF(AND($E$3=2),'Marks Entry 2nd'!J102,IF(AND($E$3=3),'Marks Entry 3rd'!J102,IF(AND($E$3=4),'Marks Entry 4th'!J102,"")))))</f>
        <v/>
      </c>
      <c r="K103" s="379" t="str">
        <f>IF(OR(B103=0,B103=""),"",IF(AND($E$3=1),'Marks Entry 1st'!K102,IF(AND($E$3=2),'Marks Entry 2nd'!K102,IF(AND($E$3=3),'Marks Entry 3rd'!K102,IF(AND($E$3=4),'Marks Entry 4th'!K102,"")))))</f>
        <v/>
      </c>
      <c r="L103" s="180" t="str">
        <f>IF(OR($E103="",$G103=""),"",IF(AND($E$3=1),'Marks Entry 1st'!L102,IF(AND($E$3=2),'Marks Entry 2nd'!L102,IF(AND($E$3=3),'Marks Entry 3rd'!L102,IF(AND($E$3=4),'Marks Entry 4th'!L102,"")))))</f>
        <v/>
      </c>
      <c r="M103" s="180" t="str">
        <f>IF(OR($E103="",$G103=""),"",IF(AND($E$3=1),'Marks Entry 1st'!M102,IF(AND($E$3=2),'Marks Entry 2nd'!M102,IF(AND($E$3=3),'Marks Entry 3rd'!M102,IF(AND($E$3=4),'Marks Entry 4th'!M102,"")))))</f>
        <v/>
      </c>
      <c r="N103" s="87" t="str">
        <f t="shared" si="86"/>
        <v/>
      </c>
      <c r="O103" s="180" t="str">
        <f>IF(OR($E103="",$G103=""),"",IF(AND($E$3=1),'Marks Entry 1st'!N102,IF(AND($E$3=2),'Marks Entry 2nd'!N102,IF(AND($E$3=3),'Marks Entry 3rd'!N102,IF(AND($E$3=4),'Marks Entry 4th'!N102,"")))))</f>
        <v/>
      </c>
      <c r="P103" s="180" t="str">
        <f>IF(OR($E103="",$G103=""),"",IF(AND($E$3=1),'Marks Entry 1st'!O102,IF(AND($E$3=2),'Marks Entry 2nd'!O102,IF(AND($E$3=3),'Marks Entry 3rd'!O102,IF(AND($E$3=4),'Marks Entry 4th'!O102,"")))))</f>
        <v/>
      </c>
      <c r="Q103" s="180" t="str">
        <f>IF(OR($E103="",$G103=""),"",IF(AND($E$3=1),'Marks Entry 1st'!P102,IF(AND($E$3=2),'Marks Entry 2nd'!P102,IF(AND($E$3=3),'Marks Entry 3rd'!P102,IF(AND($E$3=4),'Marks Entry 4th'!P102,"")))))</f>
        <v/>
      </c>
      <c r="R103" s="91" t="str">
        <f t="shared" si="87"/>
        <v/>
      </c>
      <c r="S103" s="87">
        <f t="shared" si="88"/>
        <v>0</v>
      </c>
      <c r="T103" s="93" t="str">
        <f>IF(OR($E103="",$G103=""),"",IF(AND($E$3=1),'Marks Entry 1st'!Q102,IF(AND($E$3=2),'Marks Entry 2nd'!Q102,IF(AND($E$3=3),'Marks Entry 3rd'!Q102,IF(AND($E$3=4),'Marks Entry 4th'!Q102,"")))))</f>
        <v/>
      </c>
      <c r="U103" s="93" t="str">
        <f>IF(OR($E103="",$G103=""),"",IF(AND($E$3=1),'Marks Entry 1st'!R102,IF(AND($E$3=2),'Marks Entry 2nd'!R102,IF(AND($E$3=3),'Marks Entry 3rd'!R102,IF(AND($E$3=4),'Marks Entry 4th'!R102,"")))))</f>
        <v/>
      </c>
      <c r="V103" s="93" t="str">
        <f>IF(OR($E103="",$G103=""),"",IF(AND($E$3=1),'Marks Entry 1st'!S102,IF(AND($E$3=2),'Marks Entry 2nd'!S102,IF(AND($E$3=3),'Marks Entry 3rd'!S102,IF(AND($E$3=4),'Marks Entry 4th'!S102,"")))))</f>
        <v/>
      </c>
      <c r="W103" s="92" t="str">
        <f t="shared" si="89"/>
        <v/>
      </c>
      <c r="X103" s="87" t="str">
        <f t="shared" si="90"/>
        <v/>
      </c>
      <c r="Y103" s="144">
        <f t="shared" si="91"/>
        <v>0</v>
      </c>
      <c r="Z103" s="144" t="str">
        <f t="shared" si="92"/>
        <v/>
      </c>
      <c r="AA103" s="144" t="str">
        <f t="shared" si="65"/>
        <v/>
      </c>
      <c r="AB103" s="144" t="str">
        <f t="shared" si="93"/>
        <v/>
      </c>
      <c r="AC103" s="144" t="str">
        <f t="shared" si="66"/>
        <v/>
      </c>
      <c r="AD103" s="148" t="str">
        <f t="shared" si="67"/>
        <v/>
      </c>
      <c r="AE103" s="180" t="str">
        <f>IF(OR($E103="",$G103=""),"",IF(AND($E$3=1),'Marks Entry 1st'!T102,IF(AND($E$3=2),'Marks Entry 2nd'!T102,IF(AND($E$3=3),'Marks Entry 3rd'!T102,IF(AND($E$3=4),'Marks Entry 4th'!T102,"")))))</f>
        <v/>
      </c>
      <c r="AF103" s="180" t="str">
        <f>IF(OR($E103="",$G103=""),"",IF(AND($E$3=1),'Marks Entry 1st'!U102,IF(AND($E$3=2),'Marks Entry 2nd'!U102,IF(AND($E$3=3),'Marks Entry 3rd'!U102,IF(AND($E$3=4),'Marks Entry 4th'!U102,"")))))</f>
        <v/>
      </c>
      <c r="AG103" s="87" t="str">
        <f t="shared" si="94"/>
        <v/>
      </c>
      <c r="AH103" s="180" t="str">
        <f>IF(OR($E103="",$G103=""),"",IF(AND($E$3=1),'Marks Entry 1st'!V102,IF(AND($E$3=2),'Marks Entry 2nd'!V102,IF(AND($E$3=3),'Marks Entry 3rd'!V102,IF(AND($E$3=4),'Marks Entry 4th'!V102,"")))))</f>
        <v/>
      </c>
      <c r="AI103" s="180" t="str">
        <f>IF(OR($E103="",$G103=""),"",IF(AND($E$3=1),'Marks Entry 1st'!W102,IF(AND($E$3=2),'Marks Entry 2nd'!W102,IF(AND($E$3=3),'Marks Entry 3rd'!W102,IF(AND($E$3=4),'Marks Entry 4th'!W102,"")))))</f>
        <v/>
      </c>
      <c r="AJ103" s="180" t="str">
        <f>IF(OR($E103="",$G103=""),"",IF(AND($E$3=1),'Marks Entry 1st'!X102,IF(AND($E$3=2),'Marks Entry 2nd'!X102,IF(AND($E$3=3),'Marks Entry 3rd'!X102,IF(AND($E$3=4),'Marks Entry 4th'!X102,"")))))</f>
        <v/>
      </c>
      <c r="AK103" s="91" t="str">
        <f t="shared" si="95"/>
        <v/>
      </c>
      <c r="AL103" s="87">
        <f t="shared" si="96"/>
        <v>0</v>
      </c>
      <c r="AM103" s="93" t="str">
        <f>IF(OR($E103="",$G103=""),"",IF(AND($E$3=1),'Marks Entry 1st'!Y102,IF(AND($E$3=2),'Marks Entry 2nd'!Y102,IF(AND($E$3=3),'Marks Entry 3rd'!Y102,IF(AND($E$3=4),'Marks Entry 4th'!Y102,"")))))</f>
        <v/>
      </c>
      <c r="AN103" s="93" t="str">
        <f>IF(OR($E103="",$G103=""),"",IF(AND($E$3=1),'Marks Entry 1st'!Z102,IF(AND($E$3=2),'Marks Entry 2nd'!Z102,IF(AND($E$3=3),'Marks Entry 3rd'!Z102,IF(AND($E$3=4),'Marks Entry 4th'!Z102,"")))))</f>
        <v/>
      </c>
      <c r="AO103" s="93" t="str">
        <f>IF(OR($E103="",$G103=""),"",IF(AND($E$3=1),'Marks Entry 1st'!AA102,IF(AND($E$3=2),'Marks Entry 2nd'!AA102,IF(AND($E$3=3),'Marks Entry 3rd'!AA102,IF(AND($E$3=4),'Marks Entry 4th'!AA102,"")))))</f>
        <v/>
      </c>
      <c r="AP103" s="92" t="str">
        <f t="shared" si="97"/>
        <v/>
      </c>
      <c r="AQ103" s="87" t="str">
        <f t="shared" si="98"/>
        <v/>
      </c>
      <c r="AR103" s="144">
        <f t="shared" si="99"/>
        <v>0</v>
      </c>
      <c r="AS103" s="144" t="str">
        <f t="shared" si="100"/>
        <v/>
      </c>
      <c r="AT103" s="144" t="str">
        <f t="shared" si="68"/>
        <v/>
      </c>
      <c r="AU103" s="144" t="str">
        <f t="shared" si="101"/>
        <v/>
      </c>
      <c r="AV103" s="144" t="str">
        <f t="shared" si="69"/>
        <v/>
      </c>
      <c r="AW103" s="148" t="str">
        <f t="shared" si="70"/>
        <v/>
      </c>
      <c r="AX103" s="180" t="str">
        <f>IF(OR($E103="",$G103=""),"",IF(AND($E$3=1),'Marks Entry 1st'!AB102,IF(AND($E$3=2),'Marks Entry 2nd'!AB102,IF(AND($E$3=3),'Marks Entry 3rd'!AB102,IF(AND($E$3=4),'Marks Entry 4th'!AB102,"")))))</f>
        <v/>
      </c>
      <c r="AY103" s="180" t="str">
        <f>IF(OR($E103="",$G103=""),"",IF(AND($E$3=1),'Marks Entry 1st'!AC102,IF(AND($E$3=2),'Marks Entry 2nd'!AC102,IF(AND($E$3=3),'Marks Entry 3rd'!AC102,IF(AND($E$3=4),'Marks Entry 4th'!AC102,"")))))</f>
        <v/>
      </c>
      <c r="AZ103" s="87" t="str">
        <f t="shared" si="102"/>
        <v/>
      </c>
      <c r="BA103" s="180" t="str">
        <f>IF(OR($E103="",$G103=""),"",IF(AND($E$3=1),'Marks Entry 1st'!AD102,IF(AND($E$3=2),'Marks Entry 2nd'!AD102,IF(AND($E$3=3),'Marks Entry 3rd'!AD102,IF(AND($E$3=4),'Marks Entry 4th'!AD102,"")))))</f>
        <v/>
      </c>
      <c r="BB103" s="180" t="str">
        <f>IF(OR($E103="",$G103=""),"",IF(AND($E$3=1),'Marks Entry 1st'!AE102,IF(AND($E$3=2),'Marks Entry 2nd'!AE102,IF(AND($E$3=3),'Marks Entry 3rd'!AE102,IF(AND($E$3=4),'Marks Entry 4th'!AE102,"")))))</f>
        <v/>
      </c>
      <c r="BC103" s="180" t="str">
        <f>IF(OR($E103="",$G103=""),"",IF(AND($E$3=1),'Marks Entry 1st'!AF102,IF(AND($E$3=2),'Marks Entry 2nd'!AF102,IF(AND($E$3=3),'Marks Entry 3rd'!AF102,IF(AND($E$3=4),'Marks Entry 4th'!AF102,"")))))</f>
        <v/>
      </c>
      <c r="BD103" s="91" t="str">
        <f t="shared" si="103"/>
        <v/>
      </c>
      <c r="BE103" s="87">
        <f t="shared" si="104"/>
        <v>0</v>
      </c>
      <c r="BF103" s="93" t="str">
        <f>IF(OR($E103="",$G103=""),"",IF(AND($E$3=1),'Marks Entry 1st'!AG102,IF(AND($E$3=2),'Marks Entry 2nd'!AG102,IF(AND($E$3=3),'Marks Entry 3rd'!AG102,IF(AND($E$3=4),'Marks Entry 4th'!AG102,"")))))</f>
        <v/>
      </c>
      <c r="BG103" s="93" t="str">
        <f>IF(OR($E103="",$G103=""),"",IF(AND($E$3=1),'Marks Entry 1st'!AH102,IF(AND($E$3=2),'Marks Entry 2nd'!AH102,IF(AND($E$3=3),'Marks Entry 3rd'!AH102,IF(AND($E$3=4),'Marks Entry 4th'!AH102,"")))))</f>
        <v/>
      </c>
      <c r="BH103" s="93" t="str">
        <f>IF(OR($E103="",$G103=""),"",IF(AND($E$3=1),'Marks Entry 1st'!AI102,IF(AND($E$3=2),'Marks Entry 2nd'!AI102,IF(AND($E$3=3),'Marks Entry 3rd'!AI102,IF(AND($E$3=4),'Marks Entry 4th'!AI102,"")))))</f>
        <v/>
      </c>
      <c r="BI103" s="92" t="str">
        <f t="shared" si="105"/>
        <v/>
      </c>
      <c r="BJ103" s="87" t="str">
        <f t="shared" si="106"/>
        <v/>
      </c>
      <c r="BK103" s="144">
        <f t="shared" si="107"/>
        <v>0</v>
      </c>
      <c r="BL103" s="144" t="str">
        <f t="shared" si="108"/>
        <v/>
      </c>
      <c r="BM103" s="144" t="str">
        <f t="shared" si="71"/>
        <v/>
      </c>
      <c r="BN103" s="144" t="str">
        <f t="shared" si="109"/>
        <v/>
      </c>
      <c r="BO103" s="144" t="str">
        <f t="shared" si="72"/>
        <v/>
      </c>
      <c r="BP103" s="148" t="str">
        <f t="shared" si="73"/>
        <v/>
      </c>
      <c r="BQ103" s="180" t="str">
        <f>IF(OR($E103="",$G103=""),"",IF(AND($E$3=1),'Marks Entry 1st'!AJ102,IF(AND($E$3=2),'Marks Entry 2nd'!AJ102,IF(AND($E$3=3),'Marks Entry 3rd'!AJ102,IF(AND($E$3=4),'Marks Entry 4th'!AJ102,"")))))</f>
        <v/>
      </c>
      <c r="BR103" s="180" t="str">
        <f>IF(OR($E103="",$G103=""),"",IF(AND($E$3=1),'Marks Entry 1st'!AK102,IF(AND($E$3=2),'Marks Entry 2nd'!AK102,IF(AND($E$3=3),'Marks Entry 3rd'!AK102,IF(AND($E$3=4),'Marks Entry 4th'!AK102,"")))))</f>
        <v/>
      </c>
      <c r="BS103" s="87" t="str">
        <f t="shared" si="110"/>
        <v/>
      </c>
      <c r="BT103" s="180" t="str">
        <f>IF(OR($E103="",$G103=""),"",IF(AND($E$3=1),'Marks Entry 1st'!AL102,IF(AND($E$3=2),'Marks Entry 2nd'!AL102,IF(AND($E$3=3),'Marks Entry 3rd'!AL102,IF(AND($E$3=4),'Marks Entry 4th'!AL102,"")))))</f>
        <v/>
      </c>
      <c r="BU103" s="180" t="str">
        <f>IF(OR($E103="",$G103=""),"",IF(AND($E$3=1),'Marks Entry 1st'!AM102,IF(AND($E$3=2),'Marks Entry 2nd'!AM102,IF(AND($E$3=3),'Marks Entry 3rd'!AM102,IF(AND($E$3=4),'Marks Entry 4th'!AM102,"")))))</f>
        <v/>
      </c>
      <c r="BV103" s="180" t="str">
        <f>IF(OR($E103="",$G103=""),"",IF(AND($E$3=1),'Marks Entry 1st'!AN102,IF(AND($E$3=2),'Marks Entry 2nd'!AN102,IF(AND($E$3=3),'Marks Entry 3rd'!AN102,IF(AND($E$3=4),'Marks Entry 4th'!AN102,"")))))</f>
        <v/>
      </c>
      <c r="BW103" s="91" t="str">
        <f t="shared" si="111"/>
        <v/>
      </c>
      <c r="BX103" s="87">
        <f t="shared" si="112"/>
        <v>0</v>
      </c>
      <c r="BY103" s="93" t="str">
        <f>IF(OR($E103="",$G103=""),"",IF(AND($E$3=1),'Marks Entry 1st'!AO102,IF(AND($E$3=2),'Marks Entry 2nd'!AO102,IF(AND($E$3=3),'Marks Entry 3rd'!AO102,IF(AND($E$3=4),'Marks Entry 4th'!AO102,"")))))</f>
        <v/>
      </c>
      <c r="BZ103" s="93" t="str">
        <f>IF(OR($E103="",$G103=""),"",IF(AND($E$3=1),'Marks Entry 1st'!AP102,IF(AND($E$3=2),'Marks Entry 2nd'!AP102,IF(AND($E$3=3),'Marks Entry 3rd'!AP102,IF(AND($E$3=4),'Marks Entry 4th'!AP102,"")))))</f>
        <v/>
      </c>
      <c r="CA103" s="93" t="str">
        <f>IF(OR($E103="",$G103=""),"",IF(AND($E$3=1),'Marks Entry 1st'!AQ102,IF(AND($E$3=2),'Marks Entry 2nd'!AQ102,IF(AND($E$3=3),'Marks Entry 3rd'!AQ102,IF(AND($E$3=4),'Marks Entry 4th'!AQ102,"")))))</f>
        <v/>
      </c>
      <c r="CB103" s="92" t="str">
        <f t="shared" si="113"/>
        <v/>
      </c>
      <c r="CC103" s="87" t="str">
        <f t="shared" si="114"/>
        <v/>
      </c>
      <c r="CD103" s="144">
        <f t="shared" si="115"/>
        <v>0</v>
      </c>
      <c r="CE103" s="144" t="str">
        <f t="shared" si="116"/>
        <v/>
      </c>
      <c r="CF103" s="144" t="str">
        <f t="shared" si="74"/>
        <v/>
      </c>
      <c r="CG103" s="144" t="str">
        <f t="shared" si="117"/>
        <v/>
      </c>
      <c r="CH103" s="144" t="str">
        <f t="shared" si="75"/>
        <v/>
      </c>
      <c r="CI103" s="148" t="str">
        <f t="shared" si="76"/>
        <v/>
      </c>
      <c r="CJ103" s="380" t="str">
        <f>IF(OR($E103="",$G103=""),"",IF(AND($E$3=1),'Marks Entry 1st'!AR102,IF(AND($E$3=2),'Marks Entry 2nd'!AR102,IF(AND($E$3=3),'Marks Entry 3rd'!AR102,IF(AND($E$3=4),'Marks Entry 4th'!AR102,"")))))</f>
        <v/>
      </c>
      <c r="CK103" s="380" t="str">
        <f>IF(OR($E103="",$G103=""),"",IF(AND($E$3=1),'Marks Entry 1st'!AS102,IF(AND($E$3=2),'Marks Entry 2nd'!AS102,IF(AND($E$3=3),'Marks Entry 3rd'!AS102,IF(AND($E$3=4),'Marks Entry 4th'!AS102,"")))))</f>
        <v/>
      </c>
      <c r="CL103" s="380" t="str">
        <f>IF(OR($E103="",$G103=""),"",IF(AND($E$3=1),'Marks Entry 1st'!AT102,IF(AND($E$3=2),'Marks Entry 2nd'!AT102,IF(AND($E$3=3),'Marks Entry 3rd'!AT102,IF(AND($E$3=4),'Marks Entry 4th'!AT102,"")))))</f>
        <v/>
      </c>
      <c r="CM103" s="181" t="str">
        <f t="shared" si="118"/>
        <v/>
      </c>
      <c r="CN103" s="182">
        <f t="shared" si="119"/>
        <v>0</v>
      </c>
      <c r="CO103" s="182" t="str">
        <f t="shared" si="120"/>
        <v/>
      </c>
      <c r="CP103" s="182" t="str">
        <f t="shared" si="121"/>
        <v/>
      </c>
      <c r="CQ103" s="147" t="str">
        <f t="shared" si="77"/>
        <v/>
      </c>
      <c r="CR103" s="380" t="str">
        <f>IF(OR($E103="",$G103=""),"",IF(AND($E$3=1),'Marks Entry 1st'!AU102,IF(AND($E$3=2),'Marks Entry 2nd'!AU102,IF(AND($E$3=3),'Marks Entry 3rd'!AU102,IF(AND($E$3=4),'Marks Entry 4th'!AU102,"")))))</f>
        <v/>
      </c>
      <c r="CS103" s="380" t="str">
        <f>IF(OR($E103="",$G103=""),"",IF(AND($E$3=1),'Marks Entry 1st'!AV102,IF(AND($E$3=2),'Marks Entry 2nd'!AV102,IF(AND($E$3=3),'Marks Entry 3rd'!AV102,IF(AND($E$3=4),'Marks Entry 4th'!AV102,"")))))</f>
        <v/>
      </c>
      <c r="CT103" s="380" t="str">
        <f>IF(OR($E103="",$G103=""),"",IF(AND($E$3=1),'Marks Entry 1st'!AW102,IF(AND($E$3=2),'Marks Entry 2nd'!AW102,IF(AND($E$3=3),'Marks Entry 3rd'!AW102,IF(AND($E$3=4),'Marks Entry 4th'!AW102,"")))))</f>
        <v/>
      </c>
      <c r="CU103" s="181" t="str">
        <f t="shared" si="122"/>
        <v/>
      </c>
      <c r="CV103" s="182">
        <f t="shared" si="123"/>
        <v>0</v>
      </c>
      <c r="CW103" s="182" t="str">
        <f t="shared" si="124"/>
        <v/>
      </c>
      <c r="CX103" s="182" t="str">
        <f t="shared" si="125"/>
        <v/>
      </c>
      <c r="CY103" s="147" t="str">
        <f t="shared" si="78"/>
        <v/>
      </c>
      <c r="CZ103" s="380" t="str">
        <f>IF(OR($E103="",$G103=""),"",IF(AND($E$3=1),'Marks Entry 1st'!AX102,IF(AND($E$3=2),'Marks Entry 2nd'!AX102,IF(AND($E$3=3),'Marks Entry 3rd'!AX102,IF(AND($E$3=4),'Marks Entry 4th'!AX102,"")))))</f>
        <v/>
      </c>
      <c r="DA103" s="380" t="str">
        <f>IF(OR($E103="",$G103=""),"",IF(AND($E$3=1),'Marks Entry 1st'!AY102,IF(AND($E$3=2),'Marks Entry 2nd'!AY102,IF(AND($E$3=3),'Marks Entry 3rd'!AY102,IF(AND($E$3=4),'Marks Entry 4th'!AY102,"")))))</f>
        <v/>
      </c>
      <c r="DB103" s="380" t="str">
        <f>IF(OR($E103="",$G103=""),"",IF(AND($E$3=1),'Marks Entry 1st'!AZ102,IF(AND($E$3=2),'Marks Entry 2nd'!AZ102,IF(AND($E$3=3),'Marks Entry 3rd'!AZ102,IF(AND($E$3=4),'Marks Entry 4th'!AZ102,"")))))</f>
        <v/>
      </c>
      <c r="DC103" s="181" t="str">
        <f t="shared" si="126"/>
        <v/>
      </c>
      <c r="DD103" s="182">
        <f t="shared" si="127"/>
        <v>0</v>
      </c>
      <c r="DE103" s="182" t="str">
        <f t="shared" si="128"/>
        <v/>
      </c>
      <c r="DF103" s="182" t="str">
        <f t="shared" si="129"/>
        <v/>
      </c>
      <c r="DG103" s="147" t="str">
        <f t="shared" si="79"/>
        <v/>
      </c>
      <c r="DH103" s="104" t="str">
        <f t="shared" si="80"/>
        <v/>
      </c>
      <c r="DI103" s="105" t="str">
        <f t="shared" si="81"/>
        <v/>
      </c>
      <c r="DJ103" s="111" t="str">
        <f t="shared" si="82"/>
        <v/>
      </c>
      <c r="DK103" s="112" t="str">
        <f t="shared" si="83"/>
        <v/>
      </c>
      <c r="DL103" s="386" t="str">
        <f t="shared" si="84"/>
        <v/>
      </c>
      <c r="DM103" s="72" t="str">
        <f>IF(OR($E103="",$G103=""),"",IF(AND($E$3=1),'Marks Entry 1st'!BA102,IF(AND($E$3=2),'Marks Entry 2nd'!BA102,IF(AND($E$3=3),'Marks Entry 3rd'!BA102,IF(AND($E$3=4),'Marks Entry 4th'!BA102,"")))))</f>
        <v/>
      </c>
      <c r="DN103" s="72" t="str">
        <f>IF(OR($E103="",$G103=""),"",IF(AND($E$3=1),'Marks Entry 1st'!BB102,IF(AND($E$3=2),'Marks Entry 2nd'!BB102,IF(AND($E$3=3),'Marks Entry 3rd'!BB102,IF(AND($E$3=4),'Marks Entry 4th'!BB102,"")))))</f>
        <v/>
      </c>
      <c r="DO103" s="328" t="str">
        <f t="shared" si="85"/>
        <v/>
      </c>
      <c r="DP103" s="73"/>
      <c r="DW103" s="75">
        <f>IF(AND($E$3=1),'Marks Entry 1st'!I102,IF(AND($E$3=2),'Marks Entry 2nd'!I102,IF(AND($E$3=3),'Marks Entry 3rd'!I102,IF(AND($E$3=4),'Marks Entry 4th'!I102,""))))</f>
        <v>0</v>
      </c>
    </row>
    <row r="104" spans="1:127" ht="18.899999999999999" customHeight="1">
      <c r="A104" s="94">
        <v>97</v>
      </c>
      <c r="B104" s="94" t="str">
        <f>IF(OR(DW104=0,DW104=""),"",IF(AND($E$3=1),'Marks Entry 1st'!I103,IF(AND($E$3=2),'Marks Entry 2nd'!I103,IF(AND($E$3=3),'Marks Entry 3rd'!I103,IF(AND($E$3=4),'Marks Entry 4th'!I103,"")))))</f>
        <v/>
      </c>
      <c r="C104" s="95" t="str">
        <f>IF(OR(B104=0,B104=""),"",IF(AND($E$3=1),'Marks Entry 1st'!B103,IF(AND($E$3=2),'Marks Entry 2nd'!B103,IF(AND($E$3=3),'Marks Entry 3rd'!B103,IF(AND($E$3=4),'Marks Entry 4th'!B103,"")))))</f>
        <v/>
      </c>
      <c r="D104" s="95" t="str">
        <f>IF(OR(B104=0,B104=""),"",IF(AND($E$3=1),'Marks Entry 1st'!C103,IF(AND($E$3=2),'Marks Entry 2nd'!C103,IF(AND($E$3=3),'Marks Entry 3rd'!C103,IF(AND($E$3=4),'Marks Entry 4th'!C103,"")))))</f>
        <v/>
      </c>
      <c r="E104" s="96" t="str">
        <f>IF(OR(B104=0,B104=""),"",IF(AND($E$3=1),'Marks Entry 1st'!E103,IF(AND($E$3=2),'Marks Entry 2nd'!E103,IF(AND($E$3=3),'Marks Entry 3rd'!E103,IF(AND($E$3=4),'Marks Entry 4th'!E103,"")))))</f>
        <v/>
      </c>
      <c r="F104" s="95" t="str">
        <f>IF(OR(B104=0,B104=""),"",IF(AND($E$3=1),'Marks Entry 1st'!D103,IF(AND($E$3=2),'Marks Entry 2nd'!D103,IF(AND($E$3=3),'Marks Entry 3rd'!D103,IF(AND($E$3=4),'Marks Entry 4th'!D103,"")))))</f>
        <v/>
      </c>
      <c r="G104" s="90" t="str">
        <f>IF(OR(B104=0,B104=""),"",IF(AND($E$3=1),'Marks Entry 1st'!F103,IF(AND($E$3=2),'Marks Entry 2nd'!F103,IF(AND($E$3=3),'Marks Entry 3rd'!F103,IF(AND($E$3=4),'Marks Entry 4th'!F103,"")))))</f>
        <v/>
      </c>
      <c r="H104" s="90" t="str">
        <f>IF(OR(B104=0,B104=""),"",IF(AND($E$3=1),'Marks Entry 1st'!G103,IF(AND($E$3=2),'Marks Entry 2nd'!G103,IF(AND($E$3=3),'Marks Entry 3rd'!G103,IF(AND($E$3=4),'Marks Entry 4th'!G103,"")))))</f>
        <v/>
      </c>
      <c r="I104" s="90" t="str">
        <f>IF(OR(B104=0,B104=""),"",IF(AND($E$3=1),'Marks Entry 1st'!H103,IF(AND($E$3=2),'Marks Entry 2nd'!H103,IF(AND($E$3=3),'Marks Entry 3rd'!H103,IF(AND($E$3=4),'Marks Entry 4th'!H103,"")))))</f>
        <v/>
      </c>
      <c r="J104" s="379" t="str">
        <f>IF(OR(B104=0,B104=""),"",IF(AND($E$3=1),'Marks Entry 1st'!J103,IF(AND($E$3=2),'Marks Entry 2nd'!J103,IF(AND($E$3=3),'Marks Entry 3rd'!J103,IF(AND($E$3=4),'Marks Entry 4th'!J103,"")))))</f>
        <v/>
      </c>
      <c r="K104" s="379" t="str">
        <f>IF(OR(B104=0,B104=""),"",IF(AND($E$3=1),'Marks Entry 1st'!K103,IF(AND($E$3=2),'Marks Entry 2nd'!K103,IF(AND($E$3=3),'Marks Entry 3rd'!K103,IF(AND($E$3=4),'Marks Entry 4th'!K103,"")))))</f>
        <v/>
      </c>
      <c r="L104" s="180" t="str">
        <f>IF(OR($E104="",$G104=""),"",IF(AND($E$3=1),'Marks Entry 1st'!L103,IF(AND($E$3=2),'Marks Entry 2nd'!L103,IF(AND($E$3=3),'Marks Entry 3rd'!L103,IF(AND($E$3=4),'Marks Entry 4th'!L103,"")))))</f>
        <v/>
      </c>
      <c r="M104" s="180" t="str">
        <f>IF(OR($E104="",$G104=""),"",IF(AND($E$3=1),'Marks Entry 1st'!M103,IF(AND($E$3=2),'Marks Entry 2nd'!M103,IF(AND($E$3=3),'Marks Entry 3rd'!M103,IF(AND($E$3=4),'Marks Entry 4th'!M103,"")))))</f>
        <v/>
      </c>
      <c r="N104" s="87" t="str">
        <f t="shared" si="86"/>
        <v/>
      </c>
      <c r="O104" s="180" t="str">
        <f>IF(OR($E104="",$G104=""),"",IF(AND($E$3=1),'Marks Entry 1st'!N103,IF(AND($E$3=2),'Marks Entry 2nd'!N103,IF(AND($E$3=3),'Marks Entry 3rd'!N103,IF(AND($E$3=4),'Marks Entry 4th'!N103,"")))))</f>
        <v/>
      </c>
      <c r="P104" s="180" t="str">
        <f>IF(OR($E104="",$G104=""),"",IF(AND($E$3=1),'Marks Entry 1st'!O103,IF(AND($E$3=2),'Marks Entry 2nd'!O103,IF(AND($E$3=3),'Marks Entry 3rd'!O103,IF(AND($E$3=4),'Marks Entry 4th'!O103,"")))))</f>
        <v/>
      </c>
      <c r="Q104" s="180" t="str">
        <f>IF(OR($E104="",$G104=""),"",IF(AND($E$3=1),'Marks Entry 1st'!P103,IF(AND($E$3=2),'Marks Entry 2nd'!P103,IF(AND($E$3=3),'Marks Entry 3rd'!P103,IF(AND($E$3=4),'Marks Entry 4th'!P103,"")))))</f>
        <v/>
      </c>
      <c r="R104" s="91" t="str">
        <f t="shared" si="87"/>
        <v/>
      </c>
      <c r="S104" s="87">
        <f t="shared" si="88"/>
        <v>0</v>
      </c>
      <c r="T104" s="93" t="str">
        <f>IF(OR($E104="",$G104=""),"",IF(AND($E$3=1),'Marks Entry 1st'!Q103,IF(AND($E$3=2),'Marks Entry 2nd'!Q103,IF(AND($E$3=3),'Marks Entry 3rd'!Q103,IF(AND($E$3=4),'Marks Entry 4th'!Q103,"")))))</f>
        <v/>
      </c>
      <c r="U104" s="93" t="str">
        <f>IF(OR($E104="",$G104=""),"",IF(AND($E$3=1),'Marks Entry 1st'!R103,IF(AND($E$3=2),'Marks Entry 2nd'!R103,IF(AND($E$3=3),'Marks Entry 3rd'!R103,IF(AND($E$3=4),'Marks Entry 4th'!R103,"")))))</f>
        <v/>
      </c>
      <c r="V104" s="93" t="str">
        <f>IF(OR($E104="",$G104=""),"",IF(AND($E$3=1),'Marks Entry 1st'!S103,IF(AND($E$3=2),'Marks Entry 2nd'!S103,IF(AND($E$3=3),'Marks Entry 3rd'!S103,IF(AND($E$3=4),'Marks Entry 4th'!S103,"")))))</f>
        <v/>
      </c>
      <c r="W104" s="92" t="str">
        <f t="shared" si="89"/>
        <v/>
      </c>
      <c r="X104" s="87" t="str">
        <f t="shared" si="90"/>
        <v/>
      </c>
      <c r="Y104" s="144">
        <f t="shared" si="91"/>
        <v>0</v>
      </c>
      <c r="Z104" s="144" t="str">
        <f t="shared" si="92"/>
        <v/>
      </c>
      <c r="AA104" s="144" t="str">
        <f t="shared" si="65"/>
        <v/>
      </c>
      <c r="AB104" s="144" t="str">
        <f t="shared" si="93"/>
        <v/>
      </c>
      <c r="AC104" s="144" t="str">
        <f t="shared" si="66"/>
        <v/>
      </c>
      <c r="AD104" s="148" t="str">
        <f t="shared" si="67"/>
        <v/>
      </c>
      <c r="AE104" s="180" t="str">
        <f>IF(OR($E104="",$G104=""),"",IF(AND($E$3=1),'Marks Entry 1st'!T103,IF(AND($E$3=2),'Marks Entry 2nd'!T103,IF(AND($E$3=3),'Marks Entry 3rd'!T103,IF(AND($E$3=4),'Marks Entry 4th'!T103,"")))))</f>
        <v/>
      </c>
      <c r="AF104" s="180" t="str">
        <f>IF(OR($E104="",$G104=""),"",IF(AND($E$3=1),'Marks Entry 1st'!U103,IF(AND($E$3=2),'Marks Entry 2nd'!U103,IF(AND($E$3=3),'Marks Entry 3rd'!U103,IF(AND($E$3=4),'Marks Entry 4th'!U103,"")))))</f>
        <v/>
      </c>
      <c r="AG104" s="87" t="str">
        <f t="shared" si="94"/>
        <v/>
      </c>
      <c r="AH104" s="180" t="str">
        <f>IF(OR($E104="",$G104=""),"",IF(AND($E$3=1),'Marks Entry 1st'!V103,IF(AND($E$3=2),'Marks Entry 2nd'!V103,IF(AND($E$3=3),'Marks Entry 3rd'!V103,IF(AND($E$3=4),'Marks Entry 4th'!V103,"")))))</f>
        <v/>
      </c>
      <c r="AI104" s="180" t="str">
        <f>IF(OR($E104="",$G104=""),"",IF(AND($E$3=1),'Marks Entry 1st'!W103,IF(AND($E$3=2),'Marks Entry 2nd'!W103,IF(AND($E$3=3),'Marks Entry 3rd'!W103,IF(AND($E$3=4),'Marks Entry 4th'!W103,"")))))</f>
        <v/>
      </c>
      <c r="AJ104" s="180" t="str">
        <f>IF(OR($E104="",$G104=""),"",IF(AND($E$3=1),'Marks Entry 1st'!X103,IF(AND($E$3=2),'Marks Entry 2nd'!X103,IF(AND($E$3=3),'Marks Entry 3rd'!X103,IF(AND($E$3=4),'Marks Entry 4th'!X103,"")))))</f>
        <v/>
      </c>
      <c r="AK104" s="91" t="str">
        <f t="shared" si="95"/>
        <v/>
      </c>
      <c r="AL104" s="87">
        <f t="shared" si="96"/>
        <v>0</v>
      </c>
      <c r="AM104" s="93" t="str">
        <f>IF(OR($E104="",$G104=""),"",IF(AND($E$3=1),'Marks Entry 1st'!Y103,IF(AND($E$3=2),'Marks Entry 2nd'!Y103,IF(AND($E$3=3),'Marks Entry 3rd'!Y103,IF(AND($E$3=4),'Marks Entry 4th'!Y103,"")))))</f>
        <v/>
      </c>
      <c r="AN104" s="93" t="str">
        <f>IF(OR($E104="",$G104=""),"",IF(AND($E$3=1),'Marks Entry 1st'!Z103,IF(AND($E$3=2),'Marks Entry 2nd'!Z103,IF(AND($E$3=3),'Marks Entry 3rd'!Z103,IF(AND($E$3=4),'Marks Entry 4th'!Z103,"")))))</f>
        <v/>
      </c>
      <c r="AO104" s="93" t="str">
        <f>IF(OR($E104="",$G104=""),"",IF(AND($E$3=1),'Marks Entry 1st'!AA103,IF(AND($E$3=2),'Marks Entry 2nd'!AA103,IF(AND($E$3=3),'Marks Entry 3rd'!AA103,IF(AND($E$3=4),'Marks Entry 4th'!AA103,"")))))</f>
        <v/>
      </c>
      <c r="AP104" s="92" t="str">
        <f t="shared" si="97"/>
        <v/>
      </c>
      <c r="AQ104" s="87" t="str">
        <f t="shared" si="98"/>
        <v/>
      </c>
      <c r="AR104" s="144">
        <f t="shared" si="99"/>
        <v>0</v>
      </c>
      <c r="AS104" s="144" t="str">
        <f t="shared" si="100"/>
        <v/>
      </c>
      <c r="AT104" s="144" t="str">
        <f t="shared" si="68"/>
        <v/>
      </c>
      <c r="AU104" s="144" t="str">
        <f t="shared" si="101"/>
        <v/>
      </c>
      <c r="AV104" s="144" t="str">
        <f t="shared" si="69"/>
        <v/>
      </c>
      <c r="AW104" s="148" t="str">
        <f t="shared" si="70"/>
        <v/>
      </c>
      <c r="AX104" s="180" t="str">
        <f>IF(OR($E104="",$G104=""),"",IF(AND($E$3=1),'Marks Entry 1st'!AB103,IF(AND($E$3=2),'Marks Entry 2nd'!AB103,IF(AND($E$3=3),'Marks Entry 3rd'!AB103,IF(AND($E$3=4),'Marks Entry 4th'!AB103,"")))))</f>
        <v/>
      </c>
      <c r="AY104" s="180" t="str">
        <f>IF(OR($E104="",$G104=""),"",IF(AND($E$3=1),'Marks Entry 1st'!AC103,IF(AND($E$3=2),'Marks Entry 2nd'!AC103,IF(AND($E$3=3),'Marks Entry 3rd'!AC103,IF(AND($E$3=4),'Marks Entry 4th'!AC103,"")))))</f>
        <v/>
      </c>
      <c r="AZ104" s="87" t="str">
        <f t="shared" si="102"/>
        <v/>
      </c>
      <c r="BA104" s="180" t="str">
        <f>IF(OR($E104="",$G104=""),"",IF(AND($E$3=1),'Marks Entry 1st'!AD103,IF(AND($E$3=2),'Marks Entry 2nd'!AD103,IF(AND($E$3=3),'Marks Entry 3rd'!AD103,IF(AND($E$3=4),'Marks Entry 4th'!AD103,"")))))</f>
        <v/>
      </c>
      <c r="BB104" s="180" t="str">
        <f>IF(OR($E104="",$G104=""),"",IF(AND($E$3=1),'Marks Entry 1st'!AE103,IF(AND($E$3=2),'Marks Entry 2nd'!AE103,IF(AND($E$3=3),'Marks Entry 3rd'!AE103,IF(AND($E$3=4),'Marks Entry 4th'!AE103,"")))))</f>
        <v/>
      </c>
      <c r="BC104" s="180" t="str">
        <f>IF(OR($E104="",$G104=""),"",IF(AND($E$3=1),'Marks Entry 1st'!AF103,IF(AND($E$3=2),'Marks Entry 2nd'!AF103,IF(AND($E$3=3),'Marks Entry 3rd'!AF103,IF(AND($E$3=4),'Marks Entry 4th'!AF103,"")))))</f>
        <v/>
      </c>
      <c r="BD104" s="91" t="str">
        <f t="shared" si="103"/>
        <v/>
      </c>
      <c r="BE104" s="87">
        <f t="shared" si="104"/>
        <v>0</v>
      </c>
      <c r="BF104" s="93" t="str">
        <f>IF(OR($E104="",$G104=""),"",IF(AND($E$3=1),'Marks Entry 1st'!AG103,IF(AND($E$3=2),'Marks Entry 2nd'!AG103,IF(AND($E$3=3),'Marks Entry 3rd'!AG103,IF(AND($E$3=4),'Marks Entry 4th'!AG103,"")))))</f>
        <v/>
      </c>
      <c r="BG104" s="93" t="str">
        <f>IF(OR($E104="",$G104=""),"",IF(AND($E$3=1),'Marks Entry 1st'!AH103,IF(AND($E$3=2),'Marks Entry 2nd'!AH103,IF(AND($E$3=3),'Marks Entry 3rd'!AH103,IF(AND($E$3=4),'Marks Entry 4th'!AH103,"")))))</f>
        <v/>
      </c>
      <c r="BH104" s="93" t="str">
        <f>IF(OR($E104="",$G104=""),"",IF(AND($E$3=1),'Marks Entry 1st'!AI103,IF(AND($E$3=2),'Marks Entry 2nd'!AI103,IF(AND($E$3=3),'Marks Entry 3rd'!AI103,IF(AND($E$3=4),'Marks Entry 4th'!AI103,"")))))</f>
        <v/>
      </c>
      <c r="BI104" s="92" t="str">
        <f t="shared" si="105"/>
        <v/>
      </c>
      <c r="BJ104" s="87" t="str">
        <f t="shared" si="106"/>
        <v/>
      </c>
      <c r="BK104" s="144">
        <f t="shared" si="107"/>
        <v>0</v>
      </c>
      <c r="BL104" s="144" t="str">
        <f t="shared" si="108"/>
        <v/>
      </c>
      <c r="BM104" s="144" t="str">
        <f t="shared" si="71"/>
        <v/>
      </c>
      <c r="BN104" s="144" t="str">
        <f t="shared" si="109"/>
        <v/>
      </c>
      <c r="BO104" s="144" t="str">
        <f t="shared" si="72"/>
        <v/>
      </c>
      <c r="BP104" s="148" t="str">
        <f t="shared" si="73"/>
        <v/>
      </c>
      <c r="BQ104" s="180" t="str">
        <f>IF(OR($E104="",$G104=""),"",IF(AND($E$3=1),'Marks Entry 1st'!AJ103,IF(AND($E$3=2),'Marks Entry 2nd'!AJ103,IF(AND($E$3=3),'Marks Entry 3rd'!AJ103,IF(AND($E$3=4),'Marks Entry 4th'!AJ103,"")))))</f>
        <v/>
      </c>
      <c r="BR104" s="180" t="str">
        <f>IF(OR($E104="",$G104=""),"",IF(AND($E$3=1),'Marks Entry 1st'!AK103,IF(AND($E$3=2),'Marks Entry 2nd'!AK103,IF(AND($E$3=3),'Marks Entry 3rd'!AK103,IF(AND($E$3=4),'Marks Entry 4th'!AK103,"")))))</f>
        <v/>
      </c>
      <c r="BS104" s="87" t="str">
        <f t="shared" si="110"/>
        <v/>
      </c>
      <c r="BT104" s="180" t="str">
        <f>IF(OR($E104="",$G104=""),"",IF(AND($E$3=1),'Marks Entry 1st'!AL103,IF(AND($E$3=2),'Marks Entry 2nd'!AL103,IF(AND($E$3=3),'Marks Entry 3rd'!AL103,IF(AND($E$3=4),'Marks Entry 4th'!AL103,"")))))</f>
        <v/>
      </c>
      <c r="BU104" s="180" t="str">
        <f>IF(OR($E104="",$G104=""),"",IF(AND($E$3=1),'Marks Entry 1st'!AM103,IF(AND($E$3=2),'Marks Entry 2nd'!AM103,IF(AND($E$3=3),'Marks Entry 3rd'!AM103,IF(AND($E$3=4),'Marks Entry 4th'!AM103,"")))))</f>
        <v/>
      </c>
      <c r="BV104" s="180" t="str">
        <f>IF(OR($E104="",$G104=""),"",IF(AND($E$3=1),'Marks Entry 1st'!AN103,IF(AND($E$3=2),'Marks Entry 2nd'!AN103,IF(AND($E$3=3),'Marks Entry 3rd'!AN103,IF(AND($E$3=4),'Marks Entry 4th'!AN103,"")))))</f>
        <v/>
      </c>
      <c r="BW104" s="91" t="str">
        <f t="shared" si="111"/>
        <v/>
      </c>
      <c r="BX104" s="87">
        <f t="shared" si="112"/>
        <v>0</v>
      </c>
      <c r="BY104" s="93" t="str">
        <f>IF(OR($E104="",$G104=""),"",IF(AND($E$3=1),'Marks Entry 1st'!AO103,IF(AND($E$3=2),'Marks Entry 2nd'!AO103,IF(AND($E$3=3),'Marks Entry 3rd'!AO103,IF(AND($E$3=4),'Marks Entry 4th'!AO103,"")))))</f>
        <v/>
      </c>
      <c r="BZ104" s="93" t="str">
        <f>IF(OR($E104="",$G104=""),"",IF(AND($E$3=1),'Marks Entry 1st'!AP103,IF(AND($E$3=2),'Marks Entry 2nd'!AP103,IF(AND($E$3=3),'Marks Entry 3rd'!AP103,IF(AND($E$3=4),'Marks Entry 4th'!AP103,"")))))</f>
        <v/>
      </c>
      <c r="CA104" s="93" t="str">
        <f>IF(OR($E104="",$G104=""),"",IF(AND($E$3=1),'Marks Entry 1st'!AQ103,IF(AND($E$3=2),'Marks Entry 2nd'!AQ103,IF(AND($E$3=3),'Marks Entry 3rd'!AQ103,IF(AND($E$3=4),'Marks Entry 4th'!AQ103,"")))))</f>
        <v/>
      </c>
      <c r="CB104" s="92" t="str">
        <f t="shared" si="113"/>
        <v/>
      </c>
      <c r="CC104" s="87" t="str">
        <f t="shared" si="114"/>
        <v/>
      </c>
      <c r="CD104" s="144">
        <f t="shared" si="115"/>
        <v>0</v>
      </c>
      <c r="CE104" s="144" t="str">
        <f t="shared" si="116"/>
        <v/>
      </c>
      <c r="CF104" s="144" t="str">
        <f t="shared" si="74"/>
        <v/>
      </c>
      <c r="CG104" s="144" t="str">
        <f t="shared" si="117"/>
        <v/>
      </c>
      <c r="CH104" s="144" t="str">
        <f t="shared" si="75"/>
        <v/>
      </c>
      <c r="CI104" s="148" t="str">
        <f t="shared" si="76"/>
        <v/>
      </c>
      <c r="CJ104" s="380" t="str">
        <f>IF(OR($E104="",$G104=""),"",IF(AND($E$3=1),'Marks Entry 1st'!AR103,IF(AND($E$3=2),'Marks Entry 2nd'!AR103,IF(AND($E$3=3),'Marks Entry 3rd'!AR103,IF(AND($E$3=4),'Marks Entry 4th'!AR103,"")))))</f>
        <v/>
      </c>
      <c r="CK104" s="380" t="str">
        <f>IF(OR($E104="",$G104=""),"",IF(AND($E$3=1),'Marks Entry 1st'!AS103,IF(AND($E$3=2),'Marks Entry 2nd'!AS103,IF(AND($E$3=3),'Marks Entry 3rd'!AS103,IF(AND($E$3=4),'Marks Entry 4th'!AS103,"")))))</f>
        <v/>
      </c>
      <c r="CL104" s="380" t="str">
        <f>IF(OR($E104="",$G104=""),"",IF(AND($E$3=1),'Marks Entry 1st'!AT103,IF(AND($E$3=2),'Marks Entry 2nd'!AT103,IF(AND($E$3=3),'Marks Entry 3rd'!AT103,IF(AND($E$3=4),'Marks Entry 4th'!AT103,"")))))</f>
        <v/>
      </c>
      <c r="CM104" s="181" t="str">
        <f t="shared" si="118"/>
        <v/>
      </c>
      <c r="CN104" s="182">
        <f t="shared" si="119"/>
        <v>0</v>
      </c>
      <c r="CO104" s="182" t="str">
        <f t="shared" si="120"/>
        <v/>
      </c>
      <c r="CP104" s="182" t="str">
        <f t="shared" si="121"/>
        <v/>
      </c>
      <c r="CQ104" s="147" t="str">
        <f t="shared" si="77"/>
        <v/>
      </c>
      <c r="CR104" s="380" t="str">
        <f>IF(OR($E104="",$G104=""),"",IF(AND($E$3=1),'Marks Entry 1st'!AU103,IF(AND($E$3=2),'Marks Entry 2nd'!AU103,IF(AND($E$3=3),'Marks Entry 3rd'!AU103,IF(AND($E$3=4),'Marks Entry 4th'!AU103,"")))))</f>
        <v/>
      </c>
      <c r="CS104" s="380" t="str">
        <f>IF(OR($E104="",$G104=""),"",IF(AND($E$3=1),'Marks Entry 1st'!AV103,IF(AND($E$3=2),'Marks Entry 2nd'!AV103,IF(AND($E$3=3),'Marks Entry 3rd'!AV103,IF(AND($E$3=4),'Marks Entry 4th'!AV103,"")))))</f>
        <v/>
      </c>
      <c r="CT104" s="380" t="str">
        <f>IF(OR($E104="",$G104=""),"",IF(AND($E$3=1),'Marks Entry 1st'!AW103,IF(AND($E$3=2),'Marks Entry 2nd'!AW103,IF(AND($E$3=3),'Marks Entry 3rd'!AW103,IF(AND($E$3=4),'Marks Entry 4th'!AW103,"")))))</f>
        <v/>
      </c>
      <c r="CU104" s="181" t="str">
        <f t="shared" si="122"/>
        <v/>
      </c>
      <c r="CV104" s="182">
        <f t="shared" si="123"/>
        <v>0</v>
      </c>
      <c r="CW104" s="182" t="str">
        <f t="shared" si="124"/>
        <v/>
      </c>
      <c r="CX104" s="182" t="str">
        <f t="shared" si="125"/>
        <v/>
      </c>
      <c r="CY104" s="147" t="str">
        <f t="shared" si="78"/>
        <v/>
      </c>
      <c r="CZ104" s="380" t="str">
        <f>IF(OR($E104="",$G104=""),"",IF(AND($E$3=1),'Marks Entry 1st'!AX103,IF(AND($E$3=2),'Marks Entry 2nd'!AX103,IF(AND($E$3=3),'Marks Entry 3rd'!AX103,IF(AND($E$3=4),'Marks Entry 4th'!AX103,"")))))</f>
        <v/>
      </c>
      <c r="DA104" s="380" t="str">
        <f>IF(OR($E104="",$G104=""),"",IF(AND($E$3=1),'Marks Entry 1st'!AY103,IF(AND($E$3=2),'Marks Entry 2nd'!AY103,IF(AND($E$3=3),'Marks Entry 3rd'!AY103,IF(AND($E$3=4),'Marks Entry 4th'!AY103,"")))))</f>
        <v/>
      </c>
      <c r="DB104" s="380" t="str">
        <f>IF(OR($E104="",$G104=""),"",IF(AND($E$3=1),'Marks Entry 1st'!AZ103,IF(AND($E$3=2),'Marks Entry 2nd'!AZ103,IF(AND($E$3=3),'Marks Entry 3rd'!AZ103,IF(AND($E$3=4),'Marks Entry 4th'!AZ103,"")))))</f>
        <v/>
      </c>
      <c r="DC104" s="181" t="str">
        <f t="shared" si="126"/>
        <v/>
      </c>
      <c r="DD104" s="182">
        <f t="shared" si="127"/>
        <v>0</v>
      </c>
      <c r="DE104" s="182" t="str">
        <f t="shared" si="128"/>
        <v/>
      </c>
      <c r="DF104" s="182" t="str">
        <f t="shared" si="129"/>
        <v/>
      </c>
      <c r="DG104" s="147" t="str">
        <f t="shared" si="79"/>
        <v/>
      </c>
      <c r="DH104" s="104" t="str">
        <f t="shared" si="80"/>
        <v/>
      </c>
      <c r="DI104" s="105" t="str">
        <f t="shared" si="81"/>
        <v/>
      </c>
      <c r="DJ104" s="111" t="str">
        <f t="shared" si="82"/>
        <v/>
      </c>
      <c r="DK104" s="112" t="str">
        <f t="shared" si="83"/>
        <v/>
      </c>
      <c r="DL104" s="386" t="str">
        <f t="shared" si="84"/>
        <v/>
      </c>
      <c r="DM104" s="72" t="str">
        <f>IF(OR($E104="",$G104=""),"",IF(AND($E$3=1),'Marks Entry 1st'!BA103,IF(AND($E$3=2),'Marks Entry 2nd'!BA103,IF(AND($E$3=3),'Marks Entry 3rd'!BA103,IF(AND($E$3=4),'Marks Entry 4th'!BA103,"")))))</f>
        <v/>
      </c>
      <c r="DN104" s="72" t="str">
        <f>IF(OR($E104="",$G104=""),"",IF(AND($E$3=1),'Marks Entry 1st'!BB103,IF(AND($E$3=2),'Marks Entry 2nd'!BB103,IF(AND($E$3=3),'Marks Entry 3rd'!BB103,IF(AND($E$3=4),'Marks Entry 4th'!BB103,"")))))</f>
        <v/>
      </c>
      <c r="DO104" s="328" t="str">
        <f t="shared" si="85"/>
        <v/>
      </c>
      <c r="DP104" s="73"/>
      <c r="DW104" s="75">
        <f>IF(AND($E$3=1),'Marks Entry 1st'!I103,IF(AND($E$3=2),'Marks Entry 2nd'!I103,IF(AND($E$3=3),'Marks Entry 3rd'!I103,IF(AND($E$3=4),'Marks Entry 4th'!I103,""))))</f>
        <v>0</v>
      </c>
    </row>
    <row r="105" spans="1:127" ht="18.899999999999999" customHeight="1">
      <c r="A105" s="94">
        <v>98</v>
      </c>
      <c r="B105" s="94" t="str">
        <f>IF(OR(DW105=0,DW105=""),"",IF(AND($E$3=1),'Marks Entry 1st'!I104,IF(AND($E$3=2),'Marks Entry 2nd'!I104,IF(AND($E$3=3),'Marks Entry 3rd'!I104,IF(AND($E$3=4),'Marks Entry 4th'!I104,"")))))</f>
        <v/>
      </c>
      <c r="C105" s="95" t="str">
        <f>IF(OR(B105=0,B105=""),"",IF(AND($E$3=1),'Marks Entry 1st'!B104,IF(AND($E$3=2),'Marks Entry 2nd'!B104,IF(AND($E$3=3),'Marks Entry 3rd'!B104,IF(AND($E$3=4),'Marks Entry 4th'!B104,"")))))</f>
        <v/>
      </c>
      <c r="D105" s="95" t="str">
        <f>IF(OR(B105=0,B105=""),"",IF(AND($E$3=1),'Marks Entry 1st'!C104,IF(AND($E$3=2),'Marks Entry 2nd'!C104,IF(AND($E$3=3),'Marks Entry 3rd'!C104,IF(AND($E$3=4),'Marks Entry 4th'!C104,"")))))</f>
        <v/>
      </c>
      <c r="E105" s="96" t="str">
        <f>IF(OR(B105=0,B105=""),"",IF(AND($E$3=1),'Marks Entry 1st'!E104,IF(AND($E$3=2),'Marks Entry 2nd'!E104,IF(AND($E$3=3),'Marks Entry 3rd'!E104,IF(AND($E$3=4),'Marks Entry 4th'!E104,"")))))</f>
        <v/>
      </c>
      <c r="F105" s="95" t="str">
        <f>IF(OR(B105=0,B105=""),"",IF(AND($E$3=1),'Marks Entry 1st'!D104,IF(AND($E$3=2),'Marks Entry 2nd'!D104,IF(AND($E$3=3),'Marks Entry 3rd'!D104,IF(AND($E$3=4),'Marks Entry 4th'!D104,"")))))</f>
        <v/>
      </c>
      <c r="G105" s="90" t="str">
        <f>IF(OR(B105=0,B105=""),"",IF(AND($E$3=1),'Marks Entry 1st'!F104,IF(AND($E$3=2),'Marks Entry 2nd'!F104,IF(AND($E$3=3),'Marks Entry 3rd'!F104,IF(AND($E$3=4),'Marks Entry 4th'!F104,"")))))</f>
        <v/>
      </c>
      <c r="H105" s="90" t="str">
        <f>IF(OR(B105=0,B105=""),"",IF(AND($E$3=1),'Marks Entry 1st'!G104,IF(AND($E$3=2),'Marks Entry 2nd'!G104,IF(AND($E$3=3),'Marks Entry 3rd'!G104,IF(AND($E$3=4),'Marks Entry 4th'!G104,"")))))</f>
        <v/>
      </c>
      <c r="I105" s="90" t="str">
        <f>IF(OR(B105=0,B105=""),"",IF(AND($E$3=1),'Marks Entry 1st'!H104,IF(AND($E$3=2),'Marks Entry 2nd'!H104,IF(AND($E$3=3),'Marks Entry 3rd'!H104,IF(AND($E$3=4),'Marks Entry 4th'!H104,"")))))</f>
        <v/>
      </c>
      <c r="J105" s="379" t="str">
        <f>IF(OR(B105=0,B105=""),"",IF(AND($E$3=1),'Marks Entry 1st'!J104,IF(AND($E$3=2),'Marks Entry 2nd'!J104,IF(AND($E$3=3),'Marks Entry 3rd'!J104,IF(AND($E$3=4),'Marks Entry 4th'!J104,"")))))</f>
        <v/>
      </c>
      <c r="K105" s="379" t="str">
        <f>IF(OR(B105=0,B105=""),"",IF(AND($E$3=1),'Marks Entry 1st'!K104,IF(AND($E$3=2),'Marks Entry 2nd'!K104,IF(AND($E$3=3),'Marks Entry 3rd'!K104,IF(AND($E$3=4),'Marks Entry 4th'!K104,"")))))</f>
        <v/>
      </c>
      <c r="L105" s="180" t="str">
        <f>IF(OR($E105="",$G105=""),"",IF(AND($E$3=1),'Marks Entry 1st'!L104,IF(AND($E$3=2),'Marks Entry 2nd'!L104,IF(AND($E$3=3),'Marks Entry 3rd'!L104,IF(AND($E$3=4),'Marks Entry 4th'!L104,"")))))</f>
        <v/>
      </c>
      <c r="M105" s="180" t="str">
        <f>IF(OR($E105="",$G105=""),"",IF(AND($E$3=1),'Marks Entry 1st'!M104,IF(AND($E$3=2),'Marks Entry 2nd'!M104,IF(AND($E$3=3),'Marks Entry 3rd'!M104,IF(AND($E$3=4),'Marks Entry 4th'!M104,"")))))</f>
        <v/>
      </c>
      <c r="N105" s="87" t="str">
        <f t="shared" si="86"/>
        <v/>
      </c>
      <c r="O105" s="180" t="str">
        <f>IF(OR($E105="",$G105=""),"",IF(AND($E$3=1),'Marks Entry 1st'!N104,IF(AND($E$3=2),'Marks Entry 2nd'!N104,IF(AND($E$3=3),'Marks Entry 3rd'!N104,IF(AND($E$3=4),'Marks Entry 4th'!N104,"")))))</f>
        <v/>
      </c>
      <c r="P105" s="180" t="str">
        <f>IF(OR($E105="",$G105=""),"",IF(AND($E$3=1),'Marks Entry 1st'!O104,IF(AND($E$3=2),'Marks Entry 2nd'!O104,IF(AND($E$3=3),'Marks Entry 3rd'!O104,IF(AND($E$3=4),'Marks Entry 4th'!O104,"")))))</f>
        <v/>
      </c>
      <c r="Q105" s="180" t="str">
        <f>IF(OR($E105="",$G105=""),"",IF(AND($E$3=1),'Marks Entry 1st'!P104,IF(AND($E$3=2),'Marks Entry 2nd'!P104,IF(AND($E$3=3),'Marks Entry 3rd'!P104,IF(AND($E$3=4),'Marks Entry 4th'!P104,"")))))</f>
        <v/>
      </c>
      <c r="R105" s="91" t="str">
        <f t="shared" si="87"/>
        <v/>
      </c>
      <c r="S105" s="87">
        <f t="shared" si="88"/>
        <v>0</v>
      </c>
      <c r="T105" s="93" t="str">
        <f>IF(OR($E105="",$G105=""),"",IF(AND($E$3=1),'Marks Entry 1st'!Q104,IF(AND($E$3=2),'Marks Entry 2nd'!Q104,IF(AND($E$3=3),'Marks Entry 3rd'!Q104,IF(AND($E$3=4),'Marks Entry 4th'!Q104,"")))))</f>
        <v/>
      </c>
      <c r="U105" s="93" t="str">
        <f>IF(OR($E105="",$G105=""),"",IF(AND($E$3=1),'Marks Entry 1st'!R104,IF(AND($E$3=2),'Marks Entry 2nd'!R104,IF(AND($E$3=3),'Marks Entry 3rd'!R104,IF(AND($E$3=4),'Marks Entry 4th'!R104,"")))))</f>
        <v/>
      </c>
      <c r="V105" s="93" t="str">
        <f>IF(OR($E105="",$G105=""),"",IF(AND($E$3=1),'Marks Entry 1st'!S104,IF(AND($E$3=2),'Marks Entry 2nd'!S104,IF(AND($E$3=3),'Marks Entry 3rd'!S104,IF(AND($E$3=4),'Marks Entry 4th'!S104,"")))))</f>
        <v/>
      </c>
      <c r="W105" s="92" t="str">
        <f t="shared" si="89"/>
        <v/>
      </c>
      <c r="X105" s="87" t="str">
        <f t="shared" si="90"/>
        <v/>
      </c>
      <c r="Y105" s="144">
        <f t="shared" si="91"/>
        <v>0</v>
      </c>
      <c r="Z105" s="144" t="str">
        <f t="shared" si="92"/>
        <v/>
      </c>
      <c r="AA105" s="144" t="str">
        <f t="shared" si="65"/>
        <v/>
      </c>
      <c r="AB105" s="144" t="str">
        <f t="shared" si="93"/>
        <v/>
      </c>
      <c r="AC105" s="144" t="str">
        <f t="shared" si="66"/>
        <v/>
      </c>
      <c r="AD105" s="148" t="str">
        <f t="shared" si="67"/>
        <v/>
      </c>
      <c r="AE105" s="180" t="str">
        <f>IF(OR($E105="",$G105=""),"",IF(AND($E$3=1),'Marks Entry 1st'!T104,IF(AND($E$3=2),'Marks Entry 2nd'!T104,IF(AND($E$3=3),'Marks Entry 3rd'!T104,IF(AND($E$3=4),'Marks Entry 4th'!T104,"")))))</f>
        <v/>
      </c>
      <c r="AF105" s="180" t="str">
        <f>IF(OR($E105="",$G105=""),"",IF(AND($E$3=1),'Marks Entry 1st'!U104,IF(AND($E$3=2),'Marks Entry 2nd'!U104,IF(AND($E$3=3),'Marks Entry 3rd'!U104,IF(AND($E$3=4),'Marks Entry 4th'!U104,"")))))</f>
        <v/>
      </c>
      <c r="AG105" s="87" t="str">
        <f t="shared" si="94"/>
        <v/>
      </c>
      <c r="AH105" s="180" t="str">
        <f>IF(OR($E105="",$G105=""),"",IF(AND($E$3=1),'Marks Entry 1st'!V104,IF(AND($E$3=2),'Marks Entry 2nd'!V104,IF(AND($E$3=3),'Marks Entry 3rd'!V104,IF(AND($E$3=4),'Marks Entry 4th'!V104,"")))))</f>
        <v/>
      </c>
      <c r="AI105" s="180" t="str">
        <f>IF(OR($E105="",$G105=""),"",IF(AND($E$3=1),'Marks Entry 1st'!W104,IF(AND($E$3=2),'Marks Entry 2nd'!W104,IF(AND($E$3=3),'Marks Entry 3rd'!W104,IF(AND($E$3=4),'Marks Entry 4th'!W104,"")))))</f>
        <v/>
      </c>
      <c r="AJ105" s="180" t="str">
        <f>IF(OR($E105="",$G105=""),"",IF(AND($E$3=1),'Marks Entry 1st'!X104,IF(AND($E$3=2),'Marks Entry 2nd'!X104,IF(AND($E$3=3),'Marks Entry 3rd'!X104,IF(AND($E$3=4),'Marks Entry 4th'!X104,"")))))</f>
        <v/>
      </c>
      <c r="AK105" s="91" t="str">
        <f t="shared" si="95"/>
        <v/>
      </c>
      <c r="AL105" s="87">
        <f t="shared" si="96"/>
        <v>0</v>
      </c>
      <c r="AM105" s="93" t="str">
        <f>IF(OR($E105="",$G105=""),"",IF(AND($E$3=1),'Marks Entry 1st'!Y104,IF(AND($E$3=2),'Marks Entry 2nd'!Y104,IF(AND($E$3=3),'Marks Entry 3rd'!Y104,IF(AND($E$3=4),'Marks Entry 4th'!Y104,"")))))</f>
        <v/>
      </c>
      <c r="AN105" s="93" t="str">
        <f>IF(OR($E105="",$G105=""),"",IF(AND($E$3=1),'Marks Entry 1st'!Z104,IF(AND($E$3=2),'Marks Entry 2nd'!Z104,IF(AND($E$3=3),'Marks Entry 3rd'!Z104,IF(AND($E$3=4),'Marks Entry 4th'!Z104,"")))))</f>
        <v/>
      </c>
      <c r="AO105" s="93" t="str">
        <f>IF(OR($E105="",$G105=""),"",IF(AND($E$3=1),'Marks Entry 1st'!AA104,IF(AND($E$3=2),'Marks Entry 2nd'!AA104,IF(AND($E$3=3),'Marks Entry 3rd'!AA104,IF(AND($E$3=4),'Marks Entry 4th'!AA104,"")))))</f>
        <v/>
      </c>
      <c r="AP105" s="92" t="str">
        <f t="shared" si="97"/>
        <v/>
      </c>
      <c r="AQ105" s="87" t="str">
        <f t="shared" si="98"/>
        <v/>
      </c>
      <c r="AR105" s="144">
        <f t="shared" si="99"/>
        <v>0</v>
      </c>
      <c r="AS105" s="144" t="str">
        <f t="shared" si="100"/>
        <v/>
      </c>
      <c r="AT105" s="144" t="str">
        <f t="shared" si="68"/>
        <v/>
      </c>
      <c r="AU105" s="144" t="str">
        <f t="shared" si="101"/>
        <v/>
      </c>
      <c r="AV105" s="144" t="str">
        <f t="shared" si="69"/>
        <v/>
      </c>
      <c r="AW105" s="148" t="str">
        <f t="shared" si="70"/>
        <v/>
      </c>
      <c r="AX105" s="180" t="str">
        <f>IF(OR($E105="",$G105=""),"",IF(AND($E$3=1),'Marks Entry 1st'!AB104,IF(AND($E$3=2),'Marks Entry 2nd'!AB104,IF(AND($E$3=3),'Marks Entry 3rd'!AB104,IF(AND($E$3=4),'Marks Entry 4th'!AB104,"")))))</f>
        <v/>
      </c>
      <c r="AY105" s="180" t="str">
        <f>IF(OR($E105="",$G105=""),"",IF(AND($E$3=1),'Marks Entry 1st'!AC104,IF(AND($E$3=2),'Marks Entry 2nd'!AC104,IF(AND($E$3=3),'Marks Entry 3rd'!AC104,IF(AND($E$3=4),'Marks Entry 4th'!AC104,"")))))</f>
        <v/>
      </c>
      <c r="AZ105" s="87" t="str">
        <f t="shared" si="102"/>
        <v/>
      </c>
      <c r="BA105" s="180" t="str">
        <f>IF(OR($E105="",$G105=""),"",IF(AND($E$3=1),'Marks Entry 1st'!AD104,IF(AND($E$3=2),'Marks Entry 2nd'!AD104,IF(AND($E$3=3),'Marks Entry 3rd'!AD104,IF(AND($E$3=4),'Marks Entry 4th'!AD104,"")))))</f>
        <v/>
      </c>
      <c r="BB105" s="180" t="str">
        <f>IF(OR($E105="",$G105=""),"",IF(AND($E$3=1),'Marks Entry 1st'!AE104,IF(AND($E$3=2),'Marks Entry 2nd'!AE104,IF(AND($E$3=3),'Marks Entry 3rd'!AE104,IF(AND($E$3=4),'Marks Entry 4th'!AE104,"")))))</f>
        <v/>
      </c>
      <c r="BC105" s="180" t="str">
        <f>IF(OR($E105="",$G105=""),"",IF(AND($E$3=1),'Marks Entry 1st'!AF104,IF(AND($E$3=2),'Marks Entry 2nd'!AF104,IF(AND($E$3=3),'Marks Entry 3rd'!AF104,IF(AND($E$3=4),'Marks Entry 4th'!AF104,"")))))</f>
        <v/>
      </c>
      <c r="BD105" s="91" t="str">
        <f t="shared" si="103"/>
        <v/>
      </c>
      <c r="BE105" s="87">
        <f t="shared" si="104"/>
        <v>0</v>
      </c>
      <c r="BF105" s="93" t="str">
        <f>IF(OR($E105="",$G105=""),"",IF(AND($E$3=1),'Marks Entry 1st'!AG104,IF(AND($E$3=2),'Marks Entry 2nd'!AG104,IF(AND($E$3=3),'Marks Entry 3rd'!AG104,IF(AND($E$3=4),'Marks Entry 4th'!AG104,"")))))</f>
        <v/>
      </c>
      <c r="BG105" s="93" t="str">
        <f>IF(OR($E105="",$G105=""),"",IF(AND($E$3=1),'Marks Entry 1st'!AH104,IF(AND($E$3=2),'Marks Entry 2nd'!AH104,IF(AND($E$3=3),'Marks Entry 3rd'!AH104,IF(AND($E$3=4),'Marks Entry 4th'!AH104,"")))))</f>
        <v/>
      </c>
      <c r="BH105" s="93" t="str">
        <f>IF(OR($E105="",$G105=""),"",IF(AND($E$3=1),'Marks Entry 1st'!AI104,IF(AND($E$3=2),'Marks Entry 2nd'!AI104,IF(AND($E$3=3),'Marks Entry 3rd'!AI104,IF(AND($E$3=4),'Marks Entry 4th'!AI104,"")))))</f>
        <v/>
      </c>
      <c r="BI105" s="92" t="str">
        <f t="shared" si="105"/>
        <v/>
      </c>
      <c r="BJ105" s="87" t="str">
        <f t="shared" si="106"/>
        <v/>
      </c>
      <c r="BK105" s="144">
        <f t="shared" si="107"/>
        <v>0</v>
      </c>
      <c r="BL105" s="144" t="str">
        <f t="shared" si="108"/>
        <v/>
      </c>
      <c r="BM105" s="144" t="str">
        <f t="shared" si="71"/>
        <v/>
      </c>
      <c r="BN105" s="144" t="str">
        <f t="shared" si="109"/>
        <v/>
      </c>
      <c r="BO105" s="144" t="str">
        <f t="shared" si="72"/>
        <v/>
      </c>
      <c r="BP105" s="148" t="str">
        <f t="shared" si="73"/>
        <v/>
      </c>
      <c r="BQ105" s="180" t="str">
        <f>IF(OR($E105="",$G105=""),"",IF(AND($E$3=1),'Marks Entry 1st'!AJ104,IF(AND($E$3=2),'Marks Entry 2nd'!AJ104,IF(AND($E$3=3),'Marks Entry 3rd'!AJ104,IF(AND($E$3=4),'Marks Entry 4th'!AJ104,"")))))</f>
        <v/>
      </c>
      <c r="BR105" s="180" t="str">
        <f>IF(OR($E105="",$G105=""),"",IF(AND($E$3=1),'Marks Entry 1st'!AK104,IF(AND($E$3=2),'Marks Entry 2nd'!AK104,IF(AND($E$3=3),'Marks Entry 3rd'!AK104,IF(AND($E$3=4),'Marks Entry 4th'!AK104,"")))))</f>
        <v/>
      </c>
      <c r="BS105" s="87" t="str">
        <f t="shared" si="110"/>
        <v/>
      </c>
      <c r="BT105" s="180" t="str">
        <f>IF(OR($E105="",$G105=""),"",IF(AND($E$3=1),'Marks Entry 1st'!AL104,IF(AND($E$3=2),'Marks Entry 2nd'!AL104,IF(AND($E$3=3),'Marks Entry 3rd'!AL104,IF(AND($E$3=4),'Marks Entry 4th'!AL104,"")))))</f>
        <v/>
      </c>
      <c r="BU105" s="180" t="str">
        <f>IF(OR($E105="",$G105=""),"",IF(AND($E$3=1),'Marks Entry 1st'!AM104,IF(AND($E$3=2),'Marks Entry 2nd'!AM104,IF(AND($E$3=3),'Marks Entry 3rd'!AM104,IF(AND($E$3=4),'Marks Entry 4th'!AM104,"")))))</f>
        <v/>
      </c>
      <c r="BV105" s="180" t="str">
        <f>IF(OR($E105="",$G105=""),"",IF(AND($E$3=1),'Marks Entry 1st'!AN104,IF(AND($E$3=2),'Marks Entry 2nd'!AN104,IF(AND($E$3=3),'Marks Entry 3rd'!AN104,IF(AND($E$3=4),'Marks Entry 4th'!AN104,"")))))</f>
        <v/>
      </c>
      <c r="BW105" s="91" t="str">
        <f t="shared" si="111"/>
        <v/>
      </c>
      <c r="BX105" s="87">
        <f t="shared" si="112"/>
        <v>0</v>
      </c>
      <c r="BY105" s="93" t="str">
        <f>IF(OR($E105="",$G105=""),"",IF(AND($E$3=1),'Marks Entry 1st'!AO104,IF(AND($E$3=2),'Marks Entry 2nd'!AO104,IF(AND($E$3=3),'Marks Entry 3rd'!AO104,IF(AND($E$3=4),'Marks Entry 4th'!AO104,"")))))</f>
        <v/>
      </c>
      <c r="BZ105" s="93" t="str">
        <f>IF(OR($E105="",$G105=""),"",IF(AND($E$3=1),'Marks Entry 1st'!AP104,IF(AND($E$3=2),'Marks Entry 2nd'!AP104,IF(AND($E$3=3),'Marks Entry 3rd'!AP104,IF(AND($E$3=4),'Marks Entry 4th'!AP104,"")))))</f>
        <v/>
      </c>
      <c r="CA105" s="93" t="str">
        <f>IF(OR($E105="",$G105=""),"",IF(AND($E$3=1),'Marks Entry 1st'!AQ104,IF(AND($E$3=2),'Marks Entry 2nd'!AQ104,IF(AND($E$3=3),'Marks Entry 3rd'!AQ104,IF(AND($E$3=4),'Marks Entry 4th'!AQ104,"")))))</f>
        <v/>
      </c>
      <c r="CB105" s="92" t="str">
        <f t="shared" si="113"/>
        <v/>
      </c>
      <c r="CC105" s="87" t="str">
        <f t="shared" si="114"/>
        <v/>
      </c>
      <c r="CD105" s="144">
        <f t="shared" si="115"/>
        <v>0</v>
      </c>
      <c r="CE105" s="144" t="str">
        <f t="shared" si="116"/>
        <v/>
      </c>
      <c r="CF105" s="144" t="str">
        <f t="shared" si="74"/>
        <v/>
      </c>
      <c r="CG105" s="144" t="str">
        <f t="shared" si="117"/>
        <v/>
      </c>
      <c r="CH105" s="144" t="str">
        <f t="shared" si="75"/>
        <v/>
      </c>
      <c r="CI105" s="148" t="str">
        <f t="shared" si="76"/>
        <v/>
      </c>
      <c r="CJ105" s="380" t="str">
        <f>IF(OR($E105="",$G105=""),"",IF(AND($E$3=1),'Marks Entry 1st'!AR104,IF(AND($E$3=2),'Marks Entry 2nd'!AR104,IF(AND($E$3=3),'Marks Entry 3rd'!AR104,IF(AND($E$3=4),'Marks Entry 4th'!AR104,"")))))</f>
        <v/>
      </c>
      <c r="CK105" s="380" t="str">
        <f>IF(OR($E105="",$G105=""),"",IF(AND($E$3=1),'Marks Entry 1st'!AS104,IF(AND($E$3=2),'Marks Entry 2nd'!AS104,IF(AND($E$3=3),'Marks Entry 3rd'!AS104,IF(AND($E$3=4),'Marks Entry 4th'!AS104,"")))))</f>
        <v/>
      </c>
      <c r="CL105" s="380" t="str">
        <f>IF(OR($E105="",$G105=""),"",IF(AND($E$3=1),'Marks Entry 1st'!AT104,IF(AND($E$3=2),'Marks Entry 2nd'!AT104,IF(AND($E$3=3),'Marks Entry 3rd'!AT104,IF(AND($E$3=4),'Marks Entry 4th'!AT104,"")))))</f>
        <v/>
      </c>
      <c r="CM105" s="181" t="str">
        <f t="shared" si="118"/>
        <v/>
      </c>
      <c r="CN105" s="182">
        <f t="shared" si="119"/>
        <v>0</v>
      </c>
      <c r="CO105" s="182" t="str">
        <f t="shared" si="120"/>
        <v/>
      </c>
      <c r="CP105" s="182" t="str">
        <f t="shared" si="121"/>
        <v/>
      </c>
      <c r="CQ105" s="147" t="str">
        <f t="shared" si="77"/>
        <v/>
      </c>
      <c r="CR105" s="380" t="str">
        <f>IF(OR($E105="",$G105=""),"",IF(AND($E$3=1),'Marks Entry 1st'!AU104,IF(AND($E$3=2),'Marks Entry 2nd'!AU104,IF(AND($E$3=3),'Marks Entry 3rd'!AU104,IF(AND($E$3=4),'Marks Entry 4th'!AU104,"")))))</f>
        <v/>
      </c>
      <c r="CS105" s="380" t="str">
        <f>IF(OR($E105="",$G105=""),"",IF(AND($E$3=1),'Marks Entry 1st'!AV104,IF(AND($E$3=2),'Marks Entry 2nd'!AV104,IF(AND($E$3=3),'Marks Entry 3rd'!AV104,IF(AND($E$3=4),'Marks Entry 4th'!AV104,"")))))</f>
        <v/>
      </c>
      <c r="CT105" s="380" t="str">
        <f>IF(OR($E105="",$G105=""),"",IF(AND($E$3=1),'Marks Entry 1st'!AW104,IF(AND($E$3=2),'Marks Entry 2nd'!AW104,IF(AND($E$3=3),'Marks Entry 3rd'!AW104,IF(AND($E$3=4),'Marks Entry 4th'!AW104,"")))))</f>
        <v/>
      </c>
      <c r="CU105" s="181" t="str">
        <f t="shared" si="122"/>
        <v/>
      </c>
      <c r="CV105" s="182">
        <f t="shared" si="123"/>
        <v>0</v>
      </c>
      <c r="CW105" s="182" t="str">
        <f t="shared" si="124"/>
        <v/>
      </c>
      <c r="CX105" s="182" t="str">
        <f t="shared" si="125"/>
        <v/>
      </c>
      <c r="CY105" s="147" t="str">
        <f t="shared" si="78"/>
        <v/>
      </c>
      <c r="CZ105" s="380" t="str">
        <f>IF(OR($E105="",$G105=""),"",IF(AND($E$3=1),'Marks Entry 1st'!AX104,IF(AND($E$3=2),'Marks Entry 2nd'!AX104,IF(AND($E$3=3),'Marks Entry 3rd'!AX104,IF(AND($E$3=4),'Marks Entry 4th'!AX104,"")))))</f>
        <v/>
      </c>
      <c r="DA105" s="380" t="str">
        <f>IF(OR($E105="",$G105=""),"",IF(AND($E$3=1),'Marks Entry 1st'!AY104,IF(AND($E$3=2),'Marks Entry 2nd'!AY104,IF(AND($E$3=3),'Marks Entry 3rd'!AY104,IF(AND($E$3=4),'Marks Entry 4th'!AY104,"")))))</f>
        <v/>
      </c>
      <c r="DB105" s="380" t="str">
        <f>IF(OR($E105="",$G105=""),"",IF(AND($E$3=1),'Marks Entry 1st'!AZ104,IF(AND($E$3=2),'Marks Entry 2nd'!AZ104,IF(AND($E$3=3),'Marks Entry 3rd'!AZ104,IF(AND($E$3=4),'Marks Entry 4th'!AZ104,"")))))</f>
        <v/>
      </c>
      <c r="DC105" s="181" t="str">
        <f t="shared" si="126"/>
        <v/>
      </c>
      <c r="DD105" s="182">
        <f t="shared" si="127"/>
        <v>0</v>
      </c>
      <c r="DE105" s="182" t="str">
        <f t="shared" si="128"/>
        <v/>
      </c>
      <c r="DF105" s="182" t="str">
        <f t="shared" si="129"/>
        <v/>
      </c>
      <c r="DG105" s="147" t="str">
        <f t="shared" si="79"/>
        <v/>
      </c>
      <c r="DH105" s="104" t="str">
        <f t="shared" si="80"/>
        <v/>
      </c>
      <c r="DI105" s="105" t="str">
        <f t="shared" si="81"/>
        <v/>
      </c>
      <c r="DJ105" s="111" t="str">
        <f t="shared" si="82"/>
        <v/>
      </c>
      <c r="DK105" s="112" t="str">
        <f t="shared" si="83"/>
        <v/>
      </c>
      <c r="DL105" s="386" t="str">
        <f t="shared" si="84"/>
        <v/>
      </c>
      <c r="DM105" s="72" t="str">
        <f>IF(OR($E105="",$G105=""),"",IF(AND($E$3=1),'Marks Entry 1st'!BA104,IF(AND($E$3=2),'Marks Entry 2nd'!BA104,IF(AND($E$3=3),'Marks Entry 3rd'!BA104,IF(AND($E$3=4),'Marks Entry 4th'!BA104,"")))))</f>
        <v/>
      </c>
      <c r="DN105" s="72" t="str">
        <f>IF(OR($E105="",$G105=""),"",IF(AND($E$3=1),'Marks Entry 1st'!BB104,IF(AND($E$3=2),'Marks Entry 2nd'!BB104,IF(AND($E$3=3),'Marks Entry 3rd'!BB104,IF(AND($E$3=4),'Marks Entry 4th'!BB104,"")))))</f>
        <v/>
      </c>
      <c r="DO105" s="328" t="str">
        <f t="shared" si="85"/>
        <v/>
      </c>
      <c r="DP105" s="73"/>
      <c r="DW105" s="75">
        <f>IF(AND($E$3=1),'Marks Entry 1st'!I104,IF(AND($E$3=2),'Marks Entry 2nd'!I104,IF(AND($E$3=3),'Marks Entry 3rd'!I104,IF(AND($E$3=4),'Marks Entry 4th'!I104,""))))</f>
        <v>0</v>
      </c>
    </row>
    <row r="106" spans="1:127" ht="18.899999999999999" customHeight="1">
      <c r="A106" s="94">
        <v>99</v>
      </c>
      <c r="B106" s="94" t="str">
        <f>IF(OR(DW106=0,DW106=""),"",IF(AND($E$3=1),'Marks Entry 1st'!I105,IF(AND($E$3=2),'Marks Entry 2nd'!I105,IF(AND($E$3=3),'Marks Entry 3rd'!I105,IF(AND($E$3=4),'Marks Entry 4th'!I105,"")))))</f>
        <v/>
      </c>
      <c r="C106" s="95" t="str">
        <f>IF(OR(B106=0,B106=""),"",IF(AND($E$3=1),'Marks Entry 1st'!B105,IF(AND($E$3=2),'Marks Entry 2nd'!B105,IF(AND($E$3=3),'Marks Entry 3rd'!B105,IF(AND($E$3=4),'Marks Entry 4th'!B105,"")))))</f>
        <v/>
      </c>
      <c r="D106" s="95" t="str">
        <f>IF(OR(B106=0,B106=""),"",IF(AND($E$3=1),'Marks Entry 1st'!C105,IF(AND($E$3=2),'Marks Entry 2nd'!C105,IF(AND($E$3=3),'Marks Entry 3rd'!C105,IF(AND($E$3=4),'Marks Entry 4th'!C105,"")))))</f>
        <v/>
      </c>
      <c r="E106" s="96" t="str">
        <f>IF(OR(B106=0,B106=""),"",IF(AND($E$3=1),'Marks Entry 1st'!E105,IF(AND($E$3=2),'Marks Entry 2nd'!E105,IF(AND($E$3=3),'Marks Entry 3rd'!E105,IF(AND($E$3=4),'Marks Entry 4th'!E105,"")))))</f>
        <v/>
      </c>
      <c r="F106" s="95" t="str">
        <f>IF(OR(B106=0,B106=""),"",IF(AND($E$3=1),'Marks Entry 1st'!D105,IF(AND($E$3=2),'Marks Entry 2nd'!D105,IF(AND($E$3=3),'Marks Entry 3rd'!D105,IF(AND($E$3=4),'Marks Entry 4th'!D105,"")))))</f>
        <v/>
      </c>
      <c r="G106" s="90" t="str">
        <f>IF(OR(B106=0,B106=""),"",IF(AND($E$3=1),'Marks Entry 1st'!F105,IF(AND($E$3=2),'Marks Entry 2nd'!F105,IF(AND($E$3=3),'Marks Entry 3rd'!F105,IF(AND($E$3=4),'Marks Entry 4th'!F105,"")))))</f>
        <v/>
      </c>
      <c r="H106" s="90" t="str">
        <f>IF(OR(B106=0,B106=""),"",IF(AND($E$3=1),'Marks Entry 1st'!G105,IF(AND($E$3=2),'Marks Entry 2nd'!G105,IF(AND($E$3=3),'Marks Entry 3rd'!G105,IF(AND($E$3=4),'Marks Entry 4th'!G105,"")))))</f>
        <v/>
      </c>
      <c r="I106" s="90" t="str">
        <f>IF(OR(B106=0,B106=""),"",IF(AND($E$3=1),'Marks Entry 1st'!H105,IF(AND($E$3=2),'Marks Entry 2nd'!H105,IF(AND($E$3=3),'Marks Entry 3rd'!H105,IF(AND($E$3=4),'Marks Entry 4th'!H105,"")))))</f>
        <v/>
      </c>
      <c r="J106" s="379" t="str">
        <f>IF(OR(B106=0,B106=""),"",IF(AND($E$3=1),'Marks Entry 1st'!J105,IF(AND($E$3=2),'Marks Entry 2nd'!J105,IF(AND($E$3=3),'Marks Entry 3rd'!J105,IF(AND($E$3=4),'Marks Entry 4th'!J105,"")))))</f>
        <v/>
      </c>
      <c r="K106" s="379" t="str">
        <f>IF(OR(B106=0,B106=""),"",IF(AND($E$3=1),'Marks Entry 1st'!K105,IF(AND($E$3=2),'Marks Entry 2nd'!K105,IF(AND($E$3=3),'Marks Entry 3rd'!K105,IF(AND($E$3=4),'Marks Entry 4th'!K105,"")))))</f>
        <v/>
      </c>
      <c r="L106" s="180" t="str">
        <f>IF(OR($E106="",$G106=""),"",IF(AND($E$3=1),'Marks Entry 1st'!L105,IF(AND($E$3=2),'Marks Entry 2nd'!L105,IF(AND($E$3=3),'Marks Entry 3rd'!L105,IF(AND($E$3=4),'Marks Entry 4th'!L105,"")))))</f>
        <v/>
      </c>
      <c r="M106" s="180" t="str">
        <f>IF(OR($E106="",$G106=""),"",IF(AND($E$3=1),'Marks Entry 1st'!M105,IF(AND($E$3=2),'Marks Entry 2nd'!M105,IF(AND($E$3=3),'Marks Entry 3rd'!M105,IF(AND($E$3=4),'Marks Entry 4th'!M105,"")))))</f>
        <v/>
      </c>
      <c r="N106" s="87" t="str">
        <f t="shared" si="86"/>
        <v/>
      </c>
      <c r="O106" s="180" t="str">
        <f>IF(OR($E106="",$G106=""),"",IF(AND($E$3=1),'Marks Entry 1st'!N105,IF(AND($E$3=2),'Marks Entry 2nd'!N105,IF(AND($E$3=3),'Marks Entry 3rd'!N105,IF(AND($E$3=4),'Marks Entry 4th'!N105,"")))))</f>
        <v/>
      </c>
      <c r="P106" s="180" t="str">
        <f>IF(OR($E106="",$G106=""),"",IF(AND($E$3=1),'Marks Entry 1st'!O105,IF(AND($E$3=2),'Marks Entry 2nd'!O105,IF(AND($E$3=3),'Marks Entry 3rd'!O105,IF(AND($E$3=4),'Marks Entry 4th'!O105,"")))))</f>
        <v/>
      </c>
      <c r="Q106" s="180" t="str">
        <f>IF(OR($E106="",$G106=""),"",IF(AND($E$3=1),'Marks Entry 1st'!P105,IF(AND($E$3=2),'Marks Entry 2nd'!P105,IF(AND($E$3=3),'Marks Entry 3rd'!P105,IF(AND($E$3=4),'Marks Entry 4th'!P105,"")))))</f>
        <v/>
      </c>
      <c r="R106" s="91" t="str">
        <f t="shared" si="87"/>
        <v/>
      </c>
      <c r="S106" s="87">
        <f t="shared" si="88"/>
        <v>0</v>
      </c>
      <c r="T106" s="93" t="str">
        <f>IF(OR($E106="",$G106=""),"",IF(AND($E$3=1),'Marks Entry 1st'!Q105,IF(AND($E$3=2),'Marks Entry 2nd'!Q105,IF(AND($E$3=3),'Marks Entry 3rd'!Q105,IF(AND($E$3=4),'Marks Entry 4th'!Q105,"")))))</f>
        <v/>
      </c>
      <c r="U106" s="93" t="str">
        <f>IF(OR($E106="",$G106=""),"",IF(AND($E$3=1),'Marks Entry 1st'!R105,IF(AND($E$3=2),'Marks Entry 2nd'!R105,IF(AND($E$3=3),'Marks Entry 3rd'!R105,IF(AND($E$3=4),'Marks Entry 4th'!R105,"")))))</f>
        <v/>
      </c>
      <c r="V106" s="93" t="str">
        <f>IF(OR($E106="",$G106=""),"",IF(AND($E$3=1),'Marks Entry 1st'!S105,IF(AND($E$3=2),'Marks Entry 2nd'!S105,IF(AND($E$3=3),'Marks Entry 3rd'!S105,IF(AND($E$3=4),'Marks Entry 4th'!S105,"")))))</f>
        <v/>
      </c>
      <c r="W106" s="92" t="str">
        <f t="shared" si="89"/>
        <v/>
      </c>
      <c r="X106" s="87" t="str">
        <f t="shared" si="90"/>
        <v/>
      </c>
      <c r="Y106" s="144">
        <f t="shared" si="91"/>
        <v>0</v>
      </c>
      <c r="Z106" s="144" t="str">
        <f t="shared" si="92"/>
        <v/>
      </c>
      <c r="AA106" s="144" t="str">
        <f t="shared" si="65"/>
        <v/>
      </c>
      <c r="AB106" s="144" t="str">
        <f t="shared" si="93"/>
        <v/>
      </c>
      <c r="AC106" s="144" t="str">
        <f t="shared" si="66"/>
        <v/>
      </c>
      <c r="AD106" s="148" t="str">
        <f t="shared" si="67"/>
        <v/>
      </c>
      <c r="AE106" s="180" t="str">
        <f>IF(OR($E106="",$G106=""),"",IF(AND($E$3=1),'Marks Entry 1st'!T105,IF(AND($E$3=2),'Marks Entry 2nd'!T105,IF(AND($E$3=3),'Marks Entry 3rd'!T105,IF(AND($E$3=4),'Marks Entry 4th'!T105,"")))))</f>
        <v/>
      </c>
      <c r="AF106" s="180" t="str">
        <f>IF(OR($E106="",$G106=""),"",IF(AND($E$3=1),'Marks Entry 1st'!U105,IF(AND($E$3=2),'Marks Entry 2nd'!U105,IF(AND($E$3=3),'Marks Entry 3rd'!U105,IF(AND($E$3=4),'Marks Entry 4th'!U105,"")))))</f>
        <v/>
      </c>
      <c r="AG106" s="87" t="str">
        <f t="shared" si="94"/>
        <v/>
      </c>
      <c r="AH106" s="180" t="str">
        <f>IF(OR($E106="",$G106=""),"",IF(AND($E$3=1),'Marks Entry 1st'!V105,IF(AND($E$3=2),'Marks Entry 2nd'!V105,IF(AND($E$3=3),'Marks Entry 3rd'!V105,IF(AND($E$3=4),'Marks Entry 4th'!V105,"")))))</f>
        <v/>
      </c>
      <c r="AI106" s="180" t="str">
        <f>IF(OR($E106="",$G106=""),"",IF(AND($E$3=1),'Marks Entry 1st'!W105,IF(AND($E$3=2),'Marks Entry 2nd'!W105,IF(AND($E$3=3),'Marks Entry 3rd'!W105,IF(AND($E$3=4),'Marks Entry 4th'!W105,"")))))</f>
        <v/>
      </c>
      <c r="AJ106" s="180" t="str">
        <f>IF(OR($E106="",$G106=""),"",IF(AND($E$3=1),'Marks Entry 1st'!X105,IF(AND($E$3=2),'Marks Entry 2nd'!X105,IF(AND($E$3=3),'Marks Entry 3rd'!X105,IF(AND($E$3=4),'Marks Entry 4th'!X105,"")))))</f>
        <v/>
      </c>
      <c r="AK106" s="91" t="str">
        <f t="shared" si="95"/>
        <v/>
      </c>
      <c r="AL106" s="87">
        <f t="shared" si="96"/>
        <v>0</v>
      </c>
      <c r="AM106" s="93" t="str">
        <f>IF(OR($E106="",$G106=""),"",IF(AND($E$3=1),'Marks Entry 1st'!Y105,IF(AND($E$3=2),'Marks Entry 2nd'!Y105,IF(AND($E$3=3),'Marks Entry 3rd'!Y105,IF(AND($E$3=4),'Marks Entry 4th'!Y105,"")))))</f>
        <v/>
      </c>
      <c r="AN106" s="93" t="str">
        <f>IF(OR($E106="",$G106=""),"",IF(AND($E$3=1),'Marks Entry 1st'!Z105,IF(AND($E$3=2),'Marks Entry 2nd'!Z105,IF(AND($E$3=3),'Marks Entry 3rd'!Z105,IF(AND($E$3=4),'Marks Entry 4th'!Z105,"")))))</f>
        <v/>
      </c>
      <c r="AO106" s="93" t="str">
        <f>IF(OR($E106="",$G106=""),"",IF(AND($E$3=1),'Marks Entry 1st'!AA105,IF(AND($E$3=2),'Marks Entry 2nd'!AA105,IF(AND($E$3=3),'Marks Entry 3rd'!AA105,IF(AND($E$3=4),'Marks Entry 4th'!AA105,"")))))</f>
        <v/>
      </c>
      <c r="AP106" s="92" t="str">
        <f t="shared" si="97"/>
        <v/>
      </c>
      <c r="AQ106" s="87" t="str">
        <f t="shared" si="98"/>
        <v/>
      </c>
      <c r="AR106" s="144">
        <f t="shared" si="99"/>
        <v>0</v>
      </c>
      <c r="AS106" s="144" t="str">
        <f t="shared" si="100"/>
        <v/>
      </c>
      <c r="AT106" s="144" t="str">
        <f t="shared" si="68"/>
        <v/>
      </c>
      <c r="AU106" s="144" t="str">
        <f t="shared" si="101"/>
        <v/>
      </c>
      <c r="AV106" s="144" t="str">
        <f t="shared" si="69"/>
        <v/>
      </c>
      <c r="AW106" s="148" t="str">
        <f t="shared" si="70"/>
        <v/>
      </c>
      <c r="AX106" s="180" t="str">
        <f>IF(OR($E106="",$G106=""),"",IF(AND($E$3=1),'Marks Entry 1st'!AB105,IF(AND($E$3=2),'Marks Entry 2nd'!AB105,IF(AND($E$3=3),'Marks Entry 3rd'!AB105,IF(AND($E$3=4),'Marks Entry 4th'!AB105,"")))))</f>
        <v/>
      </c>
      <c r="AY106" s="180" t="str">
        <f>IF(OR($E106="",$G106=""),"",IF(AND($E$3=1),'Marks Entry 1st'!AC105,IF(AND($E$3=2),'Marks Entry 2nd'!AC105,IF(AND($E$3=3),'Marks Entry 3rd'!AC105,IF(AND($E$3=4),'Marks Entry 4th'!AC105,"")))))</f>
        <v/>
      </c>
      <c r="AZ106" s="87" t="str">
        <f t="shared" si="102"/>
        <v/>
      </c>
      <c r="BA106" s="180" t="str">
        <f>IF(OR($E106="",$G106=""),"",IF(AND($E$3=1),'Marks Entry 1st'!AD105,IF(AND($E$3=2),'Marks Entry 2nd'!AD105,IF(AND($E$3=3),'Marks Entry 3rd'!AD105,IF(AND($E$3=4),'Marks Entry 4th'!AD105,"")))))</f>
        <v/>
      </c>
      <c r="BB106" s="180" t="str">
        <f>IF(OR($E106="",$G106=""),"",IF(AND($E$3=1),'Marks Entry 1st'!AE105,IF(AND($E$3=2),'Marks Entry 2nd'!AE105,IF(AND($E$3=3),'Marks Entry 3rd'!AE105,IF(AND($E$3=4),'Marks Entry 4th'!AE105,"")))))</f>
        <v/>
      </c>
      <c r="BC106" s="180" t="str">
        <f>IF(OR($E106="",$G106=""),"",IF(AND($E$3=1),'Marks Entry 1st'!AF105,IF(AND($E$3=2),'Marks Entry 2nd'!AF105,IF(AND($E$3=3),'Marks Entry 3rd'!AF105,IF(AND($E$3=4),'Marks Entry 4th'!AF105,"")))))</f>
        <v/>
      </c>
      <c r="BD106" s="91" t="str">
        <f t="shared" si="103"/>
        <v/>
      </c>
      <c r="BE106" s="87">
        <f t="shared" si="104"/>
        <v>0</v>
      </c>
      <c r="BF106" s="93" t="str">
        <f>IF(OR($E106="",$G106=""),"",IF(AND($E$3=1),'Marks Entry 1st'!AG105,IF(AND($E$3=2),'Marks Entry 2nd'!AG105,IF(AND($E$3=3),'Marks Entry 3rd'!AG105,IF(AND($E$3=4),'Marks Entry 4th'!AG105,"")))))</f>
        <v/>
      </c>
      <c r="BG106" s="93" t="str">
        <f>IF(OR($E106="",$G106=""),"",IF(AND($E$3=1),'Marks Entry 1st'!AH105,IF(AND($E$3=2),'Marks Entry 2nd'!AH105,IF(AND($E$3=3),'Marks Entry 3rd'!AH105,IF(AND($E$3=4),'Marks Entry 4th'!AH105,"")))))</f>
        <v/>
      </c>
      <c r="BH106" s="93" t="str">
        <f>IF(OR($E106="",$G106=""),"",IF(AND($E$3=1),'Marks Entry 1st'!AI105,IF(AND($E$3=2),'Marks Entry 2nd'!AI105,IF(AND($E$3=3),'Marks Entry 3rd'!AI105,IF(AND($E$3=4),'Marks Entry 4th'!AI105,"")))))</f>
        <v/>
      </c>
      <c r="BI106" s="92" t="str">
        <f t="shared" si="105"/>
        <v/>
      </c>
      <c r="BJ106" s="87" t="str">
        <f t="shared" si="106"/>
        <v/>
      </c>
      <c r="BK106" s="144">
        <f t="shared" si="107"/>
        <v>0</v>
      </c>
      <c r="BL106" s="144" t="str">
        <f t="shared" si="108"/>
        <v/>
      </c>
      <c r="BM106" s="144" t="str">
        <f t="shared" si="71"/>
        <v/>
      </c>
      <c r="BN106" s="144" t="str">
        <f t="shared" si="109"/>
        <v/>
      </c>
      <c r="BO106" s="144" t="str">
        <f t="shared" si="72"/>
        <v/>
      </c>
      <c r="BP106" s="148" t="str">
        <f t="shared" si="73"/>
        <v/>
      </c>
      <c r="BQ106" s="180" t="str">
        <f>IF(OR($E106="",$G106=""),"",IF(AND($E$3=1),'Marks Entry 1st'!AJ105,IF(AND($E$3=2),'Marks Entry 2nd'!AJ105,IF(AND($E$3=3),'Marks Entry 3rd'!AJ105,IF(AND($E$3=4),'Marks Entry 4th'!AJ105,"")))))</f>
        <v/>
      </c>
      <c r="BR106" s="180" t="str">
        <f>IF(OR($E106="",$G106=""),"",IF(AND($E$3=1),'Marks Entry 1st'!AK105,IF(AND($E$3=2),'Marks Entry 2nd'!AK105,IF(AND($E$3=3),'Marks Entry 3rd'!AK105,IF(AND($E$3=4),'Marks Entry 4th'!AK105,"")))))</f>
        <v/>
      </c>
      <c r="BS106" s="87" t="str">
        <f t="shared" si="110"/>
        <v/>
      </c>
      <c r="BT106" s="180" t="str">
        <f>IF(OR($E106="",$G106=""),"",IF(AND($E$3=1),'Marks Entry 1st'!AL105,IF(AND($E$3=2),'Marks Entry 2nd'!AL105,IF(AND($E$3=3),'Marks Entry 3rd'!AL105,IF(AND($E$3=4),'Marks Entry 4th'!AL105,"")))))</f>
        <v/>
      </c>
      <c r="BU106" s="180" t="str">
        <f>IF(OR($E106="",$G106=""),"",IF(AND($E$3=1),'Marks Entry 1st'!AM105,IF(AND($E$3=2),'Marks Entry 2nd'!AM105,IF(AND($E$3=3),'Marks Entry 3rd'!AM105,IF(AND($E$3=4),'Marks Entry 4th'!AM105,"")))))</f>
        <v/>
      </c>
      <c r="BV106" s="180" t="str">
        <f>IF(OR($E106="",$G106=""),"",IF(AND($E$3=1),'Marks Entry 1st'!AN105,IF(AND($E$3=2),'Marks Entry 2nd'!AN105,IF(AND($E$3=3),'Marks Entry 3rd'!AN105,IF(AND($E$3=4),'Marks Entry 4th'!AN105,"")))))</f>
        <v/>
      </c>
      <c r="BW106" s="91" t="str">
        <f t="shared" si="111"/>
        <v/>
      </c>
      <c r="BX106" s="87">
        <f t="shared" si="112"/>
        <v>0</v>
      </c>
      <c r="BY106" s="93" t="str">
        <f>IF(OR($E106="",$G106=""),"",IF(AND($E$3=1),'Marks Entry 1st'!AO105,IF(AND($E$3=2),'Marks Entry 2nd'!AO105,IF(AND($E$3=3),'Marks Entry 3rd'!AO105,IF(AND($E$3=4),'Marks Entry 4th'!AO105,"")))))</f>
        <v/>
      </c>
      <c r="BZ106" s="93" t="str">
        <f>IF(OR($E106="",$G106=""),"",IF(AND($E$3=1),'Marks Entry 1st'!AP105,IF(AND($E$3=2),'Marks Entry 2nd'!AP105,IF(AND($E$3=3),'Marks Entry 3rd'!AP105,IF(AND($E$3=4),'Marks Entry 4th'!AP105,"")))))</f>
        <v/>
      </c>
      <c r="CA106" s="93" t="str">
        <f>IF(OR($E106="",$G106=""),"",IF(AND($E$3=1),'Marks Entry 1st'!AQ105,IF(AND($E$3=2),'Marks Entry 2nd'!AQ105,IF(AND($E$3=3),'Marks Entry 3rd'!AQ105,IF(AND($E$3=4),'Marks Entry 4th'!AQ105,"")))))</f>
        <v/>
      </c>
      <c r="CB106" s="92" t="str">
        <f t="shared" si="113"/>
        <v/>
      </c>
      <c r="CC106" s="87" t="str">
        <f t="shared" si="114"/>
        <v/>
      </c>
      <c r="CD106" s="144">
        <f t="shared" si="115"/>
        <v>0</v>
      </c>
      <c r="CE106" s="144" t="str">
        <f t="shared" si="116"/>
        <v/>
      </c>
      <c r="CF106" s="144" t="str">
        <f t="shared" si="74"/>
        <v/>
      </c>
      <c r="CG106" s="144" t="str">
        <f t="shared" si="117"/>
        <v/>
      </c>
      <c r="CH106" s="144" t="str">
        <f t="shared" si="75"/>
        <v/>
      </c>
      <c r="CI106" s="148" t="str">
        <f t="shared" si="76"/>
        <v/>
      </c>
      <c r="CJ106" s="380" t="str">
        <f>IF(OR($E106="",$G106=""),"",IF(AND($E$3=1),'Marks Entry 1st'!AR105,IF(AND($E$3=2),'Marks Entry 2nd'!AR105,IF(AND($E$3=3),'Marks Entry 3rd'!AR105,IF(AND($E$3=4),'Marks Entry 4th'!AR105,"")))))</f>
        <v/>
      </c>
      <c r="CK106" s="380" t="str">
        <f>IF(OR($E106="",$G106=""),"",IF(AND($E$3=1),'Marks Entry 1st'!AS105,IF(AND($E$3=2),'Marks Entry 2nd'!AS105,IF(AND($E$3=3),'Marks Entry 3rd'!AS105,IF(AND($E$3=4),'Marks Entry 4th'!AS105,"")))))</f>
        <v/>
      </c>
      <c r="CL106" s="380" t="str">
        <f>IF(OR($E106="",$G106=""),"",IF(AND($E$3=1),'Marks Entry 1st'!AT105,IF(AND($E$3=2),'Marks Entry 2nd'!AT105,IF(AND($E$3=3),'Marks Entry 3rd'!AT105,IF(AND($E$3=4),'Marks Entry 4th'!AT105,"")))))</f>
        <v/>
      </c>
      <c r="CM106" s="181" t="str">
        <f t="shared" si="118"/>
        <v/>
      </c>
      <c r="CN106" s="182">
        <f t="shared" si="119"/>
        <v>0</v>
      </c>
      <c r="CO106" s="182" t="str">
        <f t="shared" si="120"/>
        <v/>
      </c>
      <c r="CP106" s="182" t="str">
        <f t="shared" si="121"/>
        <v/>
      </c>
      <c r="CQ106" s="147" t="str">
        <f t="shared" si="77"/>
        <v/>
      </c>
      <c r="CR106" s="380" t="str">
        <f>IF(OR($E106="",$G106=""),"",IF(AND($E$3=1),'Marks Entry 1st'!AU105,IF(AND($E$3=2),'Marks Entry 2nd'!AU105,IF(AND($E$3=3),'Marks Entry 3rd'!AU105,IF(AND($E$3=4),'Marks Entry 4th'!AU105,"")))))</f>
        <v/>
      </c>
      <c r="CS106" s="380" t="str">
        <f>IF(OR($E106="",$G106=""),"",IF(AND($E$3=1),'Marks Entry 1st'!AV105,IF(AND($E$3=2),'Marks Entry 2nd'!AV105,IF(AND($E$3=3),'Marks Entry 3rd'!AV105,IF(AND($E$3=4),'Marks Entry 4th'!AV105,"")))))</f>
        <v/>
      </c>
      <c r="CT106" s="380" t="str">
        <f>IF(OR($E106="",$G106=""),"",IF(AND($E$3=1),'Marks Entry 1st'!AW105,IF(AND($E$3=2),'Marks Entry 2nd'!AW105,IF(AND($E$3=3),'Marks Entry 3rd'!AW105,IF(AND($E$3=4),'Marks Entry 4th'!AW105,"")))))</f>
        <v/>
      </c>
      <c r="CU106" s="181" t="str">
        <f t="shared" si="122"/>
        <v/>
      </c>
      <c r="CV106" s="182">
        <f t="shared" si="123"/>
        <v>0</v>
      </c>
      <c r="CW106" s="182" t="str">
        <f t="shared" si="124"/>
        <v/>
      </c>
      <c r="CX106" s="182" t="str">
        <f t="shared" si="125"/>
        <v/>
      </c>
      <c r="CY106" s="147" t="str">
        <f t="shared" si="78"/>
        <v/>
      </c>
      <c r="CZ106" s="380" t="str">
        <f>IF(OR($E106="",$G106=""),"",IF(AND($E$3=1),'Marks Entry 1st'!AX105,IF(AND($E$3=2),'Marks Entry 2nd'!AX105,IF(AND($E$3=3),'Marks Entry 3rd'!AX105,IF(AND($E$3=4),'Marks Entry 4th'!AX105,"")))))</f>
        <v/>
      </c>
      <c r="DA106" s="380" t="str">
        <f>IF(OR($E106="",$G106=""),"",IF(AND($E$3=1),'Marks Entry 1st'!AY105,IF(AND($E$3=2),'Marks Entry 2nd'!AY105,IF(AND($E$3=3),'Marks Entry 3rd'!AY105,IF(AND($E$3=4),'Marks Entry 4th'!AY105,"")))))</f>
        <v/>
      </c>
      <c r="DB106" s="380" t="str">
        <f>IF(OR($E106="",$G106=""),"",IF(AND($E$3=1),'Marks Entry 1st'!AZ105,IF(AND($E$3=2),'Marks Entry 2nd'!AZ105,IF(AND($E$3=3),'Marks Entry 3rd'!AZ105,IF(AND($E$3=4),'Marks Entry 4th'!AZ105,"")))))</f>
        <v/>
      </c>
      <c r="DC106" s="181" t="str">
        <f t="shared" si="126"/>
        <v/>
      </c>
      <c r="DD106" s="182">
        <f t="shared" si="127"/>
        <v>0</v>
      </c>
      <c r="DE106" s="182" t="str">
        <f t="shared" si="128"/>
        <v/>
      </c>
      <c r="DF106" s="182" t="str">
        <f t="shared" si="129"/>
        <v/>
      </c>
      <c r="DG106" s="147" t="str">
        <f t="shared" si="79"/>
        <v/>
      </c>
      <c r="DH106" s="104" t="str">
        <f t="shared" si="80"/>
        <v/>
      </c>
      <c r="DI106" s="105" t="str">
        <f t="shared" si="81"/>
        <v/>
      </c>
      <c r="DJ106" s="111" t="str">
        <f t="shared" si="82"/>
        <v/>
      </c>
      <c r="DK106" s="112" t="str">
        <f t="shared" si="83"/>
        <v/>
      </c>
      <c r="DL106" s="386" t="str">
        <f t="shared" si="84"/>
        <v/>
      </c>
      <c r="DM106" s="72" t="str">
        <f>IF(OR($E106="",$G106=""),"",IF(AND($E$3=1),'Marks Entry 1st'!BA105,IF(AND($E$3=2),'Marks Entry 2nd'!BA105,IF(AND($E$3=3),'Marks Entry 3rd'!BA105,IF(AND($E$3=4),'Marks Entry 4th'!BA105,"")))))</f>
        <v/>
      </c>
      <c r="DN106" s="72" t="str">
        <f>IF(OR($E106="",$G106=""),"",IF(AND($E$3=1),'Marks Entry 1st'!BB105,IF(AND($E$3=2),'Marks Entry 2nd'!BB105,IF(AND($E$3=3),'Marks Entry 3rd'!BB105,IF(AND($E$3=4),'Marks Entry 4th'!BB105,"")))))</f>
        <v/>
      </c>
      <c r="DO106" s="328" t="str">
        <f t="shared" si="85"/>
        <v/>
      </c>
      <c r="DP106" s="73"/>
      <c r="DW106" s="75">
        <f>IF(AND($E$3=1),'Marks Entry 1st'!I105,IF(AND($E$3=2),'Marks Entry 2nd'!I105,IF(AND($E$3=3),'Marks Entry 3rd'!I105,IF(AND($E$3=4),'Marks Entry 4th'!I105,""))))</f>
        <v>0</v>
      </c>
    </row>
    <row r="107" spans="1:127" ht="18.899999999999999" customHeight="1">
      <c r="A107" s="94">
        <v>100</v>
      </c>
      <c r="B107" s="94" t="str">
        <f>IF(OR(DW107=0,DW107=""),"",IF(AND($E$3=1),'Marks Entry 1st'!I106,IF(AND($E$3=2),'Marks Entry 2nd'!I106,IF(AND($E$3=3),'Marks Entry 3rd'!I106,IF(AND($E$3=4),'Marks Entry 4th'!I106,"")))))</f>
        <v/>
      </c>
      <c r="C107" s="95" t="str">
        <f>IF(OR(B107=0,B107=""),"",IF(AND($E$3=1),'Marks Entry 1st'!B106,IF(AND($E$3=2),'Marks Entry 2nd'!B106,IF(AND($E$3=3),'Marks Entry 3rd'!B106,IF(AND($E$3=4),'Marks Entry 4th'!B106,"")))))</f>
        <v/>
      </c>
      <c r="D107" s="95" t="str">
        <f>IF(OR(B107=0,B107=""),"",IF(AND($E$3=1),'Marks Entry 1st'!C106,IF(AND($E$3=2),'Marks Entry 2nd'!C106,IF(AND($E$3=3),'Marks Entry 3rd'!C106,IF(AND($E$3=4),'Marks Entry 4th'!C106,"")))))</f>
        <v/>
      </c>
      <c r="E107" s="96" t="str">
        <f>IF(OR(B107=0,B107=""),"",IF(AND($E$3=1),'Marks Entry 1st'!E106,IF(AND($E$3=2),'Marks Entry 2nd'!E106,IF(AND($E$3=3),'Marks Entry 3rd'!E106,IF(AND($E$3=4),'Marks Entry 4th'!E106,"")))))</f>
        <v/>
      </c>
      <c r="F107" s="95" t="str">
        <f>IF(OR(B107=0,B107=""),"",IF(AND($E$3=1),'Marks Entry 1st'!D106,IF(AND($E$3=2),'Marks Entry 2nd'!D106,IF(AND($E$3=3),'Marks Entry 3rd'!D106,IF(AND($E$3=4),'Marks Entry 4th'!D106,"")))))</f>
        <v/>
      </c>
      <c r="G107" s="90" t="str">
        <f>IF(OR(B107=0,B107=""),"",IF(AND($E$3=1),'Marks Entry 1st'!F106,IF(AND($E$3=2),'Marks Entry 2nd'!F106,IF(AND($E$3=3),'Marks Entry 3rd'!F106,IF(AND($E$3=4),'Marks Entry 4th'!F106,"")))))</f>
        <v/>
      </c>
      <c r="H107" s="90" t="str">
        <f>IF(OR(B107=0,B107=""),"",IF(AND($E$3=1),'Marks Entry 1st'!G106,IF(AND($E$3=2),'Marks Entry 2nd'!G106,IF(AND($E$3=3),'Marks Entry 3rd'!G106,IF(AND($E$3=4),'Marks Entry 4th'!G106,"")))))</f>
        <v/>
      </c>
      <c r="I107" s="90" t="str">
        <f>IF(OR(B107=0,B107=""),"",IF(AND($E$3=1),'Marks Entry 1st'!H106,IF(AND($E$3=2),'Marks Entry 2nd'!H106,IF(AND($E$3=3),'Marks Entry 3rd'!H106,IF(AND($E$3=4),'Marks Entry 4th'!H106,"")))))</f>
        <v/>
      </c>
      <c r="J107" s="379" t="str">
        <f>IF(OR(B107=0,B107=""),"",IF(AND($E$3=1),'Marks Entry 1st'!J106,IF(AND($E$3=2),'Marks Entry 2nd'!J106,IF(AND($E$3=3),'Marks Entry 3rd'!J106,IF(AND($E$3=4),'Marks Entry 4th'!J106,"")))))</f>
        <v/>
      </c>
      <c r="K107" s="379" t="str">
        <f>IF(OR(B107=0,B107=""),"",IF(AND($E$3=1),'Marks Entry 1st'!K106,IF(AND($E$3=2),'Marks Entry 2nd'!K106,IF(AND($E$3=3),'Marks Entry 3rd'!K106,IF(AND($E$3=4),'Marks Entry 4th'!K106,"")))))</f>
        <v/>
      </c>
      <c r="L107" s="180" t="str">
        <f>IF(OR($E107="",$G107=""),"",IF(AND($E$3=1),'Marks Entry 1st'!L106,IF(AND($E$3=2),'Marks Entry 2nd'!L106,IF(AND($E$3=3),'Marks Entry 3rd'!L106,IF(AND($E$3=4),'Marks Entry 4th'!L106,"")))))</f>
        <v/>
      </c>
      <c r="M107" s="180" t="str">
        <f>IF(OR($E107="",$G107=""),"",IF(AND($E$3=1),'Marks Entry 1st'!M106,IF(AND($E$3=2),'Marks Entry 2nd'!M106,IF(AND($E$3=3),'Marks Entry 3rd'!M106,IF(AND($E$3=4),'Marks Entry 4th'!M106,"")))))</f>
        <v/>
      </c>
      <c r="N107" s="87" t="str">
        <f t="shared" si="86"/>
        <v/>
      </c>
      <c r="O107" s="180" t="str">
        <f>IF(OR($E107="",$G107=""),"",IF(AND($E$3=1),'Marks Entry 1st'!N106,IF(AND($E$3=2),'Marks Entry 2nd'!N106,IF(AND($E$3=3),'Marks Entry 3rd'!N106,IF(AND($E$3=4),'Marks Entry 4th'!N106,"")))))</f>
        <v/>
      </c>
      <c r="P107" s="180" t="str">
        <f>IF(OR($E107="",$G107=""),"",IF(AND($E$3=1),'Marks Entry 1st'!O106,IF(AND($E$3=2),'Marks Entry 2nd'!O106,IF(AND($E$3=3),'Marks Entry 3rd'!O106,IF(AND($E$3=4),'Marks Entry 4th'!O106,"")))))</f>
        <v/>
      </c>
      <c r="Q107" s="180" t="str">
        <f>IF(OR($E107="",$G107=""),"",IF(AND($E$3=1),'Marks Entry 1st'!P106,IF(AND($E$3=2),'Marks Entry 2nd'!P106,IF(AND($E$3=3),'Marks Entry 3rd'!P106,IF(AND($E$3=4),'Marks Entry 4th'!P106,"")))))</f>
        <v/>
      </c>
      <c r="R107" s="91" t="str">
        <f t="shared" si="87"/>
        <v/>
      </c>
      <c r="S107" s="87">
        <f t="shared" si="88"/>
        <v>0</v>
      </c>
      <c r="T107" s="93" t="str">
        <f>IF(OR($E107="",$G107=""),"",IF(AND($E$3=1),'Marks Entry 1st'!Q106,IF(AND($E$3=2),'Marks Entry 2nd'!Q106,IF(AND($E$3=3),'Marks Entry 3rd'!Q106,IF(AND($E$3=4),'Marks Entry 4th'!Q106,"")))))</f>
        <v/>
      </c>
      <c r="U107" s="93" t="str">
        <f>IF(OR($E107="",$G107=""),"",IF(AND($E$3=1),'Marks Entry 1st'!R106,IF(AND($E$3=2),'Marks Entry 2nd'!R106,IF(AND($E$3=3),'Marks Entry 3rd'!R106,IF(AND($E$3=4),'Marks Entry 4th'!R106,"")))))</f>
        <v/>
      </c>
      <c r="V107" s="93" t="str">
        <f>IF(OR($E107="",$G107=""),"",IF(AND($E$3=1),'Marks Entry 1st'!S106,IF(AND($E$3=2),'Marks Entry 2nd'!S106,IF(AND($E$3=3),'Marks Entry 3rd'!S106,IF(AND($E$3=4),'Marks Entry 4th'!S106,"")))))</f>
        <v/>
      </c>
      <c r="W107" s="92" t="str">
        <f t="shared" si="89"/>
        <v/>
      </c>
      <c r="X107" s="87" t="str">
        <f t="shared" si="90"/>
        <v/>
      </c>
      <c r="Y107" s="144">
        <f t="shared" si="91"/>
        <v>0</v>
      </c>
      <c r="Z107" s="144" t="str">
        <f t="shared" si="92"/>
        <v/>
      </c>
      <c r="AA107" s="144" t="str">
        <f t="shared" si="65"/>
        <v/>
      </c>
      <c r="AB107" s="144" t="str">
        <f t="shared" si="93"/>
        <v/>
      </c>
      <c r="AC107" s="144" t="str">
        <f t="shared" si="66"/>
        <v/>
      </c>
      <c r="AD107" s="148" t="str">
        <f t="shared" si="67"/>
        <v/>
      </c>
      <c r="AE107" s="180" t="str">
        <f>IF(OR($E107="",$G107=""),"",IF(AND($E$3=1),'Marks Entry 1st'!T106,IF(AND($E$3=2),'Marks Entry 2nd'!T106,IF(AND($E$3=3),'Marks Entry 3rd'!T106,IF(AND($E$3=4),'Marks Entry 4th'!T106,"")))))</f>
        <v/>
      </c>
      <c r="AF107" s="180" t="str">
        <f>IF(OR($E107="",$G107=""),"",IF(AND($E$3=1),'Marks Entry 1st'!U106,IF(AND($E$3=2),'Marks Entry 2nd'!U106,IF(AND($E$3=3),'Marks Entry 3rd'!U106,IF(AND($E$3=4),'Marks Entry 4th'!U106,"")))))</f>
        <v/>
      </c>
      <c r="AG107" s="87" t="str">
        <f t="shared" si="94"/>
        <v/>
      </c>
      <c r="AH107" s="180" t="str">
        <f>IF(OR($E107="",$G107=""),"",IF(AND($E$3=1),'Marks Entry 1st'!V106,IF(AND($E$3=2),'Marks Entry 2nd'!V106,IF(AND($E$3=3),'Marks Entry 3rd'!V106,IF(AND($E$3=4),'Marks Entry 4th'!V106,"")))))</f>
        <v/>
      </c>
      <c r="AI107" s="180" t="str">
        <f>IF(OR($E107="",$G107=""),"",IF(AND($E$3=1),'Marks Entry 1st'!W106,IF(AND($E$3=2),'Marks Entry 2nd'!W106,IF(AND($E$3=3),'Marks Entry 3rd'!W106,IF(AND($E$3=4),'Marks Entry 4th'!W106,"")))))</f>
        <v/>
      </c>
      <c r="AJ107" s="180" t="str">
        <f>IF(OR($E107="",$G107=""),"",IF(AND($E$3=1),'Marks Entry 1st'!X106,IF(AND($E$3=2),'Marks Entry 2nd'!X106,IF(AND($E$3=3),'Marks Entry 3rd'!X106,IF(AND($E$3=4),'Marks Entry 4th'!X106,"")))))</f>
        <v/>
      </c>
      <c r="AK107" s="91" t="str">
        <f t="shared" si="95"/>
        <v/>
      </c>
      <c r="AL107" s="87">
        <f t="shared" si="96"/>
        <v>0</v>
      </c>
      <c r="AM107" s="93" t="str">
        <f>IF(OR($E107="",$G107=""),"",IF(AND($E$3=1),'Marks Entry 1st'!Y106,IF(AND($E$3=2),'Marks Entry 2nd'!Y106,IF(AND($E$3=3),'Marks Entry 3rd'!Y106,IF(AND($E$3=4),'Marks Entry 4th'!Y106,"")))))</f>
        <v/>
      </c>
      <c r="AN107" s="93" t="str">
        <f>IF(OR($E107="",$G107=""),"",IF(AND($E$3=1),'Marks Entry 1st'!Z106,IF(AND($E$3=2),'Marks Entry 2nd'!Z106,IF(AND($E$3=3),'Marks Entry 3rd'!Z106,IF(AND($E$3=4),'Marks Entry 4th'!Z106,"")))))</f>
        <v/>
      </c>
      <c r="AO107" s="93" t="str">
        <f>IF(OR($E107="",$G107=""),"",IF(AND($E$3=1),'Marks Entry 1st'!AA106,IF(AND($E$3=2),'Marks Entry 2nd'!AA106,IF(AND($E$3=3),'Marks Entry 3rd'!AA106,IF(AND($E$3=4),'Marks Entry 4th'!AA106,"")))))</f>
        <v/>
      </c>
      <c r="AP107" s="92" t="str">
        <f t="shared" si="97"/>
        <v/>
      </c>
      <c r="AQ107" s="87" t="str">
        <f t="shared" si="98"/>
        <v/>
      </c>
      <c r="AR107" s="144">
        <f t="shared" si="99"/>
        <v>0</v>
      </c>
      <c r="AS107" s="144" t="str">
        <f t="shared" si="100"/>
        <v/>
      </c>
      <c r="AT107" s="144" t="str">
        <f t="shared" si="68"/>
        <v/>
      </c>
      <c r="AU107" s="144" t="str">
        <f t="shared" si="101"/>
        <v/>
      </c>
      <c r="AV107" s="144" t="str">
        <f t="shared" si="69"/>
        <v/>
      </c>
      <c r="AW107" s="148" t="str">
        <f t="shared" si="70"/>
        <v/>
      </c>
      <c r="AX107" s="180" t="str">
        <f>IF(OR($E107="",$G107=""),"",IF(AND($E$3=1),'Marks Entry 1st'!AB106,IF(AND($E$3=2),'Marks Entry 2nd'!AB106,IF(AND($E$3=3),'Marks Entry 3rd'!AB106,IF(AND($E$3=4),'Marks Entry 4th'!AB106,"")))))</f>
        <v/>
      </c>
      <c r="AY107" s="180" t="str">
        <f>IF(OR($E107="",$G107=""),"",IF(AND($E$3=1),'Marks Entry 1st'!AC106,IF(AND($E$3=2),'Marks Entry 2nd'!AC106,IF(AND($E$3=3),'Marks Entry 3rd'!AC106,IF(AND($E$3=4),'Marks Entry 4th'!AC106,"")))))</f>
        <v/>
      </c>
      <c r="AZ107" s="87" t="str">
        <f t="shared" si="102"/>
        <v/>
      </c>
      <c r="BA107" s="180" t="str">
        <f>IF(OR($E107="",$G107=""),"",IF(AND($E$3=1),'Marks Entry 1st'!AD106,IF(AND($E$3=2),'Marks Entry 2nd'!AD106,IF(AND($E$3=3),'Marks Entry 3rd'!AD106,IF(AND($E$3=4),'Marks Entry 4th'!AD106,"")))))</f>
        <v/>
      </c>
      <c r="BB107" s="180" t="str">
        <f>IF(OR($E107="",$G107=""),"",IF(AND($E$3=1),'Marks Entry 1st'!AE106,IF(AND($E$3=2),'Marks Entry 2nd'!AE106,IF(AND($E$3=3),'Marks Entry 3rd'!AE106,IF(AND($E$3=4),'Marks Entry 4th'!AE106,"")))))</f>
        <v/>
      </c>
      <c r="BC107" s="180" t="str">
        <f>IF(OR($E107="",$G107=""),"",IF(AND($E$3=1),'Marks Entry 1st'!AF106,IF(AND($E$3=2),'Marks Entry 2nd'!AF106,IF(AND($E$3=3),'Marks Entry 3rd'!AF106,IF(AND($E$3=4),'Marks Entry 4th'!AF106,"")))))</f>
        <v/>
      </c>
      <c r="BD107" s="91" t="str">
        <f t="shared" si="103"/>
        <v/>
      </c>
      <c r="BE107" s="87">
        <f t="shared" si="104"/>
        <v>0</v>
      </c>
      <c r="BF107" s="93" t="str">
        <f>IF(OR($E107="",$G107=""),"",IF(AND($E$3=1),'Marks Entry 1st'!AG106,IF(AND($E$3=2),'Marks Entry 2nd'!AG106,IF(AND($E$3=3),'Marks Entry 3rd'!AG106,IF(AND($E$3=4),'Marks Entry 4th'!AG106,"")))))</f>
        <v/>
      </c>
      <c r="BG107" s="93" t="str">
        <f>IF(OR($E107="",$G107=""),"",IF(AND($E$3=1),'Marks Entry 1st'!AH106,IF(AND($E$3=2),'Marks Entry 2nd'!AH106,IF(AND($E$3=3),'Marks Entry 3rd'!AH106,IF(AND($E$3=4),'Marks Entry 4th'!AH106,"")))))</f>
        <v/>
      </c>
      <c r="BH107" s="93" t="str">
        <f>IF(OR($E107="",$G107=""),"",IF(AND($E$3=1),'Marks Entry 1st'!AI106,IF(AND($E$3=2),'Marks Entry 2nd'!AI106,IF(AND($E$3=3),'Marks Entry 3rd'!AI106,IF(AND($E$3=4),'Marks Entry 4th'!AI106,"")))))</f>
        <v/>
      </c>
      <c r="BI107" s="92" t="str">
        <f t="shared" si="105"/>
        <v/>
      </c>
      <c r="BJ107" s="87" t="str">
        <f t="shared" si="106"/>
        <v/>
      </c>
      <c r="BK107" s="144">
        <f t="shared" si="107"/>
        <v>0</v>
      </c>
      <c r="BL107" s="144" t="str">
        <f t="shared" si="108"/>
        <v/>
      </c>
      <c r="BM107" s="144" t="str">
        <f t="shared" si="71"/>
        <v/>
      </c>
      <c r="BN107" s="144" t="str">
        <f t="shared" si="109"/>
        <v/>
      </c>
      <c r="BO107" s="144" t="str">
        <f t="shared" si="72"/>
        <v/>
      </c>
      <c r="BP107" s="148" t="str">
        <f t="shared" si="73"/>
        <v/>
      </c>
      <c r="BQ107" s="180" t="str">
        <f>IF(OR($E107="",$G107=""),"",IF(AND($E$3=1),'Marks Entry 1st'!AJ106,IF(AND($E$3=2),'Marks Entry 2nd'!AJ106,IF(AND($E$3=3),'Marks Entry 3rd'!AJ106,IF(AND($E$3=4),'Marks Entry 4th'!AJ106,"")))))</f>
        <v/>
      </c>
      <c r="BR107" s="180" t="str">
        <f>IF(OR($E107="",$G107=""),"",IF(AND($E$3=1),'Marks Entry 1st'!AK106,IF(AND($E$3=2),'Marks Entry 2nd'!AK106,IF(AND($E$3=3),'Marks Entry 3rd'!AK106,IF(AND($E$3=4),'Marks Entry 4th'!AK106,"")))))</f>
        <v/>
      </c>
      <c r="BS107" s="87" t="str">
        <f t="shared" si="110"/>
        <v/>
      </c>
      <c r="BT107" s="180" t="str">
        <f>IF(OR($E107="",$G107=""),"",IF(AND($E$3=1),'Marks Entry 1st'!AL106,IF(AND($E$3=2),'Marks Entry 2nd'!AL106,IF(AND($E$3=3),'Marks Entry 3rd'!AL106,IF(AND($E$3=4),'Marks Entry 4th'!AL106,"")))))</f>
        <v/>
      </c>
      <c r="BU107" s="180" t="str">
        <f>IF(OR($E107="",$G107=""),"",IF(AND($E$3=1),'Marks Entry 1st'!AM106,IF(AND($E$3=2),'Marks Entry 2nd'!AM106,IF(AND($E$3=3),'Marks Entry 3rd'!AM106,IF(AND($E$3=4),'Marks Entry 4th'!AM106,"")))))</f>
        <v/>
      </c>
      <c r="BV107" s="180" t="str">
        <f>IF(OR($E107="",$G107=""),"",IF(AND($E$3=1),'Marks Entry 1st'!AN106,IF(AND($E$3=2),'Marks Entry 2nd'!AN106,IF(AND($E$3=3),'Marks Entry 3rd'!AN106,IF(AND($E$3=4),'Marks Entry 4th'!AN106,"")))))</f>
        <v/>
      </c>
      <c r="BW107" s="91" t="str">
        <f t="shared" si="111"/>
        <v/>
      </c>
      <c r="BX107" s="87">
        <f t="shared" si="112"/>
        <v>0</v>
      </c>
      <c r="BY107" s="93" t="str">
        <f>IF(OR($E107="",$G107=""),"",IF(AND($E$3=1),'Marks Entry 1st'!AO106,IF(AND($E$3=2),'Marks Entry 2nd'!AO106,IF(AND($E$3=3),'Marks Entry 3rd'!AO106,IF(AND($E$3=4),'Marks Entry 4th'!AO106,"")))))</f>
        <v/>
      </c>
      <c r="BZ107" s="93" t="str">
        <f>IF(OR($E107="",$G107=""),"",IF(AND($E$3=1),'Marks Entry 1st'!AP106,IF(AND($E$3=2),'Marks Entry 2nd'!AP106,IF(AND($E$3=3),'Marks Entry 3rd'!AP106,IF(AND($E$3=4),'Marks Entry 4th'!AP106,"")))))</f>
        <v/>
      </c>
      <c r="CA107" s="93" t="str">
        <f>IF(OR($E107="",$G107=""),"",IF(AND($E$3=1),'Marks Entry 1st'!AQ106,IF(AND($E$3=2),'Marks Entry 2nd'!AQ106,IF(AND($E$3=3),'Marks Entry 3rd'!AQ106,IF(AND($E$3=4),'Marks Entry 4th'!AQ106,"")))))</f>
        <v/>
      </c>
      <c r="CB107" s="92" t="str">
        <f t="shared" si="113"/>
        <v/>
      </c>
      <c r="CC107" s="87" t="str">
        <f t="shared" si="114"/>
        <v/>
      </c>
      <c r="CD107" s="144">
        <f t="shared" si="115"/>
        <v>0</v>
      </c>
      <c r="CE107" s="144" t="str">
        <f t="shared" si="116"/>
        <v/>
      </c>
      <c r="CF107" s="144" t="str">
        <f t="shared" si="74"/>
        <v/>
      </c>
      <c r="CG107" s="144" t="str">
        <f t="shared" si="117"/>
        <v/>
      </c>
      <c r="CH107" s="144" t="str">
        <f t="shared" si="75"/>
        <v/>
      </c>
      <c r="CI107" s="148" t="str">
        <f t="shared" si="76"/>
        <v/>
      </c>
      <c r="CJ107" s="380" t="str">
        <f>IF(OR($E107="",$G107=""),"",IF(AND($E$3=1),'Marks Entry 1st'!AR106,IF(AND($E$3=2),'Marks Entry 2nd'!AR106,IF(AND($E$3=3),'Marks Entry 3rd'!AR106,IF(AND($E$3=4),'Marks Entry 4th'!AR106,"")))))</f>
        <v/>
      </c>
      <c r="CK107" s="380" t="str">
        <f>IF(OR($E107="",$G107=""),"",IF(AND($E$3=1),'Marks Entry 1st'!AS106,IF(AND($E$3=2),'Marks Entry 2nd'!AS106,IF(AND($E$3=3),'Marks Entry 3rd'!AS106,IF(AND($E$3=4),'Marks Entry 4th'!AS106,"")))))</f>
        <v/>
      </c>
      <c r="CL107" s="380" t="str">
        <f>IF(OR($E107="",$G107=""),"",IF(AND($E$3=1),'Marks Entry 1st'!AT106,IF(AND($E$3=2),'Marks Entry 2nd'!AT106,IF(AND($E$3=3),'Marks Entry 3rd'!AT106,IF(AND($E$3=4),'Marks Entry 4th'!AT106,"")))))</f>
        <v/>
      </c>
      <c r="CM107" s="181" t="str">
        <f t="shared" si="118"/>
        <v/>
      </c>
      <c r="CN107" s="182">
        <f t="shared" si="119"/>
        <v>0</v>
      </c>
      <c r="CO107" s="182" t="str">
        <f t="shared" si="120"/>
        <v/>
      </c>
      <c r="CP107" s="182" t="str">
        <f t="shared" si="121"/>
        <v/>
      </c>
      <c r="CQ107" s="147" t="str">
        <f t="shared" si="77"/>
        <v/>
      </c>
      <c r="CR107" s="380" t="str">
        <f>IF(OR($E107="",$G107=""),"",IF(AND($E$3=1),'Marks Entry 1st'!AU106,IF(AND($E$3=2),'Marks Entry 2nd'!AU106,IF(AND($E$3=3),'Marks Entry 3rd'!AU106,IF(AND($E$3=4),'Marks Entry 4th'!AU106,"")))))</f>
        <v/>
      </c>
      <c r="CS107" s="380" t="str">
        <f>IF(OR($E107="",$G107=""),"",IF(AND($E$3=1),'Marks Entry 1st'!AV106,IF(AND($E$3=2),'Marks Entry 2nd'!AV106,IF(AND($E$3=3),'Marks Entry 3rd'!AV106,IF(AND($E$3=4),'Marks Entry 4th'!AV106,"")))))</f>
        <v/>
      </c>
      <c r="CT107" s="380" t="str">
        <f>IF(OR($E107="",$G107=""),"",IF(AND($E$3=1),'Marks Entry 1st'!AW106,IF(AND($E$3=2),'Marks Entry 2nd'!AW106,IF(AND($E$3=3),'Marks Entry 3rd'!AW106,IF(AND($E$3=4),'Marks Entry 4th'!AW106,"")))))</f>
        <v/>
      </c>
      <c r="CU107" s="181" t="str">
        <f t="shared" si="122"/>
        <v/>
      </c>
      <c r="CV107" s="182">
        <f t="shared" si="123"/>
        <v>0</v>
      </c>
      <c r="CW107" s="182" t="str">
        <f t="shared" si="124"/>
        <v/>
      </c>
      <c r="CX107" s="182" t="str">
        <f t="shared" si="125"/>
        <v/>
      </c>
      <c r="CY107" s="147" t="str">
        <f t="shared" si="78"/>
        <v/>
      </c>
      <c r="CZ107" s="380" t="str">
        <f>IF(OR($E107="",$G107=""),"",IF(AND($E$3=1),'Marks Entry 1st'!AX106,IF(AND($E$3=2),'Marks Entry 2nd'!AX106,IF(AND($E$3=3),'Marks Entry 3rd'!AX106,IF(AND($E$3=4),'Marks Entry 4th'!AX106,"")))))</f>
        <v/>
      </c>
      <c r="DA107" s="380" t="str">
        <f>IF(OR($E107="",$G107=""),"",IF(AND($E$3=1),'Marks Entry 1st'!AY106,IF(AND($E$3=2),'Marks Entry 2nd'!AY106,IF(AND($E$3=3),'Marks Entry 3rd'!AY106,IF(AND($E$3=4),'Marks Entry 4th'!AY106,"")))))</f>
        <v/>
      </c>
      <c r="DB107" s="380" t="str">
        <f>IF(OR($E107="",$G107=""),"",IF(AND($E$3=1),'Marks Entry 1st'!AZ106,IF(AND($E$3=2),'Marks Entry 2nd'!AZ106,IF(AND($E$3=3),'Marks Entry 3rd'!AZ106,IF(AND($E$3=4),'Marks Entry 4th'!AZ106,"")))))</f>
        <v/>
      </c>
      <c r="DC107" s="181" t="str">
        <f t="shared" si="126"/>
        <v/>
      </c>
      <c r="DD107" s="182">
        <f t="shared" si="127"/>
        <v>0</v>
      </c>
      <c r="DE107" s="182" t="str">
        <f t="shared" si="128"/>
        <v/>
      </c>
      <c r="DF107" s="182" t="str">
        <f t="shared" si="129"/>
        <v/>
      </c>
      <c r="DG107" s="147" t="str">
        <f t="shared" si="79"/>
        <v/>
      </c>
      <c r="DH107" s="104" t="str">
        <f t="shared" si="80"/>
        <v/>
      </c>
      <c r="DI107" s="105" t="str">
        <f t="shared" si="81"/>
        <v/>
      </c>
      <c r="DJ107" s="111" t="str">
        <f t="shared" si="82"/>
        <v/>
      </c>
      <c r="DK107" s="112" t="str">
        <f t="shared" si="83"/>
        <v/>
      </c>
      <c r="DL107" s="386" t="str">
        <f t="shared" si="84"/>
        <v/>
      </c>
      <c r="DM107" s="72" t="str">
        <f>IF(OR($E107="",$G107=""),"",IF(AND($E$3=1),'Marks Entry 1st'!BA106,IF(AND($E$3=2),'Marks Entry 2nd'!BA106,IF(AND($E$3=3),'Marks Entry 3rd'!BA106,IF(AND($E$3=4),'Marks Entry 4th'!BA106,"")))))</f>
        <v/>
      </c>
      <c r="DN107" s="72" t="str">
        <f>IF(OR($E107="",$G107=""),"",IF(AND($E$3=1),'Marks Entry 1st'!BB106,IF(AND($E$3=2),'Marks Entry 2nd'!BB106,IF(AND($E$3=3),'Marks Entry 3rd'!BB106,IF(AND($E$3=4),'Marks Entry 4th'!BB106,"")))))</f>
        <v/>
      </c>
      <c r="DO107" s="328" t="str">
        <f t="shared" si="85"/>
        <v/>
      </c>
      <c r="DP107" s="73"/>
      <c r="DW107" s="75">
        <f>IF(AND($E$3=1),'Marks Entry 1st'!I106,IF(AND($E$3=2),'Marks Entry 2nd'!I106,IF(AND($E$3=3),'Marks Entry 3rd'!I106,IF(AND($E$3=4),'Marks Entry 4th'!I106,""))))</f>
        <v>0</v>
      </c>
    </row>
    <row r="108" spans="1:127" ht="18.899999999999999" customHeight="1">
      <c r="A108" s="94">
        <v>101</v>
      </c>
      <c r="B108" s="94" t="str">
        <f>IF(OR(DW108=0,DW108=""),"",IF(AND($E$3=1),'Marks Entry 1st'!I107,IF(AND($E$3=2),'Marks Entry 2nd'!I107,IF(AND($E$3=3),'Marks Entry 3rd'!I107,IF(AND($E$3=4),'Marks Entry 4th'!I107,"")))))</f>
        <v/>
      </c>
      <c r="C108" s="95" t="str">
        <f>IF(OR(B108=0,B108=""),"",IF(AND($E$3=1),'Marks Entry 1st'!B107,IF(AND($E$3=2),'Marks Entry 2nd'!B107,IF(AND($E$3=3),'Marks Entry 3rd'!B107,IF(AND($E$3=4),'Marks Entry 4th'!B107,"")))))</f>
        <v/>
      </c>
      <c r="D108" s="95" t="str">
        <f>IF(OR(B108=0,B108=""),"",IF(AND($E$3=1),'Marks Entry 1st'!C107,IF(AND($E$3=2),'Marks Entry 2nd'!C107,IF(AND($E$3=3),'Marks Entry 3rd'!C107,IF(AND($E$3=4),'Marks Entry 4th'!C107,"")))))</f>
        <v/>
      </c>
      <c r="E108" s="96" t="str">
        <f>IF(OR(B108=0,B108=""),"",IF(AND($E$3=1),'Marks Entry 1st'!E107,IF(AND($E$3=2),'Marks Entry 2nd'!E107,IF(AND($E$3=3),'Marks Entry 3rd'!E107,IF(AND($E$3=4),'Marks Entry 4th'!E107,"")))))</f>
        <v/>
      </c>
      <c r="F108" s="95" t="str">
        <f>IF(OR(B108=0,B108=""),"",IF(AND($E$3=1),'Marks Entry 1st'!D107,IF(AND($E$3=2),'Marks Entry 2nd'!D107,IF(AND($E$3=3),'Marks Entry 3rd'!D107,IF(AND($E$3=4),'Marks Entry 4th'!D107,"")))))</f>
        <v/>
      </c>
      <c r="G108" s="90" t="str">
        <f>IF(OR(B108=0,B108=""),"",IF(AND($E$3=1),'Marks Entry 1st'!F107,IF(AND($E$3=2),'Marks Entry 2nd'!F107,IF(AND($E$3=3),'Marks Entry 3rd'!F107,IF(AND($E$3=4),'Marks Entry 4th'!F107,"")))))</f>
        <v/>
      </c>
      <c r="H108" s="90" t="str">
        <f>IF(OR(B108=0,B108=""),"",IF(AND($E$3=1),'Marks Entry 1st'!G107,IF(AND($E$3=2),'Marks Entry 2nd'!G107,IF(AND($E$3=3),'Marks Entry 3rd'!G107,IF(AND($E$3=4),'Marks Entry 4th'!G107,"")))))</f>
        <v/>
      </c>
      <c r="I108" s="90" t="str">
        <f>IF(OR(B108=0,B108=""),"",IF(AND($E$3=1),'Marks Entry 1st'!H107,IF(AND($E$3=2),'Marks Entry 2nd'!H107,IF(AND($E$3=3),'Marks Entry 3rd'!H107,IF(AND($E$3=4),'Marks Entry 4th'!H107,"")))))</f>
        <v/>
      </c>
      <c r="J108" s="379" t="str">
        <f>IF(OR(B108=0,B108=""),"",IF(AND($E$3=1),'Marks Entry 1st'!J107,IF(AND($E$3=2),'Marks Entry 2nd'!J107,IF(AND($E$3=3),'Marks Entry 3rd'!J107,IF(AND($E$3=4),'Marks Entry 4th'!J107,"")))))</f>
        <v/>
      </c>
      <c r="K108" s="379" t="str">
        <f>IF(OR(B108=0,B108=""),"",IF(AND($E$3=1),'Marks Entry 1st'!K107,IF(AND($E$3=2),'Marks Entry 2nd'!K107,IF(AND($E$3=3),'Marks Entry 3rd'!K107,IF(AND($E$3=4),'Marks Entry 4th'!K107,"")))))</f>
        <v/>
      </c>
      <c r="L108" s="180" t="str">
        <f>IF(OR($E108="",$G108=""),"",IF(AND($E$3=1),'Marks Entry 1st'!L107,IF(AND($E$3=2),'Marks Entry 2nd'!L107,IF(AND($E$3=3),'Marks Entry 3rd'!L107,IF(AND($E$3=4),'Marks Entry 4th'!L107,"")))))</f>
        <v/>
      </c>
      <c r="M108" s="180" t="str">
        <f>IF(OR($E108="",$G108=""),"",IF(AND($E$3=1),'Marks Entry 1st'!M107,IF(AND($E$3=2),'Marks Entry 2nd'!M107,IF(AND($E$3=3),'Marks Entry 3rd'!M107,IF(AND($E$3=4),'Marks Entry 4th'!M107,"")))))</f>
        <v/>
      </c>
      <c r="N108" s="87" t="str">
        <f t="shared" si="86"/>
        <v/>
      </c>
      <c r="O108" s="180" t="str">
        <f>IF(OR($E108="",$G108=""),"",IF(AND($E$3=1),'Marks Entry 1st'!N107,IF(AND($E$3=2),'Marks Entry 2nd'!N107,IF(AND($E$3=3),'Marks Entry 3rd'!N107,IF(AND($E$3=4),'Marks Entry 4th'!N107,"")))))</f>
        <v/>
      </c>
      <c r="P108" s="180" t="str">
        <f>IF(OR($E108="",$G108=""),"",IF(AND($E$3=1),'Marks Entry 1st'!O107,IF(AND($E$3=2),'Marks Entry 2nd'!O107,IF(AND($E$3=3),'Marks Entry 3rd'!O107,IF(AND($E$3=4),'Marks Entry 4th'!O107,"")))))</f>
        <v/>
      </c>
      <c r="Q108" s="180" t="str">
        <f>IF(OR($E108="",$G108=""),"",IF(AND($E$3=1),'Marks Entry 1st'!P107,IF(AND($E$3=2),'Marks Entry 2nd'!P107,IF(AND($E$3=3),'Marks Entry 3rd'!P107,IF(AND($E$3=4),'Marks Entry 4th'!P107,"")))))</f>
        <v/>
      </c>
      <c r="R108" s="91" t="str">
        <f t="shared" si="87"/>
        <v/>
      </c>
      <c r="S108" s="87">
        <f t="shared" si="88"/>
        <v>0</v>
      </c>
      <c r="T108" s="93" t="str">
        <f>IF(OR($E108="",$G108=""),"",IF(AND($E$3=1),'Marks Entry 1st'!Q107,IF(AND($E$3=2),'Marks Entry 2nd'!Q107,IF(AND($E$3=3),'Marks Entry 3rd'!Q107,IF(AND($E$3=4),'Marks Entry 4th'!Q107,"")))))</f>
        <v/>
      </c>
      <c r="U108" s="93" t="str">
        <f>IF(OR($E108="",$G108=""),"",IF(AND($E$3=1),'Marks Entry 1st'!R107,IF(AND($E$3=2),'Marks Entry 2nd'!R107,IF(AND($E$3=3),'Marks Entry 3rd'!R107,IF(AND($E$3=4),'Marks Entry 4th'!R107,"")))))</f>
        <v/>
      </c>
      <c r="V108" s="93" t="str">
        <f>IF(OR($E108="",$G108=""),"",IF(AND($E$3=1),'Marks Entry 1st'!S107,IF(AND($E$3=2),'Marks Entry 2nd'!S107,IF(AND($E$3=3),'Marks Entry 3rd'!S107,IF(AND($E$3=4),'Marks Entry 4th'!S107,"")))))</f>
        <v/>
      </c>
      <c r="W108" s="92" t="str">
        <f t="shared" si="89"/>
        <v/>
      </c>
      <c r="X108" s="87" t="str">
        <f t="shared" si="90"/>
        <v/>
      </c>
      <c r="Y108" s="144">
        <f t="shared" si="91"/>
        <v>0</v>
      </c>
      <c r="Z108" s="144" t="str">
        <f t="shared" si="92"/>
        <v/>
      </c>
      <c r="AA108" s="144" t="str">
        <f t="shared" si="65"/>
        <v/>
      </c>
      <c r="AB108" s="144" t="str">
        <f t="shared" si="93"/>
        <v/>
      </c>
      <c r="AC108" s="144" t="str">
        <f t="shared" si="66"/>
        <v/>
      </c>
      <c r="AD108" s="148" t="str">
        <f t="shared" si="67"/>
        <v/>
      </c>
      <c r="AE108" s="180" t="str">
        <f>IF(OR($E108="",$G108=""),"",IF(AND($E$3=1),'Marks Entry 1st'!T107,IF(AND($E$3=2),'Marks Entry 2nd'!T107,IF(AND($E$3=3),'Marks Entry 3rd'!T107,IF(AND($E$3=4),'Marks Entry 4th'!T107,"")))))</f>
        <v/>
      </c>
      <c r="AF108" s="180" t="str">
        <f>IF(OR($E108="",$G108=""),"",IF(AND($E$3=1),'Marks Entry 1st'!U107,IF(AND($E$3=2),'Marks Entry 2nd'!U107,IF(AND($E$3=3),'Marks Entry 3rd'!U107,IF(AND($E$3=4),'Marks Entry 4th'!U107,"")))))</f>
        <v/>
      </c>
      <c r="AG108" s="87" t="str">
        <f t="shared" si="94"/>
        <v/>
      </c>
      <c r="AH108" s="180" t="str">
        <f>IF(OR($E108="",$G108=""),"",IF(AND($E$3=1),'Marks Entry 1st'!V107,IF(AND($E$3=2),'Marks Entry 2nd'!V107,IF(AND($E$3=3),'Marks Entry 3rd'!V107,IF(AND($E$3=4),'Marks Entry 4th'!V107,"")))))</f>
        <v/>
      </c>
      <c r="AI108" s="180" t="str">
        <f>IF(OR($E108="",$G108=""),"",IF(AND($E$3=1),'Marks Entry 1st'!W107,IF(AND($E$3=2),'Marks Entry 2nd'!W107,IF(AND($E$3=3),'Marks Entry 3rd'!W107,IF(AND($E$3=4),'Marks Entry 4th'!W107,"")))))</f>
        <v/>
      </c>
      <c r="AJ108" s="180" t="str">
        <f>IF(OR($E108="",$G108=""),"",IF(AND($E$3=1),'Marks Entry 1st'!X107,IF(AND($E$3=2),'Marks Entry 2nd'!X107,IF(AND($E$3=3),'Marks Entry 3rd'!X107,IF(AND($E$3=4),'Marks Entry 4th'!X107,"")))))</f>
        <v/>
      </c>
      <c r="AK108" s="91" t="str">
        <f t="shared" si="95"/>
        <v/>
      </c>
      <c r="AL108" s="87">
        <f t="shared" si="96"/>
        <v>0</v>
      </c>
      <c r="AM108" s="93" t="str">
        <f>IF(OR($E108="",$G108=""),"",IF(AND($E$3=1),'Marks Entry 1st'!Y107,IF(AND($E$3=2),'Marks Entry 2nd'!Y107,IF(AND($E$3=3),'Marks Entry 3rd'!Y107,IF(AND($E$3=4),'Marks Entry 4th'!Y107,"")))))</f>
        <v/>
      </c>
      <c r="AN108" s="93" t="str">
        <f>IF(OR($E108="",$G108=""),"",IF(AND($E$3=1),'Marks Entry 1st'!Z107,IF(AND($E$3=2),'Marks Entry 2nd'!Z107,IF(AND($E$3=3),'Marks Entry 3rd'!Z107,IF(AND($E$3=4),'Marks Entry 4th'!Z107,"")))))</f>
        <v/>
      </c>
      <c r="AO108" s="93" t="str">
        <f>IF(OR($E108="",$G108=""),"",IF(AND($E$3=1),'Marks Entry 1st'!AA107,IF(AND($E$3=2),'Marks Entry 2nd'!AA107,IF(AND($E$3=3),'Marks Entry 3rd'!AA107,IF(AND($E$3=4),'Marks Entry 4th'!AA107,"")))))</f>
        <v/>
      </c>
      <c r="AP108" s="92" t="str">
        <f t="shared" si="97"/>
        <v/>
      </c>
      <c r="AQ108" s="87" t="str">
        <f t="shared" si="98"/>
        <v/>
      </c>
      <c r="AR108" s="144">
        <f t="shared" si="99"/>
        <v>0</v>
      </c>
      <c r="AS108" s="144" t="str">
        <f t="shared" si="100"/>
        <v/>
      </c>
      <c r="AT108" s="144" t="str">
        <f t="shared" si="68"/>
        <v/>
      </c>
      <c r="AU108" s="144" t="str">
        <f t="shared" si="101"/>
        <v/>
      </c>
      <c r="AV108" s="144" t="str">
        <f t="shared" si="69"/>
        <v/>
      </c>
      <c r="AW108" s="148" t="str">
        <f t="shared" si="70"/>
        <v/>
      </c>
      <c r="AX108" s="180" t="str">
        <f>IF(OR($E108="",$G108=""),"",IF(AND($E$3=1),'Marks Entry 1st'!AB107,IF(AND($E$3=2),'Marks Entry 2nd'!AB107,IF(AND($E$3=3),'Marks Entry 3rd'!AB107,IF(AND($E$3=4),'Marks Entry 4th'!AB107,"")))))</f>
        <v/>
      </c>
      <c r="AY108" s="180" t="str">
        <f>IF(OR($E108="",$G108=""),"",IF(AND($E$3=1),'Marks Entry 1st'!AC107,IF(AND($E$3=2),'Marks Entry 2nd'!AC107,IF(AND($E$3=3),'Marks Entry 3rd'!AC107,IF(AND($E$3=4),'Marks Entry 4th'!AC107,"")))))</f>
        <v/>
      </c>
      <c r="AZ108" s="87" t="str">
        <f t="shared" si="102"/>
        <v/>
      </c>
      <c r="BA108" s="180" t="str">
        <f>IF(OR($E108="",$G108=""),"",IF(AND($E$3=1),'Marks Entry 1st'!AD107,IF(AND($E$3=2),'Marks Entry 2nd'!AD107,IF(AND($E$3=3),'Marks Entry 3rd'!AD107,IF(AND($E$3=4),'Marks Entry 4th'!AD107,"")))))</f>
        <v/>
      </c>
      <c r="BB108" s="180" t="str">
        <f>IF(OR($E108="",$G108=""),"",IF(AND($E$3=1),'Marks Entry 1st'!AE107,IF(AND($E$3=2),'Marks Entry 2nd'!AE107,IF(AND($E$3=3),'Marks Entry 3rd'!AE107,IF(AND($E$3=4),'Marks Entry 4th'!AE107,"")))))</f>
        <v/>
      </c>
      <c r="BC108" s="180" t="str">
        <f>IF(OR($E108="",$G108=""),"",IF(AND($E$3=1),'Marks Entry 1st'!AF107,IF(AND($E$3=2),'Marks Entry 2nd'!AF107,IF(AND($E$3=3),'Marks Entry 3rd'!AF107,IF(AND($E$3=4),'Marks Entry 4th'!AF107,"")))))</f>
        <v/>
      </c>
      <c r="BD108" s="91" t="str">
        <f t="shared" si="103"/>
        <v/>
      </c>
      <c r="BE108" s="87">
        <f t="shared" si="104"/>
        <v>0</v>
      </c>
      <c r="BF108" s="93" t="str">
        <f>IF(OR($E108="",$G108=""),"",IF(AND($E$3=1),'Marks Entry 1st'!AG107,IF(AND($E$3=2),'Marks Entry 2nd'!AG107,IF(AND($E$3=3),'Marks Entry 3rd'!AG107,IF(AND($E$3=4),'Marks Entry 4th'!AG107,"")))))</f>
        <v/>
      </c>
      <c r="BG108" s="93" t="str">
        <f>IF(OR($E108="",$G108=""),"",IF(AND($E$3=1),'Marks Entry 1st'!AH107,IF(AND($E$3=2),'Marks Entry 2nd'!AH107,IF(AND($E$3=3),'Marks Entry 3rd'!AH107,IF(AND($E$3=4),'Marks Entry 4th'!AH107,"")))))</f>
        <v/>
      </c>
      <c r="BH108" s="93" t="str">
        <f>IF(OR($E108="",$G108=""),"",IF(AND($E$3=1),'Marks Entry 1st'!AI107,IF(AND($E$3=2),'Marks Entry 2nd'!AI107,IF(AND($E$3=3),'Marks Entry 3rd'!AI107,IF(AND($E$3=4),'Marks Entry 4th'!AI107,"")))))</f>
        <v/>
      </c>
      <c r="BI108" s="92" t="str">
        <f t="shared" si="105"/>
        <v/>
      </c>
      <c r="BJ108" s="87" t="str">
        <f t="shared" si="106"/>
        <v/>
      </c>
      <c r="BK108" s="144">
        <f t="shared" si="107"/>
        <v>0</v>
      </c>
      <c r="BL108" s="144" t="str">
        <f t="shared" si="108"/>
        <v/>
      </c>
      <c r="BM108" s="144" t="str">
        <f t="shared" si="71"/>
        <v/>
      </c>
      <c r="BN108" s="144" t="str">
        <f t="shared" si="109"/>
        <v/>
      </c>
      <c r="BO108" s="144" t="str">
        <f t="shared" si="72"/>
        <v/>
      </c>
      <c r="BP108" s="148" t="str">
        <f t="shared" si="73"/>
        <v/>
      </c>
      <c r="BQ108" s="180" t="str">
        <f>IF(OR($E108="",$G108=""),"",IF(AND($E$3=1),'Marks Entry 1st'!AJ107,IF(AND($E$3=2),'Marks Entry 2nd'!AJ107,IF(AND($E$3=3),'Marks Entry 3rd'!AJ107,IF(AND($E$3=4),'Marks Entry 4th'!AJ107,"")))))</f>
        <v/>
      </c>
      <c r="BR108" s="180" t="str">
        <f>IF(OR($E108="",$G108=""),"",IF(AND($E$3=1),'Marks Entry 1st'!AK107,IF(AND($E$3=2),'Marks Entry 2nd'!AK107,IF(AND($E$3=3),'Marks Entry 3rd'!AK107,IF(AND($E$3=4),'Marks Entry 4th'!AK107,"")))))</f>
        <v/>
      </c>
      <c r="BS108" s="87" t="str">
        <f t="shared" si="110"/>
        <v/>
      </c>
      <c r="BT108" s="180" t="str">
        <f>IF(OR($E108="",$G108=""),"",IF(AND($E$3=1),'Marks Entry 1st'!AL107,IF(AND($E$3=2),'Marks Entry 2nd'!AL107,IF(AND($E$3=3),'Marks Entry 3rd'!AL107,IF(AND($E$3=4),'Marks Entry 4th'!AL107,"")))))</f>
        <v/>
      </c>
      <c r="BU108" s="180" t="str">
        <f>IF(OR($E108="",$G108=""),"",IF(AND($E$3=1),'Marks Entry 1st'!AM107,IF(AND($E$3=2),'Marks Entry 2nd'!AM107,IF(AND($E$3=3),'Marks Entry 3rd'!AM107,IF(AND($E$3=4),'Marks Entry 4th'!AM107,"")))))</f>
        <v/>
      </c>
      <c r="BV108" s="180" t="str">
        <f>IF(OR($E108="",$G108=""),"",IF(AND($E$3=1),'Marks Entry 1st'!AN107,IF(AND($E$3=2),'Marks Entry 2nd'!AN107,IF(AND($E$3=3),'Marks Entry 3rd'!AN107,IF(AND($E$3=4),'Marks Entry 4th'!AN107,"")))))</f>
        <v/>
      </c>
      <c r="BW108" s="91" t="str">
        <f t="shared" si="111"/>
        <v/>
      </c>
      <c r="BX108" s="87">
        <f t="shared" si="112"/>
        <v>0</v>
      </c>
      <c r="BY108" s="93" t="str">
        <f>IF(OR($E108="",$G108=""),"",IF(AND($E$3=1),'Marks Entry 1st'!AO107,IF(AND($E$3=2),'Marks Entry 2nd'!AO107,IF(AND($E$3=3),'Marks Entry 3rd'!AO107,IF(AND($E$3=4),'Marks Entry 4th'!AO107,"")))))</f>
        <v/>
      </c>
      <c r="BZ108" s="93" t="str">
        <f>IF(OR($E108="",$G108=""),"",IF(AND($E$3=1),'Marks Entry 1st'!AP107,IF(AND($E$3=2),'Marks Entry 2nd'!AP107,IF(AND($E$3=3),'Marks Entry 3rd'!AP107,IF(AND($E$3=4),'Marks Entry 4th'!AP107,"")))))</f>
        <v/>
      </c>
      <c r="CA108" s="93" t="str">
        <f>IF(OR($E108="",$G108=""),"",IF(AND($E$3=1),'Marks Entry 1st'!AQ107,IF(AND($E$3=2),'Marks Entry 2nd'!AQ107,IF(AND($E$3=3),'Marks Entry 3rd'!AQ107,IF(AND($E$3=4),'Marks Entry 4th'!AQ107,"")))))</f>
        <v/>
      </c>
      <c r="CB108" s="92" t="str">
        <f t="shared" si="113"/>
        <v/>
      </c>
      <c r="CC108" s="87" t="str">
        <f t="shared" si="114"/>
        <v/>
      </c>
      <c r="CD108" s="144">
        <f t="shared" si="115"/>
        <v>0</v>
      </c>
      <c r="CE108" s="144" t="str">
        <f t="shared" si="116"/>
        <v/>
      </c>
      <c r="CF108" s="144" t="str">
        <f t="shared" si="74"/>
        <v/>
      </c>
      <c r="CG108" s="144" t="str">
        <f t="shared" si="117"/>
        <v/>
      </c>
      <c r="CH108" s="144" t="str">
        <f t="shared" si="75"/>
        <v/>
      </c>
      <c r="CI108" s="148" t="str">
        <f t="shared" si="76"/>
        <v/>
      </c>
      <c r="CJ108" s="380" t="str">
        <f>IF(OR($E108="",$G108=""),"",IF(AND($E$3=1),'Marks Entry 1st'!AR107,IF(AND($E$3=2),'Marks Entry 2nd'!AR107,IF(AND($E$3=3),'Marks Entry 3rd'!AR107,IF(AND($E$3=4),'Marks Entry 4th'!AR107,"")))))</f>
        <v/>
      </c>
      <c r="CK108" s="380" t="str">
        <f>IF(OR($E108="",$G108=""),"",IF(AND($E$3=1),'Marks Entry 1st'!AS107,IF(AND($E$3=2),'Marks Entry 2nd'!AS107,IF(AND($E$3=3),'Marks Entry 3rd'!AS107,IF(AND($E$3=4),'Marks Entry 4th'!AS107,"")))))</f>
        <v/>
      </c>
      <c r="CL108" s="380" t="str">
        <f>IF(OR($E108="",$G108=""),"",IF(AND($E$3=1),'Marks Entry 1st'!AT107,IF(AND($E$3=2),'Marks Entry 2nd'!AT107,IF(AND($E$3=3),'Marks Entry 3rd'!AT107,IF(AND($E$3=4),'Marks Entry 4th'!AT107,"")))))</f>
        <v/>
      </c>
      <c r="CM108" s="181" t="str">
        <f t="shared" si="118"/>
        <v/>
      </c>
      <c r="CN108" s="182">
        <f t="shared" si="119"/>
        <v>0</v>
      </c>
      <c r="CO108" s="182" t="str">
        <f t="shared" si="120"/>
        <v/>
      </c>
      <c r="CP108" s="182" t="str">
        <f t="shared" si="121"/>
        <v/>
      </c>
      <c r="CQ108" s="147" t="str">
        <f t="shared" si="77"/>
        <v/>
      </c>
      <c r="CR108" s="380" t="str">
        <f>IF(OR($E108="",$G108=""),"",IF(AND($E$3=1),'Marks Entry 1st'!AU107,IF(AND($E$3=2),'Marks Entry 2nd'!AU107,IF(AND($E$3=3),'Marks Entry 3rd'!AU107,IF(AND($E$3=4),'Marks Entry 4th'!AU107,"")))))</f>
        <v/>
      </c>
      <c r="CS108" s="380" t="str">
        <f>IF(OR($E108="",$G108=""),"",IF(AND($E$3=1),'Marks Entry 1st'!AV107,IF(AND($E$3=2),'Marks Entry 2nd'!AV107,IF(AND($E$3=3),'Marks Entry 3rd'!AV107,IF(AND($E$3=4),'Marks Entry 4th'!AV107,"")))))</f>
        <v/>
      </c>
      <c r="CT108" s="380" t="str">
        <f>IF(OR($E108="",$G108=""),"",IF(AND($E$3=1),'Marks Entry 1st'!AW107,IF(AND($E$3=2),'Marks Entry 2nd'!AW107,IF(AND($E$3=3),'Marks Entry 3rd'!AW107,IF(AND($E$3=4),'Marks Entry 4th'!AW107,"")))))</f>
        <v/>
      </c>
      <c r="CU108" s="181" t="str">
        <f t="shared" si="122"/>
        <v/>
      </c>
      <c r="CV108" s="182">
        <f t="shared" si="123"/>
        <v>0</v>
      </c>
      <c r="CW108" s="182" t="str">
        <f t="shared" si="124"/>
        <v/>
      </c>
      <c r="CX108" s="182" t="str">
        <f t="shared" si="125"/>
        <v/>
      </c>
      <c r="CY108" s="147" t="str">
        <f t="shared" si="78"/>
        <v/>
      </c>
      <c r="CZ108" s="380" t="str">
        <f>IF(OR($E108="",$G108=""),"",IF(AND($E$3=1),'Marks Entry 1st'!AX107,IF(AND($E$3=2),'Marks Entry 2nd'!AX107,IF(AND($E$3=3),'Marks Entry 3rd'!AX107,IF(AND($E$3=4),'Marks Entry 4th'!AX107,"")))))</f>
        <v/>
      </c>
      <c r="DA108" s="380" t="str">
        <f>IF(OR($E108="",$G108=""),"",IF(AND($E$3=1),'Marks Entry 1st'!AY107,IF(AND($E$3=2),'Marks Entry 2nd'!AY107,IF(AND($E$3=3),'Marks Entry 3rd'!AY107,IF(AND($E$3=4),'Marks Entry 4th'!AY107,"")))))</f>
        <v/>
      </c>
      <c r="DB108" s="380" t="str">
        <f>IF(OR($E108="",$G108=""),"",IF(AND($E$3=1),'Marks Entry 1st'!AZ107,IF(AND($E$3=2),'Marks Entry 2nd'!AZ107,IF(AND($E$3=3),'Marks Entry 3rd'!AZ107,IF(AND($E$3=4),'Marks Entry 4th'!AZ107,"")))))</f>
        <v/>
      </c>
      <c r="DC108" s="181" t="str">
        <f t="shared" si="126"/>
        <v/>
      </c>
      <c r="DD108" s="182">
        <f t="shared" si="127"/>
        <v>0</v>
      </c>
      <c r="DE108" s="182" t="str">
        <f t="shared" si="128"/>
        <v/>
      </c>
      <c r="DF108" s="182" t="str">
        <f t="shared" si="129"/>
        <v/>
      </c>
      <c r="DG108" s="147" t="str">
        <f t="shared" si="79"/>
        <v/>
      </c>
      <c r="DH108" s="104" t="str">
        <f t="shared" si="80"/>
        <v/>
      </c>
      <c r="DI108" s="105" t="str">
        <f t="shared" si="81"/>
        <v/>
      </c>
      <c r="DJ108" s="111" t="str">
        <f t="shared" si="82"/>
        <v/>
      </c>
      <c r="DK108" s="112" t="str">
        <f t="shared" si="83"/>
        <v/>
      </c>
      <c r="DL108" s="386" t="str">
        <f t="shared" si="84"/>
        <v/>
      </c>
      <c r="DM108" s="72" t="str">
        <f>IF(OR($E108="",$G108=""),"",IF(AND($E$3=1),'Marks Entry 1st'!BA107,IF(AND($E$3=2),'Marks Entry 2nd'!BA107,IF(AND($E$3=3),'Marks Entry 3rd'!BA107,IF(AND($E$3=4),'Marks Entry 4th'!BA107,"")))))</f>
        <v/>
      </c>
      <c r="DN108" s="72" t="str">
        <f>IF(OR($E108="",$G108=""),"",IF(AND($E$3=1),'Marks Entry 1st'!BB107,IF(AND($E$3=2),'Marks Entry 2nd'!BB107,IF(AND($E$3=3),'Marks Entry 3rd'!BB107,IF(AND($E$3=4),'Marks Entry 4th'!BB107,"")))))</f>
        <v/>
      </c>
      <c r="DO108" s="328" t="str">
        <f t="shared" si="85"/>
        <v/>
      </c>
      <c r="DP108" s="73"/>
      <c r="DW108" s="75">
        <f>IF(AND($E$3=1),'Marks Entry 1st'!I107,IF(AND($E$3=2),'Marks Entry 2nd'!I107,IF(AND($E$3=3),'Marks Entry 3rd'!I107,IF(AND($E$3=4),'Marks Entry 4th'!I107,""))))</f>
        <v>0</v>
      </c>
    </row>
    <row r="109" spans="1:127" ht="18.899999999999999" customHeight="1">
      <c r="A109" s="94">
        <v>102</v>
      </c>
      <c r="B109" s="94" t="str">
        <f>IF(OR(DW109=0,DW109=""),"",IF(AND($E$3=1),'Marks Entry 1st'!I108,IF(AND($E$3=2),'Marks Entry 2nd'!I108,IF(AND($E$3=3),'Marks Entry 3rd'!I108,IF(AND($E$3=4),'Marks Entry 4th'!I108,"")))))</f>
        <v/>
      </c>
      <c r="C109" s="95" t="str">
        <f>IF(OR(B109=0,B109=""),"",IF(AND($E$3=1),'Marks Entry 1st'!B108,IF(AND($E$3=2),'Marks Entry 2nd'!B108,IF(AND($E$3=3),'Marks Entry 3rd'!B108,IF(AND($E$3=4),'Marks Entry 4th'!B108,"")))))</f>
        <v/>
      </c>
      <c r="D109" s="95" t="str">
        <f>IF(OR(B109=0,B109=""),"",IF(AND($E$3=1),'Marks Entry 1st'!C108,IF(AND($E$3=2),'Marks Entry 2nd'!C108,IF(AND($E$3=3),'Marks Entry 3rd'!C108,IF(AND($E$3=4),'Marks Entry 4th'!C108,"")))))</f>
        <v/>
      </c>
      <c r="E109" s="96" t="str">
        <f>IF(OR(B109=0,B109=""),"",IF(AND($E$3=1),'Marks Entry 1st'!E108,IF(AND($E$3=2),'Marks Entry 2nd'!E108,IF(AND($E$3=3),'Marks Entry 3rd'!E108,IF(AND($E$3=4),'Marks Entry 4th'!E108,"")))))</f>
        <v/>
      </c>
      <c r="F109" s="95" t="str">
        <f>IF(OR(B109=0,B109=""),"",IF(AND($E$3=1),'Marks Entry 1st'!D108,IF(AND($E$3=2),'Marks Entry 2nd'!D108,IF(AND($E$3=3),'Marks Entry 3rd'!D108,IF(AND($E$3=4),'Marks Entry 4th'!D108,"")))))</f>
        <v/>
      </c>
      <c r="G109" s="90" t="str">
        <f>IF(OR(B109=0,B109=""),"",IF(AND($E$3=1),'Marks Entry 1st'!F108,IF(AND($E$3=2),'Marks Entry 2nd'!F108,IF(AND($E$3=3),'Marks Entry 3rd'!F108,IF(AND($E$3=4),'Marks Entry 4th'!F108,"")))))</f>
        <v/>
      </c>
      <c r="H109" s="90" t="str">
        <f>IF(OR(B109=0,B109=""),"",IF(AND($E$3=1),'Marks Entry 1st'!G108,IF(AND($E$3=2),'Marks Entry 2nd'!G108,IF(AND($E$3=3),'Marks Entry 3rd'!G108,IF(AND($E$3=4),'Marks Entry 4th'!G108,"")))))</f>
        <v/>
      </c>
      <c r="I109" s="90" t="str">
        <f>IF(OR(B109=0,B109=""),"",IF(AND($E$3=1),'Marks Entry 1st'!H108,IF(AND($E$3=2),'Marks Entry 2nd'!H108,IF(AND($E$3=3),'Marks Entry 3rd'!H108,IF(AND($E$3=4),'Marks Entry 4th'!H108,"")))))</f>
        <v/>
      </c>
      <c r="J109" s="379" t="str">
        <f>IF(OR(B109=0,B109=""),"",IF(AND($E$3=1),'Marks Entry 1st'!J108,IF(AND($E$3=2),'Marks Entry 2nd'!J108,IF(AND($E$3=3),'Marks Entry 3rd'!J108,IF(AND($E$3=4),'Marks Entry 4th'!J108,"")))))</f>
        <v/>
      </c>
      <c r="K109" s="379" t="str">
        <f>IF(OR(B109=0,B109=""),"",IF(AND($E$3=1),'Marks Entry 1st'!K108,IF(AND($E$3=2),'Marks Entry 2nd'!K108,IF(AND($E$3=3),'Marks Entry 3rd'!K108,IF(AND($E$3=4),'Marks Entry 4th'!K108,"")))))</f>
        <v/>
      </c>
      <c r="L109" s="180" t="str">
        <f>IF(OR($E109="",$G109=""),"",IF(AND($E$3=1),'Marks Entry 1st'!L108,IF(AND($E$3=2),'Marks Entry 2nd'!L108,IF(AND($E$3=3),'Marks Entry 3rd'!L108,IF(AND($E$3=4),'Marks Entry 4th'!L108,"")))))</f>
        <v/>
      </c>
      <c r="M109" s="180" t="str">
        <f>IF(OR($E109="",$G109=""),"",IF(AND($E$3=1),'Marks Entry 1st'!M108,IF(AND($E$3=2),'Marks Entry 2nd'!M108,IF(AND($E$3=3),'Marks Entry 3rd'!M108,IF(AND($E$3=4),'Marks Entry 4th'!M108,"")))))</f>
        <v/>
      </c>
      <c r="N109" s="87" t="str">
        <f t="shared" si="86"/>
        <v/>
      </c>
      <c r="O109" s="180" t="str">
        <f>IF(OR($E109="",$G109=""),"",IF(AND($E$3=1),'Marks Entry 1st'!N108,IF(AND($E$3=2),'Marks Entry 2nd'!N108,IF(AND($E$3=3),'Marks Entry 3rd'!N108,IF(AND($E$3=4),'Marks Entry 4th'!N108,"")))))</f>
        <v/>
      </c>
      <c r="P109" s="180" t="str">
        <f>IF(OR($E109="",$G109=""),"",IF(AND($E$3=1),'Marks Entry 1st'!O108,IF(AND($E$3=2),'Marks Entry 2nd'!O108,IF(AND($E$3=3),'Marks Entry 3rd'!O108,IF(AND($E$3=4),'Marks Entry 4th'!O108,"")))))</f>
        <v/>
      </c>
      <c r="Q109" s="180" t="str">
        <f>IF(OR($E109="",$G109=""),"",IF(AND($E$3=1),'Marks Entry 1st'!P108,IF(AND($E$3=2),'Marks Entry 2nd'!P108,IF(AND($E$3=3),'Marks Entry 3rd'!P108,IF(AND($E$3=4),'Marks Entry 4th'!P108,"")))))</f>
        <v/>
      </c>
      <c r="R109" s="91" t="str">
        <f t="shared" si="87"/>
        <v/>
      </c>
      <c r="S109" s="87">
        <f t="shared" si="88"/>
        <v>0</v>
      </c>
      <c r="T109" s="93" t="str">
        <f>IF(OR($E109="",$G109=""),"",IF(AND($E$3=1),'Marks Entry 1st'!Q108,IF(AND($E$3=2),'Marks Entry 2nd'!Q108,IF(AND($E$3=3),'Marks Entry 3rd'!Q108,IF(AND($E$3=4),'Marks Entry 4th'!Q108,"")))))</f>
        <v/>
      </c>
      <c r="U109" s="93" t="str">
        <f>IF(OR($E109="",$G109=""),"",IF(AND($E$3=1),'Marks Entry 1st'!R108,IF(AND($E$3=2),'Marks Entry 2nd'!R108,IF(AND($E$3=3),'Marks Entry 3rd'!R108,IF(AND($E$3=4),'Marks Entry 4th'!R108,"")))))</f>
        <v/>
      </c>
      <c r="V109" s="93" t="str">
        <f>IF(OR($E109="",$G109=""),"",IF(AND($E$3=1),'Marks Entry 1st'!S108,IF(AND($E$3=2),'Marks Entry 2nd'!S108,IF(AND($E$3=3),'Marks Entry 3rd'!S108,IF(AND($E$3=4),'Marks Entry 4th'!S108,"")))))</f>
        <v/>
      </c>
      <c r="W109" s="92" t="str">
        <f t="shared" si="89"/>
        <v/>
      </c>
      <c r="X109" s="87" t="str">
        <f t="shared" si="90"/>
        <v/>
      </c>
      <c r="Y109" s="144">
        <f t="shared" si="91"/>
        <v>0</v>
      </c>
      <c r="Z109" s="144" t="str">
        <f t="shared" si="92"/>
        <v/>
      </c>
      <c r="AA109" s="144" t="str">
        <f t="shared" si="65"/>
        <v/>
      </c>
      <c r="AB109" s="144" t="str">
        <f t="shared" si="93"/>
        <v/>
      </c>
      <c r="AC109" s="144" t="str">
        <f t="shared" si="66"/>
        <v/>
      </c>
      <c r="AD109" s="148" t="str">
        <f t="shared" si="67"/>
        <v/>
      </c>
      <c r="AE109" s="180" t="str">
        <f>IF(OR($E109="",$G109=""),"",IF(AND($E$3=1),'Marks Entry 1st'!T108,IF(AND($E$3=2),'Marks Entry 2nd'!T108,IF(AND($E$3=3),'Marks Entry 3rd'!T108,IF(AND($E$3=4),'Marks Entry 4th'!T108,"")))))</f>
        <v/>
      </c>
      <c r="AF109" s="180" t="str">
        <f>IF(OR($E109="",$G109=""),"",IF(AND($E$3=1),'Marks Entry 1st'!U108,IF(AND($E$3=2),'Marks Entry 2nd'!U108,IF(AND($E$3=3),'Marks Entry 3rd'!U108,IF(AND($E$3=4),'Marks Entry 4th'!U108,"")))))</f>
        <v/>
      </c>
      <c r="AG109" s="87" t="str">
        <f t="shared" si="94"/>
        <v/>
      </c>
      <c r="AH109" s="180" t="str">
        <f>IF(OR($E109="",$G109=""),"",IF(AND($E$3=1),'Marks Entry 1st'!V108,IF(AND($E$3=2),'Marks Entry 2nd'!V108,IF(AND($E$3=3),'Marks Entry 3rd'!V108,IF(AND($E$3=4),'Marks Entry 4th'!V108,"")))))</f>
        <v/>
      </c>
      <c r="AI109" s="180" t="str">
        <f>IF(OR($E109="",$G109=""),"",IF(AND($E$3=1),'Marks Entry 1st'!W108,IF(AND($E$3=2),'Marks Entry 2nd'!W108,IF(AND($E$3=3),'Marks Entry 3rd'!W108,IF(AND($E$3=4),'Marks Entry 4th'!W108,"")))))</f>
        <v/>
      </c>
      <c r="AJ109" s="180" t="str">
        <f>IF(OR($E109="",$G109=""),"",IF(AND($E$3=1),'Marks Entry 1st'!X108,IF(AND($E$3=2),'Marks Entry 2nd'!X108,IF(AND($E$3=3),'Marks Entry 3rd'!X108,IF(AND($E$3=4),'Marks Entry 4th'!X108,"")))))</f>
        <v/>
      </c>
      <c r="AK109" s="91" t="str">
        <f t="shared" si="95"/>
        <v/>
      </c>
      <c r="AL109" s="87">
        <f t="shared" si="96"/>
        <v>0</v>
      </c>
      <c r="AM109" s="93" t="str">
        <f>IF(OR($E109="",$G109=""),"",IF(AND($E$3=1),'Marks Entry 1st'!Y108,IF(AND($E$3=2),'Marks Entry 2nd'!Y108,IF(AND($E$3=3),'Marks Entry 3rd'!Y108,IF(AND($E$3=4),'Marks Entry 4th'!Y108,"")))))</f>
        <v/>
      </c>
      <c r="AN109" s="93" t="str">
        <f>IF(OR($E109="",$G109=""),"",IF(AND($E$3=1),'Marks Entry 1st'!Z108,IF(AND($E$3=2),'Marks Entry 2nd'!Z108,IF(AND($E$3=3),'Marks Entry 3rd'!Z108,IF(AND($E$3=4),'Marks Entry 4th'!Z108,"")))))</f>
        <v/>
      </c>
      <c r="AO109" s="93" t="str">
        <f>IF(OR($E109="",$G109=""),"",IF(AND($E$3=1),'Marks Entry 1st'!AA108,IF(AND($E$3=2),'Marks Entry 2nd'!AA108,IF(AND($E$3=3),'Marks Entry 3rd'!AA108,IF(AND($E$3=4),'Marks Entry 4th'!AA108,"")))))</f>
        <v/>
      </c>
      <c r="AP109" s="92" t="str">
        <f t="shared" si="97"/>
        <v/>
      </c>
      <c r="AQ109" s="87" t="str">
        <f t="shared" si="98"/>
        <v/>
      </c>
      <c r="AR109" s="144">
        <f t="shared" si="99"/>
        <v>0</v>
      </c>
      <c r="AS109" s="144" t="str">
        <f t="shared" si="100"/>
        <v/>
      </c>
      <c r="AT109" s="144" t="str">
        <f t="shared" si="68"/>
        <v/>
      </c>
      <c r="AU109" s="144" t="str">
        <f t="shared" si="101"/>
        <v/>
      </c>
      <c r="AV109" s="144" t="str">
        <f t="shared" si="69"/>
        <v/>
      </c>
      <c r="AW109" s="148" t="str">
        <f t="shared" si="70"/>
        <v/>
      </c>
      <c r="AX109" s="180" t="str">
        <f>IF(OR($E109="",$G109=""),"",IF(AND($E$3=1),'Marks Entry 1st'!AB108,IF(AND($E$3=2),'Marks Entry 2nd'!AB108,IF(AND($E$3=3),'Marks Entry 3rd'!AB108,IF(AND($E$3=4),'Marks Entry 4th'!AB108,"")))))</f>
        <v/>
      </c>
      <c r="AY109" s="180" t="str">
        <f>IF(OR($E109="",$G109=""),"",IF(AND($E$3=1),'Marks Entry 1st'!AC108,IF(AND($E$3=2),'Marks Entry 2nd'!AC108,IF(AND($E$3=3),'Marks Entry 3rd'!AC108,IF(AND($E$3=4),'Marks Entry 4th'!AC108,"")))))</f>
        <v/>
      </c>
      <c r="AZ109" s="87" t="str">
        <f t="shared" si="102"/>
        <v/>
      </c>
      <c r="BA109" s="180" t="str">
        <f>IF(OR($E109="",$G109=""),"",IF(AND($E$3=1),'Marks Entry 1st'!AD108,IF(AND($E$3=2),'Marks Entry 2nd'!AD108,IF(AND($E$3=3),'Marks Entry 3rd'!AD108,IF(AND($E$3=4),'Marks Entry 4th'!AD108,"")))))</f>
        <v/>
      </c>
      <c r="BB109" s="180" t="str">
        <f>IF(OR($E109="",$G109=""),"",IF(AND($E$3=1),'Marks Entry 1st'!AE108,IF(AND($E$3=2),'Marks Entry 2nd'!AE108,IF(AND($E$3=3),'Marks Entry 3rd'!AE108,IF(AND($E$3=4),'Marks Entry 4th'!AE108,"")))))</f>
        <v/>
      </c>
      <c r="BC109" s="180" t="str">
        <f>IF(OR($E109="",$G109=""),"",IF(AND($E$3=1),'Marks Entry 1st'!AF108,IF(AND($E$3=2),'Marks Entry 2nd'!AF108,IF(AND($E$3=3),'Marks Entry 3rd'!AF108,IF(AND($E$3=4),'Marks Entry 4th'!AF108,"")))))</f>
        <v/>
      </c>
      <c r="BD109" s="91" t="str">
        <f t="shared" si="103"/>
        <v/>
      </c>
      <c r="BE109" s="87">
        <f t="shared" si="104"/>
        <v>0</v>
      </c>
      <c r="BF109" s="93" t="str">
        <f>IF(OR($E109="",$G109=""),"",IF(AND($E$3=1),'Marks Entry 1st'!AG108,IF(AND($E$3=2),'Marks Entry 2nd'!AG108,IF(AND($E$3=3),'Marks Entry 3rd'!AG108,IF(AND($E$3=4),'Marks Entry 4th'!AG108,"")))))</f>
        <v/>
      </c>
      <c r="BG109" s="93" t="str">
        <f>IF(OR($E109="",$G109=""),"",IF(AND($E$3=1),'Marks Entry 1st'!AH108,IF(AND($E$3=2),'Marks Entry 2nd'!AH108,IF(AND($E$3=3),'Marks Entry 3rd'!AH108,IF(AND($E$3=4),'Marks Entry 4th'!AH108,"")))))</f>
        <v/>
      </c>
      <c r="BH109" s="93" t="str">
        <f>IF(OR($E109="",$G109=""),"",IF(AND($E$3=1),'Marks Entry 1st'!AI108,IF(AND($E$3=2),'Marks Entry 2nd'!AI108,IF(AND($E$3=3),'Marks Entry 3rd'!AI108,IF(AND($E$3=4),'Marks Entry 4th'!AI108,"")))))</f>
        <v/>
      </c>
      <c r="BI109" s="92" t="str">
        <f t="shared" si="105"/>
        <v/>
      </c>
      <c r="BJ109" s="87" t="str">
        <f t="shared" si="106"/>
        <v/>
      </c>
      <c r="BK109" s="144">
        <f t="shared" si="107"/>
        <v>0</v>
      </c>
      <c r="BL109" s="144" t="str">
        <f t="shared" si="108"/>
        <v/>
      </c>
      <c r="BM109" s="144" t="str">
        <f t="shared" si="71"/>
        <v/>
      </c>
      <c r="BN109" s="144" t="str">
        <f t="shared" si="109"/>
        <v/>
      </c>
      <c r="BO109" s="144" t="str">
        <f t="shared" si="72"/>
        <v/>
      </c>
      <c r="BP109" s="148" t="str">
        <f t="shared" si="73"/>
        <v/>
      </c>
      <c r="BQ109" s="180" t="str">
        <f>IF(OR($E109="",$G109=""),"",IF(AND($E$3=1),'Marks Entry 1st'!AJ108,IF(AND($E$3=2),'Marks Entry 2nd'!AJ108,IF(AND($E$3=3),'Marks Entry 3rd'!AJ108,IF(AND($E$3=4),'Marks Entry 4th'!AJ108,"")))))</f>
        <v/>
      </c>
      <c r="BR109" s="180" t="str">
        <f>IF(OR($E109="",$G109=""),"",IF(AND($E$3=1),'Marks Entry 1st'!AK108,IF(AND($E$3=2),'Marks Entry 2nd'!AK108,IF(AND($E$3=3),'Marks Entry 3rd'!AK108,IF(AND($E$3=4),'Marks Entry 4th'!AK108,"")))))</f>
        <v/>
      </c>
      <c r="BS109" s="87" t="str">
        <f t="shared" si="110"/>
        <v/>
      </c>
      <c r="BT109" s="180" t="str">
        <f>IF(OR($E109="",$G109=""),"",IF(AND($E$3=1),'Marks Entry 1st'!AL108,IF(AND($E$3=2),'Marks Entry 2nd'!AL108,IF(AND($E$3=3),'Marks Entry 3rd'!AL108,IF(AND($E$3=4),'Marks Entry 4th'!AL108,"")))))</f>
        <v/>
      </c>
      <c r="BU109" s="180" t="str">
        <f>IF(OR($E109="",$G109=""),"",IF(AND($E$3=1),'Marks Entry 1st'!AM108,IF(AND($E$3=2),'Marks Entry 2nd'!AM108,IF(AND($E$3=3),'Marks Entry 3rd'!AM108,IF(AND($E$3=4),'Marks Entry 4th'!AM108,"")))))</f>
        <v/>
      </c>
      <c r="BV109" s="180" t="str">
        <f>IF(OR($E109="",$G109=""),"",IF(AND($E$3=1),'Marks Entry 1st'!AN108,IF(AND($E$3=2),'Marks Entry 2nd'!AN108,IF(AND($E$3=3),'Marks Entry 3rd'!AN108,IF(AND($E$3=4),'Marks Entry 4th'!AN108,"")))))</f>
        <v/>
      </c>
      <c r="BW109" s="91" t="str">
        <f t="shared" si="111"/>
        <v/>
      </c>
      <c r="BX109" s="87">
        <f t="shared" si="112"/>
        <v>0</v>
      </c>
      <c r="BY109" s="93" t="str">
        <f>IF(OR($E109="",$G109=""),"",IF(AND($E$3=1),'Marks Entry 1st'!AO108,IF(AND($E$3=2),'Marks Entry 2nd'!AO108,IF(AND($E$3=3),'Marks Entry 3rd'!AO108,IF(AND($E$3=4),'Marks Entry 4th'!AO108,"")))))</f>
        <v/>
      </c>
      <c r="BZ109" s="93" t="str">
        <f>IF(OR($E109="",$G109=""),"",IF(AND($E$3=1),'Marks Entry 1st'!AP108,IF(AND($E$3=2),'Marks Entry 2nd'!AP108,IF(AND($E$3=3),'Marks Entry 3rd'!AP108,IF(AND($E$3=4),'Marks Entry 4th'!AP108,"")))))</f>
        <v/>
      </c>
      <c r="CA109" s="93" t="str">
        <f>IF(OR($E109="",$G109=""),"",IF(AND($E$3=1),'Marks Entry 1st'!AQ108,IF(AND($E$3=2),'Marks Entry 2nd'!AQ108,IF(AND($E$3=3),'Marks Entry 3rd'!AQ108,IF(AND($E$3=4),'Marks Entry 4th'!AQ108,"")))))</f>
        <v/>
      </c>
      <c r="CB109" s="92" t="str">
        <f t="shared" si="113"/>
        <v/>
      </c>
      <c r="CC109" s="87" t="str">
        <f t="shared" si="114"/>
        <v/>
      </c>
      <c r="CD109" s="144">
        <f t="shared" si="115"/>
        <v>0</v>
      </c>
      <c r="CE109" s="144" t="str">
        <f t="shared" si="116"/>
        <v/>
      </c>
      <c r="CF109" s="144" t="str">
        <f t="shared" si="74"/>
        <v/>
      </c>
      <c r="CG109" s="144" t="str">
        <f t="shared" si="117"/>
        <v/>
      </c>
      <c r="CH109" s="144" t="str">
        <f t="shared" si="75"/>
        <v/>
      </c>
      <c r="CI109" s="148" t="str">
        <f t="shared" si="76"/>
        <v/>
      </c>
      <c r="CJ109" s="380" t="str">
        <f>IF(OR($E109="",$G109=""),"",IF(AND($E$3=1),'Marks Entry 1st'!AR108,IF(AND($E$3=2),'Marks Entry 2nd'!AR108,IF(AND($E$3=3),'Marks Entry 3rd'!AR108,IF(AND($E$3=4),'Marks Entry 4th'!AR108,"")))))</f>
        <v/>
      </c>
      <c r="CK109" s="380" t="str">
        <f>IF(OR($E109="",$G109=""),"",IF(AND($E$3=1),'Marks Entry 1st'!AS108,IF(AND($E$3=2),'Marks Entry 2nd'!AS108,IF(AND($E$3=3),'Marks Entry 3rd'!AS108,IF(AND($E$3=4),'Marks Entry 4th'!AS108,"")))))</f>
        <v/>
      </c>
      <c r="CL109" s="380" t="str">
        <f>IF(OR($E109="",$G109=""),"",IF(AND($E$3=1),'Marks Entry 1st'!AT108,IF(AND($E$3=2),'Marks Entry 2nd'!AT108,IF(AND($E$3=3),'Marks Entry 3rd'!AT108,IF(AND($E$3=4),'Marks Entry 4th'!AT108,"")))))</f>
        <v/>
      </c>
      <c r="CM109" s="181" t="str">
        <f t="shared" si="118"/>
        <v/>
      </c>
      <c r="CN109" s="182">
        <f t="shared" si="119"/>
        <v>0</v>
      </c>
      <c r="CO109" s="182" t="str">
        <f t="shared" si="120"/>
        <v/>
      </c>
      <c r="CP109" s="182" t="str">
        <f t="shared" si="121"/>
        <v/>
      </c>
      <c r="CQ109" s="147" t="str">
        <f t="shared" si="77"/>
        <v/>
      </c>
      <c r="CR109" s="380" t="str">
        <f>IF(OR($E109="",$G109=""),"",IF(AND($E$3=1),'Marks Entry 1st'!AU108,IF(AND($E$3=2),'Marks Entry 2nd'!AU108,IF(AND($E$3=3),'Marks Entry 3rd'!AU108,IF(AND($E$3=4),'Marks Entry 4th'!AU108,"")))))</f>
        <v/>
      </c>
      <c r="CS109" s="380" t="str">
        <f>IF(OR($E109="",$G109=""),"",IF(AND($E$3=1),'Marks Entry 1st'!AV108,IF(AND($E$3=2),'Marks Entry 2nd'!AV108,IF(AND($E$3=3),'Marks Entry 3rd'!AV108,IF(AND($E$3=4),'Marks Entry 4th'!AV108,"")))))</f>
        <v/>
      </c>
      <c r="CT109" s="380" t="str">
        <f>IF(OR($E109="",$G109=""),"",IF(AND($E$3=1),'Marks Entry 1st'!AW108,IF(AND($E$3=2),'Marks Entry 2nd'!AW108,IF(AND($E$3=3),'Marks Entry 3rd'!AW108,IF(AND($E$3=4),'Marks Entry 4th'!AW108,"")))))</f>
        <v/>
      </c>
      <c r="CU109" s="181" t="str">
        <f t="shared" si="122"/>
        <v/>
      </c>
      <c r="CV109" s="182">
        <f t="shared" si="123"/>
        <v>0</v>
      </c>
      <c r="CW109" s="182" t="str">
        <f t="shared" si="124"/>
        <v/>
      </c>
      <c r="CX109" s="182" t="str">
        <f t="shared" si="125"/>
        <v/>
      </c>
      <c r="CY109" s="147" t="str">
        <f t="shared" si="78"/>
        <v/>
      </c>
      <c r="CZ109" s="380" t="str">
        <f>IF(OR($E109="",$G109=""),"",IF(AND($E$3=1),'Marks Entry 1st'!AX108,IF(AND($E$3=2),'Marks Entry 2nd'!AX108,IF(AND($E$3=3),'Marks Entry 3rd'!AX108,IF(AND($E$3=4),'Marks Entry 4th'!AX108,"")))))</f>
        <v/>
      </c>
      <c r="DA109" s="380" t="str">
        <f>IF(OR($E109="",$G109=""),"",IF(AND($E$3=1),'Marks Entry 1st'!AY108,IF(AND($E$3=2),'Marks Entry 2nd'!AY108,IF(AND($E$3=3),'Marks Entry 3rd'!AY108,IF(AND($E$3=4),'Marks Entry 4th'!AY108,"")))))</f>
        <v/>
      </c>
      <c r="DB109" s="380" t="str">
        <f>IF(OR($E109="",$G109=""),"",IF(AND($E$3=1),'Marks Entry 1st'!AZ108,IF(AND($E$3=2),'Marks Entry 2nd'!AZ108,IF(AND($E$3=3),'Marks Entry 3rd'!AZ108,IF(AND($E$3=4),'Marks Entry 4th'!AZ108,"")))))</f>
        <v/>
      </c>
      <c r="DC109" s="181" t="str">
        <f t="shared" si="126"/>
        <v/>
      </c>
      <c r="DD109" s="182">
        <f t="shared" si="127"/>
        <v>0</v>
      </c>
      <c r="DE109" s="182" t="str">
        <f t="shared" si="128"/>
        <v/>
      </c>
      <c r="DF109" s="182" t="str">
        <f t="shared" si="129"/>
        <v/>
      </c>
      <c r="DG109" s="147" t="str">
        <f t="shared" si="79"/>
        <v/>
      </c>
      <c r="DH109" s="104" t="str">
        <f t="shared" si="80"/>
        <v/>
      </c>
      <c r="DI109" s="105" t="str">
        <f t="shared" si="81"/>
        <v/>
      </c>
      <c r="DJ109" s="111" t="str">
        <f t="shared" si="82"/>
        <v/>
      </c>
      <c r="DK109" s="112" t="str">
        <f t="shared" si="83"/>
        <v/>
      </c>
      <c r="DL109" s="386" t="str">
        <f t="shared" si="84"/>
        <v/>
      </c>
      <c r="DM109" s="72" t="str">
        <f>IF(OR($E109="",$G109=""),"",IF(AND($E$3=1),'Marks Entry 1st'!BA108,IF(AND($E$3=2),'Marks Entry 2nd'!BA108,IF(AND($E$3=3),'Marks Entry 3rd'!BA108,IF(AND($E$3=4),'Marks Entry 4th'!BA108,"")))))</f>
        <v/>
      </c>
      <c r="DN109" s="72" t="str">
        <f>IF(OR($E109="",$G109=""),"",IF(AND($E$3=1),'Marks Entry 1st'!BB108,IF(AND($E$3=2),'Marks Entry 2nd'!BB108,IF(AND($E$3=3),'Marks Entry 3rd'!BB108,IF(AND($E$3=4),'Marks Entry 4th'!BB108,"")))))</f>
        <v/>
      </c>
      <c r="DO109" s="328" t="str">
        <f t="shared" si="85"/>
        <v/>
      </c>
      <c r="DP109" s="73"/>
      <c r="DW109" s="75">
        <f>IF(AND($E$3=1),'Marks Entry 1st'!I108,IF(AND($E$3=2),'Marks Entry 2nd'!I108,IF(AND($E$3=3),'Marks Entry 3rd'!I108,IF(AND($E$3=4),'Marks Entry 4th'!I108,""))))</f>
        <v>0</v>
      </c>
    </row>
    <row r="110" spans="1:127" ht="18.899999999999999" customHeight="1">
      <c r="A110" s="94">
        <v>103</v>
      </c>
      <c r="B110" s="94" t="str">
        <f>IF(OR(DW110=0,DW110=""),"",IF(AND($E$3=1),'Marks Entry 1st'!I109,IF(AND($E$3=2),'Marks Entry 2nd'!I109,IF(AND($E$3=3),'Marks Entry 3rd'!I109,IF(AND($E$3=4),'Marks Entry 4th'!I109,"")))))</f>
        <v/>
      </c>
      <c r="C110" s="95" t="str">
        <f>IF(OR(B110=0,B110=""),"",IF(AND($E$3=1),'Marks Entry 1st'!B109,IF(AND($E$3=2),'Marks Entry 2nd'!B109,IF(AND($E$3=3),'Marks Entry 3rd'!B109,IF(AND($E$3=4),'Marks Entry 4th'!B109,"")))))</f>
        <v/>
      </c>
      <c r="D110" s="95" t="str">
        <f>IF(OR(B110=0,B110=""),"",IF(AND($E$3=1),'Marks Entry 1st'!C109,IF(AND($E$3=2),'Marks Entry 2nd'!C109,IF(AND($E$3=3),'Marks Entry 3rd'!C109,IF(AND($E$3=4),'Marks Entry 4th'!C109,"")))))</f>
        <v/>
      </c>
      <c r="E110" s="96" t="str">
        <f>IF(OR(B110=0,B110=""),"",IF(AND($E$3=1),'Marks Entry 1st'!E109,IF(AND($E$3=2),'Marks Entry 2nd'!E109,IF(AND($E$3=3),'Marks Entry 3rd'!E109,IF(AND($E$3=4),'Marks Entry 4th'!E109,"")))))</f>
        <v/>
      </c>
      <c r="F110" s="95" t="str">
        <f>IF(OR(B110=0,B110=""),"",IF(AND($E$3=1),'Marks Entry 1st'!D109,IF(AND($E$3=2),'Marks Entry 2nd'!D109,IF(AND($E$3=3),'Marks Entry 3rd'!D109,IF(AND($E$3=4),'Marks Entry 4th'!D109,"")))))</f>
        <v/>
      </c>
      <c r="G110" s="90" t="str">
        <f>IF(OR(B110=0,B110=""),"",IF(AND($E$3=1),'Marks Entry 1st'!F109,IF(AND($E$3=2),'Marks Entry 2nd'!F109,IF(AND($E$3=3),'Marks Entry 3rd'!F109,IF(AND($E$3=4),'Marks Entry 4th'!F109,"")))))</f>
        <v/>
      </c>
      <c r="H110" s="90" t="str">
        <f>IF(OR(B110=0,B110=""),"",IF(AND($E$3=1),'Marks Entry 1st'!G109,IF(AND($E$3=2),'Marks Entry 2nd'!G109,IF(AND($E$3=3),'Marks Entry 3rd'!G109,IF(AND($E$3=4),'Marks Entry 4th'!G109,"")))))</f>
        <v/>
      </c>
      <c r="I110" s="90" t="str">
        <f>IF(OR(B110=0,B110=""),"",IF(AND($E$3=1),'Marks Entry 1st'!H109,IF(AND($E$3=2),'Marks Entry 2nd'!H109,IF(AND($E$3=3),'Marks Entry 3rd'!H109,IF(AND($E$3=4),'Marks Entry 4th'!H109,"")))))</f>
        <v/>
      </c>
      <c r="J110" s="379" t="str">
        <f>IF(OR(B110=0,B110=""),"",IF(AND($E$3=1),'Marks Entry 1st'!J109,IF(AND($E$3=2),'Marks Entry 2nd'!J109,IF(AND($E$3=3),'Marks Entry 3rd'!J109,IF(AND($E$3=4),'Marks Entry 4th'!J109,"")))))</f>
        <v/>
      </c>
      <c r="K110" s="379" t="str">
        <f>IF(OR(B110=0,B110=""),"",IF(AND($E$3=1),'Marks Entry 1st'!K109,IF(AND($E$3=2),'Marks Entry 2nd'!K109,IF(AND($E$3=3),'Marks Entry 3rd'!K109,IF(AND($E$3=4),'Marks Entry 4th'!K109,"")))))</f>
        <v/>
      </c>
      <c r="L110" s="180" t="str">
        <f>IF(OR($E110="",$G110=""),"",IF(AND($E$3=1),'Marks Entry 1st'!L109,IF(AND($E$3=2),'Marks Entry 2nd'!L109,IF(AND($E$3=3),'Marks Entry 3rd'!L109,IF(AND($E$3=4),'Marks Entry 4th'!L109,"")))))</f>
        <v/>
      </c>
      <c r="M110" s="180" t="str">
        <f>IF(OR($E110="",$G110=""),"",IF(AND($E$3=1),'Marks Entry 1st'!M109,IF(AND($E$3=2),'Marks Entry 2nd'!M109,IF(AND($E$3=3),'Marks Entry 3rd'!M109,IF(AND($E$3=4),'Marks Entry 4th'!M109,"")))))</f>
        <v/>
      </c>
      <c r="N110" s="87" t="str">
        <f t="shared" si="86"/>
        <v/>
      </c>
      <c r="O110" s="180" t="str">
        <f>IF(OR($E110="",$G110=""),"",IF(AND($E$3=1),'Marks Entry 1st'!N109,IF(AND($E$3=2),'Marks Entry 2nd'!N109,IF(AND($E$3=3),'Marks Entry 3rd'!N109,IF(AND($E$3=4),'Marks Entry 4th'!N109,"")))))</f>
        <v/>
      </c>
      <c r="P110" s="180" t="str">
        <f>IF(OR($E110="",$G110=""),"",IF(AND($E$3=1),'Marks Entry 1st'!O109,IF(AND($E$3=2),'Marks Entry 2nd'!O109,IF(AND($E$3=3),'Marks Entry 3rd'!O109,IF(AND($E$3=4),'Marks Entry 4th'!O109,"")))))</f>
        <v/>
      </c>
      <c r="Q110" s="180" t="str">
        <f>IF(OR($E110="",$G110=""),"",IF(AND($E$3=1),'Marks Entry 1st'!P109,IF(AND($E$3=2),'Marks Entry 2nd'!P109,IF(AND($E$3=3),'Marks Entry 3rd'!P109,IF(AND($E$3=4),'Marks Entry 4th'!P109,"")))))</f>
        <v/>
      </c>
      <c r="R110" s="91" t="str">
        <f t="shared" si="87"/>
        <v/>
      </c>
      <c r="S110" s="87">
        <f t="shared" si="88"/>
        <v>0</v>
      </c>
      <c r="T110" s="93" t="str">
        <f>IF(OR($E110="",$G110=""),"",IF(AND($E$3=1),'Marks Entry 1st'!Q109,IF(AND($E$3=2),'Marks Entry 2nd'!Q109,IF(AND($E$3=3),'Marks Entry 3rd'!Q109,IF(AND($E$3=4),'Marks Entry 4th'!Q109,"")))))</f>
        <v/>
      </c>
      <c r="U110" s="93" t="str">
        <f>IF(OR($E110="",$G110=""),"",IF(AND($E$3=1),'Marks Entry 1st'!R109,IF(AND($E$3=2),'Marks Entry 2nd'!R109,IF(AND($E$3=3),'Marks Entry 3rd'!R109,IF(AND($E$3=4),'Marks Entry 4th'!R109,"")))))</f>
        <v/>
      </c>
      <c r="V110" s="93" t="str">
        <f>IF(OR($E110="",$G110=""),"",IF(AND($E$3=1),'Marks Entry 1st'!S109,IF(AND($E$3=2),'Marks Entry 2nd'!S109,IF(AND($E$3=3),'Marks Entry 3rd'!S109,IF(AND($E$3=4),'Marks Entry 4th'!S109,"")))))</f>
        <v/>
      </c>
      <c r="W110" s="92" t="str">
        <f t="shared" si="89"/>
        <v/>
      </c>
      <c r="X110" s="87" t="str">
        <f t="shared" si="90"/>
        <v/>
      </c>
      <c r="Y110" s="144">
        <f t="shared" si="91"/>
        <v>0</v>
      </c>
      <c r="Z110" s="144" t="str">
        <f t="shared" si="92"/>
        <v/>
      </c>
      <c r="AA110" s="144" t="str">
        <f t="shared" si="65"/>
        <v/>
      </c>
      <c r="AB110" s="144" t="str">
        <f t="shared" si="93"/>
        <v/>
      </c>
      <c r="AC110" s="144" t="str">
        <f t="shared" si="66"/>
        <v/>
      </c>
      <c r="AD110" s="148" t="str">
        <f t="shared" si="67"/>
        <v/>
      </c>
      <c r="AE110" s="180" t="str">
        <f>IF(OR($E110="",$G110=""),"",IF(AND($E$3=1),'Marks Entry 1st'!T109,IF(AND($E$3=2),'Marks Entry 2nd'!T109,IF(AND($E$3=3),'Marks Entry 3rd'!T109,IF(AND($E$3=4),'Marks Entry 4th'!T109,"")))))</f>
        <v/>
      </c>
      <c r="AF110" s="180" t="str">
        <f>IF(OR($E110="",$G110=""),"",IF(AND($E$3=1),'Marks Entry 1st'!U109,IF(AND($E$3=2),'Marks Entry 2nd'!U109,IF(AND($E$3=3),'Marks Entry 3rd'!U109,IF(AND($E$3=4),'Marks Entry 4th'!U109,"")))))</f>
        <v/>
      </c>
      <c r="AG110" s="87" t="str">
        <f t="shared" si="94"/>
        <v/>
      </c>
      <c r="AH110" s="180" t="str">
        <f>IF(OR($E110="",$G110=""),"",IF(AND($E$3=1),'Marks Entry 1st'!V109,IF(AND($E$3=2),'Marks Entry 2nd'!V109,IF(AND($E$3=3),'Marks Entry 3rd'!V109,IF(AND($E$3=4),'Marks Entry 4th'!V109,"")))))</f>
        <v/>
      </c>
      <c r="AI110" s="180" t="str">
        <f>IF(OR($E110="",$G110=""),"",IF(AND($E$3=1),'Marks Entry 1st'!W109,IF(AND($E$3=2),'Marks Entry 2nd'!W109,IF(AND($E$3=3),'Marks Entry 3rd'!W109,IF(AND($E$3=4),'Marks Entry 4th'!W109,"")))))</f>
        <v/>
      </c>
      <c r="AJ110" s="180" t="str">
        <f>IF(OR($E110="",$G110=""),"",IF(AND($E$3=1),'Marks Entry 1st'!X109,IF(AND($E$3=2),'Marks Entry 2nd'!X109,IF(AND($E$3=3),'Marks Entry 3rd'!X109,IF(AND($E$3=4),'Marks Entry 4th'!X109,"")))))</f>
        <v/>
      </c>
      <c r="AK110" s="91" t="str">
        <f t="shared" si="95"/>
        <v/>
      </c>
      <c r="AL110" s="87">
        <f t="shared" si="96"/>
        <v>0</v>
      </c>
      <c r="AM110" s="93" t="str">
        <f>IF(OR($E110="",$G110=""),"",IF(AND($E$3=1),'Marks Entry 1st'!Y109,IF(AND($E$3=2),'Marks Entry 2nd'!Y109,IF(AND($E$3=3),'Marks Entry 3rd'!Y109,IF(AND($E$3=4),'Marks Entry 4th'!Y109,"")))))</f>
        <v/>
      </c>
      <c r="AN110" s="93" t="str">
        <f>IF(OR($E110="",$G110=""),"",IF(AND($E$3=1),'Marks Entry 1st'!Z109,IF(AND($E$3=2),'Marks Entry 2nd'!Z109,IF(AND($E$3=3),'Marks Entry 3rd'!Z109,IF(AND($E$3=4),'Marks Entry 4th'!Z109,"")))))</f>
        <v/>
      </c>
      <c r="AO110" s="93" t="str">
        <f>IF(OR($E110="",$G110=""),"",IF(AND($E$3=1),'Marks Entry 1st'!AA109,IF(AND($E$3=2),'Marks Entry 2nd'!AA109,IF(AND($E$3=3),'Marks Entry 3rd'!AA109,IF(AND($E$3=4),'Marks Entry 4th'!AA109,"")))))</f>
        <v/>
      </c>
      <c r="AP110" s="92" t="str">
        <f t="shared" si="97"/>
        <v/>
      </c>
      <c r="AQ110" s="87" t="str">
        <f t="shared" si="98"/>
        <v/>
      </c>
      <c r="AR110" s="144">
        <f t="shared" si="99"/>
        <v>0</v>
      </c>
      <c r="AS110" s="144" t="str">
        <f t="shared" si="100"/>
        <v/>
      </c>
      <c r="AT110" s="144" t="str">
        <f t="shared" si="68"/>
        <v/>
      </c>
      <c r="AU110" s="144" t="str">
        <f t="shared" si="101"/>
        <v/>
      </c>
      <c r="AV110" s="144" t="str">
        <f t="shared" si="69"/>
        <v/>
      </c>
      <c r="AW110" s="148" t="str">
        <f t="shared" si="70"/>
        <v/>
      </c>
      <c r="AX110" s="180" t="str">
        <f>IF(OR($E110="",$G110=""),"",IF(AND($E$3=1),'Marks Entry 1st'!AB109,IF(AND($E$3=2),'Marks Entry 2nd'!AB109,IF(AND($E$3=3),'Marks Entry 3rd'!AB109,IF(AND($E$3=4),'Marks Entry 4th'!AB109,"")))))</f>
        <v/>
      </c>
      <c r="AY110" s="180" t="str">
        <f>IF(OR($E110="",$G110=""),"",IF(AND($E$3=1),'Marks Entry 1st'!AC109,IF(AND($E$3=2),'Marks Entry 2nd'!AC109,IF(AND($E$3=3),'Marks Entry 3rd'!AC109,IF(AND($E$3=4),'Marks Entry 4th'!AC109,"")))))</f>
        <v/>
      </c>
      <c r="AZ110" s="87" t="str">
        <f t="shared" si="102"/>
        <v/>
      </c>
      <c r="BA110" s="180" t="str">
        <f>IF(OR($E110="",$G110=""),"",IF(AND($E$3=1),'Marks Entry 1st'!AD109,IF(AND($E$3=2),'Marks Entry 2nd'!AD109,IF(AND($E$3=3),'Marks Entry 3rd'!AD109,IF(AND($E$3=4),'Marks Entry 4th'!AD109,"")))))</f>
        <v/>
      </c>
      <c r="BB110" s="180" t="str">
        <f>IF(OR($E110="",$G110=""),"",IF(AND($E$3=1),'Marks Entry 1st'!AE109,IF(AND($E$3=2),'Marks Entry 2nd'!AE109,IF(AND($E$3=3),'Marks Entry 3rd'!AE109,IF(AND($E$3=4),'Marks Entry 4th'!AE109,"")))))</f>
        <v/>
      </c>
      <c r="BC110" s="180" t="str">
        <f>IF(OR($E110="",$G110=""),"",IF(AND($E$3=1),'Marks Entry 1st'!AF109,IF(AND($E$3=2),'Marks Entry 2nd'!AF109,IF(AND($E$3=3),'Marks Entry 3rd'!AF109,IF(AND($E$3=4),'Marks Entry 4th'!AF109,"")))))</f>
        <v/>
      </c>
      <c r="BD110" s="91" t="str">
        <f t="shared" si="103"/>
        <v/>
      </c>
      <c r="BE110" s="87">
        <f t="shared" si="104"/>
        <v>0</v>
      </c>
      <c r="BF110" s="93" t="str">
        <f>IF(OR($E110="",$G110=""),"",IF(AND($E$3=1),'Marks Entry 1st'!AG109,IF(AND($E$3=2),'Marks Entry 2nd'!AG109,IF(AND($E$3=3),'Marks Entry 3rd'!AG109,IF(AND($E$3=4),'Marks Entry 4th'!AG109,"")))))</f>
        <v/>
      </c>
      <c r="BG110" s="93" t="str">
        <f>IF(OR($E110="",$G110=""),"",IF(AND($E$3=1),'Marks Entry 1st'!AH109,IF(AND($E$3=2),'Marks Entry 2nd'!AH109,IF(AND($E$3=3),'Marks Entry 3rd'!AH109,IF(AND($E$3=4),'Marks Entry 4th'!AH109,"")))))</f>
        <v/>
      </c>
      <c r="BH110" s="93" t="str">
        <f>IF(OR($E110="",$G110=""),"",IF(AND($E$3=1),'Marks Entry 1st'!AI109,IF(AND($E$3=2),'Marks Entry 2nd'!AI109,IF(AND($E$3=3),'Marks Entry 3rd'!AI109,IF(AND($E$3=4),'Marks Entry 4th'!AI109,"")))))</f>
        <v/>
      </c>
      <c r="BI110" s="92" t="str">
        <f t="shared" si="105"/>
        <v/>
      </c>
      <c r="BJ110" s="87" t="str">
        <f t="shared" si="106"/>
        <v/>
      </c>
      <c r="BK110" s="144">
        <f t="shared" si="107"/>
        <v>0</v>
      </c>
      <c r="BL110" s="144" t="str">
        <f t="shared" si="108"/>
        <v/>
      </c>
      <c r="BM110" s="144" t="str">
        <f t="shared" si="71"/>
        <v/>
      </c>
      <c r="BN110" s="144" t="str">
        <f t="shared" si="109"/>
        <v/>
      </c>
      <c r="BO110" s="144" t="str">
        <f t="shared" si="72"/>
        <v/>
      </c>
      <c r="BP110" s="148" t="str">
        <f t="shared" si="73"/>
        <v/>
      </c>
      <c r="BQ110" s="180" t="str">
        <f>IF(OR($E110="",$G110=""),"",IF(AND($E$3=1),'Marks Entry 1st'!AJ109,IF(AND($E$3=2),'Marks Entry 2nd'!AJ109,IF(AND($E$3=3),'Marks Entry 3rd'!AJ109,IF(AND($E$3=4),'Marks Entry 4th'!AJ109,"")))))</f>
        <v/>
      </c>
      <c r="BR110" s="180" t="str">
        <f>IF(OR($E110="",$G110=""),"",IF(AND($E$3=1),'Marks Entry 1st'!AK109,IF(AND($E$3=2),'Marks Entry 2nd'!AK109,IF(AND($E$3=3),'Marks Entry 3rd'!AK109,IF(AND($E$3=4),'Marks Entry 4th'!AK109,"")))))</f>
        <v/>
      </c>
      <c r="BS110" s="87" t="str">
        <f t="shared" si="110"/>
        <v/>
      </c>
      <c r="BT110" s="180" t="str">
        <f>IF(OR($E110="",$G110=""),"",IF(AND($E$3=1),'Marks Entry 1st'!AL109,IF(AND($E$3=2),'Marks Entry 2nd'!AL109,IF(AND($E$3=3),'Marks Entry 3rd'!AL109,IF(AND($E$3=4),'Marks Entry 4th'!AL109,"")))))</f>
        <v/>
      </c>
      <c r="BU110" s="180" t="str">
        <f>IF(OR($E110="",$G110=""),"",IF(AND($E$3=1),'Marks Entry 1st'!AM109,IF(AND($E$3=2),'Marks Entry 2nd'!AM109,IF(AND($E$3=3),'Marks Entry 3rd'!AM109,IF(AND($E$3=4),'Marks Entry 4th'!AM109,"")))))</f>
        <v/>
      </c>
      <c r="BV110" s="180" t="str">
        <f>IF(OR($E110="",$G110=""),"",IF(AND($E$3=1),'Marks Entry 1st'!AN109,IF(AND($E$3=2),'Marks Entry 2nd'!AN109,IF(AND($E$3=3),'Marks Entry 3rd'!AN109,IF(AND($E$3=4),'Marks Entry 4th'!AN109,"")))))</f>
        <v/>
      </c>
      <c r="BW110" s="91" t="str">
        <f t="shared" si="111"/>
        <v/>
      </c>
      <c r="BX110" s="87">
        <f t="shared" si="112"/>
        <v>0</v>
      </c>
      <c r="BY110" s="93" t="str">
        <f>IF(OR($E110="",$G110=""),"",IF(AND($E$3=1),'Marks Entry 1st'!AO109,IF(AND($E$3=2),'Marks Entry 2nd'!AO109,IF(AND($E$3=3),'Marks Entry 3rd'!AO109,IF(AND($E$3=4),'Marks Entry 4th'!AO109,"")))))</f>
        <v/>
      </c>
      <c r="BZ110" s="93" t="str">
        <f>IF(OR($E110="",$G110=""),"",IF(AND($E$3=1),'Marks Entry 1st'!AP109,IF(AND($E$3=2),'Marks Entry 2nd'!AP109,IF(AND($E$3=3),'Marks Entry 3rd'!AP109,IF(AND($E$3=4),'Marks Entry 4th'!AP109,"")))))</f>
        <v/>
      </c>
      <c r="CA110" s="93" t="str">
        <f>IF(OR($E110="",$G110=""),"",IF(AND($E$3=1),'Marks Entry 1st'!AQ109,IF(AND($E$3=2),'Marks Entry 2nd'!AQ109,IF(AND($E$3=3),'Marks Entry 3rd'!AQ109,IF(AND($E$3=4),'Marks Entry 4th'!AQ109,"")))))</f>
        <v/>
      </c>
      <c r="CB110" s="92" t="str">
        <f t="shared" si="113"/>
        <v/>
      </c>
      <c r="CC110" s="87" t="str">
        <f t="shared" si="114"/>
        <v/>
      </c>
      <c r="CD110" s="144">
        <f t="shared" si="115"/>
        <v>0</v>
      </c>
      <c r="CE110" s="144" t="str">
        <f t="shared" si="116"/>
        <v/>
      </c>
      <c r="CF110" s="144" t="str">
        <f t="shared" si="74"/>
        <v/>
      </c>
      <c r="CG110" s="144" t="str">
        <f t="shared" si="117"/>
        <v/>
      </c>
      <c r="CH110" s="144" t="str">
        <f t="shared" si="75"/>
        <v/>
      </c>
      <c r="CI110" s="148" t="str">
        <f t="shared" si="76"/>
        <v/>
      </c>
      <c r="CJ110" s="380" t="str">
        <f>IF(OR($E110="",$G110=""),"",IF(AND($E$3=1),'Marks Entry 1st'!AR109,IF(AND($E$3=2),'Marks Entry 2nd'!AR109,IF(AND($E$3=3),'Marks Entry 3rd'!AR109,IF(AND($E$3=4),'Marks Entry 4th'!AR109,"")))))</f>
        <v/>
      </c>
      <c r="CK110" s="380" t="str">
        <f>IF(OR($E110="",$G110=""),"",IF(AND($E$3=1),'Marks Entry 1st'!AS109,IF(AND($E$3=2),'Marks Entry 2nd'!AS109,IF(AND($E$3=3),'Marks Entry 3rd'!AS109,IF(AND($E$3=4),'Marks Entry 4th'!AS109,"")))))</f>
        <v/>
      </c>
      <c r="CL110" s="380" t="str">
        <f>IF(OR($E110="",$G110=""),"",IF(AND($E$3=1),'Marks Entry 1st'!AT109,IF(AND($E$3=2),'Marks Entry 2nd'!AT109,IF(AND($E$3=3),'Marks Entry 3rd'!AT109,IF(AND($E$3=4),'Marks Entry 4th'!AT109,"")))))</f>
        <v/>
      </c>
      <c r="CM110" s="181" t="str">
        <f t="shared" si="118"/>
        <v/>
      </c>
      <c r="CN110" s="182">
        <f t="shared" si="119"/>
        <v>0</v>
      </c>
      <c r="CO110" s="182" t="str">
        <f t="shared" si="120"/>
        <v/>
      </c>
      <c r="CP110" s="182" t="str">
        <f t="shared" si="121"/>
        <v/>
      </c>
      <c r="CQ110" s="147" t="str">
        <f t="shared" si="77"/>
        <v/>
      </c>
      <c r="CR110" s="380" t="str">
        <f>IF(OR($E110="",$G110=""),"",IF(AND($E$3=1),'Marks Entry 1st'!AU109,IF(AND($E$3=2),'Marks Entry 2nd'!AU109,IF(AND($E$3=3),'Marks Entry 3rd'!AU109,IF(AND($E$3=4),'Marks Entry 4th'!AU109,"")))))</f>
        <v/>
      </c>
      <c r="CS110" s="380" t="str">
        <f>IF(OR($E110="",$G110=""),"",IF(AND($E$3=1),'Marks Entry 1st'!AV109,IF(AND($E$3=2),'Marks Entry 2nd'!AV109,IF(AND($E$3=3),'Marks Entry 3rd'!AV109,IF(AND($E$3=4),'Marks Entry 4th'!AV109,"")))))</f>
        <v/>
      </c>
      <c r="CT110" s="380" t="str">
        <f>IF(OR($E110="",$G110=""),"",IF(AND($E$3=1),'Marks Entry 1st'!AW109,IF(AND($E$3=2),'Marks Entry 2nd'!AW109,IF(AND($E$3=3),'Marks Entry 3rd'!AW109,IF(AND($E$3=4),'Marks Entry 4th'!AW109,"")))))</f>
        <v/>
      </c>
      <c r="CU110" s="181" t="str">
        <f t="shared" si="122"/>
        <v/>
      </c>
      <c r="CV110" s="182">
        <f t="shared" si="123"/>
        <v>0</v>
      </c>
      <c r="CW110" s="182" t="str">
        <f t="shared" si="124"/>
        <v/>
      </c>
      <c r="CX110" s="182" t="str">
        <f t="shared" si="125"/>
        <v/>
      </c>
      <c r="CY110" s="147" t="str">
        <f t="shared" si="78"/>
        <v/>
      </c>
      <c r="CZ110" s="380" t="str">
        <f>IF(OR($E110="",$G110=""),"",IF(AND($E$3=1),'Marks Entry 1st'!AX109,IF(AND($E$3=2),'Marks Entry 2nd'!AX109,IF(AND($E$3=3),'Marks Entry 3rd'!AX109,IF(AND($E$3=4),'Marks Entry 4th'!AX109,"")))))</f>
        <v/>
      </c>
      <c r="DA110" s="380" t="str">
        <f>IF(OR($E110="",$G110=""),"",IF(AND($E$3=1),'Marks Entry 1st'!AY109,IF(AND($E$3=2),'Marks Entry 2nd'!AY109,IF(AND($E$3=3),'Marks Entry 3rd'!AY109,IF(AND($E$3=4),'Marks Entry 4th'!AY109,"")))))</f>
        <v/>
      </c>
      <c r="DB110" s="380" t="str">
        <f>IF(OR($E110="",$G110=""),"",IF(AND($E$3=1),'Marks Entry 1st'!AZ109,IF(AND($E$3=2),'Marks Entry 2nd'!AZ109,IF(AND($E$3=3),'Marks Entry 3rd'!AZ109,IF(AND($E$3=4),'Marks Entry 4th'!AZ109,"")))))</f>
        <v/>
      </c>
      <c r="DC110" s="181" t="str">
        <f t="shared" si="126"/>
        <v/>
      </c>
      <c r="DD110" s="182">
        <f t="shared" si="127"/>
        <v>0</v>
      </c>
      <c r="DE110" s="182" t="str">
        <f t="shared" si="128"/>
        <v/>
      </c>
      <c r="DF110" s="182" t="str">
        <f t="shared" si="129"/>
        <v/>
      </c>
      <c r="DG110" s="147" t="str">
        <f t="shared" si="79"/>
        <v/>
      </c>
      <c r="DH110" s="104" t="str">
        <f t="shared" si="80"/>
        <v/>
      </c>
      <c r="DI110" s="105" t="str">
        <f t="shared" si="81"/>
        <v/>
      </c>
      <c r="DJ110" s="111" t="str">
        <f t="shared" si="82"/>
        <v/>
      </c>
      <c r="DK110" s="112" t="str">
        <f t="shared" si="83"/>
        <v/>
      </c>
      <c r="DL110" s="386" t="str">
        <f t="shared" si="84"/>
        <v/>
      </c>
      <c r="DM110" s="72" t="str">
        <f>IF(OR($E110="",$G110=""),"",IF(AND($E$3=1),'Marks Entry 1st'!BA109,IF(AND($E$3=2),'Marks Entry 2nd'!BA109,IF(AND($E$3=3),'Marks Entry 3rd'!BA109,IF(AND($E$3=4),'Marks Entry 4th'!BA109,"")))))</f>
        <v/>
      </c>
      <c r="DN110" s="72" t="str">
        <f>IF(OR($E110="",$G110=""),"",IF(AND($E$3=1),'Marks Entry 1st'!BB109,IF(AND($E$3=2),'Marks Entry 2nd'!BB109,IF(AND($E$3=3),'Marks Entry 3rd'!BB109,IF(AND($E$3=4),'Marks Entry 4th'!BB109,"")))))</f>
        <v/>
      </c>
      <c r="DO110" s="328" t="str">
        <f t="shared" si="85"/>
        <v/>
      </c>
      <c r="DP110" s="73"/>
      <c r="DW110" s="75">
        <f>IF(AND($E$3=1),'Marks Entry 1st'!I109,IF(AND($E$3=2),'Marks Entry 2nd'!I109,IF(AND($E$3=3),'Marks Entry 3rd'!I109,IF(AND($E$3=4),'Marks Entry 4th'!I109,""))))</f>
        <v>0</v>
      </c>
    </row>
    <row r="111" spans="1:127" ht="18.899999999999999" customHeight="1">
      <c r="A111" s="94">
        <v>104</v>
      </c>
      <c r="B111" s="94" t="str">
        <f>IF(OR(DW111=0,DW111=""),"",IF(AND($E$3=1),'Marks Entry 1st'!I110,IF(AND($E$3=2),'Marks Entry 2nd'!I110,IF(AND($E$3=3),'Marks Entry 3rd'!I110,IF(AND($E$3=4),'Marks Entry 4th'!I110,"")))))</f>
        <v/>
      </c>
      <c r="C111" s="95" t="str">
        <f>IF(OR(B111=0,B111=""),"",IF(AND($E$3=1),'Marks Entry 1st'!B110,IF(AND($E$3=2),'Marks Entry 2nd'!B110,IF(AND($E$3=3),'Marks Entry 3rd'!B110,IF(AND($E$3=4),'Marks Entry 4th'!B110,"")))))</f>
        <v/>
      </c>
      <c r="D111" s="95" t="str">
        <f>IF(OR(B111=0,B111=""),"",IF(AND($E$3=1),'Marks Entry 1st'!C110,IF(AND($E$3=2),'Marks Entry 2nd'!C110,IF(AND($E$3=3),'Marks Entry 3rd'!C110,IF(AND($E$3=4),'Marks Entry 4th'!C110,"")))))</f>
        <v/>
      </c>
      <c r="E111" s="96" t="str">
        <f>IF(OR(B111=0,B111=""),"",IF(AND($E$3=1),'Marks Entry 1st'!E110,IF(AND($E$3=2),'Marks Entry 2nd'!E110,IF(AND($E$3=3),'Marks Entry 3rd'!E110,IF(AND($E$3=4),'Marks Entry 4th'!E110,"")))))</f>
        <v/>
      </c>
      <c r="F111" s="95" t="str">
        <f>IF(OR(B111=0,B111=""),"",IF(AND($E$3=1),'Marks Entry 1st'!D110,IF(AND($E$3=2),'Marks Entry 2nd'!D110,IF(AND($E$3=3),'Marks Entry 3rd'!D110,IF(AND($E$3=4),'Marks Entry 4th'!D110,"")))))</f>
        <v/>
      </c>
      <c r="G111" s="90" t="str">
        <f>IF(OR(B111=0,B111=""),"",IF(AND($E$3=1),'Marks Entry 1st'!F110,IF(AND($E$3=2),'Marks Entry 2nd'!F110,IF(AND($E$3=3),'Marks Entry 3rd'!F110,IF(AND($E$3=4),'Marks Entry 4th'!F110,"")))))</f>
        <v/>
      </c>
      <c r="H111" s="90" t="str">
        <f>IF(OR(B111=0,B111=""),"",IF(AND($E$3=1),'Marks Entry 1st'!G110,IF(AND($E$3=2),'Marks Entry 2nd'!G110,IF(AND($E$3=3),'Marks Entry 3rd'!G110,IF(AND($E$3=4),'Marks Entry 4th'!G110,"")))))</f>
        <v/>
      </c>
      <c r="I111" s="90" t="str">
        <f>IF(OR(B111=0,B111=""),"",IF(AND($E$3=1),'Marks Entry 1st'!H110,IF(AND($E$3=2),'Marks Entry 2nd'!H110,IF(AND($E$3=3),'Marks Entry 3rd'!H110,IF(AND($E$3=4),'Marks Entry 4th'!H110,"")))))</f>
        <v/>
      </c>
      <c r="J111" s="379" t="str">
        <f>IF(OR(B111=0,B111=""),"",IF(AND($E$3=1),'Marks Entry 1st'!J110,IF(AND($E$3=2),'Marks Entry 2nd'!J110,IF(AND($E$3=3),'Marks Entry 3rd'!J110,IF(AND($E$3=4),'Marks Entry 4th'!J110,"")))))</f>
        <v/>
      </c>
      <c r="K111" s="379" t="str">
        <f>IF(OR(B111=0,B111=""),"",IF(AND($E$3=1),'Marks Entry 1st'!K110,IF(AND($E$3=2),'Marks Entry 2nd'!K110,IF(AND($E$3=3),'Marks Entry 3rd'!K110,IF(AND($E$3=4),'Marks Entry 4th'!K110,"")))))</f>
        <v/>
      </c>
      <c r="L111" s="180" t="str">
        <f>IF(OR($E111="",$G111=""),"",IF(AND($E$3=1),'Marks Entry 1st'!L110,IF(AND($E$3=2),'Marks Entry 2nd'!L110,IF(AND($E$3=3),'Marks Entry 3rd'!L110,IF(AND($E$3=4),'Marks Entry 4th'!L110,"")))))</f>
        <v/>
      </c>
      <c r="M111" s="180" t="str">
        <f>IF(OR($E111="",$G111=""),"",IF(AND($E$3=1),'Marks Entry 1st'!M110,IF(AND($E$3=2),'Marks Entry 2nd'!M110,IF(AND($E$3=3),'Marks Entry 3rd'!M110,IF(AND($E$3=4),'Marks Entry 4th'!M110,"")))))</f>
        <v/>
      </c>
      <c r="N111" s="87" t="str">
        <f t="shared" si="86"/>
        <v/>
      </c>
      <c r="O111" s="180" t="str">
        <f>IF(OR($E111="",$G111=""),"",IF(AND($E$3=1),'Marks Entry 1st'!N110,IF(AND($E$3=2),'Marks Entry 2nd'!N110,IF(AND($E$3=3),'Marks Entry 3rd'!N110,IF(AND($E$3=4),'Marks Entry 4th'!N110,"")))))</f>
        <v/>
      </c>
      <c r="P111" s="180" t="str">
        <f>IF(OR($E111="",$G111=""),"",IF(AND($E$3=1),'Marks Entry 1st'!O110,IF(AND($E$3=2),'Marks Entry 2nd'!O110,IF(AND($E$3=3),'Marks Entry 3rd'!O110,IF(AND($E$3=4),'Marks Entry 4th'!O110,"")))))</f>
        <v/>
      </c>
      <c r="Q111" s="180" t="str">
        <f>IF(OR($E111="",$G111=""),"",IF(AND($E$3=1),'Marks Entry 1st'!P110,IF(AND($E$3=2),'Marks Entry 2nd'!P110,IF(AND($E$3=3),'Marks Entry 3rd'!P110,IF(AND($E$3=4),'Marks Entry 4th'!P110,"")))))</f>
        <v/>
      </c>
      <c r="R111" s="91" t="str">
        <f t="shared" si="87"/>
        <v/>
      </c>
      <c r="S111" s="87">
        <f t="shared" si="88"/>
        <v>0</v>
      </c>
      <c r="T111" s="93" t="str">
        <f>IF(OR($E111="",$G111=""),"",IF(AND($E$3=1),'Marks Entry 1st'!Q110,IF(AND($E$3=2),'Marks Entry 2nd'!Q110,IF(AND($E$3=3),'Marks Entry 3rd'!Q110,IF(AND($E$3=4),'Marks Entry 4th'!Q110,"")))))</f>
        <v/>
      </c>
      <c r="U111" s="93" t="str">
        <f>IF(OR($E111="",$G111=""),"",IF(AND($E$3=1),'Marks Entry 1st'!R110,IF(AND($E$3=2),'Marks Entry 2nd'!R110,IF(AND($E$3=3),'Marks Entry 3rd'!R110,IF(AND($E$3=4),'Marks Entry 4th'!R110,"")))))</f>
        <v/>
      </c>
      <c r="V111" s="93" t="str">
        <f>IF(OR($E111="",$G111=""),"",IF(AND($E$3=1),'Marks Entry 1st'!S110,IF(AND($E$3=2),'Marks Entry 2nd'!S110,IF(AND($E$3=3),'Marks Entry 3rd'!S110,IF(AND($E$3=4),'Marks Entry 4th'!S110,"")))))</f>
        <v/>
      </c>
      <c r="W111" s="92" t="str">
        <f t="shared" si="89"/>
        <v/>
      </c>
      <c r="X111" s="87" t="str">
        <f t="shared" si="90"/>
        <v/>
      </c>
      <c r="Y111" s="144">
        <f t="shared" si="91"/>
        <v>0</v>
      </c>
      <c r="Z111" s="144" t="str">
        <f t="shared" si="92"/>
        <v/>
      </c>
      <c r="AA111" s="144" t="str">
        <f t="shared" si="65"/>
        <v/>
      </c>
      <c r="AB111" s="144" t="str">
        <f t="shared" si="93"/>
        <v/>
      </c>
      <c r="AC111" s="144" t="str">
        <f t="shared" si="66"/>
        <v/>
      </c>
      <c r="AD111" s="148" t="str">
        <f t="shared" si="67"/>
        <v/>
      </c>
      <c r="AE111" s="180" t="str">
        <f>IF(OR($E111="",$G111=""),"",IF(AND($E$3=1),'Marks Entry 1st'!T110,IF(AND($E$3=2),'Marks Entry 2nd'!T110,IF(AND($E$3=3),'Marks Entry 3rd'!T110,IF(AND($E$3=4),'Marks Entry 4th'!T110,"")))))</f>
        <v/>
      </c>
      <c r="AF111" s="180" t="str">
        <f>IF(OR($E111="",$G111=""),"",IF(AND($E$3=1),'Marks Entry 1st'!U110,IF(AND($E$3=2),'Marks Entry 2nd'!U110,IF(AND($E$3=3),'Marks Entry 3rd'!U110,IF(AND($E$3=4),'Marks Entry 4th'!U110,"")))))</f>
        <v/>
      </c>
      <c r="AG111" s="87" t="str">
        <f t="shared" si="94"/>
        <v/>
      </c>
      <c r="AH111" s="180" t="str">
        <f>IF(OR($E111="",$G111=""),"",IF(AND($E$3=1),'Marks Entry 1st'!V110,IF(AND($E$3=2),'Marks Entry 2nd'!V110,IF(AND($E$3=3),'Marks Entry 3rd'!V110,IF(AND($E$3=4),'Marks Entry 4th'!V110,"")))))</f>
        <v/>
      </c>
      <c r="AI111" s="180" t="str">
        <f>IF(OR($E111="",$G111=""),"",IF(AND($E$3=1),'Marks Entry 1st'!W110,IF(AND($E$3=2),'Marks Entry 2nd'!W110,IF(AND($E$3=3),'Marks Entry 3rd'!W110,IF(AND($E$3=4),'Marks Entry 4th'!W110,"")))))</f>
        <v/>
      </c>
      <c r="AJ111" s="180" t="str">
        <f>IF(OR($E111="",$G111=""),"",IF(AND($E$3=1),'Marks Entry 1st'!X110,IF(AND($E$3=2),'Marks Entry 2nd'!X110,IF(AND($E$3=3),'Marks Entry 3rd'!X110,IF(AND($E$3=4),'Marks Entry 4th'!X110,"")))))</f>
        <v/>
      </c>
      <c r="AK111" s="91" t="str">
        <f t="shared" si="95"/>
        <v/>
      </c>
      <c r="AL111" s="87">
        <f t="shared" si="96"/>
        <v>0</v>
      </c>
      <c r="AM111" s="93" t="str">
        <f>IF(OR($E111="",$G111=""),"",IF(AND($E$3=1),'Marks Entry 1st'!Y110,IF(AND($E$3=2),'Marks Entry 2nd'!Y110,IF(AND($E$3=3),'Marks Entry 3rd'!Y110,IF(AND($E$3=4),'Marks Entry 4th'!Y110,"")))))</f>
        <v/>
      </c>
      <c r="AN111" s="93" t="str">
        <f>IF(OR($E111="",$G111=""),"",IF(AND($E$3=1),'Marks Entry 1st'!Z110,IF(AND($E$3=2),'Marks Entry 2nd'!Z110,IF(AND($E$3=3),'Marks Entry 3rd'!Z110,IF(AND($E$3=4),'Marks Entry 4th'!Z110,"")))))</f>
        <v/>
      </c>
      <c r="AO111" s="93" t="str">
        <f>IF(OR($E111="",$G111=""),"",IF(AND($E$3=1),'Marks Entry 1st'!AA110,IF(AND($E$3=2),'Marks Entry 2nd'!AA110,IF(AND($E$3=3),'Marks Entry 3rd'!AA110,IF(AND($E$3=4),'Marks Entry 4th'!AA110,"")))))</f>
        <v/>
      </c>
      <c r="AP111" s="92" t="str">
        <f t="shared" si="97"/>
        <v/>
      </c>
      <c r="AQ111" s="87" t="str">
        <f t="shared" si="98"/>
        <v/>
      </c>
      <c r="AR111" s="144">
        <f t="shared" si="99"/>
        <v>0</v>
      </c>
      <c r="AS111" s="144" t="str">
        <f t="shared" si="100"/>
        <v/>
      </c>
      <c r="AT111" s="144" t="str">
        <f t="shared" si="68"/>
        <v/>
      </c>
      <c r="AU111" s="144" t="str">
        <f t="shared" si="101"/>
        <v/>
      </c>
      <c r="AV111" s="144" t="str">
        <f t="shared" si="69"/>
        <v/>
      </c>
      <c r="AW111" s="148" t="str">
        <f t="shared" si="70"/>
        <v/>
      </c>
      <c r="AX111" s="180" t="str">
        <f>IF(OR($E111="",$G111=""),"",IF(AND($E$3=1),'Marks Entry 1st'!AB110,IF(AND($E$3=2),'Marks Entry 2nd'!AB110,IF(AND($E$3=3),'Marks Entry 3rd'!AB110,IF(AND($E$3=4),'Marks Entry 4th'!AB110,"")))))</f>
        <v/>
      </c>
      <c r="AY111" s="180" t="str">
        <f>IF(OR($E111="",$G111=""),"",IF(AND($E$3=1),'Marks Entry 1st'!AC110,IF(AND($E$3=2),'Marks Entry 2nd'!AC110,IF(AND($E$3=3),'Marks Entry 3rd'!AC110,IF(AND($E$3=4),'Marks Entry 4th'!AC110,"")))))</f>
        <v/>
      </c>
      <c r="AZ111" s="87" t="str">
        <f t="shared" si="102"/>
        <v/>
      </c>
      <c r="BA111" s="180" t="str">
        <f>IF(OR($E111="",$G111=""),"",IF(AND($E$3=1),'Marks Entry 1st'!AD110,IF(AND($E$3=2),'Marks Entry 2nd'!AD110,IF(AND($E$3=3),'Marks Entry 3rd'!AD110,IF(AND($E$3=4),'Marks Entry 4th'!AD110,"")))))</f>
        <v/>
      </c>
      <c r="BB111" s="180" t="str">
        <f>IF(OR($E111="",$G111=""),"",IF(AND($E$3=1),'Marks Entry 1st'!AE110,IF(AND($E$3=2),'Marks Entry 2nd'!AE110,IF(AND($E$3=3),'Marks Entry 3rd'!AE110,IF(AND($E$3=4),'Marks Entry 4th'!AE110,"")))))</f>
        <v/>
      </c>
      <c r="BC111" s="180" t="str">
        <f>IF(OR($E111="",$G111=""),"",IF(AND($E$3=1),'Marks Entry 1st'!AF110,IF(AND($E$3=2),'Marks Entry 2nd'!AF110,IF(AND($E$3=3),'Marks Entry 3rd'!AF110,IF(AND($E$3=4),'Marks Entry 4th'!AF110,"")))))</f>
        <v/>
      </c>
      <c r="BD111" s="91" t="str">
        <f t="shared" si="103"/>
        <v/>
      </c>
      <c r="BE111" s="87">
        <f t="shared" si="104"/>
        <v>0</v>
      </c>
      <c r="BF111" s="93" t="str">
        <f>IF(OR($E111="",$G111=""),"",IF(AND($E$3=1),'Marks Entry 1st'!AG110,IF(AND($E$3=2),'Marks Entry 2nd'!AG110,IF(AND($E$3=3),'Marks Entry 3rd'!AG110,IF(AND($E$3=4),'Marks Entry 4th'!AG110,"")))))</f>
        <v/>
      </c>
      <c r="BG111" s="93" t="str">
        <f>IF(OR($E111="",$G111=""),"",IF(AND($E$3=1),'Marks Entry 1st'!AH110,IF(AND($E$3=2),'Marks Entry 2nd'!AH110,IF(AND($E$3=3),'Marks Entry 3rd'!AH110,IF(AND($E$3=4),'Marks Entry 4th'!AH110,"")))))</f>
        <v/>
      </c>
      <c r="BH111" s="93" t="str">
        <f>IF(OR($E111="",$G111=""),"",IF(AND($E$3=1),'Marks Entry 1st'!AI110,IF(AND($E$3=2),'Marks Entry 2nd'!AI110,IF(AND($E$3=3),'Marks Entry 3rd'!AI110,IF(AND($E$3=4),'Marks Entry 4th'!AI110,"")))))</f>
        <v/>
      </c>
      <c r="BI111" s="92" t="str">
        <f t="shared" si="105"/>
        <v/>
      </c>
      <c r="BJ111" s="87" t="str">
        <f t="shared" si="106"/>
        <v/>
      </c>
      <c r="BK111" s="144">
        <f t="shared" si="107"/>
        <v>0</v>
      </c>
      <c r="BL111" s="144" t="str">
        <f t="shared" si="108"/>
        <v/>
      </c>
      <c r="BM111" s="144" t="str">
        <f t="shared" si="71"/>
        <v/>
      </c>
      <c r="BN111" s="144" t="str">
        <f t="shared" si="109"/>
        <v/>
      </c>
      <c r="BO111" s="144" t="str">
        <f t="shared" si="72"/>
        <v/>
      </c>
      <c r="BP111" s="148" t="str">
        <f t="shared" si="73"/>
        <v/>
      </c>
      <c r="BQ111" s="180" t="str">
        <f>IF(OR($E111="",$G111=""),"",IF(AND($E$3=1),'Marks Entry 1st'!AJ110,IF(AND($E$3=2),'Marks Entry 2nd'!AJ110,IF(AND($E$3=3),'Marks Entry 3rd'!AJ110,IF(AND($E$3=4),'Marks Entry 4th'!AJ110,"")))))</f>
        <v/>
      </c>
      <c r="BR111" s="180" t="str">
        <f>IF(OR($E111="",$G111=""),"",IF(AND($E$3=1),'Marks Entry 1st'!AK110,IF(AND($E$3=2),'Marks Entry 2nd'!AK110,IF(AND($E$3=3),'Marks Entry 3rd'!AK110,IF(AND($E$3=4),'Marks Entry 4th'!AK110,"")))))</f>
        <v/>
      </c>
      <c r="BS111" s="87" t="str">
        <f t="shared" si="110"/>
        <v/>
      </c>
      <c r="BT111" s="180" t="str">
        <f>IF(OR($E111="",$G111=""),"",IF(AND($E$3=1),'Marks Entry 1st'!AL110,IF(AND($E$3=2),'Marks Entry 2nd'!AL110,IF(AND($E$3=3),'Marks Entry 3rd'!AL110,IF(AND($E$3=4),'Marks Entry 4th'!AL110,"")))))</f>
        <v/>
      </c>
      <c r="BU111" s="180" t="str">
        <f>IF(OR($E111="",$G111=""),"",IF(AND($E$3=1),'Marks Entry 1st'!AM110,IF(AND($E$3=2),'Marks Entry 2nd'!AM110,IF(AND($E$3=3),'Marks Entry 3rd'!AM110,IF(AND($E$3=4),'Marks Entry 4th'!AM110,"")))))</f>
        <v/>
      </c>
      <c r="BV111" s="180" t="str">
        <f>IF(OR($E111="",$G111=""),"",IF(AND($E$3=1),'Marks Entry 1st'!AN110,IF(AND($E$3=2),'Marks Entry 2nd'!AN110,IF(AND($E$3=3),'Marks Entry 3rd'!AN110,IF(AND($E$3=4),'Marks Entry 4th'!AN110,"")))))</f>
        <v/>
      </c>
      <c r="BW111" s="91" t="str">
        <f t="shared" si="111"/>
        <v/>
      </c>
      <c r="BX111" s="87">
        <f t="shared" si="112"/>
        <v>0</v>
      </c>
      <c r="BY111" s="93" t="str">
        <f>IF(OR($E111="",$G111=""),"",IF(AND($E$3=1),'Marks Entry 1st'!AO110,IF(AND($E$3=2),'Marks Entry 2nd'!AO110,IF(AND($E$3=3),'Marks Entry 3rd'!AO110,IF(AND($E$3=4),'Marks Entry 4th'!AO110,"")))))</f>
        <v/>
      </c>
      <c r="BZ111" s="93" t="str">
        <f>IF(OR($E111="",$G111=""),"",IF(AND($E$3=1),'Marks Entry 1st'!AP110,IF(AND($E$3=2),'Marks Entry 2nd'!AP110,IF(AND($E$3=3),'Marks Entry 3rd'!AP110,IF(AND($E$3=4),'Marks Entry 4th'!AP110,"")))))</f>
        <v/>
      </c>
      <c r="CA111" s="93" t="str">
        <f>IF(OR($E111="",$G111=""),"",IF(AND($E$3=1),'Marks Entry 1st'!AQ110,IF(AND($E$3=2),'Marks Entry 2nd'!AQ110,IF(AND($E$3=3),'Marks Entry 3rd'!AQ110,IF(AND($E$3=4),'Marks Entry 4th'!AQ110,"")))))</f>
        <v/>
      </c>
      <c r="CB111" s="92" t="str">
        <f t="shared" si="113"/>
        <v/>
      </c>
      <c r="CC111" s="87" t="str">
        <f t="shared" si="114"/>
        <v/>
      </c>
      <c r="CD111" s="144">
        <f t="shared" si="115"/>
        <v>0</v>
      </c>
      <c r="CE111" s="144" t="str">
        <f t="shared" si="116"/>
        <v/>
      </c>
      <c r="CF111" s="144" t="str">
        <f t="shared" si="74"/>
        <v/>
      </c>
      <c r="CG111" s="144" t="str">
        <f t="shared" si="117"/>
        <v/>
      </c>
      <c r="CH111" s="144" t="str">
        <f t="shared" si="75"/>
        <v/>
      </c>
      <c r="CI111" s="148" t="str">
        <f t="shared" si="76"/>
        <v/>
      </c>
      <c r="CJ111" s="380" t="str">
        <f>IF(OR($E111="",$G111=""),"",IF(AND($E$3=1),'Marks Entry 1st'!AR110,IF(AND($E$3=2),'Marks Entry 2nd'!AR110,IF(AND($E$3=3),'Marks Entry 3rd'!AR110,IF(AND($E$3=4),'Marks Entry 4th'!AR110,"")))))</f>
        <v/>
      </c>
      <c r="CK111" s="380" t="str">
        <f>IF(OR($E111="",$G111=""),"",IF(AND($E$3=1),'Marks Entry 1st'!AS110,IF(AND($E$3=2),'Marks Entry 2nd'!AS110,IF(AND($E$3=3),'Marks Entry 3rd'!AS110,IF(AND($E$3=4),'Marks Entry 4th'!AS110,"")))))</f>
        <v/>
      </c>
      <c r="CL111" s="380" t="str">
        <f>IF(OR($E111="",$G111=""),"",IF(AND($E$3=1),'Marks Entry 1st'!AT110,IF(AND($E$3=2),'Marks Entry 2nd'!AT110,IF(AND($E$3=3),'Marks Entry 3rd'!AT110,IF(AND($E$3=4),'Marks Entry 4th'!AT110,"")))))</f>
        <v/>
      </c>
      <c r="CM111" s="181" t="str">
        <f t="shared" si="118"/>
        <v/>
      </c>
      <c r="CN111" s="182">
        <f t="shared" si="119"/>
        <v>0</v>
      </c>
      <c r="CO111" s="182" t="str">
        <f t="shared" si="120"/>
        <v/>
      </c>
      <c r="CP111" s="182" t="str">
        <f t="shared" si="121"/>
        <v/>
      </c>
      <c r="CQ111" s="147" t="str">
        <f t="shared" si="77"/>
        <v/>
      </c>
      <c r="CR111" s="380" t="str">
        <f>IF(OR($E111="",$G111=""),"",IF(AND($E$3=1),'Marks Entry 1st'!AU110,IF(AND($E$3=2),'Marks Entry 2nd'!AU110,IF(AND($E$3=3),'Marks Entry 3rd'!AU110,IF(AND($E$3=4),'Marks Entry 4th'!AU110,"")))))</f>
        <v/>
      </c>
      <c r="CS111" s="380" t="str">
        <f>IF(OR($E111="",$G111=""),"",IF(AND($E$3=1),'Marks Entry 1st'!AV110,IF(AND($E$3=2),'Marks Entry 2nd'!AV110,IF(AND($E$3=3),'Marks Entry 3rd'!AV110,IF(AND($E$3=4),'Marks Entry 4th'!AV110,"")))))</f>
        <v/>
      </c>
      <c r="CT111" s="380" t="str">
        <f>IF(OR($E111="",$G111=""),"",IF(AND($E$3=1),'Marks Entry 1st'!AW110,IF(AND($E$3=2),'Marks Entry 2nd'!AW110,IF(AND($E$3=3),'Marks Entry 3rd'!AW110,IF(AND($E$3=4),'Marks Entry 4th'!AW110,"")))))</f>
        <v/>
      </c>
      <c r="CU111" s="181" t="str">
        <f t="shared" si="122"/>
        <v/>
      </c>
      <c r="CV111" s="182">
        <f t="shared" si="123"/>
        <v>0</v>
      </c>
      <c r="CW111" s="182" t="str">
        <f t="shared" si="124"/>
        <v/>
      </c>
      <c r="CX111" s="182" t="str">
        <f t="shared" si="125"/>
        <v/>
      </c>
      <c r="CY111" s="147" t="str">
        <f t="shared" si="78"/>
        <v/>
      </c>
      <c r="CZ111" s="380" t="str">
        <f>IF(OR($E111="",$G111=""),"",IF(AND($E$3=1),'Marks Entry 1st'!AX110,IF(AND($E$3=2),'Marks Entry 2nd'!AX110,IF(AND($E$3=3),'Marks Entry 3rd'!AX110,IF(AND($E$3=4),'Marks Entry 4th'!AX110,"")))))</f>
        <v/>
      </c>
      <c r="DA111" s="380" t="str">
        <f>IF(OR($E111="",$G111=""),"",IF(AND($E$3=1),'Marks Entry 1st'!AY110,IF(AND($E$3=2),'Marks Entry 2nd'!AY110,IF(AND($E$3=3),'Marks Entry 3rd'!AY110,IF(AND($E$3=4),'Marks Entry 4th'!AY110,"")))))</f>
        <v/>
      </c>
      <c r="DB111" s="380" t="str">
        <f>IF(OR($E111="",$G111=""),"",IF(AND($E$3=1),'Marks Entry 1st'!AZ110,IF(AND($E$3=2),'Marks Entry 2nd'!AZ110,IF(AND($E$3=3),'Marks Entry 3rd'!AZ110,IF(AND($E$3=4),'Marks Entry 4th'!AZ110,"")))))</f>
        <v/>
      </c>
      <c r="DC111" s="181" t="str">
        <f t="shared" si="126"/>
        <v/>
      </c>
      <c r="DD111" s="182">
        <f t="shared" si="127"/>
        <v>0</v>
      </c>
      <c r="DE111" s="182" t="str">
        <f t="shared" si="128"/>
        <v/>
      </c>
      <c r="DF111" s="182" t="str">
        <f t="shared" si="129"/>
        <v/>
      </c>
      <c r="DG111" s="147" t="str">
        <f t="shared" si="79"/>
        <v/>
      </c>
      <c r="DH111" s="104" t="str">
        <f t="shared" si="80"/>
        <v/>
      </c>
      <c r="DI111" s="105" t="str">
        <f t="shared" si="81"/>
        <v/>
      </c>
      <c r="DJ111" s="111" t="str">
        <f t="shared" si="82"/>
        <v/>
      </c>
      <c r="DK111" s="112" t="str">
        <f t="shared" si="83"/>
        <v/>
      </c>
      <c r="DL111" s="386" t="str">
        <f t="shared" si="84"/>
        <v/>
      </c>
      <c r="DM111" s="72" t="str">
        <f>IF(OR($E111="",$G111=""),"",IF(AND($E$3=1),'Marks Entry 1st'!BA110,IF(AND($E$3=2),'Marks Entry 2nd'!BA110,IF(AND($E$3=3),'Marks Entry 3rd'!BA110,IF(AND($E$3=4),'Marks Entry 4th'!BA110,"")))))</f>
        <v/>
      </c>
      <c r="DN111" s="72" t="str">
        <f>IF(OR($E111="",$G111=""),"",IF(AND($E$3=1),'Marks Entry 1st'!BB110,IF(AND($E$3=2),'Marks Entry 2nd'!BB110,IF(AND($E$3=3),'Marks Entry 3rd'!BB110,IF(AND($E$3=4),'Marks Entry 4th'!BB110,"")))))</f>
        <v/>
      </c>
      <c r="DO111" s="328" t="str">
        <f t="shared" si="85"/>
        <v/>
      </c>
      <c r="DP111" s="73"/>
      <c r="DW111" s="75">
        <f>IF(AND($E$3=1),'Marks Entry 1st'!I110,IF(AND($E$3=2),'Marks Entry 2nd'!I110,IF(AND($E$3=3),'Marks Entry 3rd'!I110,IF(AND($E$3=4),'Marks Entry 4th'!I110,""))))</f>
        <v>0</v>
      </c>
    </row>
    <row r="112" spans="1:127" ht="18.899999999999999" customHeight="1">
      <c r="A112" s="94">
        <v>105</v>
      </c>
      <c r="B112" s="94" t="str">
        <f>IF(OR(DW112=0,DW112=""),"",IF(AND($E$3=1),'Marks Entry 1st'!I111,IF(AND($E$3=2),'Marks Entry 2nd'!I111,IF(AND($E$3=3),'Marks Entry 3rd'!I111,IF(AND($E$3=4),'Marks Entry 4th'!I111,"")))))</f>
        <v/>
      </c>
      <c r="C112" s="95" t="str">
        <f>IF(OR(B112=0,B112=""),"",IF(AND($E$3=1),'Marks Entry 1st'!B111,IF(AND($E$3=2),'Marks Entry 2nd'!B111,IF(AND($E$3=3),'Marks Entry 3rd'!B111,IF(AND($E$3=4),'Marks Entry 4th'!B111,"")))))</f>
        <v/>
      </c>
      <c r="D112" s="95" t="str">
        <f>IF(OR(B112=0,B112=""),"",IF(AND($E$3=1),'Marks Entry 1st'!C111,IF(AND($E$3=2),'Marks Entry 2nd'!C111,IF(AND($E$3=3),'Marks Entry 3rd'!C111,IF(AND($E$3=4),'Marks Entry 4th'!C111,"")))))</f>
        <v/>
      </c>
      <c r="E112" s="96" t="str">
        <f>IF(OR(B112=0,B112=""),"",IF(AND($E$3=1),'Marks Entry 1st'!E111,IF(AND($E$3=2),'Marks Entry 2nd'!E111,IF(AND($E$3=3),'Marks Entry 3rd'!E111,IF(AND($E$3=4),'Marks Entry 4th'!E111,"")))))</f>
        <v/>
      </c>
      <c r="F112" s="95" t="str">
        <f>IF(OR(B112=0,B112=""),"",IF(AND($E$3=1),'Marks Entry 1st'!D111,IF(AND($E$3=2),'Marks Entry 2nd'!D111,IF(AND($E$3=3),'Marks Entry 3rd'!D111,IF(AND($E$3=4),'Marks Entry 4th'!D111,"")))))</f>
        <v/>
      </c>
      <c r="G112" s="90" t="str">
        <f>IF(OR(B112=0,B112=""),"",IF(AND($E$3=1),'Marks Entry 1st'!F111,IF(AND($E$3=2),'Marks Entry 2nd'!F111,IF(AND($E$3=3),'Marks Entry 3rd'!F111,IF(AND($E$3=4),'Marks Entry 4th'!F111,"")))))</f>
        <v/>
      </c>
      <c r="H112" s="90" t="str">
        <f>IF(OR(B112=0,B112=""),"",IF(AND($E$3=1),'Marks Entry 1st'!G111,IF(AND($E$3=2),'Marks Entry 2nd'!G111,IF(AND($E$3=3),'Marks Entry 3rd'!G111,IF(AND($E$3=4),'Marks Entry 4th'!G111,"")))))</f>
        <v/>
      </c>
      <c r="I112" s="90" t="str">
        <f>IF(OR(B112=0,B112=""),"",IF(AND($E$3=1),'Marks Entry 1st'!H111,IF(AND($E$3=2),'Marks Entry 2nd'!H111,IF(AND($E$3=3),'Marks Entry 3rd'!H111,IF(AND($E$3=4),'Marks Entry 4th'!H111,"")))))</f>
        <v/>
      </c>
      <c r="J112" s="379" t="str">
        <f>IF(OR(B112=0,B112=""),"",IF(AND($E$3=1),'Marks Entry 1st'!J111,IF(AND($E$3=2),'Marks Entry 2nd'!J111,IF(AND($E$3=3),'Marks Entry 3rd'!J111,IF(AND($E$3=4),'Marks Entry 4th'!J111,"")))))</f>
        <v/>
      </c>
      <c r="K112" s="379" t="str">
        <f>IF(OR(B112=0,B112=""),"",IF(AND($E$3=1),'Marks Entry 1st'!K111,IF(AND($E$3=2),'Marks Entry 2nd'!K111,IF(AND($E$3=3),'Marks Entry 3rd'!K111,IF(AND($E$3=4),'Marks Entry 4th'!K111,"")))))</f>
        <v/>
      </c>
      <c r="L112" s="180" t="str">
        <f>IF(OR($E112="",$G112=""),"",IF(AND($E$3=1),'Marks Entry 1st'!L111,IF(AND($E$3=2),'Marks Entry 2nd'!L111,IF(AND($E$3=3),'Marks Entry 3rd'!L111,IF(AND($E$3=4),'Marks Entry 4th'!L111,"")))))</f>
        <v/>
      </c>
      <c r="M112" s="180" t="str">
        <f>IF(OR($E112="",$G112=""),"",IF(AND($E$3=1),'Marks Entry 1st'!M111,IF(AND($E$3=2),'Marks Entry 2nd'!M111,IF(AND($E$3=3),'Marks Entry 3rd'!M111,IF(AND($E$3=4),'Marks Entry 4th'!M111,"")))))</f>
        <v/>
      </c>
      <c r="N112" s="87" t="str">
        <f t="shared" si="86"/>
        <v/>
      </c>
      <c r="O112" s="180" t="str">
        <f>IF(OR($E112="",$G112=""),"",IF(AND($E$3=1),'Marks Entry 1st'!N111,IF(AND($E$3=2),'Marks Entry 2nd'!N111,IF(AND($E$3=3),'Marks Entry 3rd'!N111,IF(AND($E$3=4),'Marks Entry 4th'!N111,"")))))</f>
        <v/>
      </c>
      <c r="P112" s="180" t="str">
        <f>IF(OR($E112="",$G112=""),"",IF(AND($E$3=1),'Marks Entry 1st'!O111,IF(AND($E$3=2),'Marks Entry 2nd'!O111,IF(AND($E$3=3),'Marks Entry 3rd'!O111,IF(AND($E$3=4),'Marks Entry 4th'!O111,"")))))</f>
        <v/>
      </c>
      <c r="Q112" s="180" t="str">
        <f>IF(OR($E112="",$G112=""),"",IF(AND($E$3=1),'Marks Entry 1st'!P111,IF(AND($E$3=2),'Marks Entry 2nd'!P111,IF(AND($E$3=3),'Marks Entry 3rd'!P111,IF(AND($E$3=4),'Marks Entry 4th'!P111,"")))))</f>
        <v/>
      </c>
      <c r="R112" s="91" t="str">
        <f t="shared" si="87"/>
        <v/>
      </c>
      <c r="S112" s="87">
        <f t="shared" si="88"/>
        <v>0</v>
      </c>
      <c r="T112" s="93" t="str">
        <f>IF(OR($E112="",$G112=""),"",IF(AND($E$3=1),'Marks Entry 1st'!Q111,IF(AND($E$3=2),'Marks Entry 2nd'!Q111,IF(AND($E$3=3),'Marks Entry 3rd'!Q111,IF(AND($E$3=4),'Marks Entry 4th'!Q111,"")))))</f>
        <v/>
      </c>
      <c r="U112" s="93" t="str">
        <f>IF(OR($E112="",$G112=""),"",IF(AND($E$3=1),'Marks Entry 1st'!R111,IF(AND($E$3=2),'Marks Entry 2nd'!R111,IF(AND($E$3=3),'Marks Entry 3rd'!R111,IF(AND($E$3=4),'Marks Entry 4th'!R111,"")))))</f>
        <v/>
      </c>
      <c r="V112" s="93" t="str">
        <f>IF(OR($E112="",$G112=""),"",IF(AND($E$3=1),'Marks Entry 1st'!S111,IF(AND($E$3=2),'Marks Entry 2nd'!S111,IF(AND($E$3=3),'Marks Entry 3rd'!S111,IF(AND($E$3=4),'Marks Entry 4th'!S111,"")))))</f>
        <v/>
      </c>
      <c r="W112" s="92" t="str">
        <f t="shared" si="89"/>
        <v/>
      </c>
      <c r="X112" s="87" t="str">
        <f t="shared" si="90"/>
        <v/>
      </c>
      <c r="Y112" s="144">
        <f t="shared" si="91"/>
        <v>0</v>
      </c>
      <c r="Z112" s="144" t="str">
        <f t="shared" si="92"/>
        <v/>
      </c>
      <c r="AA112" s="144" t="str">
        <f t="shared" si="65"/>
        <v/>
      </c>
      <c r="AB112" s="144" t="str">
        <f t="shared" si="93"/>
        <v/>
      </c>
      <c r="AC112" s="144" t="str">
        <f t="shared" si="66"/>
        <v/>
      </c>
      <c r="AD112" s="148" t="str">
        <f t="shared" si="67"/>
        <v/>
      </c>
      <c r="AE112" s="180" t="str">
        <f>IF(OR($E112="",$G112=""),"",IF(AND($E$3=1),'Marks Entry 1st'!T111,IF(AND($E$3=2),'Marks Entry 2nd'!T111,IF(AND($E$3=3),'Marks Entry 3rd'!T111,IF(AND($E$3=4),'Marks Entry 4th'!T111,"")))))</f>
        <v/>
      </c>
      <c r="AF112" s="180" t="str">
        <f>IF(OR($E112="",$G112=""),"",IF(AND($E$3=1),'Marks Entry 1st'!U111,IF(AND($E$3=2),'Marks Entry 2nd'!U111,IF(AND($E$3=3),'Marks Entry 3rd'!U111,IF(AND($E$3=4),'Marks Entry 4th'!U111,"")))))</f>
        <v/>
      </c>
      <c r="AG112" s="87" t="str">
        <f t="shared" si="94"/>
        <v/>
      </c>
      <c r="AH112" s="180" t="str">
        <f>IF(OR($E112="",$G112=""),"",IF(AND($E$3=1),'Marks Entry 1st'!V111,IF(AND($E$3=2),'Marks Entry 2nd'!V111,IF(AND($E$3=3),'Marks Entry 3rd'!V111,IF(AND($E$3=4),'Marks Entry 4th'!V111,"")))))</f>
        <v/>
      </c>
      <c r="AI112" s="180" t="str">
        <f>IF(OR($E112="",$G112=""),"",IF(AND($E$3=1),'Marks Entry 1st'!W111,IF(AND($E$3=2),'Marks Entry 2nd'!W111,IF(AND($E$3=3),'Marks Entry 3rd'!W111,IF(AND($E$3=4),'Marks Entry 4th'!W111,"")))))</f>
        <v/>
      </c>
      <c r="AJ112" s="180" t="str">
        <f>IF(OR($E112="",$G112=""),"",IF(AND($E$3=1),'Marks Entry 1st'!X111,IF(AND($E$3=2),'Marks Entry 2nd'!X111,IF(AND($E$3=3),'Marks Entry 3rd'!X111,IF(AND($E$3=4),'Marks Entry 4th'!X111,"")))))</f>
        <v/>
      </c>
      <c r="AK112" s="91" t="str">
        <f t="shared" si="95"/>
        <v/>
      </c>
      <c r="AL112" s="87">
        <f t="shared" si="96"/>
        <v>0</v>
      </c>
      <c r="AM112" s="93" t="str">
        <f>IF(OR($E112="",$G112=""),"",IF(AND($E$3=1),'Marks Entry 1st'!Y111,IF(AND($E$3=2),'Marks Entry 2nd'!Y111,IF(AND($E$3=3),'Marks Entry 3rd'!Y111,IF(AND($E$3=4),'Marks Entry 4th'!Y111,"")))))</f>
        <v/>
      </c>
      <c r="AN112" s="93" t="str">
        <f>IF(OR($E112="",$G112=""),"",IF(AND($E$3=1),'Marks Entry 1st'!Z111,IF(AND($E$3=2),'Marks Entry 2nd'!Z111,IF(AND($E$3=3),'Marks Entry 3rd'!Z111,IF(AND($E$3=4),'Marks Entry 4th'!Z111,"")))))</f>
        <v/>
      </c>
      <c r="AO112" s="93" t="str">
        <f>IF(OR($E112="",$G112=""),"",IF(AND($E$3=1),'Marks Entry 1st'!AA111,IF(AND($E$3=2),'Marks Entry 2nd'!AA111,IF(AND($E$3=3),'Marks Entry 3rd'!AA111,IF(AND($E$3=4),'Marks Entry 4th'!AA111,"")))))</f>
        <v/>
      </c>
      <c r="AP112" s="92" t="str">
        <f t="shared" si="97"/>
        <v/>
      </c>
      <c r="AQ112" s="87" t="str">
        <f t="shared" si="98"/>
        <v/>
      </c>
      <c r="AR112" s="144">
        <f t="shared" si="99"/>
        <v>0</v>
      </c>
      <c r="AS112" s="144" t="str">
        <f t="shared" si="100"/>
        <v/>
      </c>
      <c r="AT112" s="144" t="str">
        <f t="shared" si="68"/>
        <v/>
      </c>
      <c r="AU112" s="144" t="str">
        <f t="shared" si="101"/>
        <v/>
      </c>
      <c r="AV112" s="144" t="str">
        <f t="shared" si="69"/>
        <v/>
      </c>
      <c r="AW112" s="148" t="str">
        <f t="shared" si="70"/>
        <v/>
      </c>
      <c r="AX112" s="180" t="str">
        <f>IF(OR($E112="",$G112=""),"",IF(AND($E$3=1),'Marks Entry 1st'!AB111,IF(AND($E$3=2),'Marks Entry 2nd'!AB111,IF(AND($E$3=3),'Marks Entry 3rd'!AB111,IF(AND($E$3=4),'Marks Entry 4th'!AB111,"")))))</f>
        <v/>
      </c>
      <c r="AY112" s="180" t="str">
        <f>IF(OR($E112="",$G112=""),"",IF(AND($E$3=1),'Marks Entry 1st'!AC111,IF(AND($E$3=2),'Marks Entry 2nd'!AC111,IF(AND($E$3=3),'Marks Entry 3rd'!AC111,IF(AND($E$3=4),'Marks Entry 4th'!AC111,"")))))</f>
        <v/>
      </c>
      <c r="AZ112" s="87" t="str">
        <f t="shared" si="102"/>
        <v/>
      </c>
      <c r="BA112" s="180" t="str">
        <f>IF(OR($E112="",$G112=""),"",IF(AND($E$3=1),'Marks Entry 1st'!AD111,IF(AND($E$3=2),'Marks Entry 2nd'!AD111,IF(AND($E$3=3),'Marks Entry 3rd'!AD111,IF(AND($E$3=4),'Marks Entry 4th'!AD111,"")))))</f>
        <v/>
      </c>
      <c r="BB112" s="180" t="str">
        <f>IF(OR($E112="",$G112=""),"",IF(AND($E$3=1),'Marks Entry 1st'!AE111,IF(AND($E$3=2),'Marks Entry 2nd'!AE111,IF(AND($E$3=3),'Marks Entry 3rd'!AE111,IF(AND($E$3=4),'Marks Entry 4th'!AE111,"")))))</f>
        <v/>
      </c>
      <c r="BC112" s="180" t="str">
        <f>IF(OR($E112="",$G112=""),"",IF(AND($E$3=1),'Marks Entry 1st'!AF111,IF(AND($E$3=2),'Marks Entry 2nd'!AF111,IF(AND($E$3=3),'Marks Entry 3rd'!AF111,IF(AND($E$3=4),'Marks Entry 4th'!AF111,"")))))</f>
        <v/>
      </c>
      <c r="BD112" s="91" t="str">
        <f t="shared" si="103"/>
        <v/>
      </c>
      <c r="BE112" s="87">
        <f t="shared" si="104"/>
        <v>0</v>
      </c>
      <c r="BF112" s="93" t="str">
        <f>IF(OR($E112="",$G112=""),"",IF(AND($E$3=1),'Marks Entry 1st'!AG111,IF(AND($E$3=2),'Marks Entry 2nd'!AG111,IF(AND($E$3=3),'Marks Entry 3rd'!AG111,IF(AND($E$3=4),'Marks Entry 4th'!AG111,"")))))</f>
        <v/>
      </c>
      <c r="BG112" s="93" t="str">
        <f>IF(OR($E112="",$G112=""),"",IF(AND($E$3=1),'Marks Entry 1st'!AH111,IF(AND($E$3=2),'Marks Entry 2nd'!AH111,IF(AND($E$3=3),'Marks Entry 3rd'!AH111,IF(AND($E$3=4),'Marks Entry 4th'!AH111,"")))))</f>
        <v/>
      </c>
      <c r="BH112" s="93" t="str">
        <f>IF(OR($E112="",$G112=""),"",IF(AND($E$3=1),'Marks Entry 1st'!AI111,IF(AND($E$3=2),'Marks Entry 2nd'!AI111,IF(AND($E$3=3),'Marks Entry 3rd'!AI111,IF(AND($E$3=4),'Marks Entry 4th'!AI111,"")))))</f>
        <v/>
      </c>
      <c r="BI112" s="92" t="str">
        <f t="shared" si="105"/>
        <v/>
      </c>
      <c r="BJ112" s="87" t="str">
        <f t="shared" si="106"/>
        <v/>
      </c>
      <c r="BK112" s="144">
        <f t="shared" si="107"/>
        <v>0</v>
      </c>
      <c r="BL112" s="144" t="str">
        <f t="shared" si="108"/>
        <v/>
      </c>
      <c r="BM112" s="144" t="str">
        <f t="shared" si="71"/>
        <v/>
      </c>
      <c r="BN112" s="144" t="str">
        <f t="shared" si="109"/>
        <v/>
      </c>
      <c r="BO112" s="144" t="str">
        <f t="shared" si="72"/>
        <v/>
      </c>
      <c r="BP112" s="148" t="str">
        <f t="shared" si="73"/>
        <v/>
      </c>
      <c r="BQ112" s="180" t="str">
        <f>IF(OR($E112="",$G112=""),"",IF(AND($E$3=1),'Marks Entry 1st'!AJ111,IF(AND($E$3=2),'Marks Entry 2nd'!AJ111,IF(AND($E$3=3),'Marks Entry 3rd'!AJ111,IF(AND($E$3=4),'Marks Entry 4th'!AJ111,"")))))</f>
        <v/>
      </c>
      <c r="BR112" s="180" t="str">
        <f>IF(OR($E112="",$G112=""),"",IF(AND($E$3=1),'Marks Entry 1st'!AK111,IF(AND($E$3=2),'Marks Entry 2nd'!AK111,IF(AND($E$3=3),'Marks Entry 3rd'!AK111,IF(AND($E$3=4),'Marks Entry 4th'!AK111,"")))))</f>
        <v/>
      </c>
      <c r="BS112" s="87" t="str">
        <f t="shared" si="110"/>
        <v/>
      </c>
      <c r="BT112" s="180" t="str">
        <f>IF(OR($E112="",$G112=""),"",IF(AND($E$3=1),'Marks Entry 1st'!AL111,IF(AND($E$3=2),'Marks Entry 2nd'!AL111,IF(AND($E$3=3),'Marks Entry 3rd'!AL111,IF(AND($E$3=4),'Marks Entry 4th'!AL111,"")))))</f>
        <v/>
      </c>
      <c r="BU112" s="180" t="str">
        <f>IF(OR($E112="",$G112=""),"",IF(AND($E$3=1),'Marks Entry 1st'!AM111,IF(AND($E$3=2),'Marks Entry 2nd'!AM111,IF(AND($E$3=3),'Marks Entry 3rd'!AM111,IF(AND($E$3=4),'Marks Entry 4th'!AM111,"")))))</f>
        <v/>
      </c>
      <c r="BV112" s="180" t="str">
        <f>IF(OR($E112="",$G112=""),"",IF(AND($E$3=1),'Marks Entry 1st'!AN111,IF(AND($E$3=2),'Marks Entry 2nd'!AN111,IF(AND($E$3=3),'Marks Entry 3rd'!AN111,IF(AND($E$3=4),'Marks Entry 4th'!AN111,"")))))</f>
        <v/>
      </c>
      <c r="BW112" s="91" t="str">
        <f t="shared" si="111"/>
        <v/>
      </c>
      <c r="BX112" s="87">
        <f t="shared" si="112"/>
        <v>0</v>
      </c>
      <c r="BY112" s="93" t="str">
        <f>IF(OR($E112="",$G112=""),"",IF(AND($E$3=1),'Marks Entry 1st'!AO111,IF(AND($E$3=2),'Marks Entry 2nd'!AO111,IF(AND($E$3=3),'Marks Entry 3rd'!AO111,IF(AND($E$3=4),'Marks Entry 4th'!AO111,"")))))</f>
        <v/>
      </c>
      <c r="BZ112" s="93" t="str">
        <f>IF(OR($E112="",$G112=""),"",IF(AND($E$3=1),'Marks Entry 1st'!AP111,IF(AND($E$3=2),'Marks Entry 2nd'!AP111,IF(AND($E$3=3),'Marks Entry 3rd'!AP111,IF(AND($E$3=4),'Marks Entry 4th'!AP111,"")))))</f>
        <v/>
      </c>
      <c r="CA112" s="93" t="str">
        <f>IF(OR($E112="",$G112=""),"",IF(AND($E$3=1),'Marks Entry 1st'!AQ111,IF(AND($E$3=2),'Marks Entry 2nd'!AQ111,IF(AND($E$3=3),'Marks Entry 3rd'!AQ111,IF(AND($E$3=4),'Marks Entry 4th'!AQ111,"")))))</f>
        <v/>
      </c>
      <c r="CB112" s="92" t="str">
        <f t="shared" si="113"/>
        <v/>
      </c>
      <c r="CC112" s="87" t="str">
        <f t="shared" si="114"/>
        <v/>
      </c>
      <c r="CD112" s="144">
        <f t="shared" si="115"/>
        <v>0</v>
      </c>
      <c r="CE112" s="144" t="str">
        <f t="shared" si="116"/>
        <v/>
      </c>
      <c r="CF112" s="144" t="str">
        <f t="shared" si="74"/>
        <v/>
      </c>
      <c r="CG112" s="144" t="str">
        <f t="shared" si="117"/>
        <v/>
      </c>
      <c r="CH112" s="144" t="str">
        <f t="shared" si="75"/>
        <v/>
      </c>
      <c r="CI112" s="148" t="str">
        <f t="shared" si="76"/>
        <v/>
      </c>
      <c r="CJ112" s="380" t="str">
        <f>IF(OR($E112="",$G112=""),"",IF(AND($E$3=1),'Marks Entry 1st'!AR111,IF(AND($E$3=2),'Marks Entry 2nd'!AR111,IF(AND($E$3=3),'Marks Entry 3rd'!AR111,IF(AND($E$3=4),'Marks Entry 4th'!AR111,"")))))</f>
        <v/>
      </c>
      <c r="CK112" s="380" t="str">
        <f>IF(OR($E112="",$G112=""),"",IF(AND($E$3=1),'Marks Entry 1st'!AS111,IF(AND($E$3=2),'Marks Entry 2nd'!AS111,IF(AND($E$3=3),'Marks Entry 3rd'!AS111,IF(AND($E$3=4),'Marks Entry 4th'!AS111,"")))))</f>
        <v/>
      </c>
      <c r="CL112" s="380" t="str">
        <f>IF(OR($E112="",$G112=""),"",IF(AND($E$3=1),'Marks Entry 1st'!AT111,IF(AND($E$3=2),'Marks Entry 2nd'!AT111,IF(AND($E$3=3),'Marks Entry 3rd'!AT111,IF(AND($E$3=4),'Marks Entry 4th'!AT111,"")))))</f>
        <v/>
      </c>
      <c r="CM112" s="181" t="str">
        <f t="shared" si="118"/>
        <v/>
      </c>
      <c r="CN112" s="182">
        <f t="shared" si="119"/>
        <v>0</v>
      </c>
      <c r="CO112" s="182" t="str">
        <f t="shared" si="120"/>
        <v/>
      </c>
      <c r="CP112" s="182" t="str">
        <f t="shared" si="121"/>
        <v/>
      </c>
      <c r="CQ112" s="147" t="str">
        <f t="shared" si="77"/>
        <v/>
      </c>
      <c r="CR112" s="380" t="str">
        <f>IF(OR($E112="",$G112=""),"",IF(AND($E$3=1),'Marks Entry 1st'!AU111,IF(AND($E$3=2),'Marks Entry 2nd'!AU111,IF(AND($E$3=3),'Marks Entry 3rd'!AU111,IF(AND($E$3=4),'Marks Entry 4th'!AU111,"")))))</f>
        <v/>
      </c>
      <c r="CS112" s="380" t="str">
        <f>IF(OR($E112="",$G112=""),"",IF(AND($E$3=1),'Marks Entry 1st'!AV111,IF(AND($E$3=2),'Marks Entry 2nd'!AV111,IF(AND($E$3=3),'Marks Entry 3rd'!AV111,IF(AND($E$3=4),'Marks Entry 4th'!AV111,"")))))</f>
        <v/>
      </c>
      <c r="CT112" s="380" t="str">
        <f>IF(OR($E112="",$G112=""),"",IF(AND($E$3=1),'Marks Entry 1st'!AW111,IF(AND($E$3=2),'Marks Entry 2nd'!AW111,IF(AND($E$3=3),'Marks Entry 3rd'!AW111,IF(AND($E$3=4),'Marks Entry 4th'!AW111,"")))))</f>
        <v/>
      </c>
      <c r="CU112" s="181" t="str">
        <f t="shared" si="122"/>
        <v/>
      </c>
      <c r="CV112" s="182">
        <f t="shared" si="123"/>
        <v>0</v>
      </c>
      <c r="CW112" s="182" t="str">
        <f t="shared" si="124"/>
        <v/>
      </c>
      <c r="CX112" s="182" t="str">
        <f t="shared" si="125"/>
        <v/>
      </c>
      <c r="CY112" s="147" t="str">
        <f t="shared" si="78"/>
        <v/>
      </c>
      <c r="CZ112" s="380" t="str">
        <f>IF(OR($E112="",$G112=""),"",IF(AND($E$3=1),'Marks Entry 1st'!AX111,IF(AND($E$3=2),'Marks Entry 2nd'!AX111,IF(AND($E$3=3),'Marks Entry 3rd'!AX111,IF(AND($E$3=4),'Marks Entry 4th'!AX111,"")))))</f>
        <v/>
      </c>
      <c r="DA112" s="380" t="str">
        <f>IF(OR($E112="",$G112=""),"",IF(AND($E$3=1),'Marks Entry 1st'!AY111,IF(AND($E$3=2),'Marks Entry 2nd'!AY111,IF(AND($E$3=3),'Marks Entry 3rd'!AY111,IF(AND($E$3=4),'Marks Entry 4th'!AY111,"")))))</f>
        <v/>
      </c>
      <c r="DB112" s="380" t="str">
        <f>IF(OR($E112="",$G112=""),"",IF(AND($E$3=1),'Marks Entry 1st'!AZ111,IF(AND($E$3=2),'Marks Entry 2nd'!AZ111,IF(AND($E$3=3),'Marks Entry 3rd'!AZ111,IF(AND($E$3=4),'Marks Entry 4th'!AZ111,"")))))</f>
        <v/>
      </c>
      <c r="DC112" s="181" t="str">
        <f t="shared" si="126"/>
        <v/>
      </c>
      <c r="DD112" s="182">
        <f t="shared" si="127"/>
        <v>0</v>
      </c>
      <c r="DE112" s="182" t="str">
        <f t="shared" si="128"/>
        <v/>
      </c>
      <c r="DF112" s="182" t="str">
        <f t="shared" si="129"/>
        <v/>
      </c>
      <c r="DG112" s="147" t="str">
        <f t="shared" si="79"/>
        <v/>
      </c>
      <c r="DH112" s="104" t="str">
        <f t="shared" si="80"/>
        <v/>
      </c>
      <c r="DI112" s="105" t="str">
        <f t="shared" si="81"/>
        <v/>
      </c>
      <c r="DJ112" s="111" t="str">
        <f t="shared" si="82"/>
        <v/>
      </c>
      <c r="DK112" s="112" t="str">
        <f t="shared" si="83"/>
        <v/>
      </c>
      <c r="DL112" s="386" t="str">
        <f t="shared" si="84"/>
        <v/>
      </c>
      <c r="DM112" s="72" t="str">
        <f>IF(OR($E112="",$G112=""),"",IF(AND($E$3=1),'Marks Entry 1st'!BA111,IF(AND($E$3=2),'Marks Entry 2nd'!BA111,IF(AND($E$3=3),'Marks Entry 3rd'!BA111,IF(AND($E$3=4),'Marks Entry 4th'!BA111,"")))))</f>
        <v/>
      </c>
      <c r="DN112" s="72" t="str">
        <f>IF(OR($E112="",$G112=""),"",IF(AND($E$3=1),'Marks Entry 1st'!BB111,IF(AND($E$3=2),'Marks Entry 2nd'!BB111,IF(AND($E$3=3),'Marks Entry 3rd'!BB111,IF(AND($E$3=4),'Marks Entry 4th'!BB111,"")))))</f>
        <v/>
      </c>
      <c r="DO112" s="328" t="str">
        <f t="shared" si="85"/>
        <v/>
      </c>
      <c r="DP112" s="73"/>
      <c r="DW112" s="75">
        <f>IF(AND($E$3=1),'Marks Entry 1st'!I111,IF(AND($E$3=2),'Marks Entry 2nd'!I111,IF(AND($E$3=3),'Marks Entry 3rd'!I111,IF(AND($E$3=4),'Marks Entry 4th'!I111,""))))</f>
        <v>0</v>
      </c>
    </row>
    <row r="113" spans="1:127" ht="18.899999999999999" customHeight="1">
      <c r="A113" s="94">
        <v>106</v>
      </c>
      <c r="B113" s="94" t="str">
        <f>IF(OR(DW113=0,DW113=""),"",IF(AND($E$3=1),'Marks Entry 1st'!I112,IF(AND($E$3=2),'Marks Entry 2nd'!I112,IF(AND($E$3=3),'Marks Entry 3rd'!I112,IF(AND($E$3=4),'Marks Entry 4th'!I112,"")))))</f>
        <v/>
      </c>
      <c r="C113" s="95" t="str">
        <f>IF(OR(B113=0,B113=""),"",IF(AND($E$3=1),'Marks Entry 1st'!B112,IF(AND($E$3=2),'Marks Entry 2nd'!B112,IF(AND($E$3=3),'Marks Entry 3rd'!B112,IF(AND($E$3=4),'Marks Entry 4th'!B112,"")))))</f>
        <v/>
      </c>
      <c r="D113" s="95" t="str">
        <f>IF(OR(B113=0,B113=""),"",IF(AND($E$3=1),'Marks Entry 1st'!C112,IF(AND($E$3=2),'Marks Entry 2nd'!C112,IF(AND($E$3=3),'Marks Entry 3rd'!C112,IF(AND($E$3=4),'Marks Entry 4th'!C112,"")))))</f>
        <v/>
      </c>
      <c r="E113" s="96" t="str">
        <f>IF(OR(B113=0,B113=""),"",IF(AND($E$3=1),'Marks Entry 1st'!E112,IF(AND($E$3=2),'Marks Entry 2nd'!E112,IF(AND($E$3=3),'Marks Entry 3rd'!E112,IF(AND($E$3=4),'Marks Entry 4th'!E112,"")))))</f>
        <v/>
      </c>
      <c r="F113" s="95" t="str">
        <f>IF(OR(B113=0,B113=""),"",IF(AND($E$3=1),'Marks Entry 1st'!D112,IF(AND($E$3=2),'Marks Entry 2nd'!D112,IF(AND($E$3=3),'Marks Entry 3rd'!D112,IF(AND($E$3=4),'Marks Entry 4th'!D112,"")))))</f>
        <v/>
      </c>
      <c r="G113" s="90" t="str">
        <f>IF(OR(B113=0,B113=""),"",IF(AND($E$3=1),'Marks Entry 1st'!F112,IF(AND($E$3=2),'Marks Entry 2nd'!F112,IF(AND($E$3=3),'Marks Entry 3rd'!F112,IF(AND($E$3=4),'Marks Entry 4th'!F112,"")))))</f>
        <v/>
      </c>
      <c r="H113" s="90" t="str">
        <f>IF(OR(B113=0,B113=""),"",IF(AND($E$3=1),'Marks Entry 1st'!G112,IF(AND($E$3=2),'Marks Entry 2nd'!G112,IF(AND($E$3=3),'Marks Entry 3rd'!G112,IF(AND($E$3=4),'Marks Entry 4th'!G112,"")))))</f>
        <v/>
      </c>
      <c r="I113" s="90" t="str">
        <f>IF(OR(B113=0,B113=""),"",IF(AND($E$3=1),'Marks Entry 1st'!H112,IF(AND($E$3=2),'Marks Entry 2nd'!H112,IF(AND($E$3=3),'Marks Entry 3rd'!H112,IF(AND($E$3=4),'Marks Entry 4th'!H112,"")))))</f>
        <v/>
      </c>
      <c r="J113" s="379" t="str">
        <f>IF(OR(B113=0,B113=""),"",IF(AND($E$3=1),'Marks Entry 1st'!J112,IF(AND($E$3=2),'Marks Entry 2nd'!J112,IF(AND($E$3=3),'Marks Entry 3rd'!J112,IF(AND($E$3=4),'Marks Entry 4th'!J112,"")))))</f>
        <v/>
      </c>
      <c r="K113" s="379" t="str">
        <f>IF(OR(B113=0,B113=""),"",IF(AND($E$3=1),'Marks Entry 1st'!K112,IF(AND($E$3=2),'Marks Entry 2nd'!K112,IF(AND($E$3=3),'Marks Entry 3rd'!K112,IF(AND($E$3=4),'Marks Entry 4th'!K112,"")))))</f>
        <v/>
      </c>
      <c r="L113" s="180" t="str">
        <f>IF(OR($E113="",$G113=""),"",IF(AND($E$3=1),'Marks Entry 1st'!L112,IF(AND($E$3=2),'Marks Entry 2nd'!L112,IF(AND($E$3=3),'Marks Entry 3rd'!L112,IF(AND($E$3=4),'Marks Entry 4th'!L112,"")))))</f>
        <v/>
      </c>
      <c r="M113" s="180" t="str">
        <f>IF(OR($E113="",$G113=""),"",IF(AND($E$3=1),'Marks Entry 1st'!M112,IF(AND($E$3=2),'Marks Entry 2nd'!M112,IF(AND($E$3=3),'Marks Entry 3rd'!M112,IF(AND($E$3=4),'Marks Entry 4th'!M112,"")))))</f>
        <v/>
      </c>
      <c r="N113" s="87" t="str">
        <f t="shared" si="86"/>
        <v/>
      </c>
      <c r="O113" s="180" t="str">
        <f>IF(OR($E113="",$G113=""),"",IF(AND($E$3=1),'Marks Entry 1st'!N112,IF(AND($E$3=2),'Marks Entry 2nd'!N112,IF(AND($E$3=3),'Marks Entry 3rd'!N112,IF(AND($E$3=4),'Marks Entry 4th'!N112,"")))))</f>
        <v/>
      </c>
      <c r="P113" s="180" t="str">
        <f>IF(OR($E113="",$G113=""),"",IF(AND($E$3=1),'Marks Entry 1st'!O112,IF(AND($E$3=2),'Marks Entry 2nd'!O112,IF(AND($E$3=3),'Marks Entry 3rd'!O112,IF(AND($E$3=4),'Marks Entry 4th'!O112,"")))))</f>
        <v/>
      </c>
      <c r="Q113" s="180" t="str">
        <f>IF(OR($E113="",$G113=""),"",IF(AND($E$3=1),'Marks Entry 1st'!P112,IF(AND($E$3=2),'Marks Entry 2nd'!P112,IF(AND($E$3=3),'Marks Entry 3rd'!P112,IF(AND($E$3=4),'Marks Entry 4th'!P112,"")))))</f>
        <v/>
      </c>
      <c r="R113" s="91" t="str">
        <f t="shared" si="87"/>
        <v/>
      </c>
      <c r="S113" s="87">
        <f t="shared" si="88"/>
        <v>0</v>
      </c>
      <c r="T113" s="93" t="str">
        <f>IF(OR($E113="",$G113=""),"",IF(AND($E$3=1),'Marks Entry 1st'!Q112,IF(AND($E$3=2),'Marks Entry 2nd'!Q112,IF(AND($E$3=3),'Marks Entry 3rd'!Q112,IF(AND($E$3=4),'Marks Entry 4th'!Q112,"")))))</f>
        <v/>
      </c>
      <c r="U113" s="93" t="str">
        <f>IF(OR($E113="",$G113=""),"",IF(AND($E$3=1),'Marks Entry 1st'!R112,IF(AND($E$3=2),'Marks Entry 2nd'!R112,IF(AND($E$3=3),'Marks Entry 3rd'!R112,IF(AND($E$3=4),'Marks Entry 4th'!R112,"")))))</f>
        <v/>
      </c>
      <c r="V113" s="93" t="str">
        <f>IF(OR($E113="",$G113=""),"",IF(AND($E$3=1),'Marks Entry 1st'!S112,IF(AND($E$3=2),'Marks Entry 2nd'!S112,IF(AND($E$3=3),'Marks Entry 3rd'!S112,IF(AND($E$3=4),'Marks Entry 4th'!S112,"")))))</f>
        <v/>
      </c>
      <c r="W113" s="92" t="str">
        <f t="shared" si="89"/>
        <v/>
      </c>
      <c r="X113" s="87" t="str">
        <f t="shared" si="90"/>
        <v/>
      </c>
      <c r="Y113" s="144">
        <f t="shared" si="91"/>
        <v>0</v>
      </c>
      <c r="Z113" s="144" t="str">
        <f t="shared" si="92"/>
        <v/>
      </c>
      <c r="AA113" s="144" t="str">
        <f t="shared" si="65"/>
        <v/>
      </c>
      <c r="AB113" s="144" t="str">
        <f t="shared" si="93"/>
        <v/>
      </c>
      <c r="AC113" s="144" t="str">
        <f t="shared" si="66"/>
        <v/>
      </c>
      <c r="AD113" s="148" t="str">
        <f t="shared" si="67"/>
        <v/>
      </c>
      <c r="AE113" s="180" t="str">
        <f>IF(OR($E113="",$G113=""),"",IF(AND($E$3=1),'Marks Entry 1st'!T112,IF(AND($E$3=2),'Marks Entry 2nd'!T112,IF(AND($E$3=3),'Marks Entry 3rd'!T112,IF(AND($E$3=4),'Marks Entry 4th'!T112,"")))))</f>
        <v/>
      </c>
      <c r="AF113" s="180" t="str">
        <f>IF(OR($E113="",$G113=""),"",IF(AND($E$3=1),'Marks Entry 1st'!U112,IF(AND($E$3=2),'Marks Entry 2nd'!U112,IF(AND($E$3=3),'Marks Entry 3rd'!U112,IF(AND($E$3=4),'Marks Entry 4th'!U112,"")))))</f>
        <v/>
      </c>
      <c r="AG113" s="87" t="str">
        <f t="shared" si="94"/>
        <v/>
      </c>
      <c r="AH113" s="180" t="str">
        <f>IF(OR($E113="",$G113=""),"",IF(AND($E$3=1),'Marks Entry 1st'!V112,IF(AND($E$3=2),'Marks Entry 2nd'!V112,IF(AND($E$3=3),'Marks Entry 3rd'!V112,IF(AND($E$3=4),'Marks Entry 4th'!V112,"")))))</f>
        <v/>
      </c>
      <c r="AI113" s="180" t="str">
        <f>IF(OR($E113="",$G113=""),"",IF(AND($E$3=1),'Marks Entry 1st'!W112,IF(AND($E$3=2),'Marks Entry 2nd'!W112,IF(AND($E$3=3),'Marks Entry 3rd'!W112,IF(AND($E$3=4),'Marks Entry 4th'!W112,"")))))</f>
        <v/>
      </c>
      <c r="AJ113" s="180" t="str">
        <f>IF(OR($E113="",$G113=""),"",IF(AND($E$3=1),'Marks Entry 1st'!X112,IF(AND($E$3=2),'Marks Entry 2nd'!X112,IF(AND($E$3=3),'Marks Entry 3rd'!X112,IF(AND($E$3=4),'Marks Entry 4th'!X112,"")))))</f>
        <v/>
      </c>
      <c r="AK113" s="91" t="str">
        <f t="shared" si="95"/>
        <v/>
      </c>
      <c r="AL113" s="87">
        <f t="shared" si="96"/>
        <v>0</v>
      </c>
      <c r="AM113" s="93" t="str">
        <f>IF(OR($E113="",$G113=""),"",IF(AND($E$3=1),'Marks Entry 1st'!Y112,IF(AND($E$3=2),'Marks Entry 2nd'!Y112,IF(AND($E$3=3),'Marks Entry 3rd'!Y112,IF(AND($E$3=4),'Marks Entry 4th'!Y112,"")))))</f>
        <v/>
      </c>
      <c r="AN113" s="93" t="str">
        <f>IF(OR($E113="",$G113=""),"",IF(AND($E$3=1),'Marks Entry 1st'!Z112,IF(AND($E$3=2),'Marks Entry 2nd'!Z112,IF(AND($E$3=3),'Marks Entry 3rd'!Z112,IF(AND($E$3=4),'Marks Entry 4th'!Z112,"")))))</f>
        <v/>
      </c>
      <c r="AO113" s="93" t="str">
        <f>IF(OR($E113="",$G113=""),"",IF(AND($E$3=1),'Marks Entry 1st'!AA112,IF(AND($E$3=2),'Marks Entry 2nd'!AA112,IF(AND($E$3=3),'Marks Entry 3rd'!AA112,IF(AND($E$3=4),'Marks Entry 4th'!AA112,"")))))</f>
        <v/>
      </c>
      <c r="AP113" s="92" t="str">
        <f t="shared" si="97"/>
        <v/>
      </c>
      <c r="AQ113" s="87" t="str">
        <f t="shared" si="98"/>
        <v/>
      </c>
      <c r="AR113" s="144">
        <f t="shared" si="99"/>
        <v>0</v>
      </c>
      <c r="AS113" s="144" t="str">
        <f t="shared" si="100"/>
        <v/>
      </c>
      <c r="AT113" s="144" t="str">
        <f t="shared" si="68"/>
        <v/>
      </c>
      <c r="AU113" s="144" t="str">
        <f t="shared" si="101"/>
        <v/>
      </c>
      <c r="AV113" s="144" t="str">
        <f t="shared" si="69"/>
        <v/>
      </c>
      <c r="AW113" s="148" t="str">
        <f t="shared" si="70"/>
        <v/>
      </c>
      <c r="AX113" s="180" t="str">
        <f>IF(OR($E113="",$G113=""),"",IF(AND($E$3=1),'Marks Entry 1st'!AB112,IF(AND($E$3=2),'Marks Entry 2nd'!AB112,IF(AND($E$3=3),'Marks Entry 3rd'!AB112,IF(AND($E$3=4),'Marks Entry 4th'!AB112,"")))))</f>
        <v/>
      </c>
      <c r="AY113" s="180" t="str">
        <f>IF(OR($E113="",$G113=""),"",IF(AND($E$3=1),'Marks Entry 1st'!AC112,IF(AND($E$3=2),'Marks Entry 2nd'!AC112,IF(AND($E$3=3),'Marks Entry 3rd'!AC112,IF(AND($E$3=4),'Marks Entry 4th'!AC112,"")))))</f>
        <v/>
      </c>
      <c r="AZ113" s="87" t="str">
        <f t="shared" si="102"/>
        <v/>
      </c>
      <c r="BA113" s="180" t="str">
        <f>IF(OR($E113="",$G113=""),"",IF(AND($E$3=1),'Marks Entry 1st'!AD112,IF(AND($E$3=2),'Marks Entry 2nd'!AD112,IF(AND($E$3=3),'Marks Entry 3rd'!AD112,IF(AND($E$3=4),'Marks Entry 4th'!AD112,"")))))</f>
        <v/>
      </c>
      <c r="BB113" s="180" t="str">
        <f>IF(OR($E113="",$G113=""),"",IF(AND($E$3=1),'Marks Entry 1st'!AE112,IF(AND($E$3=2),'Marks Entry 2nd'!AE112,IF(AND($E$3=3),'Marks Entry 3rd'!AE112,IF(AND($E$3=4),'Marks Entry 4th'!AE112,"")))))</f>
        <v/>
      </c>
      <c r="BC113" s="180" t="str">
        <f>IF(OR($E113="",$G113=""),"",IF(AND($E$3=1),'Marks Entry 1st'!AF112,IF(AND($E$3=2),'Marks Entry 2nd'!AF112,IF(AND($E$3=3),'Marks Entry 3rd'!AF112,IF(AND($E$3=4),'Marks Entry 4th'!AF112,"")))))</f>
        <v/>
      </c>
      <c r="BD113" s="91" t="str">
        <f t="shared" si="103"/>
        <v/>
      </c>
      <c r="BE113" s="87">
        <f t="shared" si="104"/>
        <v>0</v>
      </c>
      <c r="BF113" s="93" t="str">
        <f>IF(OR($E113="",$G113=""),"",IF(AND($E$3=1),'Marks Entry 1st'!AG112,IF(AND($E$3=2),'Marks Entry 2nd'!AG112,IF(AND($E$3=3),'Marks Entry 3rd'!AG112,IF(AND($E$3=4),'Marks Entry 4th'!AG112,"")))))</f>
        <v/>
      </c>
      <c r="BG113" s="93" t="str">
        <f>IF(OR($E113="",$G113=""),"",IF(AND($E$3=1),'Marks Entry 1st'!AH112,IF(AND($E$3=2),'Marks Entry 2nd'!AH112,IF(AND($E$3=3),'Marks Entry 3rd'!AH112,IF(AND($E$3=4),'Marks Entry 4th'!AH112,"")))))</f>
        <v/>
      </c>
      <c r="BH113" s="93" t="str">
        <f>IF(OR($E113="",$G113=""),"",IF(AND($E$3=1),'Marks Entry 1st'!AI112,IF(AND($E$3=2),'Marks Entry 2nd'!AI112,IF(AND($E$3=3),'Marks Entry 3rd'!AI112,IF(AND($E$3=4),'Marks Entry 4th'!AI112,"")))))</f>
        <v/>
      </c>
      <c r="BI113" s="92" t="str">
        <f t="shared" si="105"/>
        <v/>
      </c>
      <c r="BJ113" s="87" t="str">
        <f t="shared" si="106"/>
        <v/>
      </c>
      <c r="BK113" s="144">
        <f t="shared" si="107"/>
        <v>0</v>
      </c>
      <c r="BL113" s="144" t="str">
        <f t="shared" si="108"/>
        <v/>
      </c>
      <c r="BM113" s="144" t="str">
        <f t="shared" si="71"/>
        <v/>
      </c>
      <c r="BN113" s="144" t="str">
        <f t="shared" si="109"/>
        <v/>
      </c>
      <c r="BO113" s="144" t="str">
        <f t="shared" si="72"/>
        <v/>
      </c>
      <c r="BP113" s="148" t="str">
        <f t="shared" si="73"/>
        <v/>
      </c>
      <c r="BQ113" s="180" t="str">
        <f>IF(OR($E113="",$G113=""),"",IF(AND($E$3=1),'Marks Entry 1st'!AJ112,IF(AND($E$3=2),'Marks Entry 2nd'!AJ112,IF(AND($E$3=3),'Marks Entry 3rd'!AJ112,IF(AND($E$3=4),'Marks Entry 4th'!AJ112,"")))))</f>
        <v/>
      </c>
      <c r="BR113" s="180" t="str">
        <f>IF(OR($E113="",$G113=""),"",IF(AND($E$3=1),'Marks Entry 1st'!AK112,IF(AND($E$3=2),'Marks Entry 2nd'!AK112,IF(AND($E$3=3),'Marks Entry 3rd'!AK112,IF(AND($E$3=4),'Marks Entry 4th'!AK112,"")))))</f>
        <v/>
      </c>
      <c r="BS113" s="87" t="str">
        <f t="shared" si="110"/>
        <v/>
      </c>
      <c r="BT113" s="180" t="str">
        <f>IF(OR($E113="",$G113=""),"",IF(AND($E$3=1),'Marks Entry 1st'!AL112,IF(AND($E$3=2),'Marks Entry 2nd'!AL112,IF(AND($E$3=3),'Marks Entry 3rd'!AL112,IF(AND($E$3=4),'Marks Entry 4th'!AL112,"")))))</f>
        <v/>
      </c>
      <c r="BU113" s="180" t="str">
        <f>IF(OR($E113="",$G113=""),"",IF(AND($E$3=1),'Marks Entry 1st'!AM112,IF(AND($E$3=2),'Marks Entry 2nd'!AM112,IF(AND($E$3=3),'Marks Entry 3rd'!AM112,IF(AND($E$3=4),'Marks Entry 4th'!AM112,"")))))</f>
        <v/>
      </c>
      <c r="BV113" s="180" t="str">
        <f>IF(OR($E113="",$G113=""),"",IF(AND($E$3=1),'Marks Entry 1st'!AN112,IF(AND($E$3=2),'Marks Entry 2nd'!AN112,IF(AND($E$3=3),'Marks Entry 3rd'!AN112,IF(AND($E$3=4),'Marks Entry 4th'!AN112,"")))))</f>
        <v/>
      </c>
      <c r="BW113" s="91" t="str">
        <f t="shared" si="111"/>
        <v/>
      </c>
      <c r="BX113" s="87">
        <f t="shared" si="112"/>
        <v>0</v>
      </c>
      <c r="BY113" s="93" t="str">
        <f>IF(OR($E113="",$G113=""),"",IF(AND($E$3=1),'Marks Entry 1st'!AO112,IF(AND($E$3=2),'Marks Entry 2nd'!AO112,IF(AND($E$3=3),'Marks Entry 3rd'!AO112,IF(AND($E$3=4),'Marks Entry 4th'!AO112,"")))))</f>
        <v/>
      </c>
      <c r="BZ113" s="93" t="str">
        <f>IF(OR($E113="",$G113=""),"",IF(AND($E$3=1),'Marks Entry 1st'!AP112,IF(AND($E$3=2),'Marks Entry 2nd'!AP112,IF(AND($E$3=3),'Marks Entry 3rd'!AP112,IF(AND($E$3=4),'Marks Entry 4th'!AP112,"")))))</f>
        <v/>
      </c>
      <c r="CA113" s="93" t="str">
        <f>IF(OR($E113="",$G113=""),"",IF(AND($E$3=1),'Marks Entry 1st'!AQ112,IF(AND($E$3=2),'Marks Entry 2nd'!AQ112,IF(AND($E$3=3),'Marks Entry 3rd'!AQ112,IF(AND($E$3=4),'Marks Entry 4th'!AQ112,"")))))</f>
        <v/>
      </c>
      <c r="CB113" s="92" t="str">
        <f t="shared" si="113"/>
        <v/>
      </c>
      <c r="CC113" s="87" t="str">
        <f t="shared" si="114"/>
        <v/>
      </c>
      <c r="CD113" s="144">
        <f t="shared" si="115"/>
        <v>0</v>
      </c>
      <c r="CE113" s="144" t="str">
        <f t="shared" si="116"/>
        <v/>
      </c>
      <c r="CF113" s="144" t="str">
        <f t="shared" si="74"/>
        <v/>
      </c>
      <c r="CG113" s="144" t="str">
        <f t="shared" si="117"/>
        <v/>
      </c>
      <c r="CH113" s="144" t="str">
        <f t="shared" si="75"/>
        <v/>
      </c>
      <c r="CI113" s="148" t="str">
        <f t="shared" si="76"/>
        <v/>
      </c>
      <c r="CJ113" s="380" t="str">
        <f>IF(OR($E113="",$G113=""),"",IF(AND($E$3=1),'Marks Entry 1st'!AR112,IF(AND($E$3=2),'Marks Entry 2nd'!AR112,IF(AND($E$3=3),'Marks Entry 3rd'!AR112,IF(AND($E$3=4),'Marks Entry 4th'!AR112,"")))))</f>
        <v/>
      </c>
      <c r="CK113" s="380" t="str">
        <f>IF(OR($E113="",$G113=""),"",IF(AND($E$3=1),'Marks Entry 1st'!AS112,IF(AND($E$3=2),'Marks Entry 2nd'!AS112,IF(AND($E$3=3),'Marks Entry 3rd'!AS112,IF(AND($E$3=4),'Marks Entry 4th'!AS112,"")))))</f>
        <v/>
      </c>
      <c r="CL113" s="380" t="str">
        <f>IF(OR($E113="",$G113=""),"",IF(AND($E$3=1),'Marks Entry 1st'!AT112,IF(AND($E$3=2),'Marks Entry 2nd'!AT112,IF(AND($E$3=3),'Marks Entry 3rd'!AT112,IF(AND($E$3=4),'Marks Entry 4th'!AT112,"")))))</f>
        <v/>
      </c>
      <c r="CM113" s="181" t="str">
        <f t="shared" si="118"/>
        <v/>
      </c>
      <c r="CN113" s="182">
        <f t="shared" si="119"/>
        <v>0</v>
      </c>
      <c r="CO113" s="182" t="str">
        <f t="shared" si="120"/>
        <v/>
      </c>
      <c r="CP113" s="182" t="str">
        <f t="shared" si="121"/>
        <v/>
      </c>
      <c r="CQ113" s="147" t="str">
        <f t="shared" si="77"/>
        <v/>
      </c>
      <c r="CR113" s="380" t="str">
        <f>IF(OR($E113="",$G113=""),"",IF(AND($E$3=1),'Marks Entry 1st'!AU112,IF(AND($E$3=2),'Marks Entry 2nd'!AU112,IF(AND($E$3=3),'Marks Entry 3rd'!AU112,IF(AND($E$3=4),'Marks Entry 4th'!AU112,"")))))</f>
        <v/>
      </c>
      <c r="CS113" s="380" t="str">
        <f>IF(OR($E113="",$G113=""),"",IF(AND($E$3=1),'Marks Entry 1st'!AV112,IF(AND($E$3=2),'Marks Entry 2nd'!AV112,IF(AND($E$3=3),'Marks Entry 3rd'!AV112,IF(AND($E$3=4),'Marks Entry 4th'!AV112,"")))))</f>
        <v/>
      </c>
      <c r="CT113" s="380" t="str">
        <f>IF(OR($E113="",$G113=""),"",IF(AND($E$3=1),'Marks Entry 1st'!AW112,IF(AND($E$3=2),'Marks Entry 2nd'!AW112,IF(AND($E$3=3),'Marks Entry 3rd'!AW112,IF(AND($E$3=4),'Marks Entry 4th'!AW112,"")))))</f>
        <v/>
      </c>
      <c r="CU113" s="181" t="str">
        <f t="shared" si="122"/>
        <v/>
      </c>
      <c r="CV113" s="182">
        <f t="shared" si="123"/>
        <v>0</v>
      </c>
      <c r="CW113" s="182" t="str">
        <f t="shared" si="124"/>
        <v/>
      </c>
      <c r="CX113" s="182" t="str">
        <f t="shared" si="125"/>
        <v/>
      </c>
      <c r="CY113" s="147" t="str">
        <f t="shared" si="78"/>
        <v/>
      </c>
      <c r="CZ113" s="380" t="str">
        <f>IF(OR($E113="",$G113=""),"",IF(AND($E$3=1),'Marks Entry 1st'!AX112,IF(AND($E$3=2),'Marks Entry 2nd'!AX112,IF(AND($E$3=3),'Marks Entry 3rd'!AX112,IF(AND($E$3=4),'Marks Entry 4th'!AX112,"")))))</f>
        <v/>
      </c>
      <c r="DA113" s="380" t="str">
        <f>IF(OR($E113="",$G113=""),"",IF(AND($E$3=1),'Marks Entry 1st'!AY112,IF(AND($E$3=2),'Marks Entry 2nd'!AY112,IF(AND($E$3=3),'Marks Entry 3rd'!AY112,IF(AND($E$3=4),'Marks Entry 4th'!AY112,"")))))</f>
        <v/>
      </c>
      <c r="DB113" s="380" t="str">
        <f>IF(OR($E113="",$G113=""),"",IF(AND($E$3=1),'Marks Entry 1st'!AZ112,IF(AND($E$3=2),'Marks Entry 2nd'!AZ112,IF(AND($E$3=3),'Marks Entry 3rd'!AZ112,IF(AND($E$3=4),'Marks Entry 4th'!AZ112,"")))))</f>
        <v/>
      </c>
      <c r="DC113" s="181" t="str">
        <f t="shared" si="126"/>
        <v/>
      </c>
      <c r="DD113" s="182">
        <f t="shared" si="127"/>
        <v>0</v>
      </c>
      <c r="DE113" s="182" t="str">
        <f t="shared" si="128"/>
        <v/>
      </c>
      <c r="DF113" s="182" t="str">
        <f t="shared" si="129"/>
        <v/>
      </c>
      <c r="DG113" s="147" t="str">
        <f t="shared" si="79"/>
        <v/>
      </c>
      <c r="DH113" s="104" t="str">
        <f t="shared" si="80"/>
        <v/>
      </c>
      <c r="DI113" s="105" t="str">
        <f t="shared" si="81"/>
        <v/>
      </c>
      <c r="DJ113" s="111" t="str">
        <f t="shared" si="82"/>
        <v/>
      </c>
      <c r="DK113" s="112" t="str">
        <f t="shared" si="83"/>
        <v/>
      </c>
      <c r="DL113" s="386" t="str">
        <f t="shared" si="84"/>
        <v/>
      </c>
      <c r="DM113" s="72" t="str">
        <f>IF(OR($E113="",$G113=""),"",IF(AND($E$3=1),'Marks Entry 1st'!BA112,IF(AND($E$3=2),'Marks Entry 2nd'!BA112,IF(AND($E$3=3),'Marks Entry 3rd'!BA112,IF(AND($E$3=4),'Marks Entry 4th'!BA112,"")))))</f>
        <v/>
      </c>
      <c r="DN113" s="72" t="str">
        <f>IF(OR($E113="",$G113=""),"",IF(AND($E$3=1),'Marks Entry 1st'!BB112,IF(AND($E$3=2),'Marks Entry 2nd'!BB112,IF(AND($E$3=3),'Marks Entry 3rd'!BB112,IF(AND($E$3=4),'Marks Entry 4th'!BB112,"")))))</f>
        <v/>
      </c>
      <c r="DO113" s="328" t="str">
        <f t="shared" si="85"/>
        <v/>
      </c>
      <c r="DP113" s="73"/>
      <c r="DW113" s="75">
        <f>IF(AND($E$3=1),'Marks Entry 1st'!I112,IF(AND($E$3=2),'Marks Entry 2nd'!I112,IF(AND($E$3=3),'Marks Entry 3rd'!I112,IF(AND($E$3=4),'Marks Entry 4th'!I112,""))))</f>
        <v>0</v>
      </c>
    </row>
    <row r="114" spans="1:127" ht="18.899999999999999" customHeight="1">
      <c r="A114" s="94">
        <v>107</v>
      </c>
      <c r="B114" s="94" t="str">
        <f>IF(OR(DW114=0,DW114=""),"",IF(AND($E$3=1),'Marks Entry 1st'!I113,IF(AND($E$3=2),'Marks Entry 2nd'!I113,IF(AND($E$3=3),'Marks Entry 3rd'!I113,IF(AND($E$3=4),'Marks Entry 4th'!I113,"")))))</f>
        <v/>
      </c>
      <c r="C114" s="95" t="str">
        <f>IF(OR(B114=0,B114=""),"",IF(AND($E$3=1),'Marks Entry 1st'!B113,IF(AND($E$3=2),'Marks Entry 2nd'!B113,IF(AND($E$3=3),'Marks Entry 3rd'!B113,IF(AND($E$3=4),'Marks Entry 4th'!B113,"")))))</f>
        <v/>
      </c>
      <c r="D114" s="95" t="str">
        <f>IF(OR(B114=0,B114=""),"",IF(AND($E$3=1),'Marks Entry 1st'!C113,IF(AND($E$3=2),'Marks Entry 2nd'!C113,IF(AND($E$3=3),'Marks Entry 3rd'!C113,IF(AND($E$3=4),'Marks Entry 4th'!C113,"")))))</f>
        <v/>
      </c>
      <c r="E114" s="96" t="str">
        <f>IF(OR(B114=0,B114=""),"",IF(AND($E$3=1),'Marks Entry 1st'!E113,IF(AND($E$3=2),'Marks Entry 2nd'!E113,IF(AND($E$3=3),'Marks Entry 3rd'!E113,IF(AND($E$3=4),'Marks Entry 4th'!E113,"")))))</f>
        <v/>
      </c>
      <c r="F114" s="95" t="str">
        <f>IF(OR(B114=0,B114=""),"",IF(AND($E$3=1),'Marks Entry 1st'!D113,IF(AND($E$3=2),'Marks Entry 2nd'!D113,IF(AND($E$3=3),'Marks Entry 3rd'!D113,IF(AND($E$3=4),'Marks Entry 4th'!D113,"")))))</f>
        <v/>
      </c>
      <c r="G114" s="90" t="str">
        <f>IF(OR(B114=0,B114=""),"",IF(AND($E$3=1),'Marks Entry 1st'!F113,IF(AND($E$3=2),'Marks Entry 2nd'!F113,IF(AND($E$3=3),'Marks Entry 3rd'!F113,IF(AND($E$3=4),'Marks Entry 4th'!F113,"")))))</f>
        <v/>
      </c>
      <c r="H114" s="90" t="str">
        <f>IF(OR(B114=0,B114=""),"",IF(AND($E$3=1),'Marks Entry 1st'!G113,IF(AND($E$3=2),'Marks Entry 2nd'!G113,IF(AND($E$3=3),'Marks Entry 3rd'!G113,IF(AND($E$3=4),'Marks Entry 4th'!G113,"")))))</f>
        <v/>
      </c>
      <c r="I114" s="90" t="str">
        <f>IF(OR(B114=0,B114=""),"",IF(AND($E$3=1),'Marks Entry 1st'!H113,IF(AND($E$3=2),'Marks Entry 2nd'!H113,IF(AND($E$3=3),'Marks Entry 3rd'!H113,IF(AND($E$3=4),'Marks Entry 4th'!H113,"")))))</f>
        <v/>
      </c>
      <c r="J114" s="379" t="str">
        <f>IF(OR(B114=0,B114=""),"",IF(AND($E$3=1),'Marks Entry 1st'!J113,IF(AND($E$3=2),'Marks Entry 2nd'!J113,IF(AND($E$3=3),'Marks Entry 3rd'!J113,IF(AND($E$3=4),'Marks Entry 4th'!J113,"")))))</f>
        <v/>
      </c>
      <c r="K114" s="379" t="str">
        <f>IF(OR(B114=0,B114=""),"",IF(AND($E$3=1),'Marks Entry 1st'!K113,IF(AND($E$3=2),'Marks Entry 2nd'!K113,IF(AND($E$3=3),'Marks Entry 3rd'!K113,IF(AND($E$3=4),'Marks Entry 4th'!K113,"")))))</f>
        <v/>
      </c>
      <c r="L114" s="180" t="str">
        <f>IF(OR($E114="",$G114=""),"",IF(AND($E$3=1),'Marks Entry 1st'!L113,IF(AND($E$3=2),'Marks Entry 2nd'!L113,IF(AND($E$3=3),'Marks Entry 3rd'!L113,IF(AND($E$3=4),'Marks Entry 4th'!L113,"")))))</f>
        <v/>
      </c>
      <c r="M114" s="180" t="str">
        <f>IF(OR($E114="",$G114=""),"",IF(AND($E$3=1),'Marks Entry 1st'!M113,IF(AND($E$3=2),'Marks Entry 2nd'!M113,IF(AND($E$3=3),'Marks Entry 3rd'!M113,IF(AND($E$3=4),'Marks Entry 4th'!M113,"")))))</f>
        <v/>
      </c>
      <c r="N114" s="87" t="str">
        <f t="shared" si="86"/>
        <v/>
      </c>
      <c r="O114" s="180" t="str">
        <f>IF(OR($E114="",$G114=""),"",IF(AND($E$3=1),'Marks Entry 1st'!N113,IF(AND($E$3=2),'Marks Entry 2nd'!N113,IF(AND($E$3=3),'Marks Entry 3rd'!N113,IF(AND($E$3=4),'Marks Entry 4th'!N113,"")))))</f>
        <v/>
      </c>
      <c r="P114" s="180" t="str">
        <f>IF(OR($E114="",$G114=""),"",IF(AND($E$3=1),'Marks Entry 1st'!O113,IF(AND($E$3=2),'Marks Entry 2nd'!O113,IF(AND($E$3=3),'Marks Entry 3rd'!O113,IF(AND($E$3=4),'Marks Entry 4th'!O113,"")))))</f>
        <v/>
      </c>
      <c r="Q114" s="180" t="str">
        <f>IF(OR($E114="",$G114=""),"",IF(AND($E$3=1),'Marks Entry 1st'!P113,IF(AND($E$3=2),'Marks Entry 2nd'!P113,IF(AND($E$3=3),'Marks Entry 3rd'!P113,IF(AND($E$3=4),'Marks Entry 4th'!P113,"")))))</f>
        <v/>
      </c>
      <c r="R114" s="91" t="str">
        <f t="shared" si="87"/>
        <v/>
      </c>
      <c r="S114" s="87">
        <f t="shared" si="88"/>
        <v>0</v>
      </c>
      <c r="T114" s="93" t="str">
        <f>IF(OR($E114="",$G114=""),"",IF(AND($E$3=1),'Marks Entry 1st'!Q113,IF(AND($E$3=2),'Marks Entry 2nd'!Q113,IF(AND($E$3=3),'Marks Entry 3rd'!Q113,IF(AND($E$3=4),'Marks Entry 4th'!Q113,"")))))</f>
        <v/>
      </c>
      <c r="U114" s="93" t="str">
        <f>IF(OR($E114="",$G114=""),"",IF(AND($E$3=1),'Marks Entry 1st'!R113,IF(AND($E$3=2),'Marks Entry 2nd'!R113,IF(AND($E$3=3),'Marks Entry 3rd'!R113,IF(AND($E$3=4),'Marks Entry 4th'!R113,"")))))</f>
        <v/>
      </c>
      <c r="V114" s="93" t="str">
        <f>IF(OR($E114="",$G114=""),"",IF(AND($E$3=1),'Marks Entry 1st'!S113,IF(AND($E$3=2),'Marks Entry 2nd'!S113,IF(AND($E$3=3),'Marks Entry 3rd'!S113,IF(AND($E$3=4),'Marks Entry 4th'!S113,"")))))</f>
        <v/>
      </c>
      <c r="W114" s="92" t="str">
        <f t="shared" si="89"/>
        <v/>
      </c>
      <c r="X114" s="87" t="str">
        <f t="shared" si="90"/>
        <v/>
      </c>
      <c r="Y114" s="144">
        <f t="shared" si="91"/>
        <v>0</v>
      </c>
      <c r="Z114" s="144" t="str">
        <f t="shared" si="92"/>
        <v/>
      </c>
      <c r="AA114" s="144" t="str">
        <f t="shared" si="65"/>
        <v/>
      </c>
      <c r="AB114" s="144" t="str">
        <f t="shared" si="93"/>
        <v/>
      </c>
      <c r="AC114" s="144" t="str">
        <f t="shared" si="66"/>
        <v/>
      </c>
      <c r="AD114" s="148" t="str">
        <f t="shared" si="67"/>
        <v/>
      </c>
      <c r="AE114" s="180" t="str">
        <f>IF(OR($E114="",$G114=""),"",IF(AND($E$3=1),'Marks Entry 1st'!T113,IF(AND($E$3=2),'Marks Entry 2nd'!T113,IF(AND($E$3=3),'Marks Entry 3rd'!T113,IF(AND($E$3=4),'Marks Entry 4th'!T113,"")))))</f>
        <v/>
      </c>
      <c r="AF114" s="180" t="str">
        <f>IF(OR($E114="",$G114=""),"",IF(AND($E$3=1),'Marks Entry 1st'!U113,IF(AND($E$3=2),'Marks Entry 2nd'!U113,IF(AND($E$3=3),'Marks Entry 3rd'!U113,IF(AND($E$3=4),'Marks Entry 4th'!U113,"")))))</f>
        <v/>
      </c>
      <c r="AG114" s="87" t="str">
        <f t="shared" si="94"/>
        <v/>
      </c>
      <c r="AH114" s="180" t="str">
        <f>IF(OR($E114="",$G114=""),"",IF(AND($E$3=1),'Marks Entry 1st'!V113,IF(AND($E$3=2),'Marks Entry 2nd'!V113,IF(AND($E$3=3),'Marks Entry 3rd'!V113,IF(AND($E$3=4),'Marks Entry 4th'!V113,"")))))</f>
        <v/>
      </c>
      <c r="AI114" s="180" t="str">
        <f>IF(OR($E114="",$G114=""),"",IF(AND($E$3=1),'Marks Entry 1st'!W113,IF(AND($E$3=2),'Marks Entry 2nd'!W113,IF(AND($E$3=3),'Marks Entry 3rd'!W113,IF(AND($E$3=4),'Marks Entry 4th'!W113,"")))))</f>
        <v/>
      </c>
      <c r="AJ114" s="180" t="str">
        <f>IF(OR($E114="",$G114=""),"",IF(AND($E$3=1),'Marks Entry 1st'!X113,IF(AND($E$3=2),'Marks Entry 2nd'!X113,IF(AND($E$3=3),'Marks Entry 3rd'!X113,IF(AND($E$3=4),'Marks Entry 4th'!X113,"")))))</f>
        <v/>
      </c>
      <c r="AK114" s="91" t="str">
        <f t="shared" si="95"/>
        <v/>
      </c>
      <c r="AL114" s="87">
        <f t="shared" si="96"/>
        <v>0</v>
      </c>
      <c r="AM114" s="93" t="str">
        <f>IF(OR($E114="",$G114=""),"",IF(AND($E$3=1),'Marks Entry 1st'!Y113,IF(AND($E$3=2),'Marks Entry 2nd'!Y113,IF(AND($E$3=3),'Marks Entry 3rd'!Y113,IF(AND($E$3=4),'Marks Entry 4th'!Y113,"")))))</f>
        <v/>
      </c>
      <c r="AN114" s="93" t="str">
        <f>IF(OR($E114="",$G114=""),"",IF(AND($E$3=1),'Marks Entry 1st'!Z113,IF(AND($E$3=2),'Marks Entry 2nd'!Z113,IF(AND($E$3=3),'Marks Entry 3rd'!Z113,IF(AND($E$3=4),'Marks Entry 4th'!Z113,"")))))</f>
        <v/>
      </c>
      <c r="AO114" s="93" t="str">
        <f>IF(OR($E114="",$G114=""),"",IF(AND($E$3=1),'Marks Entry 1st'!AA113,IF(AND($E$3=2),'Marks Entry 2nd'!AA113,IF(AND($E$3=3),'Marks Entry 3rd'!AA113,IF(AND($E$3=4),'Marks Entry 4th'!AA113,"")))))</f>
        <v/>
      </c>
      <c r="AP114" s="92" t="str">
        <f t="shared" si="97"/>
        <v/>
      </c>
      <c r="AQ114" s="87" t="str">
        <f t="shared" si="98"/>
        <v/>
      </c>
      <c r="AR114" s="144">
        <f t="shared" si="99"/>
        <v>0</v>
      </c>
      <c r="AS114" s="144" t="str">
        <f t="shared" si="100"/>
        <v/>
      </c>
      <c r="AT114" s="144" t="str">
        <f t="shared" si="68"/>
        <v/>
      </c>
      <c r="AU114" s="144" t="str">
        <f t="shared" si="101"/>
        <v/>
      </c>
      <c r="AV114" s="144" t="str">
        <f t="shared" si="69"/>
        <v/>
      </c>
      <c r="AW114" s="148" t="str">
        <f t="shared" si="70"/>
        <v/>
      </c>
      <c r="AX114" s="180" t="str">
        <f>IF(OR($E114="",$G114=""),"",IF(AND($E$3=1),'Marks Entry 1st'!AB113,IF(AND($E$3=2),'Marks Entry 2nd'!AB113,IF(AND($E$3=3),'Marks Entry 3rd'!AB113,IF(AND($E$3=4),'Marks Entry 4th'!AB113,"")))))</f>
        <v/>
      </c>
      <c r="AY114" s="180" t="str">
        <f>IF(OR($E114="",$G114=""),"",IF(AND($E$3=1),'Marks Entry 1st'!AC113,IF(AND($E$3=2),'Marks Entry 2nd'!AC113,IF(AND($E$3=3),'Marks Entry 3rd'!AC113,IF(AND($E$3=4),'Marks Entry 4th'!AC113,"")))))</f>
        <v/>
      </c>
      <c r="AZ114" s="87" t="str">
        <f t="shared" si="102"/>
        <v/>
      </c>
      <c r="BA114" s="180" t="str">
        <f>IF(OR($E114="",$G114=""),"",IF(AND($E$3=1),'Marks Entry 1st'!AD113,IF(AND($E$3=2),'Marks Entry 2nd'!AD113,IF(AND($E$3=3),'Marks Entry 3rd'!AD113,IF(AND($E$3=4),'Marks Entry 4th'!AD113,"")))))</f>
        <v/>
      </c>
      <c r="BB114" s="180" t="str">
        <f>IF(OR($E114="",$G114=""),"",IF(AND($E$3=1),'Marks Entry 1st'!AE113,IF(AND($E$3=2),'Marks Entry 2nd'!AE113,IF(AND($E$3=3),'Marks Entry 3rd'!AE113,IF(AND($E$3=4),'Marks Entry 4th'!AE113,"")))))</f>
        <v/>
      </c>
      <c r="BC114" s="180" t="str">
        <f>IF(OR($E114="",$G114=""),"",IF(AND($E$3=1),'Marks Entry 1st'!AF113,IF(AND($E$3=2),'Marks Entry 2nd'!AF113,IF(AND($E$3=3),'Marks Entry 3rd'!AF113,IF(AND($E$3=4),'Marks Entry 4th'!AF113,"")))))</f>
        <v/>
      </c>
      <c r="BD114" s="91" t="str">
        <f t="shared" si="103"/>
        <v/>
      </c>
      <c r="BE114" s="87">
        <f t="shared" si="104"/>
        <v>0</v>
      </c>
      <c r="BF114" s="93" t="str">
        <f>IF(OR($E114="",$G114=""),"",IF(AND($E$3=1),'Marks Entry 1st'!AG113,IF(AND($E$3=2),'Marks Entry 2nd'!AG113,IF(AND($E$3=3),'Marks Entry 3rd'!AG113,IF(AND($E$3=4),'Marks Entry 4th'!AG113,"")))))</f>
        <v/>
      </c>
      <c r="BG114" s="93" t="str">
        <f>IF(OR($E114="",$G114=""),"",IF(AND($E$3=1),'Marks Entry 1st'!AH113,IF(AND($E$3=2),'Marks Entry 2nd'!AH113,IF(AND($E$3=3),'Marks Entry 3rd'!AH113,IF(AND($E$3=4),'Marks Entry 4th'!AH113,"")))))</f>
        <v/>
      </c>
      <c r="BH114" s="93" t="str">
        <f>IF(OR($E114="",$G114=""),"",IF(AND($E$3=1),'Marks Entry 1st'!AI113,IF(AND($E$3=2),'Marks Entry 2nd'!AI113,IF(AND($E$3=3),'Marks Entry 3rd'!AI113,IF(AND($E$3=4),'Marks Entry 4th'!AI113,"")))))</f>
        <v/>
      </c>
      <c r="BI114" s="92" t="str">
        <f t="shared" si="105"/>
        <v/>
      </c>
      <c r="BJ114" s="87" t="str">
        <f t="shared" si="106"/>
        <v/>
      </c>
      <c r="BK114" s="144">
        <f t="shared" si="107"/>
        <v>0</v>
      </c>
      <c r="BL114" s="144" t="str">
        <f t="shared" si="108"/>
        <v/>
      </c>
      <c r="BM114" s="144" t="str">
        <f t="shared" si="71"/>
        <v/>
      </c>
      <c r="BN114" s="144" t="str">
        <f t="shared" si="109"/>
        <v/>
      </c>
      <c r="BO114" s="144" t="str">
        <f t="shared" si="72"/>
        <v/>
      </c>
      <c r="BP114" s="148" t="str">
        <f t="shared" si="73"/>
        <v/>
      </c>
      <c r="BQ114" s="180" t="str">
        <f>IF(OR($E114="",$G114=""),"",IF(AND($E$3=1),'Marks Entry 1st'!AJ113,IF(AND($E$3=2),'Marks Entry 2nd'!AJ113,IF(AND($E$3=3),'Marks Entry 3rd'!AJ113,IF(AND($E$3=4),'Marks Entry 4th'!AJ113,"")))))</f>
        <v/>
      </c>
      <c r="BR114" s="180" t="str">
        <f>IF(OR($E114="",$G114=""),"",IF(AND($E$3=1),'Marks Entry 1st'!AK113,IF(AND($E$3=2),'Marks Entry 2nd'!AK113,IF(AND($E$3=3),'Marks Entry 3rd'!AK113,IF(AND($E$3=4),'Marks Entry 4th'!AK113,"")))))</f>
        <v/>
      </c>
      <c r="BS114" s="87" t="str">
        <f t="shared" si="110"/>
        <v/>
      </c>
      <c r="BT114" s="180" t="str">
        <f>IF(OR($E114="",$G114=""),"",IF(AND($E$3=1),'Marks Entry 1st'!AL113,IF(AND($E$3=2),'Marks Entry 2nd'!AL113,IF(AND($E$3=3),'Marks Entry 3rd'!AL113,IF(AND($E$3=4),'Marks Entry 4th'!AL113,"")))))</f>
        <v/>
      </c>
      <c r="BU114" s="180" t="str">
        <f>IF(OR($E114="",$G114=""),"",IF(AND($E$3=1),'Marks Entry 1st'!AM113,IF(AND($E$3=2),'Marks Entry 2nd'!AM113,IF(AND($E$3=3),'Marks Entry 3rd'!AM113,IF(AND($E$3=4),'Marks Entry 4th'!AM113,"")))))</f>
        <v/>
      </c>
      <c r="BV114" s="180" t="str">
        <f>IF(OR($E114="",$G114=""),"",IF(AND($E$3=1),'Marks Entry 1st'!AN113,IF(AND($E$3=2),'Marks Entry 2nd'!AN113,IF(AND($E$3=3),'Marks Entry 3rd'!AN113,IF(AND($E$3=4),'Marks Entry 4th'!AN113,"")))))</f>
        <v/>
      </c>
      <c r="BW114" s="91" t="str">
        <f t="shared" si="111"/>
        <v/>
      </c>
      <c r="BX114" s="87">
        <f t="shared" si="112"/>
        <v>0</v>
      </c>
      <c r="BY114" s="93" t="str">
        <f>IF(OR($E114="",$G114=""),"",IF(AND($E$3=1),'Marks Entry 1st'!AO113,IF(AND($E$3=2),'Marks Entry 2nd'!AO113,IF(AND($E$3=3),'Marks Entry 3rd'!AO113,IF(AND($E$3=4),'Marks Entry 4th'!AO113,"")))))</f>
        <v/>
      </c>
      <c r="BZ114" s="93" t="str">
        <f>IF(OR($E114="",$G114=""),"",IF(AND($E$3=1),'Marks Entry 1st'!AP113,IF(AND($E$3=2),'Marks Entry 2nd'!AP113,IF(AND($E$3=3),'Marks Entry 3rd'!AP113,IF(AND($E$3=4),'Marks Entry 4th'!AP113,"")))))</f>
        <v/>
      </c>
      <c r="CA114" s="93" t="str">
        <f>IF(OR($E114="",$G114=""),"",IF(AND($E$3=1),'Marks Entry 1st'!AQ113,IF(AND($E$3=2),'Marks Entry 2nd'!AQ113,IF(AND($E$3=3),'Marks Entry 3rd'!AQ113,IF(AND($E$3=4),'Marks Entry 4th'!AQ113,"")))))</f>
        <v/>
      </c>
      <c r="CB114" s="92" t="str">
        <f t="shared" si="113"/>
        <v/>
      </c>
      <c r="CC114" s="87" t="str">
        <f t="shared" si="114"/>
        <v/>
      </c>
      <c r="CD114" s="144">
        <f t="shared" si="115"/>
        <v>0</v>
      </c>
      <c r="CE114" s="144" t="str">
        <f t="shared" si="116"/>
        <v/>
      </c>
      <c r="CF114" s="144" t="str">
        <f t="shared" si="74"/>
        <v/>
      </c>
      <c r="CG114" s="144" t="str">
        <f t="shared" si="117"/>
        <v/>
      </c>
      <c r="CH114" s="144" t="str">
        <f t="shared" si="75"/>
        <v/>
      </c>
      <c r="CI114" s="148" t="str">
        <f t="shared" si="76"/>
        <v/>
      </c>
      <c r="CJ114" s="380" t="str">
        <f>IF(OR($E114="",$G114=""),"",IF(AND($E$3=1),'Marks Entry 1st'!AR113,IF(AND($E$3=2),'Marks Entry 2nd'!AR113,IF(AND($E$3=3),'Marks Entry 3rd'!AR113,IF(AND($E$3=4),'Marks Entry 4th'!AR113,"")))))</f>
        <v/>
      </c>
      <c r="CK114" s="380" t="str">
        <f>IF(OR($E114="",$G114=""),"",IF(AND($E$3=1),'Marks Entry 1st'!AS113,IF(AND($E$3=2),'Marks Entry 2nd'!AS113,IF(AND($E$3=3),'Marks Entry 3rd'!AS113,IF(AND($E$3=4),'Marks Entry 4th'!AS113,"")))))</f>
        <v/>
      </c>
      <c r="CL114" s="380" t="str">
        <f>IF(OR($E114="",$G114=""),"",IF(AND($E$3=1),'Marks Entry 1st'!AT113,IF(AND($E$3=2),'Marks Entry 2nd'!AT113,IF(AND($E$3=3),'Marks Entry 3rd'!AT113,IF(AND($E$3=4),'Marks Entry 4th'!AT113,"")))))</f>
        <v/>
      </c>
      <c r="CM114" s="181" t="str">
        <f t="shared" si="118"/>
        <v/>
      </c>
      <c r="CN114" s="182">
        <f t="shared" si="119"/>
        <v>0</v>
      </c>
      <c r="CO114" s="182" t="str">
        <f t="shared" si="120"/>
        <v/>
      </c>
      <c r="CP114" s="182" t="str">
        <f t="shared" si="121"/>
        <v/>
      </c>
      <c r="CQ114" s="147" t="str">
        <f t="shared" si="77"/>
        <v/>
      </c>
      <c r="CR114" s="380" t="str">
        <f>IF(OR($E114="",$G114=""),"",IF(AND($E$3=1),'Marks Entry 1st'!AU113,IF(AND($E$3=2),'Marks Entry 2nd'!AU113,IF(AND($E$3=3),'Marks Entry 3rd'!AU113,IF(AND($E$3=4),'Marks Entry 4th'!AU113,"")))))</f>
        <v/>
      </c>
      <c r="CS114" s="380" t="str">
        <f>IF(OR($E114="",$G114=""),"",IF(AND($E$3=1),'Marks Entry 1st'!AV113,IF(AND($E$3=2),'Marks Entry 2nd'!AV113,IF(AND($E$3=3),'Marks Entry 3rd'!AV113,IF(AND($E$3=4),'Marks Entry 4th'!AV113,"")))))</f>
        <v/>
      </c>
      <c r="CT114" s="380" t="str">
        <f>IF(OR($E114="",$G114=""),"",IF(AND($E$3=1),'Marks Entry 1st'!AW113,IF(AND($E$3=2),'Marks Entry 2nd'!AW113,IF(AND($E$3=3),'Marks Entry 3rd'!AW113,IF(AND($E$3=4),'Marks Entry 4th'!AW113,"")))))</f>
        <v/>
      </c>
      <c r="CU114" s="181" t="str">
        <f t="shared" si="122"/>
        <v/>
      </c>
      <c r="CV114" s="182">
        <f t="shared" si="123"/>
        <v>0</v>
      </c>
      <c r="CW114" s="182" t="str">
        <f t="shared" si="124"/>
        <v/>
      </c>
      <c r="CX114" s="182" t="str">
        <f t="shared" si="125"/>
        <v/>
      </c>
      <c r="CY114" s="147" t="str">
        <f t="shared" si="78"/>
        <v/>
      </c>
      <c r="CZ114" s="380" t="str">
        <f>IF(OR($E114="",$G114=""),"",IF(AND($E$3=1),'Marks Entry 1st'!AX113,IF(AND($E$3=2),'Marks Entry 2nd'!AX113,IF(AND($E$3=3),'Marks Entry 3rd'!AX113,IF(AND($E$3=4),'Marks Entry 4th'!AX113,"")))))</f>
        <v/>
      </c>
      <c r="DA114" s="380" t="str">
        <f>IF(OR($E114="",$G114=""),"",IF(AND($E$3=1),'Marks Entry 1st'!AY113,IF(AND($E$3=2),'Marks Entry 2nd'!AY113,IF(AND($E$3=3),'Marks Entry 3rd'!AY113,IF(AND($E$3=4),'Marks Entry 4th'!AY113,"")))))</f>
        <v/>
      </c>
      <c r="DB114" s="380" t="str">
        <f>IF(OR($E114="",$G114=""),"",IF(AND($E$3=1),'Marks Entry 1st'!AZ113,IF(AND($E$3=2),'Marks Entry 2nd'!AZ113,IF(AND($E$3=3),'Marks Entry 3rd'!AZ113,IF(AND($E$3=4),'Marks Entry 4th'!AZ113,"")))))</f>
        <v/>
      </c>
      <c r="DC114" s="181" t="str">
        <f t="shared" si="126"/>
        <v/>
      </c>
      <c r="DD114" s="182">
        <f t="shared" si="127"/>
        <v>0</v>
      </c>
      <c r="DE114" s="182" t="str">
        <f t="shared" si="128"/>
        <v/>
      </c>
      <c r="DF114" s="182" t="str">
        <f t="shared" si="129"/>
        <v/>
      </c>
      <c r="DG114" s="147" t="str">
        <f t="shared" si="79"/>
        <v/>
      </c>
      <c r="DH114" s="104" t="str">
        <f t="shared" si="80"/>
        <v/>
      </c>
      <c r="DI114" s="105" t="str">
        <f t="shared" si="81"/>
        <v/>
      </c>
      <c r="DJ114" s="111" t="str">
        <f t="shared" si="82"/>
        <v/>
      </c>
      <c r="DK114" s="112" t="str">
        <f t="shared" si="83"/>
        <v/>
      </c>
      <c r="DL114" s="386" t="str">
        <f t="shared" si="84"/>
        <v/>
      </c>
      <c r="DM114" s="72" t="str">
        <f>IF(OR($E114="",$G114=""),"",IF(AND($E$3=1),'Marks Entry 1st'!BA113,IF(AND($E$3=2),'Marks Entry 2nd'!BA113,IF(AND($E$3=3),'Marks Entry 3rd'!BA113,IF(AND($E$3=4),'Marks Entry 4th'!BA113,"")))))</f>
        <v/>
      </c>
      <c r="DN114" s="72" t="str">
        <f>IF(OR($E114="",$G114=""),"",IF(AND($E$3=1),'Marks Entry 1st'!BB113,IF(AND($E$3=2),'Marks Entry 2nd'!BB113,IF(AND($E$3=3),'Marks Entry 3rd'!BB113,IF(AND($E$3=4),'Marks Entry 4th'!BB113,"")))))</f>
        <v/>
      </c>
      <c r="DO114" s="328" t="str">
        <f t="shared" si="85"/>
        <v/>
      </c>
      <c r="DP114" s="73"/>
      <c r="DW114" s="75">
        <f>IF(AND($E$3=1),'Marks Entry 1st'!I113,IF(AND($E$3=2),'Marks Entry 2nd'!I113,IF(AND($E$3=3),'Marks Entry 3rd'!I113,IF(AND($E$3=4),'Marks Entry 4th'!I113,""))))</f>
        <v>0</v>
      </c>
    </row>
    <row r="115" spans="1:127" ht="18.899999999999999" customHeight="1">
      <c r="A115" s="94">
        <v>108</v>
      </c>
      <c r="B115" s="94" t="str">
        <f>IF(OR(DW115=0,DW115=""),"",IF(AND($E$3=1),'Marks Entry 1st'!I114,IF(AND($E$3=2),'Marks Entry 2nd'!I114,IF(AND($E$3=3),'Marks Entry 3rd'!I114,IF(AND($E$3=4),'Marks Entry 4th'!I114,"")))))</f>
        <v/>
      </c>
      <c r="C115" s="95" t="str">
        <f>IF(OR(B115=0,B115=""),"",IF(AND($E$3=1),'Marks Entry 1st'!B114,IF(AND($E$3=2),'Marks Entry 2nd'!B114,IF(AND($E$3=3),'Marks Entry 3rd'!B114,IF(AND($E$3=4),'Marks Entry 4th'!B114,"")))))</f>
        <v/>
      </c>
      <c r="D115" s="95" t="str">
        <f>IF(OR(B115=0,B115=""),"",IF(AND($E$3=1),'Marks Entry 1st'!C114,IF(AND($E$3=2),'Marks Entry 2nd'!C114,IF(AND($E$3=3),'Marks Entry 3rd'!C114,IF(AND($E$3=4),'Marks Entry 4th'!C114,"")))))</f>
        <v/>
      </c>
      <c r="E115" s="96" t="str">
        <f>IF(OR(B115=0,B115=""),"",IF(AND($E$3=1),'Marks Entry 1st'!E114,IF(AND($E$3=2),'Marks Entry 2nd'!E114,IF(AND($E$3=3),'Marks Entry 3rd'!E114,IF(AND($E$3=4),'Marks Entry 4th'!E114,"")))))</f>
        <v/>
      </c>
      <c r="F115" s="95" t="str">
        <f>IF(OR(B115=0,B115=""),"",IF(AND($E$3=1),'Marks Entry 1st'!D114,IF(AND($E$3=2),'Marks Entry 2nd'!D114,IF(AND($E$3=3),'Marks Entry 3rd'!D114,IF(AND($E$3=4),'Marks Entry 4th'!D114,"")))))</f>
        <v/>
      </c>
      <c r="G115" s="90" t="str">
        <f>IF(OR(B115=0,B115=""),"",IF(AND($E$3=1),'Marks Entry 1st'!F114,IF(AND($E$3=2),'Marks Entry 2nd'!F114,IF(AND($E$3=3),'Marks Entry 3rd'!F114,IF(AND($E$3=4),'Marks Entry 4th'!F114,"")))))</f>
        <v/>
      </c>
      <c r="H115" s="90" t="str">
        <f>IF(OR(B115=0,B115=""),"",IF(AND($E$3=1),'Marks Entry 1st'!G114,IF(AND($E$3=2),'Marks Entry 2nd'!G114,IF(AND($E$3=3),'Marks Entry 3rd'!G114,IF(AND($E$3=4),'Marks Entry 4th'!G114,"")))))</f>
        <v/>
      </c>
      <c r="I115" s="90" t="str">
        <f>IF(OR(B115=0,B115=""),"",IF(AND($E$3=1),'Marks Entry 1st'!H114,IF(AND($E$3=2),'Marks Entry 2nd'!H114,IF(AND($E$3=3),'Marks Entry 3rd'!H114,IF(AND($E$3=4),'Marks Entry 4th'!H114,"")))))</f>
        <v/>
      </c>
      <c r="J115" s="379" t="str">
        <f>IF(OR(B115=0,B115=""),"",IF(AND($E$3=1),'Marks Entry 1st'!J114,IF(AND($E$3=2),'Marks Entry 2nd'!J114,IF(AND($E$3=3),'Marks Entry 3rd'!J114,IF(AND($E$3=4),'Marks Entry 4th'!J114,"")))))</f>
        <v/>
      </c>
      <c r="K115" s="379" t="str">
        <f>IF(OR(B115=0,B115=""),"",IF(AND($E$3=1),'Marks Entry 1st'!K114,IF(AND($E$3=2),'Marks Entry 2nd'!K114,IF(AND($E$3=3),'Marks Entry 3rd'!K114,IF(AND($E$3=4),'Marks Entry 4th'!K114,"")))))</f>
        <v/>
      </c>
      <c r="L115" s="180" t="str">
        <f>IF(OR($E115="",$G115=""),"",IF(AND($E$3=1),'Marks Entry 1st'!L114,IF(AND($E$3=2),'Marks Entry 2nd'!L114,IF(AND($E$3=3),'Marks Entry 3rd'!L114,IF(AND($E$3=4),'Marks Entry 4th'!L114,"")))))</f>
        <v/>
      </c>
      <c r="M115" s="180" t="str">
        <f>IF(OR($E115="",$G115=""),"",IF(AND($E$3=1),'Marks Entry 1st'!M114,IF(AND($E$3=2),'Marks Entry 2nd'!M114,IF(AND($E$3=3),'Marks Entry 3rd'!M114,IF(AND($E$3=4),'Marks Entry 4th'!M114,"")))))</f>
        <v/>
      </c>
      <c r="N115" s="87" t="str">
        <f t="shared" si="86"/>
        <v/>
      </c>
      <c r="O115" s="180" t="str">
        <f>IF(OR($E115="",$G115=""),"",IF(AND($E$3=1),'Marks Entry 1st'!N114,IF(AND($E$3=2),'Marks Entry 2nd'!N114,IF(AND($E$3=3),'Marks Entry 3rd'!N114,IF(AND($E$3=4),'Marks Entry 4th'!N114,"")))))</f>
        <v/>
      </c>
      <c r="P115" s="180" t="str">
        <f>IF(OR($E115="",$G115=""),"",IF(AND($E$3=1),'Marks Entry 1st'!O114,IF(AND($E$3=2),'Marks Entry 2nd'!O114,IF(AND($E$3=3),'Marks Entry 3rd'!O114,IF(AND($E$3=4),'Marks Entry 4th'!O114,"")))))</f>
        <v/>
      </c>
      <c r="Q115" s="180" t="str">
        <f>IF(OR($E115="",$G115=""),"",IF(AND($E$3=1),'Marks Entry 1st'!P114,IF(AND($E$3=2),'Marks Entry 2nd'!P114,IF(AND($E$3=3),'Marks Entry 3rd'!P114,IF(AND($E$3=4),'Marks Entry 4th'!P114,"")))))</f>
        <v/>
      </c>
      <c r="R115" s="91" t="str">
        <f t="shared" si="87"/>
        <v/>
      </c>
      <c r="S115" s="87">
        <f t="shared" si="88"/>
        <v>0</v>
      </c>
      <c r="T115" s="93" t="str">
        <f>IF(OR($E115="",$G115=""),"",IF(AND($E$3=1),'Marks Entry 1st'!Q114,IF(AND($E$3=2),'Marks Entry 2nd'!Q114,IF(AND($E$3=3),'Marks Entry 3rd'!Q114,IF(AND($E$3=4),'Marks Entry 4th'!Q114,"")))))</f>
        <v/>
      </c>
      <c r="U115" s="93" t="str">
        <f>IF(OR($E115="",$G115=""),"",IF(AND($E$3=1),'Marks Entry 1st'!R114,IF(AND($E$3=2),'Marks Entry 2nd'!R114,IF(AND($E$3=3),'Marks Entry 3rd'!R114,IF(AND($E$3=4),'Marks Entry 4th'!R114,"")))))</f>
        <v/>
      </c>
      <c r="V115" s="93" t="str">
        <f>IF(OR($E115="",$G115=""),"",IF(AND($E$3=1),'Marks Entry 1st'!S114,IF(AND($E$3=2),'Marks Entry 2nd'!S114,IF(AND($E$3=3),'Marks Entry 3rd'!S114,IF(AND($E$3=4),'Marks Entry 4th'!S114,"")))))</f>
        <v/>
      </c>
      <c r="W115" s="92" t="str">
        <f t="shared" si="89"/>
        <v/>
      </c>
      <c r="X115" s="87" t="str">
        <f t="shared" si="90"/>
        <v/>
      </c>
      <c r="Y115" s="144">
        <f t="shared" si="91"/>
        <v>0</v>
      </c>
      <c r="Z115" s="144" t="str">
        <f t="shared" si="92"/>
        <v/>
      </c>
      <c r="AA115" s="144" t="str">
        <f t="shared" si="65"/>
        <v/>
      </c>
      <c r="AB115" s="144" t="str">
        <f t="shared" si="93"/>
        <v/>
      </c>
      <c r="AC115" s="144" t="str">
        <f t="shared" si="66"/>
        <v/>
      </c>
      <c r="AD115" s="148" t="str">
        <f t="shared" si="67"/>
        <v/>
      </c>
      <c r="AE115" s="180" t="str">
        <f>IF(OR($E115="",$G115=""),"",IF(AND($E$3=1),'Marks Entry 1st'!T114,IF(AND($E$3=2),'Marks Entry 2nd'!T114,IF(AND($E$3=3),'Marks Entry 3rd'!T114,IF(AND($E$3=4),'Marks Entry 4th'!T114,"")))))</f>
        <v/>
      </c>
      <c r="AF115" s="180" t="str">
        <f>IF(OR($E115="",$G115=""),"",IF(AND($E$3=1),'Marks Entry 1st'!U114,IF(AND($E$3=2),'Marks Entry 2nd'!U114,IF(AND($E$3=3),'Marks Entry 3rd'!U114,IF(AND($E$3=4),'Marks Entry 4th'!U114,"")))))</f>
        <v/>
      </c>
      <c r="AG115" s="87" t="str">
        <f t="shared" si="94"/>
        <v/>
      </c>
      <c r="AH115" s="180" t="str">
        <f>IF(OR($E115="",$G115=""),"",IF(AND($E$3=1),'Marks Entry 1st'!V114,IF(AND($E$3=2),'Marks Entry 2nd'!V114,IF(AND($E$3=3),'Marks Entry 3rd'!V114,IF(AND($E$3=4),'Marks Entry 4th'!V114,"")))))</f>
        <v/>
      </c>
      <c r="AI115" s="180" t="str">
        <f>IF(OR($E115="",$G115=""),"",IF(AND($E$3=1),'Marks Entry 1st'!W114,IF(AND($E$3=2),'Marks Entry 2nd'!W114,IF(AND($E$3=3),'Marks Entry 3rd'!W114,IF(AND($E$3=4),'Marks Entry 4th'!W114,"")))))</f>
        <v/>
      </c>
      <c r="AJ115" s="180" t="str">
        <f>IF(OR($E115="",$G115=""),"",IF(AND($E$3=1),'Marks Entry 1st'!X114,IF(AND($E$3=2),'Marks Entry 2nd'!X114,IF(AND($E$3=3),'Marks Entry 3rd'!X114,IF(AND($E$3=4),'Marks Entry 4th'!X114,"")))))</f>
        <v/>
      </c>
      <c r="AK115" s="91" t="str">
        <f t="shared" si="95"/>
        <v/>
      </c>
      <c r="AL115" s="87">
        <f t="shared" si="96"/>
        <v>0</v>
      </c>
      <c r="AM115" s="93" t="str">
        <f>IF(OR($E115="",$G115=""),"",IF(AND($E$3=1),'Marks Entry 1st'!Y114,IF(AND($E$3=2),'Marks Entry 2nd'!Y114,IF(AND($E$3=3),'Marks Entry 3rd'!Y114,IF(AND($E$3=4),'Marks Entry 4th'!Y114,"")))))</f>
        <v/>
      </c>
      <c r="AN115" s="93" t="str">
        <f>IF(OR($E115="",$G115=""),"",IF(AND($E$3=1),'Marks Entry 1st'!Z114,IF(AND($E$3=2),'Marks Entry 2nd'!Z114,IF(AND($E$3=3),'Marks Entry 3rd'!Z114,IF(AND($E$3=4),'Marks Entry 4th'!Z114,"")))))</f>
        <v/>
      </c>
      <c r="AO115" s="93" t="str">
        <f>IF(OR($E115="",$G115=""),"",IF(AND($E$3=1),'Marks Entry 1st'!AA114,IF(AND($E$3=2),'Marks Entry 2nd'!AA114,IF(AND($E$3=3),'Marks Entry 3rd'!AA114,IF(AND($E$3=4),'Marks Entry 4th'!AA114,"")))))</f>
        <v/>
      </c>
      <c r="AP115" s="92" t="str">
        <f t="shared" si="97"/>
        <v/>
      </c>
      <c r="AQ115" s="87" t="str">
        <f t="shared" si="98"/>
        <v/>
      </c>
      <c r="AR115" s="144">
        <f t="shared" si="99"/>
        <v>0</v>
      </c>
      <c r="AS115" s="144" t="str">
        <f t="shared" si="100"/>
        <v/>
      </c>
      <c r="AT115" s="144" t="str">
        <f t="shared" si="68"/>
        <v/>
      </c>
      <c r="AU115" s="144" t="str">
        <f t="shared" si="101"/>
        <v/>
      </c>
      <c r="AV115" s="144" t="str">
        <f t="shared" si="69"/>
        <v/>
      </c>
      <c r="AW115" s="148" t="str">
        <f t="shared" si="70"/>
        <v/>
      </c>
      <c r="AX115" s="180" t="str">
        <f>IF(OR($E115="",$G115=""),"",IF(AND($E$3=1),'Marks Entry 1st'!AB114,IF(AND($E$3=2),'Marks Entry 2nd'!AB114,IF(AND($E$3=3),'Marks Entry 3rd'!AB114,IF(AND($E$3=4),'Marks Entry 4th'!AB114,"")))))</f>
        <v/>
      </c>
      <c r="AY115" s="180" t="str">
        <f>IF(OR($E115="",$G115=""),"",IF(AND($E$3=1),'Marks Entry 1st'!AC114,IF(AND($E$3=2),'Marks Entry 2nd'!AC114,IF(AND($E$3=3),'Marks Entry 3rd'!AC114,IF(AND($E$3=4),'Marks Entry 4th'!AC114,"")))))</f>
        <v/>
      </c>
      <c r="AZ115" s="87" t="str">
        <f t="shared" si="102"/>
        <v/>
      </c>
      <c r="BA115" s="180" t="str">
        <f>IF(OR($E115="",$G115=""),"",IF(AND($E$3=1),'Marks Entry 1st'!AD114,IF(AND($E$3=2),'Marks Entry 2nd'!AD114,IF(AND($E$3=3),'Marks Entry 3rd'!AD114,IF(AND($E$3=4),'Marks Entry 4th'!AD114,"")))))</f>
        <v/>
      </c>
      <c r="BB115" s="180" t="str">
        <f>IF(OR($E115="",$G115=""),"",IF(AND($E$3=1),'Marks Entry 1st'!AE114,IF(AND($E$3=2),'Marks Entry 2nd'!AE114,IF(AND($E$3=3),'Marks Entry 3rd'!AE114,IF(AND($E$3=4),'Marks Entry 4th'!AE114,"")))))</f>
        <v/>
      </c>
      <c r="BC115" s="180" t="str">
        <f>IF(OR($E115="",$G115=""),"",IF(AND($E$3=1),'Marks Entry 1st'!AF114,IF(AND($E$3=2),'Marks Entry 2nd'!AF114,IF(AND($E$3=3),'Marks Entry 3rd'!AF114,IF(AND($E$3=4),'Marks Entry 4th'!AF114,"")))))</f>
        <v/>
      </c>
      <c r="BD115" s="91" t="str">
        <f t="shared" si="103"/>
        <v/>
      </c>
      <c r="BE115" s="87">
        <f t="shared" si="104"/>
        <v>0</v>
      </c>
      <c r="BF115" s="93" t="str">
        <f>IF(OR($E115="",$G115=""),"",IF(AND($E$3=1),'Marks Entry 1st'!AG114,IF(AND($E$3=2),'Marks Entry 2nd'!AG114,IF(AND($E$3=3),'Marks Entry 3rd'!AG114,IF(AND($E$3=4),'Marks Entry 4th'!AG114,"")))))</f>
        <v/>
      </c>
      <c r="BG115" s="93" t="str">
        <f>IF(OR($E115="",$G115=""),"",IF(AND($E$3=1),'Marks Entry 1st'!AH114,IF(AND($E$3=2),'Marks Entry 2nd'!AH114,IF(AND($E$3=3),'Marks Entry 3rd'!AH114,IF(AND($E$3=4),'Marks Entry 4th'!AH114,"")))))</f>
        <v/>
      </c>
      <c r="BH115" s="93" t="str">
        <f>IF(OR($E115="",$G115=""),"",IF(AND($E$3=1),'Marks Entry 1st'!AI114,IF(AND($E$3=2),'Marks Entry 2nd'!AI114,IF(AND($E$3=3),'Marks Entry 3rd'!AI114,IF(AND($E$3=4),'Marks Entry 4th'!AI114,"")))))</f>
        <v/>
      </c>
      <c r="BI115" s="92" t="str">
        <f t="shared" si="105"/>
        <v/>
      </c>
      <c r="BJ115" s="87" t="str">
        <f t="shared" si="106"/>
        <v/>
      </c>
      <c r="BK115" s="144">
        <f t="shared" si="107"/>
        <v>0</v>
      </c>
      <c r="BL115" s="144" t="str">
        <f t="shared" si="108"/>
        <v/>
      </c>
      <c r="BM115" s="144" t="str">
        <f t="shared" si="71"/>
        <v/>
      </c>
      <c r="BN115" s="144" t="str">
        <f t="shared" si="109"/>
        <v/>
      </c>
      <c r="BO115" s="144" t="str">
        <f t="shared" si="72"/>
        <v/>
      </c>
      <c r="BP115" s="148" t="str">
        <f t="shared" si="73"/>
        <v/>
      </c>
      <c r="BQ115" s="180" t="str">
        <f>IF(OR($E115="",$G115=""),"",IF(AND($E$3=1),'Marks Entry 1st'!AJ114,IF(AND($E$3=2),'Marks Entry 2nd'!AJ114,IF(AND($E$3=3),'Marks Entry 3rd'!AJ114,IF(AND($E$3=4),'Marks Entry 4th'!AJ114,"")))))</f>
        <v/>
      </c>
      <c r="BR115" s="180" t="str">
        <f>IF(OR($E115="",$G115=""),"",IF(AND($E$3=1),'Marks Entry 1st'!AK114,IF(AND($E$3=2),'Marks Entry 2nd'!AK114,IF(AND($E$3=3),'Marks Entry 3rd'!AK114,IF(AND($E$3=4),'Marks Entry 4th'!AK114,"")))))</f>
        <v/>
      </c>
      <c r="BS115" s="87" t="str">
        <f t="shared" si="110"/>
        <v/>
      </c>
      <c r="BT115" s="180" t="str">
        <f>IF(OR($E115="",$G115=""),"",IF(AND($E$3=1),'Marks Entry 1st'!AL114,IF(AND($E$3=2),'Marks Entry 2nd'!AL114,IF(AND($E$3=3),'Marks Entry 3rd'!AL114,IF(AND($E$3=4),'Marks Entry 4th'!AL114,"")))))</f>
        <v/>
      </c>
      <c r="BU115" s="180" t="str">
        <f>IF(OR($E115="",$G115=""),"",IF(AND($E$3=1),'Marks Entry 1st'!AM114,IF(AND($E$3=2),'Marks Entry 2nd'!AM114,IF(AND($E$3=3),'Marks Entry 3rd'!AM114,IF(AND($E$3=4),'Marks Entry 4th'!AM114,"")))))</f>
        <v/>
      </c>
      <c r="BV115" s="180" t="str">
        <f>IF(OR($E115="",$G115=""),"",IF(AND($E$3=1),'Marks Entry 1st'!AN114,IF(AND($E$3=2),'Marks Entry 2nd'!AN114,IF(AND($E$3=3),'Marks Entry 3rd'!AN114,IF(AND($E$3=4),'Marks Entry 4th'!AN114,"")))))</f>
        <v/>
      </c>
      <c r="BW115" s="91" t="str">
        <f t="shared" si="111"/>
        <v/>
      </c>
      <c r="BX115" s="87">
        <f t="shared" si="112"/>
        <v>0</v>
      </c>
      <c r="BY115" s="93" t="str">
        <f>IF(OR($E115="",$G115=""),"",IF(AND($E$3=1),'Marks Entry 1st'!AO114,IF(AND($E$3=2),'Marks Entry 2nd'!AO114,IF(AND($E$3=3),'Marks Entry 3rd'!AO114,IF(AND($E$3=4),'Marks Entry 4th'!AO114,"")))))</f>
        <v/>
      </c>
      <c r="BZ115" s="93" t="str">
        <f>IF(OR($E115="",$G115=""),"",IF(AND($E$3=1),'Marks Entry 1st'!AP114,IF(AND($E$3=2),'Marks Entry 2nd'!AP114,IF(AND($E$3=3),'Marks Entry 3rd'!AP114,IF(AND($E$3=4),'Marks Entry 4th'!AP114,"")))))</f>
        <v/>
      </c>
      <c r="CA115" s="93" t="str">
        <f>IF(OR($E115="",$G115=""),"",IF(AND($E$3=1),'Marks Entry 1st'!AQ114,IF(AND($E$3=2),'Marks Entry 2nd'!AQ114,IF(AND($E$3=3),'Marks Entry 3rd'!AQ114,IF(AND($E$3=4),'Marks Entry 4th'!AQ114,"")))))</f>
        <v/>
      </c>
      <c r="CB115" s="92" t="str">
        <f t="shared" si="113"/>
        <v/>
      </c>
      <c r="CC115" s="87" t="str">
        <f t="shared" si="114"/>
        <v/>
      </c>
      <c r="CD115" s="144">
        <f t="shared" si="115"/>
        <v>0</v>
      </c>
      <c r="CE115" s="144" t="str">
        <f t="shared" si="116"/>
        <v/>
      </c>
      <c r="CF115" s="144" t="str">
        <f t="shared" si="74"/>
        <v/>
      </c>
      <c r="CG115" s="144" t="str">
        <f t="shared" si="117"/>
        <v/>
      </c>
      <c r="CH115" s="144" t="str">
        <f t="shared" si="75"/>
        <v/>
      </c>
      <c r="CI115" s="148" t="str">
        <f t="shared" si="76"/>
        <v/>
      </c>
      <c r="CJ115" s="380" t="str">
        <f>IF(OR($E115="",$G115=""),"",IF(AND($E$3=1),'Marks Entry 1st'!AR114,IF(AND($E$3=2),'Marks Entry 2nd'!AR114,IF(AND($E$3=3),'Marks Entry 3rd'!AR114,IF(AND($E$3=4),'Marks Entry 4th'!AR114,"")))))</f>
        <v/>
      </c>
      <c r="CK115" s="380" t="str">
        <f>IF(OR($E115="",$G115=""),"",IF(AND($E$3=1),'Marks Entry 1st'!AS114,IF(AND($E$3=2),'Marks Entry 2nd'!AS114,IF(AND($E$3=3),'Marks Entry 3rd'!AS114,IF(AND($E$3=4),'Marks Entry 4th'!AS114,"")))))</f>
        <v/>
      </c>
      <c r="CL115" s="380" t="str">
        <f>IF(OR($E115="",$G115=""),"",IF(AND($E$3=1),'Marks Entry 1st'!AT114,IF(AND($E$3=2),'Marks Entry 2nd'!AT114,IF(AND($E$3=3),'Marks Entry 3rd'!AT114,IF(AND($E$3=4),'Marks Entry 4th'!AT114,"")))))</f>
        <v/>
      </c>
      <c r="CM115" s="181" t="str">
        <f t="shared" si="118"/>
        <v/>
      </c>
      <c r="CN115" s="182">
        <f t="shared" si="119"/>
        <v>0</v>
      </c>
      <c r="CO115" s="182" t="str">
        <f t="shared" si="120"/>
        <v/>
      </c>
      <c r="CP115" s="182" t="str">
        <f t="shared" si="121"/>
        <v/>
      </c>
      <c r="CQ115" s="147" t="str">
        <f t="shared" si="77"/>
        <v/>
      </c>
      <c r="CR115" s="380" t="str">
        <f>IF(OR($E115="",$G115=""),"",IF(AND($E$3=1),'Marks Entry 1st'!AU114,IF(AND($E$3=2),'Marks Entry 2nd'!AU114,IF(AND($E$3=3),'Marks Entry 3rd'!AU114,IF(AND($E$3=4),'Marks Entry 4th'!AU114,"")))))</f>
        <v/>
      </c>
      <c r="CS115" s="380" t="str">
        <f>IF(OR($E115="",$G115=""),"",IF(AND($E$3=1),'Marks Entry 1st'!AV114,IF(AND($E$3=2),'Marks Entry 2nd'!AV114,IF(AND($E$3=3),'Marks Entry 3rd'!AV114,IF(AND($E$3=4),'Marks Entry 4th'!AV114,"")))))</f>
        <v/>
      </c>
      <c r="CT115" s="380" t="str">
        <f>IF(OR($E115="",$G115=""),"",IF(AND($E$3=1),'Marks Entry 1st'!AW114,IF(AND($E$3=2),'Marks Entry 2nd'!AW114,IF(AND($E$3=3),'Marks Entry 3rd'!AW114,IF(AND($E$3=4),'Marks Entry 4th'!AW114,"")))))</f>
        <v/>
      </c>
      <c r="CU115" s="181" t="str">
        <f t="shared" si="122"/>
        <v/>
      </c>
      <c r="CV115" s="182">
        <f t="shared" si="123"/>
        <v>0</v>
      </c>
      <c r="CW115" s="182" t="str">
        <f t="shared" si="124"/>
        <v/>
      </c>
      <c r="CX115" s="182" t="str">
        <f t="shared" si="125"/>
        <v/>
      </c>
      <c r="CY115" s="147" t="str">
        <f t="shared" si="78"/>
        <v/>
      </c>
      <c r="CZ115" s="380" t="str">
        <f>IF(OR($E115="",$G115=""),"",IF(AND($E$3=1),'Marks Entry 1st'!AX114,IF(AND($E$3=2),'Marks Entry 2nd'!AX114,IF(AND($E$3=3),'Marks Entry 3rd'!AX114,IF(AND($E$3=4),'Marks Entry 4th'!AX114,"")))))</f>
        <v/>
      </c>
      <c r="DA115" s="380" t="str">
        <f>IF(OR($E115="",$G115=""),"",IF(AND($E$3=1),'Marks Entry 1st'!AY114,IF(AND($E$3=2),'Marks Entry 2nd'!AY114,IF(AND($E$3=3),'Marks Entry 3rd'!AY114,IF(AND($E$3=4),'Marks Entry 4th'!AY114,"")))))</f>
        <v/>
      </c>
      <c r="DB115" s="380" t="str">
        <f>IF(OR($E115="",$G115=""),"",IF(AND($E$3=1),'Marks Entry 1st'!AZ114,IF(AND($E$3=2),'Marks Entry 2nd'!AZ114,IF(AND($E$3=3),'Marks Entry 3rd'!AZ114,IF(AND($E$3=4),'Marks Entry 4th'!AZ114,"")))))</f>
        <v/>
      </c>
      <c r="DC115" s="181" t="str">
        <f t="shared" si="126"/>
        <v/>
      </c>
      <c r="DD115" s="182">
        <f t="shared" si="127"/>
        <v>0</v>
      </c>
      <c r="DE115" s="182" t="str">
        <f t="shared" si="128"/>
        <v/>
      </c>
      <c r="DF115" s="182" t="str">
        <f t="shared" si="129"/>
        <v/>
      </c>
      <c r="DG115" s="147" t="str">
        <f t="shared" si="79"/>
        <v/>
      </c>
      <c r="DH115" s="104" t="str">
        <f t="shared" si="80"/>
        <v/>
      </c>
      <c r="DI115" s="105" t="str">
        <f t="shared" si="81"/>
        <v/>
      </c>
      <c r="DJ115" s="111" t="str">
        <f t="shared" si="82"/>
        <v/>
      </c>
      <c r="DK115" s="112" t="str">
        <f t="shared" si="83"/>
        <v/>
      </c>
      <c r="DL115" s="386" t="str">
        <f t="shared" si="84"/>
        <v/>
      </c>
      <c r="DM115" s="72" t="str">
        <f>IF(OR($E115="",$G115=""),"",IF(AND($E$3=1),'Marks Entry 1st'!BA114,IF(AND($E$3=2),'Marks Entry 2nd'!BA114,IF(AND($E$3=3),'Marks Entry 3rd'!BA114,IF(AND($E$3=4),'Marks Entry 4th'!BA114,"")))))</f>
        <v/>
      </c>
      <c r="DN115" s="72" t="str">
        <f>IF(OR($E115="",$G115=""),"",IF(AND($E$3=1),'Marks Entry 1st'!BB114,IF(AND($E$3=2),'Marks Entry 2nd'!BB114,IF(AND($E$3=3),'Marks Entry 3rd'!BB114,IF(AND($E$3=4),'Marks Entry 4th'!BB114,"")))))</f>
        <v/>
      </c>
      <c r="DO115" s="328" t="str">
        <f t="shared" si="85"/>
        <v/>
      </c>
      <c r="DP115" s="73"/>
      <c r="DW115" s="75">
        <f>IF(AND($E$3=1),'Marks Entry 1st'!I114,IF(AND($E$3=2),'Marks Entry 2nd'!I114,IF(AND($E$3=3),'Marks Entry 3rd'!I114,IF(AND($E$3=4),'Marks Entry 4th'!I114,""))))</f>
        <v>0</v>
      </c>
    </row>
    <row r="116" spans="1:127" ht="18.899999999999999" customHeight="1">
      <c r="A116" s="94">
        <v>109</v>
      </c>
      <c r="B116" s="94" t="str">
        <f>IF(OR(DW116=0,DW116=""),"",IF(AND($E$3=1),'Marks Entry 1st'!I115,IF(AND($E$3=2),'Marks Entry 2nd'!I115,IF(AND($E$3=3),'Marks Entry 3rd'!I115,IF(AND($E$3=4),'Marks Entry 4th'!I115,"")))))</f>
        <v/>
      </c>
      <c r="C116" s="95" t="str">
        <f>IF(OR(B116=0,B116=""),"",IF(AND($E$3=1),'Marks Entry 1st'!B115,IF(AND($E$3=2),'Marks Entry 2nd'!B115,IF(AND($E$3=3),'Marks Entry 3rd'!B115,IF(AND($E$3=4),'Marks Entry 4th'!B115,"")))))</f>
        <v/>
      </c>
      <c r="D116" s="95" t="str">
        <f>IF(OR(B116=0,B116=""),"",IF(AND($E$3=1),'Marks Entry 1st'!C115,IF(AND($E$3=2),'Marks Entry 2nd'!C115,IF(AND($E$3=3),'Marks Entry 3rd'!C115,IF(AND($E$3=4),'Marks Entry 4th'!C115,"")))))</f>
        <v/>
      </c>
      <c r="E116" s="96" t="str">
        <f>IF(OR(B116=0,B116=""),"",IF(AND($E$3=1),'Marks Entry 1st'!E115,IF(AND($E$3=2),'Marks Entry 2nd'!E115,IF(AND($E$3=3),'Marks Entry 3rd'!E115,IF(AND($E$3=4),'Marks Entry 4th'!E115,"")))))</f>
        <v/>
      </c>
      <c r="F116" s="95" t="str">
        <f>IF(OR(B116=0,B116=""),"",IF(AND($E$3=1),'Marks Entry 1st'!D115,IF(AND($E$3=2),'Marks Entry 2nd'!D115,IF(AND($E$3=3),'Marks Entry 3rd'!D115,IF(AND($E$3=4),'Marks Entry 4th'!D115,"")))))</f>
        <v/>
      </c>
      <c r="G116" s="90" t="str">
        <f>IF(OR(B116=0,B116=""),"",IF(AND($E$3=1),'Marks Entry 1st'!F115,IF(AND($E$3=2),'Marks Entry 2nd'!F115,IF(AND($E$3=3),'Marks Entry 3rd'!F115,IF(AND($E$3=4),'Marks Entry 4th'!F115,"")))))</f>
        <v/>
      </c>
      <c r="H116" s="90" t="str">
        <f>IF(OR(B116=0,B116=""),"",IF(AND($E$3=1),'Marks Entry 1st'!G115,IF(AND($E$3=2),'Marks Entry 2nd'!G115,IF(AND($E$3=3),'Marks Entry 3rd'!G115,IF(AND($E$3=4),'Marks Entry 4th'!G115,"")))))</f>
        <v/>
      </c>
      <c r="I116" s="90" t="str">
        <f>IF(OR(B116=0,B116=""),"",IF(AND($E$3=1),'Marks Entry 1st'!H115,IF(AND($E$3=2),'Marks Entry 2nd'!H115,IF(AND($E$3=3),'Marks Entry 3rd'!H115,IF(AND($E$3=4),'Marks Entry 4th'!H115,"")))))</f>
        <v/>
      </c>
      <c r="J116" s="379" t="str">
        <f>IF(OR(B116=0,B116=""),"",IF(AND($E$3=1),'Marks Entry 1st'!J115,IF(AND($E$3=2),'Marks Entry 2nd'!J115,IF(AND($E$3=3),'Marks Entry 3rd'!J115,IF(AND($E$3=4),'Marks Entry 4th'!J115,"")))))</f>
        <v/>
      </c>
      <c r="K116" s="379" t="str">
        <f>IF(OR(B116=0,B116=""),"",IF(AND($E$3=1),'Marks Entry 1st'!K115,IF(AND($E$3=2),'Marks Entry 2nd'!K115,IF(AND($E$3=3),'Marks Entry 3rd'!K115,IF(AND($E$3=4),'Marks Entry 4th'!K115,"")))))</f>
        <v/>
      </c>
      <c r="L116" s="180" t="str">
        <f>IF(OR($E116="",$G116=""),"",IF(AND($E$3=1),'Marks Entry 1st'!L115,IF(AND($E$3=2),'Marks Entry 2nd'!L115,IF(AND($E$3=3),'Marks Entry 3rd'!L115,IF(AND($E$3=4),'Marks Entry 4th'!L115,"")))))</f>
        <v/>
      </c>
      <c r="M116" s="180" t="str">
        <f>IF(OR($E116="",$G116=""),"",IF(AND($E$3=1),'Marks Entry 1st'!M115,IF(AND($E$3=2),'Marks Entry 2nd'!M115,IF(AND($E$3=3),'Marks Entry 3rd'!M115,IF(AND($E$3=4),'Marks Entry 4th'!M115,"")))))</f>
        <v/>
      </c>
      <c r="N116" s="87" t="str">
        <f t="shared" si="86"/>
        <v/>
      </c>
      <c r="O116" s="180" t="str">
        <f>IF(OR($E116="",$G116=""),"",IF(AND($E$3=1),'Marks Entry 1st'!N115,IF(AND($E$3=2),'Marks Entry 2nd'!N115,IF(AND($E$3=3),'Marks Entry 3rd'!N115,IF(AND($E$3=4),'Marks Entry 4th'!N115,"")))))</f>
        <v/>
      </c>
      <c r="P116" s="180" t="str">
        <f>IF(OR($E116="",$G116=""),"",IF(AND($E$3=1),'Marks Entry 1st'!O115,IF(AND($E$3=2),'Marks Entry 2nd'!O115,IF(AND($E$3=3),'Marks Entry 3rd'!O115,IF(AND($E$3=4),'Marks Entry 4th'!O115,"")))))</f>
        <v/>
      </c>
      <c r="Q116" s="180" t="str">
        <f>IF(OR($E116="",$G116=""),"",IF(AND($E$3=1),'Marks Entry 1st'!P115,IF(AND($E$3=2),'Marks Entry 2nd'!P115,IF(AND($E$3=3),'Marks Entry 3rd'!P115,IF(AND($E$3=4),'Marks Entry 4th'!P115,"")))))</f>
        <v/>
      </c>
      <c r="R116" s="91" t="str">
        <f t="shared" si="87"/>
        <v/>
      </c>
      <c r="S116" s="87">
        <f t="shared" si="88"/>
        <v>0</v>
      </c>
      <c r="T116" s="93" t="str">
        <f>IF(OR($E116="",$G116=""),"",IF(AND($E$3=1),'Marks Entry 1st'!Q115,IF(AND($E$3=2),'Marks Entry 2nd'!Q115,IF(AND($E$3=3),'Marks Entry 3rd'!Q115,IF(AND($E$3=4),'Marks Entry 4th'!Q115,"")))))</f>
        <v/>
      </c>
      <c r="U116" s="93" t="str">
        <f>IF(OR($E116="",$G116=""),"",IF(AND($E$3=1),'Marks Entry 1st'!R115,IF(AND($E$3=2),'Marks Entry 2nd'!R115,IF(AND($E$3=3),'Marks Entry 3rd'!R115,IF(AND($E$3=4),'Marks Entry 4th'!R115,"")))))</f>
        <v/>
      </c>
      <c r="V116" s="93" t="str">
        <f>IF(OR($E116="",$G116=""),"",IF(AND($E$3=1),'Marks Entry 1st'!S115,IF(AND($E$3=2),'Marks Entry 2nd'!S115,IF(AND($E$3=3),'Marks Entry 3rd'!S115,IF(AND($E$3=4),'Marks Entry 4th'!S115,"")))))</f>
        <v/>
      </c>
      <c r="W116" s="92" t="str">
        <f t="shared" si="89"/>
        <v/>
      </c>
      <c r="X116" s="87" t="str">
        <f t="shared" si="90"/>
        <v/>
      </c>
      <c r="Y116" s="144">
        <f t="shared" si="91"/>
        <v>0</v>
      </c>
      <c r="Z116" s="144" t="str">
        <f t="shared" si="92"/>
        <v/>
      </c>
      <c r="AA116" s="144" t="str">
        <f t="shared" si="65"/>
        <v/>
      </c>
      <c r="AB116" s="144" t="str">
        <f t="shared" si="93"/>
        <v/>
      </c>
      <c r="AC116" s="144" t="str">
        <f t="shared" si="66"/>
        <v/>
      </c>
      <c r="AD116" s="148" t="str">
        <f t="shared" si="67"/>
        <v/>
      </c>
      <c r="AE116" s="180" t="str">
        <f>IF(OR($E116="",$G116=""),"",IF(AND($E$3=1),'Marks Entry 1st'!T115,IF(AND($E$3=2),'Marks Entry 2nd'!T115,IF(AND($E$3=3),'Marks Entry 3rd'!T115,IF(AND($E$3=4),'Marks Entry 4th'!T115,"")))))</f>
        <v/>
      </c>
      <c r="AF116" s="180" t="str">
        <f>IF(OR($E116="",$G116=""),"",IF(AND($E$3=1),'Marks Entry 1st'!U115,IF(AND($E$3=2),'Marks Entry 2nd'!U115,IF(AND($E$3=3),'Marks Entry 3rd'!U115,IF(AND($E$3=4),'Marks Entry 4th'!U115,"")))))</f>
        <v/>
      </c>
      <c r="AG116" s="87" t="str">
        <f t="shared" si="94"/>
        <v/>
      </c>
      <c r="AH116" s="180" t="str">
        <f>IF(OR($E116="",$G116=""),"",IF(AND($E$3=1),'Marks Entry 1st'!V115,IF(AND($E$3=2),'Marks Entry 2nd'!V115,IF(AND($E$3=3),'Marks Entry 3rd'!V115,IF(AND($E$3=4),'Marks Entry 4th'!V115,"")))))</f>
        <v/>
      </c>
      <c r="AI116" s="180" t="str">
        <f>IF(OR($E116="",$G116=""),"",IF(AND($E$3=1),'Marks Entry 1st'!W115,IF(AND($E$3=2),'Marks Entry 2nd'!W115,IF(AND($E$3=3),'Marks Entry 3rd'!W115,IF(AND($E$3=4),'Marks Entry 4th'!W115,"")))))</f>
        <v/>
      </c>
      <c r="AJ116" s="180" t="str">
        <f>IF(OR($E116="",$G116=""),"",IF(AND($E$3=1),'Marks Entry 1st'!X115,IF(AND($E$3=2),'Marks Entry 2nd'!X115,IF(AND($E$3=3),'Marks Entry 3rd'!X115,IF(AND($E$3=4),'Marks Entry 4th'!X115,"")))))</f>
        <v/>
      </c>
      <c r="AK116" s="91" t="str">
        <f t="shared" si="95"/>
        <v/>
      </c>
      <c r="AL116" s="87">
        <f t="shared" si="96"/>
        <v>0</v>
      </c>
      <c r="AM116" s="93" t="str">
        <f>IF(OR($E116="",$G116=""),"",IF(AND($E$3=1),'Marks Entry 1st'!Y115,IF(AND($E$3=2),'Marks Entry 2nd'!Y115,IF(AND($E$3=3),'Marks Entry 3rd'!Y115,IF(AND($E$3=4),'Marks Entry 4th'!Y115,"")))))</f>
        <v/>
      </c>
      <c r="AN116" s="93" t="str">
        <f>IF(OR($E116="",$G116=""),"",IF(AND($E$3=1),'Marks Entry 1st'!Z115,IF(AND($E$3=2),'Marks Entry 2nd'!Z115,IF(AND($E$3=3),'Marks Entry 3rd'!Z115,IF(AND($E$3=4),'Marks Entry 4th'!Z115,"")))))</f>
        <v/>
      </c>
      <c r="AO116" s="93" t="str">
        <f>IF(OR($E116="",$G116=""),"",IF(AND($E$3=1),'Marks Entry 1st'!AA115,IF(AND($E$3=2),'Marks Entry 2nd'!AA115,IF(AND($E$3=3),'Marks Entry 3rd'!AA115,IF(AND($E$3=4),'Marks Entry 4th'!AA115,"")))))</f>
        <v/>
      </c>
      <c r="AP116" s="92" t="str">
        <f t="shared" si="97"/>
        <v/>
      </c>
      <c r="AQ116" s="87" t="str">
        <f t="shared" si="98"/>
        <v/>
      </c>
      <c r="AR116" s="144">
        <f t="shared" si="99"/>
        <v>0</v>
      </c>
      <c r="AS116" s="144" t="str">
        <f t="shared" si="100"/>
        <v/>
      </c>
      <c r="AT116" s="144" t="str">
        <f t="shared" si="68"/>
        <v/>
      </c>
      <c r="AU116" s="144" t="str">
        <f t="shared" si="101"/>
        <v/>
      </c>
      <c r="AV116" s="144" t="str">
        <f t="shared" si="69"/>
        <v/>
      </c>
      <c r="AW116" s="148" t="str">
        <f t="shared" si="70"/>
        <v/>
      </c>
      <c r="AX116" s="180" t="str">
        <f>IF(OR($E116="",$G116=""),"",IF(AND($E$3=1),'Marks Entry 1st'!AB115,IF(AND($E$3=2),'Marks Entry 2nd'!AB115,IF(AND($E$3=3),'Marks Entry 3rd'!AB115,IF(AND($E$3=4),'Marks Entry 4th'!AB115,"")))))</f>
        <v/>
      </c>
      <c r="AY116" s="180" t="str">
        <f>IF(OR($E116="",$G116=""),"",IF(AND($E$3=1),'Marks Entry 1st'!AC115,IF(AND($E$3=2),'Marks Entry 2nd'!AC115,IF(AND($E$3=3),'Marks Entry 3rd'!AC115,IF(AND($E$3=4),'Marks Entry 4th'!AC115,"")))))</f>
        <v/>
      </c>
      <c r="AZ116" s="87" t="str">
        <f t="shared" si="102"/>
        <v/>
      </c>
      <c r="BA116" s="180" t="str">
        <f>IF(OR($E116="",$G116=""),"",IF(AND($E$3=1),'Marks Entry 1st'!AD115,IF(AND($E$3=2),'Marks Entry 2nd'!AD115,IF(AND($E$3=3),'Marks Entry 3rd'!AD115,IF(AND($E$3=4),'Marks Entry 4th'!AD115,"")))))</f>
        <v/>
      </c>
      <c r="BB116" s="180" t="str">
        <f>IF(OR($E116="",$G116=""),"",IF(AND($E$3=1),'Marks Entry 1st'!AE115,IF(AND($E$3=2),'Marks Entry 2nd'!AE115,IF(AND($E$3=3),'Marks Entry 3rd'!AE115,IF(AND($E$3=4),'Marks Entry 4th'!AE115,"")))))</f>
        <v/>
      </c>
      <c r="BC116" s="180" t="str">
        <f>IF(OR($E116="",$G116=""),"",IF(AND($E$3=1),'Marks Entry 1st'!AF115,IF(AND($E$3=2),'Marks Entry 2nd'!AF115,IF(AND($E$3=3),'Marks Entry 3rd'!AF115,IF(AND($E$3=4),'Marks Entry 4th'!AF115,"")))))</f>
        <v/>
      </c>
      <c r="BD116" s="91" t="str">
        <f t="shared" si="103"/>
        <v/>
      </c>
      <c r="BE116" s="87">
        <f t="shared" si="104"/>
        <v>0</v>
      </c>
      <c r="BF116" s="93" t="str">
        <f>IF(OR($E116="",$G116=""),"",IF(AND($E$3=1),'Marks Entry 1st'!AG115,IF(AND($E$3=2),'Marks Entry 2nd'!AG115,IF(AND($E$3=3),'Marks Entry 3rd'!AG115,IF(AND($E$3=4),'Marks Entry 4th'!AG115,"")))))</f>
        <v/>
      </c>
      <c r="BG116" s="93" t="str">
        <f>IF(OR($E116="",$G116=""),"",IF(AND($E$3=1),'Marks Entry 1st'!AH115,IF(AND($E$3=2),'Marks Entry 2nd'!AH115,IF(AND($E$3=3),'Marks Entry 3rd'!AH115,IF(AND($E$3=4),'Marks Entry 4th'!AH115,"")))))</f>
        <v/>
      </c>
      <c r="BH116" s="93" t="str">
        <f>IF(OR($E116="",$G116=""),"",IF(AND($E$3=1),'Marks Entry 1st'!AI115,IF(AND($E$3=2),'Marks Entry 2nd'!AI115,IF(AND($E$3=3),'Marks Entry 3rd'!AI115,IF(AND($E$3=4),'Marks Entry 4th'!AI115,"")))))</f>
        <v/>
      </c>
      <c r="BI116" s="92" t="str">
        <f t="shared" si="105"/>
        <v/>
      </c>
      <c r="BJ116" s="87" t="str">
        <f t="shared" si="106"/>
        <v/>
      </c>
      <c r="BK116" s="144">
        <f t="shared" si="107"/>
        <v>0</v>
      </c>
      <c r="BL116" s="144" t="str">
        <f t="shared" si="108"/>
        <v/>
      </c>
      <c r="BM116" s="144" t="str">
        <f t="shared" si="71"/>
        <v/>
      </c>
      <c r="BN116" s="144" t="str">
        <f t="shared" si="109"/>
        <v/>
      </c>
      <c r="BO116" s="144" t="str">
        <f t="shared" si="72"/>
        <v/>
      </c>
      <c r="BP116" s="148" t="str">
        <f t="shared" si="73"/>
        <v/>
      </c>
      <c r="BQ116" s="180" t="str">
        <f>IF(OR($E116="",$G116=""),"",IF(AND($E$3=1),'Marks Entry 1st'!AJ115,IF(AND($E$3=2),'Marks Entry 2nd'!AJ115,IF(AND($E$3=3),'Marks Entry 3rd'!AJ115,IF(AND($E$3=4),'Marks Entry 4th'!AJ115,"")))))</f>
        <v/>
      </c>
      <c r="BR116" s="180" t="str">
        <f>IF(OR($E116="",$G116=""),"",IF(AND($E$3=1),'Marks Entry 1st'!AK115,IF(AND($E$3=2),'Marks Entry 2nd'!AK115,IF(AND($E$3=3),'Marks Entry 3rd'!AK115,IF(AND($E$3=4),'Marks Entry 4th'!AK115,"")))))</f>
        <v/>
      </c>
      <c r="BS116" s="87" t="str">
        <f t="shared" si="110"/>
        <v/>
      </c>
      <c r="BT116" s="180" t="str">
        <f>IF(OR($E116="",$G116=""),"",IF(AND($E$3=1),'Marks Entry 1st'!AL115,IF(AND($E$3=2),'Marks Entry 2nd'!AL115,IF(AND($E$3=3),'Marks Entry 3rd'!AL115,IF(AND($E$3=4),'Marks Entry 4th'!AL115,"")))))</f>
        <v/>
      </c>
      <c r="BU116" s="180" t="str">
        <f>IF(OR($E116="",$G116=""),"",IF(AND($E$3=1),'Marks Entry 1st'!AM115,IF(AND($E$3=2),'Marks Entry 2nd'!AM115,IF(AND($E$3=3),'Marks Entry 3rd'!AM115,IF(AND($E$3=4),'Marks Entry 4th'!AM115,"")))))</f>
        <v/>
      </c>
      <c r="BV116" s="180" t="str">
        <f>IF(OR($E116="",$G116=""),"",IF(AND($E$3=1),'Marks Entry 1st'!AN115,IF(AND($E$3=2),'Marks Entry 2nd'!AN115,IF(AND($E$3=3),'Marks Entry 3rd'!AN115,IF(AND($E$3=4),'Marks Entry 4th'!AN115,"")))))</f>
        <v/>
      </c>
      <c r="BW116" s="91" t="str">
        <f t="shared" si="111"/>
        <v/>
      </c>
      <c r="BX116" s="87">
        <f t="shared" si="112"/>
        <v>0</v>
      </c>
      <c r="BY116" s="93" t="str">
        <f>IF(OR($E116="",$G116=""),"",IF(AND($E$3=1),'Marks Entry 1st'!AO115,IF(AND($E$3=2),'Marks Entry 2nd'!AO115,IF(AND($E$3=3),'Marks Entry 3rd'!AO115,IF(AND($E$3=4),'Marks Entry 4th'!AO115,"")))))</f>
        <v/>
      </c>
      <c r="BZ116" s="93" t="str">
        <f>IF(OR($E116="",$G116=""),"",IF(AND($E$3=1),'Marks Entry 1st'!AP115,IF(AND($E$3=2),'Marks Entry 2nd'!AP115,IF(AND($E$3=3),'Marks Entry 3rd'!AP115,IF(AND($E$3=4),'Marks Entry 4th'!AP115,"")))))</f>
        <v/>
      </c>
      <c r="CA116" s="93" t="str">
        <f>IF(OR($E116="",$G116=""),"",IF(AND($E$3=1),'Marks Entry 1st'!AQ115,IF(AND($E$3=2),'Marks Entry 2nd'!AQ115,IF(AND($E$3=3),'Marks Entry 3rd'!AQ115,IF(AND($E$3=4),'Marks Entry 4th'!AQ115,"")))))</f>
        <v/>
      </c>
      <c r="CB116" s="92" t="str">
        <f t="shared" si="113"/>
        <v/>
      </c>
      <c r="CC116" s="87" t="str">
        <f t="shared" si="114"/>
        <v/>
      </c>
      <c r="CD116" s="144">
        <f t="shared" si="115"/>
        <v>0</v>
      </c>
      <c r="CE116" s="144" t="str">
        <f t="shared" si="116"/>
        <v/>
      </c>
      <c r="CF116" s="144" t="str">
        <f t="shared" si="74"/>
        <v/>
      </c>
      <c r="CG116" s="144" t="str">
        <f t="shared" si="117"/>
        <v/>
      </c>
      <c r="CH116" s="144" t="str">
        <f t="shared" si="75"/>
        <v/>
      </c>
      <c r="CI116" s="148" t="str">
        <f t="shared" si="76"/>
        <v/>
      </c>
      <c r="CJ116" s="380" t="str">
        <f>IF(OR($E116="",$G116=""),"",IF(AND($E$3=1),'Marks Entry 1st'!AR115,IF(AND($E$3=2),'Marks Entry 2nd'!AR115,IF(AND($E$3=3),'Marks Entry 3rd'!AR115,IF(AND($E$3=4),'Marks Entry 4th'!AR115,"")))))</f>
        <v/>
      </c>
      <c r="CK116" s="380" t="str">
        <f>IF(OR($E116="",$G116=""),"",IF(AND($E$3=1),'Marks Entry 1st'!AS115,IF(AND($E$3=2),'Marks Entry 2nd'!AS115,IF(AND($E$3=3),'Marks Entry 3rd'!AS115,IF(AND($E$3=4),'Marks Entry 4th'!AS115,"")))))</f>
        <v/>
      </c>
      <c r="CL116" s="380" t="str">
        <f>IF(OR($E116="",$G116=""),"",IF(AND($E$3=1),'Marks Entry 1st'!AT115,IF(AND($E$3=2),'Marks Entry 2nd'!AT115,IF(AND($E$3=3),'Marks Entry 3rd'!AT115,IF(AND($E$3=4),'Marks Entry 4th'!AT115,"")))))</f>
        <v/>
      </c>
      <c r="CM116" s="181" t="str">
        <f t="shared" si="118"/>
        <v/>
      </c>
      <c r="CN116" s="182">
        <f t="shared" si="119"/>
        <v>0</v>
      </c>
      <c r="CO116" s="182" t="str">
        <f t="shared" si="120"/>
        <v/>
      </c>
      <c r="CP116" s="182" t="str">
        <f t="shared" si="121"/>
        <v/>
      </c>
      <c r="CQ116" s="147" t="str">
        <f t="shared" si="77"/>
        <v/>
      </c>
      <c r="CR116" s="380" t="str">
        <f>IF(OR($E116="",$G116=""),"",IF(AND($E$3=1),'Marks Entry 1st'!AU115,IF(AND($E$3=2),'Marks Entry 2nd'!AU115,IF(AND($E$3=3),'Marks Entry 3rd'!AU115,IF(AND($E$3=4),'Marks Entry 4th'!AU115,"")))))</f>
        <v/>
      </c>
      <c r="CS116" s="380" t="str">
        <f>IF(OR($E116="",$G116=""),"",IF(AND($E$3=1),'Marks Entry 1st'!AV115,IF(AND($E$3=2),'Marks Entry 2nd'!AV115,IF(AND($E$3=3),'Marks Entry 3rd'!AV115,IF(AND($E$3=4),'Marks Entry 4th'!AV115,"")))))</f>
        <v/>
      </c>
      <c r="CT116" s="380" t="str">
        <f>IF(OR($E116="",$G116=""),"",IF(AND($E$3=1),'Marks Entry 1st'!AW115,IF(AND($E$3=2),'Marks Entry 2nd'!AW115,IF(AND($E$3=3),'Marks Entry 3rd'!AW115,IF(AND($E$3=4),'Marks Entry 4th'!AW115,"")))))</f>
        <v/>
      </c>
      <c r="CU116" s="181" t="str">
        <f t="shared" si="122"/>
        <v/>
      </c>
      <c r="CV116" s="182">
        <f t="shared" si="123"/>
        <v>0</v>
      </c>
      <c r="CW116" s="182" t="str">
        <f t="shared" si="124"/>
        <v/>
      </c>
      <c r="CX116" s="182" t="str">
        <f t="shared" si="125"/>
        <v/>
      </c>
      <c r="CY116" s="147" t="str">
        <f t="shared" si="78"/>
        <v/>
      </c>
      <c r="CZ116" s="380" t="str">
        <f>IF(OR($E116="",$G116=""),"",IF(AND($E$3=1),'Marks Entry 1st'!AX115,IF(AND($E$3=2),'Marks Entry 2nd'!AX115,IF(AND($E$3=3),'Marks Entry 3rd'!AX115,IF(AND($E$3=4),'Marks Entry 4th'!AX115,"")))))</f>
        <v/>
      </c>
      <c r="DA116" s="380" t="str">
        <f>IF(OR($E116="",$G116=""),"",IF(AND($E$3=1),'Marks Entry 1st'!AY115,IF(AND($E$3=2),'Marks Entry 2nd'!AY115,IF(AND($E$3=3),'Marks Entry 3rd'!AY115,IF(AND($E$3=4),'Marks Entry 4th'!AY115,"")))))</f>
        <v/>
      </c>
      <c r="DB116" s="380" t="str">
        <f>IF(OR($E116="",$G116=""),"",IF(AND($E$3=1),'Marks Entry 1st'!AZ115,IF(AND($E$3=2),'Marks Entry 2nd'!AZ115,IF(AND($E$3=3),'Marks Entry 3rd'!AZ115,IF(AND($E$3=4),'Marks Entry 4th'!AZ115,"")))))</f>
        <v/>
      </c>
      <c r="DC116" s="181" t="str">
        <f t="shared" si="126"/>
        <v/>
      </c>
      <c r="DD116" s="182">
        <f t="shared" si="127"/>
        <v>0</v>
      </c>
      <c r="DE116" s="182" t="str">
        <f t="shared" si="128"/>
        <v/>
      </c>
      <c r="DF116" s="182" t="str">
        <f t="shared" si="129"/>
        <v/>
      </c>
      <c r="DG116" s="147" t="str">
        <f t="shared" si="79"/>
        <v/>
      </c>
      <c r="DH116" s="104" t="str">
        <f t="shared" si="80"/>
        <v/>
      </c>
      <c r="DI116" s="105" t="str">
        <f t="shared" si="81"/>
        <v/>
      </c>
      <c r="DJ116" s="111" t="str">
        <f t="shared" si="82"/>
        <v/>
      </c>
      <c r="DK116" s="112" t="str">
        <f t="shared" si="83"/>
        <v/>
      </c>
      <c r="DL116" s="386" t="str">
        <f t="shared" si="84"/>
        <v/>
      </c>
      <c r="DM116" s="72" t="str">
        <f>IF(OR($E116="",$G116=""),"",IF(AND($E$3=1),'Marks Entry 1st'!BA115,IF(AND($E$3=2),'Marks Entry 2nd'!BA115,IF(AND($E$3=3),'Marks Entry 3rd'!BA115,IF(AND($E$3=4),'Marks Entry 4th'!BA115,"")))))</f>
        <v/>
      </c>
      <c r="DN116" s="72" t="str">
        <f>IF(OR($E116="",$G116=""),"",IF(AND($E$3=1),'Marks Entry 1st'!BB115,IF(AND($E$3=2),'Marks Entry 2nd'!BB115,IF(AND($E$3=3),'Marks Entry 3rd'!BB115,IF(AND($E$3=4),'Marks Entry 4th'!BB115,"")))))</f>
        <v/>
      </c>
      <c r="DO116" s="328" t="str">
        <f t="shared" si="85"/>
        <v/>
      </c>
      <c r="DP116" s="73"/>
      <c r="DW116" s="75">
        <f>IF(AND($E$3=1),'Marks Entry 1st'!I115,IF(AND($E$3=2),'Marks Entry 2nd'!I115,IF(AND($E$3=3),'Marks Entry 3rd'!I115,IF(AND($E$3=4),'Marks Entry 4th'!I115,""))))</f>
        <v>0</v>
      </c>
    </row>
    <row r="117" spans="1:127" ht="18.899999999999999" customHeight="1">
      <c r="A117" s="94">
        <v>110</v>
      </c>
      <c r="B117" s="94" t="str">
        <f>IF(OR(DW117=0,DW117=""),"",IF(AND($E$3=1),'Marks Entry 1st'!I116,IF(AND($E$3=2),'Marks Entry 2nd'!I116,IF(AND($E$3=3),'Marks Entry 3rd'!I116,IF(AND($E$3=4),'Marks Entry 4th'!I116,"")))))</f>
        <v/>
      </c>
      <c r="C117" s="95" t="str">
        <f>IF(OR(B117=0,B117=""),"",IF(AND($E$3=1),'Marks Entry 1st'!B116,IF(AND($E$3=2),'Marks Entry 2nd'!B116,IF(AND($E$3=3),'Marks Entry 3rd'!B116,IF(AND($E$3=4),'Marks Entry 4th'!B116,"")))))</f>
        <v/>
      </c>
      <c r="D117" s="95" t="str">
        <f>IF(OR(B117=0,B117=""),"",IF(AND($E$3=1),'Marks Entry 1st'!C116,IF(AND($E$3=2),'Marks Entry 2nd'!C116,IF(AND($E$3=3),'Marks Entry 3rd'!C116,IF(AND($E$3=4),'Marks Entry 4th'!C116,"")))))</f>
        <v/>
      </c>
      <c r="E117" s="96" t="str">
        <f>IF(OR(B117=0,B117=""),"",IF(AND($E$3=1),'Marks Entry 1st'!E116,IF(AND($E$3=2),'Marks Entry 2nd'!E116,IF(AND($E$3=3),'Marks Entry 3rd'!E116,IF(AND($E$3=4),'Marks Entry 4th'!E116,"")))))</f>
        <v/>
      </c>
      <c r="F117" s="95" t="str">
        <f>IF(OR(B117=0,B117=""),"",IF(AND($E$3=1),'Marks Entry 1st'!D116,IF(AND($E$3=2),'Marks Entry 2nd'!D116,IF(AND($E$3=3),'Marks Entry 3rd'!D116,IF(AND($E$3=4),'Marks Entry 4th'!D116,"")))))</f>
        <v/>
      </c>
      <c r="G117" s="90" t="str">
        <f>IF(OR(B117=0,B117=""),"",IF(AND($E$3=1),'Marks Entry 1st'!F116,IF(AND($E$3=2),'Marks Entry 2nd'!F116,IF(AND($E$3=3),'Marks Entry 3rd'!F116,IF(AND($E$3=4),'Marks Entry 4th'!F116,"")))))</f>
        <v/>
      </c>
      <c r="H117" s="90" t="str">
        <f>IF(OR(B117=0,B117=""),"",IF(AND($E$3=1),'Marks Entry 1st'!G116,IF(AND($E$3=2),'Marks Entry 2nd'!G116,IF(AND($E$3=3),'Marks Entry 3rd'!G116,IF(AND($E$3=4),'Marks Entry 4th'!G116,"")))))</f>
        <v/>
      </c>
      <c r="I117" s="90" t="str">
        <f>IF(OR(B117=0,B117=""),"",IF(AND($E$3=1),'Marks Entry 1st'!H116,IF(AND($E$3=2),'Marks Entry 2nd'!H116,IF(AND($E$3=3),'Marks Entry 3rd'!H116,IF(AND($E$3=4),'Marks Entry 4th'!H116,"")))))</f>
        <v/>
      </c>
      <c r="J117" s="379" t="str">
        <f>IF(OR(B117=0,B117=""),"",IF(AND($E$3=1),'Marks Entry 1st'!J116,IF(AND($E$3=2),'Marks Entry 2nd'!J116,IF(AND($E$3=3),'Marks Entry 3rd'!J116,IF(AND($E$3=4),'Marks Entry 4th'!J116,"")))))</f>
        <v/>
      </c>
      <c r="K117" s="379" t="str">
        <f>IF(OR(B117=0,B117=""),"",IF(AND($E$3=1),'Marks Entry 1st'!K116,IF(AND($E$3=2),'Marks Entry 2nd'!K116,IF(AND($E$3=3),'Marks Entry 3rd'!K116,IF(AND($E$3=4),'Marks Entry 4th'!K116,"")))))</f>
        <v/>
      </c>
      <c r="L117" s="180" t="str">
        <f>IF(OR($E117="",$G117=""),"",IF(AND($E$3=1),'Marks Entry 1st'!L116,IF(AND($E$3=2),'Marks Entry 2nd'!L116,IF(AND($E$3=3),'Marks Entry 3rd'!L116,IF(AND($E$3=4),'Marks Entry 4th'!L116,"")))))</f>
        <v/>
      </c>
      <c r="M117" s="180" t="str">
        <f>IF(OR($E117="",$G117=""),"",IF(AND($E$3=1),'Marks Entry 1st'!M116,IF(AND($E$3=2),'Marks Entry 2nd'!M116,IF(AND($E$3=3),'Marks Entry 3rd'!M116,IF(AND($E$3=4),'Marks Entry 4th'!M116,"")))))</f>
        <v/>
      </c>
      <c r="N117" s="87" t="str">
        <f t="shared" si="86"/>
        <v/>
      </c>
      <c r="O117" s="180" t="str">
        <f>IF(OR($E117="",$G117=""),"",IF(AND($E$3=1),'Marks Entry 1st'!N116,IF(AND($E$3=2),'Marks Entry 2nd'!N116,IF(AND($E$3=3),'Marks Entry 3rd'!N116,IF(AND($E$3=4),'Marks Entry 4th'!N116,"")))))</f>
        <v/>
      </c>
      <c r="P117" s="180" t="str">
        <f>IF(OR($E117="",$G117=""),"",IF(AND($E$3=1),'Marks Entry 1st'!O116,IF(AND($E$3=2),'Marks Entry 2nd'!O116,IF(AND($E$3=3),'Marks Entry 3rd'!O116,IF(AND($E$3=4),'Marks Entry 4th'!O116,"")))))</f>
        <v/>
      </c>
      <c r="Q117" s="180" t="str">
        <f>IF(OR($E117="",$G117=""),"",IF(AND($E$3=1),'Marks Entry 1st'!P116,IF(AND($E$3=2),'Marks Entry 2nd'!P116,IF(AND($E$3=3),'Marks Entry 3rd'!P116,IF(AND($E$3=4),'Marks Entry 4th'!P116,"")))))</f>
        <v/>
      </c>
      <c r="R117" s="91" t="str">
        <f t="shared" si="87"/>
        <v/>
      </c>
      <c r="S117" s="87">
        <f t="shared" si="88"/>
        <v>0</v>
      </c>
      <c r="T117" s="93" t="str">
        <f>IF(OR($E117="",$G117=""),"",IF(AND($E$3=1),'Marks Entry 1st'!Q116,IF(AND($E$3=2),'Marks Entry 2nd'!Q116,IF(AND($E$3=3),'Marks Entry 3rd'!Q116,IF(AND($E$3=4),'Marks Entry 4th'!Q116,"")))))</f>
        <v/>
      </c>
      <c r="U117" s="93" t="str">
        <f>IF(OR($E117="",$G117=""),"",IF(AND($E$3=1),'Marks Entry 1st'!R116,IF(AND($E$3=2),'Marks Entry 2nd'!R116,IF(AND($E$3=3),'Marks Entry 3rd'!R116,IF(AND($E$3=4),'Marks Entry 4th'!R116,"")))))</f>
        <v/>
      </c>
      <c r="V117" s="93" t="str">
        <f>IF(OR($E117="",$G117=""),"",IF(AND($E$3=1),'Marks Entry 1st'!S116,IF(AND($E$3=2),'Marks Entry 2nd'!S116,IF(AND($E$3=3),'Marks Entry 3rd'!S116,IF(AND($E$3=4),'Marks Entry 4th'!S116,"")))))</f>
        <v/>
      </c>
      <c r="W117" s="92" t="str">
        <f t="shared" si="89"/>
        <v/>
      </c>
      <c r="X117" s="87" t="str">
        <f t="shared" si="90"/>
        <v/>
      </c>
      <c r="Y117" s="144">
        <f t="shared" si="91"/>
        <v>0</v>
      </c>
      <c r="Z117" s="144" t="str">
        <f t="shared" si="92"/>
        <v/>
      </c>
      <c r="AA117" s="144" t="str">
        <f t="shared" si="65"/>
        <v/>
      </c>
      <c r="AB117" s="144" t="str">
        <f t="shared" si="93"/>
        <v/>
      </c>
      <c r="AC117" s="144" t="str">
        <f t="shared" si="66"/>
        <v/>
      </c>
      <c r="AD117" s="148" t="str">
        <f t="shared" si="67"/>
        <v/>
      </c>
      <c r="AE117" s="180" t="str">
        <f>IF(OR($E117="",$G117=""),"",IF(AND($E$3=1),'Marks Entry 1st'!T116,IF(AND($E$3=2),'Marks Entry 2nd'!T116,IF(AND($E$3=3),'Marks Entry 3rd'!T116,IF(AND($E$3=4),'Marks Entry 4th'!T116,"")))))</f>
        <v/>
      </c>
      <c r="AF117" s="180" t="str">
        <f>IF(OR($E117="",$G117=""),"",IF(AND($E$3=1),'Marks Entry 1st'!U116,IF(AND($E$3=2),'Marks Entry 2nd'!U116,IF(AND($E$3=3),'Marks Entry 3rd'!U116,IF(AND($E$3=4),'Marks Entry 4th'!U116,"")))))</f>
        <v/>
      </c>
      <c r="AG117" s="87" t="str">
        <f t="shared" si="94"/>
        <v/>
      </c>
      <c r="AH117" s="180" t="str">
        <f>IF(OR($E117="",$G117=""),"",IF(AND($E$3=1),'Marks Entry 1st'!V116,IF(AND($E$3=2),'Marks Entry 2nd'!V116,IF(AND($E$3=3),'Marks Entry 3rd'!V116,IF(AND($E$3=4),'Marks Entry 4th'!V116,"")))))</f>
        <v/>
      </c>
      <c r="AI117" s="180" t="str">
        <f>IF(OR($E117="",$G117=""),"",IF(AND($E$3=1),'Marks Entry 1st'!W116,IF(AND($E$3=2),'Marks Entry 2nd'!W116,IF(AND($E$3=3),'Marks Entry 3rd'!W116,IF(AND($E$3=4),'Marks Entry 4th'!W116,"")))))</f>
        <v/>
      </c>
      <c r="AJ117" s="180" t="str">
        <f>IF(OR($E117="",$G117=""),"",IF(AND($E$3=1),'Marks Entry 1st'!X116,IF(AND($E$3=2),'Marks Entry 2nd'!X116,IF(AND($E$3=3),'Marks Entry 3rd'!X116,IF(AND($E$3=4),'Marks Entry 4th'!X116,"")))))</f>
        <v/>
      </c>
      <c r="AK117" s="91" t="str">
        <f t="shared" si="95"/>
        <v/>
      </c>
      <c r="AL117" s="87">
        <f t="shared" si="96"/>
        <v>0</v>
      </c>
      <c r="AM117" s="93" t="str">
        <f>IF(OR($E117="",$G117=""),"",IF(AND($E$3=1),'Marks Entry 1st'!Y116,IF(AND($E$3=2),'Marks Entry 2nd'!Y116,IF(AND($E$3=3),'Marks Entry 3rd'!Y116,IF(AND($E$3=4),'Marks Entry 4th'!Y116,"")))))</f>
        <v/>
      </c>
      <c r="AN117" s="93" t="str">
        <f>IF(OR($E117="",$G117=""),"",IF(AND($E$3=1),'Marks Entry 1st'!Z116,IF(AND($E$3=2),'Marks Entry 2nd'!Z116,IF(AND($E$3=3),'Marks Entry 3rd'!Z116,IF(AND($E$3=4),'Marks Entry 4th'!Z116,"")))))</f>
        <v/>
      </c>
      <c r="AO117" s="93" t="str">
        <f>IF(OR($E117="",$G117=""),"",IF(AND($E$3=1),'Marks Entry 1st'!AA116,IF(AND($E$3=2),'Marks Entry 2nd'!AA116,IF(AND($E$3=3),'Marks Entry 3rd'!AA116,IF(AND($E$3=4),'Marks Entry 4th'!AA116,"")))))</f>
        <v/>
      </c>
      <c r="AP117" s="92" t="str">
        <f t="shared" si="97"/>
        <v/>
      </c>
      <c r="AQ117" s="87" t="str">
        <f t="shared" si="98"/>
        <v/>
      </c>
      <c r="AR117" s="144">
        <f t="shared" si="99"/>
        <v>0</v>
      </c>
      <c r="AS117" s="144" t="str">
        <f t="shared" si="100"/>
        <v/>
      </c>
      <c r="AT117" s="144" t="str">
        <f t="shared" si="68"/>
        <v/>
      </c>
      <c r="AU117" s="144" t="str">
        <f t="shared" si="101"/>
        <v/>
      </c>
      <c r="AV117" s="144" t="str">
        <f t="shared" si="69"/>
        <v/>
      </c>
      <c r="AW117" s="148" t="str">
        <f t="shared" si="70"/>
        <v/>
      </c>
      <c r="AX117" s="180" t="str">
        <f>IF(OR($E117="",$G117=""),"",IF(AND($E$3=1),'Marks Entry 1st'!AB116,IF(AND($E$3=2),'Marks Entry 2nd'!AB116,IF(AND($E$3=3),'Marks Entry 3rd'!AB116,IF(AND($E$3=4),'Marks Entry 4th'!AB116,"")))))</f>
        <v/>
      </c>
      <c r="AY117" s="180" t="str">
        <f>IF(OR($E117="",$G117=""),"",IF(AND($E$3=1),'Marks Entry 1st'!AC116,IF(AND($E$3=2),'Marks Entry 2nd'!AC116,IF(AND($E$3=3),'Marks Entry 3rd'!AC116,IF(AND($E$3=4),'Marks Entry 4th'!AC116,"")))))</f>
        <v/>
      </c>
      <c r="AZ117" s="87" t="str">
        <f t="shared" si="102"/>
        <v/>
      </c>
      <c r="BA117" s="180" t="str">
        <f>IF(OR($E117="",$G117=""),"",IF(AND($E$3=1),'Marks Entry 1st'!AD116,IF(AND($E$3=2),'Marks Entry 2nd'!AD116,IF(AND($E$3=3),'Marks Entry 3rd'!AD116,IF(AND($E$3=4),'Marks Entry 4th'!AD116,"")))))</f>
        <v/>
      </c>
      <c r="BB117" s="180" t="str">
        <f>IF(OR($E117="",$G117=""),"",IF(AND($E$3=1),'Marks Entry 1st'!AE116,IF(AND($E$3=2),'Marks Entry 2nd'!AE116,IF(AND($E$3=3),'Marks Entry 3rd'!AE116,IF(AND($E$3=4),'Marks Entry 4th'!AE116,"")))))</f>
        <v/>
      </c>
      <c r="BC117" s="180" t="str">
        <f>IF(OR($E117="",$G117=""),"",IF(AND($E$3=1),'Marks Entry 1st'!AF116,IF(AND($E$3=2),'Marks Entry 2nd'!AF116,IF(AND($E$3=3),'Marks Entry 3rd'!AF116,IF(AND($E$3=4),'Marks Entry 4th'!AF116,"")))))</f>
        <v/>
      </c>
      <c r="BD117" s="91" t="str">
        <f t="shared" si="103"/>
        <v/>
      </c>
      <c r="BE117" s="87">
        <f t="shared" si="104"/>
        <v>0</v>
      </c>
      <c r="BF117" s="93" t="str">
        <f>IF(OR($E117="",$G117=""),"",IF(AND($E$3=1),'Marks Entry 1st'!AG116,IF(AND($E$3=2),'Marks Entry 2nd'!AG116,IF(AND($E$3=3),'Marks Entry 3rd'!AG116,IF(AND($E$3=4),'Marks Entry 4th'!AG116,"")))))</f>
        <v/>
      </c>
      <c r="BG117" s="93" t="str">
        <f>IF(OR($E117="",$G117=""),"",IF(AND($E$3=1),'Marks Entry 1st'!AH116,IF(AND($E$3=2),'Marks Entry 2nd'!AH116,IF(AND($E$3=3),'Marks Entry 3rd'!AH116,IF(AND($E$3=4),'Marks Entry 4th'!AH116,"")))))</f>
        <v/>
      </c>
      <c r="BH117" s="93" t="str">
        <f>IF(OR($E117="",$G117=""),"",IF(AND($E$3=1),'Marks Entry 1st'!AI116,IF(AND($E$3=2),'Marks Entry 2nd'!AI116,IF(AND($E$3=3),'Marks Entry 3rd'!AI116,IF(AND($E$3=4),'Marks Entry 4th'!AI116,"")))))</f>
        <v/>
      </c>
      <c r="BI117" s="92" t="str">
        <f t="shared" si="105"/>
        <v/>
      </c>
      <c r="BJ117" s="87" t="str">
        <f t="shared" si="106"/>
        <v/>
      </c>
      <c r="BK117" s="144">
        <f t="shared" si="107"/>
        <v>0</v>
      </c>
      <c r="BL117" s="144" t="str">
        <f t="shared" si="108"/>
        <v/>
      </c>
      <c r="BM117" s="144" t="str">
        <f t="shared" si="71"/>
        <v/>
      </c>
      <c r="BN117" s="144" t="str">
        <f t="shared" si="109"/>
        <v/>
      </c>
      <c r="BO117" s="144" t="str">
        <f t="shared" si="72"/>
        <v/>
      </c>
      <c r="BP117" s="148" t="str">
        <f t="shared" si="73"/>
        <v/>
      </c>
      <c r="BQ117" s="180" t="str">
        <f>IF(OR($E117="",$G117=""),"",IF(AND($E$3=1),'Marks Entry 1st'!AJ116,IF(AND($E$3=2),'Marks Entry 2nd'!AJ116,IF(AND($E$3=3),'Marks Entry 3rd'!AJ116,IF(AND($E$3=4),'Marks Entry 4th'!AJ116,"")))))</f>
        <v/>
      </c>
      <c r="BR117" s="180" t="str">
        <f>IF(OR($E117="",$G117=""),"",IF(AND($E$3=1),'Marks Entry 1st'!AK116,IF(AND($E$3=2),'Marks Entry 2nd'!AK116,IF(AND($E$3=3),'Marks Entry 3rd'!AK116,IF(AND($E$3=4),'Marks Entry 4th'!AK116,"")))))</f>
        <v/>
      </c>
      <c r="BS117" s="87" t="str">
        <f t="shared" si="110"/>
        <v/>
      </c>
      <c r="BT117" s="180" t="str">
        <f>IF(OR($E117="",$G117=""),"",IF(AND($E$3=1),'Marks Entry 1st'!AL116,IF(AND($E$3=2),'Marks Entry 2nd'!AL116,IF(AND($E$3=3),'Marks Entry 3rd'!AL116,IF(AND($E$3=4),'Marks Entry 4th'!AL116,"")))))</f>
        <v/>
      </c>
      <c r="BU117" s="180" t="str">
        <f>IF(OR($E117="",$G117=""),"",IF(AND($E$3=1),'Marks Entry 1st'!AM116,IF(AND($E$3=2),'Marks Entry 2nd'!AM116,IF(AND($E$3=3),'Marks Entry 3rd'!AM116,IF(AND($E$3=4),'Marks Entry 4th'!AM116,"")))))</f>
        <v/>
      </c>
      <c r="BV117" s="180" t="str">
        <f>IF(OR($E117="",$G117=""),"",IF(AND($E$3=1),'Marks Entry 1st'!AN116,IF(AND($E$3=2),'Marks Entry 2nd'!AN116,IF(AND($E$3=3),'Marks Entry 3rd'!AN116,IF(AND($E$3=4),'Marks Entry 4th'!AN116,"")))))</f>
        <v/>
      </c>
      <c r="BW117" s="91" t="str">
        <f t="shared" si="111"/>
        <v/>
      </c>
      <c r="BX117" s="87">
        <f t="shared" si="112"/>
        <v>0</v>
      </c>
      <c r="BY117" s="93" t="str">
        <f>IF(OR($E117="",$G117=""),"",IF(AND($E$3=1),'Marks Entry 1st'!AO116,IF(AND($E$3=2),'Marks Entry 2nd'!AO116,IF(AND($E$3=3),'Marks Entry 3rd'!AO116,IF(AND($E$3=4),'Marks Entry 4th'!AO116,"")))))</f>
        <v/>
      </c>
      <c r="BZ117" s="93" t="str">
        <f>IF(OR($E117="",$G117=""),"",IF(AND($E$3=1),'Marks Entry 1st'!AP116,IF(AND($E$3=2),'Marks Entry 2nd'!AP116,IF(AND($E$3=3),'Marks Entry 3rd'!AP116,IF(AND($E$3=4),'Marks Entry 4th'!AP116,"")))))</f>
        <v/>
      </c>
      <c r="CA117" s="93" t="str">
        <f>IF(OR($E117="",$G117=""),"",IF(AND($E$3=1),'Marks Entry 1st'!AQ116,IF(AND($E$3=2),'Marks Entry 2nd'!AQ116,IF(AND($E$3=3),'Marks Entry 3rd'!AQ116,IF(AND($E$3=4),'Marks Entry 4th'!AQ116,"")))))</f>
        <v/>
      </c>
      <c r="CB117" s="92" t="str">
        <f t="shared" si="113"/>
        <v/>
      </c>
      <c r="CC117" s="87" t="str">
        <f t="shared" si="114"/>
        <v/>
      </c>
      <c r="CD117" s="144">
        <f t="shared" si="115"/>
        <v>0</v>
      </c>
      <c r="CE117" s="144" t="str">
        <f t="shared" si="116"/>
        <v/>
      </c>
      <c r="CF117" s="144" t="str">
        <f t="shared" si="74"/>
        <v/>
      </c>
      <c r="CG117" s="144" t="str">
        <f t="shared" si="117"/>
        <v/>
      </c>
      <c r="CH117" s="144" t="str">
        <f t="shared" si="75"/>
        <v/>
      </c>
      <c r="CI117" s="148" t="str">
        <f t="shared" si="76"/>
        <v/>
      </c>
      <c r="CJ117" s="380" t="str">
        <f>IF(OR($E117="",$G117=""),"",IF(AND($E$3=1),'Marks Entry 1st'!AR116,IF(AND($E$3=2),'Marks Entry 2nd'!AR116,IF(AND($E$3=3),'Marks Entry 3rd'!AR116,IF(AND($E$3=4),'Marks Entry 4th'!AR116,"")))))</f>
        <v/>
      </c>
      <c r="CK117" s="380" t="str">
        <f>IF(OR($E117="",$G117=""),"",IF(AND($E$3=1),'Marks Entry 1st'!AS116,IF(AND($E$3=2),'Marks Entry 2nd'!AS116,IF(AND($E$3=3),'Marks Entry 3rd'!AS116,IF(AND($E$3=4),'Marks Entry 4th'!AS116,"")))))</f>
        <v/>
      </c>
      <c r="CL117" s="380" t="str">
        <f>IF(OR($E117="",$G117=""),"",IF(AND($E$3=1),'Marks Entry 1st'!AT116,IF(AND($E$3=2),'Marks Entry 2nd'!AT116,IF(AND($E$3=3),'Marks Entry 3rd'!AT116,IF(AND($E$3=4),'Marks Entry 4th'!AT116,"")))))</f>
        <v/>
      </c>
      <c r="CM117" s="181" t="str">
        <f t="shared" si="118"/>
        <v/>
      </c>
      <c r="CN117" s="182">
        <f t="shared" si="119"/>
        <v>0</v>
      </c>
      <c r="CO117" s="182" t="str">
        <f t="shared" si="120"/>
        <v/>
      </c>
      <c r="CP117" s="182" t="str">
        <f t="shared" si="121"/>
        <v/>
      </c>
      <c r="CQ117" s="147" t="str">
        <f t="shared" si="77"/>
        <v/>
      </c>
      <c r="CR117" s="380" t="str">
        <f>IF(OR($E117="",$G117=""),"",IF(AND($E$3=1),'Marks Entry 1st'!AU116,IF(AND($E$3=2),'Marks Entry 2nd'!AU116,IF(AND($E$3=3),'Marks Entry 3rd'!AU116,IF(AND($E$3=4),'Marks Entry 4th'!AU116,"")))))</f>
        <v/>
      </c>
      <c r="CS117" s="380" t="str">
        <f>IF(OR($E117="",$G117=""),"",IF(AND($E$3=1),'Marks Entry 1st'!AV116,IF(AND($E$3=2),'Marks Entry 2nd'!AV116,IF(AND($E$3=3),'Marks Entry 3rd'!AV116,IF(AND($E$3=4),'Marks Entry 4th'!AV116,"")))))</f>
        <v/>
      </c>
      <c r="CT117" s="380" t="str">
        <f>IF(OR($E117="",$G117=""),"",IF(AND($E$3=1),'Marks Entry 1st'!AW116,IF(AND($E$3=2),'Marks Entry 2nd'!AW116,IF(AND($E$3=3),'Marks Entry 3rd'!AW116,IF(AND($E$3=4),'Marks Entry 4th'!AW116,"")))))</f>
        <v/>
      </c>
      <c r="CU117" s="181" t="str">
        <f t="shared" si="122"/>
        <v/>
      </c>
      <c r="CV117" s="182">
        <f t="shared" si="123"/>
        <v>0</v>
      </c>
      <c r="CW117" s="182" t="str">
        <f t="shared" si="124"/>
        <v/>
      </c>
      <c r="CX117" s="182" t="str">
        <f t="shared" si="125"/>
        <v/>
      </c>
      <c r="CY117" s="147" t="str">
        <f t="shared" si="78"/>
        <v/>
      </c>
      <c r="CZ117" s="380" t="str">
        <f>IF(OR($E117="",$G117=""),"",IF(AND($E$3=1),'Marks Entry 1st'!AX116,IF(AND($E$3=2),'Marks Entry 2nd'!AX116,IF(AND($E$3=3),'Marks Entry 3rd'!AX116,IF(AND($E$3=4),'Marks Entry 4th'!AX116,"")))))</f>
        <v/>
      </c>
      <c r="DA117" s="380" t="str">
        <f>IF(OR($E117="",$G117=""),"",IF(AND($E$3=1),'Marks Entry 1st'!AY116,IF(AND($E$3=2),'Marks Entry 2nd'!AY116,IF(AND($E$3=3),'Marks Entry 3rd'!AY116,IF(AND($E$3=4),'Marks Entry 4th'!AY116,"")))))</f>
        <v/>
      </c>
      <c r="DB117" s="380" t="str">
        <f>IF(OR($E117="",$G117=""),"",IF(AND($E$3=1),'Marks Entry 1st'!AZ116,IF(AND($E$3=2),'Marks Entry 2nd'!AZ116,IF(AND($E$3=3),'Marks Entry 3rd'!AZ116,IF(AND($E$3=4),'Marks Entry 4th'!AZ116,"")))))</f>
        <v/>
      </c>
      <c r="DC117" s="181" t="str">
        <f t="shared" si="126"/>
        <v/>
      </c>
      <c r="DD117" s="182">
        <f t="shared" si="127"/>
        <v>0</v>
      </c>
      <c r="DE117" s="182" t="str">
        <f t="shared" si="128"/>
        <v/>
      </c>
      <c r="DF117" s="182" t="str">
        <f t="shared" si="129"/>
        <v/>
      </c>
      <c r="DG117" s="147" t="str">
        <f t="shared" si="79"/>
        <v/>
      </c>
      <c r="DH117" s="104" t="str">
        <f t="shared" si="80"/>
        <v/>
      </c>
      <c r="DI117" s="105" t="str">
        <f t="shared" si="81"/>
        <v/>
      </c>
      <c r="DJ117" s="111" t="str">
        <f t="shared" si="82"/>
        <v/>
      </c>
      <c r="DK117" s="112" t="str">
        <f t="shared" si="83"/>
        <v/>
      </c>
      <c r="DL117" s="386" t="str">
        <f t="shared" si="84"/>
        <v/>
      </c>
      <c r="DM117" s="72" t="str">
        <f>IF(OR($E117="",$G117=""),"",IF(AND($E$3=1),'Marks Entry 1st'!BA116,IF(AND($E$3=2),'Marks Entry 2nd'!BA116,IF(AND($E$3=3),'Marks Entry 3rd'!BA116,IF(AND($E$3=4),'Marks Entry 4th'!BA116,"")))))</f>
        <v/>
      </c>
      <c r="DN117" s="72" t="str">
        <f>IF(OR($E117="",$G117=""),"",IF(AND($E$3=1),'Marks Entry 1st'!BB116,IF(AND($E$3=2),'Marks Entry 2nd'!BB116,IF(AND($E$3=3),'Marks Entry 3rd'!BB116,IF(AND($E$3=4),'Marks Entry 4th'!BB116,"")))))</f>
        <v/>
      </c>
      <c r="DO117" s="328" t="str">
        <f t="shared" si="85"/>
        <v/>
      </c>
      <c r="DP117" s="73"/>
      <c r="DW117" s="75">
        <f>IF(AND($E$3=1),'Marks Entry 1st'!I116,IF(AND($E$3=2),'Marks Entry 2nd'!I116,IF(AND($E$3=3),'Marks Entry 3rd'!I116,IF(AND($E$3=4),'Marks Entry 4th'!I116,""))))</f>
        <v>0</v>
      </c>
    </row>
    <row r="118" spans="1:127" ht="18.899999999999999" customHeight="1">
      <c r="A118" s="94">
        <v>111</v>
      </c>
      <c r="B118" s="94" t="str">
        <f>IF(OR(DW118=0,DW118=""),"",IF(AND($E$3=1),'Marks Entry 1st'!I117,IF(AND($E$3=2),'Marks Entry 2nd'!I117,IF(AND($E$3=3),'Marks Entry 3rd'!I117,IF(AND($E$3=4),'Marks Entry 4th'!I117,"")))))</f>
        <v/>
      </c>
      <c r="C118" s="95" t="str">
        <f>IF(OR(B118=0,B118=""),"",IF(AND($E$3=1),'Marks Entry 1st'!B117,IF(AND($E$3=2),'Marks Entry 2nd'!B117,IF(AND($E$3=3),'Marks Entry 3rd'!B117,IF(AND($E$3=4),'Marks Entry 4th'!B117,"")))))</f>
        <v/>
      </c>
      <c r="D118" s="95" t="str">
        <f>IF(OR(B118=0,B118=""),"",IF(AND($E$3=1),'Marks Entry 1st'!C117,IF(AND($E$3=2),'Marks Entry 2nd'!C117,IF(AND($E$3=3),'Marks Entry 3rd'!C117,IF(AND($E$3=4),'Marks Entry 4th'!C117,"")))))</f>
        <v/>
      </c>
      <c r="E118" s="96" t="str">
        <f>IF(OR(B118=0,B118=""),"",IF(AND($E$3=1),'Marks Entry 1st'!E117,IF(AND($E$3=2),'Marks Entry 2nd'!E117,IF(AND($E$3=3),'Marks Entry 3rd'!E117,IF(AND($E$3=4),'Marks Entry 4th'!E117,"")))))</f>
        <v/>
      </c>
      <c r="F118" s="95" t="str">
        <f>IF(OR(B118=0,B118=""),"",IF(AND($E$3=1),'Marks Entry 1st'!D117,IF(AND($E$3=2),'Marks Entry 2nd'!D117,IF(AND($E$3=3),'Marks Entry 3rd'!D117,IF(AND($E$3=4),'Marks Entry 4th'!D117,"")))))</f>
        <v/>
      </c>
      <c r="G118" s="90" t="str">
        <f>IF(OR(B118=0,B118=""),"",IF(AND($E$3=1),'Marks Entry 1st'!F117,IF(AND($E$3=2),'Marks Entry 2nd'!F117,IF(AND($E$3=3),'Marks Entry 3rd'!F117,IF(AND($E$3=4),'Marks Entry 4th'!F117,"")))))</f>
        <v/>
      </c>
      <c r="H118" s="90" t="str">
        <f>IF(OR(B118=0,B118=""),"",IF(AND($E$3=1),'Marks Entry 1st'!G117,IF(AND($E$3=2),'Marks Entry 2nd'!G117,IF(AND($E$3=3),'Marks Entry 3rd'!G117,IF(AND($E$3=4),'Marks Entry 4th'!G117,"")))))</f>
        <v/>
      </c>
      <c r="I118" s="90" t="str">
        <f>IF(OR(B118=0,B118=""),"",IF(AND($E$3=1),'Marks Entry 1st'!H117,IF(AND($E$3=2),'Marks Entry 2nd'!H117,IF(AND($E$3=3),'Marks Entry 3rd'!H117,IF(AND($E$3=4),'Marks Entry 4th'!H117,"")))))</f>
        <v/>
      </c>
      <c r="J118" s="379" t="str">
        <f>IF(OR(B118=0,B118=""),"",IF(AND($E$3=1),'Marks Entry 1st'!J117,IF(AND($E$3=2),'Marks Entry 2nd'!J117,IF(AND($E$3=3),'Marks Entry 3rd'!J117,IF(AND($E$3=4),'Marks Entry 4th'!J117,"")))))</f>
        <v/>
      </c>
      <c r="K118" s="379" t="str">
        <f>IF(OR(B118=0,B118=""),"",IF(AND($E$3=1),'Marks Entry 1st'!K117,IF(AND($E$3=2),'Marks Entry 2nd'!K117,IF(AND($E$3=3),'Marks Entry 3rd'!K117,IF(AND($E$3=4),'Marks Entry 4th'!K117,"")))))</f>
        <v/>
      </c>
      <c r="L118" s="180" t="str">
        <f>IF(OR($E118="",$G118=""),"",IF(AND($E$3=1),'Marks Entry 1st'!L117,IF(AND($E$3=2),'Marks Entry 2nd'!L117,IF(AND($E$3=3),'Marks Entry 3rd'!L117,IF(AND($E$3=4),'Marks Entry 4th'!L117,"")))))</f>
        <v/>
      </c>
      <c r="M118" s="180" t="str">
        <f>IF(OR($E118="",$G118=""),"",IF(AND($E$3=1),'Marks Entry 1st'!M117,IF(AND($E$3=2),'Marks Entry 2nd'!M117,IF(AND($E$3=3),'Marks Entry 3rd'!M117,IF(AND($E$3=4),'Marks Entry 4th'!M117,"")))))</f>
        <v/>
      </c>
      <c r="N118" s="87" t="str">
        <f t="shared" si="86"/>
        <v/>
      </c>
      <c r="O118" s="180" t="str">
        <f>IF(OR($E118="",$G118=""),"",IF(AND($E$3=1),'Marks Entry 1st'!N117,IF(AND($E$3=2),'Marks Entry 2nd'!N117,IF(AND($E$3=3),'Marks Entry 3rd'!N117,IF(AND($E$3=4),'Marks Entry 4th'!N117,"")))))</f>
        <v/>
      </c>
      <c r="P118" s="180" t="str">
        <f>IF(OR($E118="",$G118=""),"",IF(AND($E$3=1),'Marks Entry 1st'!O117,IF(AND($E$3=2),'Marks Entry 2nd'!O117,IF(AND($E$3=3),'Marks Entry 3rd'!O117,IF(AND($E$3=4),'Marks Entry 4th'!O117,"")))))</f>
        <v/>
      </c>
      <c r="Q118" s="180" t="str">
        <f>IF(OR($E118="",$G118=""),"",IF(AND($E$3=1),'Marks Entry 1st'!P117,IF(AND($E$3=2),'Marks Entry 2nd'!P117,IF(AND($E$3=3),'Marks Entry 3rd'!P117,IF(AND($E$3=4),'Marks Entry 4th'!P117,"")))))</f>
        <v/>
      </c>
      <c r="R118" s="91" t="str">
        <f t="shared" si="87"/>
        <v/>
      </c>
      <c r="S118" s="87">
        <f t="shared" si="88"/>
        <v>0</v>
      </c>
      <c r="T118" s="93" t="str">
        <f>IF(OR($E118="",$G118=""),"",IF(AND($E$3=1),'Marks Entry 1st'!Q117,IF(AND($E$3=2),'Marks Entry 2nd'!Q117,IF(AND($E$3=3),'Marks Entry 3rd'!Q117,IF(AND($E$3=4),'Marks Entry 4th'!Q117,"")))))</f>
        <v/>
      </c>
      <c r="U118" s="93" t="str">
        <f>IF(OR($E118="",$G118=""),"",IF(AND($E$3=1),'Marks Entry 1st'!R117,IF(AND($E$3=2),'Marks Entry 2nd'!R117,IF(AND($E$3=3),'Marks Entry 3rd'!R117,IF(AND($E$3=4),'Marks Entry 4th'!R117,"")))))</f>
        <v/>
      </c>
      <c r="V118" s="93" t="str">
        <f>IF(OR($E118="",$G118=""),"",IF(AND($E$3=1),'Marks Entry 1st'!S117,IF(AND($E$3=2),'Marks Entry 2nd'!S117,IF(AND($E$3=3),'Marks Entry 3rd'!S117,IF(AND($E$3=4),'Marks Entry 4th'!S117,"")))))</f>
        <v/>
      </c>
      <c r="W118" s="92" t="str">
        <f t="shared" si="89"/>
        <v/>
      </c>
      <c r="X118" s="87" t="str">
        <f t="shared" si="90"/>
        <v/>
      </c>
      <c r="Y118" s="144">
        <f t="shared" si="91"/>
        <v>0</v>
      </c>
      <c r="Z118" s="144" t="str">
        <f t="shared" si="92"/>
        <v/>
      </c>
      <c r="AA118" s="144" t="str">
        <f t="shared" si="65"/>
        <v/>
      </c>
      <c r="AB118" s="144" t="str">
        <f t="shared" si="93"/>
        <v/>
      </c>
      <c r="AC118" s="144" t="str">
        <f t="shared" si="66"/>
        <v/>
      </c>
      <c r="AD118" s="148" t="str">
        <f t="shared" si="67"/>
        <v/>
      </c>
      <c r="AE118" s="180" t="str">
        <f>IF(OR($E118="",$G118=""),"",IF(AND($E$3=1),'Marks Entry 1st'!T117,IF(AND($E$3=2),'Marks Entry 2nd'!T117,IF(AND($E$3=3),'Marks Entry 3rd'!T117,IF(AND($E$3=4),'Marks Entry 4th'!T117,"")))))</f>
        <v/>
      </c>
      <c r="AF118" s="180" t="str">
        <f>IF(OR($E118="",$G118=""),"",IF(AND($E$3=1),'Marks Entry 1st'!U117,IF(AND($E$3=2),'Marks Entry 2nd'!U117,IF(AND($E$3=3),'Marks Entry 3rd'!U117,IF(AND($E$3=4),'Marks Entry 4th'!U117,"")))))</f>
        <v/>
      </c>
      <c r="AG118" s="87" t="str">
        <f t="shared" si="94"/>
        <v/>
      </c>
      <c r="AH118" s="180" t="str">
        <f>IF(OR($E118="",$G118=""),"",IF(AND($E$3=1),'Marks Entry 1st'!V117,IF(AND($E$3=2),'Marks Entry 2nd'!V117,IF(AND($E$3=3),'Marks Entry 3rd'!V117,IF(AND($E$3=4),'Marks Entry 4th'!V117,"")))))</f>
        <v/>
      </c>
      <c r="AI118" s="180" t="str">
        <f>IF(OR($E118="",$G118=""),"",IF(AND($E$3=1),'Marks Entry 1st'!W117,IF(AND($E$3=2),'Marks Entry 2nd'!W117,IF(AND($E$3=3),'Marks Entry 3rd'!W117,IF(AND($E$3=4),'Marks Entry 4th'!W117,"")))))</f>
        <v/>
      </c>
      <c r="AJ118" s="180" t="str">
        <f>IF(OR($E118="",$G118=""),"",IF(AND($E$3=1),'Marks Entry 1st'!X117,IF(AND($E$3=2),'Marks Entry 2nd'!X117,IF(AND($E$3=3),'Marks Entry 3rd'!X117,IF(AND($E$3=4),'Marks Entry 4th'!X117,"")))))</f>
        <v/>
      </c>
      <c r="AK118" s="91" t="str">
        <f t="shared" si="95"/>
        <v/>
      </c>
      <c r="AL118" s="87">
        <f t="shared" si="96"/>
        <v>0</v>
      </c>
      <c r="AM118" s="93" t="str">
        <f>IF(OR($E118="",$G118=""),"",IF(AND($E$3=1),'Marks Entry 1st'!Y117,IF(AND($E$3=2),'Marks Entry 2nd'!Y117,IF(AND($E$3=3),'Marks Entry 3rd'!Y117,IF(AND($E$3=4),'Marks Entry 4th'!Y117,"")))))</f>
        <v/>
      </c>
      <c r="AN118" s="93" t="str">
        <f>IF(OR($E118="",$G118=""),"",IF(AND($E$3=1),'Marks Entry 1st'!Z117,IF(AND($E$3=2),'Marks Entry 2nd'!Z117,IF(AND($E$3=3),'Marks Entry 3rd'!Z117,IF(AND($E$3=4),'Marks Entry 4th'!Z117,"")))))</f>
        <v/>
      </c>
      <c r="AO118" s="93" t="str">
        <f>IF(OR($E118="",$G118=""),"",IF(AND($E$3=1),'Marks Entry 1st'!AA117,IF(AND($E$3=2),'Marks Entry 2nd'!AA117,IF(AND($E$3=3),'Marks Entry 3rd'!AA117,IF(AND($E$3=4),'Marks Entry 4th'!AA117,"")))))</f>
        <v/>
      </c>
      <c r="AP118" s="92" t="str">
        <f t="shared" si="97"/>
        <v/>
      </c>
      <c r="AQ118" s="87" t="str">
        <f t="shared" si="98"/>
        <v/>
      </c>
      <c r="AR118" s="144">
        <f t="shared" si="99"/>
        <v>0</v>
      </c>
      <c r="AS118" s="144" t="str">
        <f t="shared" si="100"/>
        <v/>
      </c>
      <c r="AT118" s="144" t="str">
        <f t="shared" si="68"/>
        <v/>
      </c>
      <c r="AU118" s="144" t="str">
        <f t="shared" si="101"/>
        <v/>
      </c>
      <c r="AV118" s="144" t="str">
        <f t="shared" si="69"/>
        <v/>
      </c>
      <c r="AW118" s="148" t="str">
        <f t="shared" si="70"/>
        <v/>
      </c>
      <c r="AX118" s="180" t="str">
        <f>IF(OR($E118="",$G118=""),"",IF(AND($E$3=1),'Marks Entry 1st'!AB117,IF(AND($E$3=2),'Marks Entry 2nd'!AB117,IF(AND($E$3=3),'Marks Entry 3rd'!AB117,IF(AND($E$3=4),'Marks Entry 4th'!AB117,"")))))</f>
        <v/>
      </c>
      <c r="AY118" s="180" t="str">
        <f>IF(OR($E118="",$G118=""),"",IF(AND($E$3=1),'Marks Entry 1st'!AC117,IF(AND($E$3=2),'Marks Entry 2nd'!AC117,IF(AND($E$3=3),'Marks Entry 3rd'!AC117,IF(AND($E$3=4),'Marks Entry 4th'!AC117,"")))))</f>
        <v/>
      </c>
      <c r="AZ118" s="87" t="str">
        <f t="shared" si="102"/>
        <v/>
      </c>
      <c r="BA118" s="180" t="str">
        <f>IF(OR($E118="",$G118=""),"",IF(AND($E$3=1),'Marks Entry 1st'!AD117,IF(AND($E$3=2),'Marks Entry 2nd'!AD117,IF(AND($E$3=3),'Marks Entry 3rd'!AD117,IF(AND($E$3=4),'Marks Entry 4th'!AD117,"")))))</f>
        <v/>
      </c>
      <c r="BB118" s="180" t="str">
        <f>IF(OR($E118="",$G118=""),"",IF(AND($E$3=1),'Marks Entry 1st'!AE117,IF(AND($E$3=2),'Marks Entry 2nd'!AE117,IF(AND($E$3=3),'Marks Entry 3rd'!AE117,IF(AND($E$3=4),'Marks Entry 4th'!AE117,"")))))</f>
        <v/>
      </c>
      <c r="BC118" s="180" t="str">
        <f>IF(OR($E118="",$G118=""),"",IF(AND($E$3=1),'Marks Entry 1st'!AF117,IF(AND($E$3=2),'Marks Entry 2nd'!AF117,IF(AND($E$3=3),'Marks Entry 3rd'!AF117,IF(AND($E$3=4),'Marks Entry 4th'!AF117,"")))))</f>
        <v/>
      </c>
      <c r="BD118" s="91" t="str">
        <f t="shared" si="103"/>
        <v/>
      </c>
      <c r="BE118" s="87">
        <f t="shared" si="104"/>
        <v>0</v>
      </c>
      <c r="BF118" s="93" t="str">
        <f>IF(OR($E118="",$G118=""),"",IF(AND($E$3=1),'Marks Entry 1st'!AG117,IF(AND($E$3=2),'Marks Entry 2nd'!AG117,IF(AND($E$3=3),'Marks Entry 3rd'!AG117,IF(AND($E$3=4),'Marks Entry 4th'!AG117,"")))))</f>
        <v/>
      </c>
      <c r="BG118" s="93" t="str">
        <f>IF(OR($E118="",$G118=""),"",IF(AND($E$3=1),'Marks Entry 1st'!AH117,IF(AND($E$3=2),'Marks Entry 2nd'!AH117,IF(AND($E$3=3),'Marks Entry 3rd'!AH117,IF(AND($E$3=4),'Marks Entry 4th'!AH117,"")))))</f>
        <v/>
      </c>
      <c r="BH118" s="93" t="str">
        <f>IF(OR($E118="",$G118=""),"",IF(AND($E$3=1),'Marks Entry 1st'!AI117,IF(AND($E$3=2),'Marks Entry 2nd'!AI117,IF(AND($E$3=3),'Marks Entry 3rd'!AI117,IF(AND($E$3=4),'Marks Entry 4th'!AI117,"")))))</f>
        <v/>
      </c>
      <c r="BI118" s="92" t="str">
        <f t="shared" si="105"/>
        <v/>
      </c>
      <c r="BJ118" s="87" t="str">
        <f t="shared" si="106"/>
        <v/>
      </c>
      <c r="BK118" s="144">
        <f t="shared" si="107"/>
        <v>0</v>
      </c>
      <c r="BL118" s="144" t="str">
        <f t="shared" si="108"/>
        <v/>
      </c>
      <c r="BM118" s="144" t="str">
        <f t="shared" si="71"/>
        <v/>
      </c>
      <c r="BN118" s="144" t="str">
        <f t="shared" si="109"/>
        <v/>
      </c>
      <c r="BO118" s="144" t="str">
        <f t="shared" si="72"/>
        <v/>
      </c>
      <c r="BP118" s="148" t="str">
        <f t="shared" si="73"/>
        <v/>
      </c>
      <c r="BQ118" s="180" t="str">
        <f>IF(OR($E118="",$G118=""),"",IF(AND($E$3=1),'Marks Entry 1st'!AJ117,IF(AND($E$3=2),'Marks Entry 2nd'!AJ117,IF(AND($E$3=3),'Marks Entry 3rd'!AJ117,IF(AND($E$3=4),'Marks Entry 4th'!AJ117,"")))))</f>
        <v/>
      </c>
      <c r="BR118" s="180" t="str">
        <f>IF(OR($E118="",$G118=""),"",IF(AND($E$3=1),'Marks Entry 1st'!AK117,IF(AND($E$3=2),'Marks Entry 2nd'!AK117,IF(AND($E$3=3),'Marks Entry 3rd'!AK117,IF(AND($E$3=4),'Marks Entry 4th'!AK117,"")))))</f>
        <v/>
      </c>
      <c r="BS118" s="87" t="str">
        <f t="shared" si="110"/>
        <v/>
      </c>
      <c r="BT118" s="180" t="str">
        <f>IF(OR($E118="",$G118=""),"",IF(AND($E$3=1),'Marks Entry 1st'!AL117,IF(AND($E$3=2),'Marks Entry 2nd'!AL117,IF(AND($E$3=3),'Marks Entry 3rd'!AL117,IF(AND($E$3=4),'Marks Entry 4th'!AL117,"")))))</f>
        <v/>
      </c>
      <c r="BU118" s="180" t="str">
        <f>IF(OR($E118="",$G118=""),"",IF(AND($E$3=1),'Marks Entry 1st'!AM117,IF(AND($E$3=2),'Marks Entry 2nd'!AM117,IF(AND($E$3=3),'Marks Entry 3rd'!AM117,IF(AND($E$3=4),'Marks Entry 4th'!AM117,"")))))</f>
        <v/>
      </c>
      <c r="BV118" s="180" t="str">
        <f>IF(OR($E118="",$G118=""),"",IF(AND($E$3=1),'Marks Entry 1st'!AN117,IF(AND($E$3=2),'Marks Entry 2nd'!AN117,IF(AND($E$3=3),'Marks Entry 3rd'!AN117,IF(AND($E$3=4),'Marks Entry 4th'!AN117,"")))))</f>
        <v/>
      </c>
      <c r="BW118" s="91" t="str">
        <f t="shared" si="111"/>
        <v/>
      </c>
      <c r="BX118" s="87">
        <f t="shared" si="112"/>
        <v>0</v>
      </c>
      <c r="BY118" s="93" t="str">
        <f>IF(OR($E118="",$G118=""),"",IF(AND($E$3=1),'Marks Entry 1st'!AO117,IF(AND($E$3=2),'Marks Entry 2nd'!AO117,IF(AND($E$3=3),'Marks Entry 3rd'!AO117,IF(AND($E$3=4),'Marks Entry 4th'!AO117,"")))))</f>
        <v/>
      </c>
      <c r="BZ118" s="93" t="str">
        <f>IF(OR($E118="",$G118=""),"",IF(AND($E$3=1),'Marks Entry 1st'!AP117,IF(AND($E$3=2),'Marks Entry 2nd'!AP117,IF(AND($E$3=3),'Marks Entry 3rd'!AP117,IF(AND($E$3=4),'Marks Entry 4th'!AP117,"")))))</f>
        <v/>
      </c>
      <c r="CA118" s="93" t="str">
        <f>IF(OR($E118="",$G118=""),"",IF(AND($E$3=1),'Marks Entry 1st'!AQ117,IF(AND($E$3=2),'Marks Entry 2nd'!AQ117,IF(AND($E$3=3),'Marks Entry 3rd'!AQ117,IF(AND($E$3=4),'Marks Entry 4th'!AQ117,"")))))</f>
        <v/>
      </c>
      <c r="CB118" s="92" t="str">
        <f t="shared" si="113"/>
        <v/>
      </c>
      <c r="CC118" s="87" t="str">
        <f t="shared" si="114"/>
        <v/>
      </c>
      <c r="CD118" s="144">
        <f t="shared" si="115"/>
        <v>0</v>
      </c>
      <c r="CE118" s="144" t="str">
        <f t="shared" si="116"/>
        <v/>
      </c>
      <c r="CF118" s="144" t="str">
        <f t="shared" si="74"/>
        <v/>
      </c>
      <c r="CG118" s="144" t="str">
        <f t="shared" si="117"/>
        <v/>
      </c>
      <c r="CH118" s="144" t="str">
        <f t="shared" si="75"/>
        <v/>
      </c>
      <c r="CI118" s="148" t="str">
        <f t="shared" si="76"/>
        <v/>
      </c>
      <c r="CJ118" s="380" t="str">
        <f>IF(OR($E118="",$G118=""),"",IF(AND($E$3=1),'Marks Entry 1st'!AR117,IF(AND($E$3=2),'Marks Entry 2nd'!AR117,IF(AND($E$3=3),'Marks Entry 3rd'!AR117,IF(AND($E$3=4),'Marks Entry 4th'!AR117,"")))))</f>
        <v/>
      </c>
      <c r="CK118" s="380" t="str">
        <f>IF(OR($E118="",$G118=""),"",IF(AND($E$3=1),'Marks Entry 1st'!AS117,IF(AND($E$3=2),'Marks Entry 2nd'!AS117,IF(AND($E$3=3),'Marks Entry 3rd'!AS117,IF(AND($E$3=4),'Marks Entry 4th'!AS117,"")))))</f>
        <v/>
      </c>
      <c r="CL118" s="380" t="str">
        <f>IF(OR($E118="",$G118=""),"",IF(AND($E$3=1),'Marks Entry 1st'!AT117,IF(AND($E$3=2),'Marks Entry 2nd'!AT117,IF(AND($E$3=3),'Marks Entry 3rd'!AT117,IF(AND($E$3=4),'Marks Entry 4th'!AT117,"")))))</f>
        <v/>
      </c>
      <c r="CM118" s="181" t="str">
        <f t="shared" si="118"/>
        <v/>
      </c>
      <c r="CN118" s="182">
        <f t="shared" si="119"/>
        <v>0</v>
      </c>
      <c r="CO118" s="182" t="str">
        <f t="shared" si="120"/>
        <v/>
      </c>
      <c r="CP118" s="182" t="str">
        <f t="shared" si="121"/>
        <v/>
      </c>
      <c r="CQ118" s="147" t="str">
        <f t="shared" si="77"/>
        <v/>
      </c>
      <c r="CR118" s="380" t="str">
        <f>IF(OR($E118="",$G118=""),"",IF(AND($E$3=1),'Marks Entry 1st'!AU117,IF(AND($E$3=2),'Marks Entry 2nd'!AU117,IF(AND($E$3=3),'Marks Entry 3rd'!AU117,IF(AND($E$3=4),'Marks Entry 4th'!AU117,"")))))</f>
        <v/>
      </c>
      <c r="CS118" s="380" t="str">
        <f>IF(OR($E118="",$G118=""),"",IF(AND($E$3=1),'Marks Entry 1st'!AV117,IF(AND($E$3=2),'Marks Entry 2nd'!AV117,IF(AND($E$3=3),'Marks Entry 3rd'!AV117,IF(AND($E$3=4),'Marks Entry 4th'!AV117,"")))))</f>
        <v/>
      </c>
      <c r="CT118" s="380" t="str">
        <f>IF(OR($E118="",$G118=""),"",IF(AND($E$3=1),'Marks Entry 1st'!AW117,IF(AND($E$3=2),'Marks Entry 2nd'!AW117,IF(AND($E$3=3),'Marks Entry 3rd'!AW117,IF(AND($E$3=4),'Marks Entry 4th'!AW117,"")))))</f>
        <v/>
      </c>
      <c r="CU118" s="181" t="str">
        <f t="shared" si="122"/>
        <v/>
      </c>
      <c r="CV118" s="182">
        <f t="shared" si="123"/>
        <v>0</v>
      </c>
      <c r="CW118" s="182" t="str">
        <f t="shared" si="124"/>
        <v/>
      </c>
      <c r="CX118" s="182" t="str">
        <f t="shared" si="125"/>
        <v/>
      </c>
      <c r="CY118" s="147" t="str">
        <f t="shared" si="78"/>
        <v/>
      </c>
      <c r="CZ118" s="380" t="str">
        <f>IF(OR($E118="",$G118=""),"",IF(AND($E$3=1),'Marks Entry 1st'!AX117,IF(AND($E$3=2),'Marks Entry 2nd'!AX117,IF(AND($E$3=3),'Marks Entry 3rd'!AX117,IF(AND($E$3=4),'Marks Entry 4th'!AX117,"")))))</f>
        <v/>
      </c>
      <c r="DA118" s="380" t="str">
        <f>IF(OR($E118="",$G118=""),"",IF(AND($E$3=1),'Marks Entry 1st'!AY117,IF(AND($E$3=2),'Marks Entry 2nd'!AY117,IF(AND($E$3=3),'Marks Entry 3rd'!AY117,IF(AND($E$3=4),'Marks Entry 4th'!AY117,"")))))</f>
        <v/>
      </c>
      <c r="DB118" s="380" t="str">
        <f>IF(OR($E118="",$G118=""),"",IF(AND($E$3=1),'Marks Entry 1st'!AZ117,IF(AND($E$3=2),'Marks Entry 2nd'!AZ117,IF(AND($E$3=3),'Marks Entry 3rd'!AZ117,IF(AND($E$3=4),'Marks Entry 4th'!AZ117,"")))))</f>
        <v/>
      </c>
      <c r="DC118" s="181" t="str">
        <f t="shared" si="126"/>
        <v/>
      </c>
      <c r="DD118" s="182">
        <f t="shared" si="127"/>
        <v>0</v>
      </c>
      <c r="DE118" s="182" t="str">
        <f t="shared" si="128"/>
        <v/>
      </c>
      <c r="DF118" s="182" t="str">
        <f t="shared" si="129"/>
        <v/>
      </c>
      <c r="DG118" s="147" t="str">
        <f t="shared" si="79"/>
        <v/>
      </c>
      <c r="DH118" s="104" t="str">
        <f t="shared" si="80"/>
        <v/>
      </c>
      <c r="DI118" s="105" t="str">
        <f t="shared" si="81"/>
        <v/>
      </c>
      <c r="DJ118" s="111" t="str">
        <f t="shared" si="82"/>
        <v/>
      </c>
      <c r="DK118" s="112" t="str">
        <f t="shared" si="83"/>
        <v/>
      </c>
      <c r="DL118" s="386" t="str">
        <f t="shared" si="84"/>
        <v/>
      </c>
      <c r="DM118" s="72" t="str">
        <f>IF(OR($E118="",$G118=""),"",IF(AND($E$3=1),'Marks Entry 1st'!BA117,IF(AND($E$3=2),'Marks Entry 2nd'!BA117,IF(AND($E$3=3),'Marks Entry 3rd'!BA117,IF(AND($E$3=4),'Marks Entry 4th'!BA117,"")))))</f>
        <v/>
      </c>
      <c r="DN118" s="72" t="str">
        <f>IF(OR($E118="",$G118=""),"",IF(AND($E$3=1),'Marks Entry 1st'!BB117,IF(AND($E$3=2),'Marks Entry 2nd'!BB117,IF(AND($E$3=3),'Marks Entry 3rd'!BB117,IF(AND($E$3=4),'Marks Entry 4th'!BB117,"")))))</f>
        <v/>
      </c>
      <c r="DO118" s="328" t="str">
        <f t="shared" si="85"/>
        <v/>
      </c>
      <c r="DP118" s="73"/>
      <c r="DW118" s="75">
        <f>IF(AND($E$3=1),'Marks Entry 1st'!I117,IF(AND($E$3=2),'Marks Entry 2nd'!I117,IF(AND($E$3=3),'Marks Entry 3rd'!I117,IF(AND($E$3=4),'Marks Entry 4th'!I117,""))))</f>
        <v>0</v>
      </c>
    </row>
    <row r="119" spans="1:127" ht="18.899999999999999" customHeight="1">
      <c r="A119" s="94">
        <v>112</v>
      </c>
      <c r="B119" s="94" t="str">
        <f>IF(OR(DW119=0,DW119=""),"",IF(AND($E$3=1),'Marks Entry 1st'!I118,IF(AND($E$3=2),'Marks Entry 2nd'!I118,IF(AND($E$3=3),'Marks Entry 3rd'!I118,IF(AND($E$3=4),'Marks Entry 4th'!I118,"")))))</f>
        <v/>
      </c>
      <c r="C119" s="95" t="str">
        <f>IF(OR(B119=0,B119=""),"",IF(AND($E$3=1),'Marks Entry 1st'!B118,IF(AND($E$3=2),'Marks Entry 2nd'!B118,IF(AND($E$3=3),'Marks Entry 3rd'!B118,IF(AND($E$3=4),'Marks Entry 4th'!B118,"")))))</f>
        <v/>
      </c>
      <c r="D119" s="95" t="str">
        <f>IF(OR(B119=0,B119=""),"",IF(AND($E$3=1),'Marks Entry 1st'!C118,IF(AND($E$3=2),'Marks Entry 2nd'!C118,IF(AND($E$3=3),'Marks Entry 3rd'!C118,IF(AND($E$3=4),'Marks Entry 4th'!C118,"")))))</f>
        <v/>
      </c>
      <c r="E119" s="96" t="str">
        <f>IF(OR(B119=0,B119=""),"",IF(AND($E$3=1),'Marks Entry 1st'!E118,IF(AND($E$3=2),'Marks Entry 2nd'!E118,IF(AND($E$3=3),'Marks Entry 3rd'!E118,IF(AND($E$3=4),'Marks Entry 4th'!E118,"")))))</f>
        <v/>
      </c>
      <c r="F119" s="95" t="str">
        <f>IF(OR(B119=0,B119=""),"",IF(AND($E$3=1),'Marks Entry 1st'!D118,IF(AND($E$3=2),'Marks Entry 2nd'!D118,IF(AND($E$3=3),'Marks Entry 3rd'!D118,IF(AND($E$3=4),'Marks Entry 4th'!D118,"")))))</f>
        <v/>
      </c>
      <c r="G119" s="90" t="str">
        <f>IF(OR(B119=0,B119=""),"",IF(AND($E$3=1),'Marks Entry 1st'!F118,IF(AND($E$3=2),'Marks Entry 2nd'!F118,IF(AND($E$3=3),'Marks Entry 3rd'!F118,IF(AND($E$3=4),'Marks Entry 4th'!F118,"")))))</f>
        <v/>
      </c>
      <c r="H119" s="90" t="str">
        <f>IF(OR(B119=0,B119=""),"",IF(AND($E$3=1),'Marks Entry 1st'!G118,IF(AND($E$3=2),'Marks Entry 2nd'!G118,IF(AND($E$3=3),'Marks Entry 3rd'!G118,IF(AND($E$3=4),'Marks Entry 4th'!G118,"")))))</f>
        <v/>
      </c>
      <c r="I119" s="90" t="str">
        <f>IF(OR(B119=0,B119=""),"",IF(AND($E$3=1),'Marks Entry 1st'!H118,IF(AND($E$3=2),'Marks Entry 2nd'!H118,IF(AND($E$3=3),'Marks Entry 3rd'!H118,IF(AND($E$3=4),'Marks Entry 4th'!H118,"")))))</f>
        <v/>
      </c>
      <c r="J119" s="379" t="str">
        <f>IF(OR(B119=0,B119=""),"",IF(AND($E$3=1),'Marks Entry 1st'!J118,IF(AND($E$3=2),'Marks Entry 2nd'!J118,IF(AND($E$3=3),'Marks Entry 3rd'!J118,IF(AND($E$3=4),'Marks Entry 4th'!J118,"")))))</f>
        <v/>
      </c>
      <c r="K119" s="379" t="str">
        <f>IF(OR(B119=0,B119=""),"",IF(AND($E$3=1),'Marks Entry 1st'!K118,IF(AND($E$3=2),'Marks Entry 2nd'!K118,IF(AND($E$3=3),'Marks Entry 3rd'!K118,IF(AND($E$3=4),'Marks Entry 4th'!K118,"")))))</f>
        <v/>
      </c>
      <c r="L119" s="180" t="str">
        <f>IF(OR($E119="",$G119=""),"",IF(AND($E$3=1),'Marks Entry 1st'!L118,IF(AND($E$3=2),'Marks Entry 2nd'!L118,IF(AND($E$3=3),'Marks Entry 3rd'!L118,IF(AND($E$3=4),'Marks Entry 4th'!L118,"")))))</f>
        <v/>
      </c>
      <c r="M119" s="180" t="str">
        <f>IF(OR($E119="",$G119=""),"",IF(AND($E$3=1),'Marks Entry 1st'!M118,IF(AND($E$3=2),'Marks Entry 2nd'!M118,IF(AND($E$3=3),'Marks Entry 3rd'!M118,IF(AND($E$3=4),'Marks Entry 4th'!M118,"")))))</f>
        <v/>
      </c>
      <c r="N119" s="87" t="str">
        <f t="shared" si="86"/>
        <v/>
      </c>
      <c r="O119" s="180" t="str">
        <f>IF(OR($E119="",$G119=""),"",IF(AND($E$3=1),'Marks Entry 1st'!N118,IF(AND($E$3=2),'Marks Entry 2nd'!N118,IF(AND($E$3=3),'Marks Entry 3rd'!N118,IF(AND($E$3=4),'Marks Entry 4th'!N118,"")))))</f>
        <v/>
      </c>
      <c r="P119" s="180" t="str">
        <f>IF(OR($E119="",$G119=""),"",IF(AND($E$3=1),'Marks Entry 1st'!O118,IF(AND($E$3=2),'Marks Entry 2nd'!O118,IF(AND($E$3=3),'Marks Entry 3rd'!O118,IF(AND($E$3=4),'Marks Entry 4th'!O118,"")))))</f>
        <v/>
      </c>
      <c r="Q119" s="180" t="str">
        <f>IF(OR($E119="",$G119=""),"",IF(AND($E$3=1),'Marks Entry 1st'!P118,IF(AND($E$3=2),'Marks Entry 2nd'!P118,IF(AND($E$3=3),'Marks Entry 3rd'!P118,IF(AND($E$3=4),'Marks Entry 4th'!P118,"")))))</f>
        <v/>
      </c>
      <c r="R119" s="91" t="str">
        <f t="shared" si="87"/>
        <v/>
      </c>
      <c r="S119" s="87">
        <f t="shared" si="88"/>
        <v>0</v>
      </c>
      <c r="T119" s="93" t="str">
        <f>IF(OR($E119="",$G119=""),"",IF(AND($E$3=1),'Marks Entry 1st'!Q118,IF(AND($E$3=2),'Marks Entry 2nd'!Q118,IF(AND($E$3=3),'Marks Entry 3rd'!Q118,IF(AND($E$3=4),'Marks Entry 4th'!Q118,"")))))</f>
        <v/>
      </c>
      <c r="U119" s="93" t="str">
        <f>IF(OR($E119="",$G119=""),"",IF(AND($E$3=1),'Marks Entry 1st'!R118,IF(AND($E$3=2),'Marks Entry 2nd'!R118,IF(AND($E$3=3),'Marks Entry 3rd'!R118,IF(AND($E$3=4),'Marks Entry 4th'!R118,"")))))</f>
        <v/>
      </c>
      <c r="V119" s="93" t="str">
        <f>IF(OR($E119="",$G119=""),"",IF(AND($E$3=1),'Marks Entry 1st'!S118,IF(AND($E$3=2),'Marks Entry 2nd'!S118,IF(AND($E$3=3),'Marks Entry 3rd'!S118,IF(AND($E$3=4),'Marks Entry 4th'!S118,"")))))</f>
        <v/>
      </c>
      <c r="W119" s="92" t="str">
        <f t="shared" si="89"/>
        <v/>
      </c>
      <c r="X119" s="87" t="str">
        <f t="shared" si="90"/>
        <v/>
      </c>
      <c r="Y119" s="144">
        <f t="shared" si="91"/>
        <v>0</v>
      </c>
      <c r="Z119" s="144" t="str">
        <f t="shared" si="92"/>
        <v/>
      </c>
      <c r="AA119" s="144" t="str">
        <f t="shared" si="65"/>
        <v/>
      </c>
      <c r="AB119" s="144" t="str">
        <f t="shared" si="93"/>
        <v/>
      </c>
      <c r="AC119" s="144" t="str">
        <f t="shared" si="66"/>
        <v/>
      </c>
      <c r="AD119" s="148" t="str">
        <f t="shared" si="67"/>
        <v/>
      </c>
      <c r="AE119" s="180" t="str">
        <f>IF(OR($E119="",$G119=""),"",IF(AND($E$3=1),'Marks Entry 1st'!T118,IF(AND($E$3=2),'Marks Entry 2nd'!T118,IF(AND($E$3=3),'Marks Entry 3rd'!T118,IF(AND($E$3=4),'Marks Entry 4th'!T118,"")))))</f>
        <v/>
      </c>
      <c r="AF119" s="180" t="str">
        <f>IF(OR($E119="",$G119=""),"",IF(AND($E$3=1),'Marks Entry 1st'!U118,IF(AND($E$3=2),'Marks Entry 2nd'!U118,IF(AND($E$3=3),'Marks Entry 3rd'!U118,IF(AND($E$3=4),'Marks Entry 4th'!U118,"")))))</f>
        <v/>
      </c>
      <c r="AG119" s="87" t="str">
        <f t="shared" si="94"/>
        <v/>
      </c>
      <c r="AH119" s="180" t="str">
        <f>IF(OR($E119="",$G119=""),"",IF(AND($E$3=1),'Marks Entry 1st'!V118,IF(AND($E$3=2),'Marks Entry 2nd'!V118,IF(AND($E$3=3),'Marks Entry 3rd'!V118,IF(AND($E$3=4),'Marks Entry 4th'!V118,"")))))</f>
        <v/>
      </c>
      <c r="AI119" s="180" t="str">
        <f>IF(OR($E119="",$G119=""),"",IF(AND($E$3=1),'Marks Entry 1st'!W118,IF(AND($E$3=2),'Marks Entry 2nd'!W118,IF(AND($E$3=3),'Marks Entry 3rd'!W118,IF(AND($E$3=4),'Marks Entry 4th'!W118,"")))))</f>
        <v/>
      </c>
      <c r="AJ119" s="180" t="str">
        <f>IF(OR($E119="",$G119=""),"",IF(AND($E$3=1),'Marks Entry 1st'!X118,IF(AND($E$3=2),'Marks Entry 2nd'!X118,IF(AND($E$3=3),'Marks Entry 3rd'!X118,IF(AND($E$3=4),'Marks Entry 4th'!X118,"")))))</f>
        <v/>
      </c>
      <c r="AK119" s="91" t="str">
        <f t="shared" si="95"/>
        <v/>
      </c>
      <c r="AL119" s="87">
        <f t="shared" si="96"/>
        <v>0</v>
      </c>
      <c r="AM119" s="93" t="str">
        <f>IF(OR($E119="",$G119=""),"",IF(AND($E$3=1),'Marks Entry 1st'!Y118,IF(AND($E$3=2),'Marks Entry 2nd'!Y118,IF(AND($E$3=3),'Marks Entry 3rd'!Y118,IF(AND($E$3=4),'Marks Entry 4th'!Y118,"")))))</f>
        <v/>
      </c>
      <c r="AN119" s="93" t="str">
        <f>IF(OR($E119="",$G119=""),"",IF(AND($E$3=1),'Marks Entry 1st'!Z118,IF(AND($E$3=2),'Marks Entry 2nd'!Z118,IF(AND($E$3=3),'Marks Entry 3rd'!Z118,IF(AND($E$3=4),'Marks Entry 4th'!Z118,"")))))</f>
        <v/>
      </c>
      <c r="AO119" s="93" t="str">
        <f>IF(OR($E119="",$G119=""),"",IF(AND($E$3=1),'Marks Entry 1st'!AA118,IF(AND($E$3=2),'Marks Entry 2nd'!AA118,IF(AND($E$3=3),'Marks Entry 3rd'!AA118,IF(AND($E$3=4),'Marks Entry 4th'!AA118,"")))))</f>
        <v/>
      </c>
      <c r="AP119" s="92" t="str">
        <f t="shared" si="97"/>
        <v/>
      </c>
      <c r="AQ119" s="87" t="str">
        <f t="shared" si="98"/>
        <v/>
      </c>
      <c r="AR119" s="144">
        <f t="shared" si="99"/>
        <v>0</v>
      </c>
      <c r="AS119" s="144" t="str">
        <f t="shared" si="100"/>
        <v/>
      </c>
      <c r="AT119" s="144" t="str">
        <f t="shared" si="68"/>
        <v/>
      </c>
      <c r="AU119" s="144" t="str">
        <f t="shared" si="101"/>
        <v/>
      </c>
      <c r="AV119" s="144" t="str">
        <f t="shared" si="69"/>
        <v/>
      </c>
      <c r="AW119" s="148" t="str">
        <f t="shared" si="70"/>
        <v/>
      </c>
      <c r="AX119" s="180" t="str">
        <f>IF(OR($E119="",$G119=""),"",IF(AND($E$3=1),'Marks Entry 1st'!AB118,IF(AND($E$3=2),'Marks Entry 2nd'!AB118,IF(AND($E$3=3),'Marks Entry 3rd'!AB118,IF(AND($E$3=4),'Marks Entry 4th'!AB118,"")))))</f>
        <v/>
      </c>
      <c r="AY119" s="180" t="str">
        <f>IF(OR($E119="",$G119=""),"",IF(AND($E$3=1),'Marks Entry 1st'!AC118,IF(AND($E$3=2),'Marks Entry 2nd'!AC118,IF(AND($E$3=3),'Marks Entry 3rd'!AC118,IF(AND($E$3=4),'Marks Entry 4th'!AC118,"")))))</f>
        <v/>
      </c>
      <c r="AZ119" s="87" t="str">
        <f t="shared" si="102"/>
        <v/>
      </c>
      <c r="BA119" s="180" t="str">
        <f>IF(OR($E119="",$G119=""),"",IF(AND($E$3=1),'Marks Entry 1st'!AD118,IF(AND($E$3=2),'Marks Entry 2nd'!AD118,IF(AND($E$3=3),'Marks Entry 3rd'!AD118,IF(AND($E$3=4),'Marks Entry 4th'!AD118,"")))))</f>
        <v/>
      </c>
      <c r="BB119" s="180" t="str">
        <f>IF(OR($E119="",$G119=""),"",IF(AND($E$3=1),'Marks Entry 1st'!AE118,IF(AND($E$3=2),'Marks Entry 2nd'!AE118,IF(AND($E$3=3),'Marks Entry 3rd'!AE118,IF(AND($E$3=4),'Marks Entry 4th'!AE118,"")))))</f>
        <v/>
      </c>
      <c r="BC119" s="180" t="str">
        <f>IF(OR($E119="",$G119=""),"",IF(AND($E$3=1),'Marks Entry 1st'!AF118,IF(AND($E$3=2),'Marks Entry 2nd'!AF118,IF(AND($E$3=3),'Marks Entry 3rd'!AF118,IF(AND($E$3=4),'Marks Entry 4th'!AF118,"")))))</f>
        <v/>
      </c>
      <c r="BD119" s="91" t="str">
        <f t="shared" si="103"/>
        <v/>
      </c>
      <c r="BE119" s="87">
        <f t="shared" si="104"/>
        <v>0</v>
      </c>
      <c r="BF119" s="93" t="str">
        <f>IF(OR($E119="",$G119=""),"",IF(AND($E$3=1),'Marks Entry 1st'!AG118,IF(AND($E$3=2),'Marks Entry 2nd'!AG118,IF(AND($E$3=3),'Marks Entry 3rd'!AG118,IF(AND($E$3=4),'Marks Entry 4th'!AG118,"")))))</f>
        <v/>
      </c>
      <c r="BG119" s="93" t="str">
        <f>IF(OR($E119="",$G119=""),"",IF(AND($E$3=1),'Marks Entry 1st'!AH118,IF(AND($E$3=2),'Marks Entry 2nd'!AH118,IF(AND($E$3=3),'Marks Entry 3rd'!AH118,IF(AND($E$3=4),'Marks Entry 4th'!AH118,"")))))</f>
        <v/>
      </c>
      <c r="BH119" s="93" t="str">
        <f>IF(OR($E119="",$G119=""),"",IF(AND($E$3=1),'Marks Entry 1st'!AI118,IF(AND($E$3=2),'Marks Entry 2nd'!AI118,IF(AND($E$3=3),'Marks Entry 3rd'!AI118,IF(AND($E$3=4),'Marks Entry 4th'!AI118,"")))))</f>
        <v/>
      </c>
      <c r="BI119" s="92" t="str">
        <f t="shared" si="105"/>
        <v/>
      </c>
      <c r="BJ119" s="87" t="str">
        <f t="shared" si="106"/>
        <v/>
      </c>
      <c r="BK119" s="144">
        <f t="shared" si="107"/>
        <v>0</v>
      </c>
      <c r="BL119" s="144" t="str">
        <f t="shared" si="108"/>
        <v/>
      </c>
      <c r="BM119" s="144" t="str">
        <f t="shared" si="71"/>
        <v/>
      </c>
      <c r="BN119" s="144" t="str">
        <f t="shared" si="109"/>
        <v/>
      </c>
      <c r="BO119" s="144" t="str">
        <f t="shared" si="72"/>
        <v/>
      </c>
      <c r="BP119" s="148" t="str">
        <f t="shared" si="73"/>
        <v/>
      </c>
      <c r="BQ119" s="180" t="str">
        <f>IF(OR($E119="",$G119=""),"",IF(AND($E$3=1),'Marks Entry 1st'!AJ118,IF(AND($E$3=2),'Marks Entry 2nd'!AJ118,IF(AND($E$3=3),'Marks Entry 3rd'!AJ118,IF(AND($E$3=4),'Marks Entry 4th'!AJ118,"")))))</f>
        <v/>
      </c>
      <c r="BR119" s="180" t="str">
        <f>IF(OR($E119="",$G119=""),"",IF(AND($E$3=1),'Marks Entry 1st'!AK118,IF(AND($E$3=2),'Marks Entry 2nd'!AK118,IF(AND($E$3=3),'Marks Entry 3rd'!AK118,IF(AND($E$3=4),'Marks Entry 4th'!AK118,"")))))</f>
        <v/>
      </c>
      <c r="BS119" s="87" t="str">
        <f t="shared" si="110"/>
        <v/>
      </c>
      <c r="BT119" s="180" t="str">
        <f>IF(OR($E119="",$G119=""),"",IF(AND($E$3=1),'Marks Entry 1st'!AL118,IF(AND($E$3=2),'Marks Entry 2nd'!AL118,IF(AND($E$3=3),'Marks Entry 3rd'!AL118,IF(AND($E$3=4),'Marks Entry 4th'!AL118,"")))))</f>
        <v/>
      </c>
      <c r="BU119" s="180" t="str">
        <f>IF(OR($E119="",$G119=""),"",IF(AND($E$3=1),'Marks Entry 1st'!AM118,IF(AND($E$3=2),'Marks Entry 2nd'!AM118,IF(AND($E$3=3),'Marks Entry 3rd'!AM118,IF(AND($E$3=4),'Marks Entry 4th'!AM118,"")))))</f>
        <v/>
      </c>
      <c r="BV119" s="180" t="str">
        <f>IF(OR($E119="",$G119=""),"",IF(AND($E$3=1),'Marks Entry 1st'!AN118,IF(AND($E$3=2),'Marks Entry 2nd'!AN118,IF(AND($E$3=3),'Marks Entry 3rd'!AN118,IF(AND($E$3=4),'Marks Entry 4th'!AN118,"")))))</f>
        <v/>
      </c>
      <c r="BW119" s="91" t="str">
        <f t="shared" si="111"/>
        <v/>
      </c>
      <c r="BX119" s="87">
        <f t="shared" si="112"/>
        <v>0</v>
      </c>
      <c r="BY119" s="93" t="str">
        <f>IF(OR($E119="",$G119=""),"",IF(AND($E$3=1),'Marks Entry 1st'!AO118,IF(AND($E$3=2),'Marks Entry 2nd'!AO118,IF(AND($E$3=3),'Marks Entry 3rd'!AO118,IF(AND($E$3=4),'Marks Entry 4th'!AO118,"")))))</f>
        <v/>
      </c>
      <c r="BZ119" s="93" t="str">
        <f>IF(OR($E119="",$G119=""),"",IF(AND($E$3=1),'Marks Entry 1st'!AP118,IF(AND($E$3=2),'Marks Entry 2nd'!AP118,IF(AND($E$3=3),'Marks Entry 3rd'!AP118,IF(AND($E$3=4),'Marks Entry 4th'!AP118,"")))))</f>
        <v/>
      </c>
      <c r="CA119" s="93" t="str">
        <f>IF(OR($E119="",$G119=""),"",IF(AND($E$3=1),'Marks Entry 1st'!AQ118,IF(AND($E$3=2),'Marks Entry 2nd'!AQ118,IF(AND($E$3=3),'Marks Entry 3rd'!AQ118,IF(AND($E$3=4),'Marks Entry 4th'!AQ118,"")))))</f>
        <v/>
      </c>
      <c r="CB119" s="92" t="str">
        <f t="shared" si="113"/>
        <v/>
      </c>
      <c r="CC119" s="87" t="str">
        <f t="shared" si="114"/>
        <v/>
      </c>
      <c r="CD119" s="144">
        <f t="shared" si="115"/>
        <v>0</v>
      </c>
      <c r="CE119" s="144" t="str">
        <f t="shared" si="116"/>
        <v/>
      </c>
      <c r="CF119" s="144" t="str">
        <f t="shared" si="74"/>
        <v/>
      </c>
      <c r="CG119" s="144" t="str">
        <f t="shared" si="117"/>
        <v/>
      </c>
      <c r="CH119" s="144" t="str">
        <f t="shared" si="75"/>
        <v/>
      </c>
      <c r="CI119" s="148" t="str">
        <f t="shared" si="76"/>
        <v/>
      </c>
      <c r="CJ119" s="380" t="str">
        <f>IF(OR($E119="",$G119=""),"",IF(AND($E$3=1),'Marks Entry 1st'!AR118,IF(AND($E$3=2),'Marks Entry 2nd'!AR118,IF(AND($E$3=3),'Marks Entry 3rd'!AR118,IF(AND($E$3=4),'Marks Entry 4th'!AR118,"")))))</f>
        <v/>
      </c>
      <c r="CK119" s="380" t="str">
        <f>IF(OR($E119="",$G119=""),"",IF(AND($E$3=1),'Marks Entry 1st'!AS118,IF(AND($E$3=2),'Marks Entry 2nd'!AS118,IF(AND($E$3=3),'Marks Entry 3rd'!AS118,IF(AND($E$3=4),'Marks Entry 4th'!AS118,"")))))</f>
        <v/>
      </c>
      <c r="CL119" s="380" t="str">
        <f>IF(OR($E119="",$G119=""),"",IF(AND($E$3=1),'Marks Entry 1st'!AT118,IF(AND($E$3=2),'Marks Entry 2nd'!AT118,IF(AND($E$3=3),'Marks Entry 3rd'!AT118,IF(AND($E$3=4),'Marks Entry 4th'!AT118,"")))))</f>
        <v/>
      </c>
      <c r="CM119" s="181" t="str">
        <f t="shared" si="118"/>
        <v/>
      </c>
      <c r="CN119" s="182">
        <f t="shared" si="119"/>
        <v>0</v>
      </c>
      <c r="CO119" s="182" t="str">
        <f t="shared" si="120"/>
        <v/>
      </c>
      <c r="CP119" s="182" t="str">
        <f t="shared" si="121"/>
        <v/>
      </c>
      <c r="CQ119" s="147" t="str">
        <f t="shared" si="77"/>
        <v/>
      </c>
      <c r="CR119" s="380" t="str">
        <f>IF(OR($E119="",$G119=""),"",IF(AND($E$3=1),'Marks Entry 1st'!AU118,IF(AND($E$3=2),'Marks Entry 2nd'!AU118,IF(AND($E$3=3),'Marks Entry 3rd'!AU118,IF(AND($E$3=4),'Marks Entry 4th'!AU118,"")))))</f>
        <v/>
      </c>
      <c r="CS119" s="380" t="str">
        <f>IF(OR($E119="",$G119=""),"",IF(AND($E$3=1),'Marks Entry 1st'!AV118,IF(AND($E$3=2),'Marks Entry 2nd'!AV118,IF(AND($E$3=3),'Marks Entry 3rd'!AV118,IF(AND($E$3=4),'Marks Entry 4th'!AV118,"")))))</f>
        <v/>
      </c>
      <c r="CT119" s="380" t="str">
        <f>IF(OR($E119="",$G119=""),"",IF(AND($E$3=1),'Marks Entry 1st'!AW118,IF(AND($E$3=2),'Marks Entry 2nd'!AW118,IF(AND($E$3=3),'Marks Entry 3rd'!AW118,IF(AND($E$3=4),'Marks Entry 4th'!AW118,"")))))</f>
        <v/>
      </c>
      <c r="CU119" s="181" t="str">
        <f t="shared" si="122"/>
        <v/>
      </c>
      <c r="CV119" s="182">
        <f t="shared" si="123"/>
        <v>0</v>
      </c>
      <c r="CW119" s="182" t="str">
        <f t="shared" si="124"/>
        <v/>
      </c>
      <c r="CX119" s="182" t="str">
        <f t="shared" si="125"/>
        <v/>
      </c>
      <c r="CY119" s="147" t="str">
        <f t="shared" si="78"/>
        <v/>
      </c>
      <c r="CZ119" s="380" t="str">
        <f>IF(OR($E119="",$G119=""),"",IF(AND($E$3=1),'Marks Entry 1st'!AX118,IF(AND($E$3=2),'Marks Entry 2nd'!AX118,IF(AND($E$3=3),'Marks Entry 3rd'!AX118,IF(AND($E$3=4),'Marks Entry 4th'!AX118,"")))))</f>
        <v/>
      </c>
      <c r="DA119" s="380" t="str">
        <f>IF(OR($E119="",$G119=""),"",IF(AND($E$3=1),'Marks Entry 1st'!AY118,IF(AND($E$3=2),'Marks Entry 2nd'!AY118,IF(AND($E$3=3),'Marks Entry 3rd'!AY118,IF(AND($E$3=4),'Marks Entry 4th'!AY118,"")))))</f>
        <v/>
      </c>
      <c r="DB119" s="380" t="str">
        <f>IF(OR($E119="",$G119=""),"",IF(AND($E$3=1),'Marks Entry 1st'!AZ118,IF(AND($E$3=2),'Marks Entry 2nd'!AZ118,IF(AND($E$3=3),'Marks Entry 3rd'!AZ118,IF(AND($E$3=4),'Marks Entry 4th'!AZ118,"")))))</f>
        <v/>
      </c>
      <c r="DC119" s="181" t="str">
        <f t="shared" si="126"/>
        <v/>
      </c>
      <c r="DD119" s="182">
        <f t="shared" si="127"/>
        <v>0</v>
      </c>
      <c r="DE119" s="182" t="str">
        <f t="shared" si="128"/>
        <v/>
      </c>
      <c r="DF119" s="182" t="str">
        <f t="shared" si="129"/>
        <v/>
      </c>
      <c r="DG119" s="147" t="str">
        <f t="shared" si="79"/>
        <v/>
      </c>
      <c r="DH119" s="104" t="str">
        <f t="shared" si="80"/>
        <v/>
      </c>
      <c r="DI119" s="105" t="str">
        <f t="shared" si="81"/>
        <v/>
      </c>
      <c r="DJ119" s="111" t="str">
        <f t="shared" si="82"/>
        <v/>
      </c>
      <c r="DK119" s="112" t="str">
        <f t="shared" si="83"/>
        <v/>
      </c>
      <c r="DL119" s="386" t="str">
        <f t="shared" si="84"/>
        <v/>
      </c>
      <c r="DM119" s="72" t="str">
        <f>IF(OR($E119="",$G119=""),"",IF(AND($E$3=1),'Marks Entry 1st'!BA118,IF(AND($E$3=2),'Marks Entry 2nd'!BA118,IF(AND($E$3=3),'Marks Entry 3rd'!BA118,IF(AND($E$3=4),'Marks Entry 4th'!BA118,"")))))</f>
        <v/>
      </c>
      <c r="DN119" s="72" t="str">
        <f>IF(OR($E119="",$G119=""),"",IF(AND($E$3=1),'Marks Entry 1st'!BB118,IF(AND($E$3=2),'Marks Entry 2nd'!BB118,IF(AND($E$3=3),'Marks Entry 3rd'!BB118,IF(AND($E$3=4),'Marks Entry 4th'!BB118,"")))))</f>
        <v/>
      </c>
      <c r="DO119" s="328" t="str">
        <f t="shared" si="85"/>
        <v/>
      </c>
      <c r="DP119" s="73"/>
      <c r="DW119" s="75">
        <f>IF(AND($E$3=1),'Marks Entry 1st'!I118,IF(AND($E$3=2),'Marks Entry 2nd'!I118,IF(AND($E$3=3),'Marks Entry 3rd'!I118,IF(AND($E$3=4),'Marks Entry 4th'!I118,""))))</f>
        <v>0</v>
      </c>
    </row>
    <row r="120" spans="1:127" ht="18.899999999999999" customHeight="1">
      <c r="A120" s="94">
        <v>113</v>
      </c>
      <c r="B120" s="94" t="str">
        <f>IF(OR(DW120=0,DW120=""),"",IF(AND($E$3=1),'Marks Entry 1st'!I119,IF(AND($E$3=2),'Marks Entry 2nd'!I119,IF(AND($E$3=3),'Marks Entry 3rd'!I119,IF(AND($E$3=4),'Marks Entry 4th'!I119,"")))))</f>
        <v/>
      </c>
      <c r="C120" s="95" t="str">
        <f>IF(OR(B120=0,B120=""),"",IF(AND($E$3=1),'Marks Entry 1st'!B119,IF(AND($E$3=2),'Marks Entry 2nd'!B119,IF(AND($E$3=3),'Marks Entry 3rd'!B119,IF(AND($E$3=4),'Marks Entry 4th'!B119,"")))))</f>
        <v/>
      </c>
      <c r="D120" s="95" t="str">
        <f>IF(OR(B120=0,B120=""),"",IF(AND($E$3=1),'Marks Entry 1st'!C119,IF(AND($E$3=2),'Marks Entry 2nd'!C119,IF(AND($E$3=3),'Marks Entry 3rd'!C119,IF(AND($E$3=4),'Marks Entry 4th'!C119,"")))))</f>
        <v/>
      </c>
      <c r="E120" s="96" t="str">
        <f>IF(OR(B120=0,B120=""),"",IF(AND($E$3=1),'Marks Entry 1st'!E119,IF(AND($E$3=2),'Marks Entry 2nd'!E119,IF(AND($E$3=3),'Marks Entry 3rd'!E119,IF(AND($E$3=4),'Marks Entry 4th'!E119,"")))))</f>
        <v/>
      </c>
      <c r="F120" s="95" t="str">
        <f>IF(OR(B120=0,B120=""),"",IF(AND($E$3=1),'Marks Entry 1st'!D119,IF(AND($E$3=2),'Marks Entry 2nd'!D119,IF(AND($E$3=3),'Marks Entry 3rd'!D119,IF(AND($E$3=4),'Marks Entry 4th'!D119,"")))))</f>
        <v/>
      </c>
      <c r="G120" s="90" t="str">
        <f>IF(OR(B120=0,B120=""),"",IF(AND($E$3=1),'Marks Entry 1st'!F119,IF(AND($E$3=2),'Marks Entry 2nd'!F119,IF(AND($E$3=3),'Marks Entry 3rd'!F119,IF(AND($E$3=4),'Marks Entry 4th'!F119,"")))))</f>
        <v/>
      </c>
      <c r="H120" s="90" t="str">
        <f>IF(OR(B120=0,B120=""),"",IF(AND($E$3=1),'Marks Entry 1st'!G119,IF(AND($E$3=2),'Marks Entry 2nd'!G119,IF(AND($E$3=3),'Marks Entry 3rd'!G119,IF(AND($E$3=4),'Marks Entry 4th'!G119,"")))))</f>
        <v/>
      </c>
      <c r="I120" s="90" t="str">
        <f>IF(OR(B120=0,B120=""),"",IF(AND($E$3=1),'Marks Entry 1st'!H119,IF(AND($E$3=2),'Marks Entry 2nd'!H119,IF(AND($E$3=3),'Marks Entry 3rd'!H119,IF(AND($E$3=4),'Marks Entry 4th'!H119,"")))))</f>
        <v/>
      </c>
      <c r="J120" s="379" t="str">
        <f>IF(OR(B120=0,B120=""),"",IF(AND($E$3=1),'Marks Entry 1st'!J119,IF(AND($E$3=2),'Marks Entry 2nd'!J119,IF(AND($E$3=3),'Marks Entry 3rd'!J119,IF(AND($E$3=4),'Marks Entry 4th'!J119,"")))))</f>
        <v/>
      </c>
      <c r="K120" s="379" t="str">
        <f>IF(OR(B120=0,B120=""),"",IF(AND($E$3=1),'Marks Entry 1st'!K119,IF(AND($E$3=2),'Marks Entry 2nd'!K119,IF(AND($E$3=3),'Marks Entry 3rd'!K119,IF(AND($E$3=4),'Marks Entry 4th'!K119,"")))))</f>
        <v/>
      </c>
      <c r="L120" s="180" t="str">
        <f>IF(OR($E120="",$G120=""),"",IF(AND($E$3=1),'Marks Entry 1st'!L119,IF(AND($E$3=2),'Marks Entry 2nd'!L119,IF(AND($E$3=3),'Marks Entry 3rd'!L119,IF(AND($E$3=4),'Marks Entry 4th'!L119,"")))))</f>
        <v/>
      </c>
      <c r="M120" s="180" t="str">
        <f>IF(OR($E120="",$G120=""),"",IF(AND($E$3=1),'Marks Entry 1st'!M119,IF(AND($E$3=2),'Marks Entry 2nd'!M119,IF(AND($E$3=3),'Marks Entry 3rd'!M119,IF(AND($E$3=4),'Marks Entry 4th'!M119,"")))))</f>
        <v/>
      </c>
      <c r="N120" s="87" t="str">
        <f t="shared" si="86"/>
        <v/>
      </c>
      <c r="O120" s="180" t="str">
        <f>IF(OR($E120="",$G120=""),"",IF(AND($E$3=1),'Marks Entry 1st'!N119,IF(AND($E$3=2),'Marks Entry 2nd'!N119,IF(AND($E$3=3),'Marks Entry 3rd'!N119,IF(AND($E$3=4),'Marks Entry 4th'!N119,"")))))</f>
        <v/>
      </c>
      <c r="P120" s="180" t="str">
        <f>IF(OR($E120="",$G120=""),"",IF(AND($E$3=1),'Marks Entry 1st'!O119,IF(AND($E$3=2),'Marks Entry 2nd'!O119,IF(AND($E$3=3),'Marks Entry 3rd'!O119,IF(AND($E$3=4),'Marks Entry 4th'!O119,"")))))</f>
        <v/>
      </c>
      <c r="Q120" s="180" t="str">
        <f>IF(OR($E120="",$G120=""),"",IF(AND($E$3=1),'Marks Entry 1st'!P119,IF(AND($E$3=2),'Marks Entry 2nd'!P119,IF(AND($E$3=3),'Marks Entry 3rd'!P119,IF(AND($E$3=4),'Marks Entry 4th'!P119,"")))))</f>
        <v/>
      </c>
      <c r="R120" s="91" t="str">
        <f t="shared" si="87"/>
        <v/>
      </c>
      <c r="S120" s="87">
        <f t="shared" si="88"/>
        <v>0</v>
      </c>
      <c r="T120" s="93" t="str">
        <f>IF(OR($E120="",$G120=""),"",IF(AND($E$3=1),'Marks Entry 1st'!Q119,IF(AND($E$3=2),'Marks Entry 2nd'!Q119,IF(AND($E$3=3),'Marks Entry 3rd'!Q119,IF(AND($E$3=4),'Marks Entry 4th'!Q119,"")))))</f>
        <v/>
      </c>
      <c r="U120" s="93" t="str">
        <f>IF(OR($E120="",$G120=""),"",IF(AND($E$3=1),'Marks Entry 1st'!R119,IF(AND($E$3=2),'Marks Entry 2nd'!R119,IF(AND($E$3=3),'Marks Entry 3rd'!R119,IF(AND($E$3=4),'Marks Entry 4th'!R119,"")))))</f>
        <v/>
      </c>
      <c r="V120" s="93" t="str">
        <f>IF(OR($E120="",$G120=""),"",IF(AND($E$3=1),'Marks Entry 1st'!S119,IF(AND($E$3=2),'Marks Entry 2nd'!S119,IF(AND($E$3=3),'Marks Entry 3rd'!S119,IF(AND($E$3=4),'Marks Entry 4th'!S119,"")))))</f>
        <v/>
      </c>
      <c r="W120" s="92" t="str">
        <f t="shared" si="89"/>
        <v/>
      </c>
      <c r="X120" s="87" t="str">
        <f t="shared" si="90"/>
        <v/>
      </c>
      <c r="Y120" s="144">
        <f t="shared" si="91"/>
        <v>0</v>
      </c>
      <c r="Z120" s="144" t="str">
        <f t="shared" si="92"/>
        <v/>
      </c>
      <c r="AA120" s="144" t="str">
        <f t="shared" si="65"/>
        <v/>
      </c>
      <c r="AB120" s="144" t="str">
        <f t="shared" si="93"/>
        <v/>
      </c>
      <c r="AC120" s="144" t="str">
        <f t="shared" si="66"/>
        <v/>
      </c>
      <c r="AD120" s="148" t="str">
        <f t="shared" si="67"/>
        <v/>
      </c>
      <c r="AE120" s="180" t="str">
        <f>IF(OR($E120="",$G120=""),"",IF(AND($E$3=1),'Marks Entry 1st'!T119,IF(AND($E$3=2),'Marks Entry 2nd'!T119,IF(AND($E$3=3),'Marks Entry 3rd'!T119,IF(AND($E$3=4),'Marks Entry 4th'!T119,"")))))</f>
        <v/>
      </c>
      <c r="AF120" s="180" t="str">
        <f>IF(OR($E120="",$G120=""),"",IF(AND($E$3=1),'Marks Entry 1st'!U119,IF(AND($E$3=2),'Marks Entry 2nd'!U119,IF(AND($E$3=3),'Marks Entry 3rd'!U119,IF(AND($E$3=4),'Marks Entry 4th'!U119,"")))))</f>
        <v/>
      </c>
      <c r="AG120" s="87" t="str">
        <f t="shared" si="94"/>
        <v/>
      </c>
      <c r="AH120" s="180" t="str">
        <f>IF(OR($E120="",$G120=""),"",IF(AND($E$3=1),'Marks Entry 1st'!V119,IF(AND($E$3=2),'Marks Entry 2nd'!V119,IF(AND($E$3=3),'Marks Entry 3rd'!V119,IF(AND($E$3=4),'Marks Entry 4th'!V119,"")))))</f>
        <v/>
      </c>
      <c r="AI120" s="180" t="str">
        <f>IF(OR($E120="",$G120=""),"",IF(AND($E$3=1),'Marks Entry 1st'!W119,IF(AND($E$3=2),'Marks Entry 2nd'!W119,IF(AND($E$3=3),'Marks Entry 3rd'!W119,IF(AND($E$3=4),'Marks Entry 4th'!W119,"")))))</f>
        <v/>
      </c>
      <c r="AJ120" s="180" t="str">
        <f>IF(OR($E120="",$G120=""),"",IF(AND($E$3=1),'Marks Entry 1st'!X119,IF(AND($E$3=2),'Marks Entry 2nd'!X119,IF(AND($E$3=3),'Marks Entry 3rd'!X119,IF(AND($E$3=4),'Marks Entry 4th'!X119,"")))))</f>
        <v/>
      </c>
      <c r="AK120" s="91" t="str">
        <f t="shared" si="95"/>
        <v/>
      </c>
      <c r="AL120" s="87">
        <f t="shared" si="96"/>
        <v>0</v>
      </c>
      <c r="AM120" s="93" t="str">
        <f>IF(OR($E120="",$G120=""),"",IF(AND($E$3=1),'Marks Entry 1st'!Y119,IF(AND($E$3=2),'Marks Entry 2nd'!Y119,IF(AND($E$3=3),'Marks Entry 3rd'!Y119,IF(AND($E$3=4),'Marks Entry 4th'!Y119,"")))))</f>
        <v/>
      </c>
      <c r="AN120" s="93" t="str">
        <f>IF(OR($E120="",$G120=""),"",IF(AND($E$3=1),'Marks Entry 1st'!Z119,IF(AND($E$3=2),'Marks Entry 2nd'!Z119,IF(AND($E$3=3),'Marks Entry 3rd'!Z119,IF(AND($E$3=4),'Marks Entry 4th'!Z119,"")))))</f>
        <v/>
      </c>
      <c r="AO120" s="93" t="str">
        <f>IF(OR($E120="",$G120=""),"",IF(AND($E$3=1),'Marks Entry 1st'!AA119,IF(AND($E$3=2),'Marks Entry 2nd'!AA119,IF(AND($E$3=3),'Marks Entry 3rd'!AA119,IF(AND($E$3=4),'Marks Entry 4th'!AA119,"")))))</f>
        <v/>
      </c>
      <c r="AP120" s="92" t="str">
        <f t="shared" si="97"/>
        <v/>
      </c>
      <c r="AQ120" s="87" t="str">
        <f t="shared" si="98"/>
        <v/>
      </c>
      <c r="AR120" s="144">
        <f t="shared" si="99"/>
        <v>0</v>
      </c>
      <c r="AS120" s="144" t="str">
        <f t="shared" si="100"/>
        <v/>
      </c>
      <c r="AT120" s="144" t="str">
        <f t="shared" si="68"/>
        <v/>
      </c>
      <c r="AU120" s="144" t="str">
        <f t="shared" si="101"/>
        <v/>
      </c>
      <c r="AV120" s="144" t="str">
        <f t="shared" si="69"/>
        <v/>
      </c>
      <c r="AW120" s="148" t="str">
        <f t="shared" si="70"/>
        <v/>
      </c>
      <c r="AX120" s="180" t="str">
        <f>IF(OR($E120="",$G120=""),"",IF(AND($E$3=1),'Marks Entry 1st'!AB119,IF(AND($E$3=2),'Marks Entry 2nd'!AB119,IF(AND($E$3=3),'Marks Entry 3rd'!AB119,IF(AND($E$3=4),'Marks Entry 4th'!AB119,"")))))</f>
        <v/>
      </c>
      <c r="AY120" s="180" t="str">
        <f>IF(OR($E120="",$G120=""),"",IF(AND($E$3=1),'Marks Entry 1st'!AC119,IF(AND($E$3=2),'Marks Entry 2nd'!AC119,IF(AND($E$3=3),'Marks Entry 3rd'!AC119,IF(AND($E$3=4),'Marks Entry 4th'!AC119,"")))))</f>
        <v/>
      </c>
      <c r="AZ120" s="87" t="str">
        <f t="shared" si="102"/>
        <v/>
      </c>
      <c r="BA120" s="180" t="str">
        <f>IF(OR($E120="",$G120=""),"",IF(AND($E$3=1),'Marks Entry 1st'!AD119,IF(AND($E$3=2),'Marks Entry 2nd'!AD119,IF(AND($E$3=3),'Marks Entry 3rd'!AD119,IF(AND($E$3=4),'Marks Entry 4th'!AD119,"")))))</f>
        <v/>
      </c>
      <c r="BB120" s="180" t="str">
        <f>IF(OR($E120="",$G120=""),"",IF(AND($E$3=1),'Marks Entry 1st'!AE119,IF(AND($E$3=2),'Marks Entry 2nd'!AE119,IF(AND($E$3=3),'Marks Entry 3rd'!AE119,IF(AND($E$3=4),'Marks Entry 4th'!AE119,"")))))</f>
        <v/>
      </c>
      <c r="BC120" s="180" t="str">
        <f>IF(OR($E120="",$G120=""),"",IF(AND($E$3=1),'Marks Entry 1st'!AF119,IF(AND($E$3=2),'Marks Entry 2nd'!AF119,IF(AND($E$3=3),'Marks Entry 3rd'!AF119,IF(AND($E$3=4),'Marks Entry 4th'!AF119,"")))))</f>
        <v/>
      </c>
      <c r="BD120" s="91" t="str">
        <f t="shared" si="103"/>
        <v/>
      </c>
      <c r="BE120" s="87">
        <f t="shared" si="104"/>
        <v>0</v>
      </c>
      <c r="BF120" s="93" t="str">
        <f>IF(OR($E120="",$G120=""),"",IF(AND($E$3=1),'Marks Entry 1st'!AG119,IF(AND($E$3=2),'Marks Entry 2nd'!AG119,IF(AND($E$3=3),'Marks Entry 3rd'!AG119,IF(AND($E$3=4),'Marks Entry 4th'!AG119,"")))))</f>
        <v/>
      </c>
      <c r="BG120" s="93" t="str">
        <f>IF(OR($E120="",$G120=""),"",IF(AND($E$3=1),'Marks Entry 1st'!AH119,IF(AND($E$3=2),'Marks Entry 2nd'!AH119,IF(AND($E$3=3),'Marks Entry 3rd'!AH119,IF(AND($E$3=4),'Marks Entry 4th'!AH119,"")))))</f>
        <v/>
      </c>
      <c r="BH120" s="93" t="str">
        <f>IF(OR($E120="",$G120=""),"",IF(AND($E$3=1),'Marks Entry 1st'!AI119,IF(AND($E$3=2),'Marks Entry 2nd'!AI119,IF(AND($E$3=3),'Marks Entry 3rd'!AI119,IF(AND($E$3=4),'Marks Entry 4th'!AI119,"")))))</f>
        <v/>
      </c>
      <c r="BI120" s="92" t="str">
        <f t="shared" si="105"/>
        <v/>
      </c>
      <c r="BJ120" s="87" t="str">
        <f t="shared" si="106"/>
        <v/>
      </c>
      <c r="BK120" s="144">
        <f t="shared" si="107"/>
        <v>0</v>
      </c>
      <c r="BL120" s="144" t="str">
        <f t="shared" si="108"/>
        <v/>
      </c>
      <c r="BM120" s="144" t="str">
        <f t="shared" si="71"/>
        <v/>
      </c>
      <c r="BN120" s="144" t="str">
        <f t="shared" si="109"/>
        <v/>
      </c>
      <c r="BO120" s="144" t="str">
        <f t="shared" si="72"/>
        <v/>
      </c>
      <c r="BP120" s="148" t="str">
        <f t="shared" si="73"/>
        <v/>
      </c>
      <c r="BQ120" s="180" t="str">
        <f>IF(OR($E120="",$G120=""),"",IF(AND($E$3=1),'Marks Entry 1st'!AJ119,IF(AND($E$3=2),'Marks Entry 2nd'!AJ119,IF(AND($E$3=3),'Marks Entry 3rd'!AJ119,IF(AND($E$3=4),'Marks Entry 4th'!AJ119,"")))))</f>
        <v/>
      </c>
      <c r="BR120" s="180" t="str">
        <f>IF(OR($E120="",$G120=""),"",IF(AND($E$3=1),'Marks Entry 1st'!AK119,IF(AND($E$3=2),'Marks Entry 2nd'!AK119,IF(AND($E$3=3),'Marks Entry 3rd'!AK119,IF(AND($E$3=4),'Marks Entry 4th'!AK119,"")))))</f>
        <v/>
      </c>
      <c r="BS120" s="87" t="str">
        <f t="shared" si="110"/>
        <v/>
      </c>
      <c r="BT120" s="180" t="str">
        <f>IF(OR($E120="",$G120=""),"",IF(AND($E$3=1),'Marks Entry 1st'!AL119,IF(AND($E$3=2),'Marks Entry 2nd'!AL119,IF(AND($E$3=3),'Marks Entry 3rd'!AL119,IF(AND($E$3=4),'Marks Entry 4th'!AL119,"")))))</f>
        <v/>
      </c>
      <c r="BU120" s="180" t="str">
        <f>IF(OR($E120="",$G120=""),"",IF(AND($E$3=1),'Marks Entry 1st'!AM119,IF(AND($E$3=2),'Marks Entry 2nd'!AM119,IF(AND($E$3=3),'Marks Entry 3rd'!AM119,IF(AND($E$3=4),'Marks Entry 4th'!AM119,"")))))</f>
        <v/>
      </c>
      <c r="BV120" s="180" t="str">
        <f>IF(OR($E120="",$G120=""),"",IF(AND($E$3=1),'Marks Entry 1st'!AN119,IF(AND($E$3=2),'Marks Entry 2nd'!AN119,IF(AND($E$3=3),'Marks Entry 3rd'!AN119,IF(AND($E$3=4),'Marks Entry 4th'!AN119,"")))))</f>
        <v/>
      </c>
      <c r="BW120" s="91" t="str">
        <f t="shared" si="111"/>
        <v/>
      </c>
      <c r="BX120" s="87">
        <f t="shared" si="112"/>
        <v>0</v>
      </c>
      <c r="BY120" s="93" t="str">
        <f>IF(OR($E120="",$G120=""),"",IF(AND($E$3=1),'Marks Entry 1st'!AO119,IF(AND($E$3=2),'Marks Entry 2nd'!AO119,IF(AND($E$3=3),'Marks Entry 3rd'!AO119,IF(AND($E$3=4),'Marks Entry 4th'!AO119,"")))))</f>
        <v/>
      </c>
      <c r="BZ120" s="93" t="str">
        <f>IF(OR($E120="",$G120=""),"",IF(AND($E$3=1),'Marks Entry 1st'!AP119,IF(AND($E$3=2),'Marks Entry 2nd'!AP119,IF(AND($E$3=3),'Marks Entry 3rd'!AP119,IF(AND($E$3=4),'Marks Entry 4th'!AP119,"")))))</f>
        <v/>
      </c>
      <c r="CA120" s="93" t="str">
        <f>IF(OR($E120="",$G120=""),"",IF(AND($E$3=1),'Marks Entry 1st'!AQ119,IF(AND($E$3=2),'Marks Entry 2nd'!AQ119,IF(AND($E$3=3),'Marks Entry 3rd'!AQ119,IF(AND($E$3=4),'Marks Entry 4th'!AQ119,"")))))</f>
        <v/>
      </c>
      <c r="CB120" s="92" t="str">
        <f t="shared" si="113"/>
        <v/>
      </c>
      <c r="CC120" s="87" t="str">
        <f t="shared" si="114"/>
        <v/>
      </c>
      <c r="CD120" s="144">
        <f t="shared" si="115"/>
        <v>0</v>
      </c>
      <c r="CE120" s="144" t="str">
        <f t="shared" si="116"/>
        <v/>
      </c>
      <c r="CF120" s="144" t="str">
        <f t="shared" si="74"/>
        <v/>
      </c>
      <c r="CG120" s="144" t="str">
        <f t="shared" si="117"/>
        <v/>
      </c>
      <c r="CH120" s="144" t="str">
        <f t="shared" si="75"/>
        <v/>
      </c>
      <c r="CI120" s="148" t="str">
        <f t="shared" si="76"/>
        <v/>
      </c>
      <c r="CJ120" s="380" t="str">
        <f>IF(OR($E120="",$G120=""),"",IF(AND($E$3=1),'Marks Entry 1st'!AR119,IF(AND($E$3=2),'Marks Entry 2nd'!AR119,IF(AND($E$3=3),'Marks Entry 3rd'!AR119,IF(AND($E$3=4),'Marks Entry 4th'!AR119,"")))))</f>
        <v/>
      </c>
      <c r="CK120" s="380" t="str">
        <f>IF(OR($E120="",$G120=""),"",IF(AND($E$3=1),'Marks Entry 1st'!AS119,IF(AND($E$3=2),'Marks Entry 2nd'!AS119,IF(AND($E$3=3),'Marks Entry 3rd'!AS119,IF(AND($E$3=4),'Marks Entry 4th'!AS119,"")))))</f>
        <v/>
      </c>
      <c r="CL120" s="380" t="str">
        <f>IF(OR($E120="",$G120=""),"",IF(AND($E$3=1),'Marks Entry 1st'!AT119,IF(AND($E$3=2),'Marks Entry 2nd'!AT119,IF(AND($E$3=3),'Marks Entry 3rd'!AT119,IF(AND($E$3=4),'Marks Entry 4th'!AT119,"")))))</f>
        <v/>
      </c>
      <c r="CM120" s="181" t="str">
        <f t="shared" si="118"/>
        <v/>
      </c>
      <c r="CN120" s="182">
        <f t="shared" si="119"/>
        <v>0</v>
      </c>
      <c r="CO120" s="182" t="str">
        <f t="shared" si="120"/>
        <v/>
      </c>
      <c r="CP120" s="182" t="str">
        <f t="shared" si="121"/>
        <v/>
      </c>
      <c r="CQ120" s="147" t="str">
        <f t="shared" si="77"/>
        <v/>
      </c>
      <c r="CR120" s="380" t="str">
        <f>IF(OR($E120="",$G120=""),"",IF(AND($E$3=1),'Marks Entry 1st'!AU119,IF(AND($E$3=2),'Marks Entry 2nd'!AU119,IF(AND($E$3=3),'Marks Entry 3rd'!AU119,IF(AND($E$3=4),'Marks Entry 4th'!AU119,"")))))</f>
        <v/>
      </c>
      <c r="CS120" s="380" t="str">
        <f>IF(OR($E120="",$G120=""),"",IF(AND($E$3=1),'Marks Entry 1st'!AV119,IF(AND($E$3=2),'Marks Entry 2nd'!AV119,IF(AND($E$3=3),'Marks Entry 3rd'!AV119,IF(AND($E$3=4),'Marks Entry 4th'!AV119,"")))))</f>
        <v/>
      </c>
      <c r="CT120" s="380" t="str">
        <f>IF(OR($E120="",$G120=""),"",IF(AND($E$3=1),'Marks Entry 1st'!AW119,IF(AND($E$3=2),'Marks Entry 2nd'!AW119,IF(AND($E$3=3),'Marks Entry 3rd'!AW119,IF(AND($E$3=4),'Marks Entry 4th'!AW119,"")))))</f>
        <v/>
      </c>
      <c r="CU120" s="181" t="str">
        <f t="shared" si="122"/>
        <v/>
      </c>
      <c r="CV120" s="182">
        <f t="shared" si="123"/>
        <v>0</v>
      </c>
      <c r="CW120" s="182" t="str">
        <f t="shared" si="124"/>
        <v/>
      </c>
      <c r="CX120" s="182" t="str">
        <f t="shared" si="125"/>
        <v/>
      </c>
      <c r="CY120" s="147" t="str">
        <f t="shared" si="78"/>
        <v/>
      </c>
      <c r="CZ120" s="380" t="str">
        <f>IF(OR($E120="",$G120=""),"",IF(AND($E$3=1),'Marks Entry 1st'!AX119,IF(AND($E$3=2),'Marks Entry 2nd'!AX119,IF(AND($E$3=3),'Marks Entry 3rd'!AX119,IF(AND($E$3=4),'Marks Entry 4th'!AX119,"")))))</f>
        <v/>
      </c>
      <c r="DA120" s="380" t="str">
        <f>IF(OR($E120="",$G120=""),"",IF(AND($E$3=1),'Marks Entry 1st'!AY119,IF(AND($E$3=2),'Marks Entry 2nd'!AY119,IF(AND($E$3=3),'Marks Entry 3rd'!AY119,IF(AND($E$3=4),'Marks Entry 4th'!AY119,"")))))</f>
        <v/>
      </c>
      <c r="DB120" s="380" t="str">
        <f>IF(OR($E120="",$G120=""),"",IF(AND($E$3=1),'Marks Entry 1st'!AZ119,IF(AND($E$3=2),'Marks Entry 2nd'!AZ119,IF(AND($E$3=3),'Marks Entry 3rd'!AZ119,IF(AND($E$3=4),'Marks Entry 4th'!AZ119,"")))))</f>
        <v/>
      </c>
      <c r="DC120" s="181" t="str">
        <f t="shared" si="126"/>
        <v/>
      </c>
      <c r="DD120" s="182">
        <f t="shared" si="127"/>
        <v>0</v>
      </c>
      <c r="DE120" s="182" t="str">
        <f t="shared" si="128"/>
        <v/>
      </c>
      <c r="DF120" s="182" t="str">
        <f t="shared" si="129"/>
        <v/>
      </c>
      <c r="DG120" s="147" t="str">
        <f t="shared" si="79"/>
        <v/>
      </c>
      <c r="DH120" s="104" t="str">
        <f t="shared" si="80"/>
        <v/>
      </c>
      <c r="DI120" s="105" t="str">
        <f t="shared" si="81"/>
        <v/>
      </c>
      <c r="DJ120" s="111" t="str">
        <f t="shared" si="82"/>
        <v/>
      </c>
      <c r="DK120" s="112" t="str">
        <f t="shared" si="83"/>
        <v/>
      </c>
      <c r="DL120" s="386" t="str">
        <f t="shared" si="84"/>
        <v/>
      </c>
      <c r="DM120" s="72" t="str">
        <f>IF(OR($E120="",$G120=""),"",IF(AND($E$3=1),'Marks Entry 1st'!BA119,IF(AND($E$3=2),'Marks Entry 2nd'!BA119,IF(AND($E$3=3),'Marks Entry 3rd'!BA119,IF(AND($E$3=4),'Marks Entry 4th'!BA119,"")))))</f>
        <v/>
      </c>
      <c r="DN120" s="72" t="str">
        <f>IF(OR($E120="",$G120=""),"",IF(AND($E$3=1),'Marks Entry 1st'!BB119,IF(AND($E$3=2),'Marks Entry 2nd'!BB119,IF(AND($E$3=3),'Marks Entry 3rd'!BB119,IF(AND($E$3=4),'Marks Entry 4th'!BB119,"")))))</f>
        <v/>
      </c>
      <c r="DO120" s="328" t="str">
        <f t="shared" si="85"/>
        <v/>
      </c>
      <c r="DP120" s="73"/>
      <c r="DW120" s="75">
        <f>IF(AND($E$3=1),'Marks Entry 1st'!I119,IF(AND($E$3=2),'Marks Entry 2nd'!I119,IF(AND($E$3=3),'Marks Entry 3rd'!I119,IF(AND($E$3=4),'Marks Entry 4th'!I119,""))))</f>
        <v>0</v>
      </c>
    </row>
    <row r="121" spans="1:127" ht="18.899999999999999" customHeight="1">
      <c r="A121" s="94">
        <v>114</v>
      </c>
      <c r="B121" s="94" t="str">
        <f>IF(OR(DW121=0,DW121=""),"",IF(AND($E$3=1),'Marks Entry 1st'!I120,IF(AND($E$3=2),'Marks Entry 2nd'!I120,IF(AND($E$3=3),'Marks Entry 3rd'!I120,IF(AND($E$3=4),'Marks Entry 4th'!I120,"")))))</f>
        <v/>
      </c>
      <c r="C121" s="95" t="str">
        <f>IF(OR(B121=0,B121=""),"",IF(AND($E$3=1),'Marks Entry 1st'!B120,IF(AND($E$3=2),'Marks Entry 2nd'!B120,IF(AND($E$3=3),'Marks Entry 3rd'!B120,IF(AND($E$3=4),'Marks Entry 4th'!B120,"")))))</f>
        <v/>
      </c>
      <c r="D121" s="95" t="str">
        <f>IF(OR(B121=0,B121=""),"",IF(AND($E$3=1),'Marks Entry 1st'!C120,IF(AND($E$3=2),'Marks Entry 2nd'!C120,IF(AND($E$3=3),'Marks Entry 3rd'!C120,IF(AND($E$3=4),'Marks Entry 4th'!C120,"")))))</f>
        <v/>
      </c>
      <c r="E121" s="96" t="str">
        <f>IF(OR(B121=0,B121=""),"",IF(AND($E$3=1),'Marks Entry 1st'!E120,IF(AND($E$3=2),'Marks Entry 2nd'!E120,IF(AND($E$3=3),'Marks Entry 3rd'!E120,IF(AND($E$3=4),'Marks Entry 4th'!E120,"")))))</f>
        <v/>
      </c>
      <c r="F121" s="95" t="str">
        <f>IF(OR(B121=0,B121=""),"",IF(AND($E$3=1),'Marks Entry 1st'!D120,IF(AND($E$3=2),'Marks Entry 2nd'!D120,IF(AND($E$3=3),'Marks Entry 3rd'!D120,IF(AND($E$3=4),'Marks Entry 4th'!D120,"")))))</f>
        <v/>
      </c>
      <c r="G121" s="90" t="str">
        <f>IF(OR(B121=0,B121=""),"",IF(AND($E$3=1),'Marks Entry 1st'!F120,IF(AND($E$3=2),'Marks Entry 2nd'!F120,IF(AND($E$3=3),'Marks Entry 3rd'!F120,IF(AND($E$3=4),'Marks Entry 4th'!F120,"")))))</f>
        <v/>
      </c>
      <c r="H121" s="90" t="str">
        <f>IF(OR(B121=0,B121=""),"",IF(AND($E$3=1),'Marks Entry 1st'!G120,IF(AND($E$3=2),'Marks Entry 2nd'!G120,IF(AND($E$3=3),'Marks Entry 3rd'!G120,IF(AND($E$3=4),'Marks Entry 4th'!G120,"")))))</f>
        <v/>
      </c>
      <c r="I121" s="90" t="str">
        <f>IF(OR(B121=0,B121=""),"",IF(AND($E$3=1),'Marks Entry 1st'!H120,IF(AND($E$3=2),'Marks Entry 2nd'!H120,IF(AND($E$3=3),'Marks Entry 3rd'!H120,IF(AND($E$3=4),'Marks Entry 4th'!H120,"")))))</f>
        <v/>
      </c>
      <c r="J121" s="379" t="str">
        <f>IF(OR(B121=0,B121=""),"",IF(AND($E$3=1),'Marks Entry 1st'!J120,IF(AND($E$3=2),'Marks Entry 2nd'!J120,IF(AND($E$3=3),'Marks Entry 3rd'!J120,IF(AND($E$3=4),'Marks Entry 4th'!J120,"")))))</f>
        <v/>
      </c>
      <c r="K121" s="379" t="str">
        <f>IF(OR(B121=0,B121=""),"",IF(AND($E$3=1),'Marks Entry 1st'!K120,IF(AND($E$3=2),'Marks Entry 2nd'!K120,IF(AND($E$3=3),'Marks Entry 3rd'!K120,IF(AND($E$3=4),'Marks Entry 4th'!K120,"")))))</f>
        <v/>
      </c>
      <c r="L121" s="180" t="str">
        <f>IF(OR($E121="",$G121=""),"",IF(AND($E$3=1),'Marks Entry 1st'!L120,IF(AND($E$3=2),'Marks Entry 2nd'!L120,IF(AND($E$3=3),'Marks Entry 3rd'!L120,IF(AND($E$3=4),'Marks Entry 4th'!L120,"")))))</f>
        <v/>
      </c>
      <c r="M121" s="180" t="str">
        <f>IF(OR($E121="",$G121=""),"",IF(AND($E$3=1),'Marks Entry 1st'!M120,IF(AND($E$3=2),'Marks Entry 2nd'!M120,IF(AND($E$3=3),'Marks Entry 3rd'!M120,IF(AND($E$3=4),'Marks Entry 4th'!M120,"")))))</f>
        <v/>
      </c>
      <c r="N121" s="87" t="str">
        <f t="shared" si="86"/>
        <v/>
      </c>
      <c r="O121" s="180" t="str">
        <f>IF(OR($E121="",$G121=""),"",IF(AND($E$3=1),'Marks Entry 1st'!N120,IF(AND($E$3=2),'Marks Entry 2nd'!N120,IF(AND($E$3=3),'Marks Entry 3rd'!N120,IF(AND($E$3=4),'Marks Entry 4th'!N120,"")))))</f>
        <v/>
      </c>
      <c r="P121" s="180" t="str">
        <f>IF(OR($E121="",$G121=""),"",IF(AND($E$3=1),'Marks Entry 1st'!O120,IF(AND($E$3=2),'Marks Entry 2nd'!O120,IF(AND($E$3=3),'Marks Entry 3rd'!O120,IF(AND($E$3=4),'Marks Entry 4th'!O120,"")))))</f>
        <v/>
      </c>
      <c r="Q121" s="180" t="str">
        <f>IF(OR($E121="",$G121=""),"",IF(AND($E$3=1),'Marks Entry 1st'!P120,IF(AND($E$3=2),'Marks Entry 2nd'!P120,IF(AND($E$3=3),'Marks Entry 3rd'!P120,IF(AND($E$3=4),'Marks Entry 4th'!P120,"")))))</f>
        <v/>
      </c>
      <c r="R121" s="91" t="str">
        <f t="shared" si="87"/>
        <v/>
      </c>
      <c r="S121" s="87">
        <f t="shared" si="88"/>
        <v>0</v>
      </c>
      <c r="T121" s="93" t="str">
        <f>IF(OR($E121="",$G121=""),"",IF(AND($E$3=1),'Marks Entry 1st'!Q120,IF(AND($E$3=2),'Marks Entry 2nd'!Q120,IF(AND($E$3=3),'Marks Entry 3rd'!Q120,IF(AND($E$3=4),'Marks Entry 4th'!Q120,"")))))</f>
        <v/>
      </c>
      <c r="U121" s="93" t="str">
        <f>IF(OR($E121="",$G121=""),"",IF(AND($E$3=1),'Marks Entry 1st'!R120,IF(AND($E$3=2),'Marks Entry 2nd'!R120,IF(AND($E$3=3),'Marks Entry 3rd'!R120,IF(AND($E$3=4),'Marks Entry 4th'!R120,"")))))</f>
        <v/>
      </c>
      <c r="V121" s="93" t="str">
        <f>IF(OR($E121="",$G121=""),"",IF(AND($E$3=1),'Marks Entry 1st'!S120,IF(AND($E$3=2),'Marks Entry 2nd'!S120,IF(AND($E$3=3),'Marks Entry 3rd'!S120,IF(AND($E$3=4),'Marks Entry 4th'!S120,"")))))</f>
        <v/>
      </c>
      <c r="W121" s="92" t="str">
        <f t="shared" si="89"/>
        <v/>
      </c>
      <c r="X121" s="87" t="str">
        <f t="shared" si="90"/>
        <v/>
      </c>
      <c r="Y121" s="144">
        <f t="shared" si="91"/>
        <v>0</v>
      </c>
      <c r="Z121" s="144" t="str">
        <f t="shared" si="92"/>
        <v/>
      </c>
      <c r="AA121" s="144" t="str">
        <f t="shared" si="65"/>
        <v/>
      </c>
      <c r="AB121" s="144" t="str">
        <f t="shared" si="93"/>
        <v/>
      </c>
      <c r="AC121" s="144" t="str">
        <f t="shared" si="66"/>
        <v/>
      </c>
      <c r="AD121" s="148" t="str">
        <f t="shared" si="67"/>
        <v/>
      </c>
      <c r="AE121" s="180" t="str">
        <f>IF(OR($E121="",$G121=""),"",IF(AND($E$3=1),'Marks Entry 1st'!T120,IF(AND($E$3=2),'Marks Entry 2nd'!T120,IF(AND($E$3=3),'Marks Entry 3rd'!T120,IF(AND($E$3=4),'Marks Entry 4th'!T120,"")))))</f>
        <v/>
      </c>
      <c r="AF121" s="180" t="str">
        <f>IF(OR($E121="",$G121=""),"",IF(AND($E$3=1),'Marks Entry 1st'!U120,IF(AND($E$3=2),'Marks Entry 2nd'!U120,IF(AND($E$3=3),'Marks Entry 3rd'!U120,IF(AND($E$3=4),'Marks Entry 4th'!U120,"")))))</f>
        <v/>
      </c>
      <c r="AG121" s="87" t="str">
        <f t="shared" si="94"/>
        <v/>
      </c>
      <c r="AH121" s="180" t="str">
        <f>IF(OR($E121="",$G121=""),"",IF(AND($E$3=1),'Marks Entry 1st'!V120,IF(AND($E$3=2),'Marks Entry 2nd'!V120,IF(AND($E$3=3),'Marks Entry 3rd'!V120,IF(AND($E$3=4),'Marks Entry 4th'!V120,"")))))</f>
        <v/>
      </c>
      <c r="AI121" s="180" t="str">
        <f>IF(OR($E121="",$G121=""),"",IF(AND($E$3=1),'Marks Entry 1st'!W120,IF(AND($E$3=2),'Marks Entry 2nd'!W120,IF(AND($E$3=3),'Marks Entry 3rd'!W120,IF(AND($E$3=4),'Marks Entry 4th'!W120,"")))))</f>
        <v/>
      </c>
      <c r="AJ121" s="180" t="str">
        <f>IF(OR($E121="",$G121=""),"",IF(AND($E$3=1),'Marks Entry 1st'!X120,IF(AND($E$3=2),'Marks Entry 2nd'!X120,IF(AND($E$3=3),'Marks Entry 3rd'!X120,IF(AND($E$3=4),'Marks Entry 4th'!X120,"")))))</f>
        <v/>
      </c>
      <c r="AK121" s="91" t="str">
        <f t="shared" si="95"/>
        <v/>
      </c>
      <c r="AL121" s="87">
        <f t="shared" si="96"/>
        <v>0</v>
      </c>
      <c r="AM121" s="93" t="str">
        <f>IF(OR($E121="",$G121=""),"",IF(AND($E$3=1),'Marks Entry 1st'!Y120,IF(AND($E$3=2),'Marks Entry 2nd'!Y120,IF(AND($E$3=3),'Marks Entry 3rd'!Y120,IF(AND($E$3=4),'Marks Entry 4th'!Y120,"")))))</f>
        <v/>
      </c>
      <c r="AN121" s="93" t="str">
        <f>IF(OR($E121="",$G121=""),"",IF(AND($E$3=1),'Marks Entry 1st'!Z120,IF(AND($E$3=2),'Marks Entry 2nd'!Z120,IF(AND($E$3=3),'Marks Entry 3rd'!Z120,IF(AND($E$3=4),'Marks Entry 4th'!Z120,"")))))</f>
        <v/>
      </c>
      <c r="AO121" s="93" t="str">
        <f>IF(OR($E121="",$G121=""),"",IF(AND($E$3=1),'Marks Entry 1st'!AA120,IF(AND($E$3=2),'Marks Entry 2nd'!AA120,IF(AND($E$3=3),'Marks Entry 3rd'!AA120,IF(AND($E$3=4),'Marks Entry 4th'!AA120,"")))))</f>
        <v/>
      </c>
      <c r="AP121" s="92" t="str">
        <f t="shared" si="97"/>
        <v/>
      </c>
      <c r="AQ121" s="87" t="str">
        <f t="shared" si="98"/>
        <v/>
      </c>
      <c r="AR121" s="144">
        <f t="shared" si="99"/>
        <v>0</v>
      </c>
      <c r="AS121" s="144" t="str">
        <f t="shared" si="100"/>
        <v/>
      </c>
      <c r="AT121" s="144" t="str">
        <f t="shared" si="68"/>
        <v/>
      </c>
      <c r="AU121" s="144" t="str">
        <f t="shared" si="101"/>
        <v/>
      </c>
      <c r="AV121" s="144" t="str">
        <f t="shared" si="69"/>
        <v/>
      </c>
      <c r="AW121" s="148" t="str">
        <f t="shared" si="70"/>
        <v/>
      </c>
      <c r="AX121" s="180" t="str">
        <f>IF(OR($E121="",$G121=""),"",IF(AND($E$3=1),'Marks Entry 1st'!AB120,IF(AND($E$3=2),'Marks Entry 2nd'!AB120,IF(AND($E$3=3),'Marks Entry 3rd'!AB120,IF(AND($E$3=4),'Marks Entry 4th'!AB120,"")))))</f>
        <v/>
      </c>
      <c r="AY121" s="180" t="str">
        <f>IF(OR($E121="",$G121=""),"",IF(AND($E$3=1),'Marks Entry 1st'!AC120,IF(AND($E$3=2),'Marks Entry 2nd'!AC120,IF(AND($E$3=3),'Marks Entry 3rd'!AC120,IF(AND($E$3=4),'Marks Entry 4th'!AC120,"")))))</f>
        <v/>
      </c>
      <c r="AZ121" s="87" t="str">
        <f t="shared" si="102"/>
        <v/>
      </c>
      <c r="BA121" s="180" t="str">
        <f>IF(OR($E121="",$G121=""),"",IF(AND($E$3=1),'Marks Entry 1st'!AD120,IF(AND($E$3=2),'Marks Entry 2nd'!AD120,IF(AND($E$3=3),'Marks Entry 3rd'!AD120,IF(AND($E$3=4),'Marks Entry 4th'!AD120,"")))))</f>
        <v/>
      </c>
      <c r="BB121" s="180" t="str">
        <f>IF(OR($E121="",$G121=""),"",IF(AND($E$3=1),'Marks Entry 1st'!AE120,IF(AND($E$3=2),'Marks Entry 2nd'!AE120,IF(AND($E$3=3),'Marks Entry 3rd'!AE120,IF(AND($E$3=4),'Marks Entry 4th'!AE120,"")))))</f>
        <v/>
      </c>
      <c r="BC121" s="180" t="str">
        <f>IF(OR($E121="",$G121=""),"",IF(AND($E$3=1),'Marks Entry 1st'!AF120,IF(AND($E$3=2),'Marks Entry 2nd'!AF120,IF(AND($E$3=3),'Marks Entry 3rd'!AF120,IF(AND($E$3=4),'Marks Entry 4th'!AF120,"")))))</f>
        <v/>
      </c>
      <c r="BD121" s="91" t="str">
        <f t="shared" si="103"/>
        <v/>
      </c>
      <c r="BE121" s="87">
        <f t="shared" si="104"/>
        <v>0</v>
      </c>
      <c r="BF121" s="93" t="str">
        <f>IF(OR($E121="",$G121=""),"",IF(AND($E$3=1),'Marks Entry 1st'!AG120,IF(AND($E$3=2),'Marks Entry 2nd'!AG120,IF(AND($E$3=3),'Marks Entry 3rd'!AG120,IF(AND($E$3=4),'Marks Entry 4th'!AG120,"")))))</f>
        <v/>
      </c>
      <c r="BG121" s="93" t="str">
        <f>IF(OR($E121="",$G121=""),"",IF(AND($E$3=1),'Marks Entry 1st'!AH120,IF(AND($E$3=2),'Marks Entry 2nd'!AH120,IF(AND($E$3=3),'Marks Entry 3rd'!AH120,IF(AND($E$3=4),'Marks Entry 4th'!AH120,"")))))</f>
        <v/>
      </c>
      <c r="BH121" s="93" t="str">
        <f>IF(OR($E121="",$G121=""),"",IF(AND($E$3=1),'Marks Entry 1st'!AI120,IF(AND($E$3=2),'Marks Entry 2nd'!AI120,IF(AND($E$3=3),'Marks Entry 3rd'!AI120,IF(AND($E$3=4),'Marks Entry 4th'!AI120,"")))))</f>
        <v/>
      </c>
      <c r="BI121" s="92" t="str">
        <f t="shared" si="105"/>
        <v/>
      </c>
      <c r="BJ121" s="87" t="str">
        <f t="shared" si="106"/>
        <v/>
      </c>
      <c r="BK121" s="144">
        <f t="shared" si="107"/>
        <v>0</v>
      </c>
      <c r="BL121" s="144" t="str">
        <f t="shared" si="108"/>
        <v/>
      </c>
      <c r="BM121" s="144" t="str">
        <f t="shared" si="71"/>
        <v/>
      </c>
      <c r="BN121" s="144" t="str">
        <f t="shared" si="109"/>
        <v/>
      </c>
      <c r="BO121" s="144" t="str">
        <f t="shared" si="72"/>
        <v/>
      </c>
      <c r="BP121" s="148" t="str">
        <f t="shared" si="73"/>
        <v/>
      </c>
      <c r="BQ121" s="180" t="str">
        <f>IF(OR($E121="",$G121=""),"",IF(AND($E$3=1),'Marks Entry 1st'!AJ120,IF(AND($E$3=2),'Marks Entry 2nd'!AJ120,IF(AND($E$3=3),'Marks Entry 3rd'!AJ120,IF(AND($E$3=4),'Marks Entry 4th'!AJ120,"")))))</f>
        <v/>
      </c>
      <c r="BR121" s="180" t="str">
        <f>IF(OR($E121="",$G121=""),"",IF(AND($E$3=1),'Marks Entry 1st'!AK120,IF(AND($E$3=2),'Marks Entry 2nd'!AK120,IF(AND($E$3=3),'Marks Entry 3rd'!AK120,IF(AND($E$3=4),'Marks Entry 4th'!AK120,"")))))</f>
        <v/>
      </c>
      <c r="BS121" s="87" t="str">
        <f t="shared" si="110"/>
        <v/>
      </c>
      <c r="BT121" s="180" t="str">
        <f>IF(OR($E121="",$G121=""),"",IF(AND($E$3=1),'Marks Entry 1st'!AL120,IF(AND($E$3=2),'Marks Entry 2nd'!AL120,IF(AND($E$3=3),'Marks Entry 3rd'!AL120,IF(AND($E$3=4),'Marks Entry 4th'!AL120,"")))))</f>
        <v/>
      </c>
      <c r="BU121" s="180" t="str">
        <f>IF(OR($E121="",$G121=""),"",IF(AND($E$3=1),'Marks Entry 1st'!AM120,IF(AND($E$3=2),'Marks Entry 2nd'!AM120,IF(AND($E$3=3),'Marks Entry 3rd'!AM120,IF(AND($E$3=4),'Marks Entry 4th'!AM120,"")))))</f>
        <v/>
      </c>
      <c r="BV121" s="180" t="str">
        <f>IF(OR($E121="",$G121=""),"",IF(AND($E$3=1),'Marks Entry 1st'!AN120,IF(AND($E$3=2),'Marks Entry 2nd'!AN120,IF(AND($E$3=3),'Marks Entry 3rd'!AN120,IF(AND($E$3=4),'Marks Entry 4th'!AN120,"")))))</f>
        <v/>
      </c>
      <c r="BW121" s="91" t="str">
        <f t="shared" si="111"/>
        <v/>
      </c>
      <c r="BX121" s="87">
        <f t="shared" si="112"/>
        <v>0</v>
      </c>
      <c r="BY121" s="93" t="str">
        <f>IF(OR($E121="",$G121=""),"",IF(AND($E$3=1),'Marks Entry 1st'!AO120,IF(AND($E$3=2),'Marks Entry 2nd'!AO120,IF(AND($E$3=3),'Marks Entry 3rd'!AO120,IF(AND($E$3=4),'Marks Entry 4th'!AO120,"")))))</f>
        <v/>
      </c>
      <c r="BZ121" s="93" t="str">
        <f>IF(OR($E121="",$G121=""),"",IF(AND($E$3=1),'Marks Entry 1st'!AP120,IF(AND($E$3=2),'Marks Entry 2nd'!AP120,IF(AND($E$3=3),'Marks Entry 3rd'!AP120,IF(AND($E$3=4),'Marks Entry 4th'!AP120,"")))))</f>
        <v/>
      </c>
      <c r="CA121" s="93" t="str">
        <f>IF(OR($E121="",$G121=""),"",IF(AND($E$3=1),'Marks Entry 1st'!AQ120,IF(AND($E$3=2),'Marks Entry 2nd'!AQ120,IF(AND($E$3=3),'Marks Entry 3rd'!AQ120,IF(AND($E$3=4),'Marks Entry 4th'!AQ120,"")))))</f>
        <v/>
      </c>
      <c r="CB121" s="92" t="str">
        <f t="shared" si="113"/>
        <v/>
      </c>
      <c r="CC121" s="87" t="str">
        <f t="shared" si="114"/>
        <v/>
      </c>
      <c r="CD121" s="144">
        <f t="shared" si="115"/>
        <v>0</v>
      </c>
      <c r="CE121" s="144" t="str">
        <f t="shared" si="116"/>
        <v/>
      </c>
      <c r="CF121" s="144" t="str">
        <f t="shared" si="74"/>
        <v/>
      </c>
      <c r="CG121" s="144" t="str">
        <f t="shared" si="117"/>
        <v/>
      </c>
      <c r="CH121" s="144" t="str">
        <f t="shared" si="75"/>
        <v/>
      </c>
      <c r="CI121" s="148" t="str">
        <f t="shared" si="76"/>
        <v/>
      </c>
      <c r="CJ121" s="380" t="str">
        <f>IF(OR($E121="",$G121=""),"",IF(AND($E$3=1),'Marks Entry 1st'!AR120,IF(AND($E$3=2),'Marks Entry 2nd'!AR120,IF(AND($E$3=3),'Marks Entry 3rd'!AR120,IF(AND($E$3=4),'Marks Entry 4th'!AR120,"")))))</f>
        <v/>
      </c>
      <c r="CK121" s="380" t="str">
        <f>IF(OR($E121="",$G121=""),"",IF(AND($E$3=1),'Marks Entry 1st'!AS120,IF(AND($E$3=2),'Marks Entry 2nd'!AS120,IF(AND($E$3=3),'Marks Entry 3rd'!AS120,IF(AND($E$3=4),'Marks Entry 4th'!AS120,"")))))</f>
        <v/>
      </c>
      <c r="CL121" s="380" t="str">
        <f>IF(OR($E121="",$G121=""),"",IF(AND($E$3=1),'Marks Entry 1st'!AT120,IF(AND($E$3=2),'Marks Entry 2nd'!AT120,IF(AND($E$3=3),'Marks Entry 3rd'!AT120,IF(AND($E$3=4),'Marks Entry 4th'!AT120,"")))))</f>
        <v/>
      </c>
      <c r="CM121" s="181" t="str">
        <f t="shared" si="118"/>
        <v/>
      </c>
      <c r="CN121" s="182">
        <f t="shared" si="119"/>
        <v>0</v>
      </c>
      <c r="CO121" s="182" t="str">
        <f t="shared" si="120"/>
        <v/>
      </c>
      <c r="CP121" s="182" t="str">
        <f t="shared" si="121"/>
        <v/>
      </c>
      <c r="CQ121" s="147" t="str">
        <f t="shared" si="77"/>
        <v/>
      </c>
      <c r="CR121" s="380" t="str">
        <f>IF(OR($E121="",$G121=""),"",IF(AND($E$3=1),'Marks Entry 1st'!AU120,IF(AND($E$3=2),'Marks Entry 2nd'!AU120,IF(AND($E$3=3),'Marks Entry 3rd'!AU120,IF(AND($E$3=4),'Marks Entry 4th'!AU120,"")))))</f>
        <v/>
      </c>
      <c r="CS121" s="380" t="str">
        <f>IF(OR($E121="",$G121=""),"",IF(AND($E$3=1),'Marks Entry 1st'!AV120,IF(AND($E$3=2),'Marks Entry 2nd'!AV120,IF(AND($E$3=3),'Marks Entry 3rd'!AV120,IF(AND($E$3=4),'Marks Entry 4th'!AV120,"")))))</f>
        <v/>
      </c>
      <c r="CT121" s="380" t="str">
        <f>IF(OR($E121="",$G121=""),"",IF(AND($E$3=1),'Marks Entry 1st'!AW120,IF(AND($E$3=2),'Marks Entry 2nd'!AW120,IF(AND($E$3=3),'Marks Entry 3rd'!AW120,IF(AND($E$3=4),'Marks Entry 4th'!AW120,"")))))</f>
        <v/>
      </c>
      <c r="CU121" s="181" t="str">
        <f t="shared" si="122"/>
        <v/>
      </c>
      <c r="CV121" s="182">
        <f t="shared" si="123"/>
        <v>0</v>
      </c>
      <c r="CW121" s="182" t="str">
        <f t="shared" si="124"/>
        <v/>
      </c>
      <c r="CX121" s="182" t="str">
        <f t="shared" si="125"/>
        <v/>
      </c>
      <c r="CY121" s="147" t="str">
        <f t="shared" si="78"/>
        <v/>
      </c>
      <c r="CZ121" s="380" t="str">
        <f>IF(OR($E121="",$G121=""),"",IF(AND($E$3=1),'Marks Entry 1st'!AX120,IF(AND($E$3=2),'Marks Entry 2nd'!AX120,IF(AND($E$3=3),'Marks Entry 3rd'!AX120,IF(AND($E$3=4),'Marks Entry 4th'!AX120,"")))))</f>
        <v/>
      </c>
      <c r="DA121" s="380" t="str">
        <f>IF(OR($E121="",$G121=""),"",IF(AND($E$3=1),'Marks Entry 1st'!AY120,IF(AND($E$3=2),'Marks Entry 2nd'!AY120,IF(AND($E$3=3),'Marks Entry 3rd'!AY120,IF(AND($E$3=4),'Marks Entry 4th'!AY120,"")))))</f>
        <v/>
      </c>
      <c r="DB121" s="380" t="str">
        <f>IF(OR($E121="",$G121=""),"",IF(AND($E$3=1),'Marks Entry 1st'!AZ120,IF(AND($E$3=2),'Marks Entry 2nd'!AZ120,IF(AND($E$3=3),'Marks Entry 3rd'!AZ120,IF(AND($E$3=4),'Marks Entry 4th'!AZ120,"")))))</f>
        <v/>
      </c>
      <c r="DC121" s="181" t="str">
        <f t="shared" si="126"/>
        <v/>
      </c>
      <c r="DD121" s="182">
        <f t="shared" si="127"/>
        <v>0</v>
      </c>
      <c r="DE121" s="182" t="str">
        <f t="shared" si="128"/>
        <v/>
      </c>
      <c r="DF121" s="182" t="str">
        <f t="shared" si="129"/>
        <v/>
      </c>
      <c r="DG121" s="147" t="str">
        <f t="shared" si="79"/>
        <v/>
      </c>
      <c r="DH121" s="104" t="str">
        <f t="shared" si="80"/>
        <v/>
      </c>
      <c r="DI121" s="105" t="str">
        <f t="shared" si="81"/>
        <v/>
      </c>
      <c r="DJ121" s="111" t="str">
        <f t="shared" si="82"/>
        <v/>
      </c>
      <c r="DK121" s="112" t="str">
        <f t="shared" si="83"/>
        <v/>
      </c>
      <c r="DL121" s="386" t="str">
        <f t="shared" si="84"/>
        <v/>
      </c>
      <c r="DM121" s="72" t="str">
        <f>IF(OR($E121="",$G121=""),"",IF(AND($E$3=1),'Marks Entry 1st'!BA120,IF(AND($E$3=2),'Marks Entry 2nd'!BA120,IF(AND($E$3=3),'Marks Entry 3rd'!BA120,IF(AND($E$3=4),'Marks Entry 4th'!BA120,"")))))</f>
        <v/>
      </c>
      <c r="DN121" s="72" t="str">
        <f>IF(OR($E121="",$G121=""),"",IF(AND($E$3=1),'Marks Entry 1st'!BB120,IF(AND($E$3=2),'Marks Entry 2nd'!BB120,IF(AND($E$3=3),'Marks Entry 3rd'!BB120,IF(AND($E$3=4),'Marks Entry 4th'!BB120,"")))))</f>
        <v/>
      </c>
      <c r="DO121" s="328" t="str">
        <f t="shared" si="85"/>
        <v/>
      </c>
      <c r="DP121" s="73"/>
      <c r="DW121" s="75">
        <f>IF(AND($E$3=1),'Marks Entry 1st'!I120,IF(AND($E$3=2),'Marks Entry 2nd'!I120,IF(AND($E$3=3),'Marks Entry 3rd'!I120,IF(AND($E$3=4),'Marks Entry 4th'!I120,""))))</f>
        <v>0</v>
      </c>
    </row>
    <row r="122" spans="1:127" ht="18.899999999999999" customHeight="1">
      <c r="A122" s="94">
        <v>115</v>
      </c>
      <c r="B122" s="94" t="str">
        <f>IF(OR(DW122=0,DW122=""),"",IF(AND($E$3=1),'Marks Entry 1st'!I121,IF(AND($E$3=2),'Marks Entry 2nd'!I121,IF(AND($E$3=3),'Marks Entry 3rd'!I121,IF(AND($E$3=4),'Marks Entry 4th'!I121,"")))))</f>
        <v/>
      </c>
      <c r="C122" s="95" t="str">
        <f>IF(OR(B122=0,B122=""),"",IF(AND($E$3=1),'Marks Entry 1st'!B121,IF(AND($E$3=2),'Marks Entry 2nd'!B121,IF(AND($E$3=3),'Marks Entry 3rd'!B121,IF(AND($E$3=4),'Marks Entry 4th'!B121,"")))))</f>
        <v/>
      </c>
      <c r="D122" s="95" t="str">
        <f>IF(OR(B122=0,B122=""),"",IF(AND($E$3=1),'Marks Entry 1st'!C121,IF(AND($E$3=2),'Marks Entry 2nd'!C121,IF(AND($E$3=3),'Marks Entry 3rd'!C121,IF(AND($E$3=4),'Marks Entry 4th'!C121,"")))))</f>
        <v/>
      </c>
      <c r="E122" s="96" t="str">
        <f>IF(OR(B122=0,B122=""),"",IF(AND($E$3=1),'Marks Entry 1st'!E121,IF(AND($E$3=2),'Marks Entry 2nd'!E121,IF(AND($E$3=3),'Marks Entry 3rd'!E121,IF(AND($E$3=4),'Marks Entry 4th'!E121,"")))))</f>
        <v/>
      </c>
      <c r="F122" s="95" t="str">
        <f>IF(OR(B122=0,B122=""),"",IF(AND($E$3=1),'Marks Entry 1st'!D121,IF(AND($E$3=2),'Marks Entry 2nd'!D121,IF(AND($E$3=3),'Marks Entry 3rd'!D121,IF(AND($E$3=4),'Marks Entry 4th'!D121,"")))))</f>
        <v/>
      </c>
      <c r="G122" s="90" t="str">
        <f>IF(OR(B122=0,B122=""),"",IF(AND($E$3=1),'Marks Entry 1st'!F121,IF(AND($E$3=2),'Marks Entry 2nd'!F121,IF(AND($E$3=3),'Marks Entry 3rd'!F121,IF(AND($E$3=4),'Marks Entry 4th'!F121,"")))))</f>
        <v/>
      </c>
      <c r="H122" s="90" t="str">
        <f>IF(OR(B122=0,B122=""),"",IF(AND($E$3=1),'Marks Entry 1st'!G121,IF(AND($E$3=2),'Marks Entry 2nd'!G121,IF(AND($E$3=3),'Marks Entry 3rd'!G121,IF(AND($E$3=4),'Marks Entry 4th'!G121,"")))))</f>
        <v/>
      </c>
      <c r="I122" s="90" t="str">
        <f>IF(OR(B122=0,B122=""),"",IF(AND($E$3=1),'Marks Entry 1st'!H121,IF(AND($E$3=2),'Marks Entry 2nd'!H121,IF(AND($E$3=3),'Marks Entry 3rd'!H121,IF(AND($E$3=4),'Marks Entry 4th'!H121,"")))))</f>
        <v/>
      </c>
      <c r="J122" s="379" t="str">
        <f>IF(OR(B122=0,B122=""),"",IF(AND($E$3=1),'Marks Entry 1st'!J121,IF(AND($E$3=2),'Marks Entry 2nd'!J121,IF(AND($E$3=3),'Marks Entry 3rd'!J121,IF(AND($E$3=4),'Marks Entry 4th'!J121,"")))))</f>
        <v/>
      </c>
      <c r="K122" s="379" t="str">
        <f>IF(OR(B122=0,B122=""),"",IF(AND($E$3=1),'Marks Entry 1st'!K121,IF(AND($E$3=2),'Marks Entry 2nd'!K121,IF(AND($E$3=3),'Marks Entry 3rd'!K121,IF(AND($E$3=4),'Marks Entry 4th'!K121,"")))))</f>
        <v/>
      </c>
      <c r="L122" s="180" t="str">
        <f>IF(OR($E122="",$G122=""),"",IF(AND($E$3=1),'Marks Entry 1st'!L121,IF(AND($E$3=2),'Marks Entry 2nd'!L121,IF(AND($E$3=3),'Marks Entry 3rd'!L121,IF(AND($E$3=4),'Marks Entry 4th'!L121,"")))))</f>
        <v/>
      </c>
      <c r="M122" s="180" t="str">
        <f>IF(OR($E122="",$G122=""),"",IF(AND($E$3=1),'Marks Entry 1st'!M121,IF(AND($E$3=2),'Marks Entry 2nd'!M121,IF(AND($E$3=3),'Marks Entry 3rd'!M121,IF(AND($E$3=4),'Marks Entry 4th'!M121,"")))))</f>
        <v/>
      </c>
      <c r="N122" s="87" t="str">
        <f t="shared" si="86"/>
        <v/>
      </c>
      <c r="O122" s="180" t="str">
        <f>IF(OR($E122="",$G122=""),"",IF(AND($E$3=1),'Marks Entry 1st'!N121,IF(AND($E$3=2),'Marks Entry 2nd'!N121,IF(AND($E$3=3),'Marks Entry 3rd'!N121,IF(AND($E$3=4),'Marks Entry 4th'!N121,"")))))</f>
        <v/>
      </c>
      <c r="P122" s="180" t="str">
        <f>IF(OR($E122="",$G122=""),"",IF(AND($E$3=1),'Marks Entry 1st'!O121,IF(AND($E$3=2),'Marks Entry 2nd'!O121,IF(AND($E$3=3),'Marks Entry 3rd'!O121,IF(AND($E$3=4),'Marks Entry 4th'!O121,"")))))</f>
        <v/>
      </c>
      <c r="Q122" s="180" t="str">
        <f>IF(OR($E122="",$G122=""),"",IF(AND($E$3=1),'Marks Entry 1st'!P121,IF(AND($E$3=2),'Marks Entry 2nd'!P121,IF(AND($E$3=3),'Marks Entry 3rd'!P121,IF(AND($E$3=4),'Marks Entry 4th'!P121,"")))))</f>
        <v/>
      </c>
      <c r="R122" s="91" t="str">
        <f t="shared" si="87"/>
        <v/>
      </c>
      <c r="S122" s="87">
        <f t="shared" si="88"/>
        <v>0</v>
      </c>
      <c r="T122" s="93" t="str">
        <f>IF(OR($E122="",$G122=""),"",IF(AND($E$3=1),'Marks Entry 1st'!Q121,IF(AND($E$3=2),'Marks Entry 2nd'!Q121,IF(AND($E$3=3),'Marks Entry 3rd'!Q121,IF(AND($E$3=4),'Marks Entry 4th'!Q121,"")))))</f>
        <v/>
      </c>
      <c r="U122" s="93" t="str">
        <f>IF(OR($E122="",$G122=""),"",IF(AND($E$3=1),'Marks Entry 1st'!R121,IF(AND($E$3=2),'Marks Entry 2nd'!R121,IF(AND($E$3=3),'Marks Entry 3rd'!R121,IF(AND($E$3=4),'Marks Entry 4th'!R121,"")))))</f>
        <v/>
      </c>
      <c r="V122" s="93" t="str">
        <f>IF(OR($E122="",$G122=""),"",IF(AND($E$3=1),'Marks Entry 1st'!S121,IF(AND($E$3=2),'Marks Entry 2nd'!S121,IF(AND($E$3=3),'Marks Entry 3rd'!S121,IF(AND($E$3=4),'Marks Entry 4th'!S121,"")))))</f>
        <v/>
      </c>
      <c r="W122" s="92" t="str">
        <f t="shared" si="89"/>
        <v/>
      </c>
      <c r="X122" s="87" t="str">
        <f t="shared" si="90"/>
        <v/>
      </c>
      <c r="Y122" s="144">
        <f t="shared" si="91"/>
        <v>0</v>
      </c>
      <c r="Z122" s="144" t="str">
        <f t="shared" si="92"/>
        <v/>
      </c>
      <c r="AA122" s="144" t="str">
        <f t="shared" si="65"/>
        <v/>
      </c>
      <c r="AB122" s="144" t="str">
        <f t="shared" si="93"/>
        <v/>
      </c>
      <c r="AC122" s="144" t="str">
        <f t="shared" si="66"/>
        <v/>
      </c>
      <c r="AD122" s="148" t="str">
        <f t="shared" si="67"/>
        <v/>
      </c>
      <c r="AE122" s="180" t="str">
        <f>IF(OR($E122="",$G122=""),"",IF(AND($E$3=1),'Marks Entry 1st'!T121,IF(AND($E$3=2),'Marks Entry 2nd'!T121,IF(AND($E$3=3),'Marks Entry 3rd'!T121,IF(AND($E$3=4),'Marks Entry 4th'!T121,"")))))</f>
        <v/>
      </c>
      <c r="AF122" s="180" t="str">
        <f>IF(OR($E122="",$G122=""),"",IF(AND($E$3=1),'Marks Entry 1st'!U121,IF(AND($E$3=2),'Marks Entry 2nd'!U121,IF(AND($E$3=3),'Marks Entry 3rd'!U121,IF(AND($E$3=4),'Marks Entry 4th'!U121,"")))))</f>
        <v/>
      </c>
      <c r="AG122" s="87" t="str">
        <f t="shared" si="94"/>
        <v/>
      </c>
      <c r="AH122" s="180" t="str">
        <f>IF(OR($E122="",$G122=""),"",IF(AND($E$3=1),'Marks Entry 1st'!V121,IF(AND($E$3=2),'Marks Entry 2nd'!V121,IF(AND($E$3=3),'Marks Entry 3rd'!V121,IF(AND($E$3=4),'Marks Entry 4th'!V121,"")))))</f>
        <v/>
      </c>
      <c r="AI122" s="180" t="str">
        <f>IF(OR($E122="",$G122=""),"",IF(AND($E$3=1),'Marks Entry 1st'!W121,IF(AND($E$3=2),'Marks Entry 2nd'!W121,IF(AND($E$3=3),'Marks Entry 3rd'!W121,IF(AND($E$3=4),'Marks Entry 4th'!W121,"")))))</f>
        <v/>
      </c>
      <c r="AJ122" s="180" t="str">
        <f>IF(OR($E122="",$G122=""),"",IF(AND($E$3=1),'Marks Entry 1st'!X121,IF(AND($E$3=2),'Marks Entry 2nd'!X121,IF(AND($E$3=3),'Marks Entry 3rd'!X121,IF(AND($E$3=4),'Marks Entry 4th'!X121,"")))))</f>
        <v/>
      </c>
      <c r="AK122" s="91" t="str">
        <f t="shared" si="95"/>
        <v/>
      </c>
      <c r="AL122" s="87">
        <f t="shared" si="96"/>
        <v>0</v>
      </c>
      <c r="AM122" s="93" t="str">
        <f>IF(OR($E122="",$G122=""),"",IF(AND($E$3=1),'Marks Entry 1st'!Y121,IF(AND($E$3=2),'Marks Entry 2nd'!Y121,IF(AND($E$3=3),'Marks Entry 3rd'!Y121,IF(AND($E$3=4),'Marks Entry 4th'!Y121,"")))))</f>
        <v/>
      </c>
      <c r="AN122" s="93" t="str">
        <f>IF(OR($E122="",$G122=""),"",IF(AND($E$3=1),'Marks Entry 1st'!Z121,IF(AND($E$3=2),'Marks Entry 2nd'!Z121,IF(AND($E$3=3),'Marks Entry 3rd'!Z121,IF(AND($E$3=4),'Marks Entry 4th'!Z121,"")))))</f>
        <v/>
      </c>
      <c r="AO122" s="93" t="str">
        <f>IF(OR($E122="",$G122=""),"",IF(AND($E$3=1),'Marks Entry 1st'!AA121,IF(AND($E$3=2),'Marks Entry 2nd'!AA121,IF(AND($E$3=3),'Marks Entry 3rd'!AA121,IF(AND($E$3=4),'Marks Entry 4th'!AA121,"")))))</f>
        <v/>
      </c>
      <c r="AP122" s="92" t="str">
        <f t="shared" si="97"/>
        <v/>
      </c>
      <c r="AQ122" s="87" t="str">
        <f t="shared" si="98"/>
        <v/>
      </c>
      <c r="AR122" s="144">
        <f t="shared" si="99"/>
        <v>0</v>
      </c>
      <c r="AS122" s="144" t="str">
        <f t="shared" si="100"/>
        <v/>
      </c>
      <c r="AT122" s="144" t="str">
        <f t="shared" si="68"/>
        <v/>
      </c>
      <c r="AU122" s="144" t="str">
        <f t="shared" si="101"/>
        <v/>
      </c>
      <c r="AV122" s="144" t="str">
        <f t="shared" si="69"/>
        <v/>
      </c>
      <c r="AW122" s="148" t="str">
        <f t="shared" si="70"/>
        <v/>
      </c>
      <c r="AX122" s="180" t="str">
        <f>IF(OR($E122="",$G122=""),"",IF(AND($E$3=1),'Marks Entry 1st'!AB121,IF(AND($E$3=2),'Marks Entry 2nd'!AB121,IF(AND($E$3=3),'Marks Entry 3rd'!AB121,IF(AND($E$3=4),'Marks Entry 4th'!AB121,"")))))</f>
        <v/>
      </c>
      <c r="AY122" s="180" t="str">
        <f>IF(OR($E122="",$G122=""),"",IF(AND($E$3=1),'Marks Entry 1st'!AC121,IF(AND($E$3=2),'Marks Entry 2nd'!AC121,IF(AND($E$3=3),'Marks Entry 3rd'!AC121,IF(AND($E$3=4),'Marks Entry 4th'!AC121,"")))))</f>
        <v/>
      </c>
      <c r="AZ122" s="87" t="str">
        <f t="shared" si="102"/>
        <v/>
      </c>
      <c r="BA122" s="180" t="str">
        <f>IF(OR($E122="",$G122=""),"",IF(AND($E$3=1),'Marks Entry 1st'!AD121,IF(AND($E$3=2),'Marks Entry 2nd'!AD121,IF(AND($E$3=3),'Marks Entry 3rd'!AD121,IF(AND($E$3=4),'Marks Entry 4th'!AD121,"")))))</f>
        <v/>
      </c>
      <c r="BB122" s="180" t="str">
        <f>IF(OR($E122="",$G122=""),"",IF(AND($E$3=1),'Marks Entry 1st'!AE121,IF(AND($E$3=2),'Marks Entry 2nd'!AE121,IF(AND($E$3=3),'Marks Entry 3rd'!AE121,IF(AND($E$3=4),'Marks Entry 4th'!AE121,"")))))</f>
        <v/>
      </c>
      <c r="BC122" s="180" t="str">
        <f>IF(OR($E122="",$G122=""),"",IF(AND($E$3=1),'Marks Entry 1st'!AF121,IF(AND($E$3=2),'Marks Entry 2nd'!AF121,IF(AND($E$3=3),'Marks Entry 3rd'!AF121,IF(AND($E$3=4),'Marks Entry 4th'!AF121,"")))))</f>
        <v/>
      </c>
      <c r="BD122" s="91" t="str">
        <f t="shared" si="103"/>
        <v/>
      </c>
      <c r="BE122" s="87">
        <f t="shared" si="104"/>
        <v>0</v>
      </c>
      <c r="BF122" s="93" t="str">
        <f>IF(OR($E122="",$G122=""),"",IF(AND($E$3=1),'Marks Entry 1st'!AG121,IF(AND($E$3=2),'Marks Entry 2nd'!AG121,IF(AND($E$3=3),'Marks Entry 3rd'!AG121,IF(AND($E$3=4),'Marks Entry 4th'!AG121,"")))))</f>
        <v/>
      </c>
      <c r="BG122" s="93" t="str">
        <f>IF(OR($E122="",$G122=""),"",IF(AND($E$3=1),'Marks Entry 1st'!AH121,IF(AND($E$3=2),'Marks Entry 2nd'!AH121,IF(AND($E$3=3),'Marks Entry 3rd'!AH121,IF(AND($E$3=4),'Marks Entry 4th'!AH121,"")))))</f>
        <v/>
      </c>
      <c r="BH122" s="93" t="str">
        <f>IF(OR($E122="",$G122=""),"",IF(AND($E$3=1),'Marks Entry 1st'!AI121,IF(AND($E$3=2),'Marks Entry 2nd'!AI121,IF(AND($E$3=3),'Marks Entry 3rd'!AI121,IF(AND($E$3=4),'Marks Entry 4th'!AI121,"")))))</f>
        <v/>
      </c>
      <c r="BI122" s="92" t="str">
        <f t="shared" si="105"/>
        <v/>
      </c>
      <c r="BJ122" s="87" t="str">
        <f t="shared" si="106"/>
        <v/>
      </c>
      <c r="BK122" s="144">
        <f t="shared" si="107"/>
        <v>0</v>
      </c>
      <c r="BL122" s="144" t="str">
        <f t="shared" si="108"/>
        <v/>
      </c>
      <c r="BM122" s="144" t="str">
        <f t="shared" si="71"/>
        <v/>
      </c>
      <c r="BN122" s="144" t="str">
        <f t="shared" si="109"/>
        <v/>
      </c>
      <c r="BO122" s="144" t="str">
        <f t="shared" si="72"/>
        <v/>
      </c>
      <c r="BP122" s="148" t="str">
        <f t="shared" si="73"/>
        <v/>
      </c>
      <c r="BQ122" s="180" t="str">
        <f>IF(OR($E122="",$G122=""),"",IF(AND($E$3=1),'Marks Entry 1st'!AJ121,IF(AND($E$3=2),'Marks Entry 2nd'!AJ121,IF(AND($E$3=3),'Marks Entry 3rd'!AJ121,IF(AND($E$3=4),'Marks Entry 4th'!AJ121,"")))))</f>
        <v/>
      </c>
      <c r="BR122" s="180" t="str">
        <f>IF(OR($E122="",$G122=""),"",IF(AND($E$3=1),'Marks Entry 1st'!AK121,IF(AND($E$3=2),'Marks Entry 2nd'!AK121,IF(AND($E$3=3),'Marks Entry 3rd'!AK121,IF(AND($E$3=4),'Marks Entry 4th'!AK121,"")))))</f>
        <v/>
      </c>
      <c r="BS122" s="87" t="str">
        <f t="shared" si="110"/>
        <v/>
      </c>
      <c r="BT122" s="180" t="str">
        <f>IF(OR($E122="",$G122=""),"",IF(AND($E$3=1),'Marks Entry 1st'!AL121,IF(AND($E$3=2),'Marks Entry 2nd'!AL121,IF(AND($E$3=3),'Marks Entry 3rd'!AL121,IF(AND($E$3=4),'Marks Entry 4th'!AL121,"")))))</f>
        <v/>
      </c>
      <c r="BU122" s="180" t="str">
        <f>IF(OR($E122="",$G122=""),"",IF(AND($E$3=1),'Marks Entry 1st'!AM121,IF(AND($E$3=2),'Marks Entry 2nd'!AM121,IF(AND($E$3=3),'Marks Entry 3rd'!AM121,IF(AND($E$3=4),'Marks Entry 4th'!AM121,"")))))</f>
        <v/>
      </c>
      <c r="BV122" s="180" t="str">
        <f>IF(OR($E122="",$G122=""),"",IF(AND($E$3=1),'Marks Entry 1st'!AN121,IF(AND($E$3=2),'Marks Entry 2nd'!AN121,IF(AND($E$3=3),'Marks Entry 3rd'!AN121,IF(AND($E$3=4),'Marks Entry 4th'!AN121,"")))))</f>
        <v/>
      </c>
      <c r="BW122" s="91" t="str">
        <f t="shared" si="111"/>
        <v/>
      </c>
      <c r="BX122" s="87">
        <f t="shared" si="112"/>
        <v>0</v>
      </c>
      <c r="BY122" s="93" t="str">
        <f>IF(OR($E122="",$G122=""),"",IF(AND($E$3=1),'Marks Entry 1st'!AO121,IF(AND($E$3=2),'Marks Entry 2nd'!AO121,IF(AND($E$3=3),'Marks Entry 3rd'!AO121,IF(AND($E$3=4),'Marks Entry 4th'!AO121,"")))))</f>
        <v/>
      </c>
      <c r="BZ122" s="93" t="str">
        <f>IF(OR($E122="",$G122=""),"",IF(AND($E$3=1),'Marks Entry 1st'!AP121,IF(AND($E$3=2),'Marks Entry 2nd'!AP121,IF(AND($E$3=3),'Marks Entry 3rd'!AP121,IF(AND($E$3=4),'Marks Entry 4th'!AP121,"")))))</f>
        <v/>
      </c>
      <c r="CA122" s="93" t="str">
        <f>IF(OR($E122="",$G122=""),"",IF(AND($E$3=1),'Marks Entry 1st'!AQ121,IF(AND($E$3=2),'Marks Entry 2nd'!AQ121,IF(AND($E$3=3),'Marks Entry 3rd'!AQ121,IF(AND($E$3=4),'Marks Entry 4th'!AQ121,"")))))</f>
        <v/>
      </c>
      <c r="CB122" s="92" t="str">
        <f t="shared" si="113"/>
        <v/>
      </c>
      <c r="CC122" s="87" t="str">
        <f t="shared" si="114"/>
        <v/>
      </c>
      <c r="CD122" s="144">
        <f t="shared" si="115"/>
        <v>0</v>
      </c>
      <c r="CE122" s="144" t="str">
        <f t="shared" si="116"/>
        <v/>
      </c>
      <c r="CF122" s="144" t="str">
        <f t="shared" si="74"/>
        <v/>
      </c>
      <c r="CG122" s="144" t="str">
        <f t="shared" si="117"/>
        <v/>
      </c>
      <c r="CH122" s="144" t="str">
        <f t="shared" si="75"/>
        <v/>
      </c>
      <c r="CI122" s="148" t="str">
        <f t="shared" si="76"/>
        <v/>
      </c>
      <c r="CJ122" s="380" t="str">
        <f>IF(OR($E122="",$G122=""),"",IF(AND($E$3=1),'Marks Entry 1st'!AR121,IF(AND($E$3=2),'Marks Entry 2nd'!AR121,IF(AND($E$3=3),'Marks Entry 3rd'!AR121,IF(AND($E$3=4),'Marks Entry 4th'!AR121,"")))))</f>
        <v/>
      </c>
      <c r="CK122" s="380" t="str">
        <f>IF(OR($E122="",$G122=""),"",IF(AND($E$3=1),'Marks Entry 1st'!AS121,IF(AND($E$3=2),'Marks Entry 2nd'!AS121,IF(AND($E$3=3),'Marks Entry 3rd'!AS121,IF(AND($E$3=4),'Marks Entry 4th'!AS121,"")))))</f>
        <v/>
      </c>
      <c r="CL122" s="380" t="str">
        <f>IF(OR($E122="",$G122=""),"",IF(AND($E$3=1),'Marks Entry 1st'!AT121,IF(AND($E$3=2),'Marks Entry 2nd'!AT121,IF(AND($E$3=3),'Marks Entry 3rd'!AT121,IF(AND($E$3=4),'Marks Entry 4th'!AT121,"")))))</f>
        <v/>
      </c>
      <c r="CM122" s="181" t="str">
        <f t="shared" si="118"/>
        <v/>
      </c>
      <c r="CN122" s="182">
        <f t="shared" si="119"/>
        <v>0</v>
      </c>
      <c r="CO122" s="182" t="str">
        <f t="shared" si="120"/>
        <v/>
      </c>
      <c r="CP122" s="182" t="str">
        <f t="shared" si="121"/>
        <v/>
      </c>
      <c r="CQ122" s="147" t="str">
        <f t="shared" si="77"/>
        <v/>
      </c>
      <c r="CR122" s="380" t="str">
        <f>IF(OR($E122="",$G122=""),"",IF(AND($E$3=1),'Marks Entry 1st'!AU121,IF(AND($E$3=2),'Marks Entry 2nd'!AU121,IF(AND($E$3=3),'Marks Entry 3rd'!AU121,IF(AND($E$3=4),'Marks Entry 4th'!AU121,"")))))</f>
        <v/>
      </c>
      <c r="CS122" s="380" t="str">
        <f>IF(OR($E122="",$G122=""),"",IF(AND($E$3=1),'Marks Entry 1st'!AV121,IF(AND($E$3=2),'Marks Entry 2nd'!AV121,IF(AND($E$3=3),'Marks Entry 3rd'!AV121,IF(AND($E$3=4),'Marks Entry 4th'!AV121,"")))))</f>
        <v/>
      </c>
      <c r="CT122" s="380" t="str">
        <f>IF(OR($E122="",$G122=""),"",IF(AND($E$3=1),'Marks Entry 1st'!AW121,IF(AND($E$3=2),'Marks Entry 2nd'!AW121,IF(AND($E$3=3),'Marks Entry 3rd'!AW121,IF(AND($E$3=4),'Marks Entry 4th'!AW121,"")))))</f>
        <v/>
      </c>
      <c r="CU122" s="181" t="str">
        <f t="shared" si="122"/>
        <v/>
      </c>
      <c r="CV122" s="182">
        <f t="shared" si="123"/>
        <v>0</v>
      </c>
      <c r="CW122" s="182" t="str">
        <f t="shared" si="124"/>
        <v/>
      </c>
      <c r="CX122" s="182" t="str">
        <f t="shared" si="125"/>
        <v/>
      </c>
      <c r="CY122" s="147" t="str">
        <f t="shared" si="78"/>
        <v/>
      </c>
      <c r="CZ122" s="380" t="str">
        <f>IF(OR($E122="",$G122=""),"",IF(AND($E$3=1),'Marks Entry 1st'!AX121,IF(AND($E$3=2),'Marks Entry 2nd'!AX121,IF(AND($E$3=3),'Marks Entry 3rd'!AX121,IF(AND($E$3=4),'Marks Entry 4th'!AX121,"")))))</f>
        <v/>
      </c>
      <c r="DA122" s="380" t="str">
        <f>IF(OR($E122="",$G122=""),"",IF(AND($E$3=1),'Marks Entry 1st'!AY121,IF(AND($E$3=2),'Marks Entry 2nd'!AY121,IF(AND($E$3=3),'Marks Entry 3rd'!AY121,IF(AND($E$3=4),'Marks Entry 4th'!AY121,"")))))</f>
        <v/>
      </c>
      <c r="DB122" s="380" t="str">
        <f>IF(OR($E122="",$G122=""),"",IF(AND($E$3=1),'Marks Entry 1st'!AZ121,IF(AND($E$3=2),'Marks Entry 2nd'!AZ121,IF(AND($E$3=3),'Marks Entry 3rd'!AZ121,IF(AND($E$3=4),'Marks Entry 4th'!AZ121,"")))))</f>
        <v/>
      </c>
      <c r="DC122" s="181" t="str">
        <f t="shared" si="126"/>
        <v/>
      </c>
      <c r="DD122" s="182">
        <f t="shared" si="127"/>
        <v>0</v>
      </c>
      <c r="DE122" s="182" t="str">
        <f t="shared" si="128"/>
        <v/>
      </c>
      <c r="DF122" s="182" t="str">
        <f t="shared" si="129"/>
        <v/>
      </c>
      <c r="DG122" s="147" t="str">
        <f t="shared" si="79"/>
        <v/>
      </c>
      <c r="DH122" s="104" t="str">
        <f t="shared" si="80"/>
        <v/>
      </c>
      <c r="DI122" s="105" t="str">
        <f t="shared" si="81"/>
        <v/>
      </c>
      <c r="DJ122" s="111" t="str">
        <f t="shared" si="82"/>
        <v/>
      </c>
      <c r="DK122" s="112" t="str">
        <f t="shared" si="83"/>
        <v/>
      </c>
      <c r="DL122" s="386" t="str">
        <f t="shared" si="84"/>
        <v/>
      </c>
      <c r="DM122" s="72" t="str">
        <f>IF(OR($E122="",$G122=""),"",IF(AND($E$3=1),'Marks Entry 1st'!BA121,IF(AND($E$3=2),'Marks Entry 2nd'!BA121,IF(AND($E$3=3),'Marks Entry 3rd'!BA121,IF(AND($E$3=4),'Marks Entry 4th'!BA121,"")))))</f>
        <v/>
      </c>
      <c r="DN122" s="72" t="str">
        <f>IF(OR($E122="",$G122=""),"",IF(AND($E$3=1),'Marks Entry 1st'!BB121,IF(AND($E$3=2),'Marks Entry 2nd'!BB121,IF(AND($E$3=3),'Marks Entry 3rd'!BB121,IF(AND($E$3=4),'Marks Entry 4th'!BB121,"")))))</f>
        <v/>
      </c>
      <c r="DO122" s="328" t="str">
        <f t="shared" si="85"/>
        <v/>
      </c>
      <c r="DP122" s="73"/>
      <c r="DW122" s="75">
        <f>IF(AND($E$3=1),'Marks Entry 1st'!I121,IF(AND($E$3=2),'Marks Entry 2nd'!I121,IF(AND($E$3=3),'Marks Entry 3rd'!I121,IF(AND($E$3=4),'Marks Entry 4th'!I121,""))))</f>
        <v>0</v>
      </c>
    </row>
    <row r="123" spans="1:127" ht="18.899999999999999" customHeight="1">
      <c r="A123" s="94">
        <v>116</v>
      </c>
      <c r="B123" s="94" t="str">
        <f>IF(OR(DW123=0,DW123=""),"",IF(AND($E$3=1),'Marks Entry 1st'!I122,IF(AND($E$3=2),'Marks Entry 2nd'!I122,IF(AND($E$3=3),'Marks Entry 3rd'!I122,IF(AND($E$3=4),'Marks Entry 4th'!I122,"")))))</f>
        <v/>
      </c>
      <c r="C123" s="95" t="str">
        <f>IF(OR(B123=0,B123=""),"",IF(AND($E$3=1),'Marks Entry 1st'!B122,IF(AND($E$3=2),'Marks Entry 2nd'!B122,IF(AND($E$3=3),'Marks Entry 3rd'!B122,IF(AND($E$3=4),'Marks Entry 4th'!B122,"")))))</f>
        <v/>
      </c>
      <c r="D123" s="95" t="str">
        <f>IF(OR(B123=0,B123=""),"",IF(AND($E$3=1),'Marks Entry 1st'!C122,IF(AND($E$3=2),'Marks Entry 2nd'!C122,IF(AND($E$3=3),'Marks Entry 3rd'!C122,IF(AND($E$3=4),'Marks Entry 4th'!C122,"")))))</f>
        <v/>
      </c>
      <c r="E123" s="96" t="str">
        <f>IF(OR(B123=0,B123=""),"",IF(AND($E$3=1),'Marks Entry 1st'!E122,IF(AND($E$3=2),'Marks Entry 2nd'!E122,IF(AND($E$3=3),'Marks Entry 3rd'!E122,IF(AND($E$3=4),'Marks Entry 4th'!E122,"")))))</f>
        <v/>
      </c>
      <c r="F123" s="95" t="str">
        <f>IF(OR(B123=0,B123=""),"",IF(AND($E$3=1),'Marks Entry 1st'!D122,IF(AND($E$3=2),'Marks Entry 2nd'!D122,IF(AND($E$3=3),'Marks Entry 3rd'!D122,IF(AND($E$3=4),'Marks Entry 4th'!D122,"")))))</f>
        <v/>
      </c>
      <c r="G123" s="90" t="str">
        <f>IF(OR(B123=0,B123=""),"",IF(AND($E$3=1),'Marks Entry 1st'!F122,IF(AND($E$3=2),'Marks Entry 2nd'!F122,IF(AND($E$3=3),'Marks Entry 3rd'!F122,IF(AND($E$3=4),'Marks Entry 4th'!F122,"")))))</f>
        <v/>
      </c>
      <c r="H123" s="90" t="str">
        <f>IF(OR(B123=0,B123=""),"",IF(AND($E$3=1),'Marks Entry 1st'!G122,IF(AND($E$3=2),'Marks Entry 2nd'!G122,IF(AND($E$3=3),'Marks Entry 3rd'!G122,IF(AND($E$3=4),'Marks Entry 4th'!G122,"")))))</f>
        <v/>
      </c>
      <c r="I123" s="90" t="str">
        <f>IF(OR(B123=0,B123=""),"",IF(AND($E$3=1),'Marks Entry 1st'!H122,IF(AND($E$3=2),'Marks Entry 2nd'!H122,IF(AND($E$3=3),'Marks Entry 3rd'!H122,IF(AND($E$3=4),'Marks Entry 4th'!H122,"")))))</f>
        <v/>
      </c>
      <c r="J123" s="379" t="str">
        <f>IF(OR(B123=0,B123=""),"",IF(AND($E$3=1),'Marks Entry 1st'!J122,IF(AND($E$3=2),'Marks Entry 2nd'!J122,IF(AND($E$3=3),'Marks Entry 3rd'!J122,IF(AND($E$3=4),'Marks Entry 4th'!J122,"")))))</f>
        <v/>
      </c>
      <c r="K123" s="379" t="str">
        <f>IF(OR(B123=0,B123=""),"",IF(AND($E$3=1),'Marks Entry 1st'!K122,IF(AND($E$3=2),'Marks Entry 2nd'!K122,IF(AND($E$3=3),'Marks Entry 3rd'!K122,IF(AND($E$3=4),'Marks Entry 4th'!K122,"")))))</f>
        <v/>
      </c>
      <c r="L123" s="180" t="str">
        <f>IF(OR($E123="",$G123=""),"",IF(AND($E$3=1),'Marks Entry 1st'!L122,IF(AND($E$3=2),'Marks Entry 2nd'!L122,IF(AND($E$3=3),'Marks Entry 3rd'!L122,IF(AND($E$3=4),'Marks Entry 4th'!L122,"")))))</f>
        <v/>
      </c>
      <c r="M123" s="180" t="str">
        <f>IF(OR($E123="",$G123=""),"",IF(AND($E$3=1),'Marks Entry 1st'!M122,IF(AND($E$3=2),'Marks Entry 2nd'!M122,IF(AND($E$3=3),'Marks Entry 3rd'!M122,IF(AND($E$3=4),'Marks Entry 4th'!M122,"")))))</f>
        <v/>
      </c>
      <c r="N123" s="87" t="str">
        <f t="shared" si="86"/>
        <v/>
      </c>
      <c r="O123" s="180" t="str">
        <f>IF(OR($E123="",$G123=""),"",IF(AND($E$3=1),'Marks Entry 1st'!N122,IF(AND($E$3=2),'Marks Entry 2nd'!N122,IF(AND($E$3=3),'Marks Entry 3rd'!N122,IF(AND($E$3=4),'Marks Entry 4th'!N122,"")))))</f>
        <v/>
      </c>
      <c r="P123" s="180" t="str">
        <f>IF(OR($E123="",$G123=""),"",IF(AND($E$3=1),'Marks Entry 1st'!O122,IF(AND($E$3=2),'Marks Entry 2nd'!O122,IF(AND($E$3=3),'Marks Entry 3rd'!O122,IF(AND($E$3=4),'Marks Entry 4th'!O122,"")))))</f>
        <v/>
      </c>
      <c r="Q123" s="180" t="str">
        <f>IF(OR($E123="",$G123=""),"",IF(AND($E$3=1),'Marks Entry 1st'!P122,IF(AND($E$3=2),'Marks Entry 2nd'!P122,IF(AND($E$3=3),'Marks Entry 3rd'!P122,IF(AND($E$3=4),'Marks Entry 4th'!P122,"")))))</f>
        <v/>
      </c>
      <c r="R123" s="91" t="str">
        <f t="shared" si="87"/>
        <v/>
      </c>
      <c r="S123" s="87">
        <f t="shared" si="88"/>
        <v>0</v>
      </c>
      <c r="T123" s="93" t="str">
        <f>IF(OR($E123="",$G123=""),"",IF(AND($E$3=1),'Marks Entry 1st'!Q122,IF(AND($E$3=2),'Marks Entry 2nd'!Q122,IF(AND($E$3=3),'Marks Entry 3rd'!Q122,IF(AND($E$3=4),'Marks Entry 4th'!Q122,"")))))</f>
        <v/>
      </c>
      <c r="U123" s="93" t="str">
        <f>IF(OR($E123="",$G123=""),"",IF(AND($E$3=1),'Marks Entry 1st'!R122,IF(AND($E$3=2),'Marks Entry 2nd'!R122,IF(AND($E$3=3),'Marks Entry 3rd'!R122,IF(AND($E$3=4),'Marks Entry 4th'!R122,"")))))</f>
        <v/>
      </c>
      <c r="V123" s="93" t="str">
        <f>IF(OR($E123="",$G123=""),"",IF(AND($E$3=1),'Marks Entry 1st'!S122,IF(AND($E$3=2),'Marks Entry 2nd'!S122,IF(AND($E$3=3),'Marks Entry 3rd'!S122,IF(AND($E$3=4),'Marks Entry 4th'!S122,"")))))</f>
        <v/>
      </c>
      <c r="W123" s="92" t="str">
        <f t="shared" si="89"/>
        <v/>
      </c>
      <c r="X123" s="87" t="str">
        <f t="shared" si="90"/>
        <v/>
      </c>
      <c r="Y123" s="144">
        <f t="shared" si="91"/>
        <v>0</v>
      </c>
      <c r="Z123" s="144" t="str">
        <f t="shared" si="92"/>
        <v/>
      </c>
      <c r="AA123" s="144" t="str">
        <f t="shared" si="65"/>
        <v/>
      </c>
      <c r="AB123" s="144" t="str">
        <f t="shared" si="93"/>
        <v/>
      </c>
      <c r="AC123" s="144" t="str">
        <f t="shared" si="66"/>
        <v/>
      </c>
      <c r="AD123" s="148" t="str">
        <f t="shared" si="67"/>
        <v/>
      </c>
      <c r="AE123" s="180" t="str">
        <f>IF(OR($E123="",$G123=""),"",IF(AND($E$3=1),'Marks Entry 1st'!T122,IF(AND($E$3=2),'Marks Entry 2nd'!T122,IF(AND($E$3=3),'Marks Entry 3rd'!T122,IF(AND($E$3=4),'Marks Entry 4th'!T122,"")))))</f>
        <v/>
      </c>
      <c r="AF123" s="180" t="str">
        <f>IF(OR($E123="",$G123=""),"",IF(AND($E$3=1),'Marks Entry 1st'!U122,IF(AND($E$3=2),'Marks Entry 2nd'!U122,IF(AND($E$3=3),'Marks Entry 3rd'!U122,IF(AND($E$3=4),'Marks Entry 4th'!U122,"")))))</f>
        <v/>
      </c>
      <c r="AG123" s="87" t="str">
        <f t="shared" si="94"/>
        <v/>
      </c>
      <c r="AH123" s="180" t="str">
        <f>IF(OR($E123="",$G123=""),"",IF(AND($E$3=1),'Marks Entry 1st'!V122,IF(AND($E$3=2),'Marks Entry 2nd'!V122,IF(AND($E$3=3),'Marks Entry 3rd'!V122,IF(AND($E$3=4),'Marks Entry 4th'!V122,"")))))</f>
        <v/>
      </c>
      <c r="AI123" s="180" t="str">
        <f>IF(OR($E123="",$G123=""),"",IF(AND($E$3=1),'Marks Entry 1st'!W122,IF(AND($E$3=2),'Marks Entry 2nd'!W122,IF(AND($E$3=3),'Marks Entry 3rd'!W122,IF(AND($E$3=4),'Marks Entry 4th'!W122,"")))))</f>
        <v/>
      </c>
      <c r="AJ123" s="180" t="str">
        <f>IF(OR($E123="",$G123=""),"",IF(AND($E$3=1),'Marks Entry 1st'!X122,IF(AND($E$3=2),'Marks Entry 2nd'!X122,IF(AND($E$3=3),'Marks Entry 3rd'!X122,IF(AND($E$3=4),'Marks Entry 4th'!X122,"")))))</f>
        <v/>
      </c>
      <c r="AK123" s="91" t="str">
        <f t="shared" si="95"/>
        <v/>
      </c>
      <c r="AL123" s="87">
        <f t="shared" si="96"/>
        <v>0</v>
      </c>
      <c r="AM123" s="93" t="str">
        <f>IF(OR($E123="",$G123=""),"",IF(AND($E$3=1),'Marks Entry 1st'!Y122,IF(AND($E$3=2),'Marks Entry 2nd'!Y122,IF(AND($E$3=3),'Marks Entry 3rd'!Y122,IF(AND($E$3=4),'Marks Entry 4th'!Y122,"")))))</f>
        <v/>
      </c>
      <c r="AN123" s="93" t="str">
        <f>IF(OR($E123="",$G123=""),"",IF(AND($E$3=1),'Marks Entry 1st'!Z122,IF(AND($E$3=2),'Marks Entry 2nd'!Z122,IF(AND($E$3=3),'Marks Entry 3rd'!Z122,IF(AND($E$3=4),'Marks Entry 4th'!Z122,"")))))</f>
        <v/>
      </c>
      <c r="AO123" s="93" t="str">
        <f>IF(OR($E123="",$G123=""),"",IF(AND($E$3=1),'Marks Entry 1st'!AA122,IF(AND($E$3=2),'Marks Entry 2nd'!AA122,IF(AND($E$3=3),'Marks Entry 3rd'!AA122,IF(AND($E$3=4),'Marks Entry 4th'!AA122,"")))))</f>
        <v/>
      </c>
      <c r="AP123" s="92" t="str">
        <f t="shared" si="97"/>
        <v/>
      </c>
      <c r="AQ123" s="87" t="str">
        <f t="shared" si="98"/>
        <v/>
      </c>
      <c r="AR123" s="144">
        <f t="shared" si="99"/>
        <v>0</v>
      </c>
      <c r="AS123" s="144" t="str">
        <f t="shared" si="100"/>
        <v/>
      </c>
      <c r="AT123" s="144" t="str">
        <f t="shared" si="68"/>
        <v/>
      </c>
      <c r="AU123" s="144" t="str">
        <f t="shared" si="101"/>
        <v/>
      </c>
      <c r="AV123" s="144" t="str">
        <f t="shared" si="69"/>
        <v/>
      </c>
      <c r="AW123" s="148" t="str">
        <f t="shared" si="70"/>
        <v/>
      </c>
      <c r="AX123" s="180" t="str">
        <f>IF(OR($E123="",$G123=""),"",IF(AND($E$3=1),'Marks Entry 1st'!AB122,IF(AND($E$3=2),'Marks Entry 2nd'!AB122,IF(AND($E$3=3),'Marks Entry 3rd'!AB122,IF(AND($E$3=4),'Marks Entry 4th'!AB122,"")))))</f>
        <v/>
      </c>
      <c r="AY123" s="180" t="str">
        <f>IF(OR($E123="",$G123=""),"",IF(AND($E$3=1),'Marks Entry 1st'!AC122,IF(AND($E$3=2),'Marks Entry 2nd'!AC122,IF(AND($E$3=3),'Marks Entry 3rd'!AC122,IF(AND($E$3=4),'Marks Entry 4th'!AC122,"")))))</f>
        <v/>
      </c>
      <c r="AZ123" s="87" t="str">
        <f t="shared" si="102"/>
        <v/>
      </c>
      <c r="BA123" s="180" t="str">
        <f>IF(OR($E123="",$G123=""),"",IF(AND($E$3=1),'Marks Entry 1st'!AD122,IF(AND($E$3=2),'Marks Entry 2nd'!AD122,IF(AND($E$3=3),'Marks Entry 3rd'!AD122,IF(AND($E$3=4),'Marks Entry 4th'!AD122,"")))))</f>
        <v/>
      </c>
      <c r="BB123" s="180" t="str">
        <f>IF(OR($E123="",$G123=""),"",IF(AND($E$3=1),'Marks Entry 1st'!AE122,IF(AND($E$3=2),'Marks Entry 2nd'!AE122,IF(AND($E$3=3),'Marks Entry 3rd'!AE122,IF(AND($E$3=4),'Marks Entry 4th'!AE122,"")))))</f>
        <v/>
      </c>
      <c r="BC123" s="180" t="str">
        <f>IF(OR($E123="",$G123=""),"",IF(AND($E$3=1),'Marks Entry 1st'!AF122,IF(AND($E$3=2),'Marks Entry 2nd'!AF122,IF(AND($E$3=3),'Marks Entry 3rd'!AF122,IF(AND($E$3=4),'Marks Entry 4th'!AF122,"")))))</f>
        <v/>
      </c>
      <c r="BD123" s="91" t="str">
        <f t="shared" si="103"/>
        <v/>
      </c>
      <c r="BE123" s="87">
        <f t="shared" si="104"/>
        <v>0</v>
      </c>
      <c r="BF123" s="93" t="str">
        <f>IF(OR($E123="",$G123=""),"",IF(AND($E$3=1),'Marks Entry 1st'!AG122,IF(AND($E$3=2),'Marks Entry 2nd'!AG122,IF(AND($E$3=3),'Marks Entry 3rd'!AG122,IF(AND($E$3=4),'Marks Entry 4th'!AG122,"")))))</f>
        <v/>
      </c>
      <c r="BG123" s="93" t="str">
        <f>IF(OR($E123="",$G123=""),"",IF(AND($E$3=1),'Marks Entry 1st'!AH122,IF(AND($E$3=2),'Marks Entry 2nd'!AH122,IF(AND($E$3=3),'Marks Entry 3rd'!AH122,IF(AND($E$3=4),'Marks Entry 4th'!AH122,"")))))</f>
        <v/>
      </c>
      <c r="BH123" s="93" t="str">
        <f>IF(OR($E123="",$G123=""),"",IF(AND($E$3=1),'Marks Entry 1st'!AI122,IF(AND($E$3=2),'Marks Entry 2nd'!AI122,IF(AND($E$3=3),'Marks Entry 3rd'!AI122,IF(AND($E$3=4),'Marks Entry 4th'!AI122,"")))))</f>
        <v/>
      </c>
      <c r="BI123" s="92" t="str">
        <f t="shared" si="105"/>
        <v/>
      </c>
      <c r="BJ123" s="87" t="str">
        <f t="shared" si="106"/>
        <v/>
      </c>
      <c r="BK123" s="144">
        <f t="shared" si="107"/>
        <v>0</v>
      </c>
      <c r="BL123" s="144" t="str">
        <f t="shared" si="108"/>
        <v/>
      </c>
      <c r="BM123" s="144" t="str">
        <f t="shared" si="71"/>
        <v/>
      </c>
      <c r="BN123" s="144" t="str">
        <f t="shared" si="109"/>
        <v/>
      </c>
      <c r="BO123" s="144" t="str">
        <f t="shared" si="72"/>
        <v/>
      </c>
      <c r="BP123" s="148" t="str">
        <f t="shared" si="73"/>
        <v/>
      </c>
      <c r="BQ123" s="180" t="str">
        <f>IF(OR($E123="",$G123=""),"",IF(AND($E$3=1),'Marks Entry 1st'!AJ122,IF(AND($E$3=2),'Marks Entry 2nd'!AJ122,IF(AND($E$3=3),'Marks Entry 3rd'!AJ122,IF(AND($E$3=4),'Marks Entry 4th'!AJ122,"")))))</f>
        <v/>
      </c>
      <c r="BR123" s="180" t="str">
        <f>IF(OR($E123="",$G123=""),"",IF(AND($E$3=1),'Marks Entry 1st'!AK122,IF(AND($E$3=2),'Marks Entry 2nd'!AK122,IF(AND($E$3=3),'Marks Entry 3rd'!AK122,IF(AND($E$3=4),'Marks Entry 4th'!AK122,"")))))</f>
        <v/>
      </c>
      <c r="BS123" s="87" t="str">
        <f t="shared" si="110"/>
        <v/>
      </c>
      <c r="BT123" s="180" t="str">
        <f>IF(OR($E123="",$G123=""),"",IF(AND($E$3=1),'Marks Entry 1st'!AL122,IF(AND($E$3=2),'Marks Entry 2nd'!AL122,IF(AND($E$3=3),'Marks Entry 3rd'!AL122,IF(AND($E$3=4),'Marks Entry 4th'!AL122,"")))))</f>
        <v/>
      </c>
      <c r="BU123" s="180" t="str">
        <f>IF(OR($E123="",$G123=""),"",IF(AND($E$3=1),'Marks Entry 1st'!AM122,IF(AND($E$3=2),'Marks Entry 2nd'!AM122,IF(AND($E$3=3),'Marks Entry 3rd'!AM122,IF(AND($E$3=4),'Marks Entry 4th'!AM122,"")))))</f>
        <v/>
      </c>
      <c r="BV123" s="180" t="str">
        <f>IF(OR($E123="",$G123=""),"",IF(AND($E$3=1),'Marks Entry 1st'!AN122,IF(AND($E$3=2),'Marks Entry 2nd'!AN122,IF(AND($E$3=3),'Marks Entry 3rd'!AN122,IF(AND($E$3=4),'Marks Entry 4th'!AN122,"")))))</f>
        <v/>
      </c>
      <c r="BW123" s="91" t="str">
        <f t="shared" si="111"/>
        <v/>
      </c>
      <c r="BX123" s="87">
        <f t="shared" si="112"/>
        <v>0</v>
      </c>
      <c r="BY123" s="93" t="str">
        <f>IF(OR($E123="",$G123=""),"",IF(AND($E$3=1),'Marks Entry 1st'!AO122,IF(AND($E$3=2),'Marks Entry 2nd'!AO122,IF(AND($E$3=3),'Marks Entry 3rd'!AO122,IF(AND($E$3=4),'Marks Entry 4th'!AO122,"")))))</f>
        <v/>
      </c>
      <c r="BZ123" s="93" t="str">
        <f>IF(OR($E123="",$G123=""),"",IF(AND($E$3=1),'Marks Entry 1st'!AP122,IF(AND($E$3=2),'Marks Entry 2nd'!AP122,IF(AND($E$3=3),'Marks Entry 3rd'!AP122,IF(AND($E$3=4),'Marks Entry 4th'!AP122,"")))))</f>
        <v/>
      </c>
      <c r="CA123" s="93" t="str">
        <f>IF(OR($E123="",$G123=""),"",IF(AND($E$3=1),'Marks Entry 1st'!AQ122,IF(AND($E$3=2),'Marks Entry 2nd'!AQ122,IF(AND($E$3=3),'Marks Entry 3rd'!AQ122,IF(AND($E$3=4),'Marks Entry 4th'!AQ122,"")))))</f>
        <v/>
      </c>
      <c r="CB123" s="92" t="str">
        <f t="shared" si="113"/>
        <v/>
      </c>
      <c r="CC123" s="87" t="str">
        <f t="shared" si="114"/>
        <v/>
      </c>
      <c r="CD123" s="144">
        <f t="shared" si="115"/>
        <v>0</v>
      </c>
      <c r="CE123" s="144" t="str">
        <f t="shared" si="116"/>
        <v/>
      </c>
      <c r="CF123" s="144" t="str">
        <f t="shared" si="74"/>
        <v/>
      </c>
      <c r="CG123" s="144" t="str">
        <f t="shared" si="117"/>
        <v/>
      </c>
      <c r="CH123" s="144" t="str">
        <f t="shared" si="75"/>
        <v/>
      </c>
      <c r="CI123" s="148" t="str">
        <f t="shared" si="76"/>
        <v/>
      </c>
      <c r="CJ123" s="380" t="str">
        <f>IF(OR($E123="",$G123=""),"",IF(AND($E$3=1),'Marks Entry 1st'!AR122,IF(AND($E$3=2),'Marks Entry 2nd'!AR122,IF(AND($E$3=3),'Marks Entry 3rd'!AR122,IF(AND($E$3=4),'Marks Entry 4th'!AR122,"")))))</f>
        <v/>
      </c>
      <c r="CK123" s="380" t="str">
        <f>IF(OR($E123="",$G123=""),"",IF(AND($E$3=1),'Marks Entry 1st'!AS122,IF(AND($E$3=2),'Marks Entry 2nd'!AS122,IF(AND($E$3=3),'Marks Entry 3rd'!AS122,IF(AND($E$3=4),'Marks Entry 4th'!AS122,"")))))</f>
        <v/>
      </c>
      <c r="CL123" s="380" t="str">
        <f>IF(OR($E123="",$G123=""),"",IF(AND($E$3=1),'Marks Entry 1st'!AT122,IF(AND($E$3=2),'Marks Entry 2nd'!AT122,IF(AND($E$3=3),'Marks Entry 3rd'!AT122,IF(AND($E$3=4),'Marks Entry 4th'!AT122,"")))))</f>
        <v/>
      </c>
      <c r="CM123" s="181" t="str">
        <f t="shared" si="118"/>
        <v/>
      </c>
      <c r="CN123" s="182">
        <f t="shared" si="119"/>
        <v>0</v>
      </c>
      <c r="CO123" s="182" t="str">
        <f t="shared" si="120"/>
        <v/>
      </c>
      <c r="CP123" s="182" t="str">
        <f t="shared" si="121"/>
        <v/>
      </c>
      <c r="CQ123" s="147" t="str">
        <f t="shared" si="77"/>
        <v/>
      </c>
      <c r="CR123" s="380" t="str">
        <f>IF(OR($E123="",$G123=""),"",IF(AND($E$3=1),'Marks Entry 1st'!AU122,IF(AND($E$3=2),'Marks Entry 2nd'!AU122,IF(AND($E$3=3),'Marks Entry 3rd'!AU122,IF(AND($E$3=4),'Marks Entry 4th'!AU122,"")))))</f>
        <v/>
      </c>
      <c r="CS123" s="380" t="str">
        <f>IF(OR($E123="",$G123=""),"",IF(AND($E$3=1),'Marks Entry 1st'!AV122,IF(AND($E$3=2),'Marks Entry 2nd'!AV122,IF(AND($E$3=3),'Marks Entry 3rd'!AV122,IF(AND($E$3=4),'Marks Entry 4th'!AV122,"")))))</f>
        <v/>
      </c>
      <c r="CT123" s="380" t="str">
        <f>IF(OR($E123="",$G123=""),"",IF(AND($E$3=1),'Marks Entry 1st'!AW122,IF(AND($E$3=2),'Marks Entry 2nd'!AW122,IF(AND($E$3=3),'Marks Entry 3rd'!AW122,IF(AND($E$3=4),'Marks Entry 4th'!AW122,"")))))</f>
        <v/>
      </c>
      <c r="CU123" s="181" t="str">
        <f t="shared" si="122"/>
        <v/>
      </c>
      <c r="CV123" s="182">
        <f t="shared" si="123"/>
        <v>0</v>
      </c>
      <c r="CW123" s="182" t="str">
        <f t="shared" si="124"/>
        <v/>
      </c>
      <c r="CX123" s="182" t="str">
        <f t="shared" si="125"/>
        <v/>
      </c>
      <c r="CY123" s="147" t="str">
        <f t="shared" si="78"/>
        <v/>
      </c>
      <c r="CZ123" s="380" t="str">
        <f>IF(OR($E123="",$G123=""),"",IF(AND($E$3=1),'Marks Entry 1st'!AX122,IF(AND($E$3=2),'Marks Entry 2nd'!AX122,IF(AND($E$3=3),'Marks Entry 3rd'!AX122,IF(AND($E$3=4),'Marks Entry 4th'!AX122,"")))))</f>
        <v/>
      </c>
      <c r="DA123" s="380" t="str">
        <f>IF(OR($E123="",$G123=""),"",IF(AND($E$3=1),'Marks Entry 1st'!AY122,IF(AND($E$3=2),'Marks Entry 2nd'!AY122,IF(AND($E$3=3),'Marks Entry 3rd'!AY122,IF(AND($E$3=4),'Marks Entry 4th'!AY122,"")))))</f>
        <v/>
      </c>
      <c r="DB123" s="380" t="str">
        <f>IF(OR($E123="",$G123=""),"",IF(AND($E$3=1),'Marks Entry 1st'!AZ122,IF(AND($E$3=2),'Marks Entry 2nd'!AZ122,IF(AND($E$3=3),'Marks Entry 3rd'!AZ122,IF(AND($E$3=4),'Marks Entry 4th'!AZ122,"")))))</f>
        <v/>
      </c>
      <c r="DC123" s="181" t="str">
        <f t="shared" si="126"/>
        <v/>
      </c>
      <c r="DD123" s="182">
        <f t="shared" si="127"/>
        <v>0</v>
      </c>
      <c r="DE123" s="182" t="str">
        <f t="shared" si="128"/>
        <v/>
      </c>
      <c r="DF123" s="182" t="str">
        <f t="shared" si="129"/>
        <v/>
      </c>
      <c r="DG123" s="147" t="str">
        <f t="shared" si="79"/>
        <v/>
      </c>
      <c r="DH123" s="104" t="str">
        <f t="shared" si="80"/>
        <v/>
      </c>
      <c r="DI123" s="105" t="str">
        <f t="shared" si="81"/>
        <v/>
      </c>
      <c r="DJ123" s="111" t="str">
        <f t="shared" si="82"/>
        <v/>
      </c>
      <c r="DK123" s="112" t="str">
        <f t="shared" si="83"/>
        <v/>
      </c>
      <c r="DL123" s="386" t="str">
        <f t="shared" si="84"/>
        <v/>
      </c>
      <c r="DM123" s="72" t="str">
        <f>IF(OR($E123="",$G123=""),"",IF(AND($E$3=1),'Marks Entry 1st'!BA122,IF(AND($E$3=2),'Marks Entry 2nd'!BA122,IF(AND($E$3=3),'Marks Entry 3rd'!BA122,IF(AND($E$3=4),'Marks Entry 4th'!BA122,"")))))</f>
        <v/>
      </c>
      <c r="DN123" s="72" t="str">
        <f>IF(OR($E123="",$G123=""),"",IF(AND($E$3=1),'Marks Entry 1st'!BB122,IF(AND($E$3=2),'Marks Entry 2nd'!BB122,IF(AND($E$3=3),'Marks Entry 3rd'!BB122,IF(AND($E$3=4),'Marks Entry 4th'!BB122,"")))))</f>
        <v/>
      </c>
      <c r="DO123" s="328" t="str">
        <f t="shared" si="85"/>
        <v/>
      </c>
      <c r="DP123" s="73"/>
      <c r="DW123" s="75">
        <f>IF(AND($E$3=1),'Marks Entry 1st'!I122,IF(AND($E$3=2),'Marks Entry 2nd'!I122,IF(AND($E$3=3),'Marks Entry 3rd'!I122,IF(AND($E$3=4),'Marks Entry 4th'!I122,""))))</f>
        <v>0</v>
      </c>
    </row>
    <row r="124" spans="1:127" ht="18.899999999999999" customHeight="1">
      <c r="A124" s="94">
        <v>117</v>
      </c>
      <c r="B124" s="94" t="str">
        <f>IF(OR(DW124=0,DW124=""),"",IF(AND($E$3=1),'Marks Entry 1st'!I123,IF(AND($E$3=2),'Marks Entry 2nd'!I123,IF(AND($E$3=3),'Marks Entry 3rd'!I123,IF(AND($E$3=4),'Marks Entry 4th'!I123,"")))))</f>
        <v/>
      </c>
      <c r="C124" s="95" t="str">
        <f>IF(OR(B124=0,B124=""),"",IF(AND($E$3=1),'Marks Entry 1st'!B123,IF(AND($E$3=2),'Marks Entry 2nd'!B123,IF(AND($E$3=3),'Marks Entry 3rd'!B123,IF(AND($E$3=4),'Marks Entry 4th'!B123,"")))))</f>
        <v/>
      </c>
      <c r="D124" s="95" t="str">
        <f>IF(OR(B124=0,B124=""),"",IF(AND($E$3=1),'Marks Entry 1st'!C123,IF(AND($E$3=2),'Marks Entry 2nd'!C123,IF(AND($E$3=3),'Marks Entry 3rd'!C123,IF(AND($E$3=4),'Marks Entry 4th'!C123,"")))))</f>
        <v/>
      </c>
      <c r="E124" s="96" t="str">
        <f>IF(OR(B124=0,B124=""),"",IF(AND($E$3=1),'Marks Entry 1st'!E123,IF(AND($E$3=2),'Marks Entry 2nd'!E123,IF(AND($E$3=3),'Marks Entry 3rd'!E123,IF(AND($E$3=4),'Marks Entry 4th'!E123,"")))))</f>
        <v/>
      </c>
      <c r="F124" s="95" t="str">
        <f>IF(OR(B124=0,B124=""),"",IF(AND($E$3=1),'Marks Entry 1st'!D123,IF(AND($E$3=2),'Marks Entry 2nd'!D123,IF(AND($E$3=3),'Marks Entry 3rd'!D123,IF(AND($E$3=4),'Marks Entry 4th'!D123,"")))))</f>
        <v/>
      </c>
      <c r="G124" s="90" t="str">
        <f>IF(OR(B124=0,B124=""),"",IF(AND($E$3=1),'Marks Entry 1st'!F123,IF(AND($E$3=2),'Marks Entry 2nd'!F123,IF(AND($E$3=3),'Marks Entry 3rd'!F123,IF(AND($E$3=4),'Marks Entry 4th'!F123,"")))))</f>
        <v/>
      </c>
      <c r="H124" s="90" t="str">
        <f>IF(OR(B124=0,B124=""),"",IF(AND($E$3=1),'Marks Entry 1st'!G123,IF(AND($E$3=2),'Marks Entry 2nd'!G123,IF(AND($E$3=3),'Marks Entry 3rd'!G123,IF(AND($E$3=4),'Marks Entry 4th'!G123,"")))))</f>
        <v/>
      </c>
      <c r="I124" s="90" t="str">
        <f>IF(OR(B124=0,B124=""),"",IF(AND($E$3=1),'Marks Entry 1st'!H123,IF(AND($E$3=2),'Marks Entry 2nd'!H123,IF(AND($E$3=3),'Marks Entry 3rd'!H123,IF(AND($E$3=4),'Marks Entry 4th'!H123,"")))))</f>
        <v/>
      </c>
      <c r="J124" s="379" t="str">
        <f>IF(OR(B124=0,B124=""),"",IF(AND($E$3=1),'Marks Entry 1st'!J123,IF(AND($E$3=2),'Marks Entry 2nd'!J123,IF(AND($E$3=3),'Marks Entry 3rd'!J123,IF(AND($E$3=4),'Marks Entry 4th'!J123,"")))))</f>
        <v/>
      </c>
      <c r="K124" s="379" t="str">
        <f>IF(OR(B124=0,B124=""),"",IF(AND($E$3=1),'Marks Entry 1st'!K123,IF(AND($E$3=2),'Marks Entry 2nd'!K123,IF(AND($E$3=3),'Marks Entry 3rd'!K123,IF(AND($E$3=4),'Marks Entry 4th'!K123,"")))))</f>
        <v/>
      </c>
      <c r="L124" s="180" t="str">
        <f>IF(OR($E124="",$G124=""),"",IF(AND($E$3=1),'Marks Entry 1st'!L123,IF(AND($E$3=2),'Marks Entry 2nd'!L123,IF(AND($E$3=3),'Marks Entry 3rd'!L123,IF(AND($E$3=4),'Marks Entry 4th'!L123,"")))))</f>
        <v/>
      </c>
      <c r="M124" s="180" t="str">
        <f>IF(OR($E124="",$G124=""),"",IF(AND($E$3=1),'Marks Entry 1st'!M123,IF(AND($E$3=2),'Marks Entry 2nd'!M123,IF(AND($E$3=3),'Marks Entry 3rd'!M123,IF(AND($E$3=4),'Marks Entry 4th'!M123,"")))))</f>
        <v/>
      </c>
      <c r="N124" s="87" t="str">
        <f t="shared" si="86"/>
        <v/>
      </c>
      <c r="O124" s="180" t="str">
        <f>IF(OR($E124="",$G124=""),"",IF(AND($E$3=1),'Marks Entry 1st'!N123,IF(AND($E$3=2),'Marks Entry 2nd'!N123,IF(AND($E$3=3),'Marks Entry 3rd'!N123,IF(AND($E$3=4),'Marks Entry 4th'!N123,"")))))</f>
        <v/>
      </c>
      <c r="P124" s="180" t="str">
        <f>IF(OR($E124="",$G124=""),"",IF(AND($E$3=1),'Marks Entry 1st'!O123,IF(AND($E$3=2),'Marks Entry 2nd'!O123,IF(AND($E$3=3),'Marks Entry 3rd'!O123,IF(AND($E$3=4),'Marks Entry 4th'!O123,"")))))</f>
        <v/>
      </c>
      <c r="Q124" s="180" t="str">
        <f>IF(OR($E124="",$G124=""),"",IF(AND($E$3=1),'Marks Entry 1st'!P123,IF(AND($E$3=2),'Marks Entry 2nd'!P123,IF(AND($E$3=3),'Marks Entry 3rd'!P123,IF(AND($E$3=4),'Marks Entry 4th'!P123,"")))))</f>
        <v/>
      </c>
      <c r="R124" s="91" t="str">
        <f t="shared" si="87"/>
        <v/>
      </c>
      <c r="S124" s="87">
        <f t="shared" si="88"/>
        <v>0</v>
      </c>
      <c r="T124" s="93" t="str">
        <f>IF(OR($E124="",$G124=""),"",IF(AND($E$3=1),'Marks Entry 1st'!Q123,IF(AND($E$3=2),'Marks Entry 2nd'!Q123,IF(AND($E$3=3),'Marks Entry 3rd'!Q123,IF(AND($E$3=4),'Marks Entry 4th'!Q123,"")))))</f>
        <v/>
      </c>
      <c r="U124" s="93" t="str">
        <f>IF(OR($E124="",$G124=""),"",IF(AND($E$3=1),'Marks Entry 1st'!R123,IF(AND($E$3=2),'Marks Entry 2nd'!R123,IF(AND($E$3=3),'Marks Entry 3rd'!R123,IF(AND($E$3=4),'Marks Entry 4th'!R123,"")))))</f>
        <v/>
      </c>
      <c r="V124" s="93" t="str">
        <f>IF(OR($E124="",$G124=""),"",IF(AND($E$3=1),'Marks Entry 1st'!S123,IF(AND($E$3=2),'Marks Entry 2nd'!S123,IF(AND($E$3=3),'Marks Entry 3rd'!S123,IF(AND($E$3=4),'Marks Entry 4th'!S123,"")))))</f>
        <v/>
      </c>
      <c r="W124" s="92" t="str">
        <f t="shared" si="89"/>
        <v/>
      </c>
      <c r="X124" s="87" t="str">
        <f t="shared" si="90"/>
        <v/>
      </c>
      <c r="Y124" s="144">
        <f t="shared" si="91"/>
        <v>0</v>
      </c>
      <c r="Z124" s="144" t="str">
        <f t="shared" si="92"/>
        <v/>
      </c>
      <c r="AA124" s="144" t="str">
        <f t="shared" si="65"/>
        <v/>
      </c>
      <c r="AB124" s="144" t="str">
        <f t="shared" si="93"/>
        <v/>
      </c>
      <c r="AC124" s="144" t="str">
        <f t="shared" si="66"/>
        <v/>
      </c>
      <c r="AD124" s="148" t="str">
        <f t="shared" si="67"/>
        <v/>
      </c>
      <c r="AE124" s="180" t="str">
        <f>IF(OR($E124="",$G124=""),"",IF(AND($E$3=1),'Marks Entry 1st'!T123,IF(AND($E$3=2),'Marks Entry 2nd'!T123,IF(AND($E$3=3),'Marks Entry 3rd'!T123,IF(AND($E$3=4),'Marks Entry 4th'!T123,"")))))</f>
        <v/>
      </c>
      <c r="AF124" s="180" t="str">
        <f>IF(OR($E124="",$G124=""),"",IF(AND($E$3=1),'Marks Entry 1st'!U123,IF(AND($E$3=2),'Marks Entry 2nd'!U123,IF(AND($E$3=3),'Marks Entry 3rd'!U123,IF(AND($E$3=4),'Marks Entry 4th'!U123,"")))))</f>
        <v/>
      </c>
      <c r="AG124" s="87" t="str">
        <f t="shared" si="94"/>
        <v/>
      </c>
      <c r="AH124" s="180" t="str">
        <f>IF(OR($E124="",$G124=""),"",IF(AND($E$3=1),'Marks Entry 1st'!V123,IF(AND($E$3=2),'Marks Entry 2nd'!V123,IF(AND($E$3=3),'Marks Entry 3rd'!V123,IF(AND($E$3=4),'Marks Entry 4th'!V123,"")))))</f>
        <v/>
      </c>
      <c r="AI124" s="180" t="str">
        <f>IF(OR($E124="",$G124=""),"",IF(AND($E$3=1),'Marks Entry 1st'!W123,IF(AND($E$3=2),'Marks Entry 2nd'!W123,IF(AND($E$3=3),'Marks Entry 3rd'!W123,IF(AND($E$3=4),'Marks Entry 4th'!W123,"")))))</f>
        <v/>
      </c>
      <c r="AJ124" s="180" t="str">
        <f>IF(OR($E124="",$G124=""),"",IF(AND($E$3=1),'Marks Entry 1st'!X123,IF(AND($E$3=2),'Marks Entry 2nd'!X123,IF(AND($E$3=3),'Marks Entry 3rd'!X123,IF(AND($E$3=4),'Marks Entry 4th'!X123,"")))))</f>
        <v/>
      </c>
      <c r="AK124" s="91" t="str">
        <f t="shared" si="95"/>
        <v/>
      </c>
      <c r="AL124" s="87">
        <f t="shared" si="96"/>
        <v>0</v>
      </c>
      <c r="AM124" s="93" t="str">
        <f>IF(OR($E124="",$G124=""),"",IF(AND($E$3=1),'Marks Entry 1st'!Y123,IF(AND($E$3=2),'Marks Entry 2nd'!Y123,IF(AND($E$3=3),'Marks Entry 3rd'!Y123,IF(AND($E$3=4),'Marks Entry 4th'!Y123,"")))))</f>
        <v/>
      </c>
      <c r="AN124" s="93" t="str">
        <f>IF(OR($E124="",$G124=""),"",IF(AND($E$3=1),'Marks Entry 1st'!Z123,IF(AND($E$3=2),'Marks Entry 2nd'!Z123,IF(AND($E$3=3),'Marks Entry 3rd'!Z123,IF(AND($E$3=4),'Marks Entry 4th'!Z123,"")))))</f>
        <v/>
      </c>
      <c r="AO124" s="93" t="str">
        <f>IF(OR($E124="",$G124=""),"",IF(AND($E$3=1),'Marks Entry 1st'!AA123,IF(AND($E$3=2),'Marks Entry 2nd'!AA123,IF(AND($E$3=3),'Marks Entry 3rd'!AA123,IF(AND($E$3=4),'Marks Entry 4th'!AA123,"")))))</f>
        <v/>
      </c>
      <c r="AP124" s="92" t="str">
        <f t="shared" si="97"/>
        <v/>
      </c>
      <c r="AQ124" s="87" t="str">
        <f t="shared" si="98"/>
        <v/>
      </c>
      <c r="AR124" s="144">
        <f t="shared" si="99"/>
        <v>0</v>
      </c>
      <c r="AS124" s="144" t="str">
        <f t="shared" si="100"/>
        <v/>
      </c>
      <c r="AT124" s="144" t="str">
        <f t="shared" si="68"/>
        <v/>
      </c>
      <c r="AU124" s="144" t="str">
        <f t="shared" si="101"/>
        <v/>
      </c>
      <c r="AV124" s="144" t="str">
        <f t="shared" si="69"/>
        <v/>
      </c>
      <c r="AW124" s="148" t="str">
        <f t="shared" si="70"/>
        <v/>
      </c>
      <c r="AX124" s="180" t="str">
        <f>IF(OR($E124="",$G124=""),"",IF(AND($E$3=1),'Marks Entry 1st'!AB123,IF(AND($E$3=2),'Marks Entry 2nd'!AB123,IF(AND($E$3=3),'Marks Entry 3rd'!AB123,IF(AND($E$3=4),'Marks Entry 4th'!AB123,"")))))</f>
        <v/>
      </c>
      <c r="AY124" s="180" t="str">
        <f>IF(OR($E124="",$G124=""),"",IF(AND($E$3=1),'Marks Entry 1st'!AC123,IF(AND($E$3=2),'Marks Entry 2nd'!AC123,IF(AND($E$3=3),'Marks Entry 3rd'!AC123,IF(AND($E$3=4),'Marks Entry 4th'!AC123,"")))))</f>
        <v/>
      </c>
      <c r="AZ124" s="87" t="str">
        <f t="shared" si="102"/>
        <v/>
      </c>
      <c r="BA124" s="180" t="str">
        <f>IF(OR($E124="",$G124=""),"",IF(AND($E$3=1),'Marks Entry 1st'!AD123,IF(AND($E$3=2),'Marks Entry 2nd'!AD123,IF(AND($E$3=3),'Marks Entry 3rd'!AD123,IF(AND($E$3=4),'Marks Entry 4th'!AD123,"")))))</f>
        <v/>
      </c>
      <c r="BB124" s="180" t="str">
        <f>IF(OR($E124="",$G124=""),"",IF(AND($E$3=1),'Marks Entry 1st'!AE123,IF(AND($E$3=2),'Marks Entry 2nd'!AE123,IF(AND($E$3=3),'Marks Entry 3rd'!AE123,IF(AND($E$3=4),'Marks Entry 4th'!AE123,"")))))</f>
        <v/>
      </c>
      <c r="BC124" s="180" t="str">
        <f>IF(OR($E124="",$G124=""),"",IF(AND($E$3=1),'Marks Entry 1st'!AF123,IF(AND($E$3=2),'Marks Entry 2nd'!AF123,IF(AND($E$3=3),'Marks Entry 3rd'!AF123,IF(AND($E$3=4),'Marks Entry 4th'!AF123,"")))))</f>
        <v/>
      </c>
      <c r="BD124" s="91" t="str">
        <f t="shared" si="103"/>
        <v/>
      </c>
      <c r="BE124" s="87">
        <f t="shared" si="104"/>
        <v>0</v>
      </c>
      <c r="BF124" s="93" t="str">
        <f>IF(OR($E124="",$G124=""),"",IF(AND($E$3=1),'Marks Entry 1st'!AG123,IF(AND($E$3=2),'Marks Entry 2nd'!AG123,IF(AND($E$3=3),'Marks Entry 3rd'!AG123,IF(AND($E$3=4),'Marks Entry 4th'!AG123,"")))))</f>
        <v/>
      </c>
      <c r="BG124" s="93" t="str">
        <f>IF(OR($E124="",$G124=""),"",IF(AND($E$3=1),'Marks Entry 1st'!AH123,IF(AND($E$3=2),'Marks Entry 2nd'!AH123,IF(AND($E$3=3),'Marks Entry 3rd'!AH123,IF(AND($E$3=4),'Marks Entry 4th'!AH123,"")))))</f>
        <v/>
      </c>
      <c r="BH124" s="93" t="str">
        <f>IF(OR($E124="",$G124=""),"",IF(AND($E$3=1),'Marks Entry 1st'!AI123,IF(AND($E$3=2),'Marks Entry 2nd'!AI123,IF(AND($E$3=3),'Marks Entry 3rd'!AI123,IF(AND($E$3=4),'Marks Entry 4th'!AI123,"")))))</f>
        <v/>
      </c>
      <c r="BI124" s="92" t="str">
        <f t="shared" si="105"/>
        <v/>
      </c>
      <c r="BJ124" s="87" t="str">
        <f t="shared" si="106"/>
        <v/>
      </c>
      <c r="BK124" s="144">
        <f t="shared" si="107"/>
        <v>0</v>
      </c>
      <c r="BL124" s="144" t="str">
        <f t="shared" si="108"/>
        <v/>
      </c>
      <c r="BM124" s="144" t="str">
        <f t="shared" si="71"/>
        <v/>
      </c>
      <c r="BN124" s="144" t="str">
        <f t="shared" si="109"/>
        <v/>
      </c>
      <c r="BO124" s="144" t="str">
        <f t="shared" si="72"/>
        <v/>
      </c>
      <c r="BP124" s="148" t="str">
        <f t="shared" si="73"/>
        <v/>
      </c>
      <c r="BQ124" s="180" t="str">
        <f>IF(OR($E124="",$G124=""),"",IF(AND($E$3=1),'Marks Entry 1st'!AJ123,IF(AND($E$3=2),'Marks Entry 2nd'!AJ123,IF(AND($E$3=3),'Marks Entry 3rd'!AJ123,IF(AND($E$3=4),'Marks Entry 4th'!AJ123,"")))))</f>
        <v/>
      </c>
      <c r="BR124" s="180" t="str">
        <f>IF(OR($E124="",$G124=""),"",IF(AND($E$3=1),'Marks Entry 1st'!AK123,IF(AND($E$3=2),'Marks Entry 2nd'!AK123,IF(AND($E$3=3),'Marks Entry 3rd'!AK123,IF(AND($E$3=4),'Marks Entry 4th'!AK123,"")))))</f>
        <v/>
      </c>
      <c r="BS124" s="87" t="str">
        <f t="shared" si="110"/>
        <v/>
      </c>
      <c r="BT124" s="180" t="str">
        <f>IF(OR($E124="",$G124=""),"",IF(AND($E$3=1),'Marks Entry 1st'!AL123,IF(AND($E$3=2),'Marks Entry 2nd'!AL123,IF(AND($E$3=3),'Marks Entry 3rd'!AL123,IF(AND($E$3=4),'Marks Entry 4th'!AL123,"")))))</f>
        <v/>
      </c>
      <c r="BU124" s="180" t="str">
        <f>IF(OR($E124="",$G124=""),"",IF(AND($E$3=1),'Marks Entry 1st'!AM123,IF(AND($E$3=2),'Marks Entry 2nd'!AM123,IF(AND($E$3=3),'Marks Entry 3rd'!AM123,IF(AND($E$3=4),'Marks Entry 4th'!AM123,"")))))</f>
        <v/>
      </c>
      <c r="BV124" s="180" t="str">
        <f>IF(OR($E124="",$G124=""),"",IF(AND($E$3=1),'Marks Entry 1st'!AN123,IF(AND($E$3=2),'Marks Entry 2nd'!AN123,IF(AND($E$3=3),'Marks Entry 3rd'!AN123,IF(AND($E$3=4),'Marks Entry 4th'!AN123,"")))))</f>
        <v/>
      </c>
      <c r="BW124" s="91" t="str">
        <f t="shared" si="111"/>
        <v/>
      </c>
      <c r="BX124" s="87">
        <f t="shared" si="112"/>
        <v>0</v>
      </c>
      <c r="BY124" s="93" t="str">
        <f>IF(OR($E124="",$G124=""),"",IF(AND($E$3=1),'Marks Entry 1st'!AO123,IF(AND($E$3=2),'Marks Entry 2nd'!AO123,IF(AND($E$3=3),'Marks Entry 3rd'!AO123,IF(AND($E$3=4),'Marks Entry 4th'!AO123,"")))))</f>
        <v/>
      </c>
      <c r="BZ124" s="93" t="str">
        <f>IF(OR($E124="",$G124=""),"",IF(AND($E$3=1),'Marks Entry 1st'!AP123,IF(AND($E$3=2),'Marks Entry 2nd'!AP123,IF(AND($E$3=3),'Marks Entry 3rd'!AP123,IF(AND($E$3=4),'Marks Entry 4th'!AP123,"")))))</f>
        <v/>
      </c>
      <c r="CA124" s="93" t="str">
        <f>IF(OR($E124="",$G124=""),"",IF(AND($E$3=1),'Marks Entry 1st'!AQ123,IF(AND($E$3=2),'Marks Entry 2nd'!AQ123,IF(AND($E$3=3),'Marks Entry 3rd'!AQ123,IF(AND($E$3=4),'Marks Entry 4th'!AQ123,"")))))</f>
        <v/>
      </c>
      <c r="CB124" s="92" t="str">
        <f t="shared" si="113"/>
        <v/>
      </c>
      <c r="CC124" s="87" t="str">
        <f t="shared" si="114"/>
        <v/>
      </c>
      <c r="CD124" s="144">
        <f t="shared" si="115"/>
        <v>0</v>
      </c>
      <c r="CE124" s="144" t="str">
        <f t="shared" si="116"/>
        <v/>
      </c>
      <c r="CF124" s="144" t="str">
        <f t="shared" si="74"/>
        <v/>
      </c>
      <c r="CG124" s="144" t="str">
        <f t="shared" si="117"/>
        <v/>
      </c>
      <c r="CH124" s="144" t="str">
        <f t="shared" si="75"/>
        <v/>
      </c>
      <c r="CI124" s="148" t="str">
        <f t="shared" si="76"/>
        <v/>
      </c>
      <c r="CJ124" s="380" t="str">
        <f>IF(OR($E124="",$G124=""),"",IF(AND($E$3=1),'Marks Entry 1st'!AR123,IF(AND($E$3=2),'Marks Entry 2nd'!AR123,IF(AND($E$3=3),'Marks Entry 3rd'!AR123,IF(AND($E$3=4),'Marks Entry 4th'!AR123,"")))))</f>
        <v/>
      </c>
      <c r="CK124" s="380" t="str">
        <f>IF(OR($E124="",$G124=""),"",IF(AND($E$3=1),'Marks Entry 1st'!AS123,IF(AND($E$3=2),'Marks Entry 2nd'!AS123,IF(AND($E$3=3),'Marks Entry 3rd'!AS123,IF(AND($E$3=4),'Marks Entry 4th'!AS123,"")))))</f>
        <v/>
      </c>
      <c r="CL124" s="380" t="str">
        <f>IF(OR($E124="",$G124=""),"",IF(AND($E$3=1),'Marks Entry 1st'!AT123,IF(AND($E$3=2),'Marks Entry 2nd'!AT123,IF(AND($E$3=3),'Marks Entry 3rd'!AT123,IF(AND($E$3=4),'Marks Entry 4th'!AT123,"")))))</f>
        <v/>
      </c>
      <c r="CM124" s="181" t="str">
        <f t="shared" si="118"/>
        <v/>
      </c>
      <c r="CN124" s="182">
        <f t="shared" si="119"/>
        <v>0</v>
      </c>
      <c r="CO124" s="182" t="str">
        <f t="shared" si="120"/>
        <v/>
      </c>
      <c r="CP124" s="182" t="str">
        <f t="shared" si="121"/>
        <v/>
      </c>
      <c r="CQ124" s="147" t="str">
        <f t="shared" si="77"/>
        <v/>
      </c>
      <c r="CR124" s="380" t="str">
        <f>IF(OR($E124="",$G124=""),"",IF(AND($E$3=1),'Marks Entry 1st'!AU123,IF(AND($E$3=2),'Marks Entry 2nd'!AU123,IF(AND($E$3=3),'Marks Entry 3rd'!AU123,IF(AND($E$3=4),'Marks Entry 4th'!AU123,"")))))</f>
        <v/>
      </c>
      <c r="CS124" s="380" t="str">
        <f>IF(OR($E124="",$G124=""),"",IF(AND($E$3=1),'Marks Entry 1st'!AV123,IF(AND($E$3=2),'Marks Entry 2nd'!AV123,IF(AND($E$3=3),'Marks Entry 3rd'!AV123,IF(AND($E$3=4),'Marks Entry 4th'!AV123,"")))))</f>
        <v/>
      </c>
      <c r="CT124" s="380" t="str">
        <f>IF(OR($E124="",$G124=""),"",IF(AND($E$3=1),'Marks Entry 1st'!AW123,IF(AND($E$3=2),'Marks Entry 2nd'!AW123,IF(AND($E$3=3),'Marks Entry 3rd'!AW123,IF(AND($E$3=4),'Marks Entry 4th'!AW123,"")))))</f>
        <v/>
      </c>
      <c r="CU124" s="181" t="str">
        <f t="shared" si="122"/>
        <v/>
      </c>
      <c r="CV124" s="182">
        <f t="shared" si="123"/>
        <v>0</v>
      </c>
      <c r="CW124" s="182" t="str">
        <f t="shared" si="124"/>
        <v/>
      </c>
      <c r="CX124" s="182" t="str">
        <f t="shared" si="125"/>
        <v/>
      </c>
      <c r="CY124" s="147" t="str">
        <f t="shared" si="78"/>
        <v/>
      </c>
      <c r="CZ124" s="380" t="str">
        <f>IF(OR($E124="",$G124=""),"",IF(AND($E$3=1),'Marks Entry 1st'!AX123,IF(AND($E$3=2),'Marks Entry 2nd'!AX123,IF(AND($E$3=3),'Marks Entry 3rd'!AX123,IF(AND($E$3=4),'Marks Entry 4th'!AX123,"")))))</f>
        <v/>
      </c>
      <c r="DA124" s="380" t="str">
        <f>IF(OR($E124="",$G124=""),"",IF(AND($E$3=1),'Marks Entry 1st'!AY123,IF(AND($E$3=2),'Marks Entry 2nd'!AY123,IF(AND($E$3=3),'Marks Entry 3rd'!AY123,IF(AND($E$3=4),'Marks Entry 4th'!AY123,"")))))</f>
        <v/>
      </c>
      <c r="DB124" s="380" t="str">
        <f>IF(OR($E124="",$G124=""),"",IF(AND($E$3=1),'Marks Entry 1st'!AZ123,IF(AND($E$3=2),'Marks Entry 2nd'!AZ123,IF(AND($E$3=3),'Marks Entry 3rd'!AZ123,IF(AND($E$3=4),'Marks Entry 4th'!AZ123,"")))))</f>
        <v/>
      </c>
      <c r="DC124" s="181" t="str">
        <f t="shared" si="126"/>
        <v/>
      </c>
      <c r="DD124" s="182">
        <f t="shared" si="127"/>
        <v>0</v>
      </c>
      <c r="DE124" s="182" t="str">
        <f t="shared" si="128"/>
        <v/>
      </c>
      <c r="DF124" s="182" t="str">
        <f t="shared" si="129"/>
        <v/>
      </c>
      <c r="DG124" s="147" t="str">
        <f t="shared" si="79"/>
        <v/>
      </c>
      <c r="DH124" s="104" t="str">
        <f t="shared" si="80"/>
        <v/>
      </c>
      <c r="DI124" s="105" t="str">
        <f t="shared" si="81"/>
        <v/>
      </c>
      <c r="DJ124" s="111" t="str">
        <f t="shared" si="82"/>
        <v/>
      </c>
      <c r="DK124" s="112" t="str">
        <f t="shared" si="83"/>
        <v/>
      </c>
      <c r="DL124" s="386" t="str">
        <f t="shared" si="84"/>
        <v/>
      </c>
      <c r="DM124" s="72" t="str">
        <f>IF(OR($E124="",$G124=""),"",IF(AND($E$3=1),'Marks Entry 1st'!BA123,IF(AND($E$3=2),'Marks Entry 2nd'!BA123,IF(AND($E$3=3),'Marks Entry 3rd'!BA123,IF(AND($E$3=4),'Marks Entry 4th'!BA123,"")))))</f>
        <v/>
      </c>
      <c r="DN124" s="72" t="str">
        <f>IF(OR($E124="",$G124=""),"",IF(AND($E$3=1),'Marks Entry 1st'!BB123,IF(AND($E$3=2),'Marks Entry 2nd'!BB123,IF(AND($E$3=3),'Marks Entry 3rd'!BB123,IF(AND($E$3=4),'Marks Entry 4th'!BB123,"")))))</f>
        <v/>
      </c>
      <c r="DO124" s="328" t="str">
        <f t="shared" si="85"/>
        <v/>
      </c>
      <c r="DP124" s="73"/>
      <c r="DW124" s="75">
        <f>IF(AND($E$3=1),'Marks Entry 1st'!I123,IF(AND($E$3=2),'Marks Entry 2nd'!I123,IF(AND($E$3=3),'Marks Entry 3rd'!I123,IF(AND($E$3=4),'Marks Entry 4th'!I123,""))))</f>
        <v>0</v>
      </c>
    </row>
    <row r="125" spans="1:127" ht="18.899999999999999" customHeight="1">
      <c r="A125" s="94">
        <v>118</v>
      </c>
      <c r="B125" s="94" t="str">
        <f>IF(OR(DW125=0,DW125=""),"",IF(AND($E$3=1),'Marks Entry 1st'!I124,IF(AND($E$3=2),'Marks Entry 2nd'!I124,IF(AND($E$3=3),'Marks Entry 3rd'!I124,IF(AND($E$3=4),'Marks Entry 4th'!I124,"")))))</f>
        <v/>
      </c>
      <c r="C125" s="95" t="str">
        <f>IF(OR(B125=0,B125=""),"",IF(AND($E$3=1),'Marks Entry 1st'!B124,IF(AND($E$3=2),'Marks Entry 2nd'!B124,IF(AND($E$3=3),'Marks Entry 3rd'!B124,IF(AND($E$3=4),'Marks Entry 4th'!B124,"")))))</f>
        <v/>
      </c>
      <c r="D125" s="95" t="str">
        <f>IF(OR(B125=0,B125=""),"",IF(AND($E$3=1),'Marks Entry 1st'!C124,IF(AND($E$3=2),'Marks Entry 2nd'!C124,IF(AND($E$3=3),'Marks Entry 3rd'!C124,IF(AND($E$3=4),'Marks Entry 4th'!C124,"")))))</f>
        <v/>
      </c>
      <c r="E125" s="96" t="str">
        <f>IF(OR(B125=0,B125=""),"",IF(AND($E$3=1),'Marks Entry 1st'!E124,IF(AND($E$3=2),'Marks Entry 2nd'!E124,IF(AND($E$3=3),'Marks Entry 3rd'!E124,IF(AND($E$3=4),'Marks Entry 4th'!E124,"")))))</f>
        <v/>
      </c>
      <c r="F125" s="95" t="str">
        <f>IF(OR(B125=0,B125=""),"",IF(AND($E$3=1),'Marks Entry 1st'!D124,IF(AND($E$3=2),'Marks Entry 2nd'!D124,IF(AND($E$3=3),'Marks Entry 3rd'!D124,IF(AND($E$3=4),'Marks Entry 4th'!D124,"")))))</f>
        <v/>
      </c>
      <c r="G125" s="90" t="str">
        <f>IF(OR(B125=0,B125=""),"",IF(AND($E$3=1),'Marks Entry 1st'!F124,IF(AND($E$3=2),'Marks Entry 2nd'!F124,IF(AND($E$3=3),'Marks Entry 3rd'!F124,IF(AND($E$3=4),'Marks Entry 4th'!F124,"")))))</f>
        <v/>
      </c>
      <c r="H125" s="90" t="str">
        <f>IF(OR(B125=0,B125=""),"",IF(AND($E$3=1),'Marks Entry 1st'!G124,IF(AND($E$3=2),'Marks Entry 2nd'!G124,IF(AND($E$3=3),'Marks Entry 3rd'!G124,IF(AND($E$3=4),'Marks Entry 4th'!G124,"")))))</f>
        <v/>
      </c>
      <c r="I125" s="90" t="str">
        <f>IF(OR(B125=0,B125=""),"",IF(AND($E$3=1),'Marks Entry 1st'!H124,IF(AND($E$3=2),'Marks Entry 2nd'!H124,IF(AND($E$3=3),'Marks Entry 3rd'!H124,IF(AND($E$3=4),'Marks Entry 4th'!H124,"")))))</f>
        <v/>
      </c>
      <c r="J125" s="379" t="str">
        <f>IF(OR(B125=0,B125=""),"",IF(AND($E$3=1),'Marks Entry 1st'!J124,IF(AND($E$3=2),'Marks Entry 2nd'!J124,IF(AND($E$3=3),'Marks Entry 3rd'!J124,IF(AND($E$3=4),'Marks Entry 4th'!J124,"")))))</f>
        <v/>
      </c>
      <c r="K125" s="379" t="str">
        <f>IF(OR(B125=0,B125=""),"",IF(AND($E$3=1),'Marks Entry 1st'!K124,IF(AND($E$3=2),'Marks Entry 2nd'!K124,IF(AND($E$3=3),'Marks Entry 3rd'!K124,IF(AND($E$3=4),'Marks Entry 4th'!K124,"")))))</f>
        <v/>
      </c>
      <c r="L125" s="180" t="str">
        <f>IF(OR($E125="",$G125=""),"",IF(AND($E$3=1),'Marks Entry 1st'!L124,IF(AND($E$3=2),'Marks Entry 2nd'!L124,IF(AND($E$3=3),'Marks Entry 3rd'!L124,IF(AND($E$3=4),'Marks Entry 4th'!L124,"")))))</f>
        <v/>
      </c>
      <c r="M125" s="180" t="str">
        <f>IF(OR($E125="",$G125=""),"",IF(AND($E$3=1),'Marks Entry 1st'!M124,IF(AND($E$3=2),'Marks Entry 2nd'!M124,IF(AND($E$3=3),'Marks Entry 3rd'!M124,IF(AND($E$3=4),'Marks Entry 4th'!M124,"")))))</f>
        <v/>
      </c>
      <c r="N125" s="87" t="str">
        <f t="shared" si="86"/>
        <v/>
      </c>
      <c r="O125" s="180" t="str">
        <f>IF(OR($E125="",$G125=""),"",IF(AND($E$3=1),'Marks Entry 1st'!N124,IF(AND($E$3=2),'Marks Entry 2nd'!N124,IF(AND($E$3=3),'Marks Entry 3rd'!N124,IF(AND($E$3=4),'Marks Entry 4th'!N124,"")))))</f>
        <v/>
      </c>
      <c r="P125" s="180" t="str">
        <f>IF(OR($E125="",$G125=""),"",IF(AND($E$3=1),'Marks Entry 1st'!O124,IF(AND($E$3=2),'Marks Entry 2nd'!O124,IF(AND($E$3=3),'Marks Entry 3rd'!O124,IF(AND($E$3=4),'Marks Entry 4th'!O124,"")))))</f>
        <v/>
      </c>
      <c r="Q125" s="180" t="str">
        <f>IF(OR($E125="",$G125=""),"",IF(AND($E$3=1),'Marks Entry 1st'!P124,IF(AND($E$3=2),'Marks Entry 2nd'!P124,IF(AND($E$3=3),'Marks Entry 3rd'!P124,IF(AND($E$3=4),'Marks Entry 4th'!P124,"")))))</f>
        <v/>
      </c>
      <c r="R125" s="91" t="str">
        <f t="shared" si="87"/>
        <v/>
      </c>
      <c r="S125" s="87">
        <f t="shared" si="88"/>
        <v>0</v>
      </c>
      <c r="T125" s="93" t="str">
        <f>IF(OR($E125="",$G125=""),"",IF(AND($E$3=1),'Marks Entry 1st'!Q124,IF(AND($E$3=2),'Marks Entry 2nd'!Q124,IF(AND($E$3=3),'Marks Entry 3rd'!Q124,IF(AND($E$3=4),'Marks Entry 4th'!Q124,"")))))</f>
        <v/>
      </c>
      <c r="U125" s="93" t="str">
        <f>IF(OR($E125="",$G125=""),"",IF(AND($E$3=1),'Marks Entry 1st'!R124,IF(AND($E$3=2),'Marks Entry 2nd'!R124,IF(AND($E$3=3),'Marks Entry 3rd'!R124,IF(AND($E$3=4),'Marks Entry 4th'!R124,"")))))</f>
        <v/>
      </c>
      <c r="V125" s="93" t="str">
        <f>IF(OR($E125="",$G125=""),"",IF(AND($E$3=1),'Marks Entry 1st'!S124,IF(AND($E$3=2),'Marks Entry 2nd'!S124,IF(AND($E$3=3),'Marks Entry 3rd'!S124,IF(AND($E$3=4),'Marks Entry 4th'!S124,"")))))</f>
        <v/>
      </c>
      <c r="W125" s="92" t="str">
        <f t="shared" si="89"/>
        <v/>
      </c>
      <c r="X125" s="87" t="str">
        <f t="shared" si="90"/>
        <v/>
      </c>
      <c r="Y125" s="144">
        <f t="shared" si="91"/>
        <v>0</v>
      </c>
      <c r="Z125" s="144" t="str">
        <f t="shared" si="92"/>
        <v/>
      </c>
      <c r="AA125" s="144" t="str">
        <f t="shared" si="65"/>
        <v/>
      </c>
      <c r="AB125" s="144" t="str">
        <f t="shared" si="93"/>
        <v/>
      </c>
      <c r="AC125" s="144" t="str">
        <f t="shared" si="66"/>
        <v/>
      </c>
      <c r="AD125" s="148" t="str">
        <f t="shared" si="67"/>
        <v/>
      </c>
      <c r="AE125" s="180" t="str">
        <f>IF(OR($E125="",$G125=""),"",IF(AND($E$3=1),'Marks Entry 1st'!T124,IF(AND($E$3=2),'Marks Entry 2nd'!T124,IF(AND($E$3=3),'Marks Entry 3rd'!T124,IF(AND($E$3=4),'Marks Entry 4th'!T124,"")))))</f>
        <v/>
      </c>
      <c r="AF125" s="180" t="str">
        <f>IF(OR($E125="",$G125=""),"",IF(AND($E$3=1),'Marks Entry 1st'!U124,IF(AND($E$3=2),'Marks Entry 2nd'!U124,IF(AND($E$3=3),'Marks Entry 3rd'!U124,IF(AND($E$3=4),'Marks Entry 4th'!U124,"")))))</f>
        <v/>
      </c>
      <c r="AG125" s="87" t="str">
        <f t="shared" si="94"/>
        <v/>
      </c>
      <c r="AH125" s="180" t="str">
        <f>IF(OR($E125="",$G125=""),"",IF(AND($E$3=1),'Marks Entry 1st'!V124,IF(AND($E$3=2),'Marks Entry 2nd'!V124,IF(AND($E$3=3),'Marks Entry 3rd'!V124,IF(AND($E$3=4),'Marks Entry 4th'!V124,"")))))</f>
        <v/>
      </c>
      <c r="AI125" s="180" t="str">
        <f>IF(OR($E125="",$G125=""),"",IF(AND($E$3=1),'Marks Entry 1st'!W124,IF(AND($E$3=2),'Marks Entry 2nd'!W124,IF(AND($E$3=3),'Marks Entry 3rd'!W124,IF(AND($E$3=4),'Marks Entry 4th'!W124,"")))))</f>
        <v/>
      </c>
      <c r="AJ125" s="180" t="str">
        <f>IF(OR($E125="",$G125=""),"",IF(AND($E$3=1),'Marks Entry 1st'!X124,IF(AND($E$3=2),'Marks Entry 2nd'!X124,IF(AND($E$3=3),'Marks Entry 3rd'!X124,IF(AND($E$3=4),'Marks Entry 4th'!X124,"")))))</f>
        <v/>
      </c>
      <c r="AK125" s="91" t="str">
        <f t="shared" si="95"/>
        <v/>
      </c>
      <c r="AL125" s="87">
        <f t="shared" si="96"/>
        <v>0</v>
      </c>
      <c r="AM125" s="93" t="str">
        <f>IF(OR($E125="",$G125=""),"",IF(AND($E$3=1),'Marks Entry 1st'!Y124,IF(AND($E$3=2),'Marks Entry 2nd'!Y124,IF(AND($E$3=3),'Marks Entry 3rd'!Y124,IF(AND($E$3=4),'Marks Entry 4th'!Y124,"")))))</f>
        <v/>
      </c>
      <c r="AN125" s="93" t="str">
        <f>IF(OR($E125="",$G125=""),"",IF(AND($E$3=1),'Marks Entry 1st'!Z124,IF(AND($E$3=2),'Marks Entry 2nd'!Z124,IF(AND($E$3=3),'Marks Entry 3rd'!Z124,IF(AND($E$3=4),'Marks Entry 4th'!Z124,"")))))</f>
        <v/>
      </c>
      <c r="AO125" s="93" t="str">
        <f>IF(OR($E125="",$G125=""),"",IF(AND($E$3=1),'Marks Entry 1st'!AA124,IF(AND($E$3=2),'Marks Entry 2nd'!AA124,IF(AND($E$3=3),'Marks Entry 3rd'!AA124,IF(AND($E$3=4),'Marks Entry 4th'!AA124,"")))))</f>
        <v/>
      </c>
      <c r="AP125" s="92" t="str">
        <f t="shared" si="97"/>
        <v/>
      </c>
      <c r="AQ125" s="87" t="str">
        <f t="shared" si="98"/>
        <v/>
      </c>
      <c r="AR125" s="144">
        <f t="shared" si="99"/>
        <v>0</v>
      </c>
      <c r="AS125" s="144" t="str">
        <f t="shared" si="100"/>
        <v/>
      </c>
      <c r="AT125" s="144" t="str">
        <f t="shared" si="68"/>
        <v/>
      </c>
      <c r="AU125" s="144" t="str">
        <f t="shared" si="101"/>
        <v/>
      </c>
      <c r="AV125" s="144" t="str">
        <f t="shared" si="69"/>
        <v/>
      </c>
      <c r="AW125" s="148" t="str">
        <f t="shared" si="70"/>
        <v/>
      </c>
      <c r="AX125" s="180" t="str">
        <f>IF(OR($E125="",$G125=""),"",IF(AND($E$3=1),'Marks Entry 1st'!AB124,IF(AND($E$3=2),'Marks Entry 2nd'!AB124,IF(AND($E$3=3),'Marks Entry 3rd'!AB124,IF(AND($E$3=4),'Marks Entry 4th'!AB124,"")))))</f>
        <v/>
      </c>
      <c r="AY125" s="180" t="str">
        <f>IF(OR($E125="",$G125=""),"",IF(AND($E$3=1),'Marks Entry 1st'!AC124,IF(AND($E$3=2),'Marks Entry 2nd'!AC124,IF(AND($E$3=3),'Marks Entry 3rd'!AC124,IF(AND($E$3=4),'Marks Entry 4th'!AC124,"")))))</f>
        <v/>
      </c>
      <c r="AZ125" s="87" t="str">
        <f t="shared" si="102"/>
        <v/>
      </c>
      <c r="BA125" s="180" t="str">
        <f>IF(OR($E125="",$G125=""),"",IF(AND($E$3=1),'Marks Entry 1st'!AD124,IF(AND($E$3=2),'Marks Entry 2nd'!AD124,IF(AND($E$3=3),'Marks Entry 3rd'!AD124,IF(AND($E$3=4),'Marks Entry 4th'!AD124,"")))))</f>
        <v/>
      </c>
      <c r="BB125" s="180" t="str">
        <f>IF(OR($E125="",$G125=""),"",IF(AND($E$3=1),'Marks Entry 1st'!AE124,IF(AND($E$3=2),'Marks Entry 2nd'!AE124,IF(AND($E$3=3),'Marks Entry 3rd'!AE124,IF(AND($E$3=4),'Marks Entry 4th'!AE124,"")))))</f>
        <v/>
      </c>
      <c r="BC125" s="180" t="str">
        <f>IF(OR($E125="",$G125=""),"",IF(AND($E$3=1),'Marks Entry 1st'!AF124,IF(AND($E$3=2),'Marks Entry 2nd'!AF124,IF(AND($E$3=3),'Marks Entry 3rd'!AF124,IF(AND($E$3=4),'Marks Entry 4th'!AF124,"")))))</f>
        <v/>
      </c>
      <c r="BD125" s="91" t="str">
        <f t="shared" si="103"/>
        <v/>
      </c>
      <c r="BE125" s="87">
        <f t="shared" si="104"/>
        <v>0</v>
      </c>
      <c r="BF125" s="93" t="str">
        <f>IF(OR($E125="",$G125=""),"",IF(AND($E$3=1),'Marks Entry 1st'!AG124,IF(AND($E$3=2),'Marks Entry 2nd'!AG124,IF(AND($E$3=3),'Marks Entry 3rd'!AG124,IF(AND($E$3=4),'Marks Entry 4th'!AG124,"")))))</f>
        <v/>
      </c>
      <c r="BG125" s="93" t="str">
        <f>IF(OR($E125="",$G125=""),"",IF(AND($E$3=1),'Marks Entry 1st'!AH124,IF(AND($E$3=2),'Marks Entry 2nd'!AH124,IF(AND($E$3=3),'Marks Entry 3rd'!AH124,IF(AND($E$3=4),'Marks Entry 4th'!AH124,"")))))</f>
        <v/>
      </c>
      <c r="BH125" s="93" t="str">
        <f>IF(OR($E125="",$G125=""),"",IF(AND($E$3=1),'Marks Entry 1st'!AI124,IF(AND($E$3=2),'Marks Entry 2nd'!AI124,IF(AND($E$3=3),'Marks Entry 3rd'!AI124,IF(AND($E$3=4),'Marks Entry 4th'!AI124,"")))))</f>
        <v/>
      </c>
      <c r="BI125" s="92" t="str">
        <f t="shared" si="105"/>
        <v/>
      </c>
      <c r="BJ125" s="87" t="str">
        <f t="shared" si="106"/>
        <v/>
      </c>
      <c r="BK125" s="144">
        <f t="shared" si="107"/>
        <v>0</v>
      </c>
      <c r="BL125" s="144" t="str">
        <f t="shared" si="108"/>
        <v/>
      </c>
      <c r="BM125" s="144" t="str">
        <f t="shared" si="71"/>
        <v/>
      </c>
      <c r="BN125" s="144" t="str">
        <f t="shared" si="109"/>
        <v/>
      </c>
      <c r="BO125" s="144" t="str">
        <f t="shared" si="72"/>
        <v/>
      </c>
      <c r="BP125" s="148" t="str">
        <f t="shared" si="73"/>
        <v/>
      </c>
      <c r="BQ125" s="180" t="str">
        <f>IF(OR($E125="",$G125=""),"",IF(AND($E$3=1),'Marks Entry 1st'!AJ124,IF(AND($E$3=2),'Marks Entry 2nd'!AJ124,IF(AND($E$3=3),'Marks Entry 3rd'!AJ124,IF(AND($E$3=4),'Marks Entry 4th'!AJ124,"")))))</f>
        <v/>
      </c>
      <c r="BR125" s="180" t="str">
        <f>IF(OR($E125="",$G125=""),"",IF(AND($E$3=1),'Marks Entry 1st'!AK124,IF(AND($E$3=2),'Marks Entry 2nd'!AK124,IF(AND($E$3=3),'Marks Entry 3rd'!AK124,IF(AND($E$3=4),'Marks Entry 4th'!AK124,"")))))</f>
        <v/>
      </c>
      <c r="BS125" s="87" t="str">
        <f t="shared" si="110"/>
        <v/>
      </c>
      <c r="BT125" s="180" t="str">
        <f>IF(OR($E125="",$G125=""),"",IF(AND($E$3=1),'Marks Entry 1st'!AL124,IF(AND($E$3=2),'Marks Entry 2nd'!AL124,IF(AND($E$3=3),'Marks Entry 3rd'!AL124,IF(AND($E$3=4),'Marks Entry 4th'!AL124,"")))))</f>
        <v/>
      </c>
      <c r="BU125" s="180" t="str">
        <f>IF(OR($E125="",$G125=""),"",IF(AND($E$3=1),'Marks Entry 1st'!AM124,IF(AND($E$3=2),'Marks Entry 2nd'!AM124,IF(AND($E$3=3),'Marks Entry 3rd'!AM124,IF(AND($E$3=4),'Marks Entry 4th'!AM124,"")))))</f>
        <v/>
      </c>
      <c r="BV125" s="180" t="str">
        <f>IF(OR($E125="",$G125=""),"",IF(AND($E$3=1),'Marks Entry 1st'!AN124,IF(AND($E$3=2),'Marks Entry 2nd'!AN124,IF(AND($E$3=3),'Marks Entry 3rd'!AN124,IF(AND($E$3=4),'Marks Entry 4th'!AN124,"")))))</f>
        <v/>
      </c>
      <c r="BW125" s="91" t="str">
        <f t="shared" si="111"/>
        <v/>
      </c>
      <c r="BX125" s="87">
        <f t="shared" si="112"/>
        <v>0</v>
      </c>
      <c r="BY125" s="93" t="str">
        <f>IF(OR($E125="",$G125=""),"",IF(AND($E$3=1),'Marks Entry 1st'!AO124,IF(AND($E$3=2),'Marks Entry 2nd'!AO124,IF(AND($E$3=3),'Marks Entry 3rd'!AO124,IF(AND($E$3=4),'Marks Entry 4th'!AO124,"")))))</f>
        <v/>
      </c>
      <c r="BZ125" s="93" t="str">
        <f>IF(OR($E125="",$G125=""),"",IF(AND($E$3=1),'Marks Entry 1st'!AP124,IF(AND($E$3=2),'Marks Entry 2nd'!AP124,IF(AND($E$3=3),'Marks Entry 3rd'!AP124,IF(AND($E$3=4),'Marks Entry 4th'!AP124,"")))))</f>
        <v/>
      </c>
      <c r="CA125" s="93" t="str">
        <f>IF(OR($E125="",$G125=""),"",IF(AND($E$3=1),'Marks Entry 1st'!AQ124,IF(AND($E$3=2),'Marks Entry 2nd'!AQ124,IF(AND($E$3=3),'Marks Entry 3rd'!AQ124,IF(AND($E$3=4),'Marks Entry 4th'!AQ124,"")))))</f>
        <v/>
      </c>
      <c r="CB125" s="92" t="str">
        <f t="shared" si="113"/>
        <v/>
      </c>
      <c r="CC125" s="87" t="str">
        <f t="shared" si="114"/>
        <v/>
      </c>
      <c r="CD125" s="144">
        <f t="shared" si="115"/>
        <v>0</v>
      </c>
      <c r="CE125" s="144" t="str">
        <f t="shared" si="116"/>
        <v/>
      </c>
      <c r="CF125" s="144" t="str">
        <f t="shared" si="74"/>
        <v/>
      </c>
      <c r="CG125" s="144" t="str">
        <f t="shared" si="117"/>
        <v/>
      </c>
      <c r="CH125" s="144" t="str">
        <f t="shared" si="75"/>
        <v/>
      </c>
      <c r="CI125" s="148" t="str">
        <f t="shared" si="76"/>
        <v/>
      </c>
      <c r="CJ125" s="380" t="str">
        <f>IF(OR($E125="",$G125=""),"",IF(AND($E$3=1),'Marks Entry 1st'!AR124,IF(AND($E$3=2),'Marks Entry 2nd'!AR124,IF(AND($E$3=3),'Marks Entry 3rd'!AR124,IF(AND($E$3=4),'Marks Entry 4th'!AR124,"")))))</f>
        <v/>
      </c>
      <c r="CK125" s="380" t="str">
        <f>IF(OR($E125="",$G125=""),"",IF(AND($E$3=1),'Marks Entry 1st'!AS124,IF(AND($E$3=2),'Marks Entry 2nd'!AS124,IF(AND($E$3=3),'Marks Entry 3rd'!AS124,IF(AND($E$3=4),'Marks Entry 4th'!AS124,"")))))</f>
        <v/>
      </c>
      <c r="CL125" s="380" t="str">
        <f>IF(OR($E125="",$G125=""),"",IF(AND($E$3=1),'Marks Entry 1st'!AT124,IF(AND($E$3=2),'Marks Entry 2nd'!AT124,IF(AND($E$3=3),'Marks Entry 3rd'!AT124,IF(AND($E$3=4),'Marks Entry 4th'!AT124,"")))))</f>
        <v/>
      </c>
      <c r="CM125" s="181" t="str">
        <f t="shared" si="118"/>
        <v/>
      </c>
      <c r="CN125" s="182">
        <f t="shared" si="119"/>
        <v>0</v>
      </c>
      <c r="CO125" s="182" t="str">
        <f t="shared" si="120"/>
        <v/>
      </c>
      <c r="CP125" s="182" t="str">
        <f t="shared" si="121"/>
        <v/>
      </c>
      <c r="CQ125" s="147" t="str">
        <f t="shared" si="77"/>
        <v/>
      </c>
      <c r="CR125" s="380" t="str">
        <f>IF(OR($E125="",$G125=""),"",IF(AND($E$3=1),'Marks Entry 1st'!AU124,IF(AND($E$3=2),'Marks Entry 2nd'!AU124,IF(AND($E$3=3),'Marks Entry 3rd'!AU124,IF(AND($E$3=4),'Marks Entry 4th'!AU124,"")))))</f>
        <v/>
      </c>
      <c r="CS125" s="380" t="str">
        <f>IF(OR($E125="",$G125=""),"",IF(AND($E$3=1),'Marks Entry 1st'!AV124,IF(AND($E$3=2),'Marks Entry 2nd'!AV124,IF(AND($E$3=3),'Marks Entry 3rd'!AV124,IF(AND($E$3=4),'Marks Entry 4th'!AV124,"")))))</f>
        <v/>
      </c>
      <c r="CT125" s="380" t="str">
        <f>IF(OR($E125="",$G125=""),"",IF(AND($E$3=1),'Marks Entry 1st'!AW124,IF(AND($E$3=2),'Marks Entry 2nd'!AW124,IF(AND($E$3=3),'Marks Entry 3rd'!AW124,IF(AND($E$3=4),'Marks Entry 4th'!AW124,"")))))</f>
        <v/>
      </c>
      <c r="CU125" s="181" t="str">
        <f t="shared" si="122"/>
        <v/>
      </c>
      <c r="CV125" s="182">
        <f t="shared" si="123"/>
        <v>0</v>
      </c>
      <c r="CW125" s="182" t="str">
        <f t="shared" si="124"/>
        <v/>
      </c>
      <c r="CX125" s="182" t="str">
        <f t="shared" si="125"/>
        <v/>
      </c>
      <c r="CY125" s="147" t="str">
        <f t="shared" si="78"/>
        <v/>
      </c>
      <c r="CZ125" s="380" t="str">
        <f>IF(OR($E125="",$G125=""),"",IF(AND($E$3=1),'Marks Entry 1st'!AX124,IF(AND($E$3=2),'Marks Entry 2nd'!AX124,IF(AND($E$3=3),'Marks Entry 3rd'!AX124,IF(AND($E$3=4),'Marks Entry 4th'!AX124,"")))))</f>
        <v/>
      </c>
      <c r="DA125" s="380" t="str">
        <f>IF(OR($E125="",$G125=""),"",IF(AND($E$3=1),'Marks Entry 1st'!AY124,IF(AND($E$3=2),'Marks Entry 2nd'!AY124,IF(AND($E$3=3),'Marks Entry 3rd'!AY124,IF(AND($E$3=4),'Marks Entry 4th'!AY124,"")))))</f>
        <v/>
      </c>
      <c r="DB125" s="380" t="str">
        <f>IF(OR($E125="",$G125=""),"",IF(AND($E$3=1),'Marks Entry 1st'!AZ124,IF(AND($E$3=2),'Marks Entry 2nd'!AZ124,IF(AND($E$3=3),'Marks Entry 3rd'!AZ124,IF(AND($E$3=4),'Marks Entry 4th'!AZ124,"")))))</f>
        <v/>
      </c>
      <c r="DC125" s="181" t="str">
        <f t="shared" si="126"/>
        <v/>
      </c>
      <c r="DD125" s="182">
        <f t="shared" si="127"/>
        <v>0</v>
      </c>
      <c r="DE125" s="182" t="str">
        <f t="shared" si="128"/>
        <v/>
      </c>
      <c r="DF125" s="182" t="str">
        <f t="shared" si="129"/>
        <v/>
      </c>
      <c r="DG125" s="147" t="str">
        <f t="shared" si="79"/>
        <v/>
      </c>
      <c r="DH125" s="104" t="str">
        <f t="shared" si="80"/>
        <v/>
      </c>
      <c r="DI125" s="105" t="str">
        <f t="shared" si="81"/>
        <v/>
      </c>
      <c r="DJ125" s="111" t="str">
        <f t="shared" si="82"/>
        <v/>
      </c>
      <c r="DK125" s="112" t="str">
        <f t="shared" si="83"/>
        <v/>
      </c>
      <c r="DL125" s="386" t="str">
        <f t="shared" si="84"/>
        <v/>
      </c>
      <c r="DM125" s="72" t="str">
        <f>IF(OR($E125="",$G125=""),"",IF(AND($E$3=1),'Marks Entry 1st'!BA124,IF(AND($E$3=2),'Marks Entry 2nd'!BA124,IF(AND($E$3=3),'Marks Entry 3rd'!BA124,IF(AND($E$3=4),'Marks Entry 4th'!BA124,"")))))</f>
        <v/>
      </c>
      <c r="DN125" s="72" t="str">
        <f>IF(OR($E125="",$G125=""),"",IF(AND($E$3=1),'Marks Entry 1st'!BB124,IF(AND($E$3=2),'Marks Entry 2nd'!BB124,IF(AND($E$3=3),'Marks Entry 3rd'!BB124,IF(AND($E$3=4),'Marks Entry 4th'!BB124,"")))))</f>
        <v/>
      </c>
      <c r="DO125" s="328" t="str">
        <f t="shared" si="85"/>
        <v/>
      </c>
      <c r="DP125" s="73"/>
      <c r="DW125" s="75">
        <f>IF(AND($E$3=1),'Marks Entry 1st'!I124,IF(AND($E$3=2),'Marks Entry 2nd'!I124,IF(AND($E$3=3),'Marks Entry 3rd'!I124,IF(AND($E$3=4),'Marks Entry 4th'!I124,""))))</f>
        <v>0</v>
      </c>
    </row>
    <row r="126" spans="1:127" ht="18.899999999999999" customHeight="1">
      <c r="A126" s="94">
        <v>119</v>
      </c>
      <c r="B126" s="94" t="str">
        <f>IF(OR(DW126=0,DW126=""),"",IF(AND($E$3=1),'Marks Entry 1st'!I125,IF(AND($E$3=2),'Marks Entry 2nd'!I125,IF(AND($E$3=3),'Marks Entry 3rd'!I125,IF(AND($E$3=4),'Marks Entry 4th'!I125,"")))))</f>
        <v/>
      </c>
      <c r="C126" s="95" t="str">
        <f>IF(OR(B126=0,B126=""),"",IF(AND($E$3=1),'Marks Entry 1st'!B125,IF(AND($E$3=2),'Marks Entry 2nd'!B125,IF(AND($E$3=3),'Marks Entry 3rd'!B125,IF(AND($E$3=4),'Marks Entry 4th'!B125,"")))))</f>
        <v/>
      </c>
      <c r="D126" s="95" t="str">
        <f>IF(OR(B126=0,B126=""),"",IF(AND($E$3=1),'Marks Entry 1st'!C125,IF(AND($E$3=2),'Marks Entry 2nd'!C125,IF(AND($E$3=3),'Marks Entry 3rd'!C125,IF(AND($E$3=4),'Marks Entry 4th'!C125,"")))))</f>
        <v/>
      </c>
      <c r="E126" s="96" t="str">
        <f>IF(OR(B126=0,B126=""),"",IF(AND($E$3=1),'Marks Entry 1st'!E125,IF(AND($E$3=2),'Marks Entry 2nd'!E125,IF(AND($E$3=3),'Marks Entry 3rd'!E125,IF(AND($E$3=4),'Marks Entry 4th'!E125,"")))))</f>
        <v/>
      </c>
      <c r="F126" s="95" t="str">
        <f>IF(OR(B126=0,B126=""),"",IF(AND($E$3=1),'Marks Entry 1st'!D125,IF(AND($E$3=2),'Marks Entry 2nd'!D125,IF(AND($E$3=3),'Marks Entry 3rd'!D125,IF(AND($E$3=4),'Marks Entry 4th'!D125,"")))))</f>
        <v/>
      </c>
      <c r="G126" s="90" t="str">
        <f>IF(OR(B126=0,B126=""),"",IF(AND($E$3=1),'Marks Entry 1st'!F125,IF(AND($E$3=2),'Marks Entry 2nd'!F125,IF(AND($E$3=3),'Marks Entry 3rd'!F125,IF(AND($E$3=4),'Marks Entry 4th'!F125,"")))))</f>
        <v/>
      </c>
      <c r="H126" s="90" t="str">
        <f>IF(OR(B126=0,B126=""),"",IF(AND($E$3=1),'Marks Entry 1st'!G125,IF(AND($E$3=2),'Marks Entry 2nd'!G125,IF(AND($E$3=3),'Marks Entry 3rd'!G125,IF(AND($E$3=4),'Marks Entry 4th'!G125,"")))))</f>
        <v/>
      </c>
      <c r="I126" s="90" t="str">
        <f>IF(OR(B126=0,B126=""),"",IF(AND($E$3=1),'Marks Entry 1st'!H125,IF(AND($E$3=2),'Marks Entry 2nd'!H125,IF(AND($E$3=3),'Marks Entry 3rd'!H125,IF(AND($E$3=4),'Marks Entry 4th'!H125,"")))))</f>
        <v/>
      </c>
      <c r="J126" s="379" t="str">
        <f>IF(OR(B126=0,B126=""),"",IF(AND($E$3=1),'Marks Entry 1st'!J125,IF(AND($E$3=2),'Marks Entry 2nd'!J125,IF(AND($E$3=3),'Marks Entry 3rd'!J125,IF(AND($E$3=4),'Marks Entry 4th'!J125,"")))))</f>
        <v/>
      </c>
      <c r="K126" s="379" t="str">
        <f>IF(OR(B126=0,B126=""),"",IF(AND($E$3=1),'Marks Entry 1st'!K125,IF(AND($E$3=2),'Marks Entry 2nd'!K125,IF(AND($E$3=3),'Marks Entry 3rd'!K125,IF(AND($E$3=4),'Marks Entry 4th'!K125,"")))))</f>
        <v/>
      </c>
      <c r="L126" s="180" t="str">
        <f>IF(OR($E126="",$G126=""),"",IF(AND($E$3=1),'Marks Entry 1st'!L125,IF(AND($E$3=2),'Marks Entry 2nd'!L125,IF(AND($E$3=3),'Marks Entry 3rd'!L125,IF(AND($E$3=4),'Marks Entry 4th'!L125,"")))))</f>
        <v/>
      </c>
      <c r="M126" s="180" t="str">
        <f>IF(OR($E126="",$G126=""),"",IF(AND($E$3=1),'Marks Entry 1st'!M125,IF(AND($E$3=2),'Marks Entry 2nd'!M125,IF(AND($E$3=3),'Marks Entry 3rd'!M125,IF(AND($E$3=4),'Marks Entry 4th'!M125,"")))))</f>
        <v/>
      </c>
      <c r="N126" s="87" t="str">
        <f t="shared" si="86"/>
        <v/>
      </c>
      <c r="O126" s="180" t="str">
        <f>IF(OR($E126="",$G126=""),"",IF(AND($E$3=1),'Marks Entry 1st'!N125,IF(AND($E$3=2),'Marks Entry 2nd'!N125,IF(AND($E$3=3),'Marks Entry 3rd'!N125,IF(AND($E$3=4),'Marks Entry 4th'!N125,"")))))</f>
        <v/>
      </c>
      <c r="P126" s="180" t="str">
        <f>IF(OR($E126="",$G126=""),"",IF(AND($E$3=1),'Marks Entry 1st'!O125,IF(AND($E$3=2),'Marks Entry 2nd'!O125,IF(AND($E$3=3),'Marks Entry 3rd'!O125,IF(AND($E$3=4),'Marks Entry 4th'!O125,"")))))</f>
        <v/>
      </c>
      <c r="Q126" s="180" t="str">
        <f>IF(OR($E126="",$G126=""),"",IF(AND($E$3=1),'Marks Entry 1st'!P125,IF(AND($E$3=2),'Marks Entry 2nd'!P125,IF(AND($E$3=3),'Marks Entry 3rd'!P125,IF(AND($E$3=4),'Marks Entry 4th'!P125,"")))))</f>
        <v/>
      </c>
      <c r="R126" s="91" t="str">
        <f t="shared" si="87"/>
        <v/>
      </c>
      <c r="S126" s="87">
        <f t="shared" si="88"/>
        <v>0</v>
      </c>
      <c r="T126" s="93" t="str">
        <f>IF(OR($E126="",$G126=""),"",IF(AND($E$3=1),'Marks Entry 1st'!Q125,IF(AND($E$3=2),'Marks Entry 2nd'!Q125,IF(AND($E$3=3),'Marks Entry 3rd'!Q125,IF(AND($E$3=4),'Marks Entry 4th'!Q125,"")))))</f>
        <v/>
      </c>
      <c r="U126" s="93" t="str">
        <f>IF(OR($E126="",$G126=""),"",IF(AND($E$3=1),'Marks Entry 1st'!R125,IF(AND($E$3=2),'Marks Entry 2nd'!R125,IF(AND($E$3=3),'Marks Entry 3rd'!R125,IF(AND($E$3=4),'Marks Entry 4th'!R125,"")))))</f>
        <v/>
      </c>
      <c r="V126" s="93" t="str">
        <f>IF(OR($E126="",$G126=""),"",IF(AND($E$3=1),'Marks Entry 1st'!S125,IF(AND($E$3=2),'Marks Entry 2nd'!S125,IF(AND($E$3=3),'Marks Entry 3rd'!S125,IF(AND($E$3=4),'Marks Entry 4th'!S125,"")))))</f>
        <v/>
      </c>
      <c r="W126" s="92" t="str">
        <f t="shared" si="89"/>
        <v/>
      </c>
      <c r="X126" s="87" t="str">
        <f t="shared" si="90"/>
        <v/>
      </c>
      <c r="Y126" s="144">
        <f t="shared" si="91"/>
        <v>0</v>
      </c>
      <c r="Z126" s="144" t="str">
        <f t="shared" si="92"/>
        <v/>
      </c>
      <c r="AA126" s="144" t="str">
        <f t="shared" si="65"/>
        <v/>
      </c>
      <c r="AB126" s="144" t="str">
        <f t="shared" si="93"/>
        <v/>
      </c>
      <c r="AC126" s="144" t="str">
        <f t="shared" si="66"/>
        <v/>
      </c>
      <c r="AD126" s="148" t="str">
        <f t="shared" si="67"/>
        <v/>
      </c>
      <c r="AE126" s="180" t="str">
        <f>IF(OR($E126="",$G126=""),"",IF(AND($E$3=1),'Marks Entry 1st'!T125,IF(AND($E$3=2),'Marks Entry 2nd'!T125,IF(AND($E$3=3),'Marks Entry 3rd'!T125,IF(AND($E$3=4),'Marks Entry 4th'!T125,"")))))</f>
        <v/>
      </c>
      <c r="AF126" s="180" t="str">
        <f>IF(OR($E126="",$G126=""),"",IF(AND($E$3=1),'Marks Entry 1st'!U125,IF(AND($E$3=2),'Marks Entry 2nd'!U125,IF(AND($E$3=3),'Marks Entry 3rd'!U125,IF(AND($E$3=4),'Marks Entry 4th'!U125,"")))))</f>
        <v/>
      </c>
      <c r="AG126" s="87" t="str">
        <f t="shared" si="94"/>
        <v/>
      </c>
      <c r="AH126" s="180" t="str">
        <f>IF(OR($E126="",$G126=""),"",IF(AND($E$3=1),'Marks Entry 1st'!V125,IF(AND($E$3=2),'Marks Entry 2nd'!V125,IF(AND($E$3=3),'Marks Entry 3rd'!V125,IF(AND($E$3=4),'Marks Entry 4th'!V125,"")))))</f>
        <v/>
      </c>
      <c r="AI126" s="180" t="str">
        <f>IF(OR($E126="",$G126=""),"",IF(AND($E$3=1),'Marks Entry 1st'!W125,IF(AND($E$3=2),'Marks Entry 2nd'!W125,IF(AND($E$3=3),'Marks Entry 3rd'!W125,IF(AND($E$3=4),'Marks Entry 4th'!W125,"")))))</f>
        <v/>
      </c>
      <c r="AJ126" s="180" t="str">
        <f>IF(OR($E126="",$G126=""),"",IF(AND($E$3=1),'Marks Entry 1st'!X125,IF(AND($E$3=2),'Marks Entry 2nd'!X125,IF(AND($E$3=3),'Marks Entry 3rd'!X125,IF(AND($E$3=4),'Marks Entry 4th'!X125,"")))))</f>
        <v/>
      </c>
      <c r="AK126" s="91" t="str">
        <f t="shared" si="95"/>
        <v/>
      </c>
      <c r="AL126" s="87">
        <f t="shared" si="96"/>
        <v>0</v>
      </c>
      <c r="AM126" s="93" t="str">
        <f>IF(OR($E126="",$G126=""),"",IF(AND($E$3=1),'Marks Entry 1st'!Y125,IF(AND($E$3=2),'Marks Entry 2nd'!Y125,IF(AND($E$3=3),'Marks Entry 3rd'!Y125,IF(AND($E$3=4),'Marks Entry 4th'!Y125,"")))))</f>
        <v/>
      </c>
      <c r="AN126" s="93" t="str">
        <f>IF(OR($E126="",$G126=""),"",IF(AND($E$3=1),'Marks Entry 1st'!Z125,IF(AND($E$3=2),'Marks Entry 2nd'!Z125,IF(AND($E$3=3),'Marks Entry 3rd'!Z125,IF(AND($E$3=4),'Marks Entry 4th'!Z125,"")))))</f>
        <v/>
      </c>
      <c r="AO126" s="93" t="str">
        <f>IF(OR($E126="",$G126=""),"",IF(AND($E$3=1),'Marks Entry 1st'!AA125,IF(AND($E$3=2),'Marks Entry 2nd'!AA125,IF(AND($E$3=3),'Marks Entry 3rd'!AA125,IF(AND($E$3=4),'Marks Entry 4th'!AA125,"")))))</f>
        <v/>
      </c>
      <c r="AP126" s="92" t="str">
        <f t="shared" si="97"/>
        <v/>
      </c>
      <c r="AQ126" s="87" t="str">
        <f t="shared" si="98"/>
        <v/>
      </c>
      <c r="AR126" s="144">
        <f t="shared" si="99"/>
        <v>0</v>
      </c>
      <c r="AS126" s="144" t="str">
        <f t="shared" si="100"/>
        <v/>
      </c>
      <c r="AT126" s="144" t="str">
        <f t="shared" si="68"/>
        <v/>
      </c>
      <c r="AU126" s="144" t="str">
        <f t="shared" si="101"/>
        <v/>
      </c>
      <c r="AV126" s="144" t="str">
        <f t="shared" si="69"/>
        <v/>
      </c>
      <c r="AW126" s="148" t="str">
        <f t="shared" si="70"/>
        <v/>
      </c>
      <c r="AX126" s="180" t="str">
        <f>IF(OR($E126="",$G126=""),"",IF(AND($E$3=1),'Marks Entry 1st'!AB125,IF(AND($E$3=2),'Marks Entry 2nd'!AB125,IF(AND($E$3=3),'Marks Entry 3rd'!AB125,IF(AND($E$3=4),'Marks Entry 4th'!AB125,"")))))</f>
        <v/>
      </c>
      <c r="AY126" s="180" t="str">
        <f>IF(OR($E126="",$G126=""),"",IF(AND($E$3=1),'Marks Entry 1st'!AC125,IF(AND($E$3=2),'Marks Entry 2nd'!AC125,IF(AND($E$3=3),'Marks Entry 3rd'!AC125,IF(AND($E$3=4),'Marks Entry 4th'!AC125,"")))))</f>
        <v/>
      </c>
      <c r="AZ126" s="87" t="str">
        <f t="shared" si="102"/>
        <v/>
      </c>
      <c r="BA126" s="180" t="str">
        <f>IF(OR($E126="",$G126=""),"",IF(AND($E$3=1),'Marks Entry 1st'!AD125,IF(AND($E$3=2),'Marks Entry 2nd'!AD125,IF(AND($E$3=3),'Marks Entry 3rd'!AD125,IF(AND($E$3=4),'Marks Entry 4th'!AD125,"")))))</f>
        <v/>
      </c>
      <c r="BB126" s="180" t="str">
        <f>IF(OR($E126="",$G126=""),"",IF(AND($E$3=1),'Marks Entry 1st'!AE125,IF(AND($E$3=2),'Marks Entry 2nd'!AE125,IF(AND($E$3=3),'Marks Entry 3rd'!AE125,IF(AND($E$3=4),'Marks Entry 4th'!AE125,"")))))</f>
        <v/>
      </c>
      <c r="BC126" s="180" t="str">
        <f>IF(OR($E126="",$G126=""),"",IF(AND($E$3=1),'Marks Entry 1st'!AF125,IF(AND($E$3=2),'Marks Entry 2nd'!AF125,IF(AND($E$3=3),'Marks Entry 3rd'!AF125,IF(AND($E$3=4),'Marks Entry 4th'!AF125,"")))))</f>
        <v/>
      </c>
      <c r="BD126" s="91" t="str">
        <f t="shared" si="103"/>
        <v/>
      </c>
      <c r="BE126" s="87">
        <f t="shared" si="104"/>
        <v>0</v>
      </c>
      <c r="BF126" s="93" t="str">
        <f>IF(OR($E126="",$G126=""),"",IF(AND($E$3=1),'Marks Entry 1st'!AG125,IF(AND($E$3=2),'Marks Entry 2nd'!AG125,IF(AND($E$3=3),'Marks Entry 3rd'!AG125,IF(AND($E$3=4),'Marks Entry 4th'!AG125,"")))))</f>
        <v/>
      </c>
      <c r="BG126" s="93" t="str">
        <f>IF(OR($E126="",$G126=""),"",IF(AND($E$3=1),'Marks Entry 1st'!AH125,IF(AND($E$3=2),'Marks Entry 2nd'!AH125,IF(AND($E$3=3),'Marks Entry 3rd'!AH125,IF(AND($E$3=4),'Marks Entry 4th'!AH125,"")))))</f>
        <v/>
      </c>
      <c r="BH126" s="93" t="str">
        <f>IF(OR($E126="",$G126=""),"",IF(AND($E$3=1),'Marks Entry 1st'!AI125,IF(AND($E$3=2),'Marks Entry 2nd'!AI125,IF(AND($E$3=3),'Marks Entry 3rd'!AI125,IF(AND($E$3=4),'Marks Entry 4th'!AI125,"")))))</f>
        <v/>
      </c>
      <c r="BI126" s="92" t="str">
        <f t="shared" si="105"/>
        <v/>
      </c>
      <c r="BJ126" s="87" t="str">
        <f t="shared" si="106"/>
        <v/>
      </c>
      <c r="BK126" s="144">
        <f t="shared" si="107"/>
        <v>0</v>
      </c>
      <c r="BL126" s="144" t="str">
        <f t="shared" si="108"/>
        <v/>
      </c>
      <c r="BM126" s="144" t="str">
        <f t="shared" si="71"/>
        <v/>
      </c>
      <c r="BN126" s="144" t="str">
        <f t="shared" si="109"/>
        <v/>
      </c>
      <c r="BO126" s="144" t="str">
        <f t="shared" si="72"/>
        <v/>
      </c>
      <c r="BP126" s="148" t="str">
        <f t="shared" si="73"/>
        <v/>
      </c>
      <c r="BQ126" s="180" t="str">
        <f>IF(OR($E126="",$G126=""),"",IF(AND($E$3=1),'Marks Entry 1st'!AJ125,IF(AND($E$3=2),'Marks Entry 2nd'!AJ125,IF(AND($E$3=3),'Marks Entry 3rd'!AJ125,IF(AND($E$3=4),'Marks Entry 4th'!AJ125,"")))))</f>
        <v/>
      </c>
      <c r="BR126" s="180" t="str">
        <f>IF(OR($E126="",$G126=""),"",IF(AND($E$3=1),'Marks Entry 1st'!AK125,IF(AND($E$3=2),'Marks Entry 2nd'!AK125,IF(AND($E$3=3),'Marks Entry 3rd'!AK125,IF(AND($E$3=4),'Marks Entry 4th'!AK125,"")))))</f>
        <v/>
      </c>
      <c r="BS126" s="87" t="str">
        <f t="shared" si="110"/>
        <v/>
      </c>
      <c r="BT126" s="180" t="str">
        <f>IF(OR($E126="",$G126=""),"",IF(AND($E$3=1),'Marks Entry 1st'!AL125,IF(AND($E$3=2),'Marks Entry 2nd'!AL125,IF(AND($E$3=3),'Marks Entry 3rd'!AL125,IF(AND($E$3=4),'Marks Entry 4th'!AL125,"")))))</f>
        <v/>
      </c>
      <c r="BU126" s="180" t="str">
        <f>IF(OR($E126="",$G126=""),"",IF(AND($E$3=1),'Marks Entry 1st'!AM125,IF(AND($E$3=2),'Marks Entry 2nd'!AM125,IF(AND($E$3=3),'Marks Entry 3rd'!AM125,IF(AND($E$3=4),'Marks Entry 4th'!AM125,"")))))</f>
        <v/>
      </c>
      <c r="BV126" s="180" t="str">
        <f>IF(OR($E126="",$G126=""),"",IF(AND($E$3=1),'Marks Entry 1st'!AN125,IF(AND($E$3=2),'Marks Entry 2nd'!AN125,IF(AND($E$3=3),'Marks Entry 3rd'!AN125,IF(AND($E$3=4),'Marks Entry 4th'!AN125,"")))))</f>
        <v/>
      </c>
      <c r="BW126" s="91" t="str">
        <f t="shared" si="111"/>
        <v/>
      </c>
      <c r="BX126" s="87">
        <f t="shared" si="112"/>
        <v>0</v>
      </c>
      <c r="BY126" s="93" t="str">
        <f>IF(OR($E126="",$G126=""),"",IF(AND($E$3=1),'Marks Entry 1st'!AO125,IF(AND($E$3=2),'Marks Entry 2nd'!AO125,IF(AND($E$3=3),'Marks Entry 3rd'!AO125,IF(AND($E$3=4),'Marks Entry 4th'!AO125,"")))))</f>
        <v/>
      </c>
      <c r="BZ126" s="93" t="str">
        <f>IF(OR($E126="",$G126=""),"",IF(AND($E$3=1),'Marks Entry 1st'!AP125,IF(AND($E$3=2),'Marks Entry 2nd'!AP125,IF(AND($E$3=3),'Marks Entry 3rd'!AP125,IF(AND($E$3=4),'Marks Entry 4th'!AP125,"")))))</f>
        <v/>
      </c>
      <c r="CA126" s="93" t="str">
        <f>IF(OR($E126="",$G126=""),"",IF(AND($E$3=1),'Marks Entry 1st'!AQ125,IF(AND($E$3=2),'Marks Entry 2nd'!AQ125,IF(AND($E$3=3),'Marks Entry 3rd'!AQ125,IF(AND($E$3=4),'Marks Entry 4th'!AQ125,"")))))</f>
        <v/>
      </c>
      <c r="CB126" s="92" t="str">
        <f t="shared" si="113"/>
        <v/>
      </c>
      <c r="CC126" s="87" t="str">
        <f t="shared" si="114"/>
        <v/>
      </c>
      <c r="CD126" s="144">
        <f t="shared" si="115"/>
        <v>0</v>
      </c>
      <c r="CE126" s="144" t="str">
        <f t="shared" si="116"/>
        <v/>
      </c>
      <c r="CF126" s="144" t="str">
        <f t="shared" si="74"/>
        <v/>
      </c>
      <c r="CG126" s="144" t="str">
        <f t="shared" si="117"/>
        <v/>
      </c>
      <c r="CH126" s="144" t="str">
        <f t="shared" si="75"/>
        <v/>
      </c>
      <c r="CI126" s="148" t="str">
        <f t="shared" si="76"/>
        <v/>
      </c>
      <c r="CJ126" s="380" t="str">
        <f>IF(OR($E126="",$G126=""),"",IF(AND($E$3=1),'Marks Entry 1st'!AR125,IF(AND($E$3=2),'Marks Entry 2nd'!AR125,IF(AND($E$3=3),'Marks Entry 3rd'!AR125,IF(AND($E$3=4),'Marks Entry 4th'!AR125,"")))))</f>
        <v/>
      </c>
      <c r="CK126" s="380" t="str">
        <f>IF(OR($E126="",$G126=""),"",IF(AND($E$3=1),'Marks Entry 1st'!AS125,IF(AND($E$3=2),'Marks Entry 2nd'!AS125,IF(AND($E$3=3),'Marks Entry 3rd'!AS125,IF(AND($E$3=4),'Marks Entry 4th'!AS125,"")))))</f>
        <v/>
      </c>
      <c r="CL126" s="380" t="str">
        <f>IF(OR($E126="",$G126=""),"",IF(AND($E$3=1),'Marks Entry 1st'!AT125,IF(AND($E$3=2),'Marks Entry 2nd'!AT125,IF(AND($E$3=3),'Marks Entry 3rd'!AT125,IF(AND($E$3=4),'Marks Entry 4th'!AT125,"")))))</f>
        <v/>
      </c>
      <c r="CM126" s="181" t="str">
        <f t="shared" si="118"/>
        <v/>
      </c>
      <c r="CN126" s="182">
        <f t="shared" si="119"/>
        <v>0</v>
      </c>
      <c r="CO126" s="182" t="str">
        <f t="shared" si="120"/>
        <v/>
      </c>
      <c r="CP126" s="182" t="str">
        <f t="shared" si="121"/>
        <v/>
      </c>
      <c r="CQ126" s="147" t="str">
        <f t="shared" si="77"/>
        <v/>
      </c>
      <c r="CR126" s="380" t="str">
        <f>IF(OR($E126="",$G126=""),"",IF(AND($E$3=1),'Marks Entry 1st'!AU125,IF(AND($E$3=2),'Marks Entry 2nd'!AU125,IF(AND($E$3=3),'Marks Entry 3rd'!AU125,IF(AND($E$3=4),'Marks Entry 4th'!AU125,"")))))</f>
        <v/>
      </c>
      <c r="CS126" s="380" t="str">
        <f>IF(OR($E126="",$G126=""),"",IF(AND($E$3=1),'Marks Entry 1st'!AV125,IF(AND($E$3=2),'Marks Entry 2nd'!AV125,IF(AND($E$3=3),'Marks Entry 3rd'!AV125,IF(AND($E$3=4),'Marks Entry 4th'!AV125,"")))))</f>
        <v/>
      </c>
      <c r="CT126" s="380" t="str">
        <f>IF(OR($E126="",$G126=""),"",IF(AND($E$3=1),'Marks Entry 1st'!AW125,IF(AND($E$3=2),'Marks Entry 2nd'!AW125,IF(AND($E$3=3),'Marks Entry 3rd'!AW125,IF(AND($E$3=4),'Marks Entry 4th'!AW125,"")))))</f>
        <v/>
      </c>
      <c r="CU126" s="181" t="str">
        <f t="shared" si="122"/>
        <v/>
      </c>
      <c r="CV126" s="182">
        <f t="shared" si="123"/>
        <v>0</v>
      </c>
      <c r="CW126" s="182" t="str">
        <f t="shared" si="124"/>
        <v/>
      </c>
      <c r="CX126" s="182" t="str">
        <f t="shared" si="125"/>
        <v/>
      </c>
      <c r="CY126" s="147" t="str">
        <f t="shared" si="78"/>
        <v/>
      </c>
      <c r="CZ126" s="380" t="str">
        <f>IF(OR($E126="",$G126=""),"",IF(AND($E$3=1),'Marks Entry 1st'!AX125,IF(AND($E$3=2),'Marks Entry 2nd'!AX125,IF(AND($E$3=3),'Marks Entry 3rd'!AX125,IF(AND($E$3=4),'Marks Entry 4th'!AX125,"")))))</f>
        <v/>
      </c>
      <c r="DA126" s="380" t="str">
        <f>IF(OR($E126="",$G126=""),"",IF(AND($E$3=1),'Marks Entry 1st'!AY125,IF(AND($E$3=2),'Marks Entry 2nd'!AY125,IF(AND($E$3=3),'Marks Entry 3rd'!AY125,IF(AND($E$3=4),'Marks Entry 4th'!AY125,"")))))</f>
        <v/>
      </c>
      <c r="DB126" s="380" t="str">
        <f>IF(OR($E126="",$G126=""),"",IF(AND($E$3=1),'Marks Entry 1st'!AZ125,IF(AND($E$3=2),'Marks Entry 2nd'!AZ125,IF(AND($E$3=3),'Marks Entry 3rd'!AZ125,IF(AND($E$3=4),'Marks Entry 4th'!AZ125,"")))))</f>
        <v/>
      </c>
      <c r="DC126" s="181" t="str">
        <f t="shared" si="126"/>
        <v/>
      </c>
      <c r="DD126" s="182">
        <f t="shared" si="127"/>
        <v>0</v>
      </c>
      <c r="DE126" s="182" t="str">
        <f t="shared" si="128"/>
        <v/>
      </c>
      <c r="DF126" s="182" t="str">
        <f t="shared" si="129"/>
        <v/>
      </c>
      <c r="DG126" s="147" t="str">
        <f t="shared" si="79"/>
        <v/>
      </c>
      <c r="DH126" s="104" t="str">
        <f t="shared" si="80"/>
        <v/>
      </c>
      <c r="DI126" s="105" t="str">
        <f t="shared" si="81"/>
        <v/>
      </c>
      <c r="DJ126" s="111" t="str">
        <f t="shared" si="82"/>
        <v/>
      </c>
      <c r="DK126" s="112" t="str">
        <f t="shared" si="83"/>
        <v/>
      </c>
      <c r="DL126" s="386" t="str">
        <f t="shared" si="84"/>
        <v/>
      </c>
      <c r="DM126" s="72" t="str">
        <f>IF(OR($E126="",$G126=""),"",IF(AND($E$3=1),'Marks Entry 1st'!BA125,IF(AND($E$3=2),'Marks Entry 2nd'!BA125,IF(AND($E$3=3),'Marks Entry 3rd'!BA125,IF(AND($E$3=4),'Marks Entry 4th'!BA125,"")))))</f>
        <v/>
      </c>
      <c r="DN126" s="72" t="str">
        <f>IF(OR($E126="",$G126=""),"",IF(AND($E$3=1),'Marks Entry 1st'!BB125,IF(AND($E$3=2),'Marks Entry 2nd'!BB125,IF(AND($E$3=3),'Marks Entry 3rd'!BB125,IF(AND($E$3=4),'Marks Entry 4th'!BB125,"")))))</f>
        <v/>
      </c>
      <c r="DO126" s="328" t="str">
        <f t="shared" si="85"/>
        <v/>
      </c>
      <c r="DP126" s="73"/>
      <c r="DW126" s="75">
        <f>IF(AND($E$3=1),'Marks Entry 1st'!I125,IF(AND($E$3=2),'Marks Entry 2nd'!I125,IF(AND($E$3=3),'Marks Entry 3rd'!I125,IF(AND($E$3=4),'Marks Entry 4th'!I125,""))))</f>
        <v>0</v>
      </c>
    </row>
    <row r="127" spans="1:127" ht="18.899999999999999" customHeight="1">
      <c r="A127" s="94">
        <v>120</v>
      </c>
      <c r="B127" s="94" t="str">
        <f>IF(OR(DW127=0,DW127=""),"",IF(AND($E$3=1),'Marks Entry 1st'!I126,IF(AND($E$3=2),'Marks Entry 2nd'!I126,IF(AND($E$3=3),'Marks Entry 3rd'!I126,IF(AND($E$3=4),'Marks Entry 4th'!I126,"")))))</f>
        <v/>
      </c>
      <c r="C127" s="95" t="str">
        <f>IF(OR(B127=0,B127=""),"",IF(AND($E$3=1),'Marks Entry 1st'!B126,IF(AND($E$3=2),'Marks Entry 2nd'!B126,IF(AND($E$3=3),'Marks Entry 3rd'!B126,IF(AND($E$3=4),'Marks Entry 4th'!B126,"")))))</f>
        <v/>
      </c>
      <c r="D127" s="95" t="str">
        <f>IF(OR(B127=0,B127=""),"",IF(AND($E$3=1),'Marks Entry 1st'!C126,IF(AND($E$3=2),'Marks Entry 2nd'!C126,IF(AND($E$3=3),'Marks Entry 3rd'!C126,IF(AND($E$3=4),'Marks Entry 4th'!C126,"")))))</f>
        <v/>
      </c>
      <c r="E127" s="96" t="str">
        <f>IF(OR(B127=0,B127=""),"",IF(AND($E$3=1),'Marks Entry 1st'!E126,IF(AND($E$3=2),'Marks Entry 2nd'!E126,IF(AND($E$3=3),'Marks Entry 3rd'!E126,IF(AND($E$3=4),'Marks Entry 4th'!E126,"")))))</f>
        <v/>
      </c>
      <c r="F127" s="95" t="str">
        <f>IF(OR(B127=0,B127=""),"",IF(AND($E$3=1),'Marks Entry 1st'!D126,IF(AND($E$3=2),'Marks Entry 2nd'!D126,IF(AND($E$3=3),'Marks Entry 3rd'!D126,IF(AND($E$3=4),'Marks Entry 4th'!D126,"")))))</f>
        <v/>
      </c>
      <c r="G127" s="90" t="str">
        <f>IF(OR(B127=0,B127=""),"",IF(AND($E$3=1),'Marks Entry 1st'!F126,IF(AND($E$3=2),'Marks Entry 2nd'!F126,IF(AND($E$3=3),'Marks Entry 3rd'!F126,IF(AND($E$3=4),'Marks Entry 4th'!F126,"")))))</f>
        <v/>
      </c>
      <c r="H127" s="90" t="str">
        <f>IF(OR(B127=0,B127=""),"",IF(AND($E$3=1),'Marks Entry 1st'!G126,IF(AND($E$3=2),'Marks Entry 2nd'!G126,IF(AND($E$3=3),'Marks Entry 3rd'!G126,IF(AND($E$3=4),'Marks Entry 4th'!G126,"")))))</f>
        <v/>
      </c>
      <c r="I127" s="90" t="str">
        <f>IF(OR(B127=0,B127=""),"",IF(AND($E$3=1),'Marks Entry 1st'!H126,IF(AND($E$3=2),'Marks Entry 2nd'!H126,IF(AND($E$3=3),'Marks Entry 3rd'!H126,IF(AND($E$3=4),'Marks Entry 4th'!H126,"")))))</f>
        <v/>
      </c>
      <c r="J127" s="379" t="str">
        <f>IF(OR(B127=0,B127=""),"",IF(AND($E$3=1),'Marks Entry 1st'!J126,IF(AND($E$3=2),'Marks Entry 2nd'!J126,IF(AND($E$3=3),'Marks Entry 3rd'!J126,IF(AND($E$3=4),'Marks Entry 4th'!J126,"")))))</f>
        <v/>
      </c>
      <c r="K127" s="379" t="str">
        <f>IF(OR(B127=0,B127=""),"",IF(AND($E$3=1),'Marks Entry 1st'!K126,IF(AND($E$3=2),'Marks Entry 2nd'!K126,IF(AND($E$3=3),'Marks Entry 3rd'!K126,IF(AND($E$3=4),'Marks Entry 4th'!K126,"")))))</f>
        <v/>
      </c>
      <c r="L127" s="180" t="str">
        <f>IF(OR($E127="",$G127=""),"",IF(AND($E$3=1),'Marks Entry 1st'!L126,IF(AND($E$3=2),'Marks Entry 2nd'!L126,IF(AND($E$3=3),'Marks Entry 3rd'!L126,IF(AND($E$3=4),'Marks Entry 4th'!L126,"")))))</f>
        <v/>
      </c>
      <c r="M127" s="180" t="str">
        <f>IF(OR($E127="",$G127=""),"",IF(AND($E$3=1),'Marks Entry 1st'!M126,IF(AND($E$3=2),'Marks Entry 2nd'!M126,IF(AND($E$3=3),'Marks Entry 3rd'!M126,IF(AND($E$3=4),'Marks Entry 4th'!M126,"")))))</f>
        <v/>
      </c>
      <c r="N127" s="87" t="str">
        <f t="shared" si="86"/>
        <v/>
      </c>
      <c r="O127" s="180" t="str">
        <f>IF(OR($E127="",$G127=""),"",IF(AND($E$3=1),'Marks Entry 1st'!N126,IF(AND($E$3=2),'Marks Entry 2nd'!N126,IF(AND($E$3=3),'Marks Entry 3rd'!N126,IF(AND($E$3=4),'Marks Entry 4th'!N126,"")))))</f>
        <v/>
      </c>
      <c r="P127" s="180" t="str">
        <f>IF(OR($E127="",$G127=""),"",IF(AND($E$3=1),'Marks Entry 1st'!O126,IF(AND($E$3=2),'Marks Entry 2nd'!O126,IF(AND($E$3=3),'Marks Entry 3rd'!O126,IF(AND($E$3=4),'Marks Entry 4th'!O126,"")))))</f>
        <v/>
      </c>
      <c r="Q127" s="180" t="str">
        <f>IF(OR($E127="",$G127=""),"",IF(AND($E$3=1),'Marks Entry 1st'!P126,IF(AND($E$3=2),'Marks Entry 2nd'!P126,IF(AND($E$3=3),'Marks Entry 3rd'!P126,IF(AND($E$3=4),'Marks Entry 4th'!P126,"")))))</f>
        <v/>
      </c>
      <c r="R127" s="91" t="str">
        <f t="shared" si="87"/>
        <v/>
      </c>
      <c r="S127" s="87">
        <f t="shared" si="88"/>
        <v>0</v>
      </c>
      <c r="T127" s="93" t="str">
        <f>IF(OR($E127="",$G127=""),"",IF(AND($E$3=1),'Marks Entry 1st'!Q126,IF(AND($E$3=2),'Marks Entry 2nd'!Q126,IF(AND($E$3=3),'Marks Entry 3rd'!Q126,IF(AND($E$3=4),'Marks Entry 4th'!Q126,"")))))</f>
        <v/>
      </c>
      <c r="U127" s="93" t="str">
        <f>IF(OR($E127="",$G127=""),"",IF(AND($E$3=1),'Marks Entry 1st'!R126,IF(AND($E$3=2),'Marks Entry 2nd'!R126,IF(AND($E$3=3),'Marks Entry 3rd'!R126,IF(AND($E$3=4),'Marks Entry 4th'!R126,"")))))</f>
        <v/>
      </c>
      <c r="V127" s="93" t="str">
        <f>IF(OR($E127="",$G127=""),"",IF(AND($E$3=1),'Marks Entry 1st'!S126,IF(AND($E$3=2),'Marks Entry 2nd'!S126,IF(AND($E$3=3),'Marks Entry 3rd'!S126,IF(AND($E$3=4),'Marks Entry 4th'!S126,"")))))</f>
        <v/>
      </c>
      <c r="W127" s="92" t="str">
        <f t="shared" si="89"/>
        <v/>
      </c>
      <c r="X127" s="87" t="str">
        <f t="shared" si="90"/>
        <v/>
      </c>
      <c r="Y127" s="144">
        <f t="shared" si="91"/>
        <v>0</v>
      </c>
      <c r="Z127" s="144" t="str">
        <f t="shared" si="92"/>
        <v/>
      </c>
      <c r="AA127" s="144" t="str">
        <f t="shared" si="65"/>
        <v/>
      </c>
      <c r="AB127" s="144" t="str">
        <f t="shared" si="93"/>
        <v/>
      </c>
      <c r="AC127" s="144" t="str">
        <f t="shared" si="66"/>
        <v/>
      </c>
      <c r="AD127" s="148" t="str">
        <f t="shared" si="67"/>
        <v/>
      </c>
      <c r="AE127" s="180" t="str">
        <f>IF(OR($E127="",$G127=""),"",IF(AND($E$3=1),'Marks Entry 1st'!T126,IF(AND($E$3=2),'Marks Entry 2nd'!T126,IF(AND($E$3=3),'Marks Entry 3rd'!T126,IF(AND($E$3=4),'Marks Entry 4th'!T126,"")))))</f>
        <v/>
      </c>
      <c r="AF127" s="180" t="str">
        <f>IF(OR($E127="",$G127=""),"",IF(AND($E$3=1),'Marks Entry 1st'!U126,IF(AND($E$3=2),'Marks Entry 2nd'!U126,IF(AND($E$3=3),'Marks Entry 3rd'!U126,IF(AND($E$3=4),'Marks Entry 4th'!U126,"")))))</f>
        <v/>
      </c>
      <c r="AG127" s="87" t="str">
        <f t="shared" si="94"/>
        <v/>
      </c>
      <c r="AH127" s="180" t="str">
        <f>IF(OR($E127="",$G127=""),"",IF(AND($E$3=1),'Marks Entry 1st'!V126,IF(AND($E$3=2),'Marks Entry 2nd'!V126,IF(AND($E$3=3),'Marks Entry 3rd'!V126,IF(AND($E$3=4),'Marks Entry 4th'!V126,"")))))</f>
        <v/>
      </c>
      <c r="AI127" s="180" t="str">
        <f>IF(OR($E127="",$G127=""),"",IF(AND($E$3=1),'Marks Entry 1st'!W126,IF(AND($E$3=2),'Marks Entry 2nd'!W126,IF(AND($E$3=3),'Marks Entry 3rd'!W126,IF(AND($E$3=4),'Marks Entry 4th'!W126,"")))))</f>
        <v/>
      </c>
      <c r="AJ127" s="180" t="str">
        <f>IF(OR($E127="",$G127=""),"",IF(AND($E$3=1),'Marks Entry 1st'!X126,IF(AND($E$3=2),'Marks Entry 2nd'!X126,IF(AND($E$3=3),'Marks Entry 3rd'!X126,IF(AND($E$3=4),'Marks Entry 4th'!X126,"")))))</f>
        <v/>
      </c>
      <c r="AK127" s="91" t="str">
        <f t="shared" si="95"/>
        <v/>
      </c>
      <c r="AL127" s="87">
        <f t="shared" si="96"/>
        <v>0</v>
      </c>
      <c r="AM127" s="93" t="str">
        <f>IF(OR($E127="",$G127=""),"",IF(AND($E$3=1),'Marks Entry 1st'!Y126,IF(AND($E$3=2),'Marks Entry 2nd'!Y126,IF(AND($E$3=3),'Marks Entry 3rd'!Y126,IF(AND($E$3=4),'Marks Entry 4th'!Y126,"")))))</f>
        <v/>
      </c>
      <c r="AN127" s="93" t="str">
        <f>IF(OR($E127="",$G127=""),"",IF(AND($E$3=1),'Marks Entry 1st'!Z126,IF(AND($E$3=2),'Marks Entry 2nd'!Z126,IF(AND($E$3=3),'Marks Entry 3rd'!Z126,IF(AND($E$3=4),'Marks Entry 4th'!Z126,"")))))</f>
        <v/>
      </c>
      <c r="AO127" s="93" t="str">
        <f>IF(OR($E127="",$G127=""),"",IF(AND($E$3=1),'Marks Entry 1st'!AA126,IF(AND($E$3=2),'Marks Entry 2nd'!AA126,IF(AND($E$3=3),'Marks Entry 3rd'!AA126,IF(AND($E$3=4),'Marks Entry 4th'!AA126,"")))))</f>
        <v/>
      </c>
      <c r="AP127" s="92" t="str">
        <f t="shared" si="97"/>
        <v/>
      </c>
      <c r="AQ127" s="87" t="str">
        <f t="shared" si="98"/>
        <v/>
      </c>
      <c r="AR127" s="144">
        <f t="shared" si="99"/>
        <v>0</v>
      </c>
      <c r="AS127" s="144" t="str">
        <f t="shared" si="100"/>
        <v/>
      </c>
      <c r="AT127" s="144" t="str">
        <f t="shared" si="68"/>
        <v/>
      </c>
      <c r="AU127" s="144" t="str">
        <f t="shared" si="101"/>
        <v/>
      </c>
      <c r="AV127" s="144" t="str">
        <f t="shared" si="69"/>
        <v/>
      </c>
      <c r="AW127" s="148" t="str">
        <f t="shared" si="70"/>
        <v/>
      </c>
      <c r="AX127" s="180" t="str">
        <f>IF(OR($E127="",$G127=""),"",IF(AND($E$3=1),'Marks Entry 1st'!AB126,IF(AND($E$3=2),'Marks Entry 2nd'!AB126,IF(AND($E$3=3),'Marks Entry 3rd'!AB126,IF(AND($E$3=4),'Marks Entry 4th'!AB126,"")))))</f>
        <v/>
      </c>
      <c r="AY127" s="180" t="str">
        <f>IF(OR($E127="",$G127=""),"",IF(AND($E$3=1),'Marks Entry 1st'!AC126,IF(AND($E$3=2),'Marks Entry 2nd'!AC126,IF(AND($E$3=3),'Marks Entry 3rd'!AC126,IF(AND($E$3=4),'Marks Entry 4th'!AC126,"")))))</f>
        <v/>
      </c>
      <c r="AZ127" s="87" t="str">
        <f t="shared" si="102"/>
        <v/>
      </c>
      <c r="BA127" s="180" t="str">
        <f>IF(OR($E127="",$G127=""),"",IF(AND($E$3=1),'Marks Entry 1st'!AD126,IF(AND($E$3=2),'Marks Entry 2nd'!AD126,IF(AND($E$3=3),'Marks Entry 3rd'!AD126,IF(AND($E$3=4),'Marks Entry 4th'!AD126,"")))))</f>
        <v/>
      </c>
      <c r="BB127" s="180" t="str">
        <f>IF(OR($E127="",$G127=""),"",IF(AND($E$3=1),'Marks Entry 1st'!AE126,IF(AND($E$3=2),'Marks Entry 2nd'!AE126,IF(AND($E$3=3),'Marks Entry 3rd'!AE126,IF(AND($E$3=4),'Marks Entry 4th'!AE126,"")))))</f>
        <v/>
      </c>
      <c r="BC127" s="180" t="str">
        <f>IF(OR($E127="",$G127=""),"",IF(AND($E$3=1),'Marks Entry 1st'!AF126,IF(AND($E$3=2),'Marks Entry 2nd'!AF126,IF(AND($E$3=3),'Marks Entry 3rd'!AF126,IF(AND($E$3=4),'Marks Entry 4th'!AF126,"")))))</f>
        <v/>
      </c>
      <c r="BD127" s="91" t="str">
        <f t="shared" si="103"/>
        <v/>
      </c>
      <c r="BE127" s="87">
        <f t="shared" si="104"/>
        <v>0</v>
      </c>
      <c r="BF127" s="93" t="str">
        <f>IF(OR($E127="",$G127=""),"",IF(AND($E$3=1),'Marks Entry 1st'!AG126,IF(AND($E$3=2),'Marks Entry 2nd'!AG126,IF(AND($E$3=3),'Marks Entry 3rd'!AG126,IF(AND($E$3=4),'Marks Entry 4th'!AG126,"")))))</f>
        <v/>
      </c>
      <c r="BG127" s="93" t="str">
        <f>IF(OR($E127="",$G127=""),"",IF(AND($E$3=1),'Marks Entry 1st'!AH126,IF(AND($E$3=2),'Marks Entry 2nd'!AH126,IF(AND($E$3=3),'Marks Entry 3rd'!AH126,IF(AND($E$3=4),'Marks Entry 4th'!AH126,"")))))</f>
        <v/>
      </c>
      <c r="BH127" s="93" t="str">
        <f>IF(OR($E127="",$G127=""),"",IF(AND($E$3=1),'Marks Entry 1st'!AI126,IF(AND($E$3=2),'Marks Entry 2nd'!AI126,IF(AND($E$3=3),'Marks Entry 3rd'!AI126,IF(AND($E$3=4),'Marks Entry 4th'!AI126,"")))))</f>
        <v/>
      </c>
      <c r="BI127" s="92" t="str">
        <f t="shared" si="105"/>
        <v/>
      </c>
      <c r="BJ127" s="87" t="str">
        <f t="shared" si="106"/>
        <v/>
      </c>
      <c r="BK127" s="144">
        <f t="shared" si="107"/>
        <v>0</v>
      </c>
      <c r="BL127" s="144" t="str">
        <f t="shared" si="108"/>
        <v/>
      </c>
      <c r="BM127" s="144" t="str">
        <f t="shared" si="71"/>
        <v/>
      </c>
      <c r="BN127" s="144" t="str">
        <f t="shared" si="109"/>
        <v/>
      </c>
      <c r="BO127" s="144" t="str">
        <f t="shared" si="72"/>
        <v/>
      </c>
      <c r="BP127" s="148" t="str">
        <f t="shared" si="73"/>
        <v/>
      </c>
      <c r="BQ127" s="180" t="str">
        <f>IF(OR($E127="",$G127=""),"",IF(AND($E$3=1),'Marks Entry 1st'!AJ126,IF(AND($E$3=2),'Marks Entry 2nd'!AJ126,IF(AND($E$3=3),'Marks Entry 3rd'!AJ126,IF(AND($E$3=4),'Marks Entry 4th'!AJ126,"")))))</f>
        <v/>
      </c>
      <c r="BR127" s="180" t="str">
        <f>IF(OR($E127="",$G127=""),"",IF(AND($E$3=1),'Marks Entry 1st'!AK126,IF(AND($E$3=2),'Marks Entry 2nd'!AK126,IF(AND($E$3=3),'Marks Entry 3rd'!AK126,IF(AND($E$3=4),'Marks Entry 4th'!AK126,"")))))</f>
        <v/>
      </c>
      <c r="BS127" s="87" t="str">
        <f t="shared" si="110"/>
        <v/>
      </c>
      <c r="BT127" s="180" t="str">
        <f>IF(OR($E127="",$G127=""),"",IF(AND($E$3=1),'Marks Entry 1st'!AL126,IF(AND($E$3=2),'Marks Entry 2nd'!AL126,IF(AND($E$3=3),'Marks Entry 3rd'!AL126,IF(AND($E$3=4),'Marks Entry 4th'!AL126,"")))))</f>
        <v/>
      </c>
      <c r="BU127" s="180" t="str">
        <f>IF(OR($E127="",$G127=""),"",IF(AND($E$3=1),'Marks Entry 1st'!AM126,IF(AND($E$3=2),'Marks Entry 2nd'!AM126,IF(AND($E$3=3),'Marks Entry 3rd'!AM126,IF(AND($E$3=4),'Marks Entry 4th'!AM126,"")))))</f>
        <v/>
      </c>
      <c r="BV127" s="180" t="str">
        <f>IF(OR($E127="",$G127=""),"",IF(AND($E$3=1),'Marks Entry 1st'!AN126,IF(AND($E$3=2),'Marks Entry 2nd'!AN126,IF(AND($E$3=3),'Marks Entry 3rd'!AN126,IF(AND($E$3=4),'Marks Entry 4th'!AN126,"")))))</f>
        <v/>
      </c>
      <c r="BW127" s="91" t="str">
        <f t="shared" si="111"/>
        <v/>
      </c>
      <c r="BX127" s="87">
        <f t="shared" si="112"/>
        <v>0</v>
      </c>
      <c r="BY127" s="93" t="str">
        <f>IF(OR($E127="",$G127=""),"",IF(AND($E$3=1),'Marks Entry 1st'!AO126,IF(AND($E$3=2),'Marks Entry 2nd'!AO126,IF(AND($E$3=3),'Marks Entry 3rd'!AO126,IF(AND($E$3=4),'Marks Entry 4th'!AO126,"")))))</f>
        <v/>
      </c>
      <c r="BZ127" s="93" t="str">
        <f>IF(OR($E127="",$G127=""),"",IF(AND($E$3=1),'Marks Entry 1st'!AP126,IF(AND($E$3=2),'Marks Entry 2nd'!AP126,IF(AND($E$3=3),'Marks Entry 3rd'!AP126,IF(AND($E$3=4),'Marks Entry 4th'!AP126,"")))))</f>
        <v/>
      </c>
      <c r="CA127" s="93" t="str">
        <f>IF(OR($E127="",$G127=""),"",IF(AND($E$3=1),'Marks Entry 1st'!AQ126,IF(AND($E$3=2),'Marks Entry 2nd'!AQ126,IF(AND($E$3=3),'Marks Entry 3rd'!AQ126,IF(AND($E$3=4),'Marks Entry 4th'!AQ126,"")))))</f>
        <v/>
      </c>
      <c r="CB127" s="92" t="str">
        <f t="shared" si="113"/>
        <v/>
      </c>
      <c r="CC127" s="87" t="str">
        <f t="shared" si="114"/>
        <v/>
      </c>
      <c r="CD127" s="144">
        <f t="shared" si="115"/>
        <v>0</v>
      </c>
      <c r="CE127" s="144" t="str">
        <f t="shared" si="116"/>
        <v/>
      </c>
      <c r="CF127" s="144" t="str">
        <f t="shared" si="74"/>
        <v/>
      </c>
      <c r="CG127" s="144" t="str">
        <f t="shared" si="117"/>
        <v/>
      </c>
      <c r="CH127" s="144" t="str">
        <f t="shared" si="75"/>
        <v/>
      </c>
      <c r="CI127" s="148" t="str">
        <f t="shared" si="76"/>
        <v/>
      </c>
      <c r="CJ127" s="380" t="str">
        <f>IF(OR($E127="",$G127=""),"",IF(AND($E$3=1),'Marks Entry 1st'!AR126,IF(AND($E$3=2),'Marks Entry 2nd'!AR126,IF(AND($E$3=3),'Marks Entry 3rd'!AR126,IF(AND($E$3=4),'Marks Entry 4th'!AR126,"")))))</f>
        <v/>
      </c>
      <c r="CK127" s="380" t="str">
        <f>IF(OR($E127="",$G127=""),"",IF(AND($E$3=1),'Marks Entry 1st'!AS126,IF(AND($E$3=2),'Marks Entry 2nd'!AS126,IF(AND($E$3=3),'Marks Entry 3rd'!AS126,IF(AND($E$3=4),'Marks Entry 4th'!AS126,"")))))</f>
        <v/>
      </c>
      <c r="CL127" s="380" t="str">
        <f>IF(OR($E127="",$G127=""),"",IF(AND($E$3=1),'Marks Entry 1st'!AT126,IF(AND($E$3=2),'Marks Entry 2nd'!AT126,IF(AND($E$3=3),'Marks Entry 3rd'!AT126,IF(AND($E$3=4),'Marks Entry 4th'!AT126,"")))))</f>
        <v/>
      </c>
      <c r="CM127" s="181" t="str">
        <f t="shared" si="118"/>
        <v/>
      </c>
      <c r="CN127" s="182">
        <f t="shared" si="119"/>
        <v>0</v>
      </c>
      <c r="CO127" s="182" t="str">
        <f t="shared" si="120"/>
        <v/>
      </c>
      <c r="CP127" s="182" t="str">
        <f t="shared" si="121"/>
        <v/>
      </c>
      <c r="CQ127" s="147" t="str">
        <f t="shared" si="77"/>
        <v/>
      </c>
      <c r="CR127" s="380" t="str">
        <f>IF(OR($E127="",$G127=""),"",IF(AND($E$3=1),'Marks Entry 1st'!AU126,IF(AND($E$3=2),'Marks Entry 2nd'!AU126,IF(AND($E$3=3),'Marks Entry 3rd'!AU126,IF(AND($E$3=4),'Marks Entry 4th'!AU126,"")))))</f>
        <v/>
      </c>
      <c r="CS127" s="380" t="str">
        <f>IF(OR($E127="",$G127=""),"",IF(AND($E$3=1),'Marks Entry 1st'!AV126,IF(AND($E$3=2),'Marks Entry 2nd'!AV126,IF(AND($E$3=3),'Marks Entry 3rd'!AV126,IF(AND($E$3=4),'Marks Entry 4th'!AV126,"")))))</f>
        <v/>
      </c>
      <c r="CT127" s="380" t="str">
        <f>IF(OR($E127="",$G127=""),"",IF(AND($E$3=1),'Marks Entry 1st'!AW126,IF(AND($E$3=2),'Marks Entry 2nd'!AW126,IF(AND($E$3=3),'Marks Entry 3rd'!AW126,IF(AND($E$3=4),'Marks Entry 4th'!AW126,"")))))</f>
        <v/>
      </c>
      <c r="CU127" s="181" t="str">
        <f t="shared" si="122"/>
        <v/>
      </c>
      <c r="CV127" s="182">
        <f t="shared" si="123"/>
        <v>0</v>
      </c>
      <c r="CW127" s="182" t="str">
        <f t="shared" si="124"/>
        <v/>
      </c>
      <c r="CX127" s="182" t="str">
        <f t="shared" si="125"/>
        <v/>
      </c>
      <c r="CY127" s="147" t="str">
        <f t="shared" si="78"/>
        <v/>
      </c>
      <c r="CZ127" s="380" t="str">
        <f>IF(OR($E127="",$G127=""),"",IF(AND($E$3=1),'Marks Entry 1st'!AX126,IF(AND($E$3=2),'Marks Entry 2nd'!AX126,IF(AND($E$3=3),'Marks Entry 3rd'!AX126,IF(AND($E$3=4),'Marks Entry 4th'!AX126,"")))))</f>
        <v/>
      </c>
      <c r="DA127" s="380" t="str">
        <f>IF(OR($E127="",$G127=""),"",IF(AND($E$3=1),'Marks Entry 1st'!AY126,IF(AND($E$3=2),'Marks Entry 2nd'!AY126,IF(AND($E$3=3),'Marks Entry 3rd'!AY126,IF(AND($E$3=4),'Marks Entry 4th'!AY126,"")))))</f>
        <v/>
      </c>
      <c r="DB127" s="380" t="str">
        <f>IF(OR($E127="",$G127=""),"",IF(AND($E$3=1),'Marks Entry 1st'!AZ126,IF(AND($E$3=2),'Marks Entry 2nd'!AZ126,IF(AND($E$3=3),'Marks Entry 3rd'!AZ126,IF(AND($E$3=4),'Marks Entry 4th'!AZ126,"")))))</f>
        <v/>
      </c>
      <c r="DC127" s="181" t="str">
        <f t="shared" si="126"/>
        <v/>
      </c>
      <c r="DD127" s="182">
        <f t="shared" si="127"/>
        <v>0</v>
      </c>
      <c r="DE127" s="182" t="str">
        <f t="shared" si="128"/>
        <v/>
      </c>
      <c r="DF127" s="182" t="str">
        <f t="shared" si="129"/>
        <v/>
      </c>
      <c r="DG127" s="147" t="str">
        <f t="shared" si="79"/>
        <v/>
      </c>
      <c r="DH127" s="104" t="str">
        <f t="shared" si="80"/>
        <v/>
      </c>
      <c r="DI127" s="105" t="str">
        <f t="shared" si="81"/>
        <v/>
      </c>
      <c r="DJ127" s="111" t="str">
        <f t="shared" si="82"/>
        <v/>
      </c>
      <c r="DK127" s="112" t="str">
        <f t="shared" si="83"/>
        <v/>
      </c>
      <c r="DL127" s="386" t="str">
        <f t="shared" si="84"/>
        <v/>
      </c>
      <c r="DM127" s="72" t="str">
        <f>IF(OR($E127="",$G127=""),"",IF(AND($E$3=1),'Marks Entry 1st'!BA126,IF(AND($E$3=2),'Marks Entry 2nd'!BA126,IF(AND($E$3=3),'Marks Entry 3rd'!BA126,IF(AND($E$3=4),'Marks Entry 4th'!BA126,"")))))</f>
        <v/>
      </c>
      <c r="DN127" s="72" t="str">
        <f>IF(OR($E127="",$G127=""),"",IF(AND($E$3=1),'Marks Entry 1st'!BB126,IF(AND($E$3=2),'Marks Entry 2nd'!BB126,IF(AND($E$3=3),'Marks Entry 3rd'!BB126,IF(AND($E$3=4),'Marks Entry 4th'!BB126,"")))))</f>
        <v/>
      </c>
      <c r="DO127" s="328" t="str">
        <f t="shared" si="85"/>
        <v/>
      </c>
      <c r="DP127" s="73"/>
      <c r="DW127" s="75">
        <f>IF(AND($E$3=1),'Marks Entry 1st'!I126,IF(AND($E$3=2),'Marks Entry 2nd'!I126,IF(AND($E$3=3),'Marks Entry 3rd'!I126,IF(AND($E$3=4),'Marks Entry 4th'!I126,""))))</f>
        <v>0</v>
      </c>
    </row>
    <row r="128" spans="1:127" ht="18.899999999999999" customHeight="1">
      <c r="A128" s="94">
        <v>121</v>
      </c>
      <c r="B128" s="94" t="str">
        <f>IF(OR(DW128=0,DW128=""),"",IF(AND($E$3=1),'Marks Entry 1st'!I127,IF(AND($E$3=2),'Marks Entry 2nd'!I127,IF(AND($E$3=3),'Marks Entry 3rd'!I127,IF(AND($E$3=4),'Marks Entry 4th'!I127,"")))))</f>
        <v/>
      </c>
      <c r="C128" s="95" t="str">
        <f>IF(OR(B128=0,B128=""),"",IF(AND($E$3=1),'Marks Entry 1st'!B127,IF(AND($E$3=2),'Marks Entry 2nd'!B127,IF(AND($E$3=3),'Marks Entry 3rd'!B127,IF(AND($E$3=4),'Marks Entry 4th'!B127,"")))))</f>
        <v/>
      </c>
      <c r="D128" s="95" t="str">
        <f>IF(OR(B128=0,B128=""),"",IF(AND($E$3=1),'Marks Entry 1st'!C127,IF(AND($E$3=2),'Marks Entry 2nd'!C127,IF(AND($E$3=3),'Marks Entry 3rd'!C127,IF(AND($E$3=4),'Marks Entry 4th'!C127,"")))))</f>
        <v/>
      </c>
      <c r="E128" s="96" t="str">
        <f>IF(OR(B128=0,B128=""),"",IF(AND($E$3=1),'Marks Entry 1st'!E127,IF(AND($E$3=2),'Marks Entry 2nd'!E127,IF(AND($E$3=3),'Marks Entry 3rd'!E127,IF(AND($E$3=4),'Marks Entry 4th'!E127,"")))))</f>
        <v/>
      </c>
      <c r="F128" s="95" t="str">
        <f>IF(OR(B128=0,B128=""),"",IF(AND($E$3=1),'Marks Entry 1st'!D127,IF(AND($E$3=2),'Marks Entry 2nd'!D127,IF(AND($E$3=3),'Marks Entry 3rd'!D127,IF(AND($E$3=4),'Marks Entry 4th'!D127,"")))))</f>
        <v/>
      </c>
      <c r="G128" s="90" t="str">
        <f>IF(OR(B128=0,B128=""),"",IF(AND($E$3=1),'Marks Entry 1st'!F127,IF(AND($E$3=2),'Marks Entry 2nd'!F127,IF(AND($E$3=3),'Marks Entry 3rd'!F127,IF(AND($E$3=4),'Marks Entry 4th'!F127,"")))))</f>
        <v/>
      </c>
      <c r="H128" s="90" t="str">
        <f>IF(OR(B128=0,B128=""),"",IF(AND($E$3=1),'Marks Entry 1st'!G127,IF(AND($E$3=2),'Marks Entry 2nd'!G127,IF(AND($E$3=3),'Marks Entry 3rd'!G127,IF(AND($E$3=4),'Marks Entry 4th'!G127,"")))))</f>
        <v/>
      </c>
      <c r="I128" s="90" t="str">
        <f>IF(OR(B128=0,B128=""),"",IF(AND($E$3=1),'Marks Entry 1st'!H127,IF(AND($E$3=2),'Marks Entry 2nd'!H127,IF(AND($E$3=3),'Marks Entry 3rd'!H127,IF(AND($E$3=4),'Marks Entry 4th'!H127,"")))))</f>
        <v/>
      </c>
      <c r="J128" s="379" t="str">
        <f>IF(OR(B128=0,B128=""),"",IF(AND($E$3=1),'Marks Entry 1st'!J127,IF(AND($E$3=2),'Marks Entry 2nd'!J127,IF(AND($E$3=3),'Marks Entry 3rd'!J127,IF(AND($E$3=4),'Marks Entry 4th'!J127,"")))))</f>
        <v/>
      </c>
      <c r="K128" s="379" t="str">
        <f>IF(OR(B128=0,B128=""),"",IF(AND($E$3=1),'Marks Entry 1st'!K127,IF(AND($E$3=2),'Marks Entry 2nd'!K127,IF(AND($E$3=3),'Marks Entry 3rd'!K127,IF(AND($E$3=4),'Marks Entry 4th'!K127,"")))))</f>
        <v/>
      </c>
      <c r="L128" s="180" t="str">
        <f>IF(OR($E128="",$G128=""),"",IF(AND($E$3=1),'Marks Entry 1st'!L127,IF(AND($E$3=2),'Marks Entry 2nd'!L127,IF(AND($E$3=3),'Marks Entry 3rd'!L127,IF(AND($E$3=4),'Marks Entry 4th'!L127,"")))))</f>
        <v/>
      </c>
      <c r="M128" s="180" t="str">
        <f>IF(OR($E128="",$G128=""),"",IF(AND($E$3=1),'Marks Entry 1st'!M127,IF(AND($E$3=2),'Marks Entry 2nd'!M127,IF(AND($E$3=3),'Marks Entry 3rd'!M127,IF(AND($E$3=4),'Marks Entry 4th'!M127,"")))))</f>
        <v/>
      </c>
      <c r="N128" s="87" t="str">
        <f t="shared" si="86"/>
        <v/>
      </c>
      <c r="O128" s="180" t="str">
        <f>IF(OR($E128="",$G128=""),"",IF(AND($E$3=1),'Marks Entry 1st'!N127,IF(AND($E$3=2),'Marks Entry 2nd'!N127,IF(AND($E$3=3),'Marks Entry 3rd'!N127,IF(AND($E$3=4),'Marks Entry 4th'!N127,"")))))</f>
        <v/>
      </c>
      <c r="P128" s="180" t="str">
        <f>IF(OR($E128="",$G128=""),"",IF(AND($E$3=1),'Marks Entry 1st'!O127,IF(AND($E$3=2),'Marks Entry 2nd'!O127,IF(AND($E$3=3),'Marks Entry 3rd'!O127,IF(AND($E$3=4),'Marks Entry 4th'!O127,"")))))</f>
        <v/>
      </c>
      <c r="Q128" s="180" t="str">
        <f>IF(OR($E128="",$G128=""),"",IF(AND($E$3=1),'Marks Entry 1st'!P127,IF(AND($E$3=2),'Marks Entry 2nd'!P127,IF(AND($E$3=3),'Marks Entry 3rd'!P127,IF(AND($E$3=4),'Marks Entry 4th'!P127,"")))))</f>
        <v/>
      </c>
      <c r="R128" s="91" t="str">
        <f t="shared" si="87"/>
        <v/>
      </c>
      <c r="S128" s="87">
        <f t="shared" si="88"/>
        <v>0</v>
      </c>
      <c r="T128" s="93" t="str">
        <f>IF(OR($E128="",$G128=""),"",IF(AND($E$3=1),'Marks Entry 1st'!Q127,IF(AND($E$3=2),'Marks Entry 2nd'!Q127,IF(AND($E$3=3),'Marks Entry 3rd'!Q127,IF(AND($E$3=4),'Marks Entry 4th'!Q127,"")))))</f>
        <v/>
      </c>
      <c r="U128" s="93" t="str">
        <f>IF(OR($E128="",$G128=""),"",IF(AND($E$3=1),'Marks Entry 1st'!R127,IF(AND($E$3=2),'Marks Entry 2nd'!R127,IF(AND($E$3=3),'Marks Entry 3rd'!R127,IF(AND($E$3=4),'Marks Entry 4th'!R127,"")))))</f>
        <v/>
      </c>
      <c r="V128" s="93" t="str">
        <f>IF(OR($E128="",$G128=""),"",IF(AND($E$3=1),'Marks Entry 1st'!S127,IF(AND($E$3=2),'Marks Entry 2nd'!S127,IF(AND($E$3=3),'Marks Entry 3rd'!S127,IF(AND($E$3=4),'Marks Entry 4th'!S127,"")))))</f>
        <v/>
      </c>
      <c r="W128" s="92" t="str">
        <f t="shared" si="89"/>
        <v/>
      </c>
      <c r="X128" s="87" t="str">
        <f t="shared" si="90"/>
        <v/>
      </c>
      <c r="Y128" s="144">
        <f t="shared" si="91"/>
        <v>0</v>
      </c>
      <c r="Z128" s="144" t="str">
        <f t="shared" si="92"/>
        <v/>
      </c>
      <c r="AA128" s="144" t="str">
        <f t="shared" si="65"/>
        <v/>
      </c>
      <c r="AB128" s="144" t="str">
        <f t="shared" si="93"/>
        <v/>
      </c>
      <c r="AC128" s="144" t="str">
        <f t="shared" si="66"/>
        <v/>
      </c>
      <c r="AD128" s="148" t="str">
        <f t="shared" si="67"/>
        <v/>
      </c>
      <c r="AE128" s="180" t="str">
        <f>IF(OR($E128="",$G128=""),"",IF(AND($E$3=1),'Marks Entry 1st'!T127,IF(AND($E$3=2),'Marks Entry 2nd'!T127,IF(AND($E$3=3),'Marks Entry 3rd'!T127,IF(AND($E$3=4),'Marks Entry 4th'!T127,"")))))</f>
        <v/>
      </c>
      <c r="AF128" s="180" t="str">
        <f>IF(OR($E128="",$G128=""),"",IF(AND($E$3=1),'Marks Entry 1st'!U127,IF(AND($E$3=2),'Marks Entry 2nd'!U127,IF(AND($E$3=3),'Marks Entry 3rd'!U127,IF(AND($E$3=4),'Marks Entry 4th'!U127,"")))))</f>
        <v/>
      </c>
      <c r="AG128" s="87" t="str">
        <f t="shared" si="94"/>
        <v/>
      </c>
      <c r="AH128" s="180" t="str">
        <f>IF(OR($E128="",$G128=""),"",IF(AND($E$3=1),'Marks Entry 1st'!V127,IF(AND($E$3=2),'Marks Entry 2nd'!V127,IF(AND($E$3=3),'Marks Entry 3rd'!V127,IF(AND($E$3=4),'Marks Entry 4th'!V127,"")))))</f>
        <v/>
      </c>
      <c r="AI128" s="180" t="str">
        <f>IF(OR($E128="",$G128=""),"",IF(AND($E$3=1),'Marks Entry 1st'!W127,IF(AND($E$3=2),'Marks Entry 2nd'!W127,IF(AND($E$3=3),'Marks Entry 3rd'!W127,IF(AND($E$3=4),'Marks Entry 4th'!W127,"")))))</f>
        <v/>
      </c>
      <c r="AJ128" s="180" t="str">
        <f>IF(OR($E128="",$G128=""),"",IF(AND($E$3=1),'Marks Entry 1st'!X127,IF(AND($E$3=2),'Marks Entry 2nd'!X127,IF(AND($E$3=3),'Marks Entry 3rd'!X127,IF(AND($E$3=4),'Marks Entry 4th'!X127,"")))))</f>
        <v/>
      </c>
      <c r="AK128" s="91" t="str">
        <f t="shared" si="95"/>
        <v/>
      </c>
      <c r="AL128" s="87">
        <f t="shared" si="96"/>
        <v>0</v>
      </c>
      <c r="AM128" s="93" t="str">
        <f>IF(OR($E128="",$G128=""),"",IF(AND($E$3=1),'Marks Entry 1st'!Y127,IF(AND($E$3=2),'Marks Entry 2nd'!Y127,IF(AND($E$3=3),'Marks Entry 3rd'!Y127,IF(AND($E$3=4),'Marks Entry 4th'!Y127,"")))))</f>
        <v/>
      </c>
      <c r="AN128" s="93" t="str">
        <f>IF(OR($E128="",$G128=""),"",IF(AND($E$3=1),'Marks Entry 1st'!Z127,IF(AND($E$3=2),'Marks Entry 2nd'!Z127,IF(AND($E$3=3),'Marks Entry 3rd'!Z127,IF(AND($E$3=4),'Marks Entry 4th'!Z127,"")))))</f>
        <v/>
      </c>
      <c r="AO128" s="93" t="str">
        <f>IF(OR($E128="",$G128=""),"",IF(AND($E$3=1),'Marks Entry 1st'!AA127,IF(AND($E$3=2),'Marks Entry 2nd'!AA127,IF(AND($E$3=3),'Marks Entry 3rd'!AA127,IF(AND($E$3=4),'Marks Entry 4th'!AA127,"")))))</f>
        <v/>
      </c>
      <c r="AP128" s="92" t="str">
        <f t="shared" si="97"/>
        <v/>
      </c>
      <c r="AQ128" s="87" t="str">
        <f t="shared" si="98"/>
        <v/>
      </c>
      <c r="AR128" s="144">
        <f t="shared" si="99"/>
        <v>0</v>
      </c>
      <c r="AS128" s="144" t="str">
        <f t="shared" si="100"/>
        <v/>
      </c>
      <c r="AT128" s="144" t="str">
        <f t="shared" si="68"/>
        <v/>
      </c>
      <c r="AU128" s="144" t="str">
        <f t="shared" si="101"/>
        <v/>
      </c>
      <c r="AV128" s="144" t="str">
        <f t="shared" si="69"/>
        <v/>
      </c>
      <c r="AW128" s="148" t="str">
        <f t="shared" si="70"/>
        <v/>
      </c>
      <c r="AX128" s="180" t="str">
        <f>IF(OR($E128="",$G128=""),"",IF(AND($E$3=1),'Marks Entry 1st'!AB127,IF(AND($E$3=2),'Marks Entry 2nd'!AB127,IF(AND($E$3=3),'Marks Entry 3rd'!AB127,IF(AND($E$3=4),'Marks Entry 4th'!AB127,"")))))</f>
        <v/>
      </c>
      <c r="AY128" s="180" t="str">
        <f>IF(OR($E128="",$G128=""),"",IF(AND($E$3=1),'Marks Entry 1st'!AC127,IF(AND($E$3=2),'Marks Entry 2nd'!AC127,IF(AND($E$3=3),'Marks Entry 3rd'!AC127,IF(AND($E$3=4),'Marks Entry 4th'!AC127,"")))))</f>
        <v/>
      </c>
      <c r="AZ128" s="87" t="str">
        <f t="shared" si="102"/>
        <v/>
      </c>
      <c r="BA128" s="180" t="str">
        <f>IF(OR($E128="",$G128=""),"",IF(AND($E$3=1),'Marks Entry 1st'!AD127,IF(AND($E$3=2),'Marks Entry 2nd'!AD127,IF(AND($E$3=3),'Marks Entry 3rd'!AD127,IF(AND($E$3=4),'Marks Entry 4th'!AD127,"")))))</f>
        <v/>
      </c>
      <c r="BB128" s="180" t="str">
        <f>IF(OR($E128="",$G128=""),"",IF(AND($E$3=1),'Marks Entry 1st'!AE127,IF(AND($E$3=2),'Marks Entry 2nd'!AE127,IF(AND($E$3=3),'Marks Entry 3rd'!AE127,IF(AND($E$3=4),'Marks Entry 4th'!AE127,"")))))</f>
        <v/>
      </c>
      <c r="BC128" s="180" t="str">
        <f>IF(OR($E128="",$G128=""),"",IF(AND($E$3=1),'Marks Entry 1st'!AF127,IF(AND($E$3=2),'Marks Entry 2nd'!AF127,IF(AND($E$3=3),'Marks Entry 3rd'!AF127,IF(AND($E$3=4),'Marks Entry 4th'!AF127,"")))))</f>
        <v/>
      </c>
      <c r="BD128" s="91" t="str">
        <f t="shared" si="103"/>
        <v/>
      </c>
      <c r="BE128" s="87">
        <f t="shared" si="104"/>
        <v>0</v>
      </c>
      <c r="BF128" s="93" t="str">
        <f>IF(OR($E128="",$G128=""),"",IF(AND($E$3=1),'Marks Entry 1st'!AG127,IF(AND($E$3=2),'Marks Entry 2nd'!AG127,IF(AND($E$3=3),'Marks Entry 3rd'!AG127,IF(AND($E$3=4),'Marks Entry 4th'!AG127,"")))))</f>
        <v/>
      </c>
      <c r="BG128" s="93" t="str">
        <f>IF(OR($E128="",$G128=""),"",IF(AND($E$3=1),'Marks Entry 1st'!AH127,IF(AND($E$3=2),'Marks Entry 2nd'!AH127,IF(AND($E$3=3),'Marks Entry 3rd'!AH127,IF(AND($E$3=4),'Marks Entry 4th'!AH127,"")))))</f>
        <v/>
      </c>
      <c r="BH128" s="93" t="str">
        <f>IF(OR($E128="",$G128=""),"",IF(AND($E$3=1),'Marks Entry 1st'!AI127,IF(AND($E$3=2),'Marks Entry 2nd'!AI127,IF(AND($E$3=3),'Marks Entry 3rd'!AI127,IF(AND($E$3=4),'Marks Entry 4th'!AI127,"")))))</f>
        <v/>
      </c>
      <c r="BI128" s="92" t="str">
        <f t="shared" si="105"/>
        <v/>
      </c>
      <c r="BJ128" s="87" t="str">
        <f t="shared" si="106"/>
        <v/>
      </c>
      <c r="BK128" s="144">
        <f t="shared" si="107"/>
        <v>0</v>
      </c>
      <c r="BL128" s="144" t="str">
        <f t="shared" si="108"/>
        <v/>
      </c>
      <c r="BM128" s="144" t="str">
        <f t="shared" si="71"/>
        <v/>
      </c>
      <c r="BN128" s="144" t="str">
        <f t="shared" si="109"/>
        <v/>
      </c>
      <c r="BO128" s="144" t="str">
        <f t="shared" si="72"/>
        <v/>
      </c>
      <c r="BP128" s="148" t="str">
        <f t="shared" si="73"/>
        <v/>
      </c>
      <c r="BQ128" s="180" t="str">
        <f>IF(OR($E128="",$G128=""),"",IF(AND($E$3=1),'Marks Entry 1st'!AJ127,IF(AND($E$3=2),'Marks Entry 2nd'!AJ127,IF(AND($E$3=3),'Marks Entry 3rd'!AJ127,IF(AND($E$3=4),'Marks Entry 4th'!AJ127,"")))))</f>
        <v/>
      </c>
      <c r="BR128" s="180" t="str">
        <f>IF(OR($E128="",$G128=""),"",IF(AND($E$3=1),'Marks Entry 1st'!AK127,IF(AND($E$3=2),'Marks Entry 2nd'!AK127,IF(AND($E$3=3),'Marks Entry 3rd'!AK127,IF(AND($E$3=4),'Marks Entry 4th'!AK127,"")))))</f>
        <v/>
      </c>
      <c r="BS128" s="87" t="str">
        <f t="shared" si="110"/>
        <v/>
      </c>
      <c r="BT128" s="180" t="str">
        <f>IF(OR($E128="",$G128=""),"",IF(AND($E$3=1),'Marks Entry 1st'!AL127,IF(AND($E$3=2),'Marks Entry 2nd'!AL127,IF(AND($E$3=3),'Marks Entry 3rd'!AL127,IF(AND($E$3=4),'Marks Entry 4th'!AL127,"")))))</f>
        <v/>
      </c>
      <c r="BU128" s="180" t="str">
        <f>IF(OR($E128="",$G128=""),"",IF(AND($E$3=1),'Marks Entry 1st'!AM127,IF(AND($E$3=2),'Marks Entry 2nd'!AM127,IF(AND($E$3=3),'Marks Entry 3rd'!AM127,IF(AND($E$3=4),'Marks Entry 4th'!AM127,"")))))</f>
        <v/>
      </c>
      <c r="BV128" s="180" t="str">
        <f>IF(OR($E128="",$G128=""),"",IF(AND($E$3=1),'Marks Entry 1st'!AN127,IF(AND($E$3=2),'Marks Entry 2nd'!AN127,IF(AND($E$3=3),'Marks Entry 3rd'!AN127,IF(AND($E$3=4),'Marks Entry 4th'!AN127,"")))))</f>
        <v/>
      </c>
      <c r="BW128" s="91" t="str">
        <f t="shared" si="111"/>
        <v/>
      </c>
      <c r="BX128" s="87">
        <f t="shared" si="112"/>
        <v>0</v>
      </c>
      <c r="BY128" s="93" t="str">
        <f>IF(OR($E128="",$G128=""),"",IF(AND($E$3=1),'Marks Entry 1st'!AO127,IF(AND($E$3=2),'Marks Entry 2nd'!AO127,IF(AND($E$3=3),'Marks Entry 3rd'!AO127,IF(AND($E$3=4),'Marks Entry 4th'!AO127,"")))))</f>
        <v/>
      </c>
      <c r="BZ128" s="93" t="str">
        <f>IF(OR($E128="",$G128=""),"",IF(AND($E$3=1),'Marks Entry 1st'!AP127,IF(AND($E$3=2),'Marks Entry 2nd'!AP127,IF(AND($E$3=3),'Marks Entry 3rd'!AP127,IF(AND($E$3=4),'Marks Entry 4th'!AP127,"")))))</f>
        <v/>
      </c>
      <c r="CA128" s="93" t="str">
        <f>IF(OR($E128="",$G128=""),"",IF(AND($E$3=1),'Marks Entry 1st'!AQ127,IF(AND($E$3=2),'Marks Entry 2nd'!AQ127,IF(AND($E$3=3),'Marks Entry 3rd'!AQ127,IF(AND($E$3=4),'Marks Entry 4th'!AQ127,"")))))</f>
        <v/>
      </c>
      <c r="CB128" s="92" t="str">
        <f t="shared" si="113"/>
        <v/>
      </c>
      <c r="CC128" s="87" t="str">
        <f t="shared" si="114"/>
        <v/>
      </c>
      <c r="CD128" s="144">
        <f t="shared" si="115"/>
        <v>0</v>
      </c>
      <c r="CE128" s="144" t="str">
        <f t="shared" si="116"/>
        <v/>
      </c>
      <c r="CF128" s="144" t="str">
        <f t="shared" si="74"/>
        <v/>
      </c>
      <c r="CG128" s="144" t="str">
        <f t="shared" si="117"/>
        <v/>
      </c>
      <c r="CH128" s="144" t="str">
        <f t="shared" si="75"/>
        <v/>
      </c>
      <c r="CI128" s="148" t="str">
        <f t="shared" si="76"/>
        <v/>
      </c>
      <c r="CJ128" s="380" t="str">
        <f>IF(OR($E128="",$G128=""),"",IF(AND($E$3=1),'Marks Entry 1st'!AR127,IF(AND($E$3=2),'Marks Entry 2nd'!AR127,IF(AND($E$3=3),'Marks Entry 3rd'!AR127,IF(AND($E$3=4),'Marks Entry 4th'!AR127,"")))))</f>
        <v/>
      </c>
      <c r="CK128" s="380" t="str">
        <f>IF(OR($E128="",$G128=""),"",IF(AND($E$3=1),'Marks Entry 1st'!AS127,IF(AND($E$3=2),'Marks Entry 2nd'!AS127,IF(AND($E$3=3),'Marks Entry 3rd'!AS127,IF(AND($E$3=4),'Marks Entry 4th'!AS127,"")))))</f>
        <v/>
      </c>
      <c r="CL128" s="380" t="str">
        <f>IF(OR($E128="",$G128=""),"",IF(AND($E$3=1),'Marks Entry 1st'!AT127,IF(AND($E$3=2),'Marks Entry 2nd'!AT127,IF(AND($E$3=3),'Marks Entry 3rd'!AT127,IF(AND($E$3=4),'Marks Entry 4th'!AT127,"")))))</f>
        <v/>
      </c>
      <c r="CM128" s="181" t="str">
        <f t="shared" si="118"/>
        <v/>
      </c>
      <c r="CN128" s="182">
        <f t="shared" si="119"/>
        <v>0</v>
      </c>
      <c r="CO128" s="182" t="str">
        <f t="shared" si="120"/>
        <v/>
      </c>
      <c r="CP128" s="182" t="str">
        <f t="shared" si="121"/>
        <v/>
      </c>
      <c r="CQ128" s="147" t="str">
        <f t="shared" si="77"/>
        <v/>
      </c>
      <c r="CR128" s="380" t="str">
        <f>IF(OR($E128="",$G128=""),"",IF(AND($E$3=1),'Marks Entry 1st'!AU127,IF(AND($E$3=2),'Marks Entry 2nd'!AU127,IF(AND($E$3=3),'Marks Entry 3rd'!AU127,IF(AND($E$3=4),'Marks Entry 4th'!AU127,"")))))</f>
        <v/>
      </c>
      <c r="CS128" s="380" t="str">
        <f>IF(OR($E128="",$G128=""),"",IF(AND($E$3=1),'Marks Entry 1st'!AV127,IF(AND($E$3=2),'Marks Entry 2nd'!AV127,IF(AND($E$3=3),'Marks Entry 3rd'!AV127,IF(AND($E$3=4),'Marks Entry 4th'!AV127,"")))))</f>
        <v/>
      </c>
      <c r="CT128" s="380" t="str">
        <f>IF(OR($E128="",$G128=""),"",IF(AND($E$3=1),'Marks Entry 1st'!AW127,IF(AND($E$3=2),'Marks Entry 2nd'!AW127,IF(AND($E$3=3),'Marks Entry 3rd'!AW127,IF(AND($E$3=4),'Marks Entry 4th'!AW127,"")))))</f>
        <v/>
      </c>
      <c r="CU128" s="181" t="str">
        <f t="shared" si="122"/>
        <v/>
      </c>
      <c r="CV128" s="182">
        <f t="shared" si="123"/>
        <v>0</v>
      </c>
      <c r="CW128" s="182" t="str">
        <f t="shared" si="124"/>
        <v/>
      </c>
      <c r="CX128" s="182" t="str">
        <f t="shared" si="125"/>
        <v/>
      </c>
      <c r="CY128" s="147" t="str">
        <f t="shared" si="78"/>
        <v/>
      </c>
      <c r="CZ128" s="380" t="str">
        <f>IF(OR($E128="",$G128=""),"",IF(AND($E$3=1),'Marks Entry 1st'!AX127,IF(AND($E$3=2),'Marks Entry 2nd'!AX127,IF(AND($E$3=3),'Marks Entry 3rd'!AX127,IF(AND($E$3=4),'Marks Entry 4th'!AX127,"")))))</f>
        <v/>
      </c>
      <c r="DA128" s="380" t="str">
        <f>IF(OR($E128="",$G128=""),"",IF(AND($E$3=1),'Marks Entry 1st'!AY127,IF(AND($E$3=2),'Marks Entry 2nd'!AY127,IF(AND($E$3=3),'Marks Entry 3rd'!AY127,IF(AND($E$3=4),'Marks Entry 4th'!AY127,"")))))</f>
        <v/>
      </c>
      <c r="DB128" s="380" t="str">
        <f>IF(OR($E128="",$G128=""),"",IF(AND($E$3=1),'Marks Entry 1st'!AZ127,IF(AND($E$3=2),'Marks Entry 2nd'!AZ127,IF(AND($E$3=3),'Marks Entry 3rd'!AZ127,IF(AND($E$3=4),'Marks Entry 4th'!AZ127,"")))))</f>
        <v/>
      </c>
      <c r="DC128" s="181" t="str">
        <f t="shared" si="126"/>
        <v/>
      </c>
      <c r="DD128" s="182">
        <f t="shared" si="127"/>
        <v>0</v>
      </c>
      <c r="DE128" s="182" t="str">
        <f t="shared" si="128"/>
        <v/>
      </c>
      <c r="DF128" s="182" t="str">
        <f t="shared" si="129"/>
        <v/>
      </c>
      <c r="DG128" s="147" t="str">
        <f t="shared" si="79"/>
        <v/>
      </c>
      <c r="DH128" s="104" t="str">
        <f t="shared" si="80"/>
        <v/>
      </c>
      <c r="DI128" s="105" t="str">
        <f t="shared" si="81"/>
        <v/>
      </c>
      <c r="DJ128" s="111" t="str">
        <f t="shared" si="82"/>
        <v/>
      </c>
      <c r="DK128" s="112" t="str">
        <f t="shared" si="83"/>
        <v/>
      </c>
      <c r="DL128" s="386" t="str">
        <f t="shared" si="84"/>
        <v/>
      </c>
      <c r="DM128" s="72" t="str">
        <f>IF(OR($E128="",$G128=""),"",IF(AND($E$3=1),'Marks Entry 1st'!BA127,IF(AND($E$3=2),'Marks Entry 2nd'!BA127,IF(AND($E$3=3),'Marks Entry 3rd'!BA127,IF(AND($E$3=4),'Marks Entry 4th'!BA127,"")))))</f>
        <v/>
      </c>
      <c r="DN128" s="72" t="str">
        <f>IF(OR($E128="",$G128=""),"",IF(AND($E$3=1),'Marks Entry 1st'!BB127,IF(AND($E$3=2),'Marks Entry 2nd'!BB127,IF(AND($E$3=3),'Marks Entry 3rd'!BB127,IF(AND($E$3=4),'Marks Entry 4th'!BB127,"")))))</f>
        <v/>
      </c>
      <c r="DO128" s="328" t="str">
        <f t="shared" si="85"/>
        <v/>
      </c>
      <c r="DP128" s="73"/>
      <c r="DW128" s="75">
        <f>IF(AND($E$3=1),'Marks Entry 1st'!I127,IF(AND($E$3=2),'Marks Entry 2nd'!I127,IF(AND($E$3=3),'Marks Entry 3rd'!I127,IF(AND($E$3=4),'Marks Entry 4th'!I127,""))))</f>
        <v>0</v>
      </c>
    </row>
    <row r="129" spans="1:127" ht="18.899999999999999" customHeight="1">
      <c r="A129" s="94">
        <v>122</v>
      </c>
      <c r="B129" s="94" t="str">
        <f>IF(OR(DW129=0,DW129=""),"",IF(AND($E$3=1),'Marks Entry 1st'!I128,IF(AND($E$3=2),'Marks Entry 2nd'!I128,IF(AND($E$3=3),'Marks Entry 3rd'!I128,IF(AND($E$3=4),'Marks Entry 4th'!I128,"")))))</f>
        <v/>
      </c>
      <c r="C129" s="95" t="str">
        <f>IF(OR(B129=0,B129=""),"",IF(AND($E$3=1),'Marks Entry 1st'!B128,IF(AND($E$3=2),'Marks Entry 2nd'!B128,IF(AND($E$3=3),'Marks Entry 3rd'!B128,IF(AND($E$3=4),'Marks Entry 4th'!B128,"")))))</f>
        <v/>
      </c>
      <c r="D129" s="95" t="str">
        <f>IF(OR(B129=0,B129=""),"",IF(AND($E$3=1),'Marks Entry 1st'!C128,IF(AND($E$3=2),'Marks Entry 2nd'!C128,IF(AND($E$3=3),'Marks Entry 3rd'!C128,IF(AND($E$3=4),'Marks Entry 4th'!C128,"")))))</f>
        <v/>
      </c>
      <c r="E129" s="96" t="str">
        <f>IF(OR(B129=0,B129=""),"",IF(AND($E$3=1),'Marks Entry 1st'!E128,IF(AND($E$3=2),'Marks Entry 2nd'!E128,IF(AND($E$3=3),'Marks Entry 3rd'!E128,IF(AND($E$3=4),'Marks Entry 4th'!E128,"")))))</f>
        <v/>
      </c>
      <c r="F129" s="95" t="str">
        <f>IF(OR(B129=0,B129=""),"",IF(AND($E$3=1),'Marks Entry 1st'!D128,IF(AND($E$3=2),'Marks Entry 2nd'!D128,IF(AND($E$3=3),'Marks Entry 3rd'!D128,IF(AND($E$3=4),'Marks Entry 4th'!D128,"")))))</f>
        <v/>
      </c>
      <c r="G129" s="90" t="str">
        <f>IF(OR(B129=0,B129=""),"",IF(AND($E$3=1),'Marks Entry 1st'!F128,IF(AND($E$3=2),'Marks Entry 2nd'!F128,IF(AND($E$3=3),'Marks Entry 3rd'!F128,IF(AND($E$3=4),'Marks Entry 4th'!F128,"")))))</f>
        <v/>
      </c>
      <c r="H129" s="90" t="str">
        <f>IF(OR(B129=0,B129=""),"",IF(AND($E$3=1),'Marks Entry 1st'!G128,IF(AND($E$3=2),'Marks Entry 2nd'!G128,IF(AND($E$3=3),'Marks Entry 3rd'!G128,IF(AND($E$3=4),'Marks Entry 4th'!G128,"")))))</f>
        <v/>
      </c>
      <c r="I129" s="90" t="str">
        <f>IF(OR(B129=0,B129=""),"",IF(AND($E$3=1),'Marks Entry 1st'!H128,IF(AND($E$3=2),'Marks Entry 2nd'!H128,IF(AND($E$3=3),'Marks Entry 3rd'!H128,IF(AND($E$3=4),'Marks Entry 4th'!H128,"")))))</f>
        <v/>
      </c>
      <c r="J129" s="379" t="str">
        <f>IF(OR(B129=0,B129=""),"",IF(AND($E$3=1),'Marks Entry 1st'!J128,IF(AND($E$3=2),'Marks Entry 2nd'!J128,IF(AND($E$3=3),'Marks Entry 3rd'!J128,IF(AND($E$3=4),'Marks Entry 4th'!J128,"")))))</f>
        <v/>
      </c>
      <c r="K129" s="379" t="str">
        <f>IF(OR(B129=0,B129=""),"",IF(AND($E$3=1),'Marks Entry 1st'!K128,IF(AND($E$3=2),'Marks Entry 2nd'!K128,IF(AND($E$3=3),'Marks Entry 3rd'!K128,IF(AND($E$3=4),'Marks Entry 4th'!K128,"")))))</f>
        <v/>
      </c>
      <c r="L129" s="180" t="str">
        <f>IF(OR($E129="",$G129=""),"",IF(AND($E$3=1),'Marks Entry 1st'!L128,IF(AND($E$3=2),'Marks Entry 2nd'!L128,IF(AND($E$3=3),'Marks Entry 3rd'!L128,IF(AND($E$3=4),'Marks Entry 4th'!L128,"")))))</f>
        <v/>
      </c>
      <c r="M129" s="180" t="str">
        <f>IF(OR($E129="",$G129=""),"",IF(AND($E$3=1),'Marks Entry 1st'!M128,IF(AND($E$3=2),'Marks Entry 2nd'!M128,IF(AND($E$3=3),'Marks Entry 3rd'!M128,IF(AND($E$3=4),'Marks Entry 4th'!M128,"")))))</f>
        <v/>
      </c>
      <c r="N129" s="87" t="str">
        <f t="shared" si="86"/>
        <v/>
      </c>
      <c r="O129" s="180" t="str">
        <f>IF(OR($E129="",$G129=""),"",IF(AND($E$3=1),'Marks Entry 1st'!N128,IF(AND($E$3=2),'Marks Entry 2nd'!N128,IF(AND($E$3=3),'Marks Entry 3rd'!N128,IF(AND($E$3=4),'Marks Entry 4th'!N128,"")))))</f>
        <v/>
      </c>
      <c r="P129" s="180" t="str">
        <f>IF(OR($E129="",$G129=""),"",IF(AND($E$3=1),'Marks Entry 1st'!O128,IF(AND($E$3=2),'Marks Entry 2nd'!O128,IF(AND($E$3=3),'Marks Entry 3rd'!O128,IF(AND($E$3=4),'Marks Entry 4th'!O128,"")))))</f>
        <v/>
      </c>
      <c r="Q129" s="180" t="str">
        <f>IF(OR($E129="",$G129=""),"",IF(AND($E$3=1),'Marks Entry 1st'!P128,IF(AND($E$3=2),'Marks Entry 2nd'!P128,IF(AND($E$3=3),'Marks Entry 3rd'!P128,IF(AND($E$3=4),'Marks Entry 4th'!P128,"")))))</f>
        <v/>
      </c>
      <c r="R129" s="91" t="str">
        <f t="shared" si="87"/>
        <v/>
      </c>
      <c r="S129" s="87">
        <f t="shared" si="88"/>
        <v>0</v>
      </c>
      <c r="T129" s="93" t="str">
        <f>IF(OR($E129="",$G129=""),"",IF(AND($E$3=1),'Marks Entry 1st'!Q128,IF(AND($E$3=2),'Marks Entry 2nd'!Q128,IF(AND($E$3=3),'Marks Entry 3rd'!Q128,IF(AND($E$3=4),'Marks Entry 4th'!Q128,"")))))</f>
        <v/>
      </c>
      <c r="U129" s="93" t="str">
        <f>IF(OR($E129="",$G129=""),"",IF(AND($E$3=1),'Marks Entry 1st'!R128,IF(AND($E$3=2),'Marks Entry 2nd'!R128,IF(AND($E$3=3),'Marks Entry 3rd'!R128,IF(AND($E$3=4),'Marks Entry 4th'!R128,"")))))</f>
        <v/>
      </c>
      <c r="V129" s="93" t="str">
        <f>IF(OR($E129="",$G129=""),"",IF(AND($E$3=1),'Marks Entry 1st'!S128,IF(AND($E$3=2),'Marks Entry 2nd'!S128,IF(AND($E$3=3),'Marks Entry 3rd'!S128,IF(AND($E$3=4),'Marks Entry 4th'!S128,"")))))</f>
        <v/>
      </c>
      <c r="W129" s="92" t="str">
        <f t="shared" si="89"/>
        <v/>
      </c>
      <c r="X129" s="87" t="str">
        <f t="shared" si="90"/>
        <v/>
      </c>
      <c r="Y129" s="144">
        <f t="shared" si="91"/>
        <v>0</v>
      </c>
      <c r="Z129" s="144" t="str">
        <f t="shared" si="92"/>
        <v/>
      </c>
      <c r="AA129" s="144" t="str">
        <f t="shared" si="65"/>
        <v/>
      </c>
      <c r="AB129" s="144" t="str">
        <f t="shared" si="93"/>
        <v/>
      </c>
      <c r="AC129" s="144" t="str">
        <f t="shared" si="66"/>
        <v/>
      </c>
      <c r="AD129" s="148" t="str">
        <f t="shared" si="67"/>
        <v/>
      </c>
      <c r="AE129" s="180" t="str">
        <f>IF(OR($E129="",$G129=""),"",IF(AND($E$3=1),'Marks Entry 1st'!T128,IF(AND($E$3=2),'Marks Entry 2nd'!T128,IF(AND($E$3=3),'Marks Entry 3rd'!T128,IF(AND($E$3=4),'Marks Entry 4th'!T128,"")))))</f>
        <v/>
      </c>
      <c r="AF129" s="180" t="str">
        <f>IF(OR($E129="",$G129=""),"",IF(AND($E$3=1),'Marks Entry 1st'!U128,IF(AND($E$3=2),'Marks Entry 2nd'!U128,IF(AND($E$3=3),'Marks Entry 3rd'!U128,IF(AND($E$3=4),'Marks Entry 4th'!U128,"")))))</f>
        <v/>
      </c>
      <c r="AG129" s="87" t="str">
        <f t="shared" si="94"/>
        <v/>
      </c>
      <c r="AH129" s="180" t="str">
        <f>IF(OR($E129="",$G129=""),"",IF(AND($E$3=1),'Marks Entry 1st'!V128,IF(AND($E$3=2),'Marks Entry 2nd'!V128,IF(AND($E$3=3),'Marks Entry 3rd'!V128,IF(AND($E$3=4),'Marks Entry 4th'!V128,"")))))</f>
        <v/>
      </c>
      <c r="AI129" s="180" t="str">
        <f>IF(OR($E129="",$G129=""),"",IF(AND($E$3=1),'Marks Entry 1st'!W128,IF(AND($E$3=2),'Marks Entry 2nd'!W128,IF(AND($E$3=3),'Marks Entry 3rd'!W128,IF(AND($E$3=4),'Marks Entry 4th'!W128,"")))))</f>
        <v/>
      </c>
      <c r="AJ129" s="180" t="str">
        <f>IF(OR($E129="",$G129=""),"",IF(AND($E$3=1),'Marks Entry 1st'!X128,IF(AND($E$3=2),'Marks Entry 2nd'!X128,IF(AND($E$3=3),'Marks Entry 3rd'!X128,IF(AND($E$3=4),'Marks Entry 4th'!X128,"")))))</f>
        <v/>
      </c>
      <c r="AK129" s="91" t="str">
        <f t="shared" si="95"/>
        <v/>
      </c>
      <c r="AL129" s="87">
        <f t="shared" si="96"/>
        <v>0</v>
      </c>
      <c r="AM129" s="93" t="str">
        <f>IF(OR($E129="",$G129=""),"",IF(AND($E$3=1),'Marks Entry 1st'!Y128,IF(AND($E$3=2),'Marks Entry 2nd'!Y128,IF(AND($E$3=3),'Marks Entry 3rd'!Y128,IF(AND($E$3=4),'Marks Entry 4th'!Y128,"")))))</f>
        <v/>
      </c>
      <c r="AN129" s="93" t="str">
        <f>IF(OR($E129="",$G129=""),"",IF(AND($E$3=1),'Marks Entry 1st'!Z128,IF(AND($E$3=2),'Marks Entry 2nd'!Z128,IF(AND($E$3=3),'Marks Entry 3rd'!Z128,IF(AND($E$3=4),'Marks Entry 4th'!Z128,"")))))</f>
        <v/>
      </c>
      <c r="AO129" s="93" t="str">
        <f>IF(OR($E129="",$G129=""),"",IF(AND($E$3=1),'Marks Entry 1st'!AA128,IF(AND($E$3=2),'Marks Entry 2nd'!AA128,IF(AND($E$3=3),'Marks Entry 3rd'!AA128,IF(AND($E$3=4),'Marks Entry 4th'!AA128,"")))))</f>
        <v/>
      </c>
      <c r="AP129" s="92" t="str">
        <f t="shared" si="97"/>
        <v/>
      </c>
      <c r="AQ129" s="87" t="str">
        <f t="shared" si="98"/>
        <v/>
      </c>
      <c r="AR129" s="144">
        <f t="shared" si="99"/>
        <v>0</v>
      </c>
      <c r="AS129" s="144" t="str">
        <f t="shared" si="100"/>
        <v/>
      </c>
      <c r="AT129" s="144" t="str">
        <f t="shared" si="68"/>
        <v/>
      </c>
      <c r="AU129" s="144" t="str">
        <f t="shared" si="101"/>
        <v/>
      </c>
      <c r="AV129" s="144" t="str">
        <f t="shared" si="69"/>
        <v/>
      </c>
      <c r="AW129" s="148" t="str">
        <f t="shared" si="70"/>
        <v/>
      </c>
      <c r="AX129" s="180" t="str">
        <f>IF(OR($E129="",$G129=""),"",IF(AND($E$3=1),'Marks Entry 1st'!AB128,IF(AND($E$3=2),'Marks Entry 2nd'!AB128,IF(AND($E$3=3),'Marks Entry 3rd'!AB128,IF(AND($E$3=4),'Marks Entry 4th'!AB128,"")))))</f>
        <v/>
      </c>
      <c r="AY129" s="180" t="str">
        <f>IF(OR($E129="",$G129=""),"",IF(AND($E$3=1),'Marks Entry 1st'!AC128,IF(AND($E$3=2),'Marks Entry 2nd'!AC128,IF(AND($E$3=3),'Marks Entry 3rd'!AC128,IF(AND($E$3=4),'Marks Entry 4th'!AC128,"")))))</f>
        <v/>
      </c>
      <c r="AZ129" s="87" t="str">
        <f t="shared" si="102"/>
        <v/>
      </c>
      <c r="BA129" s="180" t="str">
        <f>IF(OR($E129="",$G129=""),"",IF(AND($E$3=1),'Marks Entry 1st'!AD128,IF(AND($E$3=2),'Marks Entry 2nd'!AD128,IF(AND($E$3=3),'Marks Entry 3rd'!AD128,IF(AND($E$3=4),'Marks Entry 4th'!AD128,"")))))</f>
        <v/>
      </c>
      <c r="BB129" s="180" t="str">
        <f>IF(OR($E129="",$G129=""),"",IF(AND($E$3=1),'Marks Entry 1st'!AE128,IF(AND($E$3=2),'Marks Entry 2nd'!AE128,IF(AND($E$3=3),'Marks Entry 3rd'!AE128,IF(AND($E$3=4),'Marks Entry 4th'!AE128,"")))))</f>
        <v/>
      </c>
      <c r="BC129" s="180" t="str">
        <f>IF(OR($E129="",$G129=""),"",IF(AND($E$3=1),'Marks Entry 1st'!AF128,IF(AND($E$3=2),'Marks Entry 2nd'!AF128,IF(AND($E$3=3),'Marks Entry 3rd'!AF128,IF(AND($E$3=4),'Marks Entry 4th'!AF128,"")))))</f>
        <v/>
      </c>
      <c r="BD129" s="91" t="str">
        <f t="shared" si="103"/>
        <v/>
      </c>
      <c r="BE129" s="87">
        <f t="shared" si="104"/>
        <v>0</v>
      </c>
      <c r="BF129" s="93" t="str">
        <f>IF(OR($E129="",$G129=""),"",IF(AND($E$3=1),'Marks Entry 1st'!AG128,IF(AND($E$3=2),'Marks Entry 2nd'!AG128,IF(AND($E$3=3),'Marks Entry 3rd'!AG128,IF(AND($E$3=4),'Marks Entry 4th'!AG128,"")))))</f>
        <v/>
      </c>
      <c r="BG129" s="93" t="str">
        <f>IF(OR($E129="",$G129=""),"",IF(AND($E$3=1),'Marks Entry 1st'!AH128,IF(AND($E$3=2),'Marks Entry 2nd'!AH128,IF(AND($E$3=3),'Marks Entry 3rd'!AH128,IF(AND($E$3=4),'Marks Entry 4th'!AH128,"")))))</f>
        <v/>
      </c>
      <c r="BH129" s="93" t="str">
        <f>IF(OR($E129="",$G129=""),"",IF(AND($E$3=1),'Marks Entry 1st'!AI128,IF(AND($E$3=2),'Marks Entry 2nd'!AI128,IF(AND($E$3=3),'Marks Entry 3rd'!AI128,IF(AND($E$3=4),'Marks Entry 4th'!AI128,"")))))</f>
        <v/>
      </c>
      <c r="BI129" s="92" t="str">
        <f t="shared" si="105"/>
        <v/>
      </c>
      <c r="BJ129" s="87" t="str">
        <f t="shared" si="106"/>
        <v/>
      </c>
      <c r="BK129" s="144">
        <f t="shared" si="107"/>
        <v>0</v>
      </c>
      <c r="BL129" s="144" t="str">
        <f t="shared" si="108"/>
        <v/>
      </c>
      <c r="BM129" s="144" t="str">
        <f t="shared" si="71"/>
        <v/>
      </c>
      <c r="BN129" s="144" t="str">
        <f t="shared" si="109"/>
        <v/>
      </c>
      <c r="BO129" s="144" t="str">
        <f t="shared" si="72"/>
        <v/>
      </c>
      <c r="BP129" s="148" t="str">
        <f t="shared" si="73"/>
        <v/>
      </c>
      <c r="BQ129" s="180" t="str">
        <f>IF(OR($E129="",$G129=""),"",IF(AND($E$3=1),'Marks Entry 1st'!AJ128,IF(AND($E$3=2),'Marks Entry 2nd'!AJ128,IF(AND($E$3=3),'Marks Entry 3rd'!AJ128,IF(AND($E$3=4),'Marks Entry 4th'!AJ128,"")))))</f>
        <v/>
      </c>
      <c r="BR129" s="180" t="str">
        <f>IF(OR($E129="",$G129=""),"",IF(AND($E$3=1),'Marks Entry 1st'!AK128,IF(AND($E$3=2),'Marks Entry 2nd'!AK128,IF(AND($E$3=3),'Marks Entry 3rd'!AK128,IF(AND($E$3=4),'Marks Entry 4th'!AK128,"")))))</f>
        <v/>
      </c>
      <c r="BS129" s="87" t="str">
        <f t="shared" si="110"/>
        <v/>
      </c>
      <c r="BT129" s="180" t="str">
        <f>IF(OR($E129="",$G129=""),"",IF(AND($E$3=1),'Marks Entry 1st'!AL128,IF(AND($E$3=2),'Marks Entry 2nd'!AL128,IF(AND($E$3=3),'Marks Entry 3rd'!AL128,IF(AND($E$3=4),'Marks Entry 4th'!AL128,"")))))</f>
        <v/>
      </c>
      <c r="BU129" s="180" t="str">
        <f>IF(OR($E129="",$G129=""),"",IF(AND($E$3=1),'Marks Entry 1st'!AM128,IF(AND($E$3=2),'Marks Entry 2nd'!AM128,IF(AND($E$3=3),'Marks Entry 3rd'!AM128,IF(AND($E$3=4),'Marks Entry 4th'!AM128,"")))))</f>
        <v/>
      </c>
      <c r="BV129" s="180" t="str">
        <f>IF(OR($E129="",$G129=""),"",IF(AND($E$3=1),'Marks Entry 1st'!AN128,IF(AND($E$3=2),'Marks Entry 2nd'!AN128,IF(AND($E$3=3),'Marks Entry 3rd'!AN128,IF(AND($E$3=4),'Marks Entry 4th'!AN128,"")))))</f>
        <v/>
      </c>
      <c r="BW129" s="91" t="str">
        <f t="shared" si="111"/>
        <v/>
      </c>
      <c r="BX129" s="87">
        <f t="shared" si="112"/>
        <v>0</v>
      </c>
      <c r="BY129" s="93" t="str">
        <f>IF(OR($E129="",$G129=""),"",IF(AND($E$3=1),'Marks Entry 1st'!AO128,IF(AND($E$3=2),'Marks Entry 2nd'!AO128,IF(AND($E$3=3),'Marks Entry 3rd'!AO128,IF(AND($E$3=4),'Marks Entry 4th'!AO128,"")))))</f>
        <v/>
      </c>
      <c r="BZ129" s="93" t="str">
        <f>IF(OR($E129="",$G129=""),"",IF(AND($E$3=1),'Marks Entry 1st'!AP128,IF(AND($E$3=2),'Marks Entry 2nd'!AP128,IF(AND($E$3=3),'Marks Entry 3rd'!AP128,IF(AND($E$3=4),'Marks Entry 4th'!AP128,"")))))</f>
        <v/>
      </c>
      <c r="CA129" s="93" t="str">
        <f>IF(OR($E129="",$G129=""),"",IF(AND($E$3=1),'Marks Entry 1st'!AQ128,IF(AND($E$3=2),'Marks Entry 2nd'!AQ128,IF(AND($E$3=3),'Marks Entry 3rd'!AQ128,IF(AND($E$3=4),'Marks Entry 4th'!AQ128,"")))))</f>
        <v/>
      </c>
      <c r="CB129" s="92" t="str">
        <f t="shared" si="113"/>
        <v/>
      </c>
      <c r="CC129" s="87" t="str">
        <f t="shared" si="114"/>
        <v/>
      </c>
      <c r="CD129" s="144">
        <f t="shared" si="115"/>
        <v>0</v>
      </c>
      <c r="CE129" s="144" t="str">
        <f t="shared" si="116"/>
        <v/>
      </c>
      <c r="CF129" s="144" t="str">
        <f t="shared" si="74"/>
        <v/>
      </c>
      <c r="CG129" s="144" t="str">
        <f t="shared" si="117"/>
        <v/>
      </c>
      <c r="CH129" s="144" t="str">
        <f t="shared" si="75"/>
        <v/>
      </c>
      <c r="CI129" s="148" t="str">
        <f t="shared" si="76"/>
        <v/>
      </c>
      <c r="CJ129" s="380" t="str">
        <f>IF(OR($E129="",$G129=""),"",IF(AND($E$3=1),'Marks Entry 1st'!AR128,IF(AND($E$3=2),'Marks Entry 2nd'!AR128,IF(AND($E$3=3),'Marks Entry 3rd'!AR128,IF(AND($E$3=4),'Marks Entry 4th'!AR128,"")))))</f>
        <v/>
      </c>
      <c r="CK129" s="380" t="str">
        <f>IF(OR($E129="",$G129=""),"",IF(AND($E$3=1),'Marks Entry 1st'!AS128,IF(AND($E$3=2),'Marks Entry 2nd'!AS128,IF(AND($E$3=3),'Marks Entry 3rd'!AS128,IF(AND($E$3=4),'Marks Entry 4th'!AS128,"")))))</f>
        <v/>
      </c>
      <c r="CL129" s="380" t="str">
        <f>IF(OR($E129="",$G129=""),"",IF(AND($E$3=1),'Marks Entry 1st'!AT128,IF(AND($E$3=2),'Marks Entry 2nd'!AT128,IF(AND($E$3=3),'Marks Entry 3rd'!AT128,IF(AND($E$3=4),'Marks Entry 4th'!AT128,"")))))</f>
        <v/>
      </c>
      <c r="CM129" s="181" t="str">
        <f t="shared" si="118"/>
        <v/>
      </c>
      <c r="CN129" s="182">
        <f t="shared" si="119"/>
        <v>0</v>
      </c>
      <c r="CO129" s="182" t="str">
        <f t="shared" si="120"/>
        <v/>
      </c>
      <c r="CP129" s="182" t="str">
        <f t="shared" si="121"/>
        <v/>
      </c>
      <c r="CQ129" s="147" t="str">
        <f t="shared" si="77"/>
        <v/>
      </c>
      <c r="CR129" s="380" t="str">
        <f>IF(OR($E129="",$G129=""),"",IF(AND($E$3=1),'Marks Entry 1st'!AU128,IF(AND($E$3=2),'Marks Entry 2nd'!AU128,IF(AND($E$3=3),'Marks Entry 3rd'!AU128,IF(AND($E$3=4),'Marks Entry 4th'!AU128,"")))))</f>
        <v/>
      </c>
      <c r="CS129" s="380" t="str">
        <f>IF(OR($E129="",$G129=""),"",IF(AND($E$3=1),'Marks Entry 1st'!AV128,IF(AND($E$3=2),'Marks Entry 2nd'!AV128,IF(AND($E$3=3),'Marks Entry 3rd'!AV128,IF(AND($E$3=4),'Marks Entry 4th'!AV128,"")))))</f>
        <v/>
      </c>
      <c r="CT129" s="380" t="str">
        <f>IF(OR($E129="",$G129=""),"",IF(AND($E$3=1),'Marks Entry 1st'!AW128,IF(AND($E$3=2),'Marks Entry 2nd'!AW128,IF(AND($E$3=3),'Marks Entry 3rd'!AW128,IF(AND($E$3=4),'Marks Entry 4th'!AW128,"")))))</f>
        <v/>
      </c>
      <c r="CU129" s="181" t="str">
        <f t="shared" si="122"/>
        <v/>
      </c>
      <c r="CV129" s="182">
        <f t="shared" si="123"/>
        <v>0</v>
      </c>
      <c r="CW129" s="182" t="str">
        <f t="shared" si="124"/>
        <v/>
      </c>
      <c r="CX129" s="182" t="str">
        <f t="shared" si="125"/>
        <v/>
      </c>
      <c r="CY129" s="147" t="str">
        <f t="shared" si="78"/>
        <v/>
      </c>
      <c r="CZ129" s="380" t="str">
        <f>IF(OR($E129="",$G129=""),"",IF(AND($E$3=1),'Marks Entry 1st'!AX128,IF(AND($E$3=2),'Marks Entry 2nd'!AX128,IF(AND($E$3=3),'Marks Entry 3rd'!AX128,IF(AND($E$3=4),'Marks Entry 4th'!AX128,"")))))</f>
        <v/>
      </c>
      <c r="DA129" s="380" t="str">
        <f>IF(OR($E129="",$G129=""),"",IF(AND($E$3=1),'Marks Entry 1st'!AY128,IF(AND($E$3=2),'Marks Entry 2nd'!AY128,IF(AND($E$3=3),'Marks Entry 3rd'!AY128,IF(AND($E$3=4),'Marks Entry 4th'!AY128,"")))))</f>
        <v/>
      </c>
      <c r="DB129" s="380" t="str">
        <f>IF(OR($E129="",$G129=""),"",IF(AND($E$3=1),'Marks Entry 1st'!AZ128,IF(AND($E$3=2),'Marks Entry 2nd'!AZ128,IF(AND($E$3=3),'Marks Entry 3rd'!AZ128,IF(AND($E$3=4),'Marks Entry 4th'!AZ128,"")))))</f>
        <v/>
      </c>
      <c r="DC129" s="181" t="str">
        <f t="shared" si="126"/>
        <v/>
      </c>
      <c r="DD129" s="182">
        <f t="shared" si="127"/>
        <v>0</v>
      </c>
      <c r="DE129" s="182" t="str">
        <f t="shared" si="128"/>
        <v/>
      </c>
      <c r="DF129" s="182" t="str">
        <f t="shared" si="129"/>
        <v/>
      </c>
      <c r="DG129" s="147" t="str">
        <f t="shared" si="79"/>
        <v/>
      </c>
      <c r="DH129" s="104" t="str">
        <f t="shared" si="80"/>
        <v/>
      </c>
      <c r="DI129" s="105" t="str">
        <f t="shared" si="81"/>
        <v/>
      </c>
      <c r="DJ129" s="111" t="str">
        <f t="shared" si="82"/>
        <v/>
      </c>
      <c r="DK129" s="112" t="str">
        <f t="shared" si="83"/>
        <v/>
      </c>
      <c r="DL129" s="386" t="str">
        <f t="shared" si="84"/>
        <v/>
      </c>
      <c r="DM129" s="72" t="str">
        <f>IF(OR($E129="",$G129=""),"",IF(AND($E$3=1),'Marks Entry 1st'!BA128,IF(AND($E$3=2),'Marks Entry 2nd'!BA128,IF(AND($E$3=3),'Marks Entry 3rd'!BA128,IF(AND($E$3=4),'Marks Entry 4th'!BA128,"")))))</f>
        <v/>
      </c>
      <c r="DN129" s="72" t="str">
        <f>IF(OR($E129="",$G129=""),"",IF(AND($E$3=1),'Marks Entry 1st'!BB128,IF(AND($E$3=2),'Marks Entry 2nd'!BB128,IF(AND($E$3=3),'Marks Entry 3rd'!BB128,IF(AND($E$3=4),'Marks Entry 4th'!BB128,"")))))</f>
        <v/>
      </c>
      <c r="DO129" s="328" t="str">
        <f t="shared" si="85"/>
        <v/>
      </c>
      <c r="DP129" s="73"/>
      <c r="DW129" s="75">
        <f>IF(AND($E$3=1),'Marks Entry 1st'!I128,IF(AND($E$3=2),'Marks Entry 2nd'!I128,IF(AND($E$3=3),'Marks Entry 3rd'!I128,IF(AND($E$3=4),'Marks Entry 4th'!I128,""))))</f>
        <v>0</v>
      </c>
    </row>
    <row r="130" spans="1:127" ht="18.899999999999999" customHeight="1">
      <c r="A130" s="94">
        <v>123</v>
      </c>
      <c r="B130" s="94" t="str">
        <f>IF(OR(DW130=0,DW130=""),"",IF(AND($E$3=1),'Marks Entry 1st'!I129,IF(AND($E$3=2),'Marks Entry 2nd'!I129,IF(AND($E$3=3),'Marks Entry 3rd'!I129,IF(AND($E$3=4),'Marks Entry 4th'!I129,"")))))</f>
        <v/>
      </c>
      <c r="C130" s="95" t="str">
        <f>IF(OR(B130=0,B130=""),"",IF(AND($E$3=1),'Marks Entry 1st'!B129,IF(AND($E$3=2),'Marks Entry 2nd'!B129,IF(AND($E$3=3),'Marks Entry 3rd'!B129,IF(AND($E$3=4),'Marks Entry 4th'!B129,"")))))</f>
        <v/>
      </c>
      <c r="D130" s="95" t="str">
        <f>IF(OR(B130=0,B130=""),"",IF(AND($E$3=1),'Marks Entry 1st'!C129,IF(AND($E$3=2),'Marks Entry 2nd'!C129,IF(AND($E$3=3),'Marks Entry 3rd'!C129,IF(AND($E$3=4),'Marks Entry 4th'!C129,"")))))</f>
        <v/>
      </c>
      <c r="E130" s="96" t="str">
        <f>IF(OR(B130=0,B130=""),"",IF(AND($E$3=1),'Marks Entry 1st'!E129,IF(AND($E$3=2),'Marks Entry 2nd'!E129,IF(AND($E$3=3),'Marks Entry 3rd'!E129,IF(AND($E$3=4),'Marks Entry 4th'!E129,"")))))</f>
        <v/>
      </c>
      <c r="F130" s="95" t="str">
        <f>IF(OR(B130=0,B130=""),"",IF(AND($E$3=1),'Marks Entry 1st'!D129,IF(AND($E$3=2),'Marks Entry 2nd'!D129,IF(AND($E$3=3),'Marks Entry 3rd'!D129,IF(AND($E$3=4),'Marks Entry 4th'!D129,"")))))</f>
        <v/>
      </c>
      <c r="G130" s="90" t="str">
        <f>IF(OR(B130=0,B130=""),"",IF(AND($E$3=1),'Marks Entry 1st'!F129,IF(AND($E$3=2),'Marks Entry 2nd'!F129,IF(AND($E$3=3),'Marks Entry 3rd'!F129,IF(AND($E$3=4),'Marks Entry 4th'!F129,"")))))</f>
        <v/>
      </c>
      <c r="H130" s="90" t="str">
        <f>IF(OR(B130=0,B130=""),"",IF(AND($E$3=1),'Marks Entry 1st'!G129,IF(AND($E$3=2),'Marks Entry 2nd'!G129,IF(AND($E$3=3),'Marks Entry 3rd'!G129,IF(AND($E$3=4),'Marks Entry 4th'!G129,"")))))</f>
        <v/>
      </c>
      <c r="I130" s="90" t="str">
        <f>IF(OR(B130=0,B130=""),"",IF(AND($E$3=1),'Marks Entry 1st'!H129,IF(AND($E$3=2),'Marks Entry 2nd'!H129,IF(AND($E$3=3),'Marks Entry 3rd'!H129,IF(AND($E$3=4),'Marks Entry 4th'!H129,"")))))</f>
        <v/>
      </c>
      <c r="J130" s="379" t="str">
        <f>IF(OR(B130=0,B130=""),"",IF(AND($E$3=1),'Marks Entry 1st'!J129,IF(AND($E$3=2),'Marks Entry 2nd'!J129,IF(AND($E$3=3),'Marks Entry 3rd'!J129,IF(AND($E$3=4),'Marks Entry 4th'!J129,"")))))</f>
        <v/>
      </c>
      <c r="K130" s="379" t="str">
        <f>IF(OR(B130=0,B130=""),"",IF(AND($E$3=1),'Marks Entry 1st'!K129,IF(AND($E$3=2),'Marks Entry 2nd'!K129,IF(AND($E$3=3),'Marks Entry 3rd'!K129,IF(AND($E$3=4),'Marks Entry 4th'!K129,"")))))</f>
        <v/>
      </c>
      <c r="L130" s="180" t="str">
        <f>IF(OR($E130="",$G130=""),"",IF(AND($E$3=1),'Marks Entry 1st'!L129,IF(AND($E$3=2),'Marks Entry 2nd'!L129,IF(AND($E$3=3),'Marks Entry 3rd'!L129,IF(AND($E$3=4),'Marks Entry 4th'!L129,"")))))</f>
        <v/>
      </c>
      <c r="M130" s="180" t="str">
        <f>IF(OR($E130="",$G130=""),"",IF(AND($E$3=1),'Marks Entry 1st'!M129,IF(AND($E$3=2),'Marks Entry 2nd'!M129,IF(AND($E$3=3),'Marks Entry 3rd'!M129,IF(AND($E$3=4),'Marks Entry 4th'!M129,"")))))</f>
        <v/>
      </c>
      <c r="N130" s="87" t="str">
        <f t="shared" si="86"/>
        <v/>
      </c>
      <c r="O130" s="180" t="str">
        <f>IF(OR($E130="",$G130=""),"",IF(AND($E$3=1),'Marks Entry 1st'!N129,IF(AND($E$3=2),'Marks Entry 2nd'!N129,IF(AND($E$3=3),'Marks Entry 3rd'!N129,IF(AND($E$3=4),'Marks Entry 4th'!N129,"")))))</f>
        <v/>
      </c>
      <c r="P130" s="180" t="str">
        <f>IF(OR($E130="",$G130=""),"",IF(AND($E$3=1),'Marks Entry 1st'!O129,IF(AND($E$3=2),'Marks Entry 2nd'!O129,IF(AND($E$3=3),'Marks Entry 3rd'!O129,IF(AND($E$3=4),'Marks Entry 4th'!O129,"")))))</f>
        <v/>
      </c>
      <c r="Q130" s="180" t="str">
        <f>IF(OR($E130="",$G130=""),"",IF(AND($E$3=1),'Marks Entry 1st'!P129,IF(AND($E$3=2),'Marks Entry 2nd'!P129,IF(AND($E$3=3),'Marks Entry 3rd'!P129,IF(AND($E$3=4),'Marks Entry 4th'!P129,"")))))</f>
        <v/>
      </c>
      <c r="R130" s="91" t="str">
        <f t="shared" si="87"/>
        <v/>
      </c>
      <c r="S130" s="87">
        <f t="shared" si="88"/>
        <v>0</v>
      </c>
      <c r="T130" s="93" t="str">
        <f>IF(OR($E130="",$G130=""),"",IF(AND($E$3=1),'Marks Entry 1st'!Q129,IF(AND($E$3=2),'Marks Entry 2nd'!Q129,IF(AND($E$3=3),'Marks Entry 3rd'!Q129,IF(AND($E$3=4),'Marks Entry 4th'!Q129,"")))))</f>
        <v/>
      </c>
      <c r="U130" s="93" t="str">
        <f>IF(OR($E130="",$G130=""),"",IF(AND($E$3=1),'Marks Entry 1st'!R129,IF(AND($E$3=2),'Marks Entry 2nd'!R129,IF(AND($E$3=3),'Marks Entry 3rd'!R129,IF(AND($E$3=4),'Marks Entry 4th'!R129,"")))))</f>
        <v/>
      </c>
      <c r="V130" s="93" t="str">
        <f>IF(OR($E130="",$G130=""),"",IF(AND($E$3=1),'Marks Entry 1st'!S129,IF(AND($E$3=2),'Marks Entry 2nd'!S129,IF(AND($E$3=3),'Marks Entry 3rd'!S129,IF(AND($E$3=4),'Marks Entry 4th'!S129,"")))))</f>
        <v/>
      </c>
      <c r="W130" s="92" t="str">
        <f t="shared" si="89"/>
        <v/>
      </c>
      <c r="X130" s="87" t="str">
        <f t="shared" si="90"/>
        <v/>
      </c>
      <c r="Y130" s="144">
        <f t="shared" si="91"/>
        <v>0</v>
      </c>
      <c r="Z130" s="144" t="str">
        <f t="shared" si="92"/>
        <v/>
      </c>
      <c r="AA130" s="144" t="str">
        <f t="shared" si="65"/>
        <v/>
      </c>
      <c r="AB130" s="144" t="str">
        <f t="shared" si="93"/>
        <v/>
      </c>
      <c r="AC130" s="144" t="str">
        <f t="shared" si="66"/>
        <v/>
      </c>
      <c r="AD130" s="148" t="str">
        <f t="shared" si="67"/>
        <v/>
      </c>
      <c r="AE130" s="180" t="str">
        <f>IF(OR($E130="",$G130=""),"",IF(AND($E$3=1),'Marks Entry 1st'!T129,IF(AND($E$3=2),'Marks Entry 2nd'!T129,IF(AND($E$3=3),'Marks Entry 3rd'!T129,IF(AND($E$3=4),'Marks Entry 4th'!T129,"")))))</f>
        <v/>
      </c>
      <c r="AF130" s="180" t="str">
        <f>IF(OR($E130="",$G130=""),"",IF(AND($E$3=1),'Marks Entry 1st'!U129,IF(AND($E$3=2),'Marks Entry 2nd'!U129,IF(AND($E$3=3),'Marks Entry 3rd'!U129,IF(AND($E$3=4),'Marks Entry 4th'!U129,"")))))</f>
        <v/>
      </c>
      <c r="AG130" s="87" t="str">
        <f t="shared" si="94"/>
        <v/>
      </c>
      <c r="AH130" s="180" t="str">
        <f>IF(OR($E130="",$G130=""),"",IF(AND($E$3=1),'Marks Entry 1st'!V129,IF(AND($E$3=2),'Marks Entry 2nd'!V129,IF(AND($E$3=3),'Marks Entry 3rd'!V129,IF(AND($E$3=4),'Marks Entry 4th'!V129,"")))))</f>
        <v/>
      </c>
      <c r="AI130" s="180" t="str">
        <f>IF(OR($E130="",$G130=""),"",IF(AND($E$3=1),'Marks Entry 1st'!W129,IF(AND($E$3=2),'Marks Entry 2nd'!W129,IF(AND($E$3=3),'Marks Entry 3rd'!W129,IF(AND($E$3=4),'Marks Entry 4th'!W129,"")))))</f>
        <v/>
      </c>
      <c r="AJ130" s="180" t="str">
        <f>IF(OR($E130="",$G130=""),"",IF(AND($E$3=1),'Marks Entry 1st'!X129,IF(AND($E$3=2),'Marks Entry 2nd'!X129,IF(AND($E$3=3),'Marks Entry 3rd'!X129,IF(AND($E$3=4),'Marks Entry 4th'!X129,"")))))</f>
        <v/>
      </c>
      <c r="AK130" s="91" t="str">
        <f t="shared" si="95"/>
        <v/>
      </c>
      <c r="AL130" s="87">
        <f t="shared" si="96"/>
        <v>0</v>
      </c>
      <c r="AM130" s="93" t="str">
        <f>IF(OR($E130="",$G130=""),"",IF(AND($E$3=1),'Marks Entry 1st'!Y129,IF(AND($E$3=2),'Marks Entry 2nd'!Y129,IF(AND($E$3=3),'Marks Entry 3rd'!Y129,IF(AND($E$3=4),'Marks Entry 4th'!Y129,"")))))</f>
        <v/>
      </c>
      <c r="AN130" s="93" t="str">
        <f>IF(OR($E130="",$G130=""),"",IF(AND($E$3=1),'Marks Entry 1st'!Z129,IF(AND($E$3=2),'Marks Entry 2nd'!Z129,IF(AND($E$3=3),'Marks Entry 3rd'!Z129,IF(AND($E$3=4),'Marks Entry 4th'!Z129,"")))))</f>
        <v/>
      </c>
      <c r="AO130" s="93" t="str">
        <f>IF(OR($E130="",$G130=""),"",IF(AND($E$3=1),'Marks Entry 1st'!AA129,IF(AND($E$3=2),'Marks Entry 2nd'!AA129,IF(AND($E$3=3),'Marks Entry 3rd'!AA129,IF(AND($E$3=4),'Marks Entry 4th'!AA129,"")))))</f>
        <v/>
      </c>
      <c r="AP130" s="92" t="str">
        <f t="shared" si="97"/>
        <v/>
      </c>
      <c r="AQ130" s="87" t="str">
        <f t="shared" si="98"/>
        <v/>
      </c>
      <c r="AR130" s="144">
        <f t="shared" si="99"/>
        <v>0</v>
      </c>
      <c r="AS130" s="144" t="str">
        <f t="shared" si="100"/>
        <v/>
      </c>
      <c r="AT130" s="144" t="str">
        <f t="shared" si="68"/>
        <v/>
      </c>
      <c r="AU130" s="144" t="str">
        <f t="shared" si="101"/>
        <v/>
      </c>
      <c r="AV130" s="144" t="str">
        <f t="shared" si="69"/>
        <v/>
      </c>
      <c r="AW130" s="148" t="str">
        <f t="shared" si="70"/>
        <v/>
      </c>
      <c r="AX130" s="180" t="str">
        <f>IF(OR($E130="",$G130=""),"",IF(AND($E$3=1),'Marks Entry 1st'!AB129,IF(AND($E$3=2),'Marks Entry 2nd'!AB129,IF(AND($E$3=3),'Marks Entry 3rd'!AB129,IF(AND($E$3=4),'Marks Entry 4th'!AB129,"")))))</f>
        <v/>
      </c>
      <c r="AY130" s="180" t="str">
        <f>IF(OR($E130="",$G130=""),"",IF(AND($E$3=1),'Marks Entry 1st'!AC129,IF(AND($E$3=2),'Marks Entry 2nd'!AC129,IF(AND($E$3=3),'Marks Entry 3rd'!AC129,IF(AND($E$3=4),'Marks Entry 4th'!AC129,"")))))</f>
        <v/>
      </c>
      <c r="AZ130" s="87" t="str">
        <f t="shared" si="102"/>
        <v/>
      </c>
      <c r="BA130" s="180" t="str">
        <f>IF(OR($E130="",$G130=""),"",IF(AND($E$3=1),'Marks Entry 1st'!AD129,IF(AND($E$3=2),'Marks Entry 2nd'!AD129,IF(AND($E$3=3),'Marks Entry 3rd'!AD129,IF(AND($E$3=4),'Marks Entry 4th'!AD129,"")))))</f>
        <v/>
      </c>
      <c r="BB130" s="180" t="str">
        <f>IF(OR($E130="",$G130=""),"",IF(AND($E$3=1),'Marks Entry 1st'!AE129,IF(AND($E$3=2),'Marks Entry 2nd'!AE129,IF(AND($E$3=3),'Marks Entry 3rd'!AE129,IF(AND($E$3=4),'Marks Entry 4th'!AE129,"")))))</f>
        <v/>
      </c>
      <c r="BC130" s="180" t="str">
        <f>IF(OR($E130="",$G130=""),"",IF(AND($E$3=1),'Marks Entry 1st'!AF129,IF(AND($E$3=2),'Marks Entry 2nd'!AF129,IF(AND($E$3=3),'Marks Entry 3rd'!AF129,IF(AND($E$3=4),'Marks Entry 4th'!AF129,"")))))</f>
        <v/>
      </c>
      <c r="BD130" s="91" t="str">
        <f t="shared" si="103"/>
        <v/>
      </c>
      <c r="BE130" s="87">
        <f t="shared" si="104"/>
        <v>0</v>
      </c>
      <c r="BF130" s="93" t="str">
        <f>IF(OR($E130="",$G130=""),"",IF(AND($E$3=1),'Marks Entry 1st'!AG129,IF(AND($E$3=2),'Marks Entry 2nd'!AG129,IF(AND($E$3=3),'Marks Entry 3rd'!AG129,IF(AND($E$3=4),'Marks Entry 4th'!AG129,"")))))</f>
        <v/>
      </c>
      <c r="BG130" s="93" t="str">
        <f>IF(OR($E130="",$G130=""),"",IF(AND($E$3=1),'Marks Entry 1st'!AH129,IF(AND($E$3=2),'Marks Entry 2nd'!AH129,IF(AND($E$3=3),'Marks Entry 3rd'!AH129,IF(AND($E$3=4),'Marks Entry 4th'!AH129,"")))))</f>
        <v/>
      </c>
      <c r="BH130" s="93" t="str">
        <f>IF(OR($E130="",$G130=""),"",IF(AND($E$3=1),'Marks Entry 1st'!AI129,IF(AND($E$3=2),'Marks Entry 2nd'!AI129,IF(AND($E$3=3),'Marks Entry 3rd'!AI129,IF(AND($E$3=4),'Marks Entry 4th'!AI129,"")))))</f>
        <v/>
      </c>
      <c r="BI130" s="92" t="str">
        <f t="shared" si="105"/>
        <v/>
      </c>
      <c r="BJ130" s="87" t="str">
        <f t="shared" si="106"/>
        <v/>
      </c>
      <c r="BK130" s="144">
        <f t="shared" si="107"/>
        <v>0</v>
      </c>
      <c r="BL130" s="144" t="str">
        <f t="shared" si="108"/>
        <v/>
      </c>
      <c r="BM130" s="144" t="str">
        <f t="shared" si="71"/>
        <v/>
      </c>
      <c r="BN130" s="144" t="str">
        <f t="shared" si="109"/>
        <v/>
      </c>
      <c r="BO130" s="144" t="str">
        <f t="shared" si="72"/>
        <v/>
      </c>
      <c r="BP130" s="148" t="str">
        <f t="shared" si="73"/>
        <v/>
      </c>
      <c r="BQ130" s="180" t="str">
        <f>IF(OR($E130="",$G130=""),"",IF(AND($E$3=1),'Marks Entry 1st'!AJ129,IF(AND($E$3=2),'Marks Entry 2nd'!AJ129,IF(AND($E$3=3),'Marks Entry 3rd'!AJ129,IF(AND($E$3=4),'Marks Entry 4th'!AJ129,"")))))</f>
        <v/>
      </c>
      <c r="BR130" s="180" t="str">
        <f>IF(OR($E130="",$G130=""),"",IF(AND($E$3=1),'Marks Entry 1st'!AK129,IF(AND($E$3=2),'Marks Entry 2nd'!AK129,IF(AND($E$3=3),'Marks Entry 3rd'!AK129,IF(AND($E$3=4),'Marks Entry 4th'!AK129,"")))))</f>
        <v/>
      </c>
      <c r="BS130" s="87" t="str">
        <f t="shared" si="110"/>
        <v/>
      </c>
      <c r="BT130" s="180" t="str">
        <f>IF(OR($E130="",$G130=""),"",IF(AND($E$3=1),'Marks Entry 1st'!AL129,IF(AND($E$3=2),'Marks Entry 2nd'!AL129,IF(AND($E$3=3),'Marks Entry 3rd'!AL129,IF(AND($E$3=4),'Marks Entry 4th'!AL129,"")))))</f>
        <v/>
      </c>
      <c r="BU130" s="180" t="str">
        <f>IF(OR($E130="",$G130=""),"",IF(AND($E$3=1),'Marks Entry 1st'!AM129,IF(AND($E$3=2),'Marks Entry 2nd'!AM129,IF(AND($E$3=3),'Marks Entry 3rd'!AM129,IF(AND($E$3=4),'Marks Entry 4th'!AM129,"")))))</f>
        <v/>
      </c>
      <c r="BV130" s="180" t="str">
        <f>IF(OR($E130="",$G130=""),"",IF(AND($E$3=1),'Marks Entry 1st'!AN129,IF(AND($E$3=2),'Marks Entry 2nd'!AN129,IF(AND($E$3=3),'Marks Entry 3rd'!AN129,IF(AND($E$3=4),'Marks Entry 4th'!AN129,"")))))</f>
        <v/>
      </c>
      <c r="BW130" s="91" t="str">
        <f t="shared" si="111"/>
        <v/>
      </c>
      <c r="BX130" s="87">
        <f t="shared" si="112"/>
        <v>0</v>
      </c>
      <c r="BY130" s="93" t="str">
        <f>IF(OR($E130="",$G130=""),"",IF(AND($E$3=1),'Marks Entry 1st'!AO129,IF(AND($E$3=2),'Marks Entry 2nd'!AO129,IF(AND($E$3=3),'Marks Entry 3rd'!AO129,IF(AND($E$3=4),'Marks Entry 4th'!AO129,"")))))</f>
        <v/>
      </c>
      <c r="BZ130" s="93" t="str">
        <f>IF(OR($E130="",$G130=""),"",IF(AND($E$3=1),'Marks Entry 1st'!AP129,IF(AND($E$3=2),'Marks Entry 2nd'!AP129,IF(AND($E$3=3),'Marks Entry 3rd'!AP129,IF(AND($E$3=4),'Marks Entry 4th'!AP129,"")))))</f>
        <v/>
      </c>
      <c r="CA130" s="93" t="str">
        <f>IF(OR($E130="",$G130=""),"",IF(AND($E$3=1),'Marks Entry 1st'!AQ129,IF(AND($E$3=2),'Marks Entry 2nd'!AQ129,IF(AND($E$3=3),'Marks Entry 3rd'!AQ129,IF(AND($E$3=4),'Marks Entry 4th'!AQ129,"")))))</f>
        <v/>
      </c>
      <c r="CB130" s="92" t="str">
        <f t="shared" si="113"/>
        <v/>
      </c>
      <c r="CC130" s="87" t="str">
        <f t="shared" si="114"/>
        <v/>
      </c>
      <c r="CD130" s="144">
        <f t="shared" si="115"/>
        <v>0</v>
      </c>
      <c r="CE130" s="144" t="str">
        <f t="shared" si="116"/>
        <v/>
      </c>
      <c r="CF130" s="144" t="str">
        <f t="shared" si="74"/>
        <v/>
      </c>
      <c r="CG130" s="144" t="str">
        <f t="shared" si="117"/>
        <v/>
      </c>
      <c r="CH130" s="144" t="str">
        <f t="shared" si="75"/>
        <v/>
      </c>
      <c r="CI130" s="148" t="str">
        <f t="shared" si="76"/>
        <v/>
      </c>
      <c r="CJ130" s="380" t="str">
        <f>IF(OR($E130="",$G130=""),"",IF(AND($E$3=1),'Marks Entry 1st'!AR129,IF(AND($E$3=2),'Marks Entry 2nd'!AR129,IF(AND($E$3=3),'Marks Entry 3rd'!AR129,IF(AND($E$3=4),'Marks Entry 4th'!AR129,"")))))</f>
        <v/>
      </c>
      <c r="CK130" s="380" t="str">
        <f>IF(OR($E130="",$G130=""),"",IF(AND($E$3=1),'Marks Entry 1st'!AS129,IF(AND($E$3=2),'Marks Entry 2nd'!AS129,IF(AND($E$3=3),'Marks Entry 3rd'!AS129,IF(AND($E$3=4),'Marks Entry 4th'!AS129,"")))))</f>
        <v/>
      </c>
      <c r="CL130" s="380" t="str">
        <f>IF(OR($E130="",$G130=""),"",IF(AND($E$3=1),'Marks Entry 1st'!AT129,IF(AND($E$3=2),'Marks Entry 2nd'!AT129,IF(AND($E$3=3),'Marks Entry 3rd'!AT129,IF(AND($E$3=4),'Marks Entry 4th'!AT129,"")))))</f>
        <v/>
      </c>
      <c r="CM130" s="181" t="str">
        <f t="shared" si="118"/>
        <v/>
      </c>
      <c r="CN130" s="182">
        <f t="shared" si="119"/>
        <v>0</v>
      </c>
      <c r="CO130" s="182" t="str">
        <f t="shared" si="120"/>
        <v/>
      </c>
      <c r="CP130" s="182" t="str">
        <f t="shared" si="121"/>
        <v/>
      </c>
      <c r="CQ130" s="147" t="str">
        <f t="shared" si="77"/>
        <v/>
      </c>
      <c r="CR130" s="380" t="str">
        <f>IF(OR($E130="",$G130=""),"",IF(AND($E$3=1),'Marks Entry 1st'!AU129,IF(AND($E$3=2),'Marks Entry 2nd'!AU129,IF(AND($E$3=3),'Marks Entry 3rd'!AU129,IF(AND($E$3=4),'Marks Entry 4th'!AU129,"")))))</f>
        <v/>
      </c>
      <c r="CS130" s="380" t="str">
        <f>IF(OR($E130="",$G130=""),"",IF(AND($E$3=1),'Marks Entry 1st'!AV129,IF(AND($E$3=2),'Marks Entry 2nd'!AV129,IF(AND($E$3=3),'Marks Entry 3rd'!AV129,IF(AND($E$3=4),'Marks Entry 4th'!AV129,"")))))</f>
        <v/>
      </c>
      <c r="CT130" s="380" t="str">
        <f>IF(OR($E130="",$G130=""),"",IF(AND($E$3=1),'Marks Entry 1st'!AW129,IF(AND($E$3=2),'Marks Entry 2nd'!AW129,IF(AND($E$3=3),'Marks Entry 3rd'!AW129,IF(AND($E$3=4),'Marks Entry 4th'!AW129,"")))))</f>
        <v/>
      </c>
      <c r="CU130" s="181" t="str">
        <f t="shared" si="122"/>
        <v/>
      </c>
      <c r="CV130" s="182">
        <f t="shared" si="123"/>
        <v>0</v>
      </c>
      <c r="CW130" s="182" t="str">
        <f t="shared" si="124"/>
        <v/>
      </c>
      <c r="CX130" s="182" t="str">
        <f t="shared" si="125"/>
        <v/>
      </c>
      <c r="CY130" s="147" t="str">
        <f t="shared" si="78"/>
        <v/>
      </c>
      <c r="CZ130" s="380" t="str">
        <f>IF(OR($E130="",$G130=""),"",IF(AND($E$3=1),'Marks Entry 1st'!AX129,IF(AND($E$3=2),'Marks Entry 2nd'!AX129,IF(AND($E$3=3),'Marks Entry 3rd'!AX129,IF(AND($E$3=4),'Marks Entry 4th'!AX129,"")))))</f>
        <v/>
      </c>
      <c r="DA130" s="380" t="str">
        <f>IF(OR($E130="",$G130=""),"",IF(AND($E$3=1),'Marks Entry 1st'!AY129,IF(AND($E$3=2),'Marks Entry 2nd'!AY129,IF(AND($E$3=3),'Marks Entry 3rd'!AY129,IF(AND($E$3=4),'Marks Entry 4th'!AY129,"")))))</f>
        <v/>
      </c>
      <c r="DB130" s="380" t="str">
        <f>IF(OR($E130="",$G130=""),"",IF(AND($E$3=1),'Marks Entry 1st'!AZ129,IF(AND($E$3=2),'Marks Entry 2nd'!AZ129,IF(AND($E$3=3),'Marks Entry 3rd'!AZ129,IF(AND($E$3=4),'Marks Entry 4th'!AZ129,"")))))</f>
        <v/>
      </c>
      <c r="DC130" s="181" t="str">
        <f t="shared" si="126"/>
        <v/>
      </c>
      <c r="DD130" s="182">
        <f t="shared" si="127"/>
        <v>0</v>
      </c>
      <c r="DE130" s="182" t="str">
        <f t="shared" si="128"/>
        <v/>
      </c>
      <c r="DF130" s="182" t="str">
        <f t="shared" si="129"/>
        <v/>
      </c>
      <c r="DG130" s="147" t="str">
        <f t="shared" si="79"/>
        <v/>
      </c>
      <c r="DH130" s="104" t="str">
        <f t="shared" si="80"/>
        <v/>
      </c>
      <c r="DI130" s="105" t="str">
        <f t="shared" si="81"/>
        <v/>
      </c>
      <c r="DJ130" s="111" t="str">
        <f t="shared" si="82"/>
        <v/>
      </c>
      <c r="DK130" s="112" t="str">
        <f t="shared" si="83"/>
        <v/>
      </c>
      <c r="DL130" s="386" t="str">
        <f t="shared" si="84"/>
        <v/>
      </c>
      <c r="DM130" s="72" t="str">
        <f>IF(OR($E130="",$G130=""),"",IF(AND($E$3=1),'Marks Entry 1st'!BA129,IF(AND($E$3=2),'Marks Entry 2nd'!BA129,IF(AND($E$3=3),'Marks Entry 3rd'!BA129,IF(AND($E$3=4),'Marks Entry 4th'!BA129,"")))))</f>
        <v/>
      </c>
      <c r="DN130" s="72" t="str">
        <f>IF(OR($E130="",$G130=""),"",IF(AND($E$3=1),'Marks Entry 1st'!BB129,IF(AND($E$3=2),'Marks Entry 2nd'!BB129,IF(AND($E$3=3),'Marks Entry 3rd'!BB129,IF(AND($E$3=4),'Marks Entry 4th'!BB129,"")))))</f>
        <v/>
      </c>
      <c r="DO130" s="328" t="str">
        <f t="shared" si="85"/>
        <v/>
      </c>
      <c r="DP130" s="73"/>
      <c r="DW130" s="75">
        <f>IF(AND($E$3=1),'Marks Entry 1st'!I129,IF(AND($E$3=2),'Marks Entry 2nd'!I129,IF(AND($E$3=3),'Marks Entry 3rd'!I129,IF(AND($E$3=4),'Marks Entry 4th'!I129,""))))</f>
        <v>0</v>
      </c>
    </row>
    <row r="131" spans="1:127" ht="18.899999999999999" customHeight="1">
      <c r="A131" s="94">
        <v>124</v>
      </c>
      <c r="B131" s="94" t="str">
        <f>IF(OR(DW131=0,DW131=""),"",IF(AND($E$3=1),'Marks Entry 1st'!I130,IF(AND($E$3=2),'Marks Entry 2nd'!I130,IF(AND($E$3=3),'Marks Entry 3rd'!I130,IF(AND($E$3=4),'Marks Entry 4th'!I130,"")))))</f>
        <v/>
      </c>
      <c r="C131" s="95" t="str">
        <f>IF(OR(B131=0,B131=""),"",IF(AND($E$3=1),'Marks Entry 1st'!B130,IF(AND($E$3=2),'Marks Entry 2nd'!B130,IF(AND($E$3=3),'Marks Entry 3rd'!B130,IF(AND($E$3=4),'Marks Entry 4th'!B130,"")))))</f>
        <v/>
      </c>
      <c r="D131" s="95" t="str">
        <f>IF(OR(B131=0,B131=""),"",IF(AND($E$3=1),'Marks Entry 1st'!C130,IF(AND($E$3=2),'Marks Entry 2nd'!C130,IF(AND($E$3=3),'Marks Entry 3rd'!C130,IF(AND($E$3=4),'Marks Entry 4th'!C130,"")))))</f>
        <v/>
      </c>
      <c r="E131" s="96" t="str">
        <f>IF(OR(B131=0,B131=""),"",IF(AND($E$3=1),'Marks Entry 1st'!E130,IF(AND($E$3=2),'Marks Entry 2nd'!E130,IF(AND($E$3=3),'Marks Entry 3rd'!E130,IF(AND($E$3=4),'Marks Entry 4th'!E130,"")))))</f>
        <v/>
      </c>
      <c r="F131" s="95" t="str">
        <f>IF(OR(B131=0,B131=""),"",IF(AND($E$3=1),'Marks Entry 1st'!D130,IF(AND($E$3=2),'Marks Entry 2nd'!D130,IF(AND($E$3=3),'Marks Entry 3rd'!D130,IF(AND($E$3=4),'Marks Entry 4th'!D130,"")))))</f>
        <v/>
      </c>
      <c r="G131" s="90" t="str">
        <f>IF(OR(B131=0,B131=""),"",IF(AND($E$3=1),'Marks Entry 1st'!F130,IF(AND($E$3=2),'Marks Entry 2nd'!F130,IF(AND($E$3=3),'Marks Entry 3rd'!F130,IF(AND($E$3=4),'Marks Entry 4th'!F130,"")))))</f>
        <v/>
      </c>
      <c r="H131" s="90" t="str">
        <f>IF(OR(B131=0,B131=""),"",IF(AND($E$3=1),'Marks Entry 1st'!G130,IF(AND($E$3=2),'Marks Entry 2nd'!G130,IF(AND($E$3=3),'Marks Entry 3rd'!G130,IF(AND($E$3=4),'Marks Entry 4th'!G130,"")))))</f>
        <v/>
      </c>
      <c r="I131" s="90" t="str">
        <f>IF(OR(B131=0,B131=""),"",IF(AND($E$3=1),'Marks Entry 1st'!H130,IF(AND($E$3=2),'Marks Entry 2nd'!H130,IF(AND($E$3=3),'Marks Entry 3rd'!H130,IF(AND($E$3=4),'Marks Entry 4th'!H130,"")))))</f>
        <v/>
      </c>
      <c r="J131" s="379" t="str">
        <f>IF(OR(B131=0,B131=""),"",IF(AND($E$3=1),'Marks Entry 1st'!J130,IF(AND($E$3=2),'Marks Entry 2nd'!J130,IF(AND($E$3=3),'Marks Entry 3rd'!J130,IF(AND($E$3=4),'Marks Entry 4th'!J130,"")))))</f>
        <v/>
      </c>
      <c r="K131" s="379" t="str">
        <f>IF(OR(B131=0,B131=""),"",IF(AND($E$3=1),'Marks Entry 1st'!K130,IF(AND($E$3=2),'Marks Entry 2nd'!K130,IF(AND($E$3=3),'Marks Entry 3rd'!K130,IF(AND($E$3=4),'Marks Entry 4th'!K130,"")))))</f>
        <v/>
      </c>
      <c r="L131" s="180" t="str">
        <f>IF(OR($E131="",$G131=""),"",IF(AND($E$3=1),'Marks Entry 1st'!L130,IF(AND($E$3=2),'Marks Entry 2nd'!L130,IF(AND($E$3=3),'Marks Entry 3rd'!L130,IF(AND($E$3=4),'Marks Entry 4th'!L130,"")))))</f>
        <v/>
      </c>
      <c r="M131" s="180" t="str">
        <f>IF(OR($E131="",$G131=""),"",IF(AND($E$3=1),'Marks Entry 1st'!M130,IF(AND($E$3=2),'Marks Entry 2nd'!M130,IF(AND($E$3=3),'Marks Entry 3rd'!M130,IF(AND($E$3=4),'Marks Entry 4th'!M130,"")))))</f>
        <v/>
      </c>
      <c r="N131" s="87" t="str">
        <f t="shared" si="86"/>
        <v/>
      </c>
      <c r="O131" s="180" t="str">
        <f>IF(OR($E131="",$G131=""),"",IF(AND($E$3=1),'Marks Entry 1st'!N130,IF(AND($E$3=2),'Marks Entry 2nd'!N130,IF(AND($E$3=3),'Marks Entry 3rd'!N130,IF(AND($E$3=4),'Marks Entry 4th'!N130,"")))))</f>
        <v/>
      </c>
      <c r="P131" s="180" t="str">
        <f>IF(OR($E131="",$G131=""),"",IF(AND($E$3=1),'Marks Entry 1st'!O130,IF(AND($E$3=2),'Marks Entry 2nd'!O130,IF(AND($E$3=3),'Marks Entry 3rd'!O130,IF(AND($E$3=4),'Marks Entry 4th'!O130,"")))))</f>
        <v/>
      </c>
      <c r="Q131" s="180" t="str">
        <f>IF(OR($E131="",$G131=""),"",IF(AND($E$3=1),'Marks Entry 1st'!P130,IF(AND($E$3=2),'Marks Entry 2nd'!P130,IF(AND($E$3=3),'Marks Entry 3rd'!P130,IF(AND($E$3=4),'Marks Entry 4th'!P130,"")))))</f>
        <v/>
      </c>
      <c r="R131" s="91" t="str">
        <f t="shared" si="87"/>
        <v/>
      </c>
      <c r="S131" s="87">
        <f t="shared" si="88"/>
        <v>0</v>
      </c>
      <c r="T131" s="93" t="str">
        <f>IF(OR($E131="",$G131=""),"",IF(AND($E$3=1),'Marks Entry 1st'!Q130,IF(AND($E$3=2),'Marks Entry 2nd'!Q130,IF(AND($E$3=3),'Marks Entry 3rd'!Q130,IF(AND($E$3=4),'Marks Entry 4th'!Q130,"")))))</f>
        <v/>
      </c>
      <c r="U131" s="93" t="str">
        <f>IF(OR($E131="",$G131=""),"",IF(AND($E$3=1),'Marks Entry 1st'!R130,IF(AND($E$3=2),'Marks Entry 2nd'!R130,IF(AND($E$3=3),'Marks Entry 3rd'!R130,IF(AND($E$3=4),'Marks Entry 4th'!R130,"")))))</f>
        <v/>
      </c>
      <c r="V131" s="93" t="str">
        <f>IF(OR($E131="",$G131=""),"",IF(AND($E$3=1),'Marks Entry 1st'!S130,IF(AND($E$3=2),'Marks Entry 2nd'!S130,IF(AND($E$3=3),'Marks Entry 3rd'!S130,IF(AND($E$3=4),'Marks Entry 4th'!S130,"")))))</f>
        <v/>
      </c>
      <c r="W131" s="92" t="str">
        <f t="shared" si="89"/>
        <v/>
      </c>
      <c r="X131" s="87" t="str">
        <f t="shared" si="90"/>
        <v/>
      </c>
      <c r="Y131" s="144">
        <f t="shared" si="91"/>
        <v>0</v>
      </c>
      <c r="Z131" s="144" t="str">
        <f t="shared" si="92"/>
        <v/>
      </c>
      <c r="AA131" s="144" t="str">
        <f t="shared" si="65"/>
        <v/>
      </c>
      <c r="AB131" s="144" t="str">
        <f t="shared" si="93"/>
        <v/>
      </c>
      <c r="AC131" s="144" t="str">
        <f t="shared" si="66"/>
        <v/>
      </c>
      <c r="AD131" s="148" t="str">
        <f t="shared" si="67"/>
        <v/>
      </c>
      <c r="AE131" s="180" t="str">
        <f>IF(OR($E131="",$G131=""),"",IF(AND($E$3=1),'Marks Entry 1st'!T130,IF(AND($E$3=2),'Marks Entry 2nd'!T130,IF(AND($E$3=3),'Marks Entry 3rd'!T130,IF(AND($E$3=4),'Marks Entry 4th'!T130,"")))))</f>
        <v/>
      </c>
      <c r="AF131" s="180" t="str">
        <f>IF(OR($E131="",$G131=""),"",IF(AND($E$3=1),'Marks Entry 1st'!U130,IF(AND($E$3=2),'Marks Entry 2nd'!U130,IF(AND($E$3=3),'Marks Entry 3rd'!U130,IF(AND($E$3=4),'Marks Entry 4th'!U130,"")))))</f>
        <v/>
      </c>
      <c r="AG131" s="87" t="str">
        <f t="shared" si="94"/>
        <v/>
      </c>
      <c r="AH131" s="180" t="str">
        <f>IF(OR($E131="",$G131=""),"",IF(AND($E$3=1),'Marks Entry 1st'!V130,IF(AND($E$3=2),'Marks Entry 2nd'!V130,IF(AND($E$3=3),'Marks Entry 3rd'!V130,IF(AND($E$3=4),'Marks Entry 4th'!V130,"")))))</f>
        <v/>
      </c>
      <c r="AI131" s="180" t="str">
        <f>IF(OR($E131="",$G131=""),"",IF(AND($E$3=1),'Marks Entry 1st'!W130,IF(AND($E$3=2),'Marks Entry 2nd'!W130,IF(AND($E$3=3),'Marks Entry 3rd'!W130,IF(AND($E$3=4),'Marks Entry 4th'!W130,"")))))</f>
        <v/>
      </c>
      <c r="AJ131" s="180" t="str">
        <f>IF(OR($E131="",$G131=""),"",IF(AND($E$3=1),'Marks Entry 1st'!X130,IF(AND($E$3=2),'Marks Entry 2nd'!X130,IF(AND($E$3=3),'Marks Entry 3rd'!X130,IF(AND($E$3=4),'Marks Entry 4th'!X130,"")))))</f>
        <v/>
      </c>
      <c r="AK131" s="91" t="str">
        <f t="shared" si="95"/>
        <v/>
      </c>
      <c r="AL131" s="87">
        <f t="shared" si="96"/>
        <v>0</v>
      </c>
      <c r="AM131" s="93" t="str">
        <f>IF(OR($E131="",$G131=""),"",IF(AND($E$3=1),'Marks Entry 1st'!Y130,IF(AND($E$3=2),'Marks Entry 2nd'!Y130,IF(AND($E$3=3),'Marks Entry 3rd'!Y130,IF(AND($E$3=4),'Marks Entry 4th'!Y130,"")))))</f>
        <v/>
      </c>
      <c r="AN131" s="93" t="str">
        <f>IF(OR($E131="",$G131=""),"",IF(AND($E$3=1),'Marks Entry 1st'!Z130,IF(AND($E$3=2),'Marks Entry 2nd'!Z130,IF(AND($E$3=3),'Marks Entry 3rd'!Z130,IF(AND($E$3=4),'Marks Entry 4th'!Z130,"")))))</f>
        <v/>
      </c>
      <c r="AO131" s="93" t="str">
        <f>IF(OR($E131="",$G131=""),"",IF(AND($E$3=1),'Marks Entry 1st'!AA130,IF(AND($E$3=2),'Marks Entry 2nd'!AA130,IF(AND($E$3=3),'Marks Entry 3rd'!AA130,IF(AND($E$3=4),'Marks Entry 4th'!AA130,"")))))</f>
        <v/>
      </c>
      <c r="AP131" s="92" t="str">
        <f t="shared" si="97"/>
        <v/>
      </c>
      <c r="AQ131" s="87" t="str">
        <f t="shared" si="98"/>
        <v/>
      </c>
      <c r="AR131" s="144">
        <f t="shared" si="99"/>
        <v>0</v>
      </c>
      <c r="AS131" s="144" t="str">
        <f t="shared" si="100"/>
        <v/>
      </c>
      <c r="AT131" s="144" t="str">
        <f t="shared" si="68"/>
        <v/>
      </c>
      <c r="AU131" s="144" t="str">
        <f t="shared" si="101"/>
        <v/>
      </c>
      <c r="AV131" s="144" t="str">
        <f t="shared" si="69"/>
        <v/>
      </c>
      <c r="AW131" s="148" t="str">
        <f t="shared" si="70"/>
        <v/>
      </c>
      <c r="AX131" s="180" t="str">
        <f>IF(OR($E131="",$G131=""),"",IF(AND($E$3=1),'Marks Entry 1st'!AB130,IF(AND($E$3=2),'Marks Entry 2nd'!AB130,IF(AND($E$3=3),'Marks Entry 3rd'!AB130,IF(AND($E$3=4),'Marks Entry 4th'!AB130,"")))))</f>
        <v/>
      </c>
      <c r="AY131" s="180" t="str">
        <f>IF(OR($E131="",$G131=""),"",IF(AND($E$3=1),'Marks Entry 1st'!AC130,IF(AND($E$3=2),'Marks Entry 2nd'!AC130,IF(AND($E$3=3),'Marks Entry 3rd'!AC130,IF(AND($E$3=4),'Marks Entry 4th'!AC130,"")))))</f>
        <v/>
      </c>
      <c r="AZ131" s="87" t="str">
        <f t="shared" si="102"/>
        <v/>
      </c>
      <c r="BA131" s="180" t="str">
        <f>IF(OR($E131="",$G131=""),"",IF(AND($E$3=1),'Marks Entry 1st'!AD130,IF(AND($E$3=2),'Marks Entry 2nd'!AD130,IF(AND($E$3=3),'Marks Entry 3rd'!AD130,IF(AND($E$3=4),'Marks Entry 4th'!AD130,"")))))</f>
        <v/>
      </c>
      <c r="BB131" s="180" t="str">
        <f>IF(OR($E131="",$G131=""),"",IF(AND($E$3=1),'Marks Entry 1st'!AE130,IF(AND($E$3=2),'Marks Entry 2nd'!AE130,IF(AND($E$3=3),'Marks Entry 3rd'!AE130,IF(AND($E$3=4),'Marks Entry 4th'!AE130,"")))))</f>
        <v/>
      </c>
      <c r="BC131" s="180" t="str">
        <f>IF(OR($E131="",$G131=""),"",IF(AND($E$3=1),'Marks Entry 1st'!AF130,IF(AND($E$3=2),'Marks Entry 2nd'!AF130,IF(AND($E$3=3),'Marks Entry 3rd'!AF130,IF(AND($E$3=4),'Marks Entry 4th'!AF130,"")))))</f>
        <v/>
      </c>
      <c r="BD131" s="91" t="str">
        <f t="shared" si="103"/>
        <v/>
      </c>
      <c r="BE131" s="87">
        <f t="shared" si="104"/>
        <v>0</v>
      </c>
      <c r="BF131" s="93" t="str">
        <f>IF(OR($E131="",$G131=""),"",IF(AND($E$3=1),'Marks Entry 1st'!AG130,IF(AND($E$3=2),'Marks Entry 2nd'!AG130,IF(AND($E$3=3),'Marks Entry 3rd'!AG130,IF(AND($E$3=4),'Marks Entry 4th'!AG130,"")))))</f>
        <v/>
      </c>
      <c r="BG131" s="93" t="str">
        <f>IF(OR($E131="",$G131=""),"",IF(AND($E$3=1),'Marks Entry 1st'!AH130,IF(AND($E$3=2),'Marks Entry 2nd'!AH130,IF(AND($E$3=3),'Marks Entry 3rd'!AH130,IF(AND($E$3=4),'Marks Entry 4th'!AH130,"")))))</f>
        <v/>
      </c>
      <c r="BH131" s="93" t="str">
        <f>IF(OR($E131="",$G131=""),"",IF(AND($E$3=1),'Marks Entry 1st'!AI130,IF(AND($E$3=2),'Marks Entry 2nd'!AI130,IF(AND($E$3=3),'Marks Entry 3rd'!AI130,IF(AND($E$3=4),'Marks Entry 4th'!AI130,"")))))</f>
        <v/>
      </c>
      <c r="BI131" s="92" t="str">
        <f t="shared" si="105"/>
        <v/>
      </c>
      <c r="BJ131" s="87" t="str">
        <f t="shared" si="106"/>
        <v/>
      </c>
      <c r="BK131" s="144">
        <f t="shared" si="107"/>
        <v>0</v>
      </c>
      <c r="BL131" s="144" t="str">
        <f t="shared" si="108"/>
        <v/>
      </c>
      <c r="BM131" s="144" t="str">
        <f t="shared" si="71"/>
        <v/>
      </c>
      <c r="BN131" s="144" t="str">
        <f t="shared" si="109"/>
        <v/>
      </c>
      <c r="BO131" s="144" t="str">
        <f t="shared" si="72"/>
        <v/>
      </c>
      <c r="BP131" s="148" t="str">
        <f t="shared" si="73"/>
        <v/>
      </c>
      <c r="BQ131" s="180" t="str">
        <f>IF(OR($E131="",$G131=""),"",IF(AND($E$3=1),'Marks Entry 1st'!AJ130,IF(AND($E$3=2),'Marks Entry 2nd'!AJ130,IF(AND($E$3=3),'Marks Entry 3rd'!AJ130,IF(AND($E$3=4),'Marks Entry 4th'!AJ130,"")))))</f>
        <v/>
      </c>
      <c r="BR131" s="180" t="str">
        <f>IF(OR($E131="",$G131=""),"",IF(AND($E$3=1),'Marks Entry 1st'!AK130,IF(AND($E$3=2),'Marks Entry 2nd'!AK130,IF(AND($E$3=3),'Marks Entry 3rd'!AK130,IF(AND($E$3=4),'Marks Entry 4th'!AK130,"")))))</f>
        <v/>
      </c>
      <c r="BS131" s="87" t="str">
        <f t="shared" si="110"/>
        <v/>
      </c>
      <c r="BT131" s="180" t="str">
        <f>IF(OR($E131="",$G131=""),"",IF(AND($E$3=1),'Marks Entry 1st'!AL130,IF(AND($E$3=2),'Marks Entry 2nd'!AL130,IF(AND($E$3=3),'Marks Entry 3rd'!AL130,IF(AND($E$3=4),'Marks Entry 4th'!AL130,"")))))</f>
        <v/>
      </c>
      <c r="BU131" s="180" t="str">
        <f>IF(OR($E131="",$G131=""),"",IF(AND($E$3=1),'Marks Entry 1st'!AM130,IF(AND($E$3=2),'Marks Entry 2nd'!AM130,IF(AND($E$3=3),'Marks Entry 3rd'!AM130,IF(AND($E$3=4),'Marks Entry 4th'!AM130,"")))))</f>
        <v/>
      </c>
      <c r="BV131" s="180" t="str">
        <f>IF(OR($E131="",$G131=""),"",IF(AND($E$3=1),'Marks Entry 1st'!AN130,IF(AND($E$3=2),'Marks Entry 2nd'!AN130,IF(AND($E$3=3),'Marks Entry 3rd'!AN130,IF(AND($E$3=4),'Marks Entry 4th'!AN130,"")))))</f>
        <v/>
      </c>
      <c r="BW131" s="91" t="str">
        <f t="shared" si="111"/>
        <v/>
      </c>
      <c r="BX131" s="87">
        <f t="shared" si="112"/>
        <v>0</v>
      </c>
      <c r="BY131" s="93" t="str">
        <f>IF(OR($E131="",$G131=""),"",IF(AND($E$3=1),'Marks Entry 1st'!AO130,IF(AND($E$3=2),'Marks Entry 2nd'!AO130,IF(AND($E$3=3),'Marks Entry 3rd'!AO130,IF(AND($E$3=4),'Marks Entry 4th'!AO130,"")))))</f>
        <v/>
      </c>
      <c r="BZ131" s="93" t="str">
        <f>IF(OR($E131="",$G131=""),"",IF(AND($E$3=1),'Marks Entry 1st'!AP130,IF(AND($E$3=2),'Marks Entry 2nd'!AP130,IF(AND($E$3=3),'Marks Entry 3rd'!AP130,IF(AND($E$3=4),'Marks Entry 4th'!AP130,"")))))</f>
        <v/>
      </c>
      <c r="CA131" s="93" t="str">
        <f>IF(OR($E131="",$G131=""),"",IF(AND($E$3=1),'Marks Entry 1st'!AQ130,IF(AND($E$3=2),'Marks Entry 2nd'!AQ130,IF(AND($E$3=3),'Marks Entry 3rd'!AQ130,IF(AND($E$3=4),'Marks Entry 4th'!AQ130,"")))))</f>
        <v/>
      </c>
      <c r="CB131" s="92" t="str">
        <f t="shared" si="113"/>
        <v/>
      </c>
      <c r="CC131" s="87" t="str">
        <f t="shared" si="114"/>
        <v/>
      </c>
      <c r="CD131" s="144">
        <f t="shared" si="115"/>
        <v>0</v>
      </c>
      <c r="CE131" s="144" t="str">
        <f t="shared" si="116"/>
        <v/>
      </c>
      <c r="CF131" s="144" t="str">
        <f t="shared" si="74"/>
        <v/>
      </c>
      <c r="CG131" s="144" t="str">
        <f t="shared" si="117"/>
        <v/>
      </c>
      <c r="CH131" s="144" t="str">
        <f t="shared" si="75"/>
        <v/>
      </c>
      <c r="CI131" s="148" t="str">
        <f t="shared" si="76"/>
        <v/>
      </c>
      <c r="CJ131" s="380" t="str">
        <f>IF(OR($E131="",$G131=""),"",IF(AND($E$3=1),'Marks Entry 1st'!AR130,IF(AND($E$3=2),'Marks Entry 2nd'!AR130,IF(AND($E$3=3),'Marks Entry 3rd'!AR130,IF(AND($E$3=4),'Marks Entry 4th'!AR130,"")))))</f>
        <v/>
      </c>
      <c r="CK131" s="380" t="str">
        <f>IF(OR($E131="",$G131=""),"",IF(AND($E$3=1),'Marks Entry 1st'!AS130,IF(AND($E$3=2),'Marks Entry 2nd'!AS130,IF(AND($E$3=3),'Marks Entry 3rd'!AS130,IF(AND($E$3=4),'Marks Entry 4th'!AS130,"")))))</f>
        <v/>
      </c>
      <c r="CL131" s="380" t="str">
        <f>IF(OR($E131="",$G131=""),"",IF(AND($E$3=1),'Marks Entry 1st'!AT130,IF(AND($E$3=2),'Marks Entry 2nd'!AT130,IF(AND($E$3=3),'Marks Entry 3rd'!AT130,IF(AND($E$3=4),'Marks Entry 4th'!AT130,"")))))</f>
        <v/>
      </c>
      <c r="CM131" s="181" t="str">
        <f t="shared" si="118"/>
        <v/>
      </c>
      <c r="CN131" s="182">
        <f t="shared" si="119"/>
        <v>0</v>
      </c>
      <c r="CO131" s="182" t="str">
        <f t="shared" si="120"/>
        <v/>
      </c>
      <c r="CP131" s="182" t="str">
        <f t="shared" si="121"/>
        <v/>
      </c>
      <c r="CQ131" s="147" t="str">
        <f t="shared" si="77"/>
        <v/>
      </c>
      <c r="CR131" s="380" t="str">
        <f>IF(OR($E131="",$G131=""),"",IF(AND($E$3=1),'Marks Entry 1st'!AU130,IF(AND($E$3=2),'Marks Entry 2nd'!AU130,IF(AND($E$3=3),'Marks Entry 3rd'!AU130,IF(AND($E$3=4),'Marks Entry 4th'!AU130,"")))))</f>
        <v/>
      </c>
      <c r="CS131" s="380" t="str">
        <f>IF(OR($E131="",$G131=""),"",IF(AND($E$3=1),'Marks Entry 1st'!AV130,IF(AND($E$3=2),'Marks Entry 2nd'!AV130,IF(AND($E$3=3),'Marks Entry 3rd'!AV130,IF(AND($E$3=4),'Marks Entry 4th'!AV130,"")))))</f>
        <v/>
      </c>
      <c r="CT131" s="380" t="str">
        <f>IF(OR($E131="",$G131=""),"",IF(AND($E$3=1),'Marks Entry 1st'!AW130,IF(AND($E$3=2),'Marks Entry 2nd'!AW130,IF(AND($E$3=3),'Marks Entry 3rd'!AW130,IF(AND($E$3=4),'Marks Entry 4th'!AW130,"")))))</f>
        <v/>
      </c>
      <c r="CU131" s="181" t="str">
        <f t="shared" si="122"/>
        <v/>
      </c>
      <c r="CV131" s="182">
        <f t="shared" si="123"/>
        <v>0</v>
      </c>
      <c r="CW131" s="182" t="str">
        <f t="shared" si="124"/>
        <v/>
      </c>
      <c r="CX131" s="182" t="str">
        <f t="shared" si="125"/>
        <v/>
      </c>
      <c r="CY131" s="147" t="str">
        <f t="shared" si="78"/>
        <v/>
      </c>
      <c r="CZ131" s="380" t="str">
        <f>IF(OR($E131="",$G131=""),"",IF(AND($E$3=1),'Marks Entry 1st'!AX130,IF(AND($E$3=2),'Marks Entry 2nd'!AX130,IF(AND($E$3=3),'Marks Entry 3rd'!AX130,IF(AND($E$3=4),'Marks Entry 4th'!AX130,"")))))</f>
        <v/>
      </c>
      <c r="DA131" s="380" t="str">
        <f>IF(OR($E131="",$G131=""),"",IF(AND($E$3=1),'Marks Entry 1st'!AY130,IF(AND($E$3=2),'Marks Entry 2nd'!AY130,IF(AND($E$3=3),'Marks Entry 3rd'!AY130,IF(AND($E$3=4),'Marks Entry 4th'!AY130,"")))))</f>
        <v/>
      </c>
      <c r="DB131" s="380" t="str">
        <f>IF(OR($E131="",$G131=""),"",IF(AND($E$3=1),'Marks Entry 1st'!AZ130,IF(AND($E$3=2),'Marks Entry 2nd'!AZ130,IF(AND($E$3=3),'Marks Entry 3rd'!AZ130,IF(AND($E$3=4),'Marks Entry 4th'!AZ130,"")))))</f>
        <v/>
      </c>
      <c r="DC131" s="181" t="str">
        <f t="shared" si="126"/>
        <v/>
      </c>
      <c r="DD131" s="182">
        <f t="shared" si="127"/>
        <v>0</v>
      </c>
      <c r="DE131" s="182" t="str">
        <f t="shared" si="128"/>
        <v/>
      </c>
      <c r="DF131" s="182" t="str">
        <f t="shared" si="129"/>
        <v/>
      </c>
      <c r="DG131" s="147" t="str">
        <f t="shared" si="79"/>
        <v/>
      </c>
      <c r="DH131" s="104" t="str">
        <f t="shared" si="80"/>
        <v/>
      </c>
      <c r="DI131" s="105" t="str">
        <f t="shared" si="81"/>
        <v/>
      </c>
      <c r="DJ131" s="111" t="str">
        <f t="shared" si="82"/>
        <v/>
      </c>
      <c r="DK131" s="112" t="str">
        <f t="shared" si="83"/>
        <v/>
      </c>
      <c r="DL131" s="386" t="str">
        <f t="shared" si="84"/>
        <v/>
      </c>
      <c r="DM131" s="72" t="str">
        <f>IF(OR($E131="",$G131=""),"",IF(AND($E$3=1),'Marks Entry 1st'!BA130,IF(AND($E$3=2),'Marks Entry 2nd'!BA130,IF(AND($E$3=3),'Marks Entry 3rd'!BA130,IF(AND($E$3=4),'Marks Entry 4th'!BA130,"")))))</f>
        <v/>
      </c>
      <c r="DN131" s="72" t="str">
        <f>IF(OR($E131="",$G131=""),"",IF(AND($E$3=1),'Marks Entry 1st'!BB130,IF(AND($E$3=2),'Marks Entry 2nd'!BB130,IF(AND($E$3=3),'Marks Entry 3rd'!BB130,IF(AND($E$3=4),'Marks Entry 4th'!BB130,"")))))</f>
        <v/>
      </c>
      <c r="DO131" s="328" t="str">
        <f t="shared" si="85"/>
        <v/>
      </c>
      <c r="DP131" s="73"/>
      <c r="DW131" s="75">
        <f>IF(AND($E$3=1),'Marks Entry 1st'!I130,IF(AND($E$3=2),'Marks Entry 2nd'!I130,IF(AND($E$3=3),'Marks Entry 3rd'!I130,IF(AND($E$3=4),'Marks Entry 4th'!I130,""))))</f>
        <v>0</v>
      </c>
    </row>
    <row r="132" spans="1:127" ht="18.899999999999999" customHeight="1">
      <c r="A132" s="94">
        <v>125</v>
      </c>
      <c r="B132" s="94" t="str">
        <f>IF(OR(DW132=0,DW132=""),"",IF(AND($E$3=1),'Marks Entry 1st'!I131,IF(AND($E$3=2),'Marks Entry 2nd'!I131,IF(AND($E$3=3),'Marks Entry 3rd'!I131,IF(AND($E$3=4),'Marks Entry 4th'!I131,"")))))</f>
        <v/>
      </c>
      <c r="C132" s="95" t="str">
        <f>IF(OR(B132=0,B132=""),"",IF(AND($E$3=1),'Marks Entry 1st'!B131,IF(AND($E$3=2),'Marks Entry 2nd'!B131,IF(AND($E$3=3),'Marks Entry 3rd'!B131,IF(AND($E$3=4),'Marks Entry 4th'!B131,"")))))</f>
        <v/>
      </c>
      <c r="D132" s="95" t="str">
        <f>IF(OR(B132=0,B132=""),"",IF(AND($E$3=1),'Marks Entry 1st'!C131,IF(AND($E$3=2),'Marks Entry 2nd'!C131,IF(AND($E$3=3),'Marks Entry 3rd'!C131,IF(AND($E$3=4),'Marks Entry 4th'!C131,"")))))</f>
        <v/>
      </c>
      <c r="E132" s="96" t="str">
        <f>IF(OR(B132=0,B132=""),"",IF(AND($E$3=1),'Marks Entry 1st'!E131,IF(AND($E$3=2),'Marks Entry 2nd'!E131,IF(AND($E$3=3),'Marks Entry 3rd'!E131,IF(AND($E$3=4),'Marks Entry 4th'!E131,"")))))</f>
        <v/>
      </c>
      <c r="F132" s="95" t="str">
        <f>IF(OR(B132=0,B132=""),"",IF(AND($E$3=1),'Marks Entry 1st'!D131,IF(AND($E$3=2),'Marks Entry 2nd'!D131,IF(AND($E$3=3),'Marks Entry 3rd'!D131,IF(AND($E$3=4),'Marks Entry 4th'!D131,"")))))</f>
        <v/>
      </c>
      <c r="G132" s="90" t="str">
        <f>IF(OR(B132=0,B132=""),"",IF(AND($E$3=1),'Marks Entry 1st'!F131,IF(AND($E$3=2),'Marks Entry 2nd'!F131,IF(AND($E$3=3),'Marks Entry 3rd'!F131,IF(AND($E$3=4),'Marks Entry 4th'!F131,"")))))</f>
        <v/>
      </c>
      <c r="H132" s="90" t="str">
        <f>IF(OR(B132=0,B132=""),"",IF(AND($E$3=1),'Marks Entry 1st'!G131,IF(AND($E$3=2),'Marks Entry 2nd'!G131,IF(AND($E$3=3),'Marks Entry 3rd'!G131,IF(AND($E$3=4),'Marks Entry 4th'!G131,"")))))</f>
        <v/>
      </c>
      <c r="I132" s="90" t="str">
        <f>IF(OR(B132=0,B132=""),"",IF(AND($E$3=1),'Marks Entry 1st'!H131,IF(AND($E$3=2),'Marks Entry 2nd'!H131,IF(AND($E$3=3),'Marks Entry 3rd'!H131,IF(AND($E$3=4),'Marks Entry 4th'!H131,"")))))</f>
        <v/>
      </c>
      <c r="J132" s="379" t="str">
        <f>IF(OR(B132=0,B132=""),"",IF(AND($E$3=1),'Marks Entry 1st'!J131,IF(AND($E$3=2),'Marks Entry 2nd'!J131,IF(AND($E$3=3),'Marks Entry 3rd'!J131,IF(AND($E$3=4),'Marks Entry 4th'!J131,"")))))</f>
        <v/>
      </c>
      <c r="K132" s="379" t="str">
        <f>IF(OR(B132=0,B132=""),"",IF(AND($E$3=1),'Marks Entry 1st'!K131,IF(AND($E$3=2),'Marks Entry 2nd'!K131,IF(AND($E$3=3),'Marks Entry 3rd'!K131,IF(AND($E$3=4),'Marks Entry 4th'!K131,"")))))</f>
        <v/>
      </c>
      <c r="L132" s="180" t="str">
        <f>IF(OR($E132="",$G132=""),"",IF(AND($E$3=1),'Marks Entry 1st'!L131,IF(AND($E$3=2),'Marks Entry 2nd'!L131,IF(AND($E$3=3),'Marks Entry 3rd'!L131,IF(AND($E$3=4),'Marks Entry 4th'!L131,"")))))</f>
        <v/>
      </c>
      <c r="M132" s="180" t="str">
        <f>IF(OR($E132="",$G132=""),"",IF(AND($E$3=1),'Marks Entry 1st'!M131,IF(AND($E$3=2),'Marks Entry 2nd'!M131,IF(AND($E$3=3),'Marks Entry 3rd'!M131,IF(AND($E$3=4),'Marks Entry 4th'!M131,"")))))</f>
        <v/>
      </c>
      <c r="N132" s="87" t="str">
        <f t="shared" si="86"/>
        <v/>
      </c>
      <c r="O132" s="180" t="str">
        <f>IF(OR($E132="",$G132=""),"",IF(AND($E$3=1),'Marks Entry 1st'!N131,IF(AND($E$3=2),'Marks Entry 2nd'!N131,IF(AND($E$3=3),'Marks Entry 3rd'!N131,IF(AND($E$3=4),'Marks Entry 4th'!N131,"")))))</f>
        <v/>
      </c>
      <c r="P132" s="180" t="str">
        <f>IF(OR($E132="",$G132=""),"",IF(AND($E$3=1),'Marks Entry 1st'!O131,IF(AND($E$3=2),'Marks Entry 2nd'!O131,IF(AND($E$3=3),'Marks Entry 3rd'!O131,IF(AND($E$3=4),'Marks Entry 4th'!O131,"")))))</f>
        <v/>
      </c>
      <c r="Q132" s="180" t="str">
        <f>IF(OR($E132="",$G132=""),"",IF(AND($E$3=1),'Marks Entry 1st'!P131,IF(AND($E$3=2),'Marks Entry 2nd'!P131,IF(AND($E$3=3),'Marks Entry 3rd'!P131,IF(AND($E$3=4),'Marks Entry 4th'!P131,"")))))</f>
        <v/>
      </c>
      <c r="R132" s="91" t="str">
        <f t="shared" si="87"/>
        <v/>
      </c>
      <c r="S132" s="87">
        <f t="shared" si="88"/>
        <v>0</v>
      </c>
      <c r="T132" s="93" t="str">
        <f>IF(OR($E132="",$G132=""),"",IF(AND($E$3=1),'Marks Entry 1st'!Q131,IF(AND($E$3=2),'Marks Entry 2nd'!Q131,IF(AND($E$3=3),'Marks Entry 3rd'!Q131,IF(AND($E$3=4),'Marks Entry 4th'!Q131,"")))))</f>
        <v/>
      </c>
      <c r="U132" s="93" t="str">
        <f>IF(OR($E132="",$G132=""),"",IF(AND($E$3=1),'Marks Entry 1st'!R131,IF(AND($E$3=2),'Marks Entry 2nd'!R131,IF(AND($E$3=3),'Marks Entry 3rd'!R131,IF(AND($E$3=4),'Marks Entry 4th'!R131,"")))))</f>
        <v/>
      </c>
      <c r="V132" s="93" t="str">
        <f>IF(OR($E132="",$G132=""),"",IF(AND($E$3=1),'Marks Entry 1st'!S131,IF(AND($E$3=2),'Marks Entry 2nd'!S131,IF(AND($E$3=3),'Marks Entry 3rd'!S131,IF(AND($E$3=4),'Marks Entry 4th'!S131,"")))))</f>
        <v/>
      </c>
      <c r="W132" s="92" t="str">
        <f t="shared" si="89"/>
        <v/>
      </c>
      <c r="X132" s="87" t="str">
        <f t="shared" si="90"/>
        <v/>
      </c>
      <c r="Y132" s="144">
        <f t="shared" si="91"/>
        <v>0</v>
      </c>
      <c r="Z132" s="144" t="str">
        <f t="shared" si="92"/>
        <v/>
      </c>
      <c r="AA132" s="144" t="str">
        <f t="shared" si="65"/>
        <v/>
      </c>
      <c r="AB132" s="144" t="str">
        <f t="shared" si="93"/>
        <v/>
      </c>
      <c r="AC132" s="144" t="str">
        <f t="shared" si="66"/>
        <v/>
      </c>
      <c r="AD132" s="148" t="str">
        <f t="shared" si="67"/>
        <v/>
      </c>
      <c r="AE132" s="180" t="str">
        <f>IF(OR($E132="",$G132=""),"",IF(AND($E$3=1),'Marks Entry 1st'!T131,IF(AND($E$3=2),'Marks Entry 2nd'!T131,IF(AND($E$3=3),'Marks Entry 3rd'!T131,IF(AND($E$3=4),'Marks Entry 4th'!T131,"")))))</f>
        <v/>
      </c>
      <c r="AF132" s="180" t="str">
        <f>IF(OR($E132="",$G132=""),"",IF(AND($E$3=1),'Marks Entry 1st'!U131,IF(AND($E$3=2),'Marks Entry 2nd'!U131,IF(AND($E$3=3),'Marks Entry 3rd'!U131,IF(AND($E$3=4),'Marks Entry 4th'!U131,"")))))</f>
        <v/>
      </c>
      <c r="AG132" s="87" t="str">
        <f t="shared" si="94"/>
        <v/>
      </c>
      <c r="AH132" s="180" t="str">
        <f>IF(OR($E132="",$G132=""),"",IF(AND($E$3=1),'Marks Entry 1st'!V131,IF(AND($E$3=2),'Marks Entry 2nd'!V131,IF(AND($E$3=3),'Marks Entry 3rd'!V131,IF(AND($E$3=4),'Marks Entry 4th'!V131,"")))))</f>
        <v/>
      </c>
      <c r="AI132" s="180" t="str">
        <f>IF(OR($E132="",$G132=""),"",IF(AND($E$3=1),'Marks Entry 1st'!W131,IF(AND($E$3=2),'Marks Entry 2nd'!W131,IF(AND($E$3=3),'Marks Entry 3rd'!W131,IF(AND($E$3=4),'Marks Entry 4th'!W131,"")))))</f>
        <v/>
      </c>
      <c r="AJ132" s="180" t="str">
        <f>IF(OR($E132="",$G132=""),"",IF(AND($E$3=1),'Marks Entry 1st'!X131,IF(AND($E$3=2),'Marks Entry 2nd'!X131,IF(AND($E$3=3),'Marks Entry 3rd'!X131,IF(AND($E$3=4),'Marks Entry 4th'!X131,"")))))</f>
        <v/>
      </c>
      <c r="AK132" s="91" t="str">
        <f t="shared" si="95"/>
        <v/>
      </c>
      <c r="AL132" s="87">
        <f t="shared" si="96"/>
        <v>0</v>
      </c>
      <c r="AM132" s="93" t="str">
        <f>IF(OR($E132="",$G132=""),"",IF(AND($E$3=1),'Marks Entry 1st'!Y131,IF(AND($E$3=2),'Marks Entry 2nd'!Y131,IF(AND($E$3=3),'Marks Entry 3rd'!Y131,IF(AND($E$3=4),'Marks Entry 4th'!Y131,"")))))</f>
        <v/>
      </c>
      <c r="AN132" s="93" t="str">
        <f>IF(OR($E132="",$G132=""),"",IF(AND($E$3=1),'Marks Entry 1st'!Z131,IF(AND($E$3=2),'Marks Entry 2nd'!Z131,IF(AND($E$3=3),'Marks Entry 3rd'!Z131,IF(AND($E$3=4),'Marks Entry 4th'!Z131,"")))))</f>
        <v/>
      </c>
      <c r="AO132" s="93" t="str">
        <f>IF(OR($E132="",$G132=""),"",IF(AND($E$3=1),'Marks Entry 1st'!AA131,IF(AND($E$3=2),'Marks Entry 2nd'!AA131,IF(AND($E$3=3),'Marks Entry 3rd'!AA131,IF(AND($E$3=4),'Marks Entry 4th'!AA131,"")))))</f>
        <v/>
      </c>
      <c r="AP132" s="92" t="str">
        <f t="shared" si="97"/>
        <v/>
      </c>
      <c r="AQ132" s="87" t="str">
        <f t="shared" si="98"/>
        <v/>
      </c>
      <c r="AR132" s="144">
        <f t="shared" si="99"/>
        <v>0</v>
      </c>
      <c r="AS132" s="144" t="str">
        <f t="shared" si="100"/>
        <v/>
      </c>
      <c r="AT132" s="144" t="str">
        <f t="shared" si="68"/>
        <v/>
      </c>
      <c r="AU132" s="144" t="str">
        <f t="shared" si="101"/>
        <v/>
      </c>
      <c r="AV132" s="144" t="str">
        <f t="shared" si="69"/>
        <v/>
      </c>
      <c r="AW132" s="148" t="str">
        <f t="shared" si="70"/>
        <v/>
      </c>
      <c r="AX132" s="180" t="str">
        <f>IF(OR($E132="",$G132=""),"",IF(AND($E$3=1),'Marks Entry 1st'!AB131,IF(AND($E$3=2),'Marks Entry 2nd'!AB131,IF(AND($E$3=3),'Marks Entry 3rd'!AB131,IF(AND($E$3=4),'Marks Entry 4th'!AB131,"")))))</f>
        <v/>
      </c>
      <c r="AY132" s="180" t="str">
        <f>IF(OR($E132="",$G132=""),"",IF(AND($E$3=1),'Marks Entry 1st'!AC131,IF(AND($E$3=2),'Marks Entry 2nd'!AC131,IF(AND($E$3=3),'Marks Entry 3rd'!AC131,IF(AND($E$3=4),'Marks Entry 4th'!AC131,"")))))</f>
        <v/>
      </c>
      <c r="AZ132" s="87" t="str">
        <f t="shared" si="102"/>
        <v/>
      </c>
      <c r="BA132" s="180" t="str">
        <f>IF(OR($E132="",$G132=""),"",IF(AND($E$3=1),'Marks Entry 1st'!AD131,IF(AND($E$3=2),'Marks Entry 2nd'!AD131,IF(AND($E$3=3),'Marks Entry 3rd'!AD131,IF(AND($E$3=4),'Marks Entry 4th'!AD131,"")))))</f>
        <v/>
      </c>
      <c r="BB132" s="180" t="str">
        <f>IF(OR($E132="",$G132=""),"",IF(AND($E$3=1),'Marks Entry 1st'!AE131,IF(AND($E$3=2),'Marks Entry 2nd'!AE131,IF(AND($E$3=3),'Marks Entry 3rd'!AE131,IF(AND($E$3=4),'Marks Entry 4th'!AE131,"")))))</f>
        <v/>
      </c>
      <c r="BC132" s="180" t="str">
        <f>IF(OR($E132="",$G132=""),"",IF(AND($E$3=1),'Marks Entry 1st'!AF131,IF(AND($E$3=2),'Marks Entry 2nd'!AF131,IF(AND($E$3=3),'Marks Entry 3rd'!AF131,IF(AND($E$3=4),'Marks Entry 4th'!AF131,"")))))</f>
        <v/>
      </c>
      <c r="BD132" s="91" t="str">
        <f t="shared" si="103"/>
        <v/>
      </c>
      <c r="BE132" s="87">
        <f t="shared" si="104"/>
        <v>0</v>
      </c>
      <c r="BF132" s="93" t="str">
        <f>IF(OR($E132="",$G132=""),"",IF(AND($E$3=1),'Marks Entry 1st'!AG131,IF(AND($E$3=2),'Marks Entry 2nd'!AG131,IF(AND($E$3=3),'Marks Entry 3rd'!AG131,IF(AND($E$3=4),'Marks Entry 4th'!AG131,"")))))</f>
        <v/>
      </c>
      <c r="BG132" s="93" t="str">
        <f>IF(OR($E132="",$G132=""),"",IF(AND($E$3=1),'Marks Entry 1st'!AH131,IF(AND($E$3=2),'Marks Entry 2nd'!AH131,IF(AND($E$3=3),'Marks Entry 3rd'!AH131,IF(AND($E$3=4),'Marks Entry 4th'!AH131,"")))))</f>
        <v/>
      </c>
      <c r="BH132" s="93" t="str">
        <f>IF(OR($E132="",$G132=""),"",IF(AND($E$3=1),'Marks Entry 1st'!AI131,IF(AND($E$3=2),'Marks Entry 2nd'!AI131,IF(AND($E$3=3),'Marks Entry 3rd'!AI131,IF(AND($E$3=4),'Marks Entry 4th'!AI131,"")))))</f>
        <v/>
      </c>
      <c r="BI132" s="92" t="str">
        <f t="shared" si="105"/>
        <v/>
      </c>
      <c r="BJ132" s="87" t="str">
        <f t="shared" si="106"/>
        <v/>
      </c>
      <c r="BK132" s="144">
        <f t="shared" si="107"/>
        <v>0</v>
      </c>
      <c r="BL132" s="144" t="str">
        <f t="shared" si="108"/>
        <v/>
      </c>
      <c r="BM132" s="144" t="str">
        <f t="shared" si="71"/>
        <v/>
      </c>
      <c r="BN132" s="144" t="str">
        <f t="shared" si="109"/>
        <v/>
      </c>
      <c r="BO132" s="144" t="str">
        <f t="shared" si="72"/>
        <v/>
      </c>
      <c r="BP132" s="148" t="str">
        <f t="shared" si="73"/>
        <v/>
      </c>
      <c r="BQ132" s="180" t="str">
        <f>IF(OR($E132="",$G132=""),"",IF(AND($E$3=1),'Marks Entry 1st'!AJ131,IF(AND($E$3=2),'Marks Entry 2nd'!AJ131,IF(AND($E$3=3),'Marks Entry 3rd'!AJ131,IF(AND($E$3=4),'Marks Entry 4th'!AJ131,"")))))</f>
        <v/>
      </c>
      <c r="BR132" s="180" t="str">
        <f>IF(OR($E132="",$G132=""),"",IF(AND($E$3=1),'Marks Entry 1st'!AK131,IF(AND($E$3=2),'Marks Entry 2nd'!AK131,IF(AND($E$3=3),'Marks Entry 3rd'!AK131,IF(AND($E$3=4),'Marks Entry 4th'!AK131,"")))))</f>
        <v/>
      </c>
      <c r="BS132" s="87" t="str">
        <f t="shared" si="110"/>
        <v/>
      </c>
      <c r="BT132" s="180" t="str">
        <f>IF(OR($E132="",$G132=""),"",IF(AND($E$3=1),'Marks Entry 1st'!AL131,IF(AND($E$3=2),'Marks Entry 2nd'!AL131,IF(AND($E$3=3),'Marks Entry 3rd'!AL131,IF(AND($E$3=4),'Marks Entry 4th'!AL131,"")))))</f>
        <v/>
      </c>
      <c r="BU132" s="180" t="str">
        <f>IF(OR($E132="",$G132=""),"",IF(AND($E$3=1),'Marks Entry 1st'!AM131,IF(AND($E$3=2),'Marks Entry 2nd'!AM131,IF(AND($E$3=3),'Marks Entry 3rd'!AM131,IF(AND($E$3=4),'Marks Entry 4th'!AM131,"")))))</f>
        <v/>
      </c>
      <c r="BV132" s="180" t="str">
        <f>IF(OR($E132="",$G132=""),"",IF(AND($E$3=1),'Marks Entry 1st'!AN131,IF(AND($E$3=2),'Marks Entry 2nd'!AN131,IF(AND($E$3=3),'Marks Entry 3rd'!AN131,IF(AND($E$3=4),'Marks Entry 4th'!AN131,"")))))</f>
        <v/>
      </c>
      <c r="BW132" s="91" t="str">
        <f t="shared" si="111"/>
        <v/>
      </c>
      <c r="BX132" s="87">
        <f t="shared" si="112"/>
        <v>0</v>
      </c>
      <c r="BY132" s="93" t="str">
        <f>IF(OR($E132="",$G132=""),"",IF(AND($E$3=1),'Marks Entry 1st'!AO131,IF(AND($E$3=2),'Marks Entry 2nd'!AO131,IF(AND($E$3=3),'Marks Entry 3rd'!AO131,IF(AND($E$3=4),'Marks Entry 4th'!AO131,"")))))</f>
        <v/>
      </c>
      <c r="BZ132" s="93" t="str">
        <f>IF(OR($E132="",$G132=""),"",IF(AND($E$3=1),'Marks Entry 1st'!AP131,IF(AND($E$3=2),'Marks Entry 2nd'!AP131,IF(AND($E$3=3),'Marks Entry 3rd'!AP131,IF(AND($E$3=4),'Marks Entry 4th'!AP131,"")))))</f>
        <v/>
      </c>
      <c r="CA132" s="93" t="str">
        <f>IF(OR($E132="",$G132=""),"",IF(AND($E$3=1),'Marks Entry 1st'!AQ131,IF(AND($E$3=2),'Marks Entry 2nd'!AQ131,IF(AND($E$3=3),'Marks Entry 3rd'!AQ131,IF(AND($E$3=4),'Marks Entry 4th'!AQ131,"")))))</f>
        <v/>
      </c>
      <c r="CB132" s="92" t="str">
        <f t="shared" si="113"/>
        <v/>
      </c>
      <c r="CC132" s="87" t="str">
        <f t="shared" si="114"/>
        <v/>
      </c>
      <c r="CD132" s="144">
        <f t="shared" si="115"/>
        <v>0</v>
      </c>
      <c r="CE132" s="144" t="str">
        <f t="shared" si="116"/>
        <v/>
      </c>
      <c r="CF132" s="144" t="str">
        <f t="shared" si="74"/>
        <v/>
      </c>
      <c r="CG132" s="144" t="str">
        <f t="shared" si="117"/>
        <v/>
      </c>
      <c r="CH132" s="144" t="str">
        <f t="shared" si="75"/>
        <v/>
      </c>
      <c r="CI132" s="148" t="str">
        <f t="shared" si="76"/>
        <v/>
      </c>
      <c r="CJ132" s="380" t="str">
        <f>IF(OR($E132="",$G132=""),"",IF(AND($E$3=1),'Marks Entry 1st'!AR131,IF(AND($E$3=2),'Marks Entry 2nd'!AR131,IF(AND($E$3=3),'Marks Entry 3rd'!AR131,IF(AND($E$3=4),'Marks Entry 4th'!AR131,"")))))</f>
        <v/>
      </c>
      <c r="CK132" s="380" t="str">
        <f>IF(OR($E132="",$G132=""),"",IF(AND($E$3=1),'Marks Entry 1st'!AS131,IF(AND($E$3=2),'Marks Entry 2nd'!AS131,IF(AND($E$3=3),'Marks Entry 3rd'!AS131,IF(AND($E$3=4),'Marks Entry 4th'!AS131,"")))))</f>
        <v/>
      </c>
      <c r="CL132" s="380" t="str">
        <f>IF(OR($E132="",$G132=""),"",IF(AND($E$3=1),'Marks Entry 1st'!AT131,IF(AND($E$3=2),'Marks Entry 2nd'!AT131,IF(AND($E$3=3),'Marks Entry 3rd'!AT131,IF(AND($E$3=4),'Marks Entry 4th'!AT131,"")))))</f>
        <v/>
      </c>
      <c r="CM132" s="181" t="str">
        <f t="shared" si="118"/>
        <v/>
      </c>
      <c r="CN132" s="182">
        <f t="shared" si="119"/>
        <v>0</v>
      </c>
      <c r="CO132" s="182" t="str">
        <f t="shared" si="120"/>
        <v/>
      </c>
      <c r="CP132" s="182" t="str">
        <f t="shared" si="121"/>
        <v/>
      </c>
      <c r="CQ132" s="147" t="str">
        <f t="shared" si="77"/>
        <v/>
      </c>
      <c r="CR132" s="380" t="str">
        <f>IF(OR($E132="",$G132=""),"",IF(AND($E$3=1),'Marks Entry 1st'!AU131,IF(AND($E$3=2),'Marks Entry 2nd'!AU131,IF(AND($E$3=3),'Marks Entry 3rd'!AU131,IF(AND($E$3=4),'Marks Entry 4th'!AU131,"")))))</f>
        <v/>
      </c>
      <c r="CS132" s="380" t="str">
        <f>IF(OR($E132="",$G132=""),"",IF(AND($E$3=1),'Marks Entry 1st'!AV131,IF(AND($E$3=2),'Marks Entry 2nd'!AV131,IF(AND($E$3=3),'Marks Entry 3rd'!AV131,IF(AND($E$3=4),'Marks Entry 4th'!AV131,"")))))</f>
        <v/>
      </c>
      <c r="CT132" s="380" t="str">
        <f>IF(OR($E132="",$G132=""),"",IF(AND($E$3=1),'Marks Entry 1st'!AW131,IF(AND($E$3=2),'Marks Entry 2nd'!AW131,IF(AND($E$3=3),'Marks Entry 3rd'!AW131,IF(AND($E$3=4),'Marks Entry 4th'!AW131,"")))))</f>
        <v/>
      </c>
      <c r="CU132" s="181" t="str">
        <f t="shared" si="122"/>
        <v/>
      </c>
      <c r="CV132" s="182">
        <f t="shared" si="123"/>
        <v>0</v>
      </c>
      <c r="CW132" s="182" t="str">
        <f t="shared" si="124"/>
        <v/>
      </c>
      <c r="CX132" s="182" t="str">
        <f t="shared" si="125"/>
        <v/>
      </c>
      <c r="CY132" s="147" t="str">
        <f t="shared" si="78"/>
        <v/>
      </c>
      <c r="CZ132" s="380" t="str">
        <f>IF(OR($E132="",$G132=""),"",IF(AND($E$3=1),'Marks Entry 1st'!AX131,IF(AND($E$3=2),'Marks Entry 2nd'!AX131,IF(AND($E$3=3),'Marks Entry 3rd'!AX131,IF(AND($E$3=4),'Marks Entry 4th'!AX131,"")))))</f>
        <v/>
      </c>
      <c r="DA132" s="380" t="str">
        <f>IF(OR($E132="",$G132=""),"",IF(AND($E$3=1),'Marks Entry 1st'!AY131,IF(AND($E$3=2),'Marks Entry 2nd'!AY131,IF(AND($E$3=3),'Marks Entry 3rd'!AY131,IF(AND($E$3=4),'Marks Entry 4th'!AY131,"")))))</f>
        <v/>
      </c>
      <c r="DB132" s="380" t="str">
        <f>IF(OR($E132="",$G132=""),"",IF(AND($E$3=1),'Marks Entry 1st'!AZ131,IF(AND($E$3=2),'Marks Entry 2nd'!AZ131,IF(AND($E$3=3),'Marks Entry 3rd'!AZ131,IF(AND($E$3=4),'Marks Entry 4th'!AZ131,"")))))</f>
        <v/>
      </c>
      <c r="DC132" s="181" t="str">
        <f t="shared" si="126"/>
        <v/>
      </c>
      <c r="DD132" s="182">
        <f t="shared" si="127"/>
        <v>0</v>
      </c>
      <c r="DE132" s="182" t="str">
        <f t="shared" si="128"/>
        <v/>
      </c>
      <c r="DF132" s="182" t="str">
        <f t="shared" si="129"/>
        <v/>
      </c>
      <c r="DG132" s="147" t="str">
        <f t="shared" si="79"/>
        <v/>
      </c>
      <c r="DH132" s="104" t="str">
        <f t="shared" si="80"/>
        <v/>
      </c>
      <c r="DI132" s="105" t="str">
        <f t="shared" si="81"/>
        <v/>
      </c>
      <c r="DJ132" s="111" t="str">
        <f t="shared" si="82"/>
        <v/>
      </c>
      <c r="DK132" s="112" t="str">
        <f t="shared" si="83"/>
        <v/>
      </c>
      <c r="DL132" s="386" t="str">
        <f t="shared" si="84"/>
        <v/>
      </c>
      <c r="DM132" s="72" t="str">
        <f>IF(OR($E132="",$G132=""),"",IF(AND($E$3=1),'Marks Entry 1st'!BA131,IF(AND($E$3=2),'Marks Entry 2nd'!BA131,IF(AND($E$3=3),'Marks Entry 3rd'!BA131,IF(AND($E$3=4),'Marks Entry 4th'!BA131,"")))))</f>
        <v/>
      </c>
      <c r="DN132" s="72" t="str">
        <f>IF(OR($E132="",$G132=""),"",IF(AND($E$3=1),'Marks Entry 1st'!BB131,IF(AND($E$3=2),'Marks Entry 2nd'!BB131,IF(AND($E$3=3),'Marks Entry 3rd'!BB131,IF(AND($E$3=4),'Marks Entry 4th'!BB131,"")))))</f>
        <v/>
      </c>
      <c r="DO132" s="328" t="str">
        <f t="shared" si="85"/>
        <v/>
      </c>
      <c r="DP132" s="73"/>
      <c r="DW132" s="75">
        <f>IF(AND($E$3=1),'Marks Entry 1st'!I131,IF(AND($E$3=2),'Marks Entry 2nd'!I131,IF(AND($E$3=3),'Marks Entry 3rd'!I131,IF(AND($E$3=4),'Marks Entry 4th'!I131,""))))</f>
        <v>0</v>
      </c>
    </row>
    <row r="133" spans="1:127" ht="18.899999999999999" customHeight="1">
      <c r="A133" s="94">
        <v>126</v>
      </c>
      <c r="B133" s="94" t="str">
        <f>IF(OR(DW133=0,DW133=""),"",IF(AND($E$3=1),'Marks Entry 1st'!I132,IF(AND($E$3=2),'Marks Entry 2nd'!I132,IF(AND($E$3=3),'Marks Entry 3rd'!I132,IF(AND($E$3=4),'Marks Entry 4th'!I132,"")))))</f>
        <v/>
      </c>
      <c r="C133" s="95" t="str">
        <f>IF(OR(B133=0,B133=""),"",IF(AND($E$3=1),'Marks Entry 1st'!B132,IF(AND($E$3=2),'Marks Entry 2nd'!B132,IF(AND($E$3=3),'Marks Entry 3rd'!B132,IF(AND($E$3=4),'Marks Entry 4th'!B132,"")))))</f>
        <v/>
      </c>
      <c r="D133" s="95" t="str">
        <f>IF(OR(B133=0,B133=""),"",IF(AND($E$3=1),'Marks Entry 1st'!C132,IF(AND($E$3=2),'Marks Entry 2nd'!C132,IF(AND($E$3=3),'Marks Entry 3rd'!C132,IF(AND($E$3=4),'Marks Entry 4th'!C132,"")))))</f>
        <v/>
      </c>
      <c r="E133" s="96" t="str">
        <f>IF(OR(B133=0,B133=""),"",IF(AND($E$3=1),'Marks Entry 1st'!E132,IF(AND($E$3=2),'Marks Entry 2nd'!E132,IF(AND($E$3=3),'Marks Entry 3rd'!E132,IF(AND($E$3=4),'Marks Entry 4th'!E132,"")))))</f>
        <v/>
      </c>
      <c r="F133" s="95" t="str">
        <f>IF(OR(B133=0,B133=""),"",IF(AND($E$3=1),'Marks Entry 1st'!D132,IF(AND($E$3=2),'Marks Entry 2nd'!D132,IF(AND($E$3=3),'Marks Entry 3rd'!D132,IF(AND($E$3=4),'Marks Entry 4th'!D132,"")))))</f>
        <v/>
      </c>
      <c r="G133" s="90" t="str">
        <f>IF(OR(B133=0,B133=""),"",IF(AND($E$3=1),'Marks Entry 1st'!F132,IF(AND($E$3=2),'Marks Entry 2nd'!F132,IF(AND($E$3=3),'Marks Entry 3rd'!F132,IF(AND($E$3=4),'Marks Entry 4th'!F132,"")))))</f>
        <v/>
      </c>
      <c r="H133" s="90" t="str">
        <f>IF(OR(B133=0,B133=""),"",IF(AND($E$3=1),'Marks Entry 1st'!G132,IF(AND($E$3=2),'Marks Entry 2nd'!G132,IF(AND($E$3=3),'Marks Entry 3rd'!G132,IF(AND($E$3=4),'Marks Entry 4th'!G132,"")))))</f>
        <v/>
      </c>
      <c r="I133" s="90" t="str">
        <f>IF(OR(B133=0,B133=""),"",IF(AND($E$3=1),'Marks Entry 1st'!H132,IF(AND($E$3=2),'Marks Entry 2nd'!H132,IF(AND($E$3=3),'Marks Entry 3rd'!H132,IF(AND($E$3=4),'Marks Entry 4th'!H132,"")))))</f>
        <v/>
      </c>
      <c r="J133" s="379" t="str">
        <f>IF(OR(B133=0,B133=""),"",IF(AND($E$3=1),'Marks Entry 1st'!J132,IF(AND($E$3=2),'Marks Entry 2nd'!J132,IF(AND($E$3=3),'Marks Entry 3rd'!J132,IF(AND($E$3=4),'Marks Entry 4th'!J132,"")))))</f>
        <v/>
      </c>
      <c r="K133" s="379" t="str">
        <f>IF(OR(B133=0,B133=""),"",IF(AND($E$3=1),'Marks Entry 1st'!K132,IF(AND($E$3=2),'Marks Entry 2nd'!K132,IF(AND($E$3=3),'Marks Entry 3rd'!K132,IF(AND($E$3=4),'Marks Entry 4th'!K132,"")))))</f>
        <v/>
      </c>
      <c r="L133" s="180" t="str">
        <f>IF(OR($E133="",$G133=""),"",IF(AND($E$3=1),'Marks Entry 1st'!L132,IF(AND($E$3=2),'Marks Entry 2nd'!L132,IF(AND($E$3=3),'Marks Entry 3rd'!L132,IF(AND($E$3=4),'Marks Entry 4th'!L132,"")))))</f>
        <v/>
      </c>
      <c r="M133" s="180" t="str">
        <f>IF(OR($E133="",$G133=""),"",IF(AND($E$3=1),'Marks Entry 1st'!M132,IF(AND($E$3=2),'Marks Entry 2nd'!M132,IF(AND($E$3=3),'Marks Entry 3rd'!M132,IF(AND($E$3=4),'Marks Entry 4th'!M132,"")))))</f>
        <v/>
      </c>
      <c r="N133" s="87" t="str">
        <f t="shared" si="86"/>
        <v/>
      </c>
      <c r="O133" s="180" t="str">
        <f>IF(OR($E133="",$G133=""),"",IF(AND($E$3=1),'Marks Entry 1st'!N132,IF(AND($E$3=2),'Marks Entry 2nd'!N132,IF(AND($E$3=3),'Marks Entry 3rd'!N132,IF(AND($E$3=4),'Marks Entry 4th'!N132,"")))))</f>
        <v/>
      </c>
      <c r="P133" s="180" t="str">
        <f>IF(OR($E133="",$G133=""),"",IF(AND($E$3=1),'Marks Entry 1st'!O132,IF(AND($E$3=2),'Marks Entry 2nd'!O132,IF(AND($E$3=3),'Marks Entry 3rd'!O132,IF(AND($E$3=4),'Marks Entry 4th'!O132,"")))))</f>
        <v/>
      </c>
      <c r="Q133" s="180" t="str">
        <f>IF(OR($E133="",$G133=""),"",IF(AND($E$3=1),'Marks Entry 1st'!P132,IF(AND($E$3=2),'Marks Entry 2nd'!P132,IF(AND($E$3=3),'Marks Entry 3rd'!P132,IF(AND($E$3=4),'Marks Entry 4th'!P132,"")))))</f>
        <v/>
      </c>
      <c r="R133" s="91" t="str">
        <f t="shared" si="87"/>
        <v/>
      </c>
      <c r="S133" s="87">
        <f t="shared" si="88"/>
        <v>0</v>
      </c>
      <c r="T133" s="93" t="str">
        <f>IF(OR($E133="",$G133=""),"",IF(AND($E$3=1),'Marks Entry 1st'!Q132,IF(AND($E$3=2),'Marks Entry 2nd'!Q132,IF(AND($E$3=3),'Marks Entry 3rd'!Q132,IF(AND($E$3=4),'Marks Entry 4th'!Q132,"")))))</f>
        <v/>
      </c>
      <c r="U133" s="93" t="str">
        <f>IF(OR($E133="",$G133=""),"",IF(AND($E$3=1),'Marks Entry 1st'!R132,IF(AND($E$3=2),'Marks Entry 2nd'!R132,IF(AND($E$3=3),'Marks Entry 3rd'!R132,IF(AND($E$3=4),'Marks Entry 4th'!R132,"")))))</f>
        <v/>
      </c>
      <c r="V133" s="93" t="str">
        <f>IF(OR($E133="",$G133=""),"",IF(AND($E$3=1),'Marks Entry 1st'!S132,IF(AND($E$3=2),'Marks Entry 2nd'!S132,IF(AND($E$3=3),'Marks Entry 3rd'!S132,IF(AND($E$3=4),'Marks Entry 4th'!S132,"")))))</f>
        <v/>
      </c>
      <c r="W133" s="92" t="str">
        <f t="shared" si="89"/>
        <v/>
      </c>
      <c r="X133" s="87" t="str">
        <f t="shared" si="90"/>
        <v/>
      </c>
      <c r="Y133" s="144">
        <f t="shared" si="91"/>
        <v>0</v>
      </c>
      <c r="Z133" s="144" t="str">
        <f t="shared" si="92"/>
        <v/>
      </c>
      <c r="AA133" s="144" t="str">
        <f t="shared" si="65"/>
        <v/>
      </c>
      <c r="AB133" s="144" t="str">
        <f t="shared" si="93"/>
        <v/>
      </c>
      <c r="AC133" s="144" t="str">
        <f t="shared" si="66"/>
        <v/>
      </c>
      <c r="AD133" s="148" t="str">
        <f t="shared" si="67"/>
        <v/>
      </c>
      <c r="AE133" s="180" t="str">
        <f>IF(OR($E133="",$G133=""),"",IF(AND($E$3=1),'Marks Entry 1st'!T132,IF(AND($E$3=2),'Marks Entry 2nd'!T132,IF(AND($E$3=3),'Marks Entry 3rd'!T132,IF(AND($E$3=4),'Marks Entry 4th'!T132,"")))))</f>
        <v/>
      </c>
      <c r="AF133" s="180" t="str">
        <f>IF(OR($E133="",$G133=""),"",IF(AND($E$3=1),'Marks Entry 1st'!U132,IF(AND($E$3=2),'Marks Entry 2nd'!U132,IF(AND($E$3=3),'Marks Entry 3rd'!U132,IF(AND($E$3=4),'Marks Entry 4th'!U132,"")))))</f>
        <v/>
      </c>
      <c r="AG133" s="87" t="str">
        <f t="shared" si="94"/>
        <v/>
      </c>
      <c r="AH133" s="180" t="str">
        <f>IF(OR($E133="",$G133=""),"",IF(AND($E$3=1),'Marks Entry 1st'!V132,IF(AND($E$3=2),'Marks Entry 2nd'!V132,IF(AND($E$3=3),'Marks Entry 3rd'!V132,IF(AND($E$3=4),'Marks Entry 4th'!V132,"")))))</f>
        <v/>
      </c>
      <c r="AI133" s="180" t="str">
        <f>IF(OR($E133="",$G133=""),"",IF(AND($E$3=1),'Marks Entry 1st'!W132,IF(AND($E$3=2),'Marks Entry 2nd'!W132,IF(AND($E$3=3),'Marks Entry 3rd'!W132,IF(AND($E$3=4),'Marks Entry 4th'!W132,"")))))</f>
        <v/>
      </c>
      <c r="AJ133" s="180" t="str">
        <f>IF(OR($E133="",$G133=""),"",IF(AND($E$3=1),'Marks Entry 1st'!X132,IF(AND($E$3=2),'Marks Entry 2nd'!X132,IF(AND($E$3=3),'Marks Entry 3rd'!X132,IF(AND($E$3=4),'Marks Entry 4th'!X132,"")))))</f>
        <v/>
      </c>
      <c r="AK133" s="91" t="str">
        <f t="shared" si="95"/>
        <v/>
      </c>
      <c r="AL133" s="87">
        <f t="shared" si="96"/>
        <v>0</v>
      </c>
      <c r="AM133" s="93" t="str">
        <f>IF(OR($E133="",$G133=""),"",IF(AND($E$3=1),'Marks Entry 1st'!Y132,IF(AND($E$3=2),'Marks Entry 2nd'!Y132,IF(AND($E$3=3),'Marks Entry 3rd'!Y132,IF(AND($E$3=4),'Marks Entry 4th'!Y132,"")))))</f>
        <v/>
      </c>
      <c r="AN133" s="93" t="str">
        <f>IF(OR($E133="",$G133=""),"",IF(AND($E$3=1),'Marks Entry 1st'!Z132,IF(AND($E$3=2),'Marks Entry 2nd'!Z132,IF(AND($E$3=3),'Marks Entry 3rd'!Z132,IF(AND($E$3=4),'Marks Entry 4th'!Z132,"")))))</f>
        <v/>
      </c>
      <c r="AO133" s="93" t="str">
        <f>IF(OR($E133="",$G133=""),"",IF(AND($E$3=1),'Marks Entry 1st'!AA132,IF(AND($E$3=2),'Marks Entry 2nd'!AA132,IF(AND($E$3=3),'Marks Entry 3rd'!AA132,IF(AND($E$3=4),'Marks Entry 4th'!AA132,"")))))</f>
        <v/>
      </c>
      <c r="AP133" s="92" t="str">
        <f t="shared" si="97"/>
        <v/>
      </c>
      <c r="AQ133" s="87" t="str">
        <f t="shared" si="98"/>
        <v/>
      </c>
      <c r="AR133" s="144">
        <f t="shared" si="99"/>
        <v>0</v>
      </c>
      <c r="AS133" s="144" t="str">
        <f t="shared" si="100"/>
        <v/>
      </c>
      <c r="AT133" s="144" t="str">
        <f t="shared" si="68"/>
        <v/>
      </c>
      <c r="AU133" s="144" t="str">
        <f t="shared" si="101"/>
        <v/>
      </c>
      <c r="AV133" s="144" t="str">
        <f t="shared" si="69"/>
        <v/>
      </c>
      <c r="AW133" s="148" t="str">
        <f t="shared" si="70"/>
        <v/>
      </c>
      <c r="AX133" s="180" t="str">
        <f>IF(OR($E133="",$G133=""),"",IF(AND($E$3=1),'Marks Entry 1st'!AB132,IF(AND($E$3=2),'Marks Entry 2nd'!AB132,IF(AND($E$3=3),'Marks Entry 3rd'!AB132,IF(AND($E$3=4),'Marks Entry 4th'!AB132,"")))))</f>
        <v/>
      </c>
      <c r="AY133" s="180" t="str">
        <f>IF(OR($E133="",$G133=""),"",IF(AND($E$3=1),'Marks Entry 1st'!AC132,IF(AND($E$3=2),'Marks Entry 2nd'!AC132,IF(AND($E$3=3),'Marks Entry 3rd'!AC132,IF(AND($E$3=4),'Marks Entry 4th'!AC132,"")))))</f>
        <v/>
      </c>
      <c r="AZ133" s="87" t="str">
        <f t="shared" si="102"/>
        <v/>
      </c>
      <c r="BA133" s="180" t="str">
        <f>IF(OR($E133="",$G133=""),"",IF(AND($E$3=1),'Marks Entry 1st'!AD132,IF(AND($E$3=2),'Marks Entry 2nd'!AD132,IF(AND($E$3=3),'Marks Entry 3rd'!AD132,IF(AND($E$3=4),'Marks Entry 4th'!AD132,"")))))</f>
        <v/>
      </c>
      <c r="BB133" s="180" t="str">
        <f>IF(OR($E133="",$G133=""),"",IF(AND($E$3=1),'Marks Entry 1st'!AE132,IF(AND($E$3=2),'Marks Entry 2nd'!AE132,IF(AND($E$3=3),'Marks Entry 3rd'!AE132,IF(AND($E$3=4),'Marks Entry 4th'!AE132,"")))))</f>
        <v/>
      </c>
      <c r="BC133" s="180" t="str">
        <f>IF(OR($E133="",$G133=""),"",IF(AND($E$3=1),'Marks Entry 1st'!AF132,IF(AND($E$3=2),'Marks Entry 2nd'!AF132,IF(AND($E$3=3),'Marks Entry 3rd'!AF132,IF(AND($E$3=4),'Marks Entry 4th'!AF132,"")))))</f>
        <v/>
      </c>
      <c r="BD133" s="91" t="str">
        <f t="shared" si="103"/>
        <v/>
      </c>
      <c r="BE133" s="87">
        <f t="shared" si="104"/>
        <v>0</v>
      </c>
      <c r="BF133" s="93" t="str">
        <f>IF(OR($E133="",$G133=""),"",IF(AND($E$3=1),'Marks Entry 1st'!AG132,IF(AND($E$3=2),'Marks Entry 2nd'!AG132,IF(AND($E$3=3),'Marks Entry 3rd'!AG132,IF(AND($E$3=4),'Marks Entry 4th'!AG132,"")))))</f>
        <v/>
      </c>
      <c r="BG133" s="93" t="str">
        <f>IF(OR($E133="",$G133=""),"",IF(AND($E$3=1),'Marks Entry 1st'!AH132,IF(AND($E$3=2),'Marks Entry 2nd'!AH132,IF(AND($E$3=3),'Marks Entry 3rd'!AH132,IF(AND($E$3=4),'Marks Entry 4th'!AH132,"")))))</f>
        <v/>
      </c>
      <c r="BH133" s="93" t="str">
        <f>IF(OR($E133="",$G133=""),"",IF(AND($E$3=1),'Marks Entry 1st'!AI132,IF(AND($E$3=2),'Marks Entry 2nd'!AI132,IF(AND($E$3=3),'Marks Entry 3rd'!AI132,IF(AND($E$3=4),'Marks Entry 4th'!AI132,"")))))</f>
        <v/>
      </c>
      <c r="BI133" s="92" t="str">
        <f t="shared" si="105"/>
        <v/>
      </c>
      <c r="BJ133" s="87" t="str">
        <f t="shared" si="106"/>
        <v/>
      </c>
      <c r="BK133" s="144">
        <f t="shared" si="107"/>
        <v>0</v>
      </c>
      <c r="BL133" s="144" t="str">
        <f t="shared" si="108"/>
        <v/>
      </c>
      <c r="BM133" s="144" t="str">
        <f t="shared" si="71"/>
        <v/>
      </c>
      <c r="BN133" s="144" t="str">
        <f t="shared" si="109"/>
        <v/>
      </c>
      <c r="BO133" s="144" t="str">
        <f t="shared" si="72"/>
        <v/>
      </c>
      <c r="BP133" s="148" t="str">
        <f t="shared" si="73"/>
        <v/>
      </c>
      <c r="BQ133" s="180" t="str">
        <f>IF(OR($E133="",$G133=""),"",IF(AND($E$3=1),'Marks Entry 1st'!AJ132,IF(AND($E$3=2),'Marks Entry 2nd'!AJ132,IF(AND($E$3=3),'Marks Entry 3rd'!AJ132,IF(AND($E$3=4),'Marks Entry 4th'!AJ132,"")))))</f>
        <v/>
      </c>
      <c r="BR133" s="180" t="str">
        <f>IF(OR($E133="",$G133=""),"",IF(AND($E$3=1),'Marks Entry 1st'!AK132,IF(AND($E$3=2),'Marks Entry 2nd'!AK132,IF(AND($E$3=3),'Marks Entry 3rd'!AK132,IF(AND($E$3=4),'Marks Entry 4th'!AK132,"")))))</f>
        <v/>
      </c>
      <c r="BS133" s="87" t="str">
        <f t="shared" si="110"/>
        <v/>
      </c>
      <c r="BT133" s="180" t="str">
        <f>IF(OR($E133="",$G133=""),"",IF(AND($E$3=1),'Marks Entry 1st'!AL132,IF(AND($E$3=2),'Marks Entry 2nd'!AL132,IF(AND($E$3=3),'Marks Entry 3rd'!AL132,IF(AND($E$3=4),'Marks Entry 4th'!AL132,"")))))</f>
        <v/>
      </c>
      <c r="BU133" s="180" t="str">
        <f>IF(OR($E133="",$G133=""),"",IF(AND($E$3=1),'Marks Entry 1st'!AM132,IF(AND($E$3=2),'Marks Entry 2nd'!AM132,IF(AND($E$3=3),'Marks Entry 3rd'!AM132,IF(AND($E$3=4),'Marks Entry 4th'!AM132,"")))))</f>
        <v/>
      </c>
      <c r="BV133" s="180" t="str">
        <f>IF(OR($E133="",$G133=""),"",IF(AND($E$3=1),'Marks Entry 1st'!AN132,IF(AND($E$3=2),'Marks Entry 2nd'!AN132,IF(AND($E$3=3),'Marks Entry 3rd'!AN132,IF(AND($E$3=4),'Marks Entry 4th'!AN132,"")))))</f>
        <v/>
      </c>
      <c r="BW133" s="91" t="str">
        <f t="shared" si="111"/>
        <v/>
      </c>
      <c r="BX133" s="87">
        <f t="shared" si="112"/>
        <v>0</v>
      </c>
      <c r="BY133" s="93" t="str">
        <f>IF(OR($E133="",$G133=""),"",IF(AND($E$3=1),'Marks Entry 1st'!AO132,IF(AND($E$3=2),'Marks Entry 2nd'!AO132,IF(AND($E$3=3),'Marks Entry 3rd'!AO132,IF(AND($E$3=4),'Marks Entry 4th'!AO132,"")))))</f>
        <v/>
      </c>
      <c r="BZ133" s="93" t="str">
        <f>IF(OR($E133="",$G133=""),"",IF(AND($E$3=1),'Marks Entry 1st'!AP132,IF(AND($E$3=2),'Marks Entry 2nd'!AP132,IF(AND($E$3=3),'Marks Entry 3rd'!AP132,IF(AND($E$3=4),'Marks Entry 4th'!AP132,"")))))</f>
        <v/>
      </c>
      <c r="CA133" s="93" t="str">
        <f>IF(OR($E133="",$G133=""),"",IF(AND($E$3=1),'Marks Entry 1st'!AQ132,IF(AND($E$3=2),'Marks Entry 2nd'!AQ132,IF(AND($E$3=3),'Marks Entry 3rd'!AQ132,IF(AND($E$3=4),'Marks Entry 4th'!AQ132,"")))))</f>
        <v/>
      </c>
      <c r="CB133" s="92" t="str">
        <f t="shared" si="113"/>
        <v/>
      </c>
      <c r="CC133" s="87" t="str">
        <f t="shared" si="114"/>
        <v/>
      </c>
      <c r="CD133" s="144">
        <f t="shared" si="115"/>
        <v>0</v>
      </c>
      <c r="CE133" s="144" t="str">
        <f t="shared" si="116"/>
        <v/>
      </c>
      <c r="CF133" s="144" t="str">
        <f t="shared" si="74"/>
        <v/>
      </c>
      <c r="CG133" s="144" t="str">
        <f t="shared" si="117"/>
        <v/>
      </c>
      <c r="CH133" s="144" t="str">
        <f t="shared" si="75"/>
        <v/>
      </c>
      <c r="CI133" s="148" t="str">
        <f t="shared" si="76"/>
        <v/>
      </c>
      <c r="CJ133" s="380" t="str">
        <f>IF(OR($E133="",$G133=""),"",IF(AND($E$3=1),'Marks Entry 1st'!AR132,IF(AND($E$3=2),'Marks Entry 2nd'!AR132,IF(AND($E$3=3),'Marks Entry 3rd'!AR132,IF(AND($E$3=4),'Marks Entry 4th'!AR132,"")))))</f>
        <v/>
      </c>
      <c r="CK133" s="380" t="str">
        <f>IF(OR($E133="",$G133=""),"",IF(AND($E$3=1),'Marks Entry 1st'!AS132,IF(AND($E$3=2),'Marks Entry 2nd'!AS132,IF(AND($E$3=3),'Marks Entry 3rd'!AS132,IF(AND($E$3=4),'Marks Entry 4th'!AS132,"")))))</f>
        <v/>
      </c>
      <c r="CL133" s="380" t="str">
        <f>IF(OR($E133="",$G133=""),"",IF(AND($E$3=1),'Marks Entry 1st'!AT132,IF(AND($E$3=2),'Marks Entry 2nd'!AT132,IF(AND($E$3=3),'Marks Entry 3rd'!AT132,IF(AND($E$3=4),'Marks Entry 4th'!AT132,"")))))</f>
        <v/>
      </c>
      <c r="CM133" s="181" t="str">
        <f t="shared" si="118"/>
        <v/>
      </c>
      <c r="CN133" s="182">
        <f t="shared" si="119"/>
        <v>0</v>
      </c>
      <c r="CO133" s="182" t="str">
        <f t="shared" si="120"/>
        <v/>
      </c>
      <c r="CP133" s="182" t="str">
        <f t="shared" si="121"/>
        <v/>
      </c>
      <c r="CQ133" s="147" t="str">
        <f t="shared" si="77"/>
        <v/>
      </c>
      <c r="CR133" s="380" t="str">
        <f>IF(OR($E133="",$G133=""),"",IF(AND($E$3=1),'Marks Entry 1st'!AU132,IF(AND($E$3=2),'Marks Entry 2nd'!AU132,IF(AND($E$3=3),'Marks Entry 3rd'!AU132,IF(AND($E$3=4),'Marks Entry 4th'!AU132,"")))))</f>
        <v/>
      </c>
      <c r="CS133" s="380" t="str">
        <f>IF(OR($E133="",$G133=""),"",IF(AND($E$3=1),'Marks Entry 1st'!AV132,IF(AND($E$3=2),'Marks Entry 2nd'!AV132,IF(AND($E$3=3),'Marks Entry 3rd'!AV132,IF(AND($E$3=4),'Marks Entry 4th'!AV132,"")))))</f>
        <v/>
      </c>
      <c r="CT133" s="380" t="str">
        <f>IF(OR($E133="",$G133=""),"",IF(AND($E$3=1),'Marks Entry 1st'!AW132,IF(AND($E$3=2),'Marks Entry 2nd'!AW132,IF(AND($E$3=3),'Marks Entry 3rd'!AW132,IF(AND($E$3=4),'Marks Entry 4th'!AW132,"")))))</f>
        <v/>
      </c>
      <c r="CU133" s="181" t="str">
        <f t="shared" si="122"/>
        <v/>
      </c>
      <c r="CV133" s="182">
        <f t="shared" si="123"/>
        <v>0</v>
      </c>
      <c r="CW133" s="182" t="str">
        <f t="shared" si="124"/>
        <v/>
      </c>
      <c r="CX133" s="182" t="str">
        <f t="shared" si="125"/>
        <v/>
      </c>
      <c r="CY133" s="147" t="str">
        <f t="shared" si="78"/>
        <v/>
      </c>
      <c r="CZ133" s="380" t="str">
        <f>IF(OR($E133="",$G133=""),"",IF(AND($E$3=1),'Marks Entry 1st'!AX132,IF(AND($E$3=2),'Marks Entry 2nd'!AX132,IF(AND($E$3=3),'Marks Entry 3rd'!AX132,IF(AND($E$3=4),'Marks Entry 4th'!AX132,"")))))</f>
        <v/>
      </c>
      <c r="DA133" s="380" t="str">
        <f>IF(OR($E133="",$G133=""),"",IF(AND($E$3=1),'Marks Entry 1st'!AY132,IF(AND($E$3=2),'Marks Entry 2nd'!AY132,IF(AND($E$3=3),'Marks Entry 3rd'!AY132,IF(AND($E$3=4),'Marks Entry 4th'!AY132,"")))))</f>
        <v/>
      </c>
      <c r="DB133" s="380" t="str">
        <f>IF(OR($E133="",$G133=""),"",IF(AND($E$3=1),'Marks Entry 1st'!AZ132,IF(AND($E$3=2),'Marks Entry 2nd'!AZ132,IF(AND($E$3=3),'Marks Entry 3rd'!AZ132,IF(AND($E$3=4),'Marks Entry 4th'!AZ132,"")))))</f>
        <v/>
      </c>
      <c r="DC133" s="181" t="str">
        <f t="shared" si="126"/>
        <v/>
      </c>
      <c r="DD133" s="182">
        <f t="shared" si="127"/>
        <v>0</v>
      </c>
      <c r="DE133" s="182" t="str">
        <f t="shared" si="128"/>
        <v/>
      </c>
      <c r="DF133" s="182" t="str">
        <f t="shared" si="129"/>
        <v/>
      </c>
      <c r="DG133" s="147" t="str">
        <f t="shared" si="79"/>
        <v/>
      </c>
      <c r="DH133" s="104" t="str">
        <f t="shared" si="80"/>
        <v/>
      </c>
      <c r="DI133" s="105" t="str">
        <f t="shared" si="81"/>
        <v/>
      </c>
      <c r="DJ133" s="111" t="str">
        <f t="shared" si="82"/>
        <v/>
      </c>
      <c r="DK133" s="112" t="str">
        <f t="shared" si="83"/>
        <v/>
      </c>
      <c r="DL133" s="386" t="str">
        <f t="shared" si="84"/>
        <v/>
      </c>
      <c r="DM133" s="72" t="str">
        <f>IF(OR($E133="",$G133=""),"",IF(AND($E$3=1),'Marks Entry 1st'!BA132,IF(AND($E$3=2),'Marks Entry 2nd'!BA132,IF(AND($E$3=3),'Marks Entry 3rd'!BA132,IF(AND($E$3=4),'Marks Entry 4th'!BA132,"")))))</f>
        <v/>
      </c>
      <c r="DN133" s="72" t="str">
        <f>IF(OR($E133="",$G133=""),"",IF(AND($E$3=1),'Marks Entry 1st'!BB132,IF(AND($E$3=2),'Marks Entry 2nd'!BB132,IF(AND($E$3=3),'Marks Entry 3rd'!BB132,IF(AND($E$3=4),'Marks Entry 4th'!BB132,"")))))</f>
        <v/>
      </c>
      <c r="DO133" s="328" t="str">
        <f t="shared" si="85"/>
        <v/>
      </c>
      <c r="DP133" s="73"/>
      <c r="DW133" s="75">
        <f>IF(AND($E$3=1),'Marks Entry 1st'!I132,IF(AND($E$3=2),'Marks Entry 2nd'!I132,IF(AND($E$3=3),'Marks Entry 3rd'!I132,IF(AND($E$3=4),'Marks Entry 4th'!I132,""))))</f>
        <v>0</v>
      </c>
    </row>
    <row r="134" spans="1:127" ht="18.899999999999999" customHeight="1">
      <c r="A134" s="94">
        <v>127</v>
      </c>
      <c r="B134" s="94" t="str">
        <f>IF(OR(DW134=0,DW134=""),"",IF(AND($E$3=1),'Marks Entry 1st'!I133,IF(AND($E$3=2),'Marks Entry 2nd'!I133,IF(AND($E$3=3),'Marks Entry 3rd'!I133,IF(AND($E$3=4),'Marks Entry 4th'!I133,"")))))</f>
        <v/>
      </c>
      <c r="C134" s="95" t="str">
        <f>IF(OR(B134=0,B134=""),"",IF(AND($E$3=1),'Marks Entry 1st'!B133,IF(AND($E$3=2),'Marks Entry 2nd'!B133,IF(AND($E$3=3),'Marks Entry 3rd'!B133,IF(AND($E$3=4),'Marks Entry 4th'!B133,"")))))</f>
        <v/>
      </c>
      <c r="D134" s="95" t="str">
        <f>IF(OR(B134=0,B134=""),"",IF(AND($E$3=1),'Marks Entry 1st'!C133,IF(AND($E$3=2),'Marks Entry 2nd'!C133,IF(AND($E$3=3),'Marks Entry 3rd'!C133,IF(AND($E$3=4),'Marks Entry 4th'!C133,"")))))</f>
        <v/>
      </c>
      <c r="E134" s="96" t="str">
        <f>IF(OR(B134=0,B134=""),"",IF(AND($E$3=1),'Marks Entry 1st'!E133,IF(AND($E$3=2),'Marks Entry 2nd'!E133,IF(AND($E$3=3),'Marks Entry 3rd'!E133,IF(AND($E$3=4),'Marks Entry 4th'!E133,"")))))</f>
        <v/>
      </c>
      <c r="F134" s="95" t="str">
        <f>IF(OR(B134=0,B134=""),"",IF(AND($E$3=1),'Marks Entry 1st'!D133,IF(AND($E$3=2),'Marks Entry 2nd'!D133,IF(AND($E$3=3),'Marks Entry 3rd'!D133,IF(AND($E$3=4),'Marks Entry 4th'!D133,"")))))</f>
        <v/>
      </c>
      <c r="G134" s="90" t="str">
        <f>IF(OR(B134=0,B134=""),"",IF(AND($E$3=1),'Marks Entry 1st'!F133,IF(AND($E$3=2),'Marks Entry 2nd'!F133,IF(AND($E$3=3),'Marks Entry 3rd'!F133,IF(AND($E$3=4),'Marks Entry 4th'!F133,"")))))</f>
        <v/>
      </c>
      <c r="H134" s="90" t="str">
        <f>IF(OR(B134=0,B134=""),"",IF(AND($E$3=1),'Marks Entry 1st'!G133,IF(AND($E$3=2),'Marks Entry 2nd'!G133,IF(AND($E$3=3),'Marks Entry 3rd'!G133,IF(AND($E$3=4),'Marks Entry 4th'!G133,"")))))</f>
        <v/>
      </c>
      <c r="I134" s="90" t="str">
        <f>IF(OR(B134=0,B134=""),"",IF(AND($E$3=1),'Marks Entry 1st'!H133,IF(AND($E$3=2),'Marks Entry 2nd'!H133,IF(AND($E$3=3),'Marks Entry 3rd'!H133,IF(AND($E$3=4),'Marks Entry 4th'!H133,"")))))</f>
        <v/>
      </c>
      <c r="J134" s="379" t="str">
        <f>IF(OR(B134=0,B134=""),"",IF(AND($E$3=1),'Marks Entry 1st'!J133,IF(AND($E$3=2),'Marks Entry 2nd'!J133,IF(AND($E$3=3),'Marks Entry 3rd'!J133,IF(AND($E$3=4),'Marks Entry 4th'!J133,"")))))</f>
        <v/>
      </c>
      <c r="K134" s="379" t="str">
        <f>IF(OR(B134=0,B134=""),"",IF(AND($E$3=1),'Marks Entry 1st'!K133,IF(AND($E$3=2),'Marks Entry 2nd'!K133,IF(AND($E$3=3),'Marks Entry 3rd'!K133,IF(AND($E$3=4),'Marks Entry 4th'!K133,"")))))</f>
        <v/>
      </c>
      <c r="L134" s="180" t="str">
        <f>IF(OR($E134="",$G134=""),"",IF(AND($E$3=1),'Marks Entry 1st'!L133,IF(AND($E$3=2),'Marks Entry 2nd'!L133,IF(AND($E$3=3),'Marks Entry 3rd'!L133,IF(AND($E$3=4),'Marks Entry 4th'!L133,"")))))</f>
        <v/>
      </c>
      <c r="M134" s="180" t="str">
        <f>IF(OR($E134="",$G134=""),"",IF(AND($E$3=1),'Marks Entry 1st'!M133,IF(AND($E$3=2),'Marks Entry 2nd'!M133,IF(AND($E$3=3),'Marks Entry 3rd'!M133,IF(AND($E$3=4),'Marks Entry 4th'!M133,"")))))</f>
        <v/>
      </c>
      <c r="N134" s="87" t="str">
        <f t="shared" si="86"/>
        <v/>
      </c>
      <c r="O134" s="180" t="str">
        <f>IF(OR($E134="",$G134=""),"",IF(AND($E$3=1),'Marks Entry 1st'!N133,IF(AND($E$3=2),'Marks Entry 2nd'!N133,IF(AND($E$3=3),'Marks Entry 3rd'!N133,IF(AND($E$3=4),'Marks Entry 4th'!N133,"")))))</f>
        <v/>
      </c>
      <c r="P134" s="180" t="str">
        <f>IF(OR($E134="",$G134=""),"",IF(AND($E$3=1),'Marks Entry 1st'!O133,IF(AND($E$3=2),'Marks Entry 2nd'!O133,IF(AND($E$3=3),'Marks Entry 3rd'!O133,IF(AND($E$3=4),'Marks Entry 4th'!O133,"")))))</f>
        <v/>
      </c>
      <c r="Q134" s="180" t="str">
        <f>IF(OR($E134="",$G134=""),"",IF(AND($E$3=1),'Marks Entry 1st'!P133,IF(AND($E$3=2),'Marks Entry 2nd'!P133,IF(AND($E$3=3),'Marks Entry 3rd'!P133,IF(AND($E$3=4),'Marks Entry 4th'!P133,"")))))</f>
        <v/>
      </c>
      <c r="R134" s="91" t="str">
        <f t="shared" si="87"/>
        <v/>
      </c>
      <c r="S134" s="87">
        <f t="shared" si="88"/>
        <v>0</v>
      </c>
      <c r="T134" s="93" t="str">
        <f>IF(OR($E134="",$G134=""),"",IF(AND($E$3=1),'Marks Entry 1st'!Q133,IF(AND($E$3=2),'Marks Entry 2nd'!Q133,IF(AND($E$3=3),'Marks Entry 3rd'!Q133,IF(AND($E$3=4),'Marks Entry 4th'!Q133,"")))))</f>
        <v/>
      </c>
      <c r="U134" s="93" t="str">
        <f>IF(OR($E134="",$G134=""),"",IF(AND($E$3=1),'Marks Entry 1st'!R133,IF(AND($E$3=2),'Marks Entry 2nd'!R133,IF(AND($E$3=3),'Marks Entry 3rd'!R133,IF(AND($E$3=4),'Marks Entry 4th'!R133,"")))))</f>
        <v/>
      </c>
      <c r="V134" s="93" t="str">
        <f>IF(OR($E134="",$G134=""),"",IF(AND($E$3=1),'Marks Entry 1st'!S133,IF(AND($E$3=2),'Marks Entry 2nd'!S133,IF(AND($E$3=3),'Marks Entry 3rd'!S133,IF(AND($E$3=4),'Marks Entry 4th'!S133,"")))))</f>
        <v/>
      </c>
      <c r="W134" s="92" t="str">
        <f t="shared" si="89"/>
        <v/>
      </c>
      <c r="X134" s="87" t="str">
        <f t="shared" si="90"/>
        <v/>
      </c>
      <c r="Y134" s="144">
        <f t="shared" si="91"/>
        <v>0</v>
      </c>
      <c r="Z134" s="144" t="str">
        <f t="shared" si="92"/>
        <v/>
      </c>
      <c r="AA134" s="144" t="str">
        <f t="shared" si="65"/>
        <v/>
      </c>
      <c r="AB134" s="144" t="str">
        <f t="shared" si="93"/>
        <v/>
      </c>
      <c r="AC134" s="144" t="str">
        <f t="shared" si="66"/>
        <v/>
      </c>
      <c r="AD134" s="148" t="str">
        <f t="shared" si="67"/>
        <v/>
      </c>
      <c r="AE134" s="180" t="str">
        <f>IF(OR($E134="",$G134=""),"",IF(AND($E$3=1),'Marks Entry 1st'!T133,IF(AND($E$3=2),'Marks Entry 2nd'!T133,IF(AND($E$3=3),'Marks Entry 3rd'!T133,IF(AND($E$3=4),'Marks Entry 4th'!T133,"")))))</f>
        <v/>
      </c>
      <c r="AF134" s="180" t="str">
        <f>IF(OR($E134="",$G134=""),"",IF(AND($E$3=1),'Marks Entry 1st'!U133,IF(AND($E$3=2),'Marks Entry 2nd'!U133,IF(AND($E$3=3),'Marks Entry 3rd'!U133,IF(AND($E$3=4),'Marks Entry 4th'!U133,"")))))</f>
        <v/>
      </c>
      <c r="AG134" s="87" t="str">
        <f t="shared" si="94"/>
        <v/>
      </c>
      <c r="AH134" s="180" t="str">
        <f>IF(OR($E134="",$G134=""),"",IF(AND($E$3=1),'Marks Entry 1st'!V133,IF(AND($E$3=2),'Marks Entry 2nd'!V133,IF(AND($E$3=3),'Marks Entry 3rd'!V133,IF(AND($E$3=4),'Marks Entry 4th'!V133,"")))))</f>
        <v/>
      </c>
      <c r="AI134" s="180" t="str">
        <f>IF(OR($E134="",$G134=""),"",IF(AND($E$3=1),'Marks Entry 1st'!W133,IF(AND($E$3=2),'Marks Entry 2nd'!W133,IF(AND($E$3=3),'Marks Entry 3rd'!W133,IF(AND($E$3=4),'Marks Entry 4th'!W133,"")))))</f>
        <v/>
      </c>
      <c r="AJ134" s="180" t="str">
        <f>IF(OR($E134="",$G134=""),"",IF(AND($E$3=1),'Marks Entry 1st'!X133,IF(AND($E$3=2),'Marks Entry 2nd'!X133,IF(AND($E$3=3),'Marks Entry 3rd'!X133,IF(AND($E$3=4),'Marks Entry 4th'!X133,"")))))</f>
        <v/>
      </c>
      <c r="AK134" s="91" t="str">
        <f t="shared" si="95"/>
        <v/>
      </c>
      <c r="AL134" s="87">
        <f t="shared" si="96"/>
        <v>0</v>
      </c>
      <c r="AM134" s="93" t="str">
        <f>IF(OR($E134="",$G134=""),"",IF(AND($E$3=1),'Marks Entry 1st'!Y133,IF(AND($E$3=2),'Marks Entry 2nd'!Y133,IF(AND($E$3=3),'Marks Entry 3rd'!Y133,IF(AND($E$3=4),'Marks Entry 4th'!Y133,"")))))</f>
        <v/>
      </c>
      <c r="AN134" s="93" t="str">
        <f>IF(OR($E134="",$G134=""),"",IF(AND($E$3=1),'Marks Entry 1st'!Z133,IF(AND($E$3=2),'Marks Entry 2nd'!Z133,IF(AND($E$3=3),'Marks Entry 3rd'!Z133,IF(AND($E$3=4),'Marks Entry 4th'!Z133,"")))))</f>
        <v/>
      </c>
      <c r="AO134" s="93" t="str">
        <f>IF(OR($E134="",$G134=""),"",IF(AND($E$3=1),'Marks Entry 1st'!AA133,IF(AND($E$3=2),'Marks Entry 2nd'!AA133,IF(AND($E$3=3),'Marks Entry 3rd'!AA133,IF(AND($E$3=4),'Marks Entry 4th'!AA133,"")))))</f>
        <v/>
      </c>
      <c r="AP134" s="92" t="str">
        <f t="shared" si="97"/>
        <v/>
      </c>
      <c r="AQ134" s="87" t="str">
        <f t="shared" si="98"/>
        <v/>
      </c>
      <c r="AR134" s="144">
        <f t="shared" si="99"/>
        <v>0</v>
      </c>
      <c r="AS134" s="144" t="str">
        <f t="shared" si="100"/>
        <v/>
      </c>
      <c r="AT134" s="144" t="str">
        <f t="shared" si="68"/>
        <v/>
      </c>
      <c r="AU134" s="144" t="str">
        <f t="shared" si="101"/>
        <v/>
      </c>
      <c r="AV134" s="144" t="str">
        <f t="shared" si="69"/>
        <v/>
      </c>
      <c r="AW134" s="148" t="str">
        <f t="shared" si="70"/>
        <v/>
      </c>
      <c r="AX134" s="180" t="str">
        <f>IF(OR($E134="",$G134=""),"",IF(AND($E$3=1),'Marks Entry 1st'!AB133,IF(AND($E$3=2),'Marks Entry 2nd'!AB133,IF(AND($E$3=3),'Marks Entry 3rd'!AB133,IF(AND($E$3=4),'Marks Entry 4th'!AB133,"")))))</f>
        <v/>
      </c>
      <c r="AY134" s="180" t="str">
        <f>IF(OR($E134="",$G134=""),"",IF(AND($E$3=1),'Marks Entry 1st'!AC133,IF(AND($E$3=2),'Marks Entry 2nd'!AC133,IF(AND($E$3=3),'Marks Entry 3rd'!AC133,IF(AND($E$3=4),'Marks Entry 4th'!AC133,"")))))</f>
        <v/>
      </c>
      <c r="AZ134" s="87" t="str">
        <f t="shared" si="102"/>
        <v/>
      </c>
      <c r="BA134" s="180" t="str">
        <f>IF(OR($E134="",$G134=""),"",IF(AND($E$3=1),'Marks Entry 1st'!AD133,IF(AND($E$3=2),'Marks Entry 2nd'!AD133,IF(AND($E$3=3),'Marks Entry 3rd'!AD133,IF(AND($E$3=4),'Marks Entry 4th'!AD133,"")))))</f>
        <v/>
      </c>
      <c r="BB134" s="180" t="str">
        <f>IF(OR($E134="",$G134=""),"",IF(AND($E$3=1),'Marks Entry 1st'!AE133,IF(AND($E$3=2),'Marks Entry 2nd'!AE133,IF(AND($E$3=3),'Marks Entry 3rd'!AE133,IF(AND($E$3=4),'Marks Entry 4th'!AE133,"")))))</f>
        <v/>
      </c>
      <c r="BC134" s="180" t="str">
        <f>IF(OR($E134="",$G134=""),"",IF(AND($E$3=1),'Marks Entry 1st'!AF133,IF(AND($E$3=2),'Marks Entry 2nd'!AF133,IF(AND($E$3=3),'Marks Entry 3rd'!AF133,IF(AND($E$3=4),'Marks Entry 4th'!AF133,"")))))</f>
        <v/>
      </c>
      <c r="BD134" s="91" t="str">
        <f t="shared" si="103"/>
        <v/>
      </c>
      <c r="BE134" s="87">
        <f t="shared" si="104"/>
        <v>0</v>
      </c>
      <c r="BF134" s="93" t="str">
        <f>IF(OR($E134="",$G134=""),"",IF(AND($E$3=1),'Marks Entry 1st'!AG133,IF(AND($E$3=2),'Marks Entry 2nd'!AG133,IF(AND($E$3=3),'Marks Entry 3rd'!AG133,IF(AND($E$3=4),'Marks Entry 4th'!AG133,"")))))</f>
        <v/>
      </c>
      <c r="BG134" s="93" t="str">
        <f>IF(OR($E134="",$G134=""),"",IF(AND($E$3=1),'Marks Entry 1st'!AH133,IF(AND($E$3=2),'Marks Entry 2nd'!AH133,IF(AND($E$3=3),'Marks Entry 3rd'!AH133,IF(AND($E$3=4),'Marks Entry 4th'!AH133,"")))))</f>
        <v/>
      </c>
      <c r="BH134" s="93" t="str">
        <f>IF(OR($E134="",$G134=""),"",IF(AND($E$3=1),'Marks Entry 1st'!AI133,IF(AND($E$3=2),'Marks Entry 2nd'!AI133,IF(AND($E$3=3),'Marks Entry 3rd'!AI133,IF(AND($E$3=4),'Marks Entry 4th'!AI133,"")))))</f>
        <v/>
      </c>
      <c r="BI134" s="92" t="str">
        <f t="shared" si="105"/>
        <v/>
      </c>
      <c r="BJ134" s="87" t="str">
        <f t="shared" si="106"/>
        <v/>
      </c>
      <c r="BK134" s="144">
        <f t="shared" si="107"/>
        <v>0</v>
      </c>
      <c r="BL134" s="144" t="str">
        <f t="shared" si="108"/>
        <v/>
      </c>
      <c r="BM134" s="144" t="str">
        <f t="shared" si="71"/>
        <v/>
      </c>
      <c r="BN134" s="144" t="str">
        <f t="shared" si="109"/>
        <v/>
      </c>
      <c r="BO134" s="144" t="str">
        <f t="shared" si="72"/>
        <v/>
      </c>
      <c r="BP134" s="148" t="str">
        <f t="shared" si="73"/>
        <v/>
      </c>
      <c r="BQ134" s="180" t="str">
        <f>IF(OR($E134="",$G134=""),"",IF(AND($E$3=1),'Marks Entry 1st'!AJ133,IF(AND($E$3=2),'Marks Entry 2nd'!AJ133,IF(AND($E$3=3),'Marks Entry 3rd'!AJ133,IF(AND($E$3=4),'Marks Entry 4th'!AJ133,"")))))</f>
        <v/>
      </c>
      <c r="BR134" s="180" t="str">
        <f>IF(OR($E134="",$G134=""),"",IF(AND($E$3=1),'Marks Entry 1st'!AK133,IF(AND($E$3=2),'Marks Entry 2nd'!AK133,IF(AND($E$3=3),'Marks Entry 3rd'!AK133,IF(AND($E$3=4),'Marks Entry 4th'!AK133,"")))))</f>
        <v/>
      </c>
      <c r="BS134" s="87" t="str">
        <f t="shared" si="110"/>
        <v/>
      </c>
      <c r="BT134" s="180" t="str">
        <f>IF(OR($E134="",$G134=""),"",IF(AND($E$3=1),'Marks Entry 1st'!AL133,IF(AND($E$3=2),'Marks Entry 2nd'!AL133,IF(AND($E$3=3),'Marks Entry 3rd'!AL133,IF(AND($E$3=4),'Marks Entry 4th'!AL133,"")))))</f>
        <v/>
      </c>
      <c r="BU134" s="180" t="str">
        <f>IF(OR($E134="",$G134=""),"",IF(AND($E$3=1),'Marks Entry 1st'!AM133,IF(AND($E$3=2),'Marks Entry 2nd'!AM133,IF(AND($E$3=3),'Marks Entry 3rd'!AM133,IF(AND($E$3=4),'Marks Entry 4th'!AM133,"")))))</f>
        <v/>
      </c>
      <c r="BV134" s="180" t="str">
        <f>IF(OR($E134="",$G134=""),"",IF(AND($E$3=1),'Marks Entry 1st'!AN133,IF(AND($E$3=2),'Marks Entry 2nd'!AN133,IF(AND($E$3=3),'Marks Entry 3rd'!AN133,IF(AND($E$3=4),'Marks Entry 4th'!AN133,"")))))</f>
        <v/>
      </c>
      <c r="BW134" s="91" t="str">
        <f t="shared" si="111"/>
        <v/>
      </c>
      <c r="BX134" s="87">
        <f t="shared" si="112"/>
        <v>0</v>
      </c>
      <c r="BY134" s="93" t="str">
        <f>IF(OR($E134="",$G134=""),"",IF(AND($E$3=1),'Marks Entry 1st'!AO133,IF(AND($E$3=2),'Marks Entry 2nd'!AO133,IF(AND($E$3=3),'Marks Entry 3rd'!AO133,IF(AND($E$3=4),'Marks Entry 4th'!AO133,"")))))</f>
        <v/>
      </c>
      <c r="BZ134" s="93" t="str">
        <f>IF(OR($E134="",$G134=""),"",IF(AND($E$3=1),'Marks Entry 1st'!AP133,IF(AND($E$3=2),'Marks Entry 2nd'!AP133,IF(AND($E$3=3),'Marks Entry 3rd'!AP133,IF(AND($E$3=4),'Marks Entry 4th'!AP133,"")))))</f>
        <v/>
      </c>
      <c r="CA134" s="93" t="str">
        <f>IF(OR($E134="",$G134=""),"",IF(AND($E$3=1),'Marks Entry 1st'!AQ133,IF(AND($E$3=2),'Marks Entry 2nd'!AQ133,IF(AND($E$3=3),'Marks Entry 3rd'!AQ133,IF(AND($E$3=4),'Marks Entry 4th'!AQ133,"")))))</f>
        <v/>
      </c>
      <c r="CB134" s="92" t="str">
        <f t="shared" si="113"/>
        <v/>
      </c>
      <c r="CC134" s="87" t="str">
        <f t="shared" si="114"/>
        <v/>
      </c>
      <c r="CD134" s="144">
        <f t="shared" si="115"/>
        <v>0</v>
      </c>
      <c r="CE134" s="144" t="str">
        <f t="shared" si="116"/>
        <v/>
      </c>
      <c r="CF134" s="144" t="str">
        <f t="shared" si="74"/>
        <v/>
      </c>
      <c r="CG134" s="144" t="str">
        <f t="shared" si="117"/>
        <v/>
      </c>
      <c r="CH134" s="144" t="str">
        <f t="shared" si="75"/>
        <v/>
      </c>
      <c r="CI134" s="148" t="str">
        <f t="shared" si="76"/>
        <v/>
      </c>
      <c r="CJ134" s="380" t="str">
        <f>IF(OR($E134="",$G134=""),"",IF(AND($E$3=1),'Marks Entry 1st'!AR133,IF(AND($E$3=2),'Marks Entry 2nd'!AR133,IF(AND($E$3=3),'Marks Entry 3rd'!AR133,IF(AND($E$3=4),'Marks Entry 4th'!AR133,"")))))</f>
        <v/>
      </c>
      <c r="CK134" s="380" t="str">
        <f>IF(OR($E134="",$G134=""),"",IF(AND($E$3=1),'Marks Entry 1st'!AS133,IF(AND($E$3=2),'Marks Entry 2nd'!AS133,IF(AND($E$3=3),'Marks Entry 3rd'!AS133,IF(AND($E$3=4),'Marks Entry 4th'!AS133,"")))))</f>
        <v/>
      </c>
      <c r="CL134" s="380" t="str">
        <f>IF(OR($E134="",$G134=""),"",IF(AND($E$3=1),'Marks Entry 1st'!AT133,IF(AND($E$3=2),'Marks Entry 2nd'!AT133,IF(AND($E$3=3),'Marks Entry 3rd'!AT133,IF(AND($E$3=4),'Marks Entry 4th'!AT133,"")))))</f>
        <v/>
      </c>
      <c r="CM134" s="181" t="str">
        <f t="shared" si="118"/>
        <v/>
      </c>
      <c r="CN134" s="182">
        <f t="shared" si="119"/>
        <v>0</v>
      </c>
      <c r="CO134" s="182" t="str">
        <f t="shared" si="120"/>
        <v/>
      </c>
      <c r="CP134" s="182" t="str">
        <f t="shared" si="121"/>
        <v/>
      </c>
      <c r="CQ134" s="147" t="str">
        <f t="shared" si="77"/>
        <v/>
      </c>
      <c r="CR134" s="380" t="str">
        <f>IF(OR($E134="",$G134=""),"",IF(AND($E$3=1),'Marks Entry 1st'!AU133,IF(AND($E$3=2),'Marks Entry 2nd'!AU133,IF(AND($E$3=3),'Marks Entry 3rd'!AU133,IF(AND($E$3=4),'Marks Entry 4th'!AU133,"")))))</f>
        <v/>
      </c>
      <c r="CS134" s="380" t="str">
        <f>IF(OR($E134="",$G134=""),"",IF(AND($E$3=1),'Marks Entry 1st'!AV133,IF(AND($E$3=2),'Marks Entry 2nd'!AV133,IF(AND($E$3=3),'Marks Entry 3rd'!AV133,IF(AND($E$3=4),'Marks Entry 4th'!AV133,"")))))</f>
        <v/>
      </c>
      <c r="CT134" s="380" t="str">
        <f>IF(OR($E134="",$G134=""),"",IF(AND($E$3=1),'Marks Entry 1st'!AW133,IF(AND($E$3=2),'Marks Entry 2nd'!AW133,IF(AND($E$3=3),'Marks Entry 3rd'!AW133,IF(AND($E$3=4),'Marks Entry 4th'!AW133,"")))))</f>
        <v/>
      </c>
      <c r="CU134" s="181" t="str">
        <f t="shared" si="122"/>
        <v/>
      </c>
      <c r="CV134" s="182">
        <f t="shared" si="123"/>
        <v>0</v>
      </c>
      <c r="CW134" s="182" t="str">
        <f t="shared" si="124"/>
        <v/>
      </c>
      <c r="CX134" s="182" t="str">
        <f t="shared" si="125"/>
        <v/>
      </c>
      <c r="CY134" s="147" t="str">
        <f t="shared" si="78"/>
        <v/>
      </c>
      <c r="CZ134" s="380" t="str">
        <f>IF(OR($E134="",$G134=""),"",IF(AND($E$3=1),'Marks Entry 1st'!AX133,IF(AND($E$3=2),'Marks Entry 2nd'!AX133,IF(AND($E$3=3),'Marks Entry 3rd'!AX133,IF(AND($E$3=4),'Marks Entry 4th'!AX133,"")))))</f>
        <v/>
      </c>
      <c r="DA134" s="380" t="str">
        <f>IF(OR($E134="",$G134=""),"",IF(AND($E$3=1),'Marks Entry 1st'!AY133,IF(AND($E$3=2),'Marks Entry 2nd'!AY133,IF(AND($E$3=3),'Marks Entry 3rd'!AY133,IF(AND($E$3=4),'Marks Entry 4th'!AY133,"")))))</f>
        <v/>
      </c>
      <c r="DB134" s="380" t="str">
        <f>IF(OR($E134="",$G134=""),"",IF(AND($E$3=1),'Marks Entry 1st'!AZ133,IF(AND($E$3=2),'Marks Entry 2nd'!AZ133,IF(AND($E$3=3),'Marks Entry 3rd'!AZ133,IF(AND($E$3=4),'Marks Entry 4th'!AZ133,"")))))</f>
        <v/>
      </c>
      <c r="DC134" s="181" t="str">
        <f t="shared" si="126"/>
        <v/>
      </c>
      <c r="DD134" s="182">
        <f t="shared" si="127"/>
        <v>0</v>
      </c>
      <c r="DE134" s="182" t="str">
        <f t="shared" si="128"/>
        <v/>
      </c>
      <c r="DF134" s="182" t="str">
        <f t="shared" si="129"/>
        <v/>
      </c>
      <c r="DG134" s="147" t="str">
        <f t="shared" si="79"/>
        <v/>
      </c>
      <c r="DH134" s="104" t="str">
        <f t="shared" si="80"/>
        <v/>
      </c>
      <c r="DI134" s="105" t="str">
        <f t="shared" si="81"/>
        <v/>
      </c>
      <c r="DJ134" s="111" t="str">
        <f t="shared" si="82"/>
        <v/>
      </c>
      <c r="DK134" s="112" t="str">
        <f t="shared" si="83"/>
        <v/>
      </c>
      <c r="DL134" s="386" t="str">
        <f t="shared" si="84"/>
        <v/>
      </c>
      <c r="DM134" s="72" t="str">
        <f>IF(OR($E134="",$G134=""),"",IF(AND($E$3=1),'Marks Entry 1st'!BA133,IF(AND($E$3=2),'Marks Entry 2nd'!BA133,IF(AND($E$3=3),'Marks Entry 3rd'!BA133,IF(AND($E$3=4),'Marks Entry 4th'!BA133,"")))))</f>
        <v/>
      </c>
      <c r="DN134" s="72" t="str">
        <f>IF(OR($E134="",$G134=""),"",IF(AND($E$3=1),'Marks Entry 1st'!BB133,IF(AND($E$3=2),'Marks Entry 2nd'!BB133,IF(AND($E$3=3),'Marks Entry 3rd'!BB133,IF(AND($E$3=4),'Marks Entry 4th'!BB133,"")))))</f>
        <v/>
      </c>
      <c r="DO134" s="328" t="str">
        <f t="shared" si="85"/>
        <v/>
      </c>
      <c r="DP134" s="73"/>
      <c r="DW134" s="75">
        <f>IF(AND($E$3=1),'Marks Entry 1st'!I133,IF(AND($E$3=2),'Marks Entry 2nd'!I133,IF(AND($E$3=3),'Marks Entry 3rd'!I133,IF(AND($E$3=4),'Marks Entry 4th'!I133,""))))</f>
        <v>0</v>
      </c>
    </row>
    <row r="135" spans="1:127" ht="18.899999999999999" customHeight="1">
      <c r="A135" s="94">
        <v>128</v>
      </c>
      <c r="B135" s="94" t="str">
        <f>IF(OR(DW135=0,DW135=""),"",IF(AND($E$3=1),'Marks Entry 1st'!I134,IF(AND($E$3=2),'Marks Entry 2nd'!I134,IF(AND($E$3=3),'Marks Entry 3rd'!I134,IF(AND($E$3=4),'Marks Entry 4th'!I134,"")))))</f>
        <v/>
      </c>
      <c r="C135" s="95" t="str">
        <f>IF(OR(B135=0,B135=""),"",IF(AND($E$3=1),'Marks Entry 1st'!B134,IF(AND($E$3=2),'Marks Entry 2nd'!B134,IF(AND($E$3=3),'Marks Entry 3rd'!B134,IF(AND($E$3=4),'Marks Entry 4th'!B134,"")))))</f>
        <v/>
      </c>
      <c r="D135" s="95" t="str">
        <f>IF(OR(B135=0,B135=""),"",IF(AND($E$3=1),'Marks Entry 1st'!C134,IF(AND($E$3=2),'Marks Entry 2nd'!C134,IF(AND($E$3=3),'Marks Entry 3rd'!C134,IF(AND($E$3=4),'Marks Entry 4th'!C134,"")))))</f>
        <v/>
      </c>
      <c r="E135" s="96" t="str">
        <f>IF(OR(B135=0,B135=""),"",IF(AND($E$3=1),'Marks Entry 1st'!E134,IF(AND($E$3=2),'Marks Entry 2nd'!E134,IF(AND($E$3=3),'Marks Entry 3rd'!E134,IF(AND($E$3=4),'Marks Entry 4th'!E134,"")))))</f>
        <v/>
      </c>
      <c r="F135" s="95" t="str">
        <f>IF(OR(B135=0,B135=""),"",IF(AND($E$3=1),'Marks Entry 1st'!D134,IF(AND($E$3=2),'Marks Entry 2nd'!D134,IF(AND($E$3=3),'Marks Entry 3rd'!D134,IF(AND($E$3=4),'Marks Entry 4th'!D134,"")))))</f>
        <v/>
      </c>
      <c r="G135" s="90" t="str">
        <f>IF(OR(B135=0,B135=""),"",IF(AND($E$3=1),'Marks Entry 1st'!F134,IF(AND($E$3=2),'Marks Entry 2nd'!F134,IF(AND($E$3=3),'Marks Entry 3rd'!F134,IF(AND($E$3=4),'Marks Entry 4th'!F134,"")))))</f>
        <v/>
      </c>
      <c r="H135" s="90" t="str">
        <f>IF(OR(B135=0,B135=""),"",IF(AND($E$3=1),'Marks Entry 1st'!G134,IF(AND($E$3=2),'Marks Entry 2nd'!G134,IF(AND($E$3=3),'Marks Entry 3rd'!G134,IF(AND($E$3=4),'Marks Entry 4th'!G134,"")))))</f>
        <v/>
      </c>
      <c r="I135" s="90" t="str">
        <f>IF(OR(B135=0,B135=""),"",IF(AND($E$3=1),'Marks Entry 1st'!H134,IF(AND($E$3=2),'Marks Entry 2nd'!H134,IF(AND($E$3=3),'Marks Entry 3rd'!H134,IF(AND($E$3=4),'Marks Entry 4th'!H134,"")))))</f>
        <v/>
      </c>
      <c r="J135" s="379" t="str">
        <f>IF(OR(B135=0,B135=""),"",IF(AND($E$3=1),'Marks Entry 1st'!J134,IF(AND($E$3=2),'Marks Entry 2nd'!J134,IF(AND($E$3=3),'Marks Entry 3rd'!J134,IF(AND($E$3=4),'Marks Entry 4th'!J134,"")))))</f>
        <v/>
      </c>
      <c r="K135" s="379" t="str">
        <f>IF(OR(B135=0,B135=""),"",IF(AND($E$3=1),'Marks Entry 1st'!K134,IF(AND($E$3=2),'Marks Entry 2nd'!K134,IF(AND($E$3=3),'Marks Entry 3rd'!K134,IF(AND($E$3=4),'Marks Entry 4th'!K134,"")))))</f>
        <v/>
      </c>
      <c r="L135" s="180" t="str">
        <f>IF(OR($E135="",$G135=""),"",IF(AND($E$3=1),'Marks Entry 1st'!L134,IF(AND($E$3=2),'Marks Entry 2nd'!L134,IF(AND($E$3=3),'Marks Entry 3rd'!L134,IF(AND($E$3=4),'Marks Entry 4th'!L134,"")))))</f>
        <v/>
      </c>
      <c r="M135" s="180" t="str">
        <f>IF(OR($E135="",$G135=""),"",IF(AND($E$3=1),'Marks Entry 1st'!M134,IF(AND($E$3=2),'Marks Entry 2nd'!M134,IF(AND($E$3=3),'Marks Entry 3rd'!M134,IF(AND($E$3=4),'Marks Entry 4th'!M134,"")))))</f>
        <v/>
      </c>
      <c r="N135" s="87" t="str">
        <f t="shared" si="86"/>
        <v/>
      </c>
      <c r="O135" s="180" t="str">
        <f>IF(OR($E135="",$G135=""),"",IF(AND($E$3=1),'Marks Entry 1st'!N134,IF(AND($E$3=2),'Marks Entry 2nd'!N134,IF(AND($E$3=3),'Marks Entry 3rd'!N134,IF(AND($E$3=4),'Marks Entry 4th'!N134,"")))))</f>
        <v/>
      </c>
      <c r="P135" s="180" t="str">
        <f>IF(OR($E135="",$G135=""),"",IF(AND($E$3=1),'Marks Entry 1st'!O134,IF(AND($E$3=2),'Marks Entry 2nd'!O134,IF(AND($E$3=3),'Marks Entry 3rd'!O134,IF(AND($E$3=4),'Marks Entry 4th'!O134,"")))))</f>
        <v/>
      </c>
      <c r="Q135" s="180" t="str">
        <f>IF(OR($E135="",$G135=""),"",IF(AND($E$3=1),'Marks Entry 1st'!P134,IF(AND($E$3=2),'Marks Entry 2nd'!P134,IF(AND($E$3=3),'Marks Entry 3rd'!P134,IF(AND($E$3=4),'Marks Entry 4th'!P134,"")))))</f>
        <v/>
      </c>
      <c r="R135" s="91" t="str">
        <f t="shared" si="87"/>
        <v/>
      </c>
      <c r="S135" s="87">
        <f t="shared" si="88"/>
        <v>0</v>
      </c>
      <c r="T135" s="93" t="str">
        <f>IF(OR($E135="",$G135=""),"",IF(AND($E$3=1),'Marks Entry 1st'!Q134,IF(AND($E$3=2),'Marks Entry 2nd'!Q134,IF(AND($E$3=3),'Marks Entry 3rd'!Q134,IF(AND($E$3=4),'Marks Entry 4th'!Q134,"")))))</f>
        <v/>
      </c>
      <c r="U135" s="93" t="str">
        <f>IF(OR($E135="",$G135=""),"",IF(AND($E$3=1),'Marks Entry 1st'!R134,IF(AND($E$3=2),'Marks Entry 2nd'!R134,IF(AND($E$3=3),'Marks Entry 3rd'!R134,IF(AND($E$3=4),'Marks Entry 4th'!R134,"")))))</f>
        <v/>
      </c>
      <c r="V135" s="93" t="str">
        <f>IF(OR($E135="",$G135=""),"",IF(AND($E$3=1),'Marks Entry 1st'!S134,IF(AND($E$3=2),'Marks Entry 2nd'!S134,IF(AND($E$3=3),'Marks Entry 3rd'!S134,IF(AND($E$3=4),'Marks Entry 4th'!S134,"")))))</f>
        <v/>
      </c>
      <c r="W135" s="92" t="str">
        <f t="shared" si="89"/>
        <v/>
      </c>
      <c r="X135" s="87" t="str">
        <f t="shared" si="90"/>
        <v/>
      </c>
      <c r="Y135" s="144">
        <f t="shared" si="91"/>
        <v>0</v>
      </c>
      <c r="Z135" s="144" t="str">
        <f t="shared" si="92"/>
        <v/>
      </c>
      <c r="AA135" s="144" t="str">
        <f t="shared" si="65"/>
        <v/>
      </c>
      <c r="AB135" s="144" t="str">
        <f t="shared" si="93"/>
        <v/>
      </c>
      <c r="AC135" s="144" t="str">
        <f t="shared" si="66"/>
        <v/>
      </c>
      <c r="AD135" s="148" t="str">
        <f t="shared" si="67"/>
        <v/>
      </c>
      <c r="AE135" s="180" t="str">
        <f>IF(OR($E135="",$G135=""),"",IF(AND($E$3=1),'Marks Entry 1st'!T134,IF(AND($E$3=2),'Marks Entry 2nd'!T134,IF(AND($E$3=3),'Marks Entry 3rd'!T134,IF(AND($E$3=4),'Marks Entry 4th'!T134,"")))))</f>
        <v/>
      </c>
      <c r="AF135" s="180" t="str">
        <f>IF(OR($E135="",$G135=""),"",IF(AND($E$3=1),'Marks Entry 1st'!U134,IF(AND($E$3=2),'Marks Entry 2nd'!U134,IF(AND($E$3=3),'Marks Entry 3rd'!U134,IF(AND($E$3=4),'Marks Entry 4th'!U134,"")))))</f>
        <v/>
      </c>
      <c r="AG135" s="87" t="str">
        <f t="shared" si="94"/>
        <v/>
      </c>
      <c r="AH135" s="180" t="str">
        <f>IF(OR($E135="",$G135=""),"",IF(AND($E$3=1),'Marks Entry 1st'!V134,IF(AND($E$3=2),'Marks Entry 2nd'!V134,IF(AND($E$3=3),'Marks Entry 3rd'!V134,IF(AND($E$3=4),'Marks Entry 4th'!V134,"")))))</f>
        <v/>
      </c>
      <c r="AI135" s="180" t="str">
        <f>IF(OR($E135="",$G135=""),"",IF(AND($E$3=1),'Marks Entry 1st'!W134,IF(AND($E$3=2),'Marks Entry 2nd'!W134,IF(AND($E$3=3),'Marks Entry 3rd'!W134,IF(AND($E$3=4),'Marks Entry 4th'!W134,"")))))</f>
        <v/>
      </c>
      <c r="AJ135" s="180" t="str">
        <f>IF(OR($E135="",$G135=""),"",IF(AND($E$3=1),'Marks Entry 1st'!X134,IF(AND($E$3=2),'Marks Entry 2nd'!X134,IF(AND($E$3=3),'Marks Entry 3rd'!X134,IF(AND($E$3=4),'Marks Entry 4th'!X134,"")))))</f>
        <v/>
      </c>
      <c r="AK135" s="91" t="str">
        <f t="shared" si="95"/>
        <v/>
      </c>
      <c r="AL135" s="87">
        <f t="shared" si="96"/>
        <v>0</v>
      </c>
      <c r="AM135" s="93" t="str">
        <f>IF(OR($E135="",$G135=""),"",IF(AND($E$3=1),'Marks Entry 1st'!Y134,IF(AND($E$3=2),'Marks Entry 2nd'!Y134,IF(AND($E$3=3),'Marks Entry 3rd'!Y134,IF(AND($E$3=4),'Marks Entry 4th'!Y134,"")))))</f>
        <v/>
      </c>
      <c r="AN135" s="93" t="str">
        <f>IF(OR($E135="",$G135=""),"",IF(AND($E$3=1),'Marks Entry 1st'!Z134,IF(AND($E$3=2),'Marks Entry 2nd'!Z134,IF(AND($E$3=3),'Marks Entry 3rd'!Z134,IF(AND($E$3=4),'Marks Entry 4th'!Z134,"")))))</f>
        <v/>
      </c>
      <c r="AO135" s="93" t="str">
        <f>IF(OR($E135="",$G135=""),"",IF(AND($E$3=1),'Marks Entry 1st'!AA134,IF(AND($E$3=2),'Marks Entry 2nd'!AA134,IF(AND($E$3=3),'Marks Entry 3rd'!AA134,IF(AND($E$3=4),'Marks Entry 4th'!AA134,"")))))</f>
        <v/>
      </c>
      <c r="AP135" s="92" t="str">
        <f t="shared" si="97"/>
        <v/>
      </c>
      <c r="AQ135" s="87" t="str">
        <f t="shared" si="98"/>
        <v/>
      </c>
      <c r="AR135" s="144">
        <f t="shared" si="99"/>
        <v>0</v>
      </c>
      <c r="AS135" s="144" t="str">
        <f t="shared" si="100"/>
        <v/>
      </c>
      <c r="AT135" s="144" t="str">
        <f t="shared" si="68"/>
        <v/>
      </c>
      <c r="AU135" s="144" t="str">
        <f t="shared" si="101"/>
        <v/>
      </c>
      <c r="AV135" s="144" t="str">
        <f t="shared" si="69"/>
        <v/>
      </c>
      <c r="AW135" s="148" t="str">
        <f t="shared" si="70"/>
        <v/>
      </c>
      <c r="AX135" s="180" t="str">
        <f>IF(OR($E135="",$G135=""),"",IF(AND($E$3=1),'Marks Entry 1st'!AB134,IF(AND($E$3=2),'Marks Entry 2nd'!AB134,IF(AND($E$3=3),'Marks Entry 3rd'!AB134,IF(AND($E$3=4),'Marks Entry 4th'!AB134,"")))))</f>
        <v/>
      </c>
      <c r="AY135" s="180" t="str">
        <f>IF(OR($E135="",$G135=""),"",IF(AND($E$3=1),'Marks Entry 1st'!AC134,IF(AND($E$3=2),'Marks Entry 2nd'!AC134,IF(AND($E$3=3),'Marks Entry 3rd'!AC134,IF(AND($E$3=4),'Marks Entry 4th'!AC134,"")))))</f>
        <v/>
      </c>
      <c r="AZ135" s="87" t="str">
        <f t="shared" si="102"/>
        <v/>
      </c>
      <c r="BA135" s="180" t="str">
        <f>IF(OR($E135="",$G135=""),"",IF(AND($E$3=1),'Marks Entry 1st'!AD134,IF(AND($E$3=2),'Marks Entry 2nd'!AD134,IF(AND($E$3=3),'Marks Entry 3rd'!AD134,IF(AND($E$3=4),'Marks Entry 4th'!AD134,"")))))</f>
        <v/>
      </c>
      <c r="BB135" s="180" t="str">
        <f>IF(OR($E135="",$G135=""),"",IF(AND($E$3=1),'Marks Entry 1st'!AE134,IF(AND($E$3=2),'Marks Entry 2nd'!AE134,IF(AND($E$3=3),'Marks Entry 3rd'!AE134,IF(AND($E$3=4),'Marks Entry 4th'!AE134,"")))))</f>
        <v/>
      </c>
      <c r="BC135" s="180" t="str">
        <f>IF(OR($E135="",$G135=""),"",IF(AND($E$3=1),'Marks Entry 1st'!AF134,IF(AND($E$3=2),'Marks Entry 2nd'!AF134,IF(AND($E$3=3),'Marks Entry 3rd'!AF134,IF(AND($E$3=4),'Marks Entry 4th'!AF134,"")))))</f>
        <v/>
      </c>
      <c r="BD135" s="91" t="str">
        <f t="shared" si="103"/>
        <v/>
      </c>
      <c r="BE135" s="87">
        <f t="shared" si="104"/>
        <v>0</v>
      </c>
      <c r="BF135" s="93" t="str">
        <f>IF(OR($E135="",$G135=""),"",IF(AND($E$3=1),'Marks Entry 1st'!AG134,IF(AND($E$3=2),'Marks Entry 2nd'!AG134,IF(AND($E$3=3),'Marks Entry 3rd'!AG134,IF(AND($E$3=4),'Marks Entry 4th'!AG134,"")))))</f>
        <v/>
      </c>
      <c r="BG135" s="93" t="str">
        <f>IF(OR($E135="",$G135=""),"",IF(AND($E$3=1),'Marks Entry 1st'!AH134,IF(AND($E$3=2),'Marks Entry 2nd'!AH134,IF(AND($E$3=3),'Marks Entry 3rd'!AH134,IF(AND($E$3=4),'Marks Entry 4th'!AH134,"")))))</f>
        <v/>
      </c>
      <c r="BH135" s="93" t="str">
        <f>IF(OR($E135="",$G135=""),"",IF(AND($E$3=1),'Marks Entry 1st'!AI134,IF(AND($E$3=2),'Marks Entry 2nd'!AI134,IF(AND($E$3=3),'Marks Entry 3rd'!AI134,IF(AND($E$3=4),'Marks Entry 4th'!AI134,"")))))</f>
        <v/>
      </c>
      <c r="BI135" s="92" t="str">
        <f t="shared" si="105"/>
        <v/>
      </c>
      <c r="BJ135" s="87" t="str">
        <f t="shared" si="106"/>
        <v/>
      </c>
      <c r="BK135" s="144">
        <f t="shared" si="107"/>
        <v>0</v>
      </c>
      <c r="BL135" s="144" t="str">
        <f t="shared" si="108"/>
        <v/>
      </c>
      <c r="BM135" s="144" t="str">
        <f t="shared" si="71"/>
        <v/>
      </c>
      <c r="BN135" s="144" t="str">
        <f t="shared" si="109"/>
        <v/>
      </c>
      <c r="BO135" s="144" t="str">
        <f t="shared" si="72"/>
        <v/>
      </c>
      <c r="BP135" s="148" t="str">
        <f t="shared" si="73"/>
        <v/>
      </c>
      <c r="BQ135" s="180" t="str">
        <f>IF(OR($E135="",$G135=""),"",IF(AND($E$3=1),'Marks Entry 1st'!AJ134,IF(AND($E$3=2),'Marks Entry 2nd'!AJ134,IF(AND($E$3=3),'Marks Entry 3rd'!AJ134,IF(AND($E$3=4),'Marks Entry 4th'!AJ134,"")))))</f>
        <v/>
      </c>
      <c r="BR135" s="180" t="str">
        <f>IF(OR($E135="",$G135=""),"",IF(AND($E$3=1),'Marks Entry 1st'!AK134,IF(AND($E$3=2),'Marks Entry 2nd'!AK134,IF(AND($E$3=3),'Marks Entry 3rd'!AK134,IF(AND($E$3=4),'Marks Entry 4th'!AK134,"")))))</f>
        <v/>
      </c>
      <c r="BS135" s="87" t="str">
        <f t="shared" si="110"/>
        <v/>
      </c>
      <c r="BT135" s="180" t="str">
        <f>IF(OR($E135="",$G135=""),"",IF(AND($E$3=1),'Marks Entry 1st'!AL134,IF(AND($E$3=2),'Marks Entry 2nd'!AL134,IF(AND($E$3=3),'Marks Entry 3rd'!AL134,IF(AND($E$3=4),'Marks Entry 4th'!AL134,"")))))</f>
        <v/>
      </c>
      <c r="BU135" s="180" t="str">
        <f>IF(OR($E135="",$G135=""),"",IF(AND($E$3=1),'Marks Entry 1st'!AM134,IF(AND($E$3=2),'Marks Entry 2nd'!AM134,IF(AND($E$3=3),'Marks Entry 3rd'!AM134,IF(AND($E$3=4),'Marks Entry 4th'!AM134,"")))))</f>
        <v/>
      </c>
      <c r="BV135" s="180" t="str">
        <f>IF(OR($E135="",$G135=""),"",IF(AND($E$3=1),'Marks Entry 1st'!AN134,IF(AND($E$3=2),'Marks Entry 2nd'!AN134,IF(AND($E$3=3),'Marks Entry 3rd'!AN134,IF(AND($E$3=4),'Marks Entry 4th'!AN134,"")))))</f>
        <v/>
      </c>
      <c r="BW135" s="91" t="str">
        <f t="shared" si="111"/>
        <v/>
      </c>
      <c r="BX135" s="87">
        <f t="shared" si="112"/>
        <v>0</v>
      </c>
      <c r="BY135" s="93" t="str">
        <f>IF(OR($E135="",$G135=""),"",IF(AND($E$3=1),'Marks Entry 1st'!AO134,IF(AND($E$3=2),'Marks Entry 2nd'!AO134,IF(AND($E$3=3),'Marks Entry 3rd'!AO134,IF(AND($E$3=4),'Marks Entry 4th'!AO134,"")))))</f>
        <v/>
      </c>
      <c r="BZ135" s="93" t="str">
        <f>IF(OR($E135="",$G135=""),"",IF(AND($E$3=1),'Marks Entry 1st'!AP134,IF(AND($E$3=2),'Marks Entry 2nd'!AP134,IF(AND($E$3=3),'Marks Entry 3rd'!AP134,IF(AND($E$3=4),'Marks Entry 4th'!AP134,"")))))</f>
        <v/>
      </c>
      <c r="CA135" s="93" t="str">
        <f>IF(OR($E135="",$G135=""),"",IF(AND($E$3=1),'Marks Entry 1st'!AQ134,IF(AND($E$3=2),'Marks Entry 2nd'!AQ134,IF(AND($E$3=3),'Marks Entry 3rd'!AQ134,IF(AND($E$3=4),'Marks Entry 4th'!AQ134,"")))))</f>
        <v/>
      </c>
      <c r="CB135" s="92" t="str">
        <f t="shared" si="113"/>
        <v/>
      </c>
      <c r="CC135" s="87" t="str">
        <f t="shared" si="114"/>
        <v/>
      </c>
      <c r="CD135" s="144">
        <f t="shared" si="115"/>
        <v>0</v>
      </c>
      <c r="CE135" s="144" t="str">
        <f t="shared" si="116"/>
        <v/>
      </c>
      <c r="CF135" s="144" t="str">
        <f t="shared" si="74"/>
        <v/>
      </c>
      <c r="CG135" s="144" t="str">
        <f t="shared" si="117"/>
        <v/>
      </c>
      <c r="CH135" s="144" t="str">
        <f t="shared" si="75"/>
        <v/>
      </c>
      <c r="CI135" s="148" t="str">
        <f t="shared" si="76"/>
        <v/>
      </c>
      <c r="CJ135" s="380" t="str">
        <f>IF(OR($E135="",$G135=""),"",IF(AND($E$3=1),'Marks Entry 1st'!AR134,IF(AND($E$3=2),'Marks Entry 2nd'!AR134,IF(AND($E$3=3),'Marks Entry 3rd'!AR134,IF(AND($E$3=4),'Marks Entry 4th'!AR134,"")))))</f>
        <v/>
      </c>
      <c r="CK135" s="380" t="str">
        <f>IF(OR($E135="",$G135=""),"",IF(AND($E$3=1),'Marks Entry 1st'!AS134,IF(AND($E$3=2),'Marks Entry 2nd'!AS134,IF(AND($E$3=3),'Marks Entry 3rd'!AS134,IF(AND($E$3=4),'Marks Entry 4th'!AS134,"")))))</f>
        <v/>
      </c>
      <c r="CL135" s="380" t="str">
        <f>IF(OR($E135="",$G135=""),"",IF(AND($E$3=1),'Marks Entry 1st'!AT134,IF(AND($E$3=2),'Marks Entry 2nd'!AT134,IF(AND($E$3=3),'Marks Entry 3rd'!AT134,IF(AND($E$3=4),'Marks Entry 4th'!AT134,"")))))</f>
        <v/>
      </c>
      <c r="CM135" s="181" t="str">
        <f t="shared" si="118"/>
        <v/>
      </c>
      <c r="CN135" s="182">
        <f t="shared" si="119"/>
        <v>0</v>
      </c>
      <c r="CO135" s="182" t="str">
        <f t="shared" si="120"/>
        <v/>
      </c>
      <c r="CP135" s="182" t="str">
        <f t="shared" si="121"/>
        <v/>
      </c>
      <c r="CQ135" s="147" t="str">
        <f t="shared" si="77"/>
        <v/>
      </c>
      <c r="CR135" s="380" t="str">
        <f>IF(OR($E135="",$G135=""),"",IF(AND($E$3=1),'Marks Entry 1st'!AU134,IF(AND($E$3=2),'Marks Entry 2nd'!AU134,IF(AND($E$3=3),'Marks Entry 3rd'!AU134,IF(AND($E$3=4),'Marks Entry 4th'!AU134,"")))))</f>
        <v/>
      </c>
      <c r="CS135" s="380" t="str">
        <f>IF(OR($E135="",$G135=""),"",IF(AND($E$3=1),'Marks Entry 1st'!AV134,IF(AND($E$3=2),'Marks Entry 2nd'!AV134,IF(AND($E$3=3),'Marks Entry 3rd'!AV134,IF(AND($E$3=4),'Marks Entry 4th'!AV134,"")))))</f>
        <v/>
      </c>
      <c r="CT135" s="380" t="str">
        <f>IF(OR($E135="",$G135=""),"",IF(AND($E$3=1),'Marks Entry 1st'!AW134,IF(AND($E$3=2),'Marks Entry 2nd'!AW134,IF(AND($E$3=3),'Marks Entry 3rd'!AW134,IF(AND($E$3=4),'Marks Entry 4th'!AW134,"")))))</f>
        <v/>
      </c>
      <c r="CU135" s="181" t="str">
        <f t="shared" si="122"/>
        <v/>
      </c>
      <c r="CV135" s="182">
        <f t="shared" si="123"/>
        <v>0</v>
      </c>
      <c r="CW135" s="182" t="str">
        <f t="shared" si="124"/>
        <v/>
      </c>
      <c r="CX135" s="182" t="str">
        <f t="shared" si="125"/>
        <v/>
      </c>
      <c r="CY135" s="147" t="str">
        <f t="shared" si="78"/>
        <v/>
      </c>
      <c r="CZ135" s="380" t="str">
        <f>IF(OR($E135="",$G135=""),"",IF(AND($E$3=1),'Marks Entry 1st'!AX134,IF(AND($E$3=2),'Marks Entry 2nd'!AX134,IF(AND($E$3=3),'Marks Entry 3rd'!AX134,IF(AND($E$3=4),'Marks Entry 4th'!AX134,"")))))</f>
        <v/>
      </c>
      <c r="DA135" s="380" t="str">
        <f>IF(OR($E135="",$G135=""),"",IF(AND($E$3=1),'Marks Entry 1st'!AY134,IF(AND($E$3=2),'Marks Entry 2nd'!AY134,IF(AND($E$3=3),'Marks Entry 3rd'!AY134,IF(AND($E$3=4),'Marks Entry 4th'!AY134,"")))))</f>
        <v/>
      </c>
      <c r="DB135" s="380" t="str">
        <f>IF(OR($E135="",$G135=""),"",IF(AND($E$3=1),'Marks Entry 1st'!AZ134,IF(AND($E$3=2),'Marks Entry 2nd'!AZ134,IF(AND($E$3=3),'Marks Entry 3rd'!AZ134,IF(AND($E$3=4),'Marks Entry 4th'!AZ134,"")))))</f>
        <v/>
      </c>
      <c r="DC135" s="181" t="str">
        <f t="shared" si="126"/>
        <v/>
      </c>
      <c r="DD135" s="182">
        <f t="shared" si="127"/>
        <v>0</v>
      </c>
      <c r="DE135" s="182" t="str">
        <f t="shared" si="128"/>
        <v/>
      </c>
      <c r="DF135" s="182" t="str">
        <f t="shared" si="129"/>
        <v/>
      </c>
      <c r="DG135" s="147" t="str">
        <f t="shared" si="79"/>
        <v/>
      </c>
      <c r="DH135" s="104" t="str">
        <f t="shared" si="80"/>
        <v/>
      </c>
      <c r="DI135" s="105" t="str">
        <f t="shared" si="81"/>
        <v/>
      </c>
      <c r="DJ135" s="111" t="str">
        <f t="shared" si="82"/>
        <v/>
      </c>
      <c r="DK135" s="112" t="str">
        <f t="shared" si="83"/>
        <v/>
      </c>
      <c r="DL135" s="386" t="str">
        <f t="shared" si="84"/>
        <v/>
      </c>
      <c r="DM135" s="72" t="str">
        <f>IF(OR($E135="",$G135=""),"",IF(AND($E$3=1),'Marks Entry 1st'!BA134,IF(AND($E$3=2),'Marks Entry 2nd'!BA134,IF(AND($E$3=3),'Marks Entry 3rd'!BA134,IF(AND($E$3=4),'Marks Entry 4th'!BA134,"")))))</f>
        <v/>
      </c>
      <c r="DN135" s="72" t="str">
        <f>IF(OR($E135="",$G135=""),"",IF(AND($E$3=1),'Marks Entry 1st'!BB134,IF(AND($E$3=2),'Marks Entry 2nd'!BB134,IF(AND($E$3=3),'Marks Entry 3rd'!BB134,IF(AND($E$3=4),'Marks Entry 4th'!BB134,"")))))</f>
        <v/>
      </c>
      <c r="DO135" s="328" t="str">
        <f t="shared" si="85"/>
        <v/>
      </c>
      <c r="DP135" s="73"/>
      <c r="DW135" s="75">
        <f>IF(AND($E$3=1),'Marks Entry 1st'!I134,IF(AND($E$3=2),'Marks Entry 2nd'!I134,IF(AND($E$3=3),'Marks Entry 3rd'!I134,IF(AND($E$3=4),'Marks Entry 4th'!I134,""))))</f>
        <v>0</v>
      </c>
    </row>
    <row r="136" spans="1:127" ht="18.899999999999999" customHeight="1">
      <c r="A136" s="94">
        <v>129</v>
      </c>
      <c r="B136" s="94" t="str">
        <f>IF(OR(DW136=0,DW136=""),"",IF(AND($E$3=1),'Marks Entry 1st'!I135,IF(AND($E$3=2),'Marks Entry 2nd'!I135,IF(AND($E$3=3),'Marks Entry 3rd'!I135,IF(AND($E$3=4),'Marks Entry 4th'!I135,"")))))</f>
        <v/>
      </c>
      <c r="C136" s="95" t="str">
        <f>IF(OR(B136=0,B136=""),"",IF(AND($E$3=1),'Marks Entry 1st'!B135,IF(AND($E$3=2),'Marks Entry 2nd'!B135,IF(AND($E$3=3),'Marks Entry 3rd'!B135,IF(AND($E$3=4),'Marks Entry 4th'!B135,"")))))</f>
        <v/>
      </c>
      <c r="D136" s="95" t="str">
        <f>IF(OR(B136=0,B136=""),"",IF(AND($E$3=1),'Marks Entry 1st'!C135,IF(AND($E$3=2),'Marks Entry 2nd'!C135,IF(AND($E$3=3),'Marks Entry 3rd'!C135,IF(AND($E$3=4),'Marks Entry 4th'!C135,"")))))</f>
        <v/>
      </c>
      <c r="E136" s="96" t="str">
        <f>IF(OR(B136=0,B136=""),"",IF(AND($E$3=1),'Marks Entry 1st'!E135,IF(AND($E$3=2),'Marks Entry 2nd'!E135,IF(AND($E$3=3),'Marks Entry 3rd'!E135,IF(AND($E$3=4),'Marks Entry 4th'!E135,"")))))</f>
        <v/>
      </c>
      <c r="F136" s="95" t="str">
        <f>IF(OR(B136=0,B136=""),"",IF(AND($E$3=1),'Marks Entry 1st'!D135,IF(AND($E$3=2),'Marks Entry 2nd'!D135,IF(AND($E$3=3),'Marks Entry 3rd'!D135,IF(AND($E$3=4),'Marks Entry 4th'!D135,"")))))</f>
        <v/>
      </c>
      <c r="G136" s="90" t="str">
        <f>IF(OR(B136=0,B136=""),"",IF(AND($E$3=1),'Marks Entry 1st'!F135,IF(AND($E$3=2),'Marks Entry 2nd'!F135,IF(AND($E$3=3),'Marks Entry 3rd'!F135,IF(AND($E$3=4),'Marks Entry 4th'!F135,"")))))</f>
        <v/>
      </c>
      <c r="H136" s="90" t="str">
        <f>IF(OR(B136=0,B136=""),"",IF(AND($E$3=1),'Marks Entry 1st'!G135,IF(AND($E$3=2),'Marks Entry 2nd'!G135,IF(AND($E$3=3),'Marks Entry 3rd'!G135,IF(AND($E$3=4),'Marks Entry 4th'!G135,"")))))</f>
        <v/>
      </c>
      <c r="I136" s="90" t="str">
        <f>IF(OR(B136=0,B136=""),"",IF(AND($E$3=1),'Marks Entry 1st'!H135,IF(AND($E$3=2),'Marks Entry 2nd'!H135,IF(AND($E$3=3),'Marks Entry 3rd'!H135,IF(AND($E$3=4),'Marks Entry 4th'!H135,"")))))</f>
        <v/>
      </c>
      <c r="J136" s="379" t="str">
        <f>IF(OR(B136=0,B136=""),"",IF(AND($E$3=1),'Marks Entry 1st'!J135,IF(AND($E$3=2),'Marks Entry 2nd'!J135,IF(AND($E$3=3),'Marks Entry 3rd'!J135,IF(AND($E$3=4),'Marks Entry 4th'!J135,"")))))</f>
        <v/>
      </c>
      <c r="K136" s="379" t="str">
        <f>IF(OR(B136=0,B136=""),"",IF(AND($E$3=1),'Marks Entry 1st'!K135,IF(AND($E$3=2),'Marks Entry 2nd'!K135,IF(AND($E$3=3),'Marks Entry 3rd'!K135,IF(AND($E$3=4),'Marks Entry 4th'!K135,"")))))</f>
        <v/>
      </c>
      <c r="L136" s="180" t="str">
        <f>IF(OR($E136="",$G136=""),"",IF(AND($E$3=1),'Marks Entry 1st'!L135,IF(AND($E$3=2),'Marks Entry 2nd'!L135,IF(AND($E$3=3),'Marks Entry 3rd'!L135,IF(AND($E$3=4),'Marks Entry 4th'!L135,"")))))</f>
        <v/>
      </c>
      <c r="M136" s="180" t="str">
        <f>IF(OR($E136="",$G136=""),"",IF(AND($E$3=1),'Marks Entry 1st'!M135,IF(AND($E$3=2),'Marks Entry 2nd'!M135,IF(AND($E$3=3),'Marks Entry 3rd'!M135,IF(AND($E$3=4),'Marks Entry 4th'!M135,"")))))</f>
        <v/>
      </c>
      <c r="N136" s="87" t="str">
        <f t="shared" si="86"/>
        <v/>
      </c>
      <c r="O136" s="180" t="str">
        <f>IF(OR($E136="",$G136=""),"",IF(AND($E$3=1),'Marks Entry 1st'!N135,IF(AND($E$3=2),'Marks Entry 2nd'!N135,IF(AND($E$3=3),'Marks Entry 3rd'!N135,IF(AND($E$3=4),'Marks Entry 4th'!N135,"")))))</f>
        <v/>
      </c>
      <c r="P136" s="180" t="str">
        <f>IF(OR($E136="",$G136=""),"",IF(AND($E$3=1),'Marks Entry 1st'!O135,IF(AND($E$3=2),'Marks Entry 2nd'!O135,IF(AND($E$3=3),'Marks Entry 3rd'!O135,IF(AND($E$3=4),'Marks Entry 4th'!O135,"")))))</f>
        <v/>
      </c>
      <c r="Q136" s="180" t="str">
        <f>IF(OR($E136="",$G136=""),"",IF(AND($E$3=1),'Marks Entry 1st'!P135,IF(AND($E$3=2),'Marks Entry 2nd'!P135,IF(AND($E$3=3),'Marks Entry 3rd'!P135,IF(AND($E$3=4),'Marks Entry 4th'!P135,"")))))</f>
        <v/>
      </c>
      <c r="R136" s="91" t="str">
        <f t="shared" si="87"/>
        <v/>
      </c>
      <c r="S136" s="87">
        <f t="shared" si="88"/>
        <v>0</v>
      </c>
      <c r="T136" s="93" t="str">
        <f>IF(OR($E136="",$G136=""),"",IF(AND($E$3=1),'Marks Entry 1st'!Q135,IF(AND($E$3=2),'Marks Entry 2nd'!Q135,IF(AND($E$3=3),'Marks Entry 3rd'!Q135,IF(AND($E$3=4),'Marks Entry 4th'!Q135,"")))))</f>
        <v/>
      </c>
      <c r="U136" s="93" t="str">
        <f>IF(OR($E136="",$G136=""),"",IF(AND($E$3=1),'Marks Entry 1st'!R135,IF(AND($E$3=2),'Marks Entry 2nd'!R135,IF(AND($E$3=3),'Marks Entry 3rd'!R135,IF(AND($E$3=4),'Marks Entry 4th'!R135,"")))))</f>
        <v/>
      </c>
      <c r="V136" s="93" t="str">
        <f>IF(OR($E136="",$G136=""),"",IF(AND($E$3=1),'Marks Entry 1st'!S135,IF(AND($E$3=2),'Marks Entry 2nd'!S135,IF(AND($E$3=3),'Marks Entry 3rd'!S135,IF(AND($E$3=4),'Marks Entry 4th'!S135,"")))))</f>
        <v/>
      </c>
      <c r="W136" s="92" t="str">
        <f t="shared" si="89"/>
        <v/>
      </c>
      <c r="X136" s="87" t="str">
        <f t="shared" si="90"/>
        <v/>
      </c>
      <c r="Y136" s="144">
        <f t="shared" si="91"/>
        <v>0</v>
      </c>
      <c r="Z136" s="144" t="str">
        <f t="shared" si="92"/>
        <v/>
      </c>
      <c r="AA136" s="144" t="str">
        <f t="shared" si="65"/>
        <v/>
      </c>
      <c r="AB136" s="144" t="str">
        <f t="shared" si="93"/>
        <v/>
      </c>
      <c r="AC136" s="144" t="str">
        <f t="shared" si="66"/>
        <v/>
      </c>
      <c r="AD136" s="148" t="str">
        <f t="shared" si="67"/>
        <v/>
      </c>
      <c r="AE136" s="180" t="str">
        <f>IF(OR($E136="",$G136=""),"",IF(AND($E$3=1),'Marks Entry 1st'!T135,IF(AND($E$3=2),'Marks Entry 2nd'!T135,IF(AND($E$3=3),'Marks Entry 3rd'!T135,IF(AND($E$3=4),'Marks Entry 4th'!T135,"")))))</f>
        <v/>
      </c>
      <c r="AF136" s="180" t="str">
        <f>IF(OR($E136="",$G136=""),"",IF(AND($E$3=1),'Marks Entry 1st'!U135,IF(AND($E$3=2),'Marks Entry 2nd'!U135,IF(AND($E$3=3),'Marks Entry 3rd'!U135,IF(AND($E$3=4),'Marks Entry 4th'!U135,"")))))</f>
        <v/>
      </c>
      <c r="AG136" s="87" t="str">
        <f t="shared" si="94"/>
        <v/>
      </c>
      <c r="AH136" s="180" t="str">
        <f>IF(OR($E136="",$G136=""),"",IF(AND($E$3=1),'Marks Entry 1st'!V135,IF(AND($E$3=2),'Marks Entry 2nd'!V135,IF(AND($E$3=3),'Marks Entry 3rd'!V135,IF(AND($E$3=4),'Marks Entry 4th'!V135,"")))))</f>
        <v/>
      </c>
      <c r="AI136" s="180" t="str">
        <f>IF(OR($E136="",$G136=""),"",IF(AND($E$3=1),'Marks Entry 1st'!W135,IF(AND($E$3=2),'Marks Entry 2nd'!W135,IF(AND($E$3=3),'Marks Entry 3rd'!W135,IF(AND($E$3=4),'Marks Entry 4th'!W135,"")))))</f>
        <v/>
      </c>
      <c r="AJ136" s="180" t="str">
        <f>IF(OR($E136="",$G136=""),"",IF(AND($E$3=1),'Marks Entry 1st'!X135,IF(AND($E$3=2),'Marks Entry 2nd'!X135,IF(AND($E$3=3),'Marks Entry 3rd'!X135,IF(AND($E$3=4),'Marks Entry 4th'!X135,"")))))</f>
        <v/>
      </c>
      <c r="AK136" s="91" t="str">
        <f t="shared" si="95"/>
        <v/>
      </c>
      <c r="AL136" s="87">
        <f t="shared" si="96"/>
        <v>0</v>
      </c>
      <c r="AM136" s="93" t="str">
        <f>IF(OR($E136="",$G136=""),"",IF(AND($E$3=1),'Marks Entry 1st'!Y135,IF(AND($E$3=2),'Marks Entry 2nd'!Y135,IF(AND($E$3=3),'Marks Entry 3rd'!Y135,IF(AND($E$3=4),'Marks Entry 4th'!Y135,"")))))</f>
        <v/>
      </c>
      <c r="AN136" s="93" t="str">
        <f>IF(OR($E136="",$G136=""),"",IF(AND($E$3=1),'Marks Entry 1st'!Z135,IF(AND($E$3=2),'Marks Entry 2nd'!Z135,IF(AND($E$3=3),'Marks Entry 3rd'!Z135,IF(AND($E$3=4),'Marks Entry 4th'!Z135,"")))))</f>
        <v/>
      </c>
      <c r="AO136" s="93" t="str">
        <f>IF(OR($E136="",$G136=""),"",IF(AND($E$3=1),'Marks Entry 1st'!AA135,IF(AND($E$3=2),'Marks Entry 2nd'!AA135,IF(AND($E$3=3),'Marks Entry 3rd'!AA135,IF(AND($E$3=4),'Marks Entry 4th'!AA135,"")))))</f>
        <v/>
      </c>
      <c r="AP136" s="92" t="str">
        <f t="shared" si="97"/>
        <v/>
      </c>
      <c r="AQ136" s="87" t="str">
        <f t="shared" si="98"/>
        <v/>
      </c>
      <c r="AR136" s="144">
        <f t="shared" si="99"/>
        <v>0</v>
      </c>
      <c r="AS136" s="144" t="str">
        <f t="shared" si="100"/>
        <v/>
      </c>
      <c r="AT136" s="144" t="str">
        <f t="shared" si="68"/>
        <v/>
      </c>
      <c r="AU136" s="144" t="str">
        <f t="shared" si="101"/>
        <v/>
      </c>
      <c r="AV136" s="144" t="str">
        <f t="shared" si="69"/>
        <v/>
      </c>
      <c r="AW136" s="148" t="str">
        <f t="shared" si="70"/>
        <v/>
      </c>
      <c r="AX136" s="180" t="str">
        <f>IF(OR($E136="",$G136=""),"",IF(AND($E$3=1),'Marks Entry 1st'!AB135,IF(AND($E$3=2),'Marks Entry 2nd'!AB135,IF(AND($E$3=3),'Marks Entry 3rd'!AB135,IF(AND($E$3=4),'Marks Entry 4th'!AB135,"")))))</f>
        <v/>
      </c>
      <c r="AY136" s="180" t="str">
        <f>IF(OR($E136="",$G136=""),"",IF(AND($E$3=1),'Marks Entry 1st'!AC135,IF(AND($E$3=2),'Marks Entry 2nd'!AC135,IF(AND($E$3=3),'Marks Entry 3rd'!AC135,IF(AND($E$3=4),'Marks Entry 4th'!AC135,"")))))</f>
        <v/>
      </c>
      <c r="AZ136" s="87" t="str">
        <f t="shared" si="102"/>
        <v/>
      </c>
      <c r="BA136" s="180" t="str">
        <f>IF(OR($E136="",$G136=""),"",IF(AND($E$3=1),'Marks Entry 1st'!AD135,IF(AND($E$3=2),'Marks Entry 2nd'!AD135,IF(AND($E$3=3),'Marks Entry 3rd'!AD135,IF(AND($E$3=4),'Marks Entry 4th'!AD135,"")))))</f>
        <v/>
      </c>
      <c r="BB136" s="180" t="str">
        <f>IF(OR($E136="",$G136=""),"",IF(AND($E$3=1),'Marks Entry 1st'!AE135,IF(AND($E$3=2),'Marks Entry 2nd'!AE135,IF(AND($E$3=3),'Marks Entry 3rd'!AE135,IF(AND($E$3=4),'Marks Entry 4th'!AE135,"")))))</f>
        <v/>
      </c>
      <c r="BC136" s="180" t="str">
        <f>IF(OR($E136="",$G136=""),"",IF(AND($E$3=1),'Marks Entry 1st'!AF135,IF(AND($E$3=2),'Marks Entry 2nd'!AF135,IF(AND($E$3=3),'Marks Entry 3rd'!AF135,IF(AND($E$3=4),'Marks Entry 4th'!AF135,"")))))</f>
        <v/>
      </c>
      <c r="BD136" s="91" t="str">
        <f t="shared" si="103"/>
        <v/>
      </c>
      <c r="BE136" s="87">
        <f t="shared" si="104"/>
        <v>0</v>
      </c>
      <c r="BF136" s="93" t="str">
        <f>IF(OR($E136="",$G136=""),"",IF(AND($E$3=1),'Marks Entry 1st'!AG135,IF(AND($E$3=2),'Marks Entry 2nd'!AG135,IF(AND($E$3=3),'Marks Entry 3rd'!AG135,IF(AND($E$3=4),'Marks Entry 4th'!AG135,"")))))</f>
        <v/>
      </c>
      <c r="BG136" s="93" t="str">
        <f>IF(OR($E136="",$G136=""),"",IF(AND($E$3=1),'Marks Entry 1st'!AH135,IF(AND($E$3=2),'Marks Entry 2nd'!AH135,IF(AND($E$3=3),'Marks Entry 3rd'!AH135,IF(AND($E$3=4),'Marks Entry 4th'!AH135,"")))))</f>
        <v/>
      </c>
      <c r="BH136" s="93" t="str">
        <f>IF(OR($E136="",$G136=""),"",IF(AND($E$3=1),'Marks Entry 1st'!AI135,IF(AND($E$3=2),'Marks Entry 2nd'!AI135,IF(AND($E$3=3),'Marks Entry 3rd'!AI135,IF(AND($E$3=4),'Marks Entry 4th'!AI135,"")))))</f>
        <v/>
      </c>
      <c r="BI136" s="92" t="str">
        <f t="shared" si="105"/>
        <v/>
      </c>
      <c r="BJ136" s="87" t="str">
        <f t="shared" si="106"/>
        <v/>
      </c>
      <c r="BK136" s="144">
        <f t="shared" si="107"/>
        <v>0</v>
      </c>
      <c r="BL136" s="144" t="str">
        <f t="shared" si="108"/>
        <v/>
      </c>
      <c r="BM136" s="144" t="str">
        <f t="shared" si="71"/>
        <v/>
      </c>
      <c r="BN136" s="144" t="str">
        <f t="shared" si="109"/>
        <v/>
      </c>
      <c r="BO136" s="144" t="str">
        <f t="shared" si="72"/>
        <v/>
      </c>
      <c r="BP136" s="148" t="str">
        <f t="shared" si="73"/>
        <v/>
      </c>
      <c r="BQ136" s="180" t="str">
        <f>IF(OR($E136="",$G136=""),"",IF(AND($E$3=1),'Marks Entry 1st'!AJ135,IF(AND($E$3=2),'Marks Entry 2nd'!AJ135,IF(AND($E$3=3),'Marks Entry 3rd'!AJ135,IF(AND($E$3=4),'Marks Entry 4th'!AJ135,"")))))</f>
        <v/>
      </c>
      <c r="BR136" s="180" t="str">
        <f>IF(OR($E136="",$G136=""),"",IF(AND($E$3=1),'Marks Entry 1st'!AK135,IF(AND($E$3=2),'Marks Entry 2nd'!AK135,IF(AND($E$3=3),'Marks Entry 3rd'!AK135,IF(AND($E$3=4),'Marks Entry 4th'!AK135,"")))))</f>
        <v/>
      </c>
      <c r="BS136" s="87" t="str">
        <f t="shared" si="110"/>
        <v/>
      </c>
      <c r="BT136" s="180" t="str">
        <f>IF(OR($E136="",$G136=""),"",IF(AND($E$3=1),'Marks Entry 1st'!AL135,IF(AND($E$3=2),'Marks Entry 2nd'!AL135,IF(AND($E$3=3),'Marks Entry 3rd'!AL135,IF(AND($E$3=4),'Marks Entry 4th'!AL135,"")))))</f>
        <v/>
      </c>
      <c r="BU136" s="180" t="str">
        <f>IF(OR($E136="",$G136=""),"",IF(AND($E$3=1),'Marks Entry 1st'!AM135,IF(AND($E$3=2),'Marks Entry 2nd'!AM135,IF(AND($E$3=3),'Marks Entry 3rd'!AM135,IF(AND($E$3=4),'Marks Entry 4th'!AM135,"")))))</f>
        <v/>
      </c>
      <c r="BV136" s="180" t="str">
        <f>IF(OR($E136="",$G136=""),"",IF(AND($E$3=1),'Marks Entry 1st'!AN135,IF(AND($E$3=2),'Marks Entry 2nd'!AN135,IF(AND($E$3=3),'Marks Entry 3rd'!AN135,IF(AND($E$3=4),'Marks Entry 4th'!AN135,"")))))</f>
        <v/>
      </c>
      <c r="BW136" s="91" t="str">
        <f t="shared" si="111"/>
        <v/>
      </c>
      <c r="BX136" s="87">
        <f t="shared" si="112"/>
        <v>0</v>
      </c>
      <c r="BY136" s="93" t="str">
        <f>IF(OR($E136="",$G136=""),"",IF(AND($E$3=1),'Marks Entry 1st'!AO135,IF(AND($E$3=2),'Marks Entry 2nd'!AO135,IF(AND($E$3=3),'Marks Entry 3rd'!AO135,IF(AND($E$3=4),'Marks Entry 4th'!AO135,"")))))</f>
        <v/>
      </c>
      <c r="BZ136" s="93" t="str">
        <f>IF(OR($E136="",$G136=""),"",IF(AND($E$3=1),'Marks Entry 1st'!AP135,IF(AND($E$3=2),'Marks Entry 2nd'!AP135,IF(AND($E$3=3),'Marks Entry 3rd'!AP135,IF(AND($E$3=4),'Marks Entry 4th'!AP135,"")))))</f>
        <v/>
      </c>
      <c r="CA136" s="93" t="str">
        <f>IF(OR($E136="",$G136=""),"",IF(AND($E$3=1),'Marks Entry 1st'!AQ135,IF(AND($E$3=2),'Marks Entry 2nd'!AQ135,IF(AND($E$3=3),'Marks Entry 3rd'!AQ135,IF(AND($E$3=4),'Marks Entry 4th'!AQ135,"")))))</f>
        <v/>
      </c>
      <c r="CB136" s="92" t="str">
        <f t="shared" si="113"/>
        <v/>
      </c>
      <c r="CC136" s="87" t="str">
        <f t="shared" si="114"/>
        <v/>
      </c>
      <c r="CD136" s="144">
        <f t="shared" si="115"/>
        <v>0</v>
      </c>
      <c r="CE136" s="144" t="str">
        <f t="shared" si="116"/>
        <v/>
      </c>
      <c r="CF136" s="144" t="str">
        <f t="shared" si="74"/>
        <v/>
      </c>
      <c r="CG136" s="144" t="str">
        <f t="shared" si="117"/>
        <v/>
      </c>
      <c r="CH136" s="144" t="str">
        <f t="shared" si="75"/>
        <v/>
      </c>
      <c r="CI136" s="148" t="str">
        <f t="shared" si="76"/>
        <v/>
      </c>
      <c r="CJ136" s="380" t="str">
        <f>IF(OR($E136="",$G136=""),"",IF(AND($E$3=1),'Marks Entry 1st'!AR135,IF(AND($E$3=2),'Marks Entry 2nd'!AR135,IF(AND($E$3=3),'Marks Entry 3rd'!AR135,IF(AND($E$3=4),'Marks Entry 4th'!AR135,"")))))</f>
        <v/>
      </c>
      <c r="CK136" s="380" t="str">
        <f>IF(OR($E136="",$G136=""),"",IF(AND($E$3=1),'Marks Entry 1st'!AS135,IF(AND($E$3=2),'Marks Entry 2nd'!AS135,IF(AND($E$3=3),'Marks Entry 3rd'!AS135,IF(AND($E$3=4),'Marks Entry 4th'!AS135,"")))))</f>
        <v/>
      </c>
      <c r="CL136" s="380" t="str">
        <f>IF(OR($E136="",$G136=""),"",IF(AND($E$3=1),'Marks Entry 1st'!AT135,IF(AND($E$3=2),'Marks Entry 2nd'!AT135,IF(AND($E$3=3),'Marks Entry 3rd'!AT135,IF(AND($E$3=4),'Marks Entry 4th'!AT135,"")))))</f>
        <v/>
      </c>
      <c r="CM136" s="181" t="str">
        <f t="shared" si="118"/>
        <v/>
      </c>
      <c r="CN136" s="182">
        <f t="shared" si="119"/>
        <v>0</v>
      </c>
      <c r="CO136" s="182" t="str">
        <f t="shared" si="120"/>
        <v/>
      </c>
      <c r="CP136" s="182" t="str">
        <f t="shared" si="121"/>
        <v/>
      </c>
      <c r="CQ136" s="147" t="str">
        <f t="shared" si="77"/>
        <v/>
      </c>
      <c r="CR136" s="380" t="str">
        <f>IF(OR($E136="",$G136=""),"",IF(AND($E$3=1),'Marks Entry 1st'!AU135,IF(AND($E$3=2),'Marks Entry 2nd'!AU135,IF(AND($E$3=3),'Marks Entry 3rd'!AU135,IF(AND($E$3=4),'Marks Entry 4th'!AU135,"")))))</f>
        <v/>
      </c>
      <c r="CS136" s="380" t="str">
        <f>IF(OR($E136="",$G136=""),"",IF(AND($E$3=1),'Marks Entry 1st'!AV135,IF(AND($E$3=2),'Marks Entry 2nd'!AV135,IF(AND($E$3=3),'Marks Entry 3rd'!AV135,IF(AND($E$3=4),'Marks Entry 4th'!AV135,"")))))</f>
        <v/>
      </c>
      <c r="CT136" s="380" t="str">
        <f>IF(OR($E136="",$G136=""),"",IF(AND($E$3=1),'Marks Entry 1st'!AW135,IF(AND($E$3=2),'Marks Entry 2nd'!AW135,IF(AND($E$3=3),'Marks Entry 3rd'!AW135,IF(AND($E$3=4),'Marks Entry 4th'!AW135,"")))))</f>
        <v/>
      </c>
      <c r="CU136" s="181" t="str">
        <f t="shared" si="122"/>
        <v/>
      </c>
      <c r="CV136" s="182">
        <f t="shared" si="123"/>
        <v>0</v>
      </c>
      <c r="CW136" s="182" t="str">
        <f t="shared" si="124"/>
        <v/>
      </c>
      <c r="CX136" s="182" t="str">
        <f t="shared" si="125"/>
        <v/>
      </c>
      <c r="CY136" s="147" t="str">
        <f t="shared" si="78"/>
        <v/>
      </c>
      <c r="CZ136" s="380" t="str">
        <f>IF(OR($E136="",$G136=""),"",IF(AND($E$3=1),'Marks Entry 1st'!AX135,IF(AND($E$3=2),'Marks Entry 2nd'!AX135,IF(AND($E$3=3),'Marks Entry 3rd'!AX135,IF(AND($E$3=4),'Marks Entry 4th'!AX135,"")))))</f>
        <v/>
      </c>
      <c r="DA136" s="380" t="str">
        <f>IF(OR($E136="",$G136=""),"",IF(AND($E$3=1),'Marks Entry 1st'!AY135,IF(AND($E$3=2),'Marks Entry 2nd'!AY135,IF(AND($E$3=3),'Marks Entry 3rd'!AY135,IF(AND($E$3=4),'Marks Entry 4th'!AY135,"")))))</f>
        <v/>
      </c>
      <c r="DB136" s="380" t="str">
        <f>IF(OR($E136="",$G136=""),"",IF(AND($E$3=1),'Marks Entry 1st'!AZ135,IF(AND($E$3=2),'Marks Entry 2nd'!AZ135,IF(AND($E$3=3),'Marks Entry 3rd'!AZ135,IF(AND($E$3=4),'Marks Entry 4th'!AZ135,"")))))</f>
        <v/>
      </c>
      <c r="DC136" s="181" t="str">
        <f t="shared" si="126"/>
        <v/>
      </c>
      <c r="DD136" s="182">
        <f t="shared" si="127"/>
        <v>0</v>
      </c>
      <c r="DE136" s="182" t="str">
        <f t="shared" si="128"/>
        <v/>
      </c>
      <c r="DF136" s="182" t="str">
        <f t="shared" si="129"/>
        <v/>
      </c>
      <c r="DG136" s="147" t="str">
        <f t="shared" si="79"/>
        <v/>
      </c>
      <c r="DH136" s="104" t="str">
        <f t="shared" si="80"/>
        <v/>
      </c>
      <c r="DI136" s="105" t="str">
        <f t="shared" si="81"/>
        <v/>
      </c>
      <c r="DJ136" s="111" t="str">
        <f t="shared" si="82"/>
        <v/>
      </c>
      <c r="DK136" s="112" t="str">
        <f t="shared" si="83"/>
        <v/>
      </c>
      <c r="DL136" s="386" t="str">
        <f t="shared" si="84"/>
        <v/>
      </c>
      <c r="DM136" s="72" t="str">
        <f>IF(OR($E136="",$G136=""),"",IF(AND($E$3=1),'Marks Entry 1st'!BA135,IF(AND($E$3=2),'Marks Entry 2nd'!BA135,IF(AND($E$3=3),'Marks Entry 3rd'!BA135,IF(AND($E$3=4),'Marks Entry 4th'!BA135,"")))))</f>
        <v/>
      </c>
      <c r="DN136" s="72" t="str">
        <f>IF(OR($E136="",$G136=""),"",IF(AND($E$3=1),'Marks Entry 1st'!BB135,IF(AND($E$3=2),'Marks Entry 2nd'!BB135,IF(AND($E$3=3),'Marks Entry 3rd'!BB135,IF(AND($E$3=4),'Marks Entry 4th'!BB135,"")))))</f>
        <v/>
      </c>
      <c r="DO136" s="328" t="str">
        <f t="shared" si="85"/>
        <v/>
      </c>
      <c r="DP136" s="73"/>
      <c r="DW136" s="75">
        <f>IF(AND($E$3=1),'Marks Entry 1st'!I135,IF(AND($E$3=2),'Marks Entry 2nd'!I135,IF(AND($E$3=3),'Marks Entry 3rd'!I135,IF(AND($E$3=4),'Marks Entry 4th'!I135,""))))</f>
        <v>0</v>
      </c>
    </row>
    <row r="137" spans="1:127" ht="18.899999999999999" customHeight="1">
      <c r="A137" s="94">
        <v>130</v>
      </c>
      <c r="B137" s="94" t="str">
        <f>IF(OR(DW137=0,DW137=""),"",IF(AND($E$3=1),'Marks Entry 1st'!I136,IF(AND($E$3=2),'Marks Entry 2nd'!I136,IF(AND($E$3=3),'Marks Entry 3rd'!I136,IF(AND($E$3=4),'Marks Entry 4th'!I136,"")))))</f>
        <v/>
      </c>
      <c r="C137" s="95" t="str">
        <f>IF(OR(B137=0,B137=""),"",IF(AND($E$3=1),'Marks Entry 1st'!B136,IF(AND($E$3=2),'Marks Entry 2nd'!B136,IF(AND($E$3=3),'Marks Entry 3rd'!B136,IF(AND($E$3=4),'Marks Entry 4th'!B136,"")))))</f>
        <v/>
      </c>
      <c r="D137" s="95" t="str">
        <f>IF(OR(B137=0,B137=""),"",IF(AND($E$3=1),'Marks Entry 1st'!C136,IF(AND($E$3=2),'Marks Entry 2nd'!C136,IF(AND($E$3=3),'Marks Entry 3rd'!C136,IF(AND($E$3=4),'Marks Entry 4th'!C136,"")))))</f>
        <v/>
      </c>
      <c r="E137" s="96" t="str">
        <f>IF(OR(B137=0,B137=""),"",IF(AND($E$3=1),'Marks Entry 1st'!E136,IF(AND($E$3=2),'Marks Entry 2nd'!E136,IF(AND($E$3=3),'Marks Entry 3rd'!E136,IF(AND($E$3=4),'Marks Entry 4th'!E136,"")))))</f>
        <v/>
      </c>
      <c r="F137" s="95" t="str">
        <f>IF(OR(B137=0,B137=""),"",IF(AND($E$3=1),'Marks Entry 1st'!D136,IF(AND($E$3=2),'Marks Entry 2nd'!D136,IF(AND($E$3=3),'Marks Entry 3rd'!D136,IF(AND($E$3=4),'Marks Entry 4th'!D136,"")))))</f>
        <v/>
      </c>
      <c r="G137" s="90" t="str">
        <f>IF(OR(B137=0,B137=""),"",IF(AND($E$3=1),'Marks Entry 1st'!F136,IF(AND($E$3=2),'Marks Entry 2nd'!F136,IF(AND($E$3=3),'Marks Entry 3rd'!F136,IF(AND($E$3=4),'Marks Entry 4th'!F136,"")))))</f>
        <v/>
      </c>
      <c r="H137" s="90" t="str">
        <f>IF(OR(B137=0,B137=""),"",IF(AND($E$3=1),'Marks Entry 1st'!G136,IF(AND($E$3=2),'Marks Entry 2nd'!G136,IF(AND($E$3=3),'Marks Entry 3rd'!G136,IF(AND($E$3=4),'Marks Entry 4th'!G136,"")))))</f>
        <v/>
      </c>
      <c r="I137" s="90" t="str">
        <f>IF(OR(B137=0,B137=""),"",IF(AND($E$3=1),'Marks Entry 1st'!H136,IF(AND($E$3=2),'Marks Entry 2nd'!H136,IF(AND($E$3=3),'Marks Entry 3rd'!H136,IF(AND($E$3=4),'Marks Entry 4th'!H136,"")))))</f>
        <v/>
      </c>
      <c r="J137" s="379" t="str">
        <f>IF(OR(B137=0,B137=""),"",IF(AND($E$3=1),'Marks Entry 1st'!J136,IF(AND($E$3=2),'Marks Entry 2nd'!J136,IF(AND($E$3=3),'Marks Entry 3rd'!J136,IF(AND($E$3=4),'Marks Entry 4th'!J136,"")))))</f>
        <v/>
      </c>
      <c r="K137" s="379" t="str">
        <f>IF(OR(B137=0,B137=""),"",IF(AND($E$3=1),'Marks Entry 1st'!K136,IF(AND($E$3=2),'Marks Entry 2nd'!K136,IF(AND($E$3=3),'Marks Entry 3rd'!K136,IF(AND($E$3=4),'Marks Entry 4th'!K136,"")))))</f>
        <v/>
      </c>
      <c r="L137" s="180" t="str">
        <f>IF(OR($E137="",$G137=""),"",IF(AND($E$3=1),'Marks Entry 1st'!L136,IF(AND($E$3=2),'Marks Entry 2nd'!L136,IF(AND($E$3=3),'Marks Entry 3rd'!L136,IF(AND($E$3=4),'Marks Entry 4th'!L136,"")))))</f>
        <v/>
      </c>
      <c r="M137" s="180" t="str">
        <f>IF(OR($E137="",$G137=""),"",IF(AND($E$3=1),'Marks Entry 1st'!M136,IF(AND($E$3=2),'Marks Entry 2nd'!M136,IF(AND($E$3=3),'Marks Entry 3rd'!M136,IF(AND($E$3=4),'Marks Entry 4th'!M136,"")))))</f>
        <v/>
      </c>
      <c r="N137" s="87" t="str">
        <f t="shared" si="86"/>
        <v/>
      </c>
      <c r="O137" s="180" t="str">
        <f>IF(OR($E137="",$G137=""),"",IF(AND($E$3=1),'Marks Entry 1st'!N136,IF(AND($E$3=2),'Marks Entry 2nd'!N136,IF(AND($E$3=3),'Marks Entry 3rd'!N136,IF(AND($E$3=4),'Marks Entry 4th'!N136,"")))))</f>
        <v/>
      </c>
      <c r="P137" s="180" t="str">
        <f>IF(OR($E137="",$G137=""),"",IF(AND($E$3=1),'Marks Entry 1st'!O136,IF(AND($E$3=2),'Marks Entry 2nd'!O136,IF(AND($E$3=3),'Marks Entry 3rd'!O136,IF(AND($E$3=4),'Marks Entry 4th'!O136,"")))))</f>
        <v/>
      </c>
      <c r="Q137" s="180" t="str">
        <f>IF(OR($E137="",$G137=""),"",IF(AND($E$3=1),'Marks Entry 1st'!P136,IF(AND($E$3=2),'Marks Entry 2nd'!P136,IF(AND($E$3=3),'Marks Entry 3rd'!P136,IF(AND($E$3=4),'Marks Entry 4th'!P136,"")))))</f>
        <v/>
      </c>
      <c r="R137" s="91" t="str">
        <f t="shared" si="87"/>
        <v/>
      </c>
      <c r="S137" s="87">
        <f t="shared" si="88"/>
        <v>0</v>
      </c>
      <c r="T137" s="93" t="str">
        <f>IF(OR($E137="",$G137=""),"",IF(AND($E$3=1),'Marks Entry 1st'!Q136,IF(AND($E$3=2),'Marks Entry 2nd'!Q136,IF(AND($E$3=3),'Marks Entry 3rd'!Q136,IF(AND($E$3=4),'Marks Entry 4th'!Q136,"")))))</f>
        <v/>
      </c>
      <c r="U137" s="93" t="str">
        <f>IF(OR($E137="",$G137=""),"",IF(AND($E$3=1),'Marks Entry 1st'!R136,IF(AND($E$3=2),'Marks Entry 2nd'!R136,IF(AND($E$3=3),'Marks Entry 3rd'!R136,IF(AND($E$3=4),'Marks Entry 4th'!R136,"")))))</f>
        <v/>
      </c>
      <c r="V137" s="93" t="str">
        <f>IF(OR($E137="",$G137=""),"",IF(AND($E$3=1),'Marks Entry 1st'!S136,IF(AND($E$3=2),'Marks Entry 2nd'!S136,IF(AND($E$3=3),'Marks Entry 3rd'!S136,IF(AND($E$3=4),'Marks Entry 4th'!S136,"")))))</f>
        <v/>
      </c>
      <c r="W137" s="92" t="str">
        <f t="shared" si="89"/>
        <v/>
      </c>
      <c r="X137" s="87" t="str">
        <f t="shared" si="90"/>
        <v/>
      </c>
      <c r="Y137" s="144">
        <f t="shared" si="91"/>
        <v>0</v>
      </c>
      <c r="Z137" s="144" t="str">
        <f t="shared" si="92"/>
        <v/>
      </c>
      <c r="AA137" s="144" t="str">
        <f t="shared" ref="AA137:AA200" si="130">IF(AND(OR(L137="ab",L137="ml"),OR(M137="ab",M137="ml"),OR(O137="ab",O137="ml")),"E",IF(AND(OR(L137="ab",L137="ml"),OR(O137="ab",O137="ml"),OR(T137="ab",T137="ml")),"AB",IF(AND(OR(M137="ab",M137="ml"),OR(O137="ab",O137="ml"),OR(T137="ab",T137="ml")),"AB","")))</f>
        <v/>
      </c>
      <c r="AB137" s="144" t="str">
        <f t="shared" si="93"/>
        <v/>
      </c>
      <c r="AC137" s="144" t="str">
        <f t="shared" ref="AC137:AC200" si="131">IF(OR(AB137="",AB137=0,AB137="S",AB137="RE",AB137="F",AB137="AB"),"",IF(X137&gt;=75%*Z137,"D",IF(X137&gt;=60%*Z137,"I",IF(X137&gt;=48%*Z137,"II",IF(X137&gt;=36%*Z137,"III","")))))</f>
        <v/>
      </c>
      <c r="AD137" s="148" t="str">
        <f t="shared" ref="AD137:AD200" si="132">IF(X137="","",IF(OR(AB137="",AB137=0,AB137="RE",AB137="AB"),"",IF(X137&gt;85%*Z137,"A",IF(X137&gt;70%*Z137,"B",IF(X137&gt;=50%*Z137,"C",IF(X137&gt;=30%*Z137,"D","E"))))))</f>
        <v/>
      </c>
      <c r="AE137" s="180" t="str">
        <f>IF(OR($E137="",$G137=""),"",IF(AND($E$3=1),'Marks Entry 1st'!T136,IF(AND($E$3=2),'Marks Entry 2nd'!T136,IF(AND($E$3=3),'Marks Entry 3rd'!T136,IF(AND($E$3=4),'Marks Entry 4th'!T136,"")))))</f>
        <v/>
      </c>
      <c r="AF137" s="180" t="str">
        <f>IF(OR($E137="",$G137=""),"",IF(AND($E$3=1),'Marks Entry 1st'!U136,IF(AND($E$3=2),'Marks Entry 2nd'!U136,IF(AND($E$3=3),'Marks Entry 3rd'!U136,IF(AND($E$3=4),'Marks Entry 4th'!U136,"")))))</f>
        <v/>
      </c>
      <c r="AG137" s="87" t="str">
        <f t="shared" si="94"/>
        <v/>
      </c>
      <c r="AH137" s="180" t="str">
        <f>IF(OR($E137="",$G137=""),"",IF(AND($E$3=1),'Marks Entry 1st'!V136,IF(AND($E$3=2),'Marks Entry 2nd'!V136,IF(AND($E$3=3),'Marks Entry 3rd'!V136,IF(AND($E$3=4),'Marks Entry 4th'!V136,"")))))</f>
        <v/>
      </c>
      <c r="AI137" s="180" t="str">
        <f>IF(OR($E137="",$G137=""),"",IF(AND($E$3=1),'Marks Entry 1st'!W136,IF(AND($E$3=2),'Marks Entry 2nd'!W136,IF(AND($E$3=3),'Marks Entry 3rd'!W136,IF(AND($E$3=4),'Marks Entry 4th'!W136,"")))))</f>
        <v/>
      </c>
      <c r="AJ137" s="180" t="str">
        <f>IF(OR($E137="",$G137=""),"",IF(AND($E$3=1),'Marks Entry 1st'!X136,IF(AND($E$3=2),'Marks Entry 2nd'!X136,IF(AND($E$3=3),'Marks Entry 3rd'!X136,IF(AND($E$3=4),'Marks Entry 4th'!X136,"")))))</f>
        <v/>
      </c>
      <c r="AK137" s="91" t="str">
        <f t="shared" si="95"/>
        <v/>
      </c>
      <c r="AL137" s="87">
        <f t="shared" si="96"/>
        <v>0</v>
      </c>
      <c r="AM137" s="93" t="str">
        <f>IF(OR($E137="",$G137=""),"",IF(AND($E$3=1),'Marks Entry 1st'!Y136,IF(AND($E$3=2),'Marks Entry 2nd'!Y136,IF(AND($E$3=3),'Marks Entry 3rd'!Y136,IF(AND($E$3=4),'Marks Entry 4th'!Y136,"")))))</f>
        <v/>
      </c>
      <c r="AN137" s="93" t="str">
        <f>IF(OR($E137="",$G137=""),"",IF(AND($E$3=1),'Marks Entry 1st'!Z136,IF(AND($E$3=2),'Marks Entry 2nd'!Z136,IF(AND($E$3=3),'Marks Entry 3rd'!Z136,IF(AND($E$3=4),'Marks Entry 4th'!Z136,"")))))</f>
        <v/>
      </c>
      <c r="AO137" s="93" t="str">
        <f>IF(OR($E137="",$G137=""),"",IF(AND($E$3=1),'Marks Entry 1st'!AA136,IF(AND($E$3=2),'Marks Entry 2nd'!AA136,IF(AND($E$3=3),'Marks Entry 3rd'!AA136,IF(AND($E$3=4),'Marks Entry 4th'!AA136,"")))))</f>
        <v/>
      </c>
      <c r="AP137" s="92" t="str">
        <f t="shared" si="97"/>
        <v/>
      </c>
      <c r="AQ137" s="87" t="str">
        <f t="shared" si="98"/>
        <v/>
      </c>
      <c r="AR137" s="144">
        <f t="shared" si="99"/>
        <v>0</v>
      </c>
      <c r="AS137" s="144" t="str">
        <f t="shared" si="100"/>
        <v/>
      </c>
      <c r="AT137" s="144" t="str">
        <f t="shared" ref="AT137:AT200" si="133">IF(AND(OR(AE137="ab",AE137="ml"),OR(AF137="ab",AF137="ml"),OR(AH137="ab",AH137="ml")),"E",IF(AND(OR(AE137="ab",AE137="ml"),OR(AH137="ab",AH137="ml"),OR(AM137="ab",AM137="ml")),"AB",IF(AND(OR(AF137="ab",AF137="ml"),OR(AH137="ab",AH137="ml"),OR(AM137="ab",AM137="ml")),"AB","")))</f>
        <v/>
      </c>
      <c r="AU137" s="144" t="str">
        <f t="shared" si="101"/>
        <v/>
      </c>
      <c r="AV137" s="144" t="str">
        <f t="shared" ref="AV137:AV200" si="134">IF(OR(AU137="",AU137=0,AU137="S",AU137="RE",AU137="F",AU137="AB"),"",IF(AQ137&gt;=75%*AS137,"D",IF(AQ137&gt;=60%*AS137,"I",IF(AQ137&gt;=48%*AS137,"II",IF(AQ137&gt;=36%*AS137,"III","")))))</f>
        <v/>
      </c>
      <c r="AW137" s="148" t="str">
        <f t="shared" ref="AW137:AW200" si="135">IF(AQ137="","",IF(OR(AU137="",AU137=0,AU137="RE",AU137="AB"),"",IF(AQ137&gt;85%*AS137,"A",IF(AQ137&gt;70%*AS137,"B",IF(AQ137&gt;50%*AS137,"C",IF(AQ137&gt;30%*AS137,"D","E"))))))</f>
        <v/>
      </c>
      <c r="AX137" s="180" t="str">
        <f>IF(OR($E137="",$G137=""),"",IF(AND($E$3=1),'Marks Entry 1st'!AB136,IF(AND($E$3=2),'Marks Entry 2nd'!AB136,IF(AND($E$3=3),'Marks Entry 3rd'!AB136,IF(AND($E$3=4),'Marks Entry 4th'!AB136,"")))))</f>
        <v/>
      </c>
      <c r="AY137" s="180" t="str">
        <f>IF(OR($E137="",$G137=""),"",IF(AND($E$3=1),'Marks Entry 1st'!AC136,IF(AND($E$3=2),'Marks Entry 2nd'!AC136,IF(AND($E$3=3),'Marks Entry 3rd'!AC136,IF(AND($E$3=4),'Marks Entry 4th'!AC136,"")))))</f>
        <v/>
      </c>
      <c r="AZ137" s="87" t="str">
        <f t="shared" si="102"/>
        <v/>
      </c>
      <c r="BA137" s="180" t="str">
        <f>IF(OR($E137="",$G137=""),"",IF(AND($E$3=1),'Marks Entry 1st'!AD136,IF(AND($E$3=2),'Marks Entry 2nd'!AD136,IF(AND($E$3=3),'Marks Entry 3rd'!AD136,IF(AND($E$3=4),'Marks Entry 4th'!AD136,"")))))</f>
        <v/>
      </c>
      <c r="BB137" s="180" t="str">
        <f>IF(OR($E137="",$G137=""),"",IF(AND($E$3=1),'Marks Entry 1st'!AE136,IF(AND($E$3=2),'Marks Entry 2nd'!AE136,IF(AND($E$3=3),'Marks Entry 3rd'!AE136,IF(AND($E$3=4),'Marks Entry 4th'!AE136,"")))))</f>
        <v/>
      </c>
      <c r="BC137" s="180" t="str">
        <f>IF(OR($E137="",$G137=""),"",IF(AND($E$3=1),'Marks Entry 1st'!AF136,IF(AND($E$3=2),'Marks Entry 2nd'!AF136,IF(AND($E$3=3),'Marks Entry 3rd'!AF136,IF(AND($E$3=4),'Marks Entry 4th'!AF136,"")))))</f>
        <v/>
      </c>
      <c r="BD137" s="91" t="str">
        <f t="shared" si="103"/>
        <v/>
      </c>
      <c r="BE137" s="87">
        <f t="shared" si="104"/>
        <v>0</v>
      </c>
      <c r="BF137" s="93" t="str">
        <f>IF(OR($E137="",$G137=""),"",IF(AND($E$3=1),'Marks Entry 1st'!AG136,IF(AND($E$3=2),'Marks Entry 2nd'!AG136,IF(AND($E$3=3),'Marks Entry 3rd'!AG136,IF(AND($E$3=4),'Marks Entry 4th'!AG136,"")))))</f>
        <v/>
      </c>
      <c r="BG137" s="93" t="str">
        <f>IF(OR($E137="",$G137=""),"",IF(AND($E$3=1),'Marks Entry 1st'!AH136,IF(AND($E$3=2),'Marks Entry 2nd'!AH136,IF(AND($E$3=3),'Marks Entry 3rd'!AH136,IF(AND($E$3=4),'Marks Entry 4th'!AH136,"")))))</f>
        <v/>
      </c>
      <c r="BH137" s="93" t="str">
        <f>IF(OR($E137="",$G137=""),"",IF(AND($E$3=1),'Marks Entry 1st'!AI136,IF(AND($E$3=2),'Marks Entry 2nd'!AI136,IF(AND($E$3=3),'Marks Entry 3rd'!AI136,IF(AND($E$3=4),'Marks Entry 4th'!AI136,"")))))</f>
        <v/>
      </c>
      <c r="BI137" s="92" t="str">
        <f t="shared" si="105"/>
        <v/>
      </c>
      <c r="BJ137" s="87" t="str">
        <f t="shared" si="106"/>
        <v/>
      </c>
      <c r="BK137" s="144">
        <f t="shared" si="107"/>
        <v>0</v>
      </c>
      <c r="BL137" s="144" t="str">
        <f t="shared" si="108"/>
        <v/>
      </c>
      <c r="BM137" s="144" t="str">
        <f t="shared" ref="BM137:BM200" si="136">IF(AND(OR(AX137="ab",AX137="ml"),OR(AY137="ab",AY137="ml"),OR(BA137="ab",BA137="ml")),"E",IF(AND(OR(AX137="ab",AX137="ml"),OR(BA137="ab",BA137="ml"),OR(BF137="ab",BF137="ml")),"AB",IF(AND(OR(AY137="ab",AY137="ml"),OR(BA137="ab",BA137="ml"),OR(BF137="ab",BF137="ml")),"AB","")))</f>
        <v/>
      </c>
      <c r="BN137" s="144" t="str">
        <f t="shared" si="109"/>
        <v/>
      </c>
      <c r="BO137" s="144" t="str">
        <f t="shared" ref="BO137:BO200" si="137">IF(OR(BN137="",BN137=0,BN137="S",BN137="RE",BN137="F",BN137="AB"),"",IF(BJ137&gt;=75%*BL137,"D",IF(BJ137&gt;=60%*BL137,"I",IF(BJ137&gt;=48%*BL137,"II",IF(BJ137&gt;=36%*BL137,"III","")))))</f>
        <v/>
      </c>
      <c r="BP137" s="148" t="str">
        <f t="shared" ref="BP137:BP200" si="138">IF(BJ137="","",IF(OR(BN137="",BN137=0,BN137="RE",BN137="AB"),"",IF(BJ137&gt;85%*BL137,"A",IF(BJ137&gt;70%*BL137,"B",IF(BJ137&gt;50%*BL137,"C",IF(BJ137&gt;30%*BL137,"D","E"))))))</f>
        <v/>
      </c>
      <c r="BQ137" s="180" t="str">
        <f>IF(OR($E137="",$G137=""),"",IF(AND($E$3=1),'Marks Entry 1st'!AJ136,IF(AND($E$3=2),'Marks Entry 2nd'!AJ136,IF(AND($E$3=3),'Marks Entry 3rd'!AJ136,IF(AND($E$3=4),'Marks Entry 4th'!AJ136,"")))))</f>
        <v/>
      </c>
      <c r="BR137" s="180" t="str">
        <f>IF(OR($E137="",$G137=""),"",IF(AND($E$3=1),'Marks Entry 1st'!AK136,IF(AND($E$3=2),'Marks Entry 2nd'!AK136,IF(AND($E$3=3),'Marks Entry 3rd'!AK136,IF(AND($E$3=4),'Marks Entry 4th'!AK136,"")))))</f>
        <v/>
      </c>
      <c r="BS137" s="87" t="str">
        <f t="shared" si="110"/>
        <v/>
      </c>
      <c r="BT137" s="180" t="str">
        <f>IF(OR($E137="",$G137=""),"",IF(AND($E$3=1),'Marks Entry 1st'!AL136,IF(AND($E$3=2),'Marks Entry 2nd'!AL136,IF(AND($E$3=3),'Marks Entry 3rd'!AL136,IF(AND($E$3=4),'Marks Entry 4th'!AL136,"")))))</f>
        <v/>
      </c>
      <c r="BU137" s="180" t="str">
        <f>IF(OR($E137="",$G137=""),"",IF(AND($E$3=1),'Marks Entry 1st'!AM136,IF(AND($E$3=2),'Marks Entry 2nd'!AM136,IF(AND($E$3=3),'Marks Entry 3rd'!AM136,IF(AND($E$3=4),'Marks Entry 4th'!AM136,"")))))</f>
        <v/>
      </c>
      <c r="BV137" s="180" t="str">
        <f>IF(OR($E137="",$G137=""),"",IF(AND($E$3=1),'Marks Entry 1st'!AN136,IF(AND($E$3=2),'Marks Entry 2nd'!AN136,IF(AND($E$3=3),'Marks Entry 3rd'!AN136,IF(AND($E$3=4),'Marks Entry 4th'!AN136,"")))))</f>
        <v/>
      </c>
      <c r="BW137" s="91" t="str">
        <f t="shared" si="111"/>
        <v/>
      </c>
      <c r="BX137" s="87">
        <f t="shared" si="112"/>
        <v>0</v>
      </c>
      <c r="BY137" s="93" t="str">
        <f>IF(OR($E137="",$G137=""),"",IF(AND($E$3=1),'Marks Entry 1st'!AO136,IF(AND($E$3=2),'Marks Entry 2nd'!AO136,IF(AND($E$3=3),'Marks Entry 3rd'!AO136,IF(AND($E$3=4),'Marks Entry 4th'!AO136,"")))))</f>
        <v/>
      </c>
      <c r="BZ137" s="93" t="str">
        <f>IF(OR($E137="",$G137=""),"",IF(AND($E$3=1),'Marks Entry 1st'!AP136,IF(AND($E$3=2),'Marks Entry 2nd'!AP136,IF(AND($E$3=3),'Marks Entry 3rd'!AP136,IF(AND($E$3=4),'Marks Entry 4th'!AP136,"")))))</f>
        <v/>
      </c>
      <c r="CA137" s="93" t="str">
        <f>IF(OR($E137="",$G137=""),"",IF(AND($E$3=1),'Marks Entry 1st'!AQ136,IF(AND($E$3=2),'Marks Entry 2nd'!AQ136,IF(AND($E$3=3),'Marks Entry 3rd'!AQ136,IF(AND($E$3=4),'Marks Entry 4th'!AQ136,"")))))</f>
        <v/>
      </c>
      <c r="CB137" s="92" t="str">
        <f t="shared" si="113"/>
        <v/>
      </c>
      <c r="CC137" s="87" t="str">
        <f t="shared" si="114"/>
        <v/>
      </c>
      <c r="CD137" s="144">
        <f t="shared" si="115"/>
        <v>0</v>
      </c>
      <c r="CE137" s="144" t="str">
        <f t="shared" si="116"/>
        <v/>
      </c>
      <c r="CF137" s="144" t="str">
        <f t="shared" ref="CF137:CF200" si="139">IF(AND(OR(BQ137="ab",BQ137="ml"),OR(BR137="ab",BR137="ml"),OR(BT137="ab",BT137="ml")),"E",IF(AND(OR(BQ137="ab",BQ137="ml"),OR(BT137="ab",BT137="ml"),OR(BY137="ab",BY137="ml")),"AB",IF(AND(OR(BR137="ab",BR137="ml"),OR(BT137="ab",BT137="ml"),OR(BY137="ab",BY137="ml")),"AB","")))</f>
        <v/>
      </c>
      <c r="CG137" s="144" t="str">
        <f t="shared" si="117"/>
        <v/>
      </c>
      <c r="CH137" s="144" t="str">
        <f t="shared" ref="CH137:CH200" si="140">IF(OR(CG137="",CG137=0,CG137="S",CG137="RE",CG137="F",CG137="AB"),"",IF(CC137&gt;=75%*CE137,"D",IF(CC137&gt;=60%*CE137,"I",IF(CC137&gt;=48%*CE137,"II",IF(CC137&gt;=36%*CE137,"III","")))))</f>
        <v/>
      </c>
      <c r="CI137" s="148" t="str">
        <f t="shared" ref="CI137:CI200" si="141">IF(CC137="","",IF(OR(CG137="",CG137=0,CG137="RE",CG137="AB"),"",IF(CC137&gt;85%*CE137,"A",IF(CC137&gt;70%*CE137,"B",IF(CC137&gt;50%*CE137,"C",IF(CC137&gt;30%*CE137,"D","E"))))))</f>
        <v/>
      </c>
      <c r="CJ137" s="380" t="str">
        <f>IF(OR($E137="",$G137=""),"",IF(AND($E$3=1),'Marks Entry 1st'!AR136,IF(AND($E$3=2),'Marks Entry 2nd'!AR136,IF(AND($E$3=3),'Marks Entry 3rd'!AR136,IF(AND($E$3=4),'Marks Entry 4th'!AR136,"")))))</f>
        <v/>
      </c>
      <c r="CK137" s="380" t="str">
        <f>IF(OR($E137="",$G137=""),"",IF(AND($E$3=1),'Marks Entry 1st'!AS136,IF(AND($E$3=2),'Marks Entry 2nd'!AS136,IF(AND($E$3=3),'Marks Entry 3rd'!AS136,IF(AND($E$3=4),'Marks Entry 4th'!AS136,"")))))</f>
        <v/>
      </c>
      <c r="CL137" s="380" t="str">
        <f>IF(OR($E137="",$G137=""),"",IF(AND($E$3=1),'Marks Entry 1st'!AT136,IF(AND($E$3=2),'Marks Entry 2nd'!AT136,IF(AND($E$3=3),'Marks Entry 3rd'!AT136,IF(AND($E$3=4),'Marks Entry 4th'!AT136,"")))))</f>
        <v/>
      </c>
      <c r="CM137" s="181" t="str">
        <f t="shared" si="118"/>
        <v/>
      </c>
      <c r="CN137" s="182">
        <f t="shared" si="119"/>
        <v>0</v>
      </c>
      <c r="CO137" s="182" t="str">
        <f t="shared" si="120"/>
        <v/>
      </c>
      <c r="CP137" s="182" t="str">
        <f t="shared" si="121"/>
        <v/>
      </c>
      <c r="CQ137" s="147" t="str">
        <f t="shared" ref="CQ137:CQ200" si="142">IF(CM137="","",IF(OR(CP137="",CP137=0,CP137="S",CP137="RE",CP137="F",CP137="AB"),"",IF(CM137&gt;90%*CO137,"A+",IF(CM137&gt;75%*CO137,"A",IF(CM137&gt;60%*CO137,"B",IF(CM137&gt;40%*CO137,"C","D"))))))</f>
        <v/>
      </c>
      <c r="CR137" s="380" t="str">
        <f>IF(OR($E137="",$G137=""),"",IF(AND($E$3=1),'Marks Entry 1st'!AU136,IF(AND($E$3=2),'Marks Entry 2nd'!AU136,IF(AND($E$3=3),'Marks Entry 3rd'!AU136,IF(AND($E$3=4),'Marks Entry 4th'!AU136,"")))))</f>
        <v/>
      </c>
      <c r="CS137" s="380" t="str">
        <f>IF(OR($E137="",$G137=""),"",IF(AND($E$3=1),'Marks Entry 1st'!AV136,IF(AND($E$3=2),'Marks Entry 2nd'!AV136,IF(AND($E$3=3),'Marks Entry 3rd'!AV136,IF(AND($E$3=4),'Marks Entry 4th'!AV136,"")))))</f>
        <v/>
      </c>
      <c r="CT137" s="380" t="str">
        <f>IF(OR($E137="",$G137=""),"",IF(AND($E$3=1),'Marks Entry 1st'!AW136,IF(AND($E$3=2),'Marks Entry 2nd'!AW136,IF(AND($E$3=3),'Marks Entry 3rd'!AW136,IF(AND($E$3=4),'Marks Entry 4th'!AW136,"")))))</f>
        <v/>
      </c>
      <c r="CU137" s="181" t="str">
        <f t="shared" si="122"/>
        <v/>
      </c>
      <c r="CV137" s="182">
        <f t="shared" si="123"/>
        <v>0</v>
      </c>
      <c r="CW137" s="182" t="str">
        <f t="shared" si="124"/>
        <v/>
      </c>
      <c r="CX137" s="182" t="str">
        <f t="shared" si="125"/>
        <v/>
      </c>
      <c r="CY137" s="147" t="str">
        <f t="shared" ref="CY137:CY200" si="143">IF(CU137="","",IF(OR(CX137="",CX137=0,CX137="S",CX137="RE",CX137="F",CX137="AB"),"",IF(CU137&gt;90%*CW137,"A+",IF(CU137&gt;75%*CW137,"A",IF(CU137&gt;60%*CW137,"B",IF(CU137&gt;40%*CW137,"C","D"))))))</f>
        <v/>
      </c>
      <c r="CZ137" s="380" t="str">
        <f>IF(OR($E137="",$G137=""),"",IF(AND($E$3=1),'Marks Entry 1st'!AX136,IF(AND($E$3=2),'Marks Entry 2nd'!AX136,IF(AND($E$3=3),'Marks Entry 3rd'!AX136,IF(AND($E$3=4),'Marks Entry 4th'!AX136,"")))))</f>
        <v/>
      </c>
      <c r="DA137" s="380" t="str">
        <f>IF(OR($E137="",$G137=""),"",IF(AND($E$3=1),'Marks Entry 1st'!AY136,IF(AND($E$3=2),'Marks Entry 2nd'!AY136,IF(AND($E$3=3),'Marks Entry 3rd'!AY136,IF(AND($E$3=4),'Marks Entry 4th'!AY136,"")))))</f>
        <v/>
      </c>
      <c r="DB137" s="380" t="str">
        <f>IF(OR($E137="",$G137=""),"",IF(AND($E$3=1),'Marks Entry 1st'!AZ136,IF(AND($E$3=2),'Marks Entry 2nd'!AZ136,IF(AND($E$3=3),'Marks Entry 3rd'!AZ136,IF(AND($E$3=4),'Marks Entry 4th'!AZ136,"")))))</f>
        <v/>
      </c>
      <c r="DC137" s="181" t="str">
        <f t="shared" si="126"/>
        <v/>
      </c>
      <c r="DD137" s="182">
        <f t="shared" si="127"/>
        <v>0</v>
      </c>
      <c r="DE137" s="182" t="str">
        <f t="shared" si="128"/>
        <v/>
      </c>
      <c r="DF137" s="182" t="str">
        <f t="shared" si="129"/>
        <v/>
      </c>
      <c r="DG137" s="147" t="str">
        <f t="shared" ref="DG137:DG200" si="144">IF(DC137="","",IF(OR(DF137="",DF137=0,DF137="S",DF137="RE",DF137="F",DF137="AB"),"",IF(DC137&gt;90%*DE137,"A+",IF(DC137&gt;75%*DE137,"A",IF(DC137&gt;60%*DE137,"B",IF(DC137&gt;40%*DE137,"C","D"))))))</f>
        <v/>
      </c>
      <c r="DH137" s="104" t="str">
        <f t="shared" ref="DH137:DH200" si="145">IF($E$3="","",IF(OR(E137="",G137=""),"",IF(OR($E$3=1,$E$3=2),SUM(X137,AQ137,BJ137),SUM(X137,AQ137,BJ137,CC137))))</f>
        <v/>
      </c>
      <c r="DI137" s="105" t="str">
        <f t="shared" ref="DI137:DI200" si="146">IF(OR(DH137="",DH137=0),"",DH137*100/$DH$7)</f>
        <v/>
      </c>
      <c r="DJ137" s="111" t="str">
        <f t="shared" ref="DJ137:DJ200" si="147">IF(OR(DI137="",B137="NSO"),"",IF(AND(DI137&gt;=60),"I",IF(AND(DI137&gt;=48),"II",IF(AND(DI137&gt;=36),"III",""))))</f>
        <v/>
      </c>
      <c r="DK137" s="112" t="str">
        <f t="shared" ref="DK137:DK200" si="148">IF(OR(DI137="",B137="NSO",DH137=0),"",SUMPRODUCT((DI137&lt;$DI$8:$DI$207)/COUNTIF($DI$8:$DI$207,$DI$8:$DI$207)))</f>
        <v/>
      </c>
      <c r="DL137" s="386" t="str">
        <f t="shared" ref="DL137:DL200" si="149">IF(B137="NSO","NSO",IF(OR(D137="",G137="",F137="",B137="",DH137=0),"","Promoted"))</f>
        <v/>
      </c>
      <c r="DM137" s="72" t="str">
        <f>IF(OR($E137="",$G137=""),"",IF(AND($E$3=1),'Marks Entry 1st'!BA136,IF(AND($E$3=2),'Marks Entry 2nd'!BA136,IF(AND($E$3=3),'Marks Entry 3rd'!BA136,IF(AND($E$3=4),'Marks Entry 4th'!BA136,"")))))</f>
        <v/>
      </c>
      <c r="DN137" s="72" t="str">
        <f>IF(OR($E137="",$G137=""),"",IF(AND($E$3=1),'Marks Entry 1st'!BB136,IF(AND($E$3=2),'Marks Entry 2nd'!BB136,IF(AND($E$3=3),'Marks Entry 3rd'!BB136,IF(AND($E$3=4),'Marks Entry 4th'!BB136,"")))))</f>
        <v/>
      </c>
      <c r="DO137" s="328" t="str">
        <f t="shared" ref="DO137:DO200" si="150">IF(OR(B137="",G137="",DH137="",B137="NSO"),"",IF(DH137&gt;85%*$DH$7,"A",IF(DH137&gt;70%*$DH$7,"B",IF(DH137&gt;50%*$DH$7,"C",IF(DH137&gt;30%*$DH$7,"D","E")))))</f>
        <v/>
      </c>
      <c r="DP137" s="73"/>
      <c r="DW137" s="75">
        <f>IF(AND($E$3=1),'Marks Entry 1st'!I136,IF(AND($E$3=2),'Marks Entry 2nd'!I136,IF(AND($E$3=3),'Marks Entry 3rd'!I136,IF(AND($E$3=4),'Marks Entry 4th'!I136,""))))</f>
        <v>0</v>
      </c>
    </row>
    <row r="138" spans="1:127" ht="18.899999999999999" customHeight="1">
      <c r="A138" s="94">
        <v>131</v>
      </c>
      <c r="B138" s="94" t="str">
        <f>IF(OR(DW138=0,DW138=""),"",IF(AND($E$3=1),'Marks Entry 1st'!I137,IF(AND($E$3=2),'Marks Entry 2nd'!I137,IF(AND($E$3=3),'Marks Entry 3rd'!I137,IF(AND($E$3=4),'Marks Entry 4th'!I137,"")))))</f>
        <v/>
      </c>
      <c r="C138" s="95" t="str">
        <f>IF(OR(B138=0,B138=""),"",IF(AND($E$3=1),'Marks Entry 1st'!B137,IF(AND($E$3=2),'Marks Entry 2nd'!B137,IF(AND($E$3=3),'Marks Entry 3rd'!B137,IF(AND($E$3=4),'Marks Entry 4th'!B137,"")))))</f>
        <v/>
      </c>
      <c r="D138" s="95" t="str">
        <f>IF(OR(B138=0,B138=""),"",IF(AND($E$3=1),'Marks Entry 1st'!C137,IF(AND($E$3=2),'Marks Entry 2nd'!C137,IF(AND($E$3=3),'Marks Entry 3rd'!C137,IF(AND($E$3=4),'Marks Entry 4th'!C137,"")))))</f>
        <v/>
      </c>
      <c r="E138" s="96" t="str">
        <f>IF(OR(B138=0,B138=""),"",IF(AND($E$3=1),'Marks Entry 1st'!E137,IF(AND($E$3=2),'Marks Entry 2nd'!E137,IF(AND($E$3=3),'Marks Entry 3rd'!E137,IF(AND($E$3=4),'Marks Entry 4th'!E137,"")))))</f>
        <v/>
      </c>
      <c r="F138" s="95" t="str">
        <f>IF(OR(B138=0,B138=""),"",IF(AND($E$3=1),'Marks Entry 1st'!D137,IF(AND($E$3=2),'Marks Entry 2nd'!D137,IF(AND($E$3=3),'Marks Entry 3rd'!D137,IF(AND($E$3=4),'Marks Entry 4th'!D137,"")))))</f>
        <v/>
      </c>
      <c r="G138" s="90" t="str">
        <f>IF(OR(B138=0,B138=""),"",IF(AND($E$3=1),'Marks Entry 1st'!F137,IF(AND($E$3=2),'Marks Entry 2nd'!F137,IF(AND($E$3=3),'Marks Entry 3rd'!F137,IF(AND($E$3=4),'Marks Entry 4th'!F137,"")))))</f>
        <v/>
      </c>
      <c r="H138" s="90" t="str">
        <f>IF(OR(B138=0,B138=""),"",IF(AND($E$3=1),'Marks Entry 1st'!G137,IF(AND($E$3=2),'Marks Entry 2nd'!G137,IF(AND($E$3=3),'Marks Entry 3rd'!G137,IF(AND($E$3=4),'Marks Entry 4th'!G137,"")))))</f>
        <v/>
      </c>
      <c r="I138" s="90" t="str">
        <f>IF(OR(B138=0,B138=""),"",IF(AND($E$3=1),'Marks Entry 1st'!H137,IF(AND($E$3=2),'Marks Entry 2nd'!H137,IF(AND($E$3=3),'Marks Entry 3rd'!H137,IF(AND($E$3=4),'Marks Entry 4th'!H137,"")))))</f>
        <v/>
      </c>
      <c r="J138" s="379" t="str">
        <f>IF(OR(B138=0,B138=""),"",IF(AND($E$3=1),'Marks Entry 1st'!J137,IF(AND($E$3=2),'Marks Entry 2nd'!J137,IF(AND($E$3=3),'Marks Entry 3rd'!J137,IF(AND($E$3=4),'Marks Entry 4th'!J137,"")))))</f>
        <v/>
      </c>
      <c r="K138" s="379" t="str">
        <f>IF(OR(B138=0,B138=""),"",IF(AND($E$3=1),'Marks Entry 1st'!K137,IF(AND($E$3=2),'Marks Entry 2nd'!K137,IF(AND($E$3=3),'Marks Entry 3rd'!K137,IF(AND($E$3=4),'Marks Entry 4th'!K137,"")))))</f>
        <v/>
      </c>
      <c r="L138" s="180" t="str">
        <f>IF(OR($E138="",$G138=""),"",IF(AND($E$3=1),'Marks Entry 1st'!L137,IF(AND($E$3=2),'Marks Entry 2nd'!L137,IF(AND($E$3=3),'Marks Entry 3rd'!L137,IF(AND($E$3=4),'Marks Entry 4th'!L137,"")))))</f>
        <v/>
      </c>
      <c r="M138" s="180" t="str">
        <f>IF(OR($E138="",$G138=""),"",IF(AND($E$3=1),'Marks Entry 1st'!M137,IF(AND($E$3=2),'Marks Entry 2nd'!M137,IF(AND($E$3=3),'Marks Entry 3rd'!M137,IF(AND($E$3=4),'Marks Entry 4th'!M137,"")))))</f>
        <v/>
      </c>
      <c r="N138" s="87" t="str">
        <f t="shared" ref="N138:N201" si="151">IF(AND(L138="",M138=""),"",IF(AND(L138="NA",M138="NA"),"NA",IF(AND(L138="AB",M138="AB"),"AB",SUM(L138:M138))))</f>
        <v/>
      </c>
      <c r="O138" s="180" t="str">
        <f>IF(OR($E138="",$G138=""),"",IF(AND($E$3=1),'Marks Entry 1st'!N137,IF(AND($E$3=2),'Marks Entry 2nd'!N137,IF(AND($E$3=3),'Marks Entry 3rd'!N137,IF(AND($E$3=4),'Marks Entry 4th'!N137,"")))))</f>
        <v/>
      </c>
      <c r="P138" s="180" t="str">
        <f>IF(OR($E138="",$G138=""),"",IF(AND($E$3=1),'Marks Entry 1st'!O137,IF(AND($E$3=2),'Marks Entry 2nd'!O137,IF(AND($E$3=3),'Marks Entry 3rd'!O137,IF(AND($E$3=4),'Marks Entry 4th'!O137,"")))))</f>
        <v/>
      </c>
      <c r="Q138" s="180" t="str">
        <f>IF(OR($E138="",$G138=""),"",IF(AND($E$3=1),'Marks Entry 1st'!P137,IF(AND($E$3=2),'Marks Entry 2nd'!P137,IF(AND($E$3=3),'Marks Entry 3rd'!P137,IF(AND($E$3=4),'Marks Entry 4th'!P137,"")))))</f>
        <v/>
      </c>
      <c r="R138" s="91" t="str">
        <f t="shared" ref="R138:R201" si="152">IF(AND(O138="",P138="",Q138=""),"",IF(AND(O138="NA",P138="NA",Q138="NA"),"NA",IF(AND(O138="AB",P138="AB",Q138="AB"),"AB",SUM(O138:Q138))))</f>
        <v/>
      </c>
      <c r="S138" s="87">
        <f t="shared" ref="S138:S201" si="153">IF(AND(N138="NA",R138="NA"),"NA",IF(AND(N138="AB",R138="AB"),"AB",SUM(N138,R138)))</f>
        <v>0</v>
      </c>
      <c r="T138" s="93" t="str">
        <f>IF(OR($E138="",$G138=""),"",IF(AND($E$3=1),'Marks Entry 1st'!Q137,IF(AND($E$3=2),'Marks Entry 2nd'!Q137,IF(AND($E$3=3),'Marks Entry 3rd'!Q137,IF(AND($E$3=4),'Marks Entry 4th'!Q137,"")))))</f>
        <v/>
      </c>
      <c r="U138" s="93" t="str">
        <f>IF(OR($E138="",$G138=""),"",IF(AND($E$3=1),'Marks Entry 1st'!R137,IF(AND($E$3=2),'Marks Entry 2nd'!R137,IF(AND($E$3=3),'Marks Entry 3rd'!R137,IF(AND($E$3=4),'Marks Entry 4th'!R137,"")))))</f>
        <v/>
      </c>
      <c r="V138" s="93" t="str">
        <f>IF(OR($E138="",$G138=""),"",IF(AND($E$3=1),'Marks Entry 1st'!S137,IF(AND($E$3=2),'Marks Entry 2nd'!S137,IF(AND($E$3=3),'Marks Entry 3rd'!S137,IF(AND($E$3=4),'Marks Entry 4th'!S137,"")))))</f>
        <v/>
      </c>
      <c r="W138" s="92" t="str">
        <f t="shared" ref="W138:W201" si="154">IF(AND(T138="",U138="",V138=""),"",IF(AND(T138="AB",U138="AB",V138="AB"),"AB",SUM(T138:V138)))</f>
        <v/>
      </c>
      <c r="X138" s="87" t="str">
        <f t="shared" ref="X138:X201" si="155">IF(W138="","",IF(AND(S138="AB",W138="AB"),"AB",SUM(S138,W138)))</f>
        <v/>
      </c>
      <c r="Y138" s="144">
        <f t="shared" ref="Y138:Y201" si="156">COUNTIF(L138:M138,"NA")*20+(COUNTIF(L138:M138,"ML")*20)+(COUNTIF(O138,"ML")*42)+(COUNTIF(T138,"ML")*70)</f>
        <v>0</v>
      </c>
      <c r="Z138" s="144" t="str">
        <f t="shared" ref="Z138:Z201" si="157">IF(OR(B138="NSO",B138=0,B138=""),"",IF(AND(L138="",M138="",O138="",T138=""),"",IF(AND(M138="",O138="",T138=""),20-Y138,IF(AND(O138="",T138=""),40-Y138,IF(AND(T138=""),100-Y138,200-Y138)))))</f>
        <v/>
      </c>
      <c r="AA138" s="144" t="str">
        <f t="shared" si="130"/>
        <v/>
      </c>
      <c r="AB138" s="144" t="str">
        <f t="shared" ref="AB138:AB201" si="158">IF(OR(B138="NSO",B138="",T138=""),"",IF(OR(AA138="AB",T138="ab"),"AB",IF(T138="ML","RE",IF(AND(X138&gt;=36%*Z138,T138&gt;=14),"P",IF(AND(X138&gt;=34%*Z138,T138&gt;=14),"G2",IF(AND(X138&gt;=31%*Z138,T138&gt;=14),"G1",IF(X138&gt;=25%*Z138,"S","F")))))))</f>
        <v/>
      </c>
      <c r="AC138" s="144" t="str">
        <f t="shared" si="131"/>
        <v/>
      </c>
      <c r="AD138" s="148" t="str">
        <f t="shared" si="132"/>
        <v/>
      </c>
      <c r="AE138" s="180" t="str">
        <f>IF(OR($E138="",$G138=""),"",IF(AND($E$3=1),'Marks Entry 1st'!T137,IF(AND($E$3=2),'Marks Entry 2nd'!T137,IF(AND($E$3=3),'Marks Entry 3rd'!T137,IF(AND($E$3=4),'Marks Entry 4th'!T137,"")))))</f>
        <v/>
      </c>
      <c r="AF138" s="180" t="str">
        <f>IF(OR($E138="",$G138=""),"",IF(AND($E$3=1),'Marks Entry 1st'!U137,IF(AND($E$3=2),'Marks Entry 2nd'!U137,IF(AND($E$3=3),'Marks Entry 3rd'!U137,IF(AND($E$3=4),'Marks Entry 4th'!U137,"")))))</f>
        <v/>
      </c>
      <c r="AG138" s="87" t="str">
        <f t="shared" ref="AG138:AG201" si="159">IF(AND(AE138="",AF138=""),"",IF(AND(AE138="NA",AF138="NA"),"NA",IF(AND(AE138="AB",AF138="AB"),"AB",SUM(AE138:AF138))))</f>
        <v/>
      </c>
      <c r="AH138" s="180" t="str">
        <f>IF(OR($E138="",$G138=""),"",IF(AND($E$3=1),'Marks Entry 1st'!V137,IF(AND($E$3=2),'Marks Entry 2nd'!V137,IF(AND($E$3=3),'Marks Entry 3rd'!V137,IF(AND($E$3=4),'Marks Entry 4th'!V137,"")))))</f>
        <v/>
      </c>
      <c r="AI138" s="180" t="str">
        <f>IF(OR($E138="",$G138=""),"",IF(AND($E$3=1),'Marks Entry 1st'!W137,IF(AND($E$3=2),'Marks Entry 2nd'!W137,IF(AND($E$3=3),'Marks Entry 3rd'!W137,IF(AND($E$3=4),'Marks Entry 4th'!W137,"")))))</f>
        <v/>
      </c>
      <c r="AJ138" s="180" t="str">
        <f>IF(OR($E138="",$G138=""),"",IF(AND($E$3=1),'Marks Entry 1st'!X137,IF(AND($E$3=2),'Marks Entry 2nd'!X137,IF(AND($E$3=3),'Marks Entry 3rd'!X137,IF(AND($E$3=4),'Marks Entry 4th'!X137,"")))))</f>
        <v/>
      </c>
      <c r="AK138" s="91" t="str">
        <f t="shared" ref="AK138:AK201" si="160">IF(AND(AH138="",AI138="",AJ138=""),"",IF(AND(AH138="NA",AI138="NA",AJ138="NA"),"NA",IF(AND(AH138="AB",AI138="AB",AJ138="AB"),"AB",SUM(AH138:AJ138))))</f>
        <v/>
      </c>
      <c r="AL138" s="87">
        <f t="shared" ref="AL138:AL201" si="161">IF(AND(AG138="NA",AK138="NA"),"NA",IF(AND(AG138="AB",AK138="AB"),"AB",SUM(AG138,AK138)))</f>
        <v>0</v>
      </c>
      <c r="AM138" s="93" t="str">
        <f>IF(OR($E138="",$G138=""),"",IF(AND($E$3=1),'Marks Entry 1st'!Y137,IF(AND($E$3=2),'Marks Entry 2nd'!Y137,IF(AND($E$3=3),'Marks Entry 3rd'!Y137,IF(AND($E$3=4),'Marks Entry 4th'!Y137,"")))))</f>
        <v/>
      </c>
      <c r="AN138" s="93" t="str">
        <f>IF(OR($E138="",$G138=""),"",IF(AND($E$3=1),'Marks Entry 1st'!Z137,IF(AND($E$3=2),'Marks Entry 2nd'!Z137,IF(AND($E$3=3),'Marks Entry 3rd'!Z137,IF(AND($E$3=4),'Marks Entry 4th'!Z137,"")))))</f>
        <v/>
      </c>
      <c r="AO138" s="93" t="str">
        <f>IF(OR($E138="",$G138=""),"",IF(AND($E$3=1),'Marks Entry 1st'!AA137,IF(AND($E$3=2),'Marks Entry 2nd'!AA137,IF(AND($E$3=3),'Marks Entry 3rd'!AA137,IF(AND($E$3=4),'Marks Entry 4th'!AA137,"")))))</f>
        <v/>
      </c>
      <c r="AP138" s="92" t="str">
        <f t="shared" ref="AP138:AP201" si="162">IF(AND(AM138="",AN138="",AO138=""),"",IF(AND(AM138="AB",AN138="AB",AO138="AB"),"AB",SUM(AM138:AO138)))</f>
        <v/>
      </c>
      <c r="AQ138" s="87" t="str">
        <f t="shared" ref="AQ138:AQ201" si="163">IF(AP138="","",IF(AND(AL138="AB",AP138="AB"),"AB",SUM(AL138,AP138)))</f>
        <v/>
      </c>
      <c r="AR138" s="144">
        <f t="shared" ref="AR138:AR201" si="164">COUNTIF(AE138:AF138,"NA")*20+(COUNTIF(AE138:AF138,"ML")*20)+(COUNTIF(AH138,"ML")*42)+(COUNTIF(AM138,"ML")*70)</f>
        <v>0</v>
      </c>
      <c r="AS138" s="144" t="str">
        <f t="shared" ref="AS138:AS201" si="165">IF(OR(B138="NSO",B138=0,B138=""),"",IF(AND(AE138="",AF138="",AH138="",AM138=""),"",IF(AND(AF138="",AH138="",AM138=""),20-AR138,IF(AND(AH138="",AM138=""),40-AR138,IF(AND(AM138=""),100-AR138,200-AR138)))))</f>
        <v/>
      </c>
      <c r="AT138" s="144" t="str">
        <f t="shared" si="133"/>
        <v/>
      </c>
      <c r="AU138" s="144" t="str">
        <f t="shared" ref="AU138:AU201" si="166">IF(OR(B138="NSO",B138="",AM138=""),"",IF(OR(AT138="AB",AM138="ab"),"AB",IF(AM138="ML","RE",IF(AND(AQ138&gt;=36%*AS138,AM138&gt;=14),"P",IF(AND(AQ138&gt;=34%*AS138,AM138&gt;=14),"G2",IF(AND(AQ138&gt;=31%*AS138,AM138&gt;=14),"G1",IF(AQ138&gt;=25%*AS138,"S","F")))))))</f>
        <v/>
      </c>
      <c r="AV138" s="144" t="str">
        <f t="shared" si="134"/>
        <v/>
      </c>
      <c r="AW138" s="148" t="str">
        <f t="shared" si="135"/>
        <v/>
      </c>
      <c r="AX138" s="180" t="str">
        <f>IF(OR($E138="",$G138=""),"",IF(AND($E$3=1),'Marks Entry 1st'!AB137,IF(AND($E$3=2),'Marks Entry 2nd'!AB137,IF(AND($E$3=3),'Marks Entry 3rd'!AB137,IF(AND($E$3=4),'Marks Entry 4th'!AB137,"")))))</f>
        <v/>
      </c>
      <c r="AY138" s="180" t="str">
        <f>IF(OR($E138="",$G138=""),"",IF(AND($E$3=1),'Marks Entry 1st'!AC137,IF(AND($E$3=2),'Marks Entry 2nd'!AC137,IF(AND($E$3=3),'Marks Entry 3rd'!AC137,IF(AND($E$3=4),'Marks Entry 4th'!AC137,"")))))</f>
        <v/>
      </c>
      <c r="AZ138" s="87" t="str">
        <f t="shared" ref="AZ138:AZ201" si="167">IF(AND(AX138="",AY138=""),"",IF(AND(AX138="NA",AY138="NA"),"NA",IF(AND(AX138="AB",AY138="AB"),"AB",SUM(AX138:AY138))))</f>
        <v/>
      </c>
      <c r="BA138" s="180" t="str">
        <f>IF(OR($E138="",$G138=""),"",IF(AND($E$3=1),'Marks Entry 1st'!AD137,IF(AND($E$3=2),'Marks Entry 2nd'!AD137,IF(AND($E$3=3),'Marks Entry 3rd'!AD137,IF(AND($E$3=4),'Marks Entry 4th'!AD137,"")))))</f>
        <v/>
      </c>
      <c r="BB138" s="180" t="str">
        <f>IF(OR($E138="",$G138=""),"",IF(AND($E$3=1),'Marks Entry 1st'!AE137,IF(AND($E$3=2),'Marks Entry 2nd'!AE137,IF(AND($E$3=3),'Marks Entry 3rd'!AE137,IF(AND($E$3=4),'Marks Entry 4th'!AE137,"")))))</f>
        <v/>
      </c>
      <c r="BC138" s="180" t="str">
        <f>IF(OR($E138="",$G138=""),"",IF(AND($E$3=1),'Marks Entry 1st'!AF137,IF(AND($E$3=2),'Marks Entry 2nd'!AF137,IF(AND($E$3=3),'Marks Entry 3rd'!AF137,IF(AND($E$3=4),'Marks Entry 4th'!AF137,"")))))</f>
        <v/>
      </c>
      <c r="BD138" s="91" t="str">
        <f t="shared" ref="BD138:BD201" si="168">IF(AND(BA138="",BB138="",BC138=""),"",IF(AND(BA138="NA",BB138="NA",BC138="NA"),"NA",IF(AND(BA138="AB",BB138="AB",BC138="AB"),"AB",SUM(BA138:BC138))))</f>
        <v/>
      </c>
      <c r="BE138" s="87">
        <f t="shared" ref="BE138:BE201" si="169">IF(AND(AZ138="NA",BD138="NA"),"NA",IF(AND(AZ138="AB",BD138="AB"),"AB",SUM(AZ138,BD138)))</f>
        <v>0</v>
      </c>
      <c r="BF138" s="93" t="str">
        <f>IF(OR($E138="",$G138=""),"",IF(AND($E$3=1),'Marks Entry 1st'!AG137,IF(AND($E$3=2),'Marks Entry 2nd'!AG137,IF(AND($E$3=3),'Marks Entry 3rd'!AG137,IF(AND($E$3=4),'Marks Entry 4th'!AG137,"")))))</f>
        <v/>
      </c>
      <c r="BG138" s="93" t="str">
        <f>IF(OR($E138="",$G138=""),"",IF(AND($E$3=1),'Marks Entry 1st'!AH137,IF(AND($E$3=2),'Marks Entry 2nd'!AH137,IF(AND($E$3=3),'Marks Entry 3rd'!AH137,IF(AND($E$3=4),'Marks Entry 4th'!AH137,"")))))</f>
        <v/>
      </c>
      <c r="BH138" s="93" t="str">
        <f>IF(OR($E138="",$G138=""),"",IF(AND($E$3=1),'Marks Entry 1st'!AI137,IF(AND($E$3=2),'Marks Entry 2nd'!AI137,IF(AND($E$3=3),'Marks Entry 3rd'!AI137,IF(AND($E$3=4),'Marks Entry 4th'!AI137,"")))))</f>
        <v/>
      </c>
      <c r="BI138" s="92" t="str">
        <f t="shared" ref="BI138:BI201" si="170">IF(AND(BF138="",BG138="",BH138=""),"",IF(AND(BF138="AB",BG138="AB",BH138="AB"),"AB",SUM(BF138:BH138)))</f>
        <v/>
      </c>
      <c r="BJ138" s="87" t="str">
        <f t="shared" ref="BJ138:BJ201" si="171">IF(BI138="","",IF(AND(BE138="AB",BI138="AB"),"AB",SUM(BE138,BI138)))</f>
        <v/>
      </c>
      <c r="BK138" s="144">
        <f t="shared" ref="BK138:BK201" si="172">COUNTIF(AX138:AY138,"NA")*20+(COUNTIF(AX138:AY138,"ML")*20)+(COUNTIF(BA138,"ML")*42)+(COUNTIF(BF138,"ML")*70)</f>
        <v>0</v>
      </c>
      <c r="BL138" s="144" t="str">
        <f t="shared" ref="BL138:BL201" si="173">IF(OR(B138="NSO",B138=0,B138=""),"",IF(AND(AX138="",AY138="",BA138="",BF138=""),"",IF(AND(AY138="",BA138="",BF138=""),20-BK138,IF(AND(BA138="",BF138=""),40-BK138,IF(AND(BF138=""),100-BK138,200-BK138)))))</f>
        <v/>
      </c>
      <c r="BM138" s="144" t="str">
        <f t="shared" si="136"/>
        <v/>
      </c>
      <c r="BN138" s="144" t="str">
        <f t="shared" ref="BN138:BN201" si="174">IF(OR(B138="NSO",B138="",BF138=""),"",IF(OR(BM138="AB",BF138="ab"),"AB",IF(BF138="ML","RE",IF(AND(BJ138&gt;=36%*BL138,BF138&gt;=14),"P",IF(AND(BJ138&gt;=34%*BL138,BF138&gt;=14),"G2",IF(AND(BJ138&gt;=31%*BL138,BF138&gt;=14),"G1",IF(BJ138&gt;=25%*BL138,"S","F")))))))</f>
        <v/>
      </c>
      <c r="BO138" s="144" t="str">
        <f t="shared" si="137"/>
        <v/>
      </c>
      <c r="BP138" s="148" t="str">
        <f t="shared" si="138"/>
        <v/>
      </c>
      <c r="BQ138" s="180" t="str">
        <f>IF(OR($E138="",$G138=""),"",IF(AND($E$3=1),'Marks Entry 1st'!AJ137,IF(AND($E$3=2),'Marks Entry 2nd'!AJ137,IF(AND($E$3=3),'Marks Entry 3rd'!AJ137,IF(AND($E$3=4),'Marks Entry 4th'!AJ137,"")))))</f>
        <v/>
      </c>
      <c r="BR138" s="180" t="str">
        <f>IF(OR($E138="",$G138=""),"",IF(AND($E$3=1),'Marks Entry 1st'!AK137,IF(AND($E$3=2),'Marks Entry 2nd'!AK137,IF(AND($E$3=3),'Marks Entry 3rd'!AK137,IF(AND($E$3=4),'Marks Entry 4th'!AK137,"")))))</f>
        <v/>
      </c>
      <c r="BS138" s="87" t="str">
        <f t="shared" ref="BS138:BS201" si="175">IF(AND(BQ138="",BR138=""),"",IF(AND(BQ138="NA",BR138="NA"),"NA",IF(AND(BQ138="AB",BR138="AB"),"AB",SUM(BQ138:BR138))))</f>
        <v/>
      </c>
      <c r="BT138" s="180" t="str">
        <f>IF(OR($E138="",$G138=""),"",IF(AND($E$3=1),'Marks Entry 1st'!AL137,IF(AND($E$3=2),'Marks Entry 2nd'!AL137,IF(AND($E$3=3),'Marks Entry 3rd'!AL137,IF(AND($E$3=4),'Marks Entry 4th'!AL137,"")))))</f>
        <v/>
      </c>
      <c r="BU138" s="180" t="str">
        <f>IF(OR($E138="",$G138=""),"",IF(AND($E$3=1),'Marks Entry 1st'!AM137,IF(AND($E$3=2),'Marks Entry 2nd'!AM137,IF(AND($E$3=3),'Marks Entry 3rd'!AM137,IF(AND($E$3=4),'Marks Entry 4th'!AM137,"")))))</f>
        <v/>
      </c>
      <c r="BV138" s="180" t="str">
        <f>IF(OR($E138="",$G138=""),"",IF(AND($E$3=1),'Marks Entry 1st'!AN137,IF(AND($E$3=2),'Marks Entry 2nd'!AN137,IF(AND($E$3=3),'Marks Entry 3rd'!AN137,IF(AND($E$3=4),'Marks Entry 4th'!AN137,"")))))</f>
        <v/>
      </c>
      <c r="BW138" s="91" t="str">
        <f t="shared" ref="BW138:BW201" si="176">IF(AND(BT138="",BU138="",BV138=""),"",IF(AND(BT138="NA",BU138="NA",BV138="NA"),"NA",IF(AND(BT138="AB",BU138="AB",BV138="AB"),"AB",SUM(BT138:BV138))))</f>
        <v/>
      </c>
      <c r="BX138" s="87">
        <f t="shared" ref="BX138:BX201" si="177">IF(AND(BS138="NA",BW138="NA"),"NA",IF(AND(BS138="AB",BW138="AB"),"AB",SUM(BS138,BW138)))</f>
        <v>0</v>
      </c>
      <c r="BY138" s="93" t="str">
        <f>IF(OR($E138="",$G138=""),"",IF(AND($E$3=1),'Marks Entry 1st'!AO137,IF(AND($E$3=2),'Marks Entry 2nd'!AO137,IF(AND($E$3=3),'Marks Entry 3rd'!AO137,IF(AND($E$3=4),'Marks Entry 4th'!AO137,"")))))</f>
        <v/>
      </c>
      <c r="BZ138" s="93" t="str">
        <f>IF(OR($E138="",$G138=""),"",IF(AND($E$3=1),'Marks Entry 1st'!AP137,IF(AND($E$3=2),'Marks Entry 2nd'!AP137,IF(AND($E$3=3),'Marks Entry 3rd'!AP137,IF(AND($E$3=4),'Marks Entry 4th'!AP137,"")))))</f>
        <v/>
      </c>
      <c r="CA138" s="93" t="str">
        <f>IF(OR($E138="",$G138=""),"",IF(AND($E$3=1),'Marks Entry 1st'!AQ137,IF(AND($E$3=2),'Marks Entry 2nd'!AQ137,IF(AND($E$3=3),'Marks Entry 3rd'!AQ137,IF(AND($E$3=4),'Marks Entry 4th'!AQ137,"")))))</f>
        <v/>
      </c>
      <c r="CB138" s="92" t="str">
        <f t="shared" ref="CB138:CB201" si="178">IF(AND(BY138="",BZ138="",CA138=""),"",IF(AND(BY138="AB",BZ138="AB",CA138="AB"),"AB",SUM(BY138:CA138)))</f>
        <v/>
      </c>
      <c r="CC138" s="87" t="str">
        <f t="shared" ref="CC138:CC201" si="179">IF(CB138="","",IF(AND(BX138="AB",CB138="AB"),"AB",SUM(BX138,CB138)))</f>
        <v/>
      </c>
      <c r="CD138" s="144">
        <f t="shared" ref="CD138:CD201" si="180">COUNTIF(BQ138:BR138,"NA")*20+(COUNTIF(BQ138:BR138,"ML")*20)+(COUNTIF(BT138,"ML")*42)+(COUNTIF(BY138,"ML")*70)</f>
        <v>0</v>
      </c>
      <c r="CE138" s="144" t="str">
        <f t="shared" ref="CE138:CE201" si="181">IF(OR(B138="NSO",B138=0,B138=""),"",IF(AND(BQ138="",BR138="",BT138="",BY138=""),"",IF(AND(BR138="",BT138="",BY138=""),20-CD138,IF(AND(BT138="",BY138=""),40-CD138,IF(AND(BY138=""),100-CD138,200-CD138)))))</f>
        <v/>
      </c>
      <c r="CF138" s="144" t="str">
        <f t="shared" si="139"/>
        <v/>
      </c>
      <c r="CG138" s="144" t="str">
        <f t="shared" ref="CG138:CG201" si="182">IF(OR(B138="NSO",B138="",BY138=""),"",IF(OR(CF138="AB",BY138="ab"),"AB",IF(BY138="ML","RE",IF(AND(CC138&gt;=36%*CE138,BY138&gt;=14),"P",IF(AND(CC138&gt;=34%*CE138,BY138&gt;=14),"G2",IF(AND(CC138&gt;=31%*CE138,BY138&gt;=14),"G1",IF(CC138&gt;=25%*CE138,"S","F")))))))</f>
        <v/>
      </c>
      <c r="CH138" s="144" t="str">
        <f t="shared" si="140"/>
        <v/>
      </c>
      <c r="CI138" s="148" t="str">
        <f t="shared" si="141"/>
        <v/>
      </c>
      <c r="CJ138" s="380" t="str">
        <f>IF(OR($E138="",$G138=""),"",IF(AND($E$3=1),'Marks Entry 1st'!AR137,IF(AND($E$3=2),'Marks Entry 2nd'!AR137,IF(AND($E$3=3),'Marks Entry 3rd'!AR137,IF(AND($E$3=4),'Marks Entry 4th'!AR137,"")))))</f>
        <v/>
      </c>
      <c r="CK138" s="380" t="str">
        <f>IF(OR($E138="",$G138=""),"",IF(AND($E$3=1),'Marks Entry 1st'!AS137,IF(AND($E$3=2),'Marks Entry 2nd'!AS137,IF(AND($E$3=3),'Marks Entry 3rd'!AS137,IF(AND($E$3=4),'Marks Entry 4th'!AS137,"")))))</f>
        <v/>
      </c>
      <c r="CL138" s="380" t="str">
        <f>IF(OR($E138="",$G138=""),"",IF(AND($E$3=1),'Marks Entry 1st'!AT137,IF(AND($E$3=2),'Marks Entry 2nd'!AT137,IF(AND($E$3=3),'Marks Entry 3rd'!AT137,IF(AND($E$3=4),'Marks Entry 4th'!AT137,"")))))</f>
        <v/>
      </c>
      <c r="CM138" s="181" t="str">
        <f t="shared" ref="CM138:CM201" si="183">IF(AND(CJ138="",CK138="",CL138=""),"",SUM(CJ138:CL138))</f>
        <v/>
      </c>
      <c r="CN138" s="182">
        <f t="shared" ref="CN138:CN201" si="184">COUNTIF(CJ138,"ML")*$CJ$7+COUNTIF(CK138,"ML")*$CK$7+COUNTIF(CL138,"ML")*$CL$7</f>
        <v>0</v>
      </c>
      <c r="CO138" s="182" t="str">
        <f t="shared" ref="CO138:CO201" si="185">IF(OR(B138="NSO",B138="",CM138="",CM138=0),"",IF(AND(CJ138="",CK138="",CL138=""),"",IF(AND(CK138="",CL138=""),$CJ$7-CN138,IF(CL138="",($CJ$7+$CK$7)-CN138,$CM$7-CN138))))</f>
        <v/>
      </c>
      <c r="CP138" s="182" t="str">
        <f t="shared" ref="CP138:CP201" si="186">IF(OR(B138="NSO",B138="",CM138="",CM138=0),"",IF(OR(CL138="AB",CK138="AB"),"AB",IF(CM138&gt;=36%*CO138,"P","S")))</f>
        <v/>
      </c>
      <c r="CQ138" s="147" t="str">
        <f t="shared" si="142"/>
        <v/>
      </c>
      <c r="CR138" s="380" t="str">
        <f>IF(OR($E138="",$G138=""),"",IF(AND($E$3=1),'Marks Entry 1st'!AU137,IF(AND($E$3=2),'Marks Entry 2nd'!AU137,IF(AND($E$3=3),'Marks Entry 3rd'!AU137,IF(AND($E$3=4),'Marks Entry 4th'!AU137,"")))))</f>
        <v/>
      </c>
      <c r="CS138" s="380" t="str">
        <f>IF(OR($E138="",$G138=""),"",IF(AND($E$3=1),'Marks Entry 1st'!AV137,IF(AND($E$3=2),'Marks Entry 2nd'!AV137,IF(AND($E$3=3),'Marks Entry 3rd'!AV137,IF(AND($E$3=4),'Marks Entry 4th'!AV137,"")))))</f>
        <v/>
      </c>
      <c r="CT138" s="380" t="str">
        <f>IF(OR($E138="",$G138=""),"",IF(AND($E$3=1),'Marks Entry 1st'!AW137,IF(AND($E$3=2),'Marks Entry 2nd'!AW137,IF(AND($E$3=3),'Marks Entry 3rd'!AW137,IF(AND($E$3=4),'Marks Entry 4th'!AW137,"")))))</f>
        <v/>
      </c>
      <c r="CU138" s="181" t="str">
        <f t="shared" ref="CU138:CU201" si="187">IF(AND(CR138="",CS138="",CT138=""),"",SUM(CR138:CT138))</f>
        <v/>
      </c>
      <c r="CV138" s="182">
        <f t="shared" ref="CV138:CV201" si="188">COUNTIF(CR138,"ML")*$CR$7+COUNTIF(CS138,"ML")*$CS$7+COUNTIF(CT138,"ML")*$CT$7</f>
        <v>0</v>
      </c>
      <c r="CW138" s="182" t="str">
        <f t="shared" ref="CW138:CW201" si="189">IF(OR(B138="NSO",B138="",CU138="",CU138=0),"",IF(AND(CR138="",CS138="",CT138=""),"",IF(AND(CS138="",CT138=""),$CR$7-CV138,IF(CT138="",($CR$7+$CS$7)-CV138,$CU$7-CV138))))</f>
        <v/>
      </c>
      <c r="CX138" s="182" t="str">
        <f t="shared" ref="CX138:CX201" si="190">IF(OR(B138="NSO",B138="",CU138="",CU138=0),"",IF(OR(CT138="AB",CS138="AB"),"AB",IF(CU138&gt;=36%*CW138,"P","S")))</f>
        <v/>
      </c>
      <c r="CY138" s="147" t="str">
        <f t="shared" si="143"/>
        <v/>
      </c>
      <c r="CZ138" s="380" t="str">
        <f>IF(OR($E138="",$G138=""),"",IF(AND($E$3=1),'Marks Entry 1st'!AX137,IF(AND($E$3=2),'Marks Entry 2nd'!AX137,IF(AND($E$3=3),'Marks Entry 3rd'!AX137,IF(AND($E$3=4),'Marks Entry 4th'!AX137,"")))))</f>
        <v/>
      </c>
      <c r="DA138" s="380" t="str">
        <f>IF(OR($E138="",$G138=""),"",IF(AND($E$3=1),'Marks Entry 1st'!AY137,IF(AND($E$3=2),'Marks Entry 2nd'!AY137,IF(AND($E$3=3),'Marks Entry 3rd'!AY137,IF(AND($E$3=4),'Marks Entry 4th'!AY137,"")))))</f>
        <v/>
      </c>
      <c r="DB138" s="380" t="str">
        <f>IF(OR($E138="",$G138=""),"",IF(AND($E$3=1),'Marks Entry 1st'!AZ137,IF(AND($E$3=2),'Marks Entry 2nd'!AZ137,IF(AND($E$3=3),'Marks Entry 3rd'!AZ137,IF(AND($E$3=4),'Marks Entry 4th'!AZ137,"")))))</f>
        <v/>
      </c>
      <c r="DC138" s="181" t="str">
        <f t="shared" ref="DC138:DC201" si="191">IF(AND(CZ138="",DA138="",DB138=""),"",SUM(CZ138:DB138))</f>
        <v/>
      </c>
      <c r="DD138" s="182">
        <f t="shared" ref="DD138:DD201" si="192">COUNTIF(CZ138,"ML")*$CZ$7+COUNTIF(DA138,"ML")*$DA$7+COUNTIF(DB138,"ML")*$DB$7</f>
        <v>0</v>
      </c>
      <c r="DE138" s="182" t="str">
        <f t="shared" ref="DE138:DE201" si="193">IF(OR(B138="NSO",B138="",DC138="",DC138=0),"",IF(AND(CZ138="",DA138="",DB138=""),"",IF(AND(DA138="",DB138=""),$CZ$7-DD138,IF(DB138="",($CZ$7+$DA$7)-DD138,$DC$7-DD138))))</f>
        <v/>
      </c>
      <c r="DF138" s="182" t="str">
        <f t="shared" ref="DF138:DF201" si="194">IF(OR(B138="NSO",B138="",DC138="",DC138=0),"",IF(OR(DB138="AB",DA138="AB"),"AB",IF(DC138&gt;=36%*DE138,"P","S")))</f>
        <v/>
      </c>
      <c r="DG138" s="147" t="str">
        <f t="shared" si="144"/>
        <v/>
      </c>
      <c r="DH138" s="104" t="str">
        <f t="shared" si="145"/>
        <v/>
      </c>
      <c r="DI138" s="105" t="str">
        <f t="shared" si="146"/>
        <v/>
      </c>
      <c r="DJ138" s="111" t="str">
        <f t="shared" si="147"/>
        <v/>
      </c>
      <c r="DK138" s="112" t="str">
        <f t="shared" si="148"/>
        <v/>
      </c>
      <c r="DL138" s="386" t="str">
        <f t="shared" si="149"/>
        <v/>
      </c>
      <c r="DM138" s="72" t="str">
        <f>IF(OR($E138="",$G138=""),"",IF(AND($E$3=1),'Marks Entry 1st'!BA137,IF(AND($E$3=2),'Marks Entry 2nd'!BA137,IF(AND($E$3=3),'Marks Entry 3rd'!BA137,IF(AND($E$3=4),'Marks Entry 4th'!BA137,"")))))</f>
        <v/>
      </c>
      <c r="DN138" s="72" t="str">
        <f>IF(OR($E138="",$G138=""),"",IF(AND($E$3=1),'Marks Entry 1st'!BB137,IF(AND($E$3=2),'Marks Entry 2nd'!BB137,IF(AND($E$3=3),'Marks Entry 3rd'!BB137,IF(AND($E$3=4),'Marks Entry 4th'!BB137,"")))))</f>
        <v/>
      </c>
      <c r="DO138" s="328" t="str">
        <f t="shared" si="150"/>
        <v/>
      </c>
      <c r="DP138" s="73"/>
      <c r="DW138" s="75">
        <f>IF(AND($E$3=1),'Marks Entry 1st'!I137,IF(AND($E$3=2),'Marks Entry 2nd'!I137,IF(AND($E$3=3),'Marks Entry 3rd'!I137,IF(AND($E$3=4),'Marks Entry 4th'!I137,""))))</f>
        <v>0</v>
      </c>
    </row>
    <row r="139" spans="1:127" ht="18.899999999999999" customHeight="1">
      <c r="A139" s="94">
        <v>132</v>
      </c>
      <c r="B139" s="94" t="str">
        <f>IF(OR(DW139=0,DW139=""),"",IF(AND($E$3=1),'Marks Entry 1st'!I138,IF(AND($E$3=2),'Marks Entry 2nd'!I138,IF(AND($E$3=3),'Marks Entry 3rd'!I138,IF(AND($E$3=4),'Marks Entry 4th'!I138,"")))))</f>
        <v/>
      </c>
      <c r="C139" s="95" t="str">
        <f>IF(OR(B139=0,B139=""),"",IF(AND($E$3=1),'Marks Entry 1st'!B138,IF(AND($E$3=2),'Marks Entry 2nd'!B138,IF(AND($E$3=3),'Marks Entry 3rd'!B138,IF(AND($E$3=4),'Marks Entry 4th'!B138,"")))))</f>
        <v/>
      </c>
      <c r="D139" s="95" t="str">
        <f>IF(OR(B139=0,B139=""),"",IF(AND($E$3=1),'Marks Entry 1st'!C138,IF(AND($E$3=2),'Marks Entry 2nd'!C138,IF(AND($E$3=3),'Marks Entry 3rd'!C138,IF(AND($E$3=4),'Marks Entry 4th'!C138,"")))))</f>
        <v/>
      </c>
      <c r="E139" s="96" t="str">
        <f>IF(OR(B139=0,B139=""),"",IF(AND($E$3=1),'Marks Entry 1st'!E138,IF(AND($E$3=2),'Marks Entry 2nd'!E138,IF(AND($E$3=3),'Marks Entry 3rd'!E138,IF(AND($E$3=4),'Marks Entry 4th'!E138,"")))))</f>
        <v/>
      </c>
      <c r="F139" s="95" t="str">
        <f>IF(OR(B139=0,B139=""),"",IF(AND($E$3=1),'Marks Entry 1st'!D138,IF(AND($E$3=2),'Marks Entry 2nd'!D138,IF(AND($E$3=3),'Marks Entry 3rd'!D138,IF(AND($E$3=4),'Marks Entry 4th'!D138,"")))))</f>
        <v/>
      </c>
      <c r="G139" s="90" t="str">
        <f>IF(OR(B139=0,B139=""),"",IF(AND($E$3=1),'Marks Entry 1st'!F138,IF(AND($E$3=2),'Marks Entry 2nd'!F138,IF(AND($E$3=3),'Marks Entry 3rd'!F138,IF(AND($E$3=4),'Marks Entry 4th'!F138,"")))))</f>
        <v/>
      </c>
      <c r="H139" s="90" t="str">
        <f>IF(OR(B139=0,B139=""),"",IF(AND($E$3=1),'Marks Entry 1st'!G138,IF(AND($E$3=2),'Marks Entry 2nd'!G138,IF(AND($E$3=3),'Marks Entry 3rd'!G138,IF(AND($E$3=4),'Marks Entry 4th'!G138,"")))))</f>
        <v/>
      </c>
      <c r="I139" s="90" t="str">
        <f>IF(OR(B139=0,B139=""),"",IF(AND($E$3=1),'Marks Entry 1st'!H138,IF(AND($E$3=2),'Marks Entry 2nd'!H138,IF(AND($E$3=3),'Marks Entry 3rd'!H138,IF(AND($E$3=4),'Marks Entry 4th'!H138,"")))))</f>
        <v/>
      </c>
      <c r="J139" s="379" t="str">
        <f>IF(OR(B139=0,B139=""),"",IF(AND($E$3=1),'Marks Entry 1st'!J138,IF(AND($E$3=2),'Marks Entry 2nd'!J138,IF(AND($E$3=3),'Marks Entry 3rd'!J138,IF(AND($E$3=4),'Marks Entry 4th'!J138,"")))))</f>
        <v/>
      </c>
      <c r="K139" s="379" t="str">
        <f>IF(OR(B139=0,B139=""),"",IF(AND($E$3=1),'Marks Entry 1st'!K138,IF(AND($E$3=2),'Marks Entry 2nd'!K138,IF(AND($E$3=3),'Marks Entry 3rd'!K138,IF(AND($E$3=4),'Marks Entry 4th'!K138,"")))))</f>
        <v/>
      </c>
      <c r="L139" s="180" t="str">
        <f>IF(OR($E139="",$G139=""),"",IF(AND($E$3=1),'Marks Entry 1st'!L138,IF(AND($E$3=2),'Marks Entry 2nd'!L138,IF(AND($E$3=3),'Marks Entry 3rd'!L138,IF(AND($E$3=4),'Marks Entry 4th'!L138,"")))))</f>
        <v/>
      </c>
      <c r="M139" s="180" t="str">
        <f>IF(OR($E139="",$G139=""),"",IF(AND($E$3=1),'Marks Entry 1st'!M138,IF(AND($E$3=2),'Marks Entry 2nd'!M138,IF(AND($E$3=3),'Marks Entry 3rd'!M138,IF(AND($E$3=4),'Marks Entry 4th'!M138,"")))))</f>
        <v/>
      </c>
      <c r="N139" s="87" t="str">
        <f t="shared" si="151"/>
        <v/>
      </c>
      <c r="O139" s="180" t="str">
        <f>IF(OR($E139="",$G139=""),"",IF(AND($E$3=1),'Marks Entry 1st'!N138,IF(AND($E$3=2),'Marks Entry 2nd'!N138,IF(AND($E$3=3),'Marks Entry 3rd'!N138,IF(AND($E$3=4),'Marks Entry 4th'!N138,"")))))</f>
        <v/>
      </c>
      <c r="P139" s="180" t="str">
        <f>IF(OR($E139="",$G139=""),"",IF(AND($E$3=1),'Marks Entry 1st'!O138,IF(AND($E$3=2),'Marks Entry 2nd'!O138,IF(AND($E$3=3),'Marks Entry 3rd'!O138,IF(AND($E$3=4),'Marks Entry 4th'!O138,"")))))</f>
        <v/>
      </c>
      <c r="Q139" s="180" t="str">
        <f>IF(OR($E139="",$G139=""),"",IF(AND($E$3=1),'Marks Entry 1st'!P138,IF(AND($E$3=2),'Marks Entry 2nd'!P138,IF(AND($E$3=3),'Marks Entry 3rd'!P138,IF(AND($E$3=4),'Marks Entry 4th'!P138,"")))))</f>
        <v/>
      </c>
      <c r="R139" s="91" t="str">
        <f t="shared" si="152"/>
        <v/>
      </c>
      <c r="S139" s="87">
        <f t="shared" si="153"/>
        <v>0</v>
      </c>
      <c r="T139" s="93" t="str">
        <f>IF(OR($E139="",$G139=""),"",IF(AND($E$3=1),'Marks Entry 1st'!Q138,IF(AND($E$3=2),'Marks Entry 2nd'!Q138,IF(AND($E$3=3),'Marks Entry 3rd'!Q138,IF(AND($E$3=4),'Marks Entry 4th'!Q138,"")))))</f>
        <v/>
      </c>
      <c r="U139" s="93" t="str">
        <f>IF(OR($E139="",$G139=""),"",IF(AND($E$3=1),'Marks Entry 1st'!R138,IF(AND($E$3=2),'Marks Entry 2nd'!R138,IF(AND($E$3=3),'Marks Entry 3rd'!R138,IF(AND($E$3=4),'Marks Entry 4th'!R138,"")))))</f>
        <v/>
      </c>
      <c r="V139" s="93" t="str">
        <f>IF(OR($E139="",$G139=""),"",IF(AND($E$3=1),'Marks Entry 1st'!S138,IF(AND($E$3=2),'Marks Entry 2nd'!S138,IF(AND($E$3=3),'Marks Entry 3rd'!S138,IF(AND($E$3=4),'Marks Entry 4th'!S138,"")))))</f>
        <v/>
      </c>
      <c r="W139" s="92" t="str">
        <f t="shared" si="154"/>
        <v/>
      </c>
      <c r="X139" s="87" t="str">
        <f t="shared" si="155"/>
        <v/>
      </c>
      <c r="Y139" s="144">
        <f t="shared" si="156"/>
        <v>0</v>
      </c>
      <c r="Z139" s="144" t="str">
        <f t="shared" si="157"/>
        <v/>
      </c>
      <c r="AA139" s="144" t="str">
        <f t="shared" si="130"/>
        <v/>
      </c>
      <c r="AB139" s="144" t="str">
        <f t="shared" si="158"/>
        <v/>
      </c>
      <c r="AC139" s="144" t="str">
        <f t="shared" si="131"/>
        <v/>
      </c>
      <c r="AD139" s="148" t="str">
        <f t="shared" si="132"/>
        <v/>
      </c>
      <c r="AE139" s="180" t="str">
        <f>IF(OR($E139="",$G139=""),"",IF(AND($E$3=1),'Marks Entry 1st'!T138,IF(AND($E$3=2),'Marks Entry 2nd'!T138,IF(AND($E$3=3),'Marks Entry 3rd'!T138,IF(AND($E$3=4),'Marks Entry 4th'!T138,"")))))</f>
        <v/>
      </c>
      <c r="AF139" s="180" t="str">
        <f>IF(OR($E139="",$G139=""),"",IF(AND($E$3=1),'Marks Entry 1st'!U138,IF(AND($E$3=2),'Marks Entry 2nd'!U138,IF(AND($E$3=3),'Marks Entry 3rd'!U138,IF(AND($E$3=4),'Marks Entry 4th'!U138,"")))))</f>
        <v/>
      </c>
      <c r="AG139" s="87" t="str">
        <f t="shared" si="159"/>
        <v/>
      </c>
      <c r="AH139" s="180" t="str">
        <f>IF(OR($E139="",$G139=""),"",IF(AND($E$3=1),'Marks Entry 1st'!V138,IF(AND($E$3=2),'Marks Entry 2nd'!V138,IF(AND($E$3=3),'Marks Entry 3rd'!V138,IF(AND($E$3=4),'Marks Entry 4th'!V138,"")))))</f>
        <v/>
      </c>
      <c r="AI139" s="180" t="str">
        <f>IF(OR($E139="",$G139=""),"",IF(AND($E$3=1),'Marks Entry 1st'!W138,IF(AND($E$3=2),'Marks Entry 2nd'!W138,IF(AND($E$3=3),'Marks Entry 3rd'!W138,IF(AND($E$3=4),'Marks Entry 4th'!W138,"")))))</f>
        <v/>
      </c>
      <c r="AJ139" s="180" t="str">
        <f>IF(OR($E139="",$G139=""),"",IF(AND($E$3=1),'Marks Entry 1st'!X138,IF(AND($E$3=2),'Marks Entry 2nd'!X138,IF(AND($E$3=3),'Marks Entry 3rd'!X138,IF(AND($E$3=4),'Marks Entry 4th'!X138,"")))))</f>
        <v/>
      </c>
      <c r="AK139" s="91" t="str">
        <f t="shared" si="160"/>
        <v/>
      </c>
      <c r="AL139" s="87">
        <f t="shared" si="161"/>
        <v>0</v>
      </c>
      <c r="AM139" s="93" t="str">
        <f>IF(OR($E139="",$G139=""),"",IF(AND($E$3=1),'Marks Entry 1st'!Y138,IF(AND($E$3=2),'Marks Entry 2nd'!Y138,IF(AND($E$3=3),'Marks Entry 3rd'!Y138,IF(AND($E$3=4),'Marks Entry 4th'!Y138,"")))))</f>
        <v/>
      </c>
      <c r="AN139" s="93" t="str">
        <f>IF(OR($E139="",$G139=""),"",IF(AND($E$3=1),'Marks Entry 1st'!Z138,IF(AND($E$3=2),'Marks Entry 2nd'!Z138,IF(AND($E$3=3),'Marks Entry 3rd'!Z138,IF(AND($E$3=4),'Marks Entry 4th'!Z138,"")))))</f>
        <v/>
      </c>
      <c r="AO139" s="93" t="str">
        <f>IF(OR($E139="",$G139=""),"",IF(AND($E$3=1),'Marks Entry 1st'!AA138,IF(AND($E$3=2),'Marks Entry 2nd'!AA138,IF(AND($E$3=3),'Marks Entry 3rd'!AA138,IF(AND($E$3=4),'Marks Entry 4th'!AA138,"")))))</f>
        <v/>
      </c>
      <c r="AP139" s="92" t="str">
        <f t="shared" si="162"/>
        <v/>
      </c>
      <c r="AQ139" s="87" t="str">
        <f t="shared" si="163"/>
        <v/>
      </c>
      <c r="AR139" s="144">
        <f t="shared" si="164"/>
        <v>0</v>
      </c>
      <c r="AS139" s="144" t="str">
        <f t="shared" si="165"/>
        <v/>
      </c>
      <c r="AT139" s="144" t="str">
        <f t="shared" si="133"/>
        <v/>
      </c>
      <c r="AU139" s="144" t="str">
        <f t="shared" si="166"/>
        <v/>
      </c>
      <c r="AV139" s="144" t="str">
        <f t="shared" si="134"/>
        <v/>
      </c>
      <c r="AW139" s="148" t="str">
        <f t="shared" si="135"/>
        <v/>
      </c>
      <c r="AX139" s="180" t="str">
        <f>IF(OR($E139="",$G139=""),"",IF(AND($E$3=1),'Marks Entry 1st'!AB138,IF(AND($E$3=2),'Marks Entry 2nd'!AB138,IF(AND($E$3=3),'Marks Entry 3rd'!AB138,IF(AND($E$3=4),'Marks Entry 4th'!AB138,"")))))</f>
        <v/>
      </c>
      <c r="AY139" s="180" t="str">
        <f>IF(OR($E139="",$G139=""),"",IF(AND($E$3=1),'Marks Entry 1st'!AC138,IF(AND($E$3=2),'Marks Entry 2nd'!AC138,IF(AND($E$3=3),'Marks Entry 3rd'!AC138,IF(AND($E$3=4),'Marks Entry 4th'!AC138,"")))))</f>
        <v/>
      </c>
      <c r="AZ139" s="87" t="str">
        <f t="shared" si="167"/>
        <v/>
      </c>
      <c r="BA139" s="180" t="str">
        <f>IF(OR($E139="",$G139=""),"",IF(AND($E$3=1),'Marks Entry 1st'!AD138,IF(AND($E$3=2),'Marks Entry 2nd'!AD138,IF(AND($E$3=3),'Marks Entry 3rd'!AD138,IF(AND($E$3=4),'Marks Entry 4th'!AD138,"")))))</f>
        <v/>
      </c>
      <c r="BB139" s="180" t="str">
        <f>IF(OR($E139="",$G139=""),"",IF(AND($E$3=1),'Marks Entry 1st'!AE138,IF(AND($E$3=2),'Marks Entry 2nd'!AE138,IF(AND($E$3=3),'Marks Entry 3rd'!AE138,IF(AND($E$3=4),'Marks Entry 4th'!AE138,"")))))</f>
        <v/>
      </c>
      <c r="BC139" s="180" t="str">
        <f>IF(OR($E139="",$G139=""),"",IF(AND($E$3=1),'Marks Entry 1st'!AF138,IF(AND($E$3=2),'Marks Entry 2nd'!AF138,IF(AND($E$3=3),'Marks Entry 3rd'!AF138,IF(AND($E$3=4),'Marks Entry 4th'!AF138,"")))))</f>
        <v/>
      </c>
      <c r="BD139" s="91" t="str">
        <f t="shared" si="168"/>
        <v/>
      </c>
      <c r="BE139" s="87">
        <f t="shared" si="169"/>
        <v>0</v>
      </c>
      <c r="BF139" s="93" t="str">
        <f>IF(OR($E139="",$G139=""),"",IF(AND($E$3=1),'Marks Entry 1st'!AG138,IF(AND($E$3=2),'Marks Entry 2nd'!AG138,IF(AND($E$3=3),'Marks Entry 3rd'!AG138,IF(AND($E$3=4),'Marks Entry 4th'!AG138,"")))))</f>
        <v/>
      </c>
      <c r="BG139" s="93" t="str">
        <f>IF(OR($E139="",$G139=""),"",IF(AND($E$3=1),'Marks Entry 1st'!AH138,IF(AND($E$3=2),'Marks Entry 2nd'!AH138,IF(AND($E$3=3),'Marks Entry 3rd'!AH138,IF(AND($E$3=4),'Marks Entry 4th'!AH138,"")))))</f>
        <v/>
      </c>
      <c r="BH139" s="93" t="str">
        <f>IF(OR($E139="",$G139=""),"",IF(AND($E$3=1),'Marks Entry 1st'!AI138,IF(AND($E$3=2),'Marks Entry 2nd'!AI138,IF(AND($E$3=3),'Marks Entry 3rd'!AI138,IF(AND($E$3=4),'Marks Entry 4th'!AI138,"")))))</f>
        <v/>
      </c>
      <c r="BI139" s="92" t="str">
        <f t="shared" si="170"/>
        <v/>
      </c>
      <c r="BJ139" s="87" t="str">
        <f t="shared" si="171"/>
        <v/>
      </c>
      <c r="BK139" s="144">
        <f t="shared" si="172"/>
        <v>0</v>
      </c>
      <c r="BL139" s="144" t="str">
        <f t="shared" si="173"/>
        <v/>
      </c>
      <c r="BM139" s="144" t="str">
        <f t="shared" si="136"/>
        <v/>
      </c>
      <c r="BN139" s="144" t="str">
        <f t="shared" si="174"/>
        <v/>
      </c>
      <c r="BO139" s="144" t="str">
        <f t="shared" si="137"/>
        <v/>
      </c>
      <c r="BP139" s="148" t="str">
        <f t="shared" si="138"/>
        <v/>
      </c>
      <c r="BQ139" s="180" t="str">
        <f>IF(OR($E139="",$G139=""),"",IF(AND($E$3=1),'Marks Entry 1st'!AJ138,IF(AND($E$3=2),'Marks Entry 2nd'!AJ138,IF(AND($E$3=3),'Marks Entry 3rd'!AJ138,IF(AND($E$3=4),'Marks Entry 4th'!AJ138,"")))))</f>
        <v/>
      </c>
      <c r="BR139" s="180" t="str">
        <f>IF(OR($E139="",$G139=""),"",IF(AND($E$3=1),'Marks Entry 1st'!AK138,IF(AND($E$3=2),'Marks Entry 2nd'!AK138,IF(AND($E$3=3),'Marks Entry 3rd'!AK138,IF(AND($E$3=4),'Marks Entry 4th'!AK138,"")))))</f>
        <v/>
      </c>
      <c r="BS139" s="87" t="str">
        <f t="shared" si="175"/>
        <v/>
      </c>
      <c r="BT139" s="180" t="str">
        <f>IF(OR($E139="",$G139=""),"",IF(AND($E$3=1),'Marks Entry 1st'!AL138,IF(AND($E$3=2),'Marks Entry 2nd'!AL138,IF(AND($E$3=3),'Marks Entry 3rd'!AL138,IF(AND($E$3=4),'Marks Entry 4th'!AL138,"")))))</f>
        <v/>
      </c>
      <c r="BU139" s="180" t="str">
        <f>IF(OR($E139="",$G139=""),"",IF(AND($E$3=1),'Marks Entry 1st'!AM138,IF(AND($E$3=2),'Marks Entry 2nd'!AM138,IF(AND($E$3=3),'Marks Entry 3rd'!AM138,IF(AND($E$3=4),'Marks Entry 4th'!AM138,"")))))</f>
        <v/>
      </c>
      <c r="BV139" s="180" t="str">
        <f>IF(OR($E139="",$G139=""),"",IF(AND($E$3=1),'Marks Entry 1st'!AN138,IF(AND($E$3=2),'Marks Entry 2nd'!AN138,IF(AND($E$3=3),'Marks Entry 3rd'!AN138,IF(AND($E$3=4),'Marks Entry 4th'!AN138,"")))))</f>
        <v/>
      </c>
      <c r="BW139" s="91" t="str">
        <f t="shared" si="176"/>
        <v/>
      </c>
      <c r="BX139" s="87">
        <f t="shared" si="177"/>
        <v>0</v>
      </c>
      <c r="BY139" s="93" t="str">
        <f>IF(OR($E139="",$G139=""),"",IF(AND($E$3=1),'Marks Entry 1st'!AO138,IF(AND($E$3=2),'Marks Entry 2nd'!AO138,IF(AND($E$3=3),'Marks Entry 3rd'!AO138,IF(AND($E$3=4),'Marks Entry 4th'!AO138,"")))))</f>
        <v/>
      </c>
      <c r="BZ139" s="93" t="str">
        <f>IF(OR($E139="",$G139=""),"",IF(AND($E$3=1),'Marks Entry 1st'!AP138,IF(AND($E$3=2),'Marks Entry 2nd'!AP138,IF(AND($E$3=3),'Marks Entry 3rd'!AP138,IF(AND($E$3=4),'Marks Entry 4th'!AP138,"")))))</f>
        <v/>
      </c>
      <c r="CA139" s="93" t="str">
        <f>IF(OR($E139="",$G139=""),"",IF(AND($E$3=1),'Marks Entry 1st'!AQ138,IF(AND($E$3=2),'Marks Entry 2nd'!AQ138,IF(AND($E$3=3),'Marks Entry 3rd'!AQ138,IF(AND($E$3=4),'Marks Entry 4th'!AQ138,"")))))</f>
        <v/>
      </c>
      <c r="CB139" s="92" t="str">
        <f t="shared" si="178"/>
        <v/>
      </c>
      <c r="CC139" s="87" t="str">
        <f t="shared" si="179"/>
        <v/>
      </c>
      <c r="CD139" s="144">
        <f t="shared" si="180"/>
        <v>0</v>
      </c>
      <c r="CE139" s="144" t="str">
        <f t="shared" si="181"/>
        <v/>
      </c>
      <c r="CF139" s="144" t="str">
        <f t="shared" si="139"/>
        <v/>
      </c>
      <c r="CG139" s="144" t="str">
        <f t="shared" si="182"/>
        <v/>
      </c>
      <c r="CH139" s="144" t="str">
        <f t="shared" si="140"/>
        <v/>
      </c>
      <c r="CI139" s="148" t="str">
        <f t="shared" si="141"/>
        <v/>
      </c>
      <c r="CJ139" s="380" t="str">
        <f>IF(OR($E139="",$G139=""),"",IF(AND($E$3=1),'Marks Entry 1st'!AR138,IF(AND($E$3=2),'Marks Entry 2nd'!AR138,IF(AND($E$3=3),'Marks Entry 3rd'!AR138,IF(AND($E$3=4),'Marks Entry 4th'!AR138,"")))))</f>
        <v/>
      </c>
      <c r="CK139" s="380" t="str">
        <f>IF(OR($E139="",$G139=""),"",IF(AND($E$3=1),'Marks Entry 1st'!AS138,IF(AND($E$3=2),'Marks Entry 2nd'!AS138,IF(AND($E$3=3),'Marks Entry 3rd'!AS138,IF(AND($E$3=4),'Marks Entry 4th'!AS138,"")))))</f>
        <v/>
      </c>
      <c r="CL139" s="380" t="str">
        <f>IF(OR($E139="",$G139=""),"",IF(AND($E$3=1),'Marks Entry 1st'!AT138,IF(AND($E$3=2),'Marks Entry 2nd'!AT138,IF(AND($E$3=3),'Marks Entry 3rd'!AT138,IF(AND($E$3=4),'Marks Entry 4th'!AT138,"")))))</f>
        <v/>
      </c>
      <c r="CM139" s="181" t="str">
        <f t="shared" si="183"/>
        <v/>
      </c>
      <c r="CN139" s="182">
        <f t="shared" si="184"/>
        <v>0</v>
      </c>
      <c r="CO139" s="182" t="str">
        <f t="shared" si="185"/>
        <v/>
      </c>
      <c r="CP139" s="182" t="str">
        <f t="shared" si="186"/>
        <v/>
      </c>
      <c r="CQ139" s="147" t="str">
        <f t="shared" si="142"/>
        <v/>
      </c>
      <c r="CR139" s="380" t="str">
        <f>IF(OR($E139="",$G139=""),"",IF(AND($E$3=1),'Marks Entry 1st'!AU138,IF(AND($E$3=2),'Marks Entry 2nd'!AU138,IF(AND($E$3=3),'Marks Entry 3rd'!AU138,IF(AND($E$3=4),'Marks Entry 4th'!AU138,"")))))</f>
        <v/>
      </c>
      <c r="CS139" s="380" t="str">
        <f>IF(OR($E139="",$G139=""),"",IF(AND($E$3=1),'Marks Entry 1st'!AV138,IF(AND($E$3=2),'Marks Entry 2nd'!AV138,IF(AND($E$3=3),'Marks Entry 3rd'!AV138,IF(AND($E$3=4),'Marks Entry 4th'!AV138,"")))))</f>
        <v/>
      </c>
      <c r="CT139" s="380" t="str">
        <f>IF(OR($E139="",$G139=""),"",IF(AND($E$3=1),'Marks Entry 1st'!AW138,IF(AND($E$3=2),'Marks Entry 2nd'!AW138,IF(AND($E$3=3),'Marks Entry 3rd'!AW138,IF(AND($E$3=4),'Marks Entry 4th'!AW138,"")))))</f>
        <v/>
      </c>
      <c r="CU139" s="181" t="str">
        <f t="shared" si="187"/>
        <v/>
      </c>
      <c r="CV139" s="182">
        <f t="shared" si="188"/>
        <v>0</v>
      </c>
      <c r="CW139" s="182" t="str">
        <f t="shared" si="189"/>
        <v/>
      </c>
      <c r="CX139" s="182" t="str">
        <f t="shared" si="190"/>
        <v/>
      </c>
      <c r="CY139" s="147" t="str">
        <f t="shared" si="143"/>
        <v/>
      </c>
      <c r="CZ139" s="380" t="str">
        <f>IF(OR($E139="",$G139=""),"",IF(AND($E$3=1),'Marks Entry 1st'!AX138,IF(AND($E$3=2),'Marks Entry 2nd'!AX138,IF(AND($E$3=3),'Marks Entry 3rd'!AX138,IF(AND($E$3=4),'Marks Entry 4th'!AX138,"")))))</f>
        <v/>
      </c>
      <c r="DA139" s="380" t="str">
        <f>IF(OR($E139="",$G139=""),"",IF(AND($E$3=1),'Marks Entry 1st'!AY138,IF(AND($E$3=2),'Marks Entry 2nd'!AY138,IF(AND($E$3=3),'Marks Entry 3rd'!AY138,IF(AND($E$3=4),'Marks Entry 4th'!AY138,"")))))</f>
        <v/>
      </c>
      <c r="DB139" s="380" t="str">
        <f>IF(OR($E139="",$G139=""),"",IF(AND($E$3=1),'Marks Entry 1st'!AZ138,IF(AND($E$3=2),'Marks Entry 2nd'!AZ138,IF(AND($E$3=3),'Marks Entry 3rd'!AZ138,IF(AND($E$3=4),'Marks Entry 4th'!AZ138,"")))))</f>
        <v/>
      </c>
      <c r="DC139" s="181" t="str">
        <f t="shared" si="191"/>
        <v/>
      </c>
      <c r="DD139" s="182">
        <f t="shared" si="192"/>
        <v>0</v>
      </c>
      <c r="DE139" s="182" t="str">
        <f t="shared" si="193"/>
        <v/>
      </c>
      <c r="DF139" s="182" t="str">
        <f t="shared" si="194"/>
        <v/>
      </c>
      <c r="DG139" s="147" t="str">
        <f t="shared" si="144"/>
        <v/>
      </c>
      <c r="DH139" s="104" t="str">
        <f t="shared" si="145"/>
        <v/>
      </c>
      <c r="DI139" s="105" t="str">
        <f t="shared" si="146"/>
        <v/>
      </c>
      <c r="DJ139" s="111" t="str">
        <f t="shared" si="147"/>
        <v/>
      </c>
      <c r="DK139" s="112" t="str">
        <f t="shared" si="148"/>
        <v/>
      </c>
      <c r="DL139" s="386" t="str">
        <f t="shared" si="149"/>
        <v/>
      </c>
      <c r="DM139" s="72" t="str">
        <f>IF(OR($E139="",$G139=""),"",IF(AND($E$3=1),'Marks Entry 1st'!BA138,IF(AND($E$3=2),'Marks Entry 2nd'!BA138,IF(AND($E$3=3),'Marks Entry 3rd'!BA138,IF(AND($E$3=4),'Marks Entry 4th'!BA138,"")))))</f>
        <v/>
      </c>
      <c r="DN139" s="72" t="str">
        <f>IF(OR($E139="",$G139=""),"",IF(AND($E$3=1),'Marks Entry 1st'!BB138,IF(AND($E$3=2),'Marks Entry 2nd'!BB138,IF(AND($E$3=3),'Marks Entry 3rd'!BB138,IF(AND($E$3=4),'Marks Entry 4th'!BB138,"")))))</f>
        <v/>
      </c>
      <c r="DO139" s="328" t="str">
        <f t="shared" si="150"/>
        <v/>
      </c>
      <c r="DP139" s="73"/>
      <c r="DW139" s="75">
        <f>IF(AND($E$3=1),'Marks Entry 1st'!I138,IF(AND($E$3=2),'Marks Entry 2nd'!I138,IF(AND($E$3=3),'Marks Entry 3rd'!I138,IF(AND($E$3=4),'Marks Entry 4th'!I138,""))))</f>
        <v>0</v>
      </c>
    </row>
    <row r="140" spans="1:127" ht="18.899999999999999" customHeight="1">
      <c r="A140" s="94">
        <v>133</v>
      </c>
      <c r="B140" s="94" t="str">
        <f>IF(OR(DW140=0,DW140=""),"",IF(AND($E$3=1),'Marks Entry 1st'!I139,IF(AND($E$3=2),'Marks Entry 2nd'!I139,IF(AND($E$3=3),'Marks Entry 3rd'!I139,IF(AND($E$3=4),'Marks Entry 4th'!I139,"")))))</f>
        <v/>
      </c>
      <c r="C140" s="95" t="str">
        <f>IF(OR(B140=0,B140=""),"",IF(AND($E$3=1),'Marks Entry 1st'!B139,IF(AND($E$3=2),'Marks Entry 2nd'!B139,IF(AND($E$3=3),'Marks Entry 3rd'!B139,IF(AND($E$3=4),'Marks Entry 4th'!B139,"")))))</f>
        <v/>
      </c>
      <c r="D140" s="95" t="str">
        <f>IF(OR(B140=0,B140=""),"",IF(AND($E$3=1),'Marks Entry 1st'!C139,IF(AND($E$3=2),'Marks Entry 2nd'!C139,IF(AND($E$3=3),'Marks Entry 3rd'!C139,IF(AND($E$3=4),'Marks Entry 4th'!C139,"")))))</f>
        <v/>
      </c>
      <c r="E140" s="96" t="str">
        <f>IF(OR(B140=0,B140=""),"",IF(AND($E$3=1),'Marks Entry 1st'!E139,IF(AND($E$3=2),'Marks Entry 2nd'!E139,IF(AND($E$3=3),'Marks Entry 3rd'!E139,IF(AND($E$3=4),'Marks Entry 4th'!E139,"")))))</f>
        <v/>
      </c>
      <c r="F140" s="95" t="str">
        <f>IF(OR(B140=0,B140=""),"",IF(AND($E$3=1),'Marks Entry 1st'!D139,IF(AND($E$3=2),'Marks Entry 2nd'!D139,IF(AND($E$3=3),'Marks Entry 3rd'!D139,IF(AND($E$3=4),'Marks Entry 4th'!D139,"")))))</f>
        <v/>
      </c>
      <c r="G140" s="90" t="str">
        <f>IF(OR(B140=0,B140=""),"",IF(AND($E$3=1),'Marks Entry 1st'!F139,IF(AND($E$3=2),'Marks Entry 2nd'!F139,IF(AND($E$3=3),'Marks Entry 3rd'!F139,IF(AND($E$3=4),'Marks Entry 4th'!F139,"")))))</f>
        <v/>
      </c>
      <c r="H140" s="90" t="str">
        <f>IF(OR(B140=0,B140=""),"",IF(AND($E$3=1),'Marks Entry 1st'!G139,IF(AND($E$3=2),'Marks Entry 2nd'!G139,IF(AND($E$3=3),'Marks Entry 3rd'!G139,IF(AND($E$3=4),'Marks Entry 4th'!G139,"")))))</f>
        <v/>
      </c>
      <c r="I140" s="90" t="str">
        <f>IF(OR(B140=0,B140=""),"",IF(AND($E$3=1),'Marks Entry 1st'!H139,IF(AND($E$3=2),'Marks Entry 2nd'!H139,IF(AND($E$3=3),'Marks Entry 3rd'!H139,IF(AND($E$3=4),'Marks Entry 4th'!H139,"")))))</f>
        <v/>
      </c>
      <c r="J140" s="379" t="str">
        <f>IF(OR(B140=0,B140=""),"",IF(AND($E$3=1),'Marks Entry 1st'!J139,IF(AND($E$3=2),'Marks Entry 2nd'!J139,IF(AND($E$3=3),'Marks Entry 3rd'!J139,IF(AND($E$3=4),'Marks Entry 4th'!J139,"")))))</f>
        <v/>
      </c>
      <c r="K140" s="379" t="str">
        <f>IF(OR(B140=0,B140=""),"",IF(AND($E$3=1),'Marks Entry 1st'!K139,IF(AND($E$3=2),'Marks Entry 2nd'!K139,IF(AND($E$3=3),'Marks Entry 3rd'!K139,IF(AND($E$3=4),'Marks Entry 4th'!K139,"")))))</f>
        <v/>
      </c>
      <c r="L140" s="180" t="str">
        <f>IF(OR($E140="",$G140=""),"",IF(AND($E$3=1),'Marks Entry 1st'!L139,IF(AND($E$3=2),'Marks Entry 2nd'!L139,IF(AND($E$3=3),'Marks Entry 3rd'!L139,IF(AND($E$3=4),'Marks Entry 4th'!L139,"")))))</f>
        <v/>
      </c>
      <c r="M140" s="180" t="str">
        <f>IF(OR($E140="",$G140=""),"",IF(AND($E$3=1),'Marks Entry 1st'!M139,IF(AND($E$3=2),'Marks Entry 2nd'!M139,IF(AND($E$3=3),'Marks Entry 3rd'!M139,IF(AND($E$3=4),'Marks Entry 4th'!M139,"")))))</f>
        <v/>
      </c>
      <c r="N140" s="87" t="str">
        <f t="shared" si="151"/>
        <v/>
      </c>
      <c r="O140" s="180" t="str">
        <f>IF(OR($E140="",$G140=""),"",IF(AND($E$3=1),'Marks Entry 1st'!N139,IF(AND($E$3=2),'Marks Entry 2nd'!N139,IF(AND($E$3=3),'Marks Entry 3rd'!N139,IF(AND($E$3=4),'Marks Entry 4th'!N139,"")))))</f>
        <v/>
      </c>
      <c r="P140" s="180" t="str">
        <f>IF(OR($E140="",$G140=""),"",IF(AND($E$3=1),'Marks Entry 1st'!O139,IF(AND($E$3=2),'Marks Entry 2nd'!O139,IF(AND($E$3=3),'Marks Entry 3rd'!O139,IF(AND($E$3=4),'Marks Entry 4th'!O139,"")))))</f>
        <v/>
      </c>
      <c r="Q140" s="180" t="str">
        <f>IF(OR($E140="",$G140=""),"",IF(AND($E$3=1),'Marks Entry 1st'!P139,IF(AND($E$3=2),'Marks Entry 2nd'!P139,IF(AND($E$3=3),'Marks Entry 3rd'!P139,IF(AND($E$3=4),'Marks Entry 4th'!P139,"")))))</f>
        <v/>
      </c>
      <c r="R140" s="91" t="str">
        <f t="shared" si="152"/>
        <v/>
      </c>
      <c r="S140" s="87">
        <f t="shared" si="153"/>
        <v>0</v>
      </c>
      <c r="T140" s="93" t="str">
        <f>IF(OR($E140="",$G140=""),"",IF(AND($E$3=1),'Marks Entry 1st'!Q139,IF(AND($E$3=2),'Marks Entry 2nd'!Q139,IF(AND($E$3=3),'Marks Entry 3rd'!Q139,IF(AND($E$3=4),'Marks Entry 4th'!Q139,"")))))</f>
        <v/>
      </c>
      <c r="U140" s="93" t="str">
        <f>IF(OR($E140="",$G140=""),"",IF(AND($E$3=1),'Marks Entry 1st'!R139,IF(AND($E$3=2),'Marks Entry 2nd'!R139,IF(AND($E$3=3),'Marks Entry 3rd'!R139,IF(AND($E$3=4),'Marks Entry 4th'!R139,"")))))</f>
        <v/>
      </c>
      <c r="V140" s="93" t="str">
        <f>IF(OR($E140="",$G140=""),"",IF(AND($E$3=1),'Marks Entry 1st'!S139,IF(AND($E$3=2),'Marks Entry 2nd'!S139,IF(AND($E$3=3),'Marks Entry 3rd'!S139,IF(AND($E$3=4),'Marks Entry 4th'!S139,"")))))</f>
        <v/>
      </c>
      <c r="W140" s="92" t="str">
        <f t="shared" si="154"/>
        <v/>
      </c>
      <c r="X140" s="87" t="str">
        <f t="shared" si="155"/>
        <v/>
      </c>
      <c r="Y140" s="144">
        <f t="shared" si="156"/>
        <v>0</v>
      </c>
      <c r="Z140" s="144" t="str">
        <f t="shared" si="157"/>
        <v/>
      </c>
      <c r="AA140" s="144" t="str">
        <f t="shared" si="130"/>
        <v/>
      </c>
      <c r="AB140" s="144" t="str">
        <f t="shared" si="158"/>
        <v/>
      </c>
      <c r="AC140" s="144" t="str">
        <f t="shared" si="131"/>
        <v/>
      </c>
      <c r="AD140" s="148" t="str">
        <f t="shared" si="132"/>
        <v/>
      </c>
      <c r="AE140" s="180" t="str">
        <f>IF(OR($E140="",$G140=""),"",IF(AND($E$3=1),'Marks Entry 1st'!T139,IF(AND($E$3=2),'Marks Entry 2nd'!T139,IF(AND($E$3=3),'Marks Entry 3rd'!T139,IF(AND($E$3=4),'Marks Entry 4th'!T139,"")))))</f>
        <v/>
      </c>
      <c r="AF140" s="180" t="str">
        <f>IF(OR($E140="",$G140=""),"",IF(AND($E$3=1),'Marks Entry 1st'!U139,IF(AND($E$3=2),'Marks Entry 2nd'!U139,IF(AND($E$3=3),'Marks Entry 3rd'!U139,IF(AND($E$3=4),'Marks Entry 4th'!U139,"")))))</f>
        <v/>
      </c>
      <c r="AG140" s="87" t="str">
        <f t="shared" si="159"/>
        <v/>
      </c>
      <c r="AH140" s="180" t="str">
        <f>IF(OR($E140="",$G140=""),"",IF(AND($E$3=1),'Marks Entry 1st'!V139,IF(AND($E$3=2),'Marks Entry 2nd'!V139,IF(AND($E$3=3),'Marks Entry 3rd'!V139,IF(AND($E$3=4),'Marks Entry 4th'!V139,"")))))</f>
        <v/>
      </c>
      <c r="AI140" s="180" t="str">
        <f>IF(OR($E140="",$G140=""),"",IF(AND($E$3=1),'Marks Entry 1st'!W139,IF(AND($E$3=2),'Marks Entry 2nd'!W139,IF(AND($E$3=3),'Marks Entry 3rd'!W139,IF(AND($E$3=4),'Marks Entry 4th'!W139,"")))))</f>
        <v/>
      </c>
      <c r="AJ140" s="180" t="str">
        <f>IF(OR($E140="",$G140=""),"",IF(AND($E$3=1),'Marks Entry 1st'!X139,IF(AND($E$3=2),'Marks Entry 2nd'!X139,IF(AND($E$3=3),'Marks Entry 3rd'!X139,IF(AND($E$3=4),'Marks Entry 4th'!X139,"")))))</f>
        <v/>
      </c>
      <c r="AK140" s="91" t="str">
        <f t="shared" si="160"/>
        <v/>
      </c>
      <c r="AL140" s="87">
        <f t="shared" si="161"/>
        <v>0</v>
      </c>
      <c r="AM140" s="93" t="str">
        <f>IF(OR($E140="",$G140=""),"",IF(AND($E$3=1),'Marks Entry 1st'!Y139,IF(AND($E$3=2),'Marks Entry 2nd'!Y139,IF(AND($E$3=3),'Marks Entry 3rd'!Y139,IF(AND($E$3=4),'Marks Entry 4th'!Y139,"")))))</f>
        <v/>
      </c>
      <c r="AN140" s="93" t="str">
        <f>IF(OR($E140="",$G140=""),"",IF(AND($E$3=1),'Marks Entry 1st'!Z139,IF(AND($E$3=2),'Marks Entry 2nd'!Z139,IF(AND($E$3=3),'Marks Entry 3rd'!Z139,IF(AND($E$3=4),'Marks Entry 4th'!Z139,"")))))</f>
        <v/>
      </c>
      <c r="AO140" s="93" t="str">
        <f>IF(OR($E140="",$G140=""),"",IF(AND($E$3=1),'Marks Entry 1st'!AA139,IF(AND($E$3=2),'Marks Entry 2nd'!AA139,IF(AND($E$3=3),'Marks Entry 3rd'!AA139,IF(AND($E$3=4),'Marks Entry 4th'!AA139,"")))))</f>
        <v/>
      </c>
      <c r="AP140" s="92" t="str">
        <f t="shared" si="162"/>
        <v/>
      </c>
      <c r="AQ140" s="87" t="str">
        <f t="shared" si="163"/>
        <v/>
      </c>
      <c r="AR140" s="144">
        <f t="shared" si="164"/>
        <v>0</v>
      </c>
      <c r="AS140" s="144" t="str">
        <f t="shared" si="165"/>
        <v/>
      </c>
      <c r="AT140" s="144" t="str">
        <f t="shared" si="133"/>
        <v/>
      </c>
      <c r="AU140" s="144" t="str">
        <f t="shared" si="166"/>
        <v/>
      </c>
      <c r="AV140" s="144" t="str">
        <f t="shared" si="134"/>
        <v/>
      </c>
      <c r="AW140" s="148" t="str">
        <f t="shared" si="135"/>
        <v/>
      </c>
      <c r="AX140" s="180" t="str">
        <f>IF(OR($E140="",$G140=""),"",IF(AND($E$3=1),'Marks Entry 1st'!AB139,IF(AND($E$3=2),'Marks Entry 2nd'!AB139,IF(AND($E$3=3),'Marks Entry 3rd'!AB139,IF(AND($E$3=4),'Marks Entry 4th'!AB139,"")))))</f>
        <v/>
      </c>
      <c r="AY140" s="180" t="str">
        <f>IF(OR($E140="",$G140=""),"",IF(AND($E$3=1),'Marks Entry 1st'!AC139,IF(AND($E$3=2),'Marks Entry 2nd'!AC139,IF(AND($E$3=3),'Marks Entry 3rd'!AC139,IF(AND($E$3=4),'Marks Entry 4th'!AC139,"")))))</f>
        <v/>
      </c>
      <c r="AZ140" s="87" t="str">
        <f t="shared" si="167"/>
        <v/>
      </c>
      <c r="BA140" s="180" t="str">
        <f>IF(OR($E140="",$G140=""),"",IF(AND($E$3=1),'Marks Entry 1st'!AD139,IF(AND($E$3=2),'Marks Entry 2nd'!AD139,IF(AND($E$3=3),'Marks Entry 3rd'!AD139,IF(AND($E$3=4),'Marks Entry 4th'!AD139,"")))))</f>
        <v/>
      </c>
      <c r="BB140" s="180" t="str">
        <f>IF(OR($E140="",$G140=""),"",IF(AND($E$3=1),'Marks Entry 1st'!AE139,IF(AND($E$3=2),'Marks Entry 2nd'!AE139,IF(AND($E$3=3),'Marks Entry 3rd'!AE139,IF(AND($E$3=4),'Marks Entry 4th'!AE139,"")))))</f>
        <v/>
      </c>
      <c r="BC140" s="180" t="str">
        <f>IF(OR($E140="",$G140=""),"",IF(AND($E$3=1),'Marks Entry 1st'!AF139,IF(AND($E$3=2),'Marks Entry 2nd'!AF139,IF(AND($E$3=3),'Marks Entry 3rd'!AF139,IF(AND($E$3=4),'Marks Entry 4th'!AF139,"")))))</f>
        <v/>
      </c>
      <c r="BD140" s="91" t="str">
        <f t="shared" si="168"/>
        <v/>
      </c>
      <c r="BE140" s="87">
        <f t="shared" si="169"/>
        <v>0</v>
      </c>
      <c r="BF140" s="93" t="str">
        <f>IF(OR($E140="",$G140=""),"",IF(AND($E$3=1),'Marks Entry 1st'!AG139,IF(AND($E$3=2),'Marks Entry 2nd'!AG139,IF(AND($E$3=3),'Marks Entry 3rd'!AG139,IF(AND($E$3=4),'Marks Entry 4th'!AG139,"")))))</f>
        <v/>
      </c>
      <c r="BG140" s="93" t="str">
        <f>IF(OR($E140="",$G140=""),"",IF(AND($E$3=1),'Marks Entry 1st'!AH139,IF(AND($E$3=2),'Marks Entry 2nd'!AH139,IF(AND($E$3=3),'Marks Entry 3rd'!AH139,IF(AND($E$3=4),'Marks Entry 4th'!AH139,"")))))</f>
        <v/>
      </c>
      <c r="BH140" s="93" t="str">
        <f>IF(OR($E140="",$G140=""),"",IF(AND($E$3=1),'Marks Entry 1st'!AI139,IF(AND($E$3=2),'Marks Entry 2nd'!AI139,IF(AND($E$3=3),'Marks Entry 3rd'!AI139,IF(AND($E$3=4),'Marks Entry 4th'!AI139,"")))))</f>
        <v/>
      </c>
      <c r="BI140" s="92" t="str">
        <f t="shared" si="170"/>
        <v/>
      </c>
      <c r="BJ140" s="87" t="str">
        <f t="shared" si="171"/>
        <v/>
      </c>
      <c r="BK140" s="144">
        <f t="shared" si="172"/>
        <v>0</v>
      </c>
      <c r="BL140" s="144" t="str">
        <f t="shared" si="173"/>
        <v/>
      </c>
      <c r="BM140" s="144" t="str">
        <f t="shared" si="136"/>
        <v/>
      </c>
      <c r="BN140" s="144" t="str">
        <f t="shared" si="174"/>
        <v/>
      </c>
      <c r="BO140" s="144" t="str">
        <f t="shared" si="137"/>
        <v/>
      </c>
      <c r="BP140" s="148" t="str">
        <f t="shared" si="138"/>
        <v/>
      </c>
      <c r="BQ140" s="180" t="str">
        <f>IF(OR($E140="",$G140=""),"",IF(AND($E$3=1),'Marks Entry 1st'!AJ139,IF(AND($E$3=2),'Marks Entry 2nd'!AJ139,IF(AND($E$3=3),'Marks Entry 3rd'!AJ139,IF(AND($E$3=4),'Marks Entry 4th'!AJ139,"")))))</f>
        <v/>
      </c>
      <c r="BR140" s="180" t="str">
        <f>IF(OR($E140="",$G140=""),"",IF(AND($E$3=1),'Marks Entry 1st'!AK139,IF(AND($E$3=2),'Marks Entry 2nd'!AK139,IF(AND($E$3=3),'Marks Entry 3rd'!AK139,IF(AND($E$3=4),'Marks Entry 4th'!AK139,"")))))</f>
        <v/>
      </c>
      <c r="BS140" s="87" t="str">
        <f t="shared" si="175"/>
        <v/>
      </c>
      <c r="BT140" s="180" t="str">
        <f>IF(OR($E140="",$G140=""),"",IF(AND($E$3=1),'Marks Entry 1st'!AL139,IF(AND($E$3=2),'Marks Entry 2nd'!AL139,IF(AND($E$3=3),'Marks Entry 3rd'!AL139,IF(AND($E$3=4),'Marks Entry 4th'!AL139,"")))))</f>
        <v/>
      </c>
      <c r="BU140" s="180" t="str">
        <f>IF(OR($E140="",$G140=""),"",IF(AND($E$3=1),'Marks Entry 1st'!AM139,IF(AND($E$3=2),'Marks Entry 2nd'!AM139,IF(AND($E$3=3),'Marks Entry 3rd'!AM139,IF(AND($E$3=4),'Marks Entry 4th'!AM139,"")))))</f>
        <v/>
      </c>
      <c r="BV140" s="180" t="str">
        <f>IF(OR($E140="",$G140=""),"",IF(AND($E$3=1),'Marks Entry 1st'!AN139,IF(AND($E$3=2),'Marks Entry 2nd'!AN139,IF(AND($E$3=3),'Marks Entry 3rd'!AN139,IF(AND($E$3=4),'Marks Entry 4th'!AN139,"")))))</f>
        <v/>
      </c>
      <c r="BW140" s="91" t="str">
        <f t="shared" si="176"/>
        <v/>
      </c>
      <c r="BX140" s="87">
        <f t="shared" si="177"/>
        <v>0</v>
      </c>
      <c r="BY140" s="93" t="str">
        <f>IF(OR($E140="",$G140=""),"",IF(AND($E$3=1),'Marks Entry 1st'!AO139,IF(AND($E$3=2),'Marks Entry 2nd'!AO139,IF(AND($E$3=3),'Marks Entry 3rd'!AO139,IF(AND($E$3=4),'Marks Entry 4th'!AO139,"")))))</f>
        <v/>
      </c>
      <c r="BZ140" s="93" t="str">
        <f>IF(OR($E140="",$G140=""),"",IF(AND($E$3=1),'Marks Entry 1st'!AP139,IF(AND($E$3=2),'Marks Entry 2nd'!AP139,IF(AND($E$3=3),'Marks Entry 3rd'!AP139,IF(AND($E$3=4),'Marks Entry 4th'!AP139,"")))))</f>
        <v/>
      </c>
      <c r="CA140" s="93" t="str">
        <f>IF(OR($E140="",$G140=""),"",IF(AND($E$3=1),'Marks Entry 1st'!AQ139,IF(AND($E$3=2),'Marks Entry 2nd'!AQ139,IF(AND($E$3=3),'Marks Entry 3rd'!AQ139,IF(AND($E$3=4),'Marks Entry 4th'!AQ139,"")))))</f>
        <v/>
      </c>
      <c r="CB140" s="92" t="str">
        <f t="shared" si="178"/>
        <v/>
      </c>
      <c r="CC140" s="87" t="str">
        <f t="shared" si="179"/>
        <v/>
      </c>
      <c r="CD140" s="144">
        <f t="shared" si="180"/>
        <v>0</v>
      </c>
      <c r="CE140" s="144" t="str">
        <f t="shared" si="181"/>
        <v/>
      </c>
      <c r="CF140" s="144" t="str">
        <f t="shared" si="139"/>
        <v/>
      </c>
      <c r="CG140" s="144" t="str">
        <f t="shared" si="182"/>
        <v/>
      </c>
      <c r="CH140" s="144" t="str">
        <f t="shared" si="140"/>
        <v/>
      </c>
      <c r="CI140" s="148" t="str">
        <f t="shared" si="141"/>
        <v/>
      </c>
      <c r="CJ140" s="380" t="str">
        <f>IF(OR($E140="",$G140=""),"",IF(AND($E$3=1),'Marks Entry 1st'!AR139,IF(AND($E$3=2),'Marks Entry 2nd'!AR139,IF(AND($E$3=3),'Marks Entry 3rd'!AR139,IF(AND($E$3=4),'Marks Entry 4th'!AR139,"")))))</f>
        <v/>
      </c>
      <c r="CK140" s="380" t="str">
        <f>IF(OR($E140="",$G140=""),"",IF(AND($E$3=1),'Marks Entry 1st'!AS139,IF(AND($E$3=2),'Marks Entry 2nd'!AS139,IF(AND($E$3=3),'Marks Entry 3rd'!AS139,IF(AND($E$3=4),'Marks Entry 4th'!AS139,"")))))</f>
        <v/>
      </c>
      <c r="CL140" s="380" t="str">
        <f>IF(OR($E140="",$G140=""),"",IF(AND($E$3=1),'Marks Entry 1st'!AT139,IF(AND($E$3=2),'Marks Entry 2nd'!AT139,IF(AND($E$3=3),'Marks Entry 3rd'!AT139,IF(AND($E$3=4),'Marks Entry 4th'!AT139,"")))))</f>
        <v/>
      </c>
      <c r="CM140" s="181" t="str">
        <f t="shared" si="183"/>
        <v/>
      </c>
      <c r="CN140" s="182">
        <f t="shared" si="184"/>
        <v>0</v>
      </c>
      <c r="CO140" s="182" t="str">
        <f t="shared" si="185"/>
        <v/>
      </c>
      <c r="CP140" s="182" t="str">
        <f t="shared" si="186"/>
        <v/>
      </c>
      <c r="CQ140" s="147" t="str">
        <f t="shared" si="142"/>
        <v/>
      </c>
      <c r="CR140" s="380" t="str">
        <f>IF(OR($E140="",$G140=""),"",IF(AND($E$3=1),'Marks Entry 1st'!AU139,IF(AND($E$3=2),'Marks Entry 2nd'!AU139,IF(AND($E$3=3),'Marks Entry 3rd'!AU139,IF(AND($E$3=4),'Marks Entry 4th'!AU139,"")))))</f>
        <v/>
      </c>
      <c r="CS140" s="380" t="str">
        <f>IF(OR($E140="",$G140=""),"",IF(AND($E$3=1),'Marks Entry 1st'!AV139,IF(AND($E$3=2),'Marks Entry 2nd'!AV139,IF(AND($E$3=3),'Marks Entry 3rd'!AV139,IF(AND($E$3=4),'Marks Entry 4th'!AV139,"")))))</f>
        <v/>
      </c>
      <c r="CT140" s="380" t="str">
        <f>IF(OR($E140="",$G140=""),"",IF(AND($E$3=1),'Marks Entry 1st'!AW139,IF(AND($E$3=2),'Marks Entry 2nd'!AW139,IF(AND($E$3=3),'Marks Entry 3rd'!AW139,IF(AND($E$3=4),'Marks Entry 4th'!AW139,"")))))</f>
        <v/>
      </c>
      <c r="CU140" s="181" t="str">
        <f t="shared" si="187"/>
        <v/>
      </c>
      <c r="CV140" s="182">
        <f t="shared" si="188"/>
        <v>0</v>
      </c>
      <c r="CW140" s="182" t="str">
        <f t="shared" si="189"/>
        <v/>
      </c>
      <c r="CX140" s="182" t="str">
        <f t="shared" si="190"/>
        <v/>
      </c>
      <c r="CY140" s="147" t="str">
        <f t="shared" si="143"/>
        <v/>
      </c>
      <c r="CZ140" s="380" t="str">
        <f>IF(OR($E140="",$G140=""),"",IF(AND($E$3=1),'Marks Entry 1st'!AX139,IF(AND($E$3=2),'Marks Entry 2nd'!AX139,IF(AND($E$3=3),'Marks Entry 3rd'!AX139,IF(AND($E$3=4),'Marks Entry 4th'!AX139,"")))))</f>
        <v/>
      </c>
      <c r="DA140" s="380" t="str">
        <f>IF(OR($E140="",$G140=""),"",IF(AND($E$3=1),'Marks Entry 1st'!AY139,IF(AND($E$3=2),'Marks Entry 2nd'!AY139,IF(AND($E$3=3),'Marks Entry 3rd'!AY139,IF(AND($E$3=4),'Marks Entry 4th'!AY139,"")))))</f>
        <v/>
      </c>
      <c r="DB140" s="380" t="str">
        <f>IF(OR($E140="",$G140=""),"",IF(AND($E$3=1),'Marks Entry 1st'!AZ139,IF(AND($E$3=2),'Marks Entry 2nd'!AZ139,IF(AND($E$3=3),'Marks Entry 3rd'!AZ139,IF(AND($E$3=4),'Marks Entry 4th'!AZ139,"")))))</f>
        <v/>
      </c>
      <c r="DC140" s="181" t="str">
        <f t="shared" si="191"/>
        <v/>
      </c>
      <c r="DD140" s="182">
        <f t="shared" si="192"/>
        <v>0</v>
      </c>
      <c r="DE140" s="182" t="str">
        <f t="shared" si="193"/>
        <v/>
      </c>
      <c r="DF140" s="182" t="str">
        <f t="shared" si="194"/>
        <v/>
      </c>
      <c r="DG140" s="147" t="str">
        <f t="shared" si="144"/>
        <v/>
      </c>
      <c r="DH140" s="104" t="str">
        <f t="shared" si="145"/>
        <v/>
      </c>
      <c r="DI140" s="105" t="str">
        <f t="shared" si="146"/>
        <v/>
      </c>
      <c r="DJ140" s="111" t="str">
        <f t="shared" si="147"/>
        <v/>
      </c>
      <c r="DK140" s="112" t="str">
        <f t="shared" si="148"/>
        <v/>
      </c>
      <c r="DL140" s="386" t="str">
        <f t="shared" si="149"/>
        <v/>
      </c>
      <c r="DM140" s="72" t="str">
        <f>IF(OR($E140="",$G140=""),"",IF(AND($E$3=1),'Marks Entry 1st'!BA139,IF(AND($E$3=2),'Marks Entry 2nd'!BA139,IF(AND($E$3=3),'Marks Entry 3rd'!BA139,IF(AND($E$3=4),'Marks Entry 4th'!BA139,"")))))</f>
        <v/>
      </c>
      <c r="DN140" s="72" t="str">
        <f>IF(OR($E140="",$G140=""),"",IF(AND($E$3=1),'Marks Entry 1st'!BB139,IF(AND($E$3=2),'Marks Entry 2nd'!BB139,IF(AND($E$3=3),'Marks Entry 3rd'!BB139,IF(AND($E$3=4),'Marks Entry 4th'!BB139,"")))))</f>
        <v/>
      </c>
      <c r="DO140" s="328" t="str">
        <f t="shared" si="150"/>
        <v/>
      </c>
      <c r="DP140" s="73"/>
      <c r="DW140" s="75">
        <f>IF(AND($E$3=1),'Marks Entry 1st'!I139,IF(AND($E$3=2),'Marks Entry 2nd'!I139,IF(AND($E$3=3),'Marks Entry 3rd'!I139,IF(AND($E$3=4),'Marks Entry 4th'!I139,""))))</f>
        <v>0</v>
      </c>
    </row>
    <row r="141" spans="1:127" ht="18.899999999999999" customHeight="1">
      <c r="A141" s="94">
        <v>134</v>
      </c>
      <c r="B141" s="94" t="str">
        <f>IF(OR(DW141=0,DW141=""),"",IF(AND($E$3=1),'Marks Entry 1st'!I140,IF(AND($E$3=2),'Marks Entry 2nd'!I140,IF(AND($E$3=3),'Marks Entry 3rd'!I140,IF(AND($E$3=4),'Marks Entry 4th'!I140,"")))))</f>
        <v/>
      </c>
      <c r="C141" s="95" t="str">
        <f>IF(OR(B141=0,B141=""),"",IF(AND($E$3=1),'Marks Entry 1st'!B140,IF(AND($E$3=2),'Marks Entry 2nd'!B140,IF(AND($E$3=3),'Marks Entry 3rd'!B140,IF(AND($E$3=4),'Marks Entry 4th'!B140,"")))))</f>
        <v/>
      </c>
      <c r="D141" s="95" t="str">
        <f>IF(OR(B141=0,B141=""),"",IF(AND($E$3=1),'Marks Entry 1st'!C140,IF(AND($E$3=2),'Marks Entry 2nd'!C140,IF(AND($E$3=3),'Marks Entry 3rd'!C140,IF(AND($E$3=4),'Marks Entry 4th'!C140,"")))))</f>
        <v/>
      </c>
      <c r="E141" s="96" t="str">
        <f>IF(OR(B141=0,B141=""),"",IF(AND($E$3=1),'Marks Entry 1st'!E140,IF(AND($E$3=2),'Marks Entry 2nd'!E140,IF(AND($E$3=3),'Marks Entry 3rd'!E140,IF(AND($E$3=4),'Marks Entry 4th'!E140,"")))))</f>
        <v/>
      </c>
      <c r="F141" s="95" t="str">
        <f>IF(OR(B141=0,B141=""),"",IF(AND($E$3=1),'Marks Entry 1st'!D140,IF(AND($E$3=2),'Marks Entry 2nd'!D140,IF(AND($E$3=3),'Marks Entry 3rd'!D140,IF(AND($E$3=4),'Marks Entry 4th'!D140,"")))))</f>
        <v/>
      </c>
      <c r="G141" s="90" t="str">
        <f>IF(OR(B141=0,B141=""),"",IF(AND($E$3=1),'Marks Entry 1st'!F140,IF(AND($E$3=2),'Marks Entry 2nd'!F140,IF(AND($E$3=3),'Marks Entry 3rd'!F140,IF(AND($E$3=4),'Marks Entry 4th'!F140,"")))))</f>
        <v/>
      </c>
      <c r="H141" s="90" t="str">
        <f>IF(OR(B141=0,B141=""),"",IF(AND($E$3=1),'Marks Entry 1st'!G140,IF(AND($E$3=2),'Marks Entry 2nd'!G140,IF(AND($E$3=3),'Marks Entry 3rd'!G140,IF(AND($E$3=4),'Marks Entry 4th'!G140,"")))))</f>
        <v/>
      </c>
      <c r="I141" s="90" t="str">
        <f>IF(OR(B141=0,B141=""),"",IF(AND($E$3=1),'Marks Entry 1st'!H140,IF(AND($E$3=2),'Marks Entry 2nd'!H140,IF(AND($E$3=3),'Marks Entry 3rd'!H140,IF(AND($E$3=4),'Marks Entry 4th'!H140,"")))))</f>
        <v/>
      </c>
      <c r="J141" s="379" t="str">
        <f>IF(OR(B141=0,B141=""),"",IF(AND($E$3=1),'Marks Entry 1st'!J140,IF(AND($E$3=2),'Marks Entry 2nd'!J140,IF(AND($E$3=3),'Marks Entry 3rd'!J140,IF(AND($E$3=4),'Marks Entry 4th'!J140,"")))))</f>
        <v/>
      </c>
      <c r="K141" s="379" t="str">
        <f>IF(OR(B141=0,B141=""),"",IF(AND($E$3=1),'Marks Entry 1st'!K140,IF(AND($E$3=2),'Marks Entry 2nd'!K140,IF(AND($E$3=3),'Marks Entry 3rd'!K140,IF(AND($E$3=4),'Marks Entry 4th'!K140,"")))))</f>
        <v/>
      </c>
      <c r="L141" s="180" t="str">
        <f>IF(OR($E141="",$G141=""),"",IF(AND($E$3=1),'Marks Entry 1st'!L140,IF(AND($E$3=2),'Marks Entry 2nd'!L140,IF(AND($E$3=3),'Marks Entry 3rd'!L140,IF(AND($E$3=4),'Marks Entry 4th'!L140,"")))))</f>
        <v/>
      </c>
      <c r="M141" s="180" t="str">
        <f>IF(OR($E141="",$G141=""),"",IF(AND($E$3=1),'Marks Entry 1st'!M140,IF(AND($E$3=2),'Marks Entry 2nd'!M140,IF(AND($E$3=3),'Marks Entry 3rd'!M140,IF(AND($E$3=4),'Marks Entry 4th'!M140,"")))))</f>
        <v/>
      </c>
      <c r="N141" s="87" t="str">
        <f t="shared" si="151"/>
        <v/>
      </c>
      <c r="O141" s="180" t="str">
        <f>IF(OR($E141="",$G141=""),"",IF(AND($E$3=1),'Marks Entry 1st'!N140,IF(AND($E$3=2),'Marks Entry 2nd'!N140,IF(AND($E$3=3),'Marks Entry 3rd'!N140,IF(AND($E$3=4),'Marks Entry 4th'!N140,"")))))</f>
        <v/>
      </c>
      <c r="P141" s="180" t="str">
        <f>IF(OR($E141="",$G141=""),"",IF(AND($E$3=1),'Marks Entry 1st'!O140,IF(AND($E$3=2),'Marks Entry 2nd'!O140,IF(AND($E$3=3),'Marks Entry 3rd'!O140,IF(AND($E$3=4),'Marks Entry 4th'!O140,"")))))</f>
        <v/>
      </c>
      <c r="Q141" s="180" t="str">
        <f>IF(OR($E141="",$G141=""),"",IF(AND($E$3=1),'Marks Entry 1st'!P140,IF(AND($E$3=2),'Marks Entry 2nd'!P140,IF(AND($E$3=3),'Marks Entry 3rd'!P140,IF(AND($E$3=4),'Marks Entry 4th'!P140,"")))))</f>
        <v/>
      </c>
      <c r="R141" s="91" t="str">
        <f t="shared" si="152"/>
        <v/>
      </c>
      <c r="S141" s="87">
        <f t="shared" si="153"/>
        <v>0</v>
      </c>
      <c r="T141" s="93" t="str">
        <f>IF(OR($E141="",$G141=""),"",IF(AND($E$3=1),'Marks Entry 1st'!Q140,IF(AND($E$3=2),'Marks Entry 2nd'!Q140,IF(AND($E$3=3),'Marks Entry 3rd'!Q140,IF(AND($E$3=4),'Marks Entry 4th'!Q140,"")))))</f>
        <v/>
      </c>
      <c r="U141" s="93" t="str">
        <f>IF(OR($E141="",$G141=""),"",IF(AND($E$3=1),'Marks Entry 1st'!R140,IF(AND($E$3=2),'Marks Entry 2nd'!R140,IF(AND($E$3=3),'Marks Entry 3rd'!R140,IF(AND($E$3=4),'Marks Entry 4th'!R140,"")))))</f>
        <v/>
      </c>
      <c r="V141" s="93" t="str">
        <f>IF(OR($E141="",$G141=""),"",IF(AND($E$3=1),'Marks Entry 1st'!S140,IF(AND($E$3=2),'Marks Entry 2nd'!S140,IF(AND($E$3=3),'Marks Entry 3rd'!S140,IF(AND($E$3=4),'Marks Entry 4th'!S140,"")))))</f>
        <v/>
      </c>
      <c r="W141" s="92" t="str">
        <f t="shared" si="154"/>
        <v/>
      </c>
      <c r="X141" s="87" t="str">
        <f t="shared" si="155"/>
        <v/>
      </c>
      <c r="Y141" s="144">
        <f t="shared" si="156"/>
        <v>0</v>
      </c>
      <c r="Z141" s="144" t="str">
        <f t="shared" si="157"/>
        <v/>
      </c>
      <c r="AA141" s="144" t="str">
        <f t="shared" si="130"/>
        <v/>
      </c>
      <c r="AB141" s="144" t="str">
        <f t="shared" si="158"/>
        <v/>
      </c>
      <c r="AC141" s="144" t="str">
        <f t="shared" si="131"/>
        <v/>
      </c>
      <c r="AD141" s="148" t="str">
        <f t="shared" si="132"/>
        <v/>
      </c>
      <c r="AE141" s="180" t="str">
        <f>IF(OR($E141="",$G141=""),"",IF(AND($E$3=1),'Marks Entry 1st'!T140,IF(AND($E$3=2),'Marks Entry 2nd'!T140,IF(AND($E$3=3),'Marks Entry 3rd'!T140,IF(AND($E$3=4),'Marks Entry 4th'!T140,"")))))</f>
        <v/>
      </c>
      <c r="AF141" s="180" t="str">
        <f>IF(OR($E141="",$G141=""),"",IF(AND($E$3=1),'Marks Entry 1st'!U140,IF(AND($E$3=2),'Marks Entry 2nd'!U140,IF(AND($E$3=3),'Marks Entry 3rd'!U140,IF(AND($E$3=4),'Marks Entry 4th'!U140,"")))))</f>
        <v/>
      </c>
      <c r="AG141" s="87" t="str">
        <f t="shared" si="159"/>
        <v/>
      </c>
      <c r="AH141" s="180" t="str">
        <f>IF(OR($E141="",$G141=""),"",IF(AND($E$3=1),'Marks Entry 1st'!V140,IF(AND($E$3=2),'Marks Entry 2nd'!V140,IF(AND($E$3=3),'Marks Entry 3rd'!V140,IF(AND($E$3=4),'Marks Entry 4th'!V140,"")))))</f>
        <v/>
      </c>
      <c r="AI141" s="180" t="str">
        <f>IF(OR($E141="",$G141=""),"",IF(AND($E$3=1),'Marks Entry 1st'!W140,IF(AND($E$3=2),'Marks Entry 2nd'!W140,IF(AND($E$3=3),'Marks Entry 3rd'!W140,IF(AND($E$3=4),'Marks Entry 4th'!W140,"")))))</f>
        <v/>
      </c>
      <c r="AJ141" s="180" t="str">
        <f>IF(OR($E141="",$G141=""),"",IF(AND($E$3=1),'Marks Entry 1st'!X140,IF(AND($E$3=2),'Marks Entry 2nd'!X140,IF(AND($E$3=3),'Marks Entry 3rd'!X140,IF(AND($E$3=4),'Marks Entry 4th'!X140,"")))))</f>
        <v/>
      </c>
      <c r="AK141" s="91" t="str">
        <f t="shared" si="160"/>
        <v/>
      </c>
      <c r="AL141" s="87">
        <f t="shared" si="161"/>
        <v>0</v>
      </c>
      <c r="AM141" s="93" t="str">
        <f>IF(OR($E141="",$G141=""),"",IF(AND($E$3=1),'Marks Entry 1st'!Y140,IF(AND($E$3=2),'Marks Entry 2nd'!Y140,IF(AND($E$3=3),'Marks Entry 3rd'!Y140,IF(AND($E$3=4),'Marks Entry 4th'!Y140,"")))))</f>
        <v/>
      </c>
      <c r="AN141" s="93" t="str">
        <f>IF(OR($E141="",$G141=""),"",IF(AND($E$3=1),'Marks Entry 1st'!Z140,IF(AND($E$3=2),'Marks Entry 2nd'!Z140,IF(AND($E$3=3),'Marks Entry 3rd'!Z140,IF(AND($E$3=4),'Marks Entry 4th'!Z140,"")))))</f>
        <v/>
      </c>
      <c r="AO141" s="93" t="str">
        <f>IF(OR($E141="",$G141=""),"",IF(AND($E$3=1),'Marks Entry 1st'!AA140,IF(AND($E$3=2),'Marks Entry 2nd'!AA140,IF(AND($E$3=3),'Marks Entry 3rd'!AA140,IF(AND($E$3=4),'Marks Entry 4th'!AA140,"")))))</f>
        <v/>
      </c>
      <c r="AP141" s="92" t="str">
        <f t="shared" si="162"/>
        <v/>
      </c>
      <c r="AQ141" s="87" t="str">
        <f t="shared" si="163"/>
        <v/>
      </c>
      <c r="AR141" s="144">
        <f t="shared" si="164"/>
        <v>0</v>
      </c>
      <c r="AS141" s="144" t="str">
        <f t="shared" si="165"/>
        <v/>
      </c>
      <c r="AT141" s="144" t="str">
        <f t="shared" si="133"/>
        <v/>
      </c>
      <c r="AU141" s="144" t="str">
        <f t="shared" si="166"/>
        <v/>
      </c>
      <c r="AV141" s="144" t="str">
        <f t="shared" si="134"/>
        <v/>
      </c>
      <c r="AW141" s="148" t="str">
        <f t="shared" si="135"/>
        <v/>
      </c>
      <c r="AX141" s="180" t="str">
        <f>IF(OR($E141="",$G141=""),"",IF(AND($E$3=1),'Marks Entry 1st'!AB140,IF(AND($E$3=2),'Marks Entry 2nd'!AB140,IF(AND($E$3=3),'Marks Entry 3rd'!AB140,IF(AND($E$3=4),'Marks Entry 4th'!AB140,"")))))</f>
        <v/>
      </c>
      <c r="AY141" s="180" t="str">
        <f>IF(OR($E141="",$G141=""),"",IF(AND($E$3=1),'Marks Entry 1st'!AC140,IF(AND($E$3=2),'Marks Entry 2nd'!AC140,IF(AND($E$3=3),'Marks Entry 3rd'!AC140,IF(AND($E$3=4),'Marks Entry 4th'!AC140,"")))))</f>
        <v/>
      </c>
      <c r="AZ141" s="87" t="str">
        <f t="shared" si="167"/>
        <v/>
      </c>
      <c r="BA141" s="180" t="str">
        <f>IF(OR($E141="",$G141=""),"",IF(AND($E$3=1),'Marks Entry 1st'!AD140,IF(AND($E$3=2),'Marks Entry 2nd'!AD140,IF(AND($E$3=3),'Marks Entry 3rd'!AD140,IF(AND($E$3=4),'Marks Entry 4th'!AD140,"")))))</f>
        <v/>
      </c>
      <c r="BB141" s="180" t="str">
        <f>IF(OR($E141="",$G141=""),"",IF(AND($E$3=1),'Marks Entry 1st'!AE140,IF(AND($E$3=2),'Marks Entry 2nd'!AE140,IF(AND($E$3=3),'Marks Entry 3rd'!AE140,IF(AND($E$3=4),'Marks Entry 4th'!AE140,"")))))</f>
        <v/>
      </c>
      <c r="BC141" s="180" t="str">
        <f>IF(OR($E141="",$G141=""),"",IF(AND($E$3=1),'Marks Entry 1st'!AF140,IF(AND($E$3=2),'Marks Entry 2nd'!AF140,IF(AND($E$3=3),'Marks Entry 3rd'!AF140,IF(AND($E$3=4),'Marks Entry 4th'!AF140,"")))))</f>
        <v/>
      </c>
      <c r="BD141" s="91" t="str">
        <f t="shared" si="168"/>
        <v/>
      </c>
      <c r="BE141" s="87">
        <f t="shared" si="169"/>
        <v>0</v>
      </c>
      <c r="BF141" s="93" t="str">
        <f>IF(OR($E141="",$G141=""),"",IF(AND($E$3=1),'Marks Entry 1st'!AG140,IF(AND($E$3=2),'Marks Entry 2nd'!AG140,IF(AND($E$3=3),'Marks Entry 3rd'!AG140,IF(AND($E$3=4),'Marks Entry 4th'!AG140,"")))))</f>
        <v/>
      </c>
      <c r="BG141" s="93" t="str">
        <f>IF(OR($E141="",$G141=""),"",IF(AND($E$3=1),'Marks Entry 1st'!AH140,IF(AND($E$3=2),'Marks Entry 2nd'!AH140,IF(AND($E$3=3),'Marks Entry 3rd'!AH140,IF(AND($E$3=4),'Marks Entry 4th'!AH140,"")))))</f>
        <v/>
      </c>
      <c r="BH141" s="93" t="str">
        <f>IF(OR($E141="",$G141=""),"",IF(AND($E$3=1),'Marks Entry 1st'!AI140,IF(AND($E$3=2),'Marks Entry 2nd'!AI140,IF(AND($E$3=3),'Marks Entry 3rd'!AI140,IF(AND($E$3=4),'Marks Entry 4th'!AI140,"")))))</f>
        <v/>
      </c>
      <c r="BI141" s="92" t="str">
        <f t="shared" si="170"/>
        <v/>
      </c>
      <c r="BJ141" s="87" t="str">
        <f t="shared" si="171"/>
        <v/>
      </c>
      <c r="BK141" s="144">
        <f t="shared" si="172"/>
        <v>0</v>
      </c>
      <c r="BL141" s="144" t="str">
        <f t="shared" si="173"/>
        <v/>
      </c>
      <c r="BM141" s="144" t="str">
        <f t="shared" si="136"/>
        <v/>
      </c>
      <c r="BN141" s="144" t="str">
        <f t="shared" si="174"/>
        <v/>
      </c>
      <c r="BO141" s="144" t="str">
        <f t="shared" si="137"/>
        <v/>
      </c>
      <c r="BP141" s="148" t="str">
        <f t="shared" si="138"/>
        <v/>
      </c>
      <c r="BQ141" s="180" t="str">
        <f>IF(OR($E141="",$G141=""),"",IF(AND($E$3=1),'Marks Entry 1st'!AJ140,IF(AND($E$3=2),'Marks Entry 2nd'!AJ140,IF(AND($E$3=3),'Marks Entry 3rd'!AJ140,IF(AND($E$3=4),'Marks Entry 4th'!AJ140,"")))))</f>
        <v/>
      </c>
      <c r="BR141" s="180" t="str">
        <f>IF(OR($E141="",$G141=""),"",IF(AND($E$3=1),'Marks Entry 1st'!AK140,IF(AND($E$3=2),'Marks Entry 2nd'!AK140,IF(AND($E$3=3),'Marks Entry 3rd'!AK140,IF(AND($E$3=4),'Marks Entry 4th'!AK140,"")))))</f>
        <v/>
      </c>
      <c r="BS141" s="87" t="str">
        <f t="shared" si="175"/>
        <v/>
      </c>
      <c r="BT141" s="180" t="str">
        <f>IF(OR($E141="",$G141=""),"",IF(AND($E$3=1),'Marks Entry 1st'!AL140,IF(AND($E$3=2),'Marks Entry 2nd'!AL140,IF(AND($E$3=3),'Marks Entry 3rd'!AL140,IF(AND($E$3=4),'Marks Entry 4th'!AL140,"")))))</f>
        <v/>
      </c>
      <c r="BU141" s="180" t="str">
        <f>IF(OR($E141="",$G141=""),"",IF(AND($E$3=1),'Marks Entry 1st'!AM140,IF(AND($E$3=2),'Marks Entry 2nd'!AM140,IF(AND($E$3=3),'Marks Entry 3rd'!AM140,IF(AND($E$3=4),'Marks Entry 4th'!AM140,"")))))</f>
        <v/>
      </c>
      <c r="BV141" s="180" t="str">
        <f>IF(OR($E141="",$G141=""),"",IF(AND($E$3=1),'Marks Entry 1st'!AN140,IF(AND($E$3=2),'Marks Entry 2nd'!AN140,IF(AND($E$3=3),'Marks Entry 3rd'!AN140,IF(AND($E$3=4),'Marks Entry 4th'!AN140,"")))))</f>
        <v/>
      </c>
      <c r="BW141" s="91" t="str">
        <f t="shared" si="176"/>
        <v/>
      </c>
      <c r="BX141" s="87">
        <f t="shared" si="177"/>
        <v>0</v>
      </c>
      <c r="BY141" s="93" t="str">
        <f>IF(OR($E141="",$G141=""),"",IF(AND($E$3=1),'Marks Entry 1st'!AO140,IF(AND($E$3=2),'Marks Entry 2nd'!AO140,IF(AND($E$3=3),'Marks Entry 3rd'!AO140,IF(AND($E$3=4),'Marks Entry 4th'!AO140,"")))))</f>
        <v/>
      </c>
      <c r="BZ141" s="93" t="str">
        <f>IF(OR($E141="",$G141=""),"",IF(AND($E$3=1),'Marks Entry 1st'!AP140,IF(AND($E$3=2),'Marks Entry 2nd'!AP140,IF(AND($E$3=3),'Marks Entry 3rd'!AP140,IF(AND($E$3=4),'Marks Entry 4th'!AP140,"")))))</f>
        <v/>
      </c>
      <c r="CA141" s="93" t="str">
        <f>IF(OR($E141="",$G141=""),"",IF(AND($E$3=1),'Marks Entry 1st'!AQ140,IF(AND($E$3=2),'Marks Entry 2nd'!AQ140,IF(AND($E$3=3),'Marks Entry 3rd'!AQ140,IF(AND($E$3=4),'Marks Entry 4th'!AQ140,"")))))</f>
        <v/>
      </c>
      <c r="CB141" s="92" t="str">
        <f t="shared" si="178"/>
        <v/>
      </c>
      <c r="CC141" s="87" t="str">
        <f t="shared" si="179"/>
        <v/>
      </c>
      <c r="CD141" s="144">
        <f t="shared" si="180"/>
        <v>0</v>
      </c>
      <c r="CE141" s="144" t="str">
        <f t="shared" si="181"/>
        <v/>
      </c>
      <c r="CF141" s="144" t="str">
        <f t="shared" si="139"/>
        <v/>
      </c>
      <c r="CG141" s="144" t="str">
        <f t="shared" si="182"/>
        <v/>
      </c>
      <c r="CH141" s="144" t="str">
        <f t="shared" si="140"/>
        <v/>
      </c>
      <c r="CI141" s="148" t="str">
        <f t="shared" si="141"/>
        <v/>
      </c>
      <c r="CJ141" s="380" t="str">
        <f>IF(OR($E141="",$G141=""),"",IF(AND($E$3=1),'Marks Entry 1st'!AR140,IF(AND($E$3=2),'Marks Entry 2nd'!AR140,IF(AND($E$3=3),'Marks Entry 3rd'!AR140,IF(AND($E$3=4),'Marks Entry 4th'!AR140,"")))))</f>
        <v/>
      </c>
      <c r="CK141" s="380" t="str">
        <f>IF(OR($E141="",$G141=""),"",IF(AND($E$3=1),'Marks Entry 1st'!AS140,IF(AND($E$3=2),'Marks Entry 2nd'!AS140,IF(AND($E$3=3),'Marks Entry 3rd'!AS140,IF(AND($E$3=4),'Marks Entry 4th'!AS140,"")))))</f>
        <v/>
      </c>
      <c r="CL141" s="380" t="str">
        <f>IF(OR($E141="",$G141=""),"",IF(AND($E$3=1),'Marks Entry 1st'!AT140,IF(AND($E$3=2),'Marks Entry 2nd'!AT140,IF(AND($E$3=3),'Marks Entry 3rd'!AT140,IF(AND($E$3=4),'Marks Entry 4th'!AT140,"")))))</f>
        <v/>
      </c>
      <c r="CM141" s="181" t="str">
        <f t="shared" si="183"/>
        <v/>
      </c>
      <c r="CN141" s="182">
        <f t="shared" si="184"/>
        <v>0</v>
      </c>
      <c r="CO141" s="182" t="str">
        <f t="shared" si="185"/>
        <v/>
      </c>
      <c r="CP141" s="182" t="str">
        <f t="shared" si="186"/>
        <v/>
      </c>
      <c r="CQ141" s="147" t="str">
        <f t="shared" si="142"/>
        <v/>
      </c>
      <c r="CR141" s="380" t="str">
        <f>IF(OR($E141="",$G141=""),"",IF(AND($E$3=1),'Marks Entry 1st'!AU140,IF(AND($E$3=2),'Marks Entry 2nd'!AU140,IF(AND($E$3=3),'Marks Entry 3rd'!AU140,IF(AND($E$3=4),'Marks Entry 4th'!AU140,"")))))</f>
        <v/>
      </c>
      <c r="CS141" s="380" t="str">
        <f>IF(OR($E141="",$G141=""),"",IF(AND($E$3=1),'Marks Entry 1st'!AV140,IF(AND($E$3=2),'Marks Entry 2nd'!AV140,IF(AND($E$3=3),'Marks Entry 3rd'!AV140,IF(AND($E$3=4),'Marks Entry 4th'!AV140,"")))))</f>
        <v/>
      </c>
      <c r="CT141" s="380" t="str">
        <f>IF(OR($E141="",$G141=""),"",IF(AND($E$3=1),'Marks Entry 1st'!AW140,IF(AND($E$3=2),'Marks Entry 2nd'!AW140,IF(AND($E$3=3),'Marks Entry 3rd'!AW140,IF(AND($E$3=4),'Marks Entry 4th'!AW140,"")))))</f>
        <v/>
      </c>
      <c r="CU141" s="181" t="str">
        <f t="shared" si="187"/>
        <v/>
      </c>
      <c r="CV141" s="182">
        <f t="shared" si="188"/>
        <v>0</v>
      </c>
      <c r="CW141" s="182" t="str">
        <f t="shared" si="189"/>
        <v/>
      </c>
      <c r="CX141" s="182" t="str">
        <f t="shared" si="190"/>
        <v/>
      </c>
      <c r="CY141" s="147" t="str">
        <f t="shared" si="143"/>
        <v/>
      </c>
      <c r="CZ141" s="380" t="str">
        <f>IF(OR($E141="",$G141=""),"",IF(AND($E$3=1),'Marks Entry 1st'!AX140,IF(AND($E$3=2),'Marks Entry 2nd'!AX140,IF(AND($E$3=3),'Marks Entry 3rd'!AX140,IF(AND($E$3=4),'Marks Entry 4th'!AX140,"")))))</f>
        <v/>
      </c>
      <c r="DA141" s="380" t="str">
        <f>IF(OR($E141="",$G141=""),"",IF(AND($E$3=1),'Marks Entry 1st'!AY140,IF(AND($E$3=2),'Marks Entry 2nd'!AY140,IF(AND($E$3=3),'Marks Entry 3rd'!AY140,IF(AND($E$3=4),'Marks Entry 4th'!AY140,"")))))</f>
        <v/>
      </c>
      <c r="DB141" s="380" t="str">
        <f>IF(OR($E141="",$G141=""),"",IF(AND($E$3=1),'Marks Entry 1st'!AZ140,IF(AND($E$3=2),'Marks Entry 2nd'!AZ140,IF(AND($E$3=3),'Marks Entry 3rd'!AZ140,IF(AND($E$3=4),'Marks Entry 4th'!AZ140,"")))))</f>
        <v/>
      </c>
      <c r="DC141" s="181" t="str">
        <f t="shared" si="191"/>
        <v/>
      </c>
      <c r="DD141" s="182">
        <f t="shared" si="192"/>
        <v>0</v>
      </c>
      <c r="DE141" s="182" t="str">
        <f t="shared" si="193"/>
        <v/>
      </c>
      <c r="DF141" s="182" t="str">
        <f t="shared" si="194"/>
        <v/>
      </c>
      <c r="DG141" s="147" t="str">
        <f t="shared" si="144"/>
        <v/>
      </c>
      <c r="DH141" s="104" t="str">
        <f t="shared" si="145"/>
        <v/>
      </c>
      <c r="DI141" s="105" t="str">
        <f t="shared" si="146"/>
        <v/>
      </c>
      <c r="DJ141" s="111" t="str">
        <f t="shared" si="147"/>
        <v/>
      </c>
      <c r="DK141" s="112" t="str">
        <f t="shared" si="148"/>
        <v/>
      </c>
      <c r="DL141" s="386" t="str">
        <f t="shared" si="149"/>
        <v/>
      </c>
      <c r="DM141" s="72" t="str">
        <f>IF(OR($E141="",$G141=""),"",IF(AND($E$3=1),'Marks Entry 1st'!BA140,IF(AND($E$3=2),'Marks Entry 2nd'!BA140,IF(AND($E$3=3),'Marks Entry 3rd'!BA140,IF(AND($E$3=4),'Marks Entry 4th'!BA140,"")))))</f>
        <v/>
      </c>
      <c r="DN141" s="72" t="str">
        <f>IF(OR($E141="",$G141=""),"",IF(AND($E$3=1),'Marks Entry 1st'!BB140,IF(AND($E$3=2),'Marks Entry 2nd'!BB140,IF(AND($E$3=3),'Marks Entry 3rd'!BB140,IF(AND($E$3=4),'Marks Entry 4th'!BB140,"")))))</f>
        <v/>
      </c>
      <c r="DO141" s="328" t="str">
        <f t="shared" si="150"/>
        <v/>
      </c>
      <c r="DP141" s="73"/>
      <c r="DW141" s="75">
        <f>IF(AND($E$3=1),'Marks Entry 1st'!I140,IF(AND($E$3=2),'Marks Entry 2nd'!I140,IF(AND($E$3=3),'Marks Entry 3rd'!I140,IF(AND($E$3=4),'Marks Entry 4th'!I140,""))))</f>
        <v>0</v>
      </c>
    </row>
    <row r="142" spans="1:127" ht="18.899999999999999" customHeight="1">
      <c r="A142" s="94">
        <v>135</v>
      </c>
      <c r="B142" s="94" t="str">
        <f>IF(OR(DW142=0,DW142=""),"",IF(AND($E$3=1),'Marks Entry 1st'!I141,IF(AND($E$3=2),'Marks Entry 2nd'!I141,IF(AND($E$3=3),'Marks Entry 3rd'!I141,IF(AND($E$3=4),'Marks Entry 4th'!I141,"")))))</f>
        <v/>
      </c>
      <c r="C142" s="95" t="str">
        <f>IF(OR(B142=0,B142=""),"",IF(AND($E$3=1),'Marks Entry 1st'!B141,IF(AND($E$3=2),'Marks Entry 2nd'!B141,IF(AND($E$3=3),'Marks Entry 3rd'!B141,IF(AND($E$3=4),'Marks Entry 4th'!B141,"")))))</f>
        <v/>
      </c>
      <c r="D142" s="95" t="str">
        <f>IF(OR(B142=0,B142=""),"",IF(AND($E$3=1),'Marks Entry 1st'!C141,IF(AND($E$3=2),'Marks Entry 2nd'!C141,IF(AND($E$3=3),'Marks Entry 3rd'!C141,IF(AND($E$3=4),'Marks Entry 4th'!C141,"")))))</f>
        <v/>
      </c>
      <c r="E142" s="96" t="str">
        <f>IF(OR(B142=0,B142=""),"",IF(AND($E$3=1),'Marks Entry 1st'!E141,IF(AND($E$3=2),'Marks Entry 2nd'!E141,IF(AND($E$3=3),'Marks Entry 3rd'!E141,IF(AND($E$3=4),'Marks Entry 4th'!E141,"")))))</f>
        <v/>
      </c>
      <c r="F142" s="95" t="str">
        <f>IF(OR(B142=0,B142=""),"",IF(AND($E$3=1),'Marks Entry 1st'!D141,IF(AND($E$3=2),'Marks Entry 2nd'!D141,IF(AND($E$3=3),'Marks Entry 3rd'!D141,IF(AND($E$3=4),'Marks Entry 4th'!D141,"")))))</f>
        <v/>
      </c>
      <c r="G142" s="90" t="str">
        <f>IF(OR(B142=0,B142=""),"",IF(AND($E$3=1),'Marks Entry 1st'!F141,IF(AND($E$3=2),'Marks Entry 2nd'!F141,IF(AND($E$3=3),'Marks Entry 3rd'!F141,IF(AND($E$3=4),'Marks Entry 4th'!F141,"")))))</f>
        <v/>
      </c>
      <c r="H142" s="90" t="str">
        <f>IF(OR(B142=0,B142=""),"",IF(AND($E$3=1),'Marks Entry 1st'!G141,IF(AND($E$3=2),'Marks Entry 2nd'!G141,IF(AND($E$3=3),'Marks Entry 3rd'!G141,IF(AND($E$3=4),'Marks Entry 4th'!G141,"")))))</f>
        <v/>
      </c>
      <c r="I142" s="90" t="str">
        <f>IF(OR(B142=0,B142=""),"",IF(AND($E$3=1),'Marks Entry 1st'!H141,IF(AND($E$3=2),'Marks Entry 2nd'!H141,IF(AND($E$3=3),'Marks Entry 3rd'!H141,IF(AND($E$3=4),'Marks Entry 4th'!H141,"")))))</f>
        <v/>
      </c>
      <c r="J142" s="379" t="str">
        <f>IF(OR(B142=0,B142=""),"",IF(AND($E$3=1),'Marks Entry 1st'!J141,IF(AND($E$3=2),'Marks Entry 2nd'!J141,IF(AND($E$3=3),'Marks Entry 3rd'!J141,IF(AND($E$3=4),'Marks Entry 4th'!J141,"")))))</f>
        <v/>
      </c>
      <c r="K142" s="379" t="str">
        <f>IF(OR(B142=0,B142=""),"",IF(AND($E$3=1),'Marks Entry 1st'!K141,IF(AND($E$3=2),'Marks Entry 2nd'!K141,IF(AND($E$3=3),'Marks Entry 3rd'!K141,IF(AND($E$3=4),'Marks Entry 4th'!K141,"")))))</f>
        <v/>
      </c>
      <c r="L142" s="180" t="str">
        <f>IF(OR($E142="",$G142=""),"",IF(AND($E$3=1),'Marks Entry 1st'!L141,IF(AND($E$3=2),'Marks Entry 2nd'!L141,IF(AND($E$3=3),'Marks Entry 3rd'!L141,IF(AND($E$3=4),'Marks Entry 4th'!L141,"")))))</f>
        <v/>
      </c>
      <c r="M142" s="180" t="str">
        <f>IF(OR($E142="",$G142=""),"",IF(AND($E$3=1),'Marks Entry 1st'!M141,IF(AND($E$3=2),'Marks Entry 2nd'!M141,IF(AND($E$3=3),'Marks Entry 3rd'!M141,IF(AND($E$3=4),'Marks Entry 4th'!M141,"")))))</f>
        <v/>
      </c>
      <c r="N142" s="87" t="str">
        <f t="shared" si="151"/>
        <v/>
      </c>
      <c r="O142" s="180" t="str">
        <f>IF(OR($E142="",$G142=""),"",IF(AND($E$3=1),'Marks Entry 1st'!N141,IF(AND($E$3=2),'Marks Entry 2nd'!N141,IF(AND($E$3=3),'Marks Entry 3rd'!N141,IF(AND($E$3=4),'Marks Entry 4th'!N141,"")))))</f>
        <v/>
      </c>
      <c r="P142" s="180" t="str">
        <f>IF(OR($E142="",$G142=""),"",IF(AND($E$3=1),'Marks Entry 1st'!O141,IF(AND($E$3=2),'Marks Entry 2nd'!O141,IF(AND($E$3=3),'Marks Entry 3rd'!O141,IF(AND($E$3=4),'Marks Entry 4th'!O141,"")))))</f>
        <v/>
      </c>
      <c r="Q142" s="180" t="str">
        <f>IF(OR($E142="",$G142=""),"",IF(AND($E$3=1),'Marks Entry 1st'!P141,IF(AND($E$3=2),'Marks Entry 2nd'!P141,IF(AND($E$3=3),'Marks Entry 3rd'!P141,IF(AND($E$3=4),'Marks Entry 4th'!P141,"")))))</f>
        <v/>
      </c>
      <c r="R142" s="91" t="str">
        <f t="shared" si="152"/>
        <v/>
      </c>
      <c r="S142" s="87">
        <f t="shared" si="153"/>
        <v>0</v>
      </c>
      <c r="T142" s="93" t="str">
        <f>IF(OR($E142="",$G142=""),"",IF(AND($E$3=1),'Marks Entry 1st'!Q141,IF(AND($E$3=2),'Marks Entry 2nd'!Q141,IF(AND($E$3=3),'Marks Entry 3rd'!Q141,IF(AND($E$3=4),'Marks Entry 4th'!Q141,"")))))</f>
        <v/>
      </c>
      <c r="U142" s="93" t="str">
        <f>IF(OR($E142="",$G142=""),"",IF(AND($E$3=1),'Marks Entry 1st'!R141,IF(AND($E$3=2),'Marks Entry 2nd'!R141,IF(AND($E$3=3),'Marks Entry 3rd'!R141,IF(AND($E$3=4),'Marks Entry 4th'!R141,"")))))</f>
        <v/>
      </c>
      <c r="V142" s="93" t="str">
        <f>IF(OR($E142="",$G142=""),"",IF(AND($E$3=1),'Marks Entry 1st'!S141,IF(AND($E$3=2),'Marks Entry 2nd'!S141,IF(AND($E$3=3),'Marks Entry 3rd'!S141,IF(AND($E$3=4),'Marks Entry 4th'!S141,"")))))</f>
        <v/>
      </c>
      <c r="W142" s="92" t="str">
        <f t="shared" si="154"/>
        <v/>
      </c>
      <c r="X142" s="87" t="str">
        <f t="shared" si="155"/>
        <v/>
      </c>
      <c r="Y142" s="144">
        <f t="shared" si="156"/>
        <v>0</v>
      </c>
      <c r="Z142" s="144" t="str">
        <f t="shared" si="157"/>
        <v/>
      </c>
      <c r="AA142" s="144" t="str">
        <f t="shared" si="130"/>
        <v/>
      </c>
      <c r="AB142" s="144" t="str">
        <f t="shared" si="158"/>
        <v/>
      </c>
      <c r="AC142" s="144" t="str">
        <f t="shared" si="131"/>
        <v/>
      </c>
      <c r="AD142" s="148" t="str">
        <f t="shared" si="132"/>
        <v/>
      </c>
      <c r="AE142" s="180" t="str">
        <f>IF(OR($E142="",$G142=""),"",IF(AND($E$3=1),'Marks Entry 1st'!T141,IF(AND($E$3=2),'Marks Entry 2nd'!T141,IF(AND($E$3=3),'Marks Entry 3rd'!T141,IF(AND($E$3=4),'Marks Entry 4th'!T141,"")))))</f>
        <v/>
      </c>
      <c r="AF142" s="180" t="str">
        <f>IF(OR($E142="",$G142=""),"",IF(AND($E$3=1),'Marks Entry 1st'!U141,IF(AND($E$3=2),'Marks Entry 2nd'!U141,IF(AND($E$3=3),'Marks Entry 3rd'!U141,IF(AND($E$3=4),'Marks Entry 4th'!U141,"")))))</f>
        <v/>
      </c>
      <c r="AG142" s="87" t="str">
        <f t="shared" si="159"/>
        <v/>
      </c>
      <c r="AH142" s="180" t="str">
        <f>IF(OR($E142="",$G142=""),"",IF(AND($E$3=1),'Marks Entry 1st'!V141,IF(AND($E$3=2),'Marks Entry 2nd'!V141,IF(AND($E$3=3),'Marks Entry 3rd'!V141,IF(AND($E$3=4),'Marks Entry 4th'!V141,"")))))</f>
        <v/>
      </c>
      <c r="AI142" s="180" t="str">
        <f>IF(OR($E142="",$G142=""),"",IF(AND($E$3=1),'Marks Entry 1st'!W141,IF(AND($E$3=2),'Marks Entry 2nd'!W141,IF(AND($E$3=3),'Marks Entry 3rd'!W141,IF(AND($E$3=4),'Marks Entry 4th'!W141,"")))))</f>
        <v/>
      </c>
      <c r="AJ142" s="180" t="str">
        <f>IF(OR($E142="",$G142=""),"",IF(AND($E$3=1),'Marks Entry 1st'!X141,IF(AND($E$3=2),'Marks Entry 2nd'!X141,IF(AND($E$3=3),'Marks Entry 3rd'!X141,IF(AND($E$3=4),'Marks Entry 4th'!X141,"")))))</f>
        <v/>
      </c>
      <c r="AK142" s="91" t="str">
        <f t="shared" si="160"/>
        <v/>
      </c>
      <c r="AL142" s="87">
        <f t="shared" si="161"/>
        <v>0</v>
      </c>
      <c r="AM142" s="93" t="str">
        <f>IF(OR($E142="",$G142=""),"",IF(AND($E$3=1),'Marks Entry 1st'!Y141,IF(AND($E$3=2),'Marks Entry 2nd'!Y141,IF(AND($E$3=3),'Marks Entry 3rd'!Y141,IF(AND($E$3=4),'Marks Entry 4th'!Y141,"")))))</f>
        <v/>
      </c>
      <c r="AN142" s="93" t="str">
        <f>IF(OR($E142="",$G142=""),"",IF(AND($E$3=1),'Marks Entry 1st'!Z141,IF(AND($E$3=2),'Marks Entry 2nd'!Z141,IF(AND($E$3=3),'Marks Entry 3rd'!Z141,IF(AND($E$3=4),'Marks Entry 4th'!Z141,"")))))</f>
        <v/>
      </c>
      <c r="AO142" s="93" t="str">
        <f>IF(OR($E142="",$G142=""),"",IF(AND($E$3=1),'Marks Entry 1st'!AA141,IF(AND($E$3=2),'Marks Entry 2nd'!AA141,IF(AND($E$3=3),'Marks Entry 3rd'!AA141,IF(AND($E$3=4),'Marks Entry 4th'!AA141,"")))))</f>
        <v/>
      </c>
      <c r="AP142" s="92" t="str">
        <f t="shared" si="162"/>
        <v/>
      </c>
      <c r="AQ142" s="87" t="str">
        <f t="shared" si="163"/>
        <v/>
      </c>
      <c r="AR142" s="144">
        <f t="shared" si="164"/>
        <v>0</v>
      </c>
      <c r="AS142" s="144" t="str">
        <f t="shared" si="165"/>
        <v/>
      </c>
      <c r="AT142" s="144" t="str">
        <f t="shared" si="133"/>
        <v/>
      </c>
      <c r="AU142" s="144" t="str">
        <f t="shared" si="166"/>
        <v/>
      </c>
      <c r="AV142" s="144" t="str">
        <f t="shared" si="134"/>
        <v/>
      </c>
      <c r="AW142" s="148" t="str">
        <f t="shared" si="135"/>
        <v/>
      </c>
      <c r="AX142" s="180" t="str">
        <f>IF(OR($E142="",$G142=""),"",IF(AND($E$3=1),'Marks Entry 1st'!AB141,IF(AND($E$3=2),'Marks Entry 2nd'!AB141,IF(AND($E$3=3),'Marks Entry 3rd'!AB141,IF(AND($E$3=4),'Marks Entry 4th'!AB141,"")))))</f>
        <v/>
      </c>
      <c r="AY142" s="180" t="str">
        <f>IF(OR($E142="",$G142=""),"",IF(AND($E$3=1),'Marks Entry 1st'!AC141,IF(AND($E$3=2),'Marks Entry 2nd'!AC141,IF(AND($E$3=3),'Marks Entry 3rd'!AC141,IF(AND($E$3=4),'Marks Entry 4th'!AC141,"")))))</f>
        <v/>
      </c>
      <c r="AZ142" s="87" t="str">
        <f t="shared" si="167"/>
        <v/>
      </c>
      <c r="BA142" s="180" t="str">
        <f>IF(OR($E142="",$G142=""),"",IF(AND($E$3=1),'Marks Entry 1st'!AD141,IF(AND($E$3=2),'Marks Entry 2nd'!AD141,IF(AND($E$3=3),'Marks Entry 3rd'!AD141,IF(AND($E$3=4),'Marks Entry 4th'!AD141,"")))))</f>
        <v/>
      </c>
      <c r="BB142" s="180" t="str">
        <f>IF(OR($E142="",$G142=""),"",IF(AND($E$3=1),'Marks Entry 1st'!AE141,IF(AND($E$3=2),'Marks Entry 2nd'!AE141,IF(AND($E$3=3),'Marks Entry 3rd'!AE141,IF(AND($E$3=4),'Marks Entry 4th'!AE141,"")))))</f>
        <v/>
      </c>
      <c r="BC142" s="180" t="str">
        <f>IF(OR($E142="",$G142=""),"",IF(AND($E$3=1),'Marks Entry 1st'!AF141,IF(AND($E$3=2),'Marks Entry 2nd'!AF141,IF(AND($E$3=3),'Marks Entry 3rd'!AF141,IF(AND($E$3=4),'Marks Entry 4th'!AF141,"")))))</f>
        <v/>
      </c>
      <c r="BD142" s="91" t="str">
        <f t="shared" si="168"/>
        <v/>
      </c>
      <c r="BE142" s="87">
        <f t="shared" si="169"/>
        <v>0</v>
      </c>
      <c r="BF142" s="93" t="str">
        <f>IF(OR($E142="",$G142=""),"",IF(AND($E$3=1),'Marks Entry 1st'!AG141,IF(AND($E$3=2),'Marks Entry 2nd'!AG141,IF(AND($E$3=3),'Marks Entry 3rd'!AG141,IF(AND($E$3=4),'Marks Entry 4th'!AG141,"")))))</f>
        <v/>
      </c>
      <c r="BG142" s="93" t="str">
        <f>IF(OR($E142="",$G142=""),"",IF(AND($E$3=1),'Marks Entry 1st'!AH141,IF(AND($E$3=2),'Marks Entry 2nd'!AH141,IF(AND($E$3=3),'Marks Entry 3rd'!AH141,IF(AND($E$3=4),'Marks Entry 4th'!AH141,"")))))</f>
        <v/>
      </c>
      <c r="BH142" s="93" t="str">
        <f>IF(OR($E142="",$G142=""),"",IF(AND($E$3=1),'Marks Entry 1st'!AI141,IF(AND($E$3=2),'Marks Entry 2nd'!AI141,IF(AND($E$3=3),'Marks Entry 3rd'!AI141,IF(AND($E$3=4),'Marks Entry 4th'!AI141,"")))))</f>
        <v/>
      </c>
      <c r="BI142" s="92" t="str">
        <f t="shared" si="170"/>
        <v/>
      </c>
      <c r="BJ142" s="87" t="str">
        <f t="shared" si="171"/>
        <v/>
      </c>
      <c r="BK142" s="144">
        <f t="shared" si="172"/>
        <v>0</v>
      </c>
      <c r="BL142" s="144" t="str">
        <f t="shared" si="173"/>
        <v/>
      </c>
      <c r="BM142" s="144" t="str">
        <f t="shared" si="136"/>
        <v/>
      </c>
      <c r="BN142" s="144" t="str">
        <f t="shared" si="174"/>
        <v/>
      </c>
      <c r="BO142" s="144" t="str">
        <f t="shared" si="137"/>
        <v/>
      </c>
      <c r="BP142" s="148" t="str">
        <f t="shared" si="138"/>
        <v/>
      </c>
      <c r="BQ142" s="180" t="str">
        <f>IF(OR($E142="",$G142=""),"",IF(AND($E$3=1),'Marks Entry 1st'!AJ141,IF(AND($E$3=2),'Marks Entry 2nd'!AJ141,IF(AND($E$3=3),'Marks Entry 3rd'!AJ141,IF(AND($E$3=4),'Marks Entry 4th'!AJ141,"")))))</f>
        <v/>
      </c>
      <c r="BR142" s="180" t="str">
        <f>IF(OR($E142="",$G142=""),"",IF(AND($E$3=1),'Marks Entry 1st'!AK141,IF(AND($E$3=2),'Marks Entry 2nd'!AK141,IF(AND($E$3=3),'Marks Entry 3rd'!AK141,IF(AND($E$3=4),'Marks Entry 4th'!AK141,"")))))</f>
        <v/>
      </c>
      <c r="BS142" s="87" t="str">
        <f t="shared" si="175"/>
        <v/>
      </c>
      <c r="BT142" s="180" t="str">
        <f>IF(OR($E142="",$G142=""),"",IF(AND($E$3=1),'Marks Entry 1st'!AL141,IF(AND($E$3=2),'Marks Entry 2nd'!AL141,IF(AND($E$3=3),'Marks Entry 3rd'!AL141,IF(AND($E$3=4),'Marks Entry 4th'!AL141,"")))))</f>
        <v/>
      </c>
      <c r="BU142" s="180" t="str">
        <f>IF(OR($E142="",$G142=""),"",IF(AND($E$3=1),'Marks Entry 1st'!AM141,IF(AND($E$3=2),'Marks Entry 2nd'!AM141,IF(AND($E$3=3),'Marks Entry 3rd'!AM141,IF(AND($E$3=4),'Marks Entry 4th'!AM141,"")))))</f>
        <v/>
      </c>
      <c r="BV142" s="180" t="str">
        <f>IF(OR($E142="",$G142=""),"",IF(AND($E$3=1),'Marks Entry 1st'!AN141,IF(AND($E$3=2),'Marks Entry 2nd'!AN141,IF(AND($E$3=3),'Marks Entry 3rd'!AN141,IF(AND($E$3=4),'Marks Entry 4th'!AN141,"")))))</f>
        <v/>
      </c>
      <c r="BW142" s="91" t="str">
        <f t="shared" si="176"/>
        <v/>
      </c>
      <c r="BX142" s="87">
        <f t="shared" si="177"/>
        <v>0</v>
      </c>
      <c r="BY142" s="93" t="str">
        <f>IF(OR($E142="",$G142=""),"",IF(AND($E$3=1),'Marks Entry 1st'!AO141,IF(AND($E$3=2),'Marks Entry 2nd'!AO141,IF(AND($E$3=3),'Marks Entry 3rd'!AO141,IF(AND($E$3=4),'Marks Entry 4th'!AO141,"")))))</f>
        <v/>
      </c>
      <c r="BZ142" s="93" t="str">
        <f>IF(OR($E142="",$G142=""),"",IF(AND($E$3=1),'Marks Entry 1st'!AP141,IF(AND($E$3=2),'Marks Entry 2nd'!AP141,IF(AND($E$3=3),'Marks Entry 3rd'!AP141,IF(AND($E$3=4),'Marks Entry 4th'!AP141,"")))))</f>
        <v/>
      </c>
      <c r="CA142" s="93" t="str">
        <f>IF(OR($E142="",$G142=""),"",IF(AND($E$3=1),'Marks Entry 1st'!AQ141,IF(AND($E$3=2),'Marks Entry 2nd'!AQ141,IF(AND($E$3=3),'Marks Entry 3rd'!AQ141,IF(AND($E$3=4),'Marks Entry 4th'!AQ141,"")))))</f>
        <v/>
      </c>
      <c r="CB142" s="92" t="str">
        <f t="shared" si="178"/>
        <v/>
      </c>
      <c r="CC142" s="87" t="str">
        <f t="shared" si="179"/>
        <v/>
      </c>
      <c r="CD142" s="144">
        <f t="shared" si="180"/>
        <v>0</v>
      </c>
      <c r="CE142" s="144" t="str">
        <f t="shared" si="181"/>
        <v/>
      </c>
      <c r="CF142" s="144" t="str">
        <f t="shared" si="139"/>
        <v/>
      </c>
      <c r="CG142" s="144" t="str">
        <f t="shared" si="182"/>
        <v/>
      </c>
      <c r="CH142" s="144" t="str">
        <f t="shared" si="140"/>
        <v/>
      </c>
      <c r="CI142" s="148" t="str">
        <f t="shared" si="141"/>
        <v/>
      </c>
      <c r="CJ142" s="380" t="str">
        <f>IF(OR($E142="",$G142=""),"",IF(AND($E$3=1),'Marks Entry 1st'!AR141,IF(AND($E$3=2),'Marks Entry 2nd'!AR141,IF(AND($E$3=3),'Marks Entry 3rd'!AR141,IF(AND($E$3=4),'Marks Entry 4th'!AR141,"")))))</f>
        <v/>
      </c>
      <c r="CK142" s="380" t="str">
        <f>IF(OR($E142="",$G142=""),"",IF(AND($E$3=1),'Marks Entry 1st'!AS141,IF(AND($E$3=2),'Marks Entry 2nd'!AS141,IF(AND($E$3=3),'Marks Entry 3rd'!AS141,IF(AND($E$3=4),'Marks Entry 4th'!AS141,"")))))</f>
        <v/>
      </c>
      <c r="CL142" s="380" t="str">
        <f>IF(OR($E142="",$G142=""),"",IF(AND($E$3=1),'Marks Entry 1st'!AT141,IF(AND($E$3=2),'Marks Entry 2nd'!AT141,IF(AND($E$3=3),'Marks Entry 3rd'!AT141,IF(AND($E$3=4),'Marks Entry 4th'!AT141,"")))))</f>
        <v/>
      </c>
      <c r="CM142" s="181" t="str">
        <f t="shared" si="183"/>
        <v/>
      </c>
      <c r="CN142" s="182">
        <f t="shared" si="184"/>
        <v>0</v>
      </c>
      <c r="CO142" s="182" t="str">
        <f t="shared" si="185"/>
        <v/>
      </c>
      <c r="CP142" s="182" t="str">
        <f t="shared" si="186"/>
        <v/>
      </c>
      <c r="CQ142" s="147" t="str">
        <f t="shared" si="142"/>
        <v/>
      </c>
      <c r="CR142" s="380" t="str">
        <f>IF(OR($E142="",$G142=""),"",IF(AND($E$3=1),'Marks Entry 1st'!AU141,IF(AND($E$3=2),'Marks Entry 2nd'!AU141,IF(AND($E$3=3),'Marks Entry 3rd'!AU141,IF(AND($E$3=4),'Marks Entry 4th'!AU141,"")))))</f>
        <v/>
      </c>
      <c r="CS142" s="380" t="str">
        <f>IF(OR($E142="",$G142=""),"",IF(AND($E$3=1),'Marks Entry 1st'!AV141,IF(AND($E$3=2),'Marks Entry 2nd'!AV141,IF(AND($E$3=3),'Marks Entry 3rd'!AV141,IF(AND($E$3=4),'Marks Entry 4th'!AV141,"")))))</f>
        <v/>
      </c>
      <c r="CT142" s="380" t="str">
        <f>IF(OR($E142="",$G142=""),"",IF(AND($E$3=1),'Marks Entry 1st'!AW141,IF(AND($E$3=2),'Marks Entry 2nd'!AW141,IF(AND($E$3=3),'Marks Entry 3rd'!AW141,IF(AND($E$3=4),'Marks Entry 4th'!AW141,"")))))</f>
        <v/>
      </c>
      <c r="CU142" s="181" t="str">
        <f t="shared" si="187"/>
        <v/>
      </c>
      <c r="CV142" s="182">
        <f t="shared" si="188"/>
        <v>0</v>
      </c>
      <c r="CW142" s="182" t="str">
        <f t="shared" si="189"/>
        <v/>
      </c>
      <c r="CX142" s="182" t="str">
        <f t="shared" si="190"/>
        <v/>
      </c>
      <c r="CY142" s="147" t="str">
        <f t="shared" si="143"/>
        <v/>
      </c>
      <c r="CZ142" s="380" t="str">
        <f>IF(OR($E142="",$G142=""),"",IF(AND($E$3=1),'Marks Entry 1st'!AX141,IF(AND($E$3=2),'Marks Entry 2nd'!AX141,IF(AND($E$3=3),'Marks Entry 3rd'!AX141,IF(AND($E$3=4),'Marks Entry 4th'!AX141,"")))))</f>
        <v/>
      </c>
      <c r="DA142" s="380" t="str">
        <f>IF(OR($E142="",$G142=""),"",IF(AND($E$3=1),'Marks Entry 1st'!AY141,IF(AND($E$3=2),'Marks Entry 2nd'!AY141,IF(AND($E$3=3),'Marks Entry 3rd'!AY141,IF(AND($E$3=4),'Marks Entry 4th'!AY141,"")))))</f>
        <v/>
      </c>
      <c r="DB142" s="380" t="str">
        <f>IF(OR($E142="",$G142=""),"",IF(AND($E$3=1),'Marks Entry 1st'!AZ141,IF(AND($E$3=2),'Marks Entry 2nd'!AZ141,IF(AND($E$3=3),'Marks Entry 3rd'!AZ141,IF(AND($E$3=4),'Marks Entry 4th'!AZ141,"")))))</f>
        <v/>
      </c>
      <c r="DC142" s="181" t="str">
        <f t="shared" si="191"/>
        <v/>
      </c>
      <c r="DD142" s="182">
        <f t="shared" si="192"/>
        <v>0</v>
      </c>
      <c r="DE142" s="182" t="str">
        <f t="shared" si="193"/>
        <v/>
      </c>
      <c r="DF142" s="182" t="str">
        <f t="shared" si="194"/>
        <v/>
      </c>
      <c r="DG142" s="147" t="str">
        <f t="shared" si="144"/>
        <v/>
      </c>
      <c r="DH142" s="104" t="str">
        <f t="shared" si="145"/>
        <v/>
      </c>
      <c r="DI142" s="105" t="str">
        <f t="shared" si="146"/>
        <v/>
      </c>
      <c r="DJ142" s="111" t="str">
        <f t="shared" si="147"/>
        <v/>
      </c>
      <c r="DK142" s="112" t="str">
        <f t="shared" si="148"/>
        <v/>
      </c>
      <c r="DL142" s="386" t="str">
        <f t="shared" si="149"/>
        <v/>
      </c>
      <c r="DM142" s="72" t="str">
        <f>IF(OR($E142="",$G142=""),"",IF(AND($E$3=1),'Marks Entry 1st'!BA141,IF(AND($E$3=2),'Marks Entry 2nd'!BA141,IF(AND($E$3=3),'Marks Entry 3rd'!BA141,IF(AND($E$3=4),'Marks Entry 4th'!BA141,"")))))</f>
        <v/>
      </c>
      <c r="DN142" s="72" t="str">
        <f>IF(OR($E142="",$G142=""),"",IF(AND($E$3=1),'Marks Entry 1st'!BB141,IF(AND($E$3=2),'Marks Entry 2nd'!BB141,IF(AND($E$3=3),'Marks Entry 3rd'!BB141,IF(AND($E$3=4),'Marks Entry 4th'!BB141,"")))))</f>
        <v/>
      </c>
      <c r="DO142" s="328" t="str">
        <f t="shared" si="150"/>
        <v/>
      </c>
      <c r="DP142" s="73"/>
      <c r="DW142" s="75">
        <f>IF(AND($E$3=1),'Marks Entry 1st'!I141,IF(AND($E$3=2),'Marks Entry 2nd'!I141,IF(AND($E$3=3),'Marks Entry 3rd'!I141,IF(AND($E$3=4),'Marks Entry 4th'!I141,""))))</f>
        <v>0</v>
      </c>
    </row>
    <row r="143" spans="1:127" ht="18.899999999999999" customHeight="1">
      <c r="A143" s="94">
        <v>136</v>
      </c>
      <c r="B143" s="94" t="str">
        <f>IF(OR(DW143=0,DW143=""),"",IF(AND($E$3=1),'Marks Entry 1st'!I142,IF(AND($E$3=2),'Marks Entry 2nd'!I142,IF(AND($E$3=3),'Marks Entry 3rd'!I142,IF(AND($E$3=4),'Marks Entry 4th'!I142,"")))))</f>
        <v/>
      </c>
      <c r="C143" s="95" t="str">
        <f>IF(OR(B143=0,B143=""),"",IF(AND($E$3=1),'Marks Entry 1st'!B142,IF(AND($E$3=2),'Marks Entry 2nd'!B142,IF(AND($E$3=3),'Marks Entry 3rd'!B142,IF(AND($E$3=4),'Marks Entry 4th'!B142,"")))))</f>
        <v/>
      </c>
      <c r="D143" s="95" t="str">
        <f>IF(OR(B143=0,B143=""),"",IF(AND($E$3=1),'Marks Entry 1st'!C142,IF(AND($E$3=2),'Marks Entry 2nd'!C142,IF(AND($E$3=3),'Marks Entry 3rd'!C142,IF(AND($E$3=4),'Marks Entry 4th'!C142,"")))))</f>
        <v/>
      </c>
      <c r="E143" s="96" t="str">
        <f>IF(OR(B143=0,B143=""),"",IF(AND($E$3=1),'Marks Entry 1st'!E142,IF(AND($E$3=2),'Marks Entry 2nd'!E142,IF(AND($E$3=3),'Marks Entry 3rd'!E142,IF(AND($E$3=4),'Marks Entry 4th'!E142,"")))))</f>
        <v/>
      </c>
      <c r="F143" s="95" t="str">
        <f>IF(OR(B143=0,B143=""),"",IF(AND($E$3=1),'Marks Entry 1st'!D142,IF(AND($E$3=2),'Marks Entry 2nd'!D142,IF(AND($E$3=3),'Marks Entry 3rd'!D142,IF(AND($E$3=4),'Marks Entry 4th'!D142,"")))))</f>
        <v/>
      </c>
      <c r="G143" s="90" t="str">
        <f>IF(OR(B143=0,B143=""),"",IF(AND($E$3=1),'Marks Entry 1st'!F142,IF(AND($E$3=2),'Marks Entry 2nd'!F142,IF(AND($E$3=3),'Marks Entry 3rd'!F142,IF(AND($E$3=4),'Marks Entry 4th'!F142,"")))))</f>
        <v/>
      </c>
      <c r="H143" s="90" t="str">
        <f>IF(OR(B143=0,B143=""),"",IF(AND($E$3=1),'Marks Entry 1st'!G142,IF(AND($E$3=2),'Marks Entry 2nd'!G142,IF(AND($E$3=3),'Marks Entry 3rd'!G142,IF(AND($E$3=4),'Marks Entry 4th'!G142,"")))))</f>
        <v/>
      </c>
      <c r="I143" s="90" t="str">
        <f>IF(OR(B143=0,B143=""),"",IF(AND($E$3=1),'Marks Entry 1st'!H142,IF(AND($E$3=2),'Marks Entry 2nd'!H142,IF(AND($E$3=3),'Marks Entry 3rd'!H142,IF(AND($E$3=4),'Marks Entry 4th'!H142,"")))))</f>
        <v/>
      </c>
      <c r="J143" s="379" t="str">
        <f>IF(OR(B143=0,B143=""),"",IF(AND($E$3=1),'Marks Entry 1st'!J142,IF(AND($E$3=2),'Marks Entry 2nd'!J142,IF(AND($E$3=3),'Marks Entry 3rd'!J142,IF(AND($E$3=4),'Marks Entry 4th'!J142,"")))))</f>
        <v/>
      </c>
      <c r="K143" s="379" t="str">
        <f>IF(OR(B143=0,B143=""),"",IF(AND($E$3=1),'Marks Entry 1st'!K142,IF(AND($E$3=2),'Marks Entry 2nd'!K142,IF(AND($E$3=3),'Marks Entry 3rd'!K142,IF(AND($E$3=4),'Marks Entry 4th'!K142,"")))))</f>
        <v/>
      </c>
      <c r="L143" s="180" t="str">
        <f>IF(OR($E143="",$G143=""),"",IF(AND($E$3=1),'Marks Entry 1st'!L142,IF(AND($E$3=2),'Marks Entry 2nd'!L142,IF(AND($E$3=3),'Marks Entry 3rd'!L142,IF(AND($E$3=4),'Marks Entry 4th'!L142,"")))))</f>
        <v/>
      </c>
      <c r="M143" s="180" t="str">
        <f>IF(OR($E143="",$G143=""),"",IF(AND($E$3=1),'Marks Entry 1st'!M142,IF(AND($E$3=2),'Marks Entry 2nd'!M142,IF(AND($E$3=3),'Marks Entry 3rd'!M142,IF(AND($E$3=4),'Marks Entry 4th'!M142,"")))))</f>
        <v/>
      </c>
      <c r="N143" s="87" t="str">
        <f t="shared" si="151"/>
        <v/>
      </c>
      <c r="O143" s="180" t="str">
        <f>IF(OR($E143="",$G143=""),"",IF(AND($E$3=1),'Marks Entry 1st'!N142,IF(AND($E$3=2),'Marks Entry 2nd'!N142,IF(AND($E$3=3),'Marks Entry 3rd'!N142,IF(AND($E$3=4),'Marks Entry 4th'!N142,"")))))</f>
        <v/>
      </c>
      <c r="P143" s="180" t="str">
        <f>IF(OR($E143="",$G143=""),"",IF(AND($E$3=1),'Marks Entry 1st'!O142,IF(AND($E$3=2),'Marks Entry 2nd'!O142,IF(AND($E$3=3),'Marks Entry 3rd'!O142,IF(AND($E$3=4),'Marks Entry 4th'!O142,"")))))</f>
        <v/>
      </c>
      <c r="Q143" s="180" t="str">
        <f>IF(OR($E143="",$G143=""),"",IF(AND($E$3=1),'Marks Entry 1st'!P142,IF(AND($E$3=2),'Marks Entry 2nd'!P142,IF(AND($E$3=3),'Marks Entry 3rd'!P142,IF(AND($E$3=4),'Marks Entry 4th'!P142,"")))))</f>
        <v/>
      </c>
      <c r="R143" s="91" t="str">
        <f t="shared" si="152"/>
        <v/>
      </c>
      <c r="S143" s="87">
        <f t="shared" si="153"/>
        <v>0</v>
      </c>
      <c r="T143" s="93" t="str">
        <f>IF(OR($E143="",$G143=""),"",IF(AND($E$3=1),'Marks Entry 1st'!Q142,IF(AND($E$3=2),'Marks Entry 2nd'!Q142,IF(AND($E$3=3),'Marks Entry 3rd'!Q142,IF(AND($E$3=4),'Marks Entry 4th'!Q142,"")))))</f>
        <v/>
      </c>
      <c r="U143" s="93" t="str">
        <f>IF(OR($E143="",$G143=""),"",IF(AND($E$3=1),'Marks Entry 1st'!R142,IF(AND($E$3=2),'Marks Entry 2nd'!R142,IF(AND($E$3=3),'Marks Entry 3rd'!R142,IF(AND($E$3=4),'Marks Entry 4th'!R142,"")))))</f>
        <v/>
      </c>
      <c r="V143" s="93" t="str">
        <f>IF(OR($E143="",$G143=""),"",IF(AND($E$3=1),'Marks Entry 1st'!S142,IF(AND($E$3=2),'Marks Entry 2nd'!S142,IF(AND($E$3=3),'Marks Entry 3rd'!S142,IF(AND($E$3=4),'Marks Entry 4th'!S142,"")))))</f>
        <v/>
      </c>
      <c r="W143" s="92" t="str">
        <f t="shared" si="154"/>
        <v/>
      </c>
      <c r="X143" s="87" t="str">
        <f t="shared" si="155"/>
        <v/>
      </c>
      <c r="Y143" s="144">
        <f t="shared" si="156"/>
        <v>0</v>
      </c>
      <c r="Z143" s="144" t="str">
        <f t="shared" si="157"/>
        <v/>
      </c>
      <c r="AA143" s="144" t="str">
        <f t="shared" si="130"/>
        <v/>
      </c>
      <c r="AB143" s="144" t="str">
        <f t="shared" si="158"/>
        <v/>
      </c>
      <c r="AC143" s="144" t="str">
        <f t="shared" si="131"/>
        <v/>
      </c>
      <c r="AD143" s="148" t="str">
        <f t="shared" si="132"/>
        <v/>
      </c>
      <c r="AE143" s="180" t="str">
        <f>IF(OR($E143="",$G143=""),"",IF(AND($E$3=1),'Marks Entry 1st'!T142,IF(AND($E$3=2),'Marks Entry 2nd'!T142,IF(AND($E$3=3),'Marks Entry 3rd'!T142,IF(AND($E$3=4),'Marks Entry 4th'!T142,"")))))</f>
        <v/>
      </c>
      <c r="AF143" s="180" t="str">
        <f>IF(OR($E143="",$G143=""),"",IF(AND($E$3=1),'Marks Entry 1st'!U142,IF(AND($E$3=2),'Marks Entry 2nd'!U142,IF(AND($E$3=3),'Marks Entry 3rd'!U142,IF(AND($E$3=4),'Marks Entry 4th'!U142,"")))))</f>
        <v/>
      </c>
      <c r="AG143" s="87" t="str">
        <f t="shared" si="159"/>
        <v/>
      </c>
      <c r="AH143" s="180" t="str">
        <f>IF(OR($E143="",$G143=""),"",IF(AND($E$3=1),'Marks Entry 1st'!V142,IF(AND($E$3=2),'Marks Entry 2nd'!V142,IF(AND($E$3=3),'Marks Entry 3rd'!V142,IF(AND($E$3=4),'Marks Entry 4th'!V142,"")))))</f>
        <v/>
      </c>
      <c r="AI143" s="180" t="str">
        <f>IF(OR($E143="",$G143=""),"",IF(AND($E$3=1),'Marks Entry 1st'!W142,IF(AND($E$3=2),'Marks Entry 2nd'!W142,IF(AND($E$3=3),'Marks Entry 3rd'!W142,IF(AND($E$3=4),'Marks Entry 4th'!W142,"")))))</f>
        <v/>
      </c>
      <c r="AJ143" s="180" t="str">
        <f>IF(OR($E143="",$G143=""),"",IF(AND($E$3=1),'Marks Entry 1st'!X142,IF(AND($E$3=2),'Marks Entry 2nd'!X142,IF(AND($E$3=3),'Marks Entry 3rd'!X142,IF(AND($E$3=4),'Marks Entry 4th'!X142,"")))))</f>
        <v/>
      </c>
      <c r="AK143" s="91" t="str">
        <f t="shared" si="160"/>
        <v/>
      </c>
      <c r="AL143" s="87">
        <f t="shared" si="161"/>
        <v>0</v>
      </c>
      <c r="AM143" s="93" t="str">
        <f>IF(OR($E143="",$G143=""),"",IF(AND($E$3=1),'Marks Entry 1st'!Y142,IF(AND($E$3=2),'Marks Entry 2nd'!Y142,IF(AND($E$3=3),'Marks Entry 3rd'!Y142,IF(AND($E$3=4),'Marks Entry 4th'!Y142,"")))))</f>
        <v/>
      </c>
      <c r="AN143" s="93" t="str">
        <f>IF(OR($E143="",$G143=""),"",IF(AND($E$3=1),'Marks Entry 1st'!Z142,IF(AND($E$3=2),'Marks Entry 2nd'!Z142,IF(AND($E$3=3),'Marks Entry 3rd'!Z142,IF(AND($E$3=4),'Marks Entry 4th'!Z142,"")))))</f>
        <v/>
      </c>
      <c r="AO143" s="93" t="str">
        <f>IF(OR($E143="",$G143=""),"",IF(AND($E$3=1),'Marks Entry 1st'!AA142,IF(AND($E$3=2),'Marks Entry 2nd'!AA142,IF(AND($E$3=3),'Marks Entry 3rd'!AA142,IF(AND($E$3=4),'Marks Entry 4th'!AA142,"")))))</f>
        <v/>
      </c>
      <c r="AP143" s="92" t="str">
        <f t="shared" si="162"/>
        <v/>
      </c>
      <c r="AQ143" s="87" t="str">
        <f t="shared" si="163"/>
        <v/>
      </c>
      <c r="AR143" s="144">
        <f t="shared" si="164"/>
        <v>0</v>
      </c>
      <c r="AS143" s="144" t="str">
        <f t="shared" si="165"/>
        <v/>
      </c>
      <c r="AT143" s="144" t="str">
        <f t="shared" si="133"/>
        <v/>
      </c>
      <c r="AU143" s="144" t="str">
        <f t="shared" si="166"/>
        <v/>
      </c>
      <c r="AV143" s="144" t="str">
        <f t="shared" si="134"/>
        <v/>
      </c>
      <c r="AW143" s="148" t="str">
        <f t="shared" si="135"/>
        <v/>
      </c>
      <c r="AX143" s="180" t="str">
        <f>IF(OR($E143="",$G143=""),"",IF(AND($E$3=1),'Marks Entry 1st'!AB142,IF(AND($E$3=2),'Marks Entry 2nd'!AB142,IF(AND($E$3=3),'Marks Entry 3rd'!AB142,IF(AND($E$3=4),'Marks Entry 4th'!AB142,"")))))</f>
        <v/>
      </c>
      <c r="AY143" s="180" t="str">
        <f>IF(OR($E143="",$G143=""),"",IF(AND($E$3=1),'Marks Entry 1st'!AC142,IF(AND($E$3=2),'Marks Entry 2nd'!AC142,IF(AND($E$3=3),'Marks Entry 3rd'!AC142,IF(AND($E$3=4),'Marks Entry 4th'!AC142,"")))))</f>
        <v/>
      </c>
      <c r="AZ143" s="87" t="str">
        <f t="shared" si="167"/>
        <v/>
      </c>
      <c r="BA143" s="180" t="str">
        <f>IF(OR($E143="",$G143=""),"",IF(AND($E$3=1),'Marks Entry 1st'!AD142,IF(AND($E$3=2),'Marks Entry 2nd'!AD142,IF(AND($E$3=3),'Marks Entry 3rd'!AD142,IF(AND($E$3=4),'Marks Entry 4th'!AD142,"")))))</f>
        <v/>
      </c>
      <c r="BB143" s="180" t="str">
        <f>IF(OR($E143="",$G143=""),"",IF(AND($E$3=1),'Marks Entry 1st'!AE142,IF(AND($E$3=2),'Marks Entry 2nd'!AE142,IF(AND($E$3=3),'Marks Entry 3rd'!AE142,IF(AND($E$3=4),'Marks Entry 4th'!AE142,"")))))</f>
        <v/>
      </c>
      <c r="BC143" s="180" t="str">
        <f>IF(OR($E143="",$G143=""),"",IF(AND($E$3=1),'Marks Entry 1st'!AF142,IF(AND($E$3=2),'Marks Entry 2nd'!AF142,IF(AND($E$3=3),'Marks Entry 3rd'!AF142,IF(AND($E$3=4),'Marks Entry 4th'!AF142,"")))))</f>
        <v/>
      </c>
      <c r="BD143" s="91" t="str">
        <f t="shared" si="168"/>
        <v/>
      </c>
      <c r="BE143" s="87">
        <f t="shared" si="169"/>
        <v>0</v>
      </c>
      <c r="BF143" s="93" t="str">
        <f>IF(OR($E143="",$G143=""),"",IF(AND($E$3=1),'Marks Entry 1st'!AG142,IF(AND($E$3=2),'Marks Entry 2nd'!AG142,IF(AND($E$3=3),'Marks Entry 3rd'!AG142,IF(AND($E$3=4),'Marks Entry 4th'!AG142,"")))))</f>
        <v/>
      </c>
      <c r="BG143" s="93" t="str">
        <f>IF(OR($E143="",$G143=""),"",IF(AND($E$3=1),'Marks Entry 1st'!AH142,IF(AND($E$3=2),'Marks Entry 2nd'!AH142,IF(AND($E$3=3),'Marks Entry 3rd'!AH142,IF(AND($E$3=4),'Marks Entry 4th'!AH142,"")))))</f>
        <v/>
      </c>
      <c r="BH143" s="93" t="str">
        <f>IF(OR($E143="",$G143=""),"",IF(AND($E$3=1),'Marks Entry 1st'!AI142,IF(AND($E$3=2),'Marks Entry 2nd'!AI142,IF(AND($E$3=3),'Marks Entry 3rd'!AI142,IF(AND($E$3=4),'Marks Entry 4th'!AI142,"")))))</f>
        <v/>
      </c>
      <c r="BI143" s="92" t="str">
        <f t="shared" si="170"/>
        <v/>
      </c>
      <c r="BJ143" s="87" t="str">
        <f t="shared" si="171"/>
        <v/>
      </c>
      <c r="BK143" s="144">
        <f t="shared" si="172"/>
        <v>0</v>
      </c>
      <c r="BL143" s="144" t="str">
        <f t="shared" si="173"/>
        <v/>
      </c>
      <c r="BM143" s="144" t="str">
        <f t="shared" si="136"/>
        <v/>
      </c>
      <c r="BN143" s="144" t="str">
        <f t="shared" si="174"/>
        <v/>
      </c>
      <c r="BO143" s="144" t="str">
        <f t="shared" si="137"/>
        <v/>
      </c>
      <c r="BP143" s="148" t="str">
        <f t="shared" si="138"/>
        <v/>
      </c>
      <c r="BQ143" s="180" t="str">
        <f>IF(OR($E143="",$G143=""),"",IF(AND($E$3=1),'Marks Entry 1st'!AJ142,IF(AND($E$3=2),'Marks Entry 2nd'!AJ142,IF(AND($E$3=3),'Marks Entry 3rd'!AJ142,IF(AND($E$3=4),'Marks Entry 4th'!AJ142,"")))))</f>
        <v/>
      </c>
      <c r="BR143" s="180" t="str">
        <f>IF(OR($E143="",$G143=""),"",IF(AND($E$3=1),'Marks Entry 1st'!AK142,IF(AND($E$3=2),'Marks Entry 2nd'!AK142,IF(AND($E$3=3),'Marks Entry 3rd'!AK142,IF(AND($E$3=4),'Marks Entry 4th'!AK142,"")))))</f>
        <v/>
      </c>
      <c r="BS143" s="87" t="str">
        <f t="shared" si="175"/>
        <v/>
      </c>
      <c r="BT143" s="180" t="str">
        <f>IF(OR($E143="",$G143=""),"",IF(AND($E$3=1),'Marks Entry 1st'!AL142,IF(AND($E$3=2),'Marks Entry 2nd'!AL142,IF(AND($E$3=3),'Marks Entry 3rd'!AL142,IF(AND($E$3=4),'Marks Entry 4th'!AL142,"")))))</f>
        <v/>
      </c>
      <c r="BU143" s="180" t="str">
        <f>IF(OR($E143="",$G143=""),"",IF(AND($E$3=1),'Marks Entry 1st'!AM142,IF(AND($E$3=2),'Marks Entry 2nd'!AM142,IF(AND($E$3=3),'Marks Entry 3rd'!AM142,IF(AND($E$3=4),'Marks Entry 4th'!AM142,"")))))</f>
        <v/>
      </c>
      <c r="BV143" s="180" t="str">
        <f>IF(OR($E143="",$G143=""),"",IF(AND($E$3=1),'Marks Entry 1st'!AN142,IF(AND($E$3=2),'Marks Entry 2nd'!AN142,IF(AND($E$3=3),'Marks Entry 3rd'!AN142,IF(AND($E$3=4),'Marks Entry 4th'!AN142,"")))))</f>
        <v/>
      </c>
      <c r="BW143" s="91" t="str">
        <f t="shared" si="176"/>
        <v/>
      </c>
      <c r="BX143" s="87">
        <f t="shared" si="177"/>
        <v>0</v>
      </c>
      <c r="BY143" s="93" t="str">
        <f>IF(OR($E143="",$G143=""),"",IF(AND($E$3=1),'Marks Entry 1st'!AO142,IF(AND($E$3=2),'Marks Entry 2nd'!AO142,IF(AND($E$3=3),'Marks Entry 3rd'!AO142,IF(AND($E$3=4),'Marks Entry 4th'!AO142,"")))))</f>
        <v/>
      </c>
      <c r="BZ143" s="93" t="str">
        <f>IF(OR($E143="",$G143=""),"",IF(AND($E$3=1),'Marks Entry 1st'!AP142,IF(AND($E$3=2),'Marks Entry 2nd'!AP142,IF(AND($E$3=3),'Marks Entry 3rd'!AP142,IF(AND($E$3=4),'Marks Entry 4th'!AP142,"")))))</f>
        <v/>
      </c>
      <c r="CA143" s="93" t="str">
        <f>IF(OR($E143="",$G143=""),"",IF(AND($E$3=1),'Marks Entry 1st'!AQ142,IF(AND($E$3=2),'Marks Entry 2nd'!AQ142,IF(AND($E$3=3),'Marks Entry 3rd'!AQ142,IF(AND($E$3=4),'Marks Entry 4th'!AQ142,"")))))</f>
        <v/>
      </c>
      <c r="CB143" s="92" t="str">
        <f t="shared" si="178"/>
        <v/>
      </c>
      <c r="CC143" s="87" t="str">
        <f t="shared" si="179"/>
        <v/>
      </c>
      <c r="CD143" s="144">
        <f t="shared" si="180"/>
        <v>0</v>
      </c>
      <c r="CE143" s="144" t="str">
        <f t="shared" si="181"/>
        <v/>
      </c>
      <c r="CF143" s="144" t="str">
        <f t="shared" si="139"/>
        <v/>
      </c>
      <c r="CG143" s="144" t="str">
        <f t="shared" si="182"/>
        <v/>
      </c>
      <c r="CH143" s="144" t="str">
        <f t="shared" si="140"/>
        <v/>
      </c>
      <c r="CI143" s="148" t="str">
        <f t="shared" si="141"/>
        <v/>
      </c>
      <c r="CJ143" s="380" t="str">
        <f>IF(OR($E143="",$G143=""),"",IF(AND($E$3=1),'Marks Entry 1st'!AR142,IF(AND($E$3=2),'Marks Entry 2nd'!AR142,IF(AND($E$3=3),'Marks Entry 3rd'!AR142,IF(AND($E$3=4),'Marks Entry 4th'!AR142,"")))))</f>
        <v/>
      </c>
      <c r="CK143" s="380" t="str">
        <f>IF(OR($E143="",$G143=""),"",IF(AND($E$3=1),'Marks Entry 1st'!AS142,IF(AND($E$3=2),'Marks Entry 2nd'!AS142,IF(AND($E$3=3),'Marks Entry 3rd'!AS142,IF(AND($E$3=4),'Marks Entry 4th'!AS142,"")))))</f>
        <v/>
      </c>
      <c r="CL143" s="380" t="str">
        <f>IF(OR($E143="",$G143=""),"",IF(AND($E$3=1),'Marks Entry 1st'!AT142,IF(AND($E$3=2),'Marks Entry 2nd'!AT142,IF(AND($E$3=3),'Marks Entry 3rd'!AT142,IF(AND($E$3=4),'Marks Entry 4th'!AT142,"")))))</f>
        <v/>
      </c>
      <c r="CM143" s="181" t="str">
        <f t="shared" si="183"/>
        <v/>
      </c>
      <c r="CN143" s="182">
        <f t="shared" si="184"/>
        <v>0</v>
      </c>
      <c r="CO143" s="182" t="str">
        <f t="shared" si="185"/>
        <v/>
      </c>
      <c r="CP143" s="182" t="str">
        <f t="shared" si="186"/>
        <v/>
      </c>
      <c r="CQ143" s="147" t="str">
        <f t="shared" si="142"/>
        <v/>
      </c>
      <c r="CR143" s="380" t="str">
        <f>IF(OR($E143="",$G143=""),"",IF(AND($E$3=1),'Marks Entry 1st'!AU142,IF(AND($E$3=2),'Marks Entry 2nd'!AU142,IF(AND($E$3=3),'Marks Entry 3rd'!AU142,IF(AND($E$3=4),'Marks Entry 4th'!AU142,"")))))</f>
        <v/>
      </c>
      <c r="CS143" s="380" t="str">
        <f>IF(OR($E143="",$G143=""),"",IF(AND($E$3=1),'Marks Entry 1st'!AV142,IF(AND($E$3=2),'Marks Entry 2nd'!AV142,IF(AND($E$3=3),'Marks Entry 3rd'!AV142,IF(AND($E$3=4),'Marks Entry 4th'!AV142,"")))))</f>
        <v/>
      </c>
      <c r="CT143" s="380" t="str">
        <f>IF(OR($E143="",$G143=""),"",IF(AND($E$3=1),'Marks Entry 1st'!AW142,IF(AND($E$3=2),'Marks Entry 2nd'!AW142,IF(AND($E$3=3),'Marks Entry 3rd'!AW142,IF(AND($E$3=4),'Marks Entry 4th'!AW142,"")))))</f>
        <v/>
      </c>
      <c r="CU143" s="181" t="str">
        <f t="shared" si="187"/>
        <v/>
      </c>
      <c r="CV143" s="182">
        <f t="shared" si="188"/>
        <v>0</v>
      </c>
      <c r="CW143" s="182" t="str">
        <f t="shared" si="189"/>
        <v/>
      </c>
      <c r="CX143" s="182" t="str">
        <f t="shared" si="190"/>
        <v/>
      </c>
      <c r="CY143" s="147" t="str">
        <f t="shared" si="143"/>
        <v/>
      </c>
      <c r="CZ143" s="380" t="str">
        <f>IF(OR($E143="",$G143=""),"",IF(AND($E$3=1),'Marks Entry 1st'!AX142,IF(AND($E$3=2),'Marks Entry 2nd'!AX142,IF(AND($E$3=3),'Marks Entry 3rd'!AX142,IF(AND($E$3=4),'Marks Entry 4th'!AX142,"")))))</f>
        <v/>
      </c>
      <c r="DA143" s="380" t="str">
        <f>IF(OR($E143="",$G143=""),"",IF(AND($E$3=1),'Marks Entry 1st'!AY142,IF(AND($E$3=2),'Marks Entry 2nd'!AY142,IF(AND($E$3=3),'Marks Entry 3rd'!AY142,IF(AND($E$3=4),'Marks Entry 4th'!AY142,"")))))</f>
        <v/>
      </c>
      <c r="DB143" s="380" t="str">
        <f>IF(OR($E143="",$G143=""),"",IF(AND($E$3=1),'Marks Entry 1st'!AZ142,IF(AND($E$3=2),'Marks Entry 2nd'!AZ142,IF(AND($E$3=3),'Marks Entry 3rd'!AZ142,IF(AND($E$3=4),'Marks Entry 4th'!AZ142,"")))))</f>
        <v/>
      </c>
      <c r="DC143" s="181" t="str">
        <f t="shared" si="191"/>
        <v/>
      </c>
      <c r="DD143" s="182">
        <f t="shared" si="192"/>
        <v>0</v>
      </c>
      <c r="DE143" s="182" t="str">
        <f t="shared" si="193"/>
        <v/>
      </c>
      <c r="DF143" s="182" t="str">
        <f t="shared" si="194"/>
        <v/>
      </c>
      <c r="DG143" s="147" t="str">
        <f t="shared" si="144"/>
        <v/>
      </c>
      <c r="DH143" s="104" t="str">
        <f t="shared" si="145"/>
        <v/>
      </c>
      <c r="DI143" s="105" t="str">
        <f t="shared" si="146"/>
        <v/>
      </c>
      <c r="DJ143" s="111" t="str">
        <f t="shared" si="147"/>
        <v/>
      </c>
      <c r="DK143" s="112" t="str">
        <f t="shared" si="148"/>
        <v/>
      </c>
      <c r="DL143" s="386" t="str">
        <f t="shared" si="149"/>
        <v/>
      </c>
      <c r="DM143" s="72" t="str">
        <f>IF(OR($E143="",$G143=""),"",IF(AND($E$3=1),'Marks Entry 1st'!BA142,IF(AND($E$3=2),'Marks Entry 2nd'!BA142,IF(AND($E$3=3),'Marks Entry 3rd'!BA142,IF(AND($E$3=4),'Marks Entry 4th'!BA142,"")))))</f>
        <v/>
      </c>
      <c r="DN143" s="72" t="str">
        <f>IF(OR($E143="",$G143=""),"",IF(AND($E$3=1),'Marks Entry 1st'!BB142,IF(AND($E$3=2),'Marks Entry 2nd'!BB142,IF(AND($E$3=3),'Marks Entry 3rd'!BB142,IF(AND($E$3=4),'Marks Entry 4th'!BB142,"")))))</f>
        <v/>
      </c>
      <c r="DO143" s="328" t="str">
        <f t="shared" si="150"/>
        <v/>
      </c>
      <c r="DP143" s="73"/>
      <c r="DW143" s="75">
        <f>IF(AND($E$3=1),'Marks Entry 1st'!I142,IF(AND($E$3=2),'Marks Entry 2nd'!I142,IF(AND($E$3=3),'Marks Entry 3rd'!I142,IF(AND($E$3=4),'Marks Entry 4th'!I142,""))))</f>
        <v>0</v>
      </c>
    </row>
    <row r="144" spans="1:127" ht="18.899999999999999" customHeight="1">
      <c r="A144" s="94">
        <v>137</v>
      </c>
      <c r="B144" s="94" t="str">
        <f>IF(OR(DW144=0,DW144=""),"",IF(AND($E$3=1),'Marks Entry 1st'!I143,IF(AND($E$3=2),'Marks Entry 2nd'!I143,IF(AND($E$3=3),'Marks Entry 3rd'!I143,IF(AND($E$3=4),'Marks Entry 4th'!I143,"")))))</f>
        <v/>
      </c>
      <c r="C144" s="95" t="str">
        <f>IF(OR(B144=0,B144=""),"",IF(AND($E$3=1),'Marks Entry 1st'!B143,IF(AND($E$3=2),'Marks Entry 2nd'!B143,IF(AND($E$3=3),'Marks Entry 3rd'!B143,IF(AND($E$3=4),'Marks Entry 4th'!B143,"")))))</f>
        <v/>
      </c>
      <c r="D144" s="95" t="str">
        <f>IF(OR(B144=0,B144=""),"",IF(AND($E$3=1),'Marks Entry 1st'!C143,IF(AND($E$3=2),'Marks Entry 2nd'!C143,IF(AND($E$3=3),'Marks Entry 3rd'!C143,IF(AND($E$3=4),'Marks Entry 4th'!C143,"")))))</f>
        <v/>
      </c>
      <c r="E144" s="96" t="str">
        <f>IF(OR(B144=0,B144=""),"",IF(AND($E$3=1),'Marks Entry 1st'!E143,IF(AND($E$3=2),'Marks Entry 2nd'!E143,IF(AND($E$3=3),'Marks Entry 3rd'!E143,IF(AND($E$3=4),'Marks Entry 4th'!E143,"")))))</f>
        <v/>
      </c>
      <c r="F144" s="95" t="str">
        <f>IF(OR(B144=0,B144=""),"",IF(AND($E$3=1),'Marks Entry 1st'!D143,IF(AND($E$3=2),'Marks Entry 2nd'!D143,IF(AND($E$3=3),'Marks Entry 3rd'!D143,IF(AND($E$3=4),'Marks Entry 4th'!D143,"")))))</f>
        <v/>
      </c>
      <c r="G144" s="90" t="str">
        <f>IF(OR(B144=0,B144=""),"",IF(AND($E$3=1),'Marks Entry 1st'!F143,IF(AND($E$3=2),'Marks Entry 2nd'!F143,IF(AND($E$3=3),'Marks Entry 3rd'!F143,IF(AND($E$3=4),'Marks Entry 4th'!F143,"")))))</f>
        <v/>
      </c>
      <c r="H144" s="90" t="str">
        <f>IF(OR(B144=0,B144=""),"",IF(AND($E$3=1),'Marks Entry 1st'!G143,IF(AND($E$3=2),'Marks Entry 2nd'!G143,IF(AND($E$3=3),'Marks Entry 3rd'!G143,IF(AND($E$3=4),'Marks Entry 4th'!G143,"")))))</f>
        <v/>
      </c>
      <c r="I144" s="90" t="str">
        <f>IF(OR(B144=0,B144=""),"",IF(AND($E$3=1),'Marks Entry 1st'!H143,IF(AND($E$3=2),'Marks Entry 2nd'!H143,IF(AND($E$3=3),'Marks Entry 3rd'!H143,IF(AND($E$3=4),'Marks Entry 4th'!H143,"")))))</f>
        <v/>
      </c>
      <c r="J144" s="379" t="str">
        <f>IF(OR(B144=0,B144=""),"",IF(AND($E$3=1),'Marks Entry 1st'!J143,IF(AND($E$3=2),'Marks Entry 2nd'!J143,IF(AND($E$3=3),'Marks Entry 3rd'!J143,IF(AND($E$3=4),'Marks Entry 4th'!J143,"")))))</f>
        <v/>
      </c>
      <c r="K144" s="379" t="str">
        <f>IF(OR(B144=0,B144=""),"",IF(AND($E$3=1),'Marks Entry 1st'!K143,IF(AND($E$3=2),'Marks Entry 2nd'!K143,IF(AND($E$3=3),'Marks Entry 3rd'!K143,IF(AND($E$3=4),'Marks Entry 4th'!K143,"")))))</f>
        <v/>
      </c>
      <c r="L144" s="180" t="str">
        <f>IF(OR($E144="",$G144=""),"",IF(AND($E$3=1),'Marks Entry 1st'!L143,IF(AND($E$3=2),'Marks Entry 2nd'!L143,IF(AND($E$3=3),'Marks Entry 3rd'!L143,IF(AND($E$3=4),'Marks Entry 4th'!L143,"")))))</f>
        <v/>
      </c>
      <c r="M144" s="180" t="str">
        <f>IF(OR($E144="",$G144=""),"",IF(AND($E$3=1),'Marks Entry 1st'!M143,IF(AND($E$3=2),'Marks Entry 2nd'!M143,IF(AND($E$3=3),'Marks Entry 3rd'!M143,IF(AND($E$3=4),'Marks Entry 4th'!M143,"")))))</f>
        <v/>
      </c>
      <c r="N144" s="87" t="str">
        <f t="shared" si="151"/>
        <v/>
      </c>
      <c r="O144" s="180" t="str">
        <f>IF(OR($E144="",$G144=""),"",IF(AND($E$3=1),'Marks Entry 1st'!N143,IF(AND($E$3=2),'Marks Entry 2nd'!N143,IF(AND($E$3=3),'Marks Entry 3rd'!N143,IF(AND($E$3=4),'Marks Entry 4th'!N143,"")))))</f>
        <v/>
      </c>
      <c r="P144" s="180" t="str">
        <f>IF(OR($E144="",$G144=""),"",IF(AND($E$3=1),'Marks Entry 1st'!O143,IF(AND($E$3=2),'Marks Entry 2nd'!O143,IF(AND($E$3=3),'Marks Entry 3rd'!O143,IF(AND($E$3=4),'Marks Entry 4th'!O143,"")))))</f>
        <v/>
      </c>
      <c r="Q144" s="180" t="str">
        <f>IF(OR($E144="",$G144=""),"",IF(AND($E$3=1),'Marks Entry 1st'!P143,IF(AND($E$3=2),'Marks Entry 2nd'!P143,IF(AND($E$3=3),'Marks Entry 3rd'!P143,IF(AND($E$3=4),'Marks Entry 4th'!P143,"")))))</f>
        <v/>
      </c>
      <c r="R144" s="91" t="str">
        <f t="shared" si="152"/>
        <v/>
      </c>
      <c r="S144" s="87">
        <f t="shared" si="153"/>
        <v>0</v>
      </c>
      <c r="T144" s="93" t="str">
        <f>IF(OR($E144="",$G144=""),"",IF(AND($E$3=1),'Marks Entry 1st'!Q143,IF(AND($E$3=2),'Marks Entry 2nd'!Q143,IF(AND($E$3=3),'Marks Entry 3rd'!Q143,IF(AND($E$3=4),'Marks Entry 4th'!Q143,"")))))</f>
        <v/>
      </c>
      <c r="U144" s="93" t="str">
        <f>IF(OR($E144="",$G144=""),"",IF(AND($E$3=1),'Marks Entry 1st'!R143,IF(AND($E$3=2),'Marks Entry 2nd'!R143,IF(AND($E$3=3),'Marks Entry 3rd'!R143,IF(AND($E$3=4),'Marks Entry 4th'!R143,"")))))</f>
        <v/>
      </c>
      <c r="V144" s="93" t="str">
        <f>IF(OR($E144="",$G144=""),"",IF(AND($E$3=1),'Marks Entry 1st'!S143,IF(AND($E$3=2),'Marks Entry 2nd'!S143,IF(AND($E$3=3),'Marks Entry 3rd'!S143,IF(AND($E$3=4),'Marks Entry 4th'!S143,"")))))</f>
        <v/>
      </c>
      <c r="W144" s="92" t="str">
        <f t="shared" si="154"/>
        <v/>
      </c>
      <c r="X144" s="87" t="str">
        <f t="shared" si="155"/>
        <v/>
      </c>
      <c r="Y144" s="144">
        <f t="shared" si="156"/>
        <v>0</v>
      </c>
      <c r="Z144" s="144" t="str">
        <f t="shared" si="157"/>
        <v/>
      </c>
      <c r="AA144" s="144" t="str">
        <f t="shared" si="130"/>
        <v/>
      </c>
      <c r="AB144" s="144" t="str">
        <f t="shared" si="158"/>
        <v/>
      </c>
      <c r="AC144" s="144" t="str">
        <f t="shared" si="131"/>
        <v/>
      </c>
      <c r="AD144" s="148" t="str">
        <f t="shared" si="132"/>
        <v/>
      </c>
      <c r="AE144" s="180" t="str">
        <f>IF(OR($E144="",$G144=""),"",IF(AND($E$3=1),'Marks Entry 1st'!T143,IF(AND($E$3=2),'Marks Entry 2nd'!T143,IF(AND($E$3=3),'Marks Entry 3rd'!T143,IF(AND($E$3=4),'Marks Entry 4th'!T143,"")))))</f>
        <v/>
      </c>
      <c r="AF144" s="180" t="str">
        <f>IF(OR($E144="",$G144=""),"",IF(AND($E$3=1),'Marks Entry 1st'!U143,IF(AND($E$3=2),'Marks Entry 2nd'!U143,IF(AND($E$3=3),'Marks Entry 3rd'!U143,IF(AND($E$3=4),'Marks Entry 4th'!U143,"")))))</f>
        <v/>
      </c>
      <c r="AG144" s="87" t="str">
        <f t="shared" si="159"/>
        <v/>
      </c>
      <c r="AH144" s="180" t="str">
        <f>IF(OR($E144="",$G144=""),"",IF(AND($E$3=1),'Marks Entry 1st'!V143,IF(AND($E$3=2),'Marks Entry 2nd'!V143,IF(AND($E$3=3),'Marks Entry 3rd'!V143,IF(AND($E$3=4),'Marks Entry 4th'!V143,"")))))</f>
        <v/>
      </c>
      <c r="AI144" s="180" t="str">
        <f>IF(OR($E144="",$G144=""),"",IF(AND($E$3=1),'Marks Entry 1st'!W143,IF(AND($E$3=2),'Marks Entry 2nd'!W143,IF(AND($E$3=3),'Marks Entry 3rd'!W143,IF(AND($E$3=4),'Marks Entry 4th'!W143,"")))))</f>
        <v/>
      </c>
      <c r="AJ144" s="180" t="str">
        <f>IF(OR($E144="",$G144=""),"",IF(AND($E$3=1),'Marks Entry 1st'!X143,IF(AND($E$3=2),'Marks Entry 2nd'!X143,IF(AND($E$3=3),'Marks Entry 3rd'!X143,IF(AND($E$3=4),'Marks Entry 4th'!X143,"")))))</f>
        <v/>
      </c>
      <c r="AK144" s="91" t="str">
        <f t="shared" si="160"/>
        <v/>
      </c>
      <c r="AL144" s="87">
        <f t="shared" si="161"/>
        <v>0</v>
      </c>
      <c r="AM144" s="93" t="str">
        <f>IF(OR($E144="",$G144=""),"",IF(AND($E$3=1),'Marks Entry 1st'!Y143,IF(AND($E$3=2),'Marks Entry 2nd'!Y143,IF(AND($E$3=3),'Marks Entry 3rd'!Y143,IF(AND($E$3=4),'Marks Entry 4th'!Y143,"")))))</f>
        <v/>
      </c>
      <c r="AN144" s="93" t="str">
        <f>IF(OR($E144="",$G144=""),"",IF(AND($E$3=1),'Marks Entry 1st'!Z143,IF(AND($E$3=2),'Marks Entry 2nd'!Z143,IF(AND($E$3=3),'Marks Entry 3rd'!Z143,IF(AND($E$3=4),'Marks Entry 4th'!Z143,"")))))</f>
        <v/>
      </c>
      <c r="AO144" s="93" t="str">
        <f>IF(OR($E144="",$G144=""),"",IF(AND($E$3=1),'Marks Entry 1st'!AA143,IF(AND($E$3=2),'Marks Entry 2nd'!AA143,IF(AND($E$3=3),'Marks Entry 3rd'!AA143,IF(AND($E$3=4),'Marks Entry 4th'!AA143,"")))))</f>
        <v/>
      </c>
      <c r="AP144" s="92" t="str">
        <f t="shared" si="162"/>
        <v/>
      </c>
      <c r="AQ144" s="87" t="str">
        <f t="shared" si="163"/>
        <v/>
      </c>
      <c r="AR144" s="144">
        <f t="shared" si="164"/>
        <v>0</v>
      </c>
      <c r="AS144" s="144" t="str">
        <f t="shared" si="165"/>
        <v/>
      </c>
      <c r="AT144" s="144" t="str">
        <f t="shared" si="133"/>
        <v/>
      </c>
      <c r="AU144" s="144" t="str">
        <f t="shared" si="166"/>
        <v/>
      </c>
      <c r="AV144" s="144" t="str">
        <f t="shared" si="134"/>
        <v/>
      </c>
      <c r="AW144" s="148" t="str">
        <f t="shared" si="135"/>
        <v/>
      </c>
      <c r="AX144" s="180" t="str">
        <f>IF(OR($E144="",$G144=""),"",IF(AND($E$3=1),'Marks Entry 1st'!AB143,IF(AND($E$3=2),'Marks Entry 2nd'!AB143,IF(AND($E$3=3),'Marks Entry 3rd'!AB143,IF(AND($E$3=4),'Marks Entry 4th'!AB143,"")))))</f>
        <v/>
      </c>
      <c r="AY144" s="180" t="str">
        <f>IF(OR($E144="",$G144=""),"",IF(AND($E$3=1),'Marks Entry 1st'!AC143,IF(AND($E$3=2),'Marks Entry 2nd'!AC143,IF(AND($E$3=3),'Marks Entry 3rd'!AC143,IF(AND($E$3=4),'Marks Entry 4th'!AC143,"")))))</f>
        <v/>
      </c>
      <c r="AZ144" s="87" t="str">
        <f t="shared" si="167"/>
        <v/>
      </c>
      <c r="BA144" s="180" t="str">
        <f>IF(OR($E144="",$G144=""),"",IF(AND($E$3=1),'Marks Entry 1st'!AD143,IF(AND($E$3=2),'Marks Entry 2nd'!AD143,IF(AND($E$3=3),'Marks Entry 3rd'!AD143,IF(AND($E$3=4),'Marks Entry 4th'!AD143,"")))))</f>
        <v/>
      </c>
      <c r="BB144" s="180" t="str">
        <f>IF(OR($E144="",$G144=""),"",IF(AND($E$3=1),'Marks Entry 1st'!AE143,IF(AND($E$3=2),'Marks Entry 2nd'!AE143,IF(AND($E$3=3),'Marks Entry 3rd'!AE143,IF(AND($E$3=4),'Marks Entry 4th'!AE143,"")))))</f>
        <v/>
      </c>
      <c r="BC144" s="180" t="str">
        <f>IF(OR($E144="",$G144=""),"",IF(AND($E$3=1),'Marks Entry 1st'!AF143,IF(AND($E$3=2),'Marks Entry 2nd'!AF143,IF(AND($E$3=3),'Marks Entry 3rd'!AF143,IF(AND($E$3=4),'Marks Entry 4th'!AF143,"")))))</f>
        <v/>
      </c>
      <c r="BD144" s="91" t="str">
        <f t="shared" si="168"/>
        <v/>
      </c>
      <c r="BE144" s="87">
        <f t="shared" si="169"/>
        <v>0</v>
      </c>
      <c r="BF144" s="93" t="str">
        <f>IF(OR($E144="",$G144=""),"",IF(AND($E$3=1),'Marks Entry 1st'!AG143,IF(AND($E$3=2),'Marks Entry 2nd'!AG143,IF(AND($E$3=3),'Marks Entry 3rd'!AG143,IF(AND($E$3=4),'Marks Entry 4th'!AG143,"")))))</f>
        <v/>
      </c>
      <c r="BG144" s="93" t="str">
        <f>IF(OR($E144="",$G144=""),"",IF(AND($E$3=1),'Marks Entry 1st'!AH143,IF(AND($E$3=2),'Marks Entry 2nd'!AH143,IF(AND($E$3=3),'Marks Entry 3rd'!AH143,IF(AND($E$3=4),'Marks Entry 4th'!AH143,"")))))</f>
        <v/>
      </c>
      <c r="BH144" s="93" t="str">
        <f>IF(OR($E144="",$G144=""),"",IF(AND($E$3=1),'Marks Entry 1st'!AI143,IF(AND($E$3=2),'Marks Entry 2nd'!AI143,IF(AND($E$3=3),'Marks Entry 3rd'!AI143,IF(AND($E$3=4),'Marks Entry 4th'!AI143,"")))))</f>
        <v/>
      </c>
      <c r="BI144" s="92" t="str">
        <f t="shared" si="170"/>
        <v/>
      </c>
      <c r="BJ144" s="87" t="str">
        <f t="shared" si="171"/>
        <v/>
      </c>
      <c r="BK144" s="144">
        <f t="shared" si="172"/>
        <v>0</v>
      </c>
      <c r="BL144" s="144" t="str">
        <f t="shared" si="173"/>
        <v/>
      </c>
      <c r="BM144" s="144" t="str">
        <f t="shared" si="136"/>
        <v/>
      </c>
      <c r="BN144" s="144" t="str">
        <f t="shared" si="174"/>
        <v/>
      </c>
      <c r="BO144" s="144" t="str">
        <f t="shared" si="137"/>
        <v/>
      </c>
      <c r="BP144" s="148" t="str">
        <f t="shared" si="138"/>
        <v/>
      </c>
      <c r="BQ144" s="180" t="str">
        <f>IF(OR($E144="",$G144=""),"",IF(AND($E$3=1),'Marks Entry 1st'!AJ143,IF(AND($E$3=2),'Marks Entry 2nd'!AJ143,IF(AND($E$3=3),'Marks Entry 3rd'!AJ143,IF(AND($E$3=4),'Marks Entry 4th'!AJ143,"")))))</f>
        <v/>
      </c>
      <c r="BR144" s="180" t="str">
        <f>IF(OR($E144="",$G144=""),"",IF(AND($E$3=1),'Marks Entry 1st'!AK143,IF(AND($E$3=2),'Marks Entry 2nd'!AK143,IF(AND($E$3=3),'Marks Entry 3rd'!AK143,IF(AND($E$3=4),'Marks Entry 4th'!AK143,"")))))</f>
        <v/>
      </c>
      <c r="BS144" s="87" t="str">
        <f t="shared" si="175"/>
        <v/>
      </c>
      <c r="BT144" s="180" t="str">
        <f>IF(OR($E144="",$G144=""),"",IF(AND($E$3=1),'Marks Entry 1st'!AL143,IF(AND($E$3=2),'Marks Entry 2nd'!AL143,IF(AND($E$3=3),'Marks Entry 3rd'!AL143,IF(AND($E$3=4),'Marks Entry 4th'!AL143,"")))))</f>
        <v/>
      </c>
      <c r="BU144" s="180" t="str">
        <f>IF(OR($E144="",$G144=""),"",IF(AND($E$3=1),'Marks Entry 1st'!AM143,IF(AND($E$3=2),'Marks Entry 2nd'!AM143,IF(AND($E$3=3),'Marks Entry 3rd'!AM143,IF(AND($E$3=4),'Marks Entry 4th'!AM143,"")))))</f>
        <v/>
      </c>
      <c r="BV144" s="180" t="str">
        <f>IF(OR($E144="",$G144=""),"",IF(AND($E$3=1),'Marks Entry 1st'!AN143,IF(AND($E$3=2),'Marks Entry 2nd'!AN143,IF(AND($E$3=3),'Marks Entry 3rd'!AN143,IF(AND($E$3=4),'Marks Entry 4th'!AN143,"")))))</f>
        <v/>
      </c>
      <c r="BW144" s="91" t="str">
        <f t="shared" si="176"/>
        <v/>
      </c>
      <c r="BX144" s="87">
        <f t="shared" si="177"/>
        <v>0</v>
      </c>
      <c r="BY144" s="93" t="str">
        <f>IF(OR($E144="",$G144=""),"",IF(AND($E$3=1),'Marks Entry 1st'!AO143,IF(AND($E$3=2),'Marks Entry 2nd'!AO143,IF(AND($E$3=3),'Marks Entry 3rd'!AO143,IF(AND($E$3=4),'Marks Entry 4th'!AO143,"")))))</f>
        <v/>
      </c>
      <c r="BZ144" s="93" t="str">
        <f>IF(OR($E144="",$G144=""),"",IF(AND($E$3=1),'Marks Entry 1st'!AP143,IF(AND($E$3=2),'Marks Entry 2nd'!AP143,IF(AND($E$3=3),'Marks Entry 3rd'!AP143,IF(AND($E$3=4),'Marks Entry 4th'!AP143,"")))))</f>
        <v/>
      </c>
      <c r="CA144" s="93" t="str">
        <f>IF(OR($E144="",$G144=""),"",IF(AND($E$3=1),'Marks Entry 1st'!AQ143,IF(AND($E$3=2),'Marks Entry 2nd'!AQ143,IF(AND($E$3=3),'Marks Entry 3rd'!AQ143,IF(AND($E$3=4),'Marks Entry 4th'!AQ143,"")))))</f>
        <v/>
      </c>
      <c r="CB144" s="92" t="str">
        <f t="shared" si="178"/>
        <v/>
      </c>
      <c r="CC144" s="87" t="str">
        <f t="shared" si="179"/>
        <v/>
      </c>
      <c r="CD144" s="144">
        <f t="shared" si="180"/>
        <v>0</v>
      </c>
      <c r="CE144" s="144" t="str">
        <f t="shared" si="181"/>
        <v/>
      </c>
      <c r="CF144" s="144" t="str">
        <f t="shared" si="139"/>
        <v/>
      </c>
      <c r="CG144" s="144" t="str">
        <f t="shared" si="182"/>
        <v/>
      </c>
      <c r="CH144" s="144" t="str">
        <f t="shared" si="140"/>
        <v/>
      </c>
      <c r="CI144" s="148" t="str">
        <f t="shared" si="141"/>
        <v/>
      </c>
      <c r="CJ144" s="380" t="str">
        <f>IF(OR($E144="",$G144=""),"",IF(AND($E$3=1),'Marks Entry 1st'!AR143,IF(AND($E$3=2),'Marks Entry 2nd'!AR143,IF(AND($E$3=3),'Marks Entry 3rd'!AR143,IF(AND($E$3=4),'Marks Entry 4th'!AR143,"")))))</f>
        <v/>
      </c>
      <c r="CK144" s="380" t="str">
        <f>IF(OR($E144="",$G144=""),"",IF(AND($E$3=1),'Marks Entry 1st'!AS143,IF(AND($E$3=2),'Marks Entry 2nd'!AS143,IF(AND($E$3=3),'Marks Entry 3rd'!AS143,IF(AND($E$3=4),'Marks Entry 4th'!AS143,"")))))</f>
        <v/>
      </c>
      <c r="CL144" s="380" t="str">
        <f>IF(OR($E144="",$G144=""),"",IF(AND($E$3=1),'Marks Entry 1st'!AT143,IF(AND($E$3=2),'Marks Entry 2nd'!AT143,IF(AND($E$3=3),'Marks Entry 3rd'!AT143,IF(AND($E$3=4),'Marks Entry 4th'!AT143,"")))))</f>
        <v/>
      </c>
      <c r="CM144" s="181" t="str">
        <f t="shared" si="183"/>
        <v/>
      </c>
      <c r="CN144" s="182">
        <f t="shared" si="184"/>
        <v>0</v>
      </c>
      <c r="CO144" s="182" t="str">
        <f t="shared" si="185"/>
        <v/>
      </c>
      <c r="CP144" s="182" t="str">
        <f t="shared" si="186"/>
        <v/>
      </c>
      <c r="CQ144" s="147" t="str">
        <f t="shared" si="142"/>
        <v/>
      </c>
      <c r="CR144" s="380" t="str">
        <f>IF(OR($E144="",$G144=""),"",IF(AND($E$3=1),'Marks Entry 1st'!AU143,IF(AND($E$3=2),'Marks Entry 2nd'!AU143,IF(AND($E$3=3),'Marks Entry 3rd'!AU143,IF(AND($E$3=4),'Marks Entry 4th'!AU143,"")))))</f>
        <v/>
      </c>
      <c r="CS144" s="380" t="str">
        <f>IF(OR($E144="",$G144=""),"",IF(AND($E$3=1),'Marks Entry 1st'!AV143,IF(AND($E$3=2),'Marks Entry 2nd'!AV143,IF(AND($E$3=3),'Marks Entry 3rd'!AV143,IF(AND($E$3=4),'Marks Entry 4th'!AV143,"")))))</f>
        <v/>
      </c>
      <c r="CT144" s="380" t="str">
        <f>IF(OR($E144="",$G144=""),"",IF(AND($E$3=1),'Marks Entry 1st'!AW143,IF(AND($E$3=2),'Marks Entry 2nd'!AW143,IF(AND($E$3=3),'Marks Entry 3rd'!AW143,IF(AND($E$3=4),'Marks Entry 4th'!AW143,"")))))</f>
        <v/>
      </c>
      <c r="CU144" s="181" t="str">
        <f t="shared" si="187"/>
        <v/>
      </c>
      <c r="CV144" s="182">
        <f t="shared" si="188"/>
        <v>0</v>
      </c>
      <c r="CW144" s="182" t="str">
        <f t="shared" si="189"/>
        <v/>
      </c>
      <c r="CX144" s="182" t="str">
        <f t="shared" si="190"/>
        <v/>
      </c>
      <c r="CY144" s="147" t="str">
        <f t="shared" si="143"/>
        <v/>
      </c>
      <c r="CZ144" s="380" t="str">
        <f>IF(OR($E144="",$G144=""),"",IF(AND($E$3=1),'Marks Entry 1st'!AX143,IF(AND($E$3=2),'Marks Entry 2nd'!AX143,IF(AND($E$3=3),'Marks Entry 3rd'!AX143,IF(AND($E$3=4),'Marks Entry 4th'!AX143,"")))))</f>
        <v/>
      </c>
      <c r="DA144" s="380" t="str">
        <f>IF(OR($E144="",$G144=""),"",IF(AND($E$3=1),'Marks Entry 1st'!AY143,IF(AND($E$3=2),'Marks Entry 2nd'!AY143,IF(AND($E$3=3),'Marks Entry 3rd'!AY143,IF(AND($E$3=4),'Marks Entry 4th'!AY143,"")))))</f>
        <v/>
      </c>
      <c r="DB144" s="380" t="str">
        <f>IF(OR($E144="",$G144=""),"",IF(AND($E$3=1),'Marks Entry 1st'!AZ143,IF(AND($E$3=2),'Marks Entry 2nd'!AZ143,IF(AND($E$3=3),'Marks Entry 3rd'!AZ143,IF(AND($E$3=4),'Marks Entry 4th'!AZ143,"")))))</f>
        <v/>
      </c>
      <c r="DC144" s="181" t="str">
        <f t="shared" si="191"/>
        <v/>
      </c>
      <c r="DD144" s="182">
        <f t="shared" si="192"/>
        <v>0</v>
      </c>
      <c r="DE144" s="182" t="str">
        <f t="shared" si="193"/>
        <v/>
      </c>
      <c r="DF144" s="182" t="str">
        <f t="shared" si="194"/>
        <v/>
      </c>
      <c r="DG144" s="147" t="str">
        <f t="shared" si="144"/>
        <v/>
      </c>
      <c r="DH144" s="104" t="str">
        <f t="shared" si="145"/>
        <v/>
      </c>
      <c r="DI144" s="105" t="str">
        <f t="shared" si="146"/>
        <v/>
      </c>
      <c r="DJ144" s="111" t="str">
        <f t="shared" si="147"/>
        <v/>
      </c>
      <c r="DK144" s="112" t="str">
        <f t="shared" si="148"/>
        <v/>
      </c>
      <c r="DL144" s="386" t="str">
        <f t="shared" si="149"/>
        <v/>
      </c>
      <c r="DM144" s="72" t="str">
        <f>IF(OR($E144="",$G144=""),"",IF(AND($E$3=1),'Marks Entry 1st'!BA143,IF(AND($E$3=2),'Marks Entry 2nd'!BA143,IF(AND($E$3=3),'Marks Entry 3rd'!BA143,IF(AND($E$3=4),'Marks Entry 4th'!BA143,"")))))</f>
        <v/>
      </c>
      <c r="DN144" s="72" t="str">
        <f>IF(OR($E144="",$G144=""),"",IF(AND($E$3=1),'Marks Entry 1st'!BB143,IF(AND($E$3=2),'Marks Entry 2nd'!BB143,IF(AND($E$3=3),'Marks Entry 3rd'!BB143,IF(AND($E$3=4),'Marks Entry 4th'!BB143,"")))))</f>
        <v/>
      </c>
      <c r="DO144" s="328" t="str">
        <f t="shared" si="150"/>
        <v/>
      </c>
      <c r="DP144" s="73"/>
      <c r="DW144" s="75">
        <f>IF(AND($E$3=1),'Marks Entry 1st'!I143,IF(AND($E$3=2),'Marks Entry 2nd'!I143,IF(AND($E$3=3),'Marks Entry 3rd'!I143,IF(AND($E$3=4),'Marks Entry 4th'!I143,""))))</f>
        <v>0</v>
      </c>
    </row>
    <row r="145" spans="1:127" ht="18.899999999999999" customHeight="1">
      <c r="A145" s="94">
        <v>138</v>
      </c>
      <c r="B145" s="94" t="str">
        <f>IF(OR(DW145=0,DW145=""),"",IF(AND($E$3=1),'Marks Entry 1st'!I144,IF(AND($E$3=2),'Marks Entry 2nd'!I144,IF(AND($E$3=3),'Marks Entry 3rd'!I144,IF(AND($E$3=4),'Marks Entry 4th'!I144,"")))))</f>
        <v/>
      </c>
      <c r="C145" s="95" t="str">
        <f>IF(OR(B145=0,B145=""),"",IF(AND($E$3=1),'Marks Entry 1st'!B144,IF(AND($E$3=2),'Marks Entry 2nd'!B144,IF(AND($E$3=3),'Marks Entry 3rd'!B144,IF(AND($E$3=4),'Marks Entry 4th'!B144,"")))))</f>
        <v/>
      </c>
      <c r="D145" s="95" t="str">
        <f>IF(OR(B145=0,B145=""),"",IF(AND($E$3=1),'Marks Entry 1st'!C144,IF(AND($E$3=2),'Marks Entry 2nd'!C144,IF(AND($E$3=3),'Marks Entry 3rd'!C144,IF(AND($E$3=4),'Marks Entry 4th'!C144,"")))))</f>
        <v/>
      </c>
      <c r="E145" s="96" t="str">
        <f>IF(OR(B145=0,B145=""),"",IF(AND($E$3=1),'Marks Entry 1st'!E144,IF(AND($E$3=2),'Marks Entry 2nd'!E144,IF(AND($E$3=3),'Marks Entry 3rd'!E144,IF(AND($E$3=4),'Marks Entry 4th'!E144,"")))))</f>
        <v/>
      </c>
      <c r="F145" s="95" t="str">
        <f>IF(OR(B145=0,B145=""),"",IF(AND($E$3=1),'Marks Entry 1st'!D144,IF(AND($E$3=2),'Marks Entry 2nd'!D144,IF(AND($E$3=3),'Marks Entry 3rd'!D144,IF(AND($E$3=4),'Marks Entry 4th'!D144,"")))))</f>
        <v/>
      </c>
      <c r="G145" s="90" t="str">
        <f>IF(OR(B145=0,B145=""),"",IF(AND($E$3=1),'Marks Entry 1st'!F144,IF(AND($E$3=2),'Marks Entry 2nd'!F144,IF(AND($E$3=3),'Marks Entry 3rd'!F144,IF(AND($E$3=4),'Marks Entry 4th'!F144,"")))))</f>
        <v/>
      </c>
      <c r="H145" s="90" t="str">
        <f>IF(OR(B145=0,B145=""),"",IF(AND($E$3=1),'Marks Entry 1st'!G144,IF(AND($E$3=2),'Marks Entry 2nd'!G144,IF(AND($E$3=3),'Marks Entry 3rd'!G144,IF(AND($E$3=4),'Marks Entry 4th'!G144,"")))))</f>
        <v/>
      </c>
      <c r="I145" s="90" t="str">
        <f>IF(OR(B145=0,B145=""),"",IF(AND($E$3=1),'Marks Entry 1st'!H144,IF(AND($E$3=2),'Marks Entry 2nd'!H144,IF(AND($E$3=3),'Marks Entry 3rd'!H144,IF(AND($E$3=4),'Marks Entry 4th'!H144,"")))))</f>
        <v/>
      </c>
      <c r="J145" s="379" t="str">
        <f>IF(OR(B145=0,B145=""),"",IF(AND($E$3=1),'Marks Entry 1st'!J144,IF(AND($E$3=2),'Marks Entry 2nd'!J144,IF(AND($E$3=3),'Marks Entry 3rd'!J144,IF(AND($E$3=4),'Marks Entry 4th'!J144,"")))))</f>
        <v/>
      </c>
      <c r="K145" s="379" t="str">
        <f>IF(OR(B145=0,B145=""),"",IF(AND($E$3=1),'Marks Entry 1st'!K144,IF(AND($E$3=2),'Marks Entry 2nd'!K144,IF(AND($E$3=3),'Marks Entry 3rd'!K144,IF(AND($E$3=4),'Marks Entry 4th'!K144,"")))))</f>
        <v/>
      </c>
      <c r="L145" s="180" t="str">
        <f>IF(OR($E145="",$G145=""),"",IF(AND($E$3=1),'Marks Entry 1st'!L144,IF(AND($E$3=2),'Marks Entry 2nd'!L144,IF(AND($E$3=3),'Marks Entry 3rd'!L144,IF(AND($E$3=4),'Marks Entry 4th'!L144,"")))))</f>
        <v/>
      </c>
      <c r="M145" s="180" t="str">
        <f>IF(OR($E145="",$G145=""),"",IF(AND($E$3=1),'Marks Entry 1st'!M144,IF(AND($E$3=2),'Marks Entry 2nd'!M144,IF(AND($E$3=3),'Marks Entry 3rd'!M144,IF(AND($E$3=4),'Marks Entry 4th'!M144,"")))))</f>
        <v/>
      </c>
      <c r="N145" s="87" t="str">
        <f t="shared" si="151"/>
        <v/>
      </c>
      <c r="O145" s="180" t="str">
        <f>IF(OR($E145="",$G145=""),"",IF(AND($E$3=1),'Marks Entry 1st'!N144,IF(AND($E$3=2),'Marks Entry 2nd'!N144,IF(AND($E$3=3),'Marks Entry 3rd'!N144,IF(AND($E$3=4),'Marks Entry 4th'!N144,"")))))</f>
        <v/>
      </c>
      <c r="P145" s="180" t="str">
        <f>IF(OR($E145="",$G145=""),"",IF(AND($E$3=1),'Marks Entry 1st'!O144,IF(AND($E$3=2),'Marks Entry 2nd'!O144,IF(AND($E$3=3),'Marks Entry 3rd'!O144,IF(AND($E$3=4),'Marks Entry 4th'!O144,"")))))</f>
        <v/>
      </c>
      <c r="Q145" s="180" t="str">
        <f>IF(OR($E145="",$G145=""),"",IF(AND($E$3=1),'Marks Entry 1st'!P144,IF(AND($E$3=2),'Marks Entry 2nd'!P144,IF(AND($E$3=3),'Marks Entry 3rd'!P144,IF(AND($E$3=4),'Marks Entry 4th'!P144,"")))))</f>
        <v/>
      </c>
      <c r="R145" s="91" t="str">
        <f t="shared" si="152"/>
        <v/>
      </c>
      <c r="S145" s="87">
        <f t="shared" si="153"/>
        <v>0</v>
      </c>
      <c r="T145" s="93" t="str">
        <f>IF(OR($E145="",$G145=""),"",IF(AND($E$3=1),'Marks Entry 1st'!Q144,IF(AND($E$3=2),'Marks Entry 2nd'!Q144,IF(AND($E$3=3),'Marks Entry 3rd'!Q144,IF(AND($E$3=4),'Marks Entry 4th'!Q144,"")))))</f>
        <v/>
      </c>
      <c r="U145" s="93" t="str">
        <f>IF(OR($E145="",$G145=""),"",IF(AND($E$3=1),'Marks Entry 1st'!R144,IF(AND($E$3=2),'Marks Entry 2nd'!R144,IF(AND($E$3=3),'Marks Entry 3rd'!R144,IF(AND($E$3=4),'Marks Entry 4th'!R144,"")))))</f>
        <v/>
      </c>
      <c r="V145" s="93" t="str">
        <f>IF(OR($E145="",$G145=""),"",IF(AND($E$3=1),'Marks Entry 1st'!S144,IF(AND($E$3=2),'Marks Entry 2nd'!S144,IF(AND($E$3=3),'Marks Entry 3rd'!S144,IF(AND($E$3=4),'Marks Entry 4th'!S144,"")))))</f>
        <v/>
      </c>
      <c r="W145" s="92" t="str">
        <f t="shared" si="154"/>
        <v/>
      </c>
      <c r="X145" s="87" t="str">
        <f t="shared" si="155"/>
        <v/>
      </c>
      <c r="Y145" s="144">
        <f t="shared" si="156"/>
        <v>0</v>
      </c>
      <c r="Z145" s="144" t="str">
        <f t="shared" si="157"/>
        <v/>
      </c>
      <c r="AA145" s="144" t="str">
        <f t="shared" si="130"/>
        <v/>
      </c>
      <c r="AB145" s="144" t="str">
        <f t="shared" si="158"/>
        <v/>
      </c>
      <c r="AC145" s="144" t="str">
        <f t="shared" si="131"/>
        <v/>
      </c>
      <c r="AD145" s="148" t="str">
        <f t="shared" si="132"/>
        <v/>
      </c>
      <c r="AE145" s="180" t="str">
        <f>IF(OR($E145="",$G145=""),"",IF(AND($E$3=1),'Marks Entry 1st'!T144,IF(AND($E$3=2),'Marks Entry 2nd'!T144,IF(AND($E$3=3),'Marks Entry 3rd'!T144,IF(AND($E$3=4),'Marks Entry 4th'!T144,"")))))</f>
        <v/>
      </c>
      <c r="AF145" s="180" t="str">
        <f>IF(OR($E145="",$G145=""),"",IF(AND($E$3=1),'Marks Entry 1st'!U144,IF(AND($E$3=2),'Marks Entry 2nd'!U144,IF(AND($E$3=3),'Marks Entry 3rd'!U144,IF(AND($E$3=4),'Marks Entry 4th'!U144,"")))))</f>
        <v/>
      </c>
      <c r="AG145" s="87" t="str">
        <f t="shared" si="159"/>
        <v/>
      </c>
      <c r="AH145" s="180" t="str">
        <f>IF(OR($E145="",$G145=""),"",IF(AND($E$3=1),'Marks Entry 1st'!V144,IF(AND($E$3=2),'Marks Entry 2nd'!V144,IF(AND($E$3=3),'Marks Entry 3rd'!V144,IF(AND($E$3=4),'Marks Entry 4th'!V144,"")))))</f>
        <v/>
      </c>
      <c r="AI145" s="180" t="str">
        <f>IF(OR($E145="",$G145=""),"",IF(AND($E$3=1),'Marks Entry 1st'!W144,IF(AND($E$3=2),'Marks Entry 2nd'!W144,IF(AND($E$3=3),'Marks Entry 3rd'!W144,IF(AND($E$3=4),'Marks Entry 4th'!W144,"")))))</f>
        <v/>
      </c>
      <c r="AJ145" s="180" t="str">
        <f>IF(OR($E145="",$G145=""),"",IF(AND($E$3=1),'Marks Entry 1st'!X144,IF(AND($E$3=2),'Marks Entry 2nd'!X144,IF(AND($E$3=3),'Marks Entry 3rd'!X144,IF(AND($E$3=4),'Marks Entry 4th'!X144,"")))))</f>
        <v/>
      </c>
      <c r="AK145" s="91" t="str">
        <f t="shared" si="160"/>
        <v/>
      </c>
      <c r="AL145" s="87">
        <f t="shared" si="161"/>
        <v>0</v>
      </c>
      <c r="AM145" s="93" t="str">
        <f>IF(OR($E145="",$G145=""),"",IF(AND($E$3=1),'Marks Entry 1st'!Y144,IF(AND($E$3=2),'Marks Entry 2nd'!Y144,IF(AND($E$3=3),'Marks Entry 3rd'!Y144,IF(AND($E$3=4),'Marks Entry 4th'!Y144,"")))))</f>
        <v/>
      </c>
      <c r="AN145" s="93" t="str">
        <f>IF(OR($E145="",$G145=""),"",IF(AND($E$3=1),'Marks Entry 1st'!Z144,IF(AND($E$3=2),'Marks Entry 2nd'!Z144,IF(AND($E$3=3),'Marks Entry 3rd'!Z144,IF(AND($E$3=4),'Marks Entry 4th'!Z144,"")))))</f>
        <v/>
      </c>
      <c r="AO145" s="93" t="str">
        <f>IF(OR($E145="",$G145=""),"",IF(AND($E$3=1),'Marks Entry 1st'!AA144,IF(AND($E$3=2),'Marks Entry 2nd'!AA144,IF(AND($E$3=3),'Marks Entry 3rd'!AA144,IF(AND($E$3=4),'Marks Entry 4th'!AA144,"")))))</f>
        <v/>
      </c>
      <c r="AP145" s="92" t="str">
        <f t="shared" si="162"/>
        <v/>
      </c>
      <c r="AQ145" s="87" t="str">
        <f t="shared" si="163"/>
        <v/>
      </c>
      <c r="AR145" s="144">
        <f t="shared" si="164"/>
        <v>0</v>
      </c>
      <c r="AS145" s="144" t="str">
        <f t="shared" si="165"/>
        <v/>
      </c>
      <c r="AT145" s="144" t="str">
        <f t="shared" si="133"/>
        <v/>
      </c>
      <c r="AU145" s="144" t="str">
        <f t="shared" si="166"/>
        <v/>
      </c>
      <c r="AV145" s="144" t="str">
        <f t="shared" si="134"/>
        <v/>
      </c>
      <c r="AW145" s="148" t="str">
        <f t="shared" si="135"/>
        <v/>
      </c>
      <c r="AX145" s="180" t="str">
        <f>IF(OR($E145="",$G145=""),"",IF(AND($E$3=1),'Marks Entry 1st'!AB144,IF(AND($E$3=2),'Marks Entry 2nd'!AB144,IF(AND($E$3=3),'Marks Entry 3rd'!AB144,IF(AND($E$3=4),'Marks Entry 4th'!AB144,"")))))</f>
        <v/>
      </c>
      <c r="AY145" s="180" t="str">
        <f>IF(OR($E145="",$G145=""),"",IF(AND($E$3=1),'Marks Entry 1st'!AC144,IF(AND($E$3=2),'Marks Entry 2nd'!AC144,IF(AND($E$3=3),'Marks Entry 3rd'!AC144,IF(AND($E$3=4),'Marks Entry 4th'!AC144,"")))))</f>
        <v/>
      </c>
      <c r="AZ145" s="87" t="str">
        <f t="shared" si="167"/>
        <v/>
      </c>
      <c r="BA145" s="180" t="str">
        <f>IF(OR($E145="",$G145=""),"",IF(AND($E$3=1),'Marks Entry 1st'!AD144,IF(AND($E$3=2),'Marks Entry 2nd'!AD144,IF(AND($E$3=3),'Marks Entry 3rd'!AD144,IF(AND($E$3=4),'Marks Entry 4th'!AD144,"")))))</f>
        <v/>
      </c>
      <c r="BB145" s="180" t="str">
        <f>IF(OR($E145="",$G145=""),"",IF(AND($E$3=1),'Marks Entry 1st'!AE144,IF(AND($E$3=2),'Marks Entry 2nd'!AE144,IF(AND($E$3=3),'Marks Entry 3rd'!AE144,IF(AND($E$3=4),'Marks Entry 4th'!AE144,"")))))</f>
        <v/>
      </c>
      <c r="BC145" s="180" t="str">
        <f>IF(OR($E145="",$G145=""),"",IF(AND($E$3=1),'Marks Entry 1st'!AF144,IF(AND($E$3=2),'Marks Entry 2nd'!AF144,IF(AND($E$3=3),'Marks Entry 3rd'!AF144,IF(AND($E$3=4),'Marks Entry 4th'!AF144,"")))))</f>
        <v/>
      </c>
      <c r="BD145" s="91" t="str">
        <f t="shared" si="168"/>
        <v/>
      </c>
      <c r="BE145" s="87">
        <f t="shared" si="169"/>
        <v>0</v>
      </c>
      <c r="BF145" s="93" t="str">
        <f>IF(OR($E145="",$G145=""),"",IF(AND($E$3=1),'Marks Entry 1st'!AG144,IF(AND($E$3=2),'Marks Entry 2nd'!AG144,IF(AND($E$3=3),'Marks Entry 3rd'!AG144,IF(AND($E$3=4),'Marks Entry 4th'!AG144,"")))))</f>
        <v/>
      </c>
      <c r="BG145" s="93" t="str">
        <f>IF(OR($E145="",$G145=""),"",IF(AND($E$3=1),'Marks Entry 1st'!AH144,IF(AND($E$3=2),'Marks Entry 2nd'!AH144,IF(AND($E$3=3),'Marks Entry 3rd'!AH144,IF(AND($E$3=4),'Marks Entry 4th'!AH144,"")))))</f>
        <v/>
      </c>
      <c r="BH145" s="93" t="str">
        <f>IF(OR($E145="",$G145=""),"",IF(AND($E$3=1),'Marks Entry 1st'!AI144,IF(AND($E$3=2),'Marks Entry 2nd'!AI144,IF(AND($E$3=3),'Marks Entry 3rd'!AI144,IF(AND($E$3=4),'Marks Entry 4th'!AI144,"")))))</f>
        <v/>
      </c>
      <c r="BI145" s="92" t="str">
        <f t="shared" si="170"/>
        <v/>
      </c>
      <c r="BJ145" s="87" t="str">
        <f t="shared" si="171"/>
        <v/>
      </c>
      <c r="BK145" s="144">
        <f t="shared" si="172"/>
        <v>0</v>
      </c>
      <c r="BL145" s="144" t="str">
        <f t="shared" si="173"/>
        <v/>
      </c>
      <c r="BM145" s="144" t="str">
        <f t="shared" si="136"/>
        <v/>
      </c>
      <c r="BN145" s="144" t="str">
        <f t="shared" si="174"/>
        <v/>
      </c>
      <c r="BO145" s="144" t="str">
        <f t="shared" si="137"/>
        <v/>
      </c>
      <c r="BP145" s="148" t="str">
        <f t="shared" si="138"/>
        <v/>
      </c>
      <c r="BQ145" s="180" t="str">
        <f>IF(OR($E145="",$G145=""),"",IF(AND($E$3=1),'Marks Entry 1st'!AJ144,IF(AND($E$3=2),'Marks Entry 2nd'!AJ144,IF(AND($E$3=3),'Marks Entry 3rd'!AJ144,IF(AND($E$3=4),'Marks Entry 4th'!AJ144,"")))))</f>
        <v/>
      </c>
      <c r="BR145" s="180" t="str">
        <f>IF(OR($E145="",$G145=""),"",IF(AND($E$3=1),'Marks Entry 1st'!AK144,IF(AND($E$3=2),'Marks Entry 2nd'!AK144,IF(AND($E$3=3),'Marks Entry 3rd'!AK144,IF(AND($E$3=4),'Marks Entry 4th'!AK144,"")))))</f>
        <v/>
      </c>
      <c r="BS145" s="87" t="str">
        <f t="shared" si="175"/>
        <v/>
      </c>
      <c r="BT145" s="180" t="str">
        <f>IF(OR($E145="",$G145=""),"",IF(AND($E$3=1),'Marks Entry 1st'!AL144,IF(AND($E$3=2),'Marks Entry 2nd'!AL144,IF(AND($E$3=3),'Marks Entry 3rd'!AL144,IF(AND($E$3=4),'Marks Entry 4th'!AL144,"")))))</f>
        <v/>
      </c>
      <c r="BU145" s="180" t="str">
        <f>IF(OR($E145="",$G145=""),"",IF(AND($E$3=1),'Marks Entry 1st'!AM144,IF(AND($E$3=2),'Marks Entry 2nd'!AM144,IF(AND($E$3=3),'Marks Entry 3rd'!AM144,IF(AND($E$3=4),'Marks Entry 4th'!AM144,"")))))</f>
        <v/>
      </c>
      <c r="BV145" s="180" t="str">
        <f>IF(OR($E145="",$G145=""),"",IF(AND($E$3=1),'Marks Entry 1st'!AN144,IF(AND($E$3=2),'Marks Entry 2nd'!AN144,IF(AND($E$3=3),'Marks Entry 3rd'!AN144,IF(AND($E$3=4),'Marks Entry 4th'!AN144,"")))))</f>
        <v/>
      </c>
      <c r="BW145" s="91" t="str">
        <f t="shared" si="176"/>
        <v/>
      </c>
      <c r="BX145" s="87">
        <f t="shared" si="177"/>
        <v>0</v>
      </c>
      <c r="BY145" s="93" t="str">
        <f>IF(OR($E145="",$G145=""),"",IF(AND($E$3=1),'Marks Entry 1st'!AO144,IF(AND($E$3=2),'Marks Entry 2nd'!AO144,IF(AND($E$3=3),'Marks Entry 3rd'!AO144,IF(AND($E$3=4),'Marks Entry 4th'!AO144,"")))))</f>
        <v/>
      </c>
      <c r="BZ145" s="93" t="str">
        <f>IF(OR($E145="",$G145=""),"",IF(AND($E$3=1),'Marks Entry 1st'!AP144,IF(AND($E$3=2),'Marks Entry 2nd'!AP144,IF(AND($E$3=3),'Marks Entry 3rd'!AP144,IF(AND($E$3=4),'Marks Entry 4th'!AP144,"")))))</f>
        <v/>
      </c>
      <c r="CA145" s="93" t="str">
        <f>IF(OR($E145="",$G145=""),"",IF(AND($E$3=1),'Marks Entry 1st'!AQ144,IF(AND($E$3=2),'Marks Entry 2nd'!AQ144,IF(AND($E$3=3),'Marks Entry 3rd'!AQ144,IF(AND($E$3=4),'Marks Entry 4th'!AQ144,"")))))</f>
        <v/>
      </c>
      <c r="CB145" s="92" t="str">
        <f t="shared" si="178"/>
        <v/>
      </c>
      <c r="CC145" s="87" t="str">
        <f t="shared" si="179"/>
        <v/>
      </c>
      <c r="CD145" s="144">
        <f t="shared" si="180"/>
        <v>0</v>
      </c>
      <c r="CE145" s="144" t="str">
        <f t="shared" si="181"/>
        <v/>
      </c>
      <c r="CF145" s="144" t="str">
        <f t="shared" si="139"/>
        <v/>
      </c>
      <c r="CG145" s="144" t="str">
        <f t="shared" si="182"/>
        <v/>
      </c>
      <c r="CH145" s="144" t="str">
        <f t="shared" si="140"/>
        <v/>
      </c>
      <c r="CI145" s="148" t="str">
        <f t="shared" si="141"/>
        <v/>
      </c>
      <c r="CJ145" s="380" t="str">
        <f>IF(OR($E145="",$G145=""),"",IF(AND($E$3=1),'Marks Entry 1st'!AR144,IF(AND($E$3=2),'Marks Entry 2nd'!AR144,IF(AND($E$3=3),'Marks Entry 3rd'!AR144,IF(AND($E$3=4),'Marks Entry 4th'!AR144,"")))))</f>
        <v/>
      </c>
      <c r="CK145" s="380" t="str">
        <f>IF(OR($E145="",$G145=""),"",IF(AND($E$3=1),'Marks Entry 1st'!AS144,IF(AND($E$3=2),'Marks Entry 2nd'!AS144,IF(AND($E$3=3),'Marks Entry 3rd'!AS144,IF(AND($E$3=4),'Marks Entry 4th'!AS144,"")))))</f>
        <v/>
      </c>
      <c r="CL145" s="380" t="str">
        <f>IF(OR($E145="",$G145=""),"",IF(AND($E$3=1),'Marks Entry 1st'!AT144,IF(AND($E$3=2),'Marks Entry 2nd'!AT144,IF(AND($E$3=3),'Marks Entry 3rd'!AT144,IF(AND($E$3=4),'Marks Entry 4th'!AT144,"")))))</f>
        <v/>
      </c>
      <c r="CM145" s="181" t="str">
        <f t="shared" si="183"/>
        <v/>
      </c>
      <c r="CN145" s="182">
        <f t="shared" si="184"/>
        <v>0</v>
      </c>
      <c r="CO145" s="182" t="str">
        <f t="shared" si="185"/>
        <v/>
      </c>
      <c r="CP145" s="182" t="str">
        <f t="shared" si="186"/>
        <v/>
      </c>
      <c r="CQ145" s="147" t="str">
        <f t="shared" si="142"/>
        <v/>
      </c>
      <c r="CR145" s="380" t="str">
        <f>IF(OR($E145="",$G145=""),"",IF(AND($E$3=1),'Marks Entry 1st'!AU144,IF(AND($E$3=2),'Marks Entry 2nd'!AU144,IF(AND($E$3=3),'Marks Entry 3rd'!AU144,IF(AND($E$3=4),'Marks Entry 4th'!AU144,"")))))</f>
        <v/>
      </c>
      <c r="CS145" s="380" t="str">
        <f>IF(OR($E145="",$G145=""),"",IF(AND($E$3=1),'Marks Entry 1st'!AV144,IF(AND($E$3=2),'Marks Entry 2nd'!AV144,IF(AND($E$3=3),'Marks Entry 3rd'!AV144,IF(AND($E$3=4),'Marks Entry 4th'!AV144,"")))))</f>
        <v/>
      </c>
      <c r="CT145" s="380" t="str">
        <f>IF(OR($E145="",$G145=""),"",IF(AND($E$3=1),'Marks Entry 1st'!AW144,IF(AND($E$3=2),'Marks Entry 2nd'!AW144,IF(AND($E$3=3),'Marks Entry 3rd'!AW144,IF(AND($E$3=4),'Marks Entry 4th'!AW144,"")))))</f>
        <v/>
      </c>
      <c r="CU145" s="181" t="str">
        <f t="shared" si="187"/>
        <v/>
      </c>
      <c r="CV145" s="182">
        <f t="shared" si="188"/>
        <v>0</v>
      </c>
      <c r="CW145" s="182" t="str">
        <f t="shared" si="189"/>
        <v/>
      </c>
      <c r="CX145" s="182" t="str">
        <f t="shared" si="190"/>
        <v/>
      </c>
      <c r="CY145" s="147" t="str">
        <f t="shared" si="143"/>
        <v/>
      </c>
      <c r="CZ145" s="380" t="str">
        <f>IF(OR($E145="",$G145=""),"",IF(AND($E$3=1),'Marks Entry 1st'!AX144,IF(AND($E$3=2),'Marks Entry 2nd'!AX144,IF(AND($E$3=3),'Marks Entry 3rd'!AX144,IF(AND($E$3=4),'Marks Entry 4th'!AX144,"")))))</f>
        <v/>
      </c>
      <c r="DA145" s="380" t="str">
        <f>IF(OR($E145="",$G145=""),"",IF(AND($E$3=1),'Marks Entry 1st'!AY144,IF(AND($E$3=2),'Marks Entry 2nd'!AY144,IF(AND($E$3=3),'Marks Entry 3rd'!AY144,IF(AND($E$3=4),'Marks Entry 4th'!AY144,"")))))</f>
        <v/>
      </c>
      <c r="DB145" s="380" t="str">
        <f>IF(OR($E145="",$G145=""),"",IF(AND($E$3=1),'Marks Entry 1st'!AZ144,IF(AND($E$3=2),'Marks Entry 2nd'!AZ144,IF(AND($E$3=3),'Marks Entry 3rd'!AZ144,IF(AND($E$3=4),'Marks Entry 4th'!AZ144,"")))))</f>
        <v/>
      </c>
      <c r="DC145" s="181" t="str">
        <f t="shared" si="191"/>
        <v/>
      </c>
      <c r="DD145" s="182">
        <f t="shared" si="192"/>
        <v>0</v>
      </c>
      <c r="DE145" s="182" t="str">
        <f t="shared" si="193"/>
        <v/>
      </c>
      <c r="DF145" s="182" t="str">
        <f t="shared" si="194"/>
        <v/>
      </c>
      <c r="DG145" s="147" t="str">
        <f t="shared" si="144"/>
        <v/>
      </c>
      <c r="DH145" s="104" t="str">
        <f t="shared" si="145"/>
        <v/>
      </c>
      <c r="DI145" s="105" t="str">
        <f t="shared" si="146"/>
        <v/>
      </c>
      <c r="DJ145" s="111" t="str">
        <f t="shared" si="147"/>
        <v/>
      </c>
      <c r="DK145" s="112" t="str">
        <f t="shared" si="148"/>
        <v/>
      </c>
      <c r="DL145" s="386" t="str">
        <f t="shared" si="149"/>
        <v/>
      </c>
      <c r="DM145" s="72" t="str">
        <f>IF(OR($E145="",$G145=""),"",IF(AND($E$3=1),'Marks Entry 1st'!BA144,IF(AND($E$3=2),'Marks Entry 2nd'!BA144,IF(AND($E$3=3),'Marks Entry 3rd'!BA144,IF(AND($E$3=4),'Marks Entry 4th'!BA144,"")))))</f>
        <v/>
      </c>
      <c r="DN145" s="72" t="str">
        <f>IF(OR($E145="",$G145=""),"",IF(AND($E$3=1),'Marks Entry 1st'!BB144,IF(AND($E$3=2),'Marks Entry 2nd'!BB144,IF(AND($E$3=3),'Marks Entry 3rd'!BB144,IF(AND($E$3=4),'Marks Entry 4th'!BB144,"")))))</f>
        <v/>
      </c>
      <c r="DO145" s="328" t="str">
        <f t="shared" si="150"/>
        <v/>
      </c>
      <c r="DP145" s="73"/>
      <c r="DW145" s="75">
        <f>IF(AND($E$3=1),'Marks Entry 1st'!I144,IF(AND($E$3=2),'Marks Entry 2nd'!I144,IF(AND($E$3=3),'Marks Entry 3rd'!I144,IF(AND($E$3=4),'Marks Entry 4th'!I144,""))))</f>
        <v>0</v>
      </c>
    </row>
    <row r="146" spans="1:127" ht="18.899999999999999" customHeight="1">
      <c r="A146" s="94">
        <v>139</v>
      </c>
      <c r="B146" s="94" t="str">
        <f>IF(OR(DW146=0,DW146=""),"",IF(AND($E$3=1),'Marks Entry 1st'!I145,IF(AND($E$3=2),'Marks Entry 2nd'!I145,IF(AND($E$3=3),'Marks Entry 3rd'!I145,IF(AND($E$3=4),'Marks Entry 4th'!I145,"")))))</f>
        <v/>
      </c>
      <c r="C146" s="95" t="str">
        <f>IF(OR(B146=0,B146=""),"",IF(AND($E$3=1),'Marks Entry 1st'!B145,IF(AND($E$3=2),'Marks Entry 2nd'!B145,IF(AND($E$3=3),'Marks Entry 3rd'!B145,IF(AND($E$3=4),'Marks Entry 4th'!B145,"")))))</f>
        <v/>
      </c>
      <c r="D146" s="95" t="str">
        <f>IF(OR(B146=0,B146=""),"",IF(AND($E$3=1),'Marks Entry 1st'!C145,IF(AND($E$3=2),'Marks Entry 2nd'!C145,IF(AND($E$3=3),'Marks Entry 3rd'!C145,IF(AND($E$3=4),'Marks Entry 4th'!C145,"")))))</f>
        <v/>
      </c>
      <c r="E146" s="96" t="str">
        <f>IF(OR(B146=0,B146=""),"",IF(AND($E$3=1),'Marks Entry 1st'!E145,IF(AND($E$3=2),'Marks Entry 2nd'!E145,IF(AND($E$3=3),'Marks Entry 3rd'!E145,IF(AND($E$3=4),'Marks Entry 4th'!E145,"")))))</f>
        <v/>
      </c>
      <c r="F146" s="95" t="str">
        <f>IF(OR(B146=0,B146=""),"",IF(AND($E$3=1),'Marks Entry 1st'!D145,IF(AND($E$3=2),'Marks Entry 2nd'!D145,IF(AND($E$3=3),'Marks Entry 3rd'!D145,IF(AND($E$3=4),'Marks Entry 4th'!D145,"")))))</f>
        <v/>
      </c>
      <c r="G146" s="90" t="str">
        <f>IF(OR(B146=0,B146=""),"",IF(AND($E$3=1),'Marks Entry 1st'!F145,IF(AND($E$3=2),'Marks Entry 2nd'!F145,IF(AND($E$3=3),'Marks Entry 3rd'!F145,IF(AND($E$3=4),'Marks Entry 4th'!F145,"")))))</f>
        <v/>
      </c>
      <c r="H146" s="90" t="str">
        <f>IF(OR(B146=0,B146=""),"",IF(AND($E$3=1),'Marks Entry 1st'!G145,IF(AND($E$3=2),'Marks Entry 2nd'!G145,IF(AND($E$3=3),'Marks Entry 3rd'!G145,IF(AND($E$3=4),'Marks Entry 4th'!G145,"")))))</f>
        <v/>
      </c>
      <c r="I146" s="90" t="str">
        <f>IF(OR(B146=0,B146=""),"",IF(AND($E$3=1),'Marks Entry 1st'!H145,IF(AND($E$3=2),'Marks Entry 2nd'!H145,IF(AND($E$3=3),'Marks Entry 3rd'!H145,IF(AND($E$3=4),'Marks Entry 4th'!H145,"")))))</f>
        <v/>
      </c>
      <c r="J146" s="379" t="str">
        <f>IF(OR(B146=0,B146=""),"",IF(AND($E$3=1),'Marks Entry 1st'!J145,IF(AND($E$3=2),'Marks Entry 2nd'!J145,IF(AND($E$3=3),'Marks Entry 3rd'!J145,IF(AND($E$3=4),'Marks Entry 4th'!J145,"")))))</f>
        <v/>
      </c>
      <c r="K146" s="379" t="str">
        <f>IF(OR(B146=0,B146=""),"",IF(AND($E$3=1),'Marks Entry 1st'!K145,IF(AND($E$3=2),'Marks Entry 2nd'!K145,IF(AND($E$3=3),'Marks Entry 3rd'!K145,IF(AND($E$3=4),'Marks Entry 4th'!K145,"")))))</f>
        <v/>
      </c>
      <c r="L146" s="180" t="str">
        <f>IF(OR($E146="",$G146=""),"",IF(AND($E$3=1),'Marks Entry 1st'!L145,IF(AND($E$3=2),'Marks Entry 2nd'!L145,IF(AND($E$3=3),'Marks Entry 3rd'!L145,IF(AND($E$3=4),'Marks Entry 4th'!L145,"")))))</f>
        <v/>
      </c>
      <c r="M146" s="180" t="str">
        <f>IF(OR($E146="",$G146=""),"",IF(AND($E$3=1),'Marks Entry 1st'!M145,IF(AND($E$3=2),'Marks Entry 2nd'!M145,IF(AND($E$3=3),'Marks Entry 3rd'!M145,IF(AND($E$3=4),'Marks Entry 4th'!M145,"")))))</f>
        <v/>
      </c>
      <c r="N146" s="87" t="str">
        <f t="shared" si="151"/>
        <v/>
      </c>
      <c r="O146" s="180" t="str">
        <f>IF(OR($E146="",$G146=""),"",IF(AND($E$3=1),'Marks Entry 1st'!N145,IF(AND($E$3=2),'Marks Entry 2nd'!N145,IF(AND($E$3=3),'Marks Entry 3rd'!N145,IF(AND($E$3=4),'Marks Entry 4th'!N145,"")))))</f>
        <v/>
      </c>
      <c r="P146" s="180" t="str">
        <f>IF(OR($E146="",$G146=""),"",IF(AND($E$3=1),'Marks Entry 1st'!O145,IF(AND($E$3=2),'Marks Entry 2nd'!O145,IF(AND($E$3=3),'Marks Entry 3rd'!O145,IF(AND($E$3=4),'Marks Entry 4th'!O145,"")))))</f>
        <v/>
      </c>
      <c r="Q146" s="180" t="str">
        <f>IF(OR($E146="",$G146=""),"",IF(AND($E$3=1),'Marks Entry 1st'!P145,IF(AND($E$3=2),'Marks Entry 2nd'!P145,IF(AND($E$3=3),'Marks Entry 3rd'!P145,IF(AND($E$3=4),'Marks Entry 4th'!P145,"")))))</f>
        <v/>
      </c>
      <c r="R146" s="91" t="str">
        <f t="shared" si="152"/>
        <v/>
      </c>
      <c r="S146" s="87">
        <f t="shared" si="153"/>
        <v>0</v>
      </c>
      <c r="T146" s="93" t="str">
        <f>IF(OR($E146="",$G146=""),"",IF(AND($E$3=1),'Marks Entry 1st'!Q145,IF(AND($E$3=2),'Marks Entry 2nd'!Q145,IF(AND($E$3=3),'Marks Entry 3rd'!Q145,IF(AND($E$3=4),'Marks Entry 4th'!Q145,"")))))</f>
        <v/>
      </c>
      <c r="U146" s="93" t="str">
        <f>IF(OR($E146="",$G146=""),"",IF(AND($E$3=1),'Marks Entry 1st'!R145,IF(AND($E$3=2),'Marks Entry 2nd'!R145,IF(AND($E$3=3),'Marks Entry 3rd'!R145,IF(AND($E$3=4),'Marks Entry 4th'!R145,"")))))</f>
        <v/>
      </c>
      <c r="V146" s="93" t="str">
        <f>IF(OR($E146="",$G146=""),"",IF(AND($E$3=1),'Marks Entry 1st'!S145,IF(AND($E$3=2),'Marks Entry 2nd'!S145,IF(AND($E$3=3),'Marks Entry 3rd'!S145,IF(AND($E$3=4),'Marks Entry 4th'!S145,"")))))</f>
        <v/>
      </c>
      <c r="W146" s="92" t="str">
        <f t="shared" si="154"/>
        <v/>
      </c>
      <c r="X146" s="87" t="str">
        <f t="shared" si="155"/>
        <v/>
      </c>
      <c r="Y146" s="144">
        <f t="shared" si="156"/>
        <v>0</v>
      </c>
      <c r="Z146" s="144" t="str">
        <f t="shared" si="157"/>
        <v/>
      </c>
      <c r="AA146" s="144" t="str">
        <f t="shared" si="130"/>
        <v/>
      </c>
      <c r="AB146" s="144" t="str">
        <f t="shared" si="158"/>
        <v/>
      </c>
      <c r="AC146" s="144" t="str">
        <f t="shared" si="131"/>
        <v/>
      </c>
      <c r="AD146" s="148" t="str">
        <f t="shared" si="132"/>
        <v/>
      </c>
      <c r="AE146" s="180" t="str">
        <f>IF(OR($E146="",$G146=""),"",IF(AND($E$3=1),'Marks Entry 1st'!T145,IF(AND($E$3=2),'Marks Entry 2nd'!T145,IF(AND($E$3=3),'Marks Entry 3rd'!T145,IF(AND($E$3=4),'Marks Entry 4th'!T145,"")))))</f>
        <v/>
      </c>
      <c r="AF146" s="180" t="str">
        <f>IF(OR($E146="",$G146=""),"",IF(AND($E$3=1),'Marks Entry 1st'!U145,IF(AND($E$3=2),'Marks Entry 2nd'!U145,IF(AND($E$3=3),'Marks Entry 3rd'!U145,IF(AND($E$3=4),'Marks Entry 4th'!U145,"")))))</f>
        <v/>
      </c>
      <c r="AG146" s="87" t="str">
        <f t="shared" si="159"/>
        <v/>
      </c>
      <c r="AH146" s="180" t="str">
        <f>IF(OR($E146="",$G146=""),"",IF(AND($E$3=1),'Marks Entry 1st'!V145,IF(AND($E$3=2),'Marks Entry 2nd'!V145,IF(AND($E$3=3),'Marks Entry 3rd'!V145,IF(AND($E$3=4),'Marks Entry 4th'!V145,"")))))</f>
        <v/>
      </c>
      <c r="AI146" s="180" t="str">
        <f>IF(OR($E146="",$G146=""),"",IF(AND($E$3=1),'Marks Entry 1st'!W145,IF(AND($E$3=2),'Marks Entry 2nd'!W145,IF(AND($E$3=3),'Marks Entry 3rd'!W145,IF(AND($E$3=4),'Marks Entry 4th'!W145,"")))))</f>
        <v/>
      </c>
      <c r="AJ146" s="180" t="str">
        <f>IF(OR($E146="",$G146=""),"",IF(AND($E$3=1),'Marks Entry 1st'!X145,IF(AND($E$3=2),'Marks Entry 2nd'!X145,IF(AND($E$3=3),'Marks Entry 3rd'!X145,IF(AND($E$3=4),'Marks Entry 4th'!X145,"")))))</f>
        <v/>
      </c>
      <c r="AK146" s="91" t="str">
        <f t="shared" si="160"/>
        <v/>
      </c>
      <c r="AL146" s="87">
        <f t="shared" si="161"/>
        <v>0</v>
      </c>
      <c r="AM146" s="93" t="str">
        <f>IF(OR($E146="",$G146=""),"",IF(AND($E$3=1),'Marks Entry 1st'!Y145,IF(AND($E$3=2),'Marks Entry 2nd'!Y145,IF(AND($E$3=3),'Marks Entry 3rd'!Y145,IF(AND($E$3=4),'Marks Entry 4th'!Y145,"")))))</f>
        <v/>
      </c>
      <c r="AN146" s="93" t="str">
        <f>IF(OR($E146="",$G146=""),"",IF(AND($E$3=1),'Marks Entry 1st'!Z145,IF(AND($E$3=2),'Marks Entry 2nd'!Z145,IF(AND($E$3=3),'Marks Entry 3rd'!Z145,IF(AND($E$3=4),'Marks Entry 4th'!Z145,"")))))</f>
        <v/>
      </c>
      <c r="AO146" s="93" t="str">
        <f>IF(OR($E146="",$G146=""),"",IF(AND($E$3=1),'Marks Entry 1st'!AA145,IF(AND($E$3=2),'Marks Entry 2nd'!AA145,IF(AND($E$3=3),'Marks Entry 3rd'!AA145,IF(AND($E$3=4),'Marks Entry 4th'!AA145,"")))))</f>
        <v/>
      </c>
      <c r="AP146" s="92" t="str">
        <f t="shared" si="162"/>
        <v/>
      </c>
      <c r="AQ146" s="87" t="str">
        <f t="shared" si="163"/>
        <v/>
      </c>
      <c r="AR146" s="144">
        <f t="shared" si="164"/>
        <v>0</v>
      </c>
      <c r="AS146" s="144" t="str">
        <f t="shared" si="165"/>
        <v/>
      </c>
      <c r="AT146" s="144" t="str">
        <f t="shared" si="133"/>
        <v/>
      </c>
      <c r="AU146" s="144" t="str">
        <f t="shared" si="166"/>
        <v/>
      </c>
      <c r="AV146" s="144" t="str">
        <f t="shared" si="134"/>
        <v/>
      </c>
      <c r="AW146" s="148" t="str">
        <f t="shared" si="135"/>
        <v/>
      </c>
      <c r="AX146" s="180" t="str">
        <f>IF(OR($E146="",$G146=""),"",IF(AND($E$3=1),'Marks Entry 1st'!AB145,IF(AND($E$3=2),'Marks Entry 2nd'!AB145,IF(AND($E$3=3),'Marks Entry 3rd'!AB145,IF(AND($E$3=4),'Marks Entry 4th'!AB145,"")))))</f>
        <v/>
      </c>
      <c r="AY146" s="180" t="str">
        <f>IF(OR($E146="",$G146=""),"",IF(AND($E$3=1),'Marks Entry 1st'!AC145,IF(AND($E$3=2),'Marks Entry 2nd'!AC145,IF(AND($E$3=3),'Marks Entry 3rd'!AC145,IF(AND($E$3=4),'Marks Entry 4th'!AC145,"")))))</f>
        <v/>
      </c>
      <c r="AZ146" s="87" t="str">
        <f t="shared" si="167"/>
        <v/>
      </c>
      <c r="BA146" s="180" t="str">
        <f>IF(OR($E146="",$G146=""),"",IF(AND($E$3=1),'Marks Entry 1st'!AD145,IF(AND($E$3=2),'Marks Entry 2nd'!AD145,IF(AND($E$3=3),'Marks Entry 3rd'!AD145,IF(AND($E$3=4),'Marks Entry 4th'!AD145,"")))))</f>
        <v/>
      </c>
      <c r="BB146" s="180" t="str">
        <f>IF(OR($E146="",$G146=""),"",IF(AND($E$3=1),'Marks Entry 1st'!AE145,IF(AND($E$3=2),'Marks Entry 2nd'!AE145,IF(AND($E$3=3),'Marks Entry 3rd'!AE145,IF(AND($E$3=4),'Marks Entry 4th'!AE145,"")))))</f>
        <v/>
      </c>
      <c r="BC146" s="180" t="str">
        <f>IF(OR($E146="",$G146=""),"",IF(AND($E$3=1),'Marks Entry 1st'!AF145,IF(AND($E$3=2),'Marks Entry 2nd'!AF145,IF(AND($E$3=3),'Marks Entry 3rd'!AF145,IF(AND($E$3=4),'Marks Entry 4th'!AF145,"")))))</f>
        <v/>
      </c>
      <c r="BD146" s="91" t="str">
        <f t="shared" si="168"/>
        <v/>
      </c>
      <c r="BE146" s="87">
        <f t="shared" si="169"/>
        <v>0</v>
      </c>
      <c r="BF146" s="93" t="str">
        <f>IF(OR($E146="",$G146=""),"",IF(AND($E$3=1),'Marks Entry 1st'!AG145,IF(AND($E$3=2),'Marks Entry 2nd'!AG145,IF(AND($E$3=3),'Marks Entry 3rd'!AG145,IF(AND($E$3=4),'Marks Entry 4th'!AG145,"")))))</f>
        <v/>
      </c>
      <c r="BG146" s="93" t="str">
        <f>IF(OR($E146="",$G146=""),"",IF(AND($E$3=1),'Marks Entry 1st'!AH145,IF(AND($E$3=2),'Marks Entry 2nd'!AH145,IF(AND($E$3=3),'Marks Entry 3rd'!AH145,IF(AND($E$3=4),'Marks Entry 4th'!AH145,"")))))</f>
        <v/>
      </c>
      <c r="BH146" s="93" t="str">
        <f>IF(OR($E146="",$G146=""),"",IF(AND($E$3=1),'Marks Entry 1st'!AI145,IF(AND($E$3=2),'Marks Entry 2nd'!AI145,IF(AND($E$3=3),'Marks Entry 3rd'!AI145,IF(AND($E$3=4),'Marks Entry 4th'!AI145,"")))))</f>
        <v/>
      </c>
      <c r="BI146" s="92" t="str">
        <f t="shared" si="170"/>
        <v/>
      </c>
      <c r="BJ146" s="87" t="str">
        <f t="shared" si="171"/>
        <v/>
      </c>
      <c r="BK146" s="144">
        <f t="shared" si="172"/>
        <v>0</v>
      </c>
      <c r="BL146" s="144" t="str">
        <f t="shared" si="173"/>
        <v/>
      </c>
      <c r="BM146" s="144" t="str">
        <f t="shared" si="136"/>
        <v/>
      </c>
      <c r="BN146" s="144" t="str">
        <f t="shared" si="174"/>
        <v/>
      </c>
      <c r="BO146" s="144" t="str">
        <f t="shared" si="137"/>
        <v/>
      </c>
      <c r="BP146" s="148" t="str">
        <f t="shared" si="138"/>
        <v/>
      </c>
      <c r="BQ146" s="180" t="str">
        <f>IF(OR($E146="",$G146=""),"",IF(AND($E$3=1),'Marks Entry 1st'!AJ145,IF(AND($E$3=2),'Marks Entry 2nd'!AJ145,IF(AND($E$3=3),'Marks Entry 3rd'!AJ145,IF(AND($E$3=4),'Marks Entry 4th'!AJ145,"")))))</f>
        <v/>
      </c>
      <c r="BR146" s="180" t="str">
        <f>IF(OR($E146="",$G146=""),"",IF(AND($E$3=1),'Marks Entry 1st'!AK145,IF(AND($E$3=2),'Marks Entry 2nd'!AK145,IF(AND($E$3=3),'Marks Entry 3rd'!AK145,IF(AND($E$3=4),'Marks Entry 4th'!AK145,"")))))</f>
        <v/>
      </c>
      <c r="BS146" s="87" t="str">
        <f t="shared" si="175"/>
        <v/>
      </c>
      <c r="BT146" s="180" t="str">
        <f>IF(OR($E146="",$G146=""),"",IF(AND($E$3=1),'Marks Entry 1st'!AL145,IF(AND($E$3=2),'Marks Entry 2nd'!AL145,IF(AND($E$3=3),'Marks Entry 3rd'!AL145,IF(AND($E$3=4),'Marks Entry 4th'!AL145,"")))))</f>
        <v/>
      </c>
      <c r="BU146" s="180" t="str">
        <f>IF(OR($E146="",$G146=""),"",IF(AND($E$3=1),'Marks Entry 1st'!AM145,IF(AND($E$3=2),'Marks Entry 2nd'!AM145,IF(AND($E$3=3),'Marks Entry 3rd'!AM145,IF(AND($E$3=4),'Marks Entry 4th'!AM145,"")))))</f>
        <v/>
      </c>
      <c r="BV146" s="180" t="str">
        <f>IF(OR($E146="",$G146=""),"",IF(AND($E$3=1),'Marks Entry 1st'!AN145,IF(AND($E$3=2),'Marks Entry 2nd'!AN145,IF(AND($E$3=3),'Marks Entry 3rd'!AN145,IF(AND($E$3=4),'Marks Entry 4th'!AN145,"")))))</f>
        <v/>
      </c>
      <c r="BW146" s="91" t="str">
        <f t="shared" si="176"/>
        <v/>
      </c>
      <c r="BX146" s="87">
        <f t="shared" si="177"/>
        <v>0</v>
      </c>
      <c r="BY146" s="93" t="str">
        <f>IF(OR($E146="",$G146=""),"",IF(AND($E$3=1),'Marks Entry 1st'!AO145,IF(AND($E$3=2),'Marks Entry 2nd'!AO145,IF(AND($E$3=3),'Marks Entry 3rd'!AO145,IF(AND($E$3=4),'Marks Entry 4th'!AO145,"")))))</f>
        <v/>
      </c>
      <c r="BZ146" s="93" t="str">
        <f>IF(OR($E146="",$G146=""),"",IF(AND($E$3=1),'Marks Entry 1st'!AP145,IF(AND($E$3=2),'Marks Entry 2nd'!AP145,IF(AND($E$3=3),'Marks Entry 3rd'!AP145,IF(AND($E$3=4),'Marks Entry 4th'!AP145,"")))))</f>
        <v/>
      </c>
      <c r="CA146" s="93" t="str">
        <f>IF(OR($E146="",$G146=""),"",IF(AND($E$3=1),'Marks Entry 1st'!AQ145,IF(AND($E$3=2),'Marks Entry 2nd'!AQ145,IF(AND($E$3=3),'Marks Entry 3rd'!AQ145,IF(AND($E$3=4),'Marks Entry 4th'!AQ145,"")))))</f>
        <v/>
      </c>
      <c r="CB146" s="92" t="str">
        <f t="shared" si="178"/>
        <v/>
      </c>
      <c r="CC146" s="87" t="str">
        <f t="shared" si="179"/>
        <v/>
      </c>
      <c r="CD146" s="144">
        <f t="shared" si="180"/>
        <v>0</v>
      </c>
      <c r="CE146" s="144" t="str">
        <f t="shared" si="181"/>
        <v/>
      </c>
      <c r="CF146" s="144" t="str">
        <f t="shared" si="139"/>
        <v/>
      </c>
      <c r="CG146" s="144" t="str">
        <f t="shared" si="182"/>
        <v/>
      </c>
      <c r="CH146" s="144" t="str">
        <f t="shared" si="140"/>
        <v/>
      </c>
      <c r="CI146" s="148" t="str">
        <f t="shared" si="141"/>
        <v/>
      </c>
      <c r="CJ146" s="380" t="str">
        <f>IF(OR($E146="",$G146=""),"",IF(AND($E$3=1),'Marks Entry 1st'!AR145,IF(AND($E$3=2),'Marks Entry 2nd'!AR145,IF(AND($E$3=3),'Marks Entry 3rd'!AR145,IF(AND($E$3=4),'Marks Entry 4th'!AR145,"")))))</f>
        <v/>
      </c>
      <c r="CK146" s="380" t="str">
        <f>IF(OR($E146="",$G146=""),"",IF(AND($E$3=1),'Marks Entry 1st'!AS145,IF(AND($E$3=2),'Marks Entry 2nd'!AS145,IF(AND($E$3=3),'Marks Entry 3rd'!AS145,IF(AND($E$3=4),'Marks Entry 4th'!AS145,"")))))</f>
        <v/>
      </c>
      <c r="CL146" s="380" t="str">
        <f>IF(OR($E146="",$G146=""),"",IF(AND($E$3=1),'Marks Entry 1st'!AT145,IF(AND($E$3=2),'Marks Entry 2nd'!AT145,IF(AND($E$3=3),'Marks Entry 3rd'!AT145,IF(AND($E$3=4),'Marks Entry 4th'!AT145,"")))))</f>
        <v/>
      </c>
      <c r="CM146" s="181" t="str">
        <f t="shared" si="183"/>
        <v/>
      </c>
      <c r="CN146" s="182">
        <f t="shared" si="184"/>
        <v>0</v>
      </c>
      <c r="CO146" s="182" t="str">
        <f t="shared" si="185"/>
        <v/>
      </c>
      <c r="CP146" s="182" t="str">
        <f t="shared" si="186"/>
        <v/>
      </c>
      <c r="CQ146" s="147" t="str">
        <f t="shared" si="142"/>
        <v/>
      </c>
      <c r="CR146" s="380" t="str">
        <f>IF(OR($E146="",$G146=""),"",IF(AND($E$3=1),'Marks Entry 1st'!AU145,IF(AND($E$3=2),'Marks Entry 2nd'!AU145,IF(AND($E$3=3),'Marks Entry 3rd'!AU145,IF(AND($E$3=4),'Marks Entry 4th'!AU145,"")))))</f>
        <v/>
      </c>
      <c r="CS146" s="380" t="str">
        <f>IF(OR($E146="",$G146=""),"",IF(AND($E$3=1),'Marks Entry 1st'!AV145,IF(AND($E$3=2),'Marks Entry 2nd'!AV145,IF(AND($E$3=3),'Marks Entry 3rd'!AV145,IF(AND($E$3=4),'Marks Entry 4th'!AV145,"")))))</f>
        <v/>
      </c>
      <c r="CT146" s="380" t="str">
        <f>IF(OR($E146="",$G146=""),"",IF(AND($E$3=1),'Marks Entry 1st'!AW145,IF(AND($E$3=2),'Marks Entry 2nd'!AW145,IF(AND($E$3=3),'Marks Entry 3rd'!AW145,IF(AND($E$3=4),'Marks Entry 4th'!AW145,"")))))</f>
        <v/>
      </c>
      <c r="CU146" s="181" t="str">
        <f t="shared" si="187"/>
        <v/>
      </c>
      <c r="CV146" s="182">
        <f t="shared" si="188"/>
        <v>0</v>
      </c>
      <c r="CW146" s="182" t="str">
        <f t="shared" si="189"/>
        <v/>
      </c>
      <c r="CX146" s="182" t="str">
        <f t="shared" si="190"/>
        <v/>
      </c>
      <c r="CY146" s="147" t="str">
        <f t="shared" si="143"/>
        <v/>
      </c>
      <c r="CZ146" s="380" t="str">
        <f>IF(OR($E146="",$G146=""),"",IF(AND($E$3=1),'Marks Entry 1st'!AX145,IF(AND($E$3=2),'Marks Entry 2nd'!AX145,IF(AND($E$3=3),'Marks Entry 3rd'!AX145,IF(AND($E$3=4),'Marks Entry 4th'!AX145,"")))))</f>
        <v/>
      </c>
      <c r="DA146" s="380" t="str">
        <f>IF(OR($E146="",$G146=""),"",IF(AND($E$3=1),'Marks Entry 1st'!AY145,IF(AND($E$3=2),'Marks Entry 2nd'!AY145,IF(AND($E$3=3),'Marks Entry 3rd'!AY145,IF(AND($E$3=4),'Marks Entry 4th'!AY145,"")))))</f>
        <v/>
      </c>
      <c r="DB146" s="380" t="str">
        <f>IF(OR($E146="",$G146=""),"",IF(AND($E$3=1),'Marks Entry 1st'!AZ145,IF(AND($E$3=2),'Marks Entry 2nd'!AZ145,IF(AND($E$3=3),'Marks Entry 3rd'!AZ145,IF(AND($E$3=4),'Marks Entry 4th'!AZ145,"")))))</f>
        <v/>
      </c>
      <c r="DC146" s="181" t="str">
        <f t="shared" si="191"/>
        <v/>
      </c>
      <c r="DD146" s="182">
        <f t="shared" si="192"/>
        <v>0</v>
      </c>
      <c r="DE146" s="182" t="str">
        <f t="shared" si="193"/>
        <v/>
      </c>
      <c r="DF146" s="182" t="str">
        <f t="shared" si="194"/>
        <v/>
      </c>
      <c r="DG146" s="147" t="str">
        <f t="shared" si="144"/>
        <v/>
      </c>
      <c r="DH146" s="104" t="str">
        <f t="shared" si="145"/>
        <v/>
      </c>
      <c r="DI146" s="105" t="str">
        <f t="shared" si="146"/>
        <v/>
      </c>
      <c r="DJ146" s="111" t="str">
        <f t="shared" si="147"/>
        <v/>
      </c>
      <c r="DK146" s="112" t="str">
        <f t="shared" si="148"/>
        <v/>
      </c>
      <c r="DL146" s="386" t="str">
        <f t="shared" si="149"/>
        <v/>
      </c>
      <c r="DM146" s="72" t="str">
        <f>IF(OR($E146="",$G146=""),"",IF(AND($E$3=1),'Marks Entry 1st'!BA145,IF(AND($E$3=2),'Marks Entry 2nd'!BA145,IF(AND($E$3=3),'Marks Entry 3rd'!BA145,IF(AND($E$3=4),'Marks Entry 4th'!BA145,"")))))</f>
        <v/>
      </c>
      <c r="DN146" s="72" t="str">
        <f>IF(OR($E146="",$G146=""),"",IF(AND($E$3=1),'Marks Entry 1st'!BB145,IF(AND($E$3=2),'Marks Entry 2nd'!BB145,IF(AND($E$3=3),'Marks Entry 3rd'!BB145,IF(AND($E$3=4),'Marks Entry 4th'!BB145,"")))))</f>
        <v/>
      </c>
      <c r="DO146" s="328" t="str">
        <f t="shared" si="150"/>
        <v/>
      </c>
      <c r="DP146" s="73"/>
      <c r="DW146" s="75">
        <f>IF(AND($E$3=1),'Marks Entry 1st'!I145,IF(AND($E$3=2),'Marks Entry 2nd'!I145,IF(AND($E$3=3),'Marks Entry 3rd'!I145,IF(AND($E$3=4),'Marks Entry 4th'!I145,""))))</f>
        <v>0</v>
      </c>
    </row>
    <row r="147" spans="1:127" ht="18.899999999999999" customHeight="1">
      <c r="A147" s="94">
        <v>140</v>
      </c>
      <c r="B147" s="94" t="str">
        <f>IF(OR(DW147=0,DW147=""),"",IF(AND($E$3=1),'Marks Entry 1st'!I146,IF(AND($E$3=2),'Marks Entry 2nd'!I146,IF(AND($E$3=3),'Marks Entry 3rd'!I146,IF(AND($E$3=4),'Marks Entry 4th'!I146,"")))))</f>
        <v/>
      </c>
      <c r="C147" s="95" t="str">
        <f>IF(OR(B147=0,B147=""),"",IF(AND($E$3=1),'Marks Entry 1st'!B146,IF(AND($E$3=2),'Marks Entry 2nd'!B146,IF(AND($E$3=3),'Marks Entry 3rd'!B146,IF(AND($E$3=4),'Marks Entry 4th'!B146,"")))))</f>
        <v/>
      </c>
      <c r="D147" s="95" t="str">
        <f>IF(OR(B147=0,B147=""),"",IF(AND($E$3=1),'Marks Entry 1st'!C146,IF(AND($E$3=2),'Marks Entry 2nd'!C146,IF(AND($E$3=3),'Marks Entry 3rd'!C146,IF(AND($E$3=4),'Marks Entry 4th'!C146,"")))))</f>
        <v/>
      </c>
      <c r="E147" s="96" t="str">
        <f>IF(OR(B147=0,B147=""),"",IF(AND($E$3=1),'Marks Entry 1st'!E146,IF(AND($E$3=2),'Marks Entry 2nd'!E146,IF(AND($E$3=3),'Marks Entry 3rd'!E146,IF(AND($E$3=4),'Marks Entry 4th'!E146,"")))))</f>
        <v/>
      </c>
      <c r="F147" s="95" t="str">
        <f>IF(OR(B147=0,B147=""),"",IF(AND($E$3=1),'Marks Entry 1st'!D146,IF(AND($E$3=2),'Marks Entry 2nd'!D146,IF(AND($E$3=3),'Marks Entry 3rd'!D146,IF(AND($E$3=4),'Marks Entry 4th'!D146,"")))))</f>
        <v/>
      </c>
      <c r="G147" s="90" t="str">
        <f>IF(OR(B147=0,B147=""),"",IF(AND($E$3=1),'Marks Entry 1st'!F146,IF(AND($E$3=2),'Marks Entry 2nd'!F146,IF(AND($E$3=3),'Marks Entry 3rd'!F146,IF(AND($E$3=4),'Marks Entry 4th'!F146,"")))))</f>
        <v/>
      </c>
      <c r="H147" s="90" t="str">
        <f>IF(OR(B147=0,B147=""),"",IF(AND($E$3=1),'Marks Entry 1st'!G146,IF(AND($E$3=2),'Marks Entry 2nd'!G146,IF(AND($E$3=3),'Marks Entry 3rd'!G146,IF(AND($E$3=4),'Marks Entry 4th'!G146,"")))))</f>
        <v/>
      </c>
      <c r="I147" s="90" t="str">
        <f>IF(OR(B147=0,B147=""),"",IF(AND($E$3=1),'Marks Entry 1st'!H146,IF(AND($E$3=2),'Marks Entry 2nd'!H146,IF(AND($E$3=3),'Marks Entry 3rd'!H146,IF(AND($E$3=4),'Marks Entry 4th'!H146,"")))))</f>
        <v/>
      </c>
      <c r="J147" s="379" t="str">
        <f>IF(OR(B147=0,B147=""),"",IF(AND($E$3=1),'Marks Entry 1st'!J146,IF(AND($E$3=2),'Marks Entry 2nd'!J146,IF(AND($E$3=3),'Marks Entry 3rd'!J146,IF(AND($E$3=4),'Marks Entry 4th'!J146,"")))))</f>
        <v/>
      </c>
      <c r="K147" s="379" t="str">
        <f>IF(OR(B147=0,B147=""),"",IF(AND($E$3=1),'Marks Entry 1st'!K146,IF(AND($E$3=2),'Marks Entry 2nd'!K146,IF(AND($E$3=3),'Marks Entry 3rd'!K146,IF(AND($E$3=4),'Marks Entry 4th'!K146,"")))))</f>
        <v/>
      </c>
      <c r="L147" s="180" t="str">
        <f>IF(OR($E147="",$G147=""),"",IF(AND($E$3=1),'Marks Entry 1st'!L146,IF(AND($E$3=2),'Marks Entry 2nd'!L146,IF(AND($E$3=3),'Marks Entry 3rd'!L146,IF(AND($E$3=4),'Marks Entry 4th'!L146,"")))))</f>
        <v/>
      </c>
      <c r="M147" s="180" t="str">
        <f>IF(OR($E147="",$G147=""),"",IF(AND($E$3=1),'Marks Entry 1st'!M146,IF(AND($E$3=2),'Marks Entry 2nd'!M146,IF(AND($E$3=3),'Marks Entry 3rd'!M146,IF(AND($E$3=4),'Marks Entry 4th'!M146,"")))))</f>
        <v/>
      </c>
      <c r="N147" s="87" t="str">
        <f t="shared" si="151"/>
        <v/>
      </c>
      <c r="O147" s="180" t="str">
        <f>IF(OR($E147="",$G147=""),"",IF(AND($E$3=1),'Marks Entry 1st'!N146,IF(AND($E$3=2),'Marks Entry 2nd'!N146,IF(AND($E$3=3),'Marks Entry 3rd'!N146,IF(AND($E$3=4),'Marks Entry 4th'!N146,"")))))</f>
        <v/>
      </c>
      <c r="P147" s="180" t="str">
        <f>IF(OR($E147="",$G147=""),"",IF(AND($E$3=1),'Marks Entry 1st'!O146,IF(AND($E$3=2),'Marks Entry 2nd'!O146,IF(AND($E$3=3),'Marks Entry 3rd'!O146,IF(AND($E$3=4),'Marks Entry 4th'!O146,"")))))</f>
        <v/>
      </c>
      <c r="Q147" s="180" t="str">
        <f>IF(OR($E147="",$G147=""),"",IF(AND($E$3=1),'Marks Entry 1st'!P146,IF(AND($E$3=2),'Marks Entry 2nd'!P146,IF(AND($E$3=3),'Marks Entry 3rd'!P146,IF(AND($E$3=4),'Marks Entry 4th'!P146,"")))))</f>
        <v/>
      </c>
      <c r="R147" s="91" t="str">
        <f t="shared" si="152"/>
        <v/>
      </c>
      <c r="S147" s="87">
        <f t="shared" si="153"/>
        <v>0</v>
      </c>
      <c r="T147" s="93" t="str">
        <f>IF(OR($E147="",$G147=""),"",IF(AND($E$3=1),'Marks Entry 1st'!Q146,IF(AND($E$3=2),'Marks Entry 2nd'!Q146,IF(AND($E$3=3),'Marks Entry 3rd'!Q146,IF(AND($E$3=4),'Marks Entry 4th'!Q146,"")))))</f>
        <v/>
      </c>
      <c r="U147" s="93" t="str">
        <f>IF(OR($E147="",$G147=""),"",IF(AND($E$3=1),'Marks Entry 1st'!R146,IF(AND($E$3=2),'Marks Entry 2nd'!R146,IF(AND($E$3=3),'Marks Entry 3rd'!R146,IF(AND($E$3=4),'Marks Entry 4th'!R146,"")))))</f>
        <v/>
      </c>
      <c r="V147" s="93" t="str">
        <f>IF(OR($E147="",$G147=""),"",IF(AND($E$3=1),'Marks Entry 1st'!S146,IF(AND($E$3=2),'Marks Entry 2nd'!S146,IF(AND($E$3=3),'Marks Entry 3rd'!S146,IF(AND($E$3=4),'Marks Entry 4th'!S146,"")))))</f>
        <v/>
      </c>
      <c r="W147" s="92" t="str">
        <f t="shared" si="154"/>
        <v/>
      </c>
      <c r="X147" s="87" t="str">
        <f t="shared" si="155"/>
        <v/>
      </c>
      <c r="Y147" s="144">
        <f t="shared" si="156"/>
        <v>0</v>
      </c>
      <c r="Z147" s="144" t="str">
        <f t="shared" si="157"/>
        <v/>
      </c>
      <c r="AA147" s="144" t="str">
        <f t="shared" si="130"/>
        <v/>
      </c>
      <c r="AB147" s="144" t="str">
        <f t="shared" si="158"/>
        <v/>
      </c>
      <c r="AC147" s="144" t="str">
        <f t="shared" si="131"/>
        <v/>
      </c>
      <c r="AD147" s="148" t="str">
        <f t="shared" si="132"/>
        <v/>
      </c>
      <c r="AE147" s="180" t="str">
        <f>IF(OR($E147="",$G147=""),"",IF(AND($E$3=1),'Marks Entry 1st'!T146,IF(AND($E$3=2),'Marks Entry 2nd'!T146,IF(AND($E$3=3),'Marks Entry 3rd'!T146,IF(AND($E$3=4),'Marks Entry 4th'!T146,"")))))</f>
        <v/>
      </c>
      <c r="AF147" s="180" t="str">
        <f>IF(OR($E147="",$G147=""),"",IF(AND($E$3=1),'Marks Entry 1st'!U146,IF(AND($E$3=2),'Marks Entry 2nd'!U146,IF(AND($E$3=3),'Marks Entry 3rd'!U146,IF(AND($E$3=4),'Marks Entry 4th'!U146,"")))))</f>
        <v/>
      </c>
      <c r="AG147" s="87" t="str">
        <f t="shared" si="159"/>
        <v/>
      </c>
      <c r="AH147" s="180" t="str">
        <f>IF(OR($E147="",$G147=""),"",IF(AND($E$3=1),'Marks Entry 1st'!V146,IF(AND($E$3=2),'Marks Entry 2nd'!V146,IF(AND($E$3=3),'Marks Entry 3rd'!V146,IF(AND($E$3=4),'Marks Entry 4th'!V146,"")))))</f>
        <v/>
      </c>
      <c r="AI147" s="180" t="str">
        <f>IF(OR($E147="",$G147=""),"",IF(AND($E$3=1),'Marks Entry 1st'!W146,IF(AND($E$3=2),'Marks Entry 2nd'!W146,IF(AND($E$3=3),'Marks Entry 3rd'!W146,IF(AND($E$3=4),'Marks Entry 4th'!W146,"")))))</f>
        <v/>
      </c>
      <c r="AJ147" s="180" t="str">
        <f>IF(OR($E147="",$G147=""),"",IF(AND($E$3=1),'Marks Entry 1st'!X146,IF(AND($E$3=2),'Marks Entry 2nd'!X146,IF(AND($E$3=3),'Marks Entry 3rd'!X146,IF(AND($E$3=4),'Marks Entry 4th'!X146,"")))))</f>
        <v/>
      </c>
      <c r="AK147" s="91" t="str">
        <f t="shared" si="160"/>
        <v/>
      </c>
      <c r="AL147" s="87">
        <f t="shared" si="161"/>
        <v>0</v>
      </c>
      <c r="AM147" s="93" t="str">
        <f>IF(OR($E147="",$G147=""),"",IF(AND($E$3=1),'Marks Entry 1st'!Y146,IF(AND($E$3=2),'Marks Entry 2nd'!Y146,IF(AND($E$3=3),'Marks Entry 3rd'!Y146,IF(AND($E$3=4),'Marks Entry 4th'!Y146,"")))))</f>
        <v/>
      </c>
      <c r="AN147" s="93" t="str">
        <f>IF(OR($E147="",$G147=""),"",IF(AND($E$3=1),'Marks Entry 1st'!Z146,IF(AND($E$3=2),'Marks Entry 2nd'!Z146,IF(AND($E$3=3),'Marks Entry 3rd'!Z146,IF(AND($E$3=4),'Marks Entry 4th'!Z146,"")))))</f>
        <v/>
      </c>
      <c r="AO147" s="93" t="str">
        <f>IF(OR($E147="",$G147=""),"",IF(AND($E$3=1),'Marks Entry 1st'!AA146,IF(AND($E$3=2),'Marks Entry 2nd'!AA146,IF(AND($E$3=3),'Marks Entry 3rd'!AA146,IF(AND($E$3=4),'Marks Entry 4th'!AA146,"")))))</f>
        <v/>
      </c>
      <c r="AP147" s="92" t="str">
        <f t="shared" si="162"/>
        <v/>
      </c>
      <c r="AQ147" s="87" t="str">
        <f t="shared" si="163"/>
        <v/>
      </c>
      <c r="AR147" s="144">
        <f t="shared" si="164"/>
        <v>0</v>
      </c>
      <c r="AS147" s="144" t="str">
        <f t="shared" si="165"/>
        <v/>
      </c>
      <c r="AT147" s="144" t="str">
        <f t="shared" si="133"/>
        <v/>
      </c>
      <c r="AU147" s="144" t="str">
        <f t="shared" si="166"/>
        <v/>
      </c>
      <c r="AV147" s="144" t="str">
        <f t="shared" si="134"/>
        <v/>
      </c>
      <c r="AW147" s="148" t="str">
        <f t="shared" si="135"/>
        <v/>
      </c>
      <c r="AX147" s="180" t="str">
        <f>IF(OR($E147="",$G147=""),"",IF(AND($E$3=1),'Marks Entry 1st'!AB146,IF(AND($E$3=2),'Marks Entry 2nd'!AB146,IF(AND($E$3=3),'Marks Entry 3rd'!AB146,IF(AND($E$3=4),'Marks Entry 4th'!AB146,"")))))</f>
        <v/>
      </c>
      <c r="AY147" s="180" t="str">
        <f>IF(OR($E147="",$G147=""),"",IF(AND($E$3=1),'Marks Entry 1st'!AC146,IF(AND($E$3=2),'Marks Entry 2nd'!AC146,IF(AND($E$3=3),'Marks Entry 3rd'!AC146,IF(AND($E$3=4),'Marks Entry 4th'!AC146,"")))))</f>
        <v/>
      </c>
      <c r="AZ147" s="87" t="str">
        <f t="shared" si="167"/>
        <v/>
      </c>
      <c r="BA147" s="180" t="str">
        <f>IF(OR($E147="",$G147=""),"",IF(AND($E$3=1),'Marks Entry 1st'!AD146,IF(AND($E$3=2),'Marks Entry 2nd'!AD146,IF(AND($E$3=3),'Marks Entry 3rd'!AD146,IF(AND($E$3=4),'Marks Entry 4th'!AD146,"")))))</f>
        <v/>
      </c>
      <c r="BB147" s="180" t="str">
        <f>IF(OR($E147="",$G147=""),"",IF(AND($E$3=1),'Marks Entry 1st'!AE146,IF(AND($E$3=2),'Marks Entry 2nd'!AE146,IF(AND($E$3=3),'Marks Entry 3rd'!AE146,IF(AND($E$3=4),'Marks Entry 4th'!AE146,"")))))</f>
        <v/>
      </c>
      <c r="BC147" s="180" t="str">
        <f>IF(OR($E147="",$G147=""),"",IF(AND($E$3=1),'Marks Entry 1st'!AF146,IF(AND($E$3=2),'Marks Entry 2nd'!AF146,IF(AND($E$3=3),'Marks Entry 3rd'!AF146,IF(AND($E$3=4),'Marks Entry 4th'!AF146,"")))))</f>
        <v/>
      </c>
      <c r="BD147" s="91" t="str">
        <f t="shared" si="168"/>
        <v/>
      </c>
      <c r="BE147" s="87">
        <f t="shared" si="169"/>
        <v>0</v>
      </c>
      <c r="BF147" s="93" t="str">
        <f>IF(OR($E147="",$G147=""),"",IF(AND($E$3=1),'Marks Entry 1st'!AG146,IF(AND($E$3=2),'Marks Entry 2nd'!AG146,IF(AND($E$3=3),'Marks Entry 3rd'!AG146,IF(AND($E$3=4),'Marks Entry 4th'!AG146,"")))))</f>
        <v/>
      </c>
      <c r="BG147" s="93" t="str">
        <f>IF(OR($E147="",$G147=""),"",IF(AND($E$3=1),'Marks Entry 1st'!AH146,IF(AND($E$3=2),'Marks Entry 2nd'!AH146,IF(AND($E$3=3),'Marks Entry 3rd'!AH146,IF(AND($E$3=4),'Marks Entry 4th'!AH146,"")))))</f>
        <v/>
      </c>
      <c r="BH147" s="93" t="str">
        <f>IF(OR($E147="",$G147=""),"",IF(AND($E$3=1),'Marks Entry 1st'!AI146,IF(AND($E$3=2),'Marks Entry 2nd'!AI146,IF(AND($E$3=3),'Marks Entry 3rd'!AI146,IF(AND($E$3=4),'Marks Entry 4th'!AI146,"")))))</f>
        <v/>
      </c>
      <c r="BI147" s="92" t="str">
        <f t="shared" si="170"/>
        <v/>
      </c>
      <c r="BJ147" s="87" t="str">
        <f t="shared" si="171"/>
        <v/>
      </c>
      <c r="BK147" s="144">
        <f t="shared" si="172"/>
        <v>0</v>
      </c>
      <c r="BL147" s="144" t="str">
        <f t="shared" si="173"/>
        <v/>
      </c>
      <c r="BM147" s="144" t="str">
        <f t="shared" si="136"/>
        <v/>
      </c>
      <c r="BN147" s="144" t="str">
        <f t="shared" si="174"/>
        <v/>
      </c>
      <c r="BO147" s="144" t="str">
        <f t="shared" si="137"/>
        <v/>
      </c>
      <c r="BP147" s="148" t="str">
        <f t="shared" si="138"/>
        <v/>
      </c>
      <c r="BQ147" s="180" t="str">
        <f>IF(OR($E147="",$G147=""),"",IF(AND($E$3=1),'Marks Entry 1st'!AJ146,IF(AND($E$3=2),'Marks Entry 2nd'!AJ146,IF(AND($E$3=3),'Marks Entry 3rd'!AJ146,IF(AND($E$3=4),'Marks Entry 4th'!AJ146,"")))))</f>
        <v/>
      </c>
      <c r="BR147" s="180" t="str">
        <f>IF(OR($E147="",$G147=""),"",IF(AND($E$3=1),'Marks Entry 1st'!AK146,IF(AND($E$3=2),'Marks Entry 2nd'!AK146,IF(AND($E$3=3),'Marks Entry 3rd'!AK146,IF(AND($E$3=4),'Marks Entry 4th'!AK146,"")))))</f>
        <v/>
      </c>
      <c r="BS147" s="87" t="str">
        <f t="shared" si="175"/>
        <v/>
      </c>
      <c r="BT147" s="180" t="str">
        <f>IF(OR($E147="",$G147=""),"",IF(AND($E$3=1),'Marks Entry 1st'!AL146,IF(AND($E$3=2),'Marks Entry 2nd'!AL146,IF(AND($E$3=3),'Marks Entry 3rd'!AL146,IF(AND($E$3=4),'Marks Entry 4th'!AL146,"")))))</f>
        <v/>
      </c>
      <c r="BU147" s="180" t="str">
        <f>IF(OR($E147="",$G147=""),"",IF(AND($E$3=1),'Marks Entry 1st'!AM146,IF(AND($E$3=2),'Marks Entry 2nd'!AM146,IF(AND($E$3=3),'Marks Entry 3rd'!AM146,IF(AND($E$3=4),'Marks Entry 4th'!AM146,"")))))</f>
        <v/>
      </c>
      <c r="BV147" s="180" t="str">
        <f>IF(OR($E147="",$G147=""),"",IF(AND($E$3=1),'Marks Entry 1st'!AN146,IF(AND($E$3=2),'Marks Entry 2nd'!AN146,IF(AND($E$3=3),'Marks Entry 3rd'!AN146,IF(AND($E$3=4),'Marks Entry 4th'!AN146,"")))))</f>
        <v/>
      </c>
      <c r="BW147" s="91" t="str">
        <f t="shared" si="176"/>
        <v/>
      </c>
      <c r="BX147" s="87">
        <f t="shared" si="177"/>
        <v>0</v>
      </c>
      <c r="BY147" s="93" t="str">
        <f>IF(OR($E147="",$G147=""),"",IF(AND($E$3=1),'Marks Entry 1st'!AO146,IF(AND($E$3=2),'Marks Entry 2nd'!AO146,IF(AND($E$3=3),'Marks Entry 3rd'!AO146,IF(AND($E$3=4),'Marks Entry 4th'!AO146,"")))))</f>
        <v/>
      </c>
      <c r="BZ147" s="93" t="str">
        <f>IF(OR($E147="",$G147=""),"",IF(AND($E$3=1),'Marks Entry 1st'!AP146,IF(AND($E$3=2),'Marks Entry 2nd'!AP146,IF(AND($E$3=3),'Marks Entry 3rd'!AP146,IF(AND($E$3=4),'Marks Entry 4th'!AP146,"")))))</f>
        <v/>
      </c>
      <c r="CA147" s="93" t="str">
        <f>IF(OR($E147="",$G147=""),"",IF(AND($E$3=1),'Marks Entry 1st'!AQ146,IF(AND($E$3=2),'Marks Entry 2nd'!AQ146,IF(AND($E$3=3),'Marks Entry 3rd'!AQ146,IF(AND($E$3=4),'Marks Entry 4th'!AQ146,"")))))</f>
        <v/>
      </c>
      <c r="CB147" s="92" t="str">
        <f t="shared" si="178"/>
        <v/>
      </c>
      <c r="CC147" s="87" t="str">
        <f t="shared" si="179"/>
        <v/>
      </c>
      <c r="CD147" s="144">
        <f t="shared" si="180"/>
        <v>0</v>
      </c>
      <c r="CE147" s="144" t="str">
        <f t="shared" si="181"/>
        <v/>
      </c>
      <c r="CF147" s="144" t="str">
        <f t="shared" si="139"/>
        <v/>
      </c>
      <c r="CG147" s="144" t="str">
        <f t="shared" si="182"/>
        <v/>
      </c>
      <c r="CH147" s="144" t="str">
        <f t="shared" si="140"/>
        <v/>
      </c>
      <c r="CI147" s="148" t="str">
        <f t="shared" si="141"/>
        <v/>
      </c>
      <c r="CJ147" s="380" t="str">
        <f>IF(OR($E147="",$G147=""),"",IF(AND($E$3=1),'Marks Entry 1st'!AR146,IF(AND($E$3=2),'Marks Entry 2nd'!AR146,IF(AND($E$3=3),'Marks Entry 3rd'!AR146,IF(AND($E$3=4),'Marks Entry 4th'!AR146,"")))))</f>
        <v/>
      </c>
      <c r="CK147" s="380" t="str">
        <f>IF(OR($E147="",$G147=""),"",IF(AND($E$3=1),'Marks Entry 1st'!AS146,IF(AND($E$3=2),'Marks Entry 2nd'!AS146,IF(AND($E$3=3),'Marks Entry 3rd'!AS146,IF(AND($E$3=4),'Marks Entry 4th'!AS146,"")))))</f>
        <v/>
      </c>
      <c r="CL147" s="380" t="str">
        <f>IF(OR($E147="",$G147=""),"",IF(AND($E$3=1),'Marks Entry 1st'!AT146,IF(AND($E$3=2),'Marks Entry 2nd'!AT146,IF(AND($E$3=3),'Marks Entry 3rd'!AT146,IF(AND($E$3=4),'Marks Entry 4th'!AT146,"")))))</f>
        <v/>
      </c>
      <c r="CM147" s="181" t="str">
        <f t="shared" si="183"/>
        <v/>
      </c>
      <c r="CN147" s="182">
        <f t="shared" si="184"/>
        <v>0</v>
      </c>
      <c r="CO147" s="182" t="str">
        <f t="shared" si="185"/>
        <v/>
      </c>
      <c r="CP147" s="182" t="str">
        <f t="shared" si="186"/>
        <v/>
      </c>
      <c r="CQ147" s="147" t="str">
        <f t="shared" si="142"/>
        <v/>
      </c>
      <c r="CR147" s="380" t="str">
        <f>IF(OR($E147="",$G147=""),"",IF(AND($E$3=1),'Marks Entry 1st'!AU146,IF(AND($E$3=2),'Marks Entry 2nd'!AU146,IF(AND($E$3=3),'Marks Entry 3rd'!AU146,IF(AND($E$3=4),'Marks Entry 4th'!AU146,"")))))</f>
        <v/>
      </c>
      <c r="CS147" s="380" t="str">
        <f>IF(OR($E147="",$G147=""),"",IF(AND($E$3=1),'Marks Entry 1st'!AV146,IF(AND($E$3=2),'Marks Entry 2nd'!AV146,IF(AND($E$3=3),'Marks Entry 3rd'!AV146,IF(AND($E$3=4),'Marks Entry 4th'!AV146,"")))))</f>
        <v/>
      </c>
      <c r="CT147" s="380" t="str">
        <f>IF(OR($E147="",$G147=""),"",IF(AND($E$3=1),'Marks Entry 1st'!AW146,IF(AND($E$3=2),'Marks Entry 2nd'!AW146,IF(AND($E$3=3),'Marks Entry 3rd'!AW146,IF(AND($E$3=4),'Marks Entry 4th'!AW146,"")))))</f>
        <v/>
      </c>
      <c r="CU147" s="181" t="str">
        <f t="shared" si="187"/>
        <v/>
      </c>
      <c r="CV147" s="182">
        <f t="shared" si="188"/>
        <v>0</v>
      </c>
      <c r="CW147" s="182" t="str">
        <f t="shared" si="189"/>
        <v/>
      </c>
      <c r="CX147" s="182" t="str">
        <f t="shared" si="190"/>
        <v/>
      </c>
      <c r="CY147" s="147" t="str">
        <f t="shared" si="143"/>
        <v/>
      </c>
      <c r="CZ147" s="380" t="str">
        <f>IF(OR($E147="",$G147=""),"",IF(AND($E$3=1),'Marks Entry 1st'!AX146,IF(AND($E$3=2),'Marks Entry 2nd'!AX146,IF(AND($E$3=3),'Marks Entry 3rd'!AX146,IF(AND($E$3=4),'Marks Entry 4th'!AX146,"")))))</f>
        <v/>
      </c>
      <c r="DA147" s="380" t="str">
        <f>IF(OR($E147="",$G147=""),"",IF(AND($E$3=1),'Marks Entry 1st'!AY146,IF(AND($E$3=2),'Marks Entry 2nd'!AY146,IF(AND($E$3=3),'Marks Entry 3rd'!AY146,IF(AND($E$3=4),'Marks Entry 4th'!AY146,"")))))</f>
        <v/>
      </c>
      <c r="DB147" s="380" t="str">
        <f>IF(OR($E147="",$G147=""),"",IF(AND($E$3=1),'Marks Entry 1st'!AZ146,IF(AND($E$3=2),'Marks Entry 2nd'!AZ146,IF(AND($E$3=3),'Marks Entry 3rd'!AZ146,IF(AND($E$3=4),'Marks Entry 4th'!AZ146,"")))))</f>
        <v/>
      </c>
      <c r="DC147" s="181" t="str">
        <f t="shared" si="191"/>
        <v/>
      </c>
      <c r="DD147" s="182">
        <f t="shared" si="192"/>
        <v>0</v>
      </c>
      <c r="DE147" s="182" t="str">
        <f t="shared" si="193"/>
        <v/>
      </c>
      <c r="DF147" s="182" t="str">
        <f t="shared" si="194"/>
        <v/>
      </c>
      <c r="DG147" s="147" t="str">
        <f t="shared" si="144"/>
        <v/>
      </c>
      <c r="DH147" s="104" t="str">
        <f t="shared" si="145"/>
        <v/>
      </c>
      <c r="DI147" s="105" t="str">
        <f t="shared" si="146"/>
        <v/>
      </c>
      <c r="DJ147" s="111" t="str">
        <f t="shared" si="147"/>
        <v/>
      </c>
      <c r="DK147" s="112" t="str">
        <f t="shared" si="148"/>
        <v/>
      </c>
      <c r="DL147" s="386" t="str">
        <f t="shared" si="149"/>
        <v/>
      </c>
      <c r="DM147" s="72" t="str">
        <f>IF(OR($E147="",$G147=""),"",IF(AND($E$3=1),'Marks Entry 1st'!BA146,IF(AND($E$3=2),'Marks Entry 2nd'!BA146,IF(AND($E$3=3),'Marks Entry 3rd'!BA146,IF(AND($E$3=4),'Marks Entry 4th'!BA146,"")))))</f>
        <v/>
      </c>
      <c r="DN147" s="72" t="str">
        <f>IF(OR($E147="",$G147=""),"",IF(AND($E$3=1),'Marks Entry 1st'!BB146,IF(AND($E$3=2),'Marks Entry 2nd'!BB146,IF(AND($E$3=3),'Marks Entry 3rd'!BB146,IF(AND($E$3=4),'Marks Entry 4th'!BB146,"")))))</f>
        <v/>
      </c>
      <c r="DO147" s="328" t="str">
        <f t="shared" si="150"/>
        <v/>
      </c>
      <c r="DP147" s="73"/>
      <c r="DW147" s="75">
        <f>IF(AND($E$3=1),'Marks Entry 1st'!I146,IF(AND($E$3=2),'Marks Entry 2nd'!I146,IF(AND($E$3=3),'Marks Entry 3rd'!I146,IF(AND($E$3=4),'Marks Entry 4th'!I146,""))))</f>
        <v>0</v>
      </c>
    </row>
    <row r="148" spans="1:127" ht="18.899999999999999" customHeight="1">
      <c r="A148" s="94">
        <v>141</v>
      </c>
      <c r="B148" s="94" t="str">
        <f>IF(OR(DW148=0,DW148=""),"",IF(AND($E$3=1),'Marks Entry 1st'!I147,IF(AND($E$3=2),'Marks Entry 2nd'!I147,IF(AND($E$3=3),'Marks Entry 3rd'!I147,IF(AND($E$3=4),'Marks Entry 4th'!I147,"")))))</f>
        <v/>
      </c>
      <c r="C148" s="95" t="str">
        <f>IF(OR(B148=0,B148=""),"",IF(AND($E$3=1),'Marks Entry 1st'!B147,IF(AND($E$3=2),'Marks Entry 2nd'!B147,IF(AND($E$3=3),'Marks Entry 3rd'!B147,IF(AND($E$3=4),'Marks Entry 4th'!B147,"")))))</f>
        <v/>
      </c>
      <c r="D148" s="95" t="str">
        <f>IF(OR(B148=0,B148=""),"",IF(AND($E$3=1),'Marks Entry 1st'!C147,IF(AND($E$3=2),'Marks Entry 2nd'!C147,IF(AND($E$3=3),'Marks Entry 3rd'!C147,IF(AND($E$3=4),'Marks Entry 4th'!C147,"")))))</f>
        <v/>
      </c>
      <c r="E148" s="96" t="str">
        <f>IF(OR(B148=0,B148=""),"",IF(AND($E$3=1),'Marks Entry 1st'!E147,IF(AND($E$3=2),'Marks Entry 2nd'!E147,IF(AND($E$3=3),'Marks Entry 3rd'!E147,IF(AND($E$3=4),'Marks Entry 4th'!E147,"")))))</f>
        <v/>
      </c>
      <c r="F148" s="95" t="str">
        <f>IF(OR(B148=0,B148=""),"",IF(AND($E$3=1),'Marks Entry 1st'!D147,IF(AND($E$3=2),'Marks Entry 2nd'!D147,IF(AND($E$3=3),'Marks Entry 3rd'!D147,IF(AND($E$3=4),'Marks Entry 4th'!D147,"")))))</f>
        <v/>
      </c>
      <c r="G148" s="90" t="str">
        <f>IF(OR(B148=0,B148=""),"",IF(AND($E$3=1),'Marks Entry 1st'!F147,IF(AND($E$3=2),'Marks Entry 2nd'!F147,IF(AND($E$3=3),'Marks Entry 3rd'!F147,IF(AND($E$3=4),'Marks Entry 4th'!F147,"")))))</f>
        <v/>
      </c>
      <c r="H148" s="90" t="str">
        <f>IF(OR(B148=0,B148=""),"",IF(AND($E$3=1),'Marks Entry 1st'!G147,IF(AND($E$3=2),'Marks Entry 2nd'!G147,IF(AND($E$3=3),'Marks Entry 3rd'!G147,IF(AND($E$3=4),'Marks Entry 4th'!G147,"")))))</f>
        <v/>
      </c>
      <c r="I148" s="90" t="str">
        <f>IF(OR(B148=0,B148=""),"",IF(AND($E$3=1),'Marks Entry 1st'!H147,IF(AND($E$3=2),'Marks Entry 2nd'!H147,IF(AND($E$3=3),'Marks Entry 3rd'!H147,IF(AND($E$3=4),'Marks Entry 4th'!H147,"")))))</f>
        <v/>
      </c>
      <c r="J148" s="379" t="str">
        <f>IF(OR(B148=0,B148=""),"",IF(AND($E$3=1),'Marks Entry 1st'!J147,IF(AND($E$3=2),'Marks Entry 2nd'!J147,IF(AND($E$3=3),'Marks Entry 3rd'!J147,IF(AND($E$3=4),'Marks Entry 4th'!J147,"")))))</f>
        <v/>
      </c>
      <c r="K148" s="379" t="str">
        <f>IF(OR(B148=0,B148=""),"",IF(AND($E$3=1),'Marks Entry 1st'!K147,IF(AND($E$3=2),'Marks Entry 2nd'!K147,IF(AND($E$3=3),'Marks Entry 3rd'!K147,IF(AND($E$3=4),'Marks Entry 4th'!K147,"")))))</f>
        <v/>
      </c>
      <c r="L148" s="180" t="str">
        <f>IF(OR($E148="",$G148=""),"",IF(AND($E$3=1),'Marks Entry 1st'!L147,IF(AND($E$3=2),'Marks Entry 2nd'!L147,IF(AND($E$3=3),'Marks Entry 3rd'!L147,IF(AND($E$3=4),'Marks Entry 4th'!L147,"")))))</f>
        <v/>
      </c>
      <c r="M148" s="180" t="str">
        <f>IF(OR($E148="",$G148=""),"",IF(AND($E$3=1),'Marks Entry 1st'!M147,IF(AND($E$3=2),'Marks Entry 2nd'!M147,IF(AND($E$3=3),'Marks Entry 3rd'!M147,IF(AND($E$3=4),'Marks Entry 4th'!M147,"")))))</f>
        <v/>
      </c>
      <c r="N148" s="87" t="str">
        <f t="shared" si="151"/>
        <v/>
      </c>
      <c r="O148" s="180" t="str">
        <f>IF(OR($E148="",$G148=""),"",IF(AND($E$3=1),'Marks Entry 1st'!N147,IF(AND($E$3=2),'Marks Entry 2nd'!N147,IF(AND($E$3=3),'Marks Entry 3rd'!N147,IF(AND($E$3=4),'Marks Entry 4th'!N147,"")))))</f>
        <v/>
      </c>
      <c r="P148" s="180" t="str">
        <f>IF(OR($E148="",$G148=""),"",IF(AND($E$3=1),'Marks Entry 1st'!O147,IF(AND($E$3=2),'Marks Entry 2nd'!O147,IF(AND($E$3=3),'Marks Entry 3rd'!O147,IF(AND($E$3=4),'Marks Entry 4th'!O147,"")))))</f>
        <v/>
      </c>
      <c r="Q148" s="180" t="str">
        <f>IF(OR($E148="",$G148=""),"",IF(AND($E$3=1),'Marks Entry 1st'!P147,IF(AND($E$3=2),'Marks Entry 2nd'!P147,IF(AND($E$3=3),'Marks Entry 3rd'!P147,IF(AND($E$3=4),'Marks Entry 4th'!P147,"")))))</f>
        <v/>
      </c>
      <c r="R148" s="91" t="str">
        <f t="shared" si="152"/>
        <v/>
      </c>
      <c r="S148" s="87">
        <f t="shared" si="153"/>
        <v>0</v>
      </c>
      <c r="T148" s="93" t="str">
        <f>IF(OR($E148="",$G148=""),"",IF(AND($E$3=1),'Marks Entry 1st'!Q147,IF(AND($E$3=2),'Marks Entry 2nd'!Q147,IF(AND($E$3=3),'Marks Entry 3rd'!Q147,IF(AND($E$3=4),'Marks Entry 4th'!Q147,"")))))</f>
        <v/>
      </c>
      <c r="U148" s="93" t="str">
        <f>IF(OR($E148="",$G148=""),"",IF(AND($E$3=1),'Marks Entry 1st'!R147,IF(AND($E$3=2),'Marks Entry 2nd'!R147,IF(AND($E$3=3),'Marks Entry 3rd'!R147,IF(AND($E$3=4),'Marks Entry 4th'!R147,"")))))</f>
        <v/>
      </c>
      <c r="V148" s="93" t="str">
        <f>IF(OR($E148="",$G148=""),"",IF(AND($E$3=1),'Marks Entry 1st'!S147,IF(AND($E$3=2),'Marks Entry 2nd'!S147,IF(AND($E$3=3),'Marks Entry 3rd'!S147,IF(AND($E$3=4),'Marks Entry 4th'!S147,"")))))</f>
        <v/>
      </c>
      <c r="W148" s="92" t="str">
        <f t="shared" si="154"/>
        <v/>
      </c>
      <c r="X148" s="87" t="str">
        <f t="shared" si="155"/>
        <v/>
      </c>
      <c r="Y148" s="144">
        <f t="shared" si="156"/>
        <v>0</v>
      </c>
      <c r="Z148" s="144" t="str">
        <f t="shared" si="157"/>
        <v/>
      </c>
      <c r="AA148" s="144" t="str">
        <f t="shared" si="130"/>
        <v/>
      </c>
      <c r="AB148" s="144" t="str">
        <f t="shared" si="158"/>
        <v/>
      </c>
      <c r="AC148" s="144" t="str">
        <f t="shared" si="131"/>
        <v/>
      </c>
      <c r="AD148" s="148" t="str">
        <f t="shared" si="132"/>
        <v/>
      </c>
      <c r="AE148" s="180" t="str">
        <f>IF(OR($E148="",$G148=""),"",IF(AND($E$3=1),'Marks Entry 1st'!T147,IF(AND($E$3=2),'Marks Entry 2nd'!T147,IF(AND($E$3=3),'Marks Entry 3rd'!T147,IF(AND($E$3=4),'Marks Entry 4th'!T147,"")))))</f>
        <v/>
      </c>
      <c r="AF148" s="180" t="str">
        <f>IF(OR($E148="",$G148=""),"",IF(AND($E$3=1),'Marks Entry 1st'!U147,IF(AND($E$3=2),'Marks Entry 2nd'!U147,IF(AND($E$3=3),'Marks Entry 3rd'!U147,IF(AND($E$3=4),'Marks Entry 4th'!U147,"")))))</f>
        <v/>
      </c>
      <c r="AG148" s="87" t="str">
        <f t="shared" si="159"/>
        <v/>
      </c>
      <c r="AH148" s="180" t="str">
        <f>IF(OR($E148="",$G148=""),"",IF(AND($E$3=1),'Marks Entry 1st'!V147,IF(AND($E$3=2),'Marks Entry 2nd'!V147,IF(AND($E$3=3),'Marks Entry 3rd'!V147,IF(AND($E$3=4),'Marks Entry 4th'!V147,"")))))</f>
        <v/>
      </c>
      <c r="AI148" s="180" t="str">
        <f>IF(OR($E148="",$G148=""),"",IF(AND($E$3=1),'Marks Entry 1st'!W147,IF(AND($E$3=2),'Marks Entry 2nd'!W147,IF(AND($E$3=3),'Marks Entry 3rd'!W147,IF(AND($E$3=4),'Marks Entry 4th'!W147,"")))))</f>
        <v/>
      </c>
      <c r="AJ148" s="180" t="str">
        <f>IF(OR($E148="",$G148=""),"",IF(AND($E$3=1),'Marks Entry 1st'!X147,IF(AND($E$3=2),'Marks Entry 2nd'!X147,IF(AND($E$3=3),'Marks Entry 3rd'!X147,IF(AND($E$3=4),'Marks Entry 4th'!X147,"")))))</f>
        <v/>
      </c>
      <c r="AK148" s="91" t="str">
        <f t="shared" si="160"/>
        <v/>
      </c>
      <c r="AL148" s="87">
        <f t="shared" si="161"/>
        <v>0</v>
      </c>
      <c r="AM148" s="93" t="str">
        <f>IF(OR($E148="",$G148=""),"",IF(AND($E$3=1),'Marks Entry 1st'!Y147,IF(AND($E$3=2),'Marks Entry 2nd'!Y147,IF(AND($E$3=3),'Marks Entry 3rd'!Y147,IF(AND($E$3=4),'Marks Entry 4th'!Y147,"")))))</f>
        <v/>
      </c>
      <c r="AN148" s="93" t="str">
        <f>IF(OR($E148="",$G148=""),"",IF(AND($E$3=1),'Marks Entry 1st'!Z147,IF(AND($E$3=2),'Marks Entry 2nd'!Z147,IF(AND($E$3=3),'Marks Entry 3rd'!Z147,IF(AND($E$3=4),'Marks Entry 4th'!Z147,"")))))</f>
        <v/>
      </c>
      <c r="AO148" s="93" t="str">
        <f>IF(OR($E148="",$G148=""),"",IF(AND($E$3=1),'Marks Entry 1st'!AA147,IF(AND($E$3=2),'Marks Entry 2nd'!AA147,IF(AND($E$3=3),'Marks Entry 3rd'!AA147,IF(AND($E$3=4),'Marks Entry 4th'!AA147,"")))))</f>
        <v/>
      </c>
      <c r="AP148" s="92" t="str">
        <f t="shared" si="162"/>
        <v/>
      </c>
      <c r="AQ148" s="87" t="str">
        <f t="shared" si="163"/>
        <v/>
      </c>
      <c r="AR148" s="144">
        <f t="shared" si="164"/>
        <v>0</v>
      </c>
      <c r="AS148" s="144" t="str">
        <f t="shared" si="165"/>
        <v/>
      </c>
      <c r="AT148" s="144" t="str">
        <f t="shared" si="133"/>
        <v/>
      </c>
      <c r="AU148" s="144" t="str">
        <f t="shared" si="166"/>
        <v/>
      </c>
      <c r="AV148" s="144" t="str">
        <f t="shared" si="134"/>
        <v/>
      </c>
      <c r="AW148" s="148" t="str">
        <f t="shared" si="135"/>
        <v/>
      </c>
      <c r="AX148" s="180" t="str">
        <f>IF(OR($E148="",$G148=""),"",IF(AND($E$3=1),'Marks Entry 1st'!AB147,IF(AND($E$3=2),'Marks Entry 2nd'!AB147,IF(AND($E$3=3),'Marks Entry 3rd'!AB147,IF(AND($E$3=4),'Marks Entry 4th'!AB147,"")))))</f>
        <v/>
      </c>
      <c r="AY148" s="180" t="str">
        <f>IF(OR($E148="",$G148=""),"",IF(AND($E$3=1),'Marks Entry 1st'!AC147,IF(AND($E$3=2),'Marks Entry 2nd'!AC147,IF(AND($E$3=3),'Marks Entry 3rd'!AC147,IF(AND($E$3=4),'Marks Entry 4th'!AC147,"")))))</f>
        <v/>
      </c>
      <c r="AZ148" s="87" t="str">
        <f t="shared" si="167"/>
        <v/>
      </c>
      <c r="BA148" s="180" t="str">
        <f>IF(OR($E148="",$G148=""),"",IF(AND($E$3=1),'Marks Entry 1st'!AD147,IF(AND($E$3=2),'Marks Entry 2nd'!AD147,IF(AND($E$3=3),'Marks Entry 3rd'!AD147,IF(AND($E$3=4),'Marks Entry 4th'!AD147,"")))))</f>
        <v/>
      </c>
      <c r="BB148" s="180" t="str">
        <f>IF(OR($E148="",$G148=""),"",IF(AND($E$3=1),'Marks Entry 1st'!AE147,IF(AND($E$3=2),'Marks Entry 2nd'!AE147,IF(AND($E$3=3),'Marks Entry 3rd'!AE147,IF(AND($E$3=4),'Marks Entry 4th'!AE147,"")))))</f>
        <v/>
      </c>
      <c r="BC148" s="180" t="str">
        <f>IF(OR($E148="",$G148=""),"",IF(AND($E$3=1),'Marks Entry 1st'!AF147,IF(AND($E$3=2),'Marks Entry 2nd'!AF147,IF(AND($E$3=3),'Marks Entry 3rd'!AF147,IF(AND($E$3=4),'Marks Entry 4th'!AF147,"")))))</f>
        <v/>
      </c>
      <c r="BD148" s="91" t="str">
        <f t="shared" si="168"/>
        <v/>
      </c>
      <c r="BE148" s="87">
        <f t="shared" si="169"/>
        <v>0</v>
      </c>
      <c r="BF148" s="93" t="str">
        <f>IF(OR($E148="",$G148=""),"",IF(AND($E$3=1),'Marks Entry 1st'!AG147,IF(AND($E$3=2),'Marks Entry 2nd'!AG147,IF(AND($E$3=3),'Marks Entry 3rd'!AG147,IF(AND($E$3=4),'Marks Entry 4th'!AG147,"")))))</f>
        <v/>
      </c>
      <c r="BG148" s="93" t="str">
        <f>IF(OR($E148="",$G148=""),"",IF(AND($E$3=1),'Marks Entry 1st'!AH147,IF(AND($E$3=2),'Marks Entry 2nd'!AH147,IF(AND($E$3=3),'Marks Entry 3rd'!AH147,IF(AND($E$3=4),'Marks Entry 4th'!AH147,"")))))</f>
        <v/>
      </c>
      <c r="BH148" s="93" t="str">
        <f>IF(OR($E148="",$G148=""),"",IF(AND($E$3=1),'Marks Entry 1st'!AI147,IF(AND($E$3=2),'Marks Entry 2nd'!AI147,IF(AND($E$3=3),'Marks Entry 3rd'!AI147,IF(AND($E$3=4),'Marks Entry 4th'!AI147,"")))))</f>
        <v/>
      </c>
      <c r="BI148" s="92" t="str">
        <f t="shared" si="170"/>
        <v/>
      </c>
      <c r="BJ148" s="87" t="str">
        <f t="shared" si="171"/>
        <v/>
      </c>
      <c r="BK148" s="144">
        <f t="shared" si="172"/>
        <v>0</v>
      </c>
      <c r="BL148" s="144" t="str">
        <f t="shared" si="173"/>
        <v/>
      </c>
      <c r="BM148" s="144" t="str">
        <f t="shared" si="136"/>
        <v/>
      </c>
      <c r="BN148" s="144" t="str">
        <f t="shared" si="174"/>
        <v/>
      </c>
      <c r="BO148" s="144" t="str">
        <f t="shared" si="137"/>
        <v/>
      </c>
      <c r="BP148" s="148" t="str">
        <f t="shared" si="138"/>
        <v/>
      </c>
      <c r="BQ148" s="180" t="str">
        <f>IF(OR($E148="",$G148=""),"",IF(AND($E$3=1),'Marks Entry 1st'!AJ147,IF(AND($E$3=2),'Marks Entry 2nd'!AJ147,IF(AND($E$3=3),'Marks Entry 3rd'!AJ147,IF(AND($E$3=4),'Marks Entry 4th'!AJ147,"")))))</f>
        <v/>
      </c>
      <c r="BR148" s="180" t="str">
        <f>IF(OR($E148="",$G148=""),"",IF(AND($E$3=1),'Marks Entry 1st'!AK147,IF(AND($E$3=2),'Marks Entry 2nd'!AK147,IF(AND($E$3=3),'Marks Entry 3rd'!AK147,IF(AND($E$3=4),'Marks Entry 4th'!AK147,"")))))</f>
        <v/>
      </c>
      <c r="BS148" s="87" t="str">
        <f t="shared" si="175"/>
        <v/>
      </c>
      <c r="BT148" s="180" t="str">
        <f>IF(OR($E148="",$G148=""),"",IF(AND($E$3=1),'Marks Entry 1st'!AL147,IF(AND($E$3=2),'Marks Entry 2nd'!AL147,IF(AND($E$3=3),'Marks Entry 3rd'!AL147,IF(AND($E$3=4),'Marks Entry 4th'!AL147,"")))))</f>
        <v/>
      </c>
      <c r="BU148" s="180" t="str">
        <f>IF(OR($E148="",$G148=""),"",IF(AND($E$3=1),'Marks Entry 1st'!AM147,IF(AND($E$3=2),'Marks Entry 2nd'!AM147,IF(AND($E$3=3),'Marks Entry 3rd'!AM147,IF(AND($E$3=4),'Marks Entry 4th'!AM147,"")))))</f>
        <v/>
      </c>
      <c r="BV148" s="180" t="str">
        <f>IF(OR($E148="",$G148=""),"",IF(AND($E$3=1),'Marks Entry 1st'!AN147,IF(AND($E$3=2),'Marks Entry 2nd'!AN147,IF(AND($E$3=3),'Marks Entry 3rd'!AN147,IF(AND($E$3=4),'Marks Entry 4th'!AN147,"")))))</f>
        <v/>
      </c>
      <c r="BW148" s="91" t="str">
        <f t="shared" si="176"/>
        <v/>
      </c>
      <c r="BX148" s="87">
        <f t="shared" si="177"/>
        <v>0</v>
      </c>
      <c r="BY148" s="93" t="str">
        <f>IF(OR($E148="",$G148=""),"",IF(AND($E$3=1),'Marks Entry 1st'!AO147,IF(AND($E$3=2),'Marks Entry 2nd'!AO147,IF(AND($E$3=3),'Marks Entry 3rd'!AO147,IF(AND($E$3=4),'Marks Entry 4th'!AO147,"")))))</f>
        <v/>
      </c>
      <c r="BZ148" s="93" t="str">
        <f>IF(OR($E148="",$G148=""),"",IF(AND($E$3=1),'Marks Entry 1st'!AP147,IF(AND($E$3=2),'Marks Entry 2nd'!AP147,IF(AND($E$3=3),'Marks Entry 3rd'!AP147,IF(AND($E$3=4),'Marks Entry 4th'!AP147,"")))))</f>
        <v/>
      </c>
      <c r="CA148" s="93" t="str">
        <f>IF(OR($E148="",$G148=""),"",IF(AND($E$3=1),'Marks Entry 1st'!AQ147,IF(AND($E$3=2),'Marks Entry 2nd'!AQ147,IF(AND($E$3=3),'Marks Entry 3rd'!AQ147,IF(AND($E$3=4),'Marks Entry 4th'!AQ147,"")))))</f>
        <v/>
      </c>
      <c r="CB148" s="92" t="str">
        <f t="shared" si="178"/>
        <v/>
      </c>
      <c r="CC148" s="87" t="str">
        <f t="shared" si="179"/>
        <v/>
      </c>
      <c r="CD148" s="144">
        <f t="shared" si="180"/>
        <v>0</v>
      </c>
      <c r="CE148" s="144" t="str">
        <f t="shared" si="181"/>
        <v/>
      </c>
      <c r="CF148" s="144" t="str">
        <f t="shared" si="139"/>
        <v/>
      </c>
      <c r="CG148" s="144" t="str">
        <f t="shared" si="182"/>
        <v/>
      </c>
      <c r="CH148" s="144" t="str">
        <f t="shared" si="140"/>
        <v/>
      </c>
      <c r="CI148" s="148" t="str">
        <f t="shared" si="141"/>
        <v/>
      </c>
      <c r="CJ148" s="380" t="str">
        <f>IF(OR($E148="",$G148=""),"",IF(AND($E$3=1),'Marks Entry 1st'!AR147,IF(AND($E$3=2),'Marks Entry 2nd'!AR147,IF(AND($E$3=3),'Marks Entry 3rd'!AR147,IF(AND($E$3=4),'Marks Entry 4th'!AR147,"")))))</f>
        <v/>
      </c>
      <c r="CK148" s="380" t="str">
        <f>IF(OR($E148="",$G148=""),"",IF(AND($E$3=1),'Marks Entry 1st'!AS147,IF(AND($E$3=2),'Marks Entry 2nd'!AS147,IF(AND($E$3=3),'Marks Entry 3rd'!AS147,IF(AND($E$3=4),'Marks Entry 4th'!AS147,"")))))</f>
        <v/>
      </c>
      <c r="CL148" s="380" t="str">
        <f>IF(OR($E148="",$G148=""),"",IF(AND($E$3=1),'Marks Entry 1st'!AT147,IF(AND($E$3=2),'Marks Entry 2nd'!AT147,IF(AND($E$3=3),'Marks Entry 3rd'!AT147,IF(AND($E$3=4),'Marks Entry 4th'!AT147,"")))))</f>
        <v/>
      </c>
      <c r="CM148" s="181" t="str">
        <f t="shared" si="183"/>
        <v/>
      </c>
      <c r="CN148" s="182">
        <f t="shared" si="184"/>
        <v>0</v>
      </c>
      <c r="CO148" s="182" t="str">
        <f t="shared" si="185"/>
        <v/>
      </c>
      <c r="CP148" s="182" t="str">
        <f t="shared" si="186"/>
        <v/>
      </c>
      <c r="CQ148" s="147" t="str">
        <f t="shared" si="142"/>
        <v/>
      </c>
      <c r="CR148" s="380" t="str">
        <f>IF(OR($E148="",$G148=""),"",IF(AND($E$3=1),'Marks Entry 1st'!AU147,IF(AND($E$3=2),'Marks Entry 2nd'!AU147,IF(AND($E$3=3),'Marks Entry 3rd'!AU147,IF(AND($E$3=4),'Marks Entry 4th'!AU147,"")))))</f>
        <v/>
      </c>
      <c r="CS148" s="380" t="str">
        <f>IF(OR($E148="",$G148=""),"",IF(AND($E$3=1),'Marks Entry 1st'!AV147,IF(AND($E$3=2),'Marks Entry 2nd'!AV147,IF(AND($E$3=3),'Marks Entry 3rd'!AV147,IF(AND($E$3=4),'Marks Entry 4th'!AV147,"")))))</f>
        <v/>
      </c>
      <c r="CT148" s="380" t="str">
        <f>IF(OR($E148="",$G148=""),"",IF(AND($E$3=1),'Marks Entry 1st'!AW147,IF(AND($E$3=2),'Marks Entry 2nd'!AW147,IF(AND($E$3=3),'Marks Entry 3rd'!AW147,IF(AND($E$3=4),'Marks Entry 4th'!AW147,"")))))</f>
        <v/>
      </c>
      <c r="CU148" s="181" t="str">
        <f t="shared" si="187"/>
        <v/>
      </c>
      <c r="CV148" s="182">
        <f t="shared" si="188"/>
        <v>0</v>
      </c>
      <c r="CW148" s="182" t="str">
        <f t="shared" si="189"/>
        <v/>
      </c>
      <c r="CX148" s="182" t="str">
        <f t="shared" si="190"/>
        <v/>
      </c>
      <c r="CY148" s="147" t="str">
        <f t="shared" si="143"/>
        <v/>
      </c>
      <c r="CZ148" s="380" t="str">
        <f>IF(OR($E148="",$G148=""),"",IF(AND($E$3=1),'Marks Entry 1st'!AX147,IF(AND($E$3=2),'Marks Entry 2nd'!AX147,IF(AND($E$3=3),'Marks Entry 3rd'!AX147,IF(AND($E$3=4),'Marks Entry 4th'!AX147,"")))))</f>
        <v/>
      </c>
      <c r="DA148" s="380" t="str">
        <f>IF(OR($E148="",$G148=""),"",IF(AND($E$3=1),'Marks Entry 1st'!AY147,IF(AND($E$3=2),'Marks Entry 2nd'!AY147,IF(AND($E$3=3),'Marks Entry 3rd'!AY147,IF(AND($E$3=4),'Marks Entry 4th'!AY147,"")))))</f>
        <v/>
      </c>
      <c r="DB148" s="380" t="str">
        <f>IF(OR($E148="",$G148=""),"",IF(AND($E$3=1),'Marks Entry 1st'!AZ147,IF(AND($E$3=2),'Marks Entry 2nd'!AZ147,IF(AND($E$3=3),'Marks Entry 3rd'!AZ147,IF(AND($E$3=4),'Marks Entry 4th'!AZ147,"")))))</f>
        <v/>
      </c>
      <c r="DC148" s="181" t="str">
        <f t="shared" si="191"/>
        <v/>
      </c>
      <c r="DD148" s="182">
        <f t="shared" si="192"/>
        <v>0</v>
      </c>
      <c r="DE148" s="182" t="str">
        <f t="shared" si="193"/>
        <v/>
      </c>
      <c r="DF148" s="182" t="str">
        <f t="shared" si="194"/>
        <v/>
      </c>
      <c r="DG148" s="147" t="str">
        <f t="shared" si="144"/>
        <v/>
      </c>
      <c r="DH148" s="104" t="str">
        <f t="shared" si="145"/>
        <v/>
      </c>
      <c r="DI148" s="105" t="str">
        <f t="shared" si="146"/>
        <v/>
      </c>
      <c r="DJ148" s="111" t="str">
        <f t="shared" si="147"/>
        <v/>
      </c>
      <c r="DK148" s="112" t="str">
        <f t="shared" si="148"/>
        <v/>
      </c>
      <c r="DL148" s="386" t="str">
        <f t="shared" si="149"/>
        <v/>
      </c>
      <c r="DM148" s="72" t="str">
        <f>IF(OR($E148="",$G148=""),"",IF(AND($E$3=1),'Marks Entry 1st'!BA147,IF(AND($E$3=2),'Marks Entry 2nd'!BA147,IF(AND($E$3=3),'Marks Entry 3rd'!BA147,IF(AND($E$3=4),'Marks Entry 4th'!BA147,"")))))</f>
        <v/>
      </c>
      <c r="DN148" s="72" t="str">
        <f>IF(OR($E148="",$G148=""),"",IF(AND($E$3=1),'Marks Entry 1st'!BB147,IF(AND($E$3=2),'Marks Entry 2nd'!BB147,IF(AND($E$3=3),'Marks Entry 3rd'!BB147,IF(AND($E$3=4),'Marks Entry 4th'!BB147,"")))))</f>
        <v/>
      </c>
      <c r="DO148" s="328" t="str">
        <f t="shared" si="150"/>
        <v/>
      </c>
      <c r="DP148" s="73"/>
      <c r="DW148" s="75">
        <f>IF(AND($E$3=1),'Marks Entry 1st'!I147,IF(AND($E$3=2),'Marks Entry 2nd'!I147,IF(AND($E$3=3),'Marks Entry 3rd'!I147,IF(AND($E$3=4),'Marks Entry 4th'!I147,""))))</f>
        <v>0</v>
      </c>
    </row>
    <row r="149" spans="1:127" ht="18.899999999999999" customHeight="1">
      <c r="A149" s="94">
        <v>142</v>
      </c>
      <c r="B149" s="94" t="str">
        <f>IF(OR(DW149=0,DW149=""),"",IF(AND($E$3=1),'Marks Entry 1st'!I148,IF(AND($E$3=2),'Marks Entry 2nd'!I148,IF(AND($E$3=3),'Marks Entry 3rd'!I148,IF(AND($E$3=4),'Marks Entry 4th'!I148,"")))))</f>
        <v/>
      </c>
      <c r="C149" s="95" t="str">
        <f>IF(OR(B149=0,B149=""),"",IF(AND($E$3=1),'Marks Entry 1st'!B148,IF(AND($E$3=2),'Marks Entry 2nd'!B148,IF(AND($E$3=3),'Marks Entry 3rd'!B148,IF(AND($E$3=4),'Marks Entry 4th'!B148,"")))))</f>
        <v/>
      </c>
      <c r="D149" s="95" t="str">
        <f>IF(OR(B149=0,B149=""),"",IF(AND($E$3=1),'Marks Entry 1st'!C148,IF(AND($E$3=2),'Marks Entry 2nd'!C148,IF(AND($E$3=3),'Marks Entry 3rd'!C148,IF(AND($E$3=4),'Marks Entry 4th'!C148,"")))))</f>
        <v/>
      </c>
      <c r="E149" s="96" t="str">
        <f>IF(OR(B149=0,B149=""),"",IF(AND($E$3=1),'Marks Entry 1st'!E148,IF(AND($E$3=2),'Marks Entry 2nd'!E148,IF(AND($E$3=3),'Marks Entry 3rd'!E148,IF(AND($E$3=4),'Marks Entry 4th'!E148,"")))))</f>
        <v/>
      </c>
      <c r="F149" s="95" t="str">
        <f>IF(OR(B149=0,B149=""),"",IF(AND($E$3=1),'Marks Entry 1st'!D148,IF(AND($E$3=2),'Marks Entry 2nd'!D148,IF(AND($E$3=3),'Marks Entry 3rd'!D148,IF(AND($E$3=4),'Marks Entry 4th'!D148,"")))))</f>
        <v/>
      </c>
      <c r="G149" s="90" t="str">
        <f>IF(OR(B149=0,B149=""),"",IF(AND($E$3=1),'Marks Entry 1st'!F148,IF(AND($E$3=2),'Marks Entry 2nd'!F148,IF(AND($E$3=3),'Marks Entry 3rd'!F148,IF(AND($E$3=4),'Marks Entry 4th'!F148,"")))))</f>
        <v/>
      </c>
      <c r="H149" s="90" t="str">
        <f>IF(OR(B149=0,B149=""),"",IF(AND($E$3=1),'Marks Entry 1st'!G148,IF(AND($E$3=2),'Marks Entry 2nd'!G148,IF(AND($E$3=3),'Marks Entry 3rd'!G148,IF(AND($E$3=4),'Marks Entry 4th'!G148,"")))))</f>
        <v/>
      </c>
      <c r="I149" s="90" t="str">
        <f>IF(OR(B149=0,B149=""),"",IF(AND($E$3=1),'Marks Entry 1st'!H148,IF(AND($E$3=2),'Marks Entry 2nd'!H148,IF(AND($E$3=3),'Marks Entry 3rd'!H148,IF(AND($E$3=4),'Marks Entry 4th'!H148,"")))))</f>
        <v/>
      </c>
      <c r="J149" s="379" t="str">
        <f>IF(OR(B149=0,B149=""),"",IF(AND($E$3=1),'Marks Entry 1st'!J148,IF(AND($E$3=2),'Marks Entry 2nd'!J148,IF(AND($E$3=3),'Marks Entry 3rd'!J148,IF(AND($E$3=4),'Marks Entry 4th'!J148,"")))))</f>
        <v/>
      </c>
      <c r="K149" s="379" t="str">
        <f>IF(OR(B149=0,B149=""),"",IF(AND($E$3=1),'Marks Entry 1st'!K148,IF(AND($E$3=2),'Marks Entry 2nd'!K148,IF(AND($E$3=3),'Marks Entry 3rd'!K148,IF(AND($E$3=4),'Marks Entry 4th'!K148,"")))))</f>
        <v/>
      </c>
      <c r="L149" s="180" t="str">
        <f>IF(OR($E149="",$G149=""),"",IF(AND($E$3=1),'Marks Entry 1st'!L148,IF(AND($E$3=2),'Marks Entry 2nd'!L148,IF(AND($E$3=3),'Marks Entry 3rd'!L148,IF(AND($E$3=4),'Marks Entry 4th'!L148,"")))))</f>
        <v/>
      </c>
      <c r="M149" s="180" t="str">
        <f>IF(OR($E149="",$G149=""),"",IF(AND($E$3=1),'Marks Entry 1st'!M148,IF(AND($E$3=2),'Marks Entry 2nd'!M148,IF(AND($E$3=3),'Marks Entry 3rd'!M148,IF(AND($E$3=4),'Marks Entry 4th'!M148,"")))))</f>
        <v/>
      </c>
      <c r="N149" s="87" t="str">
        <f t="shared" si="151"/>
        <v/>
      </c>
      <c r="O149" s="180" t="str">
        <f>IF(OR($E149="",$G149=""),"",IF(AND($E$3=1),'Marks Entry 1st'!N148,IF(AND($E$3=2),'Marks Entry 2nd'!N148,IF(AND($E$3=3),'Marks Entry 3rd'!N148,IF(AND($E$3=4),'Marks Entry 4th'!N148,"")))))</f>
        <v/>
      </c>
      <c r="P149" s="180" t="str">
        <f>IF(OR($E149="",$G149=""),"",IF(AND($E$3=1),'Marks Entry 1st'!O148,IF(AND($E$3=2),'Marks Entry 2nd'!O148,IF(AND($E$3=3),'Marks Entry 3rd'!O148,IF(AND($E$3=4),'Marks Entry 4th'!O148,"")))))</f>
        <v/>
      </c>
      <c r="Q149" s="180" t="str">
        <f>IF(OR($E149="",$G149=""),"",IF(AND($E$3=1),'Marks Entry 1st'!P148,IF(AND($E$3=2),'Marks Entry 2nd'!P148,IF(AND($E$3=3),'Marks Entry 3rd'!P148,IF(AND($E$3=4),'Marks Entry 4th'!P148,"")))))</f>
        <v/>
      </c>
      <c r="R149" s="91" t="str">
        <f t="shared" si="152"/>
        <v/>
      </c>
      <c r="S149" s="87">
        <f t="shared" si="153"/>
        <v>0</v>
      </c>
      <c r="T149" s="93" t="str">
        <f>IF(OR($E149="",$G149=""),"",IF(AND($E$3=1),'Marks Entry 1st'!Q148,IF(AND($E$3=2),'Marks Entry 2nd'!Q148,IF(AND($E$3=3),'Marks Entry 3rd'!Q148,IF(AND($E$3=4),'Marks Entry 4th'!Q148,"")))))</f>
        <v/>
      </c>
      <c r="U149" s="93" t="str">
        <f>IF(OR($E149="",$G149=""),"",IF(AND($E$3=1),'Marks Entry 1st'!R148,IF(AND($E$3=2),'Marks Entry 2nd'!R148,IF(AND($E$3=3),'Marks Entry 3rd'!R148,IF(AND($E$3=4),'Marks Entry 4th'!R148,"")))))</f>
        <v/>
      </c>
      <c r="V149" s="93" t="str">
        <f>IF(OR($E149="",$G149=""),"",IF(AND($E$3=1),'Marks Entry 1st'!S148,IF(AND($E$3=2),'Marks Entry 2nd'!S148,IF(AND($E$3=3),'Marks Entry 3rd'!S148,IF(AND($E$3=4),'Marks Entry 4th'!S148,"")))))</f>
        <v/>
      </c>
      <c r="W149" s="92" t="str">
        <f t="shared" si="154"/>
        <v/>
      </c>
      <c r="X149" s="87" t="str">
        <f t="shared" si="155"/>
        <v/>
      </c>
      <c r="Y149" s="144">
        <f t="shared" si="156"/>
        <v>0</v>
      </c>
      <c r="Z149" s="144" t="str">
        <f t="shared" si="157"/>
        <v/>
      </c>
      <c r="AA149" s="144" t="str">
        <f t="shared" si="130"/>
        <v/>
      </c>
      <c r="AB149" s="144" t="str">
        <f t="shared" si="158"/>
        <v/>
      </c>
      <c r="AC149" s="144" t="str">
        <f t="shared" si="131"/>
        <v/>
      </c>
      <c r="AD149" s="148" t="str">
        <f t="shared" si="132"/>
        <v/>
      </c>
      <c r="AE149" s="180" t="str">
        <f>IF(OR($E149="",$G149=""),"",IF(AND($E$3=1),'Marks Entry 1st'!T148,IF(AND($E$3=2),'Marks Entry 2nd'!T148,IF(AND($E$3=3),'Marks Entry 3rd'!T148,IF(AND($E$3=4),'Marks Entry 4th'!T148,"")))))</f>
        <v/>
      </c>
      <c r="AF149" s="180" t="str">
        <f>IF(OR($E149="",$G149=""),"",IF(AND($E$3=1),'Marks Entry 1st'!U148,IF(AND($E$3=2),'Marks Entry 2nd'!U148,IF(AND($E$3=3),'Marks Entry 3rd'!U148,IF(AND($E$3=4),'Marks Entry 4th'!U148,"")))))</f>
        <v/>
      </c>
      <c r="AG149" s="87" t="str">
        <f t="shared" si="159"/>
        <v/>
      </c>
      <c r="AH149" s="180" t="str">
        <f>IF(OR($E149="",$G149=""),"",IF(AND($E$3=1),'Marks Entry 1st'!V148,IF(AND($E$3=2),'Marks Entry 2nd'!V148,IF(AND($E$3=3),'Marks Entry 3rd'!V148,IF(AND($E$3=4),'Marks Entry 4th'!V148,"")))))</f>
        <v/>
      </c>
      <c r="AI149" s="180" t="str">
        <f>IF(OR($E149="",$G149=""),"",IF(AND($E$3=1),'Marks Entry 1st'!W148,IF(AND($E$3=2),'Marks Entry 2nd'!W148,IF(AND($E$3=3),'Marks Entry 3rd'!W148,IF(AND($E$3=4),'Marks Entry 4th'!W148,"")))))</f>
        <v/>
      </c>
      <c r="AJ149" s="180" t="str">
        <f>IF(OR($E149="",$G149=""),"",IF(AND($E$3=1),'Marks Entry 1st'!X148,IF(AND($E$3=2),'Marks Entry 2nd'!X148,IF(AND($E$3=3),'Marks Entry 3rd'!X148,IF(AND($E$3=4),'Marks Entry 4th'!X148,"")))))</f>
        <v/>
      </c>
      <c r="AK149" s="91" t="str">
        <f t="shared" si="160"/>
        <v/>
      </c>
      <c r="AL149" s="87">
        <f t="shared" si="161"/>
        <v>0</v>
      </c>
      <c r="AM149" s="93" t="str">
        <f>IF(OR($E149="",$G149=""),"",IF(AND($E$3=1),'Marks Entry 1st'!Y148,IF(AND($E$3=2),'Marks Entry 2nd'!Y148,IF(AND($E$3=3),'Marks Entry 3rd'!Y148,IF(AND($E$3=4),'Marks Entry 4th'!Y148,"")))))</f>
        <v/>
      </c>
      <c r="AN149" s="93" t="str">
        <f>IF(OR($E149="",$G149=""),"",IF(AND($E$3=1),'Marks Entry 1st'!Z148,IF(AND($E$3=2),'Marks Entry 2nd'!Z148,IF(AND($E$3=3),'Marks Entry 3rd'!Z148,IF(AND($E$3=4),'Marks Entry 4th'!Z148,"")))))</f>
        <v/>
      </c>
      <c r="AO149" s="93" t="str">
        <f>IF(OR($E149="",$G149=""),"",IF(AND($E$3=1),'Marks Entry 1st'!AA148,IF(AND($E$3=2),'Marks Entry 2nd'!AA148,IF(AND($E$3=3),'Marks Entry 3rd'!AA148,IF(AND($E$3=4),'Marks Entry 4th'!AA148,"")))))</f>
        <v/>
      </c>
      <c r="AP149" s="92" t="str">
        <f t="shared" si="162"/>
        <v/>
      </c>
      <c r="AQ149" s="87" t="str">
        <f t="shared" si="163"/>
        <v/>
      </c>
      <c r="AR149" s="144">
        <f t="shared" si="164"/>
        <v>0</v>
      </c>
      <c r="AS149" s="144" t="str">
        <f t="shared" si="165"/>
        <v/>
      </c>
      <c r="AT149" s="144" t="str">
        <f t="shared" si="133"/>
        <v/>
      </c>
      <c r="AU149" s="144" t="str">
        <f t="shared" si="166"/>
        <v/>
      </c>
      <c r="AV149" s="144" t="str">
        <f t="shared" si="134"/>
        <v/>
      </c>
      <c r="AW149" s="148" t="str">
        <f t="shared" si="135"/>
        <v/>
      </c>
      <c r="AX149" s="180" t="str">
        <f>IF(OR($E149="",$G149=""),"",IF(AND($E$3=1),'Marks Entry 1st'!AB148,IF(AND($E$3=2),'Marks Entry 2nd'!AB148,IF(AND($E$3=3),'Marks Entry 3rd'!AB148,IF(AND($E$3=4),'Marks Entry 4th'!AB148,"")))))</f>
        <v/>
      </c>
      <c r="AY149" s="180" t="str">
        <f>IF(OR($E149="",$G149=""),"",IF(AND($E$3=1),'Marks Entry 1st'!AC148,IF(AND($E$3=2),'Marks Entry 2nd'!AC148,IF(AND($E$3=3),'Marks Entry 3rd'!AC148,IF(AND($E$3=4),'Marks Entry 4th'!AC148,"")))))</f>
        <v/>
      </c>
      <c r="AZ149" s="87" t="str">
        <f t="shared" si="167"/>
        <v/>
      </c>
      <c r="BA149" s="180" t="str">
        <f>IF(OR($E149="",$G149=""),"",IF(AND($E$3=1),'Marks Entry 1st'!AD148,IF(AND($E$3=2),'Marks Entry 2nd'!AD148,IF(AND($E$3=3),'Marks Entry 3rd'!AD148,IF(AND($E$3=4),'Marks Entry 4th'!AD148,"")))))</f>
        <v/>
      </c>
      <c r="BB149" s="180" t="str">
        <f>IF(OR($E149="",$G149=""),"",IF(AND($E$3=1),'Marks Entry 1st'!AE148,IF(AND($E$3=2),'Marks Entry 2nd'!AE148,IF(AND($E$3=3),'Marks Entry 3rd'!AE148,IF(AND($E$3=4),'Marks Entry 4th'!AE148,"")))))</f>
        <v/>
      </c>
      <c r="BC149" s="180" t="str">
        <f>IF(OR($E149="",$G149=""),"",IF(AND($E$3=1),'Marks Entry 1st'!AF148,IF(AND($E$3=2),'Marks Entry 2nd'!AF148,IF(AND($E$3=3),'Marks Entry 3rd'!AF148,IF(AND($E$3=4),'Marks Entry 4th'!AF148,"")))))</f>
        <v/>
      </c>
      <c r="BD149" s="91" t="str">
        <f t="shared" si="168"/>
        <v/>
      </c>
      <c r="BE149" s="87">
        <f t="shared" si="169"/>
        <v>0</v>
      </c>
      <c r="BF149" s="93" t="str">
        <f>IF(OR($E149="",$G149=""),"",IF(AND($E$3=1),'Marks Entry 1st'!AG148,IF(AND($E$3=2),'Marks Entry 2nd'!AG148,IF(AND($E$3=3),'Marks Entry 3rd'!AG148,IF(AND($E$3=4),'Marks Entry 4th'!AG148,"")))))</f>
        <v/>
      </c>
      <c r="BG149" s="93" t="str">
        <f>IF(OR($E149="",$G149=""),"",IF(AND($E$3=1),'Marks Entry 1st'!AH148,IF(AND($E$3=2),'Marks Entry 2nd'!AH148,IF(AND($E$3=3),'Marks Entry 3rd'!AH148,IF(AND($E$3=4),'Marks Entry 4th'!AH148,"")))))</f>
        <v/>
      </c>
      <c r="BH149" s="93" t="str">
        <f>IF(OR($E149="",$G149=""),"",IF(AND($E$3=1),'Marks Entry 1st'!AI148,IF(AND($E$3=2),'Marks Entry 2nd'!AI148,IF(AND($E$3=3),'Marks Entry 3rd'!AI148,IF(AND($E$3=4),'Marks Entry 4th'!AI148,"")))))</f>
        <v/>
      </c>
      <c r="BI149" s="92" t="str">
        <f t="shared" si="170"/>
        <v/>
      </c>
      <c r="BJ149" s="87" t="str">
        <f t="shared" si="171"/>
        <v/>
      </c>
      <c r="BK149" s="144">
        <f t="shared" si="172"/>
        <v>0</v>
      </c>
      <c r="BL149" s="144" t="str">
        <f t="shared" si="173"/>
        <v/>
      </c>
      <c r="BM149" s="144" t="str">
        <f t="shared" si="136"/>
        <v/>
      </c>
      <c r="BN149" s="144" t="str">
        <f t="shared" si="174"/>
        <v/>
      </c>
      <c r="BO149" s="144" t="str">
        <f t="shared" si="137"/>
        <v/>
      </c>
      <c r="BP149" s="148" t="str">
        <f t="shared" si="138"/>
        <v/>
      </c>
      <c r="BQ149" s="180" t="str">
        <f>IF(OR($E149="",$G149=""),"",IF(AND($E$3=1),'Marks Entry 1st'!AJ148,IF(AND($E$3=2),'Marks Entry 2nd'!AJ148,IF(AND($E$3=3),'Marks Entry 3rd'!AJ148,IF(AND($E$3=4),'Marks Entry 4th'!AJ148,"")))))</f>
        <v/>
      </c>
      <c r="BR149" s="180" t="str">
        <f>IF(OR($E149="",$G149=""),"",IF(AND($E$3=1),'Marks Entry 1st'!AK148,IF(AND($E$3=2),'Marks Entry 2nd'!AK148,IF(AND($E$3=3),'Marks Entry 3rd'!AK148,IF(AND($E$3=4),'Marks Entry 4th'!AK148,"")))))</f>
        <v/>
      </c>
      <c r="BS149" s="87" t="str">
        <f t="shared" si="175"/>
        <v/>
      </c>
      <c r="BT149" s="180" t="str">
        <f>IF(OR($E149="",$G149=""),"",IF(AND($E$3=1),'Marks Entry 1st'!AL148,IF(AND($E$3=2),'Marks Entry 2nd'!AL148,IF(AND($E$3=3),'Marks Entry 3rd'!AL148,IF(AND($E$3=4),'Marks Entry 4th'!AL148,"")))))</f>
        <v/>
      </c>
      <c r="BU149" s="180" t="str">
        <f>IF(OR($E149="",$G149=""),"",IF(AND($E$3=1),'Marks Entry 1st'!AM148,IF(AND($E$3=2),'Marks Entry 2nd'!AM148,IF(AND($E$3=3),'Marks Entry 3rd'!AM148,IF(AND($E$3=4),'Marks Entry 4th'!AM148,"")))))</f>
        <v/>
      </c>
      <c r="BV149" s="180" t="str">
        <f>IF(OR($E149="",$G149=""),"",IF(AND($E$3=1),'Marks Entry 1st'!AN148,IF(AND($E$3=2),'Marks Entry 2nd'!AN148,IF(AND($E$3=3),'Marks Entry 3rd'!AN148,IF(AND($E$3=4),'Marks Entry 4th'!AN148,"")))))</f>
        <v/>
      </c>
      <c r="BW149" s="91" t="str">
        <f t="shared" si="176"/>
        <v/>
      </c>
      <c r="BX149" s="87">
        <f t="shared" si="177"/>
        <v>0</v>
      </c>
      <c r="BY149" s="93" t="str">
        <f>IF(OR($E149="",$G149=""),"",IF(AND($E$3=1),'Marks Entry 1st'!AO148,IF(AND($E$3=2),'Marks Entry 2nd'!AO148,IF(AND($E$3=3),'Marks Entry 3rd'!AO148,IF(AND($E$3=4),'Marks Entry 4th'!AO148,"")))))</f>
        <v/>
      </c>
      <c r="BZ149" s="93" t="str">
        <f>IF(OR($E149="",$G149=""),"",IF(AND($E$3=1),'Marks Entry 1st'!AP148,IF(AND($E$3=2),'Marks Entry 2nd'!AP148,IF(AND($E$3=3),'Marks Entry 3rd'!AP148,IF(AND($E$3=4),'Marks Entry 4th'!AP148,"")))))</f>
        <v/>
      </c>
      <c r="CA149" s="93" t="str">
        <f>IF(OR($E149="",$G149=""),"",IF(AND($E$3=1),'Marks Entry 1st'!AQ148,IF(AND($E$3=2),'Marks Entry 2nd'!AQ148,IF(AND($E$3=3),'Marks Entry 3rd'!AQ148,IF(AND($E$3=4),'Marks Entry 4th'!AQ148,"")))))</f>
        <v/>
      </c>
      <c r="CB149" s="92" t="str">
        <f t="shared" si="178"/>
        <v/>
      </c>
      <c r="CC149" s="87" t="str">
        <f t="shared" si="179"/>
        <v/>
      </c>
      <c r="CD149" s="144">
        <f t="shared" si="180"/>
        <v>0</v>
      </c>
      <c r="CE149" s="144" t="str">
        <f t="shared" si="181"/>
        <v/>
      </c>
      <c r="CF149" s="144" t="str">
        <f t="shared" si="139"/>
        <v/>
      </c>
      <c r="CG149" s="144" t="str">
        <f t="shared" si="182"/>
        <v/>
      </c>
      <c r="CH149" s="144" t="str">
        <f t="shared" si="140"/>
        <v/>
      </c>
      <c r="CI149" s="148" t="str">
        <f t="shared" si="141"/>
        <v/>
      </c>
      <c r="CJ149" s="380" t="str">
        <f>IF(OR($E149="",$G149=""),"",IF(AND($E$3=1),'Marks Entry 1st'!AR148,IF(AND($E$3=2),'Marks Entry 2nd'!AR148,IF(AND($E$3=3),'Marks Entry 3rd'!AR148,IF(AND($E$3=4),'Marks Entry 4th'!AR148,"")))))</f>
        <v/>
      </c>
      <c r="CK149" s="380" t="str">
        <f>IF(OR($E149="",$G149=""),"",IF(AND($E$3=1),'Marks Entry 1st'!AS148,IF(AND($E$3=2),'Marks Entry 2nd'!AS148,IF(AND($E$3=3),'Marks Entry 3rd'!AS148,IF(AND($E$3=4),'Marks Entry 4th'!AS148,"")))))</f>
        <v/>
      </c>
      <c r="CL149" s="380" t="str">
        <f>IF(OR($E149="",$G149=""),"",IF(AND($E$3=1),'Marks Entry 1st'!AT148,IF(AND($E$3=2),'Marks Entry 2nd'!AT148,IF(AND($E$3=3),'Marks Entry 3rd'!AT148,IF(AND($E$3=4),'Marks Entry 4th'!AT148,"")))))</f>
        <v/>
      </c>
      <c r="CM149" s="181" t="str">
        <f t="shared" si="183"/>
        <v/>
      </c>
      <c r="CN149" s="182">
        <f t="shared" si="184"/>
        <v>0</v>
      </c>
      <c r="CO149" s="182" t="str">
        <f t="shared" si="185"/>
        <v/>
      </c>
      <c r="CP149" s="182" t="str">
        <f t="shared" si="186"/>
        <v/>
      </c>
      <c r="CQ149" s="147" t="str">
        <f t="shared" si="142"/>
        <v/>
      </c>
      <c r="CR149" s="380" t="str">
        <f>IF(OR($E149="",$G149=""),"",IF(AND($E$3=1),'Marks Entry 1st'!AU148,IF(AND($E$3=2),'Marks Entry 2nd'!AU148,IF(AND($E$3=3),'Marks Entry 3rd'!AU148,IF(AND($E$3=4),'Marks Entry 4th'!AU148,"")))))</f>
        <v/>
      </c>
      <c r="CS149" s="380" t="str">
        <f>IF(OR($E149="",$G149=""),"",IF(AND($E$3=1),'Marks Entry 1st'!AV148,IF(AND($E$3=2),'Marks Entry 2nd'!AV148,IF(AND($E$3=3),'Marks Entry 3rd'!AV148,IF(AND($E$3=4),'Marks Entry 4th'!AV148,"")))))</f>
        <v/>
      </c>
      <c r="CT149" s="380" t="str">
        <f>IF(OR($E149="",$G149=""),"",IF(AND($E$3=1),'Marks Entry 1st'!AW148,IF(AND($E$3=2),'Marks Entry 2nd'!AW148,IF(AND($E$3=3),'Marks Entry 3rd'!AW148,IF(AND($E$3=4),'Marks Entry 4th'!AW148,"")))))</f>
        <v/>
      </c>
      <c r="CU149" s="181" t="str">
        <f t="shared" si="187"/>
        <v/>
      </c>
      <c r="CV149" s="182">
        <f t="shared" si="188"/>
        <v>0</v>
      </c>
      <c r="CW149" s="182" t="str">
        <f t="shared" si="189"/>
        <v/>
      </c>
      <c r="CX149" s="182" t="str">
        <f t="shared" si="190"/>
        <v/>
      </c>
      <c r="CY149" s="147" t="str">
        <f t="shared" si="143"/>
        <v/>
      </c>
      <c r="CZ149" s="380" t="str">
        <f>IF(OR($E149="",$G149=""),"",IF(AND($E$3=1),'Marks Entry 1st'!AX148,IF(AND($E$3=2),'Marks Entry 2nd'!AX148,IF(AND($E$3=3),'Marks Entry 3rd'!AX148,IF(AND($E$3=4),'Marks Entry 4th'!AX148,"")))))</f>
        <v/>
      </c>
      <c r="DA149" s="380" t="str">
        <f>IF(OR($E149="",$G149=""),"",IF(AND($E$3=1),'Marks Entry 1st'!AY148,IF(AND($E$3=2),'Marks Entry 2nd'!AY148,IF(AND($E$3=3),'Marks Entry 3rd'!AY148,IF(AND($E$3=4),'Marks Entry 4th'!AY148,"")))))</f>
        <v/>
      </c>
      <c r="DB149" s="380" t="str">
        <f>IF(OR($E149="",$G149=""),"",IF(AND($E$3=1),'Marks Entry 1st'!AZ148,IF(AND($E$3=2),'Marks Entry 2nd'!AZ148,IF(AND($E$3=3),'Marks Entry 3rd'!AZ148,IF(AND($E$3=4),'Marks Entry 4th'!AZ148,"")))))</f>
        <v/>
      </c>
      <c r="DC149" s="181" t="str">
        <f t="shared" si="191"/>
        <v/>
      </c>
      <c r="DD149" s="182">
        <f t="shared" si="192"/>
        <v>0</v>
      </c>
      <c r="DE149" s="182" t="str">
        <f t="shared" si="193"/>
        <v/>
      </c>
      <c r="DF149" s="182" t="str">
        <f t="shared" si="194"/>
        <v/>
      </c>
      <c r="DG149" s="147" t="str">
        <f t="shared" si="144"/>
        <v/>
      </c>
      <c r="DH149" s="104" t="str">
        <f t="shared" si="145"/>
        <v/>
      </c>
      <c r="DI149" s="105" t="str">
        <f t="shared" si="146"/>
        <v/>
      </c>
      <c r="DJ149" s="111" t="str">
        <f t="shared" si="147"/>
        <v/>
      </c>
      <c r="DK149" s="112" t="str">
        <f t="shared" si="148"/>
        <v/>
      </c>
      <c r="DL149" s="386" t="str">
        <f t="shared" si="149"/>
        <v/>
      </c>
      <c r="DM149" s="72" t="str">
        <f>IF(OR($E149="",$G149=""),"",IF(AND($E$3=1),'Marks Entry 1st'!BA148,IF(AND($E$3=2),'Marks Entry 2nd'!BA148,IF(AND($E$3=3),'Marks Entry 3rd'!BA148,IF(AND($E$3=4),'Marks Entry 4th'!BA148,"")))))</f>
        <v/>
      </c>
      <c r="DN149" s="72" t="str">
        <f>IF(OR($E149="",$G149=""),"",IF(AND($E$3=1),'Marks Entry 1st'!BB148,IF(AND($E$3=2),'Marks Entry 2nd'!BB148,IF(AND($E$3=3),'Marks Entry 3rd'!BB148,IF(AND($E$3=4),'Marks Entry 4th'!BB148,"")))))</f>
        <v/>
      </c>
      <c r="DO149" s="328" t="str">
        <f t="shared" si="150"/>
        <v/>
      </c>
      <c r="DP149" s="73"/>
      <c r="DW149" s="75">
        <f>IF(AND($E$3=1),'Marks Entry 1st'!I148,IF(AND($E$3=2),'Marks Entry 2nd'!I148,IF(AND($E$3=3),'Marks Entry 3rd'!I148,IF(AND($E$3=4),'Marks Entry 4th'!I148,""))))</f>
        <v>0</v>
      </c>
    </row>
    <row r="150" spans="1:127" ht="18.899999999999999" customHeight="1">
      <c r="A150" s="94">
        <v>143</v>
      </c>
      <c r="B150" s="94" t="str">
        <f>IF(OR(DW150=0,DW150=""),"",IF(AND($E$3=1),'Marks Entry 1st'!I149,IF(AND($E$3=2),'Marks Entry 2nd'!I149,IF(AND($E$3=3),'Marks Entry 3rd'!I149,IF(AND($E$3=4),'Marks Entry 4th'!I149,"")))))</f>
        <v/>
      </c>
      <c r="C150" s="95" t="str">
        <f>IF(OR(B150=0,B150=""),"",IF(AND($E$3=1),'Marks Entry 1st'!B149,IF(AND($E$3=2),'Marks Entry 2nd'!B149,IF(AND($E$3=3),'Marks Entry 3rd'!B149,IF(AND($E$3=4),'Marks Entry 4th'!B149,"")))))</f>
        <v/>
      </c>
      <c r="D150" s="95" t="str">
        <f>IF(OR(B150=0,B150=""),"",IF(AND($E$3=1),'Marks Entry 1st'!C149,IF(AND($E$3=2),'Marks Entry 2nd'!C149,IF(AND($E$3=3),'Marks Entry 3rd'!C149,IF(AND($E$3=4),'Marks Entry 4th'!C149,"")))))</f>
        <v/>
      </c>
      <c r="E150" s="96" t="str">
        <f>IF(OR(B150=0,B150=""),"",IF(AND($E$3=1),'Marks Entry 1st'!E149,IF(AND($E$3=2),'Marks Entry 2nd'!E149,IF(AND($E$3=3),'Marks Entry 3rd'!E149,IF(AND($E$3=4),'Marks Entry 4th'!E149,"")))))</f>
        <v/>
      </c>
      <c r="F150" s="95" t="str">
        <f>IF(OR(B150=0,B150=""),"",IF(AND($E$3=1),'Marks Entry 1st'!D149,IF(AND($E$3=2),'Marks Entry 2nd'!D149,IF(AND($E$3=3),'Marks Entry 3rd'!D149,IF(AND($E$3=4),'Marks Entry 4th'!D149,"")))))</f>
        <v/>
      </c>
      <c r="G150" s="90" t="str">
        <f>IF(OR(B150=0,B150=""),"",IF(AND($E$3=1),'Marks Entry 1st'!F149,IF(AND($E$3=2),'Marks Entry 2nd'!F149,IF(AND($E$3=3),'Marks Entry 3rd'!F149,IF(AND($E$3=4),'Marks Entry 4th'!F149,"")))))</f>
        <v/>
      </c>
      <c r="H150" s="90" t="str">
        <f>IF(OR(B150=0,B150=""),"",IF(AND($E$3=1),'Marks Entry 1st'!G149,IF(AND($E$3=2),'Marks Entry 2nd'!G149,IF(AND($E$3=3),'Marks Entry 3rd'!G149,IF(AND($E$3=4),'Marks Entry 4th'!G149,"")))))</f>
        <v/>
      </c>
      <c r="I150" s="90" t="str">
        <f>IF(OR(B150=0,B150=""),"",IF(AND($E$3=1),'Marks Entry 1st'!H149,IF(AND($E$3=2),'Marks Entry 2nd'!H149,IF(AND($E$3=3),'Marks Entry 3rd'!H149,IF(AND($E$3=4),'Marks Entry 4th'!H149,"")))))</f>
        <v/>
      </c>
      <c r="J150" s="379" t="str">
        <f>IF(OR(B150=0,B150=""),"",IF(AND($E$3=1),'Marks Entry 1st'!J149,IF(AND($E$3=2),'Marks Entry 2nd'!J149,IF(AND($E$3=3),'Marks Entry 3rd'!J149,IF(AND($E$3=4),'Marks Entry 4th'!J149,"")))))</f>
        <v/>
      </c>
      <c r="K150" s="379" t="str">
        <f>IF(OR(B150=0,B150=""),"",IF(AND($E$3=1),'Marks Entry 1st'!K149,IF(AND($E$3=2),'Marks Entry 2nd'!K149,IF(AND($E$3=3),'Marks Entry 3rd'!K149,IF(AND($E$3=4),'Marks Entry 4th'!K149,"")))))</f>
        <v/>
      </c>
      <c r="L150" s="180" t="str">
        <f>IF(OR($E150="",$G150=""),"",IF(AND($E$3=1),'Marks Entry 1st'!L149,IF(AND($E$3=2),'Marks Entry 2nd'!L149,IF(AND($E$3=3),'Marks Entry 3rd'!L149,IF(AND($E$3=4),'Marks Entry 4th'!L149,"")))))</f>
        <v/>
      </c>
      <c r="M150" s="180" t="str">
        <f>IF(OR($E150="",$G150=""),"",IF(AND($E$3=1),'Marks Entry 1st'!M149,IF(AND($E$3=2),'Marks Entry 2nd'!M149,IF(AND($E$3=3),'Marks Entry 3rd'!M149,IF(AND($E$3=4),'Marks Entry 4th'!M149,"")))))</f>
        <v/>
      </c>
      <c r="N150" s="87" t="str">
        <f t="shared" si="151"/>
        <v/>
      </c>
      <c r="O150" s="180" t="str">
        <f>IF(OR($E150="",$G150=""),"",IF(AND($E$3=1),'Marks Entry 1st'!N149,IF(AND($E$3=2),'Marks Entry 2nd'!N149,IF(AND($E$3=3),'Marks Entry 3rd'!N149,IF(AND($E$3=4),'Marks Entry 4th'!N149,"")))))</f>
        <v/>
      </c>
      <c r="P150" s="180" t="str">
        <f>IF(OR($E150="",$G150=""),"",IF(AND($E$3=1),'Marks Entry 1st'!O149,IF(AND($E$3=2),'Marks Entry 2nd'!O149,IF(AND($E$3=3),'Marks Entry 3rd'!O149,IF(AND($E$3=4),'Marks Entry 4th'!O149,"")))))</f>
        <v/>
      </c>
      <c r="Q150" s="180" t="str">
        <f>IF(OR($E150="",$G150=""),"",IF(AND($E$3=1),'Marks Entry 1st'!P149,IF(AND($E$3=2),'Marks Entry 2nd'!P149,IF(AND($E$3=3),'Marks Entry 3rd'!P149,IF(AND($E$3=4),'Marks Entry 4th'!P149,"")))))</f>
        <v/>
      </c>
      <c r="R150" s="91" t="str">
        <f t="shared" si="152"/>
        <v/>
      </c>
      <c r="S150" s="87">
        <f t="shared" si="153"/>
        <v>0</v>
      </c>
      <c r="T150" s="93" t="str">
        <f>IF(OR($E150="",$G150=""),"",IF(AND($E$3=1),'Marks Entry 1st'!Q149,IF(AND($E$3=2),'Marks Entry 2nd'!Q149,IF(AND($E$3=3),'Marks Entry 3rd'!Q149,IF(AND($E$3=4),'Marks Entry 4th'!Q149,"")))))</f>
        <v/>
      </c>
      <c r="U150" s="93" t="str">
        <f>IF(OR($E150="",$G150=""),"",IF(AND($E$3=1),'Marks Entry 1st'!R149,IF(AND($E$3=2),'Marks Entry 2nd'!R149,IF(AND($E$3=3),'Marks Entry 3rd'!R149,IF(AND($E$3=4),'Marks Entry 4th'!R149,"")))))</f>
        <v/>
      </c>
      <c r="V150" s="93" t="str">
        <f>IF(OR($E150="",$G150=""),"",IF(AND($E$3=1),'Marks Entry 1st'!S149,IF(AND($E$3=2),'Marks Entry 2nd'!S149,IF(AND($E$3=3),'Marks Entry 3rd'!S149,IF(AND($E$3=4),'Marks Entry 4th'!S149,"")))))</f>
        <v/>
      </c>
      <c r="W150" s="92" t="str">
        <f t="shared" si="154"/>
        <v/>
      </c>
      <c r="X150" s="87" t="str">
        <f t="shared" si="155"/>
        <v/>
      </c>
      <c r="Y150" s="144">
        <f t="shared" si="156"/>
        <v>0</v>
      </c>
      <c r="Z150" s="144" t="str">
        <f t="shared" si="157"/>
        <v/>
      </c>
      <c r="AA150" s="144" t="str">
        <f t="shared" si="130"/>
        <v/>
      </c>
      <c r="AB150" s="144" t="str">
        <f t="shared" si="158"/>
        <v/>
      </c>
      <c r="AC150" s="144" t="str">
        <f t="shared" si="131"/>
        <v/>
      </c>
      <c r="AD150" s="148" t="str">
        <f t="shared" si="132"/>
        <v/>
      </c>
      <c r="AE150" s="180" t="str">
        <f>IF(OR($E150="",$G150=""),"",IF(AND($E$3=1),'Marks Entry 1st'!T149,IF(AND($E$3=2),'Marks Entry 2nd'!T149,IF(AND($E$3=3),'Marks Entry 3rd'!T149,IF(AND($E$3=4),'Marks Entry 4th'!T149,"")))))</f>
        <v/>
      </c>
      <c r="AF150" s="180" t="str">
        <f>IF(OR($E150="",$G150=""),"",IF(AND($E$3=1),'Marks Entry 1st'!U149,IF(AND($E$3=2),'Marks Entry 2nd'!U149,IF(AND($E$3=3),'Marks Entry 3rd'!U149,IF(AND($E$3=4),'Marks Entry 4th'!U149,"")))))</f>
        <v/>
      </c>
      <c r="AG150" s="87" t="str">
        <f t="shared" si="159"/>
        <v/>
      </c>
      <c r="AH150" s="180" t="str">
        <f>IF(OR($E150="",$G150=""),"",IF(AND($E$3=1),'Marks Entry 1st'!V149,IF(AND($E$3=2),'Marks Entry 2nd'!V149,IF(AND($E$3=3),'Marks Entry 3rd'!V149,IF(AND($E$3=4),'Marks Entry 4th'!V149,"")))))</f>
        <v/>
      </c>
      <c r="AI150" s="180" t="str">
        <f>IF(OR($E150="",$G150=""),"",IF(AND($E$3=1),'Marks Entry 1st'!W149,IF(AND($E$3=2),'Marks Entry 2nd'!W149,IF(AND($E$3=3),'Marks Entry 3rd'!W149,IF(AND($E$3=4),'Marks Entry 4th'!W149,"")))))</f>
        <v/>
      </c>
      <c r="AJ150" s="180" t="str">
        <f>IF(OR($E150="",$G150=""),"",IF(AND($E$3=1),'Marks Entry 1st'!X149,IF(AND($E$3=2),'Marks Entry 2nd'!X149,IF(AND($E$3=3),'Marks Entry 3rd'!X149,IF(AND($E$3=4),'Marks Entry 4th'!X149,"")))))</f>
        <v/>
      </c>
      <c r="AK150" s="91" t="str">
        <f t="shared" si="160"/>
        <v/>
      </c>
      <c r="AL150" s="87">
        <f t="shared" si="161"/>
        <v>0</v>
      </c>
      <c r="AM150" s="93" t="str">
        <f>IF(OR($E150="",$G150=""),"",IF(AND($E$3=1),'Marks Entry 1st'!Y149,IF(AND($E$3=2),'Marks Entry 2nd'!Y149,IF(AND($E$3=3),'Marks Entry 3rd'!Y149,IF(AND($E$3=4),'Marks Entry 4th'!Y149,"")))))</f>
        <v/>
      </c>
      <c r="AN150" s="93" t="str">
        <f>IF(OR($E150="",$G150=""),"",IF(AND($E$3=1),'Marks Entry 1st'!Z149,IF(AND($E$3=2),'Marks Entry 2nd'!Z149,IF(AND($E$3=3),'Marks Entry 3rd'!Z149,IF(AND($E$3=4),'Marks Entry 4th'!Z149,"")))))</f>
        <v/>
      </c>
      <c r="AO150" s="93" t="str">
        <f>IF(OR($E150="",$G150=""),"",IF(AND($E$3=1),'Marks Entry 1st'!AA149,IF(AND($E$3=2),'Marks Entry 2nd'!AA149,IF(AND($E$3=3),'Marks Entry 3rd'!AA149,IF(AND($E$3=4),'Marks Entry 4th'!AA149,"")))))</f>
        <v/>
      </c>
      <c r="AP150" s="92" t="str">
        <f t="shared" si="162"/>
        <v/>
      </c>
      <c r="AQ150" s="87" t="str">
        <f t="shared" si="163"/>
        <v/>
      </c>
      <c r="AR150" s="144">
        <f t="shared" si="164"/>
        <v>0</v>
      </c>
      <c r="AS150" s="144" t="str">
        <f t="shared" si="165"/>
        <v/>
      </c>
      <c r="AT150" s="144" t="str">
        <f t="shared" si="133"/>
        <v/>
      </c>
      <c r="AU150" s="144" t="str">
        <f t="shared" si="166"/>
        <v/>
      </c>
      <c r="AV150" s="144" t="str">
        <f t="shared" si="134"/>
        <v/>
      </c>
      <c r="AW150" s="148" t="str">
        <f t="shared" si="135"/>
        <v/>
      </c>
      <c r="AX150" s="180" t="str">
        <f>IF(OR($E150="",$G150=""),"",IF(AND($E$3=1),'Marks Entry 1st'!AB149,IF(AND($E$3=2),'Marks Entry 2nd'!AB149,IF(AND($E$3=3),'Marks Entry 3rd'!AB149,IF(AND($E$3=4),'Marks Entry 4th'!AB149,"")))))</f>
        <v/>
      </c>
      <c r="AY150" s="180" t="str">
        <f>IF(OR($E150="",$G150=""),"",IF(AND($E$3=1),'Marks Entry 1st'!AC149,IF(AND($E$3=2),'Marks Entry 2nd'!AC149,IF(AND($E$3=3),'Marks Entry 3rd'!AC149,IF(AND($E$3=4),'Marks Entry 4th'!AC149,"")))))</f>
        <v/>
      </c>
      <c r="AZ150" s="87" t="str">
        <f t="shared" si="167"/>
        <v/>
      </c>
      <c r="BA150" s="180" t="str">
        <f>IF(OR($E150="",$G150=""),"",IF(AND($E$3=1),'Marks Entry 1st'!AD149,IF(AND($E$3=2),'Marks Entry 2nd'!AD149,IF(AND($E$3=3),'Marks Entry 3rd'!AD149,IF(AND($E$3=4),'Marks Entry 4th'!AD149,"")))))</f>
        <v/>
      </c>
      <c r="BB150" s="180" t="str">
        <f>IF(OR($E150="",$G150=""),"",IF(AND($E$3=1),'Marks Entry 1st'!AE149,IF(AND($E$3=2),'Marks Entry 2nd'!AE149,IF(AND($E$3=3),'Marks Entry 3rd'!AE149,IF(AND($E$3=4),'Marks Entry 4th'!AE149,"")))))</f>
        <v/>
      </c>
      <c r="BC150" s="180" t="str">
        <f>IF(OR($E150="",$G150=""),"",IF(AND($E$3=1),'Marks Entry 1st'!AF149,IF(AND($E$3=2),'Marks Entry 2nd'!AF149,IF(AND($E$3=3),'Marks Entry 3rd'!AF149,IF(AND($E$3=4),'Marks Entry 4th'!AF149,"")))))</f>
        <v/>
      </c>
      <c r="BD150" s="91" t="str">
        <f t="shared" si="168"/>
        <v/>
      </c>
      <c r="BE150" s="87">
        <f t="shared" si="169"/>
        <v>0</v>
      </c>
      <c r="BF150" s="93" t="str">
        <f>IF(OR($E150="",$G150=""),"",IF(AND($E$3=1),'Marks Entry 1st'!AG149,IF(AND($E$3=2),'Marks Entry 2nd'!AG149,IF(AND($E$3=3),'Marks Entry 3rd'!AG149,IF(AND($E$3=4),'Marks Entry 4th'!AG149,"")))))</f>
        <v/>
      </c>
      <c r="BG150" s="93" t="str">
        <f>IF(OR($E150="",$G150=""),"",IF(AND($E$3=1),'Marks Entry 1st'!AH149,IF(AND($E$3=2),'Marks Entry 2nd'!AH149,IF(AND($E$3=3),'Marks Entry 3rd'!AH149,IF(AND($E$3=4),'Marks Entry 4th'!AH149,"")))))</f>
        <v/>
      </c>
      <c r="BH150" s="93" t="str">
        <f>IF(OR($E150="",$G150=""),"",IF(AND($E$3=1),'Marks Entry 1st'!AI149,IF(AND($E$3=2),'Marks Entry 2nd'!AI149,IF(AND($E$3=3),'Marks Entry 3rd'!AI149,IF(AND($E$3=4),'Marks Entry 4th'!AI149,"")))))</f>
        <v/>
      </c>
      <c r="BI150" s="92" t="str">
        <f t="shared" si="170"/>
        <v/>
      </c>
      <c r="BJ150" s="87" t="str">
        <f t="shared" si="171"/>
        <v/>
      </c>
      <c r="BK150" s="144">
        <f t="shared" si="172"/>
        <v>0</v>
      </c>
      <c r="BL150" s="144" t="str">
        <f t="shared" si="173"/>
        <v/>
      </c>
      <c r="BM150" s="144" t="str">
        <f t="shared" si="136"/>
        <v/>
      </c>
      <c r="BN150" s="144" t="str">
        <f t="shared" si="174"/>
        <v/>
      </c>
      <c r="BO150" s="144" t="str">
        <f t="shared" si="137"/>
        <v/>
      </c>
      <c r="BP150" s="148" t="str">
        <f t="shared" si="138"/>
        <v/>
      </c>
      <c r="BQ150" s="180" t="str">
        <f>IF(OR($E150="",$G150=""),"",IF(AND($E$3=1),'Marks Entry 1st'!AJ149,IF(AND($E$3=2),'Marks Entry 2nd'!AJ149,IF(AND($E$3=3),'Marks Entry 3rd'!AJ149,IF(AND($E$3=4),'Marks Entry 4th'!AJ149,"")))))</f>
        <v/>
      </c>
      <c r="BR150" s="180" t="str">
        <f>IF(OR($E150="",$G150=""),"",IF(AND($E$3=1),'Marks Entry 1st'!AK149,IF(AND($E$3=2),'Marks Entry 2nd'!AK149,IF(AND($E$3=3),'Marks Entry 3rd'!AK149,IF(AND($E$3=4),'Marks Entry 4th'!AK149,"")))))</f>
        <v/>
      </c>
      <c r="BS150" s="87" t="str">
        <f t="shared" si="175"/>
        <v/>
      </c>
      <c r="BT150" s="180" t="str">
        <f>IF(OR($E150="",$G150=""),"",IF(AND($E$3=1),'Marks Entry 1st'!AL149,IF(AND($E$3=2),'Marks Entry 2nd'!AL149,IF(AND($E$3=3),'Marks Entry 3rd'!AL149,IF(AND($E$3=4),'Marks Entry 4th'!AL149,"")))))</f>
        <v/>
      </c>
      <c r="BU150" s="180" t="str">
        <f>IF(OR($E150="",$G150=""),"",IF(AND($E$3=1),'Marks Entry 1st'!AM149,IF(AND($E$3=2),'Marks Entry 2nd'!AM149,IF(AND($E$3=3),'Marks Entry 3rd'!AM149,IF(AND($E$3=4),'Marks Entry 4th'!AM149,"")))))</f>
        <v/>
      </c>
      <c r="BV150" s="180" t="str">
        <f>IF(OR($E150="",$G150=""),"",IF(AND($E$3=1),'Marks Entry 1st'!AN149,IF(AND($E$3=2),'Marks Entry 2nd'!AN149,IF(AND($E$3=3),'Marks Entry 3rd'!AN149,IF(AND($E$3=4),'Marks Entry 4th'!AN149,"")))))</f>
        <v/>
      </c>
      <c r="BW150" s="91" t="str">
        <f t="shared" si="176"/>
        <v/>
      </c>
      <c r="BX150" s="87">
        <f t="shared" si="177"/>
        <v>0</v>
      </c>
      <c r="BY150" s="93" t="str">
        <f>IF(OR($E150="",$G150=""),"",IF(AND($E$3=1),'Marks Entry 1st'!AO149,IF(AND($E$3=2),'Marks Entry 2nd'!AO149,IF(AND($E$3=3),'Marks Entry 3rd'!AO149,IF(AND($E$3=4),'Marks Entry 4th'!AO149,"")))))</f>
        <v/>
      </c>
      <c r="BZ150" s="93" t="str">
        <f>IF(OR($E150="",$G150=""),"",IF(AND($E$3=1),'Marks Entry 1st'!AP149,IF(AND($E$3=2),'Marks Entry 2nd'!AP149,IF(AND($E$3=3),'Marks Entry 3rd'!AP149,IF(AND($E$3=4),'Marks Entry 4th'!AP149,"")))))</f>
        <v/>
      </c>
      <c r="CA150" s="93" t="str">
        <f>IF(OR($E150="",$G150=""),"",IF(AND($E$3=1),'Marks Entry 1st'!AQ149,IF(AND($E$3=2),'Marks Entry 2nd'!AQ149,IF(AND($E$3=3),'Marks Entry 3rd'!AQ149,IF(AND($E$3=4),'Marks Entry 4th'!AQ149,"")))))</f>
        <v/>
      </c>
      <c r="CB150" s="92" t="str">
        <f t="shared" si="178"/>
        <v/>
      </c>
      <c r="CC150" s="87" t="str">
        <f t="shared" si="179"/>
        <v/>
      </c>
      <c r="CD150" s="144">
        <f t="shared" si="180"/>
        <v>0</v>
      </c>
      <c r="CE150" s="144" t="str">
        <f t="shared" si="181"/>
        <v/>
      </c>
      <c r="CF150" s="144" t="str">
        <f t="shared" si="139"/>
        <v/>
      </c>
      <c r="CG150" s="144" t="str">
        <f t="shared" si="182"/>
        <v/>
      </c>
      <c r="CH150" s="144" t="str">
        <f t="shared" si="140"/>
        <v/>
      </c>
      <c r="CI150" s="148" t="str">
        <f t="shared" si="141"/>
        <v/>
      </c>
      <c r="CJ150" s="380" t="str">
        <f>IF(OR($E150="",$G150=""),"",IF(AND($E$3=1),'Marks Entry 1st'!AR149,IF(AND($E$3=2),'Marks Entry 2nd'!AR149,IF(AND($E$3=3),'Marks Entry 3rd'!AR149,IF(AND($E$3=4),'Marks Entry 4th'!AR149,"")))))</f>
        <v/>
      </c>
      <c r="CK150" s="380" t="str">
        <f>IF(OR($E150="",$G150=""),"",IF(AND($E$3=1),'Marks Entry 1st'!AS149,IF(AND($E$3=2),'Marks Entry 2nd'!AS149,IF(AND($E$3=3),'Marks Entry 3rd'!AS149,IF(AND($E$3=4),'Marks Entry 4th'!AS149,"")))))</f>
        <v/>
      </c>
      <c r="CL150" s="380" t="str">
        <f>IF(OR($E150="",$G150=""),"",IF(AND($E$3=1),'Marks Entry 1st'!AT149,IF(AND($E$3=2),'Marks Entry 2nd'!AT149,IF(AND($E$3=3),'Marks Entry 3rd'!AT149,IF(AND($E$3=4),'Marks Entry 4th'!AT149,"")))))</f>
        <v/>
      </c>
      <c r="CM150" s="181" t="str">
        <f t="shared" si="183"/>
        <v/>
      </c>
      <c r="CN150" s="182">
        <f t="shared" si="184"/>
        <v>0</v>
      </c>
      <c r="CO150" s="182" t="str">
        <f t="shared" si="185"/>
        <v/>
      </c>
      <c r="CP150" s="182" t="str">
        <f t="shared" si="186"/>
        <v/>
      </c>
      <c r="CQ150" s="147" t="str">
        <f t="shared" si="142"/>
        <v/>
      </c>
      <c r="CR150" s="380" t="str">
        <f>IF(OR($E150="",$G150=""),"",IF(AND($E$3=1),'Marks Entry 1st'!AU149,IF(AND($E$3=2),'Marks Entry 2nd'!AU149,IF(AND($E$3=3),'Marks Entry 3rd'!AU149,IF(AND($E$3=4),'Marks Entry 4th'!AU149,"")))))</f>
        <v/>
      </c>
      <c r="CS150" s="380" t="str">
        <f>IF(OR($E150="",$G150=""),"",IF(AND($E$3=1),'Marks Entry 1st'!AV149,IF(AND($E$3=2),'Marks Entry 2nd'!AV149,IF(AND($E$3=3),'Marks Entry 3rd'!AV149,IF(AND($E$3=4),'Marks Entry 4th'!AV149,"")))))</f>
        <v/>
      </c>
      <c r="CT150" s="380" t="str">
        <f>IF(OR($E150="",$G150=""),"",IF(AND($E$3=1),'Marks Entry 1st'!AW149,IF(AND($E$3=2),'Marks Entry 2nd'!AW149,IF(AND($E$3=3),'Marks Entry 3rd'!AW149,IF(AND($E$3=4),'Marks Entry 4th'!AW149,"")))))</f>
        <v/>
      </c>
      <c r="CU150" s="181" t="str">
        <f t="shared" si="187"/>
        <v/>
      </c>
      <c r="CV150" s="182">
        <f t="shared" si="188"/>
        <v>0</v>
      </c>
      <c r="CW150" s="182" t="str">
        <f t="shared" si="189"/>
        <v/>
      </c>
      <c r="CX150" s="182" t="str">
        <f t="shared" si="190"/>
        <v/>
      </c>
      <c r="CY150" s="147" t="str">
        <f t="shared" si="143"/>
        <v/>
      </c>
      <c r="CZ150" s="380" t="str">
        <f>IF(OR($E150="",$G150=""),"",IF(AND($E$3=1),'Marks Entry 1st'!AX149,IF(AND($E$3=2),'Marks Entry 2nd'!AX149,IF(AND($E$3=3),'Marks Entry 3rd'!AX149,IF(AND($E$3=4),'Marks Entry 4th'!AX149,"")))))</f>
        <v/>
      </c>
      <c r="DA150" s="380" t="str">
        <f>IF(OR($E150="",$G150=""),"",IF(AND($E$3=1),'Marks Entry 1st'!AY149,IF(AND($E$3=2),'Marks Entry 2nd'!AY149,IF(AND($E$3=3),'Marks Entry 3rd'!AY149,IF(AND($E$3=4),'Marks Entry 4th'!AY149,"")))))</f>
        <v/>
      </c>
      <c r="DB150" s="380" t="str">
        <f>IF(OR($E150="",$G150=""),"",IF(AND($E$3=1),'Marks Entry 1st'!AZ149,IF(AND($E$3=2),'Marks Entry 2nd'!AZ149,IF(AND($E$3=3),'Marks Entry 3rd'!AZ149,IF(AND($E$3=4),'Marks Entry 4th'!AZ149,"")))))</f>
        <v/>
      </c>
      <c r="DC150" s="181" t="str">
        <f t="shared" si="191"/>
        <v/>
      </c>
      <c r="DD150" s="182">
        <f t="shared" si="192"/>
        <v>0</v>
      </c>
      <c r="DE150" s="182" t="str">
        <f t="shared" si="193"/>
        <v/>
      </c>
      <c r="DF150" s="182" t="str">
        <f t="shared" si="194"/>
        <v/>
      </c>
      <c r="DG150" s="147" t="str">
        <f t="shared" si="144"/>
        <v/>
      </c>
      <c r="DH150" s="104" t="str">
        <f t="shared" si="145"/>
        <v/>
      </c>
      <c r="DI150" s="105" t="str">
        <f t="shared" si="146"/>
        <v/>
      </c>
      <c r="DJ150" s="111" t="str">
        <f t="shared" si="147"/>
        <v/>
      </c>
      <c r="DK150" s="112" t="str">
        <f t="shared" si="148"/>
        <v/>
      </c>
      <c r="DL150" s="386" t="str">
        <f t="shared" si="149"/>
        <v/>
      </c>
      <c r="DM150" s="72" t="str">
        <f>IF(OR($E150="",$G150=""),"",IF(AND($E$3=1),'Marks Entry 1st'!BA149,IF(AND($E$3=2),'Marks Entry 2nd'!BA149,IF(AND($E$3=3),'Marks Entry 3rd'!BA149,IF(AND($E$3=4),'Marks Entry 4th'!BA149,"")))))</f>
        <v/>
      </c>
      <c r="DN150" s="72" t="str">
        <f>IF(OR($E150="",$G150=""),"",IF(AND($E$3=1),'Marks Entry 1st'!BB149,IF(AND($E$3=2),'Marks Entry 2nd'!BB149,IF(AND($E$3=3),'Marks Entry 3rd'!BB149,IF(AND($E$3=4),'Marks Entry 4th'!BB149,"")))))</f>
        <v/>
      </c>
      <c r="DO150" s="328" t="str">
        <f t="shared" si="150"/>
        <v/>
      </c>
      <c r="DP150" s="73"/>
      <c r="DW150" s="75">
        <f>IF(AND($E$3=1),'Marks Entry 1st'!I149,IF(AND($E$3=2),'Marks Entry 2nd'!I149,IF(AND($E$3=3),'Marks Entry 3rd'!I149,IF(AND($E$3=4),'Marks Entry 4th'!I149,""))))</f>
        <v>0</v>
      </c>
    </row>
    <row r="151" spans="1:127" ht="18.899999999999999" customHeight="1">
      <c r="A151" s="94">
        <v>144</v>
      </c>
      <c r="B151" s="94" t="str">
        <f>IF(OR(DW151=0,DW151=""),"",IF(AND($E$3=1),'Marks Entry 1st'!I150,IF(AND($E$3=2),'Marks Entry 2nd'!I150,IF(AND($E$3=3),'Marks Entry 3rd'!I150,IF(AND($E$3=4),'Marks Entry 4th'!I150,"")))))</f>
        <v/>
      </c>
      <c r="C151" s="95" t="str">
        <f>IF(OR(B151=0,B151=""),"",IF(AND($E$3=1),'Marks Entry 1st'!B150,IF(AND($E$3=2),'Marks Entry 2nd'!B150,IF(AND($E$3=3),'Marks Entry 3rd'!B150,IF(AND($E$3=4),'Marks Entry 4th'!B150,"")))))</f>
        <v/>
      </c>
      <c r="D151" s="95" t="str">
        <f>IF(OR(B151=0,B151=""),"",IF(AND($E$3=1),'Marks Entry 1st'!C150,IF(AND($E$3=2),'Marks Entry 2nd'!C150,IF(AND($E$3=3),'Marks Entry 3rd'!C150,IF(AND($E$3=4),'Marks Entry 4th'!C150,"")))))</f>
        <v/>
      </c>
      <c r="E151" s="96" t="str">
        <f>IF(OR(B151=0,B151=""),"",IF(AND($E$3=1),'Marks Entry 1st'!E150,IF(AND($E$3=2),'Marks Entry 2nd'!E150,IF(AND($E$3=3),'Marks Entry 3rd'!E150,IF(AND($E$3=4),'Marks Entry 4th'!E150,"")))))</f>
        <v/>
      </c>
      <c r="F151" s="95" t="str">
        <f>IF(OR(B151=0,B151=""),"",IF(AND($E$3=1),'Marks Entry 1st'!D150,IF(AND($E$3=2),'Marks Entry 2nd'!D150,IF(AND($E$3=3),'Marks Entry 3rd'!D150,IF(AND($E$3=4),'Marks Entry 4th'!D150,"")))))</f>
        <v/>
      </c>
      <c r="G151" s="90" t="str">
        <f>IF(OR(B151=0,B151=""),"",IF(AND($E$3=1),'Marks Entry 1st'!F150,IF(AND($E$3=2),'Marks Entry 2nd'!F150,IF(AND($E$3=3),'Marks Entry 3rd'!F150,IF(AND($E$3=4),'Marks Entry 4th'!F150,"")))))</f>
        <v/>
      </c>
      <c r="H151" s="90" t="str">
        <f>IF(OR(B151=0,B151=""),"",IF(AND($E$3=1),'Marks Entry 1st'!G150,IF(AND($E$3=2),'Marks Entry 2nd'!G150,IF(AND($E$3=3),'Marks Entry 3rd'!G150,IF(AND($E$3=4),'Marks Entry 4th'!G150,"")))))</f>
        <v/>
      </c>
      <c r="I151" s="90" t="str">
        <f>IF(OR(B151=0,B151=""),"",IF(AND($E$3=1),'Marks Entry 1st'!H150,IF(AND($E$3=2),'Marks Entry 2nd'!H150,IF(AND($E$3=3),'Marks Entry 3rd'!H150,IF(AND($E$3=4),'Marks Entry 4th'!H150,"")))))</f>
        <v/>
      </c>
      <c r="J151" s="379" t="str">
        <f>IF(OR(B151=0,B151=""),"",IF(AND($E$3=1),'Marks Entry 1st'!J150,IF(AND($E$3=2),'Marks Entry 2nd'!J150,IF(AND($E$3=3),'Marks Entry 3rd'!J150,IF(AND($E$3=4),'Marks Entry 4th'!J150,"")))))</f>
        <v/>
      </c>
      <c r="K151" s="379" t="str">
        <f>IF(OR(B151=0,B151=""),"",IF(AND($E$3=1),'Marks Entry 1st'!K150,IF(AND($E$3=2),'Marks Entry 2nd'!K150,IF(AND($E$3=3),'Marks Entry 3rd'!K150,IF(AND($E$3=4),'Marks Entry 4th'!K150,"")))))</f>
        <v/>
      </c>
      <c r="L151" s="180" t="str">
        <f>IF(OR($E151="",$G151=""),"",IF(AND($E$3=1),'Marks Entry 1st'!L150,IF(AND($E$3=2),'Marks Entry 2nd'!L150,IF(AND($E$3=3),'Marks Entry 3rd'!L150,IF(AND($E$3=4),'Marks Entry 4th'!L150,"")))))</f>
        <v/>
      </c>
      <c r="M151" s="180" t="str">
        <f>IF(OR($E151="",$G151=""),"",IF(AND($E$3=1),'Marks Entry 1st'!M150,IF(AND($E$3=2),'Marks Entry 2nd'!M150,IF(AND($E$3=3),'Marks Entry 3rd'!M150,IF(AND($E$3=4),'Marks Entry 4th'!M150,"")))))</f>
        <v/>
      </c>
      <c r="N151" s="87" t="str">
        <f t="shared" si="151"/>
        <v/>
      </c>
      <c r="O151" s="180" t="str">
        <f>IF(OR($E151="",$G151=""),"",IF(AND($E$3=1),'Marks Entry 1st'!N150,IF(AND($E$3=2),'Marks Entry 2nd'!N150,IF(AND($E$3=3),'Marks Entry 3rd'!N150,IF(AND($E$3=4),'Marks Entry 4th'!N150,"")))))</f>
        <v/>
      </c>
      <c r="P151" s="180" t="str">
        <f>IF(OR($E151="",$G151=""),"",IF(AND($E$3=1),'Marks Entry 1st'!O150,IF(AND($E$3=2),'Marks Entry 2nd'!O150,IF(AND($E$3=3),'Marks Entry 3rd'!O150,IF(AND($E$3=4),'Marks Entry 4th'!O150,"")))))</f>
        <v/>
      </c>
      <c r="Q151" s="180" t="str">
        <f>IF(OR($E151="",$G151=""),"",IF(AND($E$3=1),'Marks Entry 1st'!P150,IF(AND($E$3=2),'Marks Entry 2nd'!P150,IF(AND($E$3=3),'Marks Entry 3rd'!P150,IF(AND($E$3=4),'Marks Entry 4th'!P150,"")))))</f>
        <v/>
      </c>
      <c r="R151" s="91" t="str">
        <f t="shared" si="152"/>
        <v/>
      </c>
      <c r="S151" s="87">
        <f t="shared" si="153"/>
        <v>0</v>
      </c>
      <c r="T151" s="93" t="str">
        <f>IF(OR($E151="",$G151=""),"",IF(AND($E$3=1),'Marks Entry 1st'!Q150,IF(AND($E$3=2),'Marks Entry 2nd'!Q150,IF(AND($E$3=3),'Marks Entry 3rd'!Q150,IF(AND($E$3=4),'Marks Entry 4th'!Q150,"")))))</f>
        <v/>
      </c>
      <c r="U151" s="93" t="str">
        <f>IF(OR($E151="",$G151=""),"",IF(AND($E$3=1),'Marks Entry 1st'!R150,IF(AND($E$3=2),'Marks Entry 2nd'!R150,IF(AND($E$3=3),'Marks Entry 3rd'!R150,IF(AND($E$3=4),'Marks Entry 4th'!R150,"")))))</f>
        <v/>
      </c>
      <c r="V151" s="93" t="str">
        <f>IF(OR($E151="",$G151=""),"",IF(AND($E$3=1),'Marks Entry 1st'!S150,IF(AND($E$3=2),'Marks Entry 2nd'!S150,IF(AND($E$3=3),'Marks Entry 3rd'!S150,IF(AND($E$3=4),'Marks Entry 4th'!S150,"")))))</f>
        <v/>
      </c>
      <c r="W151" s="92" t="str">
        <f t="shared" si="154"/>
        <v/>
      </c>
      <c r="X151" s="87" t="str">
        <f t="shared" si="155"/>
        <v/>
      </c>
      <c r="Y151" s="144">
        <f t="shared" si="156"/>
        <v>0</v>
      </c>
      <c r="Z151" s="144" t="str">
        <f t="shared" si="157"/>
        <v/>
      </c>
      <c r="AA151" s="144" t="str">
        <f t="shared" si="130"/>
        <v/>
      </c>
      <c r="AB151" s="144" t="str">
        <f t="shared" si="158"/>
        <v/>
      </c>
      <c r="AC151" s="144" t="str">
        <f t="shared" si="131"/>
        <v/>
      </c>
      <c r="AD151" s="148" t="str">
        <f t="shared" si="132"/>
        <v/>
      </c>
      <c r="AE151" s="180" t="str">
        <f>IF(OR($E151="",$G151=""),"",IF(AND($E$3=1),'Marks Entry 1st'!T150,IF(AND($E$3=2),'Marks Entry 2nd'!T150,IF(AND($E$3=3),'Marks Entry 3rd'!T150,IF(AND($E$3=4),'Marks Entry 4th'!T150,"")))))</f>
        <v/>
      </c>
      <c r="AF151" s="180" t="str">
        <f>IF(OR($E151="",$G151=""),"",IF(AND($E$3=1),'Marks Entry 1st'!U150,IF(AND($E$3=2),'Marks Entry 2nd'!U150,IF(AND($E$3=3),'Marks Entry 3rd'!U150,IF(AND($E$3=4),'Marks Entry 4th'!U150,"")))))</f>
        <v/>
      </c>
      <c r="AG151" s="87" t="str">
        <f t="shared" si="159"/>
        <v/>
      </c>
      <c r="AH151" s="180" t="str">
        <f>IF(OR($E151="",$G151=""),"",IF(AND($E$3=1),'Marks Entry 1st'!V150,IF(AND($E$3=2),'Marks Entry 2nd'!V150,IF(AND($E$3=3),'Marks Entry 3rd'!V150,IF(AND($E$3=4),'Marks Entry 4th'!V150,"")))))</f>
        <v/>
      </c>
      <c r="AI151" s="180" t="str">
        <f>IF(OR($E151="",$G151=""),"",IF(AND($E$3=1),'Marks Entry 1st'!W150,IF(AND($E$3=2),'Marks Entry 2nd'!W150,IF(AND($E$3=3),'Marks Entry 3rd'!W150,IF(AND($E$3=4),'Marks Entry 4th'!W150,"")))))</f>
        <v/>
      </c>
      <c r="AJ151" s="180" t="str">
        <f>IF(OR($E151="",$G151=""),"",IF(AND($E$3=1),'Marks Entry 1st'!X150,IF(AND($E$3=2),'Marks Entry 2nd'!X150,IF(AND($E$3=3),'Marks Entry 3rd'!X150,IF(AND($E$3=4),'Marks Entry 4th'!X150,"")))))</f>
        <v/>
      </c>
      <c r="AK151" s="91" t="str">
        <f t="shared" si="160"/>
        <v/>
      </c>
      <c r="AL151" s="87">
        <f t="shared" si="161"/>
        <v>0</v>
      </c>
      <c r="AM151" s="93" t="str">
        <f>IF(OR($E151="",$G151=""),"",IF(AND($E$3=1),'Marks Entry 1st'!Y150,IF(AND($E$3=2),'Marks Entry 2nd'!Y150,IF(AND($E$3=3),'Marks Entry 3rd'!Y150,IF(AND($E$3=4),'Marks Entry 4th'!Y150,"")))))</f>
        <v/>
      </c>
      <c r="AN151" s="93" t="str">
        <f>IF(OR($E151="",$G151=""),"",IF(AND($E$3=1),'Marks Entry 1st'!Z150,IF(AND($E$3=2),'Marks Entry 2nd'!Z150,IF(AND($E$3=3),'Marks Entry 3rd'!Z150,IF(AND($E$3=4),'Marks Entry 4th'!Z150,"")))))</f>
        <v/>
      </c>
      <c r="AO151" s="93" t="str">
        <f>IF(OR($E151="",$G151=""),"",IF(AND($E$3=1),'Marks Entry 1st'!AA150,IF(AND($E$3=2),'Marks Entry 2nd'!AA150,IF(AND($E$3=3),'Marks Entry 3rd'!AA150,IF(AND($E$3=4),'Marks Entry 4th'!AA150,"")))))</f>
        <v/>
      </c>
      <c r="AP151" s="92" t="str">
        <f t="shared" si="162"/>
        <v/>
      </c>
      <c r="AQ151" s="87" t="str">
        <f t="shared" si="163"/>
        <v/>
      </c>
      <c r="AR151" s="144">
        <f t="shared" si="164"/>
        <v>0</v>
      </c>
      <c r="AS151" s="144" t="str">
        <f t="shared" si="165"/>
        <v/>
      </c>
      <c r="AT151" s="144" t="str">
        <f t="shared" si="133"/>
        <v/>
      </c>
      <c r="AU151" s="144" t="str">
        <f t="shared" si="166"/>
        <v/>
      </c>
      <c r="AV151" s="144" t="str">
        <f t="shared" si="134"/>
        <v/>
      </c>
      <c r="AW151" s="148" t="str">
        <f t="shared" si="135"/>
        <v/>
      </c>
      <c r="AX151" s="180" t="str">
        <f>IF(OR($E151="",$G151=""),"",IF(AND($E$3=1),'Marks Entry 1st'!AB150,IF(AND($E$3=2),'Marks Entry 2nd'!AB150,IF(AND($E$3=3),'Marks Entry 3rd'!AB150,IF(AND($E$3=4),'Marks Entry 4th'!AB150,"")))))</f>
        <v/>
      </c>
      <c r="AY151" s="180" t="str">
        <f>IF(OR($E151="",$G151=""),"",IF(AND($E$3=1),'Marks Entry 1st'!AC150,IF(AND($E$3=2),'Marks Entry 2nd'!AC150,IF(AND($E$3=3),'Marks Entry 3rd'!AC150,IF(AND($E$3=4),'Marks Entry 4th'!AC150,"")))))</f>
        <v/>
      </c>
      <c r="AZ151" s="87" t="str">
        <f t="shared" si="167"/>
        <v/>
      </c>
      <c r="BA151" s="180" t="str">
        <f>IF(OR($E151="",$G151=""),"",IF(AND($E$3=1),'Marks Entry 1st'!AD150,IF(AND($E$3=2),'Marks Entry 2nd'!AD150,IF(AND($E$3=3),'Marks Entry 3rd'!AD150,IF(AND($E$3=4),'Marks Entry 4th'!AD150,"")))))</f>
        <v/>
      </c>
      <c r="BB151" s="180" t="str">
        <f>IF(OR($E151="",$G151=""),"",IF(AND($E$3=1),'Marks Entry 1st'!AE150,IF(AND($E$3=2),'Marks Entry 2nd'!AE150,IF(AND($E$3=3),'Marks Entry 3rd'!AE150,IF(AND($E$3=4),'Marks Entry 4th'!AE150,"")))))</f>
        <v/>
      </c>
      <c r="BC151" s="180" t="str">
        <f>IF(OR($E151="",$G151=""),"",IF(AND($E$3=1),'Marks Entry 1st'!AF150,IF(AND($E$3=2),'Marks Entry 2nd'!AF150,IF(AND($E$3=3),'Marks Entry 3rd'!AF150,IF(AND($E$3=4),'Marks Entry 4th'!AF150,"")))))</f>
        <v/>
      </c>
      <c r="BD151" s="91" t="str">
        <f t="shared" si="168"/>
        <v/>
      </c>
      <c r="BE151" s="87">
        <f t="shared" si="169"/>
        <v>0</v>
      </c>
      <c r="BF151" s="93" t="str">
        <f>IF(OR($E151="",$G151=""),"",IF(AND($E$3=1),'Marks Entry 1st'!AG150,IF(AND($E$3=2),'Marks Entry 2nd'!AG150,IF(AND($E$3=3),'Marks Entry 3rd'!AG150,IF(AND($E$3=4),'Marks Entry 4th'!AG150,"")))))</f>
        <v/>
      </c>
      <c r="BG151" s="93" t="str">
        <f>IF(OR($E151="",$G151=""),"",IF(AND($E$3=1),'Marks Entry 1st'!AH150,IF(AND($E$3=2),'Marks Entry 2nd'!AH150,IF(AND($E$3=3),'Marks Entry 3rd'!AH150,IF(AND($E$3=4),'Marks Entry 4th'!AH150,"")))))</f>
        <v/>
      </c>
      <c r="BH151" s="93" t="str">
        <f>IF(OR($E151="",$G151=""),"",IF(AND($E$3=1),'Marks Entry 1st'!AI150,IF(AND($E$3=2),'Marks Entry 2nd'!AI150,IF(AND($E$3=3),'Marks Entry 3rd'!AI150,IF(AND($E$3=4),'Marks Entry 4th'!AI150,"")))))</f>
        <v/>
      </c>
      <c r="BI151" s="92" t="str">
        <f t="shared" si="170"/>
        <v/>
      </c>
      <c r="BJ151" s="87" t="str">
        <f t="shared" si="171"/>
        <v/>
      </c>
      <c r="BK151" s="144">
        <f t="shared" si="172"/>
        <v>0</v>
      </c>
      <c r="BL151" s="144" t="str">
        <f t="shared" si="173"/>
        <v/>
      </c>
      <c r="BM151" s="144" t="str">
        <f t="shared" si="136"/>
        <v/>
      </c>
      <c r="BN151" s="144" t="str">
        <f t="shared" si="174"/>
        <v/>
      </c>
      <c r="BO151" s="144" t="str">
        <f t="shared" si="137"/>
        <v/>
      </c>
      <c r="BP151" s="148" t="str">
        <f t="shared" si="138"/>
        <v/>
      </c>
      <c r="BQ151" s="180" t="str">
        <f>IF(OR($E151="",$G151=""),"",IF(AND($E$3=1),'Marks Entry 1st'!AJ150,IF(AND($E$3=2),'Marks Entry 2nd'!AJ150,IF(AND($E$3=3),'Marks Entry 3rd'!AJ150,IF(AND($E$3=4),'Marks Entry 4th'!AJ150,"")))))</f>
        <v/>
      </c>
      <c r="BR151" s="180" t="str">
        <f>IF(OR($E151="",$G151=""),"",IF(AND($E$3=1),'Marks Entry 1st'!AK150,IF(AND($E$3=2),'Marks Entry 2nd'!AK150,IF(AND($E$3=3),'Marks Entry 3rd'!AK150,IF(AND($E$3=4),'Marks Entry 4th'!AK150,"")))))</f>
        <v/>
      </c>
      <c r="BS151" s="87" t="str">
        <f t="shared" si="175"/>
        <v/>
      </c>
      <c r="BT151" s="180" t="str">
        <f>IF(OR($E151="",$G151=""),"",IF(AND($E$3=1),'Marks Entry 1st'!AL150,IF(AND($E$3=2),'Marks Entry 2nd'!AL150,IF(AND($E$3=3),'Marks Entry 3rd'!AL150,IF(AND($E$3=4),'Marks Entry 4th'!AL150,"")))))</f>
        <v/>
      </c>
      <c r="BU151" s="180" t="str">
        <f>IF(OR($E151="",$G151=""),"",IF(AND($E$3=1),'Marks Entry 1st'!AM150,IF(AND($E$3=2),'Marks Entry 2nd'!AM150,IF(AND($E$3=3),'Marks Entry 3rd'!AM150,IF(AND($E$3=4),'Marks Entry 4th'!AM150,"")))))</f>
        <v/>
      </c>
      <c r="BV151" s="180" t="str">
        <f>IF(OR($E151="",$G151=""),"",IF(AND($E$3=1),'Marks Entry 1st'!AN150,IF(AND($E$3=2),'Marks Entry 2nd'!AN150,IF(AND($E$3=3),'Marks Entry 3rd'!AN150,IF(AND($E$3=4),'Marks Entry 4th'!AN150,"")))))</f>
        <v/>
      </c>
      <c r="BW151" s="91" t="str">
        <f t="shared" si="176"/>
        <v/>
      </c>
      <c r="BX151" s="87">
        <f t="shared" si="177"/>
        <v>0</v>
      </c>
      <c r="BY151" s="93" t="str">
        <f>IF(OR($E151="",$G151=""),"",IF(AND($E$3=1),'Marks Entry 1st'!AO150,IF(AND($E$3=2),'Marks Entry 2nd'!AO150,IF(AND($E$3=3),'Marks Entry 3rd'!AO150,IF(AND($E$3=4),'Marks Entry 4th'!AO150,"")))))</f>
        <v/>
      </c>
      <c r="BZ151" s="93" t="str">
        <f>IF(OR($E151="",$G151=""),"",IF(AND($E$3=1),'Marks Entry 1st'!AP150,IF(AND($E$3=2),'Marks Entry 2nd'!AP150,IF(AND($E$3=3),'Marks Entry 3rd'!AP150,IF(AND($E$3=4),'Marks Entry 4th'!AP150,"")))))</f>
        <v/>
      </c>
      <c r="CA151" s="93" t="str">
        <f>IF(OR($E151="",$G151=""),"",IF(AND($E$3=1),'Marks Entry 1st'!AQ150,IF(AND($E$3=2),'Marks Entry 2nd'!AQ150,IF(AND($E$3=3),'Marks Entry 3rd'!AQ150,IF(AND($E$3=4),'Marks Entry 4th'!AQ150,"")))))</f>
        <v/>
      </c>
      <c r="CB151" s="92" t="str">
        <f t="shared" si="178"/>
        <v/>
      </c>
      <c r="CC151" s="87" t="str">
        <f t="shared" si="179"/>
        <v/>
      </c>
      <c r="CD151" s="144">
        <f t="shared" si="180"/>
        <v>0</v>
      </c>
      <c r="CE151" s="144" t="str">
        <f t="shared" si="181"/>
        <v/>
      </c>
      <c r="CF151" s="144" t="str">
        <f t="shared" si="139"/>
        <v/>
      </c>
      <c r="CG151" s="144" t="str">
        <f t="shared" si="182"/>
        <v/>
      </c>
      <c r="CH151" s="144" t="str">
        <f t="shared" si="140"/>
        <v/>
      </c>
      <c r="CI151" s="148" t="str">
        <f t="shared" si="141"/>
        <v/>
      </c>
      <c r="CJ151" s="380" t="str">
        <f>IF(OR($E151="",$G151=""),"",IF(AND($E$3=1),'Marks Entry 1st'!AR150,IF(AND($E$3=2),'Marks Entry 2nd'!AR150,IF(AND($E$3=3),'Marks Entry 3rd'!AR150,IF(AND($E$3=4),'Marks Entry 4th'!AR150,"")))))</f>
        <v/>
      </c>
      <c r="CK151" s="380" t="str">
        <f>IF(OR($E151="",$G151=""),"",IF(AND($E$3=1),'Marks Entry 1st'!AS150,IF(AND($E$3=2),'Marks Entry 2nd'!AS150,IF(AND($E$3=3),'Marks Entry 3rd'!AS150,IF(AND($E$3=4),'Marks Entry 4th'!AS150,"")))))</f>
        <v/>
      </c>
      <c r="CL151" s="380" t="str">
        <f>IF(OR($E151="",$G151=""),"",IF(AND($E$3=1),'Marks Entry 1st'!AT150,IF(AND($E$3=2),'Marks Entry 2nd'!AT150,IF(AND($E$3=3),'Marks Entry 3rd'!AT150,IF(AND($E$3=4),'Marks Entry 4th'!AT150,"")))))</f>
        <v/>
      </c>
      <c r="CM151" s="181" t="str">
        <f t="shared" si="183"/>
        <v/>
      </c>
      <c r="CN151" s="182">
        <f t="shared" si="184"/>
        <v>0</v>
      </c>
      <c r="CO151" s="182" t="str">
        <f t="shared" si="185"/>
        <v/>
      </c>
      <c r="CP151" s="182" t="str">
        <f t="shared" si="186"/>
        <v/>
      </c>
      <c r="CQ151" s="147" t="str">
        <f t="shared" si="142"/>
        <v/>
      </c>
      <c r="CR151" s="380" t="str">
        <f>IF(OR($E151="",$G151=""),"",IF(AND($E$3=1),'Marks Entry 1st'!AU150,IF(AND($E$3=2),'Marks Entry 2nd'!AU150,IF(AND($E$3=3),'Marks Entry 3rd'!AU150,IF(AND($E$3=4),'Marks Entry 4th'!AU150,"")))))</f>
        <v/>
      </c>
      <c r="CS151" s="380" t="str">
        <f>IF(OR($E151="",$G151=""),"",IF(AND($E$3=1),'Marks Entry 1st'!AV150,IF(AND($E$3=2),'Marks Entry 2nd'!AV150,IF(AND($E$3=3),'Marks Entry 3rd'!AV150,IF(AND($E$3=4),'Marks Entry 4th'!AV150,"")))))</f>
        <v/>
      </c>
      <c r="CT151" s="380" t="str">
        <f>IF(OR($E151="",$G151=""),"",IF(AND($E$3=1),'Marks Entry 1st'!AW150,IF(AND($E$3=2),'Marks Entry 2nd'!AW150,IF(AND($E$3=3),'Marks Entry 3rd'!AW150,IF(AND($E$3=4),'Marks Entry 4th'!AW150,"")))))</f>
        <v/>
      </c>
      <c r="CU151" s="181" t="str">
        <f t="shared" si="187"/>
        <v/>
      </c>
      <c r="CV151" s="182">
        <f t="shared" si="188"/>
        <v>0</v>
      </c>
      <c r="CW151" s="182" t="str">
        <f t="shared" si="189"/>
        <v/>
      </c>
      <c r="CX151" s="182" t="str">
        <f t="shared" si="190"/>
        <v/>
      </c>
      <c r="CY151" s="147" t="str">
        <f t="shared" si="143"/>
        <v/>
      </c>
      <c r="CZ151" s="380" t="str">
        <f>IF(OR($E151="",$G151=""),"",IF(AND($E$3=1),'Marks Entry 1st'!AX150,IF(AND($E$3=2),'Marks Entry 2nd'!AX150,IF(AND($E$3=3),'Marks Entry 3rd'!AX150,IF(AND($E$3=4),'Marks Entry 4th'!AX150,"")))))</f>
        <v/>
      </c>
      <c r="DA151" s="380" t="str">
        <f>IF(OR($E151="",$G151=""),"",IF(AND($E$3=1),'Marks Entry 1st'!AY150,IF(AND($E$3=2),'Marks Entry 2nd'!AY150,IF(AND($E$3=3),'Marks Entry 3rd'!AY150,IF(AND($E$3=4),'Marks Entry 4th'!AY150,"")))))</f>
        <v/>
      </c>
      <c r="DB151" s="380" t="str">
        <f>IF(OR($E151="",$G151=""),"",IF(AND($E$3=1),'Marks Entry 1st'!AZ150,IF(AND($E$3=2),'Marks Entry 2nd'!AZ150,IF(AND($E$3=3),'Marks Entry 3rd'!AZ150,IF(AND($E$3=4),'Marks Entry 4th'!AZ150,"")))))</f>
        <v/>
      </c>
      <c r="DC151" s="181" t="str">
        <f t="shared" si="191"/>
        <v/>
      </c>
      <c r="DD151" s="182">
        <f t="shared" si="192"/>
        <v>0</v>
      </c>
      <c r="DE151" s="182" t="str">
        <f t="shared" si="193"/>
        <v/>
      </c>
      <c r="DF151" s="182" t="str">
        <f t="shared" si="194"/>
        <v/>
      </c>
      <c r="DG151" s="147" t="str">
        <f t="shared" si="144"/>
        <v/>
      </c>
      <c r="DH151" s="104" t="str">
        <f t="shared" si="145"/>
        <v/>
      </c>
      <c r="DI151" s="105" t="str">
        <f t="shared" si="146"/>
        <v/>
      </c>
      <c r="DJ151" s="111" t="str">
        <f t="shared" si="147"/>
        <v/>
      </c>
      <c r="DK151" s="112" t="str">
        <f t="shared" si="148"/>
        <v/>
      </c>
      <c r="DL151" s="386" t="str">
        <f t="shared" si="149"/>
        <v/>
      </c>
      <c r="DM151" s="72" t="str">
        <f>IF(OR($E151="",$G151=""),"",IF(AND($E$3=1),'Marks Entry 1st'!BA150,IF(AND($E$3=2),'Marks Entry 2nd'!BA150,IF(AND($E$3=3),'Marks Entry 3rd'!BA150,IF(AND($E$3=4),'Marks Entry 4th'!BA150,"")))))</f>
        <v/>
      </c>
      <c r="DN151" s="72" t="str">
        <f>IF(OR($E151="",$G151=""),"",IF(AND($E$3=1),'Marks Entry 1st'!BB150,IF(AND($E$3=2),'Marks Entry 2nd'!BB150,IF(AND($E$3=3),'Marks Entry 3rd'!BB150,IF(AND($E$3=4),'Marks Entry 4th'!BB150,"")))))</f>
        <v/>
      </c>
      <c r="DO151" s="328" t="str">
        <f t="shared" si="150"/>
        <v/>
      </c>
      <c r="DP151" s="73"/>
      <c r="DW151" s="75">
        <f>IF(AND($E$3=1),'Marks Entry 1st'!I150,IF(AND($E$3=2),'Marks Entry 2nd'!I150,IF(AND($E$3=3),'Marks Entry 3rd'!I150,IF(AND($E$3=4),'Marks Entry 4th'!I150,""))))</f>
        <v>0</v>
      </c>
    </row>
    <row r="152" spans="1:127" ht="18.899999999999999" customHeight="1">
      <c r="A152" s="94">
        <v>145</v>
      </c>
      <c r="B152" s="94" t="str">
        <f>IF(OR(DW152=0,DW152=""),"",IF(AND($E$3=1),'Marks Entry 1st'!I151,IF(AND($E$3=2),'Marks Entry 2nd'!I151,IF(AND($E$3=3),'Marks Entry 3rd'!I151,IF(AND($E$3=4),'Marks Entry 4th'!I151,"")))))</f>
        <v/>
      </c>
      <c r="C152" s="95" t="str">
        <f>IF(OR(B152=0,B152=""),"",IF(AND($E$3=1),'Marks Entry 1st'!B151,IF(AND($E$3=2),'Marks Entry 2nd'!B151,IF(AND($E$3=3),'Marks Entry 3rd'!B151,IF(AND($E$3=4),'Marks Entry 4th'!B151,"")))))</f>
        <v/>
      </c>
      <c r="D152" s="95" t="str">
        <f>IF(OR(B152=0,B152=""),"",IF(AND($E$3=1),'Marks Entry 1st'!C151,IF(AND($E$3=2),'Marks Entry 2nd'!C151,IF(AND($E$3=3),'Marks Entry 3rd'!C151,IF(AND($E$3=4),'Marks Entry 4th'!C151,"")))))</f>
        <v/>
      </c>
      <c r="E152" s="96" t="str">
        <f>IF(OR(B152=0,B152=""),"",IF(AND($E$3=1),'Marks Entry 1st'!E151,IF(AND($E$3=2),'Marks Entry 2nd'!E151,IF(AND($E$3=3),'Marks Entry 3rd'!E151,IF(AND($E$3=4),'Marks Entry 4th'!E151,"")))))</f>
        <v/>
      </c>
      <c r="F152" s="95" t="str">
        <f>IF(OR(B152=0,B152=""),"",IF(AND($E$3=1),'Marks Entry 1st'!D151,IF(AND($E$3=2),'Marks Entry 2nd'!D151,IF(AND($E$3=3),'Marks Entry 3rd'!D151,IF(AND($E$3=4),'Marks Entry 4th'!D151,"")))))</f>
        <v/>
      </c>
      <c r="G152" s="90" t="str">
        <f>IF(OR(B152=0,B152=""),"",IF(AND($E$3=1),'Marks Entry 1st'!F151,IF(AND($E$3=2),'Marks Entry 2nd'!F151,IF(AND($E$3=3),'Marks Entry 3rd'!F151,IF(AND($E$3=4),'Marks Entry 4th'!F151,"")))))</f>
        <v/>
      </c>
      <c r="H152" s="90" t="str">
        <f>IF(OR(B152=0,B152=""),"",IF(AND($E$3=1),'Marks Entry 1st'!G151,IF(AND($E$3=2),'Marks Entry 2nd'!G151,IF(AND($E$3=3),'Marks Entry 3rd'!G151,IF(AND($E$3=4),'Marks Entry 4th'!G151,"")))))</f>
        <v/>
      </c>
      <c r="I152" s="90" t="str">
        <f>IF(OR(B152=0,B152=""),"",IF(AND($E$3=1),'Marks Entry 1st'!H151,IF(AND($E$3=2),'Marks Entry 2nd'!H151,IF(AND($E$3=3),'Marks Entry 3rd'!H151,IF(AND($E$3=4),'Marks Entry 4th'!H151,"")))))</f>
        <v/>
      </c>
      <c r="J152" s="379" t="str">
        <f>IF(OR(B152=0,B152=""),"",IF(AND($E$3=1),'Marks Entry 1st'!J151,IF(AND($E$3=2),'Marks Entry 2nd'!J151,IF(AND($E$3=3),'Marks Entry 3rd'!J151,IF(AND($E$3=4),'Marks Entry 4th'!J151,"")))))</f>
        <v/>
      </c>
      <c r="K152" s="379" t="str">
        <f>IF(OR(B152=0,B152=""),"",IF(AND($E$3=1),'Marks Entry 1st'!K151,IF(AND($E$3=2),'Marks Entry 2nd'!K151,IF(AND($E$3=3),'Marks Entry 3rd'!K151,IF(AND($E$3=4),'Marks Entry 4th'!K151,"")))))</f>
        <v/>
      </c>
      <c r="L152" s="180" t="str">
        <f>IF(OR($E152="",$G152=""),"",IF(AND($E$3=1),'Marks Entry 1st'!L151,IF(AND($E$3=2),'Marks Entry 2nd'!L151,IF(AND($E$3=3),'Marks Entry 3rd'!L151,IF(AND($E$3=4),'Marks Entry 4th'!L151,"")))))</f>
        <v/>
      </c>
      <c r="M152" s="180" t="str">
        <f>IF(OR($E152="",$G152=""),"",IF(AND($E$3=1),'Marks Entry 1st'!M151,IF(AND($E$3=2),'Marks Entry 2nd'!M151,IF(AND($E$3=3),'Marks Entry 3rd'!M151,IF(AND($E$3=4),'Marks Entry 4th'!M151,"")))))</f>
        <v/>
      </c>
      <c r="N152" s="87" t="str">
        <f t="shared" si="151"/>
        <v/>
      </c>
      <c r="O152" s="180" t="str">
        <f>IF(OR($E152="",$G152=""),"",IF(AND($E$3=1),'Marks Entry 1st'!N151,IF(AND($E$3=2),'Marks Entry 2nd'!N151,IF(AND($E$3=3),'Marks Entry 3rd'!N151,IF(AND($E$3=4),'Marks Entry 4th'!N151,"")))))</f>
        <v/>
      </c>
      <c r="P152" s="180" t="str">
        <f>IF(OR($E152="",$G152=""),"",IF(AND($E$3=1),'Marks Entry 1st'!O151,IF(AND($E$3=2),'Marks Entry 2nd'!O151,IF(AND($E$3=3),'Marks Entry 3rd'!O151,IF(AND($E$3=4),'Marks Entry 4th'!O151,"")))))</f>
        <v/>
      </c>
      <c r="Q152" s="180" t="str">
        <f>IF(OR($E152="",$G152=""),"",IF(AND($E$3=1),'Marks Entry 1st'!P151,IF(AND($E$3=2),'Marks Entry 2nd'!P151,IF(AND($E$3=3),'Marks Entry 3rd'!P151,IF(AND($E$3=4),'Marks Entry 4th'!P151,"")))))</f>
        <v/>
      </c>
      <c r="R152" s="91" t="str">
        <f t="shared" si="152"/>
        <v/>
      </c>
      <c r="S152" s="87">
        <f t="shared" si="153"/>
        <v>0</v>
      </c>
      <c r="T152" s="93" t="str">
        <f>IF(OR($E152="",$G152=""),"",IF(AND($E$3=1),'Marks Entry 1st'!Q151,IF(AND($E$3=2),'Marks Entry 2nd'!Q151,IF(AND($E$3=3),'Marks Entry 3rd'!Q151,IF(AND($E$3=4),'Marks Entry 4th'!Q151,"")))))</f>
        <v/>
      </c>
      <c r="U152" s="93" t="str">
        <f>IF(OR($E152="",$G152=""),"",IF(AND($E$3=1),'Marks Entry 1st'!R151,IF(AND($E$3=2),'Marks Entry 2nd'!R151,IF(AND($E$3=3),'Marks Entry 3rd'!R151,IF(AND($E$3=4),'Marks Entry 4th'!R151,"")))))</f>
        <v/>
      </c>
      <c r="V152" s="93" t="str">
        <f>IF(OR($E152="",$G152=""),"",IF(AND($E$3=1),'Marks Entry 1st'!S151,IF(AND($E$3=2),'Marks Entry 2nd'!S151,IF(AND($E$3=3),'Marks Entry 3rd'!S151,IF(AND($E$3=4),'Marks Entry 4th'!S151,"")))))</f>
        <v/>
      </c>
      <c r="W152" s="92" t="str">
        <f t="shared" si="154"/>
        <v/>
      </c>
      <c r="X152" s="87" t="str">
        <f t="shared" si="155"/>
        <v/>
      </c>
      <c r="Y152" s="144">
        <f t="shared" si="156"/>
        <v>0</v>
      </c>
      <c r="Z152" s="144" t="str">
        <f t="shared" si="157"/>
        <v/>
      </c>
      <c r="AA152" s="144" t="str">
        <f t="shared" si="130"/>
        <v/>
      </c>
      <c r="AB152" s="144" t="str">
        <f t="shared" si="158"/>
        <v/>
      </c>
      <c r="AC152" s="144" t="str">
        <f t="shared" si="131"/>
        <v/>
      </c>
      <c r="AD152" s="148" t="str">
        <f t="shared" si="132"/>
        <v/>
      </c>
      <c r="AE152" s="180" t="str">
        <f>IF(OR($E152="",$G152=""),"",IF(AND($E$3=1),'Marks Entry 1st'!T151,IF(AND($E$3=2),'Marks Entry 2nd'!T151,IF(AND($E$3=3),'Marks Entry 3rd'!T151,IF(AND($E$3=4),'Marks Entry 4th'!T151,"")))))</f>
        <v/>
      </c>
      <c r="AF152" s="180" t="str">
        <f>IF(OR($E152="",$G152=""),"",IF(AND($E$3=1),'Marks Entry 1st'!U151,IF(AND($E$3=2),'Marks Entry 2nd'!U151,IF(AND($E$3=3),'Marks Entry 3rd'!U151,IF(AND($E$3=4),'Marks Entry 4th'!U151,"")))))</f>
        <v/>
      </c>
      <c r="AG152" s="87" t="str">
        <f t="shared" si="159"/>
        <v/>
      </c>
      <c r="AH152" s="180" t="str">
        <f>IF(OR($E152="",$G152=""),"",IF(AND($E$3=1),'Marks Entry 1st'!V151,IF(AND($E$3=2),'Marks Entry 2nd'!V151,IF(AND($E$3=3),'Marks Entry 3rd'!V151,IF(AND($E$3=4),'Marks Entry 4th'!V151,"")))))</f>
        <v/>
      </c>
      <c r="AI152" s="180" t="str">
        <f>IF(OR($E152="",$G152=""),"",IF(AND($E$3=1),'Marks Entry 1st'!W151,IF(AND($E$3=2),'Marks Entry 2nd'!W151,IF(AND($E$3=3),'Marks Entry 3rd'!W151,IF(AND($E$3=4),'Marks Entry 4th'!W151,"")))))</f>
        <v/>
      </c>
      <c r="AJ152" s="180" t="str">
        <f>IF(OR($E152="",$G152=""),"",IF(AND($E$3=1),'Marks Entry 1st'!X151,IF(AND($E$3=2),'Marks Entry 2nd'!X151,IF(AND($E$3=3),'Marks Entry 3rd'!X151,IF(AND($E$3=4),'Marks Entry 4th'!X151,"")))))</f>
        <v/>
      </c>
      <c r="AK152" s="91" t="str">
        <f t="shared" si="160"/>
        <v/>
      </c>
      <c r="AL152" s="87">
        <f t="shared" si="161"/>
        <v>0</v>
      </c>
      <c r="AM152" s="93" t="str">
        <f>IF(OR($E152="",$G152=""),"",IF(AND($E$3=1),'Marks Entry 1st'!Y151,IF(AND($E$3=2),'Marks Entry 2nd'!Y151,IF(AND($E$3=3),'Marks Entry 3rd'!Y151,IF(AND($E$3=4),'Marks Entry 4th'!Y151,"")))))</f>
        <v/>
      </c>
      <c r="AN152" s="93" t="str">
        <f>IF(OR($E152="",$G152=""),"",IF(AND($E$3=1),'Marks Entry 1st'!Z151,IF(AND($E$3=2),'Marks Entry 2nd'!Z151,IF(AND($E$3=3),'Marks Entry 3rd'!Z151,IF(AND($E$3=4),'Marks Entry 4th'!Z151,"")))))</f>
        <v/>
      </c>
      <c r="AO152" s="93" t="str">
        <f>IF(OR($E152="",$G152=""),"",IF(AND($E$3=1),'Marks Entry 1st'!AA151,IF(AND($E$3=2),'Marks Entry 2nd'!AA151,IF(AND($E$3=3),'Marks Entry 3rd'!AA151,IF(AND($E$3=4),'Marks Entry 4th'!AA151,"")))))</f>
        <v/>
      </c>
      <c r="AP152" s="92" t="str">
        <f t="shared" si="162"/>
        <v/>
      </c>
      <c r="AQ152" s="87" t="str">
        <f t="shared" si="163"/>
        <v/>
      </c>
      <c r="AR152" s="144">
        <f t="shared" si="164"/>
        <v>0</v>
      </c>
      <c r="AS152" s="144" t="str">
        <f t="shared" si="165"/>
        <v/>
      </c>
      <c r="AT152" s="144" t="str">
        <f t="shared" si="133"/>
        <v/>
      </c>
      <c r="AU152" s="144" t="str">
        <f t="shared" si="166"/>
        <v/>
      </c>
      <c r="AV152" s="144" t="str">
        <f t="shared" si="134"/>
        <v/>
      </c>
      <c r="AW152" s="148" t="str">
        <f t="shared" si="135"/>
        <v/>
      </c>
      <c r="AX152" s="180" t="str">
        <f>IF(OR($E152="",$G152=""),"",IF(AND($E$3=1),'Marks Entry 1st'!AB151,IF(AND($E$3=2),'Marks Entry 2nd'!AB151,IF(AND($E$3=3),'Marks Entry 3rd'!AB151,IF(AND($E$3=4),'Marks Entry 4th'!AB151,"")))))</f>
        <v/>
      </c>
      <c r="AY152" s="180" t="str">
        <f>IF(OR($E152="",$G152=""),"",IF(AND($E$3=1),'Marks Entry 1st'!AC151,IF(AND($E$3=2),'Marks Entry 2nd'!AC151,IF(AND($E$3=3),'Marks Entry 3rd'!AC151,IF(AND($E$3=4),'Marks Entry 4th'!AC151,"")))))</f>
        <v/>
      </c>
      <c r="AZ152" s="87" t="str">
        <f t="shared" si="167"/>
        <v/>
      </c>
      <c r="BA152" s="180" t="str">
        <f>IF(OR($E152="",$G152=""),"",IF(AND($E$3=1),'Marks Entry 1st'!AD151,IF(AND($E$3=2),'Marks Entry 2nd'!AD151,IF(AND($E$3=3),'Marks Entry 3rd'!AD151,IF(AND($E$3=4),'Marks Entry 4th'!AD151,"")))))</f>
        <v/>
      </c>
      <c r="BB152" s="180" t="str">
        <f>IF(OR($E152="",$G152=""),"",IF(AND($E$3=1),'Marks Entry 1st'!AE151,IF(AND($E$3=2),'Marks Entry 2nd'!AE151,IF(AND($E$3=3),'Marks Entry 3rd'!AE151,IF(AND($E$3=4),'Marks Entry 4th'!AE151,"")))))</f>
        <v/>
      </c>
      <c r="BC152" s="180" t="str">
        <f>IF(OR($E152="",$G152=""),"",IF(AND($E$3=1),'Marks Entry 1st'!AF151,IF(AND($E$3=2),'Marks Entry 2nd'!AF151,IF(AND($E$3=3),'Marks Entry 3rd'!AF151,IF(AND($E$3=4),'Marks Entry 4th'!AF151,"")))))</f>
        <v/>
      </c>
      <c r="BD152" s="91" t="str">
        <f t="shared" si="168"/>
        <v/>
      </c>
      <c r="BE152" s="87">
        <f t="shared" si="169"/>
        <v>0</v>
      </c>
      <c r="BF152" s="93" t="str">
        <f>IF(OR($E152="",$G152=""),"",IF(AND($E$3=1),'Marks Entry 1st'!AG151,IF(AND($E$3=2),'Marks Entry 2nd'!AG151,IF(AND($E$3=3),'Marks Entry 3rd'!AG151,IF(AND($E$3=4),'Marks Entry 4th'!AG151,"")))))</f>
        <v/>
      </c>
      <c r="BG152" s="93" t="str">
        <f>IF(OR($E152="",$G152=""),"",IF(AND($E$3=1),'Marks Entry 1st'!AH151,IF(AND($E$3=2),'Marks Entry 2nd'!AH151,IF(AND($E$3=3),'Marks Entry 3rd'!AH151,IF(AND($E$3=4),'Marks Entry 4th'!AH151,"")))))</f>
        <v/>
      </c>
      <c r="BH152" s="93" t="str">
        <f>IF(OR($E152="",$G152=""),"",IF(AND($E$3=1),'Marks Entry 1st'!AI151,IF(AND($E$3=2),'Marks Entry 2nd'!AI151,IF(AND($E$3=3),'Marks Entry 3rd'!AI151,IF(AND($E$3=4),'Marks Entry 4th'!AI151,"")))))</f>
        <v/>
      </c>
      <c r="BI152" s="92" t="str">
        <f t="shared" si="170"/>
        <v/>
      </c>
      <c r="BJ152" s="87" t="str">
        <f t="shared" si="171"/>
        <v/>
      </c>
      <c r="BK152" s="144">
        <f t="shared" si="172"/>
        <v>0</v>
      </c>
      <c r="BL152" s="144" t="str">
        <f t="shared" si="173"/>
        <v/>
      </c>
      <c r="BM152" s="144" t="str">
        <f t="shared" si="136"/>
        <v/>
      </c>
      <c r="BN152" s="144" t="str">
        <f t="shared" si="174"/>
        <v/>
      </c>
      <c r="BO152" s="144" t="str">
        <f t="shared" si="137"/>
        <v/>
      </c>
      <c r="BP152" s="148" t="str">
        <f t="shared" si="138"/>
        <v/>
      </c>
      <c r="BQ152" s="180" t="str">
        <f>IF(OR($E152="",$G152=""),"",IF(AND($E$3=1),'Marks Entry 1st'!AJ151,IF(AND($E$3=2),'Marks Entry 2nd'!AJ151,IF(AND($E$3=3),'Marks Entry 3rd'!AJ151,IF(AND($E$3=4),'Marks Entry 4th'!AJ151,"")))))</f>
        <v/>
      </c>
      <c r="BR152" s="180" t="str">
        <f>IF(OR($E152="",$G152=""),"",IF(AND($E$3=1),'Marks Entry 1st'!AK151,IF(AND($E$3=2),'Marks Entry 2nd'!AK151,IF(AND($E$3=3),'Marks Entry 3rd'!AK151,IF(AND($E$3=4),'Marks Entry 4th'!AK151,"")))))</f>
        <v/>
      </c>
      <c r="BS152" s="87" t="str">
        <f t="shared" si="175"/>
        <v/>
      </c>
      <c r="BT152" s="180" t="str">
        <f>IF(OR($E152="",$G152=""),"",IF(AND($E$3=1),'Marks Entry 1st'!AL151,IF(AND($E$3=2),'Marks Entry 2nd'!AL151,IF(AND($E$3=3),'Marks Entry 3rd'!AL151,IF(AND($E$3=4),'Marks Entry 4th'!AL151,"")))))</f>
        <v/>
      </c>
      <c r="BU152" s="180" t="str">
        <f>IF(OR($E152="",$G152=""),"",IF(AND($E$3=1),'Marks Entry 1st'!AM151,IF(AND($E$3=2),'Marks Entry 2nd'!AM151,IF(AND($E$3=3),'Marks Entry 3rd'!AM151,IF(AND($E$3=4),'Marks Entry 4th'!AM151,"")))))</f>
        <v/>
      </c>
      <c r="BV152" s="180" t="str">
        <f>IF(OR($E152="",$G152=""),"",IF(AND($E$3=1),'Marks Entry 1st'!AN151,IF(AND($E$3=2),'Marks Entry 2nd'!AN151,IF(AND($E$3=3),'Marks Entry 3rd'!AN151,IF(AND($E$3=4),'Marks Entry 4th'!AN151,"")))))</f>
        <v/>
      </c>
      <c r="BW152" s="91" t="str">
        <f t="shared" si="176"/>
        <v/>
      </c>
      <c r="BX152" s="87">
        <f t="shared" si="177"/>
        <v>0</v>
      </c>
      <c r="BY152" s="93" t="str">
        <f>IF(OR($E152="",$G152=""),"",IF(AND($E$3=1),'Marks Entry 1st'!AO151,IF(AND($E$3=2),'Marks Entry 2nd'!AO151,IF(AND($E$3=3),'Marks Entry 3rd'!AO151,IF(AND($E$3=4),'Marks Entry 4th'!AO151,"")))))</f>
        <v/>
      </c>
      <c r="BZ152" s="93" t="str">
        <f>IF(OR($E152="",$G152=""),"",IF(AND($E$3=1),'Marks Entry 1st'!AP151,IF(AND($E$3=2),'Marks Entry 2nd'!AP151,IF(AND($E$3=3),'Marks Entry 3rd'!AP151,IF(AND($E$3=4),'Marks Entry 4th'!AP151,"")))))</f>
        <v/>
      </c>
      <c r="CA152" s="93" t="str">
        <f>IF(OR($E152="",$G152=""),"",IF(AND($E$3=1),'Marks Entry 1st'!AQ151,IF(AND($E$3=2),'Marks Entry 2nd'!AQ151,IF(AND($E$3=3),'Marks Entry 3rd'!AQ151,IF(AND($E$3=4),'Marks Entry 4th'!AQ151,"")))))</f>
        <v/>
      </c>
      <c r="CB152" s="92" t="str">
        <f t="shared" si="178"/>
        <v/>
      </c>
      <c r="CC152" s="87" t="str">
        <f t="shared" si="179"/>
        <v/>
      </c>
      <c r="CD152" s="144">
        <f t="shared" si="180"/>
        <v>0</v>
      </c>
      <c r="CE152" s="144" t="str">
        <f t="shared" si="181"/>
        <v/>
      </c>
      <c r="CF152" s="144" t="str">
        <f t="shared" si="139"/>
        <v/>
      </c>
      <c r="CG152" s="144" t="str">
        <f t="shared" si="182"/>
        <v/>
      </c>
      <c r="CH152" s="144" t="str">
        <f t="shared" si="140"/>
        <v/>
      </c>
      <c r="CI152" s="148" t="str">
        <f t="shared" si="141"/>
        <v/>
      </c>
      <c r="CJ152" s="380" t="str">
        <f>IF(OR($E152="",$G152=""),"",IF(AND($E$3=1),'Marks Entry 1st'!AR151,IF(AND($E$3=2),'Marks Entry 2nd'!AR151,IF(AND($E$3=3),'Marks Entry 3rd'!AR151,IF(AND($E$3=4),'Marks Entry 4th'!AR151,"")))))</f>
        <v/>
      </c>
      <c r="CK152" s="380" t="str">
        <f>IF(OR($E152="",$G152=""),"",IF(AND($E$3=1),'Marks Entry 1st'!AS151,IF(AND($E$3=2),'Marks Entry 2nd'!AS151,IF(AND($E$3=3),'Marks Entry 3rd'!AS151,IF(AND($E$3=4),'Marks Entry 4th'!AS151,"")))))</f>
        <v/>
      </c>
      <c r="CL152" s="380" t="str">
        <f>IF(OR($E152="",$G152=""),"",IF(AND($E$3=1),'Marks Entry 1st'!AT151,IF(AND($E$3=2),'Marks Entry 2nd'!AT151,IF(AND($E$3=3),'Marks Entry 3rd'!AT151,IF(AND($E$3=4),'Marks Entry 4th'!AT151,"")))))</f>
        <v/>
      </c>
      <c r="CM152" s="181" t="str">
        <f t="shared" si="183"/>
        <v/>
      </c>
      <c r="CN152" s="182">
        <f t="shared" si="184"/>
        <v>0</v>
      </c>
      <c r="CO152" s="182" t="str">
        <f t="shared" si="185"/>
        <v/>
      </c>
      <c r="CP152" s="182" t="str">
        <f t="shared" si="186"/>
        <v/>
      </c>
      <c r="CQ152" s="147" t="str">
        <f t="shared" si="142"/>
        <v/>
      </c>
      <c r="CR152" s="380" t="str">
        <f>IF(OR($E152="",$G152=""),"",IF(AND($E$3=1),'Marks Entry 1st'!AU151,IF(AND($E$3=2),'Marks Entry 2nd'!AU151,IF(AND($E$3=3),'Marks Entry 3rd'!AU151,IF(AND($E$3=4),'Marks Entry 4th'!AU151,"")))))</f>
        <v/>
      </c>
      <c r="CS152" s="380" t="str">
        <f>IF(OR($E152="",$G152=""),"",IF(AND($E$3=1),'Marks Entry 1st'!AV151,IF(AND($E$3=2),'Marks Entry 2nd'!AV151,IF(AND($E$3=3),'Marks Entry 3rd'!AV151,IF(AND($E$3=4),'Marks Entry 4th'!AV151,"")))))</f>
        <v/>
      </c>
      <c r="CT152" s="380" t="str">
        <f>IF(OR($E152="",$G152=""),"",IF(AND($E$3=1),'Marks Entry 1st'!AW151,IF(AND($E$3=2),'Marks Entry 2nd'!AW151,IF(AND($E$3=3),'Marks Entry 3rd'!AW151,IF(AND($E$3=4),'Marks Entry 4th'!AW151,"")))))</f>
        <v/>
      </c>
      <c r="CU152" s="181" t="str">
        <f t="shared" si="187"/>
        <v/>
      </c>
      <c r="CV152" s="182">
        <f t="shared" si="188"/>
        <v>0</v>
      </c>
      <c r="CW152" s="182" t="str">
        <f t="shared" si="189"/>
        <v/>
      </c>
      <c r="CX152" s="182" t="str">
        <f t="shared" si="190"/>
        <v/>
      </c>
      <c r="CY152" s="147" t="str">
        <f t="shared" si="143"/>
        <v/>
      </c>
      <c r="CZ152" s="380" t="str">
        <f>IF(OR($E152="",$G152=""),"",IF(AND($E$3=1),'Marks Entry 1st'!AX151,IF(AND($E$3=2),'Marks Entry 2nd'!AX151,IF(AND($E$3=3),'Marks Entry 3rd'!AX151,IF(AND($E$3=4),'Marks Entry 4th'!AX151,"")))))</f>
        <v/>
      </c>
      <c r="DA152" s="380" t="str">
        <f>IF(OR($E152="",$G152=""),"",IF(AND($E$3=1),'Marks Entry 1st'!AY151,IF(AND($E$3=2),'Marks Entry 2nd'!AY151,IF(AND($E$3=3),'Marks Entry 3rd'!AY151,IF(AND($E$3=4),'Marks Entry 4th'!AY151,"")))))</f>
        <v/>
      </c>
      <c r="DB152" s="380" t="str">
        <f>IF(OR($E152="",$G152=""),"",IF(AND($E$3=1),'Marks Entry 1st'!AZ151,IF(AND($E$3=2),'Marks Entry 2nd'!AZ151,IF(AND($E$3=3),'Marks Entry 3rd'!AZ151,IF(AND($E$3=4),'Marks Entry 4th'!AZ151,"")))))</f>
        <v/>
      </c>
      <c r="DC152" s="181" t="str">
        <f t="shared" si="191"/>
        <v/>
      </c>
      <c r="DD152" s="182">
        <f t="shared" si="192"/>
        <v>0</v>
      </c>
      <c r="DE152" s="182" t="str">
        <f t="shared" si="193"/>
        <v/>
      </c>
      <c r="DF152" s="182" t="str">
        <f t="shared" si="194"/>
        <v/>
      </c>
      <c r="DG152" s="147" t="str">
        <f t="shared" si="144"/>
        <v/>
      </c>
      <c r="DH152" s="104" t="str">
        <f t="shared" si="145"/>
        <v/>
      </c>
      <c r="DI152" s="105" t="str">
        <f t="shared" si="146"/>
        <v/>
      </c>
      <c r="DJ152" s="111" t="str">
        <f t="shared" si="147"/>
        <v/>
      </c>
      <c r="DK152" s="112" t="str">
        <f t="shared" si="148"/>
        <v/>
      </c>
      <c r="DL152" s="386" t="str">
        <f t="shared" si="149"/>
        <v/>
      </c>
      <c r="DM152" s="72" t="str">
        <f>IF(OR($E152="",$G152=""),"",IF(AND($E$3=1),'Marks Entry 1st'!BA151,IF(AND($E$3=2),'Marks Entry 2nd'!BA151,IF(AND($E$3=3),'Marks Entry 3rd'!BA151,IF(AND($E$3=4),'Marks Entry 4th'!BA151,"")))))</f>
        <v/>
      </c>
      <c r="DN152" s="72" t="str">
        <f>IF(OR($E152="",$G152=""),"",IF(AND($E$3=1),'Marks Entry 1st'!BB151,IF(AND($E$3=2),'Marks Entry 2nd'!BB151,IF(AND($E$3=3),'Marks Entry 3rd'!BB151,IF(AND($E$3=4),'Marks Entry 4th'!BB151,"")))))</f>
        <v/>
      </c>
      <c r="DO152" s="328" t="str">
        <f t="shared" si="150"/>
        <v/>
      </c>
      <c r="DP152" s="73"/>
      <c r="DW152" s="75">
        <f>IF(AND($E$3=1),'Marks Entry 1st'!I151,IF(AND($E$3=2),'Marks Entry 2nd'!I151,IF(AND($E$3=3),'Marks Entry 3rd'!I151,IF(AND($E$3=4),'Marks Entry 4th'!I151,""))))</f>
        <v>0</v>
      </c>
    </row>
    <row r="153" spans="1:127" ht="18.899999999999999" customHeight="1">
      <c r="A153" s="94">
        <v>146</v>
      </c>
      <c r="B153" s="94" t="str">
        <f>IF(OR(DW153=0,DW153=""),"",IF(AND($E$3=1),'Marks Entry 1st'!I152,IF(AND($E$3=2),'Marks Entry 2nd'!I152,IF(AND($E$3=3),'Marks Entry 3rd'!I152,IF(AND($E$3=4),'Marks Entry 4th'!I152,"")))))</f>
        <v/>
      </c>
      <c r="C153" s="95" t="str">
        <f>IF(OR(B153=0,B153=""),"",IF(AND($E$3=1),'Marks Entry 1st'!B152,IF(AND($E$3=2),'Marks Entry 2nd'!B152,IF(AND($E$3=3),'Marks Entry 3rd'!B152,IF(AND($E$3=4),'Marks Entry 4th'!B152,"")))))</f>
        <v/>
      </c>
      <c r="D153" s="95" t="str">
        <f>IF(OR(B153=0,B153=""),"",IF(AND($E$3=1),'Marks Entry 1st'!C152,IF(AND($E$3=2),'Marks Entry 2nd'!C152,IF(AND($E$3=3),'Marks Entry 3rd'!C152,IF(AND($E$3=4),'Marks Entry 4th'!C152,"")))))</f>
        <v/>
      </c>
      <c r="E153" s="96" t="str">
        <f>IF(OR(B153=0,B153=""),"",IF(AND($E$3=1),'Marks Entry 1st'!E152,IF(AND($E$3=2),'Marks Entry 2nd'!E152,IF(AND($E$3=3),'Marks Entry 3rd'!E152,IF(AND($E$3=4),'Marks Entry 4th'!E152,"")))))</f>
        <v/>
      </c>
      <c r="F153" s="95" t="str">
        <f>IF(OR(B153=0,B153=""),"",IF(AND($E$3=1),'Marks Entry 1st'!D152,IF(AND($E$3=2),'Marks Entry 2nd'!D152,IF(AND($E$3=3),'Marks Entry 3rd'!D152,IF(AND($E$3=4),'Marks Entry 4th'!D152,"")))))</f>
        <v/>
      </c>
      <c r="G153" s="90" t="str">
        <f>IF(OR(B153=0,B153=""),"",IF(AND($E$3=1),'Marks Entry 1st'!F152,IF(AND($E$3=2),'Marks Entry 2nd'!F152,IF(AND($E$3=3),'Marks Entry 3rd'!F152,IF(AND($E$3=4),'Marks Entry 4th'!F152,"")))))</f>
        <v/>
      </c>
      <c r="H153" s="90" t="str">
        <f>IF(OR(B153=0,B153=""),"",IF(AND($E$3=1),'Marks Entry 1st'!G152,IF(AND($E$3=2),'Marks Entry 2nd'!G152,IF(AND($E$3=3),'Marks Entry 3rd'!G152,IF(AND($E$3=4),'Marks Entry 4th'!G152,"")))))</f>
        <v/>
      </c>
      <c r="I153" s="90" t="str">
        <f>IF(OR(B153=0,B153=""),"",IF(AND($E$3=1),'Marks Entry 1st'!H152,IF(AND($E$3=2),'Marks Entry 2nd'!H152,IF(AND($E$3=3),'Marks Entry 3rd'!H152,IF(AND($E$3=4),'Marks Entry 4th'!H152,"")))))</f>
        <v/>
      </c>
      <c r="J153" s="379" t="str">
        <f>IF(OR(B153=0,B153=""),"",IF(AND($E$3=1),'Marks Entry 1st'!J152,IF(AND($E$3=2),'Marks Entry 2nd'!J152,IF(AND($E$3=3),'Marks Entry 3rd'!J152,IF(AND($E$3=4),'Marks Entry 4th'!J152,"")))))</f>
        <v/>
      </c>
      <c r="K153" s="379" t="str">
        <f>IF(OR(B153=0,B153=""),"",IF(AND($E$3=1),'Marks Entry 1st'!K152,IF(AND($E$3=2),'Marks Entry 2nd'!K152,IF(AND($E$3=3),'Marks Entry 3rd'!K152,IF(AND($E$3=4),'Marks Entry 4th'!K152,"")))))</f>
        <v/>
      </c>
      <c r="L153" s="180" t="str">
        <f>IF(OR($E153="",$G153=""),"",IF(AND($E$3=1),'Marks Entry 1st'!L152,IF(AND($E$3=2),'Marks Entry 2nd'!L152,IF(AND($E$3=3),'Marks Entry 3rd'!L152,IF(AND($E$3=4),'Marks Entry 4th'!L152,"")))))</f>
        <v/>
      </c>
      <c r="M153" s="180" t="str">
        <f>IF(OR($E153="",$G153=""),"",IF(AND($E$3=1),'Marks Entry 1st'!M152,IF(AND($E$3=2),'Marks Entry 2nd'!M152,IF(AND($E$3=3),'Marks Entry 3rd'!M152,IF(AND($E$3=4),'Marks Entry 4th'!M152,"")))))</f>
        <v/>
      </c>
      <c r="N153" s="87" t="str">
        <f t="shared" si="151"/>
        <v/>
      </c>
      <c r="O153" s="180" t="str">
        <f>IF(OR($E153="",$G153=""),"",IF(AND($E$3=1),'Marks Entry 1st'!N152,IF(AND($E$3=2),'Marks Entry 2nd'!N152,IF(AND($E$3=3),'Marks Entry 3rd'!N152,IF(AND($E$3=4),'Marks Entry 4th'!N152,"")))))</f>
        <v/>
      </c>
      <c r="P153" s="180" t="str">
        <f>IF(OR($E153="",$G153=""),"",IF(AND($E$3=1),'Marks Entry 1st'!O152,IF(AND($E$3=2),'Marks Entry 2nd'!O152,IF(AND($E$3=3),'Marks Entry 3rd'!O152,IF(AND($E$3=4),'Marks Entry 4th'!O152,"")))))</f>
        <v/>
      </c>
      <c r="Q153" s="180" t="str">
        <f>IF(OR($E153="",$G153=""),"",IF(AND($E$3=1),'Marks Entry 1st'!P152,IF(AND($E$3=2),'Marks Entry 2nd'!P152,IF(AND($E$3=3),'Marks Entry 3rd'!P152,IF(AND($E$3=4),'Marks Entry 4th'!P152,"")))))</f>
        <v/>
      </c>
      <c r="R153" s="91" t="str">
        <f t="shared" si="152"/>
        <v/>
      </c>
      <c r="S153" s="87">
        <f t="shared" si="153"/>
        <v>0</v>
      </c>
      <c r="T153" s="93" t="str">
        <f>IF(OR($E153="",$G153=""),"",IF(AND($E$3=1),'Marks Entry 1st'!Q152,IF(AND($E$3=2),'Marks Entry 2nd'!Q152,IF(AND($E$3=3),'Marks Entry 3rd'!Q152,IF(AND($E$3=4),'Marks Entry 4th'!Q152,"")))))</f>
        <v/>
      </c>
      <c r="U153" s="93" t="str">
        <f>IF(OR($E153="",$G153=""),"",IF(AND($E$3=1),'Marks Entry 1st'!R152,IF(AND($E$3=2),'Marks Entry 2nd'!R152,IF(AND($E$3=3),'Marks Entry 3rd'!R152,IF(AND($E$3=4),'Marks Entry 4th'!R152,"")))))</f>
        <v/>
      </c>
      <c r="V153" s="93" t="str">
        <f>IF(OR($E153="",$G153=""),"",IF(AND($E$3=1),'Marks Entry 1st'!S152,IF(AND($E$3=2),'Marks Entry 2nd'!S152,IF(AND($E$3=3),'Marks Entry 3rd'!S152,IF(AND($E$3=4),'Marks Entry 4th'!S152,"")))))</f>
        <v/>
      </c>
      <c r="W153" s="92" t="str">
        <f t="shared" si="154"/>
        <v/>
      </c>
      <c r="X153" s="87" t="str">
        <f t="shared" si="155"/>
        <v/>
      </c>
      <c r="Y153" s="144">
        <f t="shared" si="156"/>
        <v>0</v>
      </c>
      <c r="Z153" s="144" t="str">
        <f t="shared" si="157"/>
        <v/>
      </c>
      <c r="AA153" s="144" t="str">
        <f t="shared" si="130"/>
        <v/>
      </c>
      <c r="AB153" s="144" t="str">
        <f t="shared" si="158"/>
        <v/>
      </c>
      <c r="AC153" s="144" t="str">
        <f t="shared" si="131"/>
        <v/>
      </c>
      <c r="AD153" s="148" t="str">
        <f t="shared" si="132"/>
        <v/>
      </c>
      <c r="AE153" s="180" t="str">
        <f>IF(OR($E153="",$G153=""),"",IF(AND($E$3=1),'Marks Entry 1st'!T152,IF(AND($E$3=2),'Marks Entry 2nd'!T152,IF(AND($E$3=3),'Marks Entry 3rd'!T152,IF(AND($E$3=4),'Marks Entry 4th'!T152,"")))))</f>
        <v/>
      </c>
      <c r="AF153" s="180" t="str">
        <f>IF(OR($E153="",$G153=""),"",IF(AND($E$3=1),'Marks Entry 1st'!U152,IF(AND($E$3=2),'Marks Entry 2nd'!U152,IF(AND($E$3=3),'Marks Entry 3rd'!U152,IF(AND($E$3=4),'Marks Entry 4th'!U152,"")))))</f>
        <v/>
      </c>
      <c r="AG153" s="87" t="str">
        <f t="shared" si="159"/>
        <v/>
      </c>
      <c r="AH153" s="180" t="str">
        <f>IF(OR($E153="",$G153=""),"",IF(AND($E$3=1),'Marks Entry 1st'!V152,IF(AND($E$3=2),'Marks Entry 2nd'!V152,IF(AND($E$3=3),'Marks Entry 3rd'!V152,IF(AND($E$3=4),'Marks Entry 4th'!V152,"")))))</f>
        <v/>
      </c>
      <c r="AI153" s="180" t="str">
        <f>IF(OR($E153="",$G153=""),"",IF(AND($E$3=1),'Marks Entry 1st'!W152,IF(AND($E$3=2),'Marks Entry 2nd'!W152,IF(AND($E$3=3),'Marks Entry 3rd'!W152,IF(AND($E$3=4),'Marks Entry 4th'!W152,"")))))</f>
        <v/>
      </c>
      <c r="AJ153" s="180" t="str">
        <f>IF(OR($E153="",$G153=""),"",IF(AND($E$3=1),'Marks Entry 1st'!X152,IF(AND($E$3=2),'Marks Entry 2nd'!X152,IF(AND($E$3=3),'Marks Entry 3rd'!X152,IF(AND($E$3=4),'Marks Entry 4th'!X152,"")))))</f>
        <v/>
      </c>
      <c r="AK153" s="91" t="str">
        <f t="shared" si="160"/>
        <v/>
      </c>
      <c r="AL153" s="87">
        <f t="shared" si="161"/>
        <v>0</v>
      </c>
      <c r="AM153" s="93" t="str">
        <f>IF(OR($E153="",$G153=""),"",IF(AND($E$3=1),'Marks Entry 1st'!Y152,IF(AND($E$3=2),'Marks Entry 2nd'!Y152,IF(AND($E$3=3),'Marks Entry 3rd'!Y152,IF(AND($E$3=4),'Marks Entry 4th'!Y152,"")))))</f>
        <v/>
      </c>
      <c r="AN153" s="93" t="str">
        <f>IF(OR($E153="",$G153=""),"",IF(AND($E$3=1),'Marks Entry 1st'!Z152,IF(AND($E$3=2),'Marks Entry 2nd'!Z152,IF(AND($E$3=3),'Marks Entry 3rd'!Z152,IF(AND($E$3=4),'Marks Entry 4th'!Z152,"")))))</f>
        <v/>
      </c>
      <c r="AO153" s="93" t="str">
        <f>IF(OR($E153="",$G153=""),"",IF(AND($E$3=1),'Marks Entry 1st'!AA152,IF(AND($E$3=2),'Marks Entry 2nd'!AA152,IF(AND($E$3=3),'Marks Entry 3rd'!AA152,IF(AND($E$3=4),'Marks Entry 4th'!AA152,"")))))</f>
        <v/>
      </c>
      <c r="AP153" s="92" t="str">
        <f t="shared" si="162"/>
        <v/>
      </c>
      <c r="AQ153" s="87" t="str">
        <f t="shared" si="163"/>
        <v/>
      </c>
      <c r="AR153" s="144">
        <f t="shared" si="164"/>
        <v>0</v>
      </c>
      <c r="AS153" s="144" t="str">
        <f t="shared" si="165"/>
        <v/>
      </c>
      <c r="AT153" s="144" t="str">
        <f t="shared" si="133"/>
        <v/>
      </c>
      <c r="AU153" s="144" t="str">
        <f t="shared" si="166"/>
        <v/>
      </c>
      <c r="AV153" s="144" t="str">
        <f t="shared" si="134"/>
        <v/>
      </c>
      <c r="AW153" s="148" t="str">
        <f t="shared" si="135"/>
        <v/>
      </c>
      <c r="AX153" s="180" t="str">
        <f>IF(OR($E153="",$G153=""),"",IF(AND($E$3=1),'Marks Entry 1st'!AB152,IF(AND($E$3=2),'Marks Entry 2nd'!AB152,IF(AND($E$3=3),'Marks Entry 3rd'!AB152,IF(AND($E$3=4),'Marks Entry 4th'!AB152,"")))))</f>
        <v/>
      </c>
      <c r="AY153" s="180" t="str">
        <f>IF(OR($E153="",$G153=""),"",IF(AND($E$3=1),'Marks Entry 1st'!AC152,IF(AND($E$3=2),'Marks Entry 2nd'!AC152,IF(AND($E$3=3),'Marks Entry 3rd'!AC152,IF(AND($E$3=4),'Marks Entry 4th'!AC152,"")))))</f>
        <v/>
      </c>
      <c r="AZ153" s="87" t="str">
        <f t="shared" si="167"/>
        <v/>
      </c>
      <c r="BA153" s="180" t="str">
        <f>IF(OR($E153="",$G153=""),"",IF(AND($E$3=1),'Marks Entry 1st'!AD152,IF(AND($E$3=2),'Marks Entry 2nd'!AD152,IF(AND($E$3=3),'Marks Entry 3rd'!AD152,IF(AND($E$3=4),'Marks Entry 4th'!AD152,"")))))</f>
        <v/>
      </c>
      <c r="BB153" s="180" t="str">
        <f>IF(OR($E153="",$G153=""),"",IF(AND($E$3=1),'Marks Entry 1st'!AE152,IF(AND($E$3=2),'Marks Entry 2nd'!AE152,IF(AND($E$3=3),'Marks Entry 3rd'!AE152,IF(AND($E$3=4),'Marks Entry 4th'!AE152,"")))))</f>
        <v/>
      </c>
      <c r="BC153" s="180" t="str">
        <f>IF(OR($E153="",$G153=""),"",IF(AND($E$3=1),'Marks Entry 1st'!AF152,IF(AND($E$3=2),'Marks Entry 2nd'!AF152,IF(AND($E$3=3),'Marks Entry 3rd'!AF152,IF(AND($E$3=4),'Marks Entry 4th'!AF152,"")))))</f>
        <v/>
      </c>
      <c r="BD153" s="91" t="str">
        <f t="shared" si="168"/>
        <v/>
      </c>
      <c r="BE153" s="87">
        <f t="shared" si="169"/>
        <v>0</v>
      </c>
      <c r="BF153" s="93" t="str">
        <f>IF(OR($E153="",$G153=""),"",IF(AND($E$3=1),'Marks Entry 1st'!AG152,IF(AND($E$3=2),'Marks Entry 2nd'!AG152,IF(AND($E$3=3),'Marks Entry 3rd'!AG152,IF(AND($E$3=4),'Marks Entry 4th'!AG152,"")))))</f>
        <v/>
      </c>
      <c r="BG153" s="93" t="str">
        <f>IF(OR($E153="",$G153=""),"",IF(AND($E$3=1),'Marks Entry 1st'!AH152,IF(AND($E$3=2),'Marks Entry 2nd'!AH152,IF(AND($E$3=3),'Marks Entry 3rd'!AH152,IF(AND($E$3=4),'Marks Entry 4th'!AH152,"")))))</f>
        <v/>
      </c>
      <c r="BH153" s="93" t="str">
        <f>IF(OR($E153="",$G153=""),"",IF(AND($E$3=1),'Marks Entry 1st'!AI152,IF(AND($E$3=2),'Marks Entry 2nd'!AI152,IF(AND($E$3=3),'Marks Entry 3rd'!AI152,IF(AND($E$3=4),'Marks Entry 4th'!AI152,"")))))</f>
        <v/>
      </c>
      <c r="BI153" s="92" t="str">
        <f t="shared" si="170"/>
        <v/>
      </c>
      <c r="BJ153" s="87" t="str">
        <f t="shared" si="171"/>
        <v/>
      </c>
      <c r="BK153" s="144">
        <f t="shared" si="172"/>
        <v>0</v>
      </c>
      <c r="BL153" s="144" t="str">
        <f t="shared" si="173"/>
        <v/>
      </c>
      <c r="BM153" s="144" t="str">
        <f t="shared" si="136"/>
        <v/>
      </c>
      <c r="BN153" s="144" t="str">
        <f t="shared" si="174"/>
        <v/>
      </c>
      <c r="BO153" s="144" t="str">
        <f t="shared" si="137"/>
        <v/>
      </c>
      <c r="BP153" s="148" t="str">
        <f t="shared" si="138"/>
        <v/>
      </c>
      <c r="BQ153" s="180" t="str">
        <f>IF(OR($E153="",$G153=""),"",IF(AND($E$3=1),'Marks Entry 1st'!AJ152,IF(AND($E$3=2),'Marks Entry 2nd'!AJ152,IF(AND($E$3=3),'Marks Entry 3rd'!AJ152,IF(AND($E$3=4),'Marks Entry 4th'!AJ152,"")))))</f>
        <v/>
      </c>
      <c r="BR153" s="180" t="str">
        <f>IF(OR($E153="",$G153=""),"",IF(AND($E$3=1),'Marks Entry 1st'!AK152,IF(AND($E$3=2),'Marks Entry 2nd'!AK152,IF(AND($E$3=3),'Marks Entry 3rd'!AK152,IF(AND($E$3=4),'Marks Entry 4th'!AK152,"")))))</f>
        <v/>
      </c>
      <c r="BS153" s="87" t="str">
        <f t="shared" si="175"/>
        <v/>
      </c>
      <c r="BT153" s="180" t="str">
        <f>IF(OR($E153="",$G153=""),"",IF(AND($E$3=1),'Marks Entry 1st'!AL152,IF(AND($E$3=2),'Marks Entry 2nd'!AL152,IF(AND($E$3=3),'Marks Entry 3rd'!AL152,IF(AND($E$3=4),'Marks Entry 4th'!AL152,"")))))</f>
        <v/>
      </c>
      <c r="BU153" s="180" t="str">
        <f>IF(OR($E153="",$G153=""),"",IF(AND($E$3=1),'Marks Entry 1st'!AM152,IF(AND($E$3=2),'Marks Entry 2nd'!AM152,IF(AND($E$3=3),'Marks Entry 3rd'!AM152,IF(AND($E$3=4),'Marks Entry 4th'!AM152,"")))))</f>
        <v/>
      </c>
      <c r="BV153" s="180" t="str">
        <f>IF(OR($E153="",$G153=""),"",IF(AND($E$3=1),'Marks Entry 1st'!AN152,IF(AND($E$3=2),'Marks Entry 2nd'!AN152,IF(AND($E$3=3),'Marks Entry 3rd'!AN152,IF(AND($E$3=4),'Marks Entry 4th'!AN152,"")))))</f>
        <v/>
      </c>
      <c r="BW153" s="91" t="str">
        <f t="shared" si="176"/>
        <v/>
      </c>
      <c r="BX153" s="87">
        <f t="shared" si="177"/>
        <v>0</v>
      </c>
      <c r="BY153" s="93" t="str">
        <f>IF(OR($E153="",$G153=""),"",IF(AND($E$3=1),'Marks Entry 1st'!AO152,IF(AND($E$3=2),'Marks Entry 2nd'!AO152,IF(AND($E$3=3),'Marks Entry 3rd'!AO152,IF(AND($E$3=4),'Marks Entry 4th'!AO152,"")))))</f>
        <v/>
      </c>
      <c r="BZ153" s="93" t="str">
        <f>IF(OR($E153="",$G153=""),"",IF(AND($E$3=1),'Marks Entry 1st'!AP152,IF(AND($E$3=2),'Marks Entry 2nd'!AP152,IF(AND($E$3=3),'Marks Entry 3rd'!AP152,IF(AND($E$3=4),'Marks Entry 4th'!AP152,"")))))</f>
        <v/>
      </c>
      <c r="CA153" s="93" t="str">
        <f>IF(OR($E153="",$G153=""),"",IF(AND($E$3=1),'Marks Entry 1st'!AQ152,IF(AND($E$3=2),'Marks Entry 2nd'!AQ152,IF(AND($E$3=3),'Marks Entry 3rd'!AQ152,IF(AND($E$3=4),'Marks Entry 4th'!AQ152,"")))))</f>
        <v/>
      </c>
      <c r="CB153" s="92" t="str">
        <f t="shared" si="178"/>
        <v/>
      </c>
      <c r="CC153" s="87" t="str">
        <f t="shared" si="179"/>
        <v/>
      </c>
      <c r="CD153" s="144">
        <f t="shared" si="180"/>
        <v>0</v>
      </c>
      <c r="CE153" s="144" t="str">
        <f t="shared" si="181"/>
        <v/>
      </c>
      <c r="CF153" s="144" t="str">
        <f t="shared" si="139"/>
        <v/>
      </c>
      <c r="CG153" s="144" t="str">
        <f t="shared" si="182"/>
        <v/>
      </c>
      <c r="CH153" s="144" t="str">
        <f t="shared" si="140"/>
        <v/>
      </c>
      <c r="CI153" s="148" t="str">
        <f t="shared" si="141"/>
        <v/>
      </c>
      <c r="CJ153" s="380" t="str">
        <f>IF(OR($E153="",$G153=""),"",IF(AND($E$3=1),'Marks Entry 1st'!AR152,IF(AND($E$3=2),'Marks Entry 2nd'!AR152,IF(AND($E$3=3),'Marks Entry 3rd'!AR152,IF(AND($E$3=4),'Marks Entry 4th'!AR152,"")))))</f>
        <v/>
      </c>
      <c r="CK153" s="380" t="str">
        <f>IF(OR($E153="",$G153=""),"",IF(AND($E$3=1),'Marks Entry 1st'!AS152,IF(AND($E$3=2),'Marks Entry 2nd'!AS152,IF(AND($E$3=3),'Marks Entry 3rd'!AS152,IF(AND($E$3=4),'Marks Entry 4th'!AS152,"")))))</f>
        <v/>
      </c>
      <c r="CL153" s="380" t="str">
        <f>IF(OR($E153="",$G153=""),"",IF(AND($E$3=1),'Marks Entry 1st'!AT152,IF(AND($E$3=2),'Marks Entry 2nd'!AT152,IF(AND($E$3=3),'Marks Entry 3rd'!AT152,IF(AND($E$3=4),'Marks Entry 4th'!AT152,"")))))</f>
        <v/>
      </c>
      <c r="CM153" s="181" t="str">
        <f t="shared" si="183"/>
        <v/>
      </c>
      <c r="CN153" s="182">
        <f t="shared" si="184"/>
        <v>0</v>
      </c>
      <c r="CO153" s="182" t="str">
        <f t="shared" si="185"/>
        <v/>
      </c>
      <c r="CP153" s="182" t="str">
        <f t="shared" si="186"/>
        <v/>
      </c>
      <c r="CQ153" s="147" t="str">
        <f t="shared" si="142"/>
        <v/>
      </c>
      <c r="CR153" s="380" t="str">
        <f>IF(OR($E153="",$G153=""),"",IF(AND($E$3=1),'Marks Entry 1st'!AU152,IF(AND($E$3=2),'Marks Entry 2nd'!AU152,IF(AND($E$3=3),'Marks Entry 3rd'!AU152,IF(AND($E$3=4),'Marks Entry 4th'!AU152,"")))))</f>
        <v/>
      </c>
      <c r="CS153" s="380" t="str">
        <f>IF(OR($E153="",$G153=""),"",IF(AND($E$3=1),'Marks Entry 1st'!AV152,IF(AND($E$3=2),'Marks Entry 2nd'!AV152,IF(AND($E$3=3),'Marks Entry 3rd'!AV152,IF(AND($E$3=4),'Marks Entry 4th'!AV152,"")))))</f>
        <v/>
      </c>
      <c r="CT153" s="380" t="str">
        <f>IF(OR($E153="",$G153=""),"",IF(AND($E$3=1),'Marks Entry 1st'!AW152,IF(AND($E$3=2),'Marks Entry 2nd'!AW152,IF(AND($E$3=3),'Marks Entry 3rd'!AW152,IF(AND($E$3=4),'Marks Entry 4th'!AW152,"")))))</f>
        <v/>
      </c>
      <c r="CU153" s="181" t="str">
        <f t="shared" si="187"/>
        <v/>
      </c>
      <c r="CV153" s="182">
        <f t="shared" si="188"/>
        <v>0</v>
      </c>
      <c r="CW153" s="182" t="str">
        <f t="shared" si="189"/>
        <v/>
      </c>
      <c r="CX153" s="182" t="str">
        <f t="shared" si="190"/>
        <v/>
      </c>
      <c r="CY153" s="147" t="str">
        <f t="shared" si="143"/>
        <v/>
      </c>
      <c r="CZ153" s="380" t="str">
        <f>IF(OR($E153="",$G153=""),"",IF(AND($E$3=1),'Marks Entry 1st'!AX152,IF(AND($E$3=2),'Marks Entry 2nd'!AX152,IF(AND($E$3=3),'Marks Entry 3rd'!AX152,IF(AND($E$3=4),'Marks Entry 4th'!AX152,"")))))</f>
        <v/>
      </c>
      <c r="DA153" s="380" t="str">
        <f>IF(OR($E153="",$G153=""),"",IF(AND($E$3=1),'Marks Entry 1st'!AY152,IF(AND($E$3=2),'Marks Entry 2nd'!AY152,IF(AND($E$3=3),'Marks Entry 3rd'!AY152,IF(AND($E$3=4),'Marks Entry 4th'!AY152,"")))))</f>
        <v/>
      </c>
      <c r="DB153" s="380" t="str">
        <f>IF(OR($E153="",$G153=""),"",IF(AND($E$3=1),'Marks Entry 1st'!AZ152,IF(AND($E$3=2),'Marks Entry 2nd'!AZ152,IF(AND($E$3=3),'Marks Entry 3rd'!AZ152,IF(AND($E$3=4),'Marks Entry 4th'!AZ152,"")))))</f>
        <v/>
      </c>
      <c r="DC153" s="181" t="str">
        <f t="shared" si="191"/>
        <v/>
      </c>
      <c r="DD153" s="182">
        <f t="shared" si="192"/>
        <v>0</v>
      </c>
      <c r="DE153" s="182" t="str">
        <f t="shared" si="193"/>
        <v/>
      </c>
      <c r="DF153" s="182" t="str">
        <f t="shared" si="194"/>
        <v/>
      </c>
      <c r="DG153" s="147" t="str">
        <f t="shared" si="144"/>
        <v/>
      </c>
      <c r="DH153" s="104" t="str">
        <f t="shared" si="145"/>
        <v/>
      </c>
      <c r="DI153" s="105" t="str">
        <f t="shared" si="146"/>
        <v/>
      </c>
      <c r="DJ153" s="111" t="str">
        <f t="shared" si="147"/>
        <v/>
      </c>
      <c r="DK153" s="112" t="str">
        <f t="shared" si="148"/>
        <v/>
      </c>
      <c r="DL153" s="386" t="str">
        <f t="shared" si="149"/>
        <v/>
      </c>
      <c r="DM153" s="72" t="str">
        <f>IF(OR($E153="",$G153=""),"",IF(AND($E$3=1),'Marks Entry 1st'!BA152,IF(AND($E$3=2),'Marks Entry 2nd'!BA152,IF(AND($E$3=3),'Marks Entry 3rd'!BA152,IF(AND($E$3=4),'Marks Entry 4th'!BA152,"")))))</f>
        <v/>
      </c>
      <c r="DN153" s="72" t="str">
        <f>IF(OR($E153="",$G153=""),"",IF(AND($E$3=1),'Marks Entry 1st'!BB152,IF(AND($E$3=2),'Marks Entry 2nd'!BB152,IF(AND($E$3=3),'Marks Entry 3rd'!BB152,IF(AND($E$3=4),'Marks Entry 4th'!BB152,"")))))</f>
        <v/>
      </c>
      <c r="DO153" s="328" t="str">
        <f t="shared" si="150"/>
        <v/>
      </c>
      <c r="DP153" s="73"/>
      <c r="DW153" s="75">
        <f>IF(AND($E$3=1),'Marks Entry 1st'!I152,IF(AND($E$3=2),'Marks Entry 2nd'!I152,IF(AND($E$3=3),'Marks Entry 3rd'!I152,IF(AND($E$3=4),'Marks Entry 4th'!I152,""))))</f>
        <v>0</v>
      </c>
    </row>
    <row r="154" spans="1:127" ht="18.899999999999999" customHeight="1">
      <c r="A154" s="94">
        <v>147</v>
      </c>
      <c r="B154" s="94" t="str">
        <f>IF(OR(DW154=0,DW154=""),"",IF(AND($E$3=1),'Marks Entry 1st'!I153,IF(AND($E$3=2),'Marks Entry 2nd'!I153,IF(AND($E$3=3),'Marks Entry 3rd'!I153,IF(AND($E$3=4),'Marks Entry 4th'!I153,"")))))</f>
        <v/>
      </c>
      <c r="C154" s="95" t="str">
        <f>IF(OR(B154=0,B154=""),"",IF(AND($E$3=1),'Marks Entry 1st'!B153,IF(AND($E$3=2),'Marks Entry 2nd'!B153,IF(AND($E$3=3),'Marks Entry 3rd'!B153,IF(AND($E$3=4),'Marks Entry 4th'!B153,"")))))</f>
        <v/>
      </c>
      <c r="D154" s="95" t="str">
        <f>IF(OR(B154=0,B154=""),"",IF(AND($E$3=1),'Marks Entry 1st'!C153,IF(AND($E$3=2),'Marks Entry 2nd'!C153,IF(AND($E$3=3),'Marks Entry 3rd'!C153,IF(AND($E$3=4),'Marks Entry 4th'!C153,"")))))</f>
        <v/>
      </c>
      <c r="E154" s="96" t="str">
        <f>IF(OR(B154=0,B154=""),"",IF(AND($E$3=1),'Marks Entry 1st'!E153,IF(AND($E$3=2),'Marks Entry 2nd'!E153,IF(AND($E$3=3),'Marks Entry 3rd'!E153,IF(AND($E$3=4),'Marks Entry 4th'!E153,"")))))</f>
        <v/>
      </c>
      <c r="F154" s="95" t="str">
        <f>IF(OR(B154=0,B154=""),"",IF(AND($E$3=1),'Marks Entry 1st'!D153,IF(AND($E$3=2),'Marks Entry 2nd'!D153,IF(AND($E$3=3),'Marks Entry 3rd'!D153,IF(AND($E$3=4),'Marks Entry 4th'!D153,"")))))</f>
        <v/>
      </c>
      <c r="G154" s="90" t="str">
        <f>IF(OR(B154=0,B154=""),"",IF(AND($E$3=1),'Marks Entry 1st'!F153,IF(AND($E$3=2),'Marks Entry 2nd'!F153,IF(AND($E$3=3),'Marks Entry 3rd'!F153,IF(AND($E$3=4),'Marks Entry 4th'!F153,"")))))</f>
        <v/>
      </c>
      <c r="H154" s="90" t="str">
        <f>IF(OR(B154=0,B154=""),"",IF(AND($E$3=1),'Marks Entry 1st'!G153,IF(AND($E$3=2),'Marks Entry 2nd'!G153,IF(AND($E$3=3),'Marks Entry 3rd'!G153,IF(AND($E$3=4),'Marks Entry 4th'!G153,"")))))</f>
        <v/>
      </c>
      <c r="I154" s="90" t="str">
        <f>IF(OR(B154=0,B154=""),"",IF(AND($E$3=1),'Marks Entry 1st'!H153,IF(AND($E$3=2),'Marks Entry 2nd'!H153,IF(AND($E$3=3),'Marks Entry 3rd'!H153,IF(AND($E$3=4),'Marks Entry 4th'!H153,"")))))</f>
        <v/>
      </c>
      <c r="J154" s="379" t="str">
        <f>IF(OR(B154=0,B154=""),"",IF(AND($E$3=1),'Marks Entry 1st'!J153,IF(AND($E$3=2),'Marks Entry 2nd'!J153,IF(AND($E$3=3),'Marks Entry 3rd'!J153,IF(AND($E$3=4),'Marks Entry 4th'!J153,"")))))</f>
        <v/>
      </c>
      <c r="K154" s="379" t="str">
        <f>IF(OR(B154=0,B154=""),"",IF(AND($E$3=1),'Marks Entry 1st'!K153,IF(AND($E$3=2),'Marks Entry 2nd'!K153,IF(AND($E$3=3),'Marks Entry 3rd'!K153,IF(AND($E$3=4),'Marks Entry 4th'!K153,"")))))</f>
        <v/>
      </c>
      <c r="L154" s="180" t="str">
        <f>IF(OR($E154="",$G154=""),"",IF(AND($E$3=1),'Marks Entry 1st'!L153,IF(AND($E$3=2),'Marks Entry 2nd'!L153,IF(AND($E$3=3),'Marks Entry 3rd'!L153,IF(AND($E$3=4),'Marks Entry 4th'!L153,"")))))</f>
        <v/>
      </c>
      <c r="M154" s="180" t="str">
        <f>IF(OR($E154="",$G154=""),"",IF(AND($E$3=1),'Marks Entry 1st'!M153,IF(AND($E$3=2),'Marks Entry 2nd'!M153,IF(AND($E$3=3),'Marks Entry 3rd'!M153,IF(AND($E$3=4),'Marks Entry 4th'!M153,"")))))</f>
        <v/>
      </c>
      <c r="N154" s="87" t="str">
        <f t="shared" si="151"/>
        <v/>
      </c>
      <c r="O154" s="180" t="str">
        <f>IF(OR($E154="",$G154=""),"",IF(AND($E$3=1),'Marks Entry 1st'!N153,IF(AND($E$3=2),'Marks Entry 2nd'!N153,IF(AND($E$3=3),'Marks Entry 3rd'!N153,IF(AND($E$3=4),'Marks Entry 4th'!N153,"")))))</f>
        <v/>
      </c>
      <c r="P154" s="180" t="str">
        <f>IF(OR($E154="",$G154=""),"",IF(AND($E$3=1),'Marks Entry 1st'!O153,IF(AND($E$3=2),'Marks Entry 2nd'!O153,IF(AND($E$3=3),'Marks Entry 3rd'!O153,IF(AND($E$3=4),'Marks Entry 4th'!O153,"")))))</f>
        <v/>
      </c>
      <c r="Q154" s="180" t="str">
        <f>IF(OR($E154="",$G154=""),"",IF(AND($E$3=1),'Marks Entry 1st'!P153,IF(AND($E$3=2),'Marks Entry 2nd'!P153,IF(AND($E$3=3),'Marks Entry 3rd'!P153,IF(AND($E$3=4),'Marks Entry 4th'!P153,"")))))</f>
        <v/>
      </c>
      <c r="R154" s="91" t="str">
        <f t="shared" si="152"/>
        <v/>
      </c>
      <c r="S154" s="87">
        <f t="shared" si="153"/>
        <v>0</v>
      </c>
      <c r="T154" s="93" t="str">
        <f>IF(OR($E154="",$G154=""),"",IF(AND($E$3=1),'Marks Entry 1st'!Q153,IF(AND($E$3=2),'Marks Entry 2nd'!Q153,IF(AND($E$3=3),'Marks Entry 3rd'!Q153,IF(AND($E$3=4),'Marks Entry 4th'!Q153,"")))))</f>
        <v/>
      </c>
      <c r="U154" s="93" t="str">
        <f>IF(OR($E154="",$G154=""),"",IF(AND($E$3=1),'Marks Entry 1st'!R153,IF(AND($E$3=2),'Marks Entry 2nd'!R153,IF(AND($E$3=3),'Marks Entry 3rd'!R153,IF(AND($E$3=4),'Marks Entry 4th'!R153,"")))))</f>
        <v/>
      </c>
      <c r="V154" s="93" t="str">
        <f>IF(OR($E154="",$G154=""),"",IF(AND($E$3=1),'Marks Entry 1st'!S153,IF(AND($E$3=2),'Marks Entry 2nd'!S153,IF(AND($E$3=3),'Marks Entry 3rd'!S153,IF(AND($E$3=4),'Marks Entry 4th'!S153,"")))))</f>
        <v/>
      </c>
      <c r="W154" s="92" t="str">
        <f t="shared" si="154"/>
        <v/>
      </c>
      <c r="X154" s="87" t="str">
        <f t="shared" si="155"/>
        <v/>
      </c>
      <c r="Y154" s="144">
        <f t="shared" si="156"/>
        <v>0</v>
      </c>
      <c r="Z154" s="144" t="str">
        <f t="shared" si="157"/>
        <v/>
      </c>
      <c r="AA154" s="144" t="str">
        <f t="shared" si="130"/>
        <v/>
      </c>
      <c r="AB154" s="144" t="str">
        <f t="shared" si="158"/>
        <v/>
      </c>
      <c r="AC154" s="144" t="str">
        <f t="shared" si="131"/>
        <v/>
      </c>
      <c r="AD154" s="148" t="str">
        <f t="shared" si="132"/>
        <v/>
      </c>
      <c r="AE154" s="180" t="str">
        <f>IF(OR($E154="",$G154=""),"",IF(AND($E$3=1),'Marks Entry 1st'!T153,IF(AND($E$3=2),'Marks Entry 2nd'!T153,IF(AND($E$3=3),'Marks Entry 3rd'!T153,IF(AND($E$3=4),'Marks Entry 4th'!T153,"")))))</f>
        <v/>
      </c>
      <c r="AF154" s="180" t="str">
        <f>IF(OR($E154="",$G154=""),"",IF(AND($E$3=1),'Marks Entry 1st'!U153,IF(AND($E$3=2),'Marks Entry 2nd'!U153,IF(AND($E$3=3),'Marks Entry 3rd'!U153,IF(AND($E$3=4),'Marks Entry 4th'!U153,"")))))</f>
        <v/>
      </c>
      <c r="AG154" s="87" t="str">
        <f t="shared" si="159"/>
        <v/>
      </c>
      <c r="AH154" s="180" t="str">
        <f>IF(OR($E154="",$G154=""),"",IF(AND($E$3=1),'Marks Entry 1st'!V153,IF(AND($E$3=2),'Marks Entry 2nd'!V153,IF(AND($E$3=3),'Marks Entry 3rd'!V153,IF(AND($E$3=4),'Marks Entry 4th'!V153,"")))))</f>
        <v/>
      </c>
      <c r="AI154" s="180" t="str">
        <f>IF(OR($E154="",$G154=""),"",IF(AND($E$3=1),'Marks Entry 1st'!W153,IF(AND($E$3=2),'Marks Entry 2nd'!W153,IF(AND($E$3=3),'Marks Entry 3rd'!W153,IF(AND($E$3=4),'Marks Entry 4th'!W153,"")))))</f>
        <v/>
      </c>
      <c r="AJ154" s="180" t="str">
        <f>IF(OR($E154="",$G154=""),"",IF(AND($E$3=1),'Marks Entry 1st'!X153,IF(AND($E$3=2),'Marks Entry 2nd'!X153,IF(AND($E$3=3),'Marks Entry 3rd'!X153,IF(AND($E$3=4),'Marks Entry 4th'!X153,"")))))</f>
        <v/>
      </c>
      <c r="AK154" s="91" t="str">
        <f t="shared" si="160"/>
        <v/>
      </c>
      <c r="AL154" s="87">
        <f t="shared" si="161"/>
        <v>0</v>
      </c>
      <c r="AM154" s="93" t="str">
        <f>IF(OR($E154="",$G154=""),"",IF(AND($E$3=1),'Marks Entry 1st'!Y153,IF(AND($E$3=2),'Marks Entry 2nd'!Y153,IF(AND($E$3=3),'Marks Entry 3rd'!Y153,IF(AND($E$3=4),'Marks Entry 4th'!Y153,"")))))</f>
        <v/>
      </c>
      <c r="AN154" s="93" t="str">
        <f>IF(OR($E154="",$G154=""),"",IF(AND($E$3=1),'Marks Entry 1st'!Z153,IF(AND($E$3=2),'Marks Entry 2nd'!Z153,IF(AND($E$3=3),'Marks Entry 3rd'!Z153,IF(AND($E$3=4),'Marks Entry 4th'!Z153,"")))))</f>
        <v/>
      </c>
      <c r="AO154" s="93" t="str">
        <f>IF(OR($E154="",$G154=""),"",IF(AND($E$3=1),'Marks Entry 1st'!AA153,IF(AND($E$3=2),'Marks Entry 2nd'!AA153,IF(AND($E$3=3),'Marks Entry 3rd'!AA153,IF(AND($E$3=4),'Marks Entry 4th'!AA153,"")))))</f>
        <v/>
      </c>
      <c r="AP154" s="92" t="str">
        <f t="shared" si="162"/>
        <v/>
      </c>
      <c r="AQ154" s="87" t="str">
        <f t="shared" si="163"/>
        <v/>
      </c>
      <c r="AR154" s="144">
        <f t="shared" si="164"/>
        <v>0</v>
      </c>
      <c r="AS154" s="144" t="str">
        <f t="shared" si="165"/>
        <v/>
      </c>
      <c r="AT154" s="144" t="str">
        <f t="shared" si="133"/>
        <v/>
      </c>
      <c r="AU154" s="144" t="str">
        <f t="shared" si="166"/>
        <v/>
      </c>
      <c r="AV154" s="144" t="str">
        <f t="shared" si="134"/>
        <v/>
      </c>
      <c r="AW154" s="148" t="str">
        <f t="shared" si="135"/>
        <v/>
      </c>
      <c r="AX154" s="180" t="str">
        <f>IF(OR($E154="",$G154=""),"",IF(AND($E$3=1),'Marks Entry 1st'!AB153,IF(AND($E$3=2),'Marks Entry 2nd'!AB153,IF(AND($E$3=3),'Marks Entry 3rd'!AB153,IF(AND($E$3=4),'Marks Entry 4th'!AB153,"")))))</f>
        <v/>
      </c>
      <c r="AY154" s="180" t="str">
        <f>IF(OR($E154="",$G154=""),"",IF(AND($E$3=1),'Marks Entry 1st'!AC153,IF(AND($E$3=2),'Marks Entry 2nd'!AC153,IF(AND($E$3=3),'Marks Entry 3rd'!AC153,IF(AND($E$3=4),'Marks Entry 4th'!AC153,"")))))</f>
        <v/>
      </c>
      <c r="AZ154" s="87" t="str">
        <f t="shared" si="167"/>
        <v/>
      </c>
      <c r="BA154" s="180" t="str">
        <f>IF(OR($E154="",$G154=""),"",IF(AND($E$3=1),'Marks Entry 1st'!AD153,IF(AND($E$3=2),'Marks Entry 2nd'!AD153,IF(AND($E$3=3),'Marks Entry 3rd'!AD153,IF(AND($E$3=4),'Marks Entry 4th'!AD153,"")))))</f>
        <v/>
      </c>
      <c r="BB154" s="180" t="str">
        <f>IF(OR($E154="",$G154=""),"",IF(AND($E$3=1),'Marks Entry 1st'!AE153,IF(AND($E$3=2),'Marks Entry 2nd'!AE153,IF(AND($E$3=3),'Marks Entry 3rd'!AE153,IF(AND($E$3=4),'Marks Entry 4th'!AE153,"")))))</f>
        <v/>
      </c>
      <c r="BC154" s="180" t="str">
        <f>IF(OR($E154="",$G154=""),"",IF(AND($E$3=1),'Marks Entry 1st'!AF153,IF(AND($E$3=2),'Marks Entry 2nd'!AF153,IF(AND($E$3=3),'Marks Entry 3rd'!AF153,IF(AND($E$3=4),'Marks Entry 4th'!AF153,"")))))</f>
        <v/>
      </c>
      <c r="BD154" s="91" t="str">
        <f t="shared" si="168"/>
        <v/>
      </c>
      <c r="BE154" s="87">
        <f t="shared" si="169"/>
        <v>0</v>
      </c>
      <c r="BF154" s="93" t="str">
        <f>IF(OR($E154="",$G154=""),"",IF(AND($E$3=1),'Marks Entry 1st'!AG153,IF(AND($E$3=2),'Marks Entry 2nd'!AG153,IF(AND($E$3=3),'Marks Entry 3rd'!AG153,IF(AND($E$3=4),'Marks Entry 4th'!AG153,"")))))</f>
        <v/>
      </c>
      <c r="BG154" s="93" t="str">
        <f>IF(OR($E154="",$G154=""),"",IF(AND($E$3=1),'Marks Entry 1st'!AH153,IF(AND($E$3=2),'Marks Entry 2nd'!AH153,IF(AND($E$3=3),'Marks Entry 3rd'!AH153,IF(AND($E$3=4),'Marks Entry 4th'!AH153,"")))))</f>
        <v/>
      </c>
      <c r="BH154" s="93" t="str">
        <f>IF(OR($E154="",$G154=""),"",IF(AND($E$3=1),'Marks Entry 1st'!AI153,IF(AND($E$3=2),'Marks Entry 2nd'!AI153,IF(AND($E$3=3),'Marks Entry 3rd'!AI153,IF(AND($E$3=4),'Marks Entry 4th'!AI153,"")))))</f>
        <v/>
      </c>
      <c r="BI154" s="92" t="str">
        <f t="shared" si="170"/>
        <v/>
      </c>
      <c r="BJ154" s="87" t="str">
        <f t="shared" si="171"/>
        <v/>
      </c>
      <c r="BK154" s="144">
        <f t="shared" si="172"/>
        <v>0</v>
      </c>
      <c r="BL154" s="144" t="str">
        <f t="shared" si="173"/>
        <v/>
      </c>
      <c r="BM154" s="144" t="str">
        <f t="shared" si="136"/>
        <v/>
      </c>
      <c r="BN154" s="144" t="str">
        <f t="shared" si="174"/>
        <v/>
      </c>
      <c r="BO154" s="144" t="str">
        <f t="shared" si="137"/>
        <v/>
      </c>
      <c r="BP154" s="148" t="str">
        <f t="shared" si="138"/>
        <v/>
      </c>
      <c r="BQ154" s="180" t="str">
        <f>IF(OR($E154="",$G154=""),"",IF(AND($E$3=1),'Marks Entry 1st'!AJ153,IF(AND($E$3=2),'Marks Entry 2nd'!AJ153,IF(AND($E$3=3),'Marks Entry 3rd'!AJ153,IF(AND($E$3=4),'Marks Entry 4th'!AJ153,"")))))</f>
        <v/>
      </c>
      <c r="BR154" s="180" t="str">
        <f>IF(OR($E154="",$G154=""),"",IF(AND($E$3=1),'Marks Entry 1st'!AK153,IF(AND($E$3=2),'Marks Entry 2nd'!AK153,IF(AND($E$3=3),'Marks Entry 3rd'!AK153,IF(AND($E$3=4),'Marks Entry 4th'!AK153,"")))))</f>
        <v/>
      </c>
      <c r="BS154" s="87" t="str">
        <f t="shared" si="175"/>
        <v/>
      </c>
      <c r="BT154" s="180" t="str">
        <f>IF(OR($E154="",$G154=""),"",IF(AND($E$3=1),'Marks Entry 1st'!AL153,IF(AND($E$3=2),'Marks Entry 2nd'!AL153,IF(AND($E$3=3),'Marks Entry 3rd'!AL153,IF(AND($E$3=4),'Marks Entry 4th'!AL153,"")))))</f>
        <v/>
      </c>
      <c r="BU154" s="180" t="str">
        <f>IF(OR($E154="",$G154=""),"",IF(AND($E$3=1),'Marks Entry 1st'!AM153,IF(AND($E$3=2),'Marks Entry 2nd'!AM153,IF(AND($E$3=3),'Marks Entry 3rd'!AM153,IF(AND($E$3=4),'Marks Entry 4th'!AM153,"")))))</f>
        <v/>
      </c>
      <c r="BV154" s="180" t="str">
        <f>IF(OR($E154="",$G154=""),"",IF(AND($E$3=1),'Marks Entry 1st'!AN153,IF(AND($E$3=2),'Marks Entry 2nd'!AN153,IF(AND($E$3=3),'Marks Entry 3rd'!AN153,IF(AND($E$3=4),'Marks Entry 4th'!AN153,"")))))</f>
        <v/>
      </c>
      <c r="BW154" s="91" t="str">
        <f t="shared" si="176"/>
        <v/>
      </c>
      <c r="BX154" s="87">
        <f t="shared" si="177"/>
        <v>0</v>
      </c>
      <c r="BY154" s="93" t="str">
        <f>IF(OR($E154="",$G154=""),"",IF(AND($E$3=1),'Marks Entry 1st'!AO153,IF(AND($E$3=2),'Marks Entry 2nd'!AO153,IF(AND($E$3=3),'Marks Entry 3rd'!AO153,IF(AND($E$3=4),'Marks Entry 4th'!AO153,"")))))</f>
        <v/>
      </c>
      <c r="BZ154" s="93" t="str">
        <f>IF(OR($E154="",$G154=""),"",IF(AND($E$3=1),'Marks Entry 1st'!AP153,IF(AND($E$3=2),'Marks Entry 2nd'!AP153,IF(AND($E$3=3),'Marks Entry 3rd'!AP153,IF(AND($E$3=4),'Marks Entry 4th'!AP153,"")))))</f>
        <v/>
      </c>
      <c r="CA154" s="93" t="str">
        <f>IF(OR($E154="",$G154=""),"",IF(AND($E$3=1),'Marks Entry 1st'!AQ153,IF(AND($E$3=2),'Marks Entry 2nd'!AQ153,IF(AND($E$3=3),'Marks Entry 3rd'!AQ153,IF(AND($E$3=4),'Marks Entry 4th'!AQ153,"")))))</f>
        <v/>
      </c>
      <c r="CB154" s="92" t="str">
        <f t="shared" si="178"/>
        <v/>
      </c>
      <c r="CC154" s="87" t="str">
        <f t="shared" si="179"/>
        <v/>
      </c>
      <c r="CD154" s="144">
        <f t="shared" si="180"/>
        <v>0</v>
      </c>
      <c r="CE154" s="144" t="str">
        <f t="shared" si="181"/>
        <v/>
      </c>
      <c r="CF154" s="144" t="str">
        <f t="shared" si="139"/>
        <v/>
      </c>
      <c r="CG154" s="144" t="str">
        <f t="shared" si="182"/>
        <v/>
      </c>
      <c r="CH154" s="144" t="str">
        <f t="shared" si="140"/>
        <v/>
      </c>
      <c r="CI154" s="148" t="str">
        <f t="shared" si="141"/>
        <v/>
      </c>
      <c r="CJ154" s="380" t="str">
        <f>IF(OR($E154="",$G154=""),"",IF(AND($E$3=1),'Marks Entry 1st'!AR153,IF(AND($E$3=2),'Marks Entry 2nd'!AR153,IF(AND($E$3=3),'Marks Entry 3rd'!AR153,IF(AND($E$3=4),'Marks Entry 4th'!AR153,"")))))</f>
        <v/>
      </c>
      <c r="CK154" s="380" t="str">
        <f>IF(OR($E154="",$G154=""),"",IF(AND($E$3=1),'Marks Entry 1st'!AS153,IF(AND($E$3=2),'Marks Entry 2nd'!AS153,IF(AND($E$3=3),'Marks Entry 3rd'!AS153,IF(AND($E$3=4),'Marks Entry 4th'!AS153,"")))))</f>
        <v/>
      </c>
      <c r="CL154" s="380" t="str">
        <f>IF(OR($E154="",$G154=""),"",IF(AND($E$3=1),'Marks Entry 1st'!AT153,IF(AND($E$3=2),'Marks Entry 2nd'!AT153,IF(AND($E$3=3),'Marks Entry 3rd'!AT153,IF(AND($E$3=4),'Marks Entry 4th'!AT153,"")))))</f>
        <v/>
      </c>
      <c r="CM154" s="181" t="str">
        <f t="shared" si="183"/>
        <v/>
      </c>
      <c r="CN154" s="182">
        <f t="shared" si="184"/>
        <v>0</v>
      </c>
      <c r="CO154" s="182" t="str">
        <f t="shared" si="185"/>
        <v/>
      </c>
      <c r="CP154" s="182" t="str">
        <f t="shared" si="186"/>
        <v/>
      </c>
      <c r="CQ154" s="147" t="str">
        <f t="shared" si="142"/>
        <v/>
      </c>
      <c r="CR154" s="380" t="str">
        <f>IF(OR($E154="",$G154=""),"",IF(AND($E$3=1),'Marks Entry 1st'!AU153,IF(AND($E$3=2),'Marks Entry 2nd'!AU153,IF(AND($E$3=3),'Marks Entry 3rd'!AU153,IF(AND($E$3=4),'Marks Entry 4th'!AU153,"")))))</f>
        <v/>
      </c>
      <c r="CS154" s="380" t="str">
        <f>IF(OR($E154="",$G154=""),"",IF(AND($E$3=1),'Marks Entry 1st'!AV153,IF(AND($E$3=2),'Marks Entry 2nd'!AV153,IF(AND($E$3=3),'Marks Entry 3rd'!AV153,IF(AND($E$3=4),'Marks Entry 4th'!AV153,"")))))</f>
        <v/>
      </c>
      <c r="CT154" s="380" t="str">
        <f>IF(OR($E154="",$G154=""),"",IF(AND($E$3=1),'Marks Entry 1st'!AW153,IF(AND($E$3=2),'Marks Entry 2nd'!AW153,IF(AND($E$3=3),'Marks Entry 3rd'!AW153,IF(AND($E$3=4),'Marks Entry 4th'!AW153,"")))))</f>
        <v/>
      </c>
      <c r="CU154" s="181" t="str">
        <f t="shared" si="187"/>
        <v/>
      </c>
      <c r="CV154" s="182">
        <f t="shared" si="188"/>
        <v>0</v>
      </c>
      <c r="CW154" s="182" t="str">
        <f t="shared" si="189"/>
        <v/>
      </c>
      <c r="CX154" s="182" t="str">
        <f t="shared" si="190"/>
        <v/>
      </c>
      <c r="CY154" s="147" t="str">
        <f t="shared" si="143"/>
        <v/>
      </c>
      <c r="CZ154" s="380" t="str">
        <f>IF(OR($E154="",$G154=""),"",IF(AND($E$3=1),'Marks Entry 1st'!AX153,IF(AND($E$3=2),'Marks Entry 2nd'!AX153,IF(AND($E$3=3),'Marks Entry 3rd'!AX153,IF(AND($E$3=4),'Marks Entry 4th'!AX153,"")))))</f>
        <v/>
      </c>
      <c r="DA154" s="380" t="str">
        <f>IF(OR($E154="",$G154=""),"",IF(AND($E$3=1),'Marks Entry 1st'!AY153,IF(AND($E$3=2),'Marks Entry 2nd'!AY153,IF(AND($E$3=3),'Marks Entry 3rd'!AY153,IF(AND($E$3=4),'Marks Entry 4th'!AY153,"")))))</f>
        <v/>
      </c>
      <c r="DB154" s="380" t="str">
        <f>IF(OR($E154="",$G154=""),"",IF(AND($E$3=1),'Marks Entry 1st'!AZ153,IF(AND($E$3=2),'Marks Entry 2nd'!AZ153,IF(AND($E$3=3),'Marks Entry 3rd'!AZ153,IF(AND($E$3=4),'Marks Entry 4th'!AZ153,"")))))</f>
        <v/>
      </c>
      <c r="DC154" s="181" t="str">
        <f t="shared" si="191"/>
        <v/>
      </c>
      <c r="DD154" s="182">
        <f t="shared" si="192"/>
        <v>0</v>
      </c>
      <c r="DE154" s="182" t="str">
        <f t="shared" si="193"/>
        <v/>
      </c>
      <c r="DF154" s="182" t="str">
        <f t="shared" si="194"/>
        <v/>
      </c>
      <c r="DG154" s="147" t="str">
        <f t="shared" si="144"/>
        <v/>
      </c>
      <c r="DH154" s="104" t="str">
        <f t="shared" si="145"/>
        <v/>
      </c>
      <c r="DI154" s="105" t="str">
        <f t="shared" si="146"/>
        <v/>
      </c>
      <c r="DJ154" s="111" t="str">
        <f t="shared" si="147"/>
        <v/>
      </c>
      <c r="DK154" s="112" t="str">
        <f t="shared" si="148"/>
        <v/>
      </c>
      <c r="DL154" s="386" t="str">
        <f t="shared" si="149"/>
        <v/>
      </c>
      <c r="DM154" s="72" t="str">
        <f>IF(OR($E154="",$G154=""),"",IF(AND($E$3=1),'Marks Entry 1st'!BA153,IF(AND($E$3=2),'Marks Entry 2nd'!BA153,IF(AND($E$3=3),'Marks Entry 3rd'!BA153,IF(AND($E$3=4),'Marks Entry 4th'!BA153,"")))))</f>
        <v/>
      </c>
      <c r="DN154" s="72" t="str">
        <f>IF(OR($E154="",$G154=""),"",IF(AND($E$3=1),'Marks Entry 1st'!BB153,IF(AND($E$3=2),'Marks Entry 2nd'!BB153,IF(AND($E$3=3),'Marks Entry 3rd'!BB153,IF(AND($E$3=4),'Marks Entry 4th'!BB153,"")))))</f>
        <v/>
      </c>
      <c r="DO154" s="328" t="str">
        <f t="shared" si="150"/>
        <v/>
      </c>
      <c r="DP154" s="73"/>
      <c r="DW154" s="75">
        <f>IF(AND($E$3=1),'Marks Entry 1st'!I153,IF(AND($E$3=2),'Marks Entry 2nd'!I153,IF(AND($E$3=3),'Marks Entry 3rd'!I153,IF(AND($E$3=4),'Marks Entry 4th'!I153,""))))</f>
        <v>0</v>
      </c>
    </row>
    <row r="155" spans="1:127" ht="18.899999999999999" customHeight="1">
      <c r="A155" s="94">
        <v>148</v>
      </c>
      <c r="B155" s="94" t="str">
        <f>IF(OR(DW155=0,DW155=""),"",IF(AND($E$3=1),'Marks Entry 1st'!I154,IF(AND($E$3=2),'Marks Entry 2nd'!I154,IF(AND($E$3=3),'Marks Entry 3rd'!I154,IF(AND($E$3=4),'Marks Entry 4th'!I154,"")))))</f>
        <v/>
      </c>
      <c r="C155" s="95" t="str">
        <f>IF(OR(B155=0,B155=""),"",IF(AND($E$3=1),'Marks Entry 1st'!B154,IF(AND($E$3=2),'Marks Entry 2nd'!B154,IF(AND($E$3=3),'Marks Entry 3rd'!B154,IF(AND($E$3=4),'Marks Entry 4th'!B154,"")))))</f>
        <v/>
      </c>
      <c r="D155" s="95" t="str">
        <f>IF(OR(B155=0,B155=""),"",IF(AND($E$3=1),'Marks Entry 1st'!C154,IF(AND($E$3=2),'Marks Entry 2nd'!C154,IF(AND($E$3=3),'Marks Entry 3rd'!C154,IF(AND($E$3=4),'Marks Entry 4th'!C154,"")))))</f>
        <v/>
      </c>
      <c r="E155" s="96" t="str">
        <f>IF(OR(B155=0,B155=""),"",IF(AND($E$3=1),'Marks Entry 1st'!E154,IF(AND($E$3=2),'Marks Entry 2nd'!E154,IF(AND($E$3=3),'Marks Entry 3rd'!E154,IF(AND($E$3=4),'Marks Entry 4th'!E154,"")))))</f>
        <v/>
      </c>
      <c r="F155" s="95" t="str">
        <f>IF(OR(B155=0,B155=""),"",IF(AND($E$3=1),'Marks Entry 1st'!D154,IF(AND($E$3=2),'Marks Entry 2nd'!D154,IF(AND($E$3=3),'Marks Entry 3rd'!D154,IF(AND($E$3=4),'Marks Entry 4th'!D154,"")))))</f>
        <v/>
      </c>
      <c r="G155" s="90" t="str">
        <f>IF(OR(B155=0,B155=""),"",IF(AND($E$3=1),'Marks Entry 1st'!F154,IF(AND($E$3=2),'Marks Entry 2nd'!F154,IF(AND($E$3=3),'Marks Entry 3rd'!F154,IF(AND($E$3=4),'Marks Entry 4th'!F154,"")))))</f>
        <v/>
      </c>
      <c r="H155" s="90" t="str">
        <f>IF(OR(B155=0,B155=""),"",IF(AND($E$3=1),'Marks Entry 1st'!G154,IF(AND($E$3=2),'Marks Entry 2nd'!G154,IF(AND($E$3=3),'Marks Entry 3rd'!G154,IF(AND($E$3=4),'Marks Entry 4th'!G154,"")))))</f>
        <v/>
      </c>
      <c r="I155" s="90" t="str">
        <f>IF(OR(B155=0,B155=""),"",IF(AND($E$3=1),'Marks Entry 1st'!H154,IF(AND($E$3=2),'Marks Entry 2nd'!H154,IF(AND($E$3=3),'Marks Entry 3rd'!H154,IF(AND($E$3=4),'Marks Entry 4th'!H154,"")))))</f>
        <v/>
      </c>
      <c r="J155" s="379" t="str">
        <f>IF(OR(B155=0,B155=""),"",IF(AND($E$3=1),'Marks Entry 1st'!J154,IF(AND($E$3=2),'Marks Entry 2nd'!J154,IF(AND($E$3=3),'Marks Entry 3rd'!J154,IF(AND($E$3=4),'Marks Entry 4th'!J154,"")))))</f>
        <v/>
      </c>
      <c r="K155" s="379" t="str">
        <f>IF(OR(B155=0,B155=""),"",IF(AND($E$3=1),'Marks Entry 1st'!K154,IF(AND($E$3=2),'Marks Entry 2nd'!K154,IF(AND($E$3=3),'Marks Entry 3rd'!K154,IF(AND($E$3=4),'Marks Entry 4th'!K154,"")))))</f>
        <v/>
      </c>
      <c r="L155" s="180" t="str">
        <f>IF(OR($E155="",$G155=""),"",IF(AND($E$3=1),'Marks Entry 1st'!L154,IF(AND($E$3=2),'Marks Entry 2nd'!L154,IF(AND($E$3=3),'Marks Entry 3rd'!L154,IF(AND($E$3=4),'Marks Entry 4th'!L154,"")))))</f>
        <v/>
      </c>
      <c r="M155" s="180" t="str">
        <f>IF(OR($E155="",$G155=""),"",IF(AND($E$3=1),'Marks Entry 1st'!M154,IF(AND($E$3=2),'Marks Entry 2nd'!M154,IF(AND($E$3=3),'Marks Entry 3rd'!M154,IF(AND($E$3=4),'Marks Entry 4th'!M154,"")))))</f>
        <v/>
      </c>
      <c r="N155" s="87" t="str">
        <f t="shared" si="151"/>
        <v/>
      </c>
      <c r="O155" s="180" t="str">
        <f>IF(OR($E155="",$G155=""),"",IF(AND($E$3=1),'Marks Entry 1st'!N154,IF(AND($E$3=2),'Marks Entry 2nd'!N154,IF(AND($E$3=3),'Marks Entry 3rd'!N154,IF(AND($E$3=4),'Marks Entry 4th'!N154,"")))))</f>
        <v/>
      </c>
      <c r="P155" s="180" t="str">
        <f>IF(OR($E155="",$G155=""),"",IF(AND($E$3=1),'Marks Entry 1st'!O154,IF(AND($E$3=2),'Marks Entry 2nd'!O154,IF(AND($E$3=3),'Marks Entry 3rd'!O154,IF(AND($E$3=4),'Marks Entry 4th'!O154,"")))))</f>
        <v/>
      </c>
      <c r="Q155" s="180" t="str">
        <f>IF(OR($E155="",$G155=""),"",IF(AND($E$3=1),'Marks Entry 1st'!P154,IF(AND($E$3=2),'Marks Entry 2nd'!P154,IF(AND($E$3=3),'Marks Entry 3rd'!P154,IF(AND($E$3=4),'Marks Entry 4th'!P154,"")))))</f>
        <v/>
      </c>
      <c r="R155" s="91" t="str">
        <f t="shared" si="152"/>
        <v/>
      </c>
      <c r="S155" s="87">
        <f t="shared" si="153"/>
        <v>0</v>
      </c>
      <c r="T155" s="93" t="str">
        <f>IF(OR($E155="",$G155=""),"",IF(AND($E$3=1),'Marks Entry 1st'!Q154,IF(AND($E$3=2),'Marks Entry 2nd'!Q154,IF(AND($E$3=3),'Marks Entry 3rd'!Q154,IF(AND($E$3=4),'Marks Entry 4th'!Q154,"")))))</f>
        <v/>
      </c>
      <c r="U155" s="93" t="str">
        <f>IF(OR($E155="",$G155=""),"",IF(AND($E$3=1),'Marks Entry 1st'!R154,IF(AND($E$3=2),'Marks Entry 2nd'!R154,IF(AND($E$3=3),'Marks Entry 3rd'!R154,IF(AND($E$3=4),'Marks Entry 4th'!R154,"")))))</f>
        <v/>
      </c>
      <c r="V155" s="93" t="str">
        <f>IF(OR($E155="",$G155=""),"",IF(AND($E$3=1),'Marks Entry 1st'!S154,IF(AND($E$3=2),'Marks Entry 2nd'!S154,IF(AND($E$3=3),'Marks Entry 3rd'!S154,IF(AND($E$3=4),'Marks Entry 4th'!S154,"")))))</f>
        <v/>
      </c>
      <c r="W155" s="92" t="str">
        <f t="shared" si="154"/>
        <v/>
      </c>
      <c r="X155" s="87" t="str">
        <f t="shared" si="155"/>
        <v/>
      </c>
      <c r="Y155" s="144">
        <f t="shared" si="156"/>
        <v>0</v>
      </c>
      <c r="Z155" s="144" t="str">
        <f t="shared" si="157"/>
        <v/>
      </c>
      <c r="AA155" s="144" t="str">
        <f t="shared" si="130"/>
        <v/>
      </c>
      <c r="AB155" s="144" t="str">
        <f t="shared" si="158"/>
        <v/>
      </c>
      <c r="AC155" s="144" t="str">
        <f t="shared" si="131"/>
        <v/>
      </c>
      <c r="AD155" s="148" t="str">
        <f t="shared" si="132"/>
        <v/>
      </c>
      <c r="AE155" s="180" t="str">
        <f>IF(OR($E155="",$G155=""),"",IF(AND($E$3=1),'Marks Entry 1st'!T154,IF(AND($E$3=2),'Marks Entry 2nd'!T154,IF(AND($E$3=3),'Marks Entry 3rd'!T154,IF(AND($E$3=4),'Marks Entry 4th'!T154,"")))))</f>
        <v/>
      </c>
      <c r="AF155" s="180" t="str">
        <f>IF(OR($E155="",$G155=""),"",IF(AND($E$3=1),'Marks Entry 1st'!U154,IF(AND($E$3=2),'Marks Entry 2nd'!U154,IF(AND($E$3=3),'Marks Entry 3rd'!U154,IF(AND($E$3=4),'Marks Entry 4th'!U154,"")))))</f>
        <v/>
      </c>
      <c r="AG155" s="87" t="str">
        <f t="shared" si="159"/>
        <v/>
      </c>
      <c r="AH155" s="180" t="str">
        <f>IF(OR($E155="",$G155=""),"",IF(AND($E$3=1),'Marks Entry 1st'!V154,IF(AND($E$3=2),'Marks Entry 2nd'!V154,IF(AND($E$3=3),'Marks Entry 3rd'!V154,IF(AND($E$3=4),'Marks Entry 4th'!V154,"")))))</f>
        <v/>
      </c>
      <c r="AI155" s="180" t="str">
        <f>IF(OR($E155="",$G155=""),"",IF(AND($E$3=1),'Marks Entry 1st'!W154,IF(AND($E$3=2),'Marks Entry 2nd'!W154,IF(AND($E$3=3),'Marks Entry 3rd'!W154,IF(AND($E$3=4),'Marks Entry 4th'!W154,"")))))</f>
        <v/>
      </c>
      <c r="AJ155" s="180" t="str">
        <f>IF(OR($E155="",$G155=""),"",IF(AND($E$3=1),'Marks Entry 1st'!X154,IF(AND($E$3=2),'Marks Entry 2nd'!X154,IF(AND($E$3=3),'Marks Entry 3rd'!X154,IF(AND($E$3=4),'Marks Entry 4th'!X154,"")))))</f>
        <v/>
      </c>
      <c r="AK155" s="91" t="str">
        <f t="shared" si="160"/>
        <v/>
      </c>
      <c r="AL155" s="87">
        <f t="shared" si="161"/>
        <v>0</v>
      </c>
      <c r="AM155" s="93" t="str">
        <f>IF(OR($E155="",$G155=""),"",IF(AND($E$3=1),'Marks Entry 1st'!Y154,IF(AND($E$3=2),'Marks Entry 2nd'!Y154,IF(AND($E$3=3),'Marks Entry 3rd'!Y154,IF(AND($E$3=4),'Marks Entry 4th'!Y154,"")))))</f>
        <v/>
      </c>
      <c r="AN155" s="93" t="str">
        <f>IF(OR($E155="",$G155=""),"",IF(AND($E$3=1),'Marks Entry 1st'!Z154,IF(AND($E$3=2),'Marks Entry 2nd'!Z154,IF(AND($E$3=3),'Marks Entry 3rd'!Z154,IF(AND($E$3=4),'Marks Entry 4th'!Z154,"")))))</f>
        <v/>
      </c>
      <c r="AO155" s="93" t="str">
        <f>IF(OR($E155="",$G155=""),"",IF(AND($E$3=1),'Marks Entry 1st'!AA154,IF(AND($E$3=2),'Marks Entry 2nd'!AA154,IF(AND($E$3=3),'Marks Entry 3rd'!AA154,IF(AND($E$3=4),'Marks Entry 4th'!AA154,"")))))</f>
        <v/>
      </c>
      <c r="AP155" s="92" t="str">
        <f t="shared" si="162"/>
        <v/>
      </c>
      <c r="AQ155" s="87" t="str">
        <f t="shared" si="163"/>
        <v/>
      </c>
      <c r="AR155" s="144">
        <f t="shared" si="164"/>
        <v>0</v>
      </c>
      <c r="AS155" s="144" t="str">
        <f t="shared" si="165"/>
        <v/>
      </c>
      <c r="AT155" s="144" t="str">
        <f t="shared" si="133"/>
        <v/>
      </c>
      <c r="AU155" s="144" t="str">
        <f t="shared" si="166"/>
        <v/>
      </c>
      <c r="AV155" s="144" t="str">
        <f t="shared" si="134"/>
        <v/>
      </c>
      <c r="AW155" s="148" t="str">
        <f t="shared" si="135"/>
        <v/>
      </c>
      <c r="AX155" s="180" t="str">
        <f>IF(OR($E155="",$G155=""),"",IF(AND($E$3=1),'Marks Entry 1st'!AB154,IF(AND($E$3=2),'Marks Entry 2nd'!AB154,IF(AND($E$3=3),'Marks Entry 3rd'!AB154,IF(AND($E$3=4),'Marks Entry 4th'!AB154,"")))))</f>
        <v/>
      </c>
      <c r="AY155" s="180" t="str">
        <f>IF(OR($E155="",$G155=""),"",IF(AND($E$3=1),'Marks Entry 1st'!AC154,IF(AND($E$3=2),'Marks Entry 2nd'!AC154,IF(AND($E$3=3),'Marks Entry 3rd'!AC154,IF(AND($E$3=4),'Marks Entry 4th'!AC154,"")))))</f>
        <v/>
      </c>
      <c r="AZ155" s="87" t="str">
        <f t="shared" si="167"/>
        <v/>
      </c>
      <c r="BA155" s="180" t="str">
        <f>IF(OR($E155="",$G155=""),"",IF(AND($E$3=1),'Marks Entry 1st'!AD154,IF(AND($E$3=2),'Marks Entry 2nd'!AD154,IF(AND($E$3=3),'Marks Entry 3rd'!AD154,IF(AND($E$3=4),'Marks Entry 4th'!AD154,"")))))</f>
        <v/>
      </c>
      <c r="BB155" s="180" t="str">
        <f>IF(OR($E155="",$G155=""),"",IF(AND($E$3=1),'Marks Entry 1st'!AE154,IF(AND($E$3=2),'Marks Entry 2nd'!AE154,IF(AND($E$3=3),'Marks Entry 3rd'!AE154,IF(AND($E$3=4),'Marks Entry 4th'!AE154,"")))))</f>
        <v/>
      </c>
      <c r="BC155" s="180" t="str">
        <f>IF(OR($E155="",$G155=""),"",IF(AND($E$3=1),'Marks Entry 1st'!AF154,IF(AND($E$3=2),'Marks Entry 2nd'!AF154,IF(AND($E$3=3),'Marks Entry 3rd'!AF154,IF(AND($E$3=4),'Marks Entry 4th'!AF154,"")))))</f>
        <v/>
      </c>
      <c r="BD155" s="91" t="str">
        <f t="shared" si="168"/>
        <v/>
      </c>
      <c r="BE155" s="87">
        <f t="shared" si="169"/>
        <v>0</v>
      </c>
      <c r="BF155" s="93" t="str">
        <f>IF(OR($E155="",$G155=""),"",IF(AND($E$3=1),'Marks Entry 1st'!AG154,IF(AND($E$3=2),'Marks Entry 2nd'!AG154,IF(AND($E$3=3),'Marks Entry 3rd'!AG154,IF(AND($E$3=4),'Marks Entry 4th'!AG154,"")))))</f>
        <v/>
      </c>
      <c r="BG155" s="93" t="str">
        <f>IF(OR($E155="",$G155=""),"",IF(AND($E$3=1),'Marks Entry 1st'!AH154,IF(AND($E$3=2),'Marks Entry 2nd'!AH154,IF(AND($E$3=3),'Marks Entry 3rd'!AH154,IF(AND($E$3=4),'Marks Entry 4th'!AH154,"")))))</f>
        <v/>
      </c>
      <c r="BH155" s="93" t="str">
        <f>IF(OR($E155="",$G155=""),"",IF(AND($E$3=1),'Marks Entry 1st'!AI154,IF(AND($E$3=2),'Marks Entry 2nd'!AI154,IF(AND($E$3=3),'Marks Entry 3rd'!AI154,IF(AND($E$3=4),'Marks Entry 4th'!AI154,"")))))</f>
        <v/>
      </c>
      <c r="BI155" s="92" t="str">
        <f t="shared" si="170"/>
        <v/>
      </c>
      <c r="BJ155" s="87" t="str">
        <f t="shared" si="171"/>
        <v/>
      </c>
      <c r="BK155" s="144">
        <f t="shared" si="172"/>
        <v>0</v>
      </c>
      <c r="BL155" s="144" t="str">
        <f t="shared" si="173"/>
        <v/>
      </c>
      <c r="BM155" s="144" t="str">
        <f t="shared" si="136"/>
        <v/>
      </c>
      <c r="BN155" s="144" t="str">
        <f t="shared" si="174"/>
        <v/>
      </c>
      <c r="BO155" s="144" t="str">
        <f t="shared" si="137"/>
        <v/>
      </c>
      <c r="BP155" s="148" t="str">
        <f t="shared" si="138"/>
        <v/>
      </c>
      <c r="BQ155" s="180" t="str">
        <f>IF(OR($E155="",$G155=""),"",IF(AND($E$3=1),'Marks Entry 1st'!AJ154,IF(AND($E$3=2),'Marks Entry 2nd'!AJ154,IF(AND($E$3=3),'Marks Entry 3rd'!AJ154,IF(AND($E$3=4),'Marks Entry 4th'!AJ154,"")))))</f>
        <v/>
      </c>
      <c r="BR155" s="180" t="str">
        <f>IF(OR($E155="",$G155=""),"",IF(AND($E$3=1),'Marks Entry 1st'!AK154,IF(AND($E$3=2),'Marks Entry 2nd'!AK154,IF(AND($E$3=3),'Marks Entry 3rd'!AK154,IF(AND($E$3=4),'Marks Entry 4th'!AK154,"")))))</f>
        <v/>
      </c>
      <c r="BS155" s="87" t="str">
        <f t="shared" si="175"/>
        <v/>
      </c>
      <c r="BT155" s="180" t="str">
        <f>IF(OR($E155="",$G155=""),"",IF(AND($E$3=1),'Marks Entry 1st'!AL154,IF(AND($E$3=2),'Marks Entry 2nd'!AL154,IF(AND($E$3=3),'Marks Entry 3rd'!AL154,IF(AND($E$3=4),'Marks Entry 4th'!AL154,"")))))</f>
        <v/>
      </c>
      <c r="BU155" s="180" t="str">
        <f>IF(OR($E155="",$G155=""),"",IF(AND($E$3=1),'Marks Entry 1st'!AM154,IF(AND($E$3=2),'Marks Entry 2nd'!AM154,IF(AND($E$3=3),'Marks Entry 3rd'!AM154,IF(AND($E$3=4),'Marks Entry 4th'!AM154,"")))))</f>
        <v/>
      </c>
      <c r="BV155" s="180" t="str">
        <f>IF(OR($E155="",$G155=""),"",IF(AND($E$3=1),'Marks Entry 1st'!AN154,IF(AND($E$3=2),'Marks Entry 2nd'!AN154,IF(AND($E$3=3),'Marks Entry 3rd'!AN154,IF(AND($E$3=4),'Marks Entry 4th'!AN154,"")))))</f>
        <v/>
      </c>
      <c r="BW155" s="91" t="str">
        <f t="shared" si="176"/>
        <v/>
      </c>
      <c r="BX155" s="87">
        <f t="shared" si="177"/>
        <v>0</v>
      </c>
      <c r="BY155" s="93" t="str">
        <f>IF(OR($E155="",$G155=""),"",IF(AND($E$3=1),'Marks Entry 1st'!AO154,IF(AND($E$3=2),'Marks Entry 2nd'!AO154,IF(AND($E$3=3),'Marks Entry 3rd'!AO154,IF(AND($E$3=4),'Marks Entry 4th'!AO154,"")))))</f>
        <v/>
      </c>
      <c r="BZ155" s="93" t="str">
        <f>IF(OR($E155="",$G155=""),"",IF(AND($E$3=1),'Marks Entry 1st'!AP154,IF(AND($E$3=2),'Marks Entry 2nd'!AP154,IF(AND($E$3=3),'Marks Entry 3rd'!AP154,IF(AND($E$3=4),'Marks Entry 4th'!AP154,"")))))</f>
        <v/>
      </c>
      <c r="CA155" s="93" t="str">
        <f>IF(OR($E155="",$G155=""),"",IF(AND($E$3=1),'Marks Entry 1st'!AQ154,IF(AND($E$3=2),'Marks Entry 2nd'!AQ154,IF(AND($E$3=3),'Marks Entry 3rd'!AQ154,IF(AND($E$3=4),'Marks Entry 4th'!AQ154,"")))))</f>
        <v/>
      </c>
      <c r="CB155" s="92" t="str">
        <f t="shared" si="178"/>
        <v/>
      </c>
      <c r="CC155" s="87" t="str">
        <f t="shared" si="179"/>
        <v/>
      </c>
      <c r="CD155" s="144">
        <f t="shared" si="180"/>
        <v>0</v>
      </c>
      <c r="CE155" s="144" t="str">
        <f t="shared" si="181"/>
        <v/>
      </c>
      <c r="CF155" s="144" t="str">
        <f t="shared" si="139"/>
        <v/>
      </c>
      <c r="CG155" s="144" t="str">
        <f t="shared" si="182"/>
        <v/>
      </c>
      <c r="CH155" s="144" t="str">
        <f t="shared" si="140"/>
        <v/>
      </c>
      <c r="CI155" s="148" t="str">
        <f t="shared" si="141"/>
        <v/>
      </c>
      <c r="CJ155" s="380" t="str">
        <f>IF(OR($E155="",$G155=""),"",IF(AND($E$3=1),'Marks Entry 1st'!AR154,IF(AND($E$3=2),'Marks Entry 2nd'!AR154,IF(AND($E$3=3),'Marks Entry 3rd'!AR154,IF(AND($E$3=4),'Marks Entry 4th'!AR154,"")))))</f>
        <v/>
      </c>
      <c r="CK155" s="380" t="str">
        <f>IF(OR($E155="",$G155=""),"",IF(AND($E$3=1),'Marks Entry 1st'!AS154,IF(AND($E$3=2),'Marks Entry 2nd'!AS154,IF(AND($E$3=3),'Marks Entry 3rd'!AS154,IF(AND($E$3=4),'Marks Entry 4th'!AS154,"")))))</f>
        <v/>
      </c>
      <c r="CL155" s="380" t="str">
        <f>IF(OR($E155="",$G155=""),"",IF(AND($E$3=1),'Marks Entry 1st'!AT154,IF(AND($E$3=2),'Marks Entry 2nd'!AT154,IF(AND($E$3=3),'Marks Entry 3rd'!AT154,IF(AND($E$3=4),'Marks Entry 4th'!AT154,"")))))</f>
        <v/>
      </c>
      <c r="CM155" s="181" t="str">
        <f t="shared" si="183"/>
        <v/>
      </c>
      <c r="CN155" s="182">
        <f t="shared" si="184"/>
        <v>0</v>
      </c>
      <c r="CO155" s="182" t="str">
        <f t="shared" si="185"/>
        <v/>
      </c>
      <c r="CP155" s="182" t="str">
        <f t="shared" si="186"/>
        <v/>
      </c>
      <c r="CQ155" s="147" t="str">
        <f t="shared" si="142"/>
        <v/>
      </c>
      <c r="CR155" s="380" t="str">
        <f>IF(OR($E155="",$G155=""),"",IF(AND($E$3=1),'Marks Entry 1st'!AU154,IF(AND($E$3=2),'Marks Entry 2nd'!AU154,IF(AND($E$3=3),'Marks Entry 3rd'!AU154,IF(AND($E$3=4),'Marks Entry 4th'!AU154,"")))))</f>
        <v/>
      </c>
      <c r="CS155" s="380" t="str">
        <f>IF(OR($E155="",$G155=""),"",IF(AND($E$3=1),'Marks Entry 1st'!AV154,IF(AND($E$3=2),'Marks Entry 2nd'!AV154,IF(AND($E$3=3),'Marks Entry 3rd'!AV154,IF(AND($E$3=4),'Marks Entry 4th'!AV154,"")))))</f>
        <v/>
      </c>
      <c r="CT155" s="380" t="str">
        <f>IF(OR($E155="",$G155=""),"",IF(AND($E$3=1),'Marks Entry 1st'!AW154,IF(AND($E$3=2),'Marks Entry 2nd'!AW154,IF(AND($E$3=3),'Marks Entry 3rd'!AW154,IF(AND($E$3=4),'Marks Entry 4th'!AW154,"")))))</f>
        <v/>
      </c>
      <c r="CU155" s="181" t="str">
        <f t="shared" si="187"/>
        <v/>
      </c>
      <c r="CV155" s="182">
        <f t="shared" si="188"/>
        <v>0</v>
      </c>
      <c r="CW155" s="182" t="str">
        <f t="shared" si="189"/>
        <v/>
      </c>
      <c r="CX155" s="182" t="str">
        <f t="shared" si="190"/>
        <v/>
      </c>
      <c r="CY155" s="147" t="str">
        <f t="shared" si="143"/>
        <v/>
      </c>
      <c r="CZ155" s="380" t="str">
        <f>IF(OR($E155="",$G155=""),"",IF(AND($E$3=1),'Marks Entry 1st'!AX154,IF(AND($E$3=2),'Marks Entry 2nd'!AX154,IF(AND($E$3=3),'Marks Entry 3rd'!AX154,IF(AND($E$3=4),'Marks Entry 4th'!AX154,"")))))</f>
        <v/>
      </c>
      <c r="DA155" s="380" t="str">
        <f>IF(OR($E155="",$G155=""),"",IF(AND($E$3=1),'Marks Entry 1st'!AY154,IF(AND($E$3=2),'Marks Entry 2nd'!AY154,IF(AND($E$3=3),'Marks Entry 3rd'!AY154,IF(AND($E$3=4),'Marks Entry 4th'!AY154,"")))))</f>
        <v/>
      </c>
      <c r="DB155" s="380" t="str">
        <f>IF(OR($E155="",$G155=""),"",IF(AND($E$3=1),'Marks Entry 1st'!AZ154,IF(AND($E$3=2),'Marks Entry 2nd'!AZ154,IF(AND($E$3=3),'Marks Entry 3rd'!AZ154,IF(AND($E$3=4),'Marks Entry 4th'!AZ154,"")))))</f>
        <v/>
      </c>
      <c r="DC155" s="181" t="str">
        <f t="shared" si="191"/>
        <v/>
      </c>
      <c r="DD155" s="182">
        <f t="shared" si="192"/>
        <v>0</v>
      </c>
      <c r="DE155" s="182" t="str">
        <f t="shared" si="193"/>
        <v/>
      </c>
      <c r="DF155" s="182" t="str">
        <f t="shared" si="194"/>
        <v/>
      </c>
      <c r="DG155" s="147" t="str">
        <f t="shared" si="144"/>
        <v/>
      </c>
      <c r="DH155" s="104" t="str">
        <f t="shared" si="145"/>
        <v/>
      </c>
      <c r="DI155" s="105" t="str">
        <f t="shared" si="146"/>
        <v/>
      </c>
      <c r="DJ155" s="111" t="str">
        <f t="shared" si="147"/>
        <v/>
      </c>
      <c r="DK155" s="112" t="str">
        <f t="shared" si="148"/>
        <v/>
      </c>
      <c r="DL155" s="386" t="str">
        <f t="shared" si="149"/>
        <v/>
      </c>
      <c r="DM155" s="72" t="str">
        <f>IF(OR($E155="",$G155=""),"",IF(AND($E$3=1),'Marks Entry 1st'!BA154,IF(AND($E$3=2),'Marks Entry 2nd'!BA154,IF(AND($E$3=3),'Marks Entry 3rd'!BA154,IF(AND($E$3=4),'Marks Entry 4th'!BA154,"")))))</f>
        <v/>
      </c>
      <c r="DN155" s="72" t="str">
        <f>IF(OR($E155="",$G155=""),"",IF(AND($E$3=1),'Marks Entry 1st'!BB154,IF(AND($E$3=2),'Marks Entry 2nd'!BB154,IF(AND($E$3=3),'Marks Entry 3rd'!BB154,IF(AND($E$3=4),'Marks Entry 4th'!BB154,"")))))</f>
        <v/>
      </c>
      <c r="DO155" s="328" t="str">
        <f t="shared" si="150"/>
        <v/>
      </c>
      <c r="DP155" s="73"/>
      <c r="DW155" s="75">
        <f>IF(AND($E$3=1),'Marks Entry 1st'!I154,IF(AND($E$3=2),'Marks Entry 2nd'!I154,IF(AND($E$3=3),'Marks Entry 3rd'!I154,IF(AND($E$3=4),'Marks Entry 4th'!I154,""))))</f>
        <v>0</v>
      </c>
    </row>
    <row r="156" spans="1:127" ht="18.899999999999999" customHeight="1">
      <c r="A156" s="94">
        <v>149</v>
      </c>
      <c r="B156" s="94" t="str">
        <f>IF(OR(DW156=0,DW156=""),"",IF(AND($E$3=1),'Marks Entry 1st'!I155,IF(AND($E$3=2),'Marks Entry 2nd'!I155,IF(AND($E$3=3),'Marks Entry 3rd'!I155,IF(AND($E$3=4),'Marks Entry 4th'!I155,"")))))</f>
        <v/>
      </c>
      <c r="C156" s="95" t="str">
        <f>IF(OR(B156=0,B156=""),"",IF(AND($E$3=1),'Marks Entry 1st'!B155,IF(AND($E$3=2),'Marks Entry 2nd'!B155,IF(AND($E$3=3),'Marks Entry 3rd'!B155,IF(AND($E$3=4),'Marks Entry 4th'!B155,"")))))</f>
        <v/>
      </c>
      <c r="D156" s="95" t="str">
        <f>IF(OR(B156=0,B156=""),"",IF(AND($E$3=1),'Marks Entry 1st'!C155,IF(AND($E$3=2),'Marks Entry 2nd'!C155,IF(AND($E$3=3),'Marks Entry 3rd'!C155,IF(AND($E$3=4),'Marks Entry 4th'!C155,"")))))</f>
        <v/>
      </c>
      <c r="E156" s="96" t="str">
        <f>IF(OR(B156=0,B156=""),"",IF(AND($E$3=1),'Marks Entry 1st'!E155,IF(AND($E$3=2),'Marks Entry 2nd'!E155,IF(AND($E$3=3),'Marks Entry 3rd'!E155,IF(AND($E$3=4),'Marks Entry 4th'!E155,"")))))</f>
        <v/>
      </c>
      <c r="F156" s="95" t="str">
        <f>IF(OR(B156=0,B156=""),"",IF(AND($E$3=1),'Marks Entry 1st'!D155,IF(AND($E$3=2),'Marks Entry 2nd'!D155,IF(AND($E$3=3),'Marks Entry 3rd'!D155,IF(AND($E$3=4),'Marks Entry 4th'!D155,"")))))</f>
        <v/>
      </c>
      <c r="G156" s="90" t="str">
        <f>IF(OR(B156=0,B156=""),"",IF(AND($E$3=1),'Marks Entry 1st'!F155,IF(AND($E$3=2),'Marks Entry 2nd'!F155,IF(AND($E$3=3),'Marks Entry 3rd'!F155,IF(AND($E$3=4),'Marks Entry 4th'!F155,"")))))</f>
        <v/>
      </c>
      <c r="H156" s="90" t="str">
        <f>IF(OR(B156=0,B156=""),"",IF(AND($E$3=1),'Marks Entry 1st'!G155,IF(AND($E$3=2),'Marks Entry 2nd'!G155,IF(AND($E$3=3),'Marks Entry 3rd'!G155,IF(AND($E$3=4),'Marks Entry 4th'!G155,"")))))</f>
        <v/>
      </c>
      <c r="I156" s="90" t="str">
        <f>IF(OR(B156=0,B156=""),"",IF(AND($E$3=1),'Marks Entry 1st'!H155,IF(AND($E$3=2),'Marks Entry 2nd'!H155,IF(AND($E$3=3),'Marks Entry 3rd'!H155,IF(AND($E$3=4),'Marks Entry 4th'!H155,"")))))</f>
        <v/>
      </c>
      <c r="J156" s="379" t="str">
        <f>IF(OR(B156=0,B156=""),"",IF(AND($E$3=1),'Marks Entry 1st'!J155,IF(AND($E$3=2),'Marks Entry 2nd'!J155,IF(AND($E$3=3),'Marks Entry 3rd'!J155,IF(AND($E$3=4),'Marks Entry 4th'!J155,"")))))</f>
        <v/>
      </c>
      <c r="K156" s="379" t="str">
        <f>IF(OR(B156=0,B156=""),"",IF(AND($E$3=1),'Marks Entry 1st'!K155,IF(AND($E$3=2),'Marks Entry 2nd'!K155,IF(AND($E$3=3),'Marks Entry 3rd'!K155,IF(AND($E$3=4),'Marks Entry 4th'!K155,"")))))</f>
        <v/>
      </c>
      <c r="L156" s="180" t="str">
        <f>IF(OR($E156="",$G156=""),"",IF(AND($E$3=1),'Marks Entry 1st'!L155,IF(AND($E$3=2),'Marks Entry 2nd'!L155,IF(AND($E$3=3),'Marks Entry 3rd'!L155,IF(AND($E$3=4),'Marks Entry 4th'!L155,"")))))</f>
        <v/>
      </c>
      <c r="M156" s="180" t="str">
        <f>IF(OR($E156="",$G156=""),"",IF(AND($E$3=1),'Marks Entry 1st'!M155,IF(AND($E$3=2),'Marks Entry 2nd'!M155,IF(AND($E$3=3),'Marks Entry 3rd'!M155,IF(AND($E$3=4),'Marks Entry 4th'!M155,"")))))</f>
        <v/>
      </c>
      <c r="N156" s="87" t="str">
        <f t="shared" si="151"/>
        <v/>
      </c>
      <c r="O156" s="180" t="str">
        <f>IF(OR($E156="",$G156=""),"",IF(AND($E$3=1),'Marks Entry 1st'!N155,IF(AND($E$3=2),'Marks Entry 2nd'!N155,IF(AND($E$3=3),'Marks Entry 3rd'!N155,IF(AND($E$3=4),'Marks Entry 4th'!N155,"")))))</f>
        <v/>
      </c>
      <c r="P156" s="180" t="str">
        <f>IF(OR($E156="",$G156=""),"",IF(AND($E$3=1),'Marks Entry 1st'!O155,IF(AND($E$3=2),'Marks Entry 2nd'!O155,IF(AND($E$3=3),'Marks Entry 3rd'!O155,IF(AND($E$3=4),'Marks Entry 4th'!O155,"")))))</f>
        <v/>
      </c>
      <c r="Q156" s="180" t="str">
        <f>IF(OR($E156="",$G156=""),"",IF(AND($E$3=1),'Marks Entry 1st'!P155,IF(AND($E$3=2),'Marks Entry 2nd'!P155,IF(AND($E$3=3),'Marks Entry 3rd'!P155,IF(AND($E$3=4),'Marks Entry 4th'!P155,"")))))</f>
        <v/>
      </c>
      <c r="R156" s="91" t="str">
        <f t="shared" si="152"/>
        <v/>
      </c>
      <c r="S156" s="87">
        <f t="shared" si="153"/>
        <v>0</v>
      </c>
      <c r="T156" s="93" t="str">
        <f>IF(OR($E156="",$G156=""),"",IF(AND($E$3=1),'Marks Entry 1st'!Q155,IF(AND($E$3=2),'Marks Entry 2nd'!Q155,IF(AND($E$3=3),'Marks Entry 3rd'!Q155,IF(AND($E$3=4),'Marks Entry 4th'!Q155,"")))))</f>
        <v/>
      </c>
      <c r="U156" s="93" t="str">
        <f>IF(OR($E156="",$G156=""),"",IF(AND($E$3=1),'Marks Entry 1st'!R155,IF(AND($E$3=2),'Marks Entry 2nd'!R155,IF(AND($E$3=3),'Marks Entry 3rd'!R155,IF(AND($E$3=4),'Marks Entry 4th'!R155,"")))))</f>
        <v/>
      </c>
      <c r="V156" s="93" t="str">
        <f>IF(OR($E156="",$G156=""),"",IF(AND($E$3=1),'Marks Entry 1st'!S155,IF(AND($E$3=2),'Marks Entry 2nd'!S155,IF(AND($E$3=3),'Marks Entry 3rd'!S155,IF(AND($E$3=4),'Marks Entry 4th'!S155,"")))))</f>
        <v/>
      </c>
      <c r="W156" s="92" t="str">
        <f t="shared" si="154"/>
        <v/>
      </c>
      <c r="X156" s="87" t="str">
        <f t="shared" si="155"/>
        <v/>
      </c>
      <c r="Y156" s="144">
        <f t="shared" si="156"/>
        <v>0</v>
      </c>
      <c r="Z156" s="144" t="str">
        <f t="shared" si="157"/>
        <v/>
      </c>
      <c r="AA156" s="144" t="str">
        <f t="shared" si="130"/>
        <v/>
      </c>
      <c r="AB156" s="144" t="str">
        <f t="shared" si="158"/>
        <v/>
      </c>
      <c r="AC156" s="144" t="str">
        <f t="shared" si="131"/>
        <v/>
      </c>
      <c r="AD156" s="148" t="str">
        <f t="shared" si="132"/>
        <v/>
      </c>
      <c r="AE156" s="180" t="str">
        <f>IF(OR($E156="",$G156=""),"",IF(AND($E$3=1),'Marks Entry 1st'!T155,IF(AND($E$3=2),'Marks Entry 2nd'!T155,IF(AND($E$3=3),'Marks Entry 3rd'!T155,IF(AND($E$3=4),'Marks Entry 4th'!T155,"")))))</f>
        <v/>
      </c>
      <c r="AF156" s="180" t="str">
        <f>IF(OR($E156="",$G156=""),"",IF(AND($E$3=1),'Marks Entry 1st'!U155,IF(AND($E$3=2),'Marks Entry 2nd'!U155,IF(AND($E$3=3),'Marks Entry 3rd'!U155,IF(AND($E$3=4),'Marks Entry 4th'!U155,"")))))</f>
        <v/>
      </c>
      <c r="AG156" s="87" t="str">
        <f t="shared" si="159"/>
        <v/>
      </c>
      <c r="AH156" s="180" t="str">
        <f>IF(OR($E156="",$G156=""),"",IF(AND($E$3=1),'Marks Entry 1st'!V155,IF(AND($E$3=2),'Marks Entry 2nd'!V155,IF(AND($E$3=3),'Marks Entry 3rd'!V155,IF(AND($E$3=4),'Marks Entry 4th'!V155,"")))))</f>
        <v/>
      </c>
      <c r="AI156" s="180" t="str">
        <f>IF(OR($E156="",$G156=""),"",IF(AND($E$3=1),'Marks Entry 1st'!W155,IF(AND($E$3=2),'Marks Entry 2nd'!W155,IF(AND($E$3=3),'Marks Entry 3rd'!W155,IF(AND($E$3=4),'Marks Entry 4th'!W155,"")))))</f>
        <v/>
      </c>
      <c r="AJ156" s="180" t="str">
        <f>IF(OR($E156="",$G156=""),"",IF(AND($E$3=1),'Marks Entry 1st'!X155,IF(AND($E$3=2),'Marks Entry 2nd'!X155,IF(AND($E$3=3),'Marks Entry 3rd'!X155,IF(AND($E$3=4),'Marks Entry 4th'!X155,"")))))</f>
        <v/>
      </c>
      <c r="AK156" s="91" t="str">
        <f t="shared" si="160"/>
        <v/>
      </c>
      <c r="AL156" s="87">
        <f t="shared" si="161"/>
        <v>0</v>
      </c>
      <c r="AM156" s="93" t="str">
        <f>IF(OR($E156="",$G156=""),"",IF(AND($E$3=1),'Marks Entry 1st'!Y155,IF(AND($E$3=2),'Marks Entry 2nd'!Y155,IF(AND($E$3=3),'Marks Entry 3rd'!Y155,IF(AND($E$3=4),'Marks Entry 4th'!Y155,"")))))</f>
        <v/>
      </c>
      <c r="AN156" s="93" t="str">
        <f>IF(OR($E156="",$G156=""),"",IF(AND($E$3=1),'Marks Entry 1st'!Z155,IF(AND($E$3=2),'Marks Entry 2nd'!Z155,IF(AND($E$3=3),'Marks Entry 3rd'!Z155,IF(AND($E$3=4),'Marks Entry 4th'!Z155,"")))))</f>
        <v/>
      </c>
      <c r="AO156" s="93" t="str">
        <f>IF(OR($E156="",$G156=""),"",IF(AND($E$3=1),'Marks Entry 1st'!AA155,IF(AND($E$3=2),'Marks Entry 2nd'!AA155,IF(AND($E$3=3),'Marks Entry 3rd'!AA155,IF(AND($E$3=4),'Marks Entry 4th'!AA155,"")))))</f>
        <v/>
      </c>
      <c r="AP156" s="92" t="str">
        <f t="shared" si="162"/>
        <v/>
      </c>
      <c r="AQ156" s="87" t="str">
        <f t="shared" si="163"/>
        <v/>
      </c>
      <c r="AR156" s="144">
        <f t="shared" si="164"/>
        <v>0</v>
      </c>
      <c r="AS156" s="144" t="str">
        <f t="shared" si="165"/>
        <v/>
      </c>
      <c r="AT156" s="144" t="str">
        <f t="shared" si="133"/>
        <v/>
      </c>
      <c r="AU156" s="144" t="str">
        <f t="shared" si="166"/>
        <v/>
      </c>
      <c r="AV156" s="144" t="str">
        <f t="shared" si="134"/>
        <v/>
      </c>
      <c r="AW156" s="148" t="str">
        <f t="shared" si="135"/>
        <v/>
      </c>
      <c r="AX156" s="180" t="str">
        <f>IF(OR($E156="",$G156=""),"",IF(AND($E$3=1),'Marks Entry 1st'!AB155,IF(AND($E$3=2),'Marks Entry 2nd'!AB155,IF(AND($E$3=3),'Marks Entry 3rd'!AB155,IF(AND($E$3=4),'Marks Entry 4th'!AB155,"")))))</f>
        <v/>
      </c>
      <c r="AY156" s="180" t="str">
        <f>IF(OR($E156="",$G156=""),"",IF(AND($E$3=1),'Marks Entry 1st'!AC155,IF(AND($E$3=2),'Marks Entry 2nd'!AC155,IF(AND($E$3=3),'Marks Entry 3rd'!AC155,IF(AND($E$3=4),'Marks Entry 4th'!AC155,"")))))</f>
        <v/>
      </c>
      <c r="AZ156" s="87" t="str">
        <f t="shared" si="167"/>
        <v/>
      </c>
      <c r="BA156" s="180" t="str">
        <f>IF(OR($E156="",$G156=""),"",IF(AND($E$3=1),'Marks Entry 1st'!AD155,IF(AND($E$3=2),'Marks Entry 2nd'!AD155,IF(AND($E$3=3),'Marks Entry 3rd'!AD155,IF(AND($E$3=4),'Marks Entry 4th'!AD155,"")))))</f>
        <v/>
      </c>
      <c r="BB156" s="180" t="str">
        <f>IF(OR($E156="",$G156=""),"",IF(AND($E$3=1),'Marks Entry 1st'!AE155,IF(AND($E$3=2),'Marks Entry 2nd'!AE155,IF(AND($E$3=3),'Marks Entry 3rd'!AE155,IF(AND($E$3=4),'Marks Entry 4th'!AE155,"")))))</f>
        <v/>
      </c>
      <c r="BC156" s="180" t="str">
        <f>IF(OR($E156="",$G156=""),"",IF(AND($E$3=1),'Marks Entry 1st'!AF155,IF(AND($E$3=2),'Marks Entry 2nd'!AF155,IF(AND($E$3=3),'Marks Entry 3rd'!AF155,IF(AND($E$3=4),'Marks Entry 4th'!AF155,"")))))</f>
        <v/>
      </c>
      <c r="BD156" s="91" t="str">
        <f t="shared" si="168"/>
        <v/>
      </c>
      <c r="BE156" s="87">
        <f t="shared" si="169"/>
        <v>0</v>
      </c>
      <c r="BF156" s="93" t="str">
        <f>IF(OR($E156="",$G156=""),"",IF(AND($E$3=1),'Marks Entry 1st'!AG155,IF(AND($E$3=2),'Marks Entry 2nd'!AG155,IF(AND($E$3=3),'Marks Entry 3rd'!AG155,IF(AND($E$3=4),'Marks Entry 4th'!AG155,"")))))</f>
        <v/>
      </c>
      <c r="BG156" s="93" t="str">
        <f>IF(OR($E156="",$G156=""),"",IF(AND($E$3=1),'Marks Entry 1st'!AH155,IF(AND($E$3=2),'Marks Entry 2nd'!AH155,IF(AND($E$3=3),'Marks Entry 3rd'!AH155,IF(AND($E$3=4),'Marks Entry 4th'!AH155,"")))))</f>
        <v/>
      </c>
      <c r="BH156" s="93" t="str">
        <f>IF(OR($E156="",$G156=""),"",IF(AND($E$3=1),'Marks Entry 1st'!AI155,IF(AND($E$3=2),'Marks Entry 2nd'!AI155,IF(AND($E$3=3),'Marks Entry 3rd'!AI155,IF(AND($E$3=4),'Marks Entry 4th'!AI155,"")))))</f>
        <v/>
      </c>
      <c r="BI156" s="92" t="str">
        <f t="shared" si="170"/>
        <v/>
      </c>
      <c r="BJ156" s="87" t="str">
        <f t="shared" si="171"/>
        <v/>
      </c>
      <c r="BK156" s="144">
        <f t="shared" si="172"/>
        <v>0</v>
      </c>
      <c r="BL156" s="144" t="str">
        <f t="shared" si="173"/>
        <v/>
      </c>
      <c r="BM156" s="144" t="str">
        <f t="shared" si="136"/>
        <v/>
      </c>
      <c r="BN156" s="144" t="str">
        <f t="shared" si="174"/>
        <v/>
      </c>
      <c r="BO156" s="144" t="str">
        <f t="shared" si="137"/>
        <v/>
      </c>
      <c r="BP156" s="148" t="str">
        <f t="shared" si="138"/>
        <v/>
      </c>
      <c r="BQ156" s="180" t="str">
        <f>IF(OR($E156="",$G156=""),"",IF(AND($E$3=1),'Marks Entry 1st'!AJ155,IF(AND($E$3=2),'Marks Entry 2nd'!AJ155,IF(AND($E$3=3),'Marks Entry 3rd'!AJ155,IF(AND($E$3=4),'Marks Entry 4th'!AJ155,"")))))</f>
        <v/>
      </c>
      <c r="BR156" s="180" t="str">
        <f>IF(OR($E156="",$G156=""),"",IF(AND($E$3=1),'Marks Entry 1st'!AK155,IF(AND($E$3=2),'Marks Entry 2nd'!AK155,IF(AND($E$3=3),'Marks Entry 3rd'!AK155,IF(AND($E$3=4),'Marks Entry 4th'!AK155,"")))))</f>
        <v/>
      </c>
      <c r="BS156" s="87" t="str">
        <f t="shared" si="175"/>
        <v/>
      </c>
      <c r="BT156" s="180" t="str">
        <f>IF(OR($E156="",$G156=""),"",IF(AND($E$3=1),'Marks Entry 1st'!AL155,IF(AND($E$3=2),'Marks Entry 2nd'!AL155,IF(AND($E$3=3),'Marks Entry 3rd'!AL155,IF(AND($E$3=4),'Marks Entry 4th'!AL155,"")))))</f>
        <v/>
      </c>
      <c r="BU156" s="180" t="str">
        <f>IF(OR($E156="",$G156=""),"",IF(AND($E$3=1),'Marks Entry 1st'!AM155,IF(AND($E$3=2),'Marks Entry 2nd'!AM155,IF(AND($E$3=3),'Marks Entry 3rd'!AM155,IF(AND($E$3=4),'Marks Entry 4th'!AM155,"")))))</f>
        <v/>
      </c>
      <c r="BV156" s="180" t="str">
        <f>IF(OR($E156="",$G156=""),"",IF(AND($E$3=1),'Marks Entry 1st'!AN155,IF(AND($E$3=2),'Marks Entry 2nd'!AN155,IF(AND($E$3=3),'Marks Entry 3rd'!AN155,IF(AND($E$3=4),'Marks Entry 4th'!AN155,"")))))</f>
        <v/>
      </c>
      <c r="BW156" s="91" t="str">
        <f t="shared" si="176"/>
        <v/>
      </c>
      <c r="BX156" s="87">
        <f t="shared" si="177"/>
        <v>0</v>
      </c>
      <c r="BY156" s="93" t="str">
        <f>IF(OR($E156="",$G156=""),"",IF(AND($E$3=1),'Marks Entry 1st'!AO155,IF(AND($E$3=2),'Marks Entry 2nd'!AO155,IF(AND($E$3=3),'Marks Entry 3rd'!AO155,IF(AND($E$3=4),'Marks Entry 4th'!AO155,"")))))</f>
        <v/>
      </c>
      <c r="BZ156" s="93" t="str">
        <f>IF(OR($E156="",$G156=""),"",IF(AND($E$3=1),'Marks Entry 1st'!AP155,IF(AND($E$3=2),'Marks Entry 2nd'!AP155,IF(AND($E$3=3),'Marks Entry 3rd'!AP155,IF(AND($E$3=4),'Marks Entry 4th'!AP155,"")))))</f>
        <v/>
      </c>
      <c r="CA156" s="93" t="str">
        <f>IF(OR($E156="",$G156=""),"",IF(AND($E$3=1),'Marks Entry 1st'!AQ155,IF(AND($E$3=2),'Marks Entry 2nd'!AQ155,IF(AND($E$3=3),'Marks Entry 3rd'!AQ155,IF(AND($E$3=4),'Marks Entry 4th'!AQ155,"")))))</f>
        <v/>
      </c>
      <c r="CB156" s="92" t="str">
        <f t="shared" si="178"/>
        <v/>
      </c>
      <c r="CC156" s="87" t="str">
        <f t="shared" si="179"/>
        <v/>
      </c>
      <c r="CD156" s="144">
        <f t="shared" si="180"/>
        <v>0</v>
      </c>
      <c r="CE156" s="144" t="str">
        <f t="shared" si="181"/>
        <v/>
      </c>
      <c r="CF156" s="144" t="str">
        <f t="shared" si="139"/>
        <v/>
      </c>
      <c r="CG156" s="144" t="str">
        <f t="shared" si="182"/>
        <v/>
      </c>
      <c r="CH156" s="144" t="str">
        <f t="shared" si="140"/>
        <v/>
      </c>
      <c r="CI156" s="148" t="str">
        <f t="shared" si="141"/>
        <v/>
      </c>
      <c r="CJ156" s="380" t="str">
        <f>IF(OR($E156="",$G156=""),"",IF(AND($E$3=1),'Marks Entry 1st'!AR155,IF(AND($E$3=2),'Marks Entry 2nd'!AR155,IF(AND($E$3=3),'Marks Entry 3rd'!AR155,IF(AND($E$3=4),'Marks Entry 4th'!AR155,"")))))</f>
        <v/>
      </c>
      <c r="CK156" s="380" t="str">
        <f>IF(OR($E156="",$G156=""),"",IF(AND($E$3=1),'Marks Entry 1st'!AS155,IF(AND($E$3=2),'Marks Entry 2nd'!AS155,IF(AND($E$3=3),'Marks Entry 3rd'!AS155,IF(AND($E$3=4),'Marks Entry 4th'!AS155,"")))))</f>
        <v/>
      </c>
      <c r="CL156" s="380" t="str">
        <f>IF(OR($E156="",$G156=""),"",IF(AND($E$3=1),'Marks Entry 1st'!AT155,IF(AND($E$3=2),'Marks Entry 2nd'!AT155,IF(AND($E$3=3),'Marks Entry 3rd'!AT155,IF(AND($E$3=4),'Marks Entry 4th'!AT155,"")))))</f>
        <v/>
      </c>
      <c r="CM156" s="181" t="str">
        <f t="shared" si="183"/>
        <v/>
      </c>
      <c r="CN156" s="182">
        <f t="shared" si="184"/>
        <v>0</v>
      </c>
      <c r="CO156" s="182" t="str">
        <f t="shared" si="185"/>
        <v/>
      </c>
      <c r="CP156" s="182" t="str">
        <f t="shared" si="186"/>
        <v/>
      </c>
      <c r="CQ156" s="147" t="str">
        <f t="shared" si="142"/>
        <v/>
      </c>
      <c r="CR156" s="380" t="str">
        <f>IF(OR($E156="",$G156=""),"",IF(AND($E$3=1),'Marks Entry 1st'!AU155,IF(AND($E$3=2),'Marks Entry 2nd'!AU155,IF(AND($E$3=3),'Marks Entry 3rd'!AU155,IF(AND($E$3=4),'Marks Entry 4th'!AU155,"")))))</f>
        <v/>
      </c>
      <c r="CS156" s="380" t="str">
        <f>IF(OR($E156="",$G156=""),"",IF(AND($E$3=1),'Marks Entry 1st'!AV155,IF(AND($E$3=2),'Marks Entry 2nd'!AV155,IF(AND($E$3=3),'Marks Entry 3rd'!AV155,IF(AND($E$3=4),'Marks Entry 4th'!AV155,"")))))</f>
        <v/>
      </c>
      <c r="CT156" s="380" t="str">
        <f>IF(OR($E156="",$G156=""),"",IF(AND($E$3=1),'Marks Entry 1st'!AW155,IF(AND($E$3=2),'Marks Entry 2nd'!AW155,IF(AND($E$3=3),'Marks Entry 3rd'!AW155,IF(AND($E$3=4),'Marks Entry 4th'!AW155,"")))))</f>
        <v/>
      </c>
      <c r="CU156" s="181" t="str">
        <f t="shared" si="187"/>
        <v/>
      </c>
      <c r="CV156" s="182">
        <f t="shared" si="188"/>
        <v>0</v>
      </c>
      <c r="CW156" s="182" t="str">
        <f t="shared" si="189"/>
        <v/>
      </c>
      <c r="CX156" s="182" t="str">
        <f t="shared" si="190"/>
        <v/>
      </c>
      <c r="CY156" s="147" t="str">
        <f t="shared" si="143"/>
        <v/>
      </c>
      <c r="CZ156" s="380" t="str">
        <f>IF(OR($E156="",$G156=""),"",IF(AND($E$3=1),'Marks Entry 1st'!AX155,IF(AND($E$3=2),'Marks Entry 2nd'!AX155,IF(AND($E$3=3),'Marks Entry 3rd'!AX155,IF(AND($E$3=4),'Marks Entry 4th'!AX155,"")))))</f>
        <v/>
      </c>
      <c r="DA156" s="380" t="str">
        <f>IF(OR($E156="",$G156=""),"",IF(AND($E$3=1),'Marks Entry 1st'!AY155,IF(AND($E$3=2),'Marks Entry 2nd'!AY155,IF(AND($E$3=3),'Marks Entry 3rd'!AY155,IF(AND($E$3=4),'Marks Entry 4th'!AY155,"")))))</f>
        <v/>
      </c>
      <c r="DB156" s="380" t="str">
        <f>IF(OR($E156="",$G156=""),"",IF(AND($E$3=1),'Marks Entry 1st'!AZ155,IF(AND($E$3=2),'Marks Entry 2nd'!AZ155,IF(AND($E$3=3),'Marks Entry 3rd'!AZ155,IF(AND($E$3=4),'Marks Entry 4th'!AZ155,"")))))</f>
        <v/>
      </c>
      <c r="DC156" s="181" t="str">
        <f t="shared" si="191"/>
        <v/>
      </c>
      <c r="DD156" s="182">
        <f t="shared" si="192"/>
        <v>0</v>
      </c>
      <c r="DE156" s="182" t="str">
        <f t="shared" si="193"/>
        <v/>
      </c>
      <c r="DF156" s="182" t="str">
        <f t="shared" si="194"/>
        <v/>
      </c>
      <c r="DG156" s="147" t="str">
        <f t="shared" si="144"/>
        <v/>
      </c>
      <c r="DH156" s="104" t="str">
        <f t="shared" si="145"/>
        <v/>
      </c>
      <c r="DI156" s="105" t="str">
        <f t="shared" si="146"/>
        <v/>
      </c>
      <c r="DJ156" s="111" t="str">
        <f t="shared" si="147"/>
        <v/>
      </c>
      <c r="DK156" s="112" t="str">
        <f t="shared" si="148"/>
        <v/>
      </c>
      <c r="DL156" s="386" t="str">
        <f t="shared" si="149"/>
        <v/>
      </c>
      <c r="DM156" s="72" t="str">
        <f>IF(OR($E156="",$G156=""),"",IF(AND($E$3=1),'Marks Entry 1st'!BA155,IF(AND($E$3=2),'Marks Entry 2nd'!BA155,IF(AND($E$3=3),'Marks Entry 3rd'!BA155,IF(AND($E$3=4),'Marks Entry 4th'!BA155,"")))))</f>
        <v/>
      </c>
      <c r="DN156" s="72" t="str">
        <f>IF(OR($E156="",$G156=""),"",IF(AND($E$3=1),'Marks Entry 1st'!BB155,IF(AND($E$3=2),'Marks Entry 2nd'!BB155,IF(AND($E$3=3),'Marks Entry 3rd'!BB155,IF(AND($E$3=4),'Marks Entry 4th'!BB155,"")))))</f>
        <v/>
      </c>
      <c r="DO156" s="328" t="str">
        <f t="shared" si="150"/>
        <v/>
      </c>
      <c r="DP156" s="73"/>
      <c r="DW156" s="75">
        <f>IF(AND($E$3=1),'Marks Entry 1st'!I155,IF(AND($E$3=2),'Marks Entry 2nd'!I155,IF(AND($E$3=3),'Marks Entry 3rd'!I155,IF(AND($E$3=4),'Marks Entry 4th'!I155,""))))</f>
        <v>0</v>
      </c>
    </row>
    <row r="157" spans="1:127" ht="18.899999999999999" customHeight="1">
      <c r="A157" s="94">
        <v>150</v>
      </c>
      <c r="B157" s="94" t="str">
        <f>IF(OR(DW157=0,DW157=""),"",IF(AND($E$3=1),'Marks Entry 1st'!I156,IF(AND($E$3=2),'Marks Entry 2nd'!I156,IF(AND($E$3=3),'Marks Entry 3rd'!I156,IF(AND($E$3=4),'Marks Entry 4th'!I156,"")))))</f>
        <v/>
      </c>
      <c r="C157" s="95" t="str">
        <f>IF(OR(B157=0,B157=""),"",IF(AND($E$3=1),'Marks Entry 1st'!B156,IF(AND($E$3=2),'Marks Entry 2nd'!B156,IF(AND($E$3=3),'Marks Entry 3rd'!B156,IF(AND($E$3=4),'Marks Entry 4th'!B156,"")))))</f>
        <v/>
      </c>
      <c r="D157" s="95" t="str">
        <f>IF(OR(B157=0,B157=""),"",IF(AND($E$3=1),'Marks Entry 1st'!C156,IF(AND($E$3=2),'Marks Entry 2nd'!C156,IF(AND($E$3=3),'Marks Entry 3rd'!C156,IF(AND($E$3=4),'Marks Entry 4th'!C156,"")))))</f>
        <v/>
      </c>
      <c r="E157" s="96" t="str">
        <f>IF(OR(B157=0,B157=""),"",IF(AND($E$3=1),'Marks Entry 1st'!E156,IF(AND($E$3=2),'Marks Entry 2nd'!E156,IF(AND($E$3=3),'Marks Entry 3rd'!E156,IF(AND($E$3=4),'Marks Entry 4th'!E156,"")))))</f>
        <v/>
      </c>
      <c r="F157" s="95" t="str">
        <f>IF(OR(B157=0,B157=""),"",IF(AND($E$3=1),'Marks Entry 1st'!D156,IF(AND($E$3=2),'Marks Entry 2nd'!D156,IF(AND($E$3=3),'Marks Entry 3rd'!D156,IF(AND($E$3=4),'Marks Entry 4th'!D156,"")))))</f>
        <v/>
      </c>
      <c r="G157" s="90" t="str">
        <f>IF(OR(B157=0,B157=""),"",IF(AND($E$3=1),'Marks Entry 1st'!F156,IF(AND($E$3=2),'Marks Entry 2nd'!F156,IF(AND($E$3=3),'Marks Entry 3rd'!F156,IF(AND($E$3=4),'Marks Entry 4th'!F156,"")))))</f>
        <v/>
      </c>
      <c r="H157" s="90" t="str">
        <f>IF(OR(B157=0,B157=""),"",IF(AND($E$3=1),'Marks Entry 1st'!G156,IF(AND($E$3=2),'Marks Entry 2nd'!G156,IF(AND($E$3=3),'Marks Entry 3rd'!G156,IF(AND($E$3=4),'Marks Entry 4th'!G156,"")))))</f>
        <v/>
      </c>
      <c r="I157" s="90" t="str">
        <f>IF(OR(B157=0,B157=""),"",IF(AND($E$3=1),'Marks Entry 1st'!H156,IF(AND($E$3=2),'Marks Entry 2nd'!H156,IF(AND($E$3=3),'Marks Entry 3rd'!H156,IF(AND($E$3=4),'Marks Entry 4th'!H156,"")))))</f>
        <v/>
      </c>
      <c r="J157" s="379" t="str">
        <f>IF(OR(B157=0,B157=""),"",IF(AND($E$3=1),'Marks Entry 1st'!J156,IF(AND($E$3=2),'Marks Entry 2nd'!J156,IF(AND($E$3=3),'Marks Entry 3rd'!J156,IF(AND($E$3=4),'Marks Entry 4th'!J156,"")))))</f>
        <v/>
      </c>
      <c r="K157" s="379" t="str">
        <f>IF(OR(B157=0,B157=""),"",IF(AND($E$3=1),'Marks Entry 1st'!K156,IF(AND($E$3=2),'Marks Entry 2nd'!K156,IF(AND($E$3=3),'Marks Entry 3rd'!K156,IF(AND($E$3=4),'Marks Entry 4th'!K156,"")))))</f>
        <v/>
      </c>
      <c r="L157" s="180" t="str">
        <f>IF(OR($E157="",$G157=""),"",IF(AND($E$3=1),'Marks Entry 1st'!L156,IF(AND($E$3=2),'Marks Entry 2nd'!L156,IF(AND($E$3=3),'Marks Entry 3rd'!L156,IF(AND($E$3=4),'Marks Entry 4th'!L156,"")))))</f>
        <v/>
      </c>
      <c r="M157" s="180" t="str">
        <f>IF(OR($E157="",$G157=""),"",IF(AND($E$3=1),'Marks Entry 1st'!M156,IF(AND($E$3=2),'Marks Entry 2nd'!M156,IF(AND($E$3=3),'Marks Entry 3rd'!M156,IF(AND($E$3=4),'Marks Entry 4th'!M156,"")))))</f>
        <v/>
      </c>
      <c r="N157" s="87" t="str">
        <f t="shared" si="151"/>
        <v/>
      </c>
      <c r="O157" s="180" t="str">
        <f>IF(OR($E157="",$G157=""),"",IF(AND($E$3=1),'Marks Entry 1st'!N156,IF(AND($E$3=2),'Marks Entry 2nd'!N156,IF(AND($E$3=3),'Marks Entry 3rd'!N156,IF(AND($E$3=4),'Marks Entry 4th'!N156,"")))))</f>
        <v/>
      </c>
      <c r="P157" s="180" t="str">
        <f>IF(OR($E157="",$G157=""),"",IF(AND($E$3=1),'Marks Entry 1st'!O156,IF(AND($E$3=2),'Marks Entry 2nd'!O156,IF(AND($E$3=3),'Marks Entry 3rd'!O156,IF(AND($E$3=4),'Marks Entry 4th'!O156,"")))))</f>
        <v/>
      </c>
      <c r="Q157" s="180" t="str">
        <f>IF(OR($E157="",$G157=""),"",IF(AND($E$3=1),'Marks Entry 1st'!P156,IF(AND($E$3=2),'Marks Entry 2nd'!P156,IF(AND($E$3=3),'Marks Entry 3rd'!P156,IF(AND($E$3=4),'Marks Entry 4th'!P156,"")))))</f>
        <v/>
      </c>
      <c r="R157" s="91" t="str">
        <f t="shared" si="152"/>
        <v/>
      </c>
      <c r="S157" s="87">
        <f t="shared" si="153"/>
        <v>0</v>
      </c>
      <c r="T157" s="93" t="str">
        <f>IF(OR($E157="",$G157=""),"",IF(AND($E$3=1),'Marks Entry 1st'!Q156,IF(AND($E$3=2),'Marks Entry 2nd'!Q156,IF(AND($E$3=3),'Marks Entry 3rd'!Q156,IF(AND($E$3=4),'Marks Entry 4th'!Q156,"")))))</f>
        <v/>
      </c>
      <c r="U157" s="93" t="str">
        <f>IF(OR($E157="",$G157=""),"",IF(AND($E$3=1),'Marks Entry 1st'!R156,IF(AND($E$3=2),'Marks Entry 2nd'!R156,IF(AND($E$3=3),'Marks Entry 3rd'!R156,IF(AND($E$3=4),'Marks Entry 4th'!R156,"")))))</f>
        <v/>
      </c>
      <c r="V157" s="93" t="str">
        <f>IF(OR($E157="",$G157=""),"",IF(AND($E$3=1),'Marks Entry 1st'!S156,IF(AND($E$3=2),'Marks Entry 2nd'!S156,IF(AND($E$3=3),'Marks Entry 3rd'!S156,IF(AND($E$3=4),'Marks Entry 4th'!S156,"")))))</f>
        <v/>
      </c>
      <c r="W157" s="92" t="str">
        <f t="shared" si="154"/>
        <v/>
      </c>
      <c r="X157" s="87" t="str">
        <f t="shared" si="155"/>
        <v/>
      </c>
      <c r="Y157" s="144">
        <f t="shared" si="156"/>
        <v>0</v>
      </c>
      <c r="Z157" s="144" t="str">
        <f t="shared" si="157"/>
        <v/>
      </c>
      <c r="AA157" s="144" t="str">
        <f t="shared" si="130"/>
        <v/>
      </c>
      <c r="AB157" s="144" t="str">
        <f t="shared" si="158"/>
        <v/>
      </c>
      <c r="AC157" s="144" t="str">
        <f t="shared" si="131"/>
        <v/>
      </c>
      <c r="AD157" s="148" t="str">
        <f t="shared" si="132"/>
        <v/>
      </c>
      <c r="AE157" s="180" t="str">
        <f>IF(OR($E157="",$G157=""),"",IF(AND($E$3=1),'Marks Entry 1st'!T156,IF(AND($E$3=2),'Marks Entry 2nd'!T156,IF(AND($E$3=3),'Marks Entry 3rd'!T156,IF(AND($E$3=4),'Marks Entry 4th'!T156,"")))))</f>
        <v/>
      </c>
      <c r="AF157" s="180" t="str">
        <f>IF(OR($E157="",$G157=""),"",IF(AND($E$3=1),'Marks Entry 1st'!U156,IF(AND($E$3=2),'Marks Entry 2nd'!U156,IF(AND($E$3=3),'Marks Entry 3rd'!U156,IF(AND($E$3=4),'Marks Entry 4th'!U156,"")))))</f>
        <v/>
      </c>
      <c r="AG157" s="87" t="str">
        <f t="shared" si="159"/>
        <v/>
      </c>
      <c r="AH157" s="180" t="str">
        <f>IF(OR($E157="",$G157=""),"",IF(AND($E$3=1),'Marks Entry 1st'!V156,IF(AND($E$3=2),'Marks Entry 2nd'!V156,IF(AND($E$3=3),'Marks Entry 3rd'!V156,IF(AND($E$3=4),'Marks Entry 4th'!V156,"")))))</f>
        <v/>
      </c>
      <c r="AI157" s="180" t="str">
        <f>IF(OR($E157="",$G157=""),"",IF(AND($E$3=1),'Marks Entry 1st'!W156,IF(AND($E$3=2),'Marks Entry 2nd'!W156,IF(AND($E$3=3),'Marks Entry 3rd'!W156,IF(AND($E$3=4),'Marks Entry 4th'!W156,"")))))</f>
        <v/>
      </c>
      <c r="AJ157" s="180" t="str">
        <f>IF(OR($E157="",$G157=""),"",IF(AND($E$3=1),'Marks Entry 1st'!X156,IF(AND($E$3=2),'Marks Entry 2nd'!X156,IF(AND($E$3=3),'Marks Entry 3rd'!X156,IF(AND($E$3=4),'Marks Entry 4th'!X156,"")))))</f>
        <v/>
      </c>
      <c r="AK157" s="91" t="str">
        <f t="shared" si="160"/>
        <v/>
      </c>
      <c r="AL157" s="87">
        <f t="shared" si="161"/>
        <v>0</v>
      </c>
      <c r="AM157" s="93" t="str">
        <f>IF(OR($E157="",$G157=""),"",IF(AND($E$3=1),'Marks Entry 1st'!Y156,IF(AND($E$3=2),'Marks Entry 2nd'!Y156,IF(AND($E$3=3),'Marks Entry 3rd'!Y156,IF(AND($E$3=4),'Marks Entry 4th'!Y156,"")))))</f>
        <v/>
      </c>
      <c r="AN157" s="93" t="str">
        <f>IF(OR($E157="",$G157=""),"",IF(AND($E$3=1),'Marks Entry 1st'!Z156,IF(AND($E$3=2),'Marks Entry 2nd'!Z156,IF(AND($E$3=3),'Marks Entry 3rd'!Z156,IF(AND($E$3=4),'Marks Entry 4th'!Z156,"")))))</f>
        <v/>
      </c>
      <c r="AO157" s="93" t="str">
        <f>IF(OR($E157="",$G157=""),"",IF(AND($E$3=1),'Marks Entry 1st'!AA156,IF(AND($E$3=2),'Marks Entry 2nd'!AA156,IF(AND($E$3=3),'Marks Entry 3rd'!AA156,IF(AND($E$3=4),'Marks Entry 4th'!AA156,"")))))</f>
        <v/>
      </c>
      <c r="AP157" s="92" t="str">
        <f t="shared" si="162"/>
        <v/>
      </c>
      <c r="AQ157" s="87" t="str">
        <f t="shared" si="163"/>
        <v/>
      </c>
      <c r="AR157" s="144">
        <f t="shared" si="164"/>
        <v>0</v>
      </c>
      <c r="AS157" s="144" t="str">
        <f t="shared" si="165"/>
        <v/>
      </c>
      <c r="AT157" s="144" t="str">
        <f t="shared" si="133"/>
        <v/>
      </c>
      <c r="AU157" s="144" t="str">
        <f t="shared" si="166"/>
        <v/>
      </c>
      <c r="AV157" s="144" t="str">
        <f t="shared" si="134"/>
        <v/>
      </c>
      <c r="AW157" s="148" t="str">
        <f t="shared" si="135"/>
        <v/>
      </c>
      <c r="AX157" s="180" t="str">
        <f>IF(OR($E157="",$G157=""),"",IF(AND($E$3=1),'Marks Entry 1st'!AB156,IF(AND($E$3=2),'Marks Entry 2nd'!AB156,IF(AND($E$3=3),'Marks Entry 3rd'!AB156,IF(AND($E$3=4),'Marks Entry 4th'!AB156,"")))))</f>
        <v/>
      </c>
      <c r="AY157" s="180" t="str">
        <f>IF(OR($E157="",$G157=""),"",IF(AND($E$3=1),'Marks Entry 1st'!AC156,IF(AND($E$3=2),'Marks Entry 2nd'!AC156,IF(AND($E$3=3),'Marks Entry 3rd'!AC156,IF(AND($E$3=4),'Marks Entry 4th'!AC156,"")))))</f>
        <v/>
      </c>
      <c r="AZ157" s="87" t="str">
        <f t="shared" si="167"/>
        <v/>
      </c>
      <c r="BA157" s="180" t="str">
        <f>IF(OR($E157="",$G157=""),"",IF(AND($E$3=1),'Marks Entry 1st'!AD156,IF(AND($E$3=2),'Marks Entry 2nd'!AD156,IF(AND($E$3=3),'Marks Entry 3rd'!AD156,IF(AND($E$3=4),'Marks Entry 4th'!AD156,"")))))</f>
        <v/>
      </c>
      <c r="BB157" s="180" t="str">
        <f>IF(OR($E157="",$G157=""),"",IF(AND($E$3=1),'Marks Entry 1st'!AE156,IF(AND($E$3=2),'Marks Entry 2nd'!AE156,IF(AND($E$3=3),'Marks Entry 3rd'!AE156,IF(AND($E$3=4),'Marks Entry 4th'!AE156,"")))))</f>
        <v/>
      </c>
      <c r="BC157" s="180" t="str">
        <f>IF(OR($E157="",$G157=""),"",IF(AND($E$3=1),'Marks Entry 1st'!AF156,IF(AND($E$3=2),'Marks Entry 2nd'!AF156,IF(AND($E$3=3),'Marks Entry 3rd'!AF156,IF(AND($E$3=4),'Marks Entry 4th'!AF156,"")))))</f>
        <v/>
      </c>
      <c r="BD157" s="91" t="str">
        <f t="shared" si="168"/>
        <v/>
      </c>
      <c r="BE157" s="87">
        <f t="shared" si="169"/>
        <v>0</v>
      </c>
      <c r="BF157" s="93" t="str">
        <f>IF(OR($E157="",$G157=""),"",IF(AND($E$3=1),'Marks Entry 1st'!AG156,IF(AND($E$3=2),'Marks Entry 2nd'!AG156,IF(AND($E$3=3),'Marks Entry 3rd'!AG156,IF(AND($E$3=4),'Marks Entry 4th'!AG156,"")))))</f>
        <v/>
      </c>
      <c r="BG157" s="93" t="str">
        <f>IF(OR($E157="",$G157=""),"",IF(AND($E$3=1),'Marks Entry 1st'!AH156,IF(AND($E$3=2),'Marks Entry 2nd'!AH156,IF(AND($E$3=3),'Marks Entry 3rd'!AH156,IF(AND($E$3=4),'Marks Entry 4th'!AH156,"")))))</f>
        <v/>
      </c>
      <c r="BH157" s="93" t="str">
        <f>IF(OR($E157="",$G157=""),"",IF(AND($E$3=1),'Marks Entry 1st'!AI156,IF(AND($E$3=2),'Marks Entry 2nd'!AI156,IF(AND($E$3=3),'Marks Entry 3rd'!AI156,IF(AND($E$3=4),'Marks Entry 4th'!AI156,"")))))</f>
        <v/>
      </c>
      <c r="BI157" s="92" t="str">
        <f t="shared" si="170"/>
        <v/>
      </c>
      <c r="BJ157" s="87" t="str">
        <f t="shared" si="171"/>
        <v/>
      </c>
      <c r="BK157" s="144">
        <f t="shared" si="172"/>
        <v>0</v>
      </c>
      <c r="BL157" s="144" t="str">
        <f t="shared" si="173"/>
        <v/>
      </c>
      <c r="BM157" s="144" t="str">
        <f t="shared" si="136"/>
        <v/>
      </c>
      <c r="BN157" s="144" t="str">
        <f t="shared" si="174"/>
        <v/>
      </c>
      <c r="BO157" s="144" t="str">
        <f t="shared" si="137"/>
        <v/>
      </c>
      <c r="BP157" s="148" t="str">
        <f t="shared" si="138"/>
        <v/>
      </c>
      <c r="BQ157" s="180" t="str">
        <f>IF(OR($E157="",$G157=""),"",IF(AND($E$3=1),'Marks Entry 1st'!AJ156,IF(AND($E$3=2),'Marks Entry 2nd'!AJ156,IF(AND($E$3=3),'Marks Entry 3rd'!AJ156,IF(AND($E$3=4),'Marks Entry 4th'!AJ156,"")))))</f>
        <v/>
      </c>
      <c r="BR157" s="180" t="str">
        <f>IF(OR($E157="",$G157=""),"",IF(AND($E$3=1),'Marks Entry 1st'!AK156,IF(AND($E$3=2),'Marks Entry 2nd'!AK156,IF(AND($E$3=3),'Marks Entry 3rd'!AK156,IF(AND($E$3=4),'Marks Entry 4th'!AK156,"")))))</f>
        <v/>
      </c>
      <c r="BS157" s="87" t="str">
        <f t="shared" si="175"/>
        <v/>
      </c>
      <c r="BT157" s="180" t="str">
        <f>IF(OR($E157="",$G157=""),"",IF(AND($E$3=1),'Marks Entry 1st'!AL156,IF(AND($E$3=2),'Marks Entry 2nd'!AL156,IF(AND($E$3=3),'Marks Entry 3rd'!AL156,IF(AND($E$3=4),'Marks Entry 4th'!AL156,"")))))</f>
        <v/>
      </c>
      <c r="BU157" s="180" t="str">
        <f>IF(OR($E157="",$G157=""),"",IF(AND($E$3=1),'Marks Entry 1st'!AM156,IF(AND($E$3=2),'Marks Entry 2nd'!AM156,IF(AND($E$3=3),'Marks Entry 3rd'!AM156,IF(AND($E$3=4),'Marks Entry 4th'!AM156,"")))))</f>
        <v/>
      </c>
      <c r="BV157" s="180" t="str">
        <f>IF(OR($E157="",$G157=""),"",IF(AND($E$3=1),'Marks Entry 1st'!AN156,IF(AND($E$3=2),'Marks Entry 2nd'!AN156,IF(AND($E$3=3),'Marks Entry 3rd'!AN156,IF(AND($E$3=4),'Marks Entry 4th'!AN156,"")))))</f>
        <v/>
      </c>
      <c r="BW157" s="91" t="str">
        <f t="shared" si="176"/>
        <v/>
      </c>
      <c r="BX157" s="87">
        <f t="shared" si="177"/>
        <v>0</v>
      </c>
      <c r="BY157" s="93" t="str">
        <f>IF(OR($E157="",$G157=""),"",IF(AND($E$3=1),'Marks Entry 1st'!AO156,IF(AND($E$3=2),'Marks Entry 2nd'!AO156,IF(AND($E$3=3),'Marks Entry 3rd'!AO156,IF(AND($E$3=4),'Marks Entry 4th'!AO156,"")))))</f>
        <v/>
      </c>
      <c r="BZ157" s="93" t="str">
        <f>IF(OR($E157="",$G157=""),"",IF(AND($E$3=1),'Marks Entry 1st'!AP156,IF(AND($E$3=2),'Marks Entry 2nd'!AP156,IF(AND($E$3=3),'Marks Entry 3rd'!AP156,IF(AND($E$3=4),'Marks Entry 4th'!AP156,"")))))</f>
        <v/>
      </c>
      <c r="CA157" s="93" t="str">
        <f>IF(OR($E157="",$G157=""),"",IF(AND($E$3=1),'Marks Entry 1st'!AQ156,IF(AND($E$3=2),'Marks Entry 2nd'!AQ156,IF(AND($E$3=3),'Marks Entry 3rd'!AQ156,IF(AND($E$3=4),'Marks Entry 4th'!AQ156,"")))))</f>
        <v/>
      </c>
      <c r="CB157" s="92" t="str">
        <f t="shared" si="178"/>
        <v/>
      </c>
      <c r="CC157" s="87" t="str">
        <f t="shared" si="179"/>
        <v/>
      </c>
      <c r="CD157" s="144">
        <f t="shared" si="180"/>
        <v>0</v>
      </c>
      <c r="CE157" s="144" t="str">
        <f t="shared" si="181"/>
        <v/>
      </c>
      <c r="CF157" s="144" t="str">
        <f t="shared" si="139"/>
        <v/>
      </c>
      <c r="CG157" s="144" t="str">
        <f t="shared" si="182"/>
        <v/>
      </c>
      <c r="CH157" s="144" t="str">
        <f t="shared" si="140"/>
        <v/>
      </c>
      <c r="CI157" s="148" t="str">
        <f t="shared" si="141"/>
        <v/>
      </c>
      <c r="CJ157" s="380" t="str">
        <f>IF(OR($E157="",$G157=""),"",IF(AND($E$3=1),'Marks Entry 1st'!AR156,IF(AND($E$3=2),'Marks Entry 2nd'!AR156,IF(AND($E$3=3),'Marks Entry 3rd'!AR156,IF(AND($E$3=4),'Marks Entry 4th'!AR156,"")))))</f>
        <v/>
      </c>
      <c r="CK157" s="380" t="str">
        <f>IF(OR($E157="",$G157=""),"",IF(AND($E$3=1),'Marks Entry 1st'!AS156,IF(AND($E$3=2),'Marks Entry 2nd'!AS156,IF(AND($E$3=3),'Marks Entry 3rd'!AS156,IF(AND($E$3=4),'Marks Entry 4th'!AS156,"")))))</f>
        <v/>
      </c>
      <c r="CL157" s="380" t="str">
        <f>IF(OR($E157="",$G157=""),"",IF(AND($E$3=1),'Marks Entry 1st'!AT156,IF(AND($E$3=2),'Marks Entry 2nd'!AT156,IF(AND($E$3=3),'Marks Entry 3rd'!AT156,IF(AND($E$3=4),'Marks Entry 4th'!AT156,"")))))</f>
        <v/>
      </c>
      <c r="CM157" s="181" t="str">
        <f t="shared" si="183"/>
        <v/>
      </c>
      <c r="CN157" s="182">
        <f t="shared" si="184"/>
        <v>0</v>
      </c>
      <c r="CO157" s="182" t="str">
        <f t="shared" si="185"/>
        <v/>
      </c>
      <c r="CP157" s="182" t="str">
        <f t="shared" si="186"/>
        <v/>
      </c>
      <c r="CQ157" s="147" t="str">
        <f t="shared" si="142"/>
        <v/>
      </c>
      <c r="CR157" s="380" t="str">
        <f>IF(OR($E157="",$G157=""),"",IF(AND($E$3=1),'Marks Entry 1st'!AU156,IF(AND($E$3=2),'Marks Entry 2nd'!AU156,IF(AND($E$3=3),'Marks Entry 3rd'!AU156,IF(AND($E$3=4),'Marks Entry 4th'!AU156,"")))))</f>
        <v/>
      </c>
      <c r="CS157" s="380" t="str">
        <f>IF(OR($E157="",$G157=""),"",IF(AND($E$3=1),'Marks Entry 1st'!AV156,IF(AND($E$3=2),'Marks Entry 2nd'!AV156,IF(AND($E$3=3),'Marks Entry 3rd'!AV156,IF(AND($E$3=4),'Marks Entry 4th'!AV156,"")))))</f>
        <v/>
      </c>
      <c r="CT157" s="380" t="str">
        <f>IF(OR($E157="",$G157=""),"",IF(AND($E$3=1),'Marks Entry 1st'!AW156,IF(AND($E$3=2),'Marks Entry 2nd'!AW156,IF(AND($E$3=3),'Marks Entry 3rd'!AW156,IF(AND($E$3=4),'Marks Entry 4th'!AW156,"")))))</f>
        <v/>
      </c>
      <c r="CU157" s="181" t="str">
        <f t="shared" si="187"/>
        <v/>
      </c>
      <c r="CV157" s="182">
        <f t="shared" si="188"/>
        <v>0</v>
      </c>
      <c r="CW157" s="182" t="str">
        <f t="shared" si="189"/>
        <v/>
      </c>
      <c r="CX157" s="182" t="str">
        <f t="shared" si="190"/>
        <v/>
      </c>
      <c r="CY157" s="147" t="str">
        <f t="shared" si="143"/>
        <v/>
      </c>
      <c r="CZ157" s="380" t="str">
        <f>IF(OR($E157="",$G157=""),"",IF(AND($E$3=1),'Marks Entry 1st'!AX156,IF(AND($E$3=2),'Marks Entry 2nd'!AX156,IF(AND($E$3=3),'Marks Entry 3rd'!AX156,IF(AND($E$3=4),'Marks Entry 4th'!AX156,"")))))</f>
        <v/>
      </c>
      <c r="DA157" s="380" t="str">
        <f>IF(OR($E157="",$G157=""),"",IF(AND($E$3=1),'Marks Entry 1st'!AY156,IF(AND($E$3=2),'Marks Entry 2nd'!AY156,IF(AND($E$3=3),'Marks Entry 3rd'!AY156,IF(AND($E$3=4),'Marks Entry 4th'!AY156,"")))))</f>
        <v/>
      </c>
      <c r="DB157" s="380" t="str">
        <f>IF(OR($E157="",$G157=""),"",IF(AND($E$3=1),'Marks Entry 1st'!AZ156,IF(AND($E$3=2),'Marks Entry 2nd'!AZ156,IF(AND($E$3=3),'Marks Entry 3rd'!AZ156,IF(AND($E$3=4),'Marks Entry 4th'!AZ156,"")))))</f>
        <v/>
      </c>
      <c r="DC157" s="181" t="str">
        <f t="shared" si="191"/>
        <v/>
      </c>
      <c r="DD157" s="182">
        <f t="shared" si="192"/>
        <v>0</v>
      </c>
      <c r="DE157" s="182" t="str">
        <f t="shared" si="193"/>
        <v/>
      </c>
      <c r="DF157" s="182" t="str">
        <f t="shared" si="194"/>
        <v/>
      </c>
      <c r="DG157" s="147" t="str">
        <f t="shared" si="144"/>
        <v/>
      </c>
      <c r="DH157" s="104" t="str">
        <f t="shared" si="145"/>
        <v/>
      </c>
      <c r="DI157" s="105" t="str">
        <f t="shared" si="146"/>
        <v/>
      </c>
      <c r="DJ157" s="111" t="str">
        <f t="shared" si="147"/>
        <v/>
      </c>
      <c r="DK157" s="112" t="str">
        <f t="shared" si="148"/>
        <v/>
      </c>
      <c r="DL157" s="386" t="str">
        <f t="shared" si="149"/>
        <v/>
      </c>
      <c r="DM157" s="72" t="str">
        <f>IF(OR($E157="",$G157=""),"",IF(AND($E$3=1),'Marks Entry 1st'!BA156,IF(AND($E$3=2),'Marks Entry 2nd'!BA156,IF(AND($E$3=3),'Marks Entry 3rd'!BA156,IF(AND($E$3=4),'Marks Entry 4th'!BA156,"")))))</f>
        <v/>
      </c>
      <c r="DN157" s="72" t="str">
        <f>IF(OR($E157="",$G157=""),"",IF(AND($E$3=1),'Marks Entry 1st'!BB156,IF(AND($E$3=2),'Marks Entry 2nd'!BB156,IF(AND($E$3=3),'Marks Entry 3rd'!BB156,IF(AND($E$3=4),'Marks Entry 4th'!BB156,"")))))</f>
        <v/>
      </c>
      <c r="DO157" s="328" t="str">
        <f t="shared" si="150"/>
        <v/>
      </c>
      <c r="DP157" s="73"/>
      <c r="DW157" s="75">
        <f>IF(AND($E$3=1),'Marks Entry 1st'!I156,IF(AND($E$3=2),'Marks Entry 2nd'!I156,IF(AND($E$3=3),'Marks Entry 3rd'!I156,IF(AND($E$3=4),'Marks Entry 4th'!I156,""))))</f>
        <v>0</v>
      </c>
    </row>
    <row r="158" spans="1:127" ht="18.899999999999999" customHeight="1">
      <c r="A158" s="94">
        <v>151</v>
      </c>
      <c r="B158" s="94" t="str">
        <f>IF(OR(DW158=0,DW158=""),"",IF(AND($E$3=1),'Marks Entry 1st'!I157,IF(AND($E$3=2),'Marks Entry 2nd'!I157,IF(AND($E$3=3),'Marks Entry 3rd'!I157,IF(AND($E$3=4),'Marks Entry 4th'!I157,"")))))</f>
        <v/>
      </c>
      <c r="C158" s="95" t="str">
        <f>IF(OR(B158=0,B158=""),"",IF(AND($E$3=1),'Marks Entry 1st'!B157,IF(AND($E$3=2),'Marks Entry 2nd'!B157,IF(AND($E$3=3),'Marks Entry 3rd'!B157,IF(AND($E$3=4),'Marks Entry 4th'!B157,"")))))</f>
        <v/>
      </c>
      <c r="D158" s="95" t="str">
        <f>IF(OR(B158=0,B158=""),"",IF(AND($E$3=1),'Marks Entry 1st'!C157,IF(AND($E$3=2),'Marks Entry 2nd'!C157,IF(AND($E$3=3),'Marks Entry 3rd'!C157,IF(AND($E$3=4),'Marks Entry 4th'!C157,"")))))</f>
        <v/>
      </c>
      <c r="E158" s="96" t="str">
        <f>IF(OR(B158=0,B158=""),"",IF(AND($E$3=1),'Marks Entry 1st'!E157,IF(AND($E$3=2),'Marks Entry 2nd'!E157,IF(AND($E$3=3),'Marks Entry 3rd'!E157,IF(AND($E$3=4),'Marks Entry 4th'!E157,"")))))</f>
        <v/>
      </c>
      <c r="F158" s="95" t="str">
        <f>IF(OR(B158=0,B158=""),"",IF(AND($E$3=1),'Marks Entry 1st'!D157,IF(AND($E$3=2),'Marks Entry 2nd'!D157,IF(AND($E$3=3),'Marks Entry 3rd'!D157,IF(AND($E$3=4),'Marks Entry 4th'!D157,"")))))</f>
        <v/>
      </c>
      <c r="G158" s="90" t="str">
        <f>IF(OR(B158=0,B158=""),"",IF(AND($E$3=1),'Marks Entry 1st'!F157,IF(AND($E$3=2),'Marks Entry 2nd'!F157,IF(AND($E$3=3),'Marks Entry 3rd'!F157,IF(AND($E$3=4),'Marks Entry 4th'!F157,"")))))</f>
        <v/>
      </c>
      <c r="H158" s="90" t="str">
        <f>IF(OR(B158=0,B158=""),"",IF(AND($E$3=1),'Marks Entry 1st'!G157,IF(AND($E$3=2),'Marks Entry 2nd'!G157,IF(AND($E$3=3),'Marks Entry 3rd'!G157,IF(AND($E$3=4),'Marks Entry 4th'!G157,"")))))</f>
        <v/>
      </c>
      <c r="I158" s="90" t="str">
        <f>IF(OR(B158=0,B158=""),"",IF(AND($E$3=1),'Marks Entry 1st'!H157,IF(AND($E$3=2),'Marks Entry 2nd'!H157,IF(AND($E$3=3),'Marks Entry 3rd'!H157,IF(AND($E$3=4),'Marks Entry 4th'!H157,"")))))</f>
        <v/>
      </c>
      <c r="J158" s="379" t="str">
        <f>IF(OR(B158=0,B158=""),"",IF(AND($E$3=1),'Marks Entry 1st'!J157,IF(AND($E$3=2),'Marks Entry 2nd'!J157,IF(AND($E$3=3),'Marks Entry 3rd'!J157,IF(AND($E$3=4),'Marks Entry 4th'!J157,"")))))</f>
        <v/>
      </c>
      <c r="K158" s="379" t="str">
        <f>IF(OR(B158=0,B158=""),"",IF(AND($E$3=1),'Marks Entry 1st'!K157,IF(AND($E$3=2),'Marks Entry 2nd'!K157,IF(AND($E$3=3),'Marks Entry 3rd'!K157,IF(AND($E$3=4),'Marks Entry 4th'!K157,"")))))</f>
        <v/>
      </c>
      <c r="L158" s="180" t="str">
        <f>IF(OR($E158="",$G158=""),"",IF(AND($E$3=1),'Marks Entry 1st'!L157,IF(AND($E$3=2),'Marks Entry 2nd'!L157,IF(AND($E$3=3),'Marks Entry 3rd'!L157,IF(AND($E$3=4),'Marks Entry 4th'!L157,"")))))</f>
        <v/>
      </c>
      <c r="M158" s="180" t="str">
        <f>IF(OR($E158="",$G158=""),"",IF(AND($E$3=1),'Marks Entry 1st'!M157,IF(AND($E$3=2),'Marks Entry 2nd'!M157,IF(AND($E$3=3),'Marks Entry 3rd'!M157,IF(AND($E$3=4),'Marks Entry 4th'!M157,"")))))</f>
        <v/>
      </c>
      <c r="N158" s="87" t="str">
        <f t="shared" si="151"/>
        <v/>
      </c>
      <c r="O158" s="180" t="str">
        <f>IF(OR($E158="",$G158=""),"",IF(AND($E$3=1),'Marks Entry 1st'!N157,IF(AND($E$3=2),'Marks Entry 2nd'!N157,IF(AND($E$3=3),'Marks Entry 3rd'!N157,IF(AND($E$3=4),'Marks Entry 4th'!N157,"")))))</f>
        <v/>
      </c>
      <c r="P158" s="180" t="str">
        <f>IF(OR($E158="",$G158=""),"",IF(AND($E$3=1),'Marks Entry 1st'!O157,IF(AND($E$3=2),'Marks Entry 2nd'!O157,IF(AND($E$3=3),'Marks Entry 3rd'!O157,IF(AND($E$3=4),'Marks Entry 4th'!O157,"")))))</f>
        <v/>
      </c>
      <c r="Q158" s="180" t="str">
        <f>IF(OR($E158="",$G158=""),"",IF(AND($E$3=1),'Marks Entry 1st'!P157,IF(AND($E$3=2),'Marks Entry 2nd'!P157,IF(AND($E$3=3),'Marks Entry 3rd'!P157,IF(AND($E$3=4),'Marks Entry 4th'!P157,"")))))</f>
        <v/>
      </c>
      <c r="R158" s="91" t="str">
        <f t="shared" si="152"/>
        <v/>
      </c>
      <c r="S158" s="87">
        <f t="shared" si="153"/>
        <v>0</v>
      </c>
      <c r="T158" s="93" t="str">
        <f>IF(OR($E158="",$G158=""),"",IF(AND($E$3=1),'Marks Entry 1st'!Q157,IF(AND($E$3=2),'Marks Entry 2nd'!Q157,IF(AND($E$3=3),'Marks Entry 3rd'!Q157,IF(AND($E$3=4),'Marks Entry 4th'!Q157,"")))))</f>
        <v/>
      </c>
      <c r="U158" s="93" t="str">
        <f>IF(OR($E158="",$G158=""),"",IF(AND($E$3=1),'Marks Entry 1st'!R157,IF(AND($E$3=2),'Marks Entry 2nd'!R157,IF(AND($E$3=3),'Marks Entry 3rd'!R157,IF(AND($E$3=4),'Marks Entry 4th'!R157,"")))))</f>
        <v/>
      </c>
      <c r="V158" s="93" t="str">
        <f>IF(OR($E158="",$G158=""),"",IF(AND($E$3=1),'Marks Entry 1st'!S157,IF(AND($E$3=2),'Marks Entry 2nd'!S157,IF(AND($E$3=3),'Marks Entry 3rd'!S157,IF(AND($E$3=4),'Marks Entry 4th'!S157,"")))))</f>
        <v/>
      </c>
      <c r="W158" s="92" t="str">
        <f t="shared" si="154"/>
        <v/>
      </c>
      <c r="X158" s="87" t="str">
        <f t="shared" si="155"/>
        <v/>
      </c>
      <c r="Y158" s="144">
        <f t="shared" si="156"/>
        <v>0</v>
      </c>
      <c r="Z158" s="144" t="str">
        <f t="shared" si="157"/>
        <v/>
      </c>
      <c r="AA158" s="144" t="str">
        <f t="shared" si="130"/>
        <v/>
      </c>
      <c r="AB158" s="144" t="str">
        <f t="shared" si="158"/>
        <v/>
      </c>
      <c r="AC158" s="144" t="str">
        <f t="shared" si="131"/>
        <v/>
      </c>
      <c r="AD158" s="148" t="str">
        <f t="shared" si="132"/>
        <v/>
      </c>
      <c r="AE158" s="180" t="str">
        <f>IF(OR($E158="",$G158=""),"",IF(AND($E$3=1),'Marks Entry 1st'!T157,IF(AND($E$3=2),'Marks Entry 2nd'!T157,IF(AND($E$3=3),'Marks Entry 3rd'!T157,IF(AND($E$3=4),'Marks Entry 4th'!T157,"")))))</f>
        <v/>
      </c>
      <c r="AF158" s="180" t="str">
        <f>IF(OR($E158="",$G158=""),"",IF(AND($E$3=1),'Marks Entry 1st'!U157,IF(AND($E$3=2),'Marks Entry 2nd'!U157,IF(AND($E$3=3),'Marks Entry 3rd'!U157,IF(AND($E$3=4),'Marks Entry 4th'!U157,"")))))</f>
        <v/>
      </c>
      <c r="AG158" s="87" t="str">
        <f t="shared" si="159"/>
        <v/>
      </c>
      <c r="AH158" s="180" t="str">
        <f>IF(OR($E158="",$G158=""),"",IF(AND($E$3=1),'Marks Entry 1st'!V157,IF(AND($E$3=2),'Marks Entry 2nd'!V157,IF(AND($E$3=3),'Marks Entry 3rd'!V157,IF(AND($E$3=4),'Marks Entry 4th'!V157,"")))))</f>
        <v/>
      </c>
      <c r="AI158" s="180" t="str">
        <f>IF(OR($E158="",$G158=""),"",IF(AND($E$3=1),'Marks Entry 1st'!W157,IF(AND($E$3=2),'Marks Entry 2nd'!W157,IF(AND($E$3=3),'Marks Entry 3rd'!W157,IF(AND($E$3=4),'Marks Entry 4th'!W157,"")))))</f>
        <v/>
      </c>
      <c r="AJ158" s="180" t="str">
        <f>IF(OR($E158="",$G158=""),"",IF(AND($E$3=1),'Marks Entry 1st'!X157,IF(AND($E$3=2),'Marks Entry 2nd'!X157,IF(AND($E$3=3),'Marks Entry 3rd'!X157,IF(AND($E$3=4),'Marks Entry 4th'!X157,"")))))</f>
        <v/>
      </c>
      <c r="AK158" s="91" t="str">
        <f t="shared" si="160"/>
        <v/>
      </c>
      <c r="AL158" s="87">
        <f t="shared" si="161"/>
        <v>0</v>
      </c>
      <c r="AM158" s="93" t="str">
        <f>IF(OR($E158="",$G158=""),"",IF(AND($E$3=1),'Marks Entry 1st'!Y157,IF(AND($E$3=2),'Marks Entry 2nd'!Y157,IF(AND($E$3=3),'Marks Entry 3rd'!Y157,IF(AND($E$3=4),'Marks Entry 4th'!Y157,"")))))</f>
        <v/>
      </c>
      <c r="AN158" s="93" t="str">
        <f>IF(OR($E158="",$G158=""),"",IF(AND($E$3=1),'Marks Entry 1st'!Z157,IF(AND($E$3=2),'Marks Entry 2nd'!Z157,IF(AND($E$3=3),'Marks Entry 3rd'!Z157,IF(AND($E$3=4),'Marks Entry 4th'!Z157,"")))))</f>
        <v/>
      </c>
      <c r="AO158" s="93" t="str">
        <f>IF(OR($E158="",$G158=""),"",IF(AND($E$3=1),'Marks Entry 1st'!AA157,IF(AND($E$3=2),'Marks Entry 2nd'!AA157,IF(AND($E$3=3),'Marks Entry 3rd'!AA157,IF(AND($E$3=4),'Marks Entry 4th'!AA157,"")))))</f>
        <v/>
      </c>
      <c r="AP158" s="92" t="str">
        <f t="shared" si="162"/>
        <v/>
      </c>
      <c r="AQ158" s="87" t="str">
        <f t="shared" si="163"/>
        <v/>
      </c>
      <c r="AR158" s="144">
        <f t="shared" si="164"/>
        <v>0</v>
      </c>
      <c r="AS158" s="144" t="str">
        <f t="shared" si="165"/>
        <v/>
      </c>
      <c r="AT158" s="144" t="str">
        <f t="shared" si="133"/>
        <v/>
      </c>
      <c r="AU158" s="144" t="str">
        <f t="shared" si="166"/>
        <v/>
      </c>
      <c r="AV158" s="144" t="str">
        <f t="shared" si="134"/>
        <v/>
      </c>
      <c r="AW158" s="148" t="str">
        <f t="shared" si="135"/>
        <v/>
      </c>
      <c r="AX158" s="180" t="str">
        <f>IF(OR($E158="",$G158=""),"",IF(AND($E$3=1),'Marks Entry 1st'!AB157,IF(AND($E$3=2),'Marks Entry 2nd'!AB157,IF(AND($E$3=3),'Marks Entry 3rd'!AB157,IF(AND($E$3=4),'Marks Entry 4th'!AB157,"")))))</f>
        <v/>
      </c>
      <c r="AY158" s="180" t="str">
        <f>IF(OR($E158="",$G158=""),"",IF(AND($E$3=1),'Marks Entry 1st'!AC157,IF(AND($E$3=2),'Marks Entry 2nd'!AC157,IF(AND($E$3=3),'Marks Entry 3rd'!AC157,IF(AND($E$3=4),'Marks Entry 4th'!AC157,"")))))</f>
        <v/>
      </c>
      <c r="AZ158" s="87" t="str">
        <f t="shared" si="167"/>
        <v/>
      </c>
      <c r="BA158" s="180" t="str">
        <f>IF(OR($E158="",$G158=""),"",IF(AND($E$3=1),'Marks Entry 1st'!AD157,IF(AND($E$3=2),'Marks Entry 2nd'!AD157,IF(AND($E$3=3),'Marks Entry 3rd'!AD157,IF(AND($E$3=4),'Marks Entry 4th'!AD157,"")))))</f>
        <v/>
      </c>
      <c r="BB158" s="180" t="str">
        <f>IF(OR($E158="",$G158=""),"",IF(AND($E$3=1),'Marks Entry 1st'!AE157,IF(AND($E$3=2),'Marks Entry 2nd'!AE157,IF(AND($E$3=3),'Marks Entry 3rd'!AE157,IF(AND($E$3=4),'Marks Entry 4th'!AE157,"")))))</f>
        <v/>
      </c>
      <c r="BC158" s="180" t="str">
        <f>IF(OR($E158="",$G158=""),"",IF(AND($E$3=1),'Marks Entry 1st'!AF157,IF(AND($E$3=2),'Marks Entry 2nd'!AF157,IF(AND($E$3=3),'Marks Entry 3rd'!AF157,IF(AND($E$3=4),'Marks Entry 4th'!AF157,"")))))</f>
        <v/>
      </c>
      <c r="BD158" s="91" t="str">
        <f t="shared" si="168"/>
        <v/>
      </c>
      <c r="BE158" s="87">
        <f t="shared" si="169"/>
        <v>0</v>
      </c>
      <c r="BF158" s="93" t="str">
        <f>IF(OR($E158="",$G158=""),"",IF(AND($E$3=1),'Marks Entry 1st'!AG157,IF(AND($E$3=2),'Marks Entry 2nd'!AG157,IF(AND($E$3=3),'Marks Entry 3rd'!AG157,IF(AND($E$3=4),'Marks Entry 4th'!AG157,"")))))</f>
        <v/>
      </c>
      <c r="BG158" s="93" t="str">
        <f>IF(OR($E158="",$G158=""),"",IF(AND($E$3=1),'Marks Entry 1st'!AH157,IF(AND($E$3=2),'Marks Entry 2nd'!AH157,IF(AND($E$3=3),'Marks Entry 3rd'!AH157,IF(AND($E$3=4),'Marks Entry 4th'!AH157,"")))))</f>
        <v/>
      </c>
      <c r="BH158" s="93" t="str">
        <f>IF(OR($E158="",$G158=""),"",IF(AND($E$3=1),'Marks Entry 1st'!AI157,IF(AND($E$3=2),'Marks Entry 2nd'!AI157,IF(AND($E$3=3),'Marks Entry 3rd'!AI157,IF(AND($E$3=4),'Marks Entry 4th'!AI157,"")))))</f>
        <v/>
      </c>
      <c r="BI158" s="92" t="str">
        <f t="shared" si="170"/>
        <v/>
      </c>
      <c r="BJ158" s="87" t="str">
        <f t="shared" si="171"/>
        <v/>
      </c>
      <c r="BK158" s="144">
        <f t="shared" si="172"/>
        <v>0</v>
      </c>
      <c r="BL158" s="144" t="str">
        <f t="shared" si="173"/>
        <v/>
      </c>
      <c r="BM158" s="144" t="str">
        <f t="shared" si="136"/>
        <v/>
      </c>
      <c r="BN158" s="144" t="str">
        <f t="shared" si="174"/>
        <v/>
      </c>
      <c r="BO158" s="144" t="str">
        <f t="shared" si="137"/>
        <v/>
      </c>
      <c r="BP158" s="148" t="str">
        <f t="shared" si="138"/>
        <v/>
      </c>
      <c r="BQ158" s="180" t="str">
        <f>IF(OR($E158="",$G158=""),"",IF(AND($E$3=1),'Marks Entry 1st'!AJ157,IF(AND($E$3=2),'Marks Entry 2nd'!AJ157,IF(AND($E$3=3),'Marks Entry 3rd'!AJ157,IF(AND($E$3=4),'Marks Entry 4th'!AJ157,"")))))</f>
        <v/>
      </c>
      <c r="BR158" s="180" t="str">
        <f>IF(OR($E158="",$G158=""),"",IF(AND($E$3=1),'Marks Entry 1st'!AK157,IF(AND($E$3=2),'Marks Entry 2nd'!AK157,IF(AND($E$3=3),'Marks Entry 3rd'!AK157,IF(AND($E$3=4),'Marks Entry 4th'!AK157,"")))))</f>
        <v/>
      </c>
      <c r="BS158" s="87" t="str">
        <f t="shared" si="175"/>
        <v/>
      </c>
      <c r="BT158" s="180" t="str">
        <f>IF(OR($E158="",$G158=""),"",IF(AND($E$3=1),'Marks Entry 1st'!AL157,IF(AND($E$3=2),'Marks Entry 2nd'!AL157,IF(AND($E$3=3),'Marks Entry 3rd'!AL157,IF(AND($E$3=4),'Marks Entry 4th'!AL157,"")))))</f>
        <v/>
      </c>
      <c r="BU158" s="180" t="str">
        <f>IF(OR($E158="",$G158=""),"",IF(AND($E$3=1),'Marks Entry 1st'!AM157,IF(AND($E$3=2),'Marks Entry 2nd'!AM157,IF(AND($E$3=3),'Marks Entry 3rd'!AM157,IF(AND($E$3=4),'Marks Entry 4th'!AM157,"")))))</f>
        <v/>
      </c>
      <c r="BV158" s="180" t="str">
        <f>IF(OR($E158="",$G158=""),"",IF(AND($E$3=1),'Marks Entry 1st'!AN157,IF(AND($E$3=2),'Marks Entry 2nd'!AN157,IF(AND($E$3=3),'Marks Entry 3rd'!AN157,IF(AND($E$3=4),'Marks Entry 4th'!AN157,"")))))</f>
        <v/>
      </c>
      <c r="BW158" s="91" t="str">
        <f t="shared" si="176"/>
        <v/>
      </c>
      <c r="BX158" s="87">
        <f t="shared" si="177"/>
        <v>0</v>
      </c>
      <c r="BY158" s="93" t="str">
        <f>IF(OR($E158="",$G158=""),"",IF(AND($E$3=1),'Marks Entry 1st'!AO157,IF(AND($E$3=2),'Marks Entry 2nd'!AO157,IF(AND($E$3=3),'Marks Entry 3rd'!AO157,IF(AND($E$3=4),'Marks Entry 4th'!AO157,"")))))</f>
        <v/>
      </c>
      <c r="BZ158" s="93" t="str">
        <f>IF(OR($E158="",$G158=""),"",IF(AND($E$3=1),'Marks Entry 1st'!AP157,IF(AND($E$3=2),'Marks Entry 2nd'!AP157,IF(AND($E$3=3),'Marks Entry 3rd'!AP157,IF(AND($E$3=4),'Marks Entry 4th'!AP157,"")))))</f>
        <v/>
      </c>
      <c r="CA158" s="93" t="str">
        <f>IF(OR($E158="",$G158=""),"",IF(AND($E$3=1),'Marks Entry 1st'!AQ157,IF(AND($E$3=2),'Marks Entry 2nd'!AQ157,IF(AND($E$3=3),'Marks Entry 3rd'!AQ157,IF(AND($E$3=4),'Marks Entry 4th'!AQ157,"")))))</f>
        <v/>
      </c>
      <c r="CB158" s="92" t="str">
        <f t="shared" si="178"/>
        <v/>
      </c>
      <c r="CC158" s="87" t="str">
        <f t="shared" si="179"/>
        <v/>
      </c>
      <c r="CD158" s="144">
        <f t="shared" si="180"/>
        <v>0</v>
      </c>
      <c r="CE158" s="144" t="str">
        <f t="shared" si="181"/>
        <v/>
      </c>
      <c r="CF158" s="144" t="str">
        <f t="shared" si="139"/>
        <v/>
      </c>
      <c r="CG158" s="144" t="str">
        <f t="shared" si="182"/>
        <v/>
      </c>
      <c r="CH158" s="144" t="str">
        <f t="shared" si="140"/>
        <v/>
      </c>
      <c r="CI158" s="148" t="str">
        <f t="shared" si="141"/>
        <v/>
      </c>
      <c r="CJ158" s="380" t="str">
        <f>IF(OR($E158="",$G158=""),"",IF(AND($E$3=1),'Marks Entry 1st'!AR157,IF(AND($E$3=2),'Marks Entry 2nd'!AR157,IF(AND($E$3=3),'Marks Entry 3rd'!AR157,IF(AND($E$3=4),'Marks Entry 4th'!AR157,"")))))</f>
        <v/>
      </c>
      <c r="CK158" s="380" t="str">
        <f>IF(OR($E158="",$G158=""),"",IF(AND($E$3=1),'Marks Entry 1st'!AS157,IF(AND($E$3=2),'Marks Entry 2nd'!AS157,IF(AND($E$3=3),'Marks Entry 3rd'!AS157,IF(AND($E$3=4),'Marks Entry 4th'!AS157,"")))))</f>
        <v/>
      </c>
      <c r="CL158" s="380" t="str">
        <f>IF(OR($E158="",$G158=""),"",IF(AND($E$3=1),'Marks Entry 1st'!AT157,IF(AND($E$3=2),'Marks Entry 2nd'!AT157,IF(AND($E$3=3),'Marks Entry 3rd'!AT157,IF(AND($E$3=4),'Marks Entry 4th'!AT157,"")))))</f>
        <v/>
      </c>
      <c r="CM158" s="181" t="str">
        <f t="shared" si="183"/>
        <v/>
      </c>
      <c r="CN158" s="182">
        <f t="shared" si="184"/>
        <v>0</v>
      </c>
      <c r="CO158" s="182" t="str">
        <f t="shared" si="185"/>
        <v/>
      </c>
      <c r="CP158" s="182" t="str">
        <f t="shared" si="186"/>
        <v/>
      </c>
      <c r="CQ158" s="147" t="str">
        <f t="shared" si="142"/>
        <v/>
      </c>
      <c r="CR158" s="380" t="str">
        <f>IF(OR($E158="",$G158=""),"",IF(AND($E$3=1),'Marks Entry 1st'!AU157,IF(AND($E$3=2),'Marks Entry 2nd'!AU157,IF(AND($E$3=3),'Marks Entry 3rd'!AU157,IF(AND($E$3=4),'Marks Entry 4th'!AU157,"")))))</f>
        <v/>
      </c>
      <c r="CS158" s="380" t="str">
        <f>IF(OR($E158="",$G158=""),"",IF(AND($E$3=1),'Marks Entry 1st'!AV157,IF(AND($E$3=2),'Marks Entry 2nd'!AV157,IF(AND($E$3=3),'Marks Entry 3rd'!AV157,IF(AND($E$3=4),'Marks Entry 4th'!AV157,"")))))</f>
        <v/>
      </c>
      <c r="CT158" s="380" t="str">
        <f>IF(OR($E158="",$G158=""),"",IF(AND($E$3=1),'Marks Entry 1st'!AW157,IF(AND($E$3=2),'Marks Entry 2nd'!AW157,IF(AND($E$3=3),'Marks Entry 3rd'!AW157,IF(AND($E$3=4),'Marks Entry 4th'!AW157,"")))))</f>
        <v/>
      </c>
      <c r="CU158" s="181" t="str">
        <f t="shared" si="187"/>
        <v/>
      </c>
      <c r="CV158" s="182">
        <f t="shared" si="188"/>
        <v>0</v>
      </c>
      <c r="CW158" s="182" t="str">
        <f t="shared" si="189"/>
        <v/>
      </c>
      <c r="CX158" s="182" t="str">
        <f t="shared" si="190"/>
        <v/>
      </c>
      <c r="CY158" s="147" t="str">
        <f t="shared" si="143"/>
        <v/>
      </c>
      <c r="CZ158" s="380" t="str">
        <f>IF(OR($E158="",$G158=""),"",IF(AND($E$3=1),'Marks Entry 1st'!AX157,IF(AND($E$3=2),'Marks Entry 2nd'!AX157,IF(AND($E$3=3),'Marks Entry 3rd'!AX157,IF(AND($E$3=4),'Marks Entry 4th'!AX157,"")))))</f>
        <v/>
      </c>
      <c r="DA158" s="380" t="str">
        <f>IF(OR($E158="",$G158=""),"",IF(AND($E$3=1),'Marks Entry 1st'!AY157,IF(AND($E$3=2),'Marks Entry 2nd'!AY157,IF(AND($E$3=3),'Marks Entry 3rd'!AY157,IF(AND($E$3=4),'Marks Entry 4th'!AY157,"")))))</f>
        <v/>
      </c>
      <c r="DB158" s="380" t="str">
        <f>IF(OR($E158="",$G158=""),"",IF(AND($E$3=1),'Marks Entry 1st'!AZ157,IF(AND($E$3=2),'Marks Entry 2nd'!AZ157,IF(AND($E$3=3),'Marks Entry 3rd'!AZ157,IF(AND($E$3=4),'Marks Entry 4th'!AZ157,"")))))</f>
        <v/>
      </c>
      <c r="DC158" s="181" t="str">
        <f t="shared" si="191"/>
        <v/>
      </c>
      <c r="DD158" s="182">
        <f t="shared" si="192"/>
        <v>0</v>
      </c>
      <c r="DE158" s="182" t="str">
        <f t="shared" si="193"/>
        <v/>
      </c>
      <c r="DF158" s="182" t="str">
        <f t="shared" si="194"/>
        <v/>
      </c>
      <c r="DG158" s="147" t="str">
        <f t="shared" si="144"/>
        <v/>
      </c>
      <c r="DH158" s="104" t="str">
        <f t="shared" si="145"/>
        <v/>
      </c>
      <c r="DI158" s="105" t="str">
        <f t="shared" si="146"/>
        <v/>
      </c>
      <c r="DJ158" s="111" t="str">
        <f t="shared" si="147"/>
        <v/>
      </c>
      <c r="DK158" s="112" t="str">
        <f t="shared" si="148"/>
        <v/>
      </c>
      <c r="DL158" s="386" t="str">
        <f t="shared" si="149"/>
        <v/>
      </c>
      <c r="DM158" s="72" t="str">
        <f>IF(OR($E158="",$G158=""),"",IF(AND($E$3=1),'Marks Entry 1st'!BA157,IF(AND($E$3=2),'Marks Entry 2nd'!BA157,IF(AND($E$3=3),'Marks Entry 3rd'!BA157,IF(AND($E$3=4),'Marks Entry 4th'!BA157,"")))))</f>
        <v/>
      </c>
      <c r="DN158" s="72" t="str">
        <f>IF(OR($E158="",$G158=""),"",IF(AND($E$3=1),'Marks Entry 1st'!BB157,IF(AND($E$3=2),'Marks Entry 2nd'!BB157,IF(AND($E$3=3),'Marks Entry 3rd'!BB157,IF(AND($E$3=4),'Marks Entry 4th'!BB157,"")))))</f>
        <v/>
      </c>
      <c r="DO158" s="328" t="str">
        <f t="shared" si="150"/>
        <v/>
      </c>
      <c r="DP158" s="73"/>
      <c r="DW158" s="75">
        <f>IF(AND($E$3=1),'Marks Entry 1st'!I157,IF(AND($E$3=2),'Marks Entry 2nd'!I157,IF(AND($E$3=3),'Marks Entry 3rd'!I157,IF(AND($E$3=4),'Marks Entry 4th'!I157,""))))</f>
        <v>0</v>
      </c>
    </row>
    <row r="159" spans="1:127" ht="18.899999999999999" customHeight="1">
      <c r="A159" s="94">
        <v>152</v>
      </c>
      <c r="B159" s="94" t="str">
        <f>IF(OR(DW159=0,DW159=""),"",IF(AND($E$3=1),'Marks Entry 1st'!I158,IF(AND($E$3=2),'Marks Entry 2nd'!I158,IF(AND($E$3=3),'Marks Entry 3rd'!I158,IF(AND($E$3=4),'Marks Entry 4th'!I158,"")))))</f>
        <v/>
      </c>
      <c r="C159" s="95" t="str">
        <f>IF(OR(B159=0,B159=""),"",IF(AND($E$3=1),'Marks Entry 1st'!B158,IF(AND($E$3=2),'Marks Entry 2nd'!B158,IF(AND($E$3=3),'Marks Entry 3rd'!B158,IF(AND($E$3=4),'Marks Entry 4th'!B158,"")))))</f>
        <v/>
      </c>
      <c r="D159" s="95" t="str">
        <f>IF(OR(B159=0,B159=""),"",IF(AND($E$3=1),'Marks Entry 1st'!C158,IF(AND($E$3=2),'Marks Entry 2nd'!C158,IF(AND($E$3=3),'Marks Entry 3rd'!C158,IF(AND($E$3=4),'Marks Entry 4th'!C158,"")))))</f>
        <v/>
      </c>
      <c r="E159" s="96" t="str">
        <f>IF(OR(B159=0,B159=""),"",IF(AND($E$3=1),'Marks Entry 1st'!E158,IF(AND($E$3=2),'Marks Entry 2nd'!E158,IF(AND($E$3=3),'Marks Entry 3rd'!E158,IF(AND($E$3=4),'Marks Entry 4th'!E158,"")))))</f>
        <v/>
      </c>
      <c r="F159" s="95" t="str">
        <f>IF(OR(B159=0,B159=""),"",IF(AND($E$3=1),'Marks Entry 1st'!D158,IF(AND($E$3=2),'Marks Entry 2nd'!D158,IF(AND($E$3=3),'Marks Entry 3rd'!D158,IF(AND($E$3=4),'Marks Entry 4th'!D158,"")))))</f>
        <v/>
      </c>
      <c r="G159" s="90" t="str">
        <f>IF(OR(B159=0,B159=""),"",IF(AND($E$3=1),'Marks Entry 1st'!F158,IF(AND($E$3=2),'Marks Entry 2nd'!F158,IF(AND($E$3=3),'Marks Entry 3rd'!F158,IF(AND($E$3=4),'Marks Entry 4th'!F158,"")))))</f>
        <v/>
      </c>
      <c r="H159" s="90" t="str">
        <f>IF(OR(B159=0,B159=""),"",IF(AND($E$3=1),'Marks Entry 1st'!G158,IF(AND($E$3=2),'Marks Entry 2nd'!G158,IF(AND($E$3=3),'Marks Entry 3rd'!G158,IF(AND($E$3=4),'Marks Entry 4th'!G158,"")))))</f>
        <v/>
      </c>
      <c r="I159" s="90" t="str">
        <f>IF(OR(B159=0,B159=""),"",IF(AND($E$3=1),'Marks Entry 1st'!H158,IF(AND($E$3=2),'Marks Entry 2nd'!H158,IF(AND($E$3=3),'Marks Entry 3rd'!H158,IF(AND($E$3=4),'Marks Entry 4th'!H158,"")))))</f>
        <v/>
      </c>
      <c r="J159" s="379" t="str">
        <f>IF(OR(B159=0,B159=""),"",IF(AND($E$3=1),'Marks Entry 1st'!J158,IF(AND($E$3=2),'Marks Entry 2nd'!J158,IF(AND($E$3=3),'Marks Entry 3rd'!J158,IF(AND($E$3=4),'Marks Entry 4th'!J158,"")))))</f>
        <v/>
      </c>
      <c r="K159" s="379" t="str">
        <f>IF(OR(B159=0,B159=""),"",IF(AND($E$3=1),'Marks Entry 1st'!K158,IF(AND($E$3=2),'Marks Entry 2nd'!K158,IF(AND($E$3=3),'Marks Entry 3rd'!K158,IF(AND($E$3=4),'Marks Entry 4th'!K158,"")))))</f>
        <v/>
      </c>
      <c r="L159" s="180" t="str">
        <f>IF(OR($E159="",$G159=""),"",IF(AND($E$3=1),'Marks Entry 1st'!L158,IF(AND($E$3=2),'Marks Entry 2nd'!L158,IF(AND($E$3=3),'Marks Entry 3rd'!L158,IF(AND($E$3=4),'Marks Entry 4th'!L158,"")))))</f>
        <v/>
      </c>
      <c r="M159" s="180" t="str">
        <f>IF(OR($E159="",$G159=""),"",IF(AND($E$3=1),'Marks Entry 1st'!M158,IF(AND($E$3=2),'Marks Entry 2nd'!M158,IF(AND($E$3=3),'Marks Entry 3rd'!M158,IF(AND($E$3=4),'Marks Entry 4th'!M158,"")))))</f>
        <v/>
      </c>
      <c r="N159" s="87" t="str">
        <f t="shared" si="151"/>
        <v/>
      </c>
      <c r="O159" s="180" t="str">
        <f>IF(OR($E159="",$G159=""),"",IF(AND($E$3=1),'Marks Entry 1st'!N158,IF(AND($E$3=2),'Marks Entry 2nd'!N158,IF(AND($E$3=3),'Marks Entry 3rd'!N158,IF(AND($E$3=4),'Marks Entry 4th'!N158,"")))))</f>
        <v/>
      </c>
      <c r="P159" s="180" t="str">
        <f>IF(OR($E159="",$G159=""),"",IF(AND($E$3=1),'Marks Entry 1st'!O158,IF(AND($E$3=2),'Marks Entry 2nd'!O158,IF(AND($E$3=3),'Marks Entry 3rd'!O158,IF(AND($E$3=4),'Marks Entry 4th'!O158,"")))))</f>
        <v/>
      </c>
      <c r="Q159" s="180" t="str">
        <f>IF(OR($E159="",$G159=""),"",IF(AND($E$3=1),'Marks Entry 1st'!P158,IF(AND($E$3=2),'Marks Entry 2nd'!P158,IF(AND($E$3=3),'Marks Entry 3rd'!P158,IF(AND($E$3=4),'Marks Entry 4th'!P158,"")))))</f>
        <v/>
      </c>
      <c r="R159" s="91" t="str">
        <f t="shared" si="152"/>
        <v/>
      </c>
      <c r="S159" s="87">
        <f t="shared" si="153"/>
        <v>0</v>
      </c>
      <c r="T159" s="93" t="str">
        <f>IF(OR($E159="",$G159=""),"",IF(AND($E$3=1),'Marks Entry 1st'!Q158,IF(AND($E$3=2),'Marks Entry 2nd'!Q158,IF(AND($E$3=3),'Marks Entry 3rd'!Q158,IF(AND($E$3=4),'Marks Entry 4th'!Q158,"")))))</f>
        <v/>
      </c>
      <c r="U159" s="93" t="str">
        <f>IF(OR($E159="",$G159=""),"",IF(AND($E$3=1),'Marks Entry 1st'!R158,IF(AND($E$3=2),'Marks Entry 2nd'!R158,IF(AND($E$3=3),'Marks Entry 3rd'!R158,IF(AND($E$3=4),'Marks Entry 4th'!R158,"")))))</f>
        <v/>
      </c>
      <c r="V159" s="93" t="str">
        <f>IF(OR($E159="",$G159=""),"",IF(AND($E$3=1),'Marks Entry 1st'!S158,IF(AND($E$3=2),'Marks Entry 2nd'!S158,IF(AND($E$3=3),'Marks Entry 3rd'!S158,IF(AND($E$3=4),'Marks Entry 4th'!S158,"")))))</f>
        <v/>
      </c>
      <c r="W159" s="92" t="str">
        <f t="shared" si="154"/>
        <v/>
      </c>
      <c r="X159" s="87" t="str">
        <f t="shared" si="155"/>
        <v/>
      </c>
      <c r="Y159" s="144">
        <f t="shared" si="156"/>
        <v>0</v>
      </c>
      <c r="Z159" s="144" t="str">
        <f t="shared" si="157"/>
        <v/>
      </c>
      <c r="AA159" s="144" t="str">
        <f t="shared" si="130"/>
        <v/>
      </c>
      <c r="AB159" s="144" t="str">
        <f t="shared" si="158"/>
        <v/>
      </c>
      <c r="AC159" s="144" t="str">
        <f t="shared" si="131"/>
        <v/>
      </c>
      <c r="AD159" s="148" t="str">
        <f t="shared" si="132"/>
        <v/>
      </c>
      <c r="AE159" s="180" t="str">
        <f>IF(OR($E159="",$G159=""),"",IF(AND($E$3=1),'Marks Entry 1st'!T158,IF(AND($E$3=2),'Marks Entry 2nd'!T158,IF(AND($E$3=3),'Marks Entry 3rd'!T158,IF(AND($E$3=4),'Marks Entry 4th'!T158,"")))))</f>
        <v/>
      </c>
      <c r="AF159" s="180" t="str">
        <f>IF(OR($E159="",$G159=""),"",IF(AND($E$3=1),'Marks Entry 1st'!U158,IF(AND($E$3=2),'Marks Entry 2nd'!U158,IF(AND($E$3=3),'Marks Entry 3rd'!U158,IF(AND($E$3=4),'Marks Entry 4th'!U158,"")))))</f>
        <v/>
      </c>
      <c r="AG159" s="87" t="str">
        <f t="shared" si="159"/>
        <v/>
      </c>
      <c r="AH159" s="180" t="str">
        <f>IF(OR($E159="",$G159=""),"",IF(AND($E$3=1),'Marks Entry 1st'!V158,IF(AND($E$3=2),'Marks Entry 2nd'!V158,IF(AND($E$3=3),'Marks Entry 3rd'!V158,IF(AND($E$3=4),'Marks Entry 4th'!V158,"")))))</f>
        <v/>
      </c>
      <c r="AI159" s="180" t="str">
        <f>IF(OR($E159="",$G159=""),"",IF(AND($E$3=1),'Marks Entry 1st'!W158,IF(AND($E$3=2),'Marks Entry 2nd'!W158,IF(AND($E$3=3),'Marks Entry 3rd'!W158,IF(AND($E$3=4),'Marks Entry 4th'!W158,"")))))</f>
        <v/>
      </c>
      <c r="AJ159" s="180" t="str">
        <f>IF(OR($E159="",$G159=""),"",IF(AND($E$3=1),'Marks Entry 1st'!X158,IF(AND($E$3=2),'Marks Entry 2nd'!X158,IF(AND($E$3=3),'Marks Entry 3rd'!X158,IF(AND($E$3=4),'Marks Entry 4th'!X158,"")))))</f>
        <v/>
      </c>
      <c r="AK159" s="91" t="str">
        <f t="shared" si="160"/>
        <v/>
      </c>
      <c r="AL159" s="87">
        <f t="shared" si="161"/>
        <v>0</v>
      </c>
      <c r="AM159" s="93" t="str">
        <f>IF(OR($E159="",$G159=""),"",IF(AND($E$3=1),'Marks Entry 1st'!Y158,IF(AND($E$3=2),'Marks Entry 2nd'!Y158,IF(AND($E$3=3),'Marks Entry 3rd'!Y158,IF(AND($E$3=4),'Marks Entry 4th'!Y158,"")))))</f>
        <v/>
      </c>
      <c r="AN159" s="93" t="str">
        <f>IF(OR($E159="",$G159=""),"",IF(AND($E$3=1),'Marks Entry 1st'!Z158,IF(AND($E$3=2),'Marks Entry 2nd'!Z158,IF(AND($E$3=3),'Marks Entry 3rd'!Z158,IF(AND($E$3=4),'Marks Entry 4th'!Z158,"")))))</f>
        <v/>
      </c>
      <c r="AO159" s="93" t="str">
        <f>IF(OR($E159="",$G159=""),"",IF(AND($E$3=1),'Marks Entry 1st'!AA158,IF(AND($E$3=2),'Marks Entry 2nd'!AA158,IF(AND($E$3=3),'Marks Entry 3rd'!AA158,IF(AND($E$3=4),'Marks Entry 4th'!AA158,"")))))</f>
        <v/>
      </c>
      <c r="AP159" s="92" t="str">
        <f t="shared" si="162"/>
        <v/>
      </c>
      <c r="AQ159" s="87" t="str">
        <f t="shared" si="163"/>
        <v/>
      </c>
      <c r="AR159" s="144">
        <f t="shared" si="164"/>
        <v>0</v>
      </c>
      <c r="AS159" s="144" t="str">
        <f t="shared" si="165"/>
        <v/>
      </c>
      <c r="AT159" s="144" t="str">
        <f t="shared" si="133"/>
        <v/>
      </c>
      <c r="AU159" s="144" t="str">
        <f t="shared" si="166"/>
        <v/>
      </c>
      <c r="AV159" s="144" t="str">
        <f t="shared" si="134"/>
        <v/>
      </c>
      <c r="AW159" s="148" t="str">
        <f t="shared" si="135"/>
        <v/>
      </c>
      <c r="AX159" s="180" t="str">
        <f>IF(OR($E159="",$G159=""),"",IF(AND($E$3=1),'Marks Entry 1st'!AB158,IF(AND($E$3=2),'Marks Entry 2nd'!AB158,IF(AND($E$3=3),'Marks Entry 3rd'!AB158,IF(AND($E$3=4),'Marks Entry 4th'!AB158,"")))))</f>
        <v/>
      </c>
      <c r="AY159" s="180" t="str">
        <f>IF(OR($E159="",$G159=""),"",IF(AND($E$3=1),'Marks Entry 1st'!AC158,IF(AND($E$3=2),'Marks Entry 2nd'!AC158,IF(AND($E$3=3),'Marks Entry 3rd'!AC158,IF(AND($E$3=4),'Marks Entry 4th'!AC158,"")))))</f>
        <v/>
      </c>
      <c r="AZ159" s="87" t="str">
        <f t="shared" si="167"/>
        <v/>
      </c>
      <c r="BA159" s="180" t="str">
        <f>IF(OR($E159="",$G159=""),"",IF(AND($E$3=1),'Marks Entry 1st'!AD158,IF(AND($E$3=2),'Marks Entry 2nd'!AD158,IF(AND($E$3=3),'Marks Entry 3rd'!AD158,IF(AND($E$3=4),'Marks Entry 4th'!AD158,"")))))</f>
        <v/>
      </c>
      <c r="BB159" s="180" t="str">
        <f>IF(OR($E159="",$G159=""),"",IF(AND($E$3=1),'Marks Entry 1st'!AE158,IF(AND($E$3=2),'Marks Entry 2nd'!AE158,IF(AND($E$3=3),'Marks Entry 3rd'!AE158,IF(AND($E$3=4),'Marks Entry 4th'!AE158,"")))))</f>
        <v/>
      </c>
      <c r="BC159" s="180" t="str">
        <f>IF(OR($E159="",$G159=""),"",IF(AND($E$3=1),'Marks Entry 1st'!AF158,IF(AND($E$3=2),'Marks Entry 2nd'!AF158,IF(AND($E$3=3),'Marks Entry 3rd'!AF158,IF(AND($E$3=4),'Marks Entry 4th'!AF158,"")))))</f>
        <v/>
      </c>
      <c r="BD159" s="91" t="str">
        <f t="shared" si="168"/>
        <v/>
      </c>
      <c r="BE159" s="87">
        <f t="shared" si="169"/>
        <v>0</v>
      </c>
      <c r="BF159" s="93" t="str">
        <f>IF(OR($E159="",$G159=""),"",IF(AND($E$3=1),'Marks Entry 1st'!AG158,IF(AND($E$3=2),'Marks Entry 2nd'!AG158,IF(AND($E$3=3),'Marks Entry 3rd'!AG158,IF(AND($E$3=4),'Marks Entry 4th'!AG158,"")))))</f>
        <v/>
      </c>
      <c r="BG159" s="93" t="str">
        <f>IF(OR($E159="",$G159=""),"",IF(AND($E$3=1),'Marks Entry 1st'!AH158,IF(AND($E$3=2),'Marks Entry 2nd'!AH158,IF(AND($E$3=3),'Marks Entry 3rd'!AH158,IF(AND($E$3=4),'Marks Entry 4th'!AH158,"")))))</f>
        <v/>
      </c>
      <c r="BH159" s="93" t="str">
        <f>IF(OR($E159="",$G159=""),"",IF(AND($E$3=1),'Marks Entry 1st'!AI158,IF(AND($E$3=2),'Marks Entry 2nd'!AI158,IF(AND($E$3=3),'Marks Entry 3rd'!AI158,IF(AND($E$3=4),'Marks Entry 4th'!AI158,"")))))</f>
        <v/>
      </c>
      <c r="BI159" s="92" t="str">
        <f t="shared" si="170"/>
        <v/>
      </c>
      <c r="BJ159" s="87" t="str">
        <f t="shared" si="171"/>
        <v/>
      </c>
      <c r="BK159" s="144">
        <f t="shared" si="172"/>
        <v>0</v>
      </c>
      <c r="BL159" s="144" t="str">
        <f t="shared" si="173"/>
        <v/>
      </c>
      <c r="BM159" s="144" t="str">
        <f t="shared" si="136"/>
        <v/>
      </c>
      <c r="BN159" s="144" t="str">
        <f t="shared" si="174"/>
        <v/>
      </c>
      <c r="BO159" s="144" t="str">
        <f t="shared" si="137"/>
        <v/>
      </c>
      <c r="BP159" s="148" t="str">
        <f t="shared" si="138"/>
        <v/>
      </c>
      <c r="BQ159" s="180" t="str">
        <f>IF(OR($E159="",$G159=""),"",IF(AND($E$3=1),'Marks Entry 1st'!AJ158,IF(AND($E$3=2),'Marks Entry 2nd'!AJ158,IF(AND($E$3=3),'Marks Entry 3rd'!AJ158,IF(AND($E$3=4),'Marks Entry 4th'!AJ158,"")))))</f>
        <v/>
      </c>
      <c r="BR159" s="180" t="str">
        <f>IF(OR($E159="",$G159=""),"",IF(AND($E$3=1),'Marks Entry 1st'!AK158,IF(AND($E$3=2),'Marks Entry 2nd'!AK158,IF(AND($E$3=3),'Marks Entry 3rd'!AK158,IF(AND($E$3=4),'Marks Entry 4th'!AK158,"")))))</f>
        <v/>
      </c>
      <c r="BS159" s="87" t="str">
        <f t="shared" si="175"/>
        <v/>
      </c>
      <c r="BT159" s="180" t="str">
        <f>IF(OR($E159="",$G159=""),"",IF(AND($E$3=1),'Marks Entry 1st'!AL158,IF(AND($E$3=2),'Marks Entry 2nd'!AL158,IF(AND($E$3=3),'Marks Entry 3rd'!AL158,IF(AND($E$3=4),'Marks Entry 4th'!AL158,"")))))</f>
        <v/>
      </c>
      <c r="BU159" s="180" t="str">
        <f>IF(OR($E159="",$G159=""),"",IF(AND($E$3=1),'Marks Entry 1st'!AM158,IF(AND($E$3=2),'Marks Entry 2nd'!AM158,IF(AND($E$3=3),'Marks Entry 3rd'!AM158,IF(AND($E$3=4),'Marks Entry 4th'!AM158,"")))))</f>
        <v/>
      </c>
      <c r="BV159" s="180" t="str">
        <f>IF(OR($E159="",$G159=""),"",IF(AND($E$3=1),'Marks Entry 1st'!AN158,IF(AND($E$3=2),'Marks Entry 2nd'!AN158,IF(AND($E$3=3),'Marks Entry 3rd'!AN158,IF(AND($E$3=4),'Marks Entry 4th'!AN158,"")))))</f>
        <v/>
      </c>
      <c r="BW159" s="91" t="str">
        <f t="shared" si="176"/>
        <v/>
      </c>
      <c r="BX159" s="87">
        <f t="shared" si="177"/>
        <v>0</v>
      </c>
      <c r="BY159" s="93" t="str">
        <f>IF(OR($E159="",$G159=""),"",IF(AND($E$3=1),'Marks Entry 1st'!AO158,IF(AND($E$3=2),'Marks Entry 2nd'!AO158,IF(AND($E$3=3),'Marks Entry 3rd'!AO158,IF(AND($E$3=4),'Marks Entry 4th'!AO158,"")))))</f>
        <v/>
      </c>
      <c r="BZ159" s="93" t="str">
        <f>IF(OR($E159="",$G159=""),"",IF(AND($E$3=1),'Marks Entry 1st'!AP158,IF(AND($E$3=2),'Marks Entry 2nd'!AP158,IF(AND($E$3=3),'Marks Entry 3rd'!AP158,IF(AND($E$3=4),'Marks Entry 4th'!AP158,"")))))</f>
        <v/>
      </c>
      <c r="CA159" s="93" t="str">
        <f>IF(OR($E159="",$G159=""),"",IF(AND($E$3=1),'Marks Entry 1st'!AQ158,IF(AND($E$3=2),'Marks Entry 2nd'!AQ158,IF(AND($E$3=3),'Marks Entry 3rd'!AQ158,IF(AND($E$3=4),'Marks Entry 4th'!AQ158,"")))))</f>
        <v/>
      </c>
      <c r="CB159" s="92" t="str">
        <f t="shared" si="178"/>
        <v/>
      </c>
      <c r="CC159" s="87" t="str">
        <f t="shared" si="179"/>
        <v/>
      </c>
      <c r="CD159" s="144">
        <f t="shared" si="180"/>
        <v>0</v>
      </c>
      <c r="CE159" s="144" t="str">
        <f t="shared" si="181"/>
        <v/>
      </c>
      <c r="CF159" s="144" t="str">
        <f t="shared" si="139"/>
        <v/>
      </c>
      <c r="CG159" s="144" t="str">
        <f t="shared" si="182"/>
        <v/>
      </c>
      <c r="CH159" s="144" t="str">
        <f t="shared" si="140"/>
        <v/>
      </c>
      <c r="CI159" s="148" t="str">
        <f t="shared" si="141"/>
        <v/>
      </c>
      <c r="CJ159" s="380" t="str">
        <f>IF(OR($E159="",$G159=""),"",IF(AND($E$3=1),'Marks Entry 1st'!AR158,IF(AND($E$3=2),'Marks Entry 2nd'!AR158,IF(AND($E$3=3),'Marks Entry 3rd'!AR158,IF(AND($E$3=4),'Marks Entry 4th'!AR158,"")))))</f>
        <v/>
      </c>
      <c r="CK159" s="380" t="str">
        <f>IF(OR($E159="",$G159=""),"",IF(AND($E$3=1),'Marks Entry 1st'!AS158,IF(AND($E$3=2),'Marks Entry 2nd'!AS158,IF(AND($E$3=3),'Marks Entry 3rd'!AS158,IF(AND($E$3=4),'Marks Entry 4th'!AS158,"")))))</f>
        <v/>
      </c>
      <c r="CL159" s="380" t="str">
        <f>IF(OR($E159="",$G159=""),"",IF(AND($E$3=1),'Marks Entry 1st'!AT158,IF(AND($E$3=2),'Marks Entry 2nd'!AT158,IF(AND($E$3=3),'Marks Entry 3rd'!AT158,IF(AND($E$3=4),'Marks Entry 4th'!AT158,"")))))</f>
        <v/>
      </c>
      <c r="CM159" s="181" t="str">
        <f t="shared" si="183"/>
        <v/>
      </c>
      <c r="CN159" s="182">
        <f t="shared" si="184"/>
        <v>0</v>
      </c>
      <c r="CO159" s="182" t="str">
        <f t="shared" si="185"/>
        <v/>
      </c>
      <c r="CP159" s="182" t="str">
        <f t="shared" si="186"/>
        <v/>
      </c>
      <c r="CQ159" s="147" t="str">
        <f t="shared" si="142"/>
        <v/>
      </c>
      <c r="CR159" s="380" t="str">
        <f>IF(OR($E159="",$G159=""),"",IF(AND($E$3=1),'Marks Entry 1st'!AU158,IF(AND($E$3=2),'Marks Entry 2nd'!AU158,IF(AND($E$3=3),'Marks Entry 3rd'!AU158,IF(AND($E$3=4),'Marks Entry 4th'!AU158,"")))))</f>
        <v/>
      </c>
      <c r="CS159" s="380" t="str">
        <f>IF(OR($E159="",$G159=""),"",IF(AND($E$3=1),'Marks Entry 1st'!AV158,IF(AND($E$3=2),'Marks Entry 2nd'!AV158,IF(AND($E$3=3),'Marks Entry 3rd'!AV158,IF(AND($E$3=4),'Marks Entry 4th'!AV158,"")))))</f>
        <v/>
      </c>
      <c r="CT159" s="380" t="str">
        <f>IF(OR($E159="",$G159=""),"",IF(AND($E$3=1),'Marks Entry 1st'!AW158,IF(AND($E$3=2),'Marks Entry 2nd'!AW158,IF(AND($E$3=3),'Marks Entry 3rd'!AW158,IF(AND($E$3=4),'Marks Entry 4th'!AW158,"")))))</f>
        <v/>
      </c>
      <c r="CU159" s="181" t="str">
        <f t="shared" si="187"/>
        <v/>
      </c>
      <c r="CV159" s="182">
        <f t="shared" si="188"/>
        <v>0</v>
      </c>
      <c r="CW159" s="182" t="str">
        <f t="shared" si="189"/>
        <v/>
      </c>
      <c r="CX159" s="182" t="str">
        <f t="shared" si="190"/>
        <v/>
      </c>
      <c r="CY159" s="147" t="str">
        <f t="shared" si="143"/>
        <v/>
      </c>
      <c r="CZ159" s="380" t="str">
        <f>IF(OR($E159="",$G159=""),"",IF(AND($E$3=1),'Marks Entry 1st'!AX158,IF(AND($E$3=2),'Marks Entry 2nd'!AX158,IF(AND($E$3=3),'Marks Entry 3rd'!AX158,IF(AND($E$3=4),'Marks Entry 4th'!AX158,"")))))</f>
        <v/>
      </c>
      <c r="DA159" s="380" t="str">
        <f>IF(OR($E159="",$G159=""),"",IF(AND($E$3=1),'Marks Entry 1st'!AY158,IF(AND($E$3=2),'Marks Entry 2nd'!AY158,IF(AND($E$3=3),'Marks Entry 3rd'!AY158,IF(AND($E$3=4),'Marks Entry 4th'!AY158,"")))))</f>
        <v/>
      </c>
      <c r="DB159" s="380" t="str">
        <f>IF(OR($E159="",$G159=""),"",IF(AND($E$3=1),'Marks Entry 1st'!AZ158,IF(AND($E$3=2),'Marks Entry 2nd'!AZ158,IF(AND($E$3=3),'Marks Entry 3rd'!AZ158,IF(AND($E$3=4),'Marks Entry 4th'!AZ158,"")))))</f>
        <v/>
      </c>
      <c r="DC159" s="181" t="str">
        <f t="shared" si="191"/>
        <v/>
      </c>
      <c r="DD159" s="182">
        <f t="shared" si="192"/>
        <v>0</v>
      </c>
      <c r="DE159" s="182" t="str">
        <f t="shared" si="193"/>
        <v/>
      </c>
      <c r="DF159" s="182" t="str">
        <f t="shared" si="194"/>
        <v/>
      </c>
      <c r="DG159" s="147" t="str">
        <f t="shared" si="144"/>
        <v/>
      </c>
      <c r="DH159" s="104" t="str">
        <f t="shared" si="145"/>
        <v/>
      </c>
      <c r="DI159" s="105" t="str">
        <f t="shared" si="146"/>
        <v/>
      </c>
      <c r="DJ159" s="111" t="str">
        <f t="shared" si="147"/>
        <v/>
      </c>
      <c r="DK159" s="112" t="str">
        <f t="shared" si="148"/>
        <v/>
      </c>
      <c r="DL159" s="386" t="str">
        <f t="shared" si="149"/>
        <v/>
      </c>
      <c r="DM159" s="72" t="str">
        <f>IF(OR($E159="",$G159=""),"",IF(AND($E$3=1),'Marks Entry 1st'!BA158,IF(AND($E$3=2),'Marks Entry 2nd'!BA158,IF(AND($E$3=3),'Marks Entry 3rd'!BA158,IF(AND($E$3=4),'Marks Entry 4th'!BA158,"")))))</f>
        <v/>
      </c>
      <c r="DN159" s="72" t="str">
        <f>IF(OR($E159="",$G159=""),"",IF(AND($E$3=1),'Marks Entry 1st'!BB158,IF(AND($E$3=2),'Marks Entry 2nd'!BB158,IF(AND($E$3=3),'Marks Entry 3rd'!BB158,IF(AND($E$3=4),'Marks Entry 4th'!BB158,"")))))</f>
        <v/>
      </c>
      <c r="DO159" s="328" t="str">
        <f t="shared" si="150"/>
        <v/>
      </c>
      <c r="DP159" s="73"/>
      <c r="DW159" s="75">
        <f>IF(AND($E$3=1),'Marks Entry 1st'!I158,IF(AND($E$3=2),'Marks Entry 2nd'!I158,IF(AND($E$3=3),'Marks Entry 3rd'!I158,IF(AND($E$3=4),'Marks Entry 4th'!I158,""))))</f>
        <v>0</v>
      </c>
    </row>
    <row r="160" spans="1:127" ht="18.899999999999999" customHeight="1">
      <c r="A160" s="94">
        <v>153</v>
      </c>
      <c r="B160" s="94" t="str">
        <f>IF(OR(DW160=0,DW160=""),"",IF(AND($E$3=1),'Marks Entry 1st'!I159,IF(AND($E$3=2),'Marks Entry 2nd'!I159,IF(AND($E$3=3),'Marks Entry 3rd'!I159,IF(AND($E$3=4),'Marks Entry 4th'!I159,"")))))</f>
        <v/>
      </c>
      <c r="C160" s="95" t="str">
        <f>IF(OR(B160=0,B160=""),"",IF(AND($E$3=1),'Marks Entry 1st'!B159,IF(AND($E$3=2),'Marks Entry 2nd'!B159,IF(AND($E$3=3),'Marks Entry 3rd'!B159,IF(AND($E$3=4),'Marks Entry 4th'!B159,"")))))</f>
        <v/>
      </c>
      <c r="D160" s="95" t="str">
        <f>IF(OR(B160=0,B160=""),"",IF(AND($E$3=1),'Marks Entry 1st'!C159,IF(AND($E$3=2),'Marks Entry 2nd'!C159,IF(AND($E$3=3),'Marks Entry 3rd'!C159,IF(AND($E$3=4),'Marks Entry 4th'!C159,"")))))</f>
        <v/>
      </c>
      <c r="E160" s="96" t="str">
        <f>IF(OR(B160=0,B160=""),"",IF(AND($E$3=1),'Marks Entry 1st'!E159,IF(AND($E$3=2),'Marks Entry 2nd'!E159,IF(AND($E$3=3),'Marks Entry 3rd'!E159,IF(AND($E$3=4),'Marks Entry 4th'!E159,"")))))</f>
        <v/>
      </c>
      <c r="F160" s="95" t="str">
        <f>IF(OR(B160=0,B160=""),"",IF(AND($E$3=1),'Marks Entry 1st'!D159,IF(AND($E$3=2),'Marks Entry 2nd'!D159,IF(AND($E$3=3),'Marks Entry 3rd'!D159,IF(AND($E$3=4),'Marks Entry 4th'!D159,"")))))</f>
        <v/>
      </c>
      <c r="G160" s="90" t="str">
        <f>IF(OR(B160=0,B160=""),"",IF(AND($E$3=1),'Marks Entry 1st'!F159,IF(AND($E$3=2),'Marks Entry 2nd'!F159,IF(AND($E$3=3),'Marks Entry 3rd'!F159,IF(AND($E$3=4),'Marks Entry 4th'!F159,"")))))</f>
        <v/>
      </c>
      <c r="H160" s="90" t="str">
        <f>IF(OR(B160=0,B160=""),"",IF(AND($E$3=1),'Marks Entry 1st'!G159,IF(AND($E$3=2),'Marks Entry 2nd'!G159,IF(AND($E$3=3),'Marks Entry 3rd'!G159,IF(AND($E$3=4),'Marks Entry 4th'!G159,"")))))</f>
        <v/>
      </c>
      <c r="I160" s="90" t="str">
        <f>IF(OR(B160=0,B160=""),"",IF(AND($E$3=1),'Marks Entry 1st'!H159,IF(AND($E$3=2),'Marks Entry 2nd'!H159,IF(AND($E$3=3),'Marks Entry 3rd'!H159,IF(AND($E$3=4),'Marks Entry 4th'!H159,"")))))</f>
        <v/>
      </c>
      <c r="J160" s="379" t="str">
        <f>IF(OR(B160=0,B160=""),"",IF(AND($E$3=1),'Marks Entry 1st'!J159,IF(AND($E$3=2),'Marks Entry 2nd'!J159,IF(AND($E$3=3),'Marks Entry 3rd'!J159,IF(AND($E$3=4),'Marks Entry 4th'!J159,"")))))</f>
        <v/>
      </c>
      <c r="K160" s="379" t="str">
        <f>IF(OR(B160=0,B160=""),"",IF(AND($E$3=1),'Marks Entry 1st'!K159,IF(AND($E$3=2),'Marks Entry 2nd'!K159,IF(AND($E$3=3),'Marks Entry 3rd'!K159,IF(AND($E$3=4),'Marks Entry 4th'!K159,"")))))</f>
        <v/>
      </c>
      <c r="L160" s="180" t="str">
        <f>IF(OR($E160="",$G160=""),"",IF(AND($E$3=1),'Marks Entry 1st'!L159,IF(AND($E$3=2),'Marks Entry 2nd'!L159,IF(AND($E$3=3),'Marks Entry 3rd'!L159,IF(AND($E$3=4),'Marks Entry 4th'!L159,"")))))</f>
        <v/>
      </c>
      <c r="M160" s="180" t="str">
        <f>IF(OR($E160="",$G160=""),"",IF(AND($E$3=1),'Marks Entry 1st'!M159,IF(AND($E$3=2),'Marks Entry 2nd'!M159,IF(AND($E$3=3),'Marks Entry 3rd'!M159,IF(AND($E$3=4),'Marks Entry 4th'!M159,"")))))</f>
        <v/>
      </c>
      <c r="N160" s="87" t="str">
        <f t="shared" si="151"/>
        <v/>
      </c>
      <c r="O160" s="180" t="str">
        <f>IF(OR($E160="",$G160=""),"",IF(AND($E$3=1),'Marks Entry 1st'!N159,IF(AND($E$3=2),'Marks Entry 2nd'!N159,IF(AND($E$3=3),'Marks Entry 3rd'!N159,IF(AND($E$3=4),'Marks Entry 4th'!N159,"")))))</f>
        <v/>
      </c>
      <c r="P160" s="180" t="str">
        <f>IF(OR($E160="",$G160=""),"",IF(AND($E$3=1),'Marks Entry 1st'!O159,IF(AND($E$3=2),'Marks Entry 2nd'!O159,IF(AND($E$3=3),'Marks Entry 3rd'!O159,IF(AND($E$3=4),'Marks Entry 4th'!O159,"")))))</f>
        <v/>
      </c>
      <c r="Q160" s="180" t="str">
        <f>IF(OR($E160="",$G160=""),"",IF(AND($E$3=1),'Marks Entry 1st'!P159,IF(AND($E$3=2),'Marks Entry 2nd'!P159,IF(AND($E$3=3),'Marks Entry 3rd'!P159,IF(AND($E$3=4),'Marks Entry 4th'!P159,"")))))</f>
        <v/>
      </c>
      <c r="R160" s="91" t="str">
        <f t="shared" si="152"/>
        <v/>
      </c>
      <c r="S160" s="87">
        <f t="shared" si="153"/>
        <v>0</v>
      </c>
      <c r="T160" s="93" t="str">
        <f>IF(OR($E160="",$G160=""),"",IF(AND($E$3=1),'Marks Entry 1st'!Q159,IF(AND($E$3=2),'Marks Entry 2nd'!Q159,IF(AND($E$3=3),'Marks Entry 3rd'!Q159,IF(AND($E$3=4),'Marks Entry 4th'!Q159,"")))))</f>
        <v/>
      </c>
      <c r="U160" s="93" t="str">
        <f>IF(OR($E160="",$G160=""),"",IF(AND($E$3=1),'Marks Entry 1st'!R159,IF(AND($E$3=2),'Marks Entry 2nd'!R159,IF(AND($E$3=3),'Marks Entry 3rd'!R159,IF(AND($E$3=4),'Marks Entry 4th'!R159,"")))))</f>
        <v/>
      </c>
      <c r="V160" s="93" t="str">
        <f>IF(OR($E160="",$G160=""),"",IF(AND($E$3=1),'Marks Entry 1st'!S159,IF(AND($E$3=2),'Marks Entry 2nd'!S159,IF(AND($E$3=3),'Marks Entry 3rd'!S159,IF(AND($E$3=4),'Marks Entry 4th'!S159,"")))))</f>
        <v/>
      </c>
      <c r="W160" s="92" t="str">
        <f t="shared" si="154"/>
        <v/>
      </c>
      <c r="X160" s="87" t="str">
        <f t="shared" si="155"/>
        <v/>
      </c>
      <c r="Y160" s="144">
        <f t="shared" si="156"/>
        <v>0</v>
      </c>
      <c r="Z160" s="144" t="str">
        <f t="shared" si="157"/>
        <v/>
      </c>
      <c r="AA160" s="144" t="str">
        <f t="shared" si="130"/>
        <v/>
      </c>
      <c r="AB160" s="144" t="str">
        <f t="shared" si="158"/>
        <v/>
      </c>
      <c r="AC160" s="144" t="str">
        <f t="shared" si="131"/>
        <v/>
      </c>
      <c r="AD160" s="148" t="str">
        <f t="shared" si="132"/>
        <v/>
      </c>
      <c r="AE160" s="180" t="str">
        <f>IF(OR($E160="",$G160=""),"",IF(AND($E$3=1),'Marks Entry 1st'!T159,IF(AND($E$3=2),'Marks Entry 2nd'!T159,IF(AND($E$3=3),'Marks Entry 3rd'!T159,IF(AND($E$3=4),'Marks Entry 4th'!T159,"")))))</f>
        <v/>
      </c>
      <c r="AF160" s="180" t="str">
        <f>IF(OR($E160="",$G160=""),"",IF(AND($E$3=1),'Marks Entry 1st'!U159,IF(AND($E$3=2),'Marks Entry 2nd'!U159,IF(AND($E$3=3),'Marks Entry 3rd'!U159,IF(AND($E$3=4),'Marks Entry 4th'!U159,"")))))</f>
        <v/>
      </c>
      <c r="AG160" s="87" t="str">
        <f t="shared" si="159"/>
        <v/>
      </c>
      <c r="AH160" s="180" t="str">
        <f>IF(OR($E160="",$G160=""),"",IF(AND($E$3=1),'Marks Entry 1st'!V159,IF(AND($E$3=2),'Marks Entry 2nd'!V159,IF(AND($E$3=3),'Marks Entry 3rd'!V159,IF(AND($E$3=4),'Marks Entry 4th'!V159,"")))))</f>
        <v/>
      </c>
      <c r="AI160" s="180" t="str">
        <f>IF(OR($E160="",$G160=""),"",IF(AND($E$3=1),'Marks Entry 1st'!W159,IF(AND($E$3=2),'Marks Entry 2nd'!W159,IF(AND($E$3=3),'Marks Entry 3rd'!W159,IF(AND($E$3=4),'Marks Entry 4th'!W159,"")))))</f>
        <v/>
      </c>
      <c r="AJ160" s="180" t="str">
        <f>IF(OR($E160="",$G160=""),"",IF(AND($E$3=1),'Marks Entry 1st'!X159,IF(AND($E$3=2),'Marks Entry 2nd'!X159,IF(AND($E$3=3),'Marks Entry 3rd'!X159,IF(AND($E$3=4),'Marks Entry 4th'!X159,"")))))</f>
        <v/>
      </c>
      <c r="AK160" s="91" t="str">
        <f t="shared" si="160"/>
        <v/>
      </c>
      <c r="AL160" s="87">
        <f t="shared" si="161"/>
        <v>0</v>
      </c>
      <c r="AM160" s="93" t="str">
        <f>IF(OR($E160="",$G160=""),"",IF(AND($E$3=1),'Marks Entry 1st'!Y159,IF(AND($E$3=2),'Marks Entry 2nd'!Y159,IF(AND($E$3=3),'Marks Entry 3rd'!Y159,IF(AND($E$3=4),'Marks Entry 4th'!Y159,"")))))</f>
        <v/>
      </c>
      <c r="AN160" s="93" t="str">
        <f>IF(OR($E160="",$G160=""),"",IF(AND($E$3=1),'Marks Entry 1st'!Z159,IF(AND($E$3=2),'Marks Entry 2nd'!Z159,IF(AND($E$3=3),'Marks Entry 3rd'!Z159,IF(AND($E$3=4),'Marks Entry 4th'!Z159,"")))))</f>
        <v/>
      </c>
      <c r="AO160" s="93" t="str">
        <f>IF(OR($E160="",$G160=""),"",IF(AND($E$3=1),'Marks Entry 1st'!AA159,IF(AND($E$3=2),'Marks Entry 2nd'!AA159,IF(AND($E$3=3),'Marks Entry 3rd'!AA159,IF(AND($E$3=4),'Marks Entry 4th'!AA159,"")))))</f>
        <v/>
      </c>
      <c r="AP160" s="92" t="str">
        <f t="shared" si="162"/>
        <v/>
      </c>
      <c r="AQ160" s="87" t="str">
        <f t="shared" si="163"/>
        <v/>
      </c>
      <c r="AR160" s="144">
        <f t="shared" si="164"/>
        <v>0</v>
      </c>
      <c r="AS160" s="144" t="str">
        <f t="shared" si="165"/>
        <v/>
      </c>
      <c r="AT160" s="144" t="str">
        <f t="shared" si="133"/>
        <v/>
      </c>
      <c r="AU160" s="144" t="str">
        <f t="shared" si="166"/>
        <v/>
      </c>
      <c r="AV160" s="144" t="str">
        <f t="shared" si="134"/>
        <v/>
      </c>
      <c r="AW160" s="148" t="str">
        <f t="shared" si="135"/>
        <v/>
      </c>
      <c r="AX160" s="180" t="str">
        <f>IF(OR($E160="",$G160=""),"",IF(AND($E$3=1),'Marks Entry 1st'!AB159,IF(AND($E$3=2),'Marks Entry 2nd'!AB159,IF(AND($E$3=3),'Marks Entry 3rd'!AB159,IF(AND($E$3=4),'Marks Entry 4th'!AB159,"")))))</f>
        <v/>
      </c>
      <c r="AY160" s="180" t="str">
        <f>IF(OR($E160="",$G160=""),"",IF(AND($E$3=1),'Marks Entry 1st'!AC159,IF(AND($E$3=2),'Marks Entry 2nd'!AC159,IF(AND($E$3=3),'Marks Entry 3rd'!AC159,IF(AND($E$3=4),'Marks Entry 4th'!AC159,"")))))</f>
        <v/>
      </c>
      <c r="AZ160" s="87" t="str">
        <f t="shared" si="167"/>
        <v/>
      </c>
      <c r="BA160" s="180" t="str">
        <f>IF(OR($E160="",$G160=""),"",IF(AND($E$3=1),'Marks Entry 1st'!AD159,IF(AND($E$3=2),'Marks Entry 2nd'!AD159,IF(AND($E$3=3),'Marks Entry 3rd'!AD159,IF(AND($E$3=4),'Marks Entry 4th'!AD159,"")))))</f>
        <v/>
      </c>
      <c r="BB160" s="180" t="str">
        <f>IF(OR($E160="",$G160=""),"",IF(AND($E$3=1),'Marks Entry 1st'!AE159,IF(AND($E$3=2),'Marks Entry 2nd'!AE159,IF(AND($E$3=3),'Marks Entry 3rd'!AE159,IF(AND($E$3=4),'Marks Entry 4th'!AE159,"")))))</f>
        <v/>
      </c>
      <c r="BC160" s="180" t="str">
        <f>IF(OR($E160="",$G160=""),"",IF(AND($E$3=1),'Marks Entry 1st'!AF159,IF(AND($E$3=2),'Marks Entry 2nd'!AF159,IF(AND($E$3=3),'Marks Entry 3rd'!AF159,IF(AND($E$3=4),'Marks Entry 4th'!AF159,"")))))</f>
        <v/>
      </c>
      <c r="BD160" s="91" t="str">
        <f t="shared" si="168"/>
        <v/>
      </c>
      <c r="BE160" s="87">
        <f t="shared" si="169"/>
        <v>0</v>
      </c>
      <c r="BF160" s="93" t="str">
        <f>IF(OR($E160="",$G160=""),"",IF(AND($E$3=1),'Marks Entry 1st'!AG159,IF(AND($E$3=2),'Marks Entry 2nd'!AG159,IF(AND($E$3=3),'Marks Entry 3rd'!AG159,IF(AND($E$3=4),'Marks Entry 4th'!AG159,"")))))</f>
        <v/>
      </c>
      <c r="BG160" s="93" t="str">
        <f>IF(OR($E160="",$G160=""),"",IF(AND($E$3=1),'Marks Entry 1st'!AH159,IF(AND($E$3=2),'Marks Entry 2nd'!AH159,IF(AND($E$3=3),'Marks Entry 3rd'!AH159,IF(AND($E$3=4),'Marks Entry 4th'!AH159,"")))))</f>
        <v/>
      </c>
      <c r="BH160" s="93" t="str">
        <f>IF(OR($E160="",$G160=""),"",IF(AND($E$3=1),'Marks Entry 1st'!AI159,IF(AND($E$3=2),'Marks Entry 2nd'!AI159,IF(AND($E$3=3),'Marks Entry 3rd'!AI159,IF(AND($E$3=4),'Marks Entry 4th'!AI159,"")))))</f>
        <v/>
      </c>
      <c r="BI160" s="92" t="str">
        <f t="shared" si="170"/>
        <v/>
      </c>
      <c r="BJ160" s="87" t="str">
        <f t="shared" si="171"/>
        <v/>
      </c>
      <c r="BK160" s="144">
        <f t="shared" si="172"/>
        <v>0</v>
      </c>
      <c r="BL160" s="144" t="str">
        <f t="shared" si="173"/>
        <v/>
      </c>
      <c r="BM160" s="144" t="str">
        <f t="shared" si="136"/>
        <v/>
      </c>
      <c r="BN160" s="144" t="str">
        <f t="shared" si="174"/>
        <v/>
      </c>
      <c r="BO160" s="144" t="str">
        <f t="shared" si="137"/>
        <v/>
      </c>
      <c r="BP160" s="148" t="str">
        <f t="shared" si="138"/>
        <v/>
      </c>
      <c r="BQ160" s="180" t="str">
        <f>IF(OR($E160="",$G160=""),"",IF(AND($E$3=1),'Marks Entry 1st'!AJ159,IF(AND($E$3=2),'Marks Entry 2nd'!AJ159,IF(AND($E$3=3),'Marks Entry 3rd'!AJ159,IF(AND($E$3=4),'Marks Entry 4th'!AJ159,"")))))</f>
        <v/>
      </c>
      <c r="BR160" s="180" t="str">
        <f>IF(OR($E160="",$G160=""),"",IF(AND($E$3=1),'Marks Entry 1st'!AK159,IF(AND($E$3=2),'Marks Entry 2nd'!AK159,IF(AND($E$3=3),'Marks Entry 3rd'!AK159,IF(AND($E$3=4),'Marks Entry 4th'!AK159,"")))))</f>
        <v/>
      </c>
      <c r="BS160" s="87" t="str">
        <f t="shared" si="175"/>
        <v/>
      </c>
      <c r="BT160" s="180" t="str">
        <f>IF(OR($E160="",$G160=""),"",IF(AND($E$3=1),'Marks Entry 1st'!AL159,IF(AND($E$3=2),'Marks Entry 2nd'!AL159,IF(AND($E$3=3),'Marks Entry 3rd'!AL159,IF(AND($E$3=4),'Marks Entry 4th'!AL159,"")))))</f>
        <v/>
      </c>
      <c r="BU160" s="180" t="str">
        <f>IF(OR($E160="",$G160=""),"",IF(AND($E$3=1),'Marks Entry 1st'!AM159,IF(AND($E$3=2),'Marks Entry 2nd'!AM159,IF(AND($E$3=3),'Marks Entry 3rd'!AM159,IF(AND($E$3=4),'Marks Entry 4th'!AM159,"")))))</f>
        <v/>
      </c>
      <c r="BV160" s="180" t="str">
        <f>IF(OR($E160="",$G160=""),"",IF(AND($E$3=1),'Marks Entry 1st'!AN159,IF(AND($E$3=2),'Marks Entry 2nd'!AN159,IF(AND($E$3=3),'Marks Entry 3rd'!AN159,IF(AND($E$3=4),'Marks Entry 4th'!AN159,"")))))</f>
        <v/>
      </c>
      <c r="BW160" s="91" t="str">
        <f t="shared" si="176"/>
        <v/>
      </c>
      <c r="BX160" s="87">
        <f t="shared" si="177"/>
        <v>0</v>
      </c>
      <c r="BY160" s="93" t="str">
        <f>IF(OR($E160="",$G160=""),"",IF(AND($E$3=1),'Marks Entry 1st'!AO159,IF(AND($E$3=2),'Marks Entry 2nd'!AO159,IF(AND($E$3=3),'Marks Entry 3rd'!AO159,IF(AND($E$3=4),'Marks Entry 4th'!AO159,"")))))</f>
        <v/>
      </c>
      <c r="BZ160" s="93" t="str">
        <f>IF(OR($E160="",$G160=""),"",IF(AND($E$3=1),'Marks Entry 1st'!AP159,IF(AND($E$3=2),'Marks Entry 2nd'!AP159,IF(AND($E$3=3),'Marks Entry 3rd'!AP159,IF(AND($E$3=4),'Marks Entry 4th'!AP159,"")))))</f>
        <v/>
      </c>
      <c r="CA160" s="93" t="str">
        <f>IF(OR($E160="",$G160=""),"",IF(AND($E$3=1),'Marks Entry 1st'!AQ159,IF(AND($E$3=2),'Marks Entry 2nd'!AQ159,IF(AND($E$3=3),'Marks Entry 3rd'!AQ159,IF(AND($E$3=4),'Marks Entry 4th'!AQ159,"")))))</f>
        <v/>
      </c>
      <c r="CB160" s="92" t="str">
        <f t="shared" si="178"/>
        <v/>
      </c>
      <c r="CC160" s="87" t="str">
        <f t="shared" si="179"/>
        <v/>
      </c>
      <c r="CD160" s="144">
        <f t="shared" si="180"/>
        <v>0</v>
      </c>
      <c r="CE160" s="144" t="str">
        <f t="shared" si="181"/>
        <v/>
      </c>
      <c r="CF160" s="144" t="str">
        <f t="shared" si="139"/>
        <v/>
      </c>
      <c r="CG160" s="144" t="str">
        <f t="shared" si="182"/>
        <v/>
      </c>
      <c r="CH160" s="144" t="str">
        <f t="shared" si="140"/>
        <v/>
      </c>
      <c r="CI160" s="148" t="str">
        <f t="shared" si="141"/>
        <v/>
      </c>
      <c r="CJ160" s="380" t="str">
        <f>IF(OR($E160="",$G160=""),"",IF(AND($E$3=1),'Marks Entry 1st'!AR159,IF(AND($E$3=2),'Marks Entry 2nd'!AR159,IF(AND($E$3=3),'Marks Entry 3rd'!AR159,IF(AND($E$3=4),'Marks Entry 4th'!AR159,"")))))</f>
        <v/>
      </c>
      <c r="CK160" s="380" t="str">
        <f>IF(OR($E160="",$G160=""),"",IF(AND($E$3=1),'Marks Entry 1st'!AS159,IF(AND($E$3=2),'Marks Entry 2nd'!AS159,IF(AND($E$3=3),'Marks Entry 3rd'!AS159,IF(AND($E$3=4),'Marks Entry 4th'!AS159,"")))))</f>
        <v/>
      </c>
      <c r="CL160" s="380" t="str">
        <f>IF(OR($E160="",$G160=""),"",IF(AND($E$3=1),'Marks Entry 1st'!AT159,IF(AND($E$3=2),'Marks Entry 2nd'!AT159,IF(AND($E$3=3),'Marks Entry 3rd'!AT159,IF(AND($E$3=4),'Marks Entry 4th'!AT159,"")))))</f>
        <v/>
      </c>
      <c r="CM160" s="181" t="str">
        <f t="shared" si="183"/>
        <v/>
      </c>
      <c r="CN160" s="182">
        <f t="shared" si="184"/>
        <v>0</v>
      </c>
      <c r="CO160" s="182" t="str">
        <f t="shared" si="185"/>
        <v/>
      </c>
      <c r="CP160" s="182" t="str">
        <f t="shared" si="186"/>
        <v/>
      </c>
      <c r="CQ160" s="147" t="str">
        <f t="shared" si="142"/>
        <v/>
      </c>
      <c r="CR160" s="380" t="str">
        <f>IF(OR($E160="",$G160=""),"",IF(AND($E$3=1),'Marks Entry 1st'!AU159,IF(AND($E$3=2),'Marks Entry 2nd'!AU159,IF(AND($E$3=3),'Marks Entry 3rd'!AU159,IF(AND($E$3=4),'Marks Entry 4th'!AU159,"")))))</f>
        <v/>
      </c>
      <c r="CS160" s="380" t="str">
        <f>IF(OR($E160="",$G160=""),"",IF(AND($E$3=1),'Marks Entry 1st'!AV159,IF(AND($E$3=2),'Marks Entry 2nd'!AV159,IF(AND($E$3=3),'Marks Entry 3rd'!AV159,IF(AND($E$3=4),'Marks Entry 4th'!AV159,"")))))</f>
        <v/>
      </c>
      <c r="CT160" s="380" t="str">
        <f>IF(OR($E160="",$G160=""),"",IF(AND($E$3=1),'Marks Entry 1st'!AW159,IF(AND($E$3=2),'Marks Entry 2nd'!AW159,IF(AND($E$3=3),'Marks Entry 3rd'!AW159,IF(AND($E$3=4),'Marks Entry 4th'!AW159,"")))))</f>
        <v/>
      </c>
      <c r="CU160" s="181" t="str">
        <f t="shared" si="187"/>
        <v/>
      </c>
      <c r="CV160" s="182">
        <f t="shared" si="188"/>
        <v>0</v>
      </c>
      <c r="CW160" s="182" t="str">
        <f t="shared" si="189"/>
        <v/>
      </c>
      <c r="CX160" s="182" t="str">
        <f t="shared" si="190"/>
        <v/>
      </c>
      <c r="CY160" s="147" t="str">
        <f t="shared" si="143"/>
        <v/>
      </c>
      <c r="CZ160" s="380" t="str">
        <f>IF(OR($E160="",$G160=""),"",IF(AND($E$3=1),'Marks Entry 1st'!AX159,IF(AND($E$3=2),'Marks Entry 2nd'!AX159,IF(AND($E$3=3),'Marks Entry 3rd'!AX159,IF(AND($E$3=4),'Marks Entry 4th'!AX159,"")))))</f>
        <v/>
      </c>
      <c r="DA160" s="380" t="str">
        <f>IF(OR($E160="",$G160=""),"",IF(AND($E$3=1),'Marks Entry 1st'!AY159,IF(AND($E$3=2),'Marks Entry 2nd'!AY159,IF(AND($E$3=3),'Marks Entry 3rd'!AY159,IF(AND($E$3=4),'Marks Entry 4th'!AY159,"")))))</f>
        <v/>
      </c>
      <c r="DB160" s="380" t="str">
        <f>IF(OR($E160="",$G160=""),"",IF(AND($E$3=1),'Marks Entry 1st'!AZ159,IF(AND($E$3=2),'Marks Entry 2nd'!AZ159,IF(AND($E$3=3),'Marks Entry 3rd'!AZ159,IF(AND($E$3=4),'Marks Entry 4th'!AZ159,"")))))</f>
        <v/>
      </c>
      <c r="DC160" s="181" t="str">
        <f t="shared" si="191"/>
        <v/>
      </c>
      <c r="DD160" s="182">
        <f t="shared" si="192"/>
        <v>0</v>
      </c>
      <c r="DE160" s="182" t="str">
        <f t="shared" si="193"/>
        <v/>
      </c>
      <c r="DF160" s="182" t="str">
        <f t="shared" si="194"/>
        <v/>
      </c>
      <c r="DG160" s="147" t="str">
        <f t="shared" si="144"/>
        <v/>
      </c>
      <c r="DH160" s="104" t="str">
        <f t="shared" si="145"/>
        <v/>
      </c>
      <c r="DI160" s="105" t="str">
        <f t="shared" si="146"/>
        <v/>
      </c>
      <c r="DJ160" s="111" t="str">
        <f t="shared" si="147"/>
        <v/>
      </c>
      <c r="DK160" s="112" t="str">
        <f t="shared" si="148"/>
        <v/>
      </c>
      <c r="DL160" s="386" t="str">
        <f t="shared" si="149"/>
        <v/>
      </c>
      <c r="DM160" s="72" t="str">
        <f>IF(OR($E160="",$G160=""),"",IF(AND($E$3=1),'Marks Entry 1st'!BA159,IF(AND($E$3=2),'Marks Entry 2nd'!BA159,IF(AND($E$3=3),'Marks Entry 3rd'!BA159,IF(AND($E$3=4),'Marks Entry 4th'!BA159,"")))))</f>
        <v/>
      </c>
      <c r="DN160" s="72" t="str">
        <f>IF(OR($E160="",$G160=""),"",IF(AND($E$3=1),'Marks Entry 1st'!BB159,IF(AND($E$3=2),'Marks Entry 2nd'!BB159,IF(AND($E$3=3),'Marks Entry 3rd'!BB159,IF(AND($E$3=4),'Marks Entry 4th'!BB159,"")))))</f>
        <v/>
      </c>
      <c r="DO160" s="328" t="str">
        <f t="shared" si="150"/>
        <v/>
      </c>
      <c r="DP160" s="73"/>
      <c r="DW160" s="75">
        <f>IF(AND($E$3=1),'Marks Entry 1st'!I159,IF(AND($E$3=2),'Marks Entry 2nd'!I159,IF(AND($E$3=3),'Marks Entry 3rd'!I159,IF(AND($E$3=4),'Marks Entry 4th'!I159,""))))</f>
        <v>0</v>
      </c>
    </row>
    <row r="161" spans="1:127" ht="18.899999999999999" customHeight="1">
      <c r="A161" s="94">
        <v>154</v>
      </c>
      <c r="B161" s="94" t="str">
        <f>IF(OR(DW161=0,DW161=""),"",IF(AND($E$3=1),'Marks Entry 1st'!I160,IF(AND($E$3=2),'Marks Entry 2nd'!I160,IF(AND($E$3=3),'Marks Entry 3rd'!I160,IF(AND($E$3=4),'Marks Entry 4th'!I160,"")))))</f>
        <v/>
      </c>
      <c r="C161" s="95" t="str">
        <f>IF(OR(B161=0,B161=""),"",IF(AND($E$3=1),'Marks Entry 1st'!B160,IF(AND($E$3=2),'Marks Entry 2nd'!B160,IF(AND($E$3=3),'Marks Entry 3rd'!B160,IF(AND($E$3=4),'Marks Entry 4th'!B160,"")))))</f>
        <v/>
      </c>
      <c r="D161" s="95" t="str">
        <f>IF(OR(B161=0,B161=""),"",IF(AND($E$3=1),'Marks Entry 1st'!C160,IF(AND($E$3=2),'Marks Entry 2nd'!C160,IF(AND($E$3=3),'Marks Entry 3rd'!C160,IF(AND($E$3=4),'Marks Entry 4th'!C160,"")))))</f>
        <v/>
      </c>
      <c r="E161" s="96" t="str">
        <f>IF(OR(B161=0,B161=""),"",IF(AND($E$3=1),'Marks Entry 1st'!E160,IF(AND($E$3=2),'Marks Entry 2nd'!E160,IF(AND($E$3=3),'Marks Entry 3rd'!E160,IF(AND($E$3=4),'Marks Entry 4th'!E160,"")))))</f>
        <v/>
      </c>
      <c r="F161" s="95" t="str">
        <f>IF(OR(B161=0,B161=""),"",IF(AND($E$3=1),'Marks Entry 1st'!D160,IF(AND($E$3=2),'Marks Entry 2nd'!D160,IF(AND($E$3=3),'Marks Entry 3rd'!D160,IF(AND($E$3=4),'Marks Entry 4th'!D160,"")))))</f>
        <v/>
      </c>
      <c r="G161" s="90" t="str">
        <f>IF(OR(B161=0,B161=""),"",IF(AND($E$3=1),'Marks Entry 1st'!F160,IF(AND($E$3=2),'Marks Entry 2nd'!F160,IF(AND($E$3=3),'Marks Entry 3rd'!F160,IF(AND($E$3=4),'Marks Entry 4th'!F160,"")))))</f>
        <v/>
      </c>
      <c r="H161" s="90" t="str">
        <f>IF(OR(B161=0,B161=""),"",IF(AND($E$3=1),'Marks Entry 1st'!G160,IF(AND($E$3=2),'Marks Entry 2nd'!G160,IF(AND($E$3=3),'Marks Entry 3rd'!G160,IF(AND($E$3=4),'Marks Entry 4th'!G160,"")))))</f>
        <v/>
      </c>
      <c r="I161" s="90" t="str">
        <f>IF(OR(B161=0,B161=""),"",IF(AND($E$3=1),'Marks Entry 1st'!H160,IF(AND($E$3=2),'Marks Entry 2nd'!H160,IF(AND($E$3=3),'Marks Entry 3rd'!H160,IF(AND($E$3=4),'Marks Entry 4th'!H160,"")))))</f>
        <v/>
      </c>
      <c r="J161" s="379" t="str">
        <f>IF(OR(B161=0,B161=""),"",IF(AND($E$3=1),'Marks Entry 1st'!J160,IF(AND($E$3=2),'Marks Entry 2nd'!J160,IF(AND($E$3=3),'Marks Entry 3rd'!J160,IF(AND($E$3=4),'Marks Entry 4th'!J160,"")))))</f>
        <v/>
      </c>
      <c r="K161" s="379" t="str">
        <f>IF(OR(B161=0,B161=""),"",IF(AND($E$3=1),'Marks Entry 1st'!K160,IF(AND($E$3=2),'Marks Entry 2nd'!K160,IF(AND($E$3=3),'Marks Entry 3rd'!K160,IF(AND($E$3=4),'Marks Entry 4th'!K160,"")))))</f>
        <v/>
      </c>
      <c r="L161" s="180" t="str">
        <f>IF(OR($E161="",$G161=""),"",IF(AND($E$3=1),'Marks Entry 1st'!L160,IF(AND($E$3=2),'Marks Entry 2nd'!L160,IF(AND($E$3=3),'Marks Entry 3rd'!L160,IF(AND($E$3=4),'Marks Entry 4th'!L160,"")))))</f>
        <v/>
      </c>
      <c r="M161" s="180" t="str">
        <f>IF(OR($E161="",$G161=""),"",IF(AND($E$3=1),'Marks Entry 1st'!M160,IF(AND($E$3=2),'Marks Entry 2nd'!M160,IF(AND($E$3=3),'Marks Entry 3rd'!M160,IF(AND($E$3=4),'Marks Entry 4th'!M160,"")))))</f>
        <v/>
      </c>
      <c r="N161" s="87" t="str">
        <f t="shared" si="151"/>
        <v/>
      </c>
      <c r="O161" s="180" t="str">
        <f>IF(OR($E161="",$G161=""),"",IF(AND($E$3=1),'Marks Entry 1st'!N160,IF(AND($E$3=2),'Marks Entry 2nd'!N160,IF(AND($E$3=3),'Marks Entry 3rd'!N160,IF(AND($E$3=4),'Marks Entry 4th'!N160,"")))))</f>
        <v/>
      </c>
      <c r="P161" s="180" t="str">
        <f>IF(OR($E161="",$G161=""),"",IF(AND($E$3=1),'Marks Entry 1st'!O160,IF(AND($E$3=2),'Marks Entry 2nd'!O160,IF(AND($E$3=3),'Marks Entry 3rd'!O160,IF(AND($E$3=4),'Marks Entry 4th'!O160,"")))))</f>
        <v/>
      </c>
      <c r="Q161" s="180" t="str">
        <f>IF(OR($E161="",$G161=""),"",IF(AND($E$3=1),'Marks Entry 1st'!P160,IF(AND($E$3=2),'Marks Entry 2nd'!P160,IF(AND($E$3=3),'Marks Entry 3rd'!P160,IF(AND($E$3=4),'Marks Entry 4th'!P160,"")))))</f>
        <v/>
      </c>
      <c r="R161" s="91" t="str">
        <f t="shared" si="152"/>
        <v/>
      </c>
      <c r="S161" s="87">
        <f t="shared" si="153"/>
        <v>0</v>
      </c>
      <c r="T161" s="93" t="str">
        <f>IF(OR($E161="",$G161=""),"",IF(AND($E$3=1),'Marks Entry 1st'!Q160,IF(AND($E$3=2),'Marks Entry 2nd'!Q160,IF(AND($E$3=3),'Marks Entry 3rd'!Q160,IF(AND($E$3=4),'Marks Entry 4th'!Q160,"")))))</f>
        <v/>
      </c>
      <c r="U161" s="93" t="str">
        <f>IF(OR($E161="",$G161=""),"",IF(AND($E$3=1),'Marks Entry 1st'!R160,IF(AND($E$3=2),'Marks Entry 2nd'!R160,IF(AND($E$3=3),'Marks Entry 3rd'!R160,IF(AND($E$3=4),'Marks Entry 4th'!R160,"")))))</f>
        <v/>
      </c>
      <c r="V161" s="93" t="str">
        <f>IF(OR($E161="",$G161=""),"",IF(AND($E$3=1),'Marks Entry 1st'!S160,IF(AND($E$3=2),'Marks Entry 2nd'!S160,IF(AND($E$3=3),'Marks Entry 3rd'!S160,IF(AND($E$3=4),'Marks Entry 4th'!S160,"")))))</f>
        <v/>
      </c>
      <c r="W161" s="92" t="str">
        <f t="shared" si="154"/>
        <v/>
      </c>
      <c r="X161" s="87" t="str">
        <f t="shared" si="155"/>
        <v/>
      </c>
      <c r="Y161" s="144">
        <f t="shared" si="156"/>
        <v>0</v>
      </c>
      <c r="Z161" s="144" t="str">
        <f t="shared" si="157"/>
        <v/>
      </c>
      <c r="AA161" s="144" t="str">
        <f t="shared" si="130"/>
        <v/>
      </c>
      <c r="AB161" s="144" t="str">
        <f t="shared" si="158"/>
        <v/>
      </c>
      <c r="AC161" s="144" t="str">
        <f t="shared" si="131"/>
        <v/>
      </c>
      <c r="AD161" s="148" t="str">
        <f t="shared" si="132"/>
        <v/>
      </c>
      <c r="AE161" s="180" t="str">
        <f>IF(OR($E161="",$G161=""),"",IF(AND($E$3=1),'Marks Entry 1st'!T160,IF(AND($E$3=2),'Marks Entry 2nd'!T160,IF(AND($E$3=3),'Marks Entry 3rd'!T160,IF(AND($E$3=4),'Marks Entry 4th'!T160,"")))))</f>
        <v/>
      </c>
      <c r="AF161" s="180" t="str">
        <f>IF(OR($E161="",$G161=""),"",IF(AND($E$3=1),'Marks Entry 1st'!U160,IF(AND($E$3=2),'Marks Entry 2nd'!U160,IF(AND($E$3=3),'Marks Entry 3rd'!U160,IF(AND($E$3=4),'Marks Entry 4th'!U160,"")))))</f>
        <v/>
      </c>
      <c r="AG161" s="87" t="str">
        <f t="shared" si="159"/>
        <v/>
      </c>
      <c r="AH161" s="180" t="str">
        <f>IF(OR($E161="",$G161=""),"",IF(AND($E$3=1),'Marks Entry 1st'!V160,IF(AND($E$3=2),'Marks Entry 2nd'!V160,IF(AND($E$3=3),'Marks Entry 3rd'!V160,IF(AND($E$3=4),'Marks Entry 4th'!V160,"")))))</f>
        <v/>
      </c>
      <c r="AI161" s="180" t="str">
        <f>IF(OR($E161="",$G161=""),"",IF(AND($E$3=1),'Marks Entry 1st'!W160,IF(AND($E$3=2),'Marks Entry 2nd'!W160,IF(AND($E$3=3),'Marks Entry 3rd'!W160,IF(AND($E$3=4),'Marks Entry 4th'!W160,"")))))</f>
        <v/>
      </c>
      <c r="AJ161" s="180" t="str">
        <f>IF(OR($E161="",$G161=""),"",IF(AND($E$3=1),'Marks Entry 1st'!X160,IF(AND($E$3=2),'Marks Entry 2nd'!X160,IF(AND($E$3=3),'Marks Entry 3rd'!X160,IF(AND($E$3=4),'Marks Entry 4th'!X160,"")))))</f>
        <v/>
      </c>
      <c r="AK161" s="91" t="str">
        <f t="shared" si="160"/>
        <v/>
      </c>
      <c r="AL161" s="87">
        <f t="shared" si="161"/>
        <v>0</v>
      </c>
      <c r="AM161" s="93" t="str">
        <f>IF(OR($E161="",$G161=""),"",IF(AND($E$3=1),'Marks Entry 1st'!Y160,IF(AND($E$3=2),'Marks Entry 2nd'!Y160,IF(AND($E$3=3),'Marks Entry 3rd'!Y160,IF(AND($E$3=4),'Marks Entry 4th'!Y160,"")))))</f>
        <v/>
      </c>
      <c r="AN161" s="93" t="str">
        <f>IF(OR($E161="",$G161=""),"",IF(AND($E$3=1),'Marks Entry 1st'!Z160,IF(AND($E$3=2),'Marks Entry 2nd'!Z160,IF(AND($E$3=3),'Marks Entry 3rd'!Z160,IF(AND($E$3=4),'Marks Entry 4th'!Z160,"")))))</f>
        <v/>
      </c>
      <c r="AO161" s="93" t="str">
        <f>IF(OR($E161="",$G161=""),"",IF(AND($E$3=1),'Marks Entry 1st'!AA160,IF(AND($E$3=2),'Marks Entry 2nd'!AA160,IF(AND($E$3=3),'Marks Entry 3rd'!AA160,IF(AND($E$3=4),'Marks Entry 4th'!AA160,"")))))</f>
        <v/>
      </c>
      <c r="AP161" s="92" t="str">
        <f t="shared" si="162"/>
        <v/>
      </c>
      <c r="AQ161" s="87" t="str">
        <f t="shared" si="163"/>
        <v/>
      </c>
      <c r="AR161" s="144">
        <f t="shared" si="164"/>
        <v>0</v>
      </c>
      <c r="AS161" s="144" t="str">
        <f t="shared" si="165"/>
        <v/>
      </c>
      <c r="AT161" s="144" t="str">
        <f t="shared" si="133"/>
        <v/>
      </c>
      <c r="AU161" s="144" t="str">
        <f t="shared" si="166"/>
        <v/>
      </c>
      <c r="AV161" s="144" t="str">
        <f t="shared" si="134"/>
        <v/>
      </c>
      <c r="AW161" s="148" t="str">
        <f t="shared" si="135"/>
        <v/>
      </c>
      <c r="AX161" s="180" t="str">
        <f>IF(OR($E161="",$G161=""),"",IF(AND($E$3=1),'Marks Entry 1st'!AB160,IF(AND($E$3=2),'Marks Entry 2nd'!AB160,IF(AND($E$3=3),'Marks Entry 3rd'!AB160,IF(AND($E$3=4),'Marks Entry 4th'!AB160,"")))))</f>
        <v/>
      </c>
      <c r="AY161" s="180" t="str">
        <f>IF(OR($E161="",$G161=""),"",IF(AND($E$3=1),'Marks Entry 1st'!AC160,IF(AND($E$3=2),'Marks Entry 2nd'!AC160,IF(AND($E$3=3),'Marks Entry 3rd'!AC160,IF(AND($E$3=4),'Marks Entry 4th'!AC160,"")))))</f>
        <v/>
      </c>
      <c r="AZ161" s="87" t="str">
        <f t="shared" si="167"/>
        <v/>
      </c>
      <c r="BA161" s="180" t="str">
        <f>IF(OR($E161="",$G161=""),"",IF(AND($E$3=1),'Marks Entry 1st'!AD160,IF(AND($E$3=2),'Marks Entry 2nd'!AD160,IF(AND($E$3=3),'Marks Entry 3rd'!AD160,IF(AND($E$3=4),'Marks Entry 4th'!AD160,"")))))</f>
        <v/>
      </c>
      <c r="BB161" s="180" t="str">
        <f>IF(OR($E161="",$G161=""),"",IF(AND($E$3=1),'Marks Entry 1st'!AE160,IF(AND($E$3=2),'Marks Entry 2nd'!AE160,IF(AND($E$3=3),'Marks Entry 3rd'!AE160,IF(AND($E$3=4),'Marks Entry 4th'!AE160,"")))))</f>
        <v/>
      </c>
      <c r="BC161" s="180" t="str">
        <f>IF(OR($E161="",$G161=""),"",IF(AND($E$3=1),'Marks Entry 1st'!AF160,IF(AND($E$3=2),'Marks Entry 2nd'!AF160,IF(AND($E$3=3),'Marks Entry 3rd'!AF160,IF(AND($E$3=4),'Marks Entry 4th'!AF160,"")))))</f>
        <v/>
      </c>
      <c r="BD161" s="91" t="str">
        <f t="shared" si="168"/>
        <v/>
      </c>
      <c r="BE161" s="87">
        <f t="shared" si="169"/>
        <v>0</v>
      </c>
      <c r="BF161" s="93" t="str">
        <f>IF(OR($E161="",$G161=""),"",IF(AND($E$3=1),'Marks Entry 1st'!AG160,IF(AND($E$3=2),'Marks Entry 2nd'!AG160,IF(AND($E$3=3),'Marks Entry 3rd'!AG160,IF(AND($E$3=4),'Marks Entry 4th'!AG160,"")))))</f>
        <v/>
      </c>
      <c r="BG161" s="93" t="str">
        <f>IF(OR($E161="",$G161=""),"",IF(AND($E$3=1),'Marks Entry 1st'!AH160,IF(AND($E$3=2),'Marks Entry 2nd'!AH160,IF(AND($E$3=3),'Marks Entry 3rd'!AH160,IF(AND($E$3=4),'Marks Entry 4th'!AH160,"")))))</f>
        <v/>
      </c>
      <c r="BH161" s="93" t="str">
        <f>IF(OR($E161="",$G161=""),"",IF(AND($E$3=1),'Marks Entry 1st'!AI160,IF(AND($E$3=2),'Marks Entry 2nd'!AI160,IF(AND($E$3=3),'Marks Entry 3rd'!AI160,IF(AND($E$3=4),'Marks Entry 4th'!AI160,"")))))</f>
        <v/>
      </c>
      <c r="BI161" s="92" t="str">
        <f t="shared" si="170"/>
        <v/>
      </c>
      <c r="BJ161" s="87" t="str">
        <f t="shared" si="171"/>
        <v/>
      </c>
      <c r="BK161" s="144">
        <f t="shared" si="172"/>
        <v>0</v>
      </c>
      <c r="BL161" s="144" t="str">
        <f t="shared" si="173"/>
        <v/>
      </c>
      <c r="BM161" s="144" t="str">
        <f t="shared" si="136"/>
        <v/>
      </c>
      <c r="BN161" s="144" t="str">
        <f t="shared" si="174"/>
        <v/>
      </c>
      <c r="BO161" s="144" t="str">
        <f t="shared" si="137"/>
        <v/>
      </c>
      <c r="BP161" s="148" t="str">
        <f t="shared" si="138"/>
        <v/>
      </c>
      <c r="BQ161" s="180" t="str">
        <f>IF(OR($E161="",$G161=""),"",IF(AND($E$3=1),'Marks Entry 1st'!AJ160,IF(AND($E$3=2),'Marks Entry 2nd'!AJ160,IF(AND($E$3=3),'Marks Entry 3rd'!AJ160,IF(AND($E$3=4),'Marks Entry 4th'!AJ160,"")))))</f>
        <v/>
      </c>
      <c r="BR161" s="180" t="str">
        <f>IF(OR($E161="",$G161=""),"",IF(AND($E$3=1),'Marks Entry 1st'!AK160,IF(AND($E$3=2),'Marks Entry 2nd'!AK160,IF(AND($E$3=3),'Marks Entry 3rd'!AK160,IF(AND($E$3=4),'Marks Entry 4th'!AK160,"")))))</f>
        <v/>
      </c>
      <c r="BS161" s="87" t="str">
        <f t="shared" si="175"/>
        <v/>
      </c>
      <c r="BT161" s="180" t="str">
        <f>IF(OR($E161="",$G161=""),"",IF(AND($E$3=1),'Marks Entry 1st'!AL160,IF(AND($E$3=2),'Marks Entry 2nd'!AL160,IF(AND($E$3=3),'Marks Entry 3rd'!AL160,IF(AND($E$3=4),'Marks Entry 4th'!AL160,"")))))</f>
        <v/>
      </c>
      <c r="BU161" s="180" t="str">
        <f>IF(OR($E161="",$G161=""),"",IF(AND($E$3=1),'Marks Entry 1st'!AM160,IF(AND($E$3=2),'Marks Entry 2nd'!AM160,IF(AND($E$3=3),'Marks Entry 3rd'!AM160,IF(AND($E$3=4),'Marks Entry 4th'!AM160,"")))))</f>
        <v/>
      </c>
      <c r="BV161" s="180" t="str">
        <f>IF(OR($E161="",$G161=""),"",IF(AND($E$3=1),'Marks Entry 1st'!AN160,IF(AND($E$3=2),'Marks Entry 2nd'!AN160,IF(AND($E$3=3),'Marks Entry 3rd'!AN160,IF(AND($E$3=4),'Marks Entry 4th'!AN160,"")))))</f>
        <v/>
      </c>
      <c r="BW161" s="91" t="str">
        <f t="shared" si="176"/>
        <v/>
      </c>
      <c r="BX161" s="87">
        <f t="shared" si="177"/>
        <v>0</v>
      </c>
      <c r="BY161" s="93" t="str">
        <f>IF(OR($E161="",$G161=""),"",IF(AND($E$3=1),'Marks Entry 1st'!AO160,IF(AND($E$3=2),'Marks Entry 2nd'!AO160,IF(AND($E$3=3),'Marks Entry 3rd'!AO160,IF(AND($E$3=4),'Marks Entry 4th'!AO160,"")))))</f>
        <v/>
      </c>
      <c r="BZ161" s="93" t="str">
        <f>IF(OR($E161="",$G161=""),"",IF(AND($E$3=1),'Marks Entry 1st'!AP160,IF(AND($E$3=2),'Marks Entry 2nd'!AP160,IF(AND($E$3=3),'Marks Entry 3rd'!AP160,IF(AND($E$3=4),'Marks Entry 4th'!AP160,"")))))</f>
        <v/>
      </c>
      <c r="CA161" s="93" t="str">
        <f>IF(OR($E161="",$G161=""),"",IF(AND($E$3=1),'Marks Entry 1st'!AQ160,IF(AND($E$3=2),'Marks Entry 2nd'!AQ160,IF(AND($E$3=3),'Marks Entry 3rd'!AQ160,IF(AND($E$3=4),'Marks Entry 4th'!AQ160,"")))))</f>
        <v/>
      </c>
      <c r="CB161" s="92" t="str">
        <f t="shared" si="178"/>
        <v/>
      </c>
      <c r="CC161" s="87" t="str">
        <f t="shared" si="179"/>
        <v/>
      </c>
      <c r="CD161" s="144">
        <f t="shared" si="180"/>
        <v>0</v>
      </c>
      <c r="CE161" s="144" t="str">
        <f t="shared" si="181"/>
        <v/>
      </c>
      <c r="CF161" s="144" t="str">
        <f t="shared" si="139"/>
        <v/>
      </c>
      <c r="CG161" s="144" t="str">
        <f t="shared" si="182"/>
        <v/>
      </c>
      <c r="CH161" s="144" t="str">
        <f t="shared" si="140"/>
        <v/>
      </c>
      <c r="CI161" s="148" t="str">
        <f t="shared" si="141"/>
        <v/>
      </c>
      <c r="CJ161" s="380" t="str">
        <f>IF(OR($E161="",$G161=""),"",IF(AND($E$3=1),'Marks Entry 1st'!AR160,IF(AND($E$3=2),'Marks Entry 2nd'!AR160,IF(AND($E$3=3),'Marks Entry 3rd'!AR160,IF(AND($E$3=4),'Marks Entry 4th'!AR160,"")))))</f>
        <v/>
      </c>
      <c r="CK161" s="380" t="str">
        <f>IF(OR($E161="",$G161=""),"",IF(AND($E$3=1),'Marks Entry 1st'!AS160,IF(AND($E$3=2),'Marks Entry 2nd'!AS160,IF(AND($E$3=3),'Marks Entry 3rd'!AS160,IF(AND($E$3=4),'Marks Entry 4th'!AS160,"")))))</f>
        <v/>
      </c>
      <c r="CL161" s="380" t="str">
        <f>IF(OR($E161="",$G161=""),"",IF(AND($E$3=1),'Marks Entry 1st'!AT160,IF(AND($E$3=2),'Marks Entry 2nd'!AT160,IF(AND($E$3=3),'Marks Entry 3rd'!AT160,IF(AND($E$3=4),'Marks Entry 4th'!AT160,"")))))</f>
        <v/>
      </c>
      <c r="CM161" s="181" t="str">
        <f t="shared" si="183"/>
        <v/>
      </c>
      <c r="CN161" s="182">
        <f t="shared" si="184"/>
        <v>0</v>
      </c>
      <c r="CO161" s="182" t="str">
        <f t="shared" si="185"/>
        <v/>
      </c>
      <c r="CP161" s="182" t="str">
        <f t="shared" si="186"/>
        <v/>
      </c>
      <c r="CQ161" s="147" t="str">
        <f t="shared" si="142"/>
        <v/>
      </c>
      <c r="CR161" s="380" t="str">
        <f>IF(OR($E161="",$G161=""),"",IF(AND($E$3=1),'Marks Entry 1st'!AU160,IF(AND($E$3=2),'Marks Entry 2nd'!AU160,IF(AND($E$3=3),'Marks Entry 3rd'!AU160,IF(AND($E$3=4),'Marks Entry 4th'!AU160,"")))))</f>
        <v/>
      </c>
      <c r="CS161" s="380" t="str">
        <f>IF(OR($E161="",$G161=""),"",IF(AND($E$3=1),'Marks Entry 1st'!AV160,IF(AND($E$3=2),'Marks Entry 2nd'!AV160,IF(AND($E$3=3),'Marks Entry 3rd'!AV160,IF(AND($E$3=4),'Marks Entry 4th'!AV160,"")))))</f>
        <v/>
      </c>
      <c r="CT161" s="380" t="str">
        <f>IF(OR($E161="",$G161=""),"",IF(AND($E$3=1),'Marks Entry 1st'!AW160,IF(AND($E$3=2),'Marks Entry 2nd'!AW160,IF(AND($E$3=3),'Marks Entry 3rd'!AW160,IF(AND($E$3=4),'Marks Entry 4th'!AW160,"")))))</f>
        <v/>
      </c>
      <c r="CU161" s="181" t="str">
        <f t="shared" si="187"/>
        <v/>
      </c>
      <c r="CV161" s="182">
        <f t="shared" si="188"/>
        <v>0</v>
      </c>
      <c r="CW161" s="182" t="str">
        <f t="shared" si="189"/>
        <v/>
      </c>
      <c r="CX161" s="182" t="str">
        <f t="shared" si="190"/>
        <v/>
      </c>
      <c r="CY161" s="147" t="str">
        <f t="shared" si="143"/>
        <v/>
      </c>
      <c r="CZ161" s="380" t="str">
        <f>IF(OR($E161="",$G161=""),"",IF(AND($E$3=1),'Marks Entry 1st'!AX160,IF(AND($E$3=2),'Marks Entry 2nd'!AX160,IF(AND($E$3=3),'Marks Entry 3rd'!AX160,IF(AND($E$3=4),'Marks Entry 4th'!AX160,"")))))</f>
        <v/>
      </c>
      <c r="DA161" s="380" t="str">
        <f>IF(OR($E161="",$G161=""),"",IF(AND($E$3=1),'Marks Entry 1st'!AY160,IF(AND($E$3=2),'Marks Entry 2nd'!AY160,IF(AND($E$3=3),'Marks Entry 3rd'!AY160,IF(AND($E$3=4),'Marks Entry 4th'!AY160,"")))))</f>
        <v/>
      </c>
      <c r="DB161" s="380" t="str">
        <f>IF(OR($E161="",$G161=""),"",IF(AND($E$3=1),'Marks Entry 1st'!AZ160,IF(AND($E$3=2),'Marks Entry 2nd'!AZ160,IF(AND($E$3=3),'Marks Entry 3rd'!AZ160,IF(AND($E$3=4),'Marks Entry 4th'!AZ160,"")))))</f>
        <v/>
      </c>
      <c r="DC161" s="181" t="str">
        <f t="shared" si="191"/>
        <v/>
      </c>
      <c r="DD161" s="182">
        <f t="shared" si="192"/>
        <v>0</v>
      </c>
      <c r="DE161" s="182" t="str">
        <f t="shared" si="193"/>
        <v/>
      </c>
      <c r="DF161" s="182" t="str">
        <f t="shared" si="194"/>
        <v/>
      </c>
      <c r="DG161" s="147" t="str">
        <f t="shared" si="144"/>
        <v/>
      </c>
      <c r="DH161" s="104" t="str">
        <f t="shared" si="145"/>
        <v/>
      </c>
      <c r="DI161" s="105" t="str">
        <f t="shared" si="146"/>
        <v/>
      </c>
      <c r="DJ161" s="111" t="str">
        <f t="shared" si="147"/>
        <v/>
      </c>
      <c r="DK161" s="112" t="str">
        <f t="shared" si="148"/>
        <v/>
      </c>
      <c r="DL161" s="386" t="str">
        <f t="shared" si="149"/>
        <v/>
      </c>
      <c r="DM161" s="72" t="str">
        <f>IF(OR($E161="",$G161=""),"",IF(AND($E$3=1),'Marks Entry 1st'!BA160,IF(AND($E$3=2),'Marks Entry 2nd'!BA160,IF(AND($E$3=3),'Marks Entry 3rd'!BA160,IF(AND($E$3=4),'Marks Entry 4th'!BA160,"")))))</f>
        <v/>
      </c>
      <c r="DN161" s="72" t="str">
        <f>IF(OR($E161="",$G161=""),"",IF(AND($E$3=1),'Marks Entry 1st'!BB160,IF(AND($E$3=2),'Marks Entry 2nd'!BB160,IF(AND($E$3=3),'Marks Entry 3rd'!BB160,IF(AND($E$3=4),'Marks Entry 4th'!BB160,"")))))</f>
        <v/>
      </c>
      <c r="DO161" s="328" t="str">
        <f t="shared" si="150"/>
        <v/>
      </c>
      <c r="DP161" s="73"/>
      <c r="DW161" s="75">
        <f>IF(AND($E$3=1),'Marks Entry 1st'!I160,IF(AND($E$3=2),'Marks Entry 2nd'!I160,IF(AND($E$3=3),'Marks Entry 3rd'!I160,IF(AND($E$3=4),'Marks Entry 4th'!I160,""))))</f>
        <v>0</v>
      </c>
    </row>
    <row r="162" spans="1:127" ht="18.899999999999999" customHeight="1">
      <c r="A162" s="94">
        <v>155</v>
      </c>
      <c r="B162" s="94" t="str">
        <f>IF(OR(DW162=0,DW162=""),"",IF(AND($E$3=1),'Marks Entry 1st'!I161,IF(AND($E$3=2),'Marks Entry 2nd'!I161,IF(AND($E$3=3),'Marks Entry 3rd'!I161,IF(AND($E$3=4),'Marks Entry 4th'!I161,"")))))</f>
        <v/>
      </c>
      <c r="C162" s="95" t="str">
        <f>IF(OR(B162=0,B162=""),"",IF(AND($E$3=1),'Marks Entry 1st'!B161,IF(AND($E$3=2),'Marks Entry 2nd'!B161,IF(AND($E$3=3),'Marks Entry 3rd'!B161,IF(AND($E$3=4),'Marks Entry 4th'!B161,"")))))</f>
        <v/>
      </c>
      <c r="D162" s="95" t="str">
        <f>IF(OR(B162=0,B162=""),"",IF(AND($E$3=1),'Marks Entry 1st'!C161,IF(AND($E$3=2),'Marks Entry 2nd'!C161,IF(AND($E$3=3),'Marks Entry 3rd'!C161,IF(AND($E$3=4),'Marks Entry 4th'!C161,"")))))</f>
        <v/>
      </c>
      <c r="E162" s="96" t="str">
        <f>IF(OR(B162=0,B162=""),"",IF(AND($E$3=1),'Marks Entry 1st'!E161,IF(AND($E$3=2),'Marks Entry 2nd'!E161,IF(AND($E$3=3),'Marks Entry 3rd'!E161,IF(AND($E$3=4),'Marks Entry 4th'!E161,"")))))</f>
        <v/>
      </c>
      <c r="F162" s="95" t="str">
        <f>IF(OR(B162=0,B162=""),"",IF(AND($E$3=1),'Marks Entry 1st'!D161,IF(AND($E$3=2),'Marks Entry 2nd'!D161,IF(AND($E$3=3),'Marks Entry 3rd'!D161,IF(AND($E$3=4),'Marks Entry 4th'!D161,"")))))</f>
        <v/>
      </c>
      <c r="G162" s="90" t="str">
        <f>IF(OR(B162=0,B162=""),"",IF(AND($E$3=1),'Marks Entry 1st'!F161,IF(AND($E$3=2),'Marks Entry 2nd'!F161,IF(AND($E$3=3),'Marks Entry 3rd'!F161,IF(AND($E$3=4),'Marks Entry 4th'!F161,"")))))</f>
        <v/>
      </c>
      <c r="H162" s="90" t="str">
        <f>IF(OR(B162=0,B162=""),"",IF(AND($E$3=1),'Marks Entry 1st'!G161,IF(AND($E$3=2),'Marks Entry 2nd'!G161,IF(AND($E$3=3),'Marks Entry 3rd'!G161,IF(AND($E$3=4),'Marks Entry 4th'!G161,"")))))</f>
        <v/>
      </c>
      <c r="I162" s="90" t="str">
        <f>IF(OR(B162=0,B162=""),"",IF(AND($E$3=1),'Marks Entry 1st'!H161,IF(AND($E$3=2),'Marks Entry 2nd'!H161,IF(AND($E$3=3),'Marks Entry 3rd'!H161,IF(AND($E$3=4),'Marks Entry 4th'!H161,"")))))</f>
        <v/>
      </c>
      <c r="J162" s="379" t="str">
        <f>IF(OR(B162=0,B162=""),"",IF(AND($E$3=1),'Marks Entry 1st'!J161,IF(AND($E$3=2),'Marks Entry 2nd'!J161,IF(AND($E$3=3),'Marks Entry 3rd'!J161,IF(AND($E$3=4),'Marks Entry 4th'!J161,"")))))</f>
        <v/>
      </c>
      <c r="K162" s="379" t="str">
        <f>IF(OR(B162=0,B162=""),"",IF(AND($E$3=1),'Marks Entry 1st'!K161,IF(AND($E$3=2),'Marks Entry 2nd'!K161,IF(AND($E$3=3),'Marks Entry 3rd'!K161,IF(AND($E$3=4),'Marks Entry 4th'!K161,"")))))</f>
        <v/>
      </c>
      <c r="L162" s="180" t="str">
        <f>IF(OR($E162="",$G162=""),"",IF(AND($E$3=1),'Marks Entry 1st'!L161,IF(AND($E$3=2),'Marks Entry 2nd'!L161,IF(AND($E$3=3),'Marks Entry 3rd'!L161,IF(AND($E$3=4),'Marks Entry 4th'!L161,"")))))</f>
        <v/>
      </c>
      <c r="M162" s="180" t="str">
        <f>IF(OR($E162="",$G162=""),"",IF(AND($E$3=1),'Marks Entry 1st'!M161,IF(AND($E$3=2),'Marks Entry 2nd'!M161,IF(AND($E$3=3),'Marks Entry 3rd'!M161,IF(AND($E$3=4),'Marks Entry 4th'!M161,"")))))</f>
        <v/>
      </c>
      <c r="N162" s="87" t="str">
        <f t="shared" si="151"/>
        <v/>
      </c>
      <c r="O162" s="180" t="str">
        <f>IF(OR($E162="",$G162=""),"",IF(AND($E$3=1),'Marks Entry 1st'!N161,IF(AND($E$3=2),'Marks Entry 2nd'!N161,IF(AND($E$3=3),'Marks Entry 3rd'!N161,IF(AND($E$3=4),'Marks Entry 4th'!N161,"")))))</f>
        <v/>
      </c>
      <c r="P162" s="180" t="str">
        <f>IF(OR($E162="",$G162=""),"",IF(AND($E$3=1),'Marks Entry 1st'!O161,IF(AND($E$3=2),'Marks Entry 2nd'!O161,IF(AND($E$3=3),'Marks Entry 3rd'!O161,IF(AND($E$3=4),'Marks Entry 4th'!O161,"")))))</f>
        <v/>
      </c>
      <c r="Q162" s="180" t="str">
        <f>IF(OR($E162="",$G162=""),"",IF(AND($E$3=1),'Marks Entry 1st'!P161,IF(AND($E$3=2),'Marks Entry 2nd'!P161,IF(AND($E$3=3),'Marks Entry 3rd'!P161,IF(AND($E$3=4),'Marks Entry 4th'!P161,"")))))</f>
        <v/>
      </c>
      <c r="R162" s="91" t="str">
        <f t="shared" si="152"/>
        <v/>
      </c>
      <c r="S162" s="87">
        <f t="shared" si="153"/>
        <v>0</v>
      </c>
      <c r="T162" s="93" t="str">
        <f>IF(OR($E162="",$G162=""),"",IF(AND($E$3=1),'Marks Entry 1st'!Q161,IF(AND($E$3=2),'Marks Entry 2nd'!Q161,IF(AND($E$3=3),'Marks Entry 3rd'!Q161,IF(AND($E$3=4),'Marks Entry 4th'!Q161,"")))))</f>
        <v/>
      </c>
      <c r="U162" s="93" t="str">
        <f>IF(OR($E162="",$G162=""),"",IF(AND($E$3=1),'Marks Entry 1st'!R161,IF(AND($E$3=2),'Marks Entry 2nd'!R161,IF(AND($E$3=3),'Marks Entry 3rd'!R161,IF(AND($E$3=4),'Marks Entry 4th'!R161,"")))))</f>
        <v/>
      </c>
      <c r="V162" s="93" t="str">
        <f>IF(OR($E162="",$G162=""),"",IF(AND($E$3=1),'Marks Entry 1st'!S161,IF(AND($E$3=2),'Marks Entry 2nd'!S161,IF(AND($E$3=3),'Marks Entry 3rd'!S161,IF(AND($E$3=4),'Marks Entry 4th'!S161,"")))))</f>
        <v/>
      </c>
      <c r="W162" s="92" t="str">
        <f t="shared" si="154"/>
        <v/>
      </c>
      <c r="X162" s="87" t="str">
        <f t="shared" si="155"/>
        <v/>
      </c>
      <c r="Y162" s="144">
        <f t="shared" si="156"/>
        <v>0</v>
      </c>
      <c r="Z162" s="144" t="str">
        <f t="shared" si="157"/>
        <v/>
      </c>
      <c r="AA162" s="144" t="str">
        <f t="shared" si="130"/>
        <v/>
      </c>
      <c r="AB162" s="144" t="str">
        <f t="shared" si="158"/>
        <v/>
      </c>
      <c r="AC162" s="144" t="str">
        <f t="shared" si="131"/>
        <v/>
      </c>
      <c r="AD162" s="148" t="str">
        <f t="shared" si="132"/>
        <v/>
      </c>
      <c r="AE162" s="180" t="str">
        <f>IF(OR($E162="",$G162=""),"",IF(AND($E$3=1),'Marks Entry 1st'!T161,IF(AND($E$3=2),'Marks Entry 2nd'!T161,IF(AND($E$3=3),'Marks Entry 3rd'!T161,IF(AND($E$3=4),'Marks Entry 4th'!T161,"")))))</f>
        <v/>
      </c>
      <c r="AF162" s="180" t="str">
        <f>IF(OR($E162="",$G162=""),"",IF(AND($E$3=1),'Marks Entry 1st'!U161,IF(AND($E$3=2),'Marks Entry 2nd'!U161,IF(AND($E$3=3),'Marks Entry 3rd'!U161,IF(AND($E$3=4),'Marks Entry 4th'!U161,"")))))</f>
        <v/>
      </c>
      <c r="AG162" s="87" t="str">
        <f t="shared" si="159"/>
        <v/>
      </c>
      <c r="AH162" s="180" t="str">
        <f>IF(OR($E162="",$G162=""),"",IF(AND($E$3=1),'Marks Entry 1st'!V161,IF(AND($E$3=2),'Marks Entry 2nd'!V161,IF(AND($E$3=3),'Marks Entry 3rd'!V161,IF(AND($E$3=4),'Marks Entry 4th'!V161,"")))))</f>
        <v/>
      </c>
      <c r="AI162" s="180" t="str">
        <f>IF(OR($E162="",$G162=""),"",IF(AND($E$3=1),'Marks Entry 1st'!W161,IF(AND($E$3=2),'Marks Entry 2nd'!W161,IF(AND($E$3=3),'Marks Entry 3rd'!W161,IF(AND($E$3=4),'Marks Entry 4th'!W161,"")))))</f>
        <v/>
      </c>
      <c r="AJ162" s="180" t="str">
        <f>IF(OR($E162="",$G162=""),"",IF(AND($E$3=1),'Marks Entry 1st'!X161,IF(AND($E$3=2),'Marks Entry 2nd'!X161,IF(AND($E$3=3),'Marks Entry 3rd'!X161,IF(AND($E$3=4),'Marks Entry 4th'!X161,"")))))</f>
        <v/>
      </c>
      <c r="AK162" s="91" t="str">
        <f t="shared" si="160"/>
        <v/>
      </c>
      <c r="AL162" s="87">
        <f t="shared" si="161"/>
        <v>0</v>
      </c>
      <c r="AM162" s="93" t="str">
        <f>IF(OR($E162="",$G162=""),"",IF(AND($E$3=1),'Marks Entry 1st'!Y161,IF(AND($E$3=2),'Marks Entry 2nd'!Y161,IF(AND($E$3=3),'Marks Entry 3rd'!Y161,IF(AND($E$3=4),'Marks Entry 4th'!Y161,"")))))</f>
        <v/>
      </c>
      <c r="AN162" s="93" t="str">
        <f>IF(OR($E162="",$G162=""),"",IF(AND($E$3=1),'Marks Entry 1st'!Z161,IF(AND($E$3=2),'Marks Entry 2nd'!Z161,IF(AND($E$3=3),'Marks Entry 3rd'!Z161,IF(AND($E$3=4),'Marks Entry 4th'!Z161,"")))))</f>
        <v/>
      </c>
      <c r="AO162" s="93" t="str">
        <f>IF(OR($E162="",$G162=""),"",IF(AND($E$3=1),'Marks Entry 1st'!AA161,IF(AND($E$3=2),'Marks Entry 2nd'!AA161,IF(AND($E$3=3),'Marks Entry 3rd'!AA161,IF(AND($E$3=4),'Marks Entry 4th'!AA161,"")))))</f>
        <v/>
      </c>
      <c r="AP162" s="92" t="str">
        <f t="shared" si="162"/>
        <v/>
      </c>
      <c r="AQ162" s="87" t="str">
        <f t="shared" si="163"/>
        <v/>
      </c>
      <c r="AR162" s="144">
        <f t="shared" si="164"/>
        <v>0</v>
      </c>
      <c r="AS162" s="144" t="str">
        <f t="shared" si="165"/>
        <v/>
      </c>
      <c r="AT162" s="144" t="str">
        <f t="shared" si="133"/>
        <v/>
      </c>
      <c r="AU162" s="144" t="str">
        <f t="shared" si="166"/>
        <v/>
      </c>
      <c r="AV162" s="144" t="str">
        <f t="shared" si="134"/>
        <v/>
      </c>
      <c r="AW162" s="148" t="str">
        <f t="shared" si="135"/>
        <v/>
      </c>
      <c r="AX162" s="180" t="str">
        <f>IF(OR($E162="",$G162=""),"",IF(AND($E$3=1),'Marks Entry 1st'!AB161,IF(AND($E$3=2),'Marks Entry 2nd'!AB161,IF(AND($E$3=3),'Marks Entry 3rd'!AB161,IF(AND($E$3=4),'Marks Entry 4th'!AB161,"")))))</f>
        <v/>
      </c>
      <c r="AY162" s="180" t="str">
        <f>IF(OR($E162="",$G162=""),"",IF(AND($E$3=1),'Marks Entry 1st'!AC161,IF(AND($E$3=2),'Marks Entry 2nd'!AC161,IF(AND($E$3=3),'Marks Entry 3rd'!AC161,IF(AND($E$3=4),'Marks Entry 4th'!AC161,"")))))</f>
        <v/>
      </c>
      <c r="AZ162" s="87" t="str">
        <f t="shared" si="167"/>
        <v/>
      </c>
      <c r="BA162" s="180" t="str">
        <f>IF(OR($E162="",$G162=""),"",IF(AND($E$3=1),'Marks Entry 1st'!AD161,IF(AND($E$3=2),'Marks Entry 2nd'!AD161,IF(AND($E$3=3),'Marks Entry 3rd'!AD161,IF(AND($E$3=4),'Marks Entry 4th'!AD161,"")))))</f>
        <v/>
      </c>
      <c r="BB162" s="180" t="str">
        <f>IF(OR($E162="",$G162=""),"",IF(AND($E$3=1),'Marks Entry 1st'!AE161,IF(AND($E$3=2),'Marks Entry 2nd'!AE161,IF(AND($E$3=3),'Marks Entry 3rd'!AE161,IF(AND($E$3=4),'Marks Entry 4th'!AE161,"")))))</f>
        <v/>
      </c>
      <c r="BC162" s="180" t="str">
        <f>IF(OR($E162="",$G162=""),"",IF(AND($E$3=1),'Marks Entry 1st'!AF161,IF(AND($E$3=2),'Marks Entry 2nd'!AF161,IF(AND($E$3=3),'Marks Entry 3rd'!AF161,IF(AND($E$3=4),'Marks Entry 4th'!AF161,"")))))</f>
        <v/>
      </c>
      <c r="BD162" s="91" t="str">
        <f t="shared" si="168"/>
        <v/>
      </c>
      <c r="BE162" s="87">
        <f t="shared" si="169"/>
        <v>0</v>
      </c>
      <c r="BF162" s="93" t="str">
        <f>IF(OR($E162="",$G162=""),"",IF(AND($E$3=1),'Marks Entry 1st'!AG161,IF(AND($E$3=2),'Marks Entry 2nd'!AG161,IF(AND($E$3=3),'Marks Entry 3rd'!AG161,IF(AND($E$3=4),'Marks Entry 4th'!AG161,"")))))</f>
        <v/>
      </c>
      <c r="BG162" s="93" t="str">
        <f>IF(OR($E162="",$G162=""),"",IF(AND($E$3=1),'Marks Entry 1st'!AH161,IF(AND($E$3=2),'Marks Entry 2nd'!AH161,IF(AND($E$3=3),'Marks Entry 3rd'!AH161,IF(AND($E$3=4),'Marks Entry 4th'!AH161,"")))))</f>
        <v/>
      </c>
      <c r="BH162" s="93" t="str">
        <f>IF(OR($E162="",$G162=""),"",IF(AND($E$3=1),'Marks Entry 1st'!AI161,IF(AND($E$3=2),'Marks Entry 2nd'!AI161,IF(AND($E$3=3),'Marks Entry 3rd'!AI161,IF(AND($E$3=4),'Marks Entry 4th'!AI161,"")))))</f>
        <v/>
      </c>
      <c r="BI162" s="92" t="str">
        <f t="shared" si="170"/>
        <v/>
      </c>
      <c r="BJ162" s="87" t="str">
        <f t="shared" si="171"/>
        <v/>
      </c>
      <c r="BK162" s="144">
        <f t="shared" si="172"/>
        <v>0</v>
      </c>
      <c r="BL162" s="144" t="str">
        <f t="shared" si="173"/>
        <v/>
      </c>
      <c r="BM162" s="144" t="str">
        <f t="shared" si="136"/>
        <v/>
      </c>
      <c r="BN162" s="144" t="str">
        <f t="shared" si="174"/>
        <v/>
      </c>
      <c r="BO162" s="144" t="str">
        <f t="shared" si="137"/>
        <v/>
      </c>
      <c r="BP162" s="148" t="str">
        <f t="shared" si="138"/>
        <v/>
      </c>
      <c r="BQ162" s="180" t="str">
        <f>IF(OR($E162="",$G162=""),"",IF(AND($E$3=1),'Marks Entry 1st'!AJ161,IF(AND($E$3=2),'Marks Entry 2nd'!AJ161,IF(AND($E$3=3),'Marks Entry 3rd'!AJ161,IF(AND($E$3=4),'Marks Entry 4th'!AJ161,"")))))</f>
        <v/>
      </c>
      <c r="BR162" s="180" t="str">
        <f>IF(OR($E162="",$G162=""),"",IF(AND($E$3=1),'Marks Entry 1st'!AK161,IF(AND($E$3=2),'Marks Entry 2nd'!AK161,IF(AND($E$3=3),'Marks Entry 3rd'!AK161,IF(AND($E$3=4),'Marks Entry 4th'!AK161,"")))))</f>
        <v/>
      </c>
      <c r="BS162" s="87" t="str">
        <f t="shared" si="175"/>
        <v/>
      </c>
      <c r="BT162" s="180" t="str">
        <f>IF(OR($E162="",$G162=""),"",IF(AND($E$3=1),'Marks Entry 1st'!AL161,IF(AND($E$3=2),'Marks Entry 2nd'!AL161,IF(AND($E$3=3),'Marks Entry 3rd'!AL161,IF(AND($E$3=4),'Marks Entry 4th'!AL161,"")))))</f>
        <v/>
      </c>
      <c r="BU162" s="180" t="str">
        <f>IF(OR($E162="",$G162=""),"",IF(AND($E$3=1),'Marks Entry 1st'!AM161,IF(AND($E$3=2),'Marks Entry 2nd'!AM161,IF(AND($E$3=3),'Marks Entry 3rd'!AM161,IF(AND($E$3=4),'Marks Entry 4th'!AM161,"")))))</f>
        <v/>
      </c>
      <c r="BV162" s="180" t="str">
        <f>IF(OR($E162="",$G162=""),"",IF(AND($E$3=1),'Marks Entry 1st'!AN161,IF(AND($E$3=2),'Marks Entry 2nd'!AN161,IF(AND($E$3=3),'Marks Entry 3rd'!AN161,IF(AND($E$3=4),'Marks Entry 4th'!AN161,"")))))</f>
        <v/>
      </c>
      <c r="BW162" s="91" t="str">
        <f t="shared" si="176"/>
        <v/>
      </c>
      <c r="BX162" s="87">
        <f t="shared" si="177"/>
        <v>0</v>
      </c>
      <c r="BY162" s="93" t="str">
        <f>IF(OR($E162="",$G162=""),"",IF(AND($E$3=1),'Marks Entry 1st'!AO161,IF(AND($E$3=2),'Marks Entry 2nd'!AO161,IF(AND($E$3=3),'Marks Entry 3rd'!AO161,IF(AND($E$3=4),'Marks Entry 4th'!AO161,"")))))</f>
        <v/>
      </c>
      <c r="BZ162" s="93" t="str">
        <f>IF(OR($E162="",$G162=""),"",IF(AND($E$3=1),'Marks Entry 1st'!AP161,IF(AND($E$3=2),'Marks Entry 2nd'!AP161,IF(AND($E$3=3),'Marks Entry 3rd'!AP161,IF(AND($E$3=4),'Marks Entry 4th'!AP161,"")))))</f>
        <v/>
      </c>
      <c r="CA162" s="93" t="str">
        <f>IF(OR($E162="",$G162=""),"",IF(AND($E$3=1),'Marks Entry 1st'!AQ161,IF(AND($E$3=2),'Marks Entry 2nd'!AQ161,IF(AND($E$3=3),'Marks Entry 3rd'!AQ161,IF(AND($E$3=4),'Marks Entry 4th'!AQ161,"")))))</f>
        <v/>
      </c>
      <c r="CB162" s="92" t="str">
        <f t="shared" si="178"/>
        <v/>
      </c>
      <c r="CC162" s="87" t="str">
        <f t="shared" si="179"/>
        <v/>
      </c>
      <c r="CD162" s="144">
        <f t="shared" si="180"/>
        <v>0</v>
      </c>
      <c r="CE162" s="144" t="str">
        <f t="shared" si="181"/>
        <v/>
      </c>
      <c r="CF162" s="144" t="str">
        <f t="shared" si="139"/>
        <v/>
      </c>
      <c r="CG162" s="144" t="str">
        <f t="shared" si="182"/>
        <v/>
      </c>
      <c r="CH162" s="144" t="str">
        <f t="shared" si="140"/>
        <v/>
      </c>
      <c r="CI162" s="148" t="str">
        <f t="shared" si="141"/>
        <v/>
      </c>
      <c r="CJ162" s="380" t="str">
        <f>IF(OR($E162="",$G162=""),"",IF(AND($E$3=1),'Marks Entry 1st'!AR161,IF(AND($E$3=2),'Marks Entry 2nd'!AR161,IF(AND($E$3=3),'Marks Entry 3rd'!AR161,IF(AND($E$3=4),'Marks Entry 4th'!AR161,"")))))</f>
        <v/>
      </c>
      <c r="CK162" s="380" t="str">
        <f>IF(OR($E162="",$G162=""),"",IF(AND($E$3=1),'Marks Entry 1st'!AS161,IF(AND($E$3=2),'Marks Entry 2nd'!AS161,IF(AND($E$3=3),'Marks Entry 3rd'!AS161,IF(AND($E$3=4),'Marks Entry 4th'!AS161,"")))))</f>
        <v/>
      </c>
      <c r="CL162" s="380" t="str">
        <f>IF(OR($E162="",$G162=""),"",IF(AND($E$3=1),'Marks Entry 1st'!AT161,IF(AND($E$3=2),'Marks Entry 2nd'!AT161,IF(AND($E$3=3),'Marks Entry 3rd'!AT161,IF(AND($E$3=4),'Marks Entry 4th'!AT161,"")))))</f>
        <v/>
      </c>
      <c r="CM162" s="181" t="str">
        <f t="shared" si="183"/>
        <v/>
      </c>
      <c r="CN162" s="182">
        <f t="shared" si="184"/>
        <v>0</v>
      </c>
      <c r="CO162" s="182" t="str">
        <f t="shared" si="185"/>
        <v/>
      </c>
      <c r="CP162" s="182" t="str">
        <f t="shared" si="186"/>
        <v/>
      </c>
      <c r="CQ162" s="147" t="str">
        <f t="shared" si="142"/>
        <v/>
      </c>
      <c r="CR162" s="380" t="str">
        <f>IF(OR($E162="",$G162=""),"",IF(AND($E$3=1),'Marks Entry 1st'!AU161,IF(AND($E$3=2),'Marks Entry 2nd'!AU161,IF(AND($E$3=3),'Marks Entry 3rd'!AU161,IF(AND($E$3=4),'Marks Entry 4th'!AU161,"")))))</f>
        <v/>
      </c>
      <c r="CS162" s="380" t="str">
        <f>IF(OR($E162="",$G162=""),"",IF(AND($E$3=1),'Marks Entry 1st'!AV161,IF(AND($E$3=2),'Marks Entry 2nd'!AV161,IF(AND($E$3=3),'Marks Entry 3rd'!AV161,IF(AND($E$3=4),'Marks Entry 4th'!AV161,"")))))</f>
        <v/>
      </c>
      <c r="CT162" s="380" t="str">
        <f>IF(OR($E162="",$G162=""),"",IF(AND($E$3=1),'Marks Entry 1st'!AW161,IF(AND($E$3=2),'Marks Entry 2nd'!AW161,IF(AND($E$3=3),'Marks Entry 3rd'!AW161,IF(AND($E$3=4),'Marks Entry 4th'!AW161,"")))))</f>
        <v/>
      </c>
      <c r="CU162" s="181" t="str">
        <f t="shared" si="187"/>
        <v/>
      </c>
      <c r="CV162" s="182">
        <f t="shared" si="188"/>
        <v>0</v>
      </c>
      <c r="CW162" s="182" t="str">
        <f t="shared" si="189"/>
        <v/>
      </c>
      <c r="CX162" s="182" t="str">
        <f t="shared" si="190"/>
        <v/>
      </c>
      <c r="CY162" s="147" t="str">
        <f t="shared" si="143"/>
        <v/>
      </c>
      <c r="CZ162" s="380" t="str">
        <f>IF(OR($E162="",$G162=""),"",IF(AND($E$3=1),'Marks Entry 1st'!AX161,IF(AND($E$3=2),'Marks Entry 2nd'!AX161,IF(AND($E$3=3),'Marks Entry 3rd'!AX161,IF(AND($E$3=4),'Marks Entry 4th'!AX161,"")))))</f>
        <v/>
      </c>
      <c r="DA162" s="380" t="str">
        <f>IF(OR($E162="",$G162=""),"",IF(AND($E$3=1),'Marks Entry 1st'!AY161,IF(AND($E$3=2),'Marks Entry 2nd'!AY161,IF(AND($E$3=3),'Marks Entry 3rd'!AY161,IF(AND($E$3=4),'Marks Entry 4th'!AY161,"")))))</f>
        <v/>
      </c>
      <c r="DB162" s="380" t="str">
        <f>IF(OR($E162="",$G162=""),"",IF(AND($E$3=1),'Marks Entry 1st'!AZ161,IF(AND($E$3=2),'Marks Entry 2nd'!AZ161,IF(AND($E$3=3),'Marks Entry 3rd'!AZ161,IF(AND($E$3=4),'Marks Entry 4th'!AZ161,"")))))</f>
        <v/>
      </c>
      <c r="DC162" s="181" t="str">
        <f t="shared" si="191"/>
        <v/>
      </c>
      <c r="DD162" s="182">
        <f t="shared" si="192"/>
        <v>0</v>
      </c>
      <c r="DE162" s="182" t="str">
        <f t="shared" si="193"/>
        <v/>
      </c>
      <c r="DF162" s="182" t="str">
        <f t="shared" si="194"/>
        <v/>
      </c>
      <c r="DG162" s="147" t="str">
        <f t="shared" si="144"/>
        <v/>
      </c>
      <c r="DH162" s="104" t="str">
        <f t="shared" si="145"/>
        <v/>
      </c>
      <c r="DI162" s="105" t="str">
        <f t="shared" si="146"/>
        <v/>
      </c>
      <c r="DJ162" s="111" t="str">
        <f t="shared" si="147"/>
        <v/>
      </c>
      <c r="DK162" s="112" t="str">
        <f t="shared" si="148"/>
        <v/>
      </c>
      <c r="DL162" s="386" t="str">
        <f t="shared" si="149"/>
        <v/>
      </c>
      <c r="DM162" s="72" t="str">
        <f>IF(OR($E162="",$G162=""),"",IF(AND($E$3=1),'Marks Entry 1st'!BA161,IF(AND($E$3=2),'Marks Entry 2nd'!BA161,IF(AND($E$3=3),'Marks Entry 3rd'!BA161,IF(AND($E$3=4),'Marks Entry 4th'!BA161,"")))))</f>
        <v/>
      </c>
      <c r="DN162" s="72" t="str">
        <f>IF(OR($E162="",$G162=""),"",IF(AND($E$3=1),'Marks Entry 1st'!BB161,IF(AND($E$3=2),'Marks Entry 2nd'!BB161,IF(AND($E$3=3),'Marks Entry 3rd'!BB161,IF(AND($E$3=4),'Marks Entry 4th'!BB161,"")))))</f>
        <v/>
      </c>
      <c r="DO162" s="328" t="str">
        <f t="shared" si="150"/>
        <v/>
      </c>
      <c r="DP162" s="73"/>
      <c r="DW162" s="75">
        <f>IF(AND($E$3=1),'Marks Entry 1st'!I161,IF(AND($E$3=2),'Marks Entry 2nd'!I161,IF(AND($E$3=3),'Marks Entry 3rd'!I161,IF(AND($E$3=4),'Marks Entry 4th'!I161,""))))</f>
        <v>0</v>
      </c>
    </row>
    <row r="163" spans="1:127" ht="18.899999999999999" customHeight="1">
      <c r="A163" s="94">
        <v>156</v>
      </c>
      <c r="B163" s="94" t="str">
        <f>IF(OR(DW163=0,DW163=""),"",IF(AND($E$3=1),'Marks Entry 1st'!I162,IF(AND($E$3=2),'Marks Entry 2nd'!I162,IF(AND($E$3=3),'Marks Entry 3rd'!I162,IF(AND($E$3=4),'Marks Entry 4th'!I162,"")))))</f>
        <v/>
      </c>
      <c r="C163" s="95" t="str">
        <f>IF(OR(B163=0,B163=""),"",IF(AND($E$3=1),'Marks Entry 1st'!B162,IF(AND($E$3=2),'Marks Entry 2nd'!B162,IF(AND($E$3=3),'Marks Entry 3rd'!B162,IF(AND($E$3=4),'Marks Entry 4th'!B162,"")))))</f>
        <v/>
      </c>
      <c r="D163" s="95" t="str">
        <f>IF(OR(B163=0,B163=""),"",IF(AND($E$3=1),'Marks Entry 1st'!C162,IF(AND($E$3=2),'Marks Entry 2nd'!C162,IF(AND($E$3=3),'Marks Entry 3rd'!C162,IF(AND($E$3=4),'Marks Entry 4th'!C162,"")))))</f>
        <v/>
      </c>
      <c r="E163" s="96" t="str">
        <f>IF(OR(B163=0,B163=""),"",IF(AND($E$3=1),'Marks Entry 1st'!E162,IF(AND($E$3=2),'Marks Entry 2nd'!E162,IF(AND($E$3=3),'Marks Entry 3rd'!E162,IF(AND($E$3=4),'Marks Entry 4th'!E162,"")))))</f>
        <v/>
      </c>
      <c r="F163" s="95" t="str">
        <f>IF(OR(B163=0,B163=""),"",IF(AND($E$3=1),'Marks Entry 1st'!D162,IF(AND($E$3=2),'Marks Entry 2nd'!D162,IF(AND($E$3=3),'Marks Entry 3rd'!D162,IF(AND($E$3=4),'Marks Entry 4th'!D162,"")))))</f>
        <v/>
      </c>
      <c r="G163" s="90" t="str">
        <f>IF(OR(B163=0,B163=""),"",IF(AND($E$3=1),'Marks Entry 1st'!F162,IF(AND($E$3=2),'Marks Entry 2nd'!F162,IF(AND($E$3=3),'Marks Entry 3rd'!F162,IF(AND($E$3=4),'Marks Entry 4th'!F162,"")))))</f>
        <v/>
      </c>
      <c r="H163" s="90" t="str">
        <f>IF(OR(B163=0,B163=""),"",IF(AND($E$3=1),'Marks Entry 1st'!G162,IF(AND($E$3=2),'Marks Entry 2nd'!G162,IF(AND($E$3=3),'Marks Entry 3rd'!G162,IF(AND($E$3=4),'Marks Entry 4th'!G162,"")))))</f>
        <v/>
      </c>
      <c r="I163" s="90" t="str">
        <f>IF(OR(B163=0,B163=""),"",IF(AND($E$3=1),'Marks Entry 1st'!H162,IF(AND($E$3=2),'Marks Entry 2nd'!H162,IF(AND($E$3=3),'Marks Entry 3rd'!H162,IF(AND($E$3=4),'Marks Entry 4th'!H162,"")))))</f>
        <v/>
      </c>
      <c r="J163" s="379" t="str">
        <f>IF(OR(B163=0,B163=""),"",IF(AND($E$3=1),'Marks Entry 1st'!J162,IF(AND($E$3=2),'Marks Entry 2nd'!J162,IF(AND($E$3=3),'Marks Entry 3rd'!J162,IF(AND($E$3=4),'Marks Entry 4th'!J162,"")))))</f>
        <v/>
      </c>
      <c r="K163" s="379" t="str">
        <f>IF(OR(B163=0,B163=""),"",IF(AND($E$3=1),'Marks Entry 1st'!K162,IF(AND($E$3=2),'Marks Entry 2nd'!K162,IF(AND($E$3=3),'Marks Entry 3rd'!K162,IF(AND($E$3=4),'Marks Entry 4th'!K162,"")))))</f>
        <v/>
      </c>
      <c r="L163" s="180" t="str">
        <f>IF(OR($E163="",$G163=""),"",IF(AND($E$3=1),'Marks Entry 1st'!L162,IF(AND($E$3=2),'Marks Entry 2nd'!L162,IF(AND($E$3=3),'Marks Entry 3rd'!L162,IF(AND($E$3=4),'Marks Entry 4th'!L162,"")))))</f>
        <v/>
      </c>
      <c r="M163" s="180" t="str">
        <f>IF(OR($E163="",$G163=""),"",IF(AND($E$3=1),'Marks Entry 1st'!M162,IF(AND($E$3=2),'Marks Entry 2nd'!M162,IF(AND($E$3=3),'Marks Entry 3rd'!M162,IF(AND($E$3=4),'Marks Entry 4th'!M162,"")))))</f>
        <v/>
      </c>
      <c r="N163" s="87" t="str">
        <f t="shared" si="151"/>
        <v/>
      </c>
      <c r="O163" s="180" t="str">
        <f>IF(OR($E163="",$G163=""),"",IF(AND($E$3=1),'Marks Entry 1st'!N162,IF(AND($E$3=2),'Marks Entry 2nd'!N162,IF(AND($E$3=3),'Marks Entry 3rd'!N162,IF(AND($E$3=4),'Marks Entry 4th'!N162,"")))))</f>
        <v/>
      </c>
      <c r="P163" s="180" t="str">
        <f>IF(OR($E163="",$G163=""),"",IF(AND($E$3=1),'Marks Entry 1st'!O162,IF(AND($E$3=2),'Marks Entry 2nd'!O162,IF(AND($E$3=3),'Marks Entry 3rd'!O162,IF(AND($E$3=4),'Marks Entry 4th'!O162,"")))))</f>
        <v/>
      </c>
      <c r="Q163" s="180" t="str">
        <f>IF(OR($E163="",$G163=""),"",IF(AND($E$3=1),'Marks Entry 1st'!P162,IF(AND($E$3=2),'Marks Entry 2nd'!P162,IF(AND($E$3=3),'Marks Entry 3rd'!P162,IF(AND($E$3=4),'Marks Entry 4th'!P162,"")))))</f>
        <v/>
      </c>
      <c r="R163" s="91" t="str">
        <f t="shared" si="152"/>
        <v/>
      </c>
      <c r="S163" s="87">
        <f t="shared" si="153"/>
        <v>0</v>
      </c>
      <c r="T163" s="93" t="str">
        <f>IF(OR($E163="",$G163=""),"",IF(AND($E$3=1),'Marks Entry 1st'!Q162,IF(AND($E$3=2),'Marks Entry 2nd'!Q162,IF(AND($E$3=3),'Marks Entry 3rd'!Q162,IF(AND($E$3=4),'Marks Entry 4th'!Q162,"")))))</f>
        <v/>
      </c>
      <c r="U163" s="93" t="str">
        <f>IF(OR($E163="",$G163=""),"",IF(AND($E$3=1),'Marks Entry 1st'!R162,IF(AND($E$3=2),'Marks Entry 2nd'!R162,IF(AND($E$3=3),'Marks Entry 3rd'!R162,IF(AND($E$3=4),'Marks Entry 4th'!R162,"")))))</f>
        <v/>
      </c>
      <c r="V163" s="93" t="str">
        <f>IF(OR($E163="",$G163=""),"",IF(AND($E$3=1),'Marks Entry 1st'!S162,IF(AND($E$3=2),'Marks Entry 2nd'!S162,IF(AND($E$3=3),'Marks Entry 3rd'!S162,IF(AND($E$3=4),'Marks Entry 4th'!S162,"")))))</f>
        <v/>
      </c>
      <c r="W163" s="92" t="str">
        <f t="shared" si="154"/>
        <v/>
      </c>
      <c r="X163" s="87" t="str">
        <f t="shared" si="155"/>
        <v/>
      </c>
      <c r="Y163" s="144">
        <f t="shared" si="156"/>
        <v>0</v>
      </c>
      <c r="Z163" s="144" t="str">
        <f t="shared" si="157"/>
        <v/>
      </c>
      <c r="AA163" s="144" t="str">
        <f t="shared" si="130"/>
        <v/>
      </c>
      <c r="AB163" s="144" t="str">
        <f t="shared" si="158"/>
        <v/>
      </c>
      <c r="AC163" s="144" t="str">
        <f t="shared" si="131"/>
        <v/>
      </c>
      <c r="AD163" s="148" t="str">
        <f t="shared" si="132"/>
        <v/>
      </c>
      <c r="AE163" s="180" t="str">
        <f>IF(OR($E163="",$G163=""),"",IF(AND($E$3=1),'Marks Entry 1st'!T162,IF(AND($E$3=2),'Marks Entry 2nd'!T162,IF(AND($E$3=3),'Marks Entry 3rd'!T162,IF(AND($E$3=4),'Marks Entry 4th'!T162,"")))))</f>
        <v/>
      </c>
      <c r="AF163" s="180" t="str">
        <f>IF(OR($E163="",$G163=""),"",IF(AND($E$3=1),'Marks Entry 1st'!U162,IF(AND($E$3=2),'Marks Entry 2nd'!U162,IF(AND($E$3=3),'Marks Entry 3rd'!U162,IF(AND($E$3=4),'Marks Entry 4th'!U162,"")))))</f>
        <v/>
      </c>
      <c r="AG163" s="87" t="str">
        <f t="shared" si="159"/>
        <v/>
      </c>
      <c r="AH163" s="180" t="str">
        <f>IF(OR($E163="",$G163=""),"",IF(AND($E$3=1),'Marks Entry 1st'!V162,IF(AND($E$3=2),'Marks Entry 2nd'!V162,IF(AND($E$3=3),'Marks Entry 3rd'!V162,IF(AND($E$3=4),'Marks Entry 4th'!V162,"")))))</f>
        <v/>
      </c>
      <c r="AI163" s="180" t="str">
        <f>IF(OR($E163="",$G163=""),"",IF(AND($E$3=1),'Marks Entry 1st'!W162,IF(AND($E$3=2),'Marks Entry 2nd'!W162,IF(AND($E$3=3),'Marks Entry 3rd'!W162,IF(AND($E$3=4),'Marks Entry 4th'!W162,"")))))</f>
        <v/>
      </c>
      <c r="AJ163" s="180" t="str">
        <f>IF(OR($E163="",$G163=""),"",IF(AND($E$3=1),'Marks Entry 1st'!X162,IF(AND($E$3=2),'Marks Entry 2nd'!X162,IF(AND($E$3=3),'Marks Entry 3rd'!X162,IF(AND($E$3=4),'Marks Entry 4th'!X162,"")))))</f>
        <v/>
      </c>
      <c r="AK163" s="91" t="str">
        <f t="shared" si="160"/>
        <v/>
      </c>
      <c r="AL163" s="87">
        <f t="shared" si="161"/>
        <v>0</v>
      </c>
      <c r="AM163" s="93" t="str">
        <f>IF(OR($E163="",$G163=""),"",IF(AND($E$3=1),'Marks Entry 1st'!Y162,IF(AND($E$3=2),'Marks Entry 2nd'!Y162,IF(AND($E$3=3),'Marks Entry 3rd'!Y162,IF(AND($E$3=4),'Marks Entry 4th'!Y162,"")))))</f>
        <v/>
      </c>
      <c r="AN163" s="93" t="str">
        <f>IF(OR($E163="",$G163=""),"",IF(AND($E$3=1),'Marks Entry 1st'!Z162,IF(AND($E$3=2),'Marks Entry 2nd'!Z162,IF(AND($E$3=3),'Marks Entry 3rd'!Z162,IF(AND($E$3=4),'Marks Entry 4th'!Z162,"")))))</f>
        <v/>
      </c>
      <c r="AO163" s="93" t="str">
        <f>IF(OR($E163="",$G163=""),"",IF(AND($E$3=1),'Marks Entry 1st'!AA162,IF(AND($E$3=2),'Marks Entry 2nd'!AA162,IF(AND($E$3=3),'Marks Entry 3rd'!AA162,IF(AND($E$3=4),'Marks Entry 4th'!AA162,"")))))</f>
        <v/>
      </c>
      <c r="AP163" s="92" t="str">
        <f t="shared" si="162"/>
        <v/>
      </c>
      <c r="AQ163" s="87" t="str">
        <f t="shared" si="163"/>
        <v/>
      </c>
      <c r="AR163" s="144">
        <f t="shared" si="164"/>
        <v>0</v>
      </c>
      <c r="AS163" s="144" t="str">
        <f t="shared" si="165"/>
        <v/>
      </c>
      <c r="AT163" s="144" t="str">
        <f t="shared" si="133"/>
        <v/>
      </c>
      <c r="AU163" s="144" t="str">
        <f t="shared" si="166"/>
        <v/>
      </c>
      <c r="AV163" s="144" t="str">
        <f t="shared" si="134"/>
        <v/>
      </c>
      <c r="AW163" s="148" t="str">
        <f t="shared" si="135"/>
        <v/>
      </c>
      <c r="AX163" s="180" t="str">
        <f>IF(OR($E163="",$G163=""),"",IF(AND($E$3=1),'Marks Entry 1st'!AB162,IF(AND($E$3=2),'Marks Entry 2nd'!AB162,IF(AND($E$3=3),'Marks Entry 3rd'!AB162,IF(AND($E$3=4),'Marks Entry 4th'!AB162,"")))))</f>
        <v/>
      </c>
      <c r="AY163" s="180" t="str">
        <f>IF(OR($E163="",$G163=""),"",IF(AND($E$3=1),'Marks Entry 1st'!AC162,IF(AND($E$3=2),'Marks Entry 2nd'!AC162,IF(AND($E$3=3),'Marks Entry 3rd'!AC162,IF(AND($E$3=4),'Marks Entry 4th'!AC162,"")))))</f>
        <v/>
      </c>
      <c r="AZ163" s="87" t="str">
        <f t="shared" si="167"/>
        <v/>
      </c>
      <c r="BA163" s="180" t="str">
        <f>IF(OR($E163="",$G163=""),"",IF(AND($E$3=1),'Marks Entry 1st'!AD162,IF(AND($E$3=2),'Marks Entry 2nd'!AD162,IF(AND($E$3=3),'Marks Entry 3rd'!AD162,IF(AND($E$3=4),'Marks Entry 4th'!AD162,"")))))</f>
        <v/>
      </c>
      <c r="BB163" s="180" t="str">
        <f>IF(OR($E163="",$G163=""),"",IF(AND($E$3=1),'Marks Entry 1st'!AE162,IF(AND($E$3=2),'Marks Entry 2nd'!AE162,IF(AND($E$3=3),'Marks Entry 3rd'!AE162,IF(AND($E$3=4),'Marks Entry 4th'!AE162,"")))))</f>
        <v/>
      </c>
      <c r="BC163" s="180" t="str">
        <f>IF(OR($E163="",$G163=""),"",IF(AND($E$3=1),'Marks Entry 1st'!AF162,IF(AND($E$3=2),'Marks Entry 2nd'!AF162,IF(AND($E$3=3),'Marks Entry 3rd'!AF162,IF(AND($E$3=4),'Marks Entry 4th'!AF162,"")))))</f>
        <v/>
      </c>
      <c r="BD163" s="91" t="str">
        <f t="shared" si="168"/>
        <v/>
      </c>
      <c r="BE163" s="87">
        <f t="shared" si="169"/>
        <v>0</v>
      </c>
      <c r="BF163" s="93" t="str">
        <f>IF(OR($E163="",$G163=""),"",IF(AND($E$3=1),'Marks Entry 1st'!AG162,IF(AND($E$3=2),'Marks Entry 2nd'!AG162,IF(AND($E$3=3),'Marks Entry 3rd'!AG162,IF(AND($E$3=4),'Marks Entry 4th'!AG162,"")))))</f>
        <v/>
      </c>
      <c r="BG163" s="93" t="str">
        <f>IF(OR($E163="",$G163=""),"",IF(AND($E$3=1),'Marks Entry 1st'!AH162,IF(AND($E$3=2),'Marks Entry 2nd'!AH162,IF(AND($E$3=3),'Marks Entry 3rd'!AH162,IF(AND($E$3=4),'Marks Entry 4th'!AH162,"")))))</f>
        <v/>
      </c>
      <c r="BH163" s="93" t="str">
        <f>IF(OR($E163="",$G163=""),"",IF(AND($E$3=1),'Marks Entry 1st'!AI162,IF(AND($E$3=2),'Marks Entry 2nd'!AI162,IF(AND($E$3=3),'Marks Entry 3rd'!AI162,IF(AND($E$3=4),'Marks Entry 4th'!AI162,"")))))</f>
        <v/>
      </c>
      <c r="BI163" s="92" t="str">
        <f t="shared" si="170"/>
        <v/>
      </c>
      <c r="BJ163" s="87" t="str">
        <f t="shared" si="171"/>
        <v/>
      </c>
      <c r="BK163" s="144">
        <f t="shared" si="172"/>
        <v>0</v>
      </c>
      <c r="BL163" s="144" t="str">
        <f t="shared" si="173"/>
        <v/>
      </c>
      <c r="BM163" s="144" t="str">
        <f t="shared" si="136"/>
        <v/>
      </c>
      <c r="BN163" s="144" t="str">
        <f t="shared" si="174"/>
        <v/>
      </c>
      <c r="BO163" s="144" t="str">
        <f t="shared" si="137"/>
        <v/>
      </c>
      <c r="BP163" s="148" t="str">
        <f t="shared" si="138"/>
        <v/>
      </c>
      <c r="BQ163" s="180" t="str">
        <f>IF(OR($E163="",$G163=""),"",IF(AND($E$3=1),'Marks Entry 1st'!AJ162,IF(AND($E$3=2),'Marks Entry 2nd'!AJ162,IF(AND($E$3=3),'Marks Entry 3rd'!AJ162,IF(AND($E$3=4),'Marks Entry 4th'!AJ162,"")))))</f>
        <v/>
      </c>
      <c r="BR163" s="180" t="str">
        <f>IF(OR($E163="",$G163=""),"",IF(AND($E$3=1),'Marks Entry 1st'!AK162,IF(AND($E$3=2),'Marks Entry 2nd'!AK162,IF(AND($E$3=3),'Marks Entry 3rd'!AK162,IF(AND($E$3=4),'Marks Entry 4th'!AK162,"")))))</f>
        <v/>
      </c>
      <c r="BS163" s="87" t="str">
        <f t="shared" si="175"/>
        <v/>
      </c>
      <c r="BT163" s="180" t="str">
        <f>IF(OR($E163="",$G163=""),"",IF(AND($E$3=1),'Marks Entry 1st'!AL162,IF(AND($E$3=2),'Marks Entry 2nd'!AL162,IF(AND($E$3=3),'Marks Entry 3rd'!AL162,IF(AND($E$3=4),'Marks Entry 4th'!AL162,"")))))</f>
        <v/>
      </c>
      <c r="BU163" s="180" t="str">
        <f>IF(OR($E163="",$G163=""),"",IF(AND($E$3=1),'Marks Entry 1st'!AM162,IF(AND($E$3=2),'Marks Entry 2nd'!AM162,IF(AND($E$3=3),'Marks Entry 3rd'!AM162,IF(AND($E$3=4),'Marks Entry 4th'!AM162,"")))))</f>
        <v/>
      </c>
      <c r="BV163" s="180" t="str">
        <f>IF(OR($E163="",$G163=""),"",IF(AND($E$3=1),'Marks Entry 1st'!AN162,IF(AND($E$3=2),'Marks Entry 2nd'!AN162,IF(AND($E$3=3),'Marks Entry 3rd'!AN162,IF(AND($E$3=4),'Marks Entry 4th'!AN162,"")))))</f>
        <v/>
      </c>
      <c r="BW163" s="91" t="str">
        <f t="shared" si="176"/>
        <v/>
      </c>
      <c r="BX163" s="87">
        <f t="shared" si="177"/>
        <v>0</v>
      </c>
      <c r="BY163" s="93" t="str">
        <f>IF(OR($E163="",$G163=""),"",IF(AND($E$3=1),'Marks Entry 1st'!AO162,IF(AND($E$3=2),'Marks Entry 2nd'!AO162,IF(AND($E$3=3),'Marks Entry 3rd'!AO162,IF(AND($E$3=4),'Marks Entry 4th'!AO162,"")))))</f>
        <v/>
      </c>
      <c r="BZ163" s="93" t="str">
        <f>IF(OR($E163="",$G163=""),"",IF(AND($E$3=1),'Marks Entry 1st'!AP162,IF(AND($E$3=2),'Marks Entry 2nd'!AP162,IF(AND($E$3=3),'Marks Entry 3rd'!AP162,IF(AND($E$3=4),'Marks Entry 4th'!AP162,"")))))</f>
        <v/>
      </c>
      <c r="CA163" s="93" t="str">
        <f>IF(OR($E163="",$G163=""),"",IF(AND($E$3=1),'Marks Entry 1st'!AQ162,IF(AND($E$3=2),'Marks Entry 2nd'!AQ162,IF(AND($E$3=3),'Marks Entry 3rd'!AQ162,IF(AND($E$3=4),'Marks Entry 4th'!AQ162,"")))))</f>
        <v/>
      </c>
      <c r="CB163" s="92" t="str">
        <f t="shared" si="178"/>
        <v/>
      </c>
      <c r="CC163" s="87" t="str">
        <f t="shared" si="179"/>
        <v/>
      </c>
      <c r="CD163" s="144">
        <f t="shared" si="180"/>
        <v>0</v>
      </c>
      <c r="CE163" s="144" t="str">
        <f t="shared" si="181"/>
        <v/>
      </c>
      <c r="CF163" s="144" t="str">
        <f t="shared" si="139"/>
        <v/>
      </c>
      <c r="CG163" s="144" t="str">
        <f t="shared" si="182"/>
        <v/>
      </c>
      <c r="CH163" s="144" t="str">
        <f t="shared" si="140"/>
        <v/>
      </c>
      <c r="CI163" s="148" t="str">
        <f t="shared" si="141"/>
        <v/>
      </c>
      <c r="CJ163" s="380" t="str">
        <f>IF(OR($E163="",$G163=""),"",IF(AND($E$3=1),'Marks Entry 1st'!AR162,IF(AND($E$3=2),'Marks Entry 2nd'!AR162,IF(AND($E$3=3),'Marks Entry 3rd'!AR162,IF(AND($E$3=4),'Marks Entry 4th'!AR162,"")))))</f>
        <v/>
      </c>
      <c r="CK163" s="380" t="str">
        <f>IF(OR($E163="",$G163=""),"",IF(AND($E$3=1),'Marks Entry 1st'!AS162,IF(AND($E$3=2),'Marks Entry 2nd'!AS162,IF(AND($E$3=3),'Marks Entry 3rd'!AS162,IF(AND($E$3=4),'Marks Entry 4th'!AS162,"")))))</f>
        <v/>
      </c>
      <c r="CL163" s="380" t="str">
        <f>IF(OR($E163="",$G163=""),"",IF(AND($E$3=1),'Marks Entry 1st'!AT162,IF(AND($E$3=2),'Marks Entry 2nd'!AT162,IF(AND($E$3=3),'Marks Entry 3rd'!AT162,IF(AND($E$3=4),'Marks Entry 4th'!AT162,"")))))</f>
        <v/>
      </c>
      <c r="CM163" s="181" t="str">
        <f t="shared" si="183"/>
        <v/>
      </c>
      <c r="CN163" s="182">
        <f t="shared" si="184"/>
        <v>0</v>
      </c>
      <c r="CO163" s="182" t="str">
        <f t="shared" si="185"/>
        <v/>
      </c>
      <c r="CP163" s="182" t="str">
        <f t="shared" si="186"/>
        <v/>
      </c>
      <c r="CQ163" s="147" t="str">
        <f t="shared" si="142"/>
        <v/>
      </c>
      <c r="CR163" s="380" t="str">
        <f>IF(OR($E163="",$G163=""),"",IF(AND($E$3=1),'Marks Entry 1st'!AU162,IF(AND($E$3=2),'Marks Entry 2nd'!AU162,IF(AND($E$3=3),'Marks Entry 3rd'!AU162,IF(AND($E$3=4),'Marks Entry 4th'!AU162,"")))))</f>
        <v/>
      </c>
      <c r="CS163" s="380" t="str">
        <f>IF(OR($E163="",$G163=""),"",IF(AND($E$3=1),'Marks Entry 1st'!AV162,IF(AND($E$3=2),'Marks Entry 2nd'!AV162,IF(AND($E$3=3),'Marks Entry 3rd'!AV162,IF(AND($E$3=4),'Marks Entry 4th'!AV162,"")))))</f>
        <v/>
      </c>
      <c r="CT163" s="380" t="str">
        <f>IF(OR($E163="",$G163=""),"",IF(AND($E$3=1),'Marks Entry 1st'!AW162,IF(AND($E$3=2),'Marks Entry 2nd'!AW162,IF(AND($E$3=3),'Marks Entry 3rd'!AW162,IF(AND($E$3=4),'Marks Entry 4th'!AW162,"")))))</f>
        <v/>
      </c>
      <c r="CU163" s="181" t="str">
        <f t="shared" si="187"/>
        <v/>
      </c>
      <c r="CV163" s="182">
        <f t="shared" si="188"/>
        <v>0</v>
      </c>
      <c r="CW163" s="182" t="str">
        <f t="shared" si="189"/>
        <v/>
      </c>
      <c r="CX163" s="182" t="str">
        <f t="shared" si="190"/>
        <v/>
      </c>
      <c r="CY163" s="147" t="str">
        <f t="shared" si="143"/>
        <v/>
      </c>
      <c r="CZ163" s="380" t="str">
        <f>IF(OR($E163="",$G163=""),"",IF(AND($E$3=1),'Marks Entry 1st'!AX162,IF(AND($E$3=2),'Marks Entry 2nd'!AX162,IF(AND($E$3=3),'Marks Entry 3rd'!AX162,IF(AND($E$3=4),'Marks Entry 4th'!AX162,"")))))</f>
        <v/>
      </c>
      <c r="DA163" s="380" t="str">
        <f>IF(OR($E163="",$G163=""),"",IF(AND($E$3=1),'Marks Entry 1st'!AY162,IF(AND($E$3=2),'Marks Entry 2nd'!AY162,IF(AND($E$3=3),'Marks Entry 3rd'!AY162,IF(AND($E$3=4),'Marks Entry 4th'!AY162,"")))))</f>
        <v/>
      </c>
      <c r="DB163" s="380" t="str">
        <f>IF(OR($E163="",$G163=""),"",IF(AND($E$3=1),'Marks Entry 1st'!AZ162,IF(AND($E$3=2),'Marks Entry 2nd'!AZ162,IF(AND($E$3=3),'Marks Entry 3rd'!AZ162,IF(AND($E$3=4),'Marks Entry 4th'!AZ162,"")))))</f>
        <v/>
      </c>
      <c r="DC163" s="181" t="str">
        <f t="shared" si="191"/>
        <v/>
      </c>
      <c r="DD163" s="182">
        <f t="shared" si="192"/>
        <v>0</v>
      </c>
      <c r="DE163" s="182" t="str">
        <f t="shared" si="193"/>
        <v/>
      </c>
      <c r="DF163" s="182" t="str">
        <f t="shared" si="194"/>
        <v/>
      </c>
      <c r="DG163" s="147" t="str">
        <f t="shared" si="144"/>
        <v/>
      </c>
      <c r="DH163" s="104" t="str">
        <f t="shared" si="145"/>
        <v/>
      </c>
      <c r="DI163" s="105" t="str">
        <f t="shared" si="146"/>
        <v/>
      </c>
      <c r="DJ163" s="111" t="str">
        <f t="shared" si="147"/>
        <v/>
      </c>
      <c r="DK163" s="112" t="str">
        <f t="shared" si="148"/>
        <v/>
      </c>
      <c r="DL163" s="386" t="str">
        <f t="shared" si="149"/>
        <v/>
      </c>
      <c r="DM163" s="72" t="str">
        <f>IF(OR($E163="",$G163=""),"",IF(AND($E$3=1),'Marks Entry 1st'!BA162,IF(AND($E$3=2),'Marks Entry 2nd'!BA162,IF(AND($E$3=3),'Marks Entry 3rd'!BA162,IF(AND($E$3=4),'Marks Entry 4th'!BA162,"")))))</f>
        <v/>
      </c>
      <c r="DN163" s="72" t="str">
        <f>IF(OR($E163="",$G163=""),"",IF(AND($E$3=1),'Marks Entry 1st'!BB162,IF(AND($E$3=2),'Marks Entry 2nd'!BB162,IF(AND($E$3=3),'Marks Entry 3rd'!BB162,IF(AND($E$3=4),'Marks Entry 4th'!BB162,"")))))</f>
        <v/>
      </c>
      <c r="DO163" s="328" t="str">
        <f t="shared" si="150"/>
        <v/>
      </c>
      <c r="DP163" s="73"/>
      <c r="DW163" s="75">
        <f>IF(AND($E$3=1),'Marks Entry 1st'!I162,IF(AND($E$3=2),'Marks Entry 2nd'!I162,IF(AND($E$3=3),'Marks Entry 3rd'!I162,IF(AND($E$3=4),'Marks Entry 4th'!I162,""))))</f>
        <v>0</v>
      </c>
    </row>
    <row r="164" spans="1:127" ht="18.899999999999999" customHeight="1">
      <c r="A164" s="94">
        <v>157</v>
      </c>
      <c r="B164" s="94" t="str">
        <f>IF(OR(DW164=0,DW164=""),"",IF(AND($E$3=1),'Marks Entry 1st'!I163,IF(AND($E$3=2),'Marks Entry 2nd'!I163,IF(AND($E$3=3),'Marks Entry 3rd'!I163,IF(AND($E$3=4),'Marks Entry 4th'!I163,"")))))</f>
        <v/>
      </c>
      <c r="C164" s="95" t="str">
        <f>IF(OR(B164=0,B164=""),"",IF(AND($E$3=1),'Marks Entry 1st'!B163,IF(AND($E$3=2),'Marks Entry 2nd'!B163,IF(AND($E$3=3),'Marks Entry 3rd'!B163,IF(AND($E$3=4),'Marks Entry 4th'!B163,"")))))</f>
        <v/>
      </c>
      <c r="D164" s="95" t="str">
        <f>IF(OR(B164=0,B164=""),"",IF(AND($E$3=1),'Marks Entry 1st'!C163,IF(AND($E$3=2),'Marks Entry 2nd'!C163,IF(AND($E$3=3),'Marks Entry 3rd'!C163,IF(AND($E$3=4),'Marks Entry 4th'!C163,"")))))</f>
        <v/>
      </c>
      <c r="E164" s="96" t="str">
        <f>IF(OR(B164=0,B164=""),"",IF(AND($E$3=1),'Marks Entry 1st'!E163,IF(AND($E$3=2),'Marks Entry 2nd'!E163,IF(AND($E$3=3),'Marks Entry 3rd'!E163,IF(AND($E$3=4),'Marks Entry 4th'!E163,"")))))</f>
        <v/>
      </c>
      <c r="F164" s="95" t="str">
        <f>IF(OR(B164=0,B164=""),"",IF(AND($E$3=1),'Marks Entry 1st'!D163,IF(AND($E$3=2),'Marks Entry 2nd'!D163,IF(AND($E$3=3),'Marks Entry 3rd'!D163,IF(AND($E$3=4),'Marks Entry 4th'!D163,"")))))</f>
        <v/>
      </c>
      <c r="G164" s="90" t="str">
        <f>IF(OR(B164=0,B164=""),"",IF(AND($E$3=1),'Marks Entry 1st'!F163,IF(AND($E$3=2),'Marks Entry 2nd'!F163,IF(AND($E$3=3),'Marks Entry 3rd'!F163,IF(AND($E$3=4),'Marks Entry 4th'!F163,"")))))</f>
        <v/>
      </c>
      <c r="H164" s="90" t="str">
        <f>IF(OR(B164=0,B164=""),"",IF(AND($E$3=1),'Marks Entry 1st'!G163,IF(AND($E$3=2),'Marks Entry 2nd'!G163,IF(AND($E$3=3),'Marks Entry 3rd'!G163,IF(AND($E$3=4),'Marks Entry 4th'!G163,"")))))</f>
        <v/>
      </c>
      <c r="I164" s="90" t="str">
        <f>IF(OR(B164=0,B164=""),"",IF(AND($E$3=1),'Marks Entry 1st'!H163,IF(AND($E$3=2),'Marks Entry 2nd'!H163,IF(AND($E$3=3),'Marks Entry 3rd'!H163,IF(AND($E$3=4),'Marks Entry 4th'!H163,"")))))</f>
        <v/>
      </c>
      <c r="J164" s="379" t="str">
        <f>IF(OR(B164=0,B164=""),"",IF(AND($E$3=1),'Marks Entry 1st'!J163,IF(AND($E$3=2),'Marks Entry 2nd'!J163,IF(AND($E$3=3),'Marks Entry 3rd'!J163,IF(AND($E$3=4),'Marks Entry 4th'!J163,"")))))</f>
        <v/>
      </c>
      <c r="K164" s="379" t="str">
        <f>IF(OR(B164=0,B164=""),"",IF(AND($E$3=1),'Marks Entry 1st'!K163,IF(AND($E$3=2),'Marks Entry 2nd'!K163,IF(AND($E$3=3),'Marks Entry 3rd'!K163,IF(AND($E$3=4),'Marks Entry 4th'!K163,"")))))</f>
        <v/>
      </c>
      <c r="L164" s="180" t="str">
        <f>IF(OR($E164="",$G164=""),"",IF(AND($E$3=1),'Marks Entry 1st'!L163,IF(AND($E$3=2),'Marks Entry 2nd'!L163,IF(AND($E$3=3),'Marks Entry 3rd'!L163,IF(AND($E$3=4),'Marks Entry 4th'!L163,"")))))</f>
        <v/>
      </c>
      <c r="M164" s="180" t="str">
        <f>IF(OR($E164="",$G164=""),"",IF(AND($E$3=1),'Marks Entry 1st'!M163,IF(AND($E$3=2),'Marks Entry 2nd'!M163,IF(AND($E$3=3),'Marks Entry 3rd'!M163,IF(AND($E$3=4),'Marks Entry 4th'!M163,"")))))</f>
        <v/>
      </c>
      <c r="N164" s="87" t="str">
        <f t="shared" si="151"/>
        <v/>
      </c>
      <c r="O164" s="180" t="str">
        <f>IF(OR($E164="",$G164=""),"",IF(AND($E$3=1),'Marks Entry 1st'!N163,IF(AND($E$3=2),'Marks Entry 2nd'!N163,IF(AND($E$3=3),'Marks Entry 3rd'!N163,IF(AND($E$3=4),'Marks Entry 4th'!N163,"")))))</f>
        <v/>
      </c>
      <c r="P164" s="180" t="str">
        <f>IF(OR($E164="",$G164=""),"",IF(AND($E$3=1),'Marks Entry 1st'!O163,IF(AND($E$3=2),'Marks Entry 2nd'!O163,IF(AND($E$3=3),'Marks Entry 3rd'!O163,IF(AND($E$3=4),'Marks Entry 4th'!O163,"")))))</f>
        <v/>
      </c>
      <c r="Q164" s="180" t="str">
        <f>IF(OR($E164="",$G164=""),"",IF(AND($E$3=1),'Marks Entry 1st'!P163,IF(AND($E$3=2),'Marks Entry 2nd'!P163,IF(AND($E$3=3),'Marks Entry 3rd'!P163,IF(AND($E$3=4),'Marks Entry 4th'!P163,"")))))</f>
        <v/>
      </c>
      <c r="R164" s="91" t="str">
        <f t="shared" si="152"/>
        <v/>
      </c>
      <c r="S164" s="87">
        <f t="shared" si="153"/>
        <v>0</v>
      </c>
      <c r="T164" s="93" t="str">
        <f>IF(OR($E164="",$G164=""),"",IF(AND($E$3=1),'Marks Entry 1st'!Q163,IF(AND($E$3=2),'Marks Entry 2nd'!Q163,IF(AND($E$3=3),'Marks Entry 3rd'!Q163,IF(AND($E$3=4),'Marks Entry 4th'!Q163,"")))))</f>
        <v/>
      </c>
      <c r="U164" s="93" t="str">
        <f>IF(OR($E164="",$G164=""),"",IF(AND($E$3=1),'Marks Entry 1st'!R163,IF(AND($E$3=2),'Marks Entry 2nd'!R163,IF(AND($E$3=3),'Marks Entry 3rd'!R163,IF(AND($E$3=4),'Marks Entry 4th'!R163,"")))))</f>
        <v/>
      </c>
      <c r="V164" s="93" t="str">
        <f>IF(OR($E164="",$G164=""),"",IF(AND($E$3=1),'Marks Entry 1st'!S163,IF(AND($E$3=2),'Marks Entry 2nd'!S163,IF(AND($E$3=3),'Marks Entry 3rd'!S163,IF(AND($E$3=4),'Marks Entry 4th'!S163,"")))))</f>
        <v/>
      </c>
      <c r="W164" s="92" t="str">
        <f t="shared" si="154"/>
        <v/>
      </c>
      <c r="X164" s="87" t="str">
        <f t="shared" si="155"/>
        <v/>
      </c>
      <c r="Y164" s="144">
        <f t="shared" si="156"/>
        <v>0</v>
      </c>
      <c r="Z164" s="144" t="str">
        <f t="shared" si="157"/>
        <v/>
      </c>
      <c r="AA164" s="144" t="str">
        <f t="shared" si="130"/>
        <v/>
      </c>
      <c r="AB164" s="144" t="str">
        <f t="shared" si="158"/>
        <v/>
      </c>
      <c r="AC164" s="144" t="str">
        <f t="shared" si="131"/>
        <v/>
      </c>
      <c r="AD164" s="148" t="str">
        <f t="shared" si="132"/>
        <v/>
      </c>
      <c r="AE164" s="180" t="str">
        <f>IF(OR($E164="",$G164=""),"",IF(AND($E$3=1),'Marks Entry 1st'!T163,IF(AND($E$3=2),'Marks Entry 2nd'!T163,IF(AND($E$3=3),'Marks Entry 3rd'!T163,IF(AND($E$3=4),'Marks Entry 4th'!T163,"")))))</f>
        <v/>
      </c>
      <c r="AF164" s="180" t="str">
        <f>IF(OR($E164="",$G164=""),"",IF(AND($E$3=1),'Marks Entry 1st'!U163,IF(AND($E$3=2),'Marks Entry 2nd'!U163,IF(AND($E$3=3),'Marks Entry 3rd'!U163,IF(AND($E$3=4),'Marks Entry 4th'!U163,"")))))</f>
        <v/>
      </c>
      <c r="AG164" s="87" t="str">
        <f t="shared" si="159"/>
        <v/>
      </c>
      <c r="AH164" s="180" t="str">
        <f>IF(OR($E164="",$G164=""),"",IF(AND($E$3=1),'Marks Entry 1st'!V163,IF(AND($E$3=2),'Marks Entry 2nd'!V163,IF(AND($E$3=3),'Marks Entry 3rd'!V163,IF(AND($E$3=4),'Marks Entry 4th'!V163,"")))))</f>
        <v/>
      </c>
      <c r="AI164" s="180" t="str">
        <f>IF(OR($E164="",$G164=""),"",IF(AND($E$3=1),'Marks Entry 1st'!W163,IF(AND($E$3=2),'Marks Entry 2nd'!W163,IF(AND($E$3=3),'Marks Entry 3rd'!W163,IF(AND($E$3=4),'Marks Entry 4th'!W163,"")))))</f>
        <v/>
      </c>
      <c r="AJ164" s="180" t="str">
        <f>IF(OR($E164="",$G164=""),"",IF(AND($E$3=1),'Marks Entry 1st'!X163,IF(AND($E$3=2),'Marks Entry 2nd'!X163,IF(AND($E$3=3),'Marks Entry 3rd'!X163,IF(AND($E$3=4),'Marks Entry 4th'!X163,"")))))</f>
        <v/>
      </c>
      <c r="AK164" s="91" t="str">
        <f t="shared" si="160"/>
        <v/>
      </c>
      <c r="AL164" s="87">
        <f t="shared" si="161"/>
        <v>0</v>
      </c>
      <c r="AM164" s="93" t="str">
        <f>IF(OR($E164="",$G164=""),"",IF(AND($E$3=1),'Marks Entry 1st'!Y163,IF(AND($E$3=2),'Marks Entry 2nd'!Y163,IF(AND($E$3=3),'Marks Entry 3rd'!Y163,IF(AND($E$3=4),'Marks Entry 4th'!Y163,"")))))</f>
        <v/>
      </c>
      <c r="AN164" s="93" t="str">
        <f>IF(OR($E164="",$G164=""),"",IF(AND($E$3=1),'Marks Entry 1st'!Z163,IF(AND($E$3=2),'Marks Entry 2nd'!Z163,IF(AND($E$3=3),'Marks Entry 3rd'!Z163,IF(AND($E$3=4),'Marks Entry 4th'!Z163,"")))))</f>
        <v/>
      </c>
      <c r="AO164" s="93" t="str">
        <f>IF(OR($E164="",$G164=""),"",IF(AND($E$3=1),'Marks Entry 1st'!AA163,IF(AND($E$3=2),'Marks Entry 2nd'!AA163,IF(AND($E$3=3),'Marks Entry 3rd'!AA163,IF(AND($E$3=4),'Marks Entry 4th'!AA163,"")))))</f>
        <v/>
      </c>
      <c r="AP164" s="92" t="str">
        <f t="shared" si="162"/>
        <v/>
      </c>
      <c r="AQ164" s="87" t="str">
        <f t="shared" si="163"/>
        <v/>
      </c>
      <c r="AR164" s="144">
        <f t="shared" si="164"/>
        <v>0</v>
      </c>
      <c r="AS164" s="144" t="str">
        <f t="shared" si="165"/>
        <v/>
      </c>
      <c r="AT164" s="144" t="str">
        <f t="shared" si="133"/>
        <v/>
      </c>
      <c r="AU164" s="144" t="str">
        <f t="shared" si="166"/>
        <v/>
      </c>
      <c r="AV164" s="144" t="str">
        <f t="shared" si="134"/>
        <v/>
      </c>
      <c r="AW164" s="148" t="str">
        <f t="shared" si="135"/>
        <v/>
      </c>
      <c r="AX164" s="180" t="str">
        <f>IF(OR($E164="",$G164=""),"",IF(AND($E$3=1),'Marks Entry 1st'!AB163,IF(AND($E$3=2),'Marks Entry 2nd'!AB163,IF(AND($E$3=3),'Marks Entry 3rd'!AB163,IF(AND($E$3=4),'Marks Entry 4th'!AB163,"")))))</f>
        <v/>
      </c>
      <c r="AY164" s="180" t="str">
        <f>IF(OR($E164="",$G164=""),"",IF(AND($E$3=1),'Marks Entry 1st'!AC163,IF(AND($E$3=2),'Marks Entry 2nd'!AC163,IF(AND($E$3=3),'Marks Entry 3rd'!AC163,IF(AND($E$3=4),'Marks Entry 4th'!AC163,"")))))</f>
        <v/>
      </c>
      <c r="AZ164" s="87" t="str">
        <f t="shared" si="167"/>
        <v/>
      </c>
      <c r="BA164" s="180" t="str">
        <f>IF(OR($E164="",$G164=""),"",IF(AND($E$3=1),'Marks Entry 1st'!AD163,IF(AND($E$3=2),'Marks Entry 2nd'!AD163,IF(AND($E$3=3),'Marks Entry 3rd'!AD163,IF(AND($E$3=4),'Marks Entry 4th'!AD163,"")))))</f>
        <v/>
      </c>
      <c r="BB164" s="180" t="str">
        <f>IF(OR($E164="",$G164=""),"",IF(AND($E$3=1),'Marks Entry 1st'!AE163,IF(AND($E$3=2),'Marks Entry 2nd'!AE163,IF(AND($E$3=3),'Marks Entry 3rd'!AE163,IF(AND($E$3=4),'Marks Entry 4th'!AE163,"")))))</f>
        <v/>
      </c>
      <c r="BC164" s="180" t="str">
        <f>IF(OR($E164="",$G164=""),"",IF(AND($E$3=1),'Marks Entry 1st'!AF163,IF(AND($E$3=2),'Marks Entry 2nd'!AF163,IF(AND($E$3=3),'Marks Entry 3rd'!AF163,IF(AND($E$3=4),'Marks Entry 4th'!AF163,"")))))</f>
        <v/>
      </c>
      <c r="BD164" s="91" t="str">
        <f t="shared" si="168"/>
        <v/>
      </c>
      <c r="BE164" s="87">
        <f t="shared" si="169"/>
        <v>0</v>
      </c>
      <c r="BF164" s="93" t="str">
        <f>IF(OR($E164="",$G164=""),"",IF(AND($E$3=1),'Marks Entry 1st'!AG163,IF(AND($E$3=2),'Marks Entry 2nd'!AG163,IF(AND($E$3=3),'Marks Entry 3rd'!AG163,IF(AND($E$3=4),'Marks Entry 4th'!AG163,"")))))</f>
        <v/>
      </c>
      <c r="BG164" s="93" t="str">
        <f>IF(OR($E164="",$G164=""),"",IF(AND($E$3=1),'Marks Entry 1st'!AH163,IF(AND($E$3=2),'Marks Entry 2nd'!AH163,IF(AND($E$3=3),'Marks Entry 3rd'!AH163,IF(AND($E$3=4),'Marks Entry 4th'!AH163,"")))))</f>
        <v/>
      </c>
      <c r="BH164" s="93" t="str">
        <f>IF(OR($E164="",$G164=""),"",IF(AND($E$3=1),'Marks Entry 1st'!AI163,IF(AND($E$3=2),'Marks Entry 2nd'!AI163,IF(AND($E$3=3),'Marks Entry 3rd'!AI163,IF(AND($E$3=4),'Marks Entry 4th'!AI163,"")))))</f>
        <v/>
      </c>
      <c r="BI164" s="92" t="str">
        <f t="shared" si="170"/>
        <v/>
      </c>
      <c r="BJ164" s="87" t="str">
        <f t="shared" si="171"/>
        <v/>
      </c>
      <c r="BK164" s="144">
        <f t="shared" si="172"/>
        <v>0</v>
      </c>
      <c r="BL164" s="144" t="str">
        <f t="shared" si="173"/>
        <v/>
      </c>
      <c r="BM164" s="144" t="str">
        <f t="shared" si="136"/>
        <v/>
      </c>
      <c r="BN164" s="144" t="str">
        <f t="shared" si="174"/>
        <v/>
      </c>
      <c r="BO164" s="144" t="str">
        <f t="shared" si="137"/>
        <v/>
      </c>
      <c r="BP164" s="148" t="str">
        <f t="shared" si="138"/>
        <v/>
      </c>
      <c r="BQ164" s="180" t="str">
        <f>IF(OR($E164="",$G164=""),"",IF(AND($E$3=1),'Marks Entry 1st'!AJ163,IF(AND($E$3=2),'Marks Entry 2nd'!AJ163,IF(AND($E$3=3),'Marks Entry 3rd'!AJ163,IF(AND($E$3=4),'Marks Entry 4th'!AJ163,"")))))</f>
        <v/>
      </c>
      <c r="BR164" s="180" t="str">
        <f>IF(OR($E164="",$G164=""),"",IF(AND($E$3=1),'Marks Entry 1st'!AK163,IF(AND($E$3=2),'Marks Entry 2nd'!AK163,IF(AND($E$3=3),'Marks Entry 3rd'!AK163,IF(AND($E$3=4),'Marks Entry 4th'!AK163,"")))))</f>
        <v/>
      </c>
      <c r="BS164" s="87" t="str">
        <f t="shared" si="175"/>
        <v/>
      </c>
      <c r="BT164" s="180" t="str">
        <f>IF(OR($E164="",$G164=""),"",IF(AND($E$3=1),'Marks Entry 1st'!AL163,IF(AND($E$3=2),'Marks Entry 2nd'!AL163,IF(AND($E$3=3),'Marks Entry 3rd'!AL163,IF(AND($E$3=4),'Marks Entry 4th'!AL163,"")))))</f>
        <v/>
      </c>
      <c r="BU164" s="180" t="str">
        <f>IF(OR($E164="",$G164=""),"",IF(AND($E$3=1),'Marks Entry 1st'!AM163,IF(AND($E$3=2),'Marks Entry 2nd'!AM163,IF(AND($E$3=3),'Marks Entry 3rd'!AM163,IF(AND($E$3=4),'Marks Entry 4th'!AM163,"")))))</f>
        <v/>
      </c>
      <c r="BV164" s="180" t="str">
        <f>IF(OR($E164="",$G164=""),"",IF(AND($E$3=1),'Marks Entry 1st'!AN163,IF(AND($E$3=2),'Marks Entry 2nd'!AN163,IF(AND($E$3=3),'Marks Entry 3rd'!AN163,IF(AND($E$3=4),'Marks Entry 4th'!AN163,"")))))</f>
        <v/>
      </c>
      <c r="BW164" s="91" t="str">
        <f t="shared" si="176"/>
        <v/>
      </c>
      <c r="BX164" s="87">
        <f t="shared" si="177"/>
        <v>0</v>
      </c>
      <c r="BY164" s="93" t="str">
        <f>IF(OR($E164="",$G164=""),"",IF(AND($E$3=1),'Marks Entry 1st'!AO163,IF(AND($E$3=2),'Marks Entry 2nd'!AO163,IF(AND($E$3=3),'Marks Entry 3rd'!AO163,IF(AND($E$3=4),'Marks Entry 4th'!AO163,"")))))</f>
        <v/>
      </c>
      <c r="BZ164" s="93" t="str">
        <f>IF(OR($E164="",$G164=""),"",IF(AND($E$3=1),'Marks Entry 1st'!AP163,IF(AND($E$3=2),'Marks Entry 2nd'!AP163,IF(AND($E$3=3),'Marks Entry 3rd'!AP163,IF(AND($E$3=4),'Marks Entry 4th'!AP163,"")))))</f>
        <v/>
      </c>
      <c r="CA164" s="93" t="str">
        <f>IF(OR($E164="",$G164=""),"",IF(AND($E$3=1),'Marks Entry 1st'!AQ163,IF(AND($E$3=2),'Marks Entry 2nd'!AQ163,IF(AND($E$3=3),'Marks Entry 3rd'!AQ163,IF(AND($E$3=4),'Marks Entry 4th'!AQ163,"")))))</f>
        <v/>
      </c>
      <c r="CB164" s="92" t="str">
        <f t="shared" si="178"/>
        <v/>
      </c>
      <c r="CC164" s="87" t="str">
        <f t="shared" si="179"/>
        <v/>
      </c>
      <c r="CD164" s="144">
        <f t="shared" si="180"/>
        <v>0</v>
      </c>
      <c r="CE164" s="144" t="str">
        <f t="shared" si="181"/>
        <v/>
      </c>
      <c r="CF164" s="144" t="str">
        <f t="shared" si="139"/>
        <v/>
      </c>
      <c r="CG164" s="144" t="str">
        <f t="shared" si="182"/>
        <v/>
      </c>
      <c r="CH164" s="144" t="str">
        <f t="shared" si="140"/>
        <v/>
      </c>
      <c r="CI164" s="148" t="str">
        <f t="shared" si="141"/>
        <v/>
      </c>
      <c r="CJ164" s="380" t="str">
        <f>IF(OR($E164="",$G164=""),"",IF(AND($E$3=1),'Marks Entry 1st'!AR163,IF(AND($E$3=2),'Marks Entry 2nd'!AR163,IF(AND($E$3=3),'Marks Entry 3rd'!AR163,IF(AND($E$3=4),'Marks Entry 4th'!AR163,"")))))</f>
        <v/>
      </c>
      <c r="CK164" s="380" t="str">
        <f>IF(OR($E164="",$G164=""),"",IF(AND($E$3=1),'Marks Entry 1st'!AS163,IF(AND($E$3=2),'Marks Entry 2nd'!AS163,IF(AND($E$3=3),'Marks Entry 3rd'!AS163,IF(AND($E$3=4),'Marks Entry 4th'!AS163,"")))))</f>
        <v/>
      </c>
      <c r="CL164" s="380" t="str">
        <f>IF(OR($E164="",$G164=""),"",IF(AND($E$3=1),'Marks Entry 1st'!AT163,IF(AND($E$3=2),'Marks Entry 2nd'!AT163,IF(AND($E$3=3),'Marks Entry 3rd'!AT163,IF(AND($E$3=4),'Marks Entry 4th'!AT163,"")))))</f>
        <v/>
      </c>
      <c r="CM164" s="181" t="str">
        <f t="shared" si="183"/>
        <v/>
      </c>
      <c r="CN164" s="182">
        <f t="shared" si="184"/>
        <v>0</v>
      </c>
      <c r="CO164" s="182" t="str">
        <f t="shared" si="185"/>
        <v/>
      </c>
      <c r="CP164" s="182" t="str">
        <f t="shared" si="186"/>
        <v/>
      </c>
      <c r="CQ164" s="147" t="str">
        <f t="shared" si="142"/>
        <v/>
      </c>
      <c r="CR164" s="380" t="str">
        <f>IF(OR($E164="",$G164=""),"",IF(AND($E$3=1),'Marks Entry 1st'!AU163,IF(AND($E$3=2),'Marks Entry 2nd'!AU163,IF(AND($E$3=3),'Marks Entry 3rd'!AU163,IF(AND($E$3=4),'Marks Entry 4th'!AU163,"")))))</f>
        <v/>
      </c>
      <c r="CS164" s="380" t="str">
        <f>IF(OR($E164="",$G164=""),"",IF(AND($E$3=1),'Marks Entry 1st'!AV163,IF(AND($E$3=2),'Marks Entry 2nd'!AV163,IF(AND($E$3=3),'Marks Entry 3rd'!AV163,IF(AND($E$3=4),'Marks Entry 4th'!AV163,"")))))</f>
        <v/>
      </c>
      <c r="CT164" s="380" t="str">
        <f>IF(OR($E164="",$G164=""),"",IF(AND($E$3=1),'Marks Entry 1st'!AW163,IF(AND($E$3=2),'Marks Entry 2nd'!AW163,IF(AND($E$3=3),'Marks Entry 3rd'!AW163,IF(AND($E$3=4),'Marks Entry 4th'!AW163,"")))))</f>
        <v/>
      </c>
      <c r="CU164" s="181" t="str">
        <f t="shared" si="187"/>
        <v/>
      </c>
      <c r="CV164" s="182">
        <f t="shared" si="188"/>
        <v>0</v>
      </c>
      <c r="CW164" s="182" t="str">
        <f t="shared" si="189"/>
        <v/>
      </c>
      <c r="CX164" s="182" t="str">
        <f t="shared" si="190"/>
        <v/>
      </c>
      <c r="CY164" s="147" t="str">
        <f t="shared" si="143"/>
        <v/>
      </c>
      <c r="CZ164" s="380" t="str">
        <f>IF(OR($E164="",$G164=""),"",IF(AND($E$3=1),'Marks Entry 1st'!AX163,IF(AND($E$3=2),'Marks Entry 2nd'!AX163,IF(AND($E$3=3),'Marks Entry 3rd'!AX163,IF(AND($E$3=4),'Marks Entry 4th'!AX163,"")))))</f>
        <v/>
      </c>
      <c r="DA164" s="380" t="str">
        <f>IF(OR($E164="",$G164=""),"",IF(AND($E$3=1),'Marks Entry 1st'!AY163,IF(AND($E$3=2),'Marks Entry 2nd'!AY163,IF(AND($E$3=3),'Marks Entry 3rd'!AY163,IF(AND($E$3=4),'Marks Entry 4th'!AY163,"")))))</f>
        <v/>
      </c>
      <c r="DB164" s="380" t="str">
        <f>IF(OR($E164="",$G164=""),"",IF(AND($E$3=1),'Marks Entry 1st'!AZ163,IF(AND($E$3=2),'Marks Entry 2nd'!AZ163,IF(AND($E$3=3),'Marks Entry 3rd'!AZ163,IF(AND($E$3=4),'Marks Entry 4th'!AZ163,"")))))</f>
        <v/>
      </c>
      <c r="DC164" s="181" t="str">
        <f t="shared" si="191"/>
        <v/>
      </c>
      <c r="DD164" s="182">
        <f t="shared" si="192"/>
        <v>0</v>
      </c>
      <c r="DE164" s="182" t="str">
        <f t="shared" si="193"/>
        <v/>
      </c>
      <c r="DF164" s="182" t="str">
        <f t="shared" si="194"/>
        <v/>
      </c>
      <c r="DG164" s="147" t="str">
        <f t="shared" si="144"/>
        <v/>
      </c>
      <c r="DH164" s="104" t="str">
        <f t="shared" si="145"/>
        <v/>
      </c>
      <c r="DI164" s="105" t="str">
        <f t="shared" si="146"/>
        <v/>
      </c>
      <c r="DJ164" s="111" t="str">
        <f t="shared" si="147"/>
        <v/>
      </c>
      <c r="DK164" s="112" t="str">
        <f t="shared" si="148"/>
        <v/>
      </c>
      <c r="DL164" s="386" t="str">
        <f t="shared" si="149"/>
        <v/>
      </c>
      <c r="DM164" s="72" t="str">
        <f>IF(OR($E164="",$G164=""),"",IF(AND($E$3=1),'Marks Entry 1st'!BA163,IF(AND($E$3=2),'Marks Entry 2nd'!BA163,IF(AND($E$3=3),'Marks Entry 3rd'!BA163,IF(AND($E$3=4),'Marks Entry 4th'!BA163,"")))))</f>
        <v/>
      </c>
      <c r="DN164" s="72" t="str">
        <f>IF(OR($E164="",$G164=""),"",IF(AND($E$3=1),'Marks Entry 1st'!BB163,IF(AND($E$3=2),'Marks Entry 2nd'!BB163,IF(AND($E$3=3),'Marks Entry 3rd'!BB163,IF(AND($E$3=4),'Marks Entry 4th'!BB163,"")))))</f>
        <v/>
      </c>
      <c r="DO164" s="328" t="str">
        <f t="shared" si="150"/>
        <v/>
      </c>
      <c r="DP164" s="73"/>
      <c r="DW164" s="75">
        <f>IF(AND($E$3=1),'Marks Entry 1st'!I163,IF(AND($E$3=2),'Marks Entry 2nd'!I163,IF(AND($E$3=3),'Marks Entry 3rd'!I163,IF(AND($E$3=4),'Marks Entry 4th'!I163,""))))</f>
        <v>0</v>
      </c>
    </row>
    <row r="165" spans="1:127" ht="18.899999999999999" customHeight="1">
      <c r="A165" s="94">
        <v>158</v>
      </c>
      <c r="B165" s="94" t="str">
        <f>IF(OR(DW165=0,DW165=""),"",IF(AND($E$3=1),'Marks Entry 1st'!I164,IF(AND($E$3=2),'Marks Entry 2nd'!I164,IF(AND($E$3=3),'Marks Entry 3rd'!I164,IF(AND($E$3=4),'Marks Entry 4th'!I164,"")))))</f>
        <v/>
      </c>
      <c r="C165" s="95" t="str">
        <f>IF(OR(B165=0,B165=""),"",IF(AND($E$3=1),'Marks Entry 1st'!B164,IF(AND($E$3=2),'Marks Entry 2nd'!B164,IF(AND($E$3=3),'Marks Entry 3rd'!B164,IF(AND($E$3=4),'Marks Entry 4th'!B164,"")))))</f>
        <v/>
      </c>
      <c r="D165" s="95" t="str">
        <f>IF(OR(B165=0,B165=""),"",IF(AND($E$3=1),'Marks Entry 1st'!C164,IF(AND($E$3=2),'Marks Entry 2nd'!C164,IF(AND($E$3=3),'Marks Entry 3rd'!C164,IF(AND($E$3=4),'Marks Entry 4th'!C164,"")))))</f>
        <v/>
      </c>
      <c r="E165" s="96" t="str">
        <f>IF(OR(B165=0,B165=""),"",IF(AND($E$3=1),'Marks Entry 1st'!E164,IF(AND($E$3=2),'Marks Entry 2nd'!E164,IF(AND($E$3=3),'Marks Entry 3rd'!E164,IF(AND($E$3=4),'Marks Entry 4th'!E164,"")))))</f>
        <v/>
      </c>
      <c r="F165" s="95" t="str">
        <f>IF(OR(B165=0,B165=""),"",IF(AND($E$3=1),'Marks Entry 1st'!D164,IF(AND($E$3=2),'Marks Entry 2nd'!D164,IF(AND($E$3=3),'Marks Entry 3rd'!D164,IF(AND($E$3=4),'Marks Entry 4th'!D164,"")))))</f>
        <v/>
      </c>
      <c r="G165" s="90" t="str">
        <f>IF(OR(B165=0,B165=""),"",IF(AND($E$3=1),'Marks Entry 1st'!F164,IF(AND($E$3=2),'Marks Entry 2nd'!F164,IF(AND($E$3=3),'Marks Entry 3rd'!F164,IF(AND($E$3=4),'Marks Entry 4th'!F164,"")))))</f>
        <v/>
      </c>
      <c r="H165" s="90" t="str">
        <f>IF(OR(B165=0,B165=""),"",IF(AND($E$3=1),'Marks Entry 1st'!G164,IF(AND($E$3=2),'Marks Entry 2nd'!G164,IF(AND($E$3=3),'Marks Entry 3rd'!G164,IF(AND($E$3=4),'Marks Entry 4th'!G164,"")))))</f>
        <v/>
      </c>
      <c r="I165" s="90" t="str">
        <f>IF(OR(B165=0,B165=""),"",IF(AND($E$3=1),'Marks Entry 1st'!H164,IF(AND($E$3=2),'Marks Entry 2nd'!H164,IF(AND($E$3=3),'Marks Entry 3rd'!H164,IF(AND($E$3=4),'Marks Entry 4th'!H164,"")))))</f>
        <v/>
      </c>
      <c r="J165" s="379" t="str">
        <f>IF(OR(B165=0,B165=""),"",IF(AND($E$3=1),'Marks Entry 1st'!J164,IF(AND($E$3=2),'Marks Entry 2nd'!J164,IF(AND($E$3=3),'Marks Entry 3rd'!J164,IF(AND($E$3=4),'Marks Entry 4th'!J164,"")))))</f>
        <v/>
      </c>
      <c r="K165" s="379" t="str">
        <f>IF(OR(B165=0,B165=""),"",IF(AND($E$3=1),'Marks Entry 1st'!K164,IF(AND($E$3=2),'Marks Entry 2nd'!K164,IF(AND($E$3=3),'Marks Entry 3rd'!K164,IF(AND($E$3=4),'Marks Entry 4th'!K164,"")))))</f>
        <v/>
      </c>
      <c r="L165" s="180" t="str">
        <f>IF(OR($E165="",$G165=""),"",IF(AND($E$3=1),'Marks Entry 1st'!L164,IF(AND($E$3=2),'Marks Entry 2nd'!L164,IF(AND($E$3=3),'Marks Entry 3rd'!L164,IF(AND($E$3=4),'Marks Entry 4th'!L164,"")))))</f>
        <v/>
      </c>
      <c r="M165" s="180" t="str">
        <f>IF(OR($E165="",$G165=""),"",IF(AND($E$3=1),'Marks Entry 1st'!M164,IF(AND($E$3=2),'Marks Entry 2nd'!M164,IF(AND($E$3=3),'Marks Entry 3rd'!M164,IF(AND($E$3=4),'Marks Entry 4th'!M164,"")))))</f>
        <v/>
      </c>
      <c r="N165" s="87" t="str">
        <f t="shared" si="151"/>
        <v/>
      </c>
      <c r="O165" s="180" t="str">
        <f>IF(OR($E165="",$G165=""),"",IF(AND($E$3=1),'Marks Entry 1st'!N164,IF(AND($E$3=2),'Marks Entry 2nd'!N164,IF(AND($E$3=3),'Marks Entry 3rd'!N164,IF(AND($E$3=4),'Marks Entry 4th'!N164,"")))))</f>
        <v/>
      </c>
      <c r="P165" s="180" t="str">
        <f>IF(OR($E165="",$G165=""),"",IF(AND($E$3=1),'Marks Entry 1st'!O164,IF(AND($E$3=2),'Marks Entry 2nd'!O164,IF(AND($E$3=3),'Marks Entry 3rd'!O164,IF(AND($E$3=4),'Marks Entry 4th'!O164,"")))))</f>
        <v/>
      </c>
      <c r="Q165" s="180" t="str">
        <f>IF(OR($E165="",$G165=""),"",IF(AND($E$3=1),'Marks Entry 1st'!P164,IF(AND($E$3=2),'Marks Entry 2nd'!P164,IF(AND($E$3=3),'Marks Entry 3rd'!P164,IF(AND($E$3=4),'Marks Entry 4th'!P164,"")))))</f>
        <v/>
      </c>
      <c r="R165" s="91" t="str">
        <f t="shared" si="152"/>
        <v/>
      </c>
      <c r="S165" s="87">
        <f t="shared" si="153"/>
        <v>0</v>
      </c>
      <c r="T165" s="93" t="str">
        <f>IF(OR($E165="",$G165=""),"",IF(AND($E$3=1),'Marks Entry 1st'!Q164,IF(AND($E$3=2),'Marks Entry 2nd'!Q164,IF(AND($E$3=3),'Marks Entry 3rd'!Q164,IF(AND($E$3=4),'Marks Entry 4th'!Q164,"")))))</f>
        <v/>
      </c>
      <c r="U165" s="93" t="str">
        <f>IF(OR($E165="",$G165=""),"",IF(AND($E$3=1),'Marks Entry 1st'!R164,IF(AND($E$3=2),'Marks Entry 2nd'!R164,IF(AND($E$3=3),'Marks Entry 3rd'!R164,IF(AND($E$3=4),'Marks Entry 4th'!R164,"")))))</f>
        <v/>
      </c>
      <c r="V165" s="93" t="str">
        <f>IF(OR($E165="",$G165=""),"",IF(AND($E$3=1),'Marks Entry 1st'!S164,IF(AND($E$3=2),'Marks Entry 2nd'!S164,IF(AND($E$3=3),'Marks Entry 3rd'!S164,IF(AND($E$3=4),'Marks Entry 4th'!S164,"")))))</f>
        <v/>
      </c>
      <c r="W165" s="92" t="str">
        <f t="shared" si="154"/>
        <v/>
      </c>
      <c r="X165" s="87" t="str">
        <f t="shared" si="155"/>
        <v/>
      </c>
      <c r="Y165" s="144">
        <f t="shared" si="156"/>
        <v>0</v>
      </c>
      <c r="Z165" s="144" t="str">
        <f t="shared" si="157"/>
        <v/>
      </c>
      <c r="AA165" s="144" t="str">
        <f t="shared" si="130"/>
        <v/>
      </c>
      <c r="AB165" s="144" t="str">
        <f t="shared" si="158"/>
        <v/>
      </c>
      <c r="AC165" s="144" t="str">
        <f t="shared" si="131"/>
        <v/>
      </c>
      <c r="AD165" s="148" t="str">
        <f t="shared" si="132"/>
        <v/>
      </c>
      <c r="AE165" s="180" t="str">
        <f>IF(OR($E165="",$G165=""),"",IF(AND($E$3=1),'Marks Entry 1st'!T164,IF(AND($E$3=2),'Marks Entry 2nd'!T164,IF(AND($E$3=3),'Marks Entry 3rd'!T164,IF(AND($E$3=4),'Marks Entry 4th'!T164,"")))))</f>
        <v/>
      </c>
      <c r="AF165" s="180" t="str">
        <f>IF(OR($E165="",$G165=""),"",IF(AND($E$3=1),'Marks Entry 1st'!U164,IF(AND($E$3=2),'Marks Entry 2nd'!U164,IF(AND($E$3=3),'Marks Entry 3rd'!U164,IF(AND($E$3=4),'Marks Entry 4th'!U164,"")))))</f>
        <v/>
      </c>
      <c r="AG165" s="87" t="str">
        <f t="shared" si="159"/>
        <v/>
      </c>
      <c r="AH165" s="180" t="str">
        <f>IF(OR($E165="",$G165=""),"",IF(AND($E$3=1),'Marks Entry 1st'!V164,IF(AND($E$3=2),'Marks Entry 2nd'!V164,IF(AND($E$3=3),'Marks Entry 3rd'!V164,IF(AND($E$3=4),'Marks Entry 4th'!V164,"")))))</f>
        <v/>
      </c>
      <c r="AI165" s="180" t="str">
        <f>IF(OR($E165="",$G165=""),"",IF(AND($E$3=1),'Marks Entry 1st'!W164,IF(AND($E$3=2),'Marks Entry 2nd'!W164,IF(AND($E$3=3),'Marks Entry 3rd'!W164,IF(AND($E$3=4),'Marks Entry 4th'!W164,"")))))</f>
        <v/>
      </c>
      <c r="AJ165" s="180" t="str">
        <f>IF(OR($E165="",$G165=""),"",IF(AND($E$3=1),'Marks Entry 1st'!X164,IF(AND($E$3=2),'Marks Entry 2nd'!X164,IF(AND($E$3=3),'Marks Entry 3rd'!X164,IF(AND($E$3=4),'Marks Entry 4th'!X164,"")))))</f>
        <v/>
      </c>
      <c r="AK165" s="91" t="str">
        <f t="shared" si="160"/>
        <v/>
      </c>
      <c r="AL165" s="87">
        <f t="shared" si="161"/>
        <v>0</v>
      </c>
      <c r="AM165" s="93" t="str">
        <f>IF(OR($E165="",$G165=""),"",IF(AND($E$3=1),'Marks Entry 1st'!Y164,IF(AND($E$3=2),'Marks Entry 2nd'!Y164,IF(AND($E$3=3),'Marks Entry 3rd'!Y164,IF(AND($E$3=4),'Marks Entry 4th'!Y164,"")))))</f>
        <v/>
      </c>
      <c r="AN165" s="93" t="str">
        <f>IF(OR($E165="",$G165=""),"",IF(AND($E$3=1),'Marks Entry 1st'!Z164,IF(AND($E$3=2),'Marks Entry 2nd'!Z164,IF(AND($E$3=3),'Marks Entry 3rd'!Z164,IF(AND($E$3=4),'Marks Entry 4th'!Z164,"")))))</f>
        <v/>
      </c>
      <c r="AO165" s="93" t="str">
        <f>IF(OR($E165="",$G165=""),"",IF(AND($E$3=1),'Marks Entry 1st'!AA164,IF(AND($E$3=2),'Marks Entry 2nd'!AA164,IF(AND($E$3=3),'Marks Entry 3rd'!AA164,IF(AND($E$3=4),'Marks Entry 4th'!AA164,"")))))</f>
        <v/>
      </c>
      <c r="AP165" s="92" t="str">
        <f t="shared" si="162"/>
        <v/>
      </c>
      <c r="AQ165" s="87" t="str">
        <f t="shared" si="163"/>
        <v/>
      </c>
      <c r="AR165" s="144">
        <f t="shared" si="164"/>
        <v>0</v>
      </c>
      <c r="AS165" s="144" t="str">
        <f t="shared" si="165"/>
        <v/>
      </c>
      <c r="AT165" s="144" t="str">
        <f t="shared" si="133"/>
        <v/>
      </c>
      <c r="AU165" s="144" t="str">
        <f t="shared" si="166"/>
        <v/>
      </c>
      <c r="AV165" s="144" t="str">
        <f t="shared" si="134"/>
        <v/>
      </c>
      <c r="AW165" s="148" t="str">
        <f t="shared" si="135"/>
        <v/>
      </c>
      <c r="AX165" s="180" t="str">
        <f>IF(OR($E165="",$G165=""),"",IF(AND($E$3=1),'Marks Entry 1st'!AB164,IF(AND($E$3=2),'Marks Entry 2nd'!AB164,IF(AND($E$3=3),'Marks Entry 3rd'!AB164,IF(AND($E$3=4),'Marks Entry 4th'!AB164,"")))))</f>
        <v/>
      </c>
      <c r="AY165" s="180" t="str">
        <f>IF(OR($E165="",$G165=""),"",IF(AND($E$3=1),'Marks Entry 1st'!AC164,IF(AND($E$3=2),'Marks Entry 2nd'!AC164,IF(AND($E$3=3),'Marks Entry 3rd'!AC164,IF(AND($E$3=4),'Marks Entry 4th'!AC164,"")))))</f>
        <v/>
      </c>
      <c r="AZ165" s="87" t="str">
        <f t="shared" si="167"/>
        <v/>
      </c>
      <c r="BA165" s="180" t="str">
        <f>IF(OR($E165="",$G165=""),"",IF(AND($E$3=1),'Marks Entry 1st'!AD164,IF(AND($E$3=2),'Marks Entry 2nd'!AD164,IF(AND($E$3=3),'Marks Entry 3rd'!AD164,IF(AND($E$3=4),'Marks Entry 4th'!AD164,"")))))</f>
        <v/>
      </c>
      <c r="BB165" s="180" t="str">
        <f>IF(OR($E165="",$G165=""),"",IF(AND($E$3=1),'Marks Entry 1st'!AE164,IF(AND($E$3=2),'Marks Entry 2nd'!AE164,IF(AND($E$3=3),'Marks Entry 3rd'!AE164,IF(AND($E$3=4),'Marks Entry 4th'!AE164,"")))))</f>
        <v/>
      </c>
      <c r="BC165" s="180" t="str">
        <f>IF(OR($E165="",$G165=""),"",IF(AND($E$3=1),'Marks Entry 1st'!AF164,IF(AND($E$3=2),'Marks Entry 2nd'!AF164,IF(AND($E$3=3),'Marks Entry 3rd'!AF164,IF(AND($E$3=4),'Marks Entry 4th'!AF164,"")))))</f>
        <v/>
      </c>
      <c r="BD165" s="91" t="str">
        <f t="shared" si="168"/>
        <v/>
      </c>
      <c r="BE165" s="87">
        <f t="shared" si="169"/>
        <v>0</v>
      </c>
      <c r="BF165" s="93" t="str">
        <f>IF(OR($E165="",$G165=""),"",IF(AND($E$3=1),'Marks Entry 1st'!AG164,IF(AND($E$3=2),'Marks Entry 2nd'!AG164,IF(AND($E$3=3),'Marks Entry 3rd'!AG164,IF(AND($E$3=4),'Marks Entry 4th'!AG164,"")))))</f>
        <v/>
      </c>
      <c r="BG165" s="93" t="str">
        <f>IF(OR($E165="",$G165=""),"",IF(AND($E$3=1),'Marks Entry 1st'!AH164,IF(AND($E$3=2),'Marks Entry 2nd'!AH164,IF(AND($E$3=3),'Marks Entry 3rd'!AH164,IF(AND($E$3=4),'Marks Entry 4th'!AH164,"")))))</f>
        <v/>
      </c>
      <c r="BH165" s="93" t="str">
        <f>IF(OR($E165="",$G165=""),"",IF(AND($E$3=1),'Marks Entry 1st'!AI164,IF(AND($E$3=2),'Marks Entry 2nd'!AI164,IF(AND($E$3=3),'Marks Entry 3rd'!AI164,IF(AND($E$3=4),'Marks Entry 4th'!AI164,"")))))</f>
        <v/>
      </c>
      <c r="BI165" s="92" t="str">
        <f t="shared" si="170"/>
        <v/>
      </c>
      <c r="BJ165" s="87" t="str">
        <f t="shared" si="171"/>
        <v/>
      </c>
      <c r="BK165" s="144">
        <f t="shared" si="172"/>
        <v>0</v>
      </c>
      <c r="BL165" s="144" t="str">
        <f t="shared" si="173"/>
        <v/>
      </c>
      <c r="BM165" s="144" t="str">
        <f t="shared" si="136"/>
        <v/>
      </c>
      <c r="BN165" s="144" t="str">
        <f t="shared" si="174"/>
        <v/>
      </c>
      <c r="BO165" s="144" t="str">
        <f t="shared" si="137"/>
        <v/>
      </c>
      <c r="BP165" s="148" t="str">
        <f t="shared" si="138"/>
        <v/>
      </c>
      <c r="BQ165" s="180" t="str">
        <f>IF(OR($E165="",$G165=""),"",IF(AND($E$3=1),'Marks Entry 1st'!AJ164,IF(AND($E$3=2),'Marks Entry 2nd'!AJ164,IF(AND($E$3=3),'Marks Entry 3rd'!AJ164,IF(AND($E$3=4),'Marks Entry 4th'!AJ164,"")))))</f>
        <v/>
      </c>
      <c r="BR165" s="180" t="str">
        <f>IF(OR($E165="",$G165=""),"",IF(AND($E$3=1),'Marks Entry 1st'!AK164,IF(AND($E$3=2),'Marks Entry 2nd'!AK164,IF(AND($E$3=3),'Marks Entry 3rd'!AK164,IF(AND($E$3=4),'Marks Entry 4th'!AK164,"")))))</f>
        <v/>
      </c>
      <c r="BS165" s="87" t="str">
        <f t="shared" si="175"/>
        <v/>
      </c>
      <c r="BT165" s="180" t="str">
        <f>IF(OR($E165="",$G165=""),"",IF(AND($E$3=1),'Marks Entry 1st'!AL164,IF(AND($E$3=2),'Marks Entry 2nd'!AL164,IF(AND($E$3=3),'Marks Entry 3rd'!AL164,IF(AND($E$3=4),'Marks Entry 4th'!AL164,"")))))</f>
        <v/>
      </c>
      <c r="BU165" s="180" t="str">
        <f>IF(OR($E165="",$G165=""),"",IF(AND($E$3=1),'Marks Entry 1st'!AM164,IF(AND($E$3=2),'Marks Entry 2nd'!AM164,IF(AND($E$3=3),'Marks Entry 3rd'!AM164,IF(AND($E$3=4),'Marks Entry 4th'!AM164,"")))))</f>
        <v/>
      </c>
      <c r="BV165" s="180" t="str">
        <f>IF(OR($E165="",$G165=""),"",IF(AND($E$3=1),'Marks Entry 1st'!AN164,IF(AND($E$3=2),'Marks Entry 2nd'!AN164,IF(AND($E$3=3),'Marks Entry 3rd'!AN164,IF(AND($E$3=4),'Marks Entry 4th'!AN164,"")))))</f>
        <v/>
      </c>
      <c r="BW165" s="91" t="str">
        <f t="shared" si="176"/>
        <v/>
      </c>
      <c r="BX165" s="87">
        <f t="shared" si="177"/>
        <v>0</v>
      </c>
      <c r="BY165" s="93" t="str">
        <f>IF(OR($E165="",$G165=""),"",IF(AND($E$3=1),'Marks Entry 1st'!AO164,IF(AND($E$3=2),'Marks Entry 2nd'!AO164,IF(AND($E$3=3),'Marks Entry 3rd'!AO164,IF(AND($E$3=4),'Marks Entry 4th'!AO164,"")))))</f>
        <v/>
      </c>
      <c r="BZ165" s="93" t="str">
        <f>IF(OR($E165="",$G165=""),"",IF(AND($E$3=1),'Marks Entry 1st'!AP164,IF(AND($E$3=2),'Marks Entry 2nd'!AP164,IF(AND($E$3=3),'Marks Entry 3rd'!AP164,IF(AND($E$3=4),'Marks Entry 4th'!AP164,"")))))</f>
        <v/>
      </c>
      <c r="CA165" s="93" t="str">
        <f>IF(OR($E165="",$G165=""),"",IF(AND($E$3=1),'Marks Entry 1st'!AQ164,IF(AND($E$3=2),'Marks Entry 2nd'!AQ164,IF(AND($E$3=3),'Marks Entry 3rd'!AQ164,IF(AND($E$3=4),'Marks Entry 4th'!AQ164,"")))))</f>
        <v/>
      </c>
      <c r="CB165" s="92" t="str">
        <f t="shared" si="178"/>
        <v/>
      </c>
      <c r="CC165" s="87" t="str">
        <f t="shared" si="179"/>
        <v/>
      </c>
      <c r="CD165" s="144">
        <f t="shared" si="180"/>
        <v>0</v>
      </c>
      <c r="CE165" s="144" t="str">
        <f t="shared" si="181"/>
        <v/>
      </c>
      <c r="CF165" s="144" t="str">
        <f t="shared" si="139"/>
        <v/>
      </c>
      <c r="CG165" s="144" t="str">
        <f t="shared" si="182"/>
        <v/>
      </c>
      <c r="CH165" s="144" t="str">
        <f t="shared" si="140"/>
        <v/>
      </c>
      <c r="CI165" s="148" t="str">
        <f t="shared" si="141"/>
        <v/>
      </c>
      <c r="CJ165" s="380" t="str">
        <f>IF(OR($E165="",$G165=""),"",IF(AND($E$3=1),'Marks Entry 1st'!AR164,IF(AND($E$3=2),'Marks Entry 2nd'!AR164,IF(AND($E$3=3),'Marks Entry 3rd'!AR164,IF(AND($E$3=4),'Marks Entry 4th'!AR164,"")))))</f>
        <v/>
      </c>
      <c r="CK165" s="380" t="str">
        <f>IF(OR($E165="",$G165=""),"",IF(AND($E$3=1),'Marks Entry 1st'!AS164,IF(AND($E$3=2),'Marks Entry 2nd'!AS164,IF(AND($E$3=3),'Marks Entry 3rd'!AS164,IF(AND($E$3=4),'Marks Entry 4th'!AS164,"")))))</f>
        <v/>
      </c>
      <c r="CL165" s="380" t="str">
        <f>IF(OR($E165="",$G165=""),"",IF(AND($E$3=1),'Marks Entry 1st'!AT164,IF(AND($E$3=2),'Marks Entry 2nd'!AT164,IF(AND($E$3=3),'Marks Entry 3rd'!AT164,IF(AND($E$3=4),'Marks Entry 4th'!AT164,"")))))</f>
        <v/>
      </c>
      <c r="CM165" s="181" t="str">
        <f t="shared" si="183"/>
        <v/>
      </c>
      <c r="CN165" s="182">
        <f t="shared" si="184"/>
        <v>0</v>
      </c>
      <c r="CO165" s="182" t="str">
        <f t="shared" si="185"/>
        <v/>
      </c>
      <c r="CP165" s="182" t="str">
        <f t="shared" si="186"/>
        <v/>
      </c>
      <c r="CQ165" s="147" t="str">
        <f t="shared" si="142"/>
        <v/>
      </c>
      <c r="CR165" s="380" t="str">
        <f>IF(OR($E165="",$G165=""),"",IF(AND($E$3=1),'Marks Entry 1st'!AU164,IF(AND($E$3=2),'Marks Entry 2nd'!AU164,IF(AND($E$3=3),'Marks Entry 3rd'!AU164,IF(AND($E$3=4),'Marks Entry 4th'!AU164,"")))))</f>
        <v/>
      </c>
      <c r="CS165" s="380" t="str">
        <f>IF(OR($E165="",$G165=""),"",IF(AND($E$3=1),'Marks Entry 1st'!AV164,IF(AND($E$3=2),'Marks Entry 2nd'!AV164,IF(AND($E$3=3),'Marks Entry 3rd'!AV164,IF(AND($E$3=4),'Marks Entry 4th'!AV164,"")))))</f>
        <v/>
      </c>
      <c r="CT165" s="380" t="str">
        <f>IF(OR($E165="",$G165=""),"",IF(AND($E$3=1),'Marks Entry 1st'!AW164,IF(AND($E$3=2),'Marks Entry 2nd'!AW164,IF(AND($E$3=3),'Marks Entry 3rd'!AW164,IF(AND($E$3=4),'Marks Entry 4th'!AW164,"")))))</f>
        <v/>
      </c>
      <c r="CU165" s="181" t="str">
        <f t="shared" si="187"/>
        <v/>
      </c>
      <c r="CV165" s="182">
        <f t="shared" si="188"/>
        <v>0</v>
      </c>
      <c r="CW165" s="182" t="str">
        <f t="shared" si="189"/>
        <v/>
      </c>
      <c r="CX165" s="182" t="str">
        <f t="shared" si="190"/>
        <v/>
      </c>
      <c r="CY165" s="147" t="str">
        <f t="shared" si="143"/>
        <v/>
      </c>
      <c r="CZ165" s="380" t="str">
        <f>IF(OR($E165="",$G165=""),"",IF(AND($E$3=1),'Marks Entry 1st'!AX164,IF(AND($E$3=2),'Marks Entry 2nd'!AX164,IF(AND($E$3=3),'Marks Entry 3rd'!AX164,IF(AND($E$3=4),'Marks Entry 4th'!AX164,"")))))</f>
        <v/>
      </c>
      <c r="DA165" s="380" t="str">
        <f>IF(OR($E165="",$G165=""),"",IF(AND($E$3=1),'Marks Entry 1st'!AY164,IF(AND($E$3=2),'Marks Entry 2nd'!AY164,IF(AND($E$3=3),'Marks Entry 3rd'!AY164,IF(AND($E$3=4),'Marks Entry 4th'!AY164,"")))))</f>
        <v/>
      </c>
      <c r="DB165" s="380" t="str">
        <f>IF(OR($E165="",$G165=""),"",IF(AND($E$3=1),'Marks Entry 1st'!AZ164,IF(AND($E$3=2),'Marks Entry 2nd'!AZ164,IF(AND($E$3=3),'Marks Entry 3rd'!AZ164,IF(AND($E$3=4),'Marks Entry 4th'!AZ164,"")))))</f>
        <v/>
      </c>
      <c r="DC165" s="181" t="str">
        <f t="shared" si="191"/>
        <v/>
      </c>
      <c r="DD165" s="182">
        <f t="shared" si="192"/>
        <v>0</v>
      </c>
      <c r="DE165" s="182" t="str">
        <f t="shared" si="193"/>
        <v/>
      </c>
      <c r="DF165" s="182" t="str">
        <f t="shared" si="194"/>
        <v/>
      </c>
      <c r="DG165" s="147" t="str">
        <f t="shared" si="144"/>
        <v/>
      </c>
      <c r="DH165" s="104" t="str">
        <f t="shared" si="145"/>
        <v/>
      </c>
      <c r="DI165" s="105" t="str">
        <f t="shared" si="146"/>
        <v/>
      </c>
      <c r="DJ165" s="111" t="str">
        <f t="shared" si="147"/>
        <v/>
      </c>
      <c r="DK165" s="112" t="str">
        <f t="shared" si="148"/>
        <v/>
      </c>
      <c r="DL165" s="386" t="str">
        <f t="shared" si="149"/>
        <v/>
      </c>
      <c r="DM165" s="72" t="str">
        <f>IF(OR($E165="",$G165=""),"",IF(AND($E$3=1),'Marks Entry 1st'!BA164,IF(AND($E$3=2),'Marks Entry 2nd'!BA164,IF(AND($E$3=3),'Marks Entry 3rd'!BA164,IF(AND($E$3=4),'Marks Entry 4th'!BA164,"")))))</f>
        <v/>
      </c>
      <c r="DN165" s="72" t="str">
        <f>IF(OR($E165="",$G165=""),"",IF(AND($E$3=1),'Marks Entry 1st'!BB164,IF(AND($E$3=2),'Marks Entry 2nd'!BB164,IF(AND($E$3=3),'Marks Entry 3rd'!BB164,IF(AND($E$3=4),'Marks Entry 4th'!BB164,"")))))</f>
        <v/>
      </c>
      <c r="DO165" s="328" t="str">
        <f t="shared" si="150"/>
        <v/>
      </c>
      <c r="DP165" s="73"/>
      <c r="DW165" s="75">
        <f>IF(AND($E$3=1),'Marks Entry 1st'!I164,IF(AND($E$3=2),'Marks Entry 2nd'!I164,IF(AND($E$3=3),'Marks Entry 3rd'!I164,IF(AND($E$3=4),'Marks Entry 4th'!I164,""))))</f>
        <v>0</v>
      </c>
    </row>
    <row r="166" spans="1:127" ht="18.899999999999999" customHeight="1">
      <c r="A166" s="94">
        <v>159</v>
      </c>
      <c r="B166" s="94" t="str">
        <f>IF(OR(DW166=0,DW166=""),"",IF(AND($E$3=1),'Marks Entry 1st'!I165,IF(AND($E$3=2),'Marks Entry 2nd'!I165,IF(AND($E$3=3),'Marks Entry 3rd'!I165,IF(AND($E$3=4),'Marks Entry 4th'!I165,"")))))</f>
        <v/>
      </c>
      <c r="C166" s="95" t="str">
        <f>IF(OR(B166=0,B166=""),"",IF(AND($E$3=1),'Marks Entry 1st'!B165,IF(AND($E$3=2),'Marks Entry 2nd'!B165,IF(AND($E$3=3),'Marks Entry 3rd'!B165,IF(AND($E$3=4),'Marks Entry 4th'!B165,"")))))</f>
        <v/>
      </c>
      <c r="D166" s="95" t="str">
        <f>IF(OR(B166=0,B166=""),"",IF(AND($E$3=1),'Marks Entry 1st'!C165,IF(AND($E$3=2),'Marks Entry 2nd'!C165,IF(AND($E$3=3),'Marks Entry 3rd'!C165,IF(AND($E$3=4),'Marks Entry 4th'!C165,"")))))</f>
        <v/>
      </c>
      <c r="E166" s="96" t="str">
        <f>IF(OR(B166=0,B166=""),"",IF(AND($E$3=1),'Marks Entry 1st'!E165,IF(AND($E$3=2),'Marks Entry 2nd'!E165,IF(AND($E$3=3),'Marks Entry 3rd'!E165,IF(AND($E$3=4),'Marks Entry 4th'!E165,"")))))</f>
        <v/>
      </c>
      <c r="F166" s="95" t="str">
        <f>IF(OR(B166=0,B166=""),"",IF(AND($E$3=1),'Marks Entry 1st'!D165,IF(AND($E$3=2),'Marks Entry 2nd'!D165,IF(AND($E$3=3),'Marks Entry 3rd'!D165,IF(AND($E$3=4),'Marks Entry 4th'!D165,"")))))</f>
        <v/>
      </c>
      <c r="G166" s="90" t="str">
        <f>IF(OR(B166=0,B166=""),"",IF(AND($E$3=1),'Marks Entry 1st'!F165,IF(AND($E$3=2),'Marks Entry 2nd'!F165,IF(AND($E$3=3),'Marks Entry 3rd'!F165,IF(AND($E$3=4),'Marks Entry 4th'!F165,"")))))</f>
        <v/>
      </c>
      <c r="H166" s="90" t="str">
        <f>IF(OR(B166=0,B166=""),"",IF(AND($E$3=1),'Marks Entry 1st'!G165,IF(AND($E$3=2),'Marks Entry 2nd'!G165,IF(AND($E$3=3),'Marks Entry 3rd'!G165,IF(AND($E$3=4),'Marks Entry 4th'!G165,"")))))</f>
        <v/>
      </c>
      <c r="I166" s="90" t="str">
        <f>IF(OR(B166=0,B166=""),"",IF(AND($E$3=1),'Marks Entry 1st'!H165,IF(AND($E$3=2),'Marks Entry 2nd'!H165,IF(AND($E$3=3),'Marks Entry 3rd'!H165,IF(AND($E$3=4),'Marks Entry 4th'!H165,"")))))</f>
        <v/>
      </c>
      <c r="J166" s="379" t="str">
        <f>IF(OR(B166=0,B166=""),"",IF(AND($E$3=1),'Marks Entry 1st'!J165,IF(AND($E$3=2),'Marks Entry 2nd'!J165,IF(AND($E$3=3),'Marks Entry 3rd'!J165,IF(AND($E$3=4),'Marks Entry 4th'!J165,"")))))</f>
        <v/>
      </c>
      <c r="K166" s="379" t="str">
        <f>IF(OR(B166=0,B166=""),"",IF(AND($E$3=1),'Marks Entry 1st'!K165,IF(AND($E$3=2),'Marks Entry 2nd'!K165,IF(AND($E$3=3),'Marks Entry 3rd'!K165,IF(AND($E$3=4),'Marks Entry 4th'!K165,"")))))</f>
        <v/>
      </c>
      <c r="L166" s="180" t="str">
        <f>IF(OR($E166="",$G166=""),"",IF(AND($E$3=1),'Marks Entry 1st'!L165,IF(AND($E$3=2),'Marks Entry 2nd'!L165,IF(AND($E$3=3),'Marks Entry 3rd'!L165,IF(AND($E$3=4),'Marks Entry 4th'!L165,"")))))</f>
        <v/>
      </c>
      <c r="M166" s="180" t="str">
        <f>IF(OR($E166="",$G166=""),"",IF(AND($E$3=1),'Marks Entry 1st'!M165,IF(AND($E$3=2),'Marks Entry 2nd'!M165,IF(AND($E$3=3),'Marks Entry 3rd'!M165,IF(AND($E$3=4),'Marks Entry 4th'!M165,"")))))</f>
        <v/>
      </c>
      <c r="N166" s="87" t="str">
        <f t="shared" si="151"/>
        <v/>
      </c>
      <c r="O166" s="180" t="str">
        <f>IF(OR($E166="",$G166=""),"",IF(AND($E$3=1),'Marks Entry 1st'!N165,IF(AND($E$3=2),'Marks Entry 2nd'!N165,IF(AND($E$3=3),'Marks Entry 3rd'!N165,IF(AND($E$3=4),'Marks Entry 4th'!N165,"")))))</f>
        <v/>
      </c>
      <c r="P166" s="180" t="str">
        <f>IF(OR($E166="",$G166=""),"",IF(AND($E$3=1),'Marks Entry 1st'!O165,IF(AND($E$3=2),'Marks Entry 2nd'!O165,IF(AND($E$3=3),'Marks Entry 3rd'!O165,IF(AND($E$3=4),'Marks Entry 4th'!O165,"")))))</f>
        <v/>
      </c>
      <c r="Q166" s="180" t="str">
        <f>IF(OR($E166="",$G166=""),"",IF(AND($E$3=1),'Marks Entry 1st'!P165,IF(AND($E$3=2),'Marks Entry 2nd'!P165,IF(AND($E$3=3),'Marks Entry 3rd'!P165,IF(AND($E$3=4),'Marks Entry 4th'!P165,"")))))</f>
        <v/>
      </c>
      <c r="R166" s="91" t="str">
        <f t="shared" si="152"/>
        <v/>
      </c>
      <c r="S166" s="87">
        <f t="shared" si="153"/>
        <v>0</v>
      </c>
      <c r="T166" s="93" t="str">
        <f>IF(OR($E166="",$G166=""),"",IF(AND($E$3=1),'Marks Entry 1st'!Q165,IF(AND($E$3=2),'Marks Entry 2nd'!Q165,IF(AND($E$3=3),'Marks Entry 3rd'!Q165,IF(AND($E$3=4),'Marks Entry 4th'!Q165,"")))))</f>
        <v/>
      </c>
      <c r="U166" s="93" t="str">
        <f>IF(OR($E166="",$G166=""),"",IF(AND($E$3=1),'Marks Entry 1st'!R165,IF(AND($E$3=2),'Marks Entry 2nd'!R165,IF(AND($E$3=3),'Marks Entry 3rd'!R165,IF(AND($E$3=4),'Marks Entry 4th'!R165,"")))))</f>
        <v/>
      </c>
      <c r="V166" s="93" t="str">
        <f>IF(OR($E166="",$G166=""),"",IF(AND($E$3=1),'Marks Entry 1st'!S165,IF(AND($E$3=2),'Marks Entry 2nd'!S165,IF(AND($E$3=3),'Marks Entry 3rd'!S165,IF(AND($E$3=4),'Marks Entry 4th'!S165,"")))))</f>
        <v/>
      </c>
      <c r="W166" s="92" t="str">
        <f t="shared" si="154"/>
        <v/>
      </c>
      <c r="X166" s="87" t="str">
        <f t="shared" si="155"/>
        <v/>
      </c>
      <c r="Y166" s="144">
        <f t="shared" si="156"/>
        <v>0</v>
      </c>
      <c r="Z166" s="144" t="str">
        <f t="shared" si="157"/>
        <v/>
      </c>
      <c r="AA166" s="144" t="str">
        <f t="shared" si="130"/>
        <v/>
      </c>
      <c r="AB166" s="144" t="str">
        <f t="shared" si="158"/>
        <v/>
      </c>
      <c r="AC166" s="144" t="str">
        <f t="shared" si="131"/>
        <v/>
      </c>
      <c r="AD166" s="148" t="str">
        <f t="shared" si="132"/>
        <v/>
      </c>
      <c r="AE166" s="180" t="str">
        <f>IF(OR($E166="",$G166=""),"",IF(AND($E$3=1),'Marks Entry 1st'!T165,IF(AND($E$3=2),'Marks Entry 2nd'!T165,IF(AND($E$3=3),'Marks Entry 3rd'!T165,IF(AND($E$3=4),'Marks Entry 4th'!T165,"")))))</f>
        <v/>
      </c>
      <c r="AF166" s="180" t="str">
        <f>IF(OR($E166="",$G166=""),"",IF(AND($E$3=1),'Marks Entry 1st'!U165,IF(AND($E$3=2),'Marks Entry 2nd'!U165,IF(AND($E$3=3),'Marks Entry 3rd'!U165,IF(AND($E$3=4),'Marks Entry 4th'!U165,"")))))</f>
        <v/>
      </c>
      <c r="AG166" s="87" t="str">
        <f t="shared" si="159"/>
        <v/>
      </c>
      <c r="AH166" s="180" t="str">
        <f>IF(OR($E166="",$G166=""),"",IF(AND($E$3=1),'Marks Entry 1st'!V165,IF(AND($E$3=2),'Marks Entry 2nd'!V165,IF(AND($E$3=3),'Marks Entry 3rd'!V165,IF(AND($E$3=4),'Marks Entry 4th'!V165,"")))))</f>
        <v/>
      </c>
      <c r="AI166" s="180" t="str">
        <f>IF(OR($E166="",$G166=""),"",IF(AND($E$3=1),'Marks Entry 1st'!W165,IF(AND($E$3=2),'Marks Entry 2nd'!W165,IF(AND($E$3=3),'Marks Entry 3rd'!W165,IF(AND($E$3=4),'Marks Entry 4th'!W165,"")))))</f>
        <v/>
      </c>
      <c r="AJ166" s="180" t="str">
        <f>IF(OR($E166="",$G166=""),"",IF(AND($E$3=1),'Marks Entry 1st'!X165,IF(AND($E$3=2),'Marks Entry 2nd'!X165,IF(AND($E$3=3),'Marks Entry 3rd'!X165,IF(AND($E$3=4),'Marks Entry 4th'!X165,"")))))</f>
        <v/>
      </c>
      <c r="AK166" s="91" t="str">
        <f t="shared" si="160"/>
        <v/>
      </c>
      <c r="AL166" s="87">
        <f t="shared" si="161"/>
        <v>0</v>
      </c>
      <c r="AM166" s="93" t="str">
        <f>IF(OR($E166="",$G166=""),"",IF(AND($E$3=1),'Marks Entry 1st'!Y165,IF(AND($E$3=2),'Marks Entry 2nd'!Y165,IF(AND($E$3=3),'Marks Entry 3rd'!Y165,IF(AND($E$3=4),'Marks Entry 4th'!Y165,"")))))</f>
        <v/>
      </c>
      <c r="AN166" s="93" t="str">
        <f>IF(OR($E166="",$G166=""),"",IF(AND($E$3=1),'Marks Entry 1st'!Z165,IF(AND($E$3=2),'Marks Entry 2nd'!Z165,IF(AND($E$3=3),'Marks Entry 3rd'!Z165,IF(AND($E$3=4),'Marks Entry 4th'!Z165,"")))))</f>
        <v/>
      </c>
      <c r="AO166" s="93" t="str">
        <f>IF(OR($E166="",$G166=""),"",IF(AND($E$3=1),'Marks Entry 1st'!AA165,IF(AND($E$3=2),'Marks Entry 2nd'!AA165,IF(AND($E$3=3),'Marks Entry 3rd'!AA165,IF(AND($E$3=4),'Marks Entry 4th'!AA165,"")))))</f>
        <v/>
      </c>
      <c r="AP166" s="92" t="str">
        <f t="shared" si="162"/>
        <v/>
      </c>
      <c r="AQ166" s="87" t="str">
        <f t="shared" si="163"/>
        <v/>
      </c>
      <c r="AR166" s="144">
        <f t="shared" si="164"/>
        <v>0</v>
      </c>
      <c r="AS166" s="144" t="str">
        <f t="shared" si="165"/>
        <v/>
      </c>
      <c r="AT166" s="144" t="str">
        <f t="shared" si="133"/>
        <v/>
      </c>
      <c r="AU166" s="144" t="str">
        <f t="shared" si="166"/>
        <v/>
      </c>
      <c r="AV166" s="144" t="str">
        <f t="shared" si="134"/>
        <v/>
      </c>
      <c r="AW166" s="148" t="str">
        <f t="shared" si="135"/>
        <v/>
      </c>
      <c r="AX166" s="180" t="str">
        <f>IF(OR($E166="",$G166=""),"",IF(AND($E$3=1),'Marks Entry 1st'!AB165,IF(AND($E$3=2),'Marks Entry 2nd'!AB165,IF(AND($E$3=3),'Marks Entry 3rd'!AB165,IF(AND($E$3=4),'Marks Entry 4th'!AB165,"")))))</f>
        <v/>
      </c>
      <c r="AY166" s="180" t="str">
        <f>IF(OR($E166="",$G166=""),"",IF(AND($E$3=1),'Marks Entry 1st'!AC165,IF(AND($E$3=2),'Marks Entry 2nd'!AC165,IF(AND($E$3=3),'Marks Entry 3rd'!AC165,IF(AND($E$3=4),'Marks Entry 4th'!AC165,"")))))</f>
        <v/>
      </c>
      <c r="AZ166" s="87" t="str">
        <f t="shared" si="167"/>
        <v/>
      </c>
      <c r="BA166" s="180" t="str">
        <f>IF(OR($E166="",$G166=""),"",IF(AND($E$3=1),'Marks Entry 1st'!AD165,IF(AND($E$3=2),'Marks Entry 2nd'!AD165,IF(AND($E$3=3),'Marks Entry 3rd'!AD165,IF(AND($E$3=4),'Marks Entry 4th'!AD165,"")))))</f>
        <v/>
      </c>
      <c r="BB166" s="180" t="str">
        <f>IF(OR($E166="",$G166=""),"",IF(AND($E$3=1),'Marks Entry 1st'!AE165,IF(AND($E$3=2),'Marks Entry 2nd'!AE165,IF(AND($E$3=3),'Marks Entry 3rd'!AE165,IF(AND($E$3=4),'Marks Entry 4th'!AE165,"")))))</f>
        <v/>
      </c>
      <c r="BC166" s="180" t="str">
        <f>IF(OR($E166="",$G166=""),"",IF(AND($E$3=1),'Marks Entry 1st'!AF165,IF(AND($E$3=2),'Marks Entry 2nd'!AF165,IF(AND($E$3=3),'Marks Entry 3rd'!AF165,IF(AND($E$3=4),'Marks Entry 4th'!AF165,"")))))</f>
        <v/>
      </c>
      <c r="BD166" s="91" t="str">
        <f t="shared" si="168"/>
        <v/>
      </c>
      <c r="BE166" s="87">
        <f t="shared" si="169"/>
        <v>0</v>
      </c>
      <c r="BF166" s="93" t="str">
        <f>IF(OR($E166="",$G166=""),"",IF(AND($E$3=1),'Marks Entry 1st'!AG165,IF(AND($E$3=2),'Marks Entry 2nd'!AG165,IF(AND($E$3=3),'Marks Entry 3rd'!AG165,IF(AND($E$3=4),'Marks Entry 4th'!AG165,"")))))</f>
        <v/>
      </c>
      <c r="BG166" s="93" t="str">
        <f>IF(OR($E166="",$G166=""),"",IF(AND($E$3=1),'Marks Entry 1st'!AH165,IF(AND($E$3=2),'Marks Entry 2nd'!AH165,IF(AND($E$3=3),'Marks Entry 3rd'!AH165,IF(AND($E$3=4),'Marks Entry 4th'!AH165,"")))))</f>
        <v/>
      </c>
      <c r="BH166" s="93" t="str">
        <f>IF(OR($E166="",$G166=""),"",IF(AND($E$3=1),'Marks Entry 1st'!AI165,IF(AND($E$3=2),'Marks Entry 2nd'!AI165,IF(AND($E$3=3),'Marks Entry 3rd'!AI165,IF(AND($E$3=4),'Marks Entry 4th'!AI165,"")))))</f>
        <v/>
      </c>
      <c r="BI166" s="92" t="str">
        <f t="shared" si="170"/>
        <v/>
      </c>
      <c r="BJ166" s="87" t="str">
        <f t="shared" si="171"/>
        <v/>
      </c>
      <c r="BK166" s="144">
        <f t="shared" si="172"/>
        <v>0</v>
      </c>
      <c r="BL166" s="144" t="str">
        <f t="shared" si="173"/>
        <v/>
      </c>
      <c r="BM166" s="144" t="str">
        <f t="shared" si="136"/>
        <v/>
      </c>
      <c r="BN166" s="144" t="str">
        <f t="shared" si="174"/>
        <v/>
      </c>
      <c r="BO166" s="144" t="str">
        <f t="shared" si="137"/>
        <v/>
      </c>
      <c r="BP166" s="148" t="str">
        <f t="shared" si="138"/>
        <v/>
      </c>
      <c r="BQ166" s="180" t="str">
        <f>IF(OR($E166="",$G166=""),"",IF(AND($E$3=1),'Marks Entry 1st'!AJ165,IF(AND($E$3=2),'Marks Entry 2nd'!AJ165,IF(AND($E$3=3),'Marks Entry 3rd'!AJ165,IF(AND($E$3=4),'Marks Entry 4th'!AJ165,"")))))</f>
        <v/>
      </c>
      <c r="BR166" s="180" t="str">
        <f>IF(OR($E166="",$G166=""),"",IF(AND($E$3=1),'Marks Entry 1st'!AK165,IF(AND($E$3=2),'Marks Entry 2nd'!AK165,IF(AND($E$3=3),'Marks Entry 3rd'!AK165,IF(AND($E$3=4),'Marks Entry 4th'!AK165,"")))))</f>
        <v/>
      </c>
      <c r="BS166" s="87" t="str">
        <f t="shared" si="175"/>
        <v/>
      </c>
      <c r="BT166" s="180" t="str">
        <f>IF(OR($E166="",$G166=""),"",IF(AND($E$3=1),'Marks Entry 1st'!AL165,IF(AND($E$3=2),'Marks Entry 2nd'!AL165,IF(AND($E$3=3),'Marks Entry 3rd'!AL165,IF(AND($E$3=4),'Marks Entry 4th'!AL165,"")))))</f>
        <v/>
      </c>
      <c r="BU166" s="180" t="str">
        <f>IF(OR($E166="",$G166=""),"",IF(AND($E$3=1),'Marks Entry 1st'!AM165,IF(AND($E$3=2),'Marks Entry 2nd'!AM165,IF(AND($E$3=3),'Marks Entry 3rd'!AM165,IF(AND($E$3=4),'Marks Entry 4th'!AM165,"")))))</f>
        <v/>
      </c>
      <c r="BV166" s="180" t="str">
        <f>IF(OR($E166="",$G166=""),"",IF(AND($E$3=1),'Marks Entry 1st'!AN165,IF(AND($E$3=2),'Marks Entry 2nd'!AN165,IF(AND($E$3=3),'Marks Entry 3rd'!AN165,IF(AND($E$3=4),'Marks Entry 4th'!AN165,"")))))</f>
        <v/>
      </c>
      <c r="BW166" s="91" t="str">
        <f t="shared" si="176"/>
        <v/>
      </c>
      <c r="BX166" s="87">
        <f t="shared" si="177"/>
        <v>0</v>
      </c>
      <c r="BY166" s="93" t="str">
        <f>IF(OR($E166="",$G166=""),"",IF(AND($E$3=1),'Marks Entry 1st'!AO165,IF(AND($E$3=2),'Marks Entry 2nd'!AO165,IF(AND($E$3=3),'Marks Entry 3rd'!AO165,IF(AND($E$3=4),'Marks Entry 4th'!AO165,"")))))</f>
        <v/>
      </c>
      <c r="BZ166" s="93" t="str">
        <f>IF(OR($E166="",$G166=""),"",IF(AND($E$3=1),'Marks Entry 1st'!AP165,IF(AND($E$3=2),'Marks Entry 2nd'!AP165,IF(AND($E$3=3),'Marks Entry 3rd'!AP165,IF(AND($E$3=4),'Marks Entry 4th'!AP165,"")))))</f>
        <v/>
      </c>
      <c r="CA166" s="93" t="str">
        <f>IF(OR($E166="",$G166=""),"",IF(AND($E$3=1),'Marks Entry 1st'!AQ165,IF(AND($E$3=2),'Marks Entry 2nd'!AQ165,IF(AND($E$3=3),'Marks Entry 3rd'!AQ165,IF(AND($E$3=4),'Marks Entry 4th'!AQ165,"")))))</f>
        <v/>
      </c>
      <c r="CB166" s="92" t="str">
        <f t="shared" si="178"/>
        <v/>
      </c>
      <c r="CC166" s="87" t="str">
        <f t="shared" si="179"/>
        <v/>
      </c>
      <c r="CD166" s="144">
        <f t="shared" si="180"/>
        <v>0</v>
      </c>
      <c r="CE166" s="144" t="str">
        <f t="shared" si="181"/>
        <v/>
      </c>
      <c r="CF166" s="144" t="str">
        <f t="shared" si="139"/>
        <v/>
      </c>
      <c r="CG166" s="144" t="str">
        <f t="shared" si="182"/>
        <v/>
      </c>
      <c r="CH166" s="144" t="str">
        <f t="shared" si="140"/>
        <v/>
      </c>
      <c r="CI166" s="148" t="str">
        <f t="shared" si="141"/>
        <v/>
      </c>
      <c r="CJ166" s="380" t="str">
        <f>IF(OR($E166="",$G166=""),"",IF(AND($E$3=1),'Marks Entry 1st'!AR165,IF(AND($E$3=2),'Marks Entry 2nd'!AR165,IF(AND($E$3=3),'Marks Entry 3rd'!AR165,IF(AND($E$3=4),'Marks Entry 4th'!AR165,"")))))</f>
        <v/>
      </c>
      <c r="CK166" s="380" t="str">
        <f>IF(OR($E166="",$G166=""),"",IF(AND($E$3=1),'Marks Entry 1st'!AS165,IF(AND($E$3=2),'Marks Entry 2nd'!AS165,IF(AND($E$3=3),'Marks Entry 3rd'!AS165,IF(AND($E$3=4),'Marks Entry 4th'!AS165,"")))))</f>
        <v/>
      </c>
      <c r="CL166" s="380" t="str">
        <f>IF(OR($E166="",$G166=""),"",IF(AND($E$3=1),'Marks Entry 1st'!AT165,IF(AND($E$3=2),'Marks Entry 2nd'!AT165,IF(AND($E$3=3),'Marks Entry 3rd'!AT165,IF(AND($E$3=4),'Marks Entry 4th'!AT165,"")))))</f>
        <v/>
      </c>
      <c r="CM166" s="181" t="str">
        <f t="shared" si="183"/>
        <v/>
      </c>
      <c r="CN166" s="182">
        <f t="shared" si="184"/>
        <v>0</v>
      </c>
      <c r="CO166" s="182" t="str">
        <f t="shared" si="185"/>
        <v/>
      </c>
      <c r="CP166" s="182" t="str">
        <f t="shared" si="186"/>
        <v/>
      </c>
      <c r="CQ166" s="147" t="str">
        <f t="shared" si="142"/>
        <v/>
      </c>
      <c r="CR166" s="380" t="str">
        <f>IF(OR($E166="",$G166=""),"",IF(AND($E$3=1),'Marks Entry 1st'!AU165,IF(AND($E$3=2),'Marks Entry 2nd'!AU165,IF(AND($E$3=3),'Marks Entry 3rd'!AU165,IF(AND($E$3=4),'Marks Entry 4th'!AU165,"")))))</f>
        <v/>
      </c>
      <c r="CS166" s="380" t="str">
        <f>IF(OR($E166="",$G166=""),"",IF(AND($E$3=1),'Marks Entry 1st'!AV165,IF(AND($E$3=2),'Marks Entry 2nd'!AV165,IF(AND($E$3=3),'Marks Entry 3rd'!AV165,IF(AND($E$3=4),'Marks Entry 4th'!AV165,"")))))</f>
        <v/>
      </c>
      <c r="CT166" s="380" t="str">
        <f>IF(OR($E166="",$G166=""),"",IF(AND($E$3=1),'Marks Entry 1st'!AW165,IF(AND($E$3=2),'Marks Entry 2nd'!AW165,IF(AND($E$3=3),'Marks Entry 3rd'!AW165,IF(AND($E$3=4),'Marks Entry 4th'!AW165,"")))))</f>
        <v/>
      </c>
      <c r="CU166" s="181" t="str">
        <f t="shared" si="187"/>
        <v/>
      </c>
      <c r="CV166" s="182">
        <f t="shared" si="188"/>
        <v>0</v>
      </c>
      <c r="CW166" s="182" t="str">
        <f t="shared" si="189"/>
        <v/>
      </c>
      <c r="CX166" s="182" t="str">
        <f t="shared" si="190"/>
        <v/>
      </c>
      <c r="CY166" s="147" t="str">
        <f t="shared" si="143"/>
        <v/>
      </c>
      <c r="CZ166" s="380" t="str">
        <f>IF(OR($E166="",$G166=""),"",IF(AND($E$3=1),'Marks Entry 1st'!AX165,IF(AND($E$3=2),'Marks Entry 2nd'!AX165,IF(AND($E$3=3),'Marks Entry 3rd'!AX165,IF(AND($E$3=4),'Marks Entry 4th'!AX165,"")))))</f>
        <v/>
      </c>
      <c r="DA166" s="380" t="str">
        <f>IF(OR($E166="",$G166=""),"",IF(AND($E$3=1),'Marks Entry 1st'!AY165,IF(AND($E$3=2),'Marks Entry 2nd'!AY165,IF(AND($E$3=3),'Marks Entry 3rd'!AY165,IF(AND($E$3=4),'Marks Entry 4th'!AY165,"")))))</f>
        <v/>
      </c>
      <c r="DB166" s="380" t="str">
        <f>IF(OR($E166="",$G166=""),"",IF(AND($E$3=1),'Marks Entry 1st'!AZ165,IF(AND($E$3=2),'Marks Entry 2nd'!AZ165,IF(AND($E$3=3),'Marks Entry 3rd'!AZ165,IF(AND($E$3=4),'Marks Entry 4th'!AZ165,"")))))</f>
        <v/>
      </c>
      <c r="DC166" s="181" t="str">
        <f t="shared" si="191"/>
        <v/>
      </c>
      <c r="DD166" s="182">
        <f t="shared" si="192"/>
        <v>0</v>
      </c>
      <c r="DE166" s="182" t="str">
        <f t="shared" si="193"/>
        <v/>
      </c>
      <c r="DF166" s="182" t="str">
        <f t="shared" si="194"/>
        <v/>
      </c>
      <c r="DG166" s="147" t="str">
        <f t="shared" si="144"/>
        <v/>
      </c>
      <c r="DH166" s="104" t="str">
        <f t="shared" si="145"/>
        <v/>
      </c>
      <c r="DI166" s="105" t="str">
        <f t="shared" si="146"/>
        <v/>
      </c>
      <c r="DJ166" s="111" t="str">
        <f t="shared" si="147"/>
        <v/>
      </c>
      <c r="DK166" s="112" t="str">
        <f t="shared" si="148"/>
        <v/>
      </c>
      <c r="DL166" s="386" t="str">
        <f t="shared" si="149"/>
        <v/>
      </c>
      <c r="DM166" s="72" t="str">
        <f>IF(OR($E166="",$G166=""),"",IF(AND($E$3=1),'Marks Entry 1st'!BA165,IF(AND($E$3=2),'Marks Entry 2nd'!BA165,IF(AND($E$3=3),'Marks Entry 3rd'!BA165,IF(AND($E$3=4),'Marks Entry 4th'!BA165,"")))))</f>
        <v/>
      </c>
      <c r="DN166" s="72" t="str">
        <f>IF(OR($E166="",$G166=""),"",IF(AND($E$3=1),'Marks Entry 1st'!BB165,IF(AND($E$3=2),'Marks Entry 2nd'!BB165,IF(AND($E$3=3),'Marks Entry 3rd'!BB165,IF(AND($E$3=4),'Marks Entry 4th'!BB165,"")))))</f>
        <v/>
      </c>
      <c r="DO166" s="328" t="str">
        <f t="shared" si="150"/>
        <v/>
      </c>
      <c r="DP166" s="73"/>
      <c r="DW166" s="75">
        <f>IF(AND($E$3=1),'Marks Entry 1st'!I165,IF(AND($E$3=2),'Marks Entry 2nd'!I165,IF(AND($E$3=3),'Marks Entry 3rd'!I165,IF(AND($E$3=4),'Marks Entry 4th'!I165,""))))</f>
        <v>0</v>
      </c>
    </row>
    <row r="167" spans="1:127" ht="18.899999999999999" customHeight="1">
      <c r="A167" s="94">
        <v>160</v>
      </c>
      <c r="B167" s="94" t="str">
        <f>IF(OR(DW167=0,DW167=""),"",IF(AND($E$3=1),'Marks Entry 1st'!I166,IF(AND($E$3=2),'Marks Entry 2nd'!I166,IF(AND($E$3=3),'Marks Entry 3rd'!I166,IF(AND($E$3=4),'Marks Entry 4th'!I166,"")))))</f>
        <v/>
      </c>
      <c r="C167" s="95" t="str">
        <f>IF(OR(B167=0,B167=""),"",IF(AND($E$3=1),'Marks Entry 1st'!B166,IF(AND($E$3=2),'Marks Entry 2nd'!B166,IF(AND($E$3=3),'Marks Entry 3rd'!B166,IF(AND($E$3=4),'Marks Entry 4th'!B166,"")))))</f>
        <v/>
      </c>
      <c r="D167" s="95" t="str">
        <f>IF(OR(B167=0,B167=""),"",IF(AND($E$3=1),'Marks Entry 1st'!C166,IF(AND($E$3=2),'Marks Entry 2nd'!C166,IF(AND($E$3=3),'Marks Entry 3rd'!C166,IF(AND($E$3=4),'Marks Entry 4th'!C166,"")))))</f>
        <v/>
      </c>
      <c r="E167" s="96" t="str">
        <f>IF(OR(B167=0,B167=""),"",IF(AND($E$3=1),'Marks Entry 1st'!E166,IF(AND($E$3=2),'Marks Entry 2nd'!E166,IF(AND($E$3=3),'Marks Entry 3rd'!E166,IF(AND($E$3=4),'Marks Entry 4th'!E166,"")))))</f>
        <v/>
      </c>
      <c r="F167" s="95" t="str">
        <f>IF(OR(B167=0,B167=""),"",IF(AND($E$3=1),'Marks Entry 1st'!D166,IF(AND($E$3=2),'Marks Entry 2nd'!D166,IF(AND($E$3=3),'Marks Entry 3rd'!D166,IF(AND($E$3=4),'Marks Entry 4th'!D166,"")))))</f>
        <v/>
      </c>
      <c r="G167" s="90" t="str">
        <f>IF(OR(B167=0,B167=""),"",IF(AND($E$3=1),'Marks Entry 1st'!F166,IF(AND($E$3=2),'Marks Entry 2nd'!F166,IF(AND($E$3=3),'Marks Entry 3rd'!F166,IF(AND($E$3=4),'Marks Entry 4th'!F166,"")))))</f>
        <v/>
      </c>
      <c r="H167" s="90" t="str">
        <f>IF(OR(B167=0,B167=""),"",IF(AND($E$3=1),'Marks Entry 1st'!G166,IF(AND($E$3=2),'Marks Entry 2nd'!G166,IF(AND($E$3=3),'Marks Entry 3rd'!G166,IF(AND($E$3=4),'Marks Entry 4th'!G166,"")))))</f>
        <v/>
      </c>
      <c r="I167" s="90" t="str">
        <f>IF(OR(B167=0,B167=""),"",IF(AND($E$3=1),'Marks Entry 1st'!H166,IF(AND($E$3=2),'Marks Entry 2nd'!H166,IF(AND($E$3=3),'Marks Entry 3rd'!H166,IF(AND($E$3=4),'Marks Entry 4th'!H166,"")))))</f>
        <v/>
      </c>
      <c r="J167" s="379" t="str">
        <f>IF(OR(B167=0,B167=""),"",IF(AND($E$3=1),'Marks Entry 1st'!J166,IF(AND($E$3=2),'Marks Entry 2nd'!J166,IF(AND($E$3=3),'Marks Entry 3rd'!J166,IF(AND($E$3=4),'Marks Entry 4th'!J166,"")))))</f>
        <v/>
      </c>
      <c r="K167" s="379" t="str">
        <f>IF(OR(B167=0,B167=""),"",IF(AND($E$3=1),'Marks Entry 1st'!K166,IF(AND($E$3=2),'Marks Entry 2nd'!K166,IF(AND($E$3=3),'Marks Entry 3rd'!K166,IF(AND($E$3=4),'Marks Entry 4th'!K166,"")))))</f>
        <v/>
      </c>
      <c r="L167" s="180" t="str">
        <f>IF(OR($E167="",$G167=""),"",IF(AND($E$3=1),'Marks Entry 1st'!L166,IF(AND($E$3=2),'Marks Entry 2nd'!L166,IF(AND($E$3=3),'Marks Entry 3rd'!L166,IF(AND($E$3=4),'Marks Entry 4th'!L166,"")))))</f>
        <v/>
      </c>
      <c r="M167" s="180" t="str">
        <f>IF(OR($E167="",$G167=""),"",IF(AND($E$3=1),'Marks Entry 1st'!M166,IF(AND($E$3=2),'Marks Entry 2nd'!M166,IF(AND($E$3=3),'Marks Entry 3rd'!M166,IF(AND($E$3=4),'Marks Entry 4th'!M166,"")))))</f>
        <v/>
      </c>
      <c r="N167" s="87" t="str">
        <f t="shared" si="151"/>
        <v/>
      </c>
      <c r="O167" s="180" t="str">
        <f>IF(OR($E167="",$G167=""),"",IF(AND($E$3=1),'Marks Entry 1st'!N166,IF(AND($E$3=2),'Marks Entry 2nd'!N166,IF(AND($E$3=3),'Marks Entry 3rd'!N166,IF(AND($E$3=4),'Marks Entry 4th'!N166,"")))))</f>
        <v/>
      </c>
      <c r="P167" s="180" t="str">
        <f>IF(OR($E167="",$G167=""),"",IF(AND($E$3=1),'Marks Entry 1st'!O166,IF(AND($E$3=2),'Marks Entry 2nd'!O166,IF(AND($E$3=3),'Marks Entry 3rd'!O166,IF(AND($E$3=4),'Marks Entry 4th'!O166,"")))))</f>
        <v/>
      </c>
      <c r="Q167" s="180" t="str">
        <f>IF(OR($E167="",$G167=""),"",IF(AND($E$3=1),'Marks Entry 1st'!P166,IF(AND($E$3=2),'Marks Entry 2nd'!P166,IF(AND($E$3=3),'Marks Entry 3rd'!P166,IF(AND($E$3=4),'Marks Entry 4th'!P166,"")))))</f>
        <v/>
      </c>
      <c r="R167" s="91" t="str">
        <f t="shared" si="152"/>
        <v/>
      </c>
      <c r="S167" s="87">
        <f t="shared" si="153"/>
        <v>0</v>
      </c>
      <c r="T167" s="93" t="str">
        <f>IF(OR($E167="",$G167=""),"",IF(AND($E$3=1),'Marks Entry 1st'!Q166,IF(AND($E$3=2),'Marks Entry 2nd'!Q166,IF(AND($E$3=3),'Marks Entry 3rd'!Q166,IF(AND($E$3=4),'Marks Entry 4th'!Q166,"")))))</f>
        <v/>
      </c>
      <c r="U167" s="93" t="str">
        <f>IF(OR($E167="",$G167=""),"",IF(AND($E$3=1),'Marks Entry 1st'!R166,IF(AND($E$3=2),'Marks Entry 2nd'!R166,IF(AND($E$3=3),'Marks Entry 3rd'!R166,IF(AND($E$3=4),'Marks Entry 4th'!R166,"")))))</f>
        <v/>
      </c>
      <c r="V167" s="93" t="str">
        <f>IF(OR($E167="",$G167=""),"",IF(AND($E$3=1),'Marks Entry 1st'!S166,IF(AND($E$3=2),'Marks Entry 2nd'!S166,IF(AND($E$3=3),'Marks Entry 3rd'!S166,IF(AND($E$3=4),'Marks Entry 4th'!S166,"")))))</f>
        <v/>
      </c>
      <c r="W167" s="92" t="str">
        <f t="shared" si="154"/>
        <v/>
      </c>
      <c r="X167" s="87" t="str">
        <f t="shared" si="155"/>
        <v/>
      </c>
      <c r="Y167" s="144">
        <f t="shared" si="156"/>
        <v>0</v>
      </c>
      <c r="Z167" s="144" t="str">
        <f t="shared" si="157"/>
        <v/>
      </c>
      <c r="AA167" s="144" t="str">
        <f t="shared" si="130"/>
        <v/>
      </c>
      <c r="AB167" s="144" t="str">
        <f t="shared" si="158"/>
        <v/>
      </c>
      <c r="AC167" s="144" t="str">
        <f t="shared" si="131"/>
        <v/>
      </c>
      <c r="AD167" s="148" t="str">
        <f t="shared" si="132"/>
        <v/>
      </c>
      <c r="AE167" s="180" t="str">
        <f>IF(OR($E167="",$G167=""),"",IF(AND($E$3=1),'Marks Entry 1st'!T166,IF(AND($E$3=2),'Marks Entry 2nd'!T166,IF(AND($E$3=3),'Marks Entry 3rd'!T166,IF(AND($E$3=4),'Marks Entry 4th'!T166,"")))))</f>
        <v/>
      </c>
      <c r="AF167" s="180" t="str">
        <f>IF(OR($E167="",$G167=""),"",IF(AND($E$3=1),'Marks Entry 1st'!U166,IF(AND($E$3=2),'Marks Entry 2nd'!U166,IF(AND($E$3=3),'Marks Entry 3rd'!U166,IF(AND($E$3=4),'Marks Entry 4th'!U166,"")))))</f>
        <v/>
      </c>
      <c r="AG167" s="87" t="str">
        <f t="shared" si="159"/>
        <v/>
      </c>
      <c r="AH167" s="180" t="str">
        <f>IF(OR($E167="",$G167=""),"",IF(AND($E$3=1),'Marks Entry 1st'!V166,IF(AND($E$3=2),'Marks Entry 2nd'!V166,IF(AND($E$3=3),'Marks Entry 3rd'!V166,IF(AND($E$3=4),'Marks Entry 4th'!V166,"")))))</f>
        <v/>
      </c>
      <c r="AI167" s="180" t="str">
        <f>IF(OR($E167="",$G167=""),"",IF(AND($E$3=1),'Marks Entry 1st'!W166,IF(AND($E$3=2),'Marks Entry 2nd'!W166,IF(AND($E$3=3),'Marks Entry 3rd'!W166,IF(AND($E$3=4),'Marks Entry 4th'!W166,"")))))</f>
        <v/>
      </c>
      <c r="AJ167" s="180" t="str">
        <f>IF(OR($E167="",$G167=""),"",IF(AND($E$3=1),'Marks Entry 1st'!X166,IF(AND($E$3=2),'Marks Entry 2nd'!X166,IF(AND($E$3=3),'Marks Entry 3rd'!X166,IF(AND($E$3=4),'Marks Entry 4th'!X166,"")))))</f>
        <v/>
      </c>
      <c r="AK167" s="91" t="str">
        <f t="shared" si="160"/>
        <v/>
      </c>
      <c r="AL167" s="87">
        <f t="shared" si="161"/>
        <v>0</v>
      </c>
      <c r="AM167" s="93" t="str">
        <f>IF(OR($E167="",$G167=""),"",IF(AND($E$3=1),'Marks Entry 1st'!Y166,IF(AND($E$3=2),'Marks Entry 2nd'!Y166,IF(AND($E$3=3),'Marks Entry 3rd'!Y166,IF(AND($E$3=4),'Marks Entry 4th'!Y166,"")))))</f>
        <v/>
      </c>
      <c r="AN167" s="93" t="str">
        <f>IF(OR($E167="",$G167=""),"",IF(AND($E$3=1),'Marks Entry 1st'!Z166,IF(AND($E$3=2),'Marks Entry 2nd'!Z166,IF(AND($E$3=3),'Marks Entry 3rd'!Z166,IF(AND($E$3=4),'Marks Entry 4th'!Z166,"")))))</f>
        <v/>
      </c>
      <c r="AO167" s="93" t="str">
        <f>IF(OR($E167="",$G167=""),"",IF(AND($E$3=1),'Marks Entry 1st'!AA166,IF(AND($E$3=2),'Marks Entry 2nd'!AA166,IF(AND($E$3=3),'Marks Entry 3rd'!AA166,IF(AND($E$3=4),'Marks Entry 4th'!AA166,"")))))</f>
        <v/>
      </c>
      <c r="AP167" s="92" t="str">
        <f t="shared" si="162"/>
        <v/>
      </c>
      <c r="AQ167" s="87" t="str">
        <f t="shared" si="163"/>
        <v/>
      </c>
      <c r="AR167" s="144">
        <f t="shared" si="164"/>
        <v>0</v>
      </c>
      <c r="AS167" s="144" t="str">
        <f t="shared" si="165"/>
        <v/>
      </c>
      <c r="AT167" s="144" t="str">
        <f t="shared" si="133"/>
        <v/>
      </c>
      <c r="AU167" s="144" t="str">
        <f t="shared" si="166"/>
        <v/>
      </c>
      <c r="AV167" s="144" t="str">
        <f t="shared" si="134"/>
        <v/>
      </c>
      <c r="AW167" s="148" t="str">
        <f t="shared" si="135"/>
        <v/>
      </c>
      <c r="AX167" s="180" t="str">
        <f>IF(OR($E167="",$G167=""),"",IF(AND($E$3=1),'Marks Entry 1st'!AB166,IF(AND($E$3=2),'Marks Entry 2nd'!AB166,IF(AND($E$3=3),'Marks Entry 3rd'!AB166,IF(AND($E$3=4),'Marks Entry 4th'!AB166,"")))))</f>
        <v/>
      </c>
      <c r="AY167" s="180" t="str">
        <f>IF(OR($E167="",$G167=""),"",IF(AND($E$3=1),'Marks Entry 1st'!AC166,IF(AND($E$3=2),'Marks Entry 2nd'!AC166,IF(AND($E$3=3),'Marks Entry 3rd'!AC166,IF(AND($E$3=4),'Marks Entry 4th'!AC166,"")))))</f>
        <v/>
      </c>
      <c r="AZ167" s="87" t="str">
        <f t="shared" si="167"/>
        <v/>
      </c>
      <c r="BA167" s="180" t="str">
        <f>IF(OR($E167="",$G167=""),"",IF(AND($E$3=1),'Marks Entry 1st'!AD166,IF(AND($E$3=2),'Marks Entry 2nd'!AD166,IF(AND($E$3=3),'Marks Entry 3rd'!AD166,IF(AND($E$3=4),'Marks Entry 4th'!AD166,"")))))</f>
        <v/>
      </c>
      <c r="BB167" s="180" t="str">
        <f>IF(OR($E167="",$G167=""),"",IF(AND($E$3=1),'Marks Entry 1st'!AE166,IF(AND($E$3=2),'Marks Entry 2nd'!AE166,IF(AND($E$3=3),'Marks Entry 3rd'!AE166,IF(AND($E$3=4),'Marks Entry 4th'!AE166,"")))))</f>
        <v/>
      </c>
      <c r="BC167" s="180" t="str">
        <f>IF(OR($E167="",$G167=""),"",IF(AND($E$3=1),'Marks Entry 1st'!AF166,IF(AND($E$3=2),'Marks Entry 2nd'!AF166,IF(AND($E$3=3),'Marks Entry 3rd'!AF166,IF(AND($E$3=4),'Marks Entry 4th'!AF166,"")))))</f>
        <v/>
      </c>
      <c r="BD167" s="91" t="str">
        <f t="shared" si="168"/>
        <v/>
      </c>
      <c r="BE167" s="87">
        <f t="shared" si="169"/>
        <v>0</v>
      </c>
      <c r="BF167" s="93" t="str">
        <f>IF(OR($E167="",$G167=""),"",IF(AND($E$3=1),'Marks Entry 1st'!AG166,IF(AND($E$3=2),'Marks Entry 2nd'!AG166,IF(AND($E$3=3),'Marks Entry 3rd'!AG166,IF(AND($E$3=4),'Marks Entry 4th'!AG166,"")))))</f>
        <v/>
      </c>
      <c r="BG167" s="93" t="str">
        <f>IF(OR($E167="",$G167=""),"",IF(AND($E$3=1),'Marks Entry 1st'!AH166,IF(AND($E$3=2),'Marks Entry 2nd'!AH166,IF(AND($E$3=3),'Marks Entry 3rd'!AH166,IF(AND($E$3=4),'Marks Entry 4th'!AH166,"")))))</f>
        <v/>
      </c>
      <c r="BH167" s="93" t="str">
        <f>IF(OR($E167="",$G167=""),"",IF(AND($E$3=1),'Marks Entry 1st'!AI166,IF(AND($E$3=2),'Marks Entry 2nd'!AI166,IF(AND($E$3=3),'Marks Entry 3rd'!AI166,IF(AND($E$3=4),'Marks Entry 4th'!AI166,"")))))</f>
        <v/>
      </c>
      <c r="BI167" s="92" t="str">
        <f t="shared" si="170"/>
        <v/>
      </c>
      <c r="BJ167" s="87" t="str">
        <f t="shared" si="171"/>
        <v/>
      </c>
      <c r="BK167" s="144">
        <f t="shared" si="172"/>
        <v>0</v>
      </c>
      <c r="BL167" s="144" t="str">
        <f t="shared" si="173"/>
        <v/>
      </c>
      <c r="BM167" s="144" t="str">
        <f t="shared" si="136"/>
        <v/>
      </c>
      <c r="BN167" s="144" t="str">
        <f t="shared" si="174"/>
        <v/>
      </c>
      <c r="BO167" s="144" t="str">
        <f t="shared" si="137"/>
        <v/>
      </c>
      <c r="BP167" s="148" t="str">
        <f t="shared" si="138"/>
        <v/>
      </c>
      <c r="BQ167" s="180" t="str">
        <f>IF(OR($E167="",$G167=""),"",IF(AND($E$3=1),'Marks Entry 1st'!AJ166,IF(AND($E$3=2),'Marks Entry 2nd'!AJ166,IF(AND($E$3=3),'Marks Entry 3rd'!AJ166,IF(AND($E$3=4),'Marks Entry 4th'!AJ166,"")))))</f>
        <v/>
      </c>
      <c r="BR167" s="180" t="str">
        <f>IF(OR($E167="",$G167=""),"",IF(AND($E$3=1),'Marks Entry 1st'!AK166,IF(AND($E$3=2),'Marks Entry 2nd'!AK166,IF(AND($E$3=3),'Marks Entry 3rd'!AK166,IF(AND($E$3=4),'Marks Entry 4th'!AK166,"")))))</f>
        <v/>
      </c>
      <c r="BS167" s="87" t="str">
        <f t="shared" si="175"/>
        <v/>
      </c>
      <c r="BT167" s="180" t="str">
        <f>IF(OR($E167="",$G167=""),"",IF(AND($E$3=1),'Marks Entry 1st'!AL166,IF(AND($E$3=2),'Marks Entry 2nd'!AL166,IF(AND($E$3=3),'Marks Entry 3rd'!AL166,IF(AND($E$3=4),'Marks Entry 4th'!AL166,"")))))</f>
        <v/>
      </c>
      <c r="BU167" s="180" t="str">
        <f>IF(OR($E167="",$G167=""),"",IF(AND($E$3=1),'Marks Entry 1st'!AM166,IF(AND($E$3=2),'Marks Entry 2nd'!AM166,IF(AND($E$3=3),'Marks Entry 3rd'!AM166,IF(AND($E$3=4),'Marks Entry 4th'!AM166,"")))))</f>
        <v/>
      </c>
      <c r="BV167" s="180" t="str">
        <f>IF(OR($E167="",$G167=""),"",IF(AND($E$3=1),'Marks Entry 1st'!AN166,IF(AND($E$3=2),'Marks Entry 2nd'!AN166,IF(AND($E$3=3),'Marks Entry 3rd'!AN166,IF(AND($E$3=4),'Marks Entry 4th'!AN166,"")))))</f>
        <v/>
      </c>
      <c r="BW167" s="91" t="str">
        <f t="shared" si="176"/>
        <v/>
      </c>
      <c r="BX167" s="87">
        <f t="shared" si="177"/>
        <v>0</v>
      </c>
      <c r="BY167" s="93" t="str">
        <f>IF(OR($E167="",$G167=""),"",IF(AND($E$3=1),'Marks Entry 1st'!AO166,IF(AND($E$3=2),'Marks Entry 2nd'!AO166,IF(AND($E$3=3),'Marks Entry 3rd'!AO166,IF(AND($E$3=4),'Marks Entry 4th'!AO166,"")))))</f>
        <v/>
      </c>
      <c r="BZ167" s="93" t="str">
        <f>IF(OR($E167="",$G167=""),"",IF(AND($E$3=1),'Marks Entry 1st'!AP166,IF(AND($E$3=2),'Marks Entry 2nd'!AP166,IF(AND($E$3=3),'Marks Entry 3rd'!AP166,IF(AND($E$3=4),'Marks Entry 4th'!AP166,"")))))</f>
        <v/>
      </c>
      <c r="CA167" s="93" t="str">
        <f>IF(OR($E167="",$G167=""),"",IF(AND($E$3=1),'Marks Entry 1st'!AQ166,IF(AND($E$3=2),'Marks Entry 2nd'!AQ166,IF(AND($E$3=3),'Marks Entry 3rd'!AQ166,IF(AND($E$3=4),'Marks Entry 4th'!AQ166,"")))))</f>
        <v/>
      </c>
      <c r="CB167" s="92" t="str">
        <f t="shared" si="178"/>
        <v/>
      </c>
      <c r="CC167" s="87" t="str">
        <f t="shared" si="179"/>
        <v/>
      </c>
      <c r="CD167" s="144">
        <f t="shared" si="180"/>
        <v>0</v>
      </c>
      <c r="CE167" s="144" t="str">
        <f t="shared" si="181"/>
        <v/>
      </c>
      <c r="CF167" s="144" t="str">
        <f t="shared" si="139"/>
        <v/>
      </c>
      <c r="CG167" s="144" t="str">
        <f t="shared" si="182"/>
        <v/>
      </c>
      <c r="CH167" s="144" t="str">
        <f t="shared" si="140"/>
        <v/>
      </c>
      <c r="CI167" s="148" t="str">
        <f t="shared" si="141"/>
        <v/>
      </c>
      <c r="CJ167" s="380" t="str">
        <f>IF(OR($E167="",$G167=""),"",IF(AND($E$3=1),'Marks Entry 1st'!AR166,IF(AND($E$3=2),'Marks Entry 2nd'!AR166,IF(AND($E$3=3),'Marks Entry 3rd'!AR166,IF(AND($E$3=4),'Marks Entry 4th'!AR166,"")))))</f>
        <v/>
      </c>
      <c r="CK167" s="380" t="str">
        <f>IF(OR($E167="",$G167=""),"",IF(AND($E$3=1),'Marks Entry 1st'!AS166,IF(AND($E$3=2),'Marks Entry 2nd'!AS166,IF(AND($E$3=3),'Marks Entry 3rd'!AS166,IF(AND($E$3=4),'Marks Entry 4th'!AS166,"")))))</f>
        <v/>
      </c>
      <c r="CL167" s="380" t="str">
        <f>IF(OR($E167="",$G167=""),"",IF(AND($E$3=1),'Marks Entry 1st'!AT166,IF(AND($E$3=2),'Marks Entry 2nd'!AT166,IF(AND($E$3=3),'Marks Entry 3rd'!AT166,IF(AND($E$3=4),'Marks Entry 4th'!AT166,"")))))</f>
        <v/>
      </c>
      <c r="CM167" s="181" t="str">
        <f t="shared" si="183"/>
        <v/>
      </c>
      <c r="CN167" s="182">
        <f t="shared" si="184"/>
        <v>0</v>
      </c>
      <c r="CO167" s="182" t="str">
        <f t="shared" si="185"/>
        <v/>
      </c>
      <c r="CP167" s="182" t="str">
        <f t="shared" si="186"/>
        <v/>
      </c>
      <c r="CQ167" s="147" t="str">
        <f t="shared" si="142"/>
        <v/>
      </c>
      <c r="CR167" s="380" t="str">
        <f>IF(OR($E167="",$G167=""),"",IF(AND($E$3=1),'Marks Entry 1st'!AU166,IF(AND($E$3=2),'Marks Entry 2nd'!AU166,IF(AND($E$3=3),'Marks Entry 3rd'!AU166,IF(AND($E$3=4),'Marks Entry 4th'!AU166,"")))))</f>
        <v/>
      </c>
      <c r="CS167" s="380" t="str">
        <f>IF(OR($E167="",$G167=""),"",IF(AND($E$3=1),'Marks Entry 1st'!AV166,IF(AND($E$3=2),'Marks Entry 2nd'!AV166,IF(AND($E$3=3),'Marks Entry 3rd'!AV166,IF(AND($E$3=4),'Marks Entry 4th'!AV166,"")))))</f>
        <v/>
      </c>
      <c r="CT167" s="380" t="str">
        <f>IF(OR($E167="",$G167=""),"",IF(AND($E$3=1),'Marks Entry 1st'!AW166,IF(AND($E$3=2),'Marks Entry 2nd'!AW166,IF(AND($E$3=3),'Marks Entry 3rd'!AW166,IF(AND($E$3=4),'Marks Entry 4th'!AW166,"")))))</f>
        <v/>
      </c>
      <c r="CU167" s="181" t="str">
        <f t="shared" si="187"/>
        <v/>
      </c>
      <c r="CV167" s="182">
        <f t="shared" si="188"/>
        <v>0</v>
      </c>
      <c r="CW167" s="182" t="str">
        <f t="shared" si="189"/>
        <v/>
      </c>
      <c r="CX167" s="182" t="str">
        <f t="shared" si="190"/>
        <v/>
      </c>
      <c r="CY167" s="147" t="str">
        <f t="shared" si="143"/>
        <v/>
      </c>
      <c r="CZ167" s="380" t="str">
        <f>IF(OR($E167="",$G167=""),"",IF(AND($E$3=1),'Marks Entry 1st'!AX166,IF(AND($E$3=2),'Marks Entry 2nd'!AX166,IF(AND($E$3=3),'Marks Entry 3rd'!AX166,IF(AND($E$3=4),'Marks Entry 4th'!AX166,"")))))</f>
        <v/>
      </c>
      <c r="DA167" s="380" t="str">
        <f>IF(OR($E167="",$G167=""),"",IF(AND($E$3=1),'Marks Entry 1st'!AY166,IF(AND($E$3=2),'Marks Entry 2nd'!AY166,IF(AND($E$3=3),'Marks Entry 3rd'!AY166,IF(AND($E$3=4),'Marks Entry 4th'!AY166,"")))))</f>
        <v/>
      </c>
      <c r="DB167" s="380" t="str">
        <f>IF(OR($E167="",$G167=""),"",IF(AND($E$3=1),'Marks Entry 1st'!AZ166,IF(AND($E$3=2),'Marks Entry 2nd'!AZ166,IF(AND($E$3=3),'Marks Entry 3rd'!AZ166,IF(AND($E$3=4),'Marks Entry 4th'!AZ166,"")))))</f>
        <v/>
      </c>
      <c r="DC167" s="181" t="str">
        <f t="shared" si="191"/>
        <v/>
      </c>
      <c r="DD167" s="182">
        <f t="shared" si="192"/>
        <v>0</v>
      </c>
      <c r="DE167" s="182" t="str">
        <f t="shared" si="193"/>
        <v/>
      </c>
      <c r="DF167" s="182" t="str">
        <f t="shared" si="194"/>
        <v/>
      </c>
      <c r="DG167" s="147" t="str">
        <f t="shared" si="144"/>
        <v/>
      </c>
      <c r="DH167" s="104" t="str">
        <f t="shared" si="145"/>
        <v/>
      </c>
      <c r="DI167" s="105" t="str">
        <f t="shared" si="146"/>
        <v/>
      </c>
      <c r="DJ167" s="111" t="str">
        <f t="shared" si="147"/>
        <v/>
      </c>
      <c r="DK167" s="112" t="str">
        <f t="shared" si="148"/>
        <v/>
      </c>
      <c r="DL167" s="386" t="str">
        <f t="shared" si="149"/>
        <v/>
      </c>
      <c r="DM167" s="72" t="str">
        <f>IF(OR($E167="",$G167=""),"",IF(AND($E$3=1),'Marks Entry 1st'!BA166,IF(AND($E$3=2),'Marks Entry 2nd'!BA166,IF(AND($E$3=3),'Marks Entry 3rd'!BA166,IF(AND($E$3=4),'Marks Entry 4th'!BA166,"")))))</f>
        <v/>
      </c>
      <c r="DN167" s="72" t="str">
        <f>IF(OR($E167="",$G167=""),"",IF(AND($E$3=1),'Marks Entry 1st'!BB166,IF(AND($E$3=2),'Marks Entry 2nd'!BB166,IF(AND($E$3=3),'Marks Entry 3rd'!BB166,IF(AND($E$3=4),'Marks Entry 4th'!BB166,"")))))</f>
        <v/>
      </c>
      <c r="DO167" s="328" t="str">
        <f t="shared" si="150"/>
        <v/>
      </c>
      <c r="DP167" s="73"/>
      <c r="DW167" s="75">
        <f>IF(AND($E$3=1),'Marks Entry 1st'!I166,IF(AND($E$3=2),'Marks Entry 2nd'!I166,IF(AND($E$3=3),'Marks Entry 3rd'!I166,IF(AND($E$3=4),'Marks Entry 4th'!I166,""))))</f>
        <v>0</v>
      </c>
    </row>
    <row r="168" spans="1:127" ht="18.899999999999999" customHeight="1">
      <c r="A168" s="94">
        <v>161</v>
      </c>
      <c r="B168" s="94" t="str">
        <f>IF(OR(DW168=0,DW168=""),"",IF(AND($E$3=1),'Marks Entry 1st'!I167,IF(AND($E$3=2),'Marks Entry 2nd'!I167,IF(AND($E$3=3),'Marks Entry 3rd'!I167,IF(AND($E$3=4),'Marks Entry 4th'!I167,"")))))</f>
        <v/>
      </c>
      <c r="C168" s="95" t="str">
        <f>IF(OR(B168=0,B168=""),"",IF(AND($E$3=1),'Marks Entry 1st'!B167,IF(AND($E$3=2),'Marks Entry 2nd'!B167,IF(AND($E$3=3),'Marks Entry 3rd'!B167,IF(AND($E$3=4),'Marks Entry 4th'!B167,"")))))</f>
        <v/>
      </c>
      <c r="D168" s="95" t="str">
        <f>IF(OR(B168=0,B168=""),"",IF(AND($E$3=1),'Marks Entry 1st'!C167,IF(AND($E$3=2),'Marks Entry 2nd'!C167,IF(AND($E$3=3),'Marks Entry 3rd'!C167,IF(AND($E$3=4),'Marks Entry 4th'!C167,"")))))</f>
        <v/>
      </c>
      <c r="E168" s="96" t="str">
        <f>IF(OR(B168=0,B168=""),"",IF(AND($E$3=1),'Marks Entry 1st'!E167,IF(AND($E$3=2),'Marks Entry 2nd'!E167,IF(AND($E$3=3),'Marks Entry 3rd'!E167,IF(AND($E$3=4),'Marks Entry 4th'!E167,"")))))</f>
        <v/>
      </c>
      <c r="F168" s="95" t="str">
        <f>IF(OR(B168=0,B168=""),"",IF(AND($E$3=1),'Marks Entry 1st'!D167,IF(AND($E$3=2),'Marks Entry 2nd'!D167,IF(AND($E$3=3),'Marks Entry 3rd'!D167,IF(AND($E$3=4),'Marks Entry 4th'!D167,"")))))</f>
        <v/>
      </c>
      <c r="G168" s="90" t="str">
        <f>IF(OR(B168=0,B168=""),"",IF(AND($E$3=1),'Marks Entry 1st'!F167,IF(AND($E$3=2),'Marks Entry 2nd'!F167,IF(AND($E$3=3),'Marks Entry 3rd'!F167,IF(AND($E$3=4),'Marks Entry 4th'!F167,"")))))</f>
        <v/>
      </c>
      <c r="H168" s="90" t="str">
        <f>IF(OR(B168=0,B168=""),"",IF(AND($E$3=1),'Marks Entry 1st'!G167,IF(AND($E$3=2),'Marks Entry 2nd'!G167,IF(AND($E$3=3),'Marks Entry 3rd'!G167,IF(AND($E$3=4),'Marks Entry 4th'!G167,"")))))</f>
        <v/>
      </c>
      <c r="I168" s="90" t="str">
        <f>IF(OR(B168=0,B168=""),"",IF(AND($E$3=1),'Marks Entry 1st'!H167,IF(AND($E$3=2),'Marks Entry 2nd'!H167,IF(AND($E$3=3),'Marks Entry 3rd'!H167,IF(AND($E$3=4),'Marks Entry 4th'!H167,"")))))</f>
        <v/>
      </c>
      <c r="J168" s="379" t="str">
        <f>IF(OR(B168=0,B168=""),"",IF(AND($E$3=1),'Marks Entry 1st'!J167,IF(AND($E$3=2),'Marks Entry 2nd'!J167,IF(AND($E$3=3),'Marks Entry 3rd'!J167,IF(AND($E$3=4),'Marks Entry 4th'!J167,"")))))</f>
        <v/>
      </c>
      <c r="K168" s="379" t="str">
        <f>IF(OR(B168=0,B168=""),"",IF(AND($E$3=1),'Marks Entry 1st'!K167,IF(AND($E$3=2),'Marks Entry 2nd'!K167,IF(AND($E$3=3),'Marks Entry 3rd'!K167,IF(AND($E$3=4),'Marks Entry 4th'!K167,"")))))</f>
        <v/>
      </c>
      <c r="L168" s="180" t="str">
        <f>IF(OR($E168="",$G168=""),"",IF(AND($E$3=1),'Marks Entry 1st'!L167,IF(AND($E$3=2),'Marks Entry 2nd'!L167,IF(AND($E$3=3),'Marks Entry 3rd'!L167,IF(AND($E$3=4),'Marks Entry 4th'!L167,"")))))</f>
        <v/>
      </c>
      <c r="M168" s="180" t="str">
        <f>IF(OR($E168="",$G168=""),"",IF(AND($E$3=1),'Marks Entry 1st'!M167,IF(AND($E$3=2),'Marks Entry 2nd'!M167,IF(AND($E$3=3),'Marks Entry 3rd'!M167,IF(AND($E$3=4),'Marks Entry 4th'!M167,"")))))</f>
        <v/>
      </c>
      <c r="N168" s="87" t="str">
        <f t="shared" si="151"/>
        <v/>
      </c>
      <c r="O168" s="180" t="str">
        <f>IF(OR($E168="",$G168=""),"",IF(AND($E$3=1),'Marks Entry 1st'!N167,IF(AND($E$3=2),'Marks Entry 2nd'!N167,IF(AND($E$3=3),'Marks Entry 3rd'!N167,IF(AND($E$3=4),'Marks Entry 4th'!N167,"")))))</f>
        <v/>
      </c>
      <c r="P168" s="180" t="str">
        <f>IF(OR($E168="",$G168=""),"",IF(AND($E$3=1),'Marks Entry 1st'!O167,IF(AND($E$3=2),'Marks Entry 2nd'!O167,IF(AND($E$3=3),'Marks Entry 3rd'!O167,IF(AND($E$3=4),'Marks Entry 4th'!O167,"")))))</f>
        <v/>
      </c>
      <c r="Q168" s="180" t="str">
        <f>IF(OR($E168="",$G168=""),"",IF(AND($E$3=1),'Marks Entry 1st'!P167,IF(AND($E$3=2),'Marks Entry 2nd'!P167,IF(AND($E$3=3),'Marks Entry 3rd'!P167,IF(AND($E$3=4),'Marks Entry 4th'!P167,"")))))</f>
        <v/>
      </c>
      <c r="R168" s="91" t="str">
        <f t="shared" si="152"/>
        <v/>
      </c>
      <c r="S168" s="87">
        <f t="shared" si="153"/>
        <v>0</v>
      </c>
      <c r="T168" s="93" t="str">
        <f>IF(OR($E168="",$G168=""),"",IF(AND($E$3=1),'Marks Entry 1st'!Q167,IF(AND($E$3=2),'Marks Entry 2nd'!Q167,IF(AND($E$3=3),'Marks Entry 3rd'!Q167,IF(AND($E$3=4),'Marks Entry 4th'!Q167,"")))))</f>
        <v/>
      </c>
      <c r="U168" s="93" t="str">
        <f>IF(OR($E168="",$G168=""),"",IF(AND($E$3=1),'Marks Entry 1st'!R167,IF(AND($E$3=2),'Marks Entry 2nd'!R167,IF(AND($E$3=3),'Marks Entry 3rd'!R167,IF(AND($E$3=4),'Marks Entry 4th'!R167,"")))))</f>
        <v/>
      </c>
      <c r="V168" s="93" t="str">
        <f>IF(OR($E168="",$G168=""),"",IF(AND($E$3=1),'Marks Entry 1st'!S167,IF(AND($E$3=2),'Marks Entry 2nd'!S167,IF(AND($E$3=3),'Marks Entry 3rd'!S167,IF(AND($E$3=4),'Marks Entry 4th'!S167,"")))))</f>
        <v/>
      </c>
      <c r="W168" s="92" t="str">
        <f t="shared" si="154"/>
        <v/>
      </c>
      <c r="X168" s="87" t="str">
        <f t="shared" si="155"/>
        <v/>
      </c>
      <c r="Y168" s="144">
        <f t="shared" si="156"/>
        <v>0</v>
      </c>
      <c r="Z168" s="144" t="str">
        <f t="shared" si="157"/>
        <v/>
      </c>
      <c r="AA168" s="144" t="str">
        <f t="shared" si="130"/>
        <v/>
      </c>
      <c r="AB168" s="144" t="str">
        <f t="shared" si="158"/>
        <v/>
      </c>
      <c r="AC168" s="144" t="str">
        <f t="shared" si="131"/>
        <v/>
      </c>
      <c r="AD168" s="148" t="str">
        <f t="shared" si="132"/>
        <v/>
      </c>
      <c r="AE168" s="180" t="str">
        <f>IF(OR($E168="",$G168=""),"",IF(AND($E$3=1),'Marks Entry 1st'!T167,IF(AND($E$3=2),'Marks Entry 2nd'!T167,IF(AND($E$3=3),'Marks Entry 3rd'!T167,IF(AND($E$3=4),'Marks Entry 4th'!T167,"")))))</f>
        <v/>
      </c>
      <c r="AF168" s="180" t="str">
        <f>IF(OR($E168="",$G168=""),"",IF(AND($E$3=1),'Marks Entry 1st'!U167,IF(AND($E$3=2),'Marks Entry 2nd'!U167,IF(AND($E$3=3),'Marks Entry 3rd'!U167,IF(AND($E$3=4),'Marks Entry 4th'!U167,"")))))</f>
        <v/>
      </c>
      <c r="AG168" s="87" t="str">
        <f t="shared" si="159"/>
        <v/>
      </c>
      <c r="AH168" s="180" t="str">
        <f>IF(OR($E168="",$G168=""),"",IF(AND($E$3=1),'Marks Entry 1st'!V167,IF(AND($E$3=2),'Marks Entry 2nd'!V167,IF(AND($E$3=3),'Marks Entry 3rd'!V167,IF(AND($E$3=4),'Marks Entry 4th'!V167,"")))))</f>
        <v/>
      </c>
      <c r="AI168" s="180" t="str">
        <f>IF(OR($E168="",$G168=""),"",IF(AND($E$3=1),'Marks Entry 1st'!W167,IF(AND($E$3=2),'Marks Entry 2nd'!W167,IF(AND($E$3=3),'Marks Entry 3rd'!W167,IF(AND($E$3=4),'Marks Entry 4th'!W167,"")))))</f>
        <v/>
      </c>
      <c r="AJ168" s="180" t="str">
        <f>IF(OR($E168="",$G168=""),"",IF(AND($E$3=1),'Marks Entry 1st'!X167,IF(AND($E$3=2),'Marks Entry 2nd'!X167,IF(AND($E$3=3),'Marks Entry 3rd'!X167,IF(AND($E$3=4),'Marks Entry 4th'!X167,"")))))</f>
        <v/>
      </c>
      <c r="AK168" s="91" t="str">
        <f t="shared" si="160"/>
        <v/>
      </c>
      <c r="AL168" s="87">
        <f t="shared" si="161"/>
        <v>0</v>
      </c>
      <c r="AM168" s="93" t="str">
        <f>IF(OR($E168="",$G168=""),"",IF(AND($E$3=1),'Marks Entry 1st'!Y167,IF(AND($E$3=2),'Marks Entry 2nd'!Y167,IF(AND($E$3=3),'Marks Entry 3rd'!Y167,IF(AND($E$3=4),'Marks Entry 4th'!Y167,"")))))</f>
        <v/>
      </c>
      <c r="AN168" s="93" t="str">
        <f>IF(OR($E168="",$G168=""),"",IF(AND($E$3=1),'Marks Entry 1st'!Z167,IF(AND($E$3=2),'Marks Entry 2nd'!Z167,IF(AND($E$3=3),'Marks Entry 3rd'!Z167,IF(AND($E$3=4),'Marks Entry 4th'!Z167,"")))))</f>
        <v/>
      </c>
      <c r="AO168" s="93" t="str">
        <f>IF(OR($E168="",$G168=""),"",IF(AND($E$3=1),'Marks Entry 1st'!AA167,IF(AND($E$3=2),'Marks Entry 2nd'!AA167,IF(AND($E$3=3),'Marks Entry 3rd'!AA167,IF(AND($E$3=4),'Marks Entry 4th'!AA167,"")))))</f>
        <v/>
      </c>
      <c r="AP168" s="92" t="str">
        <f t="shared" si="162"/>
        <v/>
      </c>
      <c r="AQ168" s="87" t="str">
        <f t="shared" si="163"/>
        <v/>
      </c>
      <c r="AR168" s="144">
        <f t="shared" si="164"/>
        <v>0</v>
      </c>
      <c r="AS168" s="144" t="str">
        <f t="shared" si="165"/>
        <v/>
      </c>
      <c r="AT168" s="144" t="str">
        <f t="shared" si="133"/>
        <v/>
      </c>
      <c r="AU168" s="144" t="str">
        <f t="shared" si="166"/>
        <v/>
      </c>
      <c r="AV168" s="144" t="str">
        <f t="shared" si="134"/>
        <v/>
      </c>
      <c r="AW168" s="148" t="str">
        <f t="shared" si="135"/>
        <v/>
      </c>
      <c r="AX168" s="180" t="str">
        <f>IF(OR($E168="",$G168=""),"",IF(AND($E$3=1),'Marks Entry 1st'!AB167,IF(AND($E$3=2),'Marks Entry 2nd'!AB167,IF(AND($E$3=3),'Marks Entry 3rd'!AB167,IF(AND($E$3=4),'Marks Entry 4th'!AB167,"")))))</f>
        <v/>
      </c>
      <c r="AY168" s="180" t="str">
        <f>IF(OR($E168="",$G168=""),"",IF(AND($E$3=1),'Marks Entry 1st'!AC167,IF(AND($E$3=2),'Marks Entry 2nd'!AC167,IF(AND($E$3=3),'Marks Entry 3rd'!AC167,IF(AND($E$3=4),'Marks Entry 4th'!AC167,"")))))</f>
        <v/>
      </c>
      <c r="AZ168" s="87" t="str">
        <f t="shared" si="167"/>
        <v/>
      </c>
      <c r="BA168" s="180" t="str">
        <f>IF(OR($E168="",$G168=""),"",IF(AND($E$3=1),'Marks Entry 1st'!AD167,IF(AND($E$3=2),'Marks Entry 2nd'!AD167,IF(AND($E$3=3),'Marks Entry 3rd'!AD167,IF(AND($E$3=4),'Marks Entry 4th'!AD167,"")))))</f>
        <v/>
      </c>
      <c r="BB168" s="180" t="str">
        <f>IF(OR($E168="",$G168=""),"",IF(AND($E$3=1),'Marks Entry 1st'!AE167,IF(AND($E$3=2),'Marks Entry 2nd'!AE167,IF(AND($E$3=3),'Marks Entry 3rd'!AE167,IF(AND($E$3=4),'Marks Entry 4th'!AE167,"")))))</f>
        <v/>
      </c>
      <c r="BC168" s="180" t="str">
        <f>IF(OR($E168="",$G168=""),"",IF(AND($E$3=1),'Marks Entry 1st'!AF167,IF(AND($E$3=2),'Marks Entry 2nd'!AF167,IF(AND($E$3=3),'Marks Entry 3rd'!AF167,IF(AND($E$3=4),'Marks Entry 4th'!AF167,"")))))</f>
        <v/>
      </c>
      <c r="BD168" s="91" t="str">
        <f t="shared" si="168"/>
        <v/>
      </c>
      <c r="BE168" s="87">
        <f t="shared" si="169"/>
        <v>0</v>
      </c>
      <c r="BF168" s="93" t="str">
        <f>IF(OR($E168="",$G168=""),"",IF(AND($E$3=1),'Marks Entry 1st'!AG167,IF(AND($E$3=2),'Marks Entry 2nd'!AG167,IF(AND($E$3=3),'Marks Entry 3rd'!AG167,IF(AND($E$3=4),'Marks Entry 4th'!AG167,"")))))</f>
        <v/>
      </c>
      <c r="BG168" s="93" t="str">
        <f>IF(OR($E168="",$G168=""),"",IF(AND($E$3=1),'Marks Entry 1st'!AH167,IF(AND($E$3=2),'Marks Entry 2nd'!AH167,IF(AND($E$3=3),'Marks Entry 3rd'!AH167,IF(AND($E$3=4),'Marks Entry 4th'!AH167,"")))))</f>
        <v/>
      </c>
      <c r="BH168" s="93" t="str">
        <f>IF(OR($E168="",$G168=""),"",IF(AND($E$3=1),'Marks Entry 1st'!AI167,IF(AND($E$3=2),'Marks Entry 2nd'!AI167,IF(AND($E$3=3),'Marks Entry 3rd'!AI167,IF(AND($E$3=4),'Marks Entry 4th'!AI167,"")))))</f>
        <v/>
      </c>
      <c r="BI168" s="92" t="str">
        <f t="shared" si="170"/>
        <v/>
      </c>
      <c r="BJ168" s="87" t="str">
        <f t="shared" si="171"/>
        <v/>
      </c>
      <c r="BK168" s="144">
        <f t="shared" si="172"/>
        <v>0</v>
      </c>
      <c r="BL168" s="144" t="str">
        <f t="shared" si="173"/>
        <v/>
      </c>
      <c r="BM168" s="144" t="str">
        <f t="shared" si="136"/>
        <v/>
      </c>
      <c r="BN168" s="144" t="str">
        <f t="shared" si="174"/>
        <v/>
      </c>
      <c r="BO168" s="144" t="str">
        <f t="shared" si="137"/>
        <v/>
      </c>
      <c r="BP168" s="148" t="str">
        <f t="shared" si="138"/>
        <v/>
      </c>
      <c r="BQ168" s="180" t="str">
        <f>IF(OR($E168="",$G168=""),"",IF(AND($E$3=1),'Marks Entry 1st'!AJ167,IF(AND($E$3=2),'Marks Entry 2nd'!AJ167,IF(AND($E$3=3),'Marks Entry 3rd'!AJ167,IF(AND($E$3=4),'Marks Entry 4th'!AJ167,"")))))</f>
        <v/>
      </c>
      <c r="BR168" s="180" t="str">
        <f>IF(OR($E168="",$G168=""),"",IF(AND($E$3=1),'Marks Entry 1st'!AK167,IF(AND($E$3=2),'Marks Entry 2nd'!AK167,IF(AND($E$3=3),'Marks Entry 3rd'!AK167,IF(AND($E$3=4),'Marks Entry 4th'!AK167,"")))))</f>
        <v/>
      </c>
      <c r="BS168" s="87" t="str">
        <f t="shared" si="175"/>
        <v/>
      </c>
      <c r="BT168" s="180" t="str">
        <f>IF(OR($E168="",$G168=""),"",IF(AND($E$3=1),'Marks Entry 1st'!AL167,IF(AND($E$3=2),'Marks Entry 2nd'!AL167,IF(AND($E$3=3),'Marks Entry 3rd'!AL167,IF(AND($E$3=4),'Marks Entry 4th'!AL167,"")))))</f>
        <v/>
      </c>
      <c r="BU168" s="180" t="str">
        <f>IF(OR($E168="",$G168=""),"",IF(AND($E$3=1),'Marks Entry 1st'!AM167,IF(AND($E$3=2),'Marks Entry 2nd'!AM167,IF(AND($E$3=3),'Marks Entry 3rd'!AM167,IF(AND($E$3=4),'Marks Entry 4th'!AM167,"")))))</f>
        <v/>
      </c>
      <c r="BV168" s="180" t="str">
        <f>IF(OR($E168="",$G168=""),"",IF(AND($E$3=1),'Marks Entry 1st'!AN167,IF(AND($E$3=2),'Marks Entry 2nd'!AN167,IF(AND($E$3=3),'Marks Entry 3rd'!AN167,IF(AND($E$3=4),'Marks Entry 4th'!AN167,"")))))</f>
        <v/>
      </c>
      <c r="BW168" s="91" t="str">
        <f t="shared" si="176"/>
        <v/>
      </c>
      <c r="BX168" s="87">
        <f t="shared" si="177"/>
        <v>0</v>
      </c>
      <c r="BY168" s="93" t="str">
        <f>IF(OR($E168="",$G168=""),"",IF(AND($E$3=1),'Marks Entry 1st'!AO167,IF(AND($E$3=2),'Marks Entry 2nd'!AO167,IF(AND($E$3=3),'Marks Entry 3rd'!AO167,IF(AND($E$3=4),'Marks Entry 4th'!AO167,"")))))</f>
        <v/>
      </c>
      <c r="BZ168" s="93" t="str">
        <f>IF(OR($E168="",$G168=""),"",IF(AND($E$3=1),'Marks Entry 1st'!AP167,IF(AND($E$3=2),'Marks Entry 2nd'!AP167,IF(AND($E$3=3),'Marks Entry 3rd'!AP167,IF(AND($E$3=4),'Marks Entry 4th'!AP167,"")))))</f>
        <v/>
      </c>
      <c r="CA168" s="93" t="str">
        <f>IF(OR($E168="",$G168=""),"",IF(AND($E$3=1),'Marks Entry 1st'!AQ167,IF(AND($E$3=2),'Marks Entry 2nd'!AQ167,IF(AND($E$3=3),'Marks Entry 3rd'!AQ167,IF(AND($E$3=4),'Marks Entry 4th'!AQ167,"")))))</f>
        <v/>
      </c>
      <c r="CB168" s="92" t="str">
        <f t="shared" si="178"/>
        <v/>
      </c>
      <c r="CC168" s="87" t="str">
        <f t="shared" si="179"/>
        <v/>
      </c>
      <c r="CD168" s="144">
        <f t="shared" si="180"/>
        <v>0</v>
      </c>
      <c r="CE168" s="144" t="str">
        <f t="shared" si="181"/>
        <v/>
      </c>
      <c r="CF168" s="144" t="str">
        <f t="shared" si="139"/>
        <v/>
      </c>
      <c r="CG168" s="144" t="str">
        <f t="shared" si="182"/>
        <v/>
      </c>
      <c r="CH168" s="144" t="str">
        <f t="shared" si="140"/>
        <v/>
      </c>
      <c r="CI168" s="148" t="str">
        <f t="shared" si="141"/>
        <v/>
      </c>
      <c r="CJ168" s="380" t="str">
        <f>IF(OR($E168="",$G168=""),"",IF(AND($E$3=1),'Marks Entry 1st'!AR167,IF(AND($E$3=2),'Marks Entry 2nd'!AR167,IF(AND($E$3=3),'Marks Entry 3rd'!AR167,IF(AND($E$3=4),'Marks Entry 4th'!AR167,"")))))</f>
        <v/>
      </c>
      <c r="CK168" s="380" t="str">
        <f>IF(OR($E168="",$G168=""),"",IF(AND($E$3=1),'Marks Entry 1st'!AS167,IF(AND($E$3=2),'Marks Entry 2nd'!AS167,IF(AND($E$3=3),'Marks Entry 3rd'!AS167,IF(AND($E$3=4),'Marks Entry 4th'!AS167,"")))))</f>
        <v/>
      </c>
      <c r="CL168" s="380" t="str">
        <f>IF(OR($E168="",$G168=""),"",IF(AND($E$3=1),'Marks Entry 1st'!AT167,IF(AND($E$3=2),'Marks Entry 2nd'!AT167,IF(AND($E$3=3),'Marks Entry 3rd'!AT167,IF(AND($E$3=4),'Marks Entry 4th'!AT167,"")))))</f>
        <v/>
      </c>
      <c r="CM168" s="181" t="str">
        <f t="shared" si="183"/>
        <v/>
      </c>
      <c r="CN168" s="182">
        <f t="shared" si="184"/>
        <v>0</v>
      </c>
      <c r="CO168" s="182" t="str">
        <f t="shared" si="185"/>
        <v/>
      </c>
      <c r="CP168" s="182" t="str">
        <f t="shared" si="186"/>
        <v/>
      </c>
      <c r="CQ168" s="147" t="str">
        <f t="shared" si="142"/>
        <v/>
      </c>
      <c r="CR168" s="380" t="str">
        <f>IF(OR($E168="",$G168=""),"",IF(AND($E$3=1),'Marks Entry 1st'!AU167,IF(AND($E$3=2),'Marks Entry 2nd'!AU167,IF(AND($E$3=3),'Marks Entry 3rd'!AU167,IF(AND($E$3=4),'Marks Entry 4th'!AU167,"")))))</f>
        <v/>
      </c>
      <c r="CS168" s="380" t="str">
        <f>IF(OR($E168="",$G168=""),"",IF(AND($E$3=1),'Marks Entry 1st'!AV167,IF(AND($E$3=2),'Marks Entry 2nd'!AV167,IF(AND($E$3=3),'Marks Entry 3rd'!AV167,IF(AND($E$3=4),'Marks Entry 4th'!AV167,"")))))</f>
        <v/>
      </c>
      <c r="CT168" s="380" t="str">
        <f>IF(OR($E168="",$G168=""),"",IF(AND($E$3=1),'Marks Entry 1st'!AW167,IF(AND($E$3=2),'Marks Entry 2nd'!AW167,IF(AND($E$3=3),'Marks Entry 3rd'!AW167,IF(AND($E$3=4),'Marks Entry 4th'!AW167,"")))))</f>
        <v/>
      </c>
      <c r="CU168" s="181" t="str">
        <f t="shared" si="187"/>
        <v/>
      </c>
      <c r="CV168" s="182">
        <f t="shared" si="188"/>
        <v>0</v>
      </c>
      <c r="CW168" s="182" t="str">
        <f t="shared" si="189"/>
        <v/>
      </c>
      <c r="CX168" s="182" t="str">
        <f t="shared" si="190"/>
        <v/>
      </c>
      <c r="CY168" s="147" t="str">
        <f t="shared" si="143"/>
        <v/>
      </c>
      <c r="CZ168" s="380" t="str">
        <f>IF(OR($E168="",$G168=""),"",IF(AND($E$3=1),'Marks Entry 1st'!AX167,IF(AND($E$3=2),'Marks Entry 2nd'!AX167,IF(AND($E$3=3),'Marks Entry 3rd'!AX167,IF(AND($E$3=4),'Marks Entry 4th'!AX167,"")))))</f>
        <v/>
      </c>
      <c r="DA168" s="380" t="str">
        <f>IF(OR($E168="",$G168=""),"",IF(AND($E$3=1),'Marks Entry 1st'!AY167,IF(AND($E$3=2),'Marks Entry 2nd'!AY167,IF(AND($E$3=3),'Marks Entry 3rd'!AY167,IF(AND($E$3=4),'Marks Entry 4th'!AY167,"")))))</f>
        <v/>
      </c>
      <c r="DB168" s="380" t="str">
        <f>IF(OR($E168="",$G168=""),"",IF(AND($E$3=1),'Marks Entry 1st'!AZ167,IF(AND($E$3=2),'Marks Entry 2nd'!AZ167,IF(AND($E$3=3),'Marks Entry 3rd'!AZ167,IF(AND($E$3=4),'Marks Entry 4th'!AZ167,"")))))</f>
        <v/>
      </c>
      <c r="DC168" s="181" t="str">
        <f t="shared" si="191"/>
        <v/>
      </c>
      <c r="DD168" s="182">
        <f t="shared" si="192"/>
        <v>0</v>
      </c>
      <c r="DE168" s="182" t="str">
        <f t="shared" si="193"/>
        <v/>
      </c>
      <c r="DF168" s="182" t="str">
        <f t="shared" si="194"/>
        <v/>
      </c>
      <c r="DG168" s="147" t="str">
        <f t="shared" si="144"/>
        <v/>
      </c>
      <c r="DH168" s="104" t="str">
        <f t="shared" si="145"/>
        <v/>
      </c>
      <c r="DI168" s="105" t="str">
        <f t="shared" si="146"/>
        <v/>
      </c>
      <c r="DJ168" s="111" t="str">
        <f t="shared" si="147"/>
        <v/>
      </c>
      <c r="DK168" s="112" t="str">
        <f t="shared" si="148"/>
        <v/>
      </c>
      <c r="DL168" s="386" t="str">
        <f t="shared" si="149"/>
        <v/>
      </c>
      <c r="DM168" s="72" t="str">
        <f>IF(OR($E168="",$G168=""),"",IF(AND($E$3=1),'Marks Entry 1st'!BA167,IF(AND($E$3=2),'Marks Entry 2nd'!BA167,IF(AND($E$3=3),'Marks Entry 3rd'!BA167,IF(AND($E$3=4),'Marks Entry 4th'!BA167,"")))))</f>
        <v/>
      </c>
      <c r="DN168" s="72" t="str">
        <f>IF(OR($E168="",$G168=""),"",IF(AND($E$3=1),'Marks Entry 1st'!BB167,IF(AND($E$3=2),'Marks Entry 2nd'!BB167,IF(AND($E$3=3),'Marks Entry 3rd'!BB167,IF(AND($E$3=4),'Marks Entry 4th'!BB167,"")))))</f>
        <v/>
      </c>
      <c r="DO168" s="328" t="str">
        <f t="shared" si="150"/>
        <v/>
      </c>
      <c r="DP168" s="73"/>
      <c r="DW168" s="75">
        <f>IF(AND($E$3=1),'Marks Entry 1st'!I167,IF(AND($E$3=2),'Marks Entry 2nd'!I167,IF(AND($E$3=3),'Marks Entry 3rd'!I167,IF(AND($E$3=4),'Marks Entry 4th'!I167,""))))</f>
        <v>0</v>
      </c>
    </row>
    <row r="169" spans="1:127" ht="18.899999999999999" customHeight="1">
      <c r="A169" s="94">
        <v>162</v>
      </c>
      <c r="B169" s="94" t="str">
        <f>IF(OR(DW169=0,DW169=""),"",IF(AND($E$3=1),'Marks Entry 1st'!I168,IF(AND($E$3=2),'Marks Entry 2nd'!I168,IF(AND($E$3=3),'Marks Entry 3rd'!I168,IF(AND($E$3=4),'Marks Entry 4th'!I168,"")))))</f>
        <v/>
      </c>
      <c r="C169" s="95" t="str">
        <f>IF(OR(B169=0,B169=""),"",IF(AND($E$3=1),'Marks Entry 1st'!B168,IF(AND($E$3=2),'Marks Entry 2nd'!B168,IF(AND($E$3=3),'Marks Entry 3rd'!B168,IF(AND($E$3=4),'Marks Entry 4th'!B168,"")))))</f>
        <v/>
      </c>
      <c r="D169" s="95" t="str">
        <f>IF(OR(B169=0,B169=""),"",IF(AND($E$3=1),'Marks Entry 1st'!C168,IF(AND($E$3=2),'Marks Entry 2nd'!C168,IF(AND($E$3=3),'Marks Entry 3rd'!C168,IF(AND($E$3=4),'Marks Entry 4th'!C168,"")))))</f>
        <v/>
      </c>
      <c r="E169" s="96" t="str">
        <f>IF(OR(B169=0,B169=""),"",IF(AND($E$3=1),'Marks Entry 1st'!E168,IF(AND($E$3=2),'Marks Entry 2nd'!E168,IF(AND($E$3=3),'Marks Entry 3rd'!E168,IF(AND($E$3=4),'Marks Entry 4th'!E168,"")))))</f>
        <v/>
      </c>
      <c r="F169" s="95" t="str">
        <f>IF(OR(B169=0,B169=""),"",IF(AND($E$3=1),'Marks Entry 1st'!D168,IF(AND($E$3=2),'Marks Entry 2nd'!D168,IF(AND($E$3=3),'Marks Entry 3rd'!D168,IF(AND($E$3=4),'Marks Entry 4th'!D168,"")))))</f>
        <v/>
      </c>
      <c r="G169" s="90" t="str">
        <f>IF(OR(B169=0,B169=""),"",IF(AND($E$3=1),'Marks Entry 1st'!F168,IF(AND($E$3=2),'Marks Entry 2nd'!F168,IF(AND($E$3=3),'Marks Entry 3rd'!F168,IF(AND($E$3=4),'Marks Entry 4th'!F168,"")))))</f>
        <v/>
      </c>
      <c r="H169" s="90" t="str">
        <f>IF(OR(B169=0,B169=""),"",IF(AND($E$3=1),'Marks Entry 1st'!G168,IF(AND($E$3=2),'Marks Entry 2nd'!G168,IF(AND($E$3=3),'Marks Entry 3rd'!G168,IF(AND($E$3=4),'Marks Entry 4th'!G168,"")))))</f>
        <v/>
      </c>
      <c r="I169" s="90" t="str">
        <f>IF(OR(B169=0,B169=""),"",IF(AND($E$3=1),'Marks Entry 1st'!H168,IF(AND($E$3=2),'Marks Entry 2nd'!H168,IF(AND($E$3=3),'Marks Entry 3rd'!H168,IF(AND($E$3=4),'Marks Entry 4th'!H168,"")))))</f>
        <v/>
      </c>
      <c r="J169" s="379" t="str">
        <f>IF(OR(B169=0,B169=""),"",IF(AND($E$3=1),'Marks Entry 1st'!J168,IF(AND($E$3=2),'Marks Entry 2nd'!J168,IF(AND($E$3=3),'Marks Entry 3rd'!J168,IF(AND($E$3=4),'Marks Entry 4th'!J168,"")))))</f>
        <v/>
      </c>
      <c r="K169" s="379" t="str">
        <f>IF(OR(B169=0,B169=""),"",IF(AND($E$3=1),'Marks Entry 1st'!K168,IF(AND($E$3=2),'Marks Entry 2nd'!K168,IF(AND($E$3=3),'Marks Entry 3rd'!K168,IF(AND($E$3=4),'Marks Entry 4th'!K168,"")))))</f>
        <v/>
      </c>
      <c r="L169" s="180" t="str">
        <f>IF(OR($E169="",$G169=""),"",IF(AND($E$3=1),'Marks Entry 1st'!L168,IF(AND($E$3=2),'Marks Entry 2nd'!L168,IF(AND($E$3=3),'Marks Entry 3rd'!L168,IF(AND($E$3=4),'Marks Entry 4th'!L168,"")))))</f>
        <v/>
      </c>
      <c r="M169" s="180" t="str">
        <f>IF(OR($E169="",$G169=""),"",IF(AND($E$3=1),'Marks Entry 1st'!M168,IF(AND($E$3=2),'Marks Entry 2nd'!M168,IF(AND($E$3=3),'Marks Entry 3rd'!M168,IF(AND($E$3=4),'Marks Entry 4th'!M168,"")))))</f>
        <v/>
      </c>
      <c r="N169" s="87" t="str">
        <f t="shared" si="151"/>
        <v/>
      </c>
      <c r="O169" s="180" t="str">
        <f>IF(OR($E169="",$G169=""),"",IF(AND($E$3=1),'Marks Entry 1st'!N168,IF(AND($E$3=2),'Marks Entry 2nd'!N168,IF(AND($E$3=3),'Marks Entry 3rd'!N168,IF(AND($E$3=4),'Marks Entry 4th'!N168,"")))))</f>
        <v/>
      </c>
      <c r="P169" s="180" t="str">
        <f>IF(OR($E169="",$G169=""),"",IF(AND($E$3=1),'Marks Entry 1st'!O168,IF(AND($E$3=2),'Marks Entry 2nd'!O168,IF(AND($E$3=3),'Marks Entry 3rd'!O168,IF(AND($E$3=4),'Marks Entry 4th'!O168,"")))))</f>
        <v/>
      </c>
      <c r="Q169" s="180" t="str">
        <f>IF(OR($E169="",$G169=""),"",IF(AND($E$3=1),'Marks Entry 1st'!P168,IF(AND($E$3=2),'Marks Entry 2nd'!P168,IF(AND($E$3=3),'Marks Entry 3rd'!P168,IF(AND($E$3=4),'Marks Entry 4th'!P168,"")))))</f>
        <v/>
      </c>
      <c r="R169" s="91" t="str">
        <f t="shared" si="152"/>
        <v/>
      </c>
      <c r="S169" s="87">
        <f t="shared" si="153"/>
        <v>0</v>
      </c>
      <c r="T169" s="93" t="str">
        <f>IF(OR($E169="",$G169=""),"",IF(AND($E$3=1),'Marks Entry 1st'!Q168,IF(AND($E$3=2),'Marks Entry 2nd'!Q168,IF(AND($E$3=3),'Marks Entry 3rd'!Q168,IF(AND($E$3=4),'Marks Entry 4th'!Q168,"")))))</f>
        <v/>
      </c>
      <c r="U169" s="93" t="str">
        <f>IF(OR($E169="",$G169=""),"",IF(AND($E$3=1),'Marks Entry 1st'!R168,IF(AND($E$3=2),'Marks Entry 2nd'!R168,IF(AND($E$3=3),'Marks Entry 3rd'!R168,IF(AND($E$3=4),'Marks Entry 4th'!R168,"")))))</f>
        <v/>
      </c>
      <c r="V169" s="93" t="str">
        <f>IF(OR($E169="",$G169=""),"",IF(AND($E$3=1),'Marks Entry 1st'!S168,IF(AND($E$3=2),'Marks Entry 2nd'!S168,IF(AND($E$3=3),'Marks Entry 3rd'!S168,IF(AND($E$3=4),'Marks Entry 4th'!S168,"")))))</f>
        <v/>
      </c>
      <c r="W169" s="92" t="str">
        <f t="shared" si="154"/>
        <v/>
      </c>
      <c r="X169" s="87" t="str">
        <f t="shared" si="155"/>
        <v/>
      </c>
      <c r="Y169" s="144">
        <f t="shared" si="156"/>
        <v>0</v>
      </c>
      <c r="Z169" s="144" t="str">
        <f t="shared" si="157"/>
        <v/>
      </c>
      <c r="AA169" s="144" t="str">
        <f t="shared" si="130"/>
        <v/>
      </c>
      <c r="AB169" s="144" t="str">
        <f t="shared" si="158"/>
        <v/>
      </c>
      <c r="AC169" s="144" t="str">
        <f t="shared" si="131"/>
        <v/>
      </c>
      <c r="AD169" s="148" t="str">
        <f t="shared" si="132"/>
        <v/>
      </c>
      <c r="AE169" s="180" t="str">
        <f>IF(OR($E169="",$G169=""),"",IF(AND($E$3=1),'Marks Entry 1st'!T168,IF(AND($E$3=2),'Marks Entry 2nd'!T168,IF(AND($E$3=3),'Marks Entry 3rd'!T168,IF(AND($E$3=4),'Marks Entry 4th'!T168,"")))))</f>
        <v/>
      </c>
      <c r="AF169" s="180" t="str">
        <f>IF(OR($E169="",$G169=""),"",IF(AND($E$3=1),'Marks Entry 1st'!U168,IF(AND($E$3=2),'Marks Entry 2nd'!U168,IF(AND($E$3=3),'Marks Entry 3rd'!U168,IF(AND($E$3=4),'Marks Entry 4th'!U168,"")))))</f>
        <v/>
      </c>
      <c r="AG169" s="87" t="str">
        <f t="shared" si="159"/>
        <v/>
      </c>
      <c r="AH169" s="180" t="str">
        <f>IF(OR($E169="",$G169=""),"",IF(AND($E$3=1),'Marks Entry 1st'!V168,IF(AND($E$3=2),'Marks Entry 2nd'!V168,IF(AND($E$3=3),'Marks Entry 3rd'!V168,IF(AND($E$3=4),'Marks Entry 4th'!V168,"")))))</f>
        <v/>
      </c>
      <c r="AI169" s="180" t="str">
        <f>IF(OR($E169="",$G169=""),"",IF(AND($E$3=1),'Marks Entry 1st'!W168,IF(AND($E$3=2),'Marks Entry 2nd'!W168,IF(AND($E$3=3),'Marks Entry 3rd'!W168,IF(AND($E$3=4),'Marks Entry 4th'!W168,"")))))</f>
        <v/>
      </c>
      <c r="AJ169" s="180" t="str">
        <f>IF(OR($E169="",$G169=""),"",IF(AND($E$3=1),'Marks Entry 1st'!X168,IF(AND($E$3=2),'Marks Entry 2nd'!X168,IF(AND($E$3=3),'Marks Entry 3rd'!X168,IF(AND($E$3=4),'Marks Entry 4th'!X168,"")))))</f>
        <v/>
      </c>
      <c r="AK169" s="91" t="str">
        <f t="shared" si="160"/>
        <v/>
      </c>
      <c r="AL169" s="87">
        <f t="shared" si="161"/>
        <v>0</v>
      </c>
      <c r="AM169" s="93" t="str">
        <f>IF(OR($E169="",$G169=""),"",IF(AND($E$3=1),'Marks Entry 1st'!Y168,IF(AND($E$3=2),'Marks Entry 2nd'!Y168,IF(AND($E$3=3),'Marks Entry 3rd'!Y168,IF(AND($E$3=4),'Marks Entry 4th'!Y168,"")))))</f>
        <v/>
      </c>
      <c r="AN169" s="93" t="str">
        <f>IF(OR($E169="",$G169=""),"",IF(AND($E$3=1),'Marks Entry 1st'!Z168,IF(AND($E$3=2),'Marks Entry 2nd'!Z168,IF(AND($E$3=3),'Marks Entry 3rd'!Z168,IF(AND($E$3=4),'Marks Entry 4th'!Z168,"")))))</f>
        <v/>
      </c>
      <c r="AO169" s="93" t="str">
        <f>IF(OR($E169="",$G169=""),"",IF(AND($E$3=1),'Marks Entry 1st'!AA168,IF(AND($E$3=2),'Marks Entry 2nd'!AA168,IF(AND($E$3=3),'Marks Entry 3rd'!AA168,IF(AND($E$3=4),'Marks Entry 4th'!AA168,"")))))</f>
        <v/>
      </c>
      <c r="AP169" s="92" t="str">
        <f t="shared" si="162"/>
        <v/>
      </c>
      <c r="AQ169" s="87" t="str">
        <f t="shared" si="163"/>
        <v/>
      </c>
      <c r="AR169" s="144">
        <f t="shared" si="164"/>
        <v>0</v>
      </c>
      <c r="AS169" s="144" t="str">
        <f t="shared" si="165"/>
        <v/>
      </c>
      <c r="AT169" s="144" t="str">
        <f t="shared" si="133"/>
        <v/>
      </c>
      <c r="AU169" s="144" t="str">
        <f t="shared" si="166"/>
        <v/>
      </c>
      <c r="AV169" s="144" t="str">
        <f t="shared" si="134"/>
        <v/>
      </c>
      <c r="AW169" s="148" t="str">
        <f t="shared" si="135"/>
        <v/>
      </c>
      <c r="AX169" s="180" t="str">
        <f>IF(OR($E169="",$G169=""),"",IF(AND($E$3=1),'Marks Entry 1st'!AB168,IF(AND($E$3=2),'Marks Entry 2nd'!AB168,IF(AND($E$3=3),'Marks Entry 3rd'!AB168,IF(AND($E$3=4),'Marks Entry 4th'!AB168,"")))))</f>
        <v/>
      </c>
      <c r="AY169" s="180" t="str">
        <f>IF(OR($E169="",$G169=""),"",IF(AND($E$3=1),'Marks Entry 1st'!AC168,IF(AND($E$3=2),'Marks Entry 2nd'!AC168,IF(AND($E$3=3),'Marks Entry 3rd'!AC168,IF(AND($E$3=4),'Marks Entry 4th'!AC168,"")))))</f>
        <v/>
      </c>
      <c r="AZ169" s="87" t="str">
        <f t="shared" si="167"/>
        <v/>
      </c>
      <c r="BA169" s="180" t="str">
        <f>IF(OR($E169="",$G169=""),"",IF(AND($E$3=1),'Marks Entry 1st'!AD168,IF(AND($E$3=2),'Marks Entry 2nd'!AD168,IF(AND($E$3=3),'Marks Entry 3rd'!AD168,IF(AND($E$3=4),'Marks Entry 4th'!AD168,"")))))</f>
        <v/>
      </c>
      <c r="BB169" s="180" t="str">
        <f>IF(OR($E169="",$G169=""),"",IF(AND($E$3=1),'Marks Entry 1st'!AE168,IF(AND($E$3=2),'Marks Entry 2nd'!AE168,IF(AND($E$3=3),'Marks Entry 3rd'!AE168,IF(AND($E$3=4),'Marks Entry 4th'!AE168,"")))))</f>
        <v/>
      </c>
      <c r="BC169" s="180" t="str">
        <f>IF(OR($E169="",$G169=""),"",IF(AND($E$3=1),'Marks Entry 1st'!AF168,IF(AND($E$3=2),'Marks Entry 2nd'!AF168,IF(AND($E$3=3),'Marks Entry 3rd'!AF168,IF(AND($E$3=4),'Marks Entry 4th'!AF168,"")))))</f>
        <v/>
      </c>
      <c r="BD169" s="91" t="str">
        <f t="shared" si="168"/>
        <v/>
      </c>
      <c r="BE169" s="87">
        <f t="shared" si="169"/>
        <v>0</v>
      </c>
      <c r="BF169" s="93" t="str">
        <f>IF(OR($E169="",$G169=""),"",IF(AND($E$3=1),'Marks Entry 1st'!AG168,IF(AND($E$3=2),'Marks Entry 2nd'!AG168,IF(AND($E$3=3),'Marks Entry 3rd'!AG168,IF(AND($E$3=4),'Marks Entry 4th'!AG168,"")))))</f>
        <v/>
      </c>
      <c r="BG169" s="93" t="str">
        <f>IF(OR($E169="",$G169=""),"",IF(AND($E$3=1),'Marks Entry 1st'!AH168,IF(AND($E$3=2),'Marks Entry 2nd'!AH168,IF(AND($E$3=3),'Marks Entry 3rd'!AH168,IF(AND($E$3=4),'Marks Entry 4th'!AH168,"")))))</f>
        <v/>
      </c>
      <c r="BH169" s="93" t="str">
        <f>IF(OR($E169="",$G169=""),"",IF(AND($E$3=1),'Marks Entry 1st'!AI168,IF(AND($E$3=2),'Marks Entry 2nd'!AI168,IF(AND($E$3=3),'Marks Entry 3rd'!AI168,IF(AND($E$3=4),'Marks Entry 4th'!AI168,"")))))</f>
        <v/>
      </c>
      <c r="BI169" s="92" t="str">
        <f t="shared" si="170"/>
        <v/>
      </c>
      <c r="BJ169" s="87" t="str">
        <f t="shared" si="171"/>
        <v/>
      </c>
      <c r="BK169" s="144">
        <f t="shared" si="172"/>
        <v>0</v>
      </c>
      <c r="BL169" s="144" t="str">
        <f t="shared" si="173"/>
        <v/>
      </c>
      <c r="BM169" s="144" t="str">
        <f t="shared" si="136"/>
        <v/>
      </c>
      <c r="BN169" s="144" t="str">
        <f t="shared" si="174"/>
        <v/>
      </c>
      <c r="BO169" s="144" t="str">
        <f t="shared" si="137"/>
        <v/>
      </c>
      <c r="BP169" s="148" t="str">
        <f t="shared" si="138"/>
        <v/>
      </c>
      <c r="BQ169" s="180" t="str">
        <f>IF(OR($E169="",$G169=""),"",IF(AND($E$3=1),'Marks Entry 1st'!AJ168,IF(AND($E$3=2),'Marks Entry 2nd'!AJ168,IF(AND($E$3=3),'Marks Entry 3rd'!AJ168,IF(AND($E$3=4),'Marks Entry 4th'!AJ168,"")))))</f>
        <v/>
      </c>
      <c r="BR169" s="180" t="str">
        <f>IF(OR($E169="",$G169=""),"",IF(AND($E$3=1),'Marks Entry 1st'!AK168,IF(AND($E$3=2),'Marks Entry 2nd'!AK168,IF(AND($E$3=3),'Marks Entry 3rd'!AK168,IF(AND($E$3=4),'Marks Entry 4th'!AK168,"")))))</f>
        <v/>
      </c>
      <c r="BS169" s="87" t="str">
        <f t="shared" si="175"/>
        <v/>
      </c>
      <c r="BT169" s="180" t="str">
        <f>IF(OR($E169="",$G169=""),"",IF(AND($E$3=1),'Marks Entry 1st'!AL168,IF(AND($E$3=2),'Marks Entry 2nd'!AL168,IF(AND($E$3=3),'Marks Entry 3rd'!AL168,IF(AND($E$3=4),'Marks Entry 4th'!AL168,"")))))</f>
        <v/>
      </c>
      <c r="BU169" s="180" t="str">
        <f>IF(OR($E169="",$G169=""),"",IF(AND($E$3=1),'Marks Entry 1st'!AM168,IF(AND($E$3=2),'Marks Entry 2nd'!AM168,IF(AND($E$3=3),'Marks Entry 3rd'!AM168,IF(AND($E$3=4),'Marks Entry 4th'!AM168,"")))))</f>
        <v/>
      </c>
      <c r="BV169" s="180" t="str">
        <f>IF(OR($E169="",$G169=""),"",IF(AND($E$3=1),'Marks Entry 1st'!AN168,IF(AND($E$3=2),'Marks Entry 2nd'!AN168,IF(AND($E$3=3),'Marks Entry 3rd'!AN168,IF(AND($E$3=4),'Marks Entry 4th'!AN168,"")))))</f>
        <v/>
      </c>
      <c r="BW169" s="91" t="str">
        <f t="shared" si="176"/>
        <v/>
      </c>
      <c r="BX169" s="87">
        <f t="shared" si="177"/>
        <v>0</v>
      </c>
      <c r="BY169" s="93" t="str">
        <f>IF(OR($E169="",$G169=""),"",IF(AND($E$3=1),'Marks Entry 1st'!AO168,IF(AND($E$3=2),'Marks Entry 2nd'!AO168,IF(AND($E$3=3),'Marks Entry 3rd'!AO168,IF(AND($E$3=4),'Marks Entry 4th'!AO168,"")))))</f>
        <v/>
      </c>
      <c r="BZ169" s="93" t="str">
        <f>IF(OR($E169="",$G169=""),"",IF(AND($E$3=1),'Marks Entry 1st'!AP168,IF(AND($E$3=2),'Marks Entry 2nd'!AP168,IF(AND($E$3=3),'Marks Entry 3rd'!AP168,IF(AND($E$3=4),'Marks Entry 4th'!AP168,"")))))</f>
        <v/>
      </c>
      <c r="CA169" s="93" t="str">
        <f>IF(OR($E169="",$G169=""),"",IF(AND($E$3=1),'Marks Entry 1st'!AQ168,IF(AND($E$3=2),'Marks Entry 2nd'!AQ168,IF(AND($E$3=3),'Marks Entry 3rd'!AQ168,IF(AND($E$3=4),'Marks Entry 4th'!AQ168,"")))))</f>
        <v/>
      </c>
      <c r="CB169" s="92" t="str">
        <f t="shared" si="178"/>
        <v/>
      </c>
      <c r="CC169" s="87" t="str">
        <f t="shared" si="179"/>
        <v/>
      </c>
      <c r="CD169" s="144">
        <f t="shared" si="180"/>
        <v>0</v>
      </c>
      <c r="CE169" s="144" t="str">
        <f t="shared" si="181"/>
        <v/>
      </c>
      <c r="CF169" s="144" t="str">
        <f t="shared" si="139"/>
        <v/>
      </c>
      <c r="CG169" s="144" t="str">
        <f t="shared" si="182"/>
        <v/>
      </c>
      <c r="CH169" s="144" t="str">
        <f t="shared" si="140"/>
        <v/>
      </c>
      <c r="CI169" s="148" t="str">
        <f t="shared" si="141"/>
        <v/>
      </c>
      <c r="CJ169" s="380" t="str">
        <f>IF(OR($E169="",$G169=""),"",IF(AND($E$3=1),'Marks Entry 1st'!AR168,IF(AND($E$3=2),'Marks Entry 2nd'!AR168,IF(AND($E$3=3),'Marks Entry 3rd'!AR168,IF(AND($E$3=4),'Marks Entry 4th'!AR168,"")))))</f>
        <v/>
      </c>
      <c r="CK169" s="380" t="str">
        <f>IF(OR($E169="",$G169=""),"",IF(AND($E$3=1),'Marks Entry 1st'!AS168,IF(AND($E$3=2),'Marks Entry 2nd'!AS168,IF(AND($E$3=3),'Marks Entry 3rd'!AS168,IF(AND($E$3=4),'Marks Entry 4th'!AS168,"")))))</f>
        <v/>
      </c>
      <c r="CL169" s="380" t="str">
        <f>IF(OR($E169="",$G169=""),"",IF(AND($E$3=1),'Marks Entry 1st'!AT168,IF(AND($E$3=2),'Marks Entry 2nd'!AT168,IF(AND($E$3=3),'Marks Entry 3rd'!AT168,IF(AND($E$3=4),'Marks Entry 4th'!AT168,"")))))</f>
        <v/>
      </c>
      <c r="CM169" s="181" t="str">
        <f t="shared" si="183"/>
        <v/>
      </c>
      <c r="CN169" s="182">
        <f t="shared" si="184"/>
        <v>0</v>
      </c>
      <c r="CO169" s="182" t="str">
        <f t="shared" si="185"/>
        <v/>
      </c>
      <c r="CP169" s="182" t="str">
        <f t="shared" si="186"/>
        <v/>
      </c>
      <c r="CQ169" s="147" t="str">
        <f t="shared" si="142"/>
        <v/>
      </c>
      <c r="CR169" s="380" t="str">
        <f>IF(OR($E169="",$G169=""),"",IF(AND($E$3=1),'Marks Entry 1st'!AU168,IF(AND($E$3=2),'Marks Entry 2nd'!AU168,IF(AND($E$3=3),'Marks Entry 3rd'!AU168,IF(AND($E$3=4),'Marks Entry 4th'!AU168,"")))))</f>
        <v/>
      </c>
      <c r="CS169" s="380" t="str">
        <f>IF(OR($E169="",$G169=""),"",IF(AND($E$3=1),'Marks Entry 1st'!AV168,IF(AND($E$3=2),'Marks Entry 2nd'!AV168,IF(AND($E$3=3),'Marks Entry 3rd'!AV168,IF(AND($E$3=4),'Marks Entry 4th'!AV168,"")))))</f>
        <v/>
      </c>
      <c r="CT169" s="380" t="str">
        <f>IF(OR($E169="",$G169=""),"",IF(AND($E$3=1),'Marks Entry 1st'!AW168,IF(AND($E$3=2),'Marks Entry 2nd'!AW168,IF(AND($E$3=3),'Marks Entry 3rd'!AW168,IF(AND($E$3=4),'Marks Entry 4th'!AW168,"")))))</f>
        <v/>
      </c>
      <c r="CU169" s="181" t="str">
        <f t="shared" si="187"/>
        <v/>
      </c>
      <c r="CV169" s="182">
        <f t="shared" si="188"/>
        <v>0</v>
      </c>
      <c r="CW169" s="182" t="str">
        <f t="shared" si="189"/>
        <v/>
      </c>
      <c r="CX169" s="182" t="str">
        <f t="shared" si="190"/>
        <v/>
      </c>
      <c r="CY169" s="147" t="str">
        <f t="shared" si="143"/>
        <v/>
      </c>
      <c r="CZ169" s="380" t="str">
        <f>IF(OR($E169="",$G169=""),"",IF(AND($E$3=1),'Marks Entry 1st'!AX168,IF(AND($E$3=2),'Marks Entry 2nd'!AX168,IF(AND($E$3=3),'Marks Entry 3rd'!AX168,IF(AND($E$3=4),'Marks Entry 4th'!AX168,"")))))</f>
        <v/>
      </c>
      <c r="DA169" s="380" t="str">
        <f>IF(OR($E169="",$G169=""),"",IF(AND($E$3=1),'Marks Entry 1st'!AY168,IF(AND($E$3=2),'Marks Entry 2nd'!AY168,IF(AND($E$3=3),'Marks Entry 3rd'!AY168,IF(AND($E$3=4),'Marks Entry 4th'!AY168,"")))))</f>
        <v/>
      </c>
      <c r="DB169" s="380" t="str">
        <f>IF(OR($E169="",$G169=""),"",IF(AND($E$3=1),'Marks Entry 1st'!AZ168,IF(AND($E$3=2),'Marks Entry 2nd'!AZ168,IF(AND($E$3=3),'Marks Entry 3rd'!AZ168,IF(AND($E$3=4),'Marks Entry 4th'!AZ168,"")))))</f>
        <v/>
      </c>
      <c r="DC169" s="181" t="str">
        <f t="shared" si="191"/>
        <v/>
      </c>
      <c r="DD169" s="182">
        <f t="shared" si="192"/>
        <v>0</v>
      </c>
      <c r="DE169" s="182" t="str">
        <f t="shared" si="193"/>
        <v/>
      </c>
      <c r="DF169" s="182" t="str">
        <f t="shared" si="194"/>
        <v/>
      </c>
      <c r="DG169" s="147" t="str">
        <f t="shared" si="144"/>
        <v/>
      </c>
      <c r="DH169" s="104" t="str">
        <f t="shared" si="145"/>
        <v/>
      </c>
      <c r="DI169" s="105" t="str">
        <f t="shared" si="146"/>
        <v/>
      </c>
      <c r="DJ169" s="111" t="str">
        <f t="shared" si="147"/>
        <v/>
      </c>
      <c r="DK169" s="112" t="str">
        <f t="shared" si="148"/>
        <v/>
      </c>
      <c r="DL169" s="386" t="str">
        <f t="shared" si="149"/>
        <v/>
      </c>
      <c r="DM169" s="72" t="str">
        <f>IF(OR($E169="",$G169=""),"",IF(AND($E$3=1),'Marks Entry 1st'!BA168,IF(AND($E$3=2),'Marks Entry 2nd'!BA168,IF(AND($E$3=3),'Marks Entry 3rd'!BA168,IF(AND($E$3=4),'Marks Entry 4th'!BA168,"")))))</f>
        <v/>
      </c>
      <c r="DN169" s="72" t="str">
        <f>IF(OR($E169="",$G169=""),"",IF(AND($E$3=1),'Marks Entry 1st'!BB168,IF(AND($E$3=2),'Marks Entry 2nd'!BB168,IF(AND($E$3=3),'Marks Entry 3rd'!BB168,IF(AND($E$3=4),'Marks Entry 4th'!BB168,"")))))</f>
        <v/>
      </c>
      <c r="DO169" s="328" t="str">
        <f t="shared" si="150"/>
        <v/>
      </c>
      <c r="DP169" s="73"/>
      <c r="DW169" s="75">
        <f>IF(AND($E$3=1),'Marks Entry 1st'!I168,IF(AND($E$3=2),'Marks Entry 2nd'!I168,IF(AND($E$3=3),'Marks Entry 3rd'!I168,IF(AND($E$3=4),'Marks Entry 4th'!I168,""))))</f>
        <v>0</v>
      </c>
    </row>
    <row r="170" spans="1:127" ht="18.899999999999999" customHeight="1">
      <c r="A170" s="94">
        <v>163</v>
      </c>
      <c r="B170" s="94" t="str">
        <f>IF(OR(DW170=0,DW170=""),"",IF(AND($E$3=1),'Marks Entry 1st'!I169,IF(AND($E$3=2),'Marks Entry 2nd'!I169,IF(AND($E$3=3),'Marks Entry 3rd'!I169,IF(AND($E$3=4),'Marks Entry 4th'!I169,"")))))</f>
        <v/>
      </c>
      <c r="C170" s="95" t="str">
        <f>IF(OR(B170=0,B170=""),"",IF(AND($E$3=1),'Marks Entry 1st'!B169,IF(AND($E$3=2),'Marks Entry 2nd'!B169,IF(AND($E$3=3),'Marks Entry 3rd'!B169,IF(AND($E$3=4),'Marks Entry 4th'!B169,"")))))</f>
        <v/>
      </c>
      <c r="D170" s="95" t="str">
        <f>IF(OR(B170=0,B170=""),"",IF(AND($E$3=1),'Marks Entry 1st'!C169,IF(AND($E$3=2),'Marks Entry 2nd'!C169,IF(AND($E$3=3),'Marks Entry 3rd'!C169,IF(AND($E$3=4),'Marks Entry 4th'!C169,"")))))</f>
        <v/>
      </c>
      <c r="E170" s="96" t="str">
        <f>IF(OR(B170=0,B170=""),"",IF(AND($E$3=1),'Marks Entry 1st'!E169,IF(AND($E$3=2),'Marks Entry 2nd'!E169,IF(AND($E$3=3),'Marks Entry 3rd'!E169,IF(AND($E$3=4),'Marks Entry 4th'!E169,"")))))</f>
        <v/>
      </c>
      <c r="F170" s="95" t="str">
        <f>IF(OR(B170=0,B170=""),"",IF(AND($E$3=1),'Marks Entry 1st'!D169,IF(AND($E$3=2),'Marks Entry 2nd'!D169,IF(AND($E$3=3),'Marks Entry 3rd'!D169,IF(AND($E$3=4),'Marks Entry 4th'!D169,"")))))</f>
        <v/>
      </c>
      <c r="G170" s="90" t="str">
        <f>IF(OR(B170=0,B170=""),"",IF(AND($E$3=1),'Marks Entry 1st'!F169,IF(AND($E$3=2),'Marks Entry 2nd'!F169,IF(AND($E$3=3),'Marks Entry 3rd'!F169,IF(AND($E$3=4),'Marks Entry 4th'!F169,"")))))</f>
        <v/>
      </c>
      <c r="H170" s="90" t="str">
        <f>IF(OR(B170=0,B170=""),"",IF(AND($E$3=1),'Marks Entry 1st'!G169,IF(AND($E$3=2),'Marks Entry 2nd'!G169,IF(AND($E$3=3),'Marks Entry 3rd'!G169,IF(AND($E$3=4),'Marks Entry 4th'!G169,"")))))</f>
        <v/>
      </c>
      <c r="I170" s="90" t="str">
        <f>IF(OR(B170=0,B170=""),"",IF(AND($E$3=1),'Marks Entry 1st'!H169,IF(AND($E$3=2),'Marks Entry 2nd'!H169,IF(AND($E$3=3),'Marks Entry 3rd'!H169,IF(AND($E$3=4),'Marks Entry 4th'!H169,"")))))</f>
        <v/>
      </c>
      <c r="J170" s="379" t="str">
        <f>IF(OR(B170=0,B170=""),"",IF(AND($E$3=1),'Marks Entry 1st'!J169,IF(AND($E$3=2),'Marks Entry 2nd'!J169,IF(AND($E$3=3),'Marks Entry 3rd'!J169,IF(AND($E$3=4),'Marks Entry 4th'!J169,"")))))</f>
        <v/>
      </c>
      <c r="K170" s="379" t="str">
        <f>IF(OR(B170=0,B170=""),"",IF(AND($E$3=1),'Marks Entry 1st'!K169,IF(AND($E$3=2),'Marks Entry 2nd'!K169,IF(AND($E$3=3),'Marks Entry 3rd'!K169,IF(AND($E$3=4),'Marks Entry 4th'!K169,"")))))</f>
        <v/>
      </c>
      <c r="L170" s="180" t="str">
        <f>IF(OR($E170="",$G170=""),"",IF(AND($E$3=1),'Marks Entry 1st'!L169,IF(AND($E$3=2),'Marks Entry 2nd'!L169,IF(AND($E$3=3),'Marks Entry 3rd'!L169,IF(AND($E$3=4),'Marks Entry 4th'!L169,"")))))</f>
        <v/>
      </c>
      <c r="M170" s="180" t="str">
        <f>IF(OR($E170="",$G170=""),"",IF(AND($E$3=1),'Marks Entry 1st'!M169,IF(AND($E$3=2),'Marks Entry 2nd'!M169,IF(AND($E$3=3),'Marks Entry 3rd'!M169,IF(AND($E$3=4),'Marks Entry 4th'!M169,"")))))</f>
        <v/>
      </c>
      <c r="N170" s="87" t="str">
        <f t="shared" si="151"/>
        <v/>
      </c>
      <c r="O170" s="180" t="str">
        <f>IF(OR($E170="",$G170=""),"",IF(AND($E$3=1),'Marks Entry 1st'!N169,IF(AND($E$3=2),'Marks Entry 2nd'!N169,IF(AND($E$3=3),'Marks Entry 3rd'!N169,IF(AND($E$3=4),'Marks Entry 4th'!N169,"")))))</f>
        <v/>
      </c>
      <c r="P170" s="180" t="str">
        <f>IF(OR($E170="",$G170=""),"",IF(AND($E$3=1),'Marks Entry 1st'!O169,IF(AND($E$3=2),'Marks Entry 2nd'!O169,IF(AND($E$3=3),'Marks Entry 3rd'!O169,IF(AND($E$3=4),'Marks Entry 4th'!O169,"")))))</f>
        <v/>
      </c>
      <c r="Q170" s="180" t="str">
        <f>IF(OR($E170="",$G170=""),"",IF(AND($E$3=1),'Marks Entry 1st'!P169,IF(AND($E$3=2),'Marks Entry 2nd'!P169,IF(AND($E$3=3),'Marks Entry 3rd'!P169,IF(AND($E$3=4),'Marks Entry 4th'!P169,"")))))</f>
        <v/>
      </c>
      <c r="R170" s="91" t="str">
        <f t="shared" si="152"/>
        <v/>
      </c>
      <c r="S170" s="87">
        <f t="shared" si="153"/>
        <v>0</v>
      </c>
      <c r="T170" s="93" t="str">
        <f>IF(OR($E170="",$G170=""),"",IF(AND($E$3=1),'Marks Entry 1st'!Q169,IF(AND($E$3=2),'Marks Entry 2nd'!Q169,IF(AND($E$3=3),'Marks Entry 3rd'!Q169,IF(AND($E$3=4),'Marks Entry 4th'!Q169,"")))))</f>
        <v/>
      </c>
      <c r="U170" s="93" t="str">
        <f>IF(OR($E170="",$G170=""),"",IF(AND($E$3=1),'Marks Entry 1st'!R169,IF(AND($E$3=2),'Marks Entry 2nd'!R169,IF(AND($E$3=3),'Marks Entry 3rd'!R169,IF(AND($E$3=4),'Marks Entry 4th'!R169,"")))))</f>
        <v/>
      </c>
      <c r="V170" s="93" t="str">
        <f>IF(OR($E170="",$G170=""),"",IF(AND($E$3=1),'Marks Entry 1st'!S169,IF(AND($E$3=2),'Marks Entry 2nd'!S169,IF(AND($E$3=3),'Marks Entry 3rd'!S169,IF(AND($E$3=4),'Marks Entry 4th'!S169,"")))))</f>
        <v/>
      </c>
      <c r="W170" s="92" t="str">
        <f t="shared" si="154"/>
        <v/>
      </c>
      <c r="X170" s="87" t="str">
        <f t="shared" si="155"/>
        <v/>
      </c>
      <c r="Y170" s="144">
        <f t="shared" si="156"/>
        <v>0</v>
      </c>
      <c r="Z170" s="144" t="str">
        <f t="shared" si="157"/>
        <v/>
      </c>
      <c r="AA170" s="144" t="str">
        <f t="shared" si="130"/>
        <v/>
      </c>
      <c r="AB170" s="144" t="str">
        <f t="shared" si="158"/>
        <v/>
      </c>
      <c r="AC170" s="144" t="str">
        <f t="shared" si="131"/>
        <v/>
      </c>
      <c r="AD170" s="148" t="str">
        <f t="shared" si="132"/>
        <v/>
      </c>
      <c r="AE170" s="180" t="str">
        <f>IF(OR($E170="",$G170=""),"",IF(AND($E$3=1),'Marks Entry 1st'!T169,IF(AND($E$3=2),'Marks Entry 2nd'!T169,IF(AND($E$3=3),'Marks Entry 3rd'!T169,IF(AND($E$3=4),'Marks Entry 4th'!T169,"")))))</f>
        <v/>
      </c>
      <c r="AF170" s="180" t="str">
        <f>IF(OR($E170="",$G170=""),"",IF(AND($E$3=1),'Marks Entry 1st'!U169,IF(AND($E$3=2),'Marks Entry 2nd'!U169,IF(AND($E$3=3),'Marks Entry 3rd'!U169,IF(AND($E$3=4),'Marks Entry 4th'!U169,"")))))</f>
        <v/>
      </c>
      <c r="AG170" s="87" t="str">
        <f t="shared" si="159"/>
        <v/>
      </c>
      <c r="AH170" s="180" t="str">
        <f>IF(OR($E170="",$G170=""),"",IF(AND($E$3=1),'Marks Entry 1st'!V169,IF(AND($E$3=2),'Marks Entry 2nd'!V169,IF(AND($E$3=3),'Marks Entry 3rd'!V169,IF(AND($E$3=4),'Marks Entry 4th'!V169,"")))))</f>
        <v/>
      </c>
      <c r="AI170" s="180" t="str">
        <f>IF(OR($E170="",$G170=""),"",IF(AND($E$3=1),'Marks Entry 1st'!W169,IF(AND($E$3=2),'Marks Entry 2nd'!W169,IF(AND($E$3=3),'Marks Entry 3rd'!W169,IF(AND($E$3=4),'Marks Entry 4th'!W169,"")))))</f>
        <v/>
      </c>
      <c r="AJ170" s="180" t="str">
        <f>IF(OR($E170="",$G170=""),"",IF(AND($E$3=1),'Marks Entry 1st'!X169,IF(AND($E$3=2),'Marks Entry 2nd'!X169,IF(AND($E$3=3),'Marks Entry 3rd'!X169,IF(AND($E$3=4),'Marks Entry 4th'!X169,"")))))</f>
        <v/>
      </c>
      <c r="AK170" s="91" t="str">
        <f t="shared" si="160"/>
        <v/>
      </c>
      <c r="AL170" s="87">
        <f t="shared" si="161"/>
        <v>0</v>
      </c>
      <c r="AM170" s="93" t="str">
        <f>IF(OR($E170="",$G170=""),"",IF(AND($E$3=1),'Marks Entry 1st'!Y169,IF(AND($E$3=2),'Marks Entry 2nd'!Y169,IF(AND($E$3=3),'Marks Entry 3rd'!Y169,IF(AND($E$3=4),'Marks Entry 4th'!Y169,"")))))</f>
        <v/>
      </c>
      <c r="AN170" s="93" t="str">
        <f>IF(OR($E170="",$G170=""),"",IF(AND($E$3=1),'Marks Entry 1st'!Z169,IF(AND($E$3=2),'Marks Entry 2nd'!Z169,IF(AND($E$3=3),'Marks Entry 3rd'!Z169,IF(AND($E$3=4),'Marks Entry 4th'!Z169,"")))))</f>
        <v/>
      </c>
      <c r="AO170" s="93" t="str">
        <f>IF(OR($E170="",$G170=""),"",IF(AND($E$3=1),'Marks Entry 1st'!AA169,IF(AND($E$3=2),'Marks Entry 2nd'!AA169,IF(AND($E$3=3),'Marks Entry 3rd'!AA169,IF(AND($E$3=4),'Marks Entry 4th'!AA169,"")))))</f>
        <v/>
      </c>
      <c r="AP170" s="92" t="str">
        <f t="shared" si="162"/>
        <v/>
      </c>
      <c r="AQ170" s="87" t="str">
        <f t="shared" si="163"/>
        <v/>
      </c>
      <c r="AR170" s="144">
        <f t="shared" si="164"/>
        <v>0</v>
      </c>
      <c r="AS170" s="144" t="str">
        <f t="shared" si="165"/>
        <v/>
      </c>
      <c r="AT170" s="144" t="str">
        <f t="shared" si="133"/>
        <v/>
      </c>
      <c r="AU170" s="144" t="str">
        <f t="shared" si="166"/>
        <v/>
      </c>
      <c r="AV170" s="144" t="str">
        <f t="shared" si="134"/>
        <v/>
      </c>
      <c r="AW170" s="148" t="str">
        <f t="shared" si="135"/>
        <v/>
      </c>
      <c r="AX170" s="180" t="str">
        <f>IF(OR($E170="",$G170=""),"",IF(AND($E$3=1),'Marks Entry 1st'!AB169,IF(AND($E$3=2),'Marks Entry 2nd'!AB169,IF(AND($E$3=3),'Marks Entry 3rd'!AB169,IF(AND($E$3=4),'Marks Entry 4th'!AB169,"")))))</f>
        <v/>
      </c>
      <c r="AY170" s="180" t="str">
        <f>IF(OR($E170="",$G170=""),"",IF(AND($E$3=1),'Marks Entry 1st'!AC169,IF(AND($E$3=2),'Marks Entry 2nd'!AC169,IF(AND($E$3=3),'Marks Entry 3rd'!AC169,IF(AND($E$3=4),'Marks Entry 4th'!AC169,"")))))</f>
        <v/>
      </c>
      <c r="AZ170" s="87" t="str">
        <f t="shared" si="167"/>
        <v/>
      </c>
      <c r="BA170" s="180" t="str">
        <f>IF(OR($E170="",$G170=""),"",IF(AND($E$3=1),'Marks Entry 1st'!AD169,IF(AND($E$3=2),'Marks Entry 2nd'!AD169,IF(AND($E$3=3),'Marks Entry 3rd'!AD169,IF(AND($E$3=4),'Marks Entry 4th'!AD169,"")))))</f>
        <v/>
      </c>
      <c r="BB170" s="180" t="str">
        <f>IF(OR($E170="",$G170=""),"",IF(AND($E$3=1),'Marks Entry 1st'!AE169,IF(AND($E$3=2),'Marks Entry 2nd'!AE169,IF(AND($E$3=3),'Marks Entry 3rd'!AE169,IF(AND($E$3=4),'Marks Entry 4th'!AE169,"")))))</f>
        <v/>
      </c>
      <c r="BC170" s="180" t="str">
        <f>IF(OR($E170="",$G170=""),"",IF(AND($E$3=1),'Marks Entry 1st'!AF169,IF(AND($E$3=2),'Marks Entry 2nd'!AF169,IF(AND($E$3=3),'Marks Entry 3rd'!AF169,IF(AND($E$3=4),'Marks Entry 4th'!AF169,"")))))</f>
        <v/>
      </c>
      <c r="BD170" s="91" t="str">
        <f t="shared" si="168"/>
        <v/>
      </c>
      <c r="BE170" s="87">
        <f t="shared" si="169"/>
        <v>0</v>
      </c>
      <c r="BF170" s="93" t="str">
        <f>IF(OR($E170="",$G170=""),"",IF(AND($E$3=1),'Marks Entry 1st'!AG169,IF(AND($E$3=2),'Marks Entry 2nd'!AG169,IF(AND($E$3=3),'Marks Entry 3rd'!AG169,IF(AND($E$3=4),'Marks Entry 4th'!AG169,"")))))</f>
        <v/>
      </c>
      <c r="BG170" s="93" t="str">
        <f>IF(OR($E170="",$G170=""),"",IF(AND($E$3=1),'Marks Entry 1st'!AH169,IF(AND($E$3=2),'Marks Entry 2nd'!AH169,IF(AND($E$3=3),'Marks Entry 3rd'!AH169,IF(AND($E$3=4),'Marks Entry 4th'!AH169,"")))))</f>
        <v/>
      </c>
      <c r="BH170" s="93" t="str">
        <f>IF(OR($E170="",$G170=""),"",IF(AND($E$3=1),'Marks Entry 1st'!AI169,IF(AND($E$3=2),'Marks Entry 2nd'!AI169,IF(AND($E$3=3),'Marks Entry 3rd'!AI169,IF(AND($E$3=4),'Marks Entry 4th'!AI169,"")))))</f>
        <v/>
      </c>
      <c r="BI170" s="92" t="str">
        <f t="shared" si="170"/>
        <v/>
      </c>
      <c r="BJ170" s="87" t="str">
        <f t="shared" si="171"/>
        <v/>
      </c>
      <c r="BK170" s="144">
        <f t="shared" si="172"/>
        <v>0</v>
      </c>
      <c r="BL170" s="144" t="str">
        <f t="shared" si="173"/>
        <v/>
      </c>
      <c r="BM170" s="144" t="str">
        <f t="shared" si="136"/>
        <v/>
      </c>
      <c r="BN170" s="144" t="str">
        <f t="shared" si="174"/>
        <v/>
      </c>
      <c r="BO170" s="144" t="str">
        <f t="shared" si="137"/>
        <v/>
      </c>
      <c r="BP170" s="148" t="str">
        <f t="shared" si="138"/>
        <v/>
      </c>
      <c r="BQ170" s="180" t="str">
        <f>IF(OR($E170="",$G170=""),"",IF(AND($E$3=1),'Marks Entry 1st'!AJ169,IF(AND($E$3=2),'Marks Entry 2nd'!AJ169,IF(AND($E$3=3),'Marks Entry 3rd'!AJ169,IF(AND($E$3=4),'Marks Entry 4th'!AJ169,"")))))</f>
        <v/>
      </c>
      <c r="BR170" s="180" t="str">
        <f>IF(OR($E170="",$G170=""),"",IF(AND($E$3=1),'Marks Entry 1st'!AK169,IF(AND($E$3=2),'Marks Entry 2nd'!AK169,IF(AND($E$3=3),'Marks Entry 3rd'!AK169,IF(AND($E$3=4),'Marks Entry 4th'!AK169,"")))))</f>
        <v/>
      </c>
      <c r="BS170" s="87" t="str">
        <f t="shared" si="175"/>
        <v/>
      </c>
      <c r="BT170" s="180" t="str">
        <f>IF(OR($E170="",$G170=""),"",IF(AND($E$3=1),'Marks Entry 1st'!AL169,IF(AND($E$3=2),'Marks Entry 2nd'!AL169,IF(AND($E$3=3),'Marks Entry 3rd'!AL169,IF(AND($E$3=4),'Marks Entry 4th'!AL169,"")))))</f>
        <v/>
      </c>
      <c r="BU170" s="180" t="str">
        <f>IF(OR($E170="",$G170=""),"",IF(AND($E$3=1),'Marks Entry 1st'!AM169,IF(AND($E$3=2),'Marks Entry 2nd'!AM169,IF(AND($E$3=3),'Marks Entry 3rd'!AM169,IF(AND($E$3=4),'Marks Entry 4th'!AM169,"")))))</f>
        <v/>
      </c>
      <c r="BV170" s="180" t="str">
        <f>IF(OR($E170="",$G170=""),"",IF(AND($E$3=1),'Marks Entry 1st'!AN169,IF(AND($E$3=2),'Marks Entry 2nd'!AN169,IF(AND($E$3=3),'Marks Entry 3rd'!AN169,IF(AND($E$3=4),'Marks Entry 4th'!AN169,"")))))</f>
        <v/>
      </c>
      <c r="BW170" s="91" t="str">
        <f t="shared" si="176"/>
        <v/>
      </c>
      <c r="BX170" s="87">
        <f t="shared" si="177"/>
        <v>0</v>
      </c>
      <c r="BY170" s="93" t="str">
        <f>IF(OR($E170="",$G170=""),"",IF(AND($E$3=1),'Marks Entry 1st'!AO169,IF(AND($E$3=2),'Marks Entry 2nd'!AO169,IF(AND($E$3=3),'Marks Entry 3rd'!AO169,IF(AND($E$3=4),'Marks Entry 4th'!AO169,"")))))</f>
        <v/>
      </c>
      <c r="BZ170" s="93" t="str">
        <f>IF(OR($E170="",$G170=""),"",IF(AND($E$3=1),'Marks Entry 1st'!AP169,IF(AND($E$3=2),'Marks Entry 2nd'!AP169,IF(AND($E$3=3),'Marks Entry 3rd'!AP169,IF(AND($E$3=4),'Marks Entry 4th'!AP169,"")))))</f>
        <v/>
      </c>
      <c r="CA170" s="93" t="str">
        <f>IF(OR($E170="",$G170=""),"",IF(AND($E$3=1),'Marks Entry 1st'!AQ169,IF(AND($E$3=2),'Marks Entry 2nd'!AQ169,IF(AND($E$3=3),'Marks Entry 3rd'!AQ169,IF(AND($E$3=4),'Marks Entry 4th'!AQ169,"")))))</f>
        <v/>
      </c>
      <c r="CB170" s="92" t="str">
        <f t="shared" si="178"/>
        <v/>
      </c>
      <c r="CC170" s="87" t="str">
        <f t="shared" si="179"/>
        <v/>
      </c>
      <c r="CD170" s="144">
        <f t="shared" si="180"/>
        <v>0</v>
      </c>
      <c r="CE170" s="144" t="str">
        <f t="shared" si="181"/>
        <v/>
      </c>
      <c r="CF170" s="144" t="str">
        <f t="shared" si="139"/>
        <v/>
      </c>
      <c r="CG170" s="144" t="str">
        <f t="shared" si="182"/>
        <v/>
      </c>
      <c r="CH170" s="144" t="str">
        <f t="shared" si="140"/>
        <v/>
      </c>
      <c r="CI170" s="148" t="str">
        <f t="shared" si="141"/>
        <v/>
      </c>
      <c r="CJ170" s="380" t="str">
        <f>IF(OR($E170="",$G170=""),"",IF(AND($E$3=1),'Marks Entry 1st'!AR169,IF(AND($E$3=2),'Marks Entry 2nd'!AR169,IF(AND($E$3=3),'Marks Entry 3rd'!AR169,IF(AND($E$3=4),'Marks Entry 4th'!AR169,"")))))</f>
        <v/>
      </c>
      <c r="CK170" s="380" t="str">
        <f>IF(OR($E170="",$G170=""),"",IF(AND($E$3=1),'Marks Entry 1st'!AS169,IF(AND($E$3=2),'Marks Entry 2nd'!AS169,IF(AND($E$3=3),'Marks Entry 3rd'!AS169,IF(AND($E$3=4),'Marks Entry 4th'!AS169,"")))))</f>
        <v/>
      </c>
      <c r="CL170" s="380" t="str">
        <f>IF(OR($E170="",$G170=""),"",IF(AND($E$3=1),'Marks Entry 1st'!AT169,IF(AND($E$3=2),'Marks Entry 2nd'!AT169,IF(AND($E$3=3),'Marks Entry 3rd'!AT169,IF(AND($E$3=4),'Marks Entry 4th'!AT169,"")))))</f>
        <v/>
      </c>
      <c r="CM170" s="181" t="str">
        <f t="shared" si="183"/>
        <v/>
      </c>
      <c r="CN170" s="182">
        <f t="shared" si="184"/>
        <v>0</v>
      </c>
      <c r="CO170" s="182" t="str">
        <f t="shared" si="185"/>
        <v/>
      </c>
      <c r="CP170" s="182" t="str">
        <f t="shared" si="186"/>
        <v/>
      </c>
      <c r="CQ170" s="147" t="str">
        <f t="shared" si="142"/>
        <v/>
      </c>
      <c r="CR170" s="380" t="str">
        <f>IF(OR($E170="",$G170=""),"",IF(AND($E$3=1),'Marks Entry 1st'!AU169,IF(AND($E$3=2),'Marks Entry 2nd'!AU169,IF(AND($E$3=3),'Marks Entry 3rd'!AU169,IF(AND($E$3=4),'Marks Entry 4th'!AU169,"")))))</f>
        <v/>
      </c>
      <c r="CS170" s="380" t="str">
        <f>IF(OR($E170="",$G170=""),"",IF(AND($E$3=1),'Marks Entry 1st'!AV169,IF(AND($E$3=2),'Marks Entry 2nd'!AV169,IF(AND($E$3=3),'Marks Entry 3rd'!AV169,IF(AND($E$3=4),'Marks Entry 4th'!AV169,"")))))</f>
        <v/>
      </c>
      <c r="CT170" s="380" t="str">
        <f>IF(OR($E170="",$G170=""),"",IF(AND($E$3=1),'Marks Entry 1st'!AW169,IF(AND($E$3=2),'Marks Entry 2nd'!AW169,IF(AND($E$3=3),'Marks Entry 3rd'!AW169,IF(AND($E$3=4),'Marks Entry 4th'!AW169,"")))))</f>
        <v/>
      </c>
      <c r="CU170" s="181" t="str">
        <f t="shared" si="187"/>
        <v/>
      </c>
      <c r="CV170" s="182">
        <f t="shared" si="188"/>
        <v>0</v>
      </c>
      <c r="CW170" s="182" t="str">
        <f t="shared" si="189"/>
        <v/>
      </c>
      <c r="CX170" s="182" t="str">
        <f t="shared" si="190"/>
        <v/>
      </c>
      <c r="CY170" s="147" t="str">
        <f t="shared" si="143"/>
        <v/>
      </c>
      <c r="CZ170" s="380" t="str">
        <f>IF(OR($E170="",$G170=""),"",IF(AND($E$3=1),'Marks Entry 1st'!AX169,IF(AND($E$3=2),'Marks Entry 2nd'!AX169,IF(AND($E$3=3),'Marks Entry 3rd'!AX169,IF(AND($E$3=4),'Marks Entry 4th'!AX169,"")))))</f>
        <v/>
      </c>
      <c r="DA170" s="380" t="str">
        <f>IF(OR($E170="",$G170=""),"",IF(AND($E$3=1),'Marks Entry 1st'!AY169,IF(AND($E$3=2),'Marks Entry 2nd'!AY169,IF(AND($E$3=3),'Marks Entry 3rd'!AY169,IF(AND($E$3=4),'Marks Entry 4th'!AY169,"")))))</f>
        <v/>
      </c>
      <c r="DB170" s="380" t="str">
        <f>IF(OR($E170="",$G170=""),"",IF(AND($E$3=1),'Marks Entry 1st'!AZ169,IF(AND($E$3=2),'Marks Entry 2nd'!AZ169,IF(AND($E$3=3),'Marks Entry 3rd'!AZ169,IF(AND($E$3=4),'Marks Entry 4th'!AZ169,"")))))</f>
        <v/>
      </c>
      <c r="DC170" s="181" t="str">
        <f t="shared" si="191"/>
        <v/>
      </c>
      <c r="DD170" s="182">
        <f t="shared" si="192"/>
        <v>0</v>
      </c>
      <c r="DE170" s="182" t="str">
        <f t="shared" si="193"/>
        <v/>
      </c>
      <c r="DF170" s="182" t="str">
        <f t="shared" si="194"/>
        <v/>
      </c>
      <c r="DG170" s="147" t="str">
        <f t="shared" si="144"/>
        <v/>
      </c>
      <c r="DH170" s="104" t="str">
        <f t="shared" si="145"/>
        <v/>
      </c>
      <c r="DI170" s="105" t="str">
        <f t="shared" si="146"/>
        <v/>
      </c>
      <c r="DJ170" s="111" t="str">
        <f t="shared" si="147"/>
        <v/>
      </c>
      <c r="DK170" s="112" t="str">
        <f t="shared" si="148"/>
        <v/>
      </c>
      <c r="DL170" s="386" t="str">
        <f t="shared" si="149"/>
        <v/>
      </c>
      <c r="DM170" s="72" t="str">
        <f>IF(OR($E170="",$G170=""),"",IF(AND($E$3=1),'Marks Entry 1st'!BA169,IF(AND($E$3=2),'Marks Entry 2nd'!BA169,IF(AND($E$3=3),'Marks Entry 3rd'!BA169,IF(AND($E$3=4),'Marks Entry 4th'!BA169,"")))))</f>
        <v/>
      </c>
      <c r="DN170" s="72" t="str">
        <f>IF(OR($E170="",$G170=""),"",IF(AND($E$3=1),'Marks Entry 1st'!BB169,IF(AND($E$3=2),'Marks Entry 2nd'!BB169,IF(AND($E$3=3),'Marks Entry 3rd'!BB169,IF(AND($E$3=4),'Marks Entry 4th'!BB169,"")))))</f>
        <v/>
      </c>
      <c r="DO170" s="328" t="str">
        <f t="shared" si="150"/>
        <v/>
      </c>
      <c r="DP170" s="73"/>
      <c r="DW170" s="75">
        <f>IF(AND($E$3=1),'Marks Entry 1st'!I169,IF(AND($E$3=2),'Marks Entry 2nd'!I169,IF(AND($E$3=3),'Marks Entry 3rd'!I169,IF(AND($E$3=4),'Marks Entry 4th'!I169,""))))</f>
        <v>0</v>
      </c>
    </row>
    <row r="171" spans="1:127" ht="18.899999999999999" customHeight="1">
      <c r="A171" s="94">
        <v>164</v>
      </c>
      <c r="B171" s="94" t="str">
        <f>IF(OR(DW171=0,DW171=""),"",IF(AND($E$3=1),'Marks Entry 1st'!I170,IF(AND($E$3=2),'Marks Entry 2nd'!I170,IF(AND($E$3=3),'Marks Entry 3rd'!I170,IF(AND($E$3=4),'Marks Entry 4th'!I170,"")))))</f>
        <v/>
      </c>
      <c r="C171" s="95" t="str">
        <f>IF(OR(B171=0,B171=""),"",IF(AND($E$3=1),'Marks Entry 1st'!B170,IF(AND($E$3=2),'Marks Entry 2nd'!B170,IF(AND($E$3=3),'Marks Entry 3rd'!B170,IF(AND($E$3=4),'Marks Entry 4th'!B170,"")))))</f>
        <v/>
      </c>
      <c r="D171" s="95" t="str">
        <f>IF(OR(B171=0,B171=""),"",IF(AND($E$3=1),'Marks Entry 1st'!C170,IF(AND($E$3=2),'Marks Entry 2nd'!C170,IF(AND($E$3=3),'Marks Entry 3rd'!C170,IF(AND($E$3=4),'Marks Entry 4th'!C170,"")))))</f>
        <v/>
      </c>
      <c r="E171" s="96" t="str">
        <f>IF(OR(B171=0,B171=""),"",IF(AND($E$3=1),'Marks Entry 1st'!E170,IF(AND($E$3=2),'Marks Entry 2nd'!E170,IF(AND($E$3=3),'Marks Entry 3rd'!E170,IF(AND($E$3=4),'Marks Entry 4th'!E170,"")))))</f>
        <v/>
      </c>
      <c r="F171" s="95" t="str">
        <f>IF(OR(B171=0,B171=""),"",IF(AND($E$3=1),'Marks Entry 1st'!D170,IF(AND($E$3=2),'Marks Entry 2nd'!D170,IF(AND($E$3=3),'Marks Entry 3rd'!D170,IF(AND($E$3=4),'Marks Entry 4th'!D170,"")))))</f>
        <v/>
      </c>
      <c r="G171" s="90" t="str">
        <f>IF(OR(B171=0,B171=""),"",IF(AND($E$3=1),'Marks Entry 1st'!F170,IF(AND($E$3=2),'Marks Entry 2nd'!F170,IF(AND($E$3=3),'Marks Entry 3rd'!F170,IF(AND($E$3=4),'Marks Entry 4th'!F170,"")))))</f>
        <v/>
      </c>
      <c r="H171" s="90" t="str">
        <f>IF(OR(B171=0,B171=""),"",IF(AND($E$3=1),'Marks Entry 1st'!G170,IF(AND($E$3=2),'Marks Entry 2nd'!G170,IF(AND($E$3=3),'Marks Entry 3rd'!G170,IF(AND($E$3=4),'Marks Entry 4th'!G170,"")))))</f>
        <v/>
      </c>
      <c r="I171" s="90" t="str">
        <f>IF(OR(B171=0,B171=""),"",IF(AND($E$3=1),'Marks Entry 1st'!H170,IF(AND($E$3=2),'Marks Entry 2nd'!H170,IF(AND($E$3=3),'Marks Entry 3rd'!H170,IF(AND($E$3=4),'Marks Entry 4th'!H170,"")))))</f>
        <v/>
      </c>
      <c r="J171" s="379" t="str">
        <f>IF(OR(B171=0,B171=""),"",IF(AND($E$3=1),'Marks Entry 1st'!J170,IF(AND($E$3=2),'Marks Entry 2nd'!J170,IF(AND($E$3=3),'Marks Entry 3rd'!J170,IF(AND($E$3=4),'Marks Entry 4th'!J170,"")))))</f>
        <v/>
      </c>
      <c r="K171" s="379" t="str">
        <f>IF(OR(B171=0,B171=""),"",IF(AND($E$3=1),'Marks Entry 1st'!K170,IF(AND($E$3=2),'Marks Entry 2nd'!K170,IF(AND($E$3=3),'Marks Entry 3rd'!K170,IF(AND($E$3=4),'Marks Entry 4th'!K170,"")))))</f>
        <v/>
      </c>
      <c r="L171" s="180" t="str">
        <f>IF(OR($E171="",$G171=""),"",IF(AND($E$3=1),'Marks Entry 1st'!L170,IF(AND($E$3=2),'Marks Entry 2nd'!L170,IF(AND($E$3=3),'Marks Entry 3rd'!L170,IF(AND($E$3=4),'Marks Entry 4th'!L170,"")))))</f>
        <v/>
      </c>
      <c r="M171" s="180" t="str">
        <f>IF(OR($E171="",$G171=""),"",IF(AND($E$3=1),'Marks Entry 1st'!M170,IF(AND($E$3=2),'Marks Entry 2nd'!M170,IF(AND($E$3=3),'Marks Entry 3rd'!M170,IF(AND($E$3=4),'Marks Entry 4th'!M170,"")))))</f>
        <v/>
      </c>
      <c r="N171" s="87" t="str">
        <f t="shared" si="151"/>
        <v/>
      </c>
      <c r="O171" s="180" t="str">
        <f>IF(OR($E171="",$G171=""),"",IF(AND($E$3=1),'Marks Entry 1st'!N170,IF(AND($E$3=2),'Marks Entry 2nd'!N170,IF(AND($E$3=3),'Marks Entry 3rd'!N170,IF(AND($E$3=4),'Marks Entry 4th'!N170,"")))))</f>
        <v/>
      </c>
      <c r="P171" s="180" t="str">
        <f>IF(OR($E171="",$G171=""),"",IF(AND($E$3=1),'Marks Entry 1st'!O170,IF(AND($E$3=2),'Marks Entry 2nd'!O170,IF(AND($E$3=3),'Marks Entry 3rd'!O170,IF(AND($E$3=4),'Marks Entry 4th'!O170,"")))))</f>
        <v/>
      </c>
      <c r="Q171" s="180" t="str">
        <f>IF(OR($E171="",$G171=""),"",IF(AND($E$3=1),'Marks Entry 1st'!P170,IF(AND($E$3=2),'Marks Entry 2nd'!P170,IF(AND($E$3=3),'Marks Entry 3rd'!P170,IF(AND($E$3=4),'Marks Entry 4th'!P170,"")))))</f>
        <v/>
      </c>
      <c r="R171" s="91" t="str">
        <f t="shared" si="152"/>
        <v/>
      </c>
      <c r="S171" s="87">
        <f t="shared" si="153"/>
        <v>0</v>
      </c>
      <c r="T171" s="93" t="str">
        <f>IF(OR($E171="",$G171=""),"",IF(AND($E$3=1),'Marks Entry 1st'!Q170,IF(AND($E$3=2),'Marks Entry 2nd'!Q170,IF(AND($E$3=3),'Marks Entry 3rd'!Q170,IF(AND($E$3=4),'Marks Entry 4th'!Q170,"")))))</f>
        <v/>
      </c>
      <c r="U171" s="93" t="str">
        <f>IF(OR($E171="",$G171=""),"",IF(AND($E$3=1),'Marks Entry 1st'!R170,IF(AND($E$3=2),'Marks Entry 2nd'!R170,IF(AND($E$3=3),'Marks Entry 3rd'!R170,IF(AND($E$3=4),'Marks Entry 4th'!R170,"")))))</f>
        <v/>
      </c>
      <c r="V171" s="93" t="str">
        <f>IF(OR($E171="",$G171=""),"",IF(AND($E$3=1),'Marks Entry 1st'!S170,IF(AND($E$3=2),'Marks Entry 2nd'!S170,IF(AND($E$3=3),'Marks Entry 3rd'!S170,IF(AND($E$3=4),'Marks Entry 4th'!S170,"")))))</f>
        <v/>
      </c>
      <c r="W171" s="92" t="str">
        <f t="shared" si="154"/>
        <v/>
      </c>
      <c r="X171" s="87" t="str">
        <f t="shared" si="155"/>
        <v/>
      </c>
      <c r="Y171" s="144">
        <f t="shared" si="156"/>
        <v>0</v>
      </c>
      <c r="Z171" s="144" t="str">
        <f t="shared" si="157"/>
        <v/>
      </c>
      <c r="AA171" s="144" t="str">
        <f t="shared" si="130"/>
        <v/>
      </c>
      <c r="AB171" s="144" t="str">
        <f t="shared" si="158"/>
        <v/>
      </c>
      <c r="AC171" s="144" t="str">
        <f t="shared" si="131"/>
        <v/>
      </c>
      <c r="AD171" s="148" t="str">
        <f t="shared" si="132"/>
        <v/>
      </c>
      <c r="AE171" s="180" t="str">
        <f>IF(OR($E171="",$G171=""),"",IF(AND($E$3=1),'Marks Entry 1st'!T170,IF(AND($E$3=2),'Marks Entry 2nd'!T170,IF(AND($E$3=3),'Marks Entry 3rd'!T170,IF(AND($E$3=4),'Marks Entry 4th'!T170,"")))))</f>
        <v/>
      </c>
      <c r="AF171" s="180" t="str">
        <f>IF(OR($E171="",$G171=""),"",IF(AND($E$3=1),'Marks Entry 1st'!U170,IF(AND($E$3=2),'Marks Entry 2nd'!U170,IF(AND($E$3=3),'Marks Entry 3rd'!U170,IF(AND($E$3=4),'Marks Entry 4th'!U170,"")))))</f>
        <v/>
      </c>
      <c r="AG171" s="87" t="str">
        <f t="shared" si="159"/>
        <v/>
      </c>
      <c r="AH171" s="180" t="str">
        <f>IF(OR($E171="",$G171=""),"",IF(AND($E$3=1),'Marks Entry 1st'!V170,IF(AND($E$3=2),'Marks Entry 2nd'!V170,IF(AND($E$3=3),'Marks Entry 3rd'!V170,IF(AND($E$3=4),'Marks Entry 4th'!V170,"")))))</f>
        <v/>
      </c>
      <c r="AI171" s="180" t="str">
        <f>IF(OR($E171="",$G171=""),"",IF(AND($E$3=1),'Marks Entry 1st'!W170,IF(AND($E$3=2),'Marks Entry 2nd'!W170,IF(AND($E$3=3),'Marks Entry 3rd'!W170,IF(AND($E$3=4),'Marks Entry 4th'!W170,"")))))</f>
        <v/>
      </c>
      <c r="AJ171" s="180" t="str">
        <f>IF(OR($E171="",$G171=""),"",IF(AND($E$3=1),'Marks Entry 1st'!X170,IF(AND($E$3=2),'Marks Entry 2nd'!X170,IF(AND($E$3=3),'Marks Entry 3rd'!X170,IF(AND($E$3=4),'Marks Entry 4th'!X170,"")))))</f>
        <v/>
      </c>
      <c r="AK171" s="91" t="str">
        <f t="shared" si="160"/>
        <v/>
      </c>
      <c r="AL171" s="87">
        <f t="shared" si="161"/>
        <v>0</v>
      </c>
      <c r="AM171" s="93" t="str">
        <f>IF(OR($E171="",$G171=""),"",IF(AND($E$3=1),'Marks Entry 1st'!Y170,IF(AND($E$3=2),'Marks Entry 2nd'!Y170,IF(AND($E$3=3),'Marks Entry 3rd'!Y170,IF(AND($E$3=4),'Marks Entry 4th'!Y170,"")))))</f>
        <v/>
      </c>
      <c r="AN171" s="93" t="str">
        <f>IF(OR($E171="",$G171=""),"",IF(AND($E$3=1),'Marks Entry 1st'!Z170,IF(AND($E$3=2),'Marks Entry 2nd'!Z170,IF(AND($E$3=3),'Marks Entry 3rd'!Z170,IF(AND($E$3=4),'Marks Entry 4th'!Z170,"")))))</f>
        <v/>
      </c>
      <c r="AO171" s="93" t="str">
        <f>IF(OR($E171="",$G171=""),"",IF(AND($E$3=1),'Marks Entry 1st'!AA170,IF(AND($E$3=2),'Marks Entry 2nd'!AA170,IF(AND($E$3=3),'Marks Entry 3rd'!AA170,IF(AND($E$3=4),'Marks Entry 4th'!AA170,"")))))</f>
        <v/>
      </c>
      <c r="AP171" s="92" t="str">
        <f t="shared" si="162"/>
        <v/>
      </c>
      <c r="AQ171" s="87" t="str">
        <f t="shared" si="163"/>
        <v/>
      </c>
      <c r="AR171" s="144">
        <f t="shared" si="164"/>
        <v>0</v>
      </c>
      <c r="AS171" s="144" t="str">
        <f t="shared" si="165"/>
        <v/>
      </c>
      <c r="AT171" s="144" t="str">
        <f t="shared" si="133"/>
        <v/>
      </c>
      <c r="AU171" s="144" t="str">
        <f t="shared" si="166"/>
        <v/>
      </c>
      <c r="AV171" s="144" t="str">
        <f t="shared" si="134"/>
        <v/>
      </c>
      <c r="AW171" s="148" t="str">
        <f t="shared" si="135"/>
        <v/>
      </c>
      <c r="AX171" s="180" t="str">
        <f>IF(OR($E171="",$G171=""),"",IF(AND($E$3=1),'Marks Entry 1st'!AB170,IF(AND($E$3=2),'Marks Entry 2nd'!AB170,IF(AND($E$3=3),'Marks Entry 3rd'!AB170,IF(AND($E$3=4),'Marks Entry 4th'!AB170,"")))))</f>
        <v/>
      </c>
      <c r="AY171" s="180" t="str">
        <f>IF(OR($E171="",$G171=""),"",IF(AND($E$3=1),'Marks Entry 1st'!AC170,IF(AND($E$3=2),'Marks Entry 2nd'!AC170,IF(AND($E$3=3),'Marks Entry 3rd'!AC170,IF(AND($E$3=4),'Marks Entry 4th'!AC170,"")))))</f>
        <v/>
      </c>
      <c r="AZ171" s="87" t="str">
        <f t="shared" si="167"/>
        <v/>
      </c>
      <c r="BA171" s="180" t="str">
        <f>IF(OR($E171="",$G171=""),"",IF(AND($E$3=1),'Marks Entry 1st'!AD170,IF(AND($E$3=2),'Marks Entry 2nd'!AD170,IF(AND($E$3=3),'Marks Entry 3rd'!AD170,IF(AND($E$3=4),'Marks Entry 4th'!AD170,"")))))</f>
        <v/>
      </c>
      <c r="BB171" s="180" t="str">
        <f>IF(OR($E171="",$G171=""),"",IF(AND($E$3=1),'Marks Entry 1st'!AE170,IF(AND($E$3=2),'Marks Entry 2nd'!AE170,IF(AND($E$3=3),'Marks Entry 3rd'!AE170,IF(AND($E$3=4),'Marks Entry 4th'!AE170,"")))))</f>
        <v/>
      </c>
      <c r="BC171" s="180" t="str">
        <f>IF(OR($E171="",$G171=""),"",IF(AND($E$3=1),'Marks Entry 1st'!AF170,IF(AND($E$3=2),'Marks Entry 2nd'!AF170,IF(AND($E$3=3),'Marks Entry 3rd'!AF170,IF(AND($E$3=4),'Marks Entry 4th'!AF170,"")))))</f>
        <v/>
      </c>
      <c r="BD171" s="91" t="str">
        <f t="shared" si="168"/>
        <v/>
      </c>
      <c r="BE171" s="87">
        <f t="shared" si="169"/>
        <v>0</v>
      </c>
      <c r="BF171" s="93" t="str">
        <f>IF(OR($E171="",$G171=""),"",IF(AND($E$3=1),'Marks Entry 1st'!AG170,IF(AND($E$3=2),'Marks Entry 2nd'!AG170,IF(AND($E$3=3),'Marks Entry 3rd'!AG170,IF(AND($E$3=4),'Marks Entry 4th'!AG170,"")))))</f>
        <v/>
      </c>
      <c r="BG171" s="93" t="str">
        <f>IF(OR($E171="",$G171=""),"",IF(AND($E$3=1),'Marks Entry 1st'!AH170,IF(AND($E$3=2),'Marks Entry 2nd'!AH170,IF(AND($E$3=3),'Marks Entry 3rd'!AH170,IF(AND($E$3=4),'Marks Entry 4th'!AH170,"")))))</f>
        <v/>
      </c>
      <c r="BH171" s="93" t="str">
        <f>IF(OR($E171="",$G171=""),"",IF(AND($E$3=1),'Marks Entry 1st'!AI170,IF(AND($E$3=2),'Marks Entry 2nd'!AI170,IF(AND($E$3=3),'Marks Entry 3rd'!AI170,IF(AND($E$3=4),'Marks Entry 4th'!AI170,"")))))</f>
        <v/>
      </c>
      <c r="BI171" s="92" t="str">
        <f t="shared" si="170"/>
        <v/>
      </c>
      <c r="BJ171" s="87" t="str">
        <f t="shared" si="171"/>
        <v/>
      </c>
      <c r="BK171" s="144">
        <f t="shared" si="172"/>
        <v>0</v>
      </c>
      <c r="BL171" s="144" t="str">
        <f t="shared" si="173"/>
        <v/>
      </c>
      <c r="BM171" s="144" t="str">
        <f t="shared" si="136"/>
        <v/>
      </c>
      <c r="BN171" s="144" t="str">
        <f t="shared" si="174"/>
        <v/>
      </c>
      <c r="BO171" s="144" t="str">
        <f t="shared" si="137"/>
        <v/>
      </c>
      <c r="BP171" s="148" t="str">
        <f t="shared" si="138"/>
        <v/>
      </c>
      <c r="BQ171" s="180" t="str">
        <f>IF(OR($E171="",$G171=""),"",IF(AND($E$3=1),'Marks Entry 1st'!AJ170,IF(AND($E$3=2),'Marks Entry 2nd'!AJ170,IF(AND($E$3=3),'Marks Entry 3rd'!AJ170,IF(AND($E$3=4),'Marks Entry 4th'!AJ170,"")))))</f>
        <v/>
      </c>
      <c r="BR171" s="180" t="str">
        <f>IF(OR($E171="",$G171=""),"",IF(AND($E$3=1),'Marks Entry 1st'!AK170,IF(AND($E$3=2),'Marks Entry 2nd'!AK170,IF(AND($E$3=3),'Marks Entry 3rd'!AK170,IF(AND($E$3=4),'Marks Entry 4th'!AK170,"")))))</f>
        <v/>
      </c>
      <c r="BS171" s="87" t="str">
        <f t="shared" si="175"/>
        <v/>
      </c>
      <c r="BT171" s="180" t="str">
        <f>IF(OR($E171="",$G171=""),"",IF(AND($E$3=1),'Marks Entry 1st'!AL170,IF(AND($E$3=2),'Marks Entry 2nd'!AL170,IF(AND($E$3=3),'Marks Entry 3rd'!AL170,IF(AND($E$3=4),'Marks Entry 4th'!AL170,"")))))</f>
        <v/>
      </c>
      <c r="BU171" s="180" t="str">
        <f>IF(OR($E171="",$G171=""),"",IF(AND($E$3=1),'Marks Entry 1st'!AM170,IF(AND($E$3=2),'Marks Entry 2nd'!AM170,IF(AND($E$3=3),'Marks Entry 3rd'!AM170,IF(AND($E$3=4),'Marks Entry 4th'!AM170,"")))))</f>
        <v/>
      </c>
      <c r="BV171" s="180" t="str">
        <f>IF(OR($E171="",$G171=""),"",IF(AND($E$3=1),'Marks Entry 1st'!AN170,IF(AND($E$3=2),'Marks Entry 2nd'!AN170,IF(AND($E$3=3),'Marks Entry 3rd'!AN170,IF(AND($E$3=4),'Marks Entry 4th'!AN170,"")))))</f>
        <v/>
      </c>
      <c r="BW171" s="91" t="str">
        <f t="shared" si="176"/>
        <v/>
      </c>
      <c r="BX171" s="87">
        <f t="shared" si="177"/>
        <v>0</v>
      </c>
      <c r="BY171" s="93" t="str">
        <f>IF(OR($E171="",$G171=""),"",IF(AND($E$3=1),'Marks Entry 1st'!AO170,IF(AND($E$3=2),'Marks Entry 2nd'!AO170,IF(AND($E$3=3),'Marks Entry 3rd'!AO170,IF(AND($E$3=4),'Marks Entry 4th'!AO170,"")))))</f>
        <v/>
      </c>
      <c r="BZ171" s="93" t="str">
        <f>IF(OR($E171="",$G171=""),"",IF(AND($E$3=1),'Marks Entry 1st'!AP170,IF(AND($E$3=2),'Marks Entry 2nd'!AP170,IF(AND($E$3=3),'Marks Entry 3rd'!AP170,IF(AND($E$3=4),'Marks Entry 4th'!AP170,"")))))</f>
        <v/>
      </c>
      <c r="CA171" s="93" t="str">
        <f>IF(OR($E171="",$G171=""),"",IF(AND($E$3=1),'Marks Entry 1st'!AQ170,IF(AND($E$3=2),'Marks Entry 2nd'!AQ170,IF(AND($E$3=3),'Marks Entry 3rd'!AQ170,IF(AND($E$3=4),'Marks Entry 4th'!AQ170,"")))))</f>
        <v/>
      </c>
      <c r="CB171" s="92" t="str">
        <f t="shared" si="178"/>
        <v/>
      </c>
      <c r="CC171" s="87" t="str">
        <f t="shared" si="179"/>
        <v/>
      </c>
      <c r="CD171" s="144">
        <f t="shared" si="180"/>
        <v>0</v>
      </c>
      <c r="CE171" s="144" t="str">
        <f t="shared" si="181"/>
        <v/>
      </c>
      <c r="CF171" s="144" t="str">
        <f t="shared" si="139"/>
        <v/>
      </c>
      <c r="CG171" s="144" t="str">
        <f t="shared" si="182"/>
        <v/>
      </c>
      <c r="CH171" s="144" t="str">
        <f t="shared" si="140"/>
        <v/>
      </c>
      <c r="CI171" s="148" t="str">
        <f t="shared" si="141"/>
        <v/>
      </c>
      <c r="CJ171" s="380" t="str">
        <f>IF(OR($E171="",$G171=""),"",IF(AND($E$3=1),'Marks Entry 1st'!AR170,IF(AND($E$3=2),'Marks Entry 2nd'!AR170,IF(AND($E$3=3),'Marks Entry 3rd'!AR170,IF(AND($E$3=4),'Marks Entry 4th'!AR170,"")))))</f>
        <v/>
      </c>
      <c r="CK171" s="380" t="str">
        <f>IF(OR($E171="",$G171=""),"",IF(AND($E$3=1),'Marks Entry 1st'!AS170,IF(AND($E$3=2),'Marks Entry 2nd'!AS170,IF(AND($E$3=3),'Marks Entry 3rd'!AS170,IF(AND($E$3=4),'Marks Entry 4th'!AS170,"")))))</f>
        <v/>
      </c>
      <c r="CL171" s="380" t="str">
        <f>IF(OR($E171="",$G171=""),"",IF(AND($E$3=1),'Marks Entry 1st'!AT170,IF(AND($E$3=2),'Marks Entry 2nd'!AT170,IF(AND($E$3=3),'Marks Entry 3rd'!AT170,IF(AND($E$3=4),'Marks Entry 4th'!AT170,"")))))</f>
        <v/>
      </c>
      <c r="CM171" s="181" t="str">
        <f t="shared" si="183"/>
        <v/>
      </c>
      <c r="CN171" s="182">
        <f t="shared" si="184"/>
        <v>0</v>
      </c>
      <c r="CO171" s="182" t="str">
        <f t="shared" si="185"/>
        <v/>
      </c>
      <c r="CP171" s="182" t="str">
        <f t="shared" si="186"/>
        <v/>
      </c>
      <c r="CQ171" s="147" t="str">
        <f t="shared" si="142"/>
        <v/>
      </c>
      <c r="CR171" s="380" t="str">
        <f>IF(OR($E171="",$G171=""),"",IF(AND($E$3=1),'Marks Entry 1st'!AU170,IF(AND($E$3=2),'Marks Entry 2nd'!AU170,IF(AND($E$3=3),'Marks Entry 3rd'!AU170,IF(AND($E$3=4),'Marks Entry 4th'!AU170,"")))))</f>
        <v/>
      </c>
      <c r="CS171" s="380" t="str">
        <f>IF(OR($E171="",$G171=""),"",IF(AND($E$3=1),'Marks Entry 1st'!AV170,IF(AND($E$3=2),'Marks Entry 2nd'!AV170,IF(AND($E$3=3),'Marks Entry 3rd'!AV170,IF(AND($E$3=4),'Marks Entry 4th'!AV170,"")))))</f>
        <v/>
      </c>
      <c r="CT171" s="380" t="str">
        <f>IF(OR($E171="",$G171=""),"",IF(AND($E$3=1),'Marks Entry 1st'!AW170,IF(AND($E$3=2),'Marks Entry 2nd'!AW170,IF(AND($E$3=3),'Marks Entry 3rd'!AW170,IF(AND($E$3=4),'Marks Entry 4th'!AW170,"")))))</f>
        <v/>
      </c>
      <c r="CU171" s="181" t="str">
        <f t="shared" si="187"/>
        <v/>
      </c>
      <c r="CV171" s="182">
        <f t="shared" si="188"/>
        <v>0</v>
      </c>
      <c r="CW171" s="182" t="str">
        <f t="shared" si="189"/>
        <v/>
      </c>
      <c r="CX171" s="182" t="str">
        <f t="shared" si="190"/>
        <v/>
      </c>
      <c r="CY171" s="147" t="str">
        <f t="shared" si="143"/>
        <v/>
      </c>
      <c r="CZ171" s="380" t="str">
        <f>IF(OR($E171="",$G171=""),"",IF(AND($E$3=1),'Marks Entry 1st'!AX170,IF(AND($E$3=2),'Marks Entry 2nd'!AX170,IF(AND($E$3=3),'Marks Entry 3rd'!AX170,IF(AND($E$3=4),'Marks Entry 4th'!AX170,"")))))</f>
        <v/>
      </c>
      <c r="DA171" s="380" t="str">
        <f>IF(OR($E171="",$G171=""),"",IF(AND($E$3=1),'Marks Entry 1st'!AY170,IF(AND($E$3=2),'Marks Entry 2nd'!AY170,IF(AND($E$3=3),'Marks Entry 3rd'!AY170,IF(AND($E$3=4),'Marks Entry 4th'!AY170,"")))))</f>
        <v/>
      </c>
      <c r="DB171" s="380" t="str">
        <f>IF(OR($E171="",$G171=""),"",IF(AND($E$3=1),'Marks Entry 1st'!AZ170,IF(AND($E$3=2),'Marks Entry 2nd'!AZ170,IF(AND($E$3=3),'Marks Entry 3rd'!AZ170,IF(AND($E$3=4),'Marks Entry 4th'!AZ170,"")))))</f>
        <v/>
      </c>
      <c r="DC171" s="181" t="str">
        <f t="shared" si="191"/>
        <v/>
      </c>
      <c r="DD171" s="182">
        <f t="shared" si="192"/>
        <v>0</v>
      </c>
      <c r="DE171" s="182" t="str">
        <f t="shared" si="193"/>
        <v/>
      </c>
      <c r="DF171" s="182" t="str">
        <f t="shared" si="194"/>
        <v/>
      </c>
      <c r="DG171" s="147" t="str">
        <f t="shared" si="144"/>
        <v/>
      </c>
      <c r="DH171" s="104" t="str">
        <f t="shared" si="145"/>
        <v/>
      </c>
      <c r="DI171" s="105" t="str">
        <f t="shared" si="146"/>
        <v/>
      </c>
      <c r="DJ171" s="111" t="str">
        <f t="shared" si="147"/>
        <v/>
      </c>
      <c r="DK171" s="112" t="str">
        <f t="shared" si="148"/>
        <v/>
      </c>
      <c r="DL171" s="386" t="str">
        <f t="shared" si="149"/>
        <v/>
      </c>
      <c r="DM171" s="72" t="str">
        <f>IF(OR($E171="",$G171=""),"",IF(AND($E$3=1),'Marks Entry 1st'!BA170,IF(AND($E$3=2),'Marks Entry 2nd'!BA170,IF(AND($E$3=3),'Marks Entry 3rd'!BA170,IF(AND($E$3=4),'Marks Entry 4th'!BA170,"")))))</f>
        <v/>
      </c>
      <c r="DN171" s="72" t="str">
        <f>IF(OR($E171="",$G171=""),"",IF(AND($E$3=1),'Marks Entry 1st'!BB170,IF(AND($E$3=2),'Marks Entry 2nd'!BB170,IF(AND($E$3=3),'Marks Entry 3rd'!BB170,IF(AND($E$3=4),'Marks Entry 4th'!BB170,"")))))</f>
        <v/>
      </c>
      <c r="DO171" s="328" t="str">
        <f t="shared" si="150"/>
        <v/>
      </c>
      <c r="DP171" s="73"/>
      <c r="DW171" s="75">
        <f>IF(AND($E$3=1),'Marks Entry 1st'!I170,IF(AND($E$3=2),'Marks Entry 2nd'!I170,IF(AND($E$3=3),'Marks Entry 3rd'!I170,IF(AND($E$3=4),'Marks Entry 4th'!I170,""))))</f>
        <v>0</v>
      </c>
    </row>
    <row r="172" spans="1:127" ht="18.899999999999999" customHeight="1">
      <c r="A172" s="94">
        <v>165</v>
      </c>
      <c r="B172" s="94" t="str">
        <f>IF(OR(DW172=0,DW172=""),"",IF(AND($E$3=1),'Marks Entry 1st'!I171,IF(AND($E$3=2),'Marks Entry 2nd'!I171,IF(AND($E$3=3),'Marks Entry 3rd'!I171,IF(AND($E$3=4),'Marks Entry 4th'!I171,"")))))</f>
        <v/>
      </c>
      <c r="C172" s="95" t="str">
        <f>IF(OR(B172=0,B172=""),"",IF(AND($E$3=1),'Marks Entry 1st'!B171,IF(AND($E$3=2),'Marks Entry 2nd'!B171,IF(AND($E$3=3),'Marks Entry 3rd'!B171,IF(AND($E$3=4),'Marks Entry 4th'!B171,"")))))</f>
        <v/>
      </c>
      <c r="D172" s="95" t="str">
        <f>IF(OR(B172=0,B172=""),"",IF(AND($E$3=1),'Marks Entry 1st'!C171,IF(AND($E$3=2),'Marks Entry 2nd'!C171,IF(AND($E$3=3),'Marks Entry 3rd'!C171,IF(AND($E$3=4),'Marks Entry 4th'!C171,"")))))</f>
        <v/>
      </c>
      <c r="E172" s="96" t="str">
        <f>IF(OR(B172=0,B172=""),"",IF(AND($E$3=1),'Marks Entry 1st'!E171,IF(AND($E$3=2),'Marks Entry 2nd'!E171,IF(AND($E$3=3),'Marks Entry 3rd'!E171,IF(AND($E$3=4),'Marks Entry 4th'!E171,"")))))</f>
        <v/>
      </c>
      <c r="F172" s="95" t="str">
        <f>IF(OR(B172=0,B172=""),"",IF(AND($E$3=1),'Marks Entry 1st'!D171,IF(AND($E$3=2),'Marks Entry 2nd'!D171,IF(AND($E$3=3),'Marks Entry 3rd'!D171,IF(AND($E$3=4),'Marks Entry 4th'!D171,"")))))</f>
        <v/>
      </c>
      <c r="G172" s="90" t="str">
        <f>IF(OR(B172=0,B172=""),"",IF(AND($E$3=1),'Marks Entry 1st'!F171,IF(AND($E$3=2),'Marks Entry 2nd'!F171,IF(AND($E$3=3),'Marks Entry 3rd'!F171,IF(AND($E$3=4),'Marks Entry 4th'!F171,"")))))</f>
        <v/>
      </c>
      <c r="H172" s="90" t="str">
        <f>IF(OR(B172=0,B172=""),"",IF(AND($E$3=1),'Marks Entry 1st'!G171,IF(AND($E$3=2),'Marks Entry 2nd'!G171,IF(AND($E$3=3),'Marks Entry 3rd'!G171,IF(AND($E$3=4),'Marks Entry 4th'!G171,"")))))</f>
        <v/>
      </c>
      <c r="I172" s="90" t="str">
        <f>IF(OR(B172=0,B172=""),"",IF(AND($E$3=1),'Marks Entry 1st'!H171,IF(AND($E$3=2),'Marks Entry 2nd'!H171,IF(AND($E$3=3),'Marks Entry 3rd'!H171,IF(AND($E$3=4),'Marks Entry 4th'!H171,"")))))</f>
        <v/>
      </c>
      <c r="J172" s="379" t="str">
        <f>IF(OR(B172=0,B172=""),"",IF(AND($E$3=1),'Marks Entry 1st'!J171,IF(AND($E$3=2),'Marks Entry 2nd'!J171,IF(AND($E$3=3),'Marks Entry 3rd'!J171,IF(AND($E$3=4),'Marks Entry 4th'!J171,"")))))</f>
        <v/>
      </c>
      <c r="K172" s="379" t="str">
        <f>IF(OR(B172=0,B172=""),"",IF(AND($E$3=1),'Marks Entry 1st'!K171,IF(AND($E$3=2),'Marks Entry 2nd'!K171,IF(AND($E$3=3),'Marks Entry 3rd'!K171,IF(AND($E$3=4),'Marks Entry 4th'!K171,"")))))</f>
        <v/>
      </c>
      <c r="L172" s="180" t="str">
        <f>IF(OR($E172="",$G172=""),"",IF(AND($E$3=1),'Marks Entry 1st'!L171,IF(AND($E$3=2),'Marks Entry 2nd'!L171,IF(AND($E$3=3),'Marks Entry 3rd'!L171,IF(AND($E$3=4),'Marks Entry 4th'!L171,"")))))</f>
        <v/>
      </c>
      <c r="M172" s="180" t="str">
        <f>IF(OR($E172="",$G172=""),"",IF(AND($E$3=1),'Marks Entry 1st'!M171,IF(AND($E$3=2),'Marks Entry 2nd'!M171,IF(AND($E$3=3),'Marks Entry 3rd'!M171,IF(AND($E$3=4),'Marks Entry 4th'!M171,"")))))</f>
        <v/>
      </c>
      <c r="N172" s="87" t="str">
        <f t="shared" si="151"/>
        <v/>
      </c>
      <c r="O172" s="180" t="str">
        <f>IF(OR($E172="",$G172=""),"",IF(AND($E$3=1),'Marks Entry 1st'!N171,IF(AND($E$3=2),'Marks Entry 2nd'!N171,IF(AND($E$3=3),'Marks Entry 3rd'!N171,IF(AND($E$3=4),'Marks Entry 4th'!N171,"")))))</f>
        <v/>
      </c>
      <c r="P172" s="180" t="str">
        <f>IF(OR($E172="",$G172=""),"",IF(AND($E$3=1),'Marks Entry 1st'!O171,IF(AND($E$3=2),'Marks Entry 2nd'!O171,IF(AND($E$3=3),'Marks Entry 3rd'!O171,IF(AND($E$3=4),'Marks Entry 4th'!O171,"")))))</f>
        <v/>
      </c>
      <c r="Q172" s="180" t="str">
        <f>IF(OR($E172="",$G172=""),"",IF(AND($E$3=1),'Marks Entry 1st'!P171,IF(AND($E$3=2),'Marks Entry 2nd'!P171,IF(AND($E$3=3),'Marks Entry 3rd'!P171,IF(AND($E$3=4),'Marks Entry 4th'!P171,"")))))</f>
        <v/>
      </c>
      <c r="R172" s="91" t="str">
        <f t="shared" si="152"/>
        <v/>
      </c>
      <c r="S172" s="87">
        <f t="shared" si="153"/>
        <v>0</v>
      </c>
      <c r="T172" s="93" t="str">
        <f>IF(OR($E172="",$G172=""),"",IF(AND($E$3=1),'Marks Entry 1st'!Q171,IF(AND($E$3=2),'Marks Entry 2nd'!Q171,IF(AND($E$3=3),'Marks Entry 3rd'!Q171,IF(AND($E$3=4),'Marks Entry 4th'!Q171,"")))))</f>
        <v/>
      </c>
      <c r="U172" s="93" t="str">
        <f>IF(OR($E172="",$G172=""),"",IF(AND($E$3=1),'Marks Entry 1st'!R171,IF(AND($E$3=2),'Marks Entry 2nd'!R171,IF(AND($E$3=3),'Marks Entry 3rd'!R171,IF(AND($E$3=4),'Marks Entry 4th'!R171,"")))))</f>
        <v/>
      </c>
      <c r="V172" s="93" t="str">
        <f>IF(OR($E172="",$G172=""),"",IF(AND($E$3=1),'Marks Entry 1st'!S171,IF(AND($E$3=2),'Marks Entry 2nd'!S171,IF(AND($E$3=3),'Marks Entry 3rd'!S171,IF(AND($E$3=4),'Marks Entry 4th'!S171,"")))))</f>
        <v/>
      </c>
      <c r="W172" s="92" t="str">
        <f t="shared" si="154"/>
        <v/>
      </c>
      <c r="X172" s="87" t="str">
        <f t="shared" si="155"/>
        <v/>
      </c>
      <c r="Y172" s="144">
        <f t="shared" si="156"/>
        <v>0</v>
      </c>
      <c r="Z172" s="144" t="str">
        <f t="shared" si="157"/>
        <v/>
      </c>
      <c r="AA172" s="144" t="str">
        <f t="shared" si="130"/>
        <v/>
      </c>
      <c r="AB172" s="144" t="str">
        <f t="shared" si="158"/>
        <v/>
      </c>
      <c r="AC172" s="144" t="str">
        <f t="shared" si="131"/>
        <v/>
      </c>
      <c r="AD172" s="148" t="str">
        <f t="shared" si="132"/>
        <v/>
      </c>
      <c r="AE172" s="180" t="str">
        <f>IF(OR($E172="",$G172=""),"",IF(AND($E$3=1),'Marks Entry 1st'!T171,IF(AND($E$3=2),'Marks Entry 2nd'!T171,IF(AND($E$3=3),'Marks Entry 3rd'!T171,IF(AND($E$3=4),'Marks Entry 4th'!T171,"")))))</f>
        <v/>
      </c>
      <c r="AF172" s="180" t="str">
        <f>IF(OR($E172="",$G172=""),"",IF(AND($E$3=1),'Marks Entry 1st'!U171,IF(AND($E$3=2),'Marks Entry 2nd'!U171,IF(AND($E$3=3),'Marks Entry 3rd'!U171,IF(AND($E$3=4),'Marks Entry 4th'!U171,"")))))</f>
        <v/>
      </c>
      <c r="AG172" s="87" t="str">
        <f t="shared" si="159"/>
        <v/>
      </c>
      <c r="AH172" s="180" t="str">
        <f>IF(OR($E172="",$G172=""),"",IF(AND($E$3=1),'Marks Entry 1st'!V171,IF(AND($E$3=2),'Marks Entry 2nd'!V171,IF(AND($E$3=3),'Marks Entry 3rd'!V171,IF(AND($E$3=4),'Marks Entry 4th'!V171,"")))))</f>
        <v/>
      </c>
      <c r="AI172" s="180" t="str">
        <f>IF(OR($E172="",$G172=""),"",IF(AND($E$3=1),'Marks Entry 1st'!W171,IF(AND($E$3=2),'Marks Entry 2nd'!W171,IF(AND($E$3=3),'Marks Entry 3rd'!W171,IF(AND($E$3=4),'Marks Entry 4th'!W171,"")))))</f>
        <v/>
      </c>
      <c r="AJ172" s="180" t="str">
        <f>IF(OR($E172="",$G172=""),"",IF(AND($E$3=1),'Marks Entry 1st'!X171,IF(AND($E$3=2),'Marks Entry 2nd'!X171,IF(AND($E$3=3),'Marks Entry 3rd'!X171,IF(AND($E$3=4),'Marks Entry 4th'!X171,"")))))</f>
        <v/>
      </c>
      <c r="AK172" s="91" t="str">
        <f t="shared" si="160"/>
        <v/>
      </c>
      <c r="AL172" s="87">
        <f t="shared" si="161"/>
        <v>0</v>
      </c>
      <c r="AM172" s="93" t="str">
        <f>IF(OR($E172="",$G172=""),"",IF(AND($E$3=1),'Marks Entry 1st'!Y171,IF(AND($E$3=2),'Marks Entry 2nd'!Y171,IF(AND($E$3=3),'Marks Entry 3rd'!Y171,IF(AND($E$3=4),'Marks Entry 4th'!Y171,"")))))</f>
        <v/>
      </c>
      <c r="AN172" s="93" t="str">
        <f>IF(OR($E172="",$G172=""),"",IF(AND($E$3=1),'Marks Entry 1st'!Z171,IF(AND($E$3=2),'Marks Entry 2nd'!Z171,IF(AND($E$3=3),'Marks Entry 3rd'!Z171,IF(AND($E$3=4),'Marks Entry 4th'!Z171,"")))))</f>
        <v/>
      </c>
      <c r="AO172" s="93" t="str">
        <f>IF(OR($E172="",$G172=""),"",IF(AND($E$3=1),'Marks Entry 1st'!AA171,IF(AND($E$3=2),'Marks Entry 2nd'!AA171,IF(AND($E$3=3),'Marks Entry 3rd'!AA171,IF(AND($E$3=4),'Marks Entry 4th'!AA171,"")))))</f>
        <v/>
      </c>
      <c r="AP172" s="92" t="str">
        <f t="shared" si="162"/>
        <v/>
      </c>
      <c r="AQ172" s="87" t="str">
        <f t="shared" si="163"/>
        <v/>
      </c>
      <c r="AR172" s="144">
        <f t="shared" si="164"/>
        <v>0</v>
      </c>
      <c r="AS172" s="144" t="str">
        <f t="shared" si="165"/>
        <v/>
      </c>
      <c r="AT172" s="144" t="str">
        <f t="shared" si="133"/>
        <v/>
      </c>
      <c r="AU172" s="144" t="str">
        <f t="shared" si="166"/>
        <v/>
      </c>
      <c r="AV172" s="144" t="str">
        <f t="shared" si="134"/>
        <v/>
      </c>
      <c r="AW172" s="148" t="str">
        <f t="shared" si="135"/>
        <v/>
      </c>
      <c r="AX172" s="180" t="str">
        <f>IF(OR($E172="",$G172=""),"",IF(AND($E$3=1),'Marks Entry 1st'!AB171,IF(AND($E$3=2),'Marks Entry 2nd'!AB171,IF(AND($E$3=3),'Marks Entry 3rd'!AB171,IF(AND($E$3=4),'Marks Entry 4th'!AB171,"")))))</f>
        <v/>
      </c>
      <c r="AY172" s="180" t="str">
        <f>IF(OR($E172="",$G172=""),"",IF(AND($E$3=1),'Marks Entry 1st'!AC171,IF(AND($E$3=2),'Marks Entry 2nd'!AC171,IF(AND($E$3=3),'Marks Entry 3rd'!AC171,IF(AND($E$3=4),'Marks Entry 4th'!AC171,"")))))</f>
        <v/>
      </c>
      <c r="AZ172" s="87" t="str">
        <f t="shared" si="167"/>
        <v/>
      </c>
      <c r="BA172" s="180" t="str">
        <f>IF(OR($E172="",$G172=""),"",IF(AND($E$3=1),'Marks Entry 1st'!AD171,IF(AND($E$3=2),'Marks Entry 2nd'!AD171,IF(AND($E$3=3),'Marks Entry 3rd'!AD171,IF(AND($E$3=4),'Marks Entry 4th'!AD171,"")))))</f>
        <v/>
      </c>
      <c r="BB172" s="180" t="str">
        <f>IF(OR($E172="",$G172=""),"",IF(AND($E$3=1),'Marks Entry 1st'!AE171,IF(AND($E$3=2),'Marks Entry 2nd'!AE171,IF(AND($E$3=3),'Marks Entry 3rd'!AE171,IF(AND($E$3=4),'Marks Entry 4th'!AE171,"")))))</f>
        <v/>
      </c>
      <c r="BC172" s="180" t="str">
        <f>IF(OR($E172="",$G172=""),"",IF(AND($E$3=1),'Marks Entry 1st'!AF171,IF(AND($E$3=2),'Marks Entry 2nd'!AF171,IF(AND($E$3=3),'Marks Entry 3rd'!AF171,IF(AND($E$3=4),'Marks Entry 4th'!AF171,"")))))</f>
        <v/>
      </c>
      <c r="BD172" s="91" t="str">
        <f t="shared" si="168"/>
        <v/>
      </c>
      <c r="BE172" s="87">
        <f t="shared" si="169"/>
        <v>0</v>
      </c>
      <c r="BF172" s="93" t="str">
        <f>IF(OR($E172="",$G172=""),"",IF(AND($E$3=1),'Marks Entry 1st'!AG171,IF(AND($E$3=2),'Marks Entry 2nd'!AG171,IF(AND($E$3=3),'Marks Entry 3rd'!AG171,IF(AND($E$3=4),'Marks Entry 4th'!AG171,"")))))</f>
        <v/>
      </c>
      <c r="BG172" s="93" t="str">
        <f>IF(OR($E172="",$G172=""),"",IF(AND($E$3=1),'Marks Entry 1st'!AH171,IF(AND($E$3=2),'Marks Entry 2nd'!AH171,IF(AND($E$3=3),'Marks Entry 3rd'!AH171,IF(AND($E$3=4),'Marks Entry 4th'!AH171,"")))))</f>
        <v/>
      </c>
      <c r="BH172" s="93" t="str">
        <f>IF(OR($E172="",$G172=""),"",IF(AND($E$3=1),'Marks Entry 1st'!AI171,IF(AND($E$3=2),'Marks Entry 2nd'!AI171,IF(AND($E$3=3),'Marks Entry 3rd'!AI171,IF(AND($E$3=4),'Marks Entry 4th'!AI171,"")))))</f>
        <v/>
      </c>
      <c r="BI172" s="92" t="str">
        <f t="shared" si="170"/>
        <v/>
      </c>
      <c r="BJ172" s="87" t="str">
        <f t="shared" si="171"/>
        <v/>
      </c>
      <c r="BK172" s="144">
        <f t="shared" si="172"/>
        <v>0</v>
      </c>
      <c r="BL172" s="144" t="str">
        <f t="shared" si="173"/>
        <v/>
      </c>
      <c r="BM172" s="144" t="str">
        <f t="shared" si="136"/>
        <v/>
      </c>
      <c r="BN172" s="144" t="str">
        <f t="shared" si="174"/>
        <v/>
      </c>
      <c r="BO172" s="144" t="str">
        <f t="shared" si="137"/>
        <v/>
      </c>
      <c r="BP172" s="148" t="str">
        <f t="shared" si="138"/>
        <v/>
      </c>
      <c r="BQ172" s="180" t="str">
        <f>IF(OR($E172="",$G172=""),"",IF(AND($E$3=1),'Marks Entry 1st'!AJ171,IF(AND($E$3=2),'Marks Entry 2nd'!AJ171,IF(AND($E$3=3),'Marks Entry 3rd'!AJ171,IF(AND($E$3=4),'Marks Entry 4th'!AJ171,"")))))</f>
        <v/>
      </c>
      <c r="BR172" s="180" t="str">
        <f>IF(OR($E172="",$G172=""),"",IF(AND($E$3=1),'Marks Entry 1st'!AK171,IF(AND($E$3=2),'Marks Entry 2nd'!AK171,IF(AND($E$3=3),'Marks Entry 3rd'!AK171,IF(AND($E$3=4),'Marks Entry 4th'!AK171,"")))))</f>
        <v/>
      </c>
      <c r="BS172" s="87" t="str">
        <f t="shared" si="175"/>
        <v/>
      </c>
      <c r="BT172" s="180" t="str">
        <f>IF(OR($E172="",$G172=""),"",IF(AND($E$3=1),'Marks Entry 1st'!AL171,IF(AND($E$3=2),'Marks Entry 2nd'!AL171,IF(AND($E$3=3),'Marks Entry 3rd'!AL171,IF(AND($E$3=4),'Marks Entry 4th'!AL171,"")))))</f>
        <v/>
      </c>
      <c r="BU172" s="180" t="str">
        <f>IF(OR($E172="",$G172=""),"",IF(AND($E$3=1),'Marks Entry 1st'!AM171,IF(AND($E$3=2),'Marks Entry 2nd'!AM171,IF(AND($E$3=3),'Marks Entry 3rd'!AM171,IF(AND($E$3=4),'Marks Entry 4th'!AM171,"")))))</f>
        <v/>
      </c>
      <c r="BV172" s="180" t="str">
        <f>IF(OR($E172="",$G172=""),"",IF(AND($E$3=1),'Marks Entry 1st'!AN171,IF(AND($E$3=2),'Marks Entry 2nd'!AN171,IF(AND($E$3=3),'Marks Entry 3rd'!AN171,IF(AND($E$3=4),'Marks Entry 4th'!AN171,"")))))</f>
        <v/>
      </c>
      <c r="BW172" s="91" t="str">
        <f t="shared" si="176"/>
        <v/>
      </c>
      <c r="BX172" s="87">
        <f t="shared" si="177"/>
        <v>0</v>
      </c>
      <c r="BY172" s="93" t="str">
        <f>IF(OR($E172="",$G172=""),"",IF(AND($E$3=1),'Marks Entry 1st'!AO171,IF(AND($E$3=2),'Marks Entry 2nd'!AO171,IF(AND($E$3=3),'Marks Entry 3rd'!AO171,IF(AND($E$3=4),'Marks Entry 4th'!AO171,"")))))</f>
        <v/>
      </c>
      <c r="BZ172" s="93" t="str">
        <f>IF(OR($E172="",$G172=""),"",IF(AND($E$3=1),'Marks Entry 1st'!AP171,IF(AND($E$3=2),'Marks Entry 2nd'!AP171,IF(AND($E$3=3),'Marks Entry 3rd'!AP171,IF(AND($E$3=4),'Marks Entry 4th'!AP171,"")))))</f>
        <v/>
      </c>
      <c r="CA172" s="93" t="str">
        <f>IF(OR($E172="",$G172=""),"",IF(AND($E$3=1),'Marks Entry 1st'!AQ171,IF(AND($E$3=2),'Marks Entry 2nd'!AQ171,IF(AND($E$3=3),'Marks Entry 3rd'!AQ171,IF(AND($E$3=4),'Marks Entry 4th'!AQ171,"")))))</f>
        <v/>
      </c>
      <c r="CB172" s="92" t="str">
        <f t="shared" si="178"/>
        <v/>
      </c>
      <c r="CC172" s="87" t="str">
        <f t="shared" si="179"/>
        <v/>
      </c>
      <c r="CD172" s="144">
        <f t="shared" si="180"/>
        <v>0</v>
      </c>
      <c r="CE172" s="144" t="str">
        <f t="shared" si="181"/>
        <v/>
      </c>
      <c r="CF172" s="144" t="str">
        <f t="shared" si="139"/>
        <v/>
      </c>
      <c r="CG172" s="144" t="str">
        <f t="shared" si="182"/>
        <v/>
      </c>
      <c r="CH172" s="144" t="str">
        <f t="shared" si="140"/>
        <v/>
      </c>
      <c r="CI172" s="148" t="str">
        <f t="shared" si="141"/>
        <v/>
      </c>
      <c r="CJ172" s="380" t="str">
        <f>IF(OR($E172="",$G172=""),"",IF(AND($E$3=1),'Marks Entry 1st'!AR171,IF(AND($E$3=2),'Marks Entry 2nd'!AR171,IF(AND($E$3=3),'Marks Entry 3rd'!AR171,IF(AND($E$3=4),'Marks Entry 4th'!AR171,"")))))</f>
        <v/>
      </c>
      <c r="CK172" s="380" t="str">
        <f>IF(OR($E172="",$G172=""),"",IF(AND($E$3=1),'Marks Entry 1st'!AS171,IF(AND($E$3=2),'Marks Entry 2nd'!AS171,IF(AND($E$3=3),'Marks Entry 3rd'!AS171,IF(AND($E$3=4),'Marks Entry 4th'!AS171,"")))))</f>
        <v/>
      </c>
      <c r="CL172" s="380" t="str">
        <f>IF(OR($E172="",$G172=""),"",IF(AND($E$3=1),'Marks Entry 1st'!AT171,IF(AND($E$3=2),'Marks Entry 2nd'!AT171,IF(AND($E$3=3),'Marks Entry 3rd'!AT171,IF(AND($E$3=4),'Marks Entry 4th'!AT171,"")))))</f>
        <v/>
      </c>
      <c r="CM172" s="181" t="str">
        <f t="shared" si="183"/>
        <v/>
      </c>
      <c r="CN172" s="182">
        <f t="shared" si="184"/>
        <v>0</v>
      </c>
      <c r="CO172" s="182" t="str">
        <f t="shared" si="185"/>
        <v/>
      </c>
      <c r="CP172" s="182" t="str">
        <f t="shared" si="186"/>
        <v/>
      </c>
      <c r="CQ172" s="147" t="str">
        <f t="shared" si="142"/>
        <v/>
      </c>
      <c r="CR172" s="380" t="str">
        <f>IF(OR($E172="",$G172=""),"",IF(AND($E$3=1),'Marks Entry 1st'!AU171,IF(AND($E$3=2),'Marks Entry 2nd'!AU171,IF(AND($E$3=3),'Marks Entry 3rd'!AU171,IF(AND($E$3=4),'Marks Entry 4th'!AU171,"")))))</f>
        <v/>
      </c>
      <c r="CS172" s="380" t="str">
        <f>IF(OR($E172="",$G172=""),"",IF(AND($E$3=1),'Marks Entry 1st'!AV171,IF(AND($E$3=2),'Marks Entry 2nd'!AV171,IF(AND($E$3=3),'Marks Entry 3rd'!AV171,IF(AND($E$3=4),'Marks Entry 4th'!AV171,"")))))</f>
        <v/>
      </c>
      <c r="CT172" s="380" t="str">
        <f>IF(OR($E172="",$G172=""),"",IF(AND($E$3=1),'Marks Entry 1st'!AW171,IF(AND($E$3=2),'Marks Entry 2nd'!AW171,IF(AND($E$3=3),'Marks Entry 3rd'!AW171,IF(AND($E$3=4),'Marks Entry 4th'!AW171,"")))))</f>
        <v/>
      </c>
      <c r="CU172" s="181" t="str">
        <f t="shared" si="187"/>
        <v/>
      </c>
      <c r="CV172" s="182">
        <f t="shared" si="188"/>
        <v>0</v>
      </c>
      <c r="CW172" s="182" t="str">
        <f t="shared" si="189"/>
        <v/>
      </c>
      <c r="CX172" s="182" t="str">
        <f t="shared" si="190"/>
        <v/>
      </c>
      <c r="CY172" s="147" t="str">
        <f t="shared" si="143"/>
        <v/>
      </c>
      <c r="CZ172" s="380" t="str">
        <f>IF(OR($E172="",$G172=""),"",IF(AND($E$3=1),'Marks Entry 1st'!AX171,IF(AND($E$3=2),'Marks Entry 2nd'!AX171,IF(AND($E$3=3),'Marks Entry 3rd'!AX171,IF(AND($E$3=4),'Marks Entry 4th'!AX171,"")))))</f>
        <v/>
      </c>
      <c r="DA172" s="380" t="str">
        <f>IF(OR($E172="",$G172=""),"",IF(AND($E$3=1),'Marks Entry 1st'!AY171,IF(AND($E$3=2),'Marks Entry 2nd'!AY171,IF(AND($E$3=3),'Marks Entry 3rd'!AY171,IF(AND($E$3=4),'Marks Entry 4th'!AY171,"")))))</f>
        <v/>
      </c>
      <c r="DB172" s="380" t="str">
        <f>IF(OR($E172="",$G172=""),"",IF(AND($E$3=1),'Marks Entry 1st'!AZ171,IF(AND($E$3=2),'Marks Entry 2nd'!AZ171,IF(AND($E$3=3),'Marks Entry 3rd'!AZ171,IF(AND($E$3=4),'Marks Entry 4th'!AZ171,"")))))</f>
        <v/>
      </c>
      <c r="DC172" s="181" t="str">
        <f t="shared" si="191"/>
        <v/>
      </c>
      <c r="DD172" s="182">
        <f t="shared" si="192"/>
        <v>0</v>
      </c>
      <c r="DE172" s="182" t="str">
        <f t="shared" si="193"/>
        <v/>
      </c>
      <c r="DF172" s="182" t="str">
        <f t="shared" si="194"/>
        <v/>
      </c>
      <c r="DG172" s="147" t="str">
        <f t="shared" si="144"/>
        <v/>
      </c>
      <c r="DH172" s="104" t="str">
        <f t="shared" si="145"/>
        <v/>
      </c>
      <c r="DI172" s="105" t="str">
        <f t="shared" si="146"/>
        <v/>
      </c>
      <c r="DJ172" s="111" t="str">
        <f t="shared" si="147"/>
        <v/>
      </c>
      <c r="DK172" s="112" t="str">
        <f t="shared" si="148"/>
        <v/>
      </c>
      <c r="DL172" s="386" t="str">
        <f t="shared" si="149"/>
        <v/>
      </c>
      <c r="DM172" s="72" t="str">
        <f>IF(OR($E172="",$G172=""),"",IF(AND($E$3=1),'Marks Entry 1st'!BA171,IF(AND($E$3=2),'Marks Entry 2nd'!BA171,IF(AND($E$3=3),'Marks Entry 3rd'!BA171,IF(AND($E$3=4),'Marks Entry 4th'!BA171,"")))))</f>
        <v/>
      </c>
      <c r="DN172" s="72" t="str">
        <f>IF(OR($E172="",$G172=""),"",IF(AND($E$3=1),'Marks Entry 1st'!BB171,IF(AND($E$3=2),'Marks Entry 2nd'!BB171,IF(AND($E$3=3),'Marks Entry 3rd'!BB171,IF(AND($E$3=4),'Marks Entry 4th'!BB171,"")))))</f>
        <v/>
      </c>
      <c r="DO172" s="328" t="str">
        <f t="shared" si="150"/>
        <v/>
      </c>
      <c r="DP172" s="73"/>
      <c r="DW172" s="75">
        <f>IF(AND($E$3=1),'Marks Entry 1st'!I171,IF(AND($E$3=2),'Marks Entry 2nd'!I171,IF(AND($E$3=3),'Marks Entry 3rd'!I171,IF(AND($E$3=4),'Marks Entry 4th'!I171,""))))</f>
        <v>0</v>
      </c>
    </row>
    <row r="173" spans="1:127" ht="18.899999999999999" customHeight="1">
      <c r="A173" s="94">
        <v>166</v>
      </c>
      <c r="B173" s="94" t="str">
        <f>IF(OR(DW173=0,DW173=""),"",IF(AND($E$3=1),'Marks Entry 1st'!I172,IF(AND($E$3=2),'Marks Entry 2nd'!I172,IF(AND($E$3=3),'Marks Entry 3rd'!I172,IF(AND($E$3=4),'Marks Entry 4th'!I172,"")))))</f>
        <v/>
      </c>
      <c r="C173" s="95" t="str">
        <f>IF(OR(B173=0,B173=""),"",IF(AND($E$3=1),'Marks Entry 1st'!B172,IF(AND($E$3=2),'Marks Entry 2nd'!B172,IF(AND($E$3=3),'Marks Entry 3rd'!B172,IF(AND($E$3=4),'Marks Entry 4th'!B172,"")))))</f>
        <v/>
      </c>
      <c r="D173" s="95" t="str">
        <f>IF(OR(B173=0,B173=""),"",IF(AND($E$3=1),'Marks Entry 1st'!C172,IF(AND($E$3=2),'Marks Entry 2nd'!C172,IF(AND($E$3=3),'Marks Entry 3rd'!C172,IF(AND($E$3=4),'Marks Entry 4th'!C172,"")))))</f>
        <v/>
      </c>
      <c r="E173" s="96" t="str">
        <f>IF(OR(B173=0,B173=""),"",IF(AND($E$3=1),'Marks Entry 1st'!E172,IF(AND($E$3=2),'Marks Entry 2nd'!E172,IF(AND($E$3=3),'Marks Entry 3rd'!E172,IF(AND($E$3=4),'Marks Entry 4th'!E172,"")))))</f>
        <v/>
      </c>
      <c r="F173" s="95" t="str">
        <f>IF(OR(B173=0,B173=""),"",IF(AND($E$3=1),'Marks Entry 1st'!D172,IF(AND($E$3=2),'Marks Entry 2nd'!D172,IF(AND($E$3=3),'Marks Entry 3rd'!D172,IF(AND($E$3=4),'Marks Entry 4th'!D172,"")))))</f>
        <v/>
      </c>
      <c r="G173" s="90" t="str">
        <f>IF(OR(B173=0,B173=""),"",IF(AND($E$3=1),'Marks Entry 1st'!F172,IF(AND($E$3=2),'Marks Entry 2nd'!F172,IF(AND($E$3=3),'Marks Entry 3rd'!F172,IF(AND($E$3=4),'Marks Entry 4th'!F172,"")))))</f>
        <v/>
      </c>
      <c r="H173" s="90" t="str">
        <f>IF(OR(B173=0,B173=""),"",IF(AND($E$3=1),'Marks Entry 1st'!G172,IF(AND($E$3=2),'Marks Entry 2nd'!G172,IF(AND($E$3=3),'Marks Entry 3rd'!G172,IF(AND($E$3=4),'Marks Entry 4th'!G172,"")))))</f>
        <v/>
      </c>
      <c r="I173" s="90" t="str">
        <f>IF(OR(B173=0,B173=""),"",IF(AND($E$3=1),'Marks Entry 1st'!H172,IF(AND($E$3=2),'Marks Entry 2nd'!H172,IF(AND($E$3=3),'Marks Entry 3rd'!H172,IF(AND($E$3=4),'Marks Entry 4th'!H172,"")))))</f>
        <v/>
      </c>
      <c r="J173" s="379" t="str">
        <f>IF(OR(B173=0,B173=""),"",IF(AND($E$3=1),'Marks Entry 1st'!J172,IF(AND($E$3=2),'Marks Entry 2nd'!J172,IF(AND($E$3=3),'Marks Entry 3rd'!J172,IF(AND($E$3=4),'Marks Entry 4th'!J172,"")))))</f>
        <v/>
      </c>
      <c r="K173" s="379" t="str">
        <f>IF(OR(B173=0,B173=""),"",IF(AND($E$3=1),'Marks Entry 1st'!K172,IF(AND($E$3=2),'Marks Entry 2nd'!K172,IF(AND($E$3=3),'Marks Entry 3rd'!K172,IF(AND($E$3=4),'Marks Entry 4th'!K172,"")))))</f>
        <v/>
      </c>
      <c r="L173" s="180" t="str">
        <f>IF(OR($E173="",$G173=""),"",IF(AND($E$3=1),'Marks Entry 1st'!L172,IF(AND($E$3=2),'Marks Entry 2nd'!L172,IF(AND($E$3=3),'Marks Entry 3rd'!L172,IF(AND($E$3=4),'Marks Entry 4th'!L172,"")))))</f>
        <v/>
      </c>
      <c r="M173" s="180" t="str">
        <f>IF(OR($E173="",$G173=""),"",IF(AND($E$3=1),'Marks Entry 1st'!M172,IF(AND($E$3=2),'Marks Entry 2nd'!M172,IF(AND($E$3=3),'Marks Entry 3rd'!M172,IF(AND($E$3=4),'Marks Entry 4th'!M172,"")))))</f>
        <v/>
      </c>
      <c r="N173" s="87" t="str">
        <f t="shared" si="151"/>
        <v/>
      </c>
      <c r="O173" s="180" t="str">
        <f>IF(OR($E173="",$G173=""),"",IF(AND($E$3=1),'Marks Entry 1st'!N172,IF(AND($E$3=2),'Marks Entry 2nd'!N172,IF(AND($E$3=3),'Marks Entry 3rd'!N172,IF(AND($E$3=4),'Marks Entry 4th'!N172,"")))))</f>
        <v/>
      </c>
      <c r="P173" s="180" t="str">
        <f>IF(OR($E173="",$G173=""),"",IF(AND($E$3=1),'Marks Entry 1st'!O172,IF(AND($E$3=2),'Marks Entry 2nd'!O172,IF(AND($E$3=3),'Marks Entry 3rd'!O172,IF(AND($E$3=4),'Marks Entry 4th'!O172,"")))))</f>
        <v/>
      </c>
      <c r="Q173" s="180" t="str">
        <f>IF(OR($E173="",$G173=""),"",IF(AND($E$3=1),'Marks Entry 1st'!P172,IF(AND($E$3=2),'Marks Entry 2nd'!P172,IF(AND($E$3=3),'Marks Entry 3rd'!P172,IF(AND($E$3=4),'Marks Entry 4th'!P172,"")))))</f>
        <v/>
      </c>
      <c r="R173" s="91" t="str">
        <f t="shared" si="152"/>
        <v/>
      </c>
      <c r="S173" s="87">
        <f t="shared" si="153"/>
        <v>0</v>
      </c>
      <c r="T173" s="93" t="str">
        <f>IF(OR($E173="",$G173=""),"",IF(AND($E$3=1),'Marks Entry 1st'!Q172,IF(AND($E$3=2),'Marks Entry 2nd'!Q172,IF(AND($E$3=3),'Marks Entry 3rd'!Q172,IF(AND($E$3=4),'Marks Entry 4th'!Q172,"")))))</f>
        <v/>
      </c>
      <c r="U173" s="93" t="str">
        <f>IF(OR($E173="",$G173=""),"",IF(AND($E$3=1),'Marks Entry 1st'!R172,IF(AND($E$3=2),'Marks Entry 2nd'!R172,IF(AND($E$3=3),'Marks Entry 3rd'!R172,IF(AND($E$3=4),'Marks Entry 4th'!R172,"")))))</f>
        <v/>
      </c>
      <c r="V173" s="93" t="str">
        <f>IF(OR($E173="",$G173=""),"",IF(AND($E$3=1),'Marks Entry 1st'!S172,IF(AND($E$3=2),'Marks Entry 2nd'!S172,IF(AND($E$3=3),'Marks Entry 3rd'!S172,IF(AND($E$3=4),'Marks Entry 4th'!S172,"")))))</f>
        <v/>
      </c>
      <c r="W173" s="92" t="str">
        <f t="shared" si="154"/>
        <v/>
      </c>
      <c r="X173" s="87" t="str">
        <f t="shared" si="155"/>
        <v/>
      </c>
      <c r="Y173" s="144">
        <f t="shared" si="156"/>
        <v>0</v>
      </c>
      <c r="Z173" s="144" t="str">
        <f t="shared" si="157"/>
        <v/>
      </c>
      <c r="AA173" s="144" t="str">
        <f t="shared" si="130"/>
        <v/>
      </c>
      <c r="AB173" s="144" t="str">
        <f t="shared" si="158"/>
        <v/>
      </c>
      <c r="AC173" s="144" t="str">
        <f t="shared" si="131"/>
        <v/>
      </c>
      <c r="AD173" s="148" t="str">
        <f t="shared" si="132"/>
        <v/>
      </c>
      <c r="AE173" s="180" t="str">
        <f>IF(OR($E173="",$G173=""),"",IF(AND($E$3=1),'Marks Entry 1st'!T172,IF(AND($E$3=2),'Marks Entry 2nd'!T172,IF(AND($E$3=3),'Marks Entry 3rd'!T172,IF(AND($E$3=4),'Marks Entry 4th'!T172,"")))))</f>
        <v/>
      </c>
      <c r="AF173" s="180" t="str">
        <f>IF(OR($E173="",$G173=""),"",IF(AND($E$3=1),'Marks Entry 1st'!U172,IF(AND($E$3=2),'Marks Entry 2nd'!U172,IF(AND($E$3=3),'Marks Entry 3rd'!U172,IF(AND($E$3=4),'Marks Entry 4th'!U172,"")))))</f>
        <v/>
      </c>
      <c r="AG173" s="87" t="str">
        <f t="shared" si="159"/>
        <v/>
      </c>
      <c r="AH173" s="180" t="str">
        <f>IF(OR($E173="",$G173=""),"",IF(AND($E$3=1),'Marks Entry 1st'!V172,IF(AND($E$3=2),'Marks Entry 2nd'!V172,IF(AND($E$3=3),'Marks Entry 3rd'!V172,IF(AND($E$3=4),'Marks Entry 4th'!V172,"")))))</f>
        <v/>
      </c>
      <c r="AI173" s="180" t="str">
        <f>IF(OR($E173="",$G173=""),"",IF(AND($E$3=1),'Marks Entry 1st'!W172,IF(AND($E$3=2),'Marks Entry 2nd'!W172,IF(AND($E$3=3),'Marks Entry 3rd'!W172,IF(AND($E$3=4),'Marks Entry 4th'!W172,"")))))</f>
        <v/>
      </c>
      <c r="AJ173" s="180" t="str">
        <f>IF(OR($E173="",$G173=""),"",IF(AND($E$3=1),'Marks Entry 1st'!X172,IF(AND($E$3=2),'Marks Entry 2nd'!X172,IF(AND($E$3=3),'Marks Entry 3rd'!X172,IF(AND($E$3=4),'Marks Entry 4th'!X172,"")))))</f>
        <v/>
      </c>
      <c r="AK173" s="91" t="str">
        <f t="shared" si="160"/>
        <v/>
      </c>
      <c r="AL173" s="87">
        <f t="shared" si="161"/>
        <v>0</v>
      </c>
      <c r="AM173" s="93" t="str">
        <f>IF(OR($E173="",$G173=""),"",IF(AND($E$3=1),'Marks Entry 1st'!Y172,IF(AND($E$3=2),'Marks Entry 2nd'!Y172,IF(AND($E$3=3),'Marks Entry 3rd'!Y172,IF(AND($E$3=4),'Marks Entry 4th'!Y172,"")))))</f>
        <v/>
      </c>
      <c r="AN173" s="93" t="str">
        <f>IF(OR($E173="",$G173=""),"",IF(AND($E$3=1),'Marks Entry 1st'!Z172,IF(AND($E$3=2),'Marks Entry 2nd'!Z172,IF(AND($E$3=3),'Marks Entry 3rd'!Z172,IF(AND($E$3=4),'Marks Entry 4th'!Z172,"")))))</f>
        <v/>
      </c>
      <c r="AO173" s="93" t="str">
        <f>IF(OR($E173="",$G173=""),"",IF(AND($E$3=1),'Marks Entry 1st'!AA172,IF(AND($E$3=2),'Marks Entry 2nd'!AA172,IF(AND($E$3=3),'Marks Entry 3rd'!AA172,IF(AND($E$3=4),'Marks Entry 4th'!AA172,"")))))</f>
        <v/>
      </c>
      <c r="AP173" s="92" t="str">
        <f t="shared" si="162"/>
        <v/>
      </c>
      <c r="AQ173" s="87" t="str">
        <f t="shared" si="163"/>
        <v/>
      </c>
      <c r="AR173" s="144">
        <f t="shared" si="164"/>
        <v>0</v>
      </c>
      <c r="AS173" s="144" t="str">
        <f t="shared" si="165"/>
        <v/>
      </c>
      <c r="AT173" s="144" t="str">
        <f t="shared" si="133"/>
        <v/>
      </c>
      <c r="AU173" s="144" t="str">
        <f t="shared" si="166"/>
        <v/>
      </c>
      <c r="AV173" s="144" t="str">
        <f t="shared" si="134"/>
        <v/>
      </c>
      <c r="AW173" s="148" t="str">
        <f t="shared" si="135"/>
        <v/>
      </c>
      <c r="AX173" s="180" t="str">
        <f>IF(OR($E173="",$G173=""),"",IF(AND($E$3=1),'Marks Entry 1st'!AB172,IF(AND($E$3=2),'Marks Entry 2nd'!AB172,IF(AND($E$3=3),'Marks Entry 3rd'!AB172,IF(AND($E$3=4),'Marks Entry 4th'!AB172,"")))))</f>
        <v/>
      </c>
      <c r="AY173" s="180" t="str">
        <f>IF(OR($E173="",$G173=""),"",IF(AND($E$3=1),'Marks Entry 1st'!AC172,IF(AND($E$3=2),'Marks Entry 2nd'!AC172,IF(AND($E$3=3),'Marks Entry 3rd'!AC172,IF(AND($E$3=4),'Marks Entry 4th'!AC172,"")))))</f>
        <v/>
      </c>
      <c r="AZ173" s="87" t="str">
        <f t="shared" si="167"/>
        <v/>
      </c>
      <c r="BA173" s="180" t="str">
        <f>IF(OR($E173="",$G173=""),"",IF(AND($E$3=1),'Marks Entry 1st'!AD172,IF(AND($E$3=2),'Marks Entry 2nd'!AD172,IF(AND($E$3=3),'Marks Entry 3rd'!AD172,IF(AND($E$3=4),'Marks Entry 4th'!AD172,"")))))</f>
        <v/>
      </c>
      <c r="BB173" s="180" t="str">
        <f>IF(OR($E173="",$G173=""),"",IF(AND($E$3=1),'Marks Entry 1st'!AE172,IF(AND($E$3=2),'Marks Entry 2nd'!AE172,IF(AND($E$3=3),'Marks Entry 3rd'!AE172,IF(AND($E$3=4),'Marks Entry 4th'!AE172,"")))))</f>
        <v/>
      </c>
      <c r="BC173" s="180" t="str">
        <f>IF(OR($E173="",$G173=""),"",IF(AND($E$3=1),'Marks Entry 1st'!AF172,IF(AND($E$3=2),'Marks Entry 2nd'!AF172,IF(AND($E$3=3),'Marks Entry 3rd'!AF172,IF(AND($E$3=4),'Marks Entry 4th'!AF172,"")))))</f>
        <v/>
      </c>
      <c r="BD173" s="91" t="str">
        <f t="shared" si="168"/>
        <v/>
      </c>
      <c r="BE173" s="87">
        <f t="shared" si="169"/>
        <v>0</v>
      </c>
      <c r="BF173" s="93" t="str">
        <f>IF(OR($E173="",$G173=""),"",IF(AND($E$3=1),'Marks Entry 1st'!AG172,IF(AND($E$3=2),'Marks Entry 2nd'!AG172,IF(AND($E$3=3),'Marks Entry 3rd'!AG172,IF(AND($E$3=4),'Marks Entry 4th'!AG172,"")))))</f>
        <v/>
      </c>
      <c r="BG173" s="93" t="str">
        <f>IF(OR($E173="",$G173=""),"",IF(AND($E$3=1),'Marks Entry 1st'!AH172,IF(AND($E$3=2),'Marks Entry 2nd'!AH172,IF(AND($E$3=3),'Marks Entry 3rd'!AH172,IF(AND($E$3=4),'Marks Entry 4th'!AH172,"")))))</f>
        <v/>
      </c>
      <c r="BH173" s="93" t="str">
        <f>IF(OR($E173="",$G173=""),"",IF(AND($E$3=1),'Marks Entry 1st'!AI172,IF(AND($E$3=2),'Marks Entry 2nd'!AI172,IF(AND($E$3=3),'Marks Entry 3rd'!AI172,IF(AND($E$3=4),'Marks Entry 4th'!AI172,"")))))</f>
        <v/>
      </c>
      <c r="BI173" s="92" t="str">
        <f t="shared" si="170"/>
        <v/>
      </c>
      <c r="BJ173" s="87" t="str">
        <f t="shared" si="171"/>
        <v/>
      </c>
      <c r="BK173" s="144">
        <f t="shared" si="172"/>
        <v>0</v>
      </c>
      <c r="BL173" s="144" t="str">
        <f t="shared" si="173"/>
        <v/>
      </c>
      <c r="BM173" s="144" t="str">
        <f t="shared" si="136"/>
        <v/>
      </c>
      <c r="BN173" s="144" t="str">
        <f t="shared" si="174"/>
        <v/>
      </c>
      <c r="BO173" s="144" t="str">
        <f t="shared" si="137"/>
        <v/>
      </c>
      <c r="BP173" s="148" t="str">
        <f t="shared" si="138"/>
        <v/>
      </c>
      <c r="BQ173" s="180" t="str">
        <f>IF(OR($E173="",$G173=""),"",IF(AND($E$3=1),'Marks Entry 1st'!AJ172,IF(AND($E$3=2),'Marks Entry 2nd'!AJ172,IF(AND($E$3=3),'Marks Entry 3rd'!AJ172,IF(AND($E$3=4),'Marks Entry 4th'!AJ172,"")))))</f>
        <v/>
      </c>
      <c r="BR173" s="180" t="str">
        <f>IF(OR($E173="",$G173=""),"",IF(AND($E$3=1),'Marks Entry 1st'!AK172,IF(AND($E$3=2),'Marks Entry 2nd'!AK172,IF(AND($E$3=3),'Marks Entry 3rd'!AK172,IF(AND($E$3=4),'Marks Entry 4th'!AK172,"")))))</f>
        <v/>
      </c>
      <c r="BS173" s="87" t="str">
        <f t="shared" si="175"/>
        <v/>
      </c>
      <c r="BT173" s="180" t="str">
        <f>IF(OR($E173="",$G173=""),"",IF(AND($E$3=1),'Marks Entry 1st'!AL172,IF(AND($E$3=2),'Marks Entry 2nd'!AL172,IF(AND($E$3=3),'Marks Entry 3rd'!AL172,IF(AND($E$3=4),'Marks Entry 4th'!AL172,"")))))</f>
        <v/>
      </c>
      <c r="BU173" s="180" t="str">
        <f>IF(OR($E173="",$G173=""),"",IF(AND($E$3=1),'Marks Entry 1st'!AM172,IF(AND($E$3=2),'Marks Entry 2nd'!AM172,IF(AND($E$3=3),'Marks Entry 3rd'!AM172,IF(AND($E$3=4),'Marks Entry 4th'!AM172,"")))))</f>
        <v/>
      </c>
      <c r="BV173" s="180" t="str">
        <f>IF(OR($E173="",$G173=""),"",IF(AND($E$3=1),'Marks Entry 1st'!AN172,IF(AND($E$3=2),'Marks Entry 2nd'!AN172,IF(AND($E$3=3),'Marks Entry 3rd'!AN172,IF(AND($E$3=4),'Marks Entry 4th'!AN172,"")))))</f>
        <v/>
      </c>
      <c r="BW173" s="91" t="str">
        <f t="shared" si="176"/>
        <v/>
      </c>
      <c r="BX173" s="87">
        <f t="shared" si="177"/>
        <v>0</v>
      </c>
      <c r="BY173" s="93" t="str">
        <f>IF(OR($E173="",$G173=""),"",IF(AND($E$3=1),'Marks Entry 1st'!AO172,IF(AND($E$3=2),'Marks Entry 2nd'!AO172,IF(AND($E$3=3),'Marks Entry 3rd'!AO172,IF(AND($E$3=4),'Marks Entry 4th'!AO172,"")))))</f>
        <v/>
      </c>
      <c r="BZ173" s="93" t="str">
        <f>IF(OR($E173="",$G173=""),"",IF(AND($E$3=1),'Marks Entry 1st'!AP172,IF(AND($E$3=2),'Marks Entry 2nd'!AP172,IF(AND($E$3=3),'Marks Entry 3rd'!AP172,IF(AND($E$3=4),'Marks Entry 4th'!AP172,"")))))</f>
        <v/>
      </c>
      <c r="CA173" s="93" t="str">
        <f>IF(OR($E173="",$G173=""),"",IF(AND($E$3=1),'Marks Entry 1st'!AQ172,IF(AND($E$3=2),'Marks Entry 2nd'!AQ172,IF(AND($E$3=3),'Marks Entry 3rd'!AQ172,IF(AND($E$3=4),'Marks Entry 4th'!AQ172,"")))))</f>
        <v/>
      </c>
      <c r="CB173" s="92" t="str">
        <f t="shared" si="178"/>
        <v/>
      </c>
      <c r="CC173" s="87" t="str">
        <f t="shared" si="179"/>
        <v/>
      </c>
      <c r="CD173" s="144">
        <f t="shared" si="180"/>
        <v>0</v>
      </c>
      <c r="CE173" s="144" t="str">
        <f t="shared" si="181"/>
        <v/>
      </c>
      <c r="CF173" s="144" t="str">
        <f t="shared" si="139"/>
        <v/>
      </c>
      <c r="CG173" s="144" t="str">
        <f t="shared" si="182"/>
        <v/>
      </c>
      <c r="CH173" s="144" t="str">
        <f t="shared" si="140"/>
        <v/>
      </c>
      <c r="CI173" s="148" t="str">
        <f t="shared" si="141"/>
        <v/>
      </c>
      <c r="CJ173" s="380" t="str">
        <f>IF(OR($E173="",$G173=""),"",IF(AND($E$3=1),'Marks Entry 1st'!AR172,IF(AND($E$3=2),'Marks Entry 2nd'!AR172,IF(AND($E$3=3),'Marks Entry 3rd'!AR172,IF(AND($E$3=4),'Marks Entry 4th'!AR172,"")))))</f>
        <v/>
      </c>
      <c r="CK173" s="380" t="str">
        <f>IF(OR($E173="",$G173=""),"",IF(AND($E$3=1),'Marks Entry 1st'!AS172,IF(AND($E$3=2),'Marks Entry 2nd'!AS172,IF(AND($E$3=3),'Marks Entry 3rd'!AS172,IF(AND($E$3=4),'Marks Entry 4th'!AS172,"")))))</f>
        <v/>
      </c>
      <c r="CL173" s="380" t="str">
        <f>IF(OR($E173="",$G173=""),"",IF(AND($E$3=1),'Marks Entry 1st'!AT172,IF(AND($E$3=2),'Marks Entry 2nd'!AT172,IF(AND($E$3=3),'Marks Entry 3rd'!AT172,IF(AND($E$3=4),'Marks Entry 4th'!AT172,"")))))</f>
        <v/>
      </c>
      <c r="CM173" s="181" t="str">
        <f t="shared" si="183"/>
        <v/>
      </c>
      <c r="CN173" s="182">
        <f t="shared" si="184"/>
        <v>0</v>
      </c>
      <c r="CO173" s="182" t="str">
        <f t="shared" si="185"/>
        <v/>
      </c>
      <c r="CP173" s="182" t="str">
        <f t="shared" si="186"/>
        <v/>
      </c>
      <c r="CQ173" s="147" t="str">
        <f t="shared" si="142"/>
        <v/>
      </c>
      <c r="CR173" s="380" t="str">
        <f>IF(OR($E173="",$G173=""),"",IF(AND($E$3=1),'Marks Entry 1st'!AU172,IF(AND($E$3=2),'Marks Entry 2nd'!AU172,IF(AND($E$3=3),'Marks Entry 3rd'!AU172,IF(AND($E$3=4),'Marks Entry 4th'!AU172,"")))))</f>
        <v/>
      </c>
      <c r="CS173" s="380" t="str">
        <f>IF(OR($E173="",$G173=""),"",IF(AND($E$3=1),'Marks Entry 1st'!AV172,IF(AND($E$3=2),'Marks Entry 2nd'!AV172,IF(AND($E$3=3),'Marks Entry 3rd'!AV172,IF(AND($E$3=4),'Marks Entry 4th'!AV172,"")))))</f>
        <v/>
      </c>
      <c r="CT173" s="380" t="str">
        <f>IF(OR($E173="",$G173=""),"",IF(AND($E$3=1),'Marks Entry 1st'!AW172,IF(AND($E$3=2),'Marks Entry 2nd'!AW172,IF(AND($E$3=3),'Marks Entry 3rd'!AW172,IF(AND($E$3=4),'Marks Entry 4th'!AW172,"")))))</f>
        <v/>
      </c>
      <c r="CU173" s="181" t="str">
        <f t="shared" si="187"/>
        <v/>
      </c>
      <c r="CV173" s="182">
        <f t="shared" si="188"/>
        <v>0</v>
      </c>
      <c r="CW173" s="182" t="str">
        <f t="shared" si="189"/>
        <v/>
      </c>
      <c r="CX173" s="182" t="str">
        <f t="shared" si="190"/>
        <v/>
      </c>
      <c r="CY173" s="147" t="str">
        <f t="shared" si="143"/>
        <v/>
      </c>
      <c r="CZ173" s="380" t="str">
        <f>IF(OR($E173="",$G173=""),"",IF(AND($E$3=1),'Marks Entry 1st'!AX172,IF(AND($E$3=2),'Marks Entry 2nd'!AX172,IF(AND($E$3=3),'Marks Entry 3rd'!AX172,IF(AND($E$3=4),'Marks Entry 4th'!AX172,"")))))</f>
        <v/>
      </c>
      <c r="DA173" s="380" t="str">
        <f>IF(OR($E173="",$G173=""),"",IF(AND($E$3=1),'Marks Entry 1st'!AY172,IF(AND($E$3=2),'Marks Entry 2nd'!AY172,IF(AND($E$3=3),'Marks Entry 3rd'!AY172,IF(AND($E$3=4),'Marks Entry 4th'!AY172,"")))))</f>
        <v/>
      </c>
      <c r="DB173" s="380" t="str">
        <f>IF(OR($E173="",$G173=""),"",IF(AND($E$3=1),'Marks Entry 1st'!AZ172,IF(AND($E$3=2),'Marks Entry 2nd'!AZ172,IF(AND($E$3=3),'Marks Entry 3rd'!AZ172,IF(AND($E$3=4),'Marks Entry 4th'!AZ172,"")))))</f>
        <v/>
      </c>
      <c r="DC173" s="181" t="str">
        <f t="shared" si="191"/>
        <v/>
      </c>
      <c r="DD173" s="182">
        <f t="shared" si="192"/>
        <v>0</v>
      </c>
      <c r="DE173" s="182" t="str">
        <f t="shared" si="193"/>
        <v/>
      </c>
      <c r="DF173" s="182" t="str">
        <f t="shared" si="194"/>
        <v/>
      </c>
      <c r="DG173" s="147" t="str">
        <f t="shared" si="144"/>
        <v/>
      </c>
      <c r="DH173" s="104" t="str">
        <f t="shared" si="145"/>
        <v/>
      </c>
      <c r="DI173" s="105" t="str">
        <f t="shared" si="146"/>
        <v/>
      </c>
      <c r="DJ173" s="111" t="str">
        <f t="shared" si="147"/>
        <v/>
      </c>
      <c r="DK173" s="112" t="str">
        <f t="shared" si="148"/>
        <v/>
      </c>
      <c r="DL173" s="386" t="str">
        <f t="shared" si="149"/>
        <v/>
      </c>
      <c r="DM173" s="72" t="str">
        <f>IF(OR($E173="",$G173=""),"",IF(AND($E$3=1),'Marks Entry 1st'!BA172,IF(AND($E$3=2),'Marks Entry 2nd'!BA172,IF(AND($E$3=3),'Marks Entry 3rd'!BA172,IF(AND($E$3=4),'Marks Entry 4th'!BA172,"")))))</f>
        <v/>
      </c>
      <c r="DN173" s="72" t="str">
        <f>IF(OR($E173="",$G173=""),"",IF(AND($E$3=1),'Marks Entry 1st'!BB172,IF(AND($E$3=2),'Marks Entry 2nd'!BB172,IF(AND($E$3=3),'Marks Entry 3rd'!BB172,IF(AND($E$3=4),'Marks Entry 4th'!BB172,"")))))</f>
        <v/>
      </c>
      <c r="DO173" s="328" t="str">
        <f t="shared" si="150"/>
        <v/>
      </c>
      <c r="DP173" s="73"/>
      <c r="DW173" s="75">
        <f>IF(AND($E$3=1),'Marks Entry 1st'!I172,IF(AND($E$3=2),'Marks Entry 2nd'!I172,IF(AND($E$3=3),'Marks Entry 3rd'!I172,IF(AND($E$3=4),'Marks Entry 4th'!I172,""))))</f>
        <v>0</v>
      </c>
    </row>
    <row r="174" spans="1:127" ht="18.899999999999999" customHeight="1">
      <c r="A174" s="94">
        <v>167</v>
      </c>
      <c r="B174" s="94" t="str">
        <f>IF(OR(DW174=0,DW174=""),"",IF(AND($E$3=1),'Marks Entry 1st'!I173,IF(AND($E$3=2),'Marks Entry 2nd'!I173,IF(AND($E$3=3),'Marks Entry 3rd'!I173,IF(AND($E$3=4),'Marks Entry 4th'!I173,"")))))</f>
        <v/>
      </c>
      <c r="C174" s="95" t="str">
        <f>IF(OR(B174=0,B174=""),"",IF(AND($E$3=1),'Marks Entry 1st'!B173,IF(AND($E$3=2),'Marks Entry 2nd'!B173,IF(AND($E$3=3),'Marks Entry 3rd'!B173,IF(AND($E$3=4),'Marks Entry 4th'!B173,"")))))</f>
        <v/>
      </c>
      <c r="D174" s="95" t="str">
        <f>IF(OR(B174=0,B174=""),"",IF(AND($E$3=1),'Marks Entry 1st'!C173,IF(AND($E$3=2),'Marks Entry 2nd'!C173,IF(AND($E$3=3),'Marks Entry 3rd'!C173,IF(AND($E$3=4),'Marks Entry 4th'!C173,"")))))</f>
        <v/>
      </c>
      <c r="E174" s="96" t="str">
        <f>IF(OR(B174=0,B174=""),"",IF(AND($E$3=1),'Marks Entry 1st'!E173,IF(AND($E$3=2),'Marks Entry 2nd'!E173,IF(AND($E$3=3),'Marks Entry 3rd'!E173,IF(AND($E$3=4),'Marks Entry 4th'!E173,"")))))</f>
        <v/>
      </c>
      <c r="F174" s="95" t="str">
        <f>IF(OR(B174=0,B174=""),"",IF(AND($E$3=1),'Marks Entry 1st'!D173,IF(AND($E$3=2),'Marks Entry 2nd'!D173,IF(AND($E$3=3),'Marks Entry 3rd'!D173,IF(AND($E$3=4),'Marks Entry 4th'!D173,"")))))</f>
        <v/>
      </c>
      <c r="G174" s="90" t="str">
        <f>IF(OR(B174=0,B174=""),"",IF(AND($E$3=1),'Marks Entry 1st'!F173,IF(AND($E$3=2),'Marks Entry 2nd'!F173,IF(AND($E$3=3),'Marks Entry 3rd'!F173,IF(AND($E$3=4),'Marks Entry 4th'!F173,"")))))</f>
        <v/>
      </c>
      <c r="H174" s="90" t="str">
        <f>IF(OR(B174=0,B174=""),"",IF(AND($E$3=1),'Marks Entry 1st'!G173,IF(AND($E$3=2),'Marks Entry 2nd'!G173,IF(AND($E$3=3),'Marks Entry 3rd'!G173,IF(AND($E$3=4),'Marks Entry 4th'!G173,"")))))</f>
        <v/>
      </c>
      <c r="I174" s="90" t="str">
        <f>IF(OR(B174=0,B174=""),"",IF(AND($E$3=1),'Marks Entry 1st'!H173,IF(AND($E$3=2),'Marks Entry 2nd'!H173,IF(AND($E$3=3),'Marks Entry 3rd'!H173,IF(AND($E$3=4),'Marks Entry 4th'!H173,"")))))</f>
        <v/>
      </c>
      <c r="J174" s="379" t="str">
        <f>IF(OR(B174=0,B174=""),"",IF(AND($E$3=1),'Marks Entry 1st'!J173,IF(AND($E$3=2),'Marks Entry 2nd'!J173,IF(AND($E$3=3),'Marks Entry 3rd'!J173,IF(AND($E$3=4),'Marks Entry 4th'!J173,"")))))</f>
        <v/>
      </c>
      <c r="K174" s="379" t="str">
        <f>IF(OR(B174=0,B174=""),"",IF(AND($E$3=1),'Marks Entry 1st'!K173,IF(AND($E$3=2),'Marks Entry 2nd'!K173,IF(AND($E$3=3),'Marks Entry 3rd'!K173,IF(AND($E$3=4),'Marks Entry 4th'!K173,"")))))</f>
        <v/>
      </c>
      <c r="L174" s="180" t="str">
        <f>IF(OR($E174="",$G174=""),"",IF(AND($E$3=1),'Marks Entry 1st'!L173,IF(AND($E$3=2),'Marks Entry 2nd'!L173,IF(AND($E$3=3),'Marks Entry 3rd'!L173,IF(AND($E$3=4),'Marks Entry 4th'!L173,"")))))</f>
        <v/>
      </c>
      <c r="M174" s="180" t="str">
        <f>IF(OR($E174="",$G174=""),"",IF(AND($E$3=1),'Marks Entry 1st'!M173,IF(AND($E$3=2),'Marks Entry 2nd'!M173,IF(AND($E$3=3),'Marks Entry 3rd'!M173,IF(AND($E$3=4),'Marks Entry 4th'!M173,"")))))</f>
        <v/>
      </c>
      <c r="N174" s="87" t="str">
        <f t="shared" si="151"/>
        <v/>
      </c>
      <c r="O174" s="180" t="str">
        <f>IF(OR($E174="",$G174=""),"",IF(AND($E$3=1),'Marks Entry 1st'!N173,IF(AND($E$3=2),'Marks Entry 2nd'!N173,IF(AND($E$3=3),'Marks Entry 3rd'!N173,IF(AND($E$3=4),'Marks Entry 4th'!N173,"")))))</f>
        <v/>
      </c>
      <c r="P174" s="180" t="str">
        <f>IF(OR($E174="",$G174=""),"",IF(AND($E$3=1),'Marks Entry 1st'!O173,IF(AND($E$3=2),'Marks Entry 2nd'!O173,IF(AND($E$3=3),'Marks Entry 3rd'!O173,IF(AND($E$3=4),'Marks Entry 4th'!O173,"")))))</f>
        <v/>
      </c>
      <c r="Q174" s="180" t="str">
        <f>IF(OR($E174="",$G174=""),"",IF(AND($E$3=1),'Marks Entry 1st'!P173,IF(AND($E$3=2),'Marks Entry 2nd'!P173,IF(AND($E$3=3),'Marks Entry 3rd'!P173,IF(AND($E$3=4),'Marks Entry 4th'!P173,"")))))</f>
        <v/>
      </c>
      <c r="R174" s="91" t="str">
        <f t="shared" si="152"/>
        <v/>
      </c>
      <c r="S174" s="87">
        <f t="shared" si="153"/>
        <v>0</v>
      </c>
      <c r="T174" s="93" t="str">
        <f>IF(OR($E174="",$G174=""),"",IF(AND($E$3=1),'Marks Entry 1st'!Q173,IF(AND($E$3=2),'Marks Entry 2nd'!Q173,IF(AND($E$3=3),'Marks Entry 3rd'!Q173,IF(AND($E$3=4),'Marks Entry 4th'!Q173,"")))))</f>
        <v/>
      </c>
      <c r="U174" s="93" t="str">
        <f>IF(OR($E174="",$G174=""),"",IF(AND($E$3=1),'Marks Entry 1st'!R173,IF(AND($E$3=2),'Marks Entry 2nd'!R173,IF(AND($E$3=3),'Marks Entry 3rd'!R173,IF(AND($E$3=4),'Marks Entry 4th'!R173,"")))))</f>
        <v/>
      </c>
      <c r="V174" s="93" t="str">
        <f>IF(OR($E174="",$G174=""),"",IF(AND($E$3=1),'Marks Entry 1st'!S173,IF(AND($E$3=2),'Marks Entry 2nd'!S173,IF(AND($E$3=3),'Marks Entry 3rd'!S173,IF(AND($E$3=4),'Marks Entry 4th'!S173,"")))))</f>
        <v/>
      </c>
      <c r="W174" s="92" t="str">
        <f t="shared" si="154"/>
        <v/>
      </c>
      <c r="X174" s="87" t="str">
        <f t="shared" si="155"/>
        <v/>
      </c>
      <c r="Y174" s="144">
        <f t="shared" si="156"/>
        <v>0</v>
      </c>
      <c r="Z174" s="144" t="str">
        <f t="shared" si="157"/>
        <v/>
      </c>
      <c r="AA174" s="144" t="str">
        <f t="shared" si="130"/>
        <v/>
      </c>
      <c r="AB174" s="144" t="str">
        <f t="shared" si="158"/>
        <v/>
      </c>
      <c r="AC174" s="144" t="str">
        <f t="shared" si="131"/>
        <v/>
      </c>
      <c r="AD174" s="148" t="str">
        <f t="shared" si="132"/>
        <v/>
      </c>
      <c r="AE174" s="180" t="str">
        <f>IF(OR($E174="",$G174=""),"",IF(AND($E$3=1),'Marks Entry 1st'!T173,IF(AND($E$3=2),'Marks Entry 2nd'!T173,IF(AND($E$3=3),'Marks Entry 3rd'!T173,IF(AND($E$3=4),'Marks Entry 4th'!T173,"")))))</f>
        <v/>
      </c>
      <c r="AF174" s="180" t="str">
        <f>IF(OR($E174="",$G174=""),"",IF(AND($E$3=1),'Marks Entry 1st'!U173,IF(AND($E$3=2),'Marks Entry 2nd'!U173,IF(AND($E$3=3),'Marks Entry 3rd'!U173,IF(AND($E$3=4),'Marks Entry 4th'!U173,"")))))</f>
        <v/>
      </c>
      <c r="AG174" s="87" t="str">
        <f t="shared" si="159"/>
        <v/>
      </c>
      <c r="AH174" s="180" t="str">
        <f>IF(OR($E174="",$G174=""),"",IF(AND($E$3=1),'Marks Entry 1st'!V173,IF(AND($E$3=2),'Marks Entry 2nd'!V173,IF(AND($E$3=3),'Marks Entry 3rd'!V173,IF(AND($E$3=4),'Marks Entry 4th'!V173,"")))))</f>
        <v/>
      </c>
      <c r="AI174" s="180" t="str">
        <f>IF(OR($E174="",$G174=""),"",IF(AND($E$3=1),'Marks Entry 1st'!W173,IF(AND($E$3=2),'Marks Entry 2nd'!W173,IF(AND($E$3=3),'Marks Entry 3rd'!W173,IF(AND($E$3=4),'Marks Entry 4th'!W173,"")))))</f>
        <v/>
      </c>
      <c r="AJ174" s="180" t="str">
        <f>IF(OR($E174="",$G174=""),"",IF(AND($E$3=1),'Marks Entry 1st'!X173,IF(AND($E$3=2),'Marks Entry 2nd'!X173,IF(AND($E$3=3),'Marks Entry 3rd'!X173,IF(AND($E$3=4),'Marks Entry 4th'!X173,"")))))</f>
        <v/>
      </c>
      <c r="AK174" s="91" t="str">
        <f t="shared" si="160"/>
        <v/>
      </c>
      <c r="AL174" s="87">
        <f t="shared" si="161"/>
        <v>0</v>
      </c>
      <c r="AM174" s="93" t="str">
        <f>IF(OR($E174="",$G174=""),"",IF(AND($E$3=1),'Marks Entry 1st'!Y173,IF(AND($E$3=2),'Marks Entry 2nd'!Y173,IF(AND($E$3=3),'Marks Entry 3rd'!Y173,IF(AND($E$3=4),'Marks Entry 4th'!Y173,"")))))</f>
        <v/>
      </c>
      <c r="AN174" s="93" t="str">
        <f>IF(OR($E174="",$G174=""),"",IF(AND($E$3=1),'Marks Entry 1st'!Z173,IF(AND($E$3=2),'Marks Entry 2nd'!Z173,IF(AND($E$3=3),'Marks Entry 3rd'!Z173,IF(AND($E$3=4),'Marks Entry 4th'!Z173,"")))))</f>
        <v/>
      </c>
      <c r="AO174" s="93" t="str">
        <f>IF(OR($E174="",$G174=""),"",IF(AND($E$3=1),'Marks Entry 1st'!AA173,IF(AND($E$3=2),'Marks Entry 2nd'!AA173,IF(AND($E$3=3),'Marks Entry 3rd'!AA173,IF(AND($E$3=4),'Marks Entry 4th'!AA173,"")))))</f>
        <v/>
      </c>
      <c r="AP174" s="92" t="str">
        <f t="shared" si="162"/>
        <v/>
      </c>
      <c r="AQ174" s="87" t="str">
        <f t="shared" si="163"/>
        <v/>
      </c>
      <c r="AR174" s="144">
        <f t="shared" si="164"/>
        <v>0</v>
      </c>
      <c r="AS174" s="144" t="str">
        <f t="shared" si="165"/>
        <v/>
      </c>
      <c r="AT174" s="144" t="str">
        <f t="shared" si="133"/>
        <v/>
      </c>
      <c r="AU174" s="144" t="str">
        <f t="shared" si="166"/>
        <v/>
      </c>
      <c r="AV174" s="144" t="str">
        <f t="shared" si="134"/>
        <v/>
      </c>
      <c r="AW174" s="148" t="str">
        <f t="shared" si="135"/>
        <v/>
      </c>
      <c r="AX174" s="180" t="str">
        <f>IF(OR($E174="",$G174=""),"",IF(AND($E$3=1),'Marks Entry 1st'!AB173,IF(AND($E$3=2),'Marks Entry 2nd'!AB173,IF(AND($E$3=3),'Marks Entry 3rd'!AB173,IF(AND($E$3=4),'Marks Entry 4th'!AB173,"")))))</f>
        <v/>
      </c>
      <c r="AY174" s="180" t="str">
        <f>IF(OR($E174="",$G174=""),"",IF(AND($E$3=1),'Marks Entry 1st'!AC173,IF(AND($E$3=2),'Marks Entry 2nd'!AC173,IF(AND($E$3=3),'Marks Entry 3rd'!AC173,IF(AND($E$3=4),'Marks Entry 4th'!AC173,"")))))</f>
        <v/>
      </c>
      <c r="AZ174" s="87" t="str">
        <f t="shared" si="167"/>
        <v/>
      </c>
      <c r="BA174" s="180" t="str">
        <f>IF(OR($E174="",$G174=""),"",IF(AND($E$3=1),'Marks Entry 1st'!AD173,IF(AND($E$3=2),'Marks Entry 2nd'!AD173,IF(AND($E$3=3),'Marks Entry 3rd'!AD173,IF(AND($E$3=4),'Marks Entry 4th'!AD173,"")))))</f>
        <v/>
      </c>
      <c r="BB174" s="180" t="str">
        <f>IF(OR($E174="",$G174=""),"",IF(AND($E$3=1),'Marks Entry 1st'!AE173,IF(AND($E$3=2),'Marks Entry 2nd'!AE173,IF(AND($E$3=3),'Marks Entry 3rd'!AE173,IF(AND($E$3=4),'Marks Entry 4th'!AE173,"")))))</f>
        <v/>
      </c>
      <c r="BC174" s="180" t="str">
        <f>IF(OR($E174="",$G174=""),"",IF(AND($E$3=1),'Marks Entry 1st'!AF173,IF(AND($E$3=2),'Marks Entry 2nd'!AF173,IF(AND($E$3=3),'Marks Entry 3rd'!AF173,IF(AND($E$3=4),'Marks Entry 4th'!AF173,"")))))</f>
        <v/>
      </c>
      <c r="BD174" s="91" t="str">
        <f t="shared" si="168"/>
        <v/>
      </c>
      <c r="BE174" s="87">
        <f t="shared" si="169"/>
        <v>0</v>
      </c>
      <c r="BF174" s="93" t="str">
        <f>IF(OR($E174="",$G174=""),"",IF(AND($E$3=1),'Marks Entry 1st'!AG173,IF(AND($E$3=2),'Marks Entry 2nd'!AG173,IF(AND($E$3=3),'Marks Entry 3rd'!AG173,IF(AND($E$3=4),'Marks Entry 4th'!AG173,"")))))</f>
        <v/>
      </c>
      <c r="BG174" s="93" t="str">
        <f>IF(OR($E174="",$G174=""),"",IF(AND($E$3=1),'Marks Entry 1st'!AH173,IF(AND($E$3=2),'Marks Entry 2nd'!AH173,IF(AND($E$3=3),'Marks Entry 3rd'!AH173,IF(AND($E$3=4),'Marks Entry 4th'!AH173,"")))))</f>
        <v/>
      </c>
      <c r="BH174" s="93" t="str">
        <f>IF(OR($E174="",$G174=""),"",IF(AND($E$3=1),'Marks Entry 1st'!AI173,IF(AND($E$3=2),'Marks Entry 2nd'!AI173,IF(AND($E$3=3),'Marks Entry 3rd'!AI173,IF(AND($E$3=4),'Marks Entry 4th'!AI173,"")))))</f>
        <v/>
      </c>
      <c r="BI174" s="92" t="str">
        <f t="shared" si="170"/>
        <v/>
      </c>
      <c r="BJ174" s="87" t="str">
        <f t="shared" si="171"/>
        <v/>
      </c>
      <c r="BK174" s="144">
        <f t="shared" si="172"/>
        <v>0</v>
      </c>
      <c r="BL174" s="144" t="str">
        <f t="shared" si="173"/>
        <v/>
      </c>
      <c r="BM174" s="144" t="str">
        <f t="shared" si="136"/>
        <v/>
      </c>
      <c r="BN174" s="144" t="str">
        <f t="shared" si="174"/>
        <v/>
      </c>
      <c r="BO174" s="144" t="str">
        <f t="shared" si="137"/>
        <v/>
      </c>
      <c r="BP174" s="148" t="str">
        <f t="shared" si="138"/>
        <v/>
      </c>
      <c r="BQ174" s="180" t="str">
        <f>IF(OR($E174="",$G174=""),"",IF(AND($E$3=1),'Marks Entry 1st'!AJ173,IF(AND($E$3=2),'Marks Entry 2nd'!AJ173,IF(AND($E$3=3),'Marks Entry 3rd'!AJ173,IF(AND($E$3=4),'Marks Entry 4th'!AJ173,"")))))</f>
        <v/>
      </c>
      <c r="BR174" s="180" t="str">
        <f>IF(OR($E174="",$G174=""),"",IF(AND($E$3=1),'Marks Entry 1st'!AK173,IF(AND($E$3=2),'Marks Entry 2nd'!AK173,IF(AND($E$3=3),'Marks Entry 3rd'!AK173,IF(AND($E$3=4),'Marks Entry 4th'!AK173,"")))))</f>
        <v/>
      </c>
      <c r="BS174" s="87" t="str">
        <f t="shared" si="175"/>
        <v/>
      </c>
      <c r="BT174" s="180" t="str">
        <f>IF(OR($E174="",$G174=""),"",IF(AND($E$3=1),'Marks Entry 1st'!AL173,IF(AND($E$3=2),'Marks Entry 2nd'!AL173,IF(AND($E$3=3),'Marks Entry 3rd'!AL173,IF(AND($E$3=4),'Marks Entry 4th'!AL173,"")))))</f>
        <v/>
      </c>
      <c r="BU174" s="180" t="str">
        <f>IF(OR($E174="",$G174=""),"",IF(AND($E$3=1),'Marks Entry 1st'!AM173,IF(AND($E$3=2),'Marks Entry 2nd'!AM173,IF(AND($E$3=3),'Marks Entry 3rd'!AM173,IF(AND($E$3=4),'Marks Entry 4th'!AM173,"")))))</f>
        <v/>
      </c>
      <c r="BV174" s="180" t="str">
        <f>IF(OR($E174="",$G174=""),"",IF(AND($E$3=1),'Marks Entry 1st'!AN173,IF(AND($E$3=2),'Marks Entry 2nd'!AN173,IF(AND($E$3=3),'Marks Entry 3rd'!AN173,IF(AND($E$3=4),'Marks Entry 4th'!AN173,"")))))</f>
        <v/>
      </c>
      <c r="BW174" s="91" t="str">
        <f t="shared" si="176"/>
        <v/>
      </c>
      <c r="BX174" s="87">
        <f t="shared" si="177"/>
        <v>0</v>
      </c>
      <c r="BY174" s="93" t="str">
        <f>IF(OR($E174="",$G174=""),"",IF(AND($E$3=1),'Marks Entry 1st'!AO173,IF(AND($E$3=2),'Marks Entry 2nd'!AO173,IF(AND($E$3=3),'Marks Entry 3rd'!AO173,IF(AND($E$3=4),'Marks Entry 4th'!AO173,"")))))</f>
        <v/>
      </c>
      <c r="BZ174" s="93" t="str">
        <f>IF(OR($E174="",$G174=""),"",IF(AND($E$3=1),'Marks Entry 1st'!AP173,IF(AND($E$3=2),'Marks Entry 2nd'!AP173,IF(AND($E$3=3),'Marks Entry 3rd'!AP173,IF(AND($E$3=4),'Marks Entry 4th'!AP173,"")))))</f>
        <v/>
      </c>
      <c r="CA174" s="93" t="str">
        <f>IF(OR($E174="",$G174=""),"",IF(AND($E$3=1),'Marks Entry 1st'!AQ173,IF(AND($E$3=2),'Marks Entry 2nd'!AQ173,IF(AND($E$3=3),'Marks Entry 3rd'!AQ173,IF(AND($E$3=4),'Marks Entry 4th'!AQ173,"")))))</f>
        <v/>
      </c>
      <c r="CB174" s="92" t="str">
        <f t="shared" si="178"/>
        <v/>
      </c>
      <c r="CC174" s="87" t="str">
        <f t="shared" si="179"/>
        <v/>
      </c>
      <c r="CD174" s="144">
        <f t="shared" si="180"/>
        <v>0</v>
      </c>
      <c r="CE174" s="144" t="str">
        <f t="shared" si="181"/>
        <v/>
      </c>
      <c r="CF174" s="144" t="str">
        <f t="shared" si="139"/>
        <v/>
      </c>
      <c r="CG174" s="144" t="str">
        <f t="shared" si="182"/>
        <v/>
      </c>
      <c r="CH174" s="144" t="str">
        <f t="shared" si="140"/>
        <v/>
      </c>
      <c r="CI174" s="148" t="str">
        <f t="shared" si="141"/>
        <v/>
      </c>
      <c r="CJ174" s="380" t="str">
        <f>IF(OR($E174="",$G174=""),"",IF(AND($E$3=1),'Marks Entry 1st'!AR173,IF(AND($E$3=2),'Marks Entry 2nd'!AR173,IF(AND($E$3=3),'Marks Entry 3rd'!AR173,IF(AND($E$3=4),'Marks Entry 4th'!AR173,"")))))</f>
        <v/>
      </c>
      <c r="CK174" s="380" t="str">
        <f>IF(OR($E174="",$G174=""),"",IF(AND($E$3=1),'Marks Entry 1st'!AS173,IF(AND($E$3=2),'Marks Entry 2nd'!AS173,IF(AND($E$3=3),'Marks Entry 3rd'!AS173,IF(AND($E$3=4),'Marks Entry 4th'!AS173,"")))))</f>
        <v/>
      </c>
      <c r="CL174" s="380" t="str">
        <f>IF(OR($E174="",$G174=""),"",IF(AND($E$3=1),'Marks Entry 1st'!AT173,IF(AND($E$3=2),'Marks Entry 2nd'!AT173,IF(AND($E$3=3),'Marks Entry 3rd'!AT173,IF(AND($E$3=4),'Marks Entry 4th'!AT173,"")))))</f>
        <v/>
      </c>
      <c r="CM174" s="181" t="str">
        <f t="shared" si="183"/>
        <v/>
      </c>
      <c r="CN174" s="182">
        <f t="shared" si="184"/>
        <v>0</v>
      </c>
      <c r="CO174" s="182" t="str">
        <f t="shared" si="185"/>
        <v/>
      </c>
      <c r="CP174" s="182" t="str">
        <f t="shared" si="186"/>
        <v/>
      </c>
      <c r="CQ174" s="147" t="str">
        <f t="shared" si="142"/>
        <v/>
      </c>
      <c r="CR174" s="380" t="str">
        <f>IF(OR($E174="",$G174=""),"",IF(AND($E$3=1),'Marks Entry 1st'!AU173,IF(AND($E$3=2),'Marks Entry 2nd'!AU173,IF(AND($E$3=3),'Marks Entry 3rd'!AU173,IF(AND($E$3=4),'Marks Entry 4th'!AU173,"")))))</f>
        <v/>
      </c>
      <c r="CS174" s="380" t="str">
        <f>IF(OR($E174="",$G174=""),"",IF(AND($E$3=1),'Marks Entry 1st'!AV173,IF(AND($E$3=2),'Marks Entry 2nd'!AV173,IF(AND($E$3=3),'Marks Entry 3rd'!AV173,IF(AND($E$3=4),'Marks Entry 4th'!AV173,"")))))</f>
        <v/>
      </c>
      <c r="CT174" s="380" t="str">
        <f>IF(OR($E174="",$G174=""),"",IF(AND($E$3=1),'Marks Entry 1st'!AW173,IF(AND($E$3=2),'Marks Entry 2nd'!AW173,IF(AND($E$3=3),'Marks Entry 3rd'!AW173,IF(AND($E$3=4),'Marks Entry 4th'!AW173,"")))))</f>
        <v/>
      </c>
      <c r="CU174" s="181" t="str">
        <f t="shared" si="187"/>
        <v/>
      </c>
      <c r="CV174" s="182">
        <f t="shared" si="188"/>
        <v>0</v>
      </c>
      <c r="CW174" s="182" t="str">
        <f t="shared" si="189"/>
        <v/>
      </c>
      <c r="CX174" s="182" t="str">
        <f t="shared" si="190"/>
        <v/>
      </c>
      <c r="CY174" s="147" t="str">
        <f t="shared" si="143"/>
        <v/>
      </c>
      <c r="CZ174" s="380" t="str">
        <f>IF(OR($E174="",$G174=""),"",IF(AND($E$3=1),'Marks Entry 1st'!AX173,IF(AND($E$3=2),'Marks Entry 2nd'!AX173,IF(AND($E$3=3),'Marks Entry 3rd'!AX173,IF(AND($E$3=4),'Marks Entry 4th'!AX173,"")))))</f>
        <v/>
      </c>
      <c r="DA174" s="380" t="str">
        <f>IF(OR($E174="",$G174=""),"",IF(AND($E$3=1),'Marks Entry 1st'!AY173,IF(AND($E$3=2),'Marks Entry 2nd'!AY173,IF(AND($E$3=3),'Marks Entry 3rd'!AY173,IF(AND($E$3=4),'Marks Entry 4th'!AY173,"")))))</f>
        <v/>
      </c>
      <c r="DB174" s="380" t="str">
        <f>IF(OR($E174="",$G174=""),"",IF(AND($E$3=1),'Marks Entry 1st'!AZ173,IF(AND($E$3=2),'Marks Entry 2nd'!AZ173,IF(AND($E$3=3),'Marks Entry 3rd'!AZ173,IF(AND($E$3=4),'Marks Entry 4th'!AZ173,"")))))</f>
        <v/>
      </c>
      <c r="DC174" s="181" t="str">
        <f t="shared" si="191"/>
        <v/>
      </c>
      <c r="DD174" s="182">
        <f t="shared" si="192"/>
        <v>0</v>
      </c>
      <c r="DE174" s="182" t="str">
        <f t="shared" si="193"/>
        <v/>
      </c>
      <c r="DF174" s="182" t="str">
        <f t="shared" si="194"/>
        <v/>
      </c>
      <c r="DG174" s="147" t="str">
        <f t="shared" si="144"/>
        <v/>
      </c>
      <c r="DH174" s="104" t="str">
        <f t="shared" si="145"/>
        <v/>
      </c>
      <c r="DI174" s="105" t="str">
        <f t="shared" si="146"/>
        <v/>
      </c>
      <c r="DJ174" s="111" t="str">
        <f t="shared" si="147"/>
        <v/>
      </c>
      <c r="DK174" s="112" t="str">
        <f t="shared" si="148"/>
        <v/>
      </c>
      <c r="DL174" s="386" t="str">
        <f t="shared" si="149"/>
        <v/>
      </c>
      <c r="DM174" s="72" t="str">
        <f>IF(OR($E174="",$G174=""),"",IF(AND($E$3=1),'Marks Entry 1st'!BA173,IF(AND($E$3=2),'Marks Entry 2nd'!BA173,IF(AND($E$3=3),'Marks Entry 3rd'!BA173,IF(AND($E$3=4),'Marks Entry 4th'!BA173,"")))))</f>
        <v/>
      </c>
      <c r="DN174" s="72" t="str">
        <f>IF(OR($E174="",$G174=""),"",IF(AND($E$3=1),'Marks Entry 1st'!BB173,IF(AND($E$3=2),'Marks Entry 2nd'!BB173,IF(AND($E$3=3),'Marks Entry 3rd'!BB173,IF(AND($E$3=4),'Marks Entry 4th'!BB173,"")))))</f>
        <v/>
      </c>
      <c r="DO174" s="328" t="str">
        <f t="shared" si="150"/>
        <v/>
      </c>
      <c r="DP174" s="73"/>
      <c r="DW174" s="75">
        <f>IF(AND($E$3=1),'Marks Entry 1st'!I173,IF(AND($E$3=2),'Marks Entry 2nd'!I173,IF(AND($E$3=3),'Marks Entry 3rd'!I173,IF(AND($E$3=4),'Marks Entry 4th'!I173,""))))</f>
        <v>0</v>
      </c>
    </row>
    <row r="175" spans="1:127" ht="18.899999999999999" customHeight="1">
      <c r="A175" s="94">
        <v>168</v>
      </c>
      <c r="B175" s="94" t="str">
        <f>IF(OR(DW175=0,DW175=""),"",IF(AND($E$3=1),'Marks Entry 1st'!I174,IF(AND($E$3=2),'Marks Entry 2nd'!I174,IF(AND($E$3=3),'Marks Entry 3rd'!I174,IF(AND($E$3=4),'Marks Entry 4th'!I174,"")))))</f>
        <v/>
      </c>
      <c r="C175" s="95" t="str">
        <f>IF(OR(B175=0,B175=""),"",IF(AND($E$3=1),'Marks Entry 1st'!B174,IF(AND($E$3=2),'Marks Entry 2nd'!B174,IF(AND($E$3=3),'Marks Entry 3rd'!B174,IF(AND($E$3=4),'Marks Entry 4th'!B174,"")))))</f>
        <v/>
      </c>
      <c r="D175" s="95" t="str">
        <f>IF(OR(B175=0,B175=""),"",IF(AND($E$3=1),'Marks Entry 1st'!C174,IF(AND($E$3=2),'Marks Entry 2nd'!C174,IF(AND($E$3=3),'Marks Entry 3rd'!C174,IF(AND($E$3=4),'Marks Entry 4th'!C174,"")))))</f>
        <v/>
      </c>
      <c r="E175" s="96" t="str">
        <f>IF(OR(B175=0,B175=""),"",IF(AND($E$3=1),'Marks Entry 1st'!E174,IF(AND($E$3=2),'Marks Entry 2nd'!E174,IF(AND($E$3=3),'Marks Entry 3rd'!E174,IF(AND($E$3=4),'Marks Entry 4th'!E174,"")))))</f>
        <v/>
      </c>
      <c r="F175" s="95" t="str">
        <f>IF(OR(B175=0,B175=""),"",IF(AND($E$3=1),'Marks Entry 1st'!D174,IF(AND($E$3=2),'Marks Entry 2nd'!D174,IF(AND($E$3=3),'Marks Entry 3rd'!D174,IF(AND($E$3=4),'Marks Entry 4th'!D174,"")))))</f>
        <v/>
      </c>
      <c r="G175" s="90" t="str">
        <f>IF(OR(B175=0,B175=""),"",IF(AND($E$3=1),'Marks Entry 1st'!F174,IF(AND($E$3=2),'Marks Entry 2nd'!F174,IF(AND($E$3=3),'Marks Entry 3rd'!F174,IF(AND($E$3=4),'Marks Entry 4th'!F174,"")))))</f>
        <v/>
      </c>
      <c r="H175" s="90" t="str">
        <f>IF(OR(B175=0,B175=""),"",IF(AND($E$3=1),'Marks Entry 1st'!G174,IF(AND($E$3=2),'Marks Entry 2nd'!G174,IF(AND($E$3=3),'Marks Entry 3rd'!G174,IF(AND($E$3=4),'Marks Entry 4th'!G174,"")))))</f>
        <v/>
      </c>
      <c r="I175" s="90" t="str">
        <f>IF(OR(B175=0,B175=""),"",IF(AND($E$3=1),'Marks Entry 1st'!H174,IF(AND($E$3=2),'Marks Entry 2nd'!H174,IF(AND($E$3=3),'Marks Entry 3rd'!H174,IF(AND($E$3=4),'Marks Entry 4th'!H174,"")))))</f>
        <v/>
      </c>
      <c r="J175" s="379" t="str">
        <f>IF(OR(B175=0,B175=""),"",IF(AND($E$3=1),'Marks Entry 1st'!J174,IF(AND($E$3=2),'Marks Entry 2nd'!J174,IF(AND($E$3=3),'Marks Entry 3rd'!J174,IF(AND($E$3=4),'Marks Entry 4th'!J174,"")))))</f>
        <v/>
      </c>
      <c r="K175" s="379" t="str">
        <f>IF(OR(B175=0,B175=""),"",IF(AND($E$3=1),'Marks Entry 1st'!K174,IF(AND($E$3=2),'Marks Entry 2nd'!K174,IF(AND($E$3=3),'Marks Entry 3rd'!K174,IF(AND($E$3=4),'Marks Entry 4th'!K174,"")))))</f>
        <v/>
      </c>
      <c r="L175" s="180" t="str">
        <f>IF(OR($E175="",$G175=""),"",IF(AND($E$3=1),'Marks Entry 1st'!L174,IF(AND($E$3=2),'Marks Entry 2nd'!L174,IF(AND($E$3=3),'Marks Entry 3rd'!L174,IF(AND($E$3=4),'Marks Entry 4th'!L174,"")))))</f>
        <v/>
      </c>
      <c r="M175" s="180" t="str">
        <f>IF(OR($E175="",$G175=""),"",IF(AND($E$3=1),'Marks Entry 1st'!M174,IF(AND($E$3=2),'Marks Entry 2nd'!M174,IF(AND($E$3=3),'Marks Entry 3rd'!M174,IF(AND($E$3=4),'Marks Entry 4th'!M174,"")))))</f>
        <v/>
      </c>
      <c r="N175" s="87" t="str">
        <f t="shared" si="151"/>
        <v/>
      </c>
      <c r="O175" s="180" t="str">
        <f>IF(OR($E175="",$G175=""),"",IF(AND($E$3=1),'Marks Entry 1st'!N174,IF(AND($E$3=2),'Marks Entry 2nd'!N174,IF(AND($E$3=3),'Marks Entry 3rd'!N174,IF(AND($E$3=4),'Marks Entry 4th'!N174,"")))))</f>
        <v/>
      </c>
      <c r="P175" s="180" t="str">
        <f>IF(OR($E175="",$G175=""),"",IF(AND($E$3=1),'Marks Entry 1st'!O174,IF(AND($E$3=2),'Marks Entry 2nd'!O174,IF(AND($E$3=3),'Marks Entry 3rd'!O174,IF(AND($E$3=4),'Marks Entry 4th'!O174,"")))))</f>
        <v/>
      </c>
      <c r="Q175" s="180" t="str">
        <f>IF(OR($E175="",$G175=""),"",IF(AND($E$3=1),'Marks Entry 1st'!P174,IF(AND($E$3=2),'Marks Entry 2nd'!P174,IF(AND($E$3=3),'Marks Entry 3rd'!P174,IF(AND($E$3=4),'Marks Entry 4th'!P174,"")))))</f>
        <v/>
      </c>
      <c r="R175" s="91" t="str">
        <f t="shared" si="152"/>
        <v/>
      </c>
      <c r="S175" s="87">
        <f t="shared" si="153"/>
        <v>0</v>
      </c>
      <c r="T175" s="93" t="str">
        <f>IF(OR($E175="",$G175=""),"",IF(AND($E$3=1),'Marks Entry 1st'!Q174,IF(AND($E$3=2),'Marks Entry 2nd'!Q174,IF(AND($E$3=3),'Marks Entry 3rd'!Q174,IF(AND($E$3=4),'Marks Entry 4th'!Q174,"")))))</f>
        <v/>
      </c>
      <c r="U175" s="93" t="str">
        <f>IF(OR($E175="",$G175=""),"",IF(AND($E$3=1),'Marks Entry 1st'!R174,IF(AND($E$3=2),'Marks Entry 2nd'!R174,IF(AND($E$3=3),'Marks Entry 3rd'!R174,IF(AND($E$3=4),'Marks Entry 4th'!R174,"")))))</f>
        <v/>
      </c>
      <c r="V175" s="93" t="str">
        <f>IF(OR($E175="",$G175=""),"",IF(AND($E$3=1),'Marks Entry 1st'!S174,IF(AND($E$3=2),'Marks Entry 2nd'!S174,IF(AND($E$3=3),'Marks Entry 3rd'!S174,IF(AND($E$3=4),'Marks Entry 4th'!S174,"")))))</f>
        <v/>
      </c>
      <c r="W175" s="92" t="str">
        <f t="shared" si="154"/>
        <v/>
      </c>
      <c r="X175" s="87" t="str">
        <f t="shared" si="155"/>
        <v/>
      </c>
      <c r="Y175" s="144">
        <f t="shared" si="156"/>
        <v>0</v>
      </c>
      <c r="Z175" s="144" t="str">
        <f t="shared" si="157"/>
        <v/>
      </c>
      <c r="AA175" s="144" t="str">
        <f t="shared" si="130"/>
        <v/>
      </c>
      <c r="AB175" s="144" t="str">
        <f t="shared" si="158"/>
        <v/>
      </c>
      <c r="AC175" s="144" t="str">
        <f t="shared" si="131"/>
        <v/>
      </c>
      <c r="AD175" s="148" t="str">
        <f t="shared" si="132"/>
        <v/>
      </c>
      <c r="AE175" s="180" t="str">
        <f>IF(OR($E175="",$G175=""),"",IF(AND($E$3=1),'Marks Entry 1st'!T174,IF(AND($E$3=2),'Marks Entry 2nd'!T174,IF(AND($E$3=3),'Marks Entry 3rd'!T174,IF(AND($E$3=4),'Marks Entry 4th'!T174,"")))))</f>
        <v/>
      </c>
      <c r="AF175" s="180" t="str">
        <f>IF(OR($E175="",$G175=""),"",IF(AND($E$3=1),'Marks Entry 1st'!U174,IF(AND($E$3=2),'Marks Entry 2nd'!U174,IF(AND($E$3=3),'Marks Entry 3rd'!U174,IF(AND($E$3=4),'Marks Entry 4th'!U174,"")))))</f>
        <v/>
      </c>
      <c r="AG175" s="87" t="str">
        <f t="shared" si="159"/>
        <v/>
      </c>
      <c r="AH175" s="180" t="str">
        <f>IF(OR($E175="",$G175=""),"",IF(AND($E$3=1),'Marks Entry 1st'!V174,IF(AND($E$3=2),'Marks Entry 2nd'!V174,IF(AND($E$3=3),'Marks Entry 3rd'!V174,IF(AND($E$3=4),'Marks Entry 4th'!V174,"")))))</f>
        <v/>
      </c>
      <c r="AI175" s="180" t="str">
        <f>IF(OR($E175="",$G175=""),"",IF(AND($E$3=1),'Marks Entry 1st'!W174,IF(AND($E$3=2),'Marks Entry 2nd'!W174,IF(AND($E$3=3),'Marks Entry 3rd'!W174,IF(AND($E$3=4),'Marks Entry 4th'!W174,"")))))</f>
        <v/>
      </c>
      <c r="AJ175" s="180" t="str">
        <f>IF(OR($E175="",$G175=""),"",IF(AND($E$3=1),'Marks Entry 1st'!X174,IF(AND($E$3=2),'Marks Entry 2nd'!X174,IF(AND($E$3=3),'Marks Entry 3rd'!X174,IF(AND($E$3=4),'Marks Entry 4th'!X174,"")))))</f>
        <v/>
      </c>
      <c r="AK175" s="91" t="str">
        <f t="shared" si="160"/>
        <v/>
      </c>
      <c r="AL175" s="87">
        <f t="shared" si="161"/>
        <v>0</v>
      </c>
      <c r="AM175" s="93" t="str">
        <f>IF(OR($E175="",$G175=""),"",IF(AND($E$3=1),'Marks Entry 1st'!Y174,IF(AND($E$3=2),'Marks Entry 2nd'!Y174,IF(AND($E$3=3),'Marks Entry 3rd'!Y174,IF(AND($E$3=4),'Marks Entry 4th'!Y174,"")))))</f>
        <v/>
      </c>
      <c r="AN175" s="93" t="str">
        <f>IF(OR($E175="",$G175=""),"",IF(AND($E$3=1),'Marks Entry 1st'!Z174,IF(AND($E$3=2),'Marks Entry 2nd'!Z174,IF(AND($E$3=3),'Marks Entry 3rd'!Z174,IF(AND($E$3=4),'Marks Entry 4th'!Z174,"")))))</f>
        <v/>
      </c>
      <c r="AO175" s="93" t="str">
        <f>IF(OR($E175="",$G175=""),"",IF(AND($E$3=1),'Marks Entry 1st'!AA174,IF(AND($E$3=2),'Marks Entry 2nd'!AA174,IF(AND($E$3=3),'Marks Entry 3rd'!AA174,IF(AND($E$3=4),'Marks Entry 4th'!AA174,"")))))</f>
        <v/>
      </c>
      <c r="AP175" s="92" t="str">
        <f t="shared" si="162"/>
        <v/>
      </c>
      <c r="AQ175" s="87" t="str">
        <f t="shared" si="163"/>
        <v/>
      </c>
      <c r="AR175" s="144">
        <f t="shared" si="164"/>
        <v>0</v>
      </c>
      <c r="AS175" s="144" t="str">
        <f t="shared" si="165"/>
        <v/>
      </c>
      <c r="AT175" s="144" t="str">
        <f t="shared" si="133"/>
        <v/>
      </c>
      <c r="AU175" s="144" t="str">
        <f t="shared" si="166"/>
        <v/>
      </c>
      <c r="AV175" s="144" t="str">
        <f t="shared" si="134"/>
        <v/>
      </c>
      <c r="AW175" s="148" t="str">
        <f t="shared" si="135"/>
        <v/>
      </c>
      <c r="AX175" s="180" t="str">
        <f>IF(OR($E175="",$G175=""),"",IF(AND($E$3=1),'Marks Entry 1st'!AB174,IF(AND($E$3=2),'Marks Entry 2nd'!AB174,IF(AND($E$3=3),'Marks Entry 3rd'!AB174,IF(AND($E$3=4),'Marks Entry 4th'!AB174,"")))))</f>
        <v/>
      </c>
      <c r="AY175" s="180" t="str">
        <f>IF(OR($E175="",$G175=""),"",IF(AND($E$3=1),'Marks Entry 1st'!AC174,IF(AND($E$3=2),'Marks Entry 2nd'!AC174,IF(AND($E$3=3),'Marks Entry 3rd'!AC174,IF(AND($E$3=4),'Marks Entry 4th'!AC174,"")))))</f>
        <v/>
      </c>
      <c r="AZ175" s="87" t="str">
        <f t="shared" si="167"/>
        <v/>
      </c>
      <c r="BA175" s="180" t="str">
        <f>IF(OR($E175="",$G175=""),"",IF(AND($E$3=1),'Marks Entry 1st'!AD174,IF(AND($E$3=2),'Marks Entry 2nd'!AD174,IF(AND($E$3=3),'Marks Entry 3rd'!AD174,IF(AND($E$3=4),'Marks Entry 4th'!AD174,"")))))</f>
        <v/>
      </c>
      <c r="BB175" s="180" t="str">
        <f>IF(OR($E175="",$G175=""),"",IF(AND($E$3=1),'Marks Entry 1st'!AE174,IF(AND($E$3=2),'Marks Entry 2nd'!AE174,IF(AND($E$3=3),'Marks Entry 3rd'!AE174,IF(AND($E$3=4),'Marks Entry 4th'!AE174,"")))))</f>
        <v/>
      </c>
      <c r="BC175" s="180" t="str">
        <f>IF(OR($E175="",$G175=""),"",IF(AND($E$3=1),'Marks Entry 1st'!AF174,IF(AND($E$3=2),'Marks Entry 2nd'!AF174,IF(AND($E$3=3),'Marks Entry 3rd'!AF174,IF(AND($E$3=4),'Marks Entry 4th'!AF174,"")))))</f>
        <v/>
      </c>
      <c r="BD175" s="91" t="str">
        <f t="shared" si="168"/>
        <v/>
      </c>
      <c r="BE175" s="87">
        <f t="shared" si="169"/>
        <v>0</v>
      </c>
      <c r="BF175" s="93" t="str">
        <f>IF(OR($E175="",$G175=""),"",IF(AND($E$3=1),'Marks Entry 1st'!AG174,IF(AND($E$3=2),'Marks Entry 2nd'!AG174,IF(AND($E$3=3),'Marks Entry 3rd'!AG174,IF(AND($E$3=4),'Marks Entry 4th'!AG174,"")))))</f>
        <v/>
      </c>
      <c r="BG175" s="93" t="str">
        <f>IF(OR($E175="",$G175=""),"",IF(AND($E$3=1),'Marks Entry 1st'!AH174,IF(AND($E$3=2),'Marks Entry 2nd'!AH174,IF(AND($E$3=3),'Marks Entry 3rd'!AH174,IF(AND($E$3=4),'Marks Entry 4th'!AH174,"")))))</f>
        <v/>
      </c>
      <c r="BH175" s="93" t="str">
        <f>IF(OR($E175="",$G175=""),"",IF(AND($E$3=1),'Marks Entry 1st'!AI174,IF(AND($E$3=2),'Marks Entry 2nd'!AI174,IF(AND($E$3=3),'Marks Entry 3rd'!AI174,IF(AND($E$3=4),'Marks Entry 4th'!AI174,"")))))</f>
        <v/>
      </c>
      <c r="BI175" s="92" t="str">
        <f t="shared" si="170"/>
        <v/>
      </c>
      <c r="BJ175" s="87" t="str">
        <f t="shared" si="171"/>
        <v/>
      </c>
      <c r="BK175" s="144">
        <f t="shared" si="172"/>
        <v>0</v>
      </c>
      <c r="BL175" s="144" t="str">
        <f t="shared" si="173"/>
        <v/>
      </c>
      <c r="BM175" s="144" t="str">
        <f t="shared" si="136"/>
        <v/>
      </c>
      <c r="BN175" s="144" t="str">
        <f t="shared" si="174"/>
        <v/>
      </c>
      <c r="BO175" s="144" t="str">
        <f t="shared" si="137"/>
        <v/>
      </c>
      <c r="BP175" s="148" t="str">
        <f t="shared" si="138"/>
        <v/>
      </c>
      <c r="BQ175" s="180" t="str">
        <f>IF(OR($E175="",$G175=""),"",IF(AND($E$3=1),'Marks Entry 1st'!AJ174,IF(AND($E$3=2),'Marks Entry 2nd'!AJ174,IF(AND($E$3=3),'Marks Entry 3rd'!AJ174,IF(AND($E$3=4),'Marks Entry 4th'!AJ174,"")))))</f>
        <v/>
      </c>
      <c r="BR175" s="180" t="str">
        <f>IF(OR($E175="",$G175=""),"",IF(AND($E$3=1),'Marks Entry 1st'!AK174,IF(AND($E$3=2),'Marks Entry 2nd'!AK174,IF(AND($E$3=3),'Marks Entry 3rd'!AK174,IF(AND($E$3=4),'Marks Entry 4th'!AK174,"")))))</f>
        <v/>
      </c>
      <c r="BS175" s="87" t="str">
        <f t="shared" si="175"/>
        <v/>
      </c>
      <c r="BT175" s="180" t="str">
        <f>IF(OR($E175="",$G175=""),"",IF(AND($E$3=1),'Marks Entry 1st'!AL174,IF(AND($E$3=2),'Marks Entry 2nd'!AL174,IF(AND($E$3=3),'Marks Entry 3rd'!AL174,IF(AND($E$3=4),'Marks Entry 4th'!AL174,"")))))</f>
        <v/>
      </c>
      <c r="BU175" s="180" t="str">
        <f>IF(OR($E175="",$G175=""),"",IF(AND($E$3=1),'Marks Entry 1st'!AM174,IF(AND($E$3=2),'Marks Entry 2nd'!AM174,IF(AND($E$3=3),'Marks Entry 3rd'!AM174,IF(AND($E$3=4),'Marks Entry 4th'!AM174,"")))))</f>
        <v/>
      </c>
      <c r="BV175" s="180" t="str">
        <f>IF(OR($E175="",$G175=""),"",IF(AND($E$3=1),'Marks Entry 1st'!AN174,IF(AND($E$3=2),'Marks Entry 2nd'!AN174,IF(AND($E$3=3),'Marks Entry 3rd'!AN174,IF(AND($E$3=4),'Marks Entry 4th'!AN174,"")))))</f>
        <v/>
      </c>
      <c r="BW175" s="91" t="str">
        <f t="shared" si="176"/>
        <v/>
      </c>
      <c r="BX175" s="87">
        <f t="shared" si="177"/>
        <v>0</v>
      </c>
      <c r="BY175" s="93" t="str">
        <f>IF(OR($E175="",$G175=""),"",IF(AND($E$3=1),'Marks Entry 1st'!AO174,IF(AND($E$3=2),'Marks Entry 2nd'!AO174,IF(AND($E$3=3),'Marks Entry 3rd'!AO174,IF(AND($E$3=4),'Marks Entry 4th'!AO174,"")))))</f>
        <v/>
      </c>
      <c r="BZ175" s="93" t="str">
        <f>IF(OR($E175="",$G175=""),"",IF(AND($E$3=1),'Marks Entry 1st'!AP174,IF(AND($E$3=2),'Marks Entry 2nd'!AP174,IF(AND($E$3=3),'Marks Entry 3rd'!AP174,IF(AND($E$3=4),'Marks Entry 4th'!AP174,"")))))</f>
        <v/>
      </c>
      <c r="CA175" s="93" t="str">
        <f>IF(OR($E175="",$G175=""),"",IF(AND($E$3=1),'Marks Entry 1st'!AQ174,IF(AND($E$3=2),'Marks Entry 2nd'!AQ174,IF(AND($E$3=3),'Marks Entry 3rd'!AQ174,IF(AND($E$3=4),'Marks Entry 4th'!AQ174,"")))))</f>
        <v/>
      </c>
      <c r="CB175" s="92" t="str">
        <f t="shared" si="178"/>
        <v/>
      </c>
      <c r="CC175" s="87" t="str">
        <f t="shared" si="179"/>
        <v/>
      </c>
      <c r="CD175" s="144">
        <f t="shared" si="180"/>
        <v>0</v>
      </c>
      <c r="CE175" s="144" t="str">
        <f t="shared" si="181"/>
        <v/>
      </c>
      <c r="CF175" s="144" t="str">
        <f t="shared" si="139"/>
        <v/>
      </c>
      <c r="CG175" s="144" t="str">
        <f t="shared" si="182"/>
        <v/>
      </c>
      <c r="CH175" s="144" t="str">
        <f t="shared" si="140"/>
        <v/>
      </c>
      <c r="CI175" s="148" t="str">
        <f t="shared" si="141"/>
        <v/>
      </c>
      <c r="CJ175" s="380" t="str">
        <f>IF(OR($E175="",$G175=""),"",IF(AND($E$3=1),'Marks Entry 1st'!AR174,IF(AND($E$3=2),'Marks Entry 2nd'!AR174,IF(AND($E$3=3),'Marks Entry 3rd'!AR174,IF(AND($E$3=4),'Marks Entry 4th'!AR174,"")))))</f>
        <v/>
      </c>
      <c r="CK175" s="380" t="str">
        <f>IF(OR($E175="",$G175=""),"",IF(AND($E$3=1),'Marks Entry 1st'!AS174,IF(AND($E$3=2),'Marks Entry 2nd'!AS174,IF(AND($E$3=3),'Marks Entry 3rd'!AS174,IF(AND($E$3=4),'Marks Entry 4th'!AS174,"")))))</f>
        <v/>
      </c>
      <c r="CL175" s="380" t="str">
        <f>IF(OR($E175="",$G175=""),"",IF(AND($E$3=1),'Marks Entry 1st'!AT174,IF(AND($E$3=2),'Marks Entry 2nd'!AT174,IF(AND($E$3=3),'Marks Entry 3rd'!AT174,IF(AND($E$3=4),'Marks Entry 4th'!AT174,"")))))</f>
        <v/>
      </c>
      <c r="CM175" s="181" t="str">
        <f t="shared" si="183"/>
        <v/>
      </c>
      <c r="CN175" s="182">
        <f t="shared" si="184"/>
        <v>0</v>
      </c>
      <c r="CO175" s="182" t="str">
        <f t="shared" si="185"/>
        <v/>
      </c>
      <c r="CP175" s="182" t="str">
        <f t="shared" si="186"/>
        <v/>
      </c>
      <c r="CQ175" s="147" t="str">
        <f t="shared" si="142"/>
        <v/>
      </c>
      <c r="CR175" s="380" t="str">
        <f>IF(OR($E175="",$G175=""),"",IF(AND($E$3=1),'Marks Entry 1st'!AU174,IF(AND($E$3=2),'Marks Entry 2nd'!AU174,IF(AND($E$3=3),'Marks Entry 3rd'!AU174,IF(AND($E$3=4),'Marks Entry 4th'!AU174,"")))))</f>
        <v/>
      </c>
      <c r="CS175" s="380" t="str">
        <f>IF(OR($E175="",$G175=""),"",IF(AND($E$3=1),'Marks Entry 1st'!AV174,IF(AND($E$3=2),'Marks Entry 2nd'!AV174,IF(AND($E$3=3),'Marks Entry 3rd'!AV174,IF(AND($E$3=4),'Marks Entry 4th'!AV174,"")))))</f>
        <v/>
      </c>
      <c r="CT175" s="380" t="str">
        <f>IF(OR($E175="",$G175=""),"",IF(AND($E$3=1),'Marks Entry 1st'!AW174,IF(AND($E$3=2),'Marks Entry 2nd'!AW174,IF(AND($E$3=3),'Marks Entry 3rd'!AW174,IF(AND($E$3=4),'Marks Entry 4th'!AW174,"")))))</f>
        <v/>
      </c>
      <c r="CU175" s="181" t="str">
        <f t="shared" si="187"/>
        <v/>
      </c>
      <c r="CV175" s="182">
        <f t="shared" si="188"/>
        <v>0</v>
      </c>
      <c r="CW175" s="182" t="str">
        <f t="shared" si="189"/>
        <v/>
      </c>
      <c r="CX175" s="182" t="str">
        <f t="shared" si="190"/>
        <v/>
      </c>
      <c r="CY175" s="147" t="str">
        <f t="shared" si="143"/>
        <v/>
      </c>
      <c r="CZ175" s="380" t="str">
        <f>IF(OR($E175="",$G175=""),"",IF(AND($E$3=1),'Marks Entry 1st'!AX174,IF(AND($E$3=2),'Marks Entry 2nd'!AX174,IF(AND($E$3=3),'Marks Entry 3rd'!AX174,IF(AND($E$3=4),'Marks Entry 4th'!AX174,"")))))</f>
        <v/>
      </c>
      <c r="DA175" s="380" t="str">
        <f>IF(OR($E175="",$G175=""),"",IF(AND($E$3=1),'Marks Entry 1st'!AY174,IF(AND($E$3=2),'Marks Entry 2nd'!AY174,IF(AND($E$3=3),'Marks Entry 3rd'!AY174,IF(AND($E$3=4),'Marks Entry 4th'!AY174,"")))))</f>
        <v/>
      </c>
      <c r="DB175" s="380" t="str">
        <f>IF(OR($E175="",$G175=""),"",IF(AND($E$3=1),'Marks Entry 1st'!AZ174,IF(AND($E$3=2),'Marks Entry 2nd'!AZ174,IF(AND($E$3=3),'Marks Entry 3rd'!AZ174,IF(AND($E$3=4),'Marks Entry 4th'!AZ174,"")))))</f>
        <v/>
      </c>
      <c r="DC175" s="181" t="str">
        <f t="shared" si="191"/>
        <v/>
      </c>
      <c r="DD175" s="182">
        <f t="shared" si="192"/>
        <v>0</v>
      </c>
      <c r="DE175" s="182" t="str">
        <f t="shared" si="193"/>
        <v/>
      </c>
      <c r="DF175" s="182" t="str">
        <f t="shared" si="194"/>
        <v/>
      </c>
      <c r="DG175" s="147" t="str">
        <f t="shared" si="144"/>
        <v/>
      </c>
      <c r="DH175" s="104" t="str">
        <f t="shared" si="145"/>
        <v/>
      </c>
      <c r="DI175" s="105" t="str">
        <f t="shared" si="146"/>
        <v/>
      </c>
      <c r="DJ175" s="111" t="str">
        <f t="shared" si="147"/>
        <v/>
      </c>
      <c r="DK175" s="112" t="str">
        <f t="shared" si="148"/>
        <v/>
      </c>
      <c r="DL175" s="386" t="str">
        <f t="shared" si="149"/>
        <v/>
      </c>
      <c r="DM175" s="72" t="str">
        <f>IF(OR($E175="",$G175=""),"",IF(AND($E$3=1),'Marks Entry 1st'!BA174,IF(AND($E$3=2),'Marks Entry 2nd'!BA174,IF(AND($E$3=3),'Marks Entry 3rd'!BA174,IF(AND($E$3=4),'Marks Entry 4th'!BA174,"")))))</f>
        <v/>
      </c>
      <c r="DN175" s="72" t="str">
        <f>IF(OR($E175="",$G175=""),"",IF(AND($E$3=1),'Marks Entry 1st'!BB174,IF(AND($E$3=2),'Marks Entry 2nd'!BB174,IF(AND($E$3=3),'Marks Entry 3rd'!BB174,IF(AND($E$3=4),'Marks Entry 4th'!BB174,"")))))</f>
        <v/>
      </c>
      <c r="DO175" s="328" t="str">
        <f t="shared" si="150"/>
        <v/>
      </c>
      <c r="DP175" s="73"/>
      <c r="DW175" s="75">
        <f>IF(AND($E$3=1),'Marks Entry 1st'!I174,IF(AND($E$3=2),'Marks Entry 2nd'!I174,IF(AND($E$3=3),'Marks Entry 3rd'!I174,IF(AND($E$3=4),'Marks Entry 4th'!I174,""))))</f>
        <v>0</v>
      </c>
    </row>
    <row r="176" spans="1:127" ht="18.899999999999999" customHeight="1">
      <c r="A176" s="94">
        <v>169</v>
      </c>
      <c r="B176" s="94" t="str">
        <f>IF(OR(DW176=0,DW176=""),"",IF(AND($E$3=1),'Marks Entry 1st'!I175,IF(AND($E$3=2),'Marks Entry 2nd'!I175,IF(AND($E$3=3),'Marks Entry 3rd'!I175,IF(AND($E$3=4),'Marks Entry 4th'!I175,"")))))</f>
        <v/>
      </c>
      <c r="C176" s="95" t="str">
        <f>IF(OR(B176=0,B176=""),"",IF(AND($E$3=1),'Marks Entry 1st'!B175,IF(AND($E$3=2),'Marks Entry 2nd'!B175,IF(AND($E$3=3),'Marks Entry 3rd'!B175,IF(AND($E$3=4),'Marks Entry 4th'!B175,"")))))</f>
        <v/>
      </c>
      <c r="D176" s="95" t="str">
        <f>IF(OR(B176=0,B176=""),"",IF(AND($E$3=1),'Marks Entry 1st'!C175,IF(AND($E$3=2),'Marks Entry 2nd'!C175,IF(AND($E$3=3),'Marks Entry 3rd'!C175,IF(AND($E$3=4),'Marks Entry 4th'!C175,"")))))</f>
        <v/>
      </c>
      <c r="E176" s="96" t="str">
        <f>IF(OR(B176=0,B176=""),"",IF(AND($E$3=1),'Marks Entry 1st'!E175,IF(AND($E$3=2),'Marks Entry 2nd'!E175,IF(AND($E$3=3),'Marks Entry 3rd'!E175,IF(AND($E$3=4),'Marks Entry 4th'!E175,"")))))</f>
        <v/>
      </c>
      <c r="F176" s="95" t="str">
        <f>IF(OR(B176=0,B176=""),"",IF(AND($E$3=1),'Marks Entry 1st'!D175,IF(AND($E$3=2),'Marks Entry 2nd'!D175,IF(AND($E$3=3),'Marks Entry 3rd'!D175,IF(AND($E$3=4),'Marks Entry 4th'!D175,"")))))</f>
        <v/>
      </c>
      <c r="G176" s="90" t="str">
        <f>IF(OR(B176=0,B176=""),"",IF(AND($E$3=1),'Marks Entry 1st'!F175,IF(AND($E$3=2),'Marks Entry 2nd'!F175,IF(AND($E$3=3),'Marks Entry 3rd'!F175,IF(AND($E$3=4),'Marks Entry 4th'!F175,"")))))</f>
        <v/>
      </c>
      <c r="H176" s="90" t="str">
        <f>IF(OR(B176=0,B176=""),"",IF(AND($E$3=1),'Marks Entry 1st'!G175,IF(AND($E$3=2),'Marks Entry 2nd'!G175,IF(AND($E$3=3),'Marks Entry 3rd'!G175,IF(AND($E$3=4),'Marks Entry 4th'!G175,"")))))</f>
        <v/>
      </c>
      <c r="I176" s="90" t="str">
        <f>IF(OR(B176=0,B176=""),"",IF(AND($E$3=1),'Marks Entry 1st'!H175,IF(AND($E$3=2),'Marks Entry 2nd'!H175,IF(AND($E$3=3),'Marks Entry 3rd'!H175,IF(AND($E$3=4),'Marks Entry 4th'!H175,"")))))</f>
        <v/>
      </c>
      <c r="J176" s="379" t="str">
        <f>IF(OR(B176=0,B176=""),"",IF(AND($E$3=1),'Marks Entry 1st'!J175,IF(AND($E$3=2),'Marks Entry 2nd'!J175,IF(AND($E$3=3),'Marks Entry 3rd'!J175,IF(AND($E$3=4),'Marks Entry 4th'!J175,"")))))</f>
        <v/>
      </c>
      <c r="K176" s="379" t="str">
        <f>IF(OR(B176=0,B176=""),"",IF(AND($E$3=1),'Marks Entry 1st'!K175,IF(AND($E$3=2),'Marks Entry 2nd'!K175,IF(AND($E$3=3),'Marks Entry 3rd'!K175,IF(AND($E$3=4),'Marks Entry 4th'!K175,"")))))</f>
        <v/>
      </c>
      <c r="L176" s="180" t="str">
        <f>IF(OR($E176="",$G176=""),"",IF(AND($E$3=1),'Marks Entry 1st'!L175,IF(AND($E$3=2),'Marks Entry 2nd'!L175,IF(AND($E$3=3),'Marks Entry 3rd'!L175,IF(AND($E$3=4),'Marks Entry 4th'!L175,"")))))</f>
        <v/>
      </c>
      <c r="M176" s="180" t="str">
        <f>IF(OR($E176="",$G176=""),"",IF(AND($E$3=1),'Marks Entry 1st'!M175,IF(AND($E$3=2),'Marks Entry 2nd'!M175,IF(AND($E$3=3),'Marks Entry 3rd'!M175,IF(AND($E$3=4),'Marks Entry 4th'!M175,"")))))</f>
        <v/>
      </c>
      <c r="N176" s="87" t="str">
        <f t="shared" si="151"/>
        <v/>
      </c>
      <c r="O176" s="180" t="str">
        <f>IF(OR($E176="",$G176=""),"",IF(AND($E$3=1),'Marks Entry 1st'!N175,IF(AND($E$3=2),'Marks Entry 2nd'!N175,IF(AND($E$3=3),'Marks Entry 3rd'!N175,IF(AND($E$3=4),'Marks Entry 4th'!N175,"")))))</f>
        <v/>
      </c>
      <c r="P176" s="180" t="str">
        <f>IF(OR($E176="",$G176=""),"",IF(AND($E$3=1),'Marks Entry 1st'!O175,IF(AND($E$3=2),'Marks Entry 2nd'!O175,IF(AND($E$3=3),'Marks Entry 3rd'!O175,IF(AND($E$3=4),'Marks Entry 4th'!O175,"")))))</f>
        <v/>
      </c>
      <c r="Q176" s="180" t="str">
        <f>IF(OR($E176="",$G176=""),"",IF(AND($E$3=1),'Marks Entry 1st'!P175,IF(AND($E$3=2),'Marks Entry 2nd'!P175,IF(AND($E$3=3),'Marks Entry 3rd'!P175,IF(AND($E$3=4),'Marks Entry 4th'!P175,"")))))</f>
        <v/>
      </c>
      <c r="R176" s="91" t="str">
        <f t="shared" si="152"/>
        <v/>
      </c>
      <c r="S176" s="87">
        <f t="shared" si="153"/>
        <v>0</v>
      </c>
      <c r="T176" s="93" t="str">
        <f>IF(OR($E176="",$G176=""),"",IF(AND($E$3=1),'Marks Entry 1st'!Q175,IF(AND($E$3=2),'Marks Entry 2nd'!Q175,IF(AND($E$3=3),'Marks Entry 3rd'!Q175,IF(AND($E$3=4),'Marks Entry 4th'!Q175,"")))))</f>
        <v/>
      </c>
      <c r="U176" s="93" t="str">
        <f>IF(OR($E176="",$G176=""),"",IF(AND($E$3=1),'Marks Entry 1st'!R175,IF(AND($E$3=2),'Marks Entry 2nd'!R175,IF(AND($E$3=3),'Marks Entry 3rd'!R175,IF(AND($E$3=4),'Marks Entry 4th'!R175,"")))))</f>
        <v/>
      </c>
      <c r="V176" s="93" t="str">
        <f>IF(OR($E176="",$G176=""),"",IF(AND($E$3=1),'Marks Entry 1st'!S175,IF(AND($E$3=2),'Marks Entry 2nd'!S175,IF(AND($E$3=3),'Marks Entry 3rd'!S175,IF(AND($E$3=4),'Marks Entry 4th'!S175,"")))))</f>
        <v/>
      </c>
      <c r="W176" s="92" t="str">
        <f t="shared" si="154"/>
        <v/>
      </c>
      <c r="X176" s="87" t="str">
        <f t="shared" si="155"/>
        <v/>
      </c>
      <c r="Y176" s="144">
        <f t="shared" si="156"/>
        <v>0</v>
      </c>
      <c r="Z176" s="144" t="str">
        <f t="shared" si="157"/>
        <v/>
      </c>
      <c r="AA176" s="144" t="str">
        <f t="shared" si="130"/>
        <v/>
      </c>
      <c r="AB176" s="144" t="str">
        <f t="shared" si="158"/>
        <v/>
      </c>
      <c r="AC176" s="144" t="str">
        <f t="shared" si="131"/>
        <v/>
      </c>
      <c r="AD176" s="148" t="str">
        <f t="shared" si="132"/>
        <v/>
      </c>
      <c r="AE176" s="180" t="str">
        <f>IF(OR($E176="",$G176=""),"",IF(AND($E$3=1),'Marks Entry 1st'!T175,IF(AND($E$3=2),'Marks Entry 2nd'!T175,IF(AND($E$3=3),'Marks Entry 3rd'!T175,IF(AND($E$3=4),'Marks Entry 4th'!T175,"")))))</f>
        <v/>
      </c>
      <c r="AF176" s="180" t="str">
        <f>IF(OR($E176="",$G176=""),"",IF(AND($E$3=1),'Marks Entry 1st'!U175,IF(AND($E$3=2),'Marks Entry 2nd'!U175,IF(AND($E$3=3),'Marks Entry 3rd'!U175,IF(AND($E$3=4),'Marks Entry 4th'!U175,"")))))</f>
        <v/>
      </c>
      <c r="AG176" s="87" t="str">
        <f t="shared" si="159"/>
        <v/>
      </c>
      <c r="AH176" s="180" t="str">
        <f>IF(OR($E176="",$G176=""),"",IF(AND($E$3=1),'Marks Entry 1st'!V175,IF(AND($E$3=2),'Marks Entry 2nd'!V175,IF(AND($E$3=3),'Marks Entry 3rd'!V175,IF(AND($E$3=4),'Marks Entry 4th'!V175,"")))))</f>
        <v/>
      </c>
      <c r="AI176" s="180" t="str">
        <f>IF(OR($E176="",$G176=""),"",IF(AND($E$3=1),'Marks Entry 1st'!W175,IF(AND($E$3=2),'Marks Entry 2nd'!W175,IF(AND($E$3=3),'Marks Entry 3rd'!W175,IF(AND($E$3=4),'Marks Entry 4th'!W175,"")))))</f>
        <v/>
      </c>
      <c r="AJ176" s="180" t="str">
        <f>IF(OR($E176="",$G176=""),"",IF(AND($E$3=1),'Marks Entry 1st'!X175,IF(AND($E$3=2),'Marks Entry 2nd'!X175,IF(AND($E$3=3),'Marks Entry 3rd'!X175,IF(AND($E$3=4),'Marks Entry 4th'!X175,"")))))</f>
        <v/>
      </c>
      <c r="AK176" s="91" t="str">
        <f t="shared" si="160"/>
        <v/>
      </c>
      <c r="AL176" s="87">
        <f t="shared" si="161"/>
        <v>0</v>
      </c>
      <c r="AM176" s="93" t="str">
        <f>IF(OR($E176="",$G176=""),"",IF(AND($E$3=1),'Marks Entry 1st'!Y175,IF(AND($E$3=2),'Marks Entry 2nd'!Y175,IF(AND($E$3=3),'Marks Entry 3rd'!Y175,IF(AND($E$3=4),'Marks Entry 4th'!Y175,"")))))</f>
        <v/>
      </c>
      <c r="AN176" s="93" t="str">
        <f>IF(OR($E176="",$G176=""),"",IF(AND($E$3=1),'Marks Entry 1st'!Z175,IF(AND($E$3=2),'Marks Entry 2nd'!Z175,IF(AND($E$3=3),'Marks Entry 3rd'!Z175,IF(AND($E$3=4),'Marks Entry 4th'!Z175,"")))))</f>
        <v/>
      </c>
      <c r="AO176" s="93" t="str">
        <f>IF(OR($E176="",$G176=""),"",IF(AND($E$3=1),'Marks Entry 1st'!AA175,IF(AND($E$3=2),'Marks Entry 2nd'!AA175,IF(AND($E$3=3),'Marks Entry 3rd'!AA175,IF(AND($E$3=4),'Marks Entry 4th'!AA175,"")))))</f>
        <v/>
      </c>
      <c r="AP176" s="92" t="str">
        <f t="shared" si="162"/>
        <v/>
      </c>
      <c r="AQ176" s="87" t="str">
        <f t="shared" si="163"/>
        <v/>
      </c>
      <c r="AR176" s="144">
        <f t="shared" si="164"/>
        <v>0</v>
      </c>
      <c r="AS176" s="144" t="str">
        <f t="shared" si="165"/>
        <v/>
      </c>
      <c r="AT176" s="144" t="str">
        <f t="shared" si="133"/>
        <v/>
      </c>
      <c r="AU176" s="144" t="str">
        <f t="shared" si="166"/>
        <v/>
      </c>
      <c r="AV176" s="144" t="str">
        <f t="shared" si="134"/>
        <v/>
      </c>
      <c r="AW176" s="148" t="str">
        <f t="shared" si="135"/>
        <v/>
      </c>
      <c r="AX176" s="180" t="str">
        <f>IF(OR($E176="",$G176=""),"",IF(AND($E$3=1),'Marks Entry 1st'!AB175,IF(AND($E$3=2),'Marks Entry 2nd'!AB175,IF(AND($E$3=3),'Marks Entry 3rd'!AB175,IF(AND($E$3=4),'Marks Entry 4th'!AB175,"")))))</f>
        <v/>
      </c>
      <c r="AY176" s="180" t="str">
        <f>IF(OR($E176="",$G176=""),"",IF(AND($E$3=1),'Marks Entry 1st'!AC175,IF(AND($E$3=2),'Marks Entry 2nd'!AC175,IF(AND($E$3=3),'Marks Entry 3rd'!AC175,IF(AND($E$3=4),'Marks Entry 4th'!AC175,"")))))</f>
        <v/>
      </c>
      <c r="AZ176" s="87" t="str">
        <f t="shared" si="167"/>
        <v/>
      </c>
      <c r="BA176" s="180" t="str">
        <f>IF(OR($E176="",$G176=""),"",IF(AND($E$3=1),'Marks Entry 1st'!AD175,IF(AND($E$3=2),'Marks Entry 2nd'!AD175,IF(AND($E$3=3),'Marks Entry 3rd'!AD175,IF(AND($E$3=4),'Marks Entry 4th'!AD175,"")))))</f>
        <v/>
      </c>
      <c r="BB176" s="180" t="str">
        <f>IF(OR($E176="",$G176=""),"",IF(AND($E$3=1),'Marks Entry 1st'!AE175,IF(AND($E$3=2),'Marks Entry 2nd'!AE175,IF(AND($E$3=3),'Marks Entry 3rd'!AE175,IF(AND($E$3=4),'Marks Entry 4th'!AE175,"")))))</f>
        <v/>
      </c>
      <c r="BC176" s="180" t="str">
        <f>IF(OR($E176="",$G176=""),"",IF(AND($E$3=1),'Marks Entry 1st'!AF175,IF(AND($E$3=2),'Marks Entry 2nd'!AF175,IF(AND($E$3=3),'Marks Entry 3rd'!AF175,IF(AND($E$3=4),'Marks Entry 4th'!AF175,"")))))</f>
        <v/>
      </c>
      <c r="BD176" s="91" t="str">
        <f t="shared" si="168"/>
        <v/>
      </c>
      <c r="BE176" s="87">
        <f t="shared" si="169"/>
        <v>0</v>
      </c>
      <c r="BF176" s="93" t="str">
        <f>IF(OR($E176="",$G176=""),"",IF(AND($E$3=1),'Marks Entry 1st'!AG175,IF(AND($E$3=2),'Marks Entry 2nd'!AG175,IF(AND($E$3=3),'Marks Entry 3rd'!AG175,IF(AND($E$3=4),'Marks Entry 4th'!AG175,"")))))</f>
        <v/>
      </c>
      <c r="BG176" s="93" t="str">
        <f>IF(OR($E176="",$G176=""),"",IF(AND($E$3=1),'Marks Entry 1st'!AH175,IF(AND($E$3=2),'Marks Entry 2nd'!AH175,IF(AND($E$3=3),'Marks Entry 3rd'!AH175,IF(AND($E$3=4),'Marks Entry 4th'!AH175,"")))))</f>
        <v/>
      </c>
      <c r="BH176" s="93" t="str">
        <f>IF(OR($E176="",$G176=""),"",IF(AND($E$3=1),'Marks Entry 1st'!AI175,IF(AND($E$3=2),'Marks Entry 2nd'!AI175,IF(AND($E$3=3),'Marks Entry 3rd'!AI175,IF(AND($E$3=4),'Marks Entry 4th'!AI175,"")))))</f>
        <v/>
      </c>
      <c r="BI176" s="92" t="str">
        <f t="shared" si="170"/>
        <v/>
      </c>
      <c r="BJ176" s="87" t="str">
        <f t="shared" si="171"/>
        <v/>
      </c>
      <c r="BK176" s="144">
        <f t="shared" si="172"/>
        <v>0</v>
      </c>
      <c r="BL176" s="144" t="str">
        <f t="shared" si="173"/>
        <v/>
      </c>
      <c r="BM176" s="144" t="str">
        <f t="shared" si="136"/>
        <v/>
      </c>
      <c r="BN176" s="144" t="str">
        <f t="shared" si="174"/>
        <v/>
      </c>
      <c r="BO176" s="144" t="str">
        <f t="shared" si="137"/>
        <v/>
      </c>
      <c r="BP176" s="148" t="str">
        <f t="shared" si="138"/>
        <v/>
      </c>
      <c r="BQ176" s="180" t="str">
        <f>IF(OR($E176="",$G176=""),"",IF(AND($E$3=1),'Marks Entry 1st'!AJ175,IF(AND($E$3=2),'Marks Entry 2nd'!AJ175,IF(AND($E$3=3),'Marks Entry 3rd'!AJ175,IF(AND($E$3=4),'Marks Entry 4th'!AJ175,"")))))</f>
        <v/>
      </c>
      <c r="BR176" s="180" t="str">
        <f>IF(OR($E176="",$G176=""),"",IF(AND($E$3=1),'Marks Entry 1st'!AK175,IF(AND($E$3=2),'Marks Entry 2nd'!AK175,IF(AND($E$3=3),'Marks Entry 3rd'!AK175,IF(AND($E$3=4),'Marks Entry 4th'!AK175,"")))))</f>
        <v/>
      </c>
      <c r="BS176" s="87" t="str">
        <f t="shared" si="175"/>
        <v/>
      </c>
      <c r="BT176" s="180" t="str">
        <f>IF(OR($E176="",$G176=""),"",IF(AND($E$3=1),'Marks Entry 1st'!AL175,IF(AND($E$3=2),'Marks Entry 2nd'!AL175,IF(AND($E$3=3),'Marks Entry 3rd'!AL175,IF(AND($E$3=4),'Marks Entry 4th'!AL175,"")))))</f>
        <v/>
      </c>
      <c r="BU176" s="180" t="str">
        <f>IF(OR($E176="",$G176=""),"",IF(AND($E$3=1),'Marks Entry 1st'!AM175,IF(AND($E$3=2),'Marks Entry 2nd'!AM175,IF(AND($E$3=3),'Marks Entry 3rd'!AM175,IF(AND($E$3=4),'Marks Entry 4th'!AM175,"")))))</f>
        <v/>
      </c>
      <c r="BV176" s="180" t="str">
        <f>IF(OR($E176="",$G176=""),"",IF(AND($E$3=1),'Marks Entry 1st'!AN175,IF(AND($E$3=2),'Marks Entry 2nd'!AN175,IF(AND($E$3=3),'Marks Entry 3rd'!AN175,IF(AND($E$3=4),'Marks Entry 4th'!AN175,"")))))</f>
        <v/>
      </c>
      <c r="BW176" s="91" t="str">
        <f t="shared" si="176"/>
        <v/>
      </c>
      <c r="BX176" s="87">
        <f t="shared" si="177"/>
        <v>0</v>
      </c>
      <c r="BY176" s="93" t="str">
        <f>IF(OR($E176="",$G176=""),"",IF(AND($E$3=1),'Marks Entry 1st'!AO175,IF(AND($E$3=2),'Marks Entry 2nd'!AO175,IF(AND($E$3=3),'Marks Entry 3rd'!AO175,IF(AND($E$3=4),'Marks Entry 4th'!AO175,"")))))</f>
        <v/>
      </c>
      <c r="BZ176" s="93" t="str">
        <f>IF(OR($E176="",$G176=""),"",IF(AND($E$3=1),'Marks Entry 1st'!AP175,IF(AND($E$3=2),'Marks Entry 2nd'!AP175,IF(AND($E$3=3),'Marks Entry 3rd'!AP175,IF(AND($E$3=4),'Marks Entry 4th'!AP175,"")))))</f>
        <v/>
      </c>
      <c r="CA176" s="93" t="str">
        <f>IF(OR($E176="",$G176=""),"",IF(AND($E$3=1),'Marks Entry 1st'!AQ175,IF(AND($E$3=2),'Marks Entry 2nd'!AQ175,IF(AND($E$3=3),'Marks Entry 3rd'!AQ175,IF(AND($E$3=4),'Marks Entry 4th'!AQ175,"")))))</f>
        <v/>
      </c>
      <c r="CB176" s="92" t="str">
        <f t="shared" si="178"/>
        <v/>
      </c>
      <c r="CC176" s="87" t="str">
        <f t="shared" si="179"/>
        <v/>
      </c>
      <c r="CD176" s="144">
        <f t="shared" si="180"/>
        <v>0</v>
      </c>
      <c r="CE176" s="144" t="str">
        <f t="shared" si="181"/>
        <v/>
      </c>
      <c r="CF176" s="144" t="str">
        <f t="shared" si="139"/>
        <v/>
      </c>
      <c r="CG176" s="144" t="str">
        <f t="shared" si="182"/>
        <v/>
      </c>
      <c r="CH176" s="144" t="str">
        <f t="shared" si="140"/>
        <v/>
      </c>
      <c r="CI176" s="148" t="str">
        <f t="shared" si="141"/>
        <v/>
      </c>
      <c r="CJ176" s="380" t="str">
        <f>IF(OR($E176="",$G176=""),"",IF(AND($E$3=1),'Marks Entry 1st'!AR175,IF(AND($E$3=2),'Marks Entry 2nd'!AR175,IF(AND($E$3=3),'Marks Entry 3rd'!AR175,IF(AND($E$3=4),'Marks Entry 4th'!AR175,"")))))</f>
        <v/>
      </c>
      <c r="CK176" s="380" t="str">
        <f>IF(OR($E176="",$G176=""),"",IF(AND($E$3=1),'Marks Entry 1st'!AS175,IF(AND($E$3=2),'Marks Entry 2nd'!AS175,IF(AND($E$3=3),'Marks Entry 3rd'!AS175,IF(AND($E$3=4),'Marks Entry 4th'!AS175,"")))))</f>
        <v/>
      </c>
      <c r="CL176" s="380" t="str">
        <f>IF(OR($E176="",$G176=""),"",IF(AND($E$3=1),'Marks Entry 1st'!AT175,IF(AND($E$3=2),'Marks Entry 2nd'!AT175,IF(AND($E$3=3),'Marks Entry 3rd'!AT175,IF(AND($E$3=4),'Marks Entry 4th'!AT175,"")))))</f>
        <v/>
      </c>
      <c r="CM176" s="181" t="str">
        <f t="shared" si="183"/>
        <v/>
      </c>
      <c r="CN176" s="182">
        <f t="shared" si="184"/>
        <v>0</v>
      </c>
      <c r="CO176" s="182" t="str">
        <f t="shared" si="185"/>
        <v/>
      </c>
      <c r="CP176" s="182" t="str">
        <f t="shared" si="186"/>
        <v/>
      </c>
      <c r="CQ176" s="147" t="str">
        <f t="shared" si="142"/>
        <v/>
      </c>
      <c r="CR176" s="380" t="str">
        <f>IF(OR($E176="",$G176=""),"",IF(AND($E$3=1),'Marks Entry 1st'!AU175,IF(AND($E$3=2),'Marks Entry 2nd'!AU175,IF(AND($E$3=3),'Marks Entry 3rd'!AU175,IF(AND($E$3=4),'Marks Entry 4th'!AU175,"")))))</f>
        <v/>
      </c>
      <c r="CS176" s="380" t="str">
        <f>IF(OR($E176="",$G176=""),"",IF(AND($E$3=1),'Marks Entry 1st'!AV175,IF(AND($E$3=2),'Marks Entry 2nd'!AV175,IF(AND($E$3=3),'Marks Entry 3rd'!AV175,IF(AND($E$3=4),'Marks Entry 4th'!AV175,"")))))</f>
        <v/>
      </c>
      <c r="CT176" s="380" t="str">
        <f>IF(OR($E176="",$G176=""),"",IF(AND($E$3=1),'Marks Entry 1st'!AW175,IF(AND($E$3=2),'Marks Entry 2nd'!AW175,IF(AND($E$3=3),'Marks Entry 3rd'!AW175,IF(AND($E$3=4),'Marks Entry 4th'!AW175,"")))))</f>
        <v/>
      </c>
      <c r="CU176" s="181" t="str">
        <f t="shared" si="187"/>
        <v/>
      </c>
      <c r="CV176" s="182">
        <f t="shared" si="188"/>
        <v>0</v>
      </c>
      <c r="CW176" s="182" t="str">
        <f t="shared" si="189"/>
        <v/>
      </c>
      <c r="CX176" s="182" t="str">
        <f t="shared" si="190"/>
        <v/>
      </c>
      <c r="CY176" s="147" t="str">
        <f t="shared" si="143"/>
        <v/>
      </c>
      <c r="CZ176" s="380" t="str">
        <f>IF(OR($E176="",$G176=""),"",IF(AND($E$3=1),'Marks Entry 1st'!AX175,IF(AND($E$3=2),'Marks Entry 2nd'!AX175,IF(AND($E$3=3),'Marks Entry 3rd'!AX175,IF(AND($E$3=4),'Marks Entry 4th'!AX175,"")))))</f>
        <v/>
      </c>
      <c r="DA176" s="380" t="str">
        <f>IF(OR($E176="",$G176=""),"",IF(AND($E$3=1),'Marks Entry 1st'!AY175,IF(AND($E$3=2),'Marks Entry 2nd'!AY175,IF(AND($E$3=3),'Marks Entry 3rd'!AY175,IF(AND($E$3=4),'Marks Entry 4th'!AY175,"")))))</f>
        <v/>
      </c>
      <c r="DB176" s="380" t="str">
        <f>IF(OR($E176="",$G176=""),"",IF(AND($E$3=1),'Marks Entry 1st'!AZ175,IF(AND($E$3=2),'Marks Entry 2nd'!AZ175,IF(AND($E$3=3),'Marks Entry 3rd'!AZ175,IF(AND($E$3=4),'Marks Entry 4th'!AZ175,"")))))</f>
        <v/>
      </c>
      <c r="DC176" s="181" t="str">
        <f t="shared" si="191"/>
        <v/>
      </c>
      <c r="DD176" s="182">
        <f t="shared" si="192"/>
        <v>0</v>
      </c>
      <c r="DE176" s="182" t="str">
        <f t="shared" si="193"/>
        <v/>
      </c>
      <c r="DF176" s="182" t="str">
        <f t="shared" si="194"/>
        <v/>
      </c>
      <c r="DG176" s="147" t="str">
        <f t="shared" si="144"/>
        <v/>
      </c>
      <c r="DH176" s="104" t="str">
        <f t="shared" si="145"/>
        <v/>
      </c>
      <c r="DI176" s="105" t="str">
        <f t="shared" si="146"/>
        <v/>
      </c>
      <c r="DJ176" s="111" t="str">
        <f t="shared" si="147"/>
        <v/>
      </c>
      <c r="DK176" s="112" t="str">
        <f t="shared" si="148"/>
        <v/>
      </c>
      <c r="DL176" s="386" t="str">
        <f t="shared" si="149"/>
        <v/>
      </c>
      <c r="DM176" s="72" t="str">
        <f>IF(OR($E176="",$G176=""),"",IF(AND($E$3=1),'Marks Entry 1st'!BA175,IF(AND($E$3=2),'Marks Entry 2nd'!BA175,IF(AND($E$3=3),'Marks Entry 3rd'!BA175,IF(AND($E$3=4),'Marks Entry 4th'!BA175,"")))))</f>
        <v/>
      </c>
      <c r="DN176" s="72" t="str">
        <f>IF(OR($E176="",$G176=""),"",IF(AND($E$3=1),'Marks Entry 1st'!BB175,IF(AND($E$3=2),'Marks Entry 2nd'!BB175,IF(AND($E$3=3),'Marks Entry 3rd'!BB175,IF(AND($E$3=4),'Marks Entry 4th'!BB175,"")))))</f>
        <v/>
      </c>
      <c r="DO176" s="328" t="str">
        <f t="shared" si="150"/>
        <v/>
      </c>
      <c r="DP176" s="73"/>
      <c r="DW176" s="75">
        <f>IF(AND($E$3=1),'Marks Entry 1st'!I175,IF(AND($E$3=2),'Marks Entry 2nd'!I175,IF(AND($E$3=3),'Marks Entry 3rd'!I175,IF(AND($E$3=4),'Marks Entry 4th'!I175,""))))</f>
        <v>0</v>
      </c>
    </row>
    <row r="177" spans="1:127" ht="18.899999999999999" customHeight="1">
      <c r="A177" s="94">
        <v>170</v>
      </c>
      <c r="B177" s="94" t="str">
        <f>IF(OR(DW177=0,DW177=""),"",IF(AND($E$3=1),'Marks Entry 1st'!I176,IF(AND($E$3=2),'Marks Entry 2nd'!I176,IF(AND($E$3=3),'Marks Entry 3rd'!I176,IF(AND($E$3=4),'Marks Entry 4th'!I176,"")))))</f>
        <v/>
      </c>
      <c r="C177" s="95" t="str">
        <f>IF(OR(B177=0,B177=""),"",IF(AND($E$3=1),'Marks Entry 1st'!B176,IF(AND($E$3=2),'Marks Entry 2nd'!B176,IF(AND($E$3=3),'Marks Entry 3rd'!B176,IF(AND($E$3=4),'Marks Entry 4th'!B176,"")))))</f>
        <v/>
      </c>
      <c r="D177" s="95" t="str">
        <f>IF(OR(B177=0,B177=""),"",IF(AND($E$3=1),'Marks Entry 1st'!C176,IF(AND($E$3=2),'Marks Entry 2nd'!C176,IF(AND($E$3=3),'Marks Entry 3rd'!C176,IF(AND($E$3=4),'Marks Entry 4th'!C176,"")))))</f>
        <v/>
      </c>
      <c r="E177" s="96" t="str">
        <f>IF(OR(B177=0,B177=""),"",IF(AND($E$3=1),'Marks Entry 1st'!E176,IF(AND($E$3=2),'Marks Entry 2nd'!E176,IF(AND($E$3=3),'Marks Entry 3rd'!E176,IF(AND($E$3=4),'Marks Entry 4th'!E176,"")))))</f>
        <v/>
      </c>
      <c r="F177" s="95" t="str">
        <f>IF(OR(B177=0,B177=""),"",IF(AND($E$3=1),'Marks Entry 1st'!D176,IF(AND($E$3=2),'Marks Entry 2nd'!D176,IF(AND($E$3=3),'Marks Entry 3rd'!D176,IF(AND($E$3=4),'Marks Entry 4th'!D176,"")))))</f>
        <v/>
      </c>
      <c r="G177" s="90" t="str">
        <f>IF(OR(B177=0,B177=""),"",IF(AND($E$3=1),'Marks Entry 1st'!F176,IF(AND($E$3=2),'Marks Entry 2nd'!F176,IF(AND($E$3=3),'Marks Entry 3rd'!F176,IF(AND($E$3=4),'Marks Entry 4th'!F176,"")))))</f>
        <v/>
      </c>
      <c r="H177" s="90" t="str">
        <f>IF(OR(B177=0,B177=""),"",IF(AND($E$3=1),'Marks Entry 1st'!G176,IF(AND($E$3=2),'Marks Entry 2nd'!G176,IF(AND($E$3=3),'Marks Entry 3rd'!G176,IF(AND($E$3=4),'Marks Entry 4th'!G176,"")))))</f>
        <v/>
      </c>
      <c r="I177" s="90" t="str">
        <f>IF(OR(B177=0,B177=""),"",IF(AND($E$3=1),'Marks Entry 1st'!H176,IF(AND($E$3=2),'Marks Entry 2nd'!H176,IF(AND($E$3=3),'Marks Entry 3rd'!H176,IF(AND($E$3=4),'Marks Entry 4th'!H176,"")))))</f>
        <v/>
      </c>
      <c r="J177" s="379" t="str">
        <f>IF(OR(B177=0,B177=""),"",IF(AND($E$3=1),'Marks Entry 1st'!J176,IF(AND($E$3=2),'Marks Entry 2nd'!J176,IF(AND($E$3=3),'Marks Entry 3rd'!J176,IF(AND($E$3=4),'Marks Entry 4th'!J176,"")))))</f>
        <v/>
      </c>
      <c r="K177" s="379" t="str">
        <f>IF(OR(B177=0,B177=""),"",IF(AND($E$3=1),'Marks Entry 1st'!K176,IF(AND($E$3=2),'Marks Entry 2nd'!K176,IF(AND($E$3=3),'Marks Entry 3rd'!K176,IF(AND($E$3=4),'Marks Entry 4th'!K176,"")))))</f>
        <v/>
      </c>
      <c r="L177" s="180" t="str">
        <f>IF(OR($E177="",$G177=""),"",IF(AND($E$3=1),'Marks Entry 1st'!L176,IF(AND($E$3=2),'Marks Entry 2nd'!L176,IF(AND($E$3=3),'Marks Entry 3rd'!L176,IF(AND($E$3=4),'Marks Entry 4th'!L176,"")))))</f>
        <v/>
      </c>
      <c r="M177" s="180" t="str">
        <f>IF(OR($E177="",$G177=""),"",IF(AND($E$3=1),'Marks Entry 1st'!M176,IF(AND($E$3=2),'Marks Entry 2nd'!M176,IF(AND($E$3=3),'Marks Entry 3rd'!M176,IF(AND($E$3=4),'Marks Entry 4th'!M176,"")))))</f>
        <v/>
      </c>
      <c r="N177" s="87" t="str">
        <f t="shared" si="151"/>
        <v/>
      </c>
      <c r="O177" s="180" t="str">
        <f>IF(OR($E177="",$G177=""),"",IF(AND($E$3=1),'Marks Entry 1st'!N176,IF(AND($E$3=2),'Marks Entry 2nd'!N176,IF(AND($E$3=3),'Marks Entry 3rd'!N176,IF(AND($E$3=4),'Marks Entry 4th'!N176,"")))))</f>
        <v/>
      </c>
      <c r="P177" s="180" t="str">
        <f>IF(OR($E177="",$G177=""),"",IF(AND($E$3=1),'Marks Entry 1st'!O176,IF(AND($E$3=2),'Marks Entry 2nd'!O176,IF(AND($E$3=3),'Marks Entry 3rd'!O176,IF(AND($E$3=4),'Marks Entry 4th'!O176,"")))))</f>
        <v/>
      </c>
      <c r="Q177" s="180" t="str">
        <f>IF(OR($E177="",$G177=""),"",IF(AND($E$3=1),'Marks Entry 1st'!P176,IF(AND($E$3=2),'Marks Entry 2nd'!P176,IF(AND($E$3=3),'Marks Entry 3rd'!P176,IF(AND($E$3=4),'Marks Entry 4th'!P176,"")))))</f>
        <v/>
      </c>
      <c r="R177" s="91" t="str">
        <f t="shared" si="152"/>
        <v/>
      </c>
      <c r="S177" s="87">
        <f t="shared" si="153"/>
        <v>0</v>
      </c>
      <c r="T177" s="93" t="str">
        <f>IF(OR($E177="",$G177=""),"",IF(AND($E$3=1),'Marks Entry 1st'!Q176,IF(AND($E$3=2),'Marks Entry 2nd'!Q176,IF(AND($E$3=3),'Marks Entry 3rd'!Q176,IF(AND($E$3=4),'Marks Entry 4th'!Q176,"")))))</f>
        <v/>
      </c>
      <c r="U177" s="93" t="str">
        <f>IF(OR($E177="",$G177=""),"",IF(AND($E$3=1),'Marks Entry 1st'!R176,IF(AND($E$3=2),'Marks Entry 2nd'!R176,IF(AND($E$3=3),'Marks Entry 3rd'!R176,IF(AND($E$3=4),'Marks Entry 4th'!R176,"")))))</f>
        <v/>
      </c>
      <c r="V177" s="93" t="str">
        <f>IF(OR($E177="",$G177=""),"",IF(AND($E$3=1),'Marks Entry 1st'!S176,IF(AND($E$3=2),'Marks Entry 2nd'!S176,IF(AND($E$3=3),'Marks Entry 3rd'!S176,IF(AND($E$3=4),'Marks Entry 4th'!S176,"")))))</f>
        <v/>
      </c>
      <c r="W177" s="92" t="str">
        <f t="shared" si="154"/>
        <v/>
      </c>
      <c r="X177" s="87" t="str">
        <f t="shared" si="155"/>
        <v/>
      </c>
      <c r="Y177" s="144">
        <f t="shared" si="156"/>
        <v>0</v>
      </c>
      <c r="Z177" s="144" t="str">
        <f t="shared" si="157"/>
        <v/>
      </c>
      <c r="AA177" s="144" t="str">
        <f t="shared" si="130"/>
        <v/>
      </c>
      <c r="AB177" s="144" t="str">
        <f t="shared" si="158"/>
        <v/>
      </c>
      <c r="AC177" s="144" t="str">
        <f t="shared" si="131"/>
        <v/>
      </c>
      <c r="AD177" s="148" t="str">
        <f t="shared" si="132"/>
        <v/>
      </c>
      <c r="AE177" s="180" t="str">
        <f>IF(OR($E177="",$G177=""),"",IF(AND($E$3=1),'Marks Entry 1st'!T176,IF(AND($E$3=2),'Marks Entry 2nd'!T176,IF(AND($E$3=3),'Marks Entry 3rd'!T176,IF(AND($E$3=4),'Marks Entry 4th'!T176,"")))))</f>
        <v/>
      </c>
      <c r="AF177" s="180" t="str">
        <f>IF(OR($E177="",$G177=""),"",IF(AND($E$3=1),'Marks Entry 1st'!U176,IF(AND($E$3=2),'Marks Entry 2nd'!U176,IF(AND($E$3=3),'Marks Entry 3rd'!U176,IF(AND($E$3=4),'Marks Entry 4th'!U176,"")))))</f>
        <v/>
      </c>
      <c r="AG177" s="87" t="str">
        <f t="shared" si="159"/>
        <v/>
      </c>
      <c r="AH177" s="180" t="str">
        <f>IF(OR($E177="",$G177=""),"",IF(AND($E$3=1),'Marks Entry 1st'!V176,IF(AND($E$3=2),'Marks Entry 2nd'!V176,IF(AND($E$3=3),'Marks Entry 3rd'!V176,IF(AND($E$3=4),'Marks Entry 4th'!V176,"")))))</f>
        <v/>
      </c>
      <c r="AI177" s="180" t="str">
        <f>IF(OR($E177="",$G177=""),"",IF(AND($E$3=1),'Marks Entry 1st'!W176,IF(AND($E$3=2),'Marks Entry 2nd'!W176,IF(AND($E$3=3),'Marks Entry 3rd'!W176,IF(AND($E$3=4),'Marks Entry 4th'!W176,"")))))</f>
        <v/>
      </c>
      <c r="AJ177" s="180" t="str">
        <f>IF(OR($E177="",$G177=""),"",IF(AND($E$3=1),'Marks Entry 1st'!X176,IF(AND($E$3=2),'Marks Entry 2nd'!X176,IF(AND($E$3=3),'Marks Entry 3rd'!X176,IF(AND($E$3=4),'Marks Entry 4th'!X176,"")))))</f>
        <v/>
      </c>
      <c r="AK177" s="91" t="str">
        <f t="shared" si="160"/>
        <v/>
      </c>
      <c r="AL177" s="87">
        <f t="shared" si="161"/>
        <v>0</v>
      </c>
      <c r="AM177" s="93" t="str">
        <f>IF(OR($E177="",$G177=""),"",IF(AND($E$3=1),'Marks Entry 1st'!Y176,IF(AND($E$3=2),'Marks Entry 2nd'!Y176,IF(AND($E$3=3),'Marks Entry 3rd'!Y176,IF(AND($E$3=4),'Marks Entry 4th'!Y176,"")))))</f>
        <v/>
      </c>
      <c r="AN177" s="93" t="str">
        <f>IF(OR($E177="",$G177=""),"",IF(AND($E$3=1),'Marks Entry 1st'!Z176,IF(AND($E$3=2),'Marks Entry 2nd'!Z176,IF(AND($E$3=3),'Marks Entry 3rd'!Z176,IF(AND($E$3=4),'Marks Entry 4th'!Z176,"")))))</f>
        <v/>
      </c>
      <c r="AO177" s="93" t="str">
        <f>IF(OR($E177="",$G177=""),"",IF(AND($E$3=1),'Marks Entry 1st'!AA176,IF(AND($E$3=2),'Marks Entry 2nd'!AA176,IF(AND($E$3=3),'Marks Entry 3rd'!AA176,IF(AND($E$3=4),'Marks Entry 4th'!AA176,"")))))</f>
        <v/>
      </c>
      <c r="AP177" s="92" t="str">
        <f t="shared" si="162"/>
        <v/>
      </c>
      <c r="AQ177" s="87" t="str">
        <f t="shared" si="163"/>
        <v/>
      </c>
      <c r="AR177" s="144">
        <f t="shared" si="164"/>
        <v>0</v>
      </c>
      <c r="AS177" s="144" t="str">
        <f t="shared" si="165"/>
        <v/>
      </c>
      <c r="AT177" s="144" t="str">
        <f t="shared" si="133"/>
        <v/>
      </c>
      <c r="AU177" s="144" t="str">
        <f t="shared" si="166"/>
        <v/>
      </c>
      <c r="AV177" s="144" t="str">
        <f t="shared" si="134"/>
        <v/>
      </c>
      <c r="AW177" s="148" t="str">
        <f t="shared" si="135"/>
        <v/>
      </c>
      <c r="AX177" s="180" t="str">
        <f>IF(OR($E177="",$G177=""),"",IF(AND($E$3=1),'Marks Entry 1st'!AB176,IF(AND($E$3=2),'Marks Entry 2nd'!AB176,IF(AND($E$3=3),'Marks Entry 3rd'!AB176,IF(AND($E$3=4),'Marks Entry 4th'!AB176,"")))))</f>
        <v/>
      </c>
      <c r="AY177" s="180" t="str">
        <f>IF(OR($E177="",$G177=""),"",IF(AND($E$3=1),'Marks Entry 1st'!AC176,IF(AND($E$3=2),'Marks Entry 2nd'!AC176,IF(AND($E$3=3),'Marks Entry 3rd'!AC176,IF(AND($E$3=4),'Marks Entry 4th'!AC176,"")))))</f>
        <v/>
      </c>
      <c r="AZ177" s="87" t="str">
        <f t="shared" si="167"/>
        <v/>
      </c>
      <c r="BA177" s="180" t="str">
        <f>IF(OR($E177="",$G177=""),"",IF(AND($E$3=1),'Marks Entry 1st'!AD176,IF(AND($E$3=2),'Marks Entry 2nd'!AD176,IF(AND($E$3=3),'Marks Entry 3rd'!AD176,IF(AND($E$3=4),'Marks Entry 4th'!AD176,"")))))</f>
        <v/>
      </c>
      <c r="BB177" s="180" t="str">
        <f>IF(OR($E177="",$G177=""),"",IF(AND($E$3=1),'Marks Entry 1st'!AE176,IF(AND($E$3=2),'Marks Entry 2nd'!AE176,IF(AND($E$3=3),'Marks Entry 3rd'!AE176,IF(AND($E$3=4),'Marks Entry 4th'!AE176,"")))))</f>
        <v/>
      </c>
      <c r="BC177" s="180" t="str">
        <f>IF(OR($E177="",$G177=""),"",IF(AND($E$3=1),'Marks Entry 1st'!AF176,IF(AND($E$3=2),'Marks Entry 2nd'!AF176,IF(AND($E$3=3),'Marks Entry 3rd'!AF176,IF(AND($E$3=4),'Marks Entry 4th'!AF176,"")))))</f>
        <v/>
      </c>
      <c r="BD177" s="91" t="str">
        <f t="shared" si="168"/>
        <v/>
      </c>
      <c r="BE177" s="87">
        <f t="shared" si="169"/>
        <v>0</v>
      </c>
      <c r="BF177" s="93" t="str">
        <f>IF(OR($E177="",$G177=""),"",IF(AND($E$3=1),'Marks Entry 1st'!AG176,IF(AND($E$3=2),'Marks Entry 2nd'!AG176,IF(AND($E$3=3),'Marks Entry 3rd'!AG176,IF(AND($E$3=4),'Marks Entry 4th'!AG176,"")))))</f>
        <v/>
      </c>
      <c r="BG177" s="93" t="str">
        <f>IF(OR($E177="",$G177=""),"",IF(AND($E$3=1),'Marks Entry 1st'!AH176,IF(AND($E$3=2),'Marks Entry 2nd'!AH176,IF(AND($E$3=3),'Marks Entry 3rd'!AH176,IF(AND($E$3=4),'Marks Entry 4th'!AH176,"")))))</f>
        <v/>
      </c>
      <c r="BH177" s="93" t="str">
        <f>IF(OR($E177="",$G177=""),"",IF(AND($E$3=1),'Marks Entry 1st'!AI176,IF(AND($E$3=2),'Marks Entry 2nd'!AI176,IF(AND($E$3=3),'Marks Entry 3rd'!AI176,IF(AND($E$3=4),'Marks Entry 4th'!AI176,"")))))</f>
        <v/>
      </c>
      <c r="BI177" s="92" t="str">
        <f t="shared" si="170"/>
        <v/>
      </c>
      <c r="BJ177" s="87" t="str">
        <f t="shared" si="171"/>
        <v/>
      </c>
      <c r="BK177" s="144">
        <f t="shared" si="172"/>
        <v>0</v>
      </c>
      <c r="BL177" s="144" t="str">
        <f t="shared" si="173"/>
        <v/>
      </c>
      <c r="BM177" s="144" t="str">
        <f t="shared" si="136"/>
        <v/>
      </c>
      <c r="BN177" s="144" t="str">
        <f t="shared" si="174"/>
        <v/>
      </c>
      <c r="BO177" s="144" t="str">
        <f t="shared" si="137"/>
        <v/>
      </c>
      <c r="BP177" s="148" t="str">
        <f t="shared" si="138"/>
        <v/>
      </c>
      <c r="BQ177" s="180" t="str">
        <f>IF(OR($E177="",$G177=""),"",IF(AND($E$3=1),'Marks Entry 1st'!AJ176,IF(AND($E$3=2),'Marks Entry 2nd'!AJ176,IF(AND($E$3=3),'Marks Entry 3rd'!AJ176,IF(AND($E$3=4),'Marks Entry 4th'!AJ176,"")))))</f>
        <v/>
      </c>
      <c r="BR177" s="180" t="str">
        <f>IF(OR($E177="",$G177=""),"",IF(AND($E$3=1),'Marks Entry 1st'!AK176,IF(AND($E$3=2),'Marks Entry 2nd'!AK176,IF(AND($E$3=3),'Marks Entry 3rd'!AK176,IF(AND($E$3=4),'Marks Entry 4th'!AK176,"")))))</f>
        <v/>
      </c>
      <c r="BS177" s="87" t="str">
        <f t="shared" si="175"/>
        <v/>
      </c>
      <c r="BT177" s="180" t="str">
        <f>IF(OR($E177="",$G177=""),"",IF(AND($E$3=1),'Marks Entry 1st'!AL176,IF(AND($E$3=2),'Marks Entry 2nd'!AL176,IF(AND($E$3=3),'Marks Entry 3rd'!AL176,IF(AND($E$3=4),'Marks Entry 4th'!AL176,"")))))</f>
        <v/>
      </c>
      <c r="BU177" s="180" t="str">
        <f>IF(OR($E177="",$G177=""),"",IF(AND($E$3=1),'Marks Entry 1st'!AM176,IF(AND($E$3=2),'Marks Entry 2nd'!AM176,IF(AND($E$3=3),'Marks Entry 3rd'!AM176,IF(AND($E$3=4),'Marks Entry 4th'!AM176,"")))))</f>
        <v/>
      </c>
      <c r="BV177" s="180" t="str">
        <f>IF(OR($E177="",$G177=""),"",IF(AND($E$3=1),'Marks Entry 1st'!AN176,IF(AND($E$3=2),'Marks Entry 2nd'!AN176,IF(AND($E$3=3),'Marks Entry 3rd'!AN176,IF(AND($E$3=4),'Marks Entry 4th'!AN176,"")))))</f>
        <v/>
      </c>
      <c r="BW177" s="91" t="str">
        <f t="shared" si="176"/>
        <v/>
      </c>
      <c r="BX177" s="87">
        <f t="shared" si="177"/>
        <v>0</v>
      </c>
      <c r="BY177" s="93" t="str">
        <f>IF(OR($E177="",$G177=""),"",IF(AND($E$3=1),'Marks Entry 1st'!AO176,IF(AND($E$3=2),'Marks Entry 2nd'!AO176,IF(AND($E$3=3),'Marks Entry 3rd'!AO176,IF(AND($E$3=4),'Marks Entry 4th'!AO176,"")))))</f>
        <v/>
      </c>
      <c r="BZ177" s="93" t="str">
        <f>IF(OR($E177="",$G177=""),"",IF(AND($E$3=1),'Marks Entry 1st'!AP176,IF(AND($E$3=2),'Marks Entry 2nd'!AP176,IF(AND($E$3=3),'Marks Entry 3rd'!AP176,IF(AND($E$3=4),'Marks Entry 4th'!AP176,"")))))</f>
        <v/>
      </c>
      <c r="CA177" s="93" t="str">
        <f>IF(OR($E177="",$G177=""),"",IF(AND($E$3=1),'Marks Entry 1st'!AQ176,IF(AND($E$3=2),'Marks Entry 2nd'!AQ176,IF(AND($E$3=3),'Marks Entry 3rd'!AQ176,IF(AND($E$3=4),'Marks Entry 4th'!AQ176,"")))))</f>
        <v/>
      </c>
      <c r="CB177" s="92" t="str">
        <f t="shared" si="178"/>
        <v/>
      </c>
      <c r="CC177" s="87" t="str">
        <f t="shared" si="179"/>
        <v/>
      </c>
      <c r="CD177" s="144">
        <f t="shared" si="180"/>
        <v>0</v>
      </c>
      <c r="CE177" s="144" t="str">
        <f t="shared" si="181"/>
        <v/>
      </c>
      <c r="CF177" s="144" t="str">
        <f t="shared" si="139"/>
        <v/>
      </c>
      <c r="CG177" s="144" t="str">
        <f t="shared" si="182"/>
        <v/>
      </c>
      <c r="CH177" s="144" t="str">
        <f t="shared" si="140"/>
        <v/>
      </c>
      <c r="CI177" s="148" t="str">
        <f t="shared" si="141"/>
        <v/>
      </c>
      <c r="CJ177" s="380" t="str">
        <f>IF(OR($E177="",$G177=""),"",IF(AND($E$3=1),'Marks Entry 1st'!AR176,IF(AND($E$3=2),'Marks Entry 2nd'!AR176,IF(AND($E$3=3),'Marks Entry 3rd'!AR176,IF(AND($E$3=4),'Marks Entry 4th'!AR176,"")))))</f>
        <v/>
      </c>
      <c r="CK177" s="380" t="str">
        <f>IF(OR($E177="",$G177=""),"",IF(AND($E$3=1),'Marks Entry 1st'!AS176,IF(AND($E$3=2),'Marks Entry 2nd'!AS176,IF(AND($E$3=3),'Marks Entry 3rd'!AS176,IF(AND($E$3=4),'Marks Entry 4th'!AS176,"")))))</f>
        <v/>
      </c>
      <c r="CL177" s="380" t="str">
        <f>IF(OR($E177="",$G177=""),"",IF(AND($E$3=1),'Marks Entry 1st'!AT176,IF(AND($E$3=2),'Marks Entry 2nd'!AT176,IF(AND($E$3=3),'Marks Entry 3rd'!AT176,IF(AND($E$3=4),'Marks Entry 4th'!AT176,"")))))</f>
        <v/>
      </c>
      <c r="CM177" s="181" t="str">
        <f t="shared" si="183"/>
        <v/>
      </c>
      <c r="CN177" s="182">
        <f t="shared" si="184"/>
        <v>0</v>
      </c>
      <c r="CO177" s="182" t="str">
        <f t="shared" si="185"/>
        <v/>
      </c>
      <c r="CP177" s="182" t="str">
        <f t="shared" si="186"/>
        <v/>
      </c>
      <c r="CQ177" s="147" t="str">
        <f t="shared" si="142"/>
        <v/>
      </c>
      <c r="CR177" s="380" t="str">
        <f>IF(OR($E177="",$G177=""),"",IF(AND($E$3=1),'Marks Entry 1st'!AU176,IF(AND($E$3=2),'Marks Entry 2nd'!AU176,IF(AND($E$3=3),'Marks Entry 3rd'!AU176,IF(AND($E$3=4),'Marks Entry 4th'!AU176,"")))))</f>
        <v/>
      </c>
      <c r="CS177" s="380" t="str">
        <f>IF(OR($E177="",$G177=""),"",IF(AND($E$3=1),'Marks Entry 1st'!AV176,IF(AND($E$3=2),'Marks Entry 2nd'!AV176,IF(AND($E$3=3),'Marks Entry 3rd'!AV176,IF(AND($E$3=4),'Marks Entry 4th'!AV176,"")))))</f>
        <v/>
      </c>
      <c r="CT177" s="380" t="str">
        <f>IF(OR($E177="",$G177=""),"",IF(AND($E$3=1),'Marks Entry 1st'!AW176,IF(AND($E$3=2),'Marks Entry 2nd'!AW176,IF(AND($E$3=3),'Marks Entry 3rd'!AW176,IF(AND($E$3=4),'Marks Entry 4th'!AW176,"")))))</f>
        <v/>
      </c>
      <c r="CU177" s="181" t="str">
        <f t="shared" si="187"/>
        <v/>
      </c>
      <c r="CV177" s="182">
        <f t="shared" si="188"/>
        <v>0</v>
      </c>
      <c r="CW177" s="182" t="str">
        <f t="shared" si="189"/>
        <v/>
      </c>
      <c r="CX177" s="182" t="str">
        <f t="shared" si="190"/>
        <v/>
      </c>
      <c r="CY177" s="147" t="str">
        <f t="shared" si="143"/>
        <v/>
      </c>
      <c r="CZ177" s="380" t="str">
        <f>IF(OR($E177="",$G177=""),"",IF(AND($E$3=1),'Marks Entry 1st'!AX176,IF(AND($E$3=2),'Marks Entry 2nd'!AX176,IF(AND($E$3=3),'Marks Entry 3rd'!AX176,IF(AND($E$3=4),'Marks Entry 4th'!AX176,"")))))</f>
        <v/>
      </c>
      <c r="DA177" s="380" t="str">
        <f>IF(OR($E177="",$G177=""),"",IF(AND($E$3=1),'Marks Entry 1st'!AY176,IF(AND($E$3=2),'Marks Entry 2nd'!AY176,IF(AND($E$3=3),'Marks Entry 3rd'!AY176,IF(AND($E$3=4),'Marks Entry 4th'!AY176,"")))))</f>
        <v/>
      </c>
      <c r="DB177" s="380" t="str">
        <f>IF(OR($E177="",$G177=""),"",IF(AND($E$3=1),'Marks Entry 1st'!AZ176,IF(AND($E$3=2),'Marks Entry 2nd'!AZ176,IF(AND($E$3=3),'Marks Entry 3rd'!AZ176,IF(AND($E$3=4),'Marks Entry 4th'!AZ176,"")))))</f>
        <v/>
      </c>
      <c r="DC177" s="181" t="str">
        <f t="shared" si="191"/>
        <v/>
      </c>
      <c r="DD177" s="182">
        <f t="shared" si="192"/>
        <v>0</v>
      </c>
      <c r="DE177" s="182" t="str">
        <f t="shared" si="193"/>
        <v/>
      </c>
      <c r="DF177" s="182" t="str">
        <f t="shared" si="194"/>
        <v/>
      </c>
      <c r="DG177" s="147" t="str">
        <f t="shared" si="144"/>
        <v/>
      </c>
      <c r="DH177" s="104" t="str">
        <f t="shared" si="145"/>
        <v/>
      </c>
      <c r="DI177" s="105" t="str">
        <f t="shared" si="146"/>
        <v/>
      </c>
      <c r="DJ177" s="111" t="str">
        <f t="shared" si="147"/>
        <v/>
      </c>
      <c r="DK177" s="112" t="str">
        <f t="shared" si="148"/>
        <v/>
      </c>
      <c r="DL177" s="386" t="str">
        <f t="shared" si="149"/>
        <v/>
      </c>
      <c r="DM177" s="72" t="str">
        <f>IF(OR($E177="",$G177=""),"",IF(AND($E$3=1),'Marks Entry 1st'!BA176,IF(AND($E$3=2),'Marks Entry 2nd'!BA176,IF(AND($E$3=3),'Marks Entry 3rd'!BA176,IF(AND($E$3=4),'Marks Entry 4th'!BA176,"")))))</f>
        <v/>
      </c>
      <c r="DN177" s="72" t="str">
        <f>IF(OR($E177="",$G177=""),"",IF(AND($E$3=1),'Marks Entry 1st'!BB176,IF(AND($E$3=2),'Marks Entry 2nd'!BB176,IF(AND($E$3=3),'Marks Entry 3rd'!BB176,IF(AND($E$3=4),'Marks Entry 4th'!BB176,"")))))</f>
        <v/>
      </c>
      <c r="DO177" s="328" t="str">
        <f t="shared" si="150"/>
        <v/>
      </c>
      <c r="DP177" s="73"/>
      <c r="DW177" s="75">
        <f>IF(AND($E$3=1),'Marks Entry 1st'!I176,IF(AND($E$3=2),'Marks Entry 2nd'!I176,IF(AND($E$3=3),'Marks Entry 3rd'!I176,IF(AND($E$3=4),'Marks Entry 4th'!I176,""))))</f>
        <v>0</v>
      </c>
    </row>
    <row r="178" spans="1:127" ht="18.899999999999999" customHeight="1">
      <c r="A178" s="94">
        <v>171</v>
      </c>
      <c r="B178" s="94" t="str">
        <f>IF(OR(DW178=0,DW178=""),"",IF(AND($E$3=1),'Marks Entry 1st'!I177,IF(AND($E$3=2),'Marks Entry 2nd'!I177,IF(AND($E$3=3),'Marks Entry 3rd'!I177,IF(AND($E$3=4),'Marks Entry 4th'!I177,"")))))</f>
        <v/>
      </c>
      <c r="C178" s="95" t="str">
        <f>IF(OR(B178=0,B178=""),"",IF(AND($E$3=1),'Marks Entry 1st'!B177,IF(AND($E$3=2),'Marks Entry 2nd'!B177,IF(AND($E$3=3),'Marks Entry 3rd'!B177,IF(AND($E$3=4),'Marks Entry 4th'!B177,"")))))</f>
        <v/>
      </c>
      <c r="D178" s="95" t="str">
        <f>IF(OR(B178=0,B178=""),"",IF(AND($E$3=1),'Marks Entry 1st'!C177,IF(AND($E$3=2),'Marks Entry 2nd'!C177,IF(AND($E$3=3),'Marks Entry 3rd'!C177,IF(AND($E$3=4),'Marks Entry 4th'!C177,"")))))</f>
        <v/>
      </c>
      <c r="E178" s="96" t="str">
        <f>IF(OR(B178=0,B178=""),"",IF(AND($E$3=1),'Marks Entry 1st'!E177,IF(AND($E$3=2),'Marks Entry 2nd'!E177,IF(AND($E$3=3),'Marks Entry 3rd'!E177,IF(AND($E$3=4),'Marks Entry 4th'!E177,"")))))</f>
        <v/>
      </c>
      <c r="F178" s="95" t="str">
        <f>IF(OR(B178=0,B178=""),"",IF(AND($E$3=1),'Marks Entry 1st'!D177,IF(AND($E$3=2),'Marks Entry 2nd'!D177,IF(AND($E$3=3),'Marks Entry 3rd'!D177,IF(AND($E$3=4),'Marks Entry 4th'!D177,"")))))</f>
        <v/>
      </c>
      <c r="G178" s="90" t="str">
        <f>IF(OR(B178=0,B178=""),"",IF(AND($E$3=1),'Marks Entry 1st'!F177,IF(AND($E$3=2),'Marks Entry 2nd'!F177,IF(AND($E$3=3),'Marks Entry 3rd'!F177,IF(AND($E$3=4),'Marks Entry 4th'!F177,"")))))</f>
        <v/>
      </c>
      <c r="H178" s="90" t="str">
        <f>IF(OR(B178=0,B178=""),"",IF(AND($E$3=1),'Marks Entry 1st'!G177,IF(AND($E$3=2),'Marks Entry 2nd'!G177,IF(AND($E$3=3),'Marks Entry 3rd'!G177,IF(AND($E$3=4),'Marks Entry 4th'!G177,"")))))</f>
        <v/>
      </c>
      <c r="I178" s="90" t="str">
        <f>IF(OR(B178=0,B178=""),"",IF(AND($E$3=1),'Marks Entry 1st'!H177,IF(AND($E$3=2),'Marks Entry 2nd'!H177,IF(AND($E$3=3),'Marks Entry 3rd'!H177,IF(AND($E$3=4),'Marks Entry 4th'!H177,"")))))</f>
        <v/>
      </c>
      <c r="J178" s="379" t="str">
        <f>IF(OR(B178=0,B178=""),"",IF(AND($E$3=1),'Marks Entry 1st'!J177,IF(AND($E$3=2),'Marks Entry 2nd'!J177,IF(AND($E$3=3),'Marks Entry 3rd'!J177,IF(AND($E$3=4),'Marks Entry 4th'!J177,"")))))</f>
        <v/>
      </c>
      <c r="K178" s="379" t="str">
        <f>IF(OR(B178=0,B178=""),"",IF(AND($E$3=1),'Marks Entry 1st'!K177,IF(AND($E$3=2),'Marks Entry 2nd'!K177,IF(AND($E$3=3),'Marks Entry 3rd'!K177,IF(AND($E$3=4),'Marks Entry 4th'!K177,"")))))</f>
        <v/>
      </c>
      <c r="L178" s="180" t="str">
        <f>IF(OR($E178="",$G178=""),"",IF(AND($E$3=1),'Marks Entry 1st'!L177,IF(AND($E$3=2),'Marks Entry 2nd'!L177,IF(AND($E$3=3),'Marks Entry 3rd'!L177,IF(AND($E$3=4),'Marks Entry 4th'!L177,"")))))</f>
        <v/>
      </c>
      <c r="M178" s="180" t="str">
        <f>IF(OR($E178="",$G178=""),"",IF(AND($E$3=1),'Marks Entry 1st'!M177,IF(AND($E$3=2),'Marks Entry 2nd'!M177,IF(AND($E$3=3),'Marks Entry 3rd'!M177,IF(AND($E$3=4),'Marks Entry 4th'!M177,"")))))</f>
        <v/>
      </c>
      <c r="N178" s="87" t="str">
        <f t="shared" si="151"/>
        <v/>
      </c>
      <c r="O178" s="180" t="str">
        <f>IF(OR($E178="",$G178=""),"",IF(AND($E$3=1),'Marks Entry 1st'!N177,IF(AND($E$3=2),'Marks Entry 2nd'!N177,IF(AND($E$3=3),'Marks Entry 3rd'!N177,IF(AND($E$3=4),'Marks Entry 4th'!N177,"")))))</f>
        <v/>
      </c>
      <c r="P178" s="180" t="str">
        <f>IF(OR($E178="",$G178=""),"",IF(AND($E$3=1),'Marks Entry 1st'!O177,IF(AND($E$3=2),'Marks Entry 2nd'!O177,IF(AND($E$3=3),'Marks Entry 3rd'!O177,IF(AND($E$3=4),'Marks Entry 4th'!O177,"")))))</f>
        <v/>
      </c>
      <c r="Q178" s="180" t="str">
        <f>IF(OR($E178="",$G178=""),"",IF(AND($E$3=1),'Marks Entry 1st'!P177,IF(AND($E$3=2),'Marks Entry 2nd'!P177,IF(AND($E$3=3),'Marks Entry 3rd'!P177,IF(AND($E$3=4),'Marks Entry 4th'!P177,"")))))</f>
        <v/>
      </c>
      <c r="R178" s="91" t="str">
        <f t="shared" si="152"/>
        <v/>
      </c>
      <c r="S178" s="87">
        <f t="shared" si="153"/>
        <v>0</v>
      </c>
      <c r="T178" s="93" t="str">
        <f>IF(OR($E178="",$G178=""),"",IF(AND($E$3=1),'Marks Entry 1st'!Q177,IF(AND($E$3=2),'Marks Entry 2nd'!Q177,IF(AND($E$3=3),'Marks Entry 3rd'!Q177,IF(AND($E$3=4),'Marks Entry 4th'!Q177,"")))))</f>
        <v/>
      </c>
      <c r="U178" s="93" t="str">
        <f>IF(OR($E178="",$G178=""),"",IF(AND($E$3=1),'Marks Entry 1st'!R177,IF(AND($E$3=2),'Marks Entry 2nd'!R177,IF(AND($E$3=3),'Marks Entry 3rd'!R177,IF(AND($E$3=4),'Marks Entry 4th'!R177,"")))))</f>
        <v/>
      </c>
      <c r="V178" s="93" t="str">
        <f>IF(OR($E178="",$G178=""),"",IF(AND($E$3=1),'Marks Entry 1st'!S177,IF(AND($E$3=2),'Marks Entry 2nd'!S177,IF(AND($E$3=3),'Marks Entry 3rd'!S177,IF(AND($E$3=4),'Marks Entry 4th'!S177,"")))))</f>
        <v/>
      </c>
      <c r="W178" s="92" t="str">
        <f t="shared" si="154"/>
        <v/>
      </c>
      <c r="X178" s="87" t="str">
        <f t="shared" si="155"/>
        <v/>
      </c>
      <c r="Y178" s="144">
        <f t="shared" si="156"/>
        <v>0</v>
      </c>
      <c r="Z178" s="144" t="str">
        <f t="shared" si="157"/>
        <v/>
      </c>
      <c r="AA178" s="144" t="str">
        <f t="shared" si="130"/>
        <v/>
      </c>
      <c r="AB178" s="144" t="str">
        <f t="shared" si="158"/>
        <v/>
      </c>
      <c r="AC178" s="144" t="str">
        <f t="shared" si="131"/>
        <v/>
      </c>
      <c r="AD178" s="148" t="str">
        <f t="shared" si="132"/>
        <v/>
      </c>
      <c r="AE178" s="180" t="str">
        <f>IF(OR($E178="",$G178=""),"",IF(AND($E$3=1),'Marks Entry 1st'!T177,IF(AND($E$3=2),'Marks Entry 2nd'!T177,IF(AND($E$3=3),'Marks Entry 3rd'!T177,IF(AND($E$3=4),'Marks Entry 4th'!T177,"")))))</f>
        <v/>
      </c>
      <c r="AF178" s="180" t="str">
        <f>IF(OR($E178="",$G178=""),"",IF(AND($E$3=1),'Marks Entry 1st'!U177,IF(AND($E$3=2),'Marks Entry 2nd'!U177,IF(AND($E$3=3),'Marks Entry 3rd'!U177,IF(AND($E$3=4),'Marks Entry 4th'!U177,"")))))</f>
        <v/>
      </c>
      <c r="AG178" s="87" t="str">
        <f t="shared" si="159"/>
        <v/>
      </c>
      <c r="AH178" s="180" t="str">
        <f>IF(OR($E178="",$G178=""),"",IF(AND($E$3=1),'Marks Entry 1st'!V177,IF(AND($E$3=2),'Marks Entry 2nd'!V177,IF(AND($E$3=3),'Marks Entry 3rd'!V177,IF(AND($E$3=4),'Marks Entry 4th'!V177,"")))))</f>
        <v/>
      </c>
      <c r="AI178" s="180" t="str">
        <f>IF(OR($E178="",$G178=""),"",IF(AND($E$3=1),'Marks Entry 1st'!W177,IF(AND($E$3=2),'Marks Entry 2nd'!W177,IF(AND($E$3=3),'Marks Entry 3rd'!W177,IF(AND($E$3=4),'Marks Entry 4th'!W177,"")))))</f>
        <v/>
      </c>
      <c r="AJ178" s="180" t="str">
        <f>IF(OR($E178="",$G178=""),"",IF(AND($E$3=1),'Marks Entry 1st'!X177,IF(AND($E$3=2),'Marks Entry 2nd'!X177,IF(AND($E$3=3),'Marks Entry 3rd'!X177,IF(AND($E$3=4),'Marks Entry 4th'!X177,"")))))</f>
        <v/>
      </c>
      <c r="AK178" s="91" t="str">
        <f t="shared" si="160"/>
        <v/>
      </c>
      <c r="AL178" s="87">
        <f t="shared" si="161"/>
        <v>0</v>
      </c>
      <c r="AM178" s="93" t="str">
        <f>IF(OR($E178="",$G178=""),"",IF(AND($E$3=1),'Marks Entry 1st'!Y177,IF(AND($E$3=2),'Marks Entry 2nd'!Y177,IF(AND($E$3=3),'Marks Entry 3rd'!Y177,IF(AND($E$3=4),'Marks Entry 4th'!Y177,"")))))</f>
        <v/>
      </c>
      <c r="AN178" s="93" t="str">
        <f>IF(OR($E178="",$G178=""),"",IF(AND($E$3=1),'Marks Entry 1st'!Z177,IF(AND($E$3=2),'Marks Entry 2nd'!Z177,IF(AND($E$3=3),'Marks Entry 3rd'!Z177,IF(AND($E$3=4),'Marks Entry 4th'!Z177,"")))))</f>
        <v/>
      </c>
      <c r="AO178" s="93" t="str">
        <f>IF(OR($E178="",$G178=""),"",IF(AND($E$3=1),'Marks Entry 1st'!AA177,IF(AND($E$3=2),'Marks Entry 2nd'!AA177,IF(AND($E$3=3),'Marks Entry 3rd'!AA177,IF(AND($E$3=4),'Marks Entry 4th'!AA177,"")))))</f>
        <v/>
      </c>
      <c r="AP178" s="92" t="str">
        <f t="shared" si="162"/>
        <v/>
      </c>
      <c r="AQ178" s="87" t="str">
        <f t="shared" si="163"/>
        <v/>
      </c>
      <c r="AR178" s="144">
        <f t="shared" si="164"/>
        <v>0</v>
      </c>
      <c r="AS178" s="144" t="str">
        <f t="shared" si="165"/>
        <v/>
      </c>
      <c r="AT178" s="144" t="str">
        <f t="shared" si="133"/>
        <v/>
      </c>
      <c r="AU178" s="144" t="str">
        <f t="shared" si="166"/>
        <v/>
      </c>
      <c r="AV178" s="144" t="str">
        <f t="shared" si="134"/>
        <v/>
      </c>
      <c r="AW178" s="148" t="str">
        <f t="shared" si="135"/>
        <v/>
      </c>
      <c r="AX178" s="180" t="str">
        <f>IF(OR($E178="",$G178=""),"",IF(AND($E$3=1),'Marks Entry 1st'!AB177,IF(AND($E$3=2),'Marks Entry 2nd'!AB177,IF(AND($E$3=3),'Marks Entry 3rd'!AB177,IF(AND($E$3=4),'Marks Entry 4th'!AB177,"")))))</f>
        <v/>
      </c>
      <c r="AY178" s="180" t="str">
        <f>IF(OR($E178="",$G178=""),"",IF(AND($E$3=1),'Marks Entry 1st'!AC177,IF(AND($E$3=2),'Marks Entry 2nd'!AC177,IF(AND($E$3=3),'Marks Entry 3rd'!AC177,IF(AND($E$3=4),'Marks Entry 4th'!AC177,"")))))</f>
        <v/>
      </c>
      <c r="AZ178" s="87" t="str">
        <f t="shared" si="167"/>
        <v/>
      </c>
      <c r="BA178" s="180" t="str">
        <f>IF(OR($E178="",$G178=""),"",IF(AND($E$3=1),'Marks Entry 1st'!AD177,IF(AND($E$3=2),'Marks Entry 2nd'!AD177,IF(AND($E$3=3),'Marks Entry 3rd'!AD177,IF(AND($E$3=4),'Marks Entry 4th'!AD177,"")))))</f>
        <v/>
      </c>
      <c r="BB178" s="180" t="str">
        <f>IF(OR($E178="",$G178=""),"",IF(AND($E$3=1),'Marks Entry 1st'!AE177,IF(AND($E$3=2),'Marks Entry 2nd'!AE177,IF(AND($E$3=3),'Marks Entry 3rd'!AE177,IF(AND($E$3=4),'Marks Entry 4th'!AE177,"")))))</f>
        <v/>
      </c>
      <c r="BC178" s="180" t="str">
        <f>IF(OR($E178="",$G178=""),"",IF(AND($E$3=1),'Marks Entry 1st'!AF177,IF(AND($E$3=2),'Marks Entry 2nd'!AF177,IF(AND($E$3=3),'Marks Entry 3rd'!AF177,IF(AND($E$3=4),'Marks Entry 4th'!AF177,"")))))</f>
        <v/>
      </c>
      <c r="BD178" s="91" t="str">
        <f t="shared" si="168"/>
        <v/>
      </c>
      <c r="BE178" s="87">
        <f t="shared" si="169"/>
        <v>0</v>
      </c>
      <c r="BF178" s="93" t="str">
        <f>IF(OR($E178="",$G178=""),"",IF(AND($E$3=1),'Marks Entry 1st'!AG177,IF(AND($E$3=2),'Marks Entry 2nd'!AG177,IF(AND($E$3=3),'Marks Entry 3rd'!AG177,IF(AND($E$3=4),'Marks Entry 4th'!AG177,"")))))</f>
        <v/>
      </c>
      <c r="BG178" s="93" t="str">
        <f>IF(OR($E178="",$G178=""),"",IF(AND($E$3=1),'Marks Entry 1st'!AH177,IF(AND($E$3=2),'Marks Entry 2nd'!AH177,IF(AND($E$3=3),'Marks Entry 3rd'!AH177,IF(AND($E$3=4),'Marks Entry 4th'!AH177,"")))))</f>
        <v/>
      </c>
      <c r="BH178" s="93" t="str">
        <f>IF(OR($E178="",$G178=""),"",IF(AND($E$3=1),'Marks Entry 1st'!AI177,IF(AND($E$3=2),'Marks Entry 2nd'!AI177,IF(AND($E$3=3),'Marks Entry 3rd'!AI177,IF(AND($E$3=4),'Marks Entry 4th'!AI177,"")))))</f>
        <v/>
      </c>
      <c r="BI178" s="92" t="str">
        <f t="shared" si="170"/>
        <v/>
      </c>
      <c r="BJ178" s="87" t="str">
        <f t="shared" si="171"/>
        <v/>
      </c>
      <c r="BK178" s="144">
        <f t="shared" si="172"/>
        <v>0</v>
      </c>
      <c r="BL178" s="144" t="str">
        <f t="shared" si="173"/>
        <v/>
      </c>
      <c r="BM178" s="144" t="str">
        <f t="shared" si="136"/>
        <v/>
      </c>
      <c r="BN178" s="144" t="str">
        <f t="shared" si="174"/>
        <v/>
      </c>
      <c r="BO178" s="144" t="str">
        <f t="shared" si="137"/>
        <v/>
      </c>
      <c r="BP178" s="148" t="str">
        <f t="shared" si="138"/>
        <v/>
      </c>
      <c r="BQ178" s="180" t="str">
        <f>IF(OR($E178="",$G178=""),"",IF(AND($E$3=1),'Marks Entry 1st'!AJ177,IF(AND($E$3=2),'Marks Entry 2nd'!AJ177,IF(AND($E$3=3),'Marks Entry 3rd'!AJ177,IF(AND($E$3=4),'Marks Entry 4th'!AJ177,"")))))</f>
        <v/>
      </c>
      <c r="BR178" s="180" t="str">
        <f>IF(OR($E178="",$G178=""),"",IF(AND($E$3=1),'Marks Entry 1st'!AK177,IF(AND($E$3=2),'Marks Entry 2nd'!AK177,IF(AND($E$3=3),'Marks Entry 3rd'!AK177,IF(AND($E$3=4),'Marks Entry 4th'!AK177,"")))))</f>
        <v/>
      </c>
      <c r="BS178" s="87" t="str">
        <f t="shared" si="175"/>
        <v/>
      </c>
      <c r="BT178" s="180" t="str">
        <f>IF(OR($E178="",$G178=""),"",IF(AND($E$3=1),'Marks Entry 1st'!AL177,IF(AND($E$3=2),'Marks Entry 2nd'!AL177,IF(AND($E$3=3),'Marks Entry 3rd'!AL177,IF(AND($E$3=4),'Marks Entry 4th'!AL177,"")))))</f>
        <v/>
      </c>
      <c r="BU178" s="180" t="str">
        <f>IF(OR($E178="",$G178=""),"",IF(AND($E$3=1),'Marks Entry 1st'!AM177,IF(AND($E$3=2),'Marks Entry 2nd'!AM177,IF(AND($E$3=3),'Marks Entry 3rd'!AM177,IF(AND($E$3=4),'Marks Entry 4th'!AM177,"")))))</f>
        <v/>
      </c>
      <c r="BV178" s="180" t="str">
        <f>IF(OR($E178="",$G178=""),"",IF(AND($E$3=1),'Marks Entry 1st'!AN177,IF(AND($E$3=2),'Marks Entry 2nd'!AN177,IF(AND($E$3=3),'Marks Entry 3rd'!AN177,IF(AND($E$3=4),'Marks Entry 4th'!AN177,"")))))</f>
        <v/>
      </c>
      <c r="BW178" s="91" t="str">
        <f t="shared" si="176"/>
        <v/>
      </c>
      <c r="BX178" s="87">
        <f t="shared" si="177"/>
        <v>0</v>
      </c>
      <c r="BY178" s="93" t="str">
        <f>IF(OR($E178="",$G178=""),"",IF(AND($E$3=1),'Marks Entry 1st'!AO177,IF(AND($E$3=2),'Marks Entry 2nd'!AO177,IF(AND($E$3=3),'Marks Entry 3rd'!AO177,IF(AND($E$3=4),'Marks Entry 4th'!AO177,"")))))</f>
        <v/>
      </c>
      <c r="BZ178" s="93" t="str">
        <f>IF(OR($E178="",$G178=""),"",IF(AND($E$3=1),'Marks Entry 1st'!AP177,IF(AND($E$3=2),'Marks Entry 2nd'!AP177,IF(AND($E$3=3),'Marks Entry 3rd'!AP177,IF(AND($E$3=4),'Marks Entry 4th'!AP177,"")))))</f>
        <v/>
      </c>
      <c r="CA178" s="93" t="str">
        <f>IF(OR($E178="",$G178=""),"",IF(AND($E$3=1),'Marks Entry 1st'!AQ177,IF(AND($E$3=2),'Marks Entry 2nd'!AQ177,IF(AND($E$3=3),'Marks Entry 3rd'!AQ177,IF(AND($E$3=4),'Marks Entry 4th'!AQ177,"")))))</f>
        <v/>
      </c>
      <c r="CB178" s="92" t="str">
        <f t="shared" si="178"/>
        <v/>
      </c>
      <c r="CC178" s="87" t="str">
        <f t="shared" si="179"/>
        <v/>
      </c>
      <c r="CD178" s="144">
        <f t="shared" si="180"/>
        <v>0</v>
      </c>
      <c r="CE178" s="144" t="str">
        <f t="shared" si="181"/>
        <v/>
      </c>
      <c r="CF178" s="144" t="str">
        <f t="shared" si="139"/>
        <v/>
      </c>
      <c r="CG178" s="144" t="str">
        <f t="shared" si="182"/>
        <v/>
      </c>
      <c r="CH178" s="144" t="str">
        <f t="shared" si="140"/>
        <v/>
      </c>
      <c r="CI178" s="148" t="str">
        <f t="shared" si="141"/>
        <v/>
      </c>
      <c r="CJ178" s="380" t="str">
        <f>IF(OR($E178="",$G178=""),"",IF(AND($E$3=1),'Marks Entry 1st'!AR177,IF(AND($E$3=2),'Marks Entry 2nd'!AR177,IF(AND($E$3=3),'Marks Entry 3rd'!AR177,IF(AND($E$3=4),'Marks Entry 4th'!AR177,"")))))</f>
        <v/>
      </c>
      <c r="CK178" s="380" t="str">
        <f>IF(OR($E178="",$G178=""),"",IF(AND($E$3=1),'Marks Entry 1st'!AS177,IF(AND($E$3=2),'Marks Entry 2nd'!AS177,IF(AND($E$3=3),'Marks Entry 3rd'!AS177,IF(AND($E$3=4),'Marks Entry 4th'!AS177,"")))))</f>
        <v/>
      </c>
      <c r="CL178" s="380" t="str">
        <f>IF(OR($E178="",$G178=""),"",IF(AND($E$3=1),'Marks Entry 1st'!AT177,IF(AND($E$3=2),'Marks Entry 2nd'!AT177,IF(AND($E$3=3),'Marks Entry 3rd'!AT177,IF(AND($E$3=4),'Marks Entry 4th'!AT177,"")))))</f>
        <v/>
      </c>
      <c r="CM178" s="181" t="str">
        <f t="shared" si="183"/>
        <v/>
      </c>
      <c r="CN178" s="182">
        <f t="shared" si="184"/>
        <v>0</v>
      </c>
      <c r="CO178" s="182" t="str">
        <f t="shared" si="185"/>
        <v/>
      </c>
      <c r="CP178" s="182" t="str">
        <f t="shared" si="186"/>
        <v/>
      </c>
      <c r="CQ178" s="147" t="str">
        <f t="shared" si="142"/>
        <v/>
      </c>
      <c r="CR178" s="380" t="str">
        <f>IF(OR($E178="",$G178=""),"",IF(AND($E$3=1),'Marks Entry 1st'!AU177,IF(AND($E$3=2),'Marks Entry 2nd'!AU177,IF(AND($E$3=3),'Marks Entry 3rd'!AU177,IF(AND($E$3=4),'Marks Entry 4th'!AU177,"")))))</f>
        <v/>
      </c>
      <c r="CS178" s="380" t="str">
        <f>IF(OR($E178="",$G178=""),"",IF(AND($E$3=1),'Marks Entry 1st'!AV177,IF(AND($E$3=2),'Marks Entry 2nd'!AV177,IF(AND($E$3=3),'Marks Entry 3rd'!AV177,IF(AND($E$3=4),'Marks Entry 4th'!AV177,"")))))</f>
        <v/>
      </c>
      <c r="CT178" s="380" t="str">
        <f>IF(OR($E178="",$G178=""),"",IF(AND($E$3=1),'Marks Entry 1st'!AW177,IF(AND($E$3=2),'Marks Entry 2nd'!AW177,IF(AND($E$3=3),'Marks Entry 3rd'!AW177,IF(AND($E$3=4),'Marks Entry 4th'!AW177,"")))))</f>
        <v/>
      </c>
      <c r="CU178" s="181" t="str">
        <f t="shared" si="187"/>
        <v/>
      </c>
      <c r="CV178" s="182">
        <f t="shared" si="188"/>
        <v>0</v>
      </c>
      <c r="CW178" s="182" t="str">
        <f t="shared" si="189"/>
        <v/>
      </c>
      <c r="CX178" s="182" t="str">
        <f t="shared" si="190"/>
        <v/>
      </c>
      <c r="CY178" s="147" t="str">
        <f t="shared" si="143"/>
        <v/>
      </c>
      <c r="CZ178" s="380" t="str">
        <f>IF(OR($E178="",$G178=""),"",IF(AND($E$3=1),'Marks Entry 1st'!AX177,IF(AND($E$3=2),'Marks Entry 2nd'!AX177,IF(AND($E$3=3),'Marks Entry 3rd'!AX177,IF(AND($E$3=4),'Marks Entry 4th'!AX177,"")))))</f>
        <v/>
      </c>
      <c r="DA178" s="380" t="str">
        <f>IF(OR($E178="",$G178=""),"",IF(AND($E$3=1),'Marks Entry 1st'!AY177,IF(AND($E$3=2),'Marks Entry 2nd'!AY177,IF(AND($E$3=3),'Marks Entry 3rd'!AY177,IF(AND($E$3=4),'Marks Entry 4th'!AY177,"")))))</f>
        <v/>
      </c>
      <c r="DB178" s="380" t="str">
        <f>IF(OR($E178="",$G178=""),"",IF(AND($E$3=1),'Marks Entry 1st'!AZ177,IF(AND($E$3=2),'Marks Entry 2nd'!AZ177,IF(AND($E$3=3),'Marks Entry 3rd'!AZ177,IF(AND($E$3=4),'Marks Entry 4th'!AZ177,"")))))</f>
        <v/>
      </c>
      <c r="DC178" s="181" t="str">
        <f t="shared" si="191"/>
        <v/>
      </c>
      <c r="DD178" s="182">
        <f t="shared" si="192"/>
        <v>0</v>
      </c>
      <c r="DE178" s="182" t="str">
        <f t="shared" si="193"/>
        <v/>
      </c>
      <c r="DF178" s="182" t="str">
        <f t="shared" si="194"/>
        <v/>
      </c>
      <c r="DG178" s="147" t="str">
        <f t="shared" si="144"/>
        <v/>
      </c>
      <c r="DH178" s="104" t="str">
        <f t="shared" si="145"/>
        <v/>
      </c>
      <c r="DI178" s="105" t="str">
        <f t="shared" si="146"/>
        <v/>
      </c>
      <c r="DJ178" s="111" t="str">
        <f t="shared" si="147"/>
        <v/>
      </c>
      <c r="DK178" s="112" t="str">
        <f t="shared" si="148"/>
        <v/>
      </c>
      <c r="DL178" s="386" t="str">
        <f t="shared" si="149"/>
        <v/>
      </c>
      <c r="DM178" s="72" t="str">
        <f>IF(OR($E178="",$G178=""),"",IF(AND($E$3=1),'Marks Entry 1st'!BA177,IF(AND($E$3=2),'Marks Entry 2nd'!BA177,IF(AND($E$3=3),'Marks Entry 3rd'!BA177,IF(AND($E$3=4),'Marks Entry 4th'!BA177,"")))))</f>
        <v/>
      </c>
      <c r="DN178" s="72" t="str">
        <f>IF(OR($E178="",$G178=""),"",IF(AND($E$3=1),'Marks Entry 1st'!BB177,IF(AND($E$3=2),'Marks Entry 2nd'!BB177,IF(AND($E$3=3),'Marks Entry 3rd'!BB177,IF(AND($E$3=4),'Marks Entry 4th'!BB177,"")))))</f>
        <v/>
      </c>
      <c r="DO178" s="328" t="str">
        <f t="shared" si="150"/>
        <v/>
      </c>
      <c r="DP178" s="73"/>
      <c r="DW178" s="75">
        <f>IF(AND($E$3=1),'Marks Entry 1st'!I177,IF(AND($E$3=2),'Marks Entry 2nd'!I177,IF(AND($E$3=3),'Marks Entry 3rd'!I177,IF(AND($E$3=4),'Marks Entry 4th'!I177,""))))</f>
        <v>0</v>
      </c>
    </row>
    <row r="179" spans="1:127" ht="18.899999999999999" customHeight="1">
      <c r="A179" s="94">
        <v>172</v>
      </c>
      <c r="B179" s="94" t="str">
        <f>IF(OR(DW179=0,DW179=""),"",IF(AND($E$3=1),'Marks Entry 1st'!I178,IF(AND($E$3=2),'Marks Entry 2nd'!I178,IF(AND($E$3=3),'Marks Entry 3rd'!I178,IF(AND($E$3=4),'Marks Entry 4th'!I178,"")))))</f>
        <v/>
      </c>
      <c r="C179" s="95" t="str">
        <f>IF(OR(B179=0,B179=""),"",IF(AND($E$3=1),'Marks Entry 1st'!B178,IF(AND($E$3=2),'Marks Entry 2nd'!B178,IF(AND($E$3=3),'Marks Entry 3rd'!B178,IF(AND($E$3=4),'Marks Entry 4th'!B178,"")))))</f>
        <v/>
      </c>
      <c r="D179" s="95" t="str">
        <f>IF(OR(B179=0,B179=""),"",IF(AND($E$3=1),'Marks Entry 1st'!C178,IF(AND($E$3=2),'Marks Entry 2nd'!C178,IF(AND($E$3=3),'Marks Entry 3rd'!C178,IF(AND($E$3=4),'Marks Entry 4th'!C178,"")))))</f>
        <v/>
      </c>
      <c r="E179" s="96" t="str">
        <f>IF(OR(B179=0,B179=""),"",IF(AND($E$3=1),'Marks Entry 1st'!E178,IF(AND($E$3=2),'Marks Entry 2nd'!E178,IF(AND($E$3=3),'Marks Entry 3rd'!E178,IF(AND($E$3=4),'Marks Entry 4th'!E178,"")))))</f>
        <v/>
      </c>
      <c r="F179" s="95" t="str">
        <f>IF(OR(B179=0,B179=""),"",IF(AND($E$3=1),'Marks Entry 1st'!D178,IF(AND($E$3=2),'Marks Entry 2nd'!D178,IF(AND($E$3=3),'Marks Entry 3rd'!D178,IF(AND($E$3=4),'Marks Entry 4th'!D178,"")))))</f>
        <v/>
      </c>
      <c r="G179" s="90" t="str">
        <f>IF(OR(B179=0,B179=""),"",IF(AND($E$3=1),'Marks Entry 1st'!F178,IF(AND($E$3=2),'Marks Entry 2nd'!F178,IF(AND($E$3=3),'Marks Entry 3rd'!F178,IF(AND($E$3=4),'Marks Entry 4th'!F178,"")))))</f>
        <v/>
      </c>
      <c r="H179" s="90" t="str">
        <f>IF(OR(B179=0,B179=""),"",IF(AND($E$3=1),'Marks Entry 1st'!G178,IF(AND($E$3=2),'Marks Entry 2nd'!G178,IF(AND($E$3=3),'Marks Entry 3rd'!G178,IF(AND($E$3=4),'Marks Entry 4th'!G178,"")))))</f>
        <v/>
      </c>
      <c r="I179" s="90" t="str">
        <f>IF(OR(B179=0,B179=""),"",IF(AND($E$3=1),'Marks Entry 1st'!H178,IF(AND($E$3=2),'Marks Entry 2nd'!H178,IF(AND($E$3=3),'Marks Entry 3rd'!H178,IF(AND($E$3=4),'Marks Entry 4th'!H178,"")))))</f>
        <v/>
      </c>
      <c r="J179" s="379" t="str">
        <f>IF(OR(B179=0,B179=""),"",IF(AND($E$3=1),'Marks Entry 1st'!J178,IF(AND($E$3=2),'Marks Entry 2nd'!J178,IF(AND($E$3=3),'Marks Entry 3rd'!J178,IF(AND($E$3=4),'Marks Entry 4th'!J178,"")))))</f>
        <v/>
      </c>
      <c r="K179" s="379" t="str">
        <f>IF(OR(B179=0,B179=""),"",IF(AND($E$3=1),'Marks Entry 1st'!K178,IF(AND($E$3=2),'Marks Entry 2nd'!K178,IF(AND($E$3=3),'Marks Entry 3rd'!K178,IF(AND($E$3=4),'Marks Entry 4th'!K178,"")))))</f>
        <v/>
      </c>
      <c r="L179" s="180" t="str">
        <f>IF(OR($E179="",$G179=""),"",IF(AND($E$3=1),'Marks Entry 1st'!L178,IF(AND($E$3=2),'Marks Entry 2nd'!L178,IF(AND($E$3=3),'Marks Entry 3rd'!L178,IF(AND($E$3=4),'Marks Entry 4th'!L178,"")))))</f>
        <v/>
      </c>
      <c r="M179" s="180" t="str">
        <f>IF(OR($E179="",$G179=""),"",IF(AND($E$3=1),'Marks Entry 1st'!M178,IF(AND($E$3=2),'Marks Entry 2nd'!M178,IF(AND($E$3=3),'Marks Entry 3rd'!M178,IF(AND($E$3=4),'Marks Entry 4th'!M178,"")))))</f>
        <v/>
      </c>
      <c r="N179" s="87" t="str">
        <f t="shared" si="151"/>
        <v/>
      </c>
      <c r="O179" s="180" t="str">
        <f>IF(OR($E179="",$G179=""),"",IF(AND($E$3=1),'Marks Entry 1st'!N178,IF(AND($E$3=2),'Marks Entry 2nd'!N178,IF(AND($E$3=3),'Marks Entry 3rd'!N178,IF(AND($E$3=4),'Marks Entry 4th'!N178,"")))))</f>
        <v/>
      </c>
      <c r="P179" s="180" t="str">
        <f>IF(OR($E179="",$G179=""),"",IF(AND($E$3=1),'Marks Entry 1st'!O178,IF(AND($E$3=2),'Marks Entry 2nd'!O178,IF(AND($E$3=3),'Marks Entry 3rd'!O178,IF(AND($E$3=4),'Marks Entry 4th'!O178,"")))))</f>
        <v/>
      </c>
      <c r="Q179" s="180" t="str">
        <f>IF(OR($E179="",$G179=""),"",IF(AND($E$3=1),'Marks Entry 1st'!P178,IF(AND($E$3=2),'Marks Entry 2nd'!P178,IF(AND($E$3=3),'Marks Entry 3rd'!P178,IF(AND($E$3=4),'Marks Entry 4th'!P178,"")))))</f>
        <v/>
      </c>
      <c r="R179" s="91" t="str">
        <f t="shared" si="152"/>
        <v/>
      </c>
      <c r="S179" s="87">
        <f t="shared" si="153"/>
        <v>0</v>
      </c>
      <c r="T179" s="93" t="str">
        <f>IF(OR($E179="",$G179=""),"",IF(AND($E$3=1),'Marks Entry 1st'!Q178,IF(AND($E$3=2),'Marks Entry 2nd'!Q178,IF(AND($E$3=3),'Marks Entry 3rd'!Q178,IF(AND($E$3=4),'Marks Entry 4th'!Q178,"")))))</f>
        <v/>
      </c>
      <c r="U179" s="93" t="str">
        <f>IF(OR($E179="",$G179=""),"",IF(AND($E$3=1),'Marks Entry 1st'!R178,IF(AND($E$3=2),'Marks Entry 2nd'!R178,IF(AND($E$3=3),'Marks Entry 3rd'!R178,IF(AND($E$3=4),'Marks Entry 4th'!R178,"")))))</f>
        <v/>
      </c>
      <c r="V179" s="93" t="str">
        <f>IF(OR($E179="",$G179=""),"",IF(AND($E$3=1),'Marks Entry 1st'!S178,IF(AND($E$3=2),'Marks Entry 2nd'!S178,IF(AND($E$3=3),'Marks Entry 3rd'!S178,IF(AND($E$3=4),'Marks Entry 4th'!S178,"")))))</f>
        <v/>
      </c>
      <c r="W179" s="92" t="str">
        <f t="shared" si="154"/>
        <v/>
      </c>
      <c r="X179" s="87" t="str">
        <f t="shared" si="155"/>
        <v/>
      </c>
      <c r="Y179" s="144">
        <f t="shared" si="156"/>
        <v>0</v>
      </c>
      <c r="Z179" s="144" t="str">
        <f t="shared" si="157"/>
        <v/>
      </c>
      <c r="AA179" s="144" t="str">
        <f t="shared" si="130"/>
        <v/>
      </c>
      <c r="AB179" s="144" t="str">
        <f t="shared" si="158"/>
        <v/>
      </c>
      <c r="AC179" s="144" t="str">
        <f t="shared" si="131"/>
        <v/>
      </c>
      <c r="AD179" s="148" t="str">
        <f t="shared" si="132"/>
        <v/>
      </c>
      <c r="AE179" s="180" t="str">
        <f>IF(OR($E179="",$G179=""),"",IF(AND($E$3=1),'Marks Entry 1st'!T178,IF(AND($E$3=2),'Marks Entry 2nd'!T178,IF(AND($E$3=3),'Marks Entry 3rd'!T178,IF(AND($E$3=4),'Marks Entry 4th'!T178,"")))))</f>
        <v/>
      </c>
      <c r="AF179" s="180" t="str">
        <f>IF(OR($E179="",$G179=""),"",IF(AND($E$3=1),'Marks Entry 1st'!U178,IF(AND($E$3=2),'Marks Entry 2nd'!U178,IF(AND($E$3=3),'Marks Entry 3rd'!U178,IF(AND($E$3=4),'Marks Entry 4th'!U178,"")))))</f>
        <v/>
      </c>
      <c r="AG179" s="87" t="str">
        <f t="shared" si="159"/>
        <v/>
      </c>
      <c r="AH179" s="180" t="str">
        <f>IF(OR($E179="",$G179=""),"",IF(AND($E$3=1),'Marks Entry 1st'!V178,IF(AND($E$3=2),'Marks Entry 2nd'!V178,IF(AND($E$3=3),'Marks Entry 3rd'!V178,IF(AND($E$3=4),'Marks Entry 4th'!V178,"")))))</f>
        <v/>
      </c>
      <c r="AI179" s="180" t="str">
        <f>IF(OR($E179="",$G179=""),"",IF(AND($E$3=1),'Marks Entry 1st'!W178,IF(AND($E$3=2),'Marks Entry 2nd'!W178,IF(AND($E$3=3),'Marks Entry 3rd'!W178,IF(AND($E$3=4),'Marks Entry 4th'!W178,"")))))</f>
        <v/>
      </c>
      <c r="AJ179" s="180" t="str">
        <f>IF(OR($E179="",$G179=""),"",IF(AND($E$3=1),'Marks Entry 1st'!X178,IF(AND($E$3=2),'Marks Entry 2nd'!X178,IF(AND($E$3=3),'Marks Entry 3rd'!X178,IF(AND($E$3=4),'Marks Entry 4th'!X178,"")))))</f>
        <v/>
      </c>
      <c r="AK179" s="91" t="str">
        <f t="shared" si="160"/>
        <v/>
      </c>
      <c r="AL179" s="87">
        <f t="shared" si="161"/>
        <v>0</v>
      </c>
      <c r="AM179" s="93" t="str">
        <f>IF(OR($E179="",$G179=""),"",IF(AND($E$3=1),'Marks Entry 1st'!Y178,IF(AND($E$3=2),'Marks Entry 2nd'!Y178,IF(AND($E$3=3),'Marks Entry 3rd'!Y178,IF(AND($E$3=4),'Marks Entry 4th'!Y178,"")))))</f>
        <v/>
      </c>
      <c r="AN179" s="93" t="str">
        <f>IF(OR($E179="",$G179=""),"",IF(AND($E$3=1),'Marks Entry 1st'!Z178,IF(AND($E$3=2),'Marks Entry 2nd'!Z178,IF(AND($E$3=3),'Marks Entry 3rd'!Z178,IF(AND($E$3=4),'Marks Entry 4th'!Z178,"")))))</f>
        <v/>
      </c>
      <c r="AO179" s="93" t="str">
        <f>IF(OR($E179="",$G179=""),"",IF(AND($E$3=1),'Marks Entry 1st'!AA178,IF(AND($E$3=2),'Marks Entry 2nd'!AA178,IF(AND($E$3=3),'Marks Entry 3rd'!AA178,IF(AND($E$3=4),'Marks Entry 4th'!AA178,"")))))</f>
        <v/>
      </c>
      <c r="AP179" s="92" t="str">
        <f t="shared" si="162"/>
        <v/>
      </c>
      <c r="AQ179" s="87" t="str">
        <f t="shared" si="163"/>
        <v/>
      </c>
      <c r="AR179" s="144">
        <f t="shared" si="164"/>
        <v>0</v>
      </c>
      <c r="AS179" s="144" t="str">
        <f t="shared" si="165"/>
        <v/>
      </c>
      <c r="AT179" s="144" t="str">
        <f t="shared" si="133"/>
        <v/>
      </c>
      <c r="AU179" s="144" t="str">
        <f t="shared" si="166"/>
        <v/>
      </c>
      <c r="AV179" s="144" t="str">
        <f t="shared" si="134"/>
        <v/>
      </c>
      <c r="AW179" s="148" t="str">
        <f t="shared" si="135"/>
        <v/>
      </c>
      <c r="AX179" s="180" t="str">
        <f>IF(OR($E179="",$G179=""),"",IF(AND($E$3=1),'Marks Entry 1st'!AB178,IF(AND($E$3=2),'Marks Entry 2nd'!AB178,IF(AND($E$3=3),'Marks Entry 3rd'!AB178,IF(AND($E$3=4),'Marks Entry 4th'!AB178,"")))))</f>
        <v/>
      </c>
      <c r="AY179" s="180" t="str">
        <f>IF(OR($E179="",$G179=""),"",IF(AND($E$3=1),'Marks Entry 1st'!AC178,IF(AND($E$3=2),'Marks Entry 2nd'!AC178,IF(AND($E$3=3),'Marks Entry 3rd'!AC178,IF(AND($E$3=4),'Marks Entry 4th'!AC178,"")))))</f>
        <v/>
      </c>
      <c r="AZ179" s="87" t="str">
        <f t="shared" si="167"/>
        <v/>
      </c>
      <c r="BA179" s="180" t="str">
        <f>IF(OR($E179="",$G179=""),"",IF(AND($E$3=1),'Marks Entry 1st'!AD178,IF(AND($E$3=2),'Marks Entry 2nd'!AD178,IF(AND($E$3=3),'Marks Entry 3rd'!AD178,IF(AND($E$3=4),'Marks Entry 4th'!AD178,"")))))</f>
        <v/>
      </c>
      <c r="BB179" s="180" t="str">
        <f>IF(OR($E179="",$G179=""),"",IF(AND($E$3=1),'Marks Entry 1st'!AE178,IF(AND($E$3=2),'Marks Entry 2nd'!AE178,IF(AND($E$3=3),'Marks Entry 3rd'!AE178,IF(AND($E$3=4),'Marks Entry 4th'!AE178,"")))))</f>
        <v/>
      </c>
      <c r="BC179" s="180" t="str">
        <f>IF(OR($E179="",$G179=""),"",IF(AND($E$3=1),'Marks Entry 1st'!AF178,IF(AND($E$3=2),'Marks Entry 2nd'!AF178,IF(AND($E$3=3),'Marks Entry 3rd'!AF178,IF(AND($E$3=4),'Marks Entry 4th'!AF178,"")))))</f>
        <v/>
      </c>
      <c r="BD179" s="91" t="str">
        <f t="shared" si="168"/>
        <v/>
      </c>
      <c r="BE179" s="87">
        <f t="shared" si="169"/>
        <v>0</v>
      </c>
      <c r="BF179" s="93" t="str">
        <f>IF(OR($E179="",$G179=""),"",IF(AND($E$3=1),'Marks Entry 1st'!AG178,IF(AND($E$3=2),'Marks Entry 2nd'!AG178,IF(AND($E$3=3),'Marks Entry 3rd'!AG178,IF(AND($E$3=4),'Marks Entry 4th'!AG178,"")))))</f>
        <v/>
      </c>
      <c r="BG179" s="93" t="str">
        <f>IF(OR($E179="",$G179=""),"",IF(AND($E$3=1),'Marks Entry 1st'!AH178,IF(AND($E$3=2),'Marks Entry 2nd'!AH178,IF(AND($E$3=3),'Marks Entry 3rd'!AH178,IF(AND($E$3=4),'Marks Entry 4th'!AH178,"")))))</f>
        <v/>
      </c>
      <c r="BH179" s="93" t="str">
        <f>IF(OR($E179="",$G179=""),"",IF(AND($E$3=1),'Marks Entry 1st'!AI178,IF(AND($E$3=2),'Marks Entry 2nd'!AI178,IF(AND($E$3=3),'Marks Entry 3rd'!AI178,IF(AND($E$3=4),'Marks Entry 4th'!AI178,"")))))</f>
        <v/>
      </c>
      <c r="BI179" s="92" t="str">
        <f t="shared" si="170"/>
        <v/>
      </c>
      <c r="BJ179" s="87" t="str">
        <f t="shared" si="171"/>
        <v/>
      </c>
      <c r="BK179" s="144">
        <f t="shared" si="172"/>
        <v>0</v>
      </c>
      <c r="BL179" s="144" t="str">
        <f t="shared" si="173"/>
        <v/>
      </c>
      <c r="BM179" s="144" t="str">
        <f t="shared" si="136"/>
        <v/>
      </c>
      <c r="BN179" s="144" t="str">
        <f t="shared" si="174"/>
        <v/>
      </c>
      <c r="BO179" s="144" t="str">
        <f t="shared" si="137"/>
        <v/>
      </c>
      <c r="BP179" s="148" t="str">
        <f t="shared" si="138"/>
        <v/>
      </c>
      <c r="BQ179" s="180" t="str">
        <f>IF(OR($E179="",$G179=""),"",IF(AND($E$3=1),'Marks Entry 1st'!AJ178,IF(AND($E$3=2),'Marks Entry 2nd'!AJ178,IF(AND($E$3=3),'Marks Entry 3rd'!AJ178,IF(AND($E$3=4),'Marks Entry 4th'!AJ178,"")))))</f>
        <v/>
      </c>
      <c r="BR179" s="180" t="str">
        <f>IF(OR($E179="",$G179=""),"",IF(AND($E$3=1),'Marks Entry 1st'!AK178,IF(AND($E$3=2),'Marks Entry 2nd'!AK178,IF(AND($E$3=3),'Marks Entry 3rd'!AK178,IF(AND($E$3=4),'Marks Entry 4th'!AK178,"")))))</f>
        <v/>
      </c>
      <c r="BS179" s="87" t="str">
        <f t="shared" si="175"/>
        <v/>
      </c>
      <c r="BT179" s="180" t="str">
        <f>IF(OR($E179="",$G179=""),"",IF(AND($E$3=1),'Marks Entry 1st'!AL178,IF(AND($E$3=2),'Marks Entry 2nd'!AL178,IF(AND($E$3=3),'Marks Entry 3rd'!AL178,IF(AND($E$3=4),'Marks Entry 4th'!AL178,"")))))</f>
        <v/>
      </c>
      <c r="BU179" s="180" t="str">
        <f>IF(OR($E179="",$G179=""),"",IF(AND($E$3=1),'Marks Entry 1st'!AM178,IF(AND($E$3=2),'Marks Entry 2nd'!AM178,IF(AND($E$3=3),'Marks Entry 3rd'!AM178,IF(AND($E$3=4),'Marks Entry 4th'!AM178,"")))))</f>
        <v/>
      </c>
      <c r="BV179" s="180" t="str">
        <f>IF(OR($E179="",$G179=""),"",IF(AND($E$3=1),'Marks Entry 1st'!AN178,IF(AND($E$3=2),'Marks Entry 2nd'!AN178,IF(AND($E$3=3),'Marks Entry 3rd'!AN178,IF(AND($E$3=4),'Marks Entry 4th'!AN178,"")))))</f>
        <v/>
      </c>
      <c r="BW179" s="91" t="str">
        <f t="shared" si="176"/>
        <v/>
      </c>
      <c r="BX179" s="87">
        <f t="shared" si="177"/>
        <v>0</v>
      </c>
      <c r="BY179" s="93" t="str">
        <f>IF(OR($E179="",$G179=""),"",IF(AND($E$3=1),'Marks Entry 1st'!AO178,IF(AND($E$3=2),'Marks Entry 2nd'!AO178,IF(AND($E$3=3),'Marks Entry 3rd'!AO178,IF(AND($E$3=4),'Marks Entry 4th'!AO178,"")))))</f>
        <v/>
      </c>
      <c r="BZ179" s="93" t="str">
        <f>IF(OR($E179="",$G179=""),"",IF(AND($E$3=1),'Marks Entry 1st'!AP178,IF(AND($E$3=2),'Marks Entry 2nd'!AP178,IF(AND($E$3=3),'Marks Entry 3rd'!AP178,IF(AND($E$3=4),'Marks Entry 4th'!AP178,"")))))</f>
        <v/>
      </c>
      <c r="CA179" s="93" t="str">
        <f>IF(OR($E179="",$G179=""),"",IF(AND($E$3=1),'Marks Entry 1st'!AQ178,IF(AND($E$3=2),'Marks Entry 2nd'!AQ178,IF(AND($E$3=3),'Marks Entry 3rd'!AQ178,IF(AND($E$3=4),'Marks Entry 4th'!AQ178,"")))))</f>
        <v/>
      </c>
      <c r="CB179" s="92" t="str">
        <f t="shared" si="178"/>
        <v/>
      </c>
      <c r="CC179" s="87" t="str">
        <f t="shared" si="179"/>
        <v/>
      </c>
      <c r="CD179" s="144">
        <f t="shared" si="180"/>
        <v>0</v>
      </c>
      <c r="CE179" s="144" t="str">
        <f t="shared" si="181"/>
        <v/>
      </c>
      <c r="CF179" s="144" t="str">
        <f t="shared" si="139"/>
        <v/>
      </c>
      <c r="CG179" s="144" t="str">
        <f t="shared" si="182"/>
        <v/>
      </c>
      <c r="CH179" s="144" t="str">
        <f t="shared" si="140"/>
        <v/>
      </c>
      <c r="CI179" s="148" t="str">
        <f t="shared" si="141"/>
        <v/>
      </c>
      <c r="CJ179" s="380" t="str">
        <f>IF(OR($E179="",$G179=""),"",IF(AND($E$3=1),'Marks Entry 1st'!AR178,IF(AND($E$3=2),'Marks Entry 2nd'!AR178,IF(AND($E$3=3),'Marks Entry 3rd'!AR178,IF(AND($E$3=4),'Marks Entry 4th'!AR178,"")))))</f>
        <v/>
      </c>
      <c r="CK179" s="380" t="str">
        <f>IF(OR($E179="",$G179=""),"",IF(AND($E$3=1),'Marks Entry 1st'!AS178,IF(AND($E$3=2),'Marks Entry 2nd'!AS178,IF(AND($E$3=3),'Marks Entry 3rd'!AS178,IF(AND($E$3=4),'Marks Entry 4th'!AS178,"")))))</f>
        <v/>
      </c>
      <c r="CL179" s="380" t="str">
        <f>IF(OR($E179="",$G179=""),"",IF(AND($E$3=1),'Marks Entry 1st'!AT178,IF(AND($E$3=2),'Marks Entry 2nd'!AT178,IF(AND($E$3=3),'Marks Entry 3rd'!AT178,IF(AND($E$3=4),'Marks Entry 4th'!AT178,"")))))</f>
        <v/>
      </c>
      <c r="CM179" s="181" t="str">
        <f t="shared" si="183"/>
        <v/>
      </c>
      <c r="CN179" s="182">
        <f t="shared" si="184"/>
        <v>0</v>
      </c>
      <c r="CO179" s="182" t="str">
        <f t="shared" si="185"/>
        <v/>
      </c>
      <c r="CP179" s="182" t="str">
        <f t="shared" si="186"/>
        <v/>
      </c>
      <c r="CQ179" s="147" t="str">
        <f t="shared" si="142"/>
        <v/>
      </c>
      <c r="CR179" s="380" t="str">
        <f>IF(OR($E179="",$G179=""),"",IF(AND($E$3=1),'Marks Entry 1st'!AU178,IF(AND($E$3=2),'Marks Entry 2nd'!AU178,IF(AND($E$3=3),'Marks Entry 3rd'!AU178,IF(AND($E$3=4),'Marks Entry 4th'!AU178,"")))))</f>
        <v/>
      </c>
      <c r="CS179" s="380" t="str">
        <f>IF(OR($E179="",$G179=""),"",IF(AND($E$3=1),'Marks Entry 1st'!AV178,IF(AND($E$3=2),'Marks Entry 2nd'!AV178,IF(AND($E$3=3),'Marks Entry 3rd'!AV178,IF(AND($E$3=4),'Marks Entry 4th'!AV178,"")))))</f>
        <v/>
      </c>
      <c r="CT179" s="380" t="str">
        <f>IF(OR($E179="",$G179=""),"",IF(AND($E$3=1),'Marks Entry 1st'!AW178,IF(AND($E$3=2),'Marks Entry 2nd'!AW178,IF(AND($E$3=3),'Marks Entry 3rd'!AW178,IF(AND($E$3=4),'Marks Entry 4th'!AW178,"")))))</f>
        <v/>
      </c>
      <c r="CU179" s="181" t="str">
        <f t="shared" si="187"/>
        <v/>
      </c>
      <c r="CV179" s="182">
        <f t="shared" si="188"/>
        <v>0</v>
      </c>
      <c r="CW179" s="182" t="str">
        <f t="shared" si="189"/>
        <v/>
      </c>
      <c r="CX179" s="182" t="str">
        <f t="shared" si="190"/>
        <v/>
      </c>
      <c r="CY179" s="147" t="str">
        <f t="shared" si="143"/>
        <v/>
      </c>
      <c r="CZ179" s="380" t="str">
        <f>IF(OR($E179="",$G179=""),"",IF(AND($E$3=1),'Marks Entry 1st'!AX178,IF(AND($E$3=2),'Marks Entry 2nd'!AX178,IF(AND($E$3=3),'Marks Entry 3rd'!AX178,IF(AND($E$3=4),'Marks Entry 4th'!AX178,"")))))</f>
        <v/>
      </c>
      <c r="DA179" s="380" t="str">
        <f>IF(OR($E179="",$G179=""),"",IF(AND($E$3=1),'Marks Entry 1st'!AY178,IF(AND($E$3=2),'Marks Entry 2nd'!AY178,IF(AND($E$3=3),'Marks Entry 3rd'!AY178,IF(AND($E$3=4),'Marks Entry 4th'!AY178,"")))))</f>
        <v/>
      </c>
      <c r="DB179" s="380" t="str">
        <f>IF(OR($E179="",$G179=""),"",IF(AND($E$3=1),'Marks Entry 1st'!AZ178,IF(AND($E$3=2),'Marks Entry 2nd'!AZ178,IF(AND($E$3=3),'Marks Entry 3rd'!AZ178,IF(AND($E$3=4),'Marks Entry 4th'!AZ178,"")))))</f>
        <v/>
      </c>
      <c r="DC179" s="181" t="str">
        <f t="shared" si="191"/>
        <v/>
      </c>
      <c r="DD179" s="182">
        <f t="shared" si="192"/>
        <v>0</v>
      </c>
      <c r="DE179" s="182" t="str">
        <f t="shared" si="193"/>
        <v/>
      </c>
      <c r="DF179" s="182" t="str">
        <f t="shared" si="194"/>
        <v/>
      </c>
      <c r="DG179" s="147" t="str">
        <f t="shared" si="144"/>
        <v/>
      </c>
      <c r="DH179" s="104" t="str">
        <f t="shared" si="145"/>
        <v/>
      </c>
      <c r="DI179" s="105" t="str">
        <f t="shared" si="146"/>
        <v/>
      </c>
      <c r="DJ179" s="111" t="str">
        <f t="shared" si="147"/>
        <v/>
      </c>
      <c r="DK179" s="112" t="str">
        <f t="shared" si="148"/>
        <v/>
      </c>
      <c r="DL179" s="386" t="str">
        <f t="shared" si="149"/>
        <v/>
      </c>
      <c r="DM179" s="72" t="str">
        <f>IF(OR($E179="",$G179=""),"",IF(AND($E$3=1),'Marks Entry 1st'!BA178,IF(AND($E$3=2),'Marks Entry 2nd'!BA178,IF(AND($E$3=3),'Marks Entry 3rd'!BA178,IF(AND($E$3=4),'Marks Entry 4th'!BA178,"")))))</f>
        <v/>
      </c>
      <c r="DN179" s="72" t="str">
        <f>IF(OR($E179="",$G179=""),"",IF(AND($E$3=1),'Marks Entry 1st'!BB178,IF(AND($E$3=2),'Marks Entry 2nd'!BB178,IF(AND($E$3=3),'Marks Entry 3rd'!BB178,IF(AND($E$3=4),'Marks Entry 4th'!BB178,"")))))</f>
        <v/>
      </c>
      <c r="DO179" s="328" t="str">
        <f t="shared" si="150"/>
        <v/>
      </c>
      <c r="DP179" s="73"/>
      <c r="DW179" s="75">
        <f>IF(AND($E$3=1),'Marks Entry 1st'!I178,IF(AND($E$3=2),'Marks Entry 2nd'!I178,IF(AND($E$3=3),'Marks Entry 3rd'!I178,IF(AND($E$3=4),'Marks Entry 4th'!I178,""))))</f>
        <v>0</v>
      </c>
    </row>
    <row r="180" spans="1:127" ht="18.899999999999999" customHeight="1">
      <c r="A180" s="94">
        <v>173</v>
      </c>
      <c r="B180" s="94" t="str">
        <f>IF(OR(DW180=0,DW180=""),"",IF(AND($E$3=1),'Marks Entry 1st'!I179,IF(AND($E$3=2),'Marks Entry 2nd'!I179,IF(AND($E$3=3),'Marks Entry 3rd'!I179,IF(AND($E$3=4),'Marks Entry 4th'!I179,"")))))</f>
        <v/>
      </c>
      <c r="C180" s="95" t="str">
        <f>IF(OR(B180=0,B180=""),"",IF(AND($E$3=1),'Marks Entry 1st'!B179,IF(AND($E$3=2),'Marks Entry 2nd'!B179,IF(AND($E$3=3),'Marks Entry 3rd'!B179,IF(AND($E$3=4),'Marks Entry 4th'!B179,"")))))</f>
        <v/>
      </c>
      <c r="D180" s="95" t="str">
        <f>IF(OR(B180=0,B180=""),"",IF(AND($E$3=1),'Marks Entry 1st'!C179,IF(AND($E$3=2),'Marks Entry 2nd'!C179,IF(AND($E$3=3),'Marks Entry 3rd'!C179,IF(AND($E$3=4),'Marks Entry 4th'!C179,"")))))</f>
        <v/>
      </c>
      <c r="E180" s="96" t="str">
        <f>IF(OR(B180=0,B180=""),"",IF(AND($E$3=1),'Marks Entry 1st'!E179,IF(AND($E$3=2),'Marks Entry 2nd'!E179,IF(AND($E$3=3),'Marks Entry 3rd'!E179,IF(AND($E$3=4),'Marks Entry 4th'!E179,"")))))</f>
        <v/>
      </c>
      <c r="F180" s="95" t="str">
        <f>IF(OR(B180=0,B180=""),"",IF(AND($E$3=1),'Marks Entry 1st'!D179,IF(AND($E$3=2),'Marks Entry 2nd'!D179,IF(AND($E$3=3),'Marks Entry 3rd'!D179,IF(AND($E$3=4),'Marks Entry 4th'!D179,"")))))</f>
        <v/>
      </c>
      <c r="G180" s="90" t="str">
        <f>IF(OR(B180=0,B180=""),"",IF(AND($E$3=1),'Marks Entry 1st'!F179,IF(AND($E$3=2),'Marks Entry 2nd'!F179,IF(AND($E$3=3),'Marks Entry 3rd'!F179,IF(AND($E$3=4),'Marks Entry 4th'!F179,"")))))</f>
        <v/>
      </c>
      <c r="H180" s="90" t="str">
        <f>IF(OR(B180=0,B180=""),"",IF(AND($E$3=1),'Marks Entry 1st'!G179,IF(AND($E$3=2),'Marks Entry 2nd'!G179,IF(AND($E$3=3),'Marks Entry 3rd'!G179,IF(AND($E$3=4),'Marks Entry 4th'!G179,"")))))</f>
        <v/>
      </c>
      <c r="I180" s="90" t="str">
        <f>IF(OR(B180=0,B180=""),"",IF(AND($E$3=1),'Marks Entry 1st'!H179,IF(AND($E$3=2),'Marks Entry 2nd'!H179,IF(AND($E$3=3),'Marks Entry 3rd'!H179,IF(AND($E$3=4),'Marks Entry 4th'!H179,"")))))</f>
        <v/>
      </c>
      <c r="J180" s="379" t="str">
        <f>IF(OR(B180=0,B180=""),"",IF(AND($E$3=1),'Marks Entry 1st'!J179,IF(AND($E$3=2),'Marks Entry 2nd'!J179,IF(AND($E$3=3),'Marks Entry 3rd'!J179,IF(AND($E$3=4),'Marks Entry 4th'!J179,"")))))</f>
        <v/>
      </c>
      <c r="K180" s="379" t="str">
        <f>IF(OR(B180=0,B180=""),"",IF(AND($E$3=1),'Marks Entry 1st'!K179,IF(AND($E$3=2),'Marks Entry 2nd'!K179,IF(AND($E$3=3),'Marks Entry 3rd'!K179,IF(AND($E$3=4),'Marks Entry 4th'!K179,"")))))</f>
        <v/>
      </c>
      <c r="L180" s="180" t="str">
        <f>IF(OR($E180="",$G180=""),"",IF(AND($E$3=1),'Marks Entry 1st'!L179,IF(AND($E$3=2),'Marks Entry 2nd'!L179,IF(AND($E$3=3),'Marks Entry 3rd'!L179,IF(AND($E$3=4),'Marks Entry 4th'!L179,"")))))</f>
        <v/>
      </c>
      <c r="M180" s="180" t="str">
        <f>IF(OR($E180="",$G180=""),"",IF(AND($E$3=1),'Marks Entry 1st'!M179,IF(AND($E$3=2),'Marks Entry 2nd'!M179,IF(AND($E$3=3),'Marks Entry 3rd'!M179,IF(AND($E$3=4),'Marks Entry 4th'!M179,"")))))</f>
        <v/>
      </c>
      <c r="N180" s="87" t="str">
        <f t="shared" si="151"/>
        <v/>
      </c>
      <c r="O180" s="180" t="str">
        <f>IF(OR($E180="",$G180=""),"",IF(AND($E$3=1),'Marks Entry 1st'!N179,IF(AND($E$3=2),'Marks Entry 2nd'!N179,IF(AND($E$3=3),'Marks Entry 3rd'!N179,IF(AND($E$3=4),'Marks Entry 4th'!N179,"")))))</f>
        <v/>
      </c>
      <c r="P180" s="180" t="str">
        <f>IF(OR($E180="",$G180=""),"",IF(AND($E$3=1),'Marks Entry 1st'!O179,IF(AND($E$3=2),'Marks Entry 2nd'!O179,IF(AND($E$3=3),'Marks Entry 3rd'!O179,IF(AND($E$3=4),'Marks Entry 4th'!O179,"")))))</f>
        <v/>
      </c>
      <c r="Q180" s="180" t="str">
        <f>IF(OR($E180="",$G180=""),"",IF(AND($E$3=1),'Marks Entry 1st'!P179,IF(AND($E$3=2),'Marks Entry 2nd'!P179,IF(AND($E$3=3),'Marks Entry 3rd'!P179,IF(AND($E$3=4),'Marks Entry 4th'!P179,"")))))</f>
        <v/>
      </c>
      <c r="R180" s="91" t="str">
        <f t="shared" si="152"/>
        <v/>
      </c>
      <c r="S180" s="87">
        <f t="shared" si="153"/>
        <v>0</v>
      </c>
      <c r="T180" s="93" t="str">
        <f>IF(OR($E180="",$G180=""),"",IF(AND($E$3=1),'Marks Entry 1st'!Q179,IF(AND($E$3=2),'Marks Entry 2nd'!Q179,IF(AND($E$3=3),'Marks Entry 3rd'!Q179,IF(AND($E$3=4),'Marks Entry 4th'!Q179,"")))))</f>
        <v/>
      </c>
      <c r="U180" s="93" t="str">
        <f>IF(OR($E180="",$G180=""),"",IF(AND($E$3=1),'Marks Entry 1st'!R179,IF(AND($E$3=2),'Marks Entry 2nd'!R179,IF(AND($E$3=3),'Marks Entry 3rd'!R179,IF(AND($E$3=4),'Marks Entry 4th'!R179,"")))))</f>
        <v/>
      </c>
      <c r="V180" s="93" t="str">
        <f>IF(OR($E180="",$G180=""),"",IF(AND($E$3=1),'Marks Entry 1st'!S179,IF(AND($E$3=2),'Marks Entry 2nd'!S179,IF(AND($E$3=3),'Marks Entry 3rd'!S179,IF(AND($E$3=4),'Marks Entry 4th'!S179,"")))))</f>
        <v/>
      </c>
      <c r="W180" s="92" t="str">
        <f t="shared" si="154"/>
        <v/>
      </c>
      <c r="X180" s="87" t="str">
        <f t="shared" si="155"/>
        <v/>
      </c>
      <c r="Y180" s="144">
        <f t="shared" si="156"/>
        <v>0</v>
      </c>
      <c r="Z180" s="144" t="str">
        <f t="shared" si="157"/>
        <v/>
      </c>
      <c r="AA180" s="144" t="str">
        <f t="shared" si="130"/>
        <v/>
      </c>
      <c r="AB180" s="144" t="str">
        <f t="shared" si="158"/>
        <v/>
      </c>
      <c r="AC180" s="144" t="str">
        <f t="shared" si="131"/>
        <v/>
      </c>
      <c r="AD180" s="148" t="str">
        <f t="shared" si="132"/>
        <v/>
      </c>
      <c r="AE180" s="180" t="str">
        <f>IF(OR($E180="",$G180=""),"",IF(AND($E$3=1),'Marks Entry 1st'!T179,IF(AND($E$3=2),'Marks Entry 2nd'!T179,IF(AND($E$3=3),'Marks Entry 3rd'!T179,IF(AND($E$3=4),'Marks Entry 4th'!T179,"")))))</f>
        <v/>
      </c>
      <c r="AF180" s="180" t="str">
        <f>IF(OR($E180="",$G180=""),"",IF(AND($E$3=1),'Marks Entry 1st'!U179,IF(AND($E$3=2),'Marks Entry 2nd'!U179,IF(AND($E$3=3),'Marks Entry 3rd'!U179,IF(AND($E$3=4),'Marks Entry 4th'!U179,"")))))</f>
        <v/>
      </c>
      <c r="AG180" s="87" t="str">
        <f t="shared" si="159"/>
        <v/>
      </c>
      <c r="AH180" s="180" t="str">
        <f>IF(OR($E180="",$G180=""),"",IF(AND($E$3=1),'Marks Entry 1st'!V179,IF(AND($E$3=2),'Marks Entry 2nd'!V179,IF(AND($E$3=3),'Marks Entry 3rd'!V179,IF(AND($E$3=4),'Marks Entry 4th'!V179,"")))))</f>
        <v/>
      </c>
      <c r="AI180" s="180" t="str">
        <f>IF(OR($E180="",$G180=""),"",IF(AND($E$3=1),'Marks Entry 1st'!W179,IF(AND($E$3=2),'Marks Entry 2nd'!W179,IF(AND($E$3=3),'Marks Entry 3rd'!W179,IF(AND($E$3=4),'Marks Entry 4th'!W179,"")))))</f>
        <v/>
      </c>
      <c r="AJ180" s="180" t="str">
        <f>IF(OR($E180="",$G180=""),"",IF(AND($E$3=1),'Marks Entry 1st'!X179,IF(AND($E$3=2),'Marks Entry 2nd'!X179,IF(AND($E$3=3),'Marks Entry 3rd'!X179,IF(AND($E$3=4),'Marks Entry 4th'!X179,"")))))</f>
        <v/>
      </c>
      <c r="AK180" s="91" t="str">
        <f t="shared" si="160"/>
        <v/>
      </c>
      <c r="AL180" s="87">
        <f t="shared" si="161"/>
        <v>0</v>
      </c>
      <c r="AM180" s="93" t="str">
        <f>IF(OR($E180="",$G180=""),"",IF(AND($E$3=1),'Marks Entry 1st'!Y179,IF(AND($E$3=2),'Marks Entry 2nd'!Y179,IF(AND($E$3=3),'Marks Entry 3rd'!Y179,IF(AND($E$3=4),'Marks Entry 4th'!Y179,"")))))</f>
        <v/>
      </c>
      <c r="AN180" s="93" t="str">
        <f>IF(OR($E180="",$G180=""),"",IF(AND($E$3=1),'Marks Entry 1st'!Z179,IF(AND($E$3=2),'Marks Entry 2nd'!Z179,IF(AND($E$3=3),'Marks Entry 3rd'!Z179,IF(AND($E$3=4),'Marks Entry 4th'!Z179,"")))))</f>
        <v/>
      </c>
      <c r="AO180" s="93" t="str">
        <f>IF(OR($E180="",$G180=""),"",IF(AND($E$3=1),'Marks Entry 1st'!AA179,IF(AND($E$3=2),'Marks Entry 2nd'!AA179,IF(AND($E$3=3),'Marks Entry 3rd'!AA179,IF(AND($E$3=4),'Marks Entry 4th'!AA179,"")))))</f>
        <v/>
      </c>
      <c r="AP180" s="92" t="str">
        <f t="shared" si="162"/>
        <v/>
      </c>
      <c r="AQ180" s="87" t="str">
        <f t="shared" si="163"/>
        <v/>
      </c>
      <c r="AR180" s="144">
        <f t="shared" si="164"/>
        <v>0</v>
      </c>
      <c r="AS180" s="144" t="str">
        <f t="shared" si="165"/>
        <v/>
      </c>
      <c r="AT180" s="144" t="str">
        <f t="shared" si="133"/>
        <v/>
      </c>
      <c r="AU180" s="144" t="str">
        <f t="shared" si="166"/>
        <v/>
      </c>
      <c r="AV180" s="144" t="str">
        <f t="shared" si="134"/>
        <v/>
      </c>
      <c r="AW180" s="148" t="str">
        <f t="shared" si="135"/>
        <v/>
      </c>
      <c r="AX180" s="180" t="str">
        <f>IF(OR($E180="",$G180=""),"",IF(AND($E$3=1),'Marks Entry 1st'!AB179,IF(AND($E$3=2),'Marks Entry 2nd'!AB179,IF(AND($E$3=3),'Marks Entry 3rd'!AB179,IF(AND($E$3=4),'Marks Entry 4th'!AB179,"")))))</f>
        <v/>
      </c>
      <c r="AY180" s="180" t="str">
        <f>IF(OR($E180="",$G180=""),"",IF(AND($E$3=1),'Marks Entry 1st'!AC179,IF(AND($E$3=2),'Marks Entry 2nd'!AC179,IF(AND($E$3=3),'Marks Entry 3rd'!AC179,IF(AND($E$3=4),'Marks Entry 4th'!AC179,"")))))</f>
        <v/>
      </c>
      <c r="AZ180" s="87" t="str">
        <f t="shared" si="167"/>
        <v/>
      </c>
      <c r="BA180" s="180" t="str">
        <f>IF(OR($E180="",$G180=""),"",IF(AND($E$3=1),'Marks Entry 1st'!AD179,IF(AND($E$3=2),'Marks Entry 2nd'!AD179,IF(AND($E$3=3),'Marks Entry 3rd'!AD179,IF(AND($E$3=4),'Marks Entry 4th'!AD179,"")))))</f>
        <v/>
      </c>
      <c r="BB180" s="180" t="str">
        <f>IF(OR($E180="",$G180=""),"",IF(AND($E$3=1),'Marks Entry 1st'!AE179,IF(AND($E$3=2),'Marks Entry 2nd'!AE179,IF(AND($E$3=3),'Marks Entry 3rd'!AE179,IF(AND($E$3=4),'Marks Entry 4th'!AE179,"")))))</f>
        <v/>
      </c>
      <c r="BC180" s="180" t="str">
        <f>IF(OR($E180="",$G180=""),"",IF(AND($E$3=1),'Marks Entry 1st'!AF179,IF(AND($E$3=2),'Marks Entry 2nd'!AF179,IF(AND($E$3=3),'Marks Entry 3rd'!AF179,IF(AND($E$3=4),'Marks Entry 4th'!AF179,"")))))</f>
        <v/>
      </c>
      <c r="BD180" s="91" t="str">
        <f t="shared" si="168"/>
        <v/>
      </c>
      <c r="BE180" s="87">
        <f t="shared" si="169"/>
        <v>0</v>
      </c>
      <c r="BF180" s="93" t="str">
        <f>IF(OR($E180="",$G180=""),"",IF(AND($E$3=1),'Marks Entry 1st'!AG179,IF(AND($E$3=2),'Marks Entry 2nd'!AG179,IF(AND($E$3=3),'Marks Entry 3rd'!AG179,IF(AND($E$3=4),'Marks Entry 4th'!AG179,"")))))</f>
        <v/>
      </c>
      <c r="BG180" s="93" t="str">
        <f>IF(OR($E180="",$G180=""),"",IF(AND($E$3=1),'Marks Entry 1st'!AH179,IF(AND($E$3=2),'Marks Entry 2nd'!AH179,IF(AND($E$3=3),'Marks Entry 3rd'!AH179,IF(AND($E$3=4),'Marks Entry 4th'!AH179,"")))))</f>
        <v/>
      </c>
      <c r="BH180" s="93" t="str">
        <f>IF(OR($E180="",$G180=""),"",IF(AND($E$3=1),'Marks Entry 1st'!AI179,IF(AND($E$3=2),'Marks Entry 2nd'!AI179,IF(AND($E$3=3),'Marks Entry 3rd'!AI179,IF(AND($E$3=4),'Marks Entry 4th'!AI179,"")))))</f>
        <v/>
      </c>
      <c r="BI180" s="92" t="str">
        <f t="shared" si="170"/>
        <v/>
      </c>
      <c r="BJ180" s="87" t="str">
        <f t="shared" si="171"/>
        <v/>
      </c>
      <c r="BK180" s="144">
        <f t="shared" si="172"/>
        <v>0</v>
      </c>
      <c r="BL180" s="144" t="str">
        <f t="shared" si="173"/>
        <v/>
      </c>
      <c r="BM180" s="144" t="str">
        <f t="shared" si="136"/>
        <v/>
      </c>
      <c r="BN180" s="144" t="str">
        <f t="shared" si="174"/>
        <v/>
      </c>
      <c r="BO180" s="144" t="str">
        <f t="shared" si="137"/>
        <v/>
      </c>
      <c r="BP180" s="148" t="str">
        <f t="shared" si="138"/>
        <v/>
      </c>
      <c r="BQ180" s="180" t="str">
        <f>IF(OR($E180="",$G180=""),"",IF(AND($E$3=1),'Marks Entry 1st'!AJ179,IF(AND($E$3=2),'Marks Entry 2nd'!AJ179,IF(AND($E$3=3),'Marks Entry 3rd'!AJ179,IF(AND($E$3=4),'Marks Entry 4th'!AJ179,"")))))</f>
        <v/>
      </c>
      <c r="BR180" s="180" t="str">
        <f>IF(OR($E180="",$G180=""),"",IF(AND($E$3=1),'Marks Entry 1st'!AK179,IF(AND($E$3=2),'Marks Entry 2nd'!AK179,IF(AND($E$3=3),'Marks Entry 3rd'!AK179,IF(AND($E$3=4),'Marks Entry 4th'!AK179,"")))))</f>
        <v/>
      </c>
      <c r="BS180" s="87" t="str">
        <f t="shared" si="175"/>
        <v/>
      </c>
      <c r="BT180" s="180" t="str">
        <f>IF(OR($E180="",$G180=""),"",IF(AND($E$3=1),'Marks Entry 1st'!AL179,IF(AND($E$3=2),'Marks Entry 2nd'!AL179,IF(AND($E$3=3),'Marks Entry 3rd'!AL179,IF(AND($E$3=4),'Marks Entry 4th'!AL179,"")))))</f>
        <v/>
      </c>
      <c r="BU180" s="180" t="str">
        <f>IF(OR($E180="",$G180=""),"",IF(AND($E$3=1),'Marks Entry 1st'!AM179,IF(AND($E$3=2),'Marks Entry 2nd'!AM179,IF(AND($E$3=3),'Marks Entry 3rd'!AM179,IF(AND($E$3=4),'Marks Entry 4th'!AM179,"")))))</f>
        <v/>
      </c>
      <c r="BV180" s="180" t="str">
        <f>IF(OR($E180="",$G180=""),"",IF(AND($E$3=1),'Marks Entry 1st'!AN179,IF(AND($E$3=2),'Marks Entry 2nd'!AN179,IF(AND($E$3=3),'Marks Entry 3rd'!AN179,IF(AND($E$3=4),'Marks Entry 4th'!AN179,"")))))</f>
        <v/>
      </c>
      <c r="BW180" s="91" t="str">
        <f t="shared" si="176"/>
        <v/>
      </c>
      <c r="BX180" s="87">
        <f t="shared" si="177"/>
        <v>0</v>
      </c>
      <c r="BY180" s="93" t="str">
        <f>IF(OR($E180="",$G180=""),"",IF(AND($E$3=1),'Marks Entry 1st'!AO179,IF(AND($E$3=2),'Marks Entry 2nd'!AO179,IF(AND($E$3=3),'Marks Entry 3rd'!AO179,IF(AND($E$3=4),'Marks Entry 4th'!AO179,"")))))</f>
        <v/>
      </c>
      <c r="BZ180" s="93" t="str">
        <f>IF(OR($E180="",$G180=""),"",IF(AND($E$3=1),'Marks Entry 1st'!AP179,IF(AND($E$3=2),'Marks Entry 2nd'!AP179,IF(AND($E$3=3),'Marks Entry 3rd'!AP179,IF(AND($E$3=4),'Marks Entry 4th'!AP179,"")))))</f>
        <v/>
      </c>
      <c r="CA180" s="93" t="str">
        <f>IF(OR($E180="",$G180=""),"",IF(AND($E$3=1),'Marks Entry 1st'!AQ179,IF(AND($E$3=2),'Marks Entry 2nd'!AQ179,IF(AND($E$3=3),'Marks Entry 3rd'!AQ179,IF(AND($E$3=4),'Marks Entry 4th'!AQ179,"")))))</f>
        <v/>
      </c>
      <c r="CB180" s="92" t="str">
        <f t="shared" si="178"/>
        <v/>
      </c>
      <c r="CC180" s="87" t="str">
        <f t="shared" si="179"/>
        <v/>
      </c>
      <c r="CD180" s="144">
        <f t="shared" si="180"/>
        <v>0</v>
      </c>
      <c r="CE180" s="144" t="str">
        <f t="shared" si="181"/>
        <v/>
      </c>
      <c r="CF180" s="144" t="str">
        <f t="shared" si="139"/>
        <v/>
      </c>
      <c r="CG180" s="144" t="str">
        <f t="shared" si="182"/>
        <v/>
      </c>
      <c r="CH180" s="144" t="str">
        <f t="shared" si="140"/>
        <v/>
      </c>
      <c r="CI180" s="148" t="str">
        <f t="shared" si="141"/>
        <v/>
      </c>
      <c r="CJ180" s="380" t="str">
        <f>IF(OR($E180="",$G180=""),"",IF(AND($E$3=1),'Marks Entry 1st'!AR179,IF(AND($E$3=2),'Marks Entry 2nd'!AR179,IF(AND($E$3=3),'Marks Entry 3rd'!AR179,IF(AND($E$3=4),'Marks Entry 4th'!AR179,"")))))</f>
        <v/>
      </c>
      <c r="CK180" s="380" t="str">
        <f>IF(OR($E180="",$G180=""),"",IF(AND($E$3=1),'Marks Entry 1st'!AS179,IF(AND($E$3=2),'Marks Entry 2nd'!AS179,IF(AND($E$3=3),'Marks Entry 3rd'!AS179,IF(AND($E$3=4),'Marks Entry 4th'!AS179,"")))))</f>
        <v/>
      </c>
      <c r="CL180" s="380" t="str">
        <f>IF(OR($E180="",$G180=""),"",IF(AND($E$3=1),'Marks Entry 1st'!AT179,IF(AND($E$3=2),'Marks Entry 2nd'!AT179,IF(AND($E$3=3),'Marks Entry 3rd'!AT179,IF(AND($E$3=4),'Marks Entry 4th'!AT179,"")))))</f>
        <v/>
      </c>
      <c r="CM180" s="181" t="str">
        <f t="shared" si="183"/>
        <v/>
      </c>
      <c r="CN180" s="182">
        <f t="shared" si="184"/>
        <v>0</v>
      </c>
      <c r="CO180" s="182" t="str">
        <f t="shared" si="185"/>
        <v/>
      </c>
      <c r="CP180" s="182" t="str">
        <f t="shared" si="186"/>
        <v/>
      </c>
      <c r="CQ180" s="147" t="str">
        <f t="shared" si="142"/>
        <v/>
      </c>
      <c r="CR180" s="380" t="str">
        <f>IF(OR($E180="",$G180=""),"",IF(AND($E$3=1),'Marks Entry 1st'!AU179,IF(AND($E$3=2),'Marks Entry 2nd'!AU179,IF(AND($E$3=3),'Marks Entry 3rd'!AU179,IF(AND($E$3=4),'Marks Entry 4th'!AU179,"")))))</f>
        <v/>
      </c>
      <c r="CS180" s="380" t="str">
        <f>IF(OR($E180="",$G180=""),"",IF(AND($E$3=1),'Marks Entry 1st'!AV179,IF(AND($E$3=2),'Marks Entry 2nd'!AV179,IF(AND($E$3=3),'Marks Entry 3rd'!AV179,IF(AND($E$3=4),'Marks Entry 4th'!AV179,"")))))</f>
        <v/>
      </c>
      <c r="CT180" s="380" t="str">
        <f>IF(OR($E180="",$G180=""),"",IF(AND($E$3=1),'Marks Entry 1st'!AW179,IF(AND($E$3=2),'Marks Entry 2nd'!AW179,IF(AND($E$3=3),'Marks Entry 3rd'!AW179,IF(AND($E$3=4),'Marks Entry 4th'!AW179,"")))))</f>
        <v/>
      </c>
      <c r="CU180" s="181" t="str">
        <f t="shared" si="187"/>
        <v/>
      </c>
      <c r="CV180" s="182">
        <f t="shared" si="188"/>
        <v>0</v>
      </c>
      <c r="CW180" s="182" t="str">
        <f t="shared" si="189"/>
        <v/>
      </c>
      <c r="CX180" s="182" t="str">
        <f t="shared" si="190"/>
        <v/>
      </c>
      <c r="CY180" s="147" t="str">
        <f t="shared" si="143"/>
        <v/>
      </c>
      <c r="CZ180" s="380" t="str">
        <f>IF(OR($E180="",$G180=""),"",IF(AND($E$3=1),'Marks Entry 1st'!AX179,IF(AND($E$3=2),'Marks Entry 2nd'!AX179,IF(AND($E$3=3),'Marks Entry 3rd'!AX179,IF(AND($E$3=4),'Marks Entry 4th'!AX179,"")))))</f>
        <v/>
      </c>
      <c r="DA180" s="380" t="str">
        <f>IF(OR($E180="",$G180=""),"",IF(AND($E$3=1),'Marks Entry 1st'!AY179,IF(AND($E$3=2),'Marks Entry 2nd'!AY179,IF(AND($E$3=3),'Marks Entry 3rd'!AY179,IF(AND($E$3=4),'Marks Entry 4th'!AY179,"")))))</f>
        <v/>
      </c>
      <c r="DB180" s="380" t="str">
        <f>IF(OR($E180="",$G180=""),"",IF(AND($E$3=1),'Marks Entry 1st'!AZ179,IF(AND($E$3=2),'Marks Entry 2nd'!AZ179,IF(AND($E$3=3),'Marks Entry 3rd'!AZ179,IF(AND($E$3=4),'Marks Entry 4th'!AZ179,"")))))</f>
        <v/>
      </c>
      <c r="DC180" s="181" t="str">
        <f t="shared" si="191"/>
        <v/>
      </c>
      <c r="DD180" s="182">
        <f t="shared" si="192"/>
        <v>0</v>
      </c>
      <c r="DE180" s="182" t="str">
        <f t="shared" si="193"/>
        <v/>
      </c>
      <c r="DF180" s="182" t="str">
        <f t="shared" si="194"/>
        <v/>
      </c>
      <c r="DG180" s="147" t="str">
        <f t="shared" si="144"/>
        <v/>
      </c>
      <c r="DH180" s="104" t="str">
        <f t="shared" si="145"/>
        <v/>
      </c>
      <c r="DI180" s="105" t="str">
        <f t="shared" si="146"/>
        <v/>
      </c>
      <c r="DJ180" s="111" t="str">
        <f t="shared" si="147"/>
        <v/>
      </c>
      <c r="DK180" s="112" t="str">
        <f t="shared" si="148"/>
        <v/>
      </c>
      <c r="DL180" s="386" t="str">
        <f t="shared" si="149"/>
        <v/>
      </c>
      <c r="DM180" s="72" t="str">
        <f>IF(OR($E180="",$G180=""),"",IF(AND($E$3=1),'Marks Entry 1st'!BA179,IF(AND($E$3=2),'Marks Entry 2nd'!BA179,IF(AND($E$3=3),'Marks Entry 3rd'!BA179,IF(AND($E$3=4),'Marks Entry 4th'!BA179,"")))))</f>
        <v/>
      </c>
      <c r="DN180" s="72" t="str">
        <f>IF(OR($E180="",$G180=""),"",IF(AND($E$3=1),'Marks Entry 1st'!BB179,IF(AND($E$3=2),'Marks Entry 2nd'!BB179,IF(AND($E$3=3),'Marks Entry 3rd'!BB179,IF(AND($E$3=4),'Marks Entry 4th'!BB179,"")))))</f>
        <v/>
      </c>
      <c r="DO180" s="328" t="str">
        <f t="shared" si="150"/>
        <v/>
      </c>
      <c r="DP180" s="73"/>
      <c r="DW180" s="75">
        <f>IF(AND($E$3=1),'Marks Entry 1st'!I179,IF(AND($E$3=2),'Marks Entry 2nd'!I179,IF(AND($E$3=3),'Marks Entry 3rd'!I179,IF(AND($E$3=4),'Marks Entry 4th'!I179,""))))</f>
        <v>0</v>
      </c>
    </row>
    <row r="181" spans="1:127" ht="18.899999999999999" customHeight="1">
      <c r="A181" s="94">
        <v>174</v>
      </c>
      <c r="B181" s="94" t="str">
        <f>IF(OR(DW181=0,DW181=""),"",IF(AND($E$3=1),'Marks Entry 1st'!I180,IF(AND($E$3=2),'Marks Entry 2nd'!I180,IF(AND($E$3=3),'Marks Entry 3rd'!I180,IF(AND($E$3=4),'Marks Entry 4th'!I180,"")))))</f>
        <v/>
      </c>
      <c r="C181" s="95" t="str">
        <f>IF(OR(B181=0,B181=""),"",IF(AND($E$3=1),'Marks Entry 1st'!B180,IF(AND($E$3=2),'Marks Entry 2nd'!B180,IF(AND($E$3=3),'Marks Entry 3rd'!B180,IF(AND($E$3=4),'Marks Entry 4th'!B180,"")))))</f>
        <v/>
      </c>
      <c r="D181" s="95" t="str">
        <f>IF(OR(B181=0,B181=""),"",IF(AND($E$3=1),'Marks Entry 1st'!C180,IF(AND($E$3=2),'Marks Entry 2nd'!C180,IF(AND($E$3=3),'Marks Entry 3rd'!C180,IF(AND($E$3=4),'Marks Entry 4th'!C180,"")))))</f>
        <v/>
      </c>
      <c r="E181" s="96" t="str">
        <f>IF(OR(B181=0,B181=""),"",IF(AND($E$3=1),'Marks Entry 1st'!E180,IF(AND($E$3=2),'Marks Entry 2nd'!E180,IF(AND($E$3=3),'Marks Entry 3rd'!E180,IF(AND($E$3=4),'Marks Entry 4th'!E180,"")))))</f>
        <v/>
      </c>
      <c r="F181" s="95" t="str">
        <f>IF(OR(B181=0,B181=""),"",IF(AND($E$3=1),'Marks Entry 1st'!D180,IF(AND($E$3=2),'Marks Entry 2nd'!D180,IF(AND($E$3=3),'Marks Entry 3rd'!D180,IF(AND($E$3=4),'Marks Entry 4th'!D180,"")))))</f>
        <v/>
      </c>
      <c r="G181" s="90" t="str">
        <f>IF(OR(B181=0,B181=""),"",IF(AND($E$3=1),'Marks Entry 1st'!F180,IF(AND($E$3=2),'Marks Entry 2nd'!F180,IF(AND($E$3=3),'Marks Entry 3rd'!F180,IF(AND($E$3=4),'Marks Entry 4th'!F180,"")))))</f>
        <v/>
      </c>
      <c r="H181" s="90" t="str">
        <f>IF(OR(B181=0,B181=""),"",IF(AND($E$3=1),'Marks Entry 1st'!G180,IF(AND($E$3=2),'Marks Entry 2nd'!G180,IF(AND($E$3=3),'Marks Entry 3rd'!G180,IF(AND($E$3=4),'Marks Entry 4th'!G180,"")))))</f>
        <v/>
      </c>
      <c r="I181" s="90" t="str">
        <f>IF(OR(B181=0,B181=""),"",IF(AND($E$3=1),'Marks Entry 1st'!H180,IF(AND($E$3=2),'Marks Entry 2nd'!H180,IF(AND($E$3=3),'Marks Entry 3rd'!H180,IF(AND($E$3=4),'Marks Entry 4th'!H180,"")))))</f>
        <v/>
      </c>
      <c r="J181" s="379" t="str">
        <f>IF(OR(B181=0,B181=""),"",IF(AND($E$3=1),'Marks Entry 1st'!J180,IF(AND($E$3=2),'Marks Entry 2nd'!J180,IF(AND($E$3=3),'Marks Entry 3rd'!J180,IF(AND($E$3=4),'Marks Entry 4th'!J180,"")))))</f>
        <v/>
      </c>
      <c r="K181" s="379" t="str">
        <f>IF(OR(B181=0,B181=""),"",IF(AND($E$3=1),'Marks Entry 1st'!K180,IF(AND($E$3=2),'Marks Entry 2nd'!K180,IF(AND($E$3=3),'Marks Entry 3rd'!K180,IF(AND($E$3=4),'Marks Entry 4th'!K180,"")))))</f>
        <v/>
      </c>
      <c r="L181" s="180" t="str">
        <f>IF(OR($E181="",$G181=""),"",IF(AND($E$3=1),'Marks Entry 1st'!L180,IF(AND($E$3=2),'Marks Entry 2nd'!L180,IF(AND($E$3=3),'Marks Entry 3rd'!L180,IF(AND($E$3=4),'Marks Entry 4th'!L180,"")))))</f>
        <v/>
      </c>
      <c r="M181" s="180" t="str">
        <f>IF(OR($E181="",$G181=""),"",IF(AND($E$3=1),'Marks Entry 1st'!M180,IF(AND($E$3=2),'Marks Entry 2nd'!M180,IF(AND($E$3=3),'Marks Entry 3rd'!M180,IF(AND($E$3=4),'Marks Entry 4th'!M180,"")))))</f>
        <v/>
      </c>
      <c r="N181" s="87" t="str">
        <f t="shared" si="151"/>
        <v/>
      </c>
      <c r="O181" s="180" t="str">
        <f>IF(OR($E181="",$G181=""),"",IF(AND($E$3=1),'Marks Entry 1st'!N180,IF(AND($E$3=2),'Marks Entry 2nd'!N180,IF(AND($E$3=3),'Marks Entry 3rd'!N180,IF(AND($E$3=4),'Marks Entry 4th'!N180,"")))))</f>
        <v/>
      </c>
      <c r="P181" s="180" t="str">
        <f>IF(OR($E181="",$G181=""),"",IF(AND($E$3=1),'Marks Entry 1st'!O180,IF(AND($E$3=2),'Marks Entry 2nd'!O180,IF(AND($E$3=3),'Marks Entry 3rd'!O180,IF(AND($E$3=4),'Marks Entry 4th'!O180,"")))))</f>
        <v/>
      </c>
      <c r="Q181" s="180" t="str">
        <f>IF(OR($E181="",$G181=""),"",IF(AND($E$3=1),'Marks Entry 1st'!P180,IF(AND($E$3=2),'Marks Entry 2nd'!P180,IF(AND($E$3=3),'Marks Entry 3rd'!P180,IF(AND($E$3=4),'Marks Entry 4th'!P180,"")))))</f>
        <v/>
      </c>
      <c r="R181" s="91" t="str">
        <f t="shared" si="152"/>
        <v/>
      </c>
      <c r="S181" s="87">
        <f t="shared" si="153"/>
        <v>0</v>
      </c>
      <c r="T181" s="93" t="str">
        <f>IF(OR($E181="",$G181=""),"",IF(AND($E$3=1),'Marks Entry 1st'!Q180,IF(AND($E$3=2),'Marks Entry 2nd'!Q180,IF(AND($E$3=3),'Marks Entry 3rd'!Q180,IF(AND($E$3=4),'Marks Entry 4th'!Q180,"")))))</f>
        <v/>
      </c>
      <c r="U181" s="93" t="str">
        <f>IF(OR($E181="",$G181=""),"",IF(AND($E$3=1),'Marks Entry 1st'!R180,IF(AND($E$3=2),'Marks Entry 2nd'!R180,IF(AND($E$3=3),'Marks Entry 3rd'!R180,IF(AND($E$3=4),'Marks Entry 4th'!R180,"")))))</f>
        <v/>
      </c>
      <c r="V181" s="93" t="str">
        <f>IF(OR($E181="",$G181=""),"",IF(AND($E$3=1),'Marks Entry 1st'!S180,IF(AND($E$3=2),'Marks Entry 2nd'!S180,IF(AND($E$3=3),'Marks Entry 3rd'!S180,IF(AND($E$3=4),'Marks Entry 4th'!S180,"")))))</f>
        <v/>
      </c>
      <c r="W181" s="92" t="str">
        <f t="shared" si="154"/>
        <v/>
      </c>
      <c r="X181" s="87" t="str">
        <f t="shared" si="155"/>
        <v/>
      </c>
      <c r="Y181" s="144">
        <f t="shared" si="156"/>
        <v>0</v>
      </c>
      <c r="Z181" s="144" t="str">
        <f t="shared" si="157"/>
        <v/>
      </c>
      <c r="AA181" s="144" t="str">
        <f t="shared" si="130"/>
        <v/>
      </c>
      <c r="AB181" s="144" t="str">
        <f t="shared" si="158"/>
        <v/>
      </c>
      <c r="AC181" s="144" t="str">
        <f t="shared" si="131"/>
        <v/>
      </c>
      <c r="AD181" s="148" t="str">
        <f t="shared" si="132"/>
        <v/>
      </c>
      <c r="AE181" s="180" t="str">
        <f>IF(OR($E181="",$G181=""),"",IF(AND($E$3=1),'Marks Entry 1st'!T180,IF(AND($E$3=2),'Marks Entry 2nd'!T180,IF(AND($E$3=3),'Marks Entry 3rd'!T180,IF(AND($E$3=4),'Marks Entry 4th'!T180,"")))))</f>
        <v/>
      </c>
      <c r="AF181" s="180" t="str">
        <f>IF(OR($E181="",$G181=""),"",IF(AND($E$3=1),'Marks Entry 1st'!U180,IF(AND($E$3=2),'Marks Entry 2nd'!U180,IF(AND($E$3=3),'Marks Entry 3rd'!U180,IF(AND($E$3=4),'Marks Entry 4th'!U180,"")))))</f>
        <v/>
      </c>
      <c r="AG181" s="87" t="str">
        <f t="shared" si="159"/>
        <v/>
      </c>
      <c r="AH181" s="180" t="str">
        <f>IF(OR($E181="",$G181=""),"",IF(AND($E$3=1),'Marks Entry 1st'!V180,IF(AND($E$3=2),'Marks Entry 2nd'!V180,IF(AND($E$3=3),'Marks Entry 3rd'!V180,IF(AND($E$3=4),'Marks Entry 4th'!V180,"")))))</f>
        <v/>
      </c>
      <c r="AI181" s="180" t="str">
        <f>IF(OR($E181="",$G181=""),"",IF(AND($E$3=1),'Marks Entry 1st'!W180,IF(AND($E$3=2),'Marks Entry 2nd'!W180,IF(AND($E$3=3),'Marks Entry 3rd'!W180,IF(AND($E$3=4),'Marks Entry 4th'!W180,"")))))</f>
        <v/>
      </c>
      <c r="AJ181" s="180" t="str">
        <f>IF(OR($E181="",$G181=""),"",IF(AND($E$3=1),'Marks Entry 1st'!X180,IF(AND($E$3=2),'Marks Entry 2nd'!X180,IF(AND($E$3=3),'Marks Entry 3rd'!X180,IF(AND($E$3=4),'Marks Entry 4th'!X180,"")))))</f>
        <v/>
      </c>
      <c r="AK181" s="91" t="str">
        <f t="shared" si="160"/>
        <v/>
      </c>
      <c r="AL181" s="87">
        <f t="shared" si="161"/>
        <v>0</v>
      </c>
      <c r="AM181" s="93" t="str">
        <f>IF(OR($E181="",$G181=""),"",IF(AND($E$3=1),'Marks Entry 1st'!Y180,IF(AND($E$3=2),'Marks Entry 2nd'!Y180,IF(AND($E$3=3),'Marks Entry 3rd'!Y180,IF(AND($E$3=4),'Marks Entry 4th'!Y180,"")))))</f>
        <v/>
      </c>
      <c r="AN181" s="93" t="str">
        <f>IF(OR($E181="",$G181=""),"",IF(AND($E$3=1),'Marks Entry 1st'!Z180,IF(AND($E$3=2),'Marks Entry 2nd'!Z180,IF(AND($E$3=3),'Marks Entry 3rd'!Z180,IF(AND($E$3=4),'Marks Entry 4th'!Z180,"")))))</f>
        <v/>
      </c>
      <c r="AO181" s="93" t="str">
        <f>IF(OR($E181="",$G181=""),"",IF(AND($E$3=1),'Marks Entry 1st'!AA180,IF(AND($E$3=2),'Marks Entry 2nd'!AA180,IF(AND($E$3=3),'Marks Entry 3rd'!AA180,IF(AND($E$3=4),'Marks Entry 4th'!AA180,"")))))</f>
        <v/>
      </c>
      <c r="AP181" s="92" t="str">
        <f t="shared" si="162"/>
        <v/>
      </c>
      <c r="AQ181" s="87" t="str">
        <f t="shared" si="163"/>
        <v/>
      </c>
      <c r="AR181" s="144">
        <f t="shared" si="164"/>
        <v>0</v>
      </c>
      <c r="AS181" s="144" t="str">
        <f t="shared" si="165"/>
        <v/>
      </c>
      <c r="AT181" s="144" t="str">
        <f t="shared" si="133"/>
        <v/>
      </c>
      <c r="AU181" s="144" t="str">
        <f t="shared" si="166"/>
        <v/>
      </c>
      <c r="AV181" s="144" t="str">
        <f t="shared" si="134"/>
        <v/>
      </c>
      <c r="AW181" s="148" t="str">
        <f t="shared" si="135"/>
        <v/>
      </c>
      <c r="AX181" s="180" t="str">
        <f>IF(OR($E181="",$G181=""),"",IF(AND($E$3=1),'Marks Entry 1st'!AB180,IF(AND($E$3=2),'Marks Entry 2nd'!AB180,IF(AND($E$3=3),'Marks Entry 3rd'!AB180,IF(AND($E$3=4),'Marks Entry 4th'!AB180,"")))))</f>
        <v/>
      </c>
      <c r="AY181" s="180" t="str">
        <f>IF(OR($E181="",$G181=""),"",IF(AND($E$3=1),'Marks Entry 1st'!AC180,IF(AND($E$3=2),'Marks Entry 2nd'!AC180,IF(AND($E$3=3),'Marks Entry 3rd'!AC180,IF(AND($E$3=4),'Marks Entry 4th'!AC180,"")))))</f>
        <v/>
      </c>
      <c r="AZ181" s="87" t="str">
        <f t="shared" si="167"/>
        <v/>
      </c>
      <c r="BA181" s="180" t="str">
        <f>IF(OR($E181="",$G181=""),"",IF(AND($E$3=1),'Marks Entry 1st'!AD180,IF(AND($E$3=2),'Marks Entry 2nd'!AD180,IF(AND($E$3=3),'Marks Entry 3rd'!AD180,IF(AND($E$3=4),'Marks Entry 4th'!AD180,"")))))</f>
        <v/>
      </c>
      <c r="BB181" s="180" t="str">
        <f>IF(OR($E181="",$G181=""),"",IF(AND($E$3=1),'Marks Entry 1st'!AE180,IF(AND($E$3=2),'Marks Entry 2nd'!AE180,IF(AND($E$3=3),'Marks Entry 3rd'!AE180,IF(AND($E$3=4),'Marks Entry 4th'!AE180,"")))))</f>
        <v/>
      </c>
      <c r="BC181" s="180" t="str">
        <f>IF(OR($E181="",$G181=""),"",IF(AND($E$3=1),'Marks Entry 1st'!AF180,IF(AND($E$3=2),'Marks Entry 2nd'!AF180,IF(AND($E$3=3),'Marks Entry 3rd'!AF180,IF(AND($E$3=4),'Marks Entry 4th'!AF180,"")))))</f>
        <v/>
      </c>
      <c r="BD181" s="91" t="str">
        <f t="shared" si="168"/>
        <v/>
      </c>
      <c r="BE181" s="87">
        <f t="shared" si="169"/>
        <v>0</v>
      </c>
      <c r="BF181" s="93" t="str">
        <f>IF(OR($E181="",$G181=""),"",IF(AND($E$3=1),'Marks Entry 1st'!AG180,IF(AND($E$3=2),'Marks Entry 2nd'!AG180,IF(AND($E$3=3),'Marks Entry 3rd'!AG180,IF(AND($E$3=4),'Marks Entry 4th'!AG180,"")))))</f>
        <v/>
      </c>
      <c r="BG181" s="93" t="str">
        <f>IF(OR($E181="",$G181=""),"",IF(AND($E$3=1),'Marks Entry 1st'!AH180,IF(AND($E$3=2),'Marks Entry 2nd'!AH180,IF(AND($E$3=3),'Marks Entry 3rd'!AH180,IF(AND($E$3=4),'Marks Entry 4th'!AH180,"")))))</f>
        <v/>
      </c>
      <c r="BH181" s="93" t="str">
        <f>IF(OR($E181="",$G181=""),"",IF(AND($E$3=1),'Marks Entry 1st'!AI180,IF(AND($E$3=2),'Marks Entry 2nd'!AI180,IF(AND($E$3=3),'Marks Entry 3rd'!AI180,IF(AND($E$3=4),'Marks Entry 4th'!AI180,"")))))</f>
        <v/>
      </c>
      <c r="BI181" s="92" t="str">
        <f t="shared" si="170"/>
        <v/>
      </c>
      <c r="BJ181" s="87" t="str">
        <f t="shared" si="171"/>
        <v/>
      </c>
      <c r="BK181" s="144">
        <f t="shared" si="172"/>
        <v>0</v>
      </c>
      <c r="BL181" s="144" t="str">
        <f t="shared" si="173"/>
        <v/>
      </c>
      <c r="BM181" s="144" t="str">
        <f t="shared" si="136"/>
        <v/>
      </c>
      <c r="BN181" s="144" t="str">
        <f t="shared" si="174"/>
        <v/>
      </c>
      <c r="BO181" s="144" t="str">
        <f t="shared" si="137"/>
        <v/>
      </c>
      <c r="BP181" s="148" t="str">
        <f t="shared" si="138"/>
        <v/>
      </c>
      <c r="BQ181" s="180" t="str">
        <f>IF(OR($E181="",$G181=""),"",IF(AND($E$3=1),'Marks Entry 1st'!AJ180,IF(AND($E$3=2),'Marks Entry 2nd'!AJ180,IF(AND($E$3=3),'Marks Entry 3rd'!AJ180,IF(AND($E$3=4),'Marks Entry 4th'!AJ180,"")))))</f>
        <v/>
      </c>
      <c r="BR181" s="180" t="str">
        <f>IF(OR($E181="",$G181=""),"",IF(AND($E$3=1),'Marks Entry 1st'!AK180,IF(AND($E$3=2),'Marks Entry 2nd'!AK180,IF(AND($E$3=3),'Marks Entry 3rd'!AK180,IF(AND($E$3=4),'Marks Entry 4th'!AK180,"")))))</f>
        <v/>
      </c>
      <c r="BS181" s="87" t="str">
        <f t="shared" si="175"/>
        <v/>
      </c>
      <c r="BT181" s="180" t="str">
        <f>IF(OR($E181="",$G181=""),"",IF(AND($E$3=1),'Marks Entry 1st'!AL180,IF(AND($E$3=2),'Marks Entry 2nd'!AL180,IF(AND($E$3=3),'Marks Entry 3rd'!AL180,IF(AND($E$3=4),'Marks Entry 4th'!AL180,"")))))</f>
        <v/>
      </c>
      <c r="BU181" s="180" t="str">
        <f>IF(OR($E181="",$G181=""),"",IF(AND($E$3=1),'Marks Entry 1st'!AM180,IF(AND($E$3=2),'Marks Entry 2nd'!AM180,IF(AND($E$3=3),'Marks Entry 3rd'!AM180,IF(AND($E$3=4),'Marks Entry 4th'!AM180,"")))))</f>
        <v/>
      </c>
      <c r="BV181" s="180" t="str">
        <f>IF(OR($E181="",$G181=""),"",IF(AND($E$3=1),'Marks Entry 1st'!AN180,IF(AND($E$3=2),'Marks Entry 2nd'!AN180,IF(AND($E$3=3),'Marks Entry 3rd'!AN180,IF(AND($E$3=4),'Marks Entry 4th'!AN180,"")))))</f>
        <v/>
      </c>
      <c r="BW181" s="91" t="str">
        <f t="shared" si="176"/>
        <v/>
      </c>
      <c r="BX181" s="87">
        <f t="shared" si="177"/>
        <v>0</v>
      </c>
      <c r="BY181" s="93" t="str">
        <f>IF(OR($E181="",$G181=""),"",IF(AND($E$3=1),'Marks Entry 1st'!AO180,IF(AND($E$3=2),'Marks Entry 2nd'!AO180,IF(AND($E$3=3),'Marks Entry 3rd'!AO180,IF(AND($E$3=4),'Marks Entry 4th'!AO180,"")))))</f>
        <v/>
      </c>
      <c r="BZ181" s="93" t="str">
        <f>IF(OR($E181="",$G181=""),"",IF(AND($E$3=1),'Marks Entry 1st'!AP180,IF(AND($E$3=2),'Marks Entry 2nd'!AP180,IF(AND($E$3=3),'Marks Entry 3rd'!AP180,IF(AND($E$3=4),'Marks Entry 4th'!AP180,"")))))</f>
        <v/>
      </c>
      <c r="CA181" s="93" t="str">
        <f>IF(OR($E181="",$G181=""),"",IF(AND($E$3=1),'Marks Entry 1st'!AQ180,IF(AND($E$3=2),'Marks Entry 2nd'!AQ180,IF(AND($E$3=3),'Marks Entry 3rd'!AQ180,IF(AND($E$3=4),'Marks Entry 4th'!AQ180,"")))))</f>
        <v/>
      </c>
      <c r="CB181" s="92" t="str">
        <f t="shared" si="178"/>
        <v/>
      </c>
      <c r="CC181" s="87" t="str">
        <f t="shared" si="179"/>
        <v/>
      </c>
      <c r="CD181" s="144">
        <f t="shared" si="180"/>
        <v>0</v>
      </c>
      <c r="CE181" s="144" t="str">
        <f t="shared" si="181"/>
        <v/>
      </c>
      <c r="CF181" s="144" t="str">
        <f t="shared" si="139"/>
        <v/>
      </c>
      <c r="CG181" s="144" t="str">
        <f t="shared" si="182"/>
        <v/>
      </c>
      <c r="CH181" s="144" t="str">
        <f t="shared" si="140"/>
        <v/>
      </c>
      <c r="CI181" s="148" t="str">
        <f t="shared" si="141"/>
        <v/>
      </c>
      <c r="CJ181" s="380" t="str">
        <f>IF(OR($E181="",$G181=""),"",IF(AND($E$3=1),'Marks Entry 1st'!AR180,IF(AND($E$3=2),'Marks Entry 2nd'!AR180,IF(AND($E$3=3),'Marks Entry 3rd'!AR180,IF(AND($E$3=4),'Marks Entry 4th'!AR180,"")))))</f>
        <v/>
      </c>
      <c r="CK181" s="380" t="str">
        <f>IF(OR($E181="",$G181=""),"",IF(AND($E$3=1),'Marks Entry 1st'!AS180,IF(AND($E$3=2),'Marks Entry 2nd'!AS180,IF(AND($E$3=3),'Marks Entry 3rd'!AS180,IF(AND($E$3=4),'Marks Entry 4th'!AS180,"")))))</f>
        <v/>
      </c>
      <c r="CL181" s="380" t="str">
        <f>IF(OR($E181="",$G181=""),"",IF(AND($E$3=1),'Marks Entry 1st'!AT180,IF(AND($E$3=2),'Marks Entry 2nd'!AT180,IF(AND($E$3=3),'Marks Entry 3rd'!AT180,IF(AND($E$3=4),'Marks Entry 4th'!AT180,"")))))</f>
        <v/>
      </c>
      <c r="CM181" s="181" t="str">
        <f t="shared" si="183"/>
        <v/>
      </c>
      <c r="CN181" s="182">
        <f t="shared" si="184"/>
        <v>0</v>
      </c>
      <c r="CO181" s="182" t="str">
        <f t="shared" si="185"/>
        <v/>
      </c>
      <c r="CP181" s="182" t="str">
        <f t="shared" si="186"/>
        <v/>
      </c>
      <c r="CQ181" s="147" t="str">
        <f t="shared" si="142"/>
        <v/>
      </c>
      <c r="CR181" s="380" t="str">
        <f>IF(OR($E181="",$G181=""),"",IF(AND($E$3=1),'Marks Entry 1st'!AU180,IF(AND($E$3=2),'Marks Entry 2nd'!AU180,IF(AND($E$3=3),'Marks Entry 3rd'!AU180,IF(AND($E$3=4),'Marks Entry 4th'!AU180,"")))))</f>
        <v/>
      </c>
      <c r="CS181" s="380" t="str">
        <f>IF(OR($E181="",$G181=""),"",IF(AND($E$3=1),'Marks Entry 1st'!AV180,IF(AND($E$3=2),'Marks Entry 2nd'!AV180,IF(AND($E$3=3),'Marks Entry 3rd'!AV180,IF(AND($E$3=4),'Marks Entry 4th'!AV180,"")))))</f>
        <v/>
      </c>
      <c r="CT181" s="380" t="str">
        <f>IF(OR($E181="",$G181=""),"",IF(AND($E$3=1),'Marks Entry 1st'!AW180,IF(AND($E$3=2),'Marks Entry 2nd'!AW180,IF(AND($E$3=3),'Marks Entry 3rd'!AW180,IF(AND($E$3=4),'Marks Entry 4th'!AW180,"")))))</f>
        <v/>
      </c>
      <c r="CU181" s="181" t="str">
        <f t="shared" si="187"/>
        <v/>
      </c>
      <c r="CV181" s="182">
        <f t="shared" si="188"/>
        <v>0</v>
      </c>
      <c r="CW181" s="182" t="str">
        <f t="shared" si="189"/>
        <v/>
      </c>
      <c r="CX181" s="182" t="str">
        <f t="shared" si="190"/>
        <v/>
      </c>
      <c r="CY181" s="147" t="str">
        <f t="shared" si="143"/>
        <v/>
      </c>
      <c r="CZ181" s="380" t="str">
        <f>IF(OR($E181="",$G181=""),"",IF(AND($E$3=1),'Marks Entry 1st'!AX180,IF(AND($E$3=2),'Marks Entry 2nd'!AX180,IF(AND($E$3=3),'Marks Entry 3rd'!AX180,IF(AND($E$3=4),'Marks Entry 4th'!AX180,"")))))</f>
        <v/>
      </c>
      <c r="DA181" s="380" t="str">
        <f>IF(OR($E181="",$G181=""),"",IF(AND($E$3=1),'Marks Entry 1st'!AY180,IF(AND($E$3=2),'Marks Entry 2nd'!AY180,IF(AND($E$3=3),'Marks Entry 3rd'!AY180,IF(AND($E$3=4),'Marks Entry 4th'!AY180,"")))))</f>
        <v/>
      </c>
      <c r="DB181" s="380" t="str">
        <f>IF(OR($E181="",$G181=""),"",IF(AND($E$3=1),'Marks Entry 1st'!AZ180,IF(AND($E$3=2),'Marks Entry 2nd'!AZ180,IF(AND($E$3=3),'Marks Entry 3rd'!AZ180,IF(AND($E$3=4),'Marks Entry 4th'!AZ180,"")))))</f>
        <v/>
      </c>
      <c r="DC181" s="181" t="str">
        <f t="shared" si="191"/>
        <v/>
      </c>
      <c r="DD181" s="182">
        <f t="shared" si="192"/>
        <v>0</v>
      </c>
      <c r="DE181" s="182" t="str">
        <f t="shared" si="193"/>
        <v/>
      </c>
      <c r="DF181" s="182" t="str">
        <f t="shared" si="194"/>
        <v/>
      </c>
      <c r="DG181" s="147" t="str">
        <f t="shared" si="144"/>
        <v/>
      </c>
      <c r="DH181" s="104" t="str">
        <f t="shared" si="145"/>
        <v/>
      </c>
      <c r="DI181" s="105" t="str">
        <f t="shared" si="146"/>
        <v/>
      </c>
      <c r="DJ181" s="111" t="str">
        <f t="shared" si="147"/>
        <v/>
      </c>
      <c r="DK181" s="112" t="str">
        <f t="shared" si="148"/>
        <v/>
      </c>
      <c r="DL181" s="386" t="str">
        <f t="shared" si="149"/>
        <v/>
      </c>
      <c r="DM181" s="72" t="str">
        <f>IF(OR($E181="",$G181=""),"",IF(AND($E$3=1),'Marks Entry 1st'!BA180,IF(AND($E$3=2),'Marks Entry 2nd'!BA180,IF(AND($E$3=3),'Marks Entry 3rd'!BA180,IF(AND($E$3=4),'Marks Entry 4th'!BA180,"")))))</f>
        <v/>
      </c>
      <c r="DN181" s="72" t="str">
        <f>IF(OR($E181="",$G181=""),"",IF(AND($E$3=1),'Marks Entry 1st'!BB180,IF(AND($E$3=2),'Marks Entry 2nd'!BB180,IF(AND($E$3=3),'Marks Entry 3rd'!BB180,IF(AND($E$3=4),'Marks Entry 4th'!BB180,"")))))</f>
        <v/>
      </c>
      <c r="DO181" s="328" t="str">
        <f t="shared" si="150"/>
        <v/>
      </c>
      <c r="DP181" s="73"/>
      <c r="DW181" s="75">
        <f>IF(AND($E$3=1),'Marks Entry 1st'!I180,IF(AND($E$3=2),'Marks Entry 2nd'!I180,IF(AND($E$3=3),'Marks Entry 3rd'!I180,IF(AND($E$3=4),'Marks Entry 4th'!I180,""))))</f>
        <v>0</v>
      </c>
    </row>
    <row r="182" spans="1:127" ht="18.899999999999999" customHeight="1">
      <c r="A182" s="94">
        <v>175</v>
      </c>
      <c r="B182" s="94" t="str">
        <f>IF(OR(DW182=0,DW182=""),"",IF(AND($E$3=1),'Marks Entry 1st'!I181,IF(AND($E$3=2),'Marks Entry 2nd'!I181,IF(AND($E$3=3),'Marks Entry 3rd'!I181,IF(AND($E$3=4),'Marks Entry 4th'!I181,"")))))</f>
        <v/>
      </c>
      <c r="C182" s="95" t="str">
        <f>IF(OR(B182=0,B182=""),"",IF(AND($E$3=1),'Marks Entry 1st'!B181,IF(AND($E$3=2),'Marks Entry 2nd'!B181,IF(AND($E$3=3),'Marks Entry 3rd'!B181,IF(AND($E$3=4),'Marks Entry 4th'!B181,"")))))</f>
        <v/>
      </c>
      <c r="D182" s="95" t="str">
        <f>IF(OR(B182=0,B182=""),"",IF(AND($E$3=1),'Marks Entry 1st'!C181,IF(AND($E$3=2),'Marks Entry 2nd'!C181,IF(AND($E$3=3),'Marks Entry 3rd'!C181,IF(AND($E$3=4),'Marks Entry 4th'!C181,"")))))</f>
        <v/>
      </c>
      <c r="E182" s="96" t="str">
        <f>IF(OR(B182=0,B182=""),"",IF(AND($E$3=1),'Marks Entry 1st'!E181,IF(AND($E$3=2),'Marks Entry 2nd'!E181,IF(AND($E$3=3),'Marks Entry 3rd'!E181,IF(AND($E$3=4),'Marks Entry 4th'!E181,"")))))</f>
        <v/>
      </c>
      <c r="F182" s="95" t="str">
        <f>IF(OR(B182=0,B182=""),"",IF(AND($E$3=1),'Marks Entry 1st'!D181,IF(AND($E$3=2),'Marks Entry 2nd'!D181,IF(AND($E$3=3),'Marks Entry 3rd'!D181,IF(AND($E$3=4),'Marks Entry 4th'!D181,"")))))</f>
        <v/>
      </c>
      <c r="G182" s="90" t="str">
        <f>IF(OR(B182=0,B182=""),"",IF(AND($E$3=1),'Marks Entry 1st'!F181,IF(AND($E$3=2),'Marks Entry 2nd'!F181,IF(AND($E$3=3),'Marks Entry 3rd'!F181,IF(AND($E$3=4),'Marks Entry 4th'!F181,"")))))</f>
        <v/>
      </c>
      <c r="H182" s="90" t="str">
        <f>IF(OR(B182=0,B182=""),"",IF(AND($E$3=1),'Marks Entry 1st'!G181,IF(AND($E$3=2),'Marks Entry 2nd'!G181,IF(AND($E$3=3),'Marks Entry 3rd'!G181,IF(AND($E$3=4),'Marks Entry 4th'!G181,"")))))</f>
        <v/>
      </c>
      <c r="I182" s="90" t="str">
        <f>IF(OR(B182=0,B182=""),"",IF(AND($E$3=1),'Marks Entry 1st'!H181,IF(AND($E$3=2),'Marks Entry 2nd'!H181,IF(AND($E$3=3),'Marks Entry 3rd'!H181,IF(AND($E$3=4),'Marks Entry 4th'!H181,"")))))</f>
        <v/>
      </c>
      <c r="J182" s="379" t="str">
        <f>IF(OR(B182=0,B182=""),"",IF(AND($E$3=1),'Marks Entry 1st'!J181,IF(AND($E$3=2),'Marks Entry 2nd'!J181,IF(AND($E$3=3),'Marks Entry 3rd'!J181,IF(AND($E$3=4),'Marks Entry 4th'!J181,"")))))</f>
        <v/>
      </c>
      <c r="K182" s="379" t="str">
        <f>IF(OR(B182=0,B182=""),"",IF(AND($E$3=1),'Marks Entry 1st'!K181,IF(AND($E$3=2),'Marks Entry 2nd'!K181,IF(AND($E$3=3),'Marks Entry 3rd'!K181,IF(AND($E$3=4),'Marks Entry 4th'!K181,"")))))</f>
        <v/>
      </c>
      <c r="L182" s="180" t="str">
        <f>IF(OR($E182="",$G182=""),"",IF(AND($E$3=1),'Marks Entry 1st'!L181,IF(AND($E$3=2),'Marks Entry 2nd'!L181,IF(AND($E$3=3),'Marks Entry 3rd'!L181,IF(AND($E$3=4),'Marks Entry 4th'!L181,"")))))</f>
        <v/>
      </c>
      <c r="M182" s="180" t="str">
        <f>IF(OR($E182="",$G182=""),"",IF(AND($E$3=1),'Marks Entry 1st'!M181,IF(AND($E$3=2),'Marks Entry 2nd'!M181,IF(AND($E$3=3),'Marks Entry 3rd'!M181,IF(AND($E$3=4),'Marks Entry 4th'!M181,"")))))</f>
        <v/>
      </c>
      <c r="N182" s="87" t="str">
        <f t="shared" si="151"/>
        <v/>
      </c>
      <c r="O182" s="180" t="str">
        <f>IF(OR($E182="",$G182=""),"",IF(AND($E$3=1),'Marks Entry 1st'!N181,IF(AND($E$3=2),'Marks Entry 2nd'!N181,IF(AND($E$3=3),'Marks Entry 3rd'!N181,IF(AND($E$3=4),'Marks Entry 4th'!N181,"")))))</f>
        <v/>
      </c>
      <c r="P182" s="180" t="str">
        <f>IF(OR($E182="",$G182=""),"",IF(AND($E$3=1),'Marks Entry 1st'!O181,IF(AND($E$3=2),'Marks Entry 2nd'!O181,IF(AND($E$3=3),'Marks Entry 3rd'!O181,IF(AND($E$3=4),'Marks Entry 4th'!O181,"")))))</f>
        <v/>
      </c>
      <c r="Q182" s="180" t="str">
        <f>IF(OR($E182="",$G182=""),"",IF(AND($E$3=1),'Marks Entry 1st'!P181,IF(AND($E$3=2),'Marks Entry 2nd'!P181,IF(AND($E$3=3),'Marks Entry 3rd'!P181,IF(AND($E$3=4),'Marks Entry 4th'!P181,"")))))</f>
        <v/>
      </c>
      <c r="R182" s="91" t="str">
        <f t="shared" si="152"/>
        <v/>
      </c>
      <c r="S182" s="87">
        <f t="shared" si="153"/>
        <v>0</v>
      </c>
      <c r="T182" s="93" t="str">
        <f>IF(OR($E182="",$G182=""),"",IF(AND($E$3=1),'Marks Entry 1st'!Q181,IF(AND($E$3=2),'Marks Entry 2nd'!Q181,IF(AND($E$3=3),'Marks Entry 3rd'!Q181,IF(AND($E$3=4),'Marks Entry 4th'!Q181,"")))))</f>
        <v/>
      </c>
      <c r="U182" s="93" t="str">
        <f>IF(OR($E182="",$G182=""),"",IF(AND($E$3=1),'Marks Entry 1st'!R181,IF(AND($E$3=2),'Marks Entry 2nd'!R181,IF(AND($E$3=3),'Marks Entry 3rd'!R181,IF(AND($E$3=4),'Marks Entry 4th'!R181,"")))))</f>
        <v/>
      </c>
      <c r="V182" s="93" t="str">
        <f>IF(OR($E182="",$G182=""),"",IF(AND($E$3=1),'Marks Entry 1st'!S181,IF(AND($E$3=2),'Marks Entry 2nd'!S181,IF(AND($E$3=3),'Marks Entry 3rd'!S181,IF(AND($E$3=4),'Marks Entry 4th'!S181,"")))))</f>
        <v/>
      </c>
      <c r="W182" s="92" t="str">
        <f t="shared" si="154"/>
        <v/>
      </c>
      <c r="X182" s="87" t="str">
        <f t="shared" si="155"/>
        <v/>
      </c>
      <c r="Y182" s="144">
        <f t="shared" si="156"/>
        <v>0</v>
      </c>
      <c r="Z182" s="144" t="str">
        <f t="shared" si="157"/>
        <v/>
      </c>
      <c r="AA182" s="144" t="str">
        <f t="shared" si="130"/>
        <v/>
      </c>
      <c r="AB182" s="144" t="str">
        <f t="shared" si="158"/>
        <v/>
      </c>
      <c r="AC182" s="144" t="str">
        <f t="shared" si="131"/>
        <v/>
      </c>
      <c r="AD182" s="148" t="str">
        <f t="shared" si="132"/>
        <v/>
      </c>
      <c r="AE182" s="180" t="str">
        <f>IF(OR($E182="",$G182=""),"",IF(AND($E$3=1),'Marks Entry 1st'!T181,IF(AND($E$3=2),'Marks Entry 2nd'!T181,IF(AND($E$3=3),'Marks Entry 3rd'!T181,IF(AND($E$3=4),'Marks Entry 4th'!T181,"")))))</f>
        <v/>
      </c>
      <c r="AF182" s="180" t="str">
        <f>IF(OR($E182="",$G182=""),"",IF(AND($E$3=1),'Marks Entry 1st'!U181,IF(AND($E$3=2),'Marks Entry 2nd'!U181,IF(AND($E$3=3),'Marks Entry 3rd'!U181,IF(AND($E$3=4),'Marks Entry 4th'!U181,"")))))</f>
        <v/>
      </c>
      <c r="AG182" s="87" t="str">
        <f t="shared" si="159"/>
        <v/>
      </c>
      <c r="AH182" s="180" t="str">
        <f>IF(OR($E182="",$G182=""),"",IF(AND($E$3=1),'Marks Entry 1st'!V181,IF(AND($E$3=2),'Marks Entry 2nd'!V181,IF(AND($E$3=3),'Marks Entry 3rd'!V181,IF(AND($E$3=4),'Marks Entry 4th'!V181,"")))))</f>
        <v/>
      </c>
      <c r="AI182" s="180" t="str">
        <f>IF(OR($E182="",$G182=""),"",IF(AND($E$3=1),'Marks Entry 1st'!W181,IF(AND($E$3=2),'Marks Entry 2nd'!W181,IF(AND($E$3=3),'Marks Entry 3rd'!W181,IF(AND($E$3=4),'Marks Entry 4th'!W181,"")))))</f>
        <v/>
      </c>
      <c r="AJ182" s="180" t="str">
        <f>IF(OR($E182="",$G182=""),"",IF(AND($E$3=1),'Marks Entry 1st'!X181,IF(AND($E$3=2),'Marks Entry 2nd'!X181,IF(AND($E$3=3),'Marks Entry 3rd'!X181,IF(AND($E$3=4),'Marks Entry 4th'!X181,"")))))</f>
        <v/>
      </c>
      <c r="AK182" s="91" t="str">
        <f t="shared" si="160"/>
        <v/>
      </c>
      <c r="AL182" s="87">
        <f t="shared" si="161"/>
        <v>0</v>
      </c>
      <c r="AM182" s="93" t="str">
        <f>IF(OR($E182="",$G182=""),"",IF(AND($E$3=1),'Marks Entry 1st'!Y181,IF(AND($E$3=2),'Marks Entry 2nd'!Y181,IF(AND($E$3=3),'Marks Entry 3rd'!Y181,IF(AND($E$3=4),'Marks Entry 4th'!Y181,"")))))</f>
        <v/>
      </c>
      <c r="AN182" s="93" t="str">
        <f>IF(OR($E182="",$G182=""),"",IF(AND($E$3=1),'Marks Entry 1st'!Z181,IF(AND($E$3=2),'Marks Entry 2nd'!Z181,IF(AND($E$3=3),'Marks Entry 3rd'!Z181,IF(AND($E$3=4),'Marks Entry 4th'!Z181,"")))))</f>
        <v/>
      </c>
      <c r="AO182" s="93" t="str">
        <f>IF(OR($E182="",$G182=""),"",IF(AND($E$3=1),'Marks Entry 1st'!AA181,IF(AND($E$3=2),'Marks Entry 2nd'!AA181,IF(AND($E$3=3),'Marks Entry 3rd'!AA181,IF(AND($E$3=4),'Marks Entry 4th'!AA181,"")))))</f>
        <v/>
      </c>
      <c r="AP182" s="92" t="str">
        <f t="shared" si="162"/>
        <v/>
      </c>
      <c r="AQ182" s="87" t="str">
        <f t="shared" si="163"/>
        <v/>
      </c>
      <c r="AR182" s="144">
        <f t="shared" si="164"/>
        <v>0</v>
      </c>
      <c r="AS182" s="144" t="str">
        <f t="shared" si="165"/>
        <v/>
      </c>
      <c r="AT182" s="144" t="str">
        <f t="shared" si="133"/>
        <v/>
      </c>
      <c r="AU182" s="144" t="str">
        <f t="shared" si="166"/>
        <v/>
      </c>
      <c r="AV182" s="144" t="str">
        <f t="shared" si="134"/>
        <v/>
      </c>
      <c r="AW182" s="148" t="str">
        <f t="shared" si="135"/>
        <v/>
      </c>
      <c r="AX182" s="180" t="str">
        <f>IF(OR($E182="",$G182=""),"",IF(AND($E$3=1),'Marks Entry 1st'!AB181,IF(AND($E$3=2),'Marks Entry 2nd'!AB181,IF(AND($E$3=3),'Marks Entry 3rd'!AB181,IF(AND($E$3=4),'Marks Entry 4th'!AB181,"")))))</f>
        <v/>
      </c>
      <c r="AY182" s="180" t="str">
        <f>IF(OR($E182="",$G182=""),"",IF(AND($E$3=1),'Marks Entry 1st'!AC181,IF(AND($E$3=2),'Marks Entry 2nd'!AC181,IF(AND($E$3=3),'Marks Entry 3rd'!AC181,IF(AND($E$3=4),'Marks Entry 4th'!AC181,"")))))</f>
        <v/>
      </c>
      <c r="AZ182" s="87" t="str">
        <f t="shared" si="167"/>
        <v/>
      </c>
      <c r="BA182" s="180" t="str">
        <f>IF(OR($E182="",$G182=""),"",IF(AND($E$3=1),'Marks Entry 1st'!AD181,IF(AND($E$3=2),'Marks Entry 2nd'!AD181,IF(AND($E$3=3),'Marks Entry 3rd'!AD181,IF(AND($E$3=4),'Marks Entry 4th'!AD181,"")))))</f>
        <v/>
      </c>
      <c r="BB182" s="180" t="str">
        <f>IF(OR($E182="",$G182=""),"",IF(AND($E$3=1),'Marks Entry 1st'!AE181,IF(AND($E$3=2),'Marks Entry 2nd'!AE181,IF(AND($E$3=3),'Marks Entry 3rd'!AE181,IF(AND($E$3=4),'Marks Entry 4th'!AE181,"")))))</f>
        <v/>
      </c>
      <c r="BC182" s="180" t="str">
        <f>IF(OR($E182="",$G182=""),"",IF(AND($E$3=1),'Marks Entry 1st'!AF181,IF(AND($E$3=2),'Marks Entry 2nd'!AF181,IF(AND($E$3=3),'Marks Entry 3rd'!AF181,IF(AND($E$3=4),'Marks Entry 4th'!AF181,"")))))</f>
        <v/>
      </c>
      <c r="BD182" s="91" t="str">
        <f t="shared" si="168"/>
        <v/>
      </c>
      <c r="BE182" s="87">
        <f t="shared" si="169"/>
        <v>0</v>
      </c>
      <c r="BF182" s="93" t="str">
        <f>IF(OR($E182="",$G182=""),"",IF(AND($E$3=1),'Marks Entry 1st'!AG181,IF(AND($E$3=2),'Marks Entry 2nd'!AG181,IF(AND($E$3=3),'Marks Entry 3rd'!AG181,IF(AND($E$3=4),'Marks Entry 4th'!AG181,"")))))</f>
        <v/>
      </c>
      <c r="BG182" s="93" t="str">
        <f>IF(OR($E182="",$G182=""),"",IF(AND($E$3=1),'Marks Entry 1st'!AH181,IF(AND($E$3=2),'Marks Entry 2nd'!AH181,IF(AND($E$3=3),'Marks Entry 3rd'!AH181,IF(AND($E$3=4),'Marks Entry 4th'!AH181,"")))))</f>
        <v/>
      </c>
      <c r="BH182" s="93" t="str">
        <f>IF(OR($E182="",$G182=""),"",IF(AND($E$3=1),'Marks Entry 1st'!AI181,IF(AND($E$3=2),'Marks Entry 2nd'!AI181,IF(AND($E$3=3),'Marks Entry 3rd'!AI181,IF(AND($E$3=4),'Marks Entry 4th'!AI181,"")))))</f>
        <v/>
      </c>
      <c r="BI182" s="92" t="str">
        <f t="shared" si="170"/>
        <v/>
      </c>
      <c r="BJ182" s="87" t="str">
        <f t="shared" si="171"/>
        <v/>
      </c>
      <c r="BK182" s="144">
        <f t="shared" si="172"/>
        <v>0</v>
      </c>
      <c r="BL182" s="144" t="str">
        <f t="shared" si="173"/>
        <v/>
      </c>
      <c r="BM182" s="144" t="str">
        <f t="shared" si="136"/>
        <v/>
      </c>
      <c r="BN182" s="144" t="str">
        <f t="shared" si="174"/>
        <v/>
      </c>
      <c r="BO182" s="144" t="str">
        <f t="shared" si="137"/>
        <v/>
      </c>
      <c r="BP182" s="148" t="str">
        <f t="shared" si="138"/>
        <v/>
      </c>
      <c r="BQ182" s="180" t="str">
        <f>IF(OR($E182="",$G182=""),"",IF(AND($E$3=1),'Marks Entry 1st'!AJ181,IF(AND($E$3=2),'Marks Entry 2nd'!AJ181,IF(AND($E$3=3),'Marks Entry 3rd'!AJ181,IF(AND($E$3=4),'Marks Entry 4th'!AJ181,"")))))</f>
        <v/>
      </c>
      <c r="BR182" s="180" t="str">
        <f>IF(OR($E182="",$G182=""),"",IF(AND($E$3=1),'Marks Entry 1st'!AK181,IF(AND($E$3=2),'Marks Entry 2nd'!AK181,IF(AND($E$3=3),'Marks Entry 3rd'!AK181,IF(AND($E$3=4),'Marks Entry 4th'!AK181,"")))))</f>
        <v/>
      </c>
      <c r="BS182" s="87" t="str">
        <f t="shared" si="175"/>
        <v/>
      </c>
      <c r="BT182" s="180" t="str">
        <f>IF(OR($E182="",$G182=""),"",IF(AND($E$3=1),'Marks Entry 1st'!AL181,IF(AND($E$3=2),'Marks Entry 2nd'!AL181,IF(AND($E$3=3),'Marks Entry 3rd'!AL181,IF(AND($E$3=4),'Marks Entry 4th'!AL181,"")))))</f>
        <v/>
      </c>
      <c r="BU182" s="180" t="str">
        <f>IF(OR($E182="",$G182=""),"",IF(AND($E$3=1),'Marks Entry 1st'!AM181,IF(AND($E$3=2),'Marks Entry 2nd'!AM181,IF(AND($E$3=3),'Marks Entry 3rd'!AM181,IF(AND($E$3=4),'Marks Entry 4th'!AM181,"")))))</f>
        <v/>
      </c>
      <c r="BV182" s="180" t="str">
        <f>IF(OR($E182="",$G182=""),"",IF(AND($E$3=1),'Marks Entry 1st'!AN181,IF(AND($E$3=2),'Marks Entry 2nd'!AN181,IF(AND($E$3=3),'Marks Entry 3rd'!AN181,IF(AND($E$3=4),'Marks Entry 4th'!AN181,"")))))</f>
        <v/>
      </c>
      <c r="BW182" s="91" t="str">
        <f t="shared" si="176"/>
        <v/>
      </c>
      <c r="BX182" s="87">
        <f t="shared" si="177"/>
        <v>0</v>
      </c>
      <c r="BY182" s="93" t="str">
        <f>IF(OR($E182="",$G182=""),"",IF(AND($E$3=1),'Marks Entry 1st'!AO181,IF(AND($E$3=2),'Marks Entry 2nd'!AO181,IF(AND($E$3=3),'Marks Entry 3rd'!AO181,IF(AND($E$3=4),'Marks Entry 4th'!AO181,"")))))</f>
        <v/>
      </c>
      <c r="BZ182" s="93" t="str">
        <f>IF(OR($E182="",$G182=""),"",IF(AND($E$3=1),'Marks Entry 1st'!AP181,IF(AND($E$3=2),'Marks Entry 2nd'!AP181,IF(AND($E$3=3),'Marks Entry 3rd'!AP181,IF(AND($E$3=4),'Marks Entry 4th'!AP181,"")))))</f>
        <v/>
      </c>
      <c r="CA182" s="93" t="str">
        <f>IF(OR($E182="",$G182=""),"",IF(AND($E$3=1),'Marks Entry 1st'!AQ181,IF(AND($E$3=2),'Marks Entry 2nd'!AQ181,IF(AND($E$3=3),'Marks Entry 3rd'!AQ181,IF(AND($E$3=4),'Marks Entry 4th'!AQ181,"")))))</f>
        <v/>
      </c>
      <c r="CB182" s="92" t="str">
        <f t="shared" si="178"/>
        <v/>
      </c>
      <c r="CC182" s="87" t="str">
        <f t="shared" si="179"/>
        <v/>
      </c>
      <c r="CD182" s="144">
        <f t="shared" si="180"/>
        <v>0</v>
      </c>
      <c r="CE182" s="144" t="str">
        <f t="shared" si="181"/>
        <v/>
      </c>
      <c r="CF182" s="144" t="str">
        <f t="shared" si="139"/>
        <v/>
      </c>
      <c r="CG182" s="144" t="str">
        <f t="shared" si="182"/>
        <v/>
      </c>
      <c r="CH182" s="144" t="str">
        <f t="shared" si="140"/>
        <v/>
      </c>
      <c r="CI182" s="148" t="str">
        <f t="shared" si="141"/>
        <v/>
      </c>
      <c r="CJ182" s="380" t="str">
        <f>IF(OR($E182="",$G182=""),"",IF(AND($E$3=1),'Marks Entry 1st'!AR181,IF(AND($E$3=2),'Marks Entry 2nd'!AR181,IF(AND($E$3=3),'Marks Entry 3rd'!AR181,IF(AND($E$3=4),'Marks Entry 4th'!AR181,"")))))</f>
        <v/>
      </c>
      <c r="CK182" s="380" t="str">
        <f>IF(OR($E182="",$G182=""),"",IF(AND($E$3=1),'Marks Entry 1st'!AS181,IF(AND($E$3=2),'Marks Entry 2nd'!AS181,IF(AND($E$3=3),'Marks Entry 3rd'!AS181,IF(AND($E$3=4),'Marks Entry 4th'!AS181,"")))))</f>
        <v/>
      </c>
      <c r="CL182" s="380" t="str">
        <f>IF(OR($E182="",$G182=""),"",IF(AND($E$3=1),'Marks Entry 1st'!AT181,IF(AND($E$3=2),'Marks Entry 2nd'!AT181,IF(AND($E$3=3),'Marks Entry 3rd'!AT181,IF(AND($E$3=4),'Marks Entry 4th'!AT181,"")))))</f>
        <v/>
      </c>
      <c r="CM182" s="181" t="str">
        <f t="shared" si="183"/>
        <v/>
      </c>
      <c r="CN182" s="182">
        <f t="shared" si="184"/>
        <v>0</v>
      </c>
      <c r="CO182" s="182" t="str">
        <f t="shared" si="185"/>
        <v/>
      </c>
      <c r="CP182" s="182" t="str">
        <f t="shared" si="186"/>
        <v/>
      </c>
      <c r="CQ182" s="147" t="str">
        <f t="shared" si="142"/>
        <v/>
      </c>
      <c r="CR182" s="380" t="str">
        <f>IF(OR($E182="",$G182=""),"",IF(AND($E$3=1),'Marks Entry 1st'!AU181,IF(AND($E$3=2),'Marks Entry 2nd'!AU181,IF(AND($E$3=3),'Marks Entry 3rd'!AU181,IF(AND($E$3=4),'Marks Entry 4th'!AU181,"")))))</f>
        <v/>
      </c>
      <c r="CS182" s="380" t="str">
        <f>IF(OR($E182="",$G182=""),"",IF(AND($E$3=1),'Marks Entry 1st'!AV181,IF(AND($E$3=2),'Marks Entry 2nd'!AV181,IF(AND($E$3=3),'Marks Entry 3rd'!AV181,IF(AND($E$3=4),'Marks Entry 4th'!AV181,"")))))</f>
        <v/>
      </c>
      <c r="CT182" s="380" t="str">
        <f>IF(OR($E182="",$G182=""),"",IF(AND($E$3=1),'Marks Entry 1st'!AW181,IF(AND($E$3=2),'Marks Entry 2nd'!AW181,IF(AND($E$3=3),'Marks Entry 3rd'!AW181,IF(AND($E$3=4),'Marks Entry 4th'!AW181,"")))))</f>
        <v/>
      </c>
      <c r="CU182" s="181" t="str">
        <f t="shared" si="187"/>
        <v/>
      </c>
      <c r="CV182" s="182">
        <f t="shared" si="188"/>
        <v>0</v>
      </c>
      <c r="CW182" s="182" t="str">
        <f t="shared" si="189"/>
        <v/>
      </c>
      <c r="CX182" s="182" t="str">
        <f t="shared" si="190"/>
        <v/>
      </c>
      <c r="CY182" s="147" t="str">
        <f t="shared" si="143"/>
        <v/>
      </c>
      <c r="CZ182" s="380" t="str">
        <f>IF(OR($E182="",$G182=""),"",IF(AND($E$3=1),'Marks Entry 1st'!AX181,IF(AND($E$3=2),'Marks Entry 2nd'!AX181,IF(AND($E$3=3),'Marks Entry 3rd'!AX181,IF(AND($E$3=4),'Marks Entry 4th'!AX181,"")))))</f>
        <v/>
      </c>
      <c r="DA182" s="380" t="str">
        <f>IF(OR($E182="",$G182=""),"",IF(AND($E$3=1),'Marks Entry 1st'!AY181,IF(AND($E$3=2),'Marks Entry 2nd'!AY181,IF(AND($E$3=3),'Marks Entry 3rd'!AY181,IF(AND($E$3=4),'Marks Entry 4th'!AY181,"")))))</f>
        <v/>
      </c>
      <c r="DB182" s="380" t="str">
        <f>IF(OR($E182="",$G182=""),"",IF(AND($E$3=1),'Marks Entry 1st'!AZ181,IF(AND($E$3=2),'Marks Entry 2nd'!AZ181,IF(AND($E$3=3),'Marks Entry 3rd'!AZ181,IF(AND($E$3=4),'Marks Entry 4th'!AZ181,"")))))</f>
        <v/>
      </c>
      <c r="DC182" s="181" t="str">
        <f t="shared" si="191"/>
        <v/>
      </c>
      <c r="DD182" s="182">
        <f t="shared" si="192"/>
        <v>0</v>
      </c>
      <c r="DE182" s="182" t="str">
        <f t="shared" si="193"/>
        <v/>
      </c>
      <c r="DF182" s="182" t="str">
        <f t="shared" si="194"/>
        <v/>
      </c>
      <c r="DG182" s="147" t="str">
        <f t="shared" si="144"/>
        <v/>
      </c>
      <c r="DH182" s="104" t="str">
        <f t="shared" si="145"/>
        <v/>
      </c>
      <c r="DI182" s="105" t="str">
        <f t="shared" si="146"/>
        <v/>
      </c>
      <c r="DJ182" s="111" t="str">
        <f t="shared" si="147"/>
        <v/>
      </c>
      <c r="DK182" s="112" t="str">
        <f t="shared" si="148"/>
        <v/>
      </c>
      <c r="DL182" s="386" t="str">
        <f t="shared" si="149"/>
        <v/>
      </c>
      <c r="DM182" s="72" t="str">
        <f>IF(OR($E182="",$G182=""),"",IF(AND($E$3=1),'Marks Entry 1st'!BA181,IF(AND($E$3=2),'Marks Entry 2nd'!BA181,IF(AND($E$3=3),'Marks Entry 3rd'!BA181,IF(AND($E$3=4),'Marks Entry 4th'!BA181,"")))))</f>
        <v/>
      </c>
      <c r="DN182" s="72" t="str">
        <f>IF(OR($E182="",$G182=""),"",IF(AND($E$3=1),'Marks Entry 1st'!BB181,IF(AND($E$3=2),'Marks Entry 2nd'!BB181,IF(AND($E$3=3),'Marks Entry 3rd'!BB181,IF(AND($E$3=4),'Marks Entry 4th'!BB181,"")))))</f>
        <v/>
      </c>
      <c r="DO182" s="328" t="str">
        <f t="shared" si="150"/>
        <v/>
      </c>
      <c r="DP182" s="73"/>
      <c r="DW182" s="75">
        <f>IF(AND($E$3=1),'Marks Entry 1st'!I181,IF(AND($E$3=2),'Marks Entry 2nd'!I181,IF(AND($E$3=3),'Marks Entry 3rd'!I181,IF(AND($E$3=4),'Marks Entry 4th'!I181,""))))</f>
        <v>0</v>
      </c>
    </row>
    <row r="183" spans="1:127" ht="18.899999999999999" customHeight="1">
      <c r="A183" s="94">
        <v>176</v>
      </c>
      <c r="B183" s="94" t="str">
        <f>IF(OR(DW183=0,DW183=""),"",IF(AND($E$3=1),'Marks Entry 1st'!I182,IF(AND($E$3=2),'Marks Entry 2nd'!I182,IF(AND($E$3=3),'Marks Entry 3rd'!I182,IF(AND($E$3=4),'Marks Entry 4th'!I182,"")))))</f>
        <v/>
      </c>
      <c r="C183" s="95" t="str">
        <f>IF(OR(B183=0,B183=""),"",IF(AND($E$3=1),'Marks Entry 1st'!B182,IF(AND($E$3=2),'Marks Entry 2nd'!B182,IF(AND($E$3=3),'Marks Entry 3rd'!B182,IF(AND($E$3=4),'Marks Entry 4th'!B182,"")))))</f>
        <v/>
      </c>
      <c r="D183" s="95" t="str">
        <f>IF(OR(B183=0,B183=""),"",IF(AND($E$3=1),'Marks Entry 1st'!C182,IF(AND($E$3=2),'Marks Entry 2nd'!C182,IF(AND($E$3=3),'Marks Entry 3rd'!C182,IF(AND($E$3=4),'Marks Entry 4th'!C182,"")))))</f>
        <v/>
      </c>
      <c r="E183" s="96" t="str">
        <f>IF(OR(B183=0,B183=""),"",IF(AND($E$3=1),'Marks Entry 1st'!E182,IF(AND($E$3=2),'Marks Entry 2nd'!E182,IF(AND($E$3=3),'Marks Entry 3rd'!E182,IF(AND($E$3=4),'Marks Entry 4th'!E182,"")))))</f>
        <v/>
      </c>
      <c r="F183" s="95" t="str">
        <f>IF(OR(B183=0,B183=""),"",IF(AND($E$3=1),'Marks Entry 1st'!D182,IF(AND($E$3=2),'Marks Entry 2nd'!D182,IF(AND($E$3=3),'Marks Entry 3rd'!D182,IF(AND($E$3=4),'Marks Entry 4th'!D182,"")))))</f>
        <v/>
      </c>
      <c r="G183" s="90" t="str">
        <f>IF(OR(B183=0,B183=""),"",IF(AND($E$3=1),'Marks Entry 1st'!F182,IF(AND($E$3=2),'Marks Entry 2nd'!F182,IF(AND($E$3=3),'Marks Entry 3rd'!F182,IF(AND($E$3=4),'Marks Entry 4th'!F182,"")))))</f>
        <v/>
      </c>
      <c r="H183" s="90" t="str">
        <f>IF(OR(B183=0,B183=""),"",IF(AND($E$3=1),'Marks Entry 1st'!G182,IF(AND($E$3=2),'Marks Entry 2nd'!G182,IF(AND($E$3=3),'Marks Entry 3rd'!G182,IF(AND($E$3=4),'Marks Entry 4th'!G182,"")))))</f>
        <v/>
      </c>
      <c r="I183" s="90" t="str">
        <f>IF(OR(B183=0,B183=""),"",IF(AND($E$3=1),'Marks Entry 1st'!H182,IF(AND($E$3=2),'Marks Entry 2nd'!H182,IF(AND($E$3=3),'Marks Entry 3rd'!H182,IF(AND($E$3=4),'Marks Entry 4th'!H182,"")))))</f>
        <v/>
      </c>
      <c r="J183" s="379" t="str">
        <f>IF(OR(B183=0,B183=""),"",IF(AND($E$3=1),'Marks Entry 1st'!J182,IF(AND($E$3=2),'Marks Entry 2nd'!J182,IF(AND($E$3=3),'Marks Entry 3rd'!J182,IF(AND($E$3=4),'Marks Entry 4th'!J182,"")))))</f>
        <v/>
      </c>
      <c r="K183" s="379" t="str">
        <f>IF(OR(B183=0,B183=""),"",IF(AND($E$3=1),'Marks Entry 1st'!K182,IF(AND($E$3=2),'Marks Entry 2nd'!K182,IF(AND($E$3=3),'Marks Entry 3rd'!K182,IF(AND($E$3=4),'Marks Entry 4th'!K182,"")))))</f>
        <v/>
      </c>
      <c r="L183" s="180" t="str">
        <f>IF(OR($E183="",$G183=""),"",IF(AND($E$3=1),'Marks Entry 1st'!L182,IF(AND($E$3=2),'Marks Entry 2nd'!L182,IF(AND($E$3=3),'Marks Entry 3rd'!L182,IF(AND($E$3=4),'Marks Entry 4th'!L182,"")))))</f>
        <v/>
      </c>
      <c r="M183" s="180" t="str">
        <f>IF(OR($E183="",$G183=""),"",IF(AND($E$3=1),'Marks Entry 1st'!M182,IF(AND($E$3=2),'Marks Entry 2nd'!M182,IF(AND($E$3=3),'Marks Entry 3rd'!M182,IF(AND($E$3=4),'Marks Entry 4th'!M182,"")))))</f>
        <v/>
      </c>
      <c r="N183" s="87" t="str">
        <f t="shared" si="151"/>
        <v/>
      </c>
      <c r="O183" s="180" t="str">
        <f>IF(OR($E183="",$G183=""),"",IF(AND($E$3=1),'Marks Entry 1st'!N182,IF(AND($E$3=2),'Marks Entry 2nd'!N182,IF(AND($E$3=3),'Marks Entry 3rd'!N182,IF(AND($E$3=4),'Marks Entry 4th'!N182,"")))))</f>
        <v/>
      </c>
      <c r="P183" s="180" t="str">
        <f>IF(OR($E183="",$G183=""),"",IF(AND($E$3=1),'Marks Entry 1st'!O182,IF(AND($E$3=2),'Marks Entry 2nd'!O182,IF(AND($E$3=3),'Marks Entry 3rd'!O182,IF(AND($E$3=4),'Marks Entry 4th'!O182,"")))))</f>
        <v/>
      </c>
      <c r="Q183" s="180" t="str">
        <f>IF(OR($E183="",$G183=""),"",IF(AND($E$3=1),'Marks Entry 1st'!P182,IF(AND($E$3=2),'Marks Entry 2nd'!P182,IF(AND($E$3=3),'Marks Entry 3rd'!P182,IF(AND($E$3=4),'Marks Entry 4th'!P182,"")))))</f>
        <v/>
      </c>
      <c r="R183" s="91" t="str">
        <f t="shared" si="152"/>
        <v/>
      </c>
      <c r="S183" s="87">
        <f t="shared" si="153"/>
        <v>0</v>
      </c>
      <c r="T183" s="93" t="str">
        <f>IF(OR($E183="",$G183=""),"",IF(AND($E$3=1),'Marks Entry 1st'!Q182,IF(AND($E$3=2),'Marks Entry 2nd'!Q182,IF(AND($E$3=3),'Marks Entry 3rd'!Q182,IF(AND($E$3=4),'Marks Entry 4th'!Q182,"")))))</f>
        <v/>
      </c>
      <c r="U183" s="93" t="str">
        <f>IF(OR($E183="",$G183=""),"",IF(AND($E$3=1),'Marks Entry 1st'!R182,IF(AND($E$3=2),'Marks Entry 2nd'!R182,IF(AND($E$3=3),'Marks Entry 3rd'!R182,IF(AND($E$3=4),'Marks Entry 4th'!R182,"")))))</f>
        <v/>
      </c>
      <c r="V183" s="93" t="str">
        <f>IF(OR($E183="",$G183=""),"",IF(AND($E$3=1),'Marks Entry 1st'!S182,IF(AND($E$3=2),'Marks Entry 2nd'!S182,IF(AND($E$3=3),'Marks Entry 3rd'!S182,IF(AND($E$3=4),'Marks Entry 4th'!S182,"")))))</f>
        <v/>
      </c>
      <c r="W183" s="92" t="str">
        <f t="shared" si="154"/>
        <v/>
      </c>
      <c r="X183" s="87" t="str">
        <f t="shared" si="155"/>
        <v/>
      </c>
      <c r="Y183" s="144">
        <f t="shared" si="156"/>
        <v>0</v>
      </c>
      <c r="Z183" s="144" t="str">
        <f t="shared" si="157"/>
        <v/>
      </c>
      <c r="AA183" s="144" t="str">
        <f t="shared" si="130"/>
        <v/>
      </c>
      <c r="AB183" s="144" t="str">
        <f t="shared" si="158"/>
        <v/>
      </c>
      <c r="AC183" s="144" t="str">
        <f t="shared" si="131"/>
        <v/>
      </c>
      <c r="AD183" s="148" t="str">
        <f t="shared" si="132"/>
        <v/>
      </c>
      <c r="AE183" s="180" t="str">
        <f>IF(OR($E183="",$G183=""),"",IF(AND($E$3=1),'Marks Entry 1st'!T182,IF(AND($E$3=2),'Marks Entry 2nd'!T182,IF(AND($E$3=3),'Marks Entry 3rd'!T182,IF(AND($E$3=4),'Marks Entry 4th'!T182,"")))))</f>
        <v/>
      </c>
      <c r="AF183" s="180" t="str">
        <f>IF(OR($E183="",$G183=""),"",IF(AND($E$3=1),'Marks Entry 1st'!U182,IF(AND($E$3=2),'Marks Entry 2nd'!U182,IF(AND($E$3=3),'Marks Entry 3rd'!U182,IF(AND($E$3=4),'Marks Entry 4th'!U182,"")))))</f>
        <v/>
      </c>
      <c r="AG183" s="87" t="str">
        <f t="shared" si="159"/>
        <v/>
      </c>
      <c r="AH183" s="180" t="str">
        <f>IF(OR($E183="",$G183=""),"",IF(AND($E$3=1),'Marks Entry 1st'!V182,IF(AND($E$3=2),'Marks Entry 2nd'!V182,IF(AND($E$3=3),'Marks Entry 3rd'!V182,IF(AND($E$3=4),'Marks Entry 4th'!V182,"")))))</f>
        <v/>
      </c>
      <c r="AI183" s="180" t="str">
        <f>IF(OR($E183="",$G183=""),"",IF(AND($E$3=1),'Marks Entry 1st'!W182,IF(AND($E$3=2),'Marks Entry 2nd'!W182,IF(AND($E$3=3),'Marks Entry 3rd'!W182,IF(AND($E$3=4),'Marks Entry 4th'!W182,"")))))</f>
        <v/>
      </c>
      <c r="AJ183" s="180" t="str">
        <f>IF(OR($E183="",$G183=""),"",IF(AND($E$3=1),'Marks Entry 1st'!X182,IF(AND($E$3=2),'Marks Entry 2nd'!X182,IF(AND($E$3=3),'Marks Entry 3rd'!X182,IF(AND($E$3=4),'Marks Entry 4th'!X182,"")))))</f>
        <v/>
      </c>
      <c r="AK183" s="91" t="str">
        <f t="shared" si="160"/>
        <v/>
      </c>
      <c r="AL183" s="87">
        <f t="shared" si="161"/>
        <v>0</v>
      </c>
      <c r="AM183" s="93" t="str">
        <f>IF(OR($E183="",$G183=""),"",IF(AND($E$3=1),'Marks Entry 1st'!Y182,IF(AND($E$3=2),'Marks Entry 2nd'!Y182,IF(AND($E$3=3),'Marks Entry 3rd'!Y182,IF(AND($E$3=4),'Marks Entry 4th'!Y182,"")))))</f>
        <v/>
      </c>
      <c r="AN183" s="93" t="str">
        <f>IF(OR($E183="",$G183=""),"",IF(AND($E$3=1),'Marks Entry 1st'!Z182,IF(AND($E$3=2),'Marks Entry 2nd'!Z182,IF(AND($E$3=3),'Marks Entry 3rd'!Z182,IF(AND($E$3=4),'Marks Entry 4th'!Z182,"")))))</f>
        <v/>
      </c>
      <c r="AO183" s="93" t="str">
        <f>IF(OR($E183="",$G183=""),"",IF(AND($E$3=1),'Marks Entry 1st'!AA182,IF(AND($E$3=2),'Marks Entry 2nd'!AA182,IF(AND($E$3=3),'Marks Entry 3rd'!AA182,IF(AND($E$3=4),'Marks Entry 4th'!AA182,"")))))</f>
        <v/>
      </c>
      <c r="AP183" s="92" t="str">
        <f t="shared" si="162"/>
        <v/>
      </c>
      <c r="AQ183" s="87" t="str">
        <f t="shared" si="163"/>
        <v/>
      </c>
      <c r="AR183" s="144">
        <f t="shared" si="164"/>
        <v>0</v>
      </c>
      <c r="AS183" s="144" t="str">
        <f t="shared" si="165"/>
        <v/>
      </c>
      <c r="AT183" s="144" t="str">
        <f t="shared" si="133"/>
        <v/>
      </c>
      <c r="AU183" s="144" t="str">
        <f t="shared" si="166"/>
        <v/>
      </c>
      <c r="AV183" s="144" t="str">
        <f t="shared" si="134"/>
        <v/>
      </c>
      <c r="AW183" s="148" t="str">
        <f t="shared" si="135"/>
        <v/>
      </c>
      <c r="AX183" s="180" t="str">
        <f>IF(OR($E183="",$G183=""),"",IF(AND($E$3=1),'Marks Entry 1st'!AB182,IF(AND($E$3=2),'Marks Entry 2nd'!AB182,IF(AND($E$3=3),'Marks Entry 3rd'!AB182,IF(AND($E$3=4),'Marks Entry 4th'!AB182,"")))))</f>
        <v/>
      </c>
      <c r="AY183" s="180" t="str">
        <f>IF(OR($E183="",$G183=""),"",IF(AND($E$3=1),'Marks Entry 1st'!AC182,IF(AND($E$3=2),'Marks Entry 2nd'!AC182,IF(AND($E$3=3),'Marks Entry 3rd'!AC182,IF(AND($E$3=4),'Marks Entry 4th'!AC182,"")))))</f>
        <v/>
      </c>
      <c r="AZ183" s="87" t="str">
        <f t="shared" si="167"/>
        <v/>
      </c>
      <c r="BA183" s="180" t="str">
        <f>IF(OR($E183="",$G183=""),"",IF(AND($E$3=1),'Marks Entry 1st'!AD182,IF(AND($E$3=2),'Marks Entry 2nd'!AD182,IF(AND($E$3=3),'Marks Entry 3rd'!AD182,IF(AND($E$3=4),'Marks Entry 4th'!AD182,"")))))</f>
        <v/>
      </c>
      <c r="BB183" s="180" t="str">
        <f>IF(OR($E183="",$G183=""),"",IF(AND($E$3=1),'Marks Entry 1st'!AE182,IF(AND($E$3=2),'Marks Entry 2nd'!AE182,IF(AND($E$3=3),'Marks Entry 3rd'!AE182,IF(AND($E$3=4),'Marks Entry 4th'!AE182,"")))))</f>
        <v/>
      </c>
      <c r="BC183" s="180" t="str">
        <f>IF(OR($E183="",$G183=""),"",IF(AND($E$3=1),'Marks Entry 1st'!AF182,IF(AND($E$3=2),'Marks Entry 2nd'!AF182,IF(AND($E$3=3),'Marks Entry 3rd'!AF182,IF(AND($E$3=4),'Marks Entry 4th'!AF182,"")))))</f>
        <v/>
      </c>
      <c r="BD183" s="91" t="str">
        <f t="shared" si="168"/>
        <v/>
      </c>
      <c r="BE183" s="87">
        <f t="shared" si="169"/>
        <v>0</v>
      </c>
      <c r="BF183" s="93" t="str">
        <f>IF(OR($E183="",$G183=""),"",IF(AND($E$3=1),'Marks Entry 1st'!AG182,IF(AND($E$3=2),'Marks Entry 2nd'!AG182,IF(AND($E$3=3),'Marks Entry 3rd'!AG182,IF(AND($E$3=4),'Marks Entry 4th'!AG182,"")))))</f>
        <v/>
      </c>
      <c r="BG183" s="93" t="str">
        <f>IF(OR($E183="",$G183=""),"",IF(AND($E$3=1),'Marks Entry 1st'!AH182,IF(AND($E$3=2),'Marks Entry 2nd'!AH182,IF(AND($E$3=3),'Marks Entry 3rd'!AH182,IF(AND($E$3=4),'Marks Entry 4th'!AH182,"")))))</f>
        <v/>
      </c>
      <c r="BH183" s="93" t="str">
        <f>IF(OR($E183="",$G183=""),"",IF(AND($E$3=1),'Marks Entry 1st'!AI182,IF(AND($E$3=2),'Marks Entry 2nd'!AI182,IF(AND($E$3=3),'Marks Entry 3rd'!AI182,IF(AND($E$3=4),'Marks Entry 4th'!AI182,"")))))</f>
        <v/>
      </c>
      <c r="BI183" s="92" t="str">
        <f t="shared" si="170"/>
        <v/>
      </c>
      <c r="BJ183" s="87" t="str">
        <f t="shared" si="171"/>
        <v/>
      </c>
      <c r="BK183" s="144">
        <f t="shared" si="172"/>
        <v>0</v>
      </c>
      <c r="BL183" s="144" t="str">
        <f t="shared" si="173"/>
        <v/>
      </c>
      <c r="BM183" s="144" t="str">
        <f t="shared" si="136"/>
        <v/>
      </c>
      <c r="BN183" s="144" t="str">
        <f t="shared" si="174"/>
        <v/>
      </c>
      <c r="BO183" s="144" t="str">
        <f t="shared" si="137"/>
        <v/>
      </c>
      <c r="BP183" s="148" t="str">
        <f t="shared" si="138"/>
        <v/>
      </c>
      <c r="BQ183" s="180" t="str">
        <f>IF(OR($E183="",$G183=""),"",IF(AND($E$3=1),'Marks Entry 1st'!AJ182,IF(AND($E$3=2),'Marks Entry 2nd'!AJ182,IF(AND($E$3=3),'Marks Entry 3rd'!AJ182,IF(AND($E$3=4),'Marks Entry 4th'!AJ182,"")))))</f>
        <v/>
      </c>
      <c r="BR183" s="180" t="str">
        <f>IF(OR($E183="",$G183=""),"",IF(AND($E$3=1),'Marks Entry 1st'!AK182,IF(AND($E$3=2),'Marks Entry 2nd'!AK182,IF(AND($E$3=3),'Marks Entry 3rd'!AK182,IF(AND($E$3=4),'Marks Entry 4th'!AK182,"")))))</f>
        <v/>
      </c>
      <c r="BS183" s="87" t="str">
        <f t="shared" si="175"/>
        <v/>
      </c>
      <c r="BT183" s="180" t="str">
        <f>IF(OR($E183="",$G183=""),"",IF(AND($E$3=1),'Marks Entry 1st'!AL182,IF(AND($E$3=2),'Marks Entry 2nd'!AL182,IF(AND($E$3=3),'Marks Entry 3rd'!AL182,IF(AND($E$3=4),'Marks Entry 4th'!AL182,"")))))</f>
        <v/>
      </c>
      <c r="BU183" s="180" t="str">
        <f>IF(OR($E183="",$G183=""),"",IF(AND($E$3=1),'Marks Entry 1st'!AM182,IF(AND($E$3=2),'Marks Entry 2nd'!AM182,IF(AND($E$3=3),'Marks Entry 3rd'!AM182,IF(AND($E$3=4),'Marks Entry 4th'!AM182,"")))))</f>
        <v/>
      </c>
      <c r="BV183" s="180" t="str">
        <f>IF(OR($E183="",$G183=""),"",IF(AND($E$3=1),'Marks Entry 1st'!AN182,IF(AND($E$3=2),'Marks Entry 2nd'!AN182,IF(AND($E$3=3),'Marks Entry 3rd'!AN182,IF(AND($E$3=4),'Marks Entry 4th'!AN182,"")))))</f>
        <v/>
      </c>
      <c r="BW183" s="91" t="str">
        <f t="shared" si="176"/>
        <v/>
      </c>
      <c r="BX183" s="87">
        <f t="shared" si="177"/>
        <v>0</v>
      </c>
      <c r="BY183" s="93" t="str">
        <f>IF(OR($E183="",$G183=""),"",IF(AND($E$3=1),'Marks Entry 1st'!AO182,IF(AND($E$3=2),'Marks Entry 2nd'!AO182,IF(AND($E$3=3),'Marks Entry 3rd'!AO182,IF(AND($E$3=4),'Marks Entry 4th'!AO182,"")))))</f>
        <v/>
      </c>
      <c r="BZ183" s="93" t="str">
        <f>IF(OR($E183="",$G183=""),"",IF(AND($E$3=1),'Marks Entry 1st'!AP182,IF(AND($E$3=2),'Marks Entry 2nd'!AP182,IF(AND($E$3=3),'Marks Entry 3rd'!AP182,IF(AND($E$3=4),'Marks Entry 4th'!AP182,"")))))</f>
        <v/>
      </c>
      <c r="CA183" s="93" t="str">
        <f>IF(OR($E183="",$G183=""),"",IF(AND($E$3=1),'Marks Entry 1st'!AQ182,IF(AND($E$3=2),'Marks Entry 2nd'!AQ182,IF(AND($E$3=3),'Marks Entry 3rd'!AQ182,IF(AND($E$3=4),'Marks Entry 4th'!AQ182,"")))))</f>
        <v/>
      </c>
      <c r="CB183" s="92" t="str">
        <f t="shared" si="178"/>
        <v/>
      </c>
      <c r="CC183" s="87" t="str">
        <f t="shared" si="179"/>
        <v/>
      </c>
      <c r="CD183" s="144">
        <f t="shared" si="180"/>
        <v>0</v>
      </c>
      <c r="CE183" s="144" t="str">
        <f t="shared" si="181"/>
        <v/>
      </c>
      <c r="CF183" s="144" t="str">
        <f t="shared" si="139"/>
        <v/>
      </c>
      <c r="CG183" s="144" t="str">
        <f t="shared" si="182"/>
        <v/>
      </c>
      <c r="CH183" s="144" t="str">
        <f t="shared" si="140"/>
        <v/>
      </c>
      <c r="CI183" s="148" t="str">
        <f t="shared" si="141"/>
        <v/>
      </c>
      <c r="CJ183" s="380" t="str">
        <f>IF(OR($E183="",$G183=""),"",IF(AND($E$3=1),'Marks Entry 1st'!AR182,IF(AND($E$3=2),'Marks Entry 2nd'!AR182,IF(AND($E$3=3),'Marks Entry 3rd'!AR182,IF(AND($E$3=4),'Marks Entry 4th'!AR182,"")))))</f>
        <v/>
      </c>
      <c r="CK183" s="380" t="str">
        <f>IF(OR($E183="",$G183=""),"",IF(AND($E$3=1),'Marks Entry 1st'!AS182,IF(AND($E$3=2),'Marks Entry 2nd'!AS182,IF(AND($E$3=3),'Marks Entry 3rd'!AS182,IF(AND($E$3=4),'Marks Entry 4th'!AS182,"")))))</f>
        <v/>
      </c>
      <c r="CL183" s="380" t="str">
        <f>IF(OR($E183="",$G183=""),"",IF(AND($E$3=1),'Marks Entry 1st'!AT182,IF(AND($E$3=2),'Marks Entry 2nd'!AT182,IF(AND($E$3=3),'Marks Entry 3rd'!AT182,IF(AND($E$3=4),'Marks Entry 4th'!AT182,"")))))</f>
        <v/>
      </c>
      <c r="CM183" s="181" t="str">
        <f t="shared" si="183"/>
        <v/>
      </c>
      <c r="CN183" s="182">
        <f t="shared" si="184"/>
        <v>0</v>
      </c>
      <c r="CO183" s="182" t="str">
        <f t="shared" si="185"/>
        <v/>
      </c>
      <c r="CP183" s="182" t="str">
        <f t="shared" si="186"/>
        <v/>
      </c>
      <c r="CQ183" s="147" t="str">
        <f t="shared" si="142"/>
        <v/>
      </c>
      <c r="CR183" s="380" t="str">
        <f>IF(OR($E183="",$G183=""),"",IF(AND($E$3=1),'Marks Entry 1st'!AU182,IF(AND($E$3=2),'Marks Entry 2nd'!AU182,IF(AND($E$3=3),'Marks Entry 3rd'!AU182,IF(AND($E$3=4),'Marks Entry 4th'!AU182,"")))))</f>
        <v/>
      </c>
      <c r="CS183" s="380" t="str">
        <f>IF(OR($E183="",$G183=""),"",IF(AND($E$3=1),'Marks Entry 1st'!AV182,IF(AND($E$3=2),'Marks Entry 2nd'!AV182,IF(AND($E$3=3),'Marks Entry 3rd'!AV182,IF(AND($E$3=4),'Marks Entry 4th'!AV182,"")))))</f>
        <v/>
      </c>
      <c r="CT183" s="380" t="str">
        <f>IF(OR($E183="",$G183=""),"",IF(AND($E$3=1),'Marks Entry 1st'!AW182,IF(AND($E$3=2),'Marks Entry 2nd'!AW182,IF(AND($E$3=3),'Marks Entry 3rd'!AW182,IF(AND($E$3=4),'Marks Entry 4th'!AW182,"")))))</f>
        <v/>
      </c>
      <c r="CU183" s="181" t="str">
        <f t="shared" si="187"/>
        <v/>
      </c>
      <c r="CV183" s="182">
        <f t="shared" si="188"/>
        <v>0</v>
      </c>
      <c r="CW183" s="182" t="str">
        <f t="shared" si="189"/>
        <v/>
      </c>
      <c r="CX183" s="182" t="str">
        <f t="shared" si="190"/>
        <v/>
      </c>
      <c r="CY183" s="147" t="str">
        <f t="shared" si="143"/>
        <v/>
      </c>
      <c r="CZ183" s="380" t="str">
        <f>IF(OR($E183="",$G183=""),"",IF(AND($E$3=1),'Marks Entry 1st'!AX182,IF(AND($E$3=2),'Marks Entry 2nd'!AX182,IF(AND($E$3=3),'Marks Entry 3rd'!AX182,IF(AND($E$3=4),'Marks Entry 4th'!AX182,"")))))</f>
        <v/>
      </c>
      <c r="DA183" s="380" t="str">
        <f>IF(OR($E183="",$G183=""),"",IF(AND($E$3=1),'Marks Entry 1st'!AY182,IF(AND($E$3=2),'Marks Entry 2nd'!AY182,IF(AND($E$3=3),'Marks Entry 3rd'!AY182,IF(AND($E$3=4),'Marks Entry 4th'!AY182,"")))))</f>
        <v/>
      </c>
      <c r="DB183" s="380" t="str">
        <f>IF(OR($E183="",$G183=""),"",IF(AND($E$3=1),'Marks Entry 1st'!AZ182,IF(AND($E$3=2),'Marks Entry 2nd'!AZ182,IF(AND($E$3=3),'Marks Entry 3rd'!AZ182,IF(AND($E$3=4),'Marks Entry 4th'!AZ182,"")))))</f>
        <v/>
      </c>
      <c r="DC183" s="181" t="str">
        <f t="shared" si="191"/>
        <v/>
      </c>
      <c r="DD183" s="182">
        <f t="shared" si="192"/>
        <v>0</v>
      </c>
      <c r="DE183" s="182" t="str">
        <f t="shared" si="193"/>
        <v/>
      </c>
      <c r="DF183" s="182" t="str">
        <f t="shared" si="194"/>
        <v/>
      </c>
      <c r="DG183" s="147" t="str">
        <f t="shared" si="144"/>
        <v/>
      </c>
      <c r="DH183" s="104" t="str">
        <f t="shared" si="145"/>
        <v/>
      </c>
      <c r="DI183" s="105" t="str">
        <f t="shared" si="146"/>
        <v/>
      </c>
      <c r="DJ183" s="111" t="str">
        <f t="shared" si="147"/>
        <v/>
      </c>
      <c r="DK183" s="112" t="str">
        <f t="shared" si="148"/>
        <v/>
      </c>
      <c r="DL183" s="386" t="str">
        <f t="shared" si="149"/>
        <v/>
      </c>
      <c r="DM183" s="72" t="str">
        <f>IF(OR($E183="",$G183=""),"",IF(AND($E$3=1),'Marks Entry 1st'!BA182,IF(AND($E$3=2),'Marks Entry 2nd'!BA182,IF(AND($E$3=3),'Marks Entry 3rd'!BA182,IF(AND($E$3=4),'Marks Entry 4th'!BA182,"")))))</f>
        <v/>
      </c>
      <c r="DN183" s="72" t="str">
        <f>IF(OR($E183="",$G183=""),"",IF(AND($E$3=1),'Marks Entry 1st'!BB182,IF(AND($E$3=2),'Marks Entry 2nd'!BB182,IF(AND($E$3=3),'Marks Entry 3rd'!BB182,IF(AND($E$3=4),'Marks Entry 4th'!BB182,"")))))</f>
        <v/>
      </c>
      <c r="DO183" s="328" t="str">
        <f t="shared" si="150"/>
        <v/>
      </c>
      <c r="DP183" s="73"/>
      <c r="DW183" s="75">
        <f>IF(AND($E$3=1),'Marks Entry 1st'!I182,IF(AND($E$3=2),'Marks Entry 2nd'!I182,IF(AND($E$3=3),'Marks Entry 3rd'!I182,IF(AND($E$3=4),'Marks Entry 4th'!I182,""))))</f>
        <v>0</v>
      </c>
    </row>
    <row r="184" spans="1:127" ht="18.899999999999999" customHeight="1">
      <c r="A184" s="94">
        <v>177</v>
      </c>
      <c r="B184" s="94" t="str">
        <f>IF(OR(DW184=0,DW184=""),"",IF(AND($E$3=1),'Marks Entry 1st'!I183,IF(AND($E$3=2),'Marks Entry 2nd'!I183,IF(AND($E$3=3),'Marks Entry 3rd'!I183,IF(AND($E$3=4),'Marks Entry 4th'!I183,"")))))</f>
        <v/>
      </c>
      <c r="C184" s="95" t="str">
        <f>IF(OR(B184=0,B184=""),"",IF(AND($E$3=1),'Marks Entry 1st'!B183,IF(AND($E$3=2),'Marks Entry 2nd'!B183,IF(AND($E$3=3),'Marks Entry 3rd'!B183,IF(AND($E$3=4),'Marks Entry 4th'!B183,"")))))</f>
        <v/>
      </c>
      <c r="D184" s="95" t="str">
        <f>IF(OR(B184=0,B184=""),"",IF(AND($E$3=1),'Marks Entry 1st'!C183,IF(AND($E$3=2),'Marks Entry 2nd'!C183,IF(AND($E$3=3),'Marks Entry 3rd'!C183,IF(AND($E$3=4),'Marks Entry 4th'!C183,"")))))</f>
        <v/>
      </c>
      <c r="E184" s="96" t="str">
        <f>IF(OR(B184=0,B184=""),"",IF(AND($E$3=1),'Marks Entry 1st'!E183,IF(AND($E$3=2),'Marks Entry 2nd'!E183,IF(AND($E$3=3),'Marks Entry 3rd'!E183,IF(AND($E$3=4),'Marks Entry 4th'!E183,"")))))</f>
        <v/>
      </c>
      <c r="F184" s="95" t="str">
        <f>IF(OR(B184=0,B184=""),"",IF(AND($E$3=1),'Marks Entry 1st'!D183,IF(AND($E$3=2),'Marks Entry 2nd'!D183,IF(AND($E$3=3),'Marks Entry 3rd'!D183,IF(AND($E$3=4),'Marks Entry 4th'!D183,"")))))</f>
        <v/>
      </c>
      <c r="G184" s="90" t="str">
        <f>IF(OR(B184=0,B184=""),"",IF(AND($E$3=1),'Marks Entry 1st'!F183,IF(AND($E$3=2),'Marks Entry 2nd'!F183,IF(AND($E$3=3),'Marks Entry 3rd'!F183,IF(AND($E$3=4),'Marks Entry 4th'!F183,"")))))</f>
        <v/>
      </c>
      <c r="H184" s="90" t="str">
        <f>IF(OR(B184=0,B184=""),"",IF(AND($E$3=1),'Marks Entry 1st'!G183,IF(AND($E$3=2),'Marks Entry 2nd'!G183,IF(AND($E$3=3),'Marks Entry 3rd'!G183,IF(AND($E$3=4),'Marks Entry 4th'!G183,"")))))</f>
        <v/>
      </c>
      <c r="I184" s="90" t="str">
        <f>IF(OR(B184=0,B184=""),"",IF(AND($E$3=1),'Marks Entry 1st'!H183,IF(AND($E$3=2),'Marks Entry 2nd'!H183,IF(AND($E$3=3),'Marks Entry 3rd'!H183,IF(AND($E$3=4),'Marks Entry 4th'!H183,"")))))</f>
        <v/>
      </c>
      <c r="J184" s="379" t="str">
        <f>IF(OR(B184=0,B184=""),"",IF(AND($E$3=1),'Marks Entry 1st'!J183,IF(AND($E$3=2),'Marks Entry 2nd'!J183,IF(AND($E$3=3),'Marks Entry 3rd'!J183,IF(AND($E$3=4),'Marks Entry 4th'!J183,"")))))</f>
        <v/>
      </c>
      <c r="K184" s="379" t="str">
        <f>IF(OR(B184=0,B184=""),"",IF(AND($E$3=1),'Marks Entry 1st'!K183,IF(AND($E$3=2),'Marks Entry 2nd'!K183,IF(AND($E$3=3),'Marks Entry 3rd'!K183,IF(AND($E$3=4),'Marks Entry 4th'!K183,"")))))</f>
        <v/>
      </c>
      <c r="L184" s="180" t="str">
        <f>IF(OR($E184="",$G184=""),"",IF(AND($E$3=1),'Marks Entry 1st'!L183,IF(AND($E$3=2),'Marks Entry 2nd'!L183,IF(AND($E$3=3),'Marks Entry 3rd'!L183,IF(AND($E$3=4),'Marks Entry 4th'!L183,"")))))</f>
        <v/>
      </c>
      <c r="M184" s="180" t="str">
        <f>IF(OR($E184="",$G184=""),"",IF(AND($E$3=1),'Marks Entry 1st'!M183,IF(AND($E$3=2),'Marks Entry 2nd'!M183,IF(AND($E$3=3),'Marks Entry 3rd'!M183,IF(AND($E$3=4),'Marks Entry 4th'!M183,"")))))</f>
        <v/>
      </c>
      <c r="N184" s="87" t="str">
        <f t="shared" si="151"/>
        <v/>
      </c>
      <c r="O184" s="180" t="str">
        <f>IF(OR($E184="",$G184=""),"",IF(AND($E$3=1),'Marks Entry 1st'!N183,IF(AND($E$3=2),'Marks Entry 2nd'!N183,IF(AND($E$3=3),'Marks Entry 3rd'!N183,IF(AND($E$3=4),'Marks Entry 4th'!N183,"")))))</f>
        <v/>
      </c>
      <c r="P184" s="180" t="str">
        <f>IF(OR($E184="",$G184=""),"",IF(AND($E$3=1),'Marks Entry 1st'!O183,IF(AND($E$3=2),'Marks Entry 2nd'!O183,IF(AND($E$3=3),'Marks Entry 3rd'!O183,IF(AND($E$3=4),'Marks Entry 4th'!O183,"")))))</f>
        <v/>
      </c>
      <c r="Q184" s="180" t="str">
        <f>IF(OR($E184="",$G184=""),"",IF(AND($E$3=1),'Marks Entry 1st'!P183,IF(AND($E$3=2),'Marks Entry 2nd'!P183,IF(AND($E$3=3),'Marks Entry 3rd'!P183,IF(AND($E$3=4),'Marks Entry 4th'!P183,"")))))</f>
        <v/>
      </c>
      <c r="R184" s="91" t="str">
        <f t="shared" si="152"/>
        <v/>
      </c>
      <c r="S184" s="87">
        <f t="shared" si="153"/>
        <v>0</v>
      </c>
      <c r="T184" s="93" t="str">
        <f>IF(OR($E184="",$G184=""),"",IF(AND($E$3=1),'Marks Entry 1st'!Q183,IF(AND($E$3=2),'Marks Entry 2nd'!Q183,IF(AND($E$3=3),'Marks Entry 3rd'!Q183,IF(AND($E$3=4),'Marks Entry 4th'!Q183,"")))))</f>
        <v/>
      </c>
      <c r="U184" s="93" t="str">
        <f>IF(OR($E184="",$G184=""),"",IF(AND($E$3=1),'Marks Entry 1st'!R183,IF(AND($E$3=2),'Marks Entry 2nd'!R183,IF(AND($E$3=3),'Marks Entry 3rd'!R183,IF(AND($E$3=4),'Marks Entry 4th'!R183,"")))))</f>
        <v/>
      </c>
      <c r="V184" s="93" t="str">
        <f>IF(OR($E184="",$G184=""),"",IF(AND($E$3=1),'Marks Entry 1st'!S183,IF(AND($E$3=2),'Marks Entry 2nd'!S183,IF(AND($E$3=3),'Marks Entry 3rd'!S183,IF(AND($E$3=4),'Marks Entry 4th'!S183,"")))))</f>
        <v/>
      </c>
      <c r="W184" s="92" t="str">
        <f t="shared" si="154"/>
        <v/>
      </c>
      <c r="X184" s="87" t="str">
        <f t="shared" si="155"/>
        <v/>
      </c>
      <c r="Y184" s="144">
        <f t="shared" si="156"/>
        <v>0</v>
      </c>
      <c r="Z184" s="144" t="str">
        <f t="shared" si="157"/>
        <v/>
      </c>
      <c r="AA184" s="144" t="str">
        <f t="shared" si="130"/>
        <v/>
      </c>
      <c r="AB184" s="144" t="str">
        <f t="shared" si="158"/>
        <v/>
      </c>
      <c r="AC184" s="144" t="str">
        <f t="shared" si="131"/>
        <v/>
      </c>
      <c r="AD184" s="148" t="str">
        <f t="shared" si="132"/>
        <v/>
      </c>
      <c r="AE184" s="180" t="str">
        <f>IF(OR($E184="",$G184=""),"",IF(AND($E$3=1),'Marks Entry 1st'!T183,IF(AND($E$3=2),'Marks Entry 2nd'!T183,IF(AND($E$3=3),'Marks Entry 3rd'!T183,IF(AND($E$3=4),'Marks Entry 4th'!T183,"")))))</f>
        <v/>
      </c>
      <c r="AF184" s="180" t="str">
        <f>IF(OR($E184="",$G184=""),"",IF(AND($E$3=1),'Marks Entry 1st'!U183,IF(AND($E$3=2),'Marks Entry 2nd'!U183,IF(AND($E$3=3),'Marks Entry 3rd'!U183,IF(AND($E$3=4),'Marks Entry 4th'!U183,"")))))</f>
        <v/>
      </c>
      <c r="AG184" s="87" t="str">
        <f t="shared" si="159"/>
        <v/>
      </c>
      <c r="AH184" s="180" t="str">
        <f>IF(OR($E184="",$G184=""),"",IF(AND($E$3=1),'Marks Entry 1st'!V183,IF(AND($E$3=2),'Marks Entry 2nd'!V183,IF(AND($E$3=3),'Marks Entry 3rd'!V183,IF(AND($E$3=4),'Marks Entry 4th'!V183,"")))))</f>
        <v/>
      </c>
      <c r="AI184" s="180" t="str">
        <f>IF(OR($E184="",$G184=""),"",IF(AND($E$3=1),'Marks Entry 1st'!W183,IF(AND($E$3=2),'Marks Entry 2nd'!W183,IF(AND($E$3=3),'Marks Entry 3rd'!W183,IF(AND($E$3=4),'Marks Entry 4th'!W183,"")))))</f>
        <v/>
      </c>
      <c r="AJ184" s="180" t="str">
        <f>IF(OR($E184="",$G184=""),"",IF(AND($E$3=1),'Marks Entry 1st'!X183,IF(AND($E$3=2),'Marks Entry 2nd'!X183,IF(AND($E$3=3),'Marks Entry 3rd'!X183,IF(AND($E$3=4),'Marks Entry 4th'!X183,"")))))</f>
        <v/>
      </c>
      <c r="AK184" s="91" t="str">
        <f t="shared" si="160"/>
        <v/>
      </c>
      <c r="AL184" s="87">
        <f t="shared" si="161"/>
        <v>0</v>
      </c>
      <c r="AM184" s="93" t="str">
        <f>IF(OR($E184="",$G184=""),"",IF(AND($E$3=1),'Marks Entry 1st'!Y183,IF(AND($E$3=2),'Marks Entry 2nd'!Y183,IF(AND($E$3=3),'Marks Entry 3rd'!Y183,IF(AND($E$3=4),'Marks Entry 4th'!Y183,"")))))</f>
        <v/>
      </c>
      <c r="AN184" s="93" t="str">
        <f>IF(OR($E184="",$G184=""),"",IF(AND($E$3=1),'Marks Entry 1st'!Z183,IF(AND($E$3=2),'Marks Entry 2nd'!Z183,IF(AND($E$3=3),'Marks Entry 3rd'!Z183,IF(AND($E$3=4),'Marks Entry 4th'!Z183,"")))))</f>
        <v/>
      </c>
      <c r="AO184" s="93" t="str">
        <f>IF(OR($E184="",$G184=""),"",IF(AND($E$3=1),'Marks Entry 1st'!AA183,IF(AND($E$3=2),'Marks Entry 2nd'!AA183,IF(AND($E$3=3),'Marks Entry 3rd'!AA183,IF(AND($E$3=4),'Marks Entry 4th'!AA183,"")))))</f>
        <v/>
      </c>
      <c r="AP184" s="92" t="str">
        <f t="shared" si="162"/>
        <v/>
      </c>
      <c r="AQ184" s="87" t="str">
        <f t="shared" si="163"/>
        <v/>
      </c>
      <c r="AR184" s="144">
        <f t="shared" si="164"/>
        <v>0</v>
      </c>
      <c r="AS184" s="144" t="str">
        <f t="shared" si="165"/>
        <v/>
      </c>
      <c r="AT184" s="144" t="str">
        <f t="shared" si="133"/>
        <v/>
      </c>
      <c r="AU184" s="144" t="str">
        <f t="shared" si="166"/>
        <v/>
      </c>
      <c r="AV184" s="144" t="str">
        <f t="shared" si="134"/>
        <v/>
      </c>
      <c r="AW184" s="148" t="str">
        <f t="shared" si="135"/>
        <v/>
      </c>
      <c r="AX184" s="180" t="str">
        <f>IF(OR($E184="",$G184=""),"",IF(AND($E$3=1),'Marks Entry 1st'!AB183,IF(AND($E$3=2),'Marks Entry 2nd'!AB183,IF(AND($E$3=3),'Marks Entry 3rd'!AB183,IF(AND($E$3=4),'Marks Entry 4th'!AB183,"")))))</f>
        <v/>
      </c>
      <c r="AY184" s="180" t="str">
        <f>IF(OR($E184="",$G184=""),"",IF(AND($E$3=1),'Marks Entry 1st'!AC183,IF(AND($E$3=2),'Marks Entry 2nd'!AC183,IF(AND($E$3=3),'Marks Entry 3rd'!AC183,IF(AND($E$3=4),'Marks Entry 4th'!AC183,"")))))</f>
        <v/>
      </c>
      <c r="AZ184" s="87" t="str">
        <f t="shared" si="167"/>
        <v/>
      </c>
      <c r="BA184" s="180" t="str">
        <f>IF(OR($E184="",$G184=""),"",IF(AND($E$3=1),'Marks Entry 1st'!AD183,IF(AND($E$3=2),'Marks Entry 2nd'!AD183,IF(AND($E$3=3),'Marks Entry 3rd'!AD183,IF(AND($E$3=4),'Marks Entry 4th'!AD183,"")))))</f>
        <v/>
      </c>
      <c r="BB184" s="180" t="str">
        <f>IF(OR($E184="",$G184=""),"",IF(AND($E$3=1),'Marks Entry 1st'!AE183,IF(AND($E$3=2),'Marks Entry 2nd'!AE183,IF(AND($E$3=3),'Marks Entry 3rd'!AE183,IF(AND($E$3=4),'Marks Entry 4th'!AE183,"")))))</f>
        <v/>
      </c>
      <c r="BC184" s="180" t="str">
        <f>IF(OR($E184="",$G184=""),"",IF(AND($E$3=1),'Marks Entry 1st'!AF183,IF(AND($E$3=2),'Marks Entry 2nd'!AF183,IF(AND($E$3=3),'Marks Entry 3rd'!AF183,IF(AND($E$3=4),'Marks Entry 4th'!AF183,"")))))</f>
        <v/>
      </c>
      <c r="BD184" s="91" t="str">
        <f t="shared" si="168"/>
        <v/>
      </c>
      <c r="BE184" s="87">
        <f t="shared" si="169"/>
        <v>0</v>
      </c>
      <c r="BF184" s="93" t="str">
        <f>IF(OR($E184="",$G184=""),"",IF(AND($E$3=1),'Marks Entry 1st'!AG183,IF(AND($E$3=2),'Marks Entry 2nd'!AG183,IF(AND($E$3=3),'Marks Entry 3rd'!AG183,IF(AND($E$3=4),'Marks Entry 4th'!AG183,"")))))</f>
        <v/>
      </c>
      <c r="BG184" s="93" t="str">
        <f>IF(OR($E184="",$G184=""),"",IF(AND($E$3=1),'Marks Entry 1st'!AH183,IF(AND($E$3=2),'Marks Entry 2nd'!AH183,IF(AND($E$3=3),'Marks Entry 3rd'!AH183,IF(AND($E$3=4),'Marks Entry 4th'!AH183,"")))))</f>
        <v/>
      </c>
      <c r="BH184" s="93" t="str">
        <f>IF(OR($E184="",$G184=""),"",IF(AND($E$3=1),'Marks Entry 1st'!AI183,IF(AND($E$3=2),'Marks Entry 2nd'!AI183,IF(AND($E$3=3),'Marks Entry 3rd'!AI183,IF(AND($E$3=4),'Marks Entry 4th'!AI183,"")))))</f>
        <v/>
      </c>
      <c r="BI184" s="92" t="str">
        <f t="shared" si="170"/>
        <v/>
      </c>
      <c r="BJ184" s="87" t="str">
        <f t="shared" si="171"/>
        <v/>
      </c>
      <c r="BK184" s="144">
        <f t="shared" si="172"/>
        <v>0</v>
      </c>
      <c r="BL184" s="144" t="str">
        <f t="shared" si="173"/>
        <v/>
      </c>
      <c r="BM184" s="144" t="str">
        <f t="shared" si="136"/>
        <v/>
      </c>
      <c r="BN184" s="144" t="str">
        <f t="shared" si="174"/>
        <v/>
      </c>
      <c r="BO184" s="144" t="str">
        <f t="shared" si="137"/>
        <v/>
      </c>
      <c r="BP184" s="148" t="str">
        <f t="shared" si="138"/>
        <v/>
      </c>
      <c r="BQ184" s="180" t="str">
        <f>IF(OR($E184="",$G184=""),"",IF(AND($E$3=1),'Marks Entry 1st'!AJ183,IF(AND($E$3=2),'Marks Entry 2nd'!AJ183,IF(AND($E$3=3),'Marks Entry 3rd'!AJ183,IF(AND($E$3=4),'Marks Entry 4th'!AJ183,"")))))</f>
        <v/>
      </c>
      <c r="BR184" s="180" t="str">
        <f>IF(OR($E184="",$G184=""),"",IF(AND($E$3=1),'Marks Entry 1st'!AK183,IF(AND($E$3=2),'Marks Entry 2nd'!AK183,IF(AND($E$3=3),'Marks Entry 3rd'!AK183,IF(AND($E$3=4),'Marks Entry 4th'!AK183,"")))))</f>
        <v/>
      </c>
      <c r="BS184" s="87" t="str">
        <f t="shared" si="175"/>
        <v/>
      </c>
      <c r="BT184" s="180" t="str">
        <f>IF(OR($E184="",$G184=""),"",IF(AND($E$3=1),'Marks Entry 1st'!AL183,IF(AND($E$3=2),'Marks Entry 2nd'!AL183,IF(AND($E$3=3),'Marks Entry 3rd'!AL183,IF(AND($E$3=4),'Marks Entry 4th'!AL183,"")))))</f>
        <v/>
      </c>
      <c r="BU184" s="180" t="str">
        <f>IF(OR($E184="",$G184=""),"",IF(AND($E$3=1),'Marks Entry 1st'!AM183,IF(AND($E$3=2),'Marks Entry 2nd'!AM183,IF(AND($E$3=3),'Marks Entry 3rd'!AM183,IF(AND($E$3=4),'Marks Entry 4th'!AM183,"")))))</f>
        <v/>
      </c>
      <c r="BV184" s="180" t="str">
        <f>IF(OR($E184="",$G184=""),"",IF(AND($E$3=1),'Marks Entry 1st'!AN183,IF(AND($E$3=2),'Marks Entry 2nd'!AN183,IF(AND($E$3=3),'Marks Entry 3rd'!AN183,IF(AND($E$3=4),'Marks Entry 4th'!AN183,"")))))</f>
        <v/>
      </c>
      <c r="BW184" s="91" t="str">
        <f t="shared" si="176"/>
        <v/>
      </c>
      <c r="BX184" s="87">
        <f t="shared" si="177"/>
        <v>0</v>
      </c>
      <c r="BY184" s="93" t="str">
        <f>IF(OR($E184="",$G184=""),"",IF(AND($E$3=1),'Marks Entry 1st'!AO183,IF(AND($E$3=2),'Marks Entry 2nd'!AO183,IF(AND($E$3=3),'Marks Entry 3rd'!AO183,IF(AND($E$3=4),'Marks Entry 4th'!AO183,"")))))</f>
        <v/>
      </c>
      <c r="BZ184" s="93" t="str">
        <f>IF(OR($E184="",$G184=""),"",IF(AND($E$3=1),'Marks Entry 1st'!AP183,IF(AND($E$3=2),'Marks Entry 2nd'!AP183,IF(AND($E$3=3),'Marks Entry 3rd'!AP183,IF(AND($E$3=4),'Marks Entry 4th'!AP183,"")))))</f>
        <v/>
      </c>
      <c r="CA184" s="93" t="str">
        <f>IF(OR($E184="",$G184=""),"",IF(AND($E$3=1),'Marks Entry 1st'!AQ183,IF(AND($E$3=2),'Marks Entry 2nd'!AQ183,IF(AND($E$3=3),'Marks Entry 3rd'!AQ183,IF(AND($E$3=4),'Marks Entry 4th'!AQ183,"")))))</f>
        <v/>
      </c>
      <c r="CB184" s="92" t="str">
        <f t="shared" si="178"/>
        <v/>
      </c>
      <c r="CC184" s="87" t="str">
        <f t="shared" si="179"/>
        <v/>
      </c>
      <c r="CD184" s="144">
        <f t="shared" si="180"/>
        <v>0</v>
      </c>
      <c r="CE184" s="144" t="str">
        <f t="shared" si="181"/>
        <v/>
      </c>
      <c r="CF184" s="144" t="str">
        <f t="shared" si="139"/>
        <v/>
      </c>
      <c r="CG184" s="144" t="str">
        <f t="shared" si="182"/>
        <v/>
      </c>
      <c r="CH184" s="144" t="str">
        <f t="shared" si="140"/>
        <v/>
      </c>
      <c r="CI184" s="148" t="str">
        <f t="shared" si="141"/>
        <v/>
      </c>
      <c r="CJ184" s="380" t="str">
        <f>IF(OR($E184="",$G184=""),"",IF(AND($E$3=1),'Marks Entry 1st'!AR183,IF(AND($E$3=2),'Marks Entry 2nd'!AR183,IF(AND($E$3=3),'Marks Entry 3rd'!AR183,IF(AND($E$3=4),'Marks Entry 4th'!AR183,"")))))</f>
        <v/>
      </c>
      <c r="CK184" s="380" t="str">
        <f>IF(OR($E184="",$G184=""),"",IF(AND($E$3=1),'Marks Entry 1st'!AS183,IF(AND($E$3=2),'Marks Entry 2nd'!AS183,IF(AND($E$3=3),'Marks Entry 3rd'!AS183,IF(AND($E$3=4),'Marks Entry 4th'!AS183,"")))))</f>
        <v/>
      </c>
      <c r="CL184" s="380" t="str">
        <f>IF(OR($E184="",$G184=""),"",IF(AND($E$3=1),'Marks Entry 1st'!AT183,IF(AND($E$3=2),'Marks Entry 2nd'!AT183,IF(AND($E$3=3),'Marks Entry 3rd'!AT183,IF(AND($E$3=4),'Marks Entry 4th'!AT183,"")))))</f>
        <v/>
      </c>
      <c r="CM184" s="181" t="str">
        <f t="shared" si="183"/>
        <v/>
      </c>
      <c r="CN184" s="182">
        <f t="shared" si="184"/>
        <v>0</v>
      </c>
      <c r="CO184" s="182" t="str">
        <f t="shared" si="185"/>
        <v/>
      </c>
      <c r="CP184" s="182" t="str">
        <f t="shared" si="186"/>
        <v/>
      </c>
      <c r="CQ184" s="147" t="str">
        <f t="shared" si="142"/>
        <v/>
      </c>
      <c r="CR184" s="380" t="str">
        <f>IF(OR($E184="",$G184=""),"",IF(AND($E$3=1),'Marks Entry 1st'!AU183,IF(AND($E$3=2),'Marks Entry 2nd'!AU183,IF(AND($E$3=3),'Marks Entry 3rd'!AU183,IF(AND($E$3=4),'Marks Entry 4th'!AU183,"")))))</f>
        <v/>
      </c>
      <c r="CS184" s="380" t="str">
        <f>IF(OR($E184="",$G184=""),"",IF(AND($E$3=1),'Marks Entry 1st'!AV183,IF(AND($E$3=2),'Marks Entry 2nd'!AV183,IF(AND($E$3=3),'Marks Entry 3rd'!AV183,IF(AND($E$3=4),'Marks Entry 4th'!AV183,"")))))</f>
        <v/>
      </c>
      <c r="CT184" s="380" t="str">
        <f>IF(OR($E184="",$G184=""),"",IF(AND($E$3=1),'Marks Entry 1st'!AW183,IF(AND($E$3=2),'Marks Entry 2nd'!AW183,IF(AND($E$3=3),'Marks Entry 3rd'!AW183,IF(AND($E$3=4),'Marks Entry 4th'!AW183,"")))))</f>
        <v/>
      </c>
      <c r="CU184" s="181" t="str">
        <f t="shared" si="187"/>
        <v/>
      </c>
      <c r="CV184" s="182">
        <f t="shared" si="188"/>
        <v>0</v>
      </c>
      <c r="CW184" s="182" t="str">
        <f t="shared" si="189"/>
        <v/>
      </c>
      <c r="CX184" s="182" t="str">
        <f t="shared" si="190"/>
        <v/>
      </c>
      <c r="CY184" s="147" t="str">
        <f t="shared" si="143"/>
        <v/>
      </c>
      <c r="CZ184" s="380" t="str">
        <f>IF(OR($E184="",$G184=""),"",IF(AND($E$3=1),'Marks Entry 1st'!AX183,IF(AND($E$3=2),'Marks Entry 2nd'!AX183,IF(AND($E$3=3),'Marks Entry 3rd'!AX183,IF(AND($E$3=4),'Marks Entry 4th'!AX183,"")))))</f>
        <v/>
      </c>
      <c r="DA184" s="380" t="str">
        <f>IF(OR($E184="",$G184=""),"",IF(AND($E$3=1),'Marks Entry 1st'!AY183,IF(AND($E$3=2),'Marks Entry 2nd'!AY183,IF(AND($E$3=3),'Marks Entry 3rd'!AY183,IF(AND($E$3=4),'Marks Entry 4th'!AY183,"")))))</f>
        <v/>
      </c>
      <c r="DB184" s="380" t="str">
        <f>IF(OR($E184="",$G184=""),"",IF(AND($E$3=1),'Marks Entry 1st'!AZ183,IF(AND($E$3=2),'Marks Entry 2nd'!AZ183,IF(AND($E$3=3),'Marks Entry 3rd'!AZ183,IF(AND($E$3=4),'Marks Entry 4th'!AZ183,"")))))</f>
        <v/>
      </c>
      <c r="DC184" s="181" t="str">
        <f t="shared" si="191"/>
        <v/>
      </c>
      <c r="DD184" s="182">
        <f t="shared" si="192"/>
        <v>0</v>
      </c>
      <c r="DE184" s="182" t="str">
        <f t="shared" si="193"/>
        <v/>
      </c>
      <c r="DF184" s="182" t="str">
        <f t="shared" si="194"/>
        <v/>
      </c>
      <c r="DG184" s="147" t="str">
        <f t="shared" si="144"/>
        <v/>
      </c>
      <c r="DH184" s="104" t="str">
        <f t="shared" si="145"/>
        <v/>
      </c>
      <c r="DI184" s="105" t="str">
        <f t="shared" si="146"/>
        <v/>
      </c>
      <c r="DJ184" s="111" t="str">
        <f t="shared" si="147"/>
        <v/>
      </c>
      <c r="DK184" s="112" t="str">
        <f t="shared" si="148"/>
        <v/>
      </c>
      <c r="DL184" s="386" t="str">
        <f t="shared" si="149"/>
        <v/>
      </c>
      <c r="DM184" s="72" t="str">
        <f>IF(OR($E184="",$G184=""),"",IF(AND($E$3=1),'Marks Entry 1st'!BA183,IF(AND($E$3=2),'Marks Entry 2nd'!BA183,IF(AND($E$3=3),'Marks Entry 3rd'!BA183,IF(AND($E$3=4),'Marks Entry 4th'!BA183,"")))))</f>
        <v/>
      </c>
      <c r="DN184" s="72" t="str">
        <f>IF(OR($E184="",$G184=""),"",IF(AND($E$3=1),'Marks Entry 1st'!BB183,IF(AND($E$3=2),'Marks Entry 2nd'!BB183,IF(AND($E$3=3),'Marks Entry 3rd'!BB183,IF(AND($E$3=4),'Marks Entry 4th'!BB183,"")))))</f>
        <v/>
      </c>
      <c r="DO184" s="328" t="str">
        <f t="shared" si="150"/>
        <v/>
      </c>
      <c r="DP184" s="73"/>
      <c r="DW184" s="75">
        <f>IF(AND($E$3=1),'Marks Entry 1st'!I183,IF(AND($E$3=2),'Marks Entry 2nd'!I183,IF(AND($E$3=3),'Marks Entry 3rd'!I183,IF(AND($E$3=4),'Marks Entry 4th'!I183,""))))</f>
        <v>0</v>
      </c>
    </row>
    <row r="185" spans="1:127" ht="18.899999999999999" customHeight="1">
      <c r="A185" s="94">
        <v>178</v>
      </c>
      <c r="B185" s="94" t="str">
        <f>IF(OR(DW185=0,DW185=""),"",IF(AND($E$3=1),'Marks Entry 1st'!I184,IF(AND($E$3=2),'Marks Entry 2nd'!I184,IF(AND($E$3=3),'Marks Entry 3rd'!I184,IF(AND($E$3=4),'Marks Entry 4th'!I184,"")))))</f>
        <v/>
      </c>
      <c r="C185" s="95" t="str">
        <f>IF(OR(B185=0,B185=""),"",IF(AND($E$3=1),'Marks Entry 1st'!B184,IF(AND($E$3=2),'Marks Entry 2nd'!B184,IF(AND($E$3=3),'Marks Entry 3rd'!B184,IF(AND($E$3=4),'Marks Entry 4th'!B184,"")))))</f>
        <v/>
      </c>
      <c r="D185" s="95" t="str">
        <f>IF(OR(B185=0,B185=""),"",IF(AND($E$3=1),'Marks Entry 1st'!C184,IF(AND($E$3=2),'Marks Entry 2nd'!C184,IF(AND($E$3=3),'Marks Entry 3rd'!C184,IF(AND($E$3=4),'Marks Entry 4th'!C184,"")))))</f>
        <v/>
      </c>
      <c r="E185" s="96" t="str">
        <f>IF(OR(B185=0,B185=""),"",IF(AND($E$3=1),'Marks Entry 1st'!E184,IF(AND($E$3=2),'Marks Entry 2nd'!E184,IF(AND($E$3=3),'Marks Entry 3rd'!E184,IF(AND($E$3=4),'Marks Entry 4th'!E184,"")))))</f>
        <v/>
      </c>
      <c r="F185" s="95" t="str">
        <f>IF(OR(B185=0,B185=""),"",IF(AND($E$3=1),'Marks Entry 1st'!D184,IF(AND($E$3=2),'Marks Entry 2nd'!D184,IF(AND($E$3=3),'Marks Entry 3rd'!D184,IF(AND($E$3=4),'Marks Entry 4th'!D184,"")))))</f>
        <v/>
      </c>
      <c r="G185" s="90" t="str">
        <f>IF(OR(B185=0,B185=""),"",IF(AND($E$3=1),'Marks Entry 1st'!F184,IF(AND($E$3=2),'Marks Entry 2nd'!F184,IF(AND($E$3=3),'Marks Entry 3rd'!F184,IF(AND($E$3=4),'Marks Entry 4th'!F184,"")))))</f>
        <v/>
      </c>
      <c r="H185" s="90" t="str">
        <f>IF(OR(B185=0,B185=""),"",IF(AND($E$3=1),'Marks Entry 1st'!G184,IF(AND($E$3=2),'Marks Entry 2nd'!G184,IF(AND($E$3=3),'Marks Entry 3rd'!G184,IF(AND($E$3=4),'Marks Entry 4th'!G184,"")))))</f>
        <v/>
      </c>
      <c r="I185" s="90" t="str">
        <f>IF(OR(B185=0,B185=""),"",IF(AND($E$3=1),'Marks Entry 1st'!H184,IF(AND($E$3=2),'Marks Entry 2nd'!H184,IF(AND($E$3=3),'Marks Entry 3rd'!H184,IF(AND($E$3=4),'Marks Entry 4th'!H184,"")))))</f>
        <v/>
      </c>
      <c r="J185" s="379" t="str">
        <f>IF(OR(B185=0,B185=""),"",IF(AND($E$3=1),'Marks Entry 1st'!J184,IF(AND($E$3=2),'Marks Entry 2nd'!J184,IF(AND($E$3=3),'Marks Entry 3rd'!J184,IF(AND($E$3=4),'Marks Entry 4th'!J184,"")))))</f>
        <v/>
      </c>
      <c r="K185" s="379" t="str">
        <f>IF(OR(B185=0,B185=""),"",IF(AND($E$3=1),'Marks Entry 1st'!K184,IF(AND($E$3=2),'Marks Entry 2nd'!K184,IF(AND($E$3=3),'Marks Entry 3rd'!K184,IF(AND($E$3=4),'Marks Entry 4th'!K184,"")))))</f>
        <v/>
      </c>
      <c r="L185" s="180" t="str">
        <f>IF(OR($E185="",$G185=""),"",IF(AND($E$3=1),'Marks Entry 1st'!L184,IF(AND($E$3=2),'Marks Entry 2nd'!L184,IF(AND($E$3=3),'Marks Entry 3rd'!L184,IF(AND($E$3=4),'Marks Entry 4th'!L184,"")))))</f>
        <v/>
      </c>
      <c r="M185" s="180" t="str">
        <f>IF(OR($E185="",$G185=""),"",IF(AND($E$3=1),'Marks Entry 1st'!M184,IF(AND($E$3=2),'Marks Entry 2nd'!M184,IF(AND($E$3=3),'Marks Entry 3rd'!M184,IF(AND($E$3=4),'Marks Entry 4th'!M184,"")))))</f>
        <v/>
      </c>
      <c r="N185" s="87" t="str">
        <f t="shared" si="151"/>
        <v/>
      </c>
      <c r="O185" s="180" t="str">
        <f>IF(OR($E185="",$G185=""),"",IF(AND($E$3=1),'Marks Entry 1st'!N184,IF(AND($E$3=2),'Marks Entry 2nd'!N184,IF(AND($E$3=3),'Marks Entry 3rd'!N184,IF(AND($E$3=4),'Marks Entry 4th'!N184,"")))))</f>
        <v/>
      </c>
      <c r="P185" s="180" t="str">
        <f>IF(OR($E185="",$G185=""),"",IF(AND($E$3=1),'Marks Entry 1st'!O184,IF(AND($E$3=2),'Marks Entry 2nd'!O184,IF(AND($E$3=3),'Marks Entry 3rd'!O184,IF(AND($E$3=4),'Marks Entry 4th'!O184,"")))))</f>
        <v/>
      </c>
      <c r="Q185" s="180" t="str">
        <f>IF(OR($E185="",$G185=""),"",IF(AND($E$3=1),'Marks Entry 1st'!P184,IF(AND($E$3=2),'Marks Entry 2nd'!P184,IF(AND($E$3=3),'Marks Entry 3rd'!P184,IF(AND($E$3=4),'Marks Entry 4th'!P184,"")))))</f>
        <v/>
      </c>
      <c r="R185" s="91" t="str">
        <f t="shared" si="152"/>
        <v/>
      </c>
      <c r="S185" s="87">
        <f t="shared" si="153"/>
        <v>0</v>
      </c>
      <c r="T185" s="93" t="str">
        <f>IF(OR($E185="",$G185=""),"",IF(AND($E$3=1),'Marks Entry 1st'!Q184,IF(AND($E$3=2),'Marks Entry 2nd'!Q184,IF(AND($E$3=3),'Marks Entry 3rd'!Q184,IF(AND($E$3=4),'Marks Entry 4th'!Q184,"")))))</f>
        <v/>
      </c>
      <c r="U185" s="93" t="str">
        <f>IF(OR($E185="",$G185=""),"",IF(AND($E$3=1),'Marks Entry 1st'!R184,IF(AND($E$3=2),'Marks Entry 2nd'!R184,IF(AND($E$3=3),'Marks Entry 3rd'!R184,IF(AND($E$3=4),'Marks Entry 4th'!R184,"")))))</f>
        <v/>
      </c>
      <c r="V185" s="93" t="str">
        <f>IF(OR($E185="",$G185=""),"",IF(AND($E$3=1),'Marks Entry 1st'!S184,IF(AND($E$3=2),'Marks Entry 2nd'!S184,IF(AND($E$3=3),'Marks Entry 3rd'!S184,IF(AND($E$3=4),'Marks Entry 4th'!S184,"")))))</f>
        <v/>
      </c>
      <c r="W185" s="92" t="str">
        <f t="shared" si="154"/>
        <v/>
      </c>
      <c r="X185" s="87" t="str">
        <f t="shared" si="155"/>
        <v/>
      </c>
      <c r="Y185" s="144">
        <f t="shared" si="156"/>
        <v>0</v>
      </c>
      <c r="Z185" s="144" t="str">
        <f t="shared" si="157"/>
        <v/>
      </c>
      <c r="AA185" s="144" t="str">
        <f t="shared" si="130"/>
        <v/>
      </c>
      <c r="AB185" s="144" t="str">
        <f t="shared" si="158"/>
        <v/>
      </c>
      <c r="AC185" s="144" t="str">
        <f t="shared" si="131"/>
        <v/>
      </c>
      <c r="AD185" s="148" t="str">
        <f t="shared" si="132"/>
        <v/>
      </c>
      <c r="AE185" s="180" t="str">
        <f>IF(OR($E185="",$G185=""),"",IF(AND($E$3=1),'Marks Entry 1st'!T184,IF(AND($E$3=2),'Marks Entry 2nd'!T184,IF(AND($E$3=3),'Marks Entry 3rd'!T184,IF(AND($E$3=4),'Marks Entry 4th'!T184,"")))))</f>
        <v/>
      </c>
      <c r="AF185" s="180" t="str">
        <f>IF(OR($E185="",$G185=""),"",IF(AND($E$3=1),'Marks Entry 1st'!U184,IF(AND($E$3=2),'Marks Entry 2nd'!U184,IF(AND($E$3=3),'Marks Entry 3rd'!U184,IF(AND($E$3=4),'Marks Entry 4th'!U184,"")))))</f>
        <v/>
      </c>
      <c r="AG185" s="87" t="str">
        <f t="shared" si="159"/>
        <v/>
      </c>
      <c r="AH185" s="180" t="str">
        <f>IF(OR($E185="",$G185=""),"",IF(AND($E$3=1),'Marks Entry 1st'!V184,IF(AND($E$3=2),'Marks Entry 2nd'!V184,IF(AND($E$3=3),'Marks Entry 3rd'!V184,IF(AND($E$3=4),'Marks Entry 4th'!V184,"")))))</f>
        <v/>
      </c>
      <c r="AI185" s="180" t="str">
        <f>IF(OR($E185="",$G185=""),"",IF(AND($E$3=1),'Marks Entry 1st'!W184,IF(AND($E$3=2),'Marks Entry 2nd'!W184,IF(AND($E$3=3),'Marks Entry 3rd'!W184,IF(AND($E$3=4),'Marks Entry 4th'!W184,"")))))</f>
        <v/>
      </c>
      <c r="AJ185" s="180" t="str">
        <f>IF(OR($E185="",$G185=""),"",IF(AND($E$3=1),'Marks Entry 1st'!X184,IF(AND($E$3=2),'Marks Entry 2nd'!X184,IF(AND($E$3=3),'Marks Entry 3rd'!X184,IF(AND($E$3=4),'Marks Entry 4th'!X184,"")))))</f>
        <v/>
      </c>
      <c r="AK185" s="91" t="str">
        <f t="shared" si="160"/>
        <v/>
      </c>
      <c r="AL185" s="87">
        <f t="shared" si="161"/>
        <v>0</v>
      </c>
      <c r="AM185" s="93" t="str">
        <f>IF(OR($E185="",$G185=""),"",IF(AND($E$3=1),'Marks Entry 1st'!Y184,IF(AND($E$3=2),'Marks Entry 2nd'!Y184,IF(AND($E$3=3),'Marks Entry 3rd'!Y184,IF(AND($E$3=4),'Marks Entry 4th'!Y184,"")))))</f>
        <v/>
      </c>
      <c r="AN185" s="93" t="str">
        <f>IF(OR($E185="",$G185=""),"",IF(AND($E$3=1),'Marks Entry 1st'!Z184,IF(AND($E$3=2),'Marks Entry 2nd'!Z184,IF(AND($E$3=3),'Marks Entry 3rd'!Z184,IF(AND($E$3=4),'Marks Entry 4th'!Z184,"")))))</f>
        <v/>
      </c>
      <c r="AO185" s="93" t="str">
        <f>IF(OR($E185="",$G185=""),"",IF(AND($E$3=1),'Marks Entry 1st'!AA184,IF(AND($E$3=2),'Marks Entry 2nd'!AA184,IF(AND($E$3=3),'Marks Entry 3rd'!AA184,IF(AND($E$3=4),'Marks Entry 4th'!AA184,"")))))</f>
        <v/>
      </c>
      <c r="AP185" s="92" t="str">
        <f t="shared" si="162"/>
        <v/>
      </c>
      <c r="AQ185" s="87" t="str">
        <f t="shared" si="163"/>
        <v/>
      </c>
      <c r="AR185" s="144">
        <f t="shared" si="164"/>
        <v>0</v>
      </c>
      <c r="AS185" s="144" t="str">
        <f t="shared" si="165"/>
        <v/>
      </c>
      <c r="AT185" s="144" t="str">
        <f t="shared" si="133"/>
        <v/>
      </c>
      <c r="AU185" s="144" t="str">
        <f t="shared" si="166"/>
        <v/>
      </c>
      <c r="AV185" s="144" t="str">
        <f t="shared" si="134"/>
        <v/>
      </c>
      <c r="AW185" s="148" t="str">
        <f t="shared" si="135"/>
        <v/>
      </c>
      <c r="AX185" s="180" t="str">
        <f>IF(OR($E185="",$G185=""),"",IF(AND($E$3=1),'Marks Entry 1st'!AB184,IF(AND($E$3=2),'Marks Entry 2nd'!AB184,IF(AND($E$3=3),'Marks Entry 3rd'!AB184,IF(AND($E$3=4),'Marks Entry 4th'!AB184,"")))))</f>
        <v/>
      </c>
      <c r="AY185" s="180" t="str">
        <f>IF(OR($E185="",$G185=""),"",IF(AND($E$3=1),'Marks Entry 1st'!AC184,IF(AND($E$3=2),'Marks Entry 2nd'!AC184,IF(AND($E$3=3),'Marks Entry 3rd'!AC184,IF(AND($E$3=4),'Marks Entry 4th'!AC184,"")))))</f>
        <v/>
      </c>
      <c r="AZ185" s="87" t="str">
        <f t="shared" si="167"/>
        <v/>
      </c>
      <c r="BA185" s="180" t="str">
        <f>IF(OR($E185="",$G185=""),"",IF(AND($E$3=1),'Marks Entry 1st'!AD184,IF(AND($E$3=2),'Marks Entry 2nd'!AD184,IF(AND($E$3=3),'Marks Entry 3rd'!AD184,IF(AND($E$3=4),'Marks Entry 4th'!AD184,"")))))</f>
        <v/>
      </c>
      <c r="BB185" s="180" t="str">
        <f>IF(OR($E185="",$G185=""),"",IF(AND($E$3=1),'Marks Entry 1st'!AE184,IF(AND($E$3=2),'Marks Entry 2nd'!AE184,IF(AND($E$3=3),'Marks Entry 3rd'!AE184,IF(AND($E$3=4),'Marks Entry 4th'!AE184,"")))))</f>
        <v/>
      </c>
      <c r="BC185" s="180" t="str">
        <f>IF(OR($E185="",$G185=""),"",IF(AND($E$3=1),'Marks Entry 1st'!AF184,IF(AND($E$3=2),'Marks Entry 2nd'!AF184,IF(AND($E$3=3),'Marks Entry 3rd'!AF184,IF(AND($E$3=4),'Marks Entry 4th'!AF184,"")))))</f>
        <v/>
      </c>
      <c r="BD185" s="91" t="str">
        <f t="shared" si="168"/>
        <v/>
      </c>
      <c r="BE185" s="87">
        <f t="shared" si="169"/>
        <v>0</v>
      </c>
      <c r="BF185" s="93" t="str">
        <f>IF(OR($E185="",$G185=""),"",IF(AND($E$3=1),'Marks Entry 1st'!AG184,IF(AND($E$3=2),'Marks Entry 2nd'!AG184,IF(AND($E$3=3),'Marks Entry 3rd'!AG184,IF(AND($E$3=4),'Marks Entry 4th'!AG184,"")))))</f>
        <v/>
      </c>
      <c r="BG185" s="93" t="str">
        <f>IF(OR($E185="",$G185=""),"",IF(AND($E$3=1),'Marks Entry 1st'!AH184,IF(AND($E$3=2),'Marks Entry 2nd'!AH184,IF(AND($E$3=3),'Marks Entry 3rd'!AH184,IF(AND($E$3=4),'Marks Entry 4th'!AH184,"")))))</f>
        <v/>
      </c>
      <c r="BH185" s="93" t="str">
        <f>IF(OR($E185="",$G185=""),"",IF(AND($E$3=1),'Marks Entry 1st'!AI184,IF(AND($E$3=2),'Marks Entry 2nd'!AI184,IF(AND($E$3=3),'Marks Entry 3rd'!AI184,IF(AND($E$3=4),'Marks Entry 4th'!AI184,"")))))</f>
        <v/>
      </c>
      <c r="BI185" s="92" t="str">
        <f t="shared" si="170"/>
        <v/>
      </c>
      <c r="BJ185" s="87" t="str">
        <f t="shared" si="171"/>
        <v/>
      </c>
      <c r="BK185" s="144">
        <f t="shared" si="172"/>
        <v>0</v>
      </c>
      <c r="BL185" s="144" t="str">
        <f t="shared" si="173"/>
        <v/>
      </c>
      <c r="BM185" s="144" t="str">
        <f t="shared" si="136"/>
        <v/>
      </c>
      <c r="BN185" s="144" t="str">
        <f t="shared" si="174"/>
        <v/>
      </c>
      <c r="BO185" s="144" t="str">
        <f t="shared" si="137"/>
        <v/>
      </c>
      <c r="BP185" s="148" t="str">
        <f t="shared" si="138"/>
        <v/>
      </c>
      <c r="BQ185" s="180" t="str">
        <f>IF(OR($E185="",$G185=""),"",IF(AND($E$3=1),'Marks Entry 1st'!AJ184,IF(AND($E$3=2),'Marks Entry 2nd'!AJ184,IF(AND($E$3=3),'Marks Entry 3rd'!AJ184,IF(AND($E$3=4),'Marks Entry 4th'!AJ184,"")))))</f>
        <v/>
      </c>
      <c r="BR185" s="180" t="str">
        <f>IF(OR($E185="",$G185=""),"",IF(AND($E$3=1),'Marks Entry 1st'!AK184,IF(AND($E$3=2),'Marks Entry 2nd'!AK184,IF(AND($E$3=3),'Marks Entry 3rd'!AK184,IF(AND($E$3=4),'Marks Entry 4th'!AK184,"")))))</f>
        <v/>
      </c>
      <c r="BS185" s="87" t="str">
        <f t="shared" si="175"/>
        <v/>
      </c>
      <c r="BT185" s="180" t="str">
        <f>IF(OR($E185="",$G185=""),"",IF(AND($E$3=1),'Marks Entry 1st'!AL184,IF(AND($E$3=2),'Marks Entry 2nd'!AL184,IF(AND($E$3=3),'Marks Entry 3rd'!AL184,IF(AND($E$3=4),'Marks Entry 4th'!AL184,"")))))</f>
        <v/>
      </c>
      <c r="BU185" s="180" t="str">
        <f>IF(OR($E185="",$G185=""),"",IF(AND($E$3=1),'Marks Entry 1st'!AM184,IF(AND($E$3=2),'Marks Entry 2nd'!AM184,IF(AND($E$3=3),'Marks Entry 3rd'!AM184,IF(AND($E$3=4),'Marks Entry 4th'!AM184,"")))))</f>
        <v/>
      </c>
      <c r="BV185" s="180" t="str">
        <f>IF(OR($E185="",$G185=""),"",IF(AND($E$3=1),'Marks Entry 1st'!AN184,IF(AND($E$3=2),'Marks Entry 2nd'!AN184,IF(AND($E$3=3),'Marks Entry 3rd'!AN184,IF(AND($E$3=4),'Marks Entry 4th'!AN184,"")))))</f>
        <v/>
      </c>
      <c r="BW185" s="91" t="str">
        <f t="shared" si="176"/>
        <v/>
      </c>
      <c r="BX185" s="87">
        <f t="shared" si="177"/>
        <v>0</v>
      </c>
      <c r="BY185" s="93" t="str">
        <f>IF(OR($E185="",$G185=""),"",IF(AND($E$3=1),'Marks Entry 1st'!AO184,IF(AND($E$3=2),'Marks Entry 2nd'!AO184,IF(AND($E$3=3),'Marks Entry 3rd'!AO184,IF(AND($E$3=4),'Marks Entry 4th'!AO184,"")))))</f>
        <v/>
      </c>
      <c r="BZ185" s="93" t="str">
        <f>IF(OR($E185="",$G185=""),"",IF(AND($E$3=1),'Marks Entry 1st'!AP184,IF(AND($E$3=2),'Marks Entry 2nd'!AP184,IF(AND($E$3=3),'Marks Entry 3rd'!AP184,IF(AND($E$3=4),'Marks Entry 4th'!AP184,"")))))</f>
        <v/>
      </c>
      <c r="CA185" s="93" t="str">
        <f>IF(OR($E185="",$G185=""),"",IF(AND($E$3=1),'Marks Entry 1st'!AQ184,IF(AND($E$3=2),'Marks Entry 2nd'!AQ184,IF(AND($E$3=3),'Marks Entry 3rd'!AQ184,IF(AND($E$3=4),'Marks Entry 4th'!AQ184,"")))))</f>
        <v/>
      </c>
      <c r="CB185" s="92" t="str">
        <f t="shared" si="178"/>
        <v/>
      </c>
      <c r="CC185" s="87" t="str">
        <f t="shared" si="179"/>
        <v/>
      </c>
      <c r="CD185" s="144">
        <f t="shared" si="180"/>
        <v>0</v>
      </c>
      <c r="CE185" s="144" t="str">
        <f t="shared" si="181"/>
        <v/>
      </c>
      <c r="CF185" s="144" t="str">
        <f t="shared" si="139"/>
        <v/>
      </c>
      <c r="CG185" s="144" t="str">
        <f t="shared" si="182"/>
        <v/>
      </c>
      <c r="CH185" s="144" t="str">
        <f t="shared" si="140"/>
        <v/>
      </c>
      <c r="CI185" s="148" t="str">
        <f t="shared" si="141"/>
        <v/>
      </c>
      <c r="CJ185" s="380" t="str">
        <f>IF(OR($E185="",$G185=""),"",IF(AND($E$3=1),'Marks Entry 1st'!AR184,IF(AND($E$3=2),'Marks Entry 2nd'!AR184,IF(AND($E$3=3),'Marks Entry 3rd'!AR184,IF(AND($E$3=4),'Marks Entry 4th'!AR184,"")))))</f>
        <v/>
      </c>
      <c r="CK185" s="380" t="str">
        <f>IF(OR($E185="",$G185=""),"",IF(AND($E$3=1),'Marks Entry 1st'!AS184,IF(AND($E$3=2),'Marks Entry 2nd'!AS184,IF(AND($E$3=3),'Marks Entry 3rd'!AS184,IF(AND($E$3=4),'Marks Entry 4th'!AS184,"")))))</f>
        <v/>
      </c>
      <c r="CL185" s="380" t="str">
        <f>IF(OR($E185="",$G185=""),"",IF(AND($E$3=1),'Marks Entry 1st'!AT184,IF(AND($E$3=2),'Marks Entry 2nd'!AT184,IF(AND($E$3=3),'Marks Entry 3rd'!AT184,IF(AND($E$3=4),'Marks Entry 4th'!AT184,"")))))</f>
        <v/>
      </c>
      <c r="CM185" s="181" t="str">
        <f t="shared" si="183"/>
        <v/>
      </c>
      <c r="CN185" s="182">
        <f t="shared" si="184"/>
        <v>0</v>
      </c>
      <c r="CO185" s="182" t="str">
        <f t="shared" si="185"/>
        <v/>
      </c>
      <c r="CP185" s="182" t="str">
        <f t="shared" si="186"/>
        <v/>
      </c>
      <c r="CQ185" s="147" t="str">
        <f t="shared" si="142"/>
        <v/>
      </c>
      <c r="CR185" s="380" t="str">
        <f>IF(OR($E185="",$G185=""),"",IF(AND($E$3=1),'Marks Entry 1st'!AU184,IF(AND($E$3=2),'Marks Entry 2nd'!AU184,IF(AND($E$3=3),'Marks Entry 3rd'!AU184,IF(AND($E$3=4),'Marks Entry 4th'!AU184,"")))))</f>
        <v/>
      </c>
      <c r="CS185" s="380" t="str">
        <f>IF(OR($E185="",$G185=""),"",IF(AND($E$3=1),'Marks Entry 1st'!AV184,IF(AND($E$3=2),'Marks Entry 2nd'!AV184,IF(AND($E$3=3),'Marks Entry 3rd'!AV184,IF(AND($E$3=4),'Marks Entry 4th'!AV184,"")))))</f>
        <v/>
      </c>
      <c r="CT185" s="380" t="str">
        <f>IF(OR($E185="",$G185=""),"",IF(AND($E$3=1),'Marks Entry 1st'!AW184,IF(AND($E$3=2),'Marks Entry 2nd'!AW184,IF(AND($E$3=3),'Marks Entry 3rd'!AW184,IF(AND($E$3=4),'Marks Entry 4th'!AW184,"")))))</f>
        <v/>
      </c>
      <c r="CU185" s="181" t="str">
        <f t="shared" si="187"/>
        <v/>
      </c>
      <c r="CV185" s="182">
        <f t="shared" si="188"/>
        <v>0</v>
      </c>
      <c r="CW185" s="182" t="str">
        <f t="shared" si="189"/>
        <v/>
      </c>
      <c r="CX185" s="182" t="str">
        <f t="shared" si="190"/>
        <v/>
      </c>
      <c r="CY185" s="147" t="str">
        <f t="shared" si="143"/>
        <v/>
      </c>
      <c r="CZ185" s="380" t="str">
        <f>IF(OR($E185="",$G185=""),"",IF(AND($E$3=1),'Marks Entry 1st'!AX184,IF(AND($E$3=2),'Marks Entry 2nd'!AX184,IF(AND($E$3=3),'Marks Entry 3rd'!AX184,IF(AND($E$3=4),'Marks Entry 4th'!AX184,"")))))</f>
        <v/>
      </c>
      <c r="DA185" s="380" t="str">
        <f>IF(OR($E185="",$G185=""),"",IF(AND($E$3=1),'Marks Entry 1st'!AY184,IF(AND($E$3=2),'Marks Entry 2nd'!AY184,IF(AND($E$3=3),'Marks Entry 3rd'!AY184,IF(AND($E$3=4),'Marks Entry 4th'!AY184,"")))))</f>
        <v/>
      </c>
      <c r="DB185" s="380" t="str">
        <f>IF(OR($E185="",$G185=""),"",IF(AND($E$3=1),'Marks Entry 1st'!AZ184,IF(AND($E$3=2),'Marks Entry 2nd'!AZ184,IF(AND($E$3=3),'Marks Entry 3rd'!AZ184,IF(AND($E$3=4),'Marks Entry 4th'!AZ184,"")))))</f>
        <v/>
      </c>
      <c r="DC185" s="181" t="str">
        <f t="shared" si="191"/>
        <v/>
      </c>
      <c r="DD185" s="182">
        <f t="shared" si="192"/>
        <v>0</v>
      </c>
      <c r="DE185" s="182" t="str">
        <f t="shared" si="193"/>
        <v/>
      </c>
      <c r="DF185" s="182" t="str">
        <f t="shared" si="194"/>
        <v/>
      </c>
      <c r="DG185" s="147" t="str">
        <f t="shared" si="144"/>
        <v/>
      </c>
      <c r="DH185" s="104" t="str">
        <f t="shared" si="145"/>
        <v/>
      </c>
      <c r="DI185" s="105" t="str">
        <f t="shared" si="146"/>
        <v/>
      </c>
      <c r="DJ185" s="111" t="str">
        <f t="shared" si="147"/>
        <v/>
      </c>
      <c r="DK185" s="112" t="str">
        <f t="shared" si="148"/>
        <v/>
      </c>
      <c r="DL185" s="386" t="str">
        <f t="shared" si="149"/>
        <v/>
      </c>
      <c r="DM185" s="72" t="str">
        <f>IF(OR($E185="",$G185=""),"",IF(AND($E$3=1),'Marks Entry 1st'!BA184,IF(AND($E$3=2),'Marks Entry 2nd'!BA184,IF(AND($E$3=3),'Marks Entry 3rd'!BA184,IF(AND($E$3=4),'Marks Entry 4th'!BA184,"")))))</f>
        <v/>
      </c>
      <c r="DN185" s="72" t="str">
        <f>IF(OR($E185="",$G185=""),"",IF(AND($E$3=1),'Marks Entry 1st'!BB184,IF(AND($E$3=2),'Marks Entry 2nd'!BB184,IF(AND($E$3=3),'Marks Entry 3rd'!BB184,IF(AND($E$3=4),'Marks Entry 4th'!BB184,"")))))</f>
        <v/>
      </c>
      <c r="DO185" s="328" t="str">
        <f t="shared" si="150"/>
        <v/>
      </c>
      <c r="DP185" s="73"/>
      <c r="DW185" s="75">
        <f>IF(AND($E$3=1),'Marks Entry 1st'!I184,IF(AND($E$3=2),'Marks Entry 2nd'!I184,IF(AND($E$3=3),'Marks Entry 3rd'!I184,IF(AND($E$3=4),'Marks Entry 4th'!I184,""))))</f>
        <v>0</v>
      </c>
    </row>
    <row r="186" spans="1:127" ht="18.899999999999999" customHeight="1">
      <c r="A186" s="94">
        <v>179</v>
      </c>
      <c r="B186" s="94" t="str">
        <f>IF(OR(DW186=0,DW186=""),"",IF(AND($E$3=1),'Marks Entry 1st'!I185,IF(AND($E$3=2),'Marks Entry 2nd'!I185,IF(AND($E$3=3),'Marks Entry 3rd'!I185,IF(AND($E$3=4),'Marks Entry 4th'!I185,"")))))</f>
        <v/>
      </c>
      <c r="C186" s="95" t="str">
        <f>IF(OR(B186=0,B186=""),"",IF(AND($E$3=1),'Marks Entry 1st'!B185,IF(AND($E$3=2),'Marks Entry 2nd'!B185,IF(AND($E$3=3),'Marks Entry 3rd'!B185,IF(AND($E$3=4),'Marks Entry 4th'!B185,"")))))</f>
        <v/>
      </c>
      <c r="D186" s="95" t="str">
        <f>IF(OR(B186=0,B186=""),"",IF(AND($E$3=1),'Marks Entry 1st'!C185,IF(AND($E$3=2),'Marks Entry 2nd'!C185,IF(AND($E$3=3),'Marks Entry 3rd'!C185,IF(AND($E$3=4),'Marks Entry 4th'!C185,"")))))</f>
        <v/>
      </c>
      <c r="E186" s="96" t="str">
        <f>IF(OR(B186=0,B186=""),"",IF(AND($E$3=1),'Marks Entry 1st'!E185,IF(AND($E$3=2),'Marks Entry 2nd'!E185,IF(AND($E$3=3),'Marks Entry 3rd'!E185,IF(AND($E$3=4),'Marks Entry 4th'!E185,"")))))</f>
        <v/>
      </c>
      <c r="F186" s="95" t="str">
        <f>IF(OR(B186=0,B186=""),"",IF(AND($E$3=1),'Marks Entry 1st'!D185,IF(AND($E$3=2),'Marks Entry 2nd'!D185,IF(AND($E$3=3),'Marks Entry 3rd'!D185,IF(AND($E$3=4),'Marks Entry 4th'!D185,"")))))</f>
        <v/>
      </c>
      <c r="G186" s="90" t="str">
        <f>IF(OR(B186=0,B186=""),"",IF(AND($E$3=1),'Marks Entry 1st'!F185,IF(AND($E$3=2),'Marks Entry 2nd'!F185,IF(AND($E$3=3),'Marks Entry 3rd'!F185,IF(AND($E$3=4),'Marks Entry 4th'!F185,"")))))</f>
        <v/>
      </c>
      <c r="H186" s="90" t="str">
        <f>IF(OR(B186=0,B186=""),"",IF(AND($E$3=1),'Marks Entry 1st'!G185,IF(AND($E$3=2),'Marks Entry 2nd'!G185,IF(AND($E$3=3),'Marks Entry 3rd'!G185,IF(AND($E$3=4),'Marks Entry 4th'!G185,"")))))</f>
        <v/>
      </c>
      <c r="I186" s="90" t="str">
        <f>IF(OR(B186=0,B186=""),"",IF(AND($E$3=1),'Marks Entry 1st'!H185,IF(AND($E$3=2),'Marks Entry 2nd'!H185,IF(AND($E$3=3),'Marks Entry 3rd'!H185,IF(AND($E$3=4),'Marks Entry 4th'!H185,"")))))</f>
        <v/>
      </c>
      <c r="J186" s="379" t="str">
        <f>IF(OR(B186=0,B186=""),"",IF(AND($E$3=1),'Marks Entry 1st'!J185,IF(AND($E$3=2),'Marks Entry 2nd'!J185,IF(AND($E$3=3),'Marks Entry 3rd'!J185,IF(AND($E$3=4),'Marks Entry 4th'!J185,"")))))</f>
        <v/>
      </c>
      <c r="K186" s="379" t="str">
        <f>IF(OR(B186=0,B186=""),"",IF(AND($E$3=1),'Marks Entry 1st'!K185,IF(AND($E$3=2),'Marks Entry 2nd'!K185,IF(AND($E$3=3),'Marks Entry 3rd'!K185,IF(AND($E$3=4),'Marks Entry 4th'!K185,"")))))</f>
        <v/>
      </c>
      <c r="L186" s="180" t="str">
        <f>IF(OR($E186="",$G186=""),"",IF(AND($E$3=1),'Marks Entry 1st'!L185,IF(AND($E$3=2),'Marks Entry 2nd'!L185,IF(AND($E$3=3),'Marks Entry 3rd'!L185,IF(AND($E$3=4),'Marks Entry 4th'!L185,"")))))</f>
        <v/>
      </c>
      <c r="M186" s="180" t="str">
        <f>IF(OR($E186="",$G186=""),"",IF(AND($E$3=1),'Marks Entry 1st'!M185,IF(AND($E$3=2),'Marks Entry 2nd'!M185,IF(AND($E$3=3),'Marks Entry 3rd'!M185,IF(AND($E$3=4),'Marks Entry 4th'!M185,"")))))</f>
        <v/>
      </c>
      <c r="N186" s="87" t="str">
        <f t="shared" si="151"/>
        <v/>
      </c>
      <c r="O186" s="180" t="str">
        <f>IF(OR($E186="",$G186=""),"",IF(AND($E$3=1),'Marks Entry 1st'!N185,IF(AND($E$3=2),'Marks Entry 2nd'!N185,IF(AND($E$3=3),'Marks Entry 3rd'!N185,IF(AND($E$3=4),'Marks Entry 4th'!N185,"")))))</f>
        <v/>
      </c>
      <c r="P186" s="180" t="str">
        <f>IF(OR($E186="",$G186=""),"",IF(AND($E$3=1),'Marks Entry 1st'!O185,IF(AND($E$3=2),'Marks Entry 2nd'!O185,IF(AND($E$3=3),'Marks Entry 3rd'!O185,IF(AND($E$3=4),'Marks Entry 4th'!O185,"")))))</f>
        <v/>
      </c>
      <c r="Q186" s="180" t="str">
        <f>IF(OR($E186="",$G186=""),"",IF(AND($E$3=1),'Marks Entry 1st'!P185,IF(AND($E$3=2),'Marks Entry 2nd'!P185,IF(AND($E$3=3),'Marks Entry 3rd'!P185,IF(AND($E$3=4),'Marks Entry 4th'!P185,"")))))</f>
        <v/>
      </c>
      <c r="R186" s="91" t="str">
        <f t="shared" si="152"/>
        <v/>
      </c>
      <c r="S186" s="87">
        <f t="shared" si="153"/>
        <v>0</v>
      </c>
      <c r="T186" s="93" t="str">
        <f>IF(OR($E186="",$G186=""),"",IF(AND($E$3=1),'Marks Entry 1st'!Q185,IF(AND($E$3=2),'Marks Entry 2nd'!Q185,IF(AND($E$3=3),'Marks Entry 3rd'!Q185,IF(AND($E$3=4),'Marks Entry 4th'!Q185,"")))))</f>
        <v/>
      </c>
      <c r="U186" s="93" t="str">
        <f>IF(OR($E186="",$G186=""),"",IF(AND($E$3=1),'Marks Entry 1st'!R185,IF(AND($E$3=2),'Marks Entry 2nd'!R185,IF(AND($E$3=3),'Marks Entry 3rd'!R185,IF(AND($E$3=4),'Marks Entry 4th'!R185,"")))))</f>
        <v/>
      </c>
      <c r="V186" s="93" t="str">
        <f>IF(OR($E186="",$G186=""),"",IF(AND($E$3=1),'Marks Entry 1st'!S185,IF(AND($E$3=2),'Marks Entry 2nd'!S185,IF(AND($E$3=3),'Marks Entry 3rd'!S185,IF(AND($E$3=4),'Marks Entry 4th'!S185,"")))))</f>
        <v/>
      </c>
      <c r="W186" s="92" t="str">
        <f t="shared" si="154"/>
        <v/>
      </c>
      <c r="X186" s="87" t="str">
        <f t="shared" si="155"/>
        <v/>
      </c>
      <c r="Y186" s="144">
        <f t="shared" si="156"/>
        <v>0</v>
      </c>
      <c r="Z186" s="144" t="str">
        <f t="shared" si="157"/>
        <v/>
      </c>
      <c r="AA186" s="144" t="str">
        <f t="shared" si="130"/>
        <v/>
      </c>
      <c r="AB186" s="144" t="str">
        <f t="shared" si="158"/>
        <v/>
      </c>
      <c r="AC186" s="144" t="str">
        <f t="shared" si="131"/>
        <v/>
      </c>
      <c r="AD186" s="148" t="str">
        <f t="shared" si="132"/>
        <v/>
      </c>
      <c r="AE186" s="180" t="str">
        <f>IF(OR($E186="",$G186=""),"",IF(AND($E$3=1),'Marks Entry 1st'!T185,IF(AND($E$3=2),'Marks Entry 2nd'!T185,IF(AND($E$3=3),'Marks Entry 3rd'!T185,IF(AND($E$3=4),'Marks Entry 4th'!T185,"")))))</f>
        <v/>
      </c>
      <c r="AF186" s="180" t="str">
        <f>IF(OR($E186="",$G186=""),"",IF(AND($E$3=1),'Marks Entry 1st'!U185,IF(AND($E$3=2),'Marks Entry 2nd'!U185,IF(AND($E$3=3),'Marks Entry 3rd'!U185,IF(AND($E$3=4),'Marks Entry 4th'!U185,"")))))</f>
        <v/>
      </c>
      <c r="AG186" s="87" t="str">
        <f t="shared" si="159"/>
        <v/>
      </c>
      <c r="AH186" s="180" t="str">
        <f>IF(OR($E186="",$G186=""),"",IF(AND($E$3=1),'Marks Entry 1st'!V185,IF(AND($E$3=2),'Marks Entry 2nd'!V185,IF(AND($E$3=3),'Marks Entry 3rd'!V185,IF(AND($E$3=4),'Marks Entry 4th'!V185,"")))))</f>
        <v/>
      </c>
      <c r="AI186" s="180" t="str">
        <f>IF(OR($E186="",$G186=""),"",IF(AND($E$3=1),'Marks Entry 1st'!W185,IF(AND($E$3=2),'Marks Entry 2nd'!W185,IF(AND($E$3=3),'Marks Entry 3rd'!W185,IF(AND($E$3=4),'Marks Entry 4th'!W185,"")))))</f>
        <v/>
      </c>
      <c r="AJ186" s="180" t="str">
        <f>IF(OR($E186="",$G186=""),"",IF(AND($E$3=1),'Marks Entry 1st'!X185,IF(AND($E$3=2),'Marks Entry 2nd'!X185,IF(AND($E$3=3),'Marks Entry 3rd'!X185,IF(AND($E$3=4),'Marks Entry 4th'!X185,"")))))</f>
        <v/>
      </c>
      <c r="AK186" s="91" t="str">
        <f t="shared" si="160"/>
        <v/>
      </c>
      <c r="AL186" s="87">
        <f t="shared" si="161"/>
        <v>0</v>
      </c>
      <c r="AM186" s="93" t="str">
        <f>IF(OR($E186="",$G186=""),"",IF(AND($E$3=1),'Marks Entry 1st'!Y185,IF(AND($E$3=2),'Marks Entry 2nd'!Y185,IF(AND($E$3=3),'Marks Entry 3rd'!Y185,IF(AND($E$3=4),'Marks Entry 4th'!Y185,"")))))</f>
        <v/>
      </c>
      <c r="AN186" s="93" t="str">
        <f>IF(OR($E186="",$G186=""),"",IF(AND($E$3=1),'Marks Entry 1st'!Z185,IF(AND($E$3=2),'Marks Entry 2nd'!Z185,IF(AND($E$3=3),'Marks Entry 3rd'!Z185,IF(AND($E$3=4),'Marks Entry 4th'!Z185,"")))))</f>
        <v/>
      </c>
      <c r="AO186" s="93" t="str">
        <f>IF(OR($E186="",$G186=""),"",IF(AND($E$3=1),'Marks Entry 1st'!AA185,IF(AND($E$3=2),'Marks Entry 2nd'!AA185,IF(AND($E$3=3),'Marks Entry 3rd'!AA185,IF(AND($E$3=4),'Marks Entry 4th'!AA185,"")))))</f>
        <v/>
      </c>
      <c r="AP186" s="92" t="str">
        <f t="shared" si="162"/>
        <v/>
      </c>
      <c r="AQ186" s="87" t="str">
        <f t="shared" si="163"/>
        <v/>
      </c>
      <c r="AR186" s="144">
        <f t="shared" si="164"/>
        <v>0</v>
      </c>
      <c r="AS186" s="144" t="str">
        <f t="shared" si="165"/>
        <v/>
      </c>
      <c r="AT186" s="144" t="str">
        <f t="shared" si="133"/>
        <v/>
      </c>
      <c r="AU186" s="144" t="str">
        <f t="shared" si="166"/>
        <v/>
      </c>
      <c r="AV186" s="144" t="str">
        <f t="shared" si="134"/>
        <v/>
      </c>
      <c r="AW186" s="148" t="str">
        <f t="shared" si="135"/>
        <v/>
      </c>
      <c r="AX186" s="180" t="str">
        <f>IF(OR($E186="",$G186=""),"",IF(AND($E$3=1),'Marks Entry 1st'!AB185,IF(AND($E$3=2),'Marks Entry 2nd'!AB185,IF(AND($E$3=3),'Marks Entry 3rd'!AB185,IF(AND($E$3=4),'Marks Entry 4th'!AB185,"")))))</f>
        <v/>
      </c>
      <c r="AY186" s="180" t="str">
        <f>IF(OR($E186="",$G186=""),"",IF(AND($E$3=1),'Marks Entry 1st'!AC185,IF(AND($E$3=2),'Marks Entry 2nd'!AC185,IF(AND($E$3=3),'Marks Entry 3rd'!AC185,IF(AND($E$3=4),'Marks Entry 4th'!AC185,"")))))</f>
        <v/>
      </c>
      <c r="AZ186" s="87" t="str">
        <f t="shared" si="167"/>
        <v/>
      </c>
      <c r="BA186" s="180" t="str">
        <f>IF(OR($E186="",$G186=""),"",IF(AND($E$3=1),'Marks Entry 1st'!AD185,IF(AND($E$3=2),'Marks Entry 2nd'!AD185,IF(AND($E$3=3),'Marks Entry 3rd'!AD185,IF(AND($E$3=4),'Marks Entry 4th'!AD185,"")))))</f>
        <v/>
      </c>
      <c r="BB186" s="180" t="str">
        <f>IF(OR($E186="",$G186=""),"",IF(AND($E$3=1),'Marks Entry 1st'!AE185,IF(AND($E$3=2),'Marks Entry 2nd'!AE185,IF(AND($E$3=3),'Marks Entry 3rd'!AE185,IF(AND($E$3=4),'Marks Entry 4th'!AE185,"")))))</f>
        <v/>
      </c>
      <c r="BC186" s="180" t="str">
        <f>IF(OR($E186="",$G186=""),"",IF(AND($E$3=1),'Marks Entry 1st'!AF185,IF(AND($E$3=2),'Marks Entry 2nd'!AF185,IF(AND($E$3=3),'Marks Entry 3rd'!AF185,IF(AND($E$3=4),'Marks Entry 4th'!AF185,"")))))</f>
        <v/>
      </c>
      <c r="BD186" s="91" t="str">
        <f t="shared" si="168"/>
        <v/>
      </c>
      <c r="BE186" s="87">
        <f t="shared" si="169"/>
        <v>0</v>
      </c>
      <c r="BF186" s="93" t="str">
        <f>IF(OR($E186="",$G186=""),"",IF(AND($E$3=1),'Marks Entry 1st'!AG185,IF(AND($E$3=2),'Marks Entry 2nd'!AG185,IF(AND($E$3=3),'Marks Entry 3rd'!AG185,IF(AND($E$3=4),'Marks Entry 4th'!AG185,"")))))</f>
        <v/>
      </c>
      <c r="BG186" s="93" t="str">
        <f>IF(OR($E186="",$G186=""),"",IF(AND($E$3=1),'Marks Entry 1st'!AH185,IF(AND($E$3=2),'Marks Entry 2nd'!AH185,IF(AND($E$3=3),'Marks Entry 3rd'!AH185,IF(AND($E$3=4),'Marks Entry 4th'!AH185,"")))))</f>
        <v/>
      </c>
      <c r="BH186" s="93" t="str">
        <f>IF(OR($E186="",$G186=""),"",IF(AND($E$3=1),'Marks Entry 1st'!AI185,IF(AND($E$3=2),'Marks Entry 2nd'!AI185,IF(AND($E$3=3),'Marks Entry 3rd'!AI185,IF(AND($E$3=4),'Marks Entry 4th'!AI185,"")))))</f>
        <v/>
      </c>
      <c r="BI186" s="92" t="str">
        <f t="shared" si="170"/>
        <v/>
      </c>
      <c r="BJ186" s="87" t="str">
        <f t="shared" si="171"/>
        <v/>
      </c>
      <c r="BK186" s="144">
        <f t="shared" si="172"/>
        <v>0</v>
      </c>
      <c r="BL186" s="144" t="str">
        <f t="shared" si="173"/>
        <v/>
      </c>
      <c r="BM186" s="144" t="str">
        <f t="shared" si="136"/>
        <v/>
      </c>
      <c r="BN186" s="144" t="str">
        <f t="shared" si="174"/>
        <v/>
      </c>
      <c r="BO186" s="144" t="str">
        <f t="shared" si="137"/>
        <v/>
      </c>
      <c r="BP186" s="148" t="str">
        <f t="shared" si="138"/>
        <v/>
      </c>
      <c r="BQ186" s="180" t="str">
        <f>IF(OR($E186="",$G186=""),"",IF(AND($E$3=1),'Marks Entry 1st'!AJ185,IF(AND($E$3=2),'Marks Entry 2nd'!AJ185,IF(AND($E$3=3),'Marks Entry 3rd'!AJ185,IF(AND($E$3=4),'Marks Entry 4th'!AJ185,"")))))</f>
        <v/>
      </c>
      <c r="BR186" s="180" t="str">
        <f>IF(OR($E186="",$G186=""),"",IF(AND($E$3=1),'Marks Entry 1st'!AK185,IF(AND($E$3=2),'Marks Entry 2nd'!AK185,IF(AND($E$3=3),'Marks Entry 3rd'!AK185,IF(AND($E$3=4),'Marks Entry 4th'!AK185,"")))))</f>
        <v/>
      </c>
      <c r="BS186" s="87" t="str">
        <f t="shared" si="175"/>
        <v/>
      </c>
      <c r="BT186" s="180" t="str">
        <f>IF(OR($E186="",$G186=""),"",IF(AND($E$3=1),'Marks Entry 1st'!AL185,IF(AND($E$3=2),'Marks Entry 2nd'!AL185,IF(AND($E$3=3),'Marks Entry 3rd'!AL185,IF(AND($E$3=4),'Marks Entry 4th'!AL185,"")))))</f>
        <v/>
      </c>
      <c r="BU186" s="180" t="str">
        <f>IF(OR($E186="",$G186=""),"",IF(AND($E$3=1),'Marks Entry 1st'!AM185,IF(AND($E$3=2),'Marks Entry 2nd'!AM185,IF(AND($E$3=3),'Marks Entry 3rd'!AM185,IF(AND($E$3=4),'Marks Entry 4th'!AM185,"")))))</f>
        <v/>
      </c>
      <c r="BV186" s="180" t="str">
        <f>IF(OR($E186="",$G186=""),"",IF(AND($E$3=1),'Marks Entry 1st'!AN185,IF(AND($E$3=2),'Marks Entry 2nd'!AN185,IF(AND($E$3=3),'Marks Entry 3rd'!AN185,IF(AND($E$3=4),'Marks Entry 4th'!AN185,"")))))</f>
        <v/>
      </c>
      <c r="BW186" s="91" t="str">
        <f t="shared" si="176"/>
        <v/>
      </c>
      <c r="BX186" s="87">
        <f t="shared" si="177"/>
        <v>0</v>
      </c>
      <c r="BY186" s="93" t="str">
        <f>IF(OR($E186="",$G186=""),"",IF(AND($E$3=1),'Marks Entry 1st'!AO185,IF(AND($E$3=2),'Marks Entry 2nd'!AO185,IF(AND($E$3=3),'Marks Entry 3rd'!AO185,IF(AND($E$3=4),'Marks Entry 4th'!AO185,"")))))</f>
        <v/>
      </c>
      <c r="BZ186" s="93" t="str">
        <f>IF(OR($E186="",$G186=""),"",IF(AND($E$3=1),'Marks Entry 1st'!AP185,IF(AND($E$3=2),'Marks Entry 2nd'!AP185,IF(AND($E$3=3),'Marks Entry 3rd'!AP185,IF(AND($E$3=4),'Marks Entry 4th'!AP185,"")))))</f>
        <v/>
      </c>
      <c r="CA186" s="93" t="str">
        <f>IF(OR($E186="",$G186=""),"",IF(AND($E$3=1),'Marks Entry 1st'!AQ185,IF(AND($E$3=2),'Marks Entry 2nd'!AQ185,IF(AND($E$3=3),'Marks Entry 3rd'!AQ185,IF(AND($E$3=4),'Marks Entry 4th'!AQ185,"")))))</f>
        <v/>
      </c>
      <c r="CB186" s="92" t="str">
        <f t="shared" si="178"/>
        <v/>
      </c>
      <c r="CC186" s="87" t="str">
        <f t="shared" si="179"/>
        <v/>
      </c>
      <c r="CD186" s="144">
        <f t="shared" si="180"/>
        <v>0</v>
      </c>
      <c r="CE186" s="144" t="str">
        <f t="shared" si="181"/>
        <v/>
      </c>
      <c r="CF186" s="144" t="str">
        <f t="shared" si="139"/>
        <v/>
      </c>
      <c r="CG186" s="144" t="str">
        <f t="shared" si="182"/>
        <v/>
      </c>
      <c r="CH186" s="144" t="str">
        <f t="shared" si="140"/>
        <v/>
      </c>
      <c r="CI186" s="148" t="str">
        <f t="shared" si="141"/>
        <v/>
      </c>
      <c r="CJ186" s="380" t="str">
        <f>IF(OR($E186="",$G186=""),"",IF(AND($E$3=1),'Marks Entry 1st'!AR185,IF(AND($E$3=2),'Marks Entry 2nd'!AR185,IF(AND($E$3=3),'Marks Entry 3rd'!AR185,IF(AND($E$3=4),'Marks Entry 4th'!AR185,"")))))</f>
        <v/>
      </c>
      <c r="CK186" s="380" t="str">
        <f>IF(OR($E186="",$G186=""),"",IF(AND($E$3=1),'Marks Entry 1st'!AS185,IF(AND($E$3=2),'Marks Entry 2nd'!AS185,IF(AND($E$3=3),'Marks Entry 3rd'!AS185,IF(AND($E$3=4),'Marks Entry 4th'!AS185,"")))))</f>
        <v/>
      </c>
      <c r="CL186" s="380" t="str">
        <f>IF(OR($E186="",$G186=""),"",IF(AND($E$3=1),'Marks Entry 1st'!AT185,IF(AND($E$3=2),'Marks Entry 2nd'!AT185,IF(AND($E$3=3),'Marks Entry 3rd'!AT185,IF(AND($E$3=4),'Marks Entry 4th'!AT185,"")))))</f>
        <v/>
      </c>
      <c r="CM186" s="181" t="str">
        <f t="shared" si="183"/>
        <v/>
      </c>
      <c r="CN186" s="182">
        <f t="shared" si="184"/>
        <v>0</v>
      </c>
      <c r="CO186" s="182" t="str">
        <f t="shared" si="185"/>
        <v/>
      </c>
      <c r="CP186" s="182" t="str">
        <f t="shared" si="186"/>
        <v/>
      </c>
      <c r="CQ186" s="147" t="str">
        <f t="shared" si="142"/>
        <v/>
      </c>
      <c r="CR186" s="380" t="str">
        <f>IF(OR($E186="",$G186=""),"",IF(AND($E$3=1),'Marks Entry 1st'!AU185,IF(AND($E$3=2),'Marks Entry 2nd'!AU185,IF(AND($E$3=3),'Marks Entry 3rd'!AU185,IF(AND($E$3=4),'Marks Entry 4th'!AU185,"")))))</f>
        <v/>
      </c>
      <c r="CS186" s="380" t="str">
        <f>IF(OR($E186="",$G186=""),"",IF(AND($E$3=1),'Marks Entry 1st'!AV185,IF(AND($E$3=2),'Marks Entry 2nd'!AV185,IF(AND($E$3=3),'Marks Entry 3rd'!AV185,IF(AND($E$3=4),'Marks Entry 4th'!AV185,"")))))</f>
        <v/>
      </c>
      <c r="CT186" s="380" t="str">
        <f>IF(OR($E186="",$G186=""),"",IF(AND($E$3=1),'Marks Entry 1st'!AW185,IF(AND($E$3=2),'Marks Entry 2nd'!AW185,IF(AND($E$3=3),'Marks Entry 3rd'!AW185,IF(AND($E$3=4),'Marks Entry 4th'!AW185,"")))))</f>
        <v/>
      </c>
      <c r="CU186" s="181" t="str">
        <f t="shared" si="187"/>
        <v/>
      </c>
      <c r="CV186" s="182">
        <f t="shared" si="188"/>
        <v>0</v>
      </c>
      <c r="CW186" s="182" t="str">
        <f t="shared" si="189"/>
        <v/>
      </c>
      <c r="CX186" s="182" t="str">
        <f t="shared" si="190"/>
        <v/>
      </c>
      <c r="CY186" s="147" t="str">
        <f t="shared" si="143"/>
        <v/>
      </c>
      <c r="CZ186" s="380" t="str">
        <f>IF(OR($E186="",$G186=""),"",IF(AND($E$3=1),'Marks Entry 1st'!AX185,IF(AND($E$3=2),'Marks Entry 2nd'!AX185,IF(AND($E$3=3),'Marks Entry 3rd'!AX185,IF(AND($E$3=4),'Marks Entry 4th'!AX185,"")))))</f>
        <v/>
      </c>
      <c r="DA186" s="380" t="str">
        <f>IF(OR($E186="",$G186=""),"",IF(AND($E$3=1),'Marks Entry 1st'!AY185,IF(AND($E$3=2),'Marks Entry 2nd'!AY185,IF(AND($E$3=3),'Marks Entry 3rd'!AY185,IF(AND($E$3=4),'Marks Entry 4th'!AY185,"")))))</f>
        <v/>
      </c>
      <c r="DB186" s="380" t="str">
        <f>IF(OR($E186="",$G186=""),"",IF(AND($E$3=1),'Marks Entry 1st'!AZ185,IF(AND($E$3=2),'Marks Entry 2nd'!AZ185,IF(AND($E$3=3),'Marks Entry 3rd'!AZ185,IF(AND($E$3=4),'Marks Entry 4th'!AZ185,"")))))</f>
        <v/>
      </c>
      <c r="DC186" s="181" t="str">
        <f t="shared" si="191"/>
        <v/>
      </c>
      <c r="DD186" s="182">
        <f t="shared" si="192"/>
        <v>0</v>
      </c>
      <c r="DE186" s="182" t="str">
        <f t="shared" si="193"/>
        <v/>
      </c>
      <c r="DF186" s="182" t="str">
        <f t="shared" si="194"/>
        <v/>
      </c>
      <c r="DG186" s="147" t="str">
        <f t="shared" si="144"/>
        <v/>
      </c>
      <c r="DH186" s="104" t="str">
        <f t="shared" si="145"/>
        <v/>
      </c>
      <c r="DI186" s="105" t="str">
        <f t="shared" si="146"/>
        <v/>
      </c>
      <c r="DJ186" s="111" t="str">
        <f t="shared" si="147"/>
        <v/>
      </c>
      <c r="DK186" s="112" t="str">
        <f t="shared" si="148"/>
        <v/>
      </c>
      <c r="DL186" s="386" t="str">
        <f t="shared" si="149"/>
        <v/>
      </c>
      <c r="DM186" s="72" t="str">
        <f>IF(OR($E186="",$G186=""),"",IF(AND($E$3=1),'Marks Entry 1st'!BA185,IF(AND($E$3=2),'Marks Entry 2nd'!BA185,IF(AND($E$3=3),'Marks Entry 3rd'!BA185,IF(AND($E$3=4),'Marks Entry 4th'!BA185,"")))))</f>
        <v/>
      </c>
      <c r="DN186" s="72" t="str">
        <f>IF(OR($E186="",$G186=""),"",IF(AND($E$3=1),'Marks Entry 1st'!BB185,IF(AND($E$3=2),'Marks Entry 2nd'!BB185,IF(AND($E$3=3),'Marks Entry 3rd'!BB185,IF(AND($E$3=4),'Marks Entry 4th'!BB185,"")))))</f>
        <v/>
      </c>
      <c r="DO186" s="328" t="str">
        <f t="shared" si="150"/>
        <v/>
      </c>
      <c r="DP186" s="73"/>
      <c r="DW186" s="75">
        <f>IF(AND($E$3=1),'Marks Entry 1st'!I185,IF(AND($E$3=2),'Marks Entry 2nd'!I185,IF(AND($E$3=3),'Marks Entry 3rd'!I185,IF(AND($E$3=4),'Marks Entry 4th'!I185,""))))</f>
        <v>0</v>
      </c>
    </row>
    <row r="187" spans="1:127" ht="18.899999999999999" customHeight="1">
      <c r="A187" s="94">
        <v>180</v>
      </c>
      <c r="B187" s="94" t="str">
        <f>IF(OR(DW187=0,DW187=""),"",IF(AND($E$3=1),'Marks Entry 1st'!I186,IF(AND($E$3=2),'Marks Entry 2nd'!I186,IF(AND($E$3=3),'Marks Entry 3rd'!I186,IF(AND($E$3=4),'Marks Entry 4th'!I186,"")))))</f>
        <v/>
      </c>
      <c r="C187" s="95" t="str">
        <f>IF(OR(B187=0,B187=""),"",IF(AND($E$3=1),'Marks Entry 1st'!B186,IF(AND($E$3=2),'Marks Entry 2nd'!B186,IF(AND($E$3=3),'Marks Entry 3rd'!B186,IF(AND($E$3=4),'Marks Entry 4th'!B186,"")))))</f>
        <v/>
      </c>
      <c r="D187" s="95" t="str">
        <f>IF(OR(B187=0,B187=""),"",IF(AND($E$3=1),'Marks Entry 1st'!C186,IF(AND($E$3=2),'Marks Entry 2nd'!C186,IF(AND($E$3=3),'Marks Entry 3rd'!C186,IF(AND($E$3=4),'Marks Entry 4th'!C186,"")))))</f>
        <v/>
      </c>
      <c r="E187" s="96" t="str">
        <f>IF(OR(B187=0,B187=""),"",IF(AND($E$3=1),'Marks Entry 1st'!E186,IF(AND($E$3=2),'Marks Entry 2nd'!E186,IF(AND($E$3=3),'Marks Entry 3rd'!E186,IF(AND($E$3=4),'Marks Entry 4th'!E186,"")))))</f>
        <v/>
      </c>
      <c r="F187" s="95" t="str">
        <f>IF(OR(B187=0,B187=""),"",IF(AND($E$3=1),'Marks Entry 1st'!D186,IF(AND($E$3=2),'Marks Entry 2nd'!D186,IF(AND($E$3=3),'Marks Entry 3rd'!D186,IF(AND($E$3=4),'Marks Entry 4th'!D186,"")))))</f>
        <v/>
      </c>
      <c r="G187" s="90" t="str">
        <f>IF(OR(B187=0,B187=""),"",IF(AND($E$3=1),'Marks Entry 1st'!F186,IF(AND($E$3=2),'Marks Entry 2nd'!F186,IF(AND($E$3=3),'Marks Entry 3rd'!F186,IF(AND($E$3=4),'Marks Entry 4th'!F186,"")))))</f>
        <v/>
      </c>
      <c r="H187" s="90" t="str">
        <f>IF(OR(B187=0,B187=""),"",IF(AND($E$3=1),'Marks Entry 1st'!G186,IF(AND($E$3=2),'Marks Entry 2nd'!G186,IF(AND($E$3=3),'Marks Entry 3rd'!G186,IF(AND($E$3=4),'Marks Entry 4th'!G186,"")))))</f>
        <v/>
      </c>
      <c r="I187" s="90" t="str">
        <f>IF(OR(B187=0,B187=""),"",IF(AND($E$3=1),'Marks Entry 1st'!H186,IF(AND($E$3=2),'Marks Entry 2nd'!H186,IF(AND($E$3=3),'Marks Entry 3rd'!H186,IF(AND($E$3=4),'Marks Entry 4th'!H186,"")))))</f>
        <v/>
      </c>
      <c r="J187" s="379" t="str">
        <f>IF(OR(B187=0,B187=""),"",IF(AND($E$3=1),'Marks Entry 1st'!J186,IF(AND($E$3=2),'Marks Entry 2nd'!J186,IF(AND($E$3=3),'Marks Entry 3rd'!J186,IF(AND($E$3=4),'Marks Entry 4th'!J186,"")))))</f>
        <v/>
      </c>
      <c r="K187" s="379" t="str">
        <f>IF(OR(B187=0,B187=""),"",IF(AND($E$3=1),'Marks Entry 1st'!K186,IF(AND($E$3=2),'Marks Entry 2nd'!K186,IF(AND($E$3=3),'Marks Entry 3rd'!K186,IF(AND($E$3=4),'Marks Entry 4th'!K186,"")))))</f>
        <v/>
      </c>
      <c r="L187" s="180" t="str">
        <f>IF(OR($E187="",$G187=""),"",IF(AND($E$3=1),'Marks Entry 1st'!L186,IF(AND($E$3=2),'Marks Entry 2nd'!L186,IF(AND($E$3=3),'Marks Entry 3rd'!L186,IF(AND($E$3=4),'Marks Entry 4th'!L186,"")))))</f>
        <v/>
      </c>
      <c r="M187" s="180" t="str">
        <f>IF(OR($E187="",$G187=""),"",IF(AND($E$3=1),'Marks Entry 1st'!M186,IF(AND($E$3=2),'Marks Entry 2nd'!M186,IF(AND($E$3=3),'Marks Entry 3rd'!M186,IF(AND($E$3=4),'Marks Entry 4th'!M186,"")))))</f>
        <v/>
      </c>
      <c r="N187" s="87" t="str">
        <f t="shared" si="151"/>
        <v/>
      </c>
      <c r="O187" s="180" t="str">
        <f>IF(OR($E187="",$G187=""),"",IF(AND($E$3=1),'Marks Entry 1st'!N186,IF(AND($E$3=2),'Marks Entry 2nd'!N186,IF(AND($E$3=3),'Marks Entry 3rd'!N186,IF(AND($E$3=4),'Marks Entry 4th'!N186,"")))))</f>
        <v/>
      </c>
      <c r="P187" s="180" t="str">
        <f>IF(OR($E187="",$G187=""),"",IF(AND($E$3=1),'Marks Entry 1st'!O186,IF(AND($E$3=2),'Marks Entry 2nd'!O186,IF(AND($E$3=3),'Marks Entry 3rd'!O186,IF(AND($E$3=4),'Marks Entry 4th'!O186,"")))))</f>
        <v/>
      </c>
      <c r="Q187" s="180" t="str">
        <f>IF(OR($E187="",$G187=""),"",IF(AND($E$3=1),'Marks Entry 1st'!P186,IF(AND($E$3=2),'Marks Entry 2nd'!P186,IF(AND($E$3=3),'Marks Entry 3rd'!P186,IF(AND($E$3=4),'Marks Entry 4th'!P186,"")))))</f>
        <v/>
      </c>
      <c r="R187" s="91" t="str">
        <f t="shared" si="152"/>
        <v/>
      </c>
      <c r="S187" s="87">
        <f t="shared" si="153"/>
        <v>0</v>
      </c>
      <c r="T187" s="93" t="str">
        <f>IF(OR($E187="",$G187=""),"",IF(AND($E$3=1),'Marks Entry 1st'!Q186,IF(AND($E$3=2),'Marks Entry 2nd'!Q186,IF(AND($E$3=3),'Marks Entry 3rd'!Q186,IF(AND($E$3=4),'Marks Entry 4th'!Q186,"")))))</f>
        <v/>
      </c>
      <c r="U187" s="93" t="str">
        <f>IF(OR($E187="",$G187=""),"",IF(AND($E$3=1),'Marks Entry 1st'!R186,IF(AND($E$3=2),'Marks Entry 2nd'!R186,IF(AND($E$3=3),'Marks Entry 3rd'!R186,IF(AND($E$3=4),'Marks Entry 4th'!R186,"")))))</f>
        <v/>
      </c>
      <c r="V187" s="93" t="str">
        <f>IF(OR($E187="",$G187=""),"",IF(AND($E$3=1),'Marks Entry 1st'!S186,IF(AND($E$3=2),'Marks Entry 2nd'!S186,IF(AND($E$3=3),'Marks Entry 3rd'!S186,IF(AND($E$3=4),'Marks Entry 4th'!S186,"")))))</f>
        <v/>
      </c>
      <c r="W187" s="92" t="str">
        <f t="shared" si="154"/>
        <v/>
      </c>
      <c r="X187" s="87" t="str">
        <f t="shared" si="155"/>
        <v/>
      </c>
      <c r="Y187" s="144">
        <f t="shared" si="156"/>
        <v>0</v>
      </c>
      <c r="Z187" s="144" t="str">
        <f t="shared" si="157"/>
        <v/>
      </c>
      <c r="AA187" s="144" t="str">
        <f t="shared" si="130"/>
        <v/>
      </c>
      <c r="AB187" s="144" t="str">
        <f t="shared" si="158"/>
        <v/>
      </c>
      <c r="AC187" s="144" t="str">
        <f t="shared" si="131"/>
        <v/>
      </c>
      <c r="AD187" s="148" t="str">
        <f t="shared" si="132"/>
        <v/>
      </c>
      <c r="AE187" s="180" t="str">
        <f>IF(OR($E187="",$G187=""),"",IF(AND($E$3=1),'Marks Entry 1st'!T186,IF(AND($E$3=2),'Marks Entry 2nd'!T186,IF(AND($E$3=3),'Marks Entry 3rd'!T186,IF(AND($E$3=4),'Marks Entry 4th'!T186,"")))))</f>
        <v/>
      </c>
      <c r="AF187" s="180" t="str">
        <f>IF(OR($E187="",$G187=""),"",IF(AND($E$3=1),'Marks Entry 1st'!U186,IF(AND($E$3=2),'Marks Entry 2nd'!U186,IF(AND($E$3=3),'Marks Entry 3rd'!U186,IF(AND($E$3=4),'Marks Entry 4th'!U186,"")))))</f>
        <v/>
      </c>
      <c r="AG187" s="87" t="str">
        <f t="shared" si="159"/>
        <v/>
      </c>
      <c r="AH187" s="180" t="str">
        <f>IF(OR($E187="",$G187=""),"",IF(AND($E$3=1),'Marks Entry 1st'!V186,IF(AND($E$3=2),'Marks Entry 2nd'!V186,IF(AND($E$3=3),'Marks Entry 3rd'!V186,IF(AND($E$3=4),'Marks Entry 4th'!V186,"")))))</f>
        <v/>
      </c>
      <c r="AI187" s="180" t="str">
        <f>IF(OR($E187="",$G187=""),"",IF(AND($E$3=1),'Marks Entry 1st'!W186,IF(AND($E$3=2),'Marks Entry 2nd'!W186,IF(AND($E$3=3),'Marks Entry 3rd'!W186,IF(AND($E$3=4),'Marks Entry 4th'!W186,"")))))</f>
        <v/>
      </c>
      <c r="AJ187" s="180" t="str">
        <f>IF(OR($E187="",$G187=""),"",IF(AND($E$3=1),'Marks Entry 1st'!X186,IF(AND($E$3=2),'Marks Entry 2nd'!X186,IF(AND($E$3=3),'Marks Entry 3rd'!X186,IF(AND($E$3=4),'Marks Entry 4th'!X186,"")))))</f>
        <v/>
      </c>
      <c r="AK187" s="91" t="str">
        <f t="shared" si="160"/>
        <v/>
      </c>
      <c r="AL187" s="87">
        <f t="shared" si="161"/>
        <v>0</v>
      </c>
      <c r="AM187" s="93" t="str">
        <f>IF(OR($E187="",$G187=""),"",IF(AND($E$3=1),'Marks Entry 1st'!Y186,IF(AND($E$3=2),'Marks Entry 2nd'!Y186,IF(AND($E$3=3),'Marks Entry 3rd'!Y186,IF(AND($E$3=4),'Marks Entry 4th'!Y186,"")))))</f>
        <v/>
      </c>
      <c r="AN187" s="93" t="str">
        <f>IF(OR($E187="",$G187=""),"",IF(AND($E$3=1),'Marks Entry 1st'!Z186,IF(AND($E$3=2),'Marks Entry 2nd'!Z186,IF(AND($E$3=3),'Marks Entry 3rd'!Z186,IF(AND($E$3=4),'Marks Entry 4th'!Z186,"")))))</f>
        <v/>
      </c>
      <c r="AO187" s="93" t="str">
        <f>IF(OR($E187="",$G187=""),"",IF(AND($E$3=1),'Marks Entry 1st'!AA186,IF(AND($E$3=2),'Marks Entry 2nd'!AA186,IF(AND($E$3=3),'Marks Entry 3rd'!AA186,IF(AND($E$3=4),'Marks Entry 4th'!AA186,"")))))</f>
        <v/>
      </c>
      <c r="AP187" s="92" t="str">
        <f t="shared" si="162"/>
        <v/>
      </c>
      <c r="AQ187" s="87" t="str">
        <f t="shared" si="163"/>
        <v/>
      </c>
      <c r="AR187" s="144">
        <f t="shared" si="164"/>
        <v>0</v>
      </c>
      <c r="AS187" s="144" t="str">
        <f t="shared" si="165"/>
        <v/>
      </c>
      <c r="AT187" s="144" t="str">
        <f t="shared" si="133"/>
        <v/>
      </c>
      <c r="AU187" s="144" t="str">
        <f t="shared" si="166"/>
        <v/>
      </c>
      <c r="AV187" s="144" t="str">
        <f t="shared" si="134"/>
        <v/>
      </c>
      <c r="AW187" s="148" t="str">
        <f t="shared" si="135"/>
        <v/>
      </c>
      <c r="AX187" s="180" t="str">
        <f>IF(OR($E187="",$G187=""),"",IF(AND($E$3=1),'Marks Entry 1st'!AB186,IF(AND($E$3=2),'Marks Entry 2nd'!AB186,IF(AND($E$3=3),'Marks Entry 3rd'!AB186,IF(AND($E$3=4),'Marks Entry 4th'!AB186,"")))))</f>
        <v/>
      </c>
      <c r="AY187" s="180" t="str">
        <f>IF(OR($E187="",$G187=""),"",IF(AND($E$3=1),'Marks Entry 1st'!AC186,IF(AND($E$3=2),'Marks Entry 2nd'!AC186,IF(AND($E$3=3),'Marks Entry 3rd'!AC186,IF(AND($E$3=4),'Marks Entry 4th'!AC186,"")))))</f>
        <v/>
      </c>
      <c r="AZ187" s="87" t="str">
        <f t="shared" si="167"/>
        <v/>
      </c>
      <c r="BA187" s="180" t="str">
        <f>IF(OR($E187="",$G187=""),"",IF(AND($E$3=1),'Marks Entry 1st'!AD186,IF(AND($E$3=2),'Marks Entry 2nd'!AD186,IF(AND($E$3=3),'Marks Entry 3rd'!AD186,IF(AND($E$3=4),'Marks Entry 4th'!AD186,"")))))</f>
        <v/>
      </c>
      <c r="BB187" s="180" t="str">
        <f>IF(OR($E187="",$G187=""),"",IF(AND($E$3=1),'Marks Entry 1st'!AE186,IF(AND($E$3=2),'Marks Entry 2nd'!AE186,IF(AND($E$3=3),'Marks Entry 3rd'!AE186,IF(AND($E$3=4),'Marks Entry 4th'!AE186,"")))))</f>
        <v/>
      </c>
      <c r="BC187" s="180" t="str">
        <f>IF(OR($E187="",$G187=""),"",IF(AND($E$3=1),'Marks Entry 1st'!AF186,IF(AND($E$3=2),'Marks Entry 2nd'!AF186,IF(AND($E$3=3),'Marks Entry 3rd'!AF186,IF(AND($E$3=4),'Marks Entry 4th'!AF186,"")))))</f>
        <v/>
      </c>
      <c r="BD187" s="91" t="str">
        <f t="shared" si="168"/>
        <v/>
      </c>
      <c r="BE187" s="87">
        <f t="shared" si="169"/>
        <v>0</v>
      </c>
      <c r="BF187" s="93" t="str">
        <f>IF(OR($E187="",$G187=""),"",IF(AND($E$3=1),'Marks Entry 1st'!AG186,IF(AND($E$3=2),'Marks Entry 2nd'!AG186,IF(AND($E$3=3),'Marks Entry 3rd'!AG186,IF(AND($E$3=4),'Marks Entry 4th'!AG186,"")))))</f>
        <v/>
      </c>
      <c r="BG187" s="93" t="str">
        <f>IF(OR($E187="",$G187=""),"",IF(AND($E$3=1),'Marks Entry 1st'!AH186,IF(AND($E$3=2),'Marks Entry 2nd'!AH186,IF(AND($E$3=3),'Marks Entry 3rd'!AH186,IF(AND($E$3=4),'Marks Entry 4th'!AH186,"")))))</f>
        <v/>
      </c>
      <c r="BH187" s="93" t="str">
        <f>IF(OR($E187="",$G187=""),"",IF(AND($E$3=1),'Marks Entry 1st'!AI186,IF(AND($E$3=2),'Marks Entry 2nd'!AI186,IF(AND($E$3=3),'Marks Entry 3rd'!AI186,IF(AND($E$3=4),'Marks Entry 4th'!AI186,"")))))</f>
        <v/>
      </c>
      <c r="BI187" s="92" t="str">
        <f t="shared" si="170"/>
        <v/>
      </c>
      <c r="BJ187" s="87" t="str">
        <f t="shared" si="171"/>
        <v/>
      </c>
      <c r="BK187" s="144">
        <f t="shared" si="172"/>
        <v>0</v>
      </c>
      <c r="BL187" s="144" t="str">
        <f t="shared" si="173"/>
        <v/>
      </c>
      <c r="BM187" s="144" t="str">
        <f t="shared" si="136"/>
        <v/>
      </c>
      <c r="BN187" s="144" t="str">
        <f t="shared" si="174"/>
        <v/>
      </c>
      <c r="BO187" s="144" t="str">
        <f t="shared" si="137"/>
        <v/>
      </c>
      <c r="BP187" s="148" t="str">
        <f t="shared" si="138"/>
        <v/>
      </c>
      <c r="BQ187" s="180" t="str">
        <f>IF(OR($E187="",$G187=""),"",IF(AND($E$3=1),'Marks Entry 1st'!AJ186,IF(AND($E$3=2),'Marks Entry 2nd'!AJ186,IF(AND($E$3=3),'Marks Entry 3rd'!AJ186,IF(AND($E$3=4),'Marks Entry 4th'!AJ186,"")))))</f>
        <v/>
      </c>
      <c r="BR187" s="180" t="str">
        <f>IF(OR($E187="",$G187=""),"",IF(AND($E$3=1),'Marks Entry 1st'!AK186,IF(AND($E$3=2),'Marks Entry 2nd'!AK186,IF(AND($E$3=3),'Marks Entry 3rd'!AK186,IF(AND($E$3=4),'Marks Entry 4th'!AK186,"")))))</f>
        <v/>
      </c>
      <c r="BS187" s="87" t="str">
        <f t="shared" si="175"/>
        <v/>
      </c>
      <c r="BT187" s="180" t="str">
        <f>IF(OR($E187="",$G187=""),"",IF(AND($E$3=1),'Marks Entry 1st'!AL186,IF(AND($E$3=2),'Marks Entry 2nd'!AL186,IF(AND($E$3=3),'Marks Entry 3rd'!AL186,IF(AND($E$3=4),'Marks Entry 4th'!AL186,"")))))</f>
        <v/>
      </c>
      <c r="BU187" s="180" t="str">
        <f>IF(OR($E187="",$G187=""),"",IF(AND($E$3=1),'Marks Entry 1st'!AM186,IF(AND($E$3=2),'Marks Entry 2nd'!AM186,IF(AND($E$3=3),'Marks Entry 3rd'!AM186,IF(AND($E$3=4),'Marks Entry 4th'!AM186,"")))))</f>
        <v/>
      </c>
      <c r="BV187" s="180" t="str">
        <f>IF(OR($E187="",$G187=""),"",IF(AND($E$3=1),'Marks Entry 1st'!AN186,IF(AND($E$3=2),'Marks Entry 2nd'!AN186,IF(AND($E$3=3),'Marks Entry 3rd'!AN186,IF(AND($E$3=4),'Marks Entry 4th'!AN186,"")))))</f>
        <v/>
      </c>
      <c r="BW187" s="91" t="str">
        <f t="shared" si="176"/>
        <v/>
      </c>
      <c r="BX187" s="87">
        <f t="shared" si="177"/>
        <v>0</v>
      </c>
      <c r="BY187" s="93" t="str">
        <f>IF(OR($E187="",$G187=""),"",IF(AND($E$3=1),'Marks Entry 1st'!AO186,IF(AND($E$3=2),'Marks Entry 2nd'!AO186,IF(AND($E$3=3),'Marks Entry 3rd'!AO186,IF(AND($E$3=4),'Marks Entry 4th'!AO186,"")))))</f>
        <v/>
      </c>
      <c r="BZ187" s="93" t="str">
        <f>IF(OR($E187="",$G187=""),"",IF(AND($E$3=1),'Marks Entry 1st'!AP186,IF(AND($E$3=2),'Marks Entry 2nd'!AP186,IF(AND($E$3=3),'Marks Entry 3rd'!AP186,IF(AND($E$3=4),'Marks Entry 4th'!AP186,"")))))</f>
        <v/>
      </c>
      <c r="CA187" s="93" t="str">
        <f>IF(OR($E187="",$G187=""),"",IF(AND($E$3=1),'Marks Entry 1st'!AQ186,IF(AND($E$3=2),'Marks Entry 2nd'!AQ186,IF(AND($E$3=3),'Marks Entry 3rd'!AQ186,IF(AND($E$3=4),'Marks Entry 4th'!AQ186,"")))))</f>
        <v/>
      </c>
      <c r="CB187" s="92" t="str">
        <f t="shared" si="178"/>
        <v/>
      </c>
      <c r="CC187" s="87" t="str">
        <f t="shared" si="179"/>
        <v/>
      </c>
      <c r="CD187" s="144">
        <f t="shared" si="180"/>
        <v>0</v>
      </c>
      <c r="CE187" s="144" t="str">
        <f t="shared" si="181"/>
        <v/>
      </c>
      <c r="CF187" s="144" t="str">
        <f t="shared" si="139"/>
        <v/>
      </c>
      <c r="CG187" s="144" t="str">
        <f t="shared" si="182"/>
        <v/>
      </c>
      <c r="CH187" s="144" t="str">
        <f t="shared" si="140"/>
        <v/>
      </c>
      <c r="CI187" s="148" t="str">
        <f t="shared" si="141"/>
        <v/>
      </c>
      <c r="CJ187" s="380" t="str">
        <f>IF(OR($E187="",$G187=""),"",IF(AND($E$3=1),'Marks Entry 1st'!AR186,IF(AND($E$3=2),'Marks Entry 2nd'!AR186,IF(AND($E$3=3),'Marks Entry 3rd'!AR186,IF(AND($E$3=4),'Marks Entry 4th'!AR186,"")))))</f>
        <v/>
      </c>
      <c r="CK187" s="380" t="str">
        <f>IF(OR($E187="",$G187=""),"",IF(AND($E$3=1),'Marks Entry 1st'!AS186,IF(AND($E$3=2),'Marks Entry 2nd'!AS186,IF(AND($E$3=3),'Marks Entry 3rd'!AS186,IF(AND($E$3=4),'Marks Entry 4th'!AS186,"")))))</f>
        <v/>
      </c>
      <c r="CL187" s="380" t="str">
        <f>IF(OR($E187="",$G187=""),"",IF(AND($E$3=1),'Marks Entry 1st'!AT186,IF(AND($E$3=2),'Marks Entry 2nd'!AT186,IF(AND($E$3=3),'Marks Entry 3rd'!AT186,IF(AND($E$3=4),'Marks Entry 4th'!AT186,"")))))</f>
        <v/>
      </c>
      <c r="CM187" s="181" t="str">
        <f t="shared" si="183"/>
        <v/>
      </c>
      <c r="CN187" s="182">
        <f t="shared" si="184"/>
        <v>0</v>
      </c>
      <c r="CO187" s="182" t="str">
        <f t="shared" si="185"/>
        <v/>
      </c>
      <c r="CP187" s="182" t="str">
        <f t="shared" si="186"/>
        <v/>
      </c>
      <c r="CQ187" s="147" t="str">
        <f t="shared" si="142"/>
        <v/>
      </c>
      <c r="CR187" s="380" t="str">
        <f>IF(OR($E187="",$G187=""),"",IF(AND($E$3=1),'Marks Entry 1st'!AU186,IF(AND($E$3=2),'Marks Entry 2nd'!AU186,IF(AND($E$3=3),'Marks Entry 3rd'!AU186,IF(AND($E$3=4),'Marks Entry 4th'!AU186,"")))))</f>
        <v/>
      </c>
      <c r="CS187" s="380" t="str">
        <f>IF(OR($E187="",$G187=""),"",IF(AND($E$3=1),'Marks Entry 1st'!AV186,IF(AND($E$3=2),'Marks Entry 2nd'!AV186,IF(AND($E$3=3),'Marks Entry 3rd'!AV186,IF(AND($E$3=4),'Marks Entry 4th'!AV186,"")))))</f>
        <v/>
      </c>
      <c r="CT187" s="380" t="str">
        <f>IF(OR($E187="",$G187=""),"",IF(AND($E$3=1),'Marks Entry 1st'!AW186,IF(AND($E$3=2),'Marks Entry 2nd'!AW186,IF(AND($E$3=3),'Marks Entry 3rd'!AW186,IF(AND($E$3=4),'Marks Entry 4th'!AW186,"")))))</f>
        <v/>
      </c>
      <c r="CU187" s="181" t="str">
        <f t="shared" si="187"/>
        <v/>
      </c>
      <c r="CV187" s="182">
        <f t="shared" si="188"/>
        <v>0</v>
      </c>
      <c r="CW187" s="182" t="str">
        <f t="shared" si="189"/>
        <v/>
      </c>
      <c r="CX187" s="182" t="str">
        <f t="shared" si="190"/>
        <v/>
      </c>
      <c r="CY187" s="147" t="str">
        <f t="shared" si="143"/>
        <v/>
      </c>
      <c r="CZ187" s="380" t="str">
        <f>IF(OR($E187="",$G187=""),"",IF(AND($E$3=1),'Marks Entry 1st'!AX186,IF(AND($E$3=2),'Marks Entry 2nd'!AX186,IF(AND($E$3=3),'Marks Entry 3rd'!AX186,IF(AND($E$3=4),'Marks Entry 4th'!AX186,"")))))</f>
        <v/>
      </c>
      <c r="DA187" s="380" t="str">
        <f>IF(OR($E187="",$G187=""),"",IF(AND($E$3=1),'Marks Entry 1st'!AY186,IF(AND($E$3=2),'Marks Entry 2nd'!AY186,IF(AND($E$3=3),'Marks Entry 3rd'!AY186,IF(AND($E$3=4),'Marks Entry 4th'!AY186,"")))))</f>
        <v/>
      </c>
      <c r="DB187" s="380" t="str">
        <f>IF(OR($E187="",$G187=""),"",IF(AND($E$3=1),'Marks Entry 1st'!AZ186,IF(AND($E$3=2),'Marks Entry 2nd'!AZ186,IF(AND($E$3=3),'Marks Entry 3rd'!AZ186,IF(AND($E$3=4),'Marks Entry 4th'!AZ186,"")))))</f>
        <v/>
      </c>
      <c r="DC187" s="181" t="str">
        <f t="shared" si="191"/>
        <v/>
      </c>
      <c r="DD187" s="182">
        <f t="shared" si="192"/>
        <v>0</v>
      </c>
      <c r="DE187" s="182" t="str">
        <f t="shared" si="193"/>
        <v/>
      </c>
      <c r="DF187" s="182" t="str">
        <f t="shared" si="194"/>
        <v/>
      </c>
      <c r="DG187" s="147" t="str">
        <f t="shared" si="144"/>
        <v/>
      </c>
      <c r="DH187" s="104" t="str">
        <f t="shared" si="145"/>
        <v/>
      </c>
      <c r="DI187" s="105" t="str">
        <f t="shared" si="146"/>
        <v/>
      </c>
      <c r="DJ187" s="111" t="str">
        <f t="shared" si="147"/>
        <v/>
      </c>
      <c r="DK187" s="112" t="str">
        <f t="shared" si="148"/>
        <v/>
      </c>
      <c r="DL187" s="386" t="str">
        <f t="shared" si="149"/>
        <v/>
      </c>
      <c r="DM187" s="72" t="str">
        <f>IF(OR($E187="",$G187=""),"",IF(AND($E$3=1),'Marks Entry 1st'!BA186,IF(AND($E$3=2),'Marks Entry 2nd'!BA186,IF(AND($E$3=3),'Marks Entry 3rd'!BA186,IF(AND($E$3=4),'Marks Entry 4th'!BA186,"")))))</f>
        <v/>
      </c>
      <c r="DN187" s="72" t="str">
        <f>IF(OR($E187="",$G187=""),"",IF(AND($E$3=1),'Marks Entry 1st'!BB186,IF(AND($E$3=2),'Marks Entry 2nd'!BB186,IF(AND($E$3=3),'Marks Entry 3rd'!BB186,IF(AND($E$3=4),'Marks Entry 4th'!BB186,"")))))</f>
        <v/>
      </c>
      <c r="DO187" s="328" t="str">
        <f t="shared" si="150"/>
        <v/>
      </c>
      <c r="DP187" s="73"/>
      <c r="DW187" s="75">
        <f>IF(AND($E$3=1),'Marks Entry 1st'!I186,IF(AND($E$3=2),'Marks Entry 2nd'!I186,IF(AND($E$3=3),'Marks Entry 3rd'!I186,IF(AND($E$3=4),'Marks Entry 4th'!I186,""))))</f>
        <v>0</v>
      </c>
    </row>
    <row r="188" spans="1:127" ht="18.899999999999999" customHeight="1">
      <c r="A188" s="94">
        <v>181</v>
      </c>
      <c r="B188" s="94" t="str">
        <f>IF(OR(DW188=0,DW188=""),"",IF(AND($E$3=1),'Marks Entry 1st'!I187,IF(AND($E$3=2),'Marks Entry 2nd'!I187,IF(AND($E$3=3),'Marks Entry 3rd'!I187,IF(AND($E$3=4),'Marks Entry 4th'!I187,"")))))</f>
        <v/>
      </c>
      <c r="C188" s="95" t="str">
        <f>IF(OR(B188=0,B188=""),"",IF(AND($E$3=1),'Marks Entry 1st'!B187,IF(AND($E$3=2),'Marks Entry 2nd'!B187,IF(AND($E$3=3),'Marks Entry 3rd'!B187,IF(AND($E$3=4),'Marks Entry 4th'!B187,"")))))</f>
        <v/>
      </c>
      <c r="D188" s="95" t="str">
        <f>IF(OR(B188=0,B188=""),"",IF(AND($E$3=1),'Marks Entry 1st'!C187,IF(AND($E$3=2),'Marks Entry 2nd'!C187,IF(AND($E$3=3),'Marks Entry 3rd'!C187,IF(AND($E$3=4),'Marks Entry 4th'!C187,"")))))</f>
        <v/>
      </c>
      <c r="E188" s="96" t="str">
        <f>IF(OR(B188=0,B188=""),"",IF(AND($E$3=1),'Marks Entry 1st'!E187,IF(AND($E$3=2),'Marks Entry 2nd'!E187,IF(AND($E$3=3),'Marks Entry 3rd'!E187,IF(AND($E$3=4),'Marks Entry 4th'!E187,"")))))</f>
        <v/>
      </c>
      <c r="F188" s="95" t="str">
        <f>IF(OR(B188=0,B188=""),"",IF(AND($E$3=1),'Marks Entry 1st'!D187,IF(AND($E$3=2),'Marks Entry 2nd'!D187,IF(AND($E$3=3),'Marks Entry 3rd'!D187,IF(AND($E$3=4),'Marks Entry 4th'!D187,"")))))</f>
        <v/>
      </c>
      <c r="G188" s="90" t="str">
        <f>IF(OR(B188=0,B188=""),"",IF(AND($E$3=1),'Marks Entry 1st'!F187,IF(AND($E$3=2),'Marks Entry 2nd'!F187,IF(AND($E$3=3),'Marks Entry 3rd'!F187,IF(AND($E$3=4),'Marks Entry 4th'!F187,"")))))</f>
        <v/>
      </c>
      <c r="H188" s="90" t="str">
        <f>IF(OR(B188=0,B188=""),"",IF(AND($E$3=1),'Marks Entry 1st'!G187,IF(AND($E$3=2),'Marks Entry 2nd'!G187,IF(AND($E$3=3),'Marks Entry 3rd'!G187,IF(AND($E$3=4),'Marks Entry 4th'!G187,"")))))</f>
        <v/>
      </c>
      <c r="I188" s="90" t="str">
        <f>IF(OR(B188=0,B188=""),"",IF(AND($E$3=1),'Marks Entry 1st'!H187,IF(AND($E$3=2),'Marks Entry 2nd'!H187,IF(AND($E$3=3),'Marks Entry 3rd'!H187,IF(AND($E$3=4),'Marks Entry 4th'!H187,"")))))</f>
        <v/>
      </c>
      <c r="J188" s="379" t="str">
        <f>IF(OR(B188=0,B188=""),"",IF(AND($E$3=1),'Marks Entry 1st'!J187,IF(AND($E$3=2),'Marks Entry 2nd'!J187,IF(AND($E$3=3),'Marks Entry 3rd'!J187,IF(AND($E$3=4),'Marks Entry 4th'!J187,"")))))</f>
        <v/>
      </c>
      <c r="K188" s="379" t="str">
        <f>IF(OR(B188=0,B188=""),"",IF(AND($E$3=1),'Marks Entry 1st'!K187,IF(AND($E$3=2),'Marks Entry 2nd'!K187,IF(AND($E$3=3),'Marks Entry 3rd'!K187,IF(AND($E$3=4),'Marks Entry 4th'!K187,"")))))</f>
        <v/>
      </c>
      <c r="L188" s="180" t="str">
        <f>IF(OR($E188="",$G188=""),"",IF(AND($E$3=1),'Marks Entry 1st'!L187,IF(AND($E$3=2),'Marks Entry 2nd'!L187,IF(AND($E$3=3),'Marks Entry 3rd'!L187,IF(AND($E$3=4),'Marks Entry 4th'!L187,"")))))</f>
        <v/>
      </c>
      <c r="M188" s="180" t="str">
        <f>IF(OR($E188="",$G188=""),"",IF(AND($E$3=1),'Marks Entry 1st'!M187,IF(AND($E$3=2),'Marks Entry 2nd'!M187,IF(AND($E$3=3),'Marks Entry 3rd'!M187,IF(AND($E$3=4),'Marks Entry 4th'!M187,"")))))</f>
        <v/>
      </c>
      <c r="N188" s="87" t="str">
        <f t="shared" si="151"/>
        <v/>
      </c>
      <c r="O188" s="180" t="str">
        <f>IF(OR($E188="",$G188=""),"",IF(AND($E$3=1),'Marks Entry 1st'!N187,IF(AND($E$3=2),'Marks Entry 2nd'!N187,IF(AND($E$3=3),'Marks Entry 3rd'!N187,IF(AND($E$3=4),'Marks Entry 4th'!N187,"")))))</f>
        <v/>
      </c>
      <c r="P188" s="180" t="str">
        <f>IF(OR($E188="",$G188=""),"",IF(AND($E$3=1),'Marks Entry 1st'!O187,IF(AND($E$3=2),'Marks Entry 2nd'!O187,IF(AND($E$3=3),'Marks Entry 3rd'!O187,IF(AND($E$3=4),'Marks Entry 4th'!O187,"")))))</f>
        <v/>
      </c>
      <c r="Q188" s="180" t="str">
        <f>IF(OR($E188="",$G188=""),"",IF(AND($E$3=1),'Marks Entry 1st'!P187,IF(AND($E$3=2),'Marks Entry 2nd'!P187,IF(AND($E$3=3),'Marks Entry 3rd'!P187,IF(AND($E$3=4),'Marks Entry 4th'!P187,"")))))</f>
        <v/>
      </c>
      <c r="R188" s="91" t="str">
        <f t="shared" si="152"/>
        <v/>
      </c>
      <c r="S188" s="87">
        <f t="shared" si="153"/>
        <v>0</v>
      </c>
      <c r="T188" s="93" t="str">
        <f>IF(OR($E188="",$G188=""),"",IF(AND($E$3=1),'Marks Entry 1st'!Q187,IF(AND($E$3=2),'Marks Entry 2nd'!Q187,IF(AND($E$3=3),'Marks Entry 3rd'!Q187,IF(AND($E$3=4),'Marks Entry 4th'!Q187,"")))))</f>
        <v/>
      </c>
      <c r="U188" s="93" t="str">
        <f>IF(OR($E188="",$G188=""),"",IF(AND($E$3=1),'Marks Entry 1st'!R187,IF(AND($E$3=2),'Marks Entry 2nd'!R187,IF(AND($E$3=3),'Marks Entry 3rd'!R187,IF(AND($E$3=4),'Marks Entry 4th'!R187,"")))))</f>
        <v/>
      </c>
      <c r="V188" s="93" t="str">
        <f>IF(OR($E188="",$G188=""),"",IF(AND($E$3=1),'Marks Entry 1st'!S187,IF(AND($E$3=2),'Marks Entry 2nd'!S187,IF(AND($E$3=3),'Marks Entry 3rd'!S187,IF(AND($E$3=4),'Marks Entry 4th'!S187,"")))))</f>
        <v/>
      </c>
      <c r="W188" s="92" t="str">
        <f t="shared" si="154"/>
        <v/>
      </c>
      <c r="X188" s="87" t="str">
        <f t="shared" si="155"/>
        <v/>
      </c>
      <c r="Y188" s="144">
        <f t="shared" si="156"/>
        <v>0</v>
      </c>
      <c r="Z188" s="144" t="str">
        <f t="shared" si="157"/>
        <v/>
      </c>
      <c r="AA188" s="144" t="str">
        <f t="shared" si="130"/>
        <v/>
      </c>
      <c r="AB188" s="144" t="str">
        <f t="shared" si="158"/>
        <v/>
      </c>
      <c r="AC188" s="144" t="str">
        <f t="shared" si="131"/>
        <v/>
      </c>
      <c r="AD188" s="148" t="str">
        <f t="shared" si="132"/>
        <v/>
      </c>
      <c r="AE188" s="180" t="str">
        <f>IF(OR($E188="",$G188=""),"",IF(AND($E$3=1),'Marks Entry 1st'!T187,IF(AND($E$3=2),'Marks Entry 2nd'!T187,IF(AND($E$3=3),'Marks Entry 3rd'!T187,IF(AND($E$3=4),'Marks Entry 4th'!T187,"")))))</f>
        <v/>
      </c>
      <c r="AF188" s="180" t="str">
        <f>IF(OR($E188="",$G188=""),"",IF(AND($E$3=1),'Marks Entry 1st'!U187,IF(AND($E$3=2),'Marks Entry 2nd'!U187,IF(AND($E$3=3),'Marks Entry 3rd'!U187,IF(AND($E$3=4),'Marks Entry 4th'!U187,"")))))</f>
        <v/>
      </c>
      <c r="AG188" s="87" t="str">
        <f t="shared" si="159"/>
        <v/>
      </c>
      <c r="AH188" s="180" t="str">
        <f>IF(OR($E188="",$G188=""),"",IF(AND($E$3=1),'Marks Entry 1st'!V187,IF(AND($E$3=2),'Marks Entry 2nd'!V187,IF(AND($E$3=3),'Marks Entry 3rd'!V187,IF(AND($E$3=4),'Marks Entry 4th'!V187,"")))))</f>
        <v/>
      </c>
      <c r="AI188" s="180" t="str">
        <f>IF(OR($E188="",$G188=""),"",IF(AND($E$3=1),'Marks Entry 1st'!W187,IF(AND($E$3=2),'Marks Entry 2nd'!W187,IF(AND($E$3=3),'Marks Entry 3rd'!W187,IF(AND($E$3=4),'Marks Entry 4th'!W187,"")))))</f>
        <v/>
      </c>
      <c r="AJ188" s="180" t="str">
        <f>IF(OR($E188="",$G188=""),"",IF(AND($E$3=1),'Marks Entry 1st'!X187,IF(AND($E$3=2),'Marks Entry 2nd'!X187,IF(AND($E$3=3),'Marks Entry 3rd'!X187,IF(AND($E$3=4),'Marks Entry 4th'!X187,"")))))</f>
        <v/>
      </c>
      <c r="AK188" s="91" t="str">
        <f t="shared" si="160"/>
        <v/>
      </c>
      <c r="AL188" s="87">
        <f t="shared" si="161"/>
        <v>0</v>
      </c>
      <c r="AM188" s="93" t="str">
        <f>IF(OR($E188="",$G188=""),"",IF(AND($E$3=1),'Marks Entry 1st'!Y187,IF(AND($E$3=2),'Marks Entry 2nd'!Y187,IF(AND($E$3=3),'Marks Entry 3rd'!Y187,IF(AND($E$3=4),'Marks Entry 4th'!Y187,"")))))</f>
        <v/>
      </c>
      <c r="AN188" s="93" t="str">
        <f>IF(OR($E188="",$G188=""),"",IF(AND($E$3=1),'Marks Entry 1st'!Z187,IF(AND($E$3=2),'Marks Entry 2nd'!Z187,IF(AND($E$3=3),'Marks Entry 3rd'!Z187,IF(AND($E$3=4),'Marks Entry 4th'!Z187,"")))))</f>
        <v/>
      </c>
      <c r="AO188" s="93" t="str">
        <f>IF(OR($E188="",$G188=""),"",IF(AND($E$3=1),'Marks Entry 1st'!AA187,IF(AND($E$3=2),'Marks Entry 2nd'!AA187,IF(AND($E$3=3),'Marks Entry 3rd'!AA187,IF(AND($E$3=4),'Marks Entry 4th'!AA187,"")))))</f>
        <v/>
      </c>
      <c r="AP188" s="92" t="str">
        <f t="shared" si="162"/>
        <v/>
      </c>
      <c r="AQ188" s="87" t="str">
        <f t="shared" si="163"/>
        <v/>
      </c>
      <c r="AR188" s="144">
        <f t="shared" si="164"/>
        <v>0</v>
      </c>
      <c r="AS188" s="144" t="str">
        <f t="shared" si="165"/>
        <v/>
      </c>
      <c r="AT188" s="144" t="str">
        <f t="shared" si="133"/>
        <v/>
      </c>
      <c r="AU188" s="144" t="str">
        <f t="shared" si="166"/>
        <v/>
      </c>
      <c r="AV188" s="144" t="str">
        <f t="shared" si="134"/>
        <v/>
      </c>
      <c r="AW188" s="148" t="str">
        <f t="shared" si="135"/>
        <v/>
      </c>
      <c r="AX188" s="180" t="str">
        <f>IF(OR($E188="",$G188=""),"",IF(AND($E$3=1),'Marks Entry 1st'!AB187,IF(AND($E$3=2),'Marks Entry 2nd'!AB187,IF(AND($E$3=3),'Marks Entry 3rd'!AB187,IF(AND($E$3=4),'Marks Entry 4th'!AB187,"")))))</f>
        <v/>
      </c>
      <c r="AY188" s="180" t="str">
        <f>IF(OR($E188="",$G188=""),"",IF(AND($E$3=1),'Marks Entry 1st'!AC187,IF(AND($E$3=2),'Marks Entry 2nd'!AC187,IF(AND($E$3=3),'Marks Entry 3rd'!AC187,IF(AND($E$3=4),'Marks Entry 4th'!AC187,"")))))</f>
        <v/>
      </c>
      <c r="AZ188" s="87" t="str">
        <f t="shared" si="167"/>
        <v/>
      </c>
      <c r="BA188" s="180" t="str">
        <f>IF(OR($E188="",$G188=""),"",IF(AND($E$3=1),'Marks Entry 1st'!AD187,IF(AND($E$3=2),'Marks Entry 2nd'!AD187,IF(AND($E$3=3),'Marks Entry 3rd'!AD187,IF(AND($E$3=4),'Marks Entry 4th'!AD187,"")))))</f>
        <v/>
      </c>
      <c r="BB188" s="180" t="str">
        <f>IF(OR($E188="",$G188=""),"",IF(AND($E$3=1),'Marks Entry 1st'!AE187,IF(AND($E$3=2),'Marks Entry 2nd'!AE187,IF(AND($E$3=3),'Marks Entry 3rd'!AE187,IF(AND($E$3=4),'Marks Entry 4th'!AE187,"")))))</f>
        <v/>
      </c>
      <c r="BC188" s="180" t="str">
        <f>IF(OR($E188="",$G188=""),"",IF(AND($E$3=1),'Marks Entry 1st'!AF187,IF(AND($E$3=2),'Marks Entry 2nd'!AF187,IF(AND($E$3=3),'Marks Entry 3rd'!AF187,IF(AND($E$3=4),'Marks Entry 4th'!AF187,"")))))</f>
        <v/>
      </c>
      <c r="BD188" s="91" t="str">
        <f t="shared" si="168"/>
        <v/>
      </c>
      <c r="BE188" s="87">
        <f t="shared" si="169"/>
        <v>0</v>
      </c>
      <c r="BF188" s="93" t="str">
        <f>IF(OR($E188="",$G188=""),"",IF(AND($E$3=1),'Marks Entry 1st'!AG187,IF(AND($E$3=2),'Marks Entry 2nd'!AG187,IF(AND($E$3=3),'Marks Entry 3rd'!AG187,IF(AND($E$3=4),'Marks Entry 4th'!AG187,"")))))</f>
        <v/>
      </c>
      <c r="BG188" s="93" t="str">
        <f>IF(OR($E188="",$G188=""),"",IF(AND($E$3=1),'Marks Entry 1st'!AH187,IF(AND($E$3=2),'Marks Entry 2nd'!AH187,IF(AND($E$3=3),'Marks Entry 3rd'!AH187,IF(AND($E$3=4),'Marks Entry 4th'!AH187,"")))))</f>
        <v/>
      </c>
      <c r="BH188" s="93" t="str">
        <f>IF(OR($E188="",$G188=""),"",IF(AND($E$3=1),'Marks Entry 1st'!AI187,IF(AND($E$3=2),'Marks Entry 2nd'!AI187,IF(AND($E$3=3),'Marks Entry 3rd'!AI187,IF(AND($E$3=4),'Marks Entry 4th'!AI187,"")))))</f>
        <v/>
      </c>
      <c r="BI188" s="92" t="str">
        <f t="shared" si="170"/>
        <v/>
      </c>
      <c r="BJ188" s="87" t="str">
        <f t="shared" si="171"/>
        <v/>
      </c>
      <c r="BK188" s="144">
        <f t="shared" si="172"/>
        <v>0</v>
      </c>
      <c r="BL188" s="144" t="str">
        <f t="shared" si="173"/>
        <v/>
      </c>
      <c r="BM188" s="144" t="str">
        <f t="shared" si="136"/>
        <v/>
      </c>
      <c r="BN188" s="144" t="str">
        <f t="shared" si="174"/>
        <v/>
      </c>
      <c r="BO188" s="144" t="str">
        <f t="shared" si="137"/>
        <v/>
      </c>
      <c r="BP188" s="148" t="str">
        <f t="shared" si="138"/>
        <v/>
      </c>
      <c r="BQ188" s="180" t="str">
        <f>IF(OR($E188="",$G188=""),"",IF(AND($E$3=1),'Marks Entry 1st'!AJ187,IF(AND($E$3=2),'Marks Entry 2nd'!AJ187,IF(AND($E$3=3),'Marks Entry 3rd'!AJ187,IF(AND($E$3=4),'Marks Entry 4th'!AJ187,"")))))</f>
        <v/>
      </c>
      <c r="BR188" s="180" t="str">
        <f>IF(OR($E188="",$G188=""),"",IF(AND($E$3=1),'Marks Entry 1st'!AK187,IF(AND($E$3=2),'Marks Entry 2nd'!AK187,IF(AND($E$3=3),'Marks Entry 3rd'!AK187,IF(AND($E$3=4),'Marks Entry 4th'!AK187,"")))))</f>
        <v/>
      </c>
      <c r="BS188" s="87" t="str">
        <f t="shared" si="175"/>
        <v/>
      </c>
      <c r="BT188" s="180" t="str">
        <f>IF(OR($E188="",$G188=""),"",IF(AND($E$3=1),'Marks Entry 1st'!AL187,IF(AND($E$3=2),'Marks Entry 2nd'!AL187,IF(AND($E$3=3),'Marks Entry 3rd'!AL187,IF(AND($E$3=4),'Marks Entry 4th'!AL187,"")))))</f>
        <v/>
      </c>
      <c r="BU188" s="180" t="str">
        <f>IF(OR($E188="",$G188=""),"",IF(AND($E$3=1),'Marks Entry 1st'!AM187,IF(AND($E$3=2),'Marks Entry 2nd'!AM187,IF(AND($E$3=3),'Marks Entry 3rd'!AM187,IF(AND($E$3=4),'Marks Entry 4th'!AM187,"")))))</f>
        <v/>
      </c>
      <c r="BV188" s="180" t="str">
        <f>IF(OR($E188="",$G188=""),"",IF(AND($E$3=1),'Marks Entry 1st'!AN187,IF(AND($E$3=2),'Marks Entry 2nd'!AN187,IF(AND($E$3=3),'Marks Entry 3rd'!AN187,IF(AND($E$3=4),'Marks Entry 4th'!AN187,"")))))</f>
        <v/>
      </c>
      <c r="BW188" s="91" t="str">
        <f t="shared" si="176"/>
        <v/>
      </c>
      <c r="BX188" s="87">
        <f t="shared" si="177"/>
        <v>0</v>
      </c>
      <c r="BY188" s="93" t="str">
        <f>IF(OR($E188="",$G188=""),"",IF(AND($E$3=1),'Marks Entry 1st'!AO187,IF(AND($E$3=2),'Marks Entry 2nd'!AO187,IF(AND($E$3=3),'Marks Entry 3rd'!AO187,IF(AND($E$3=4),'Marks Entry 4th'!AO187,"")))))</f>
        <v/>
      </c>
      <c r="BZ188" s="93" t="str">
        <f>IF(OR($E188="",$G188=""),"",IF(AND($E$3=1),'Marks Entry 1st'!AP187,IF(AND($E$3=2),'Marks Entry 2nd'!AP187,IF(AND($E$3=3),'Marks Entry 3rd'!AP187,IF(AND($E$3=4),'Marks Entry 4th'!AP187,"")))))</f>
        <v/>
      </c>
      <c r="CA188" s="93" t="str">
        <f>IF(OR($E188="",$G188=""),"",IF(AND($E$3=1),'Marks Entry 1st'!AQ187,IF(AND($E$3=2),'Marks Entry 2nd'!AQ187,IF(AND($E$3=3),'Marks Entry 3rd'!AQ187,IF(AND($E$3=4),'Marks Entry 4th'!AQ187,"")))))</f>
        <v/>
      </c>
      <c r="CB188" s="92" t="str">
        <f t="shared" si="178"/>
        <v/>
      </c>
      <c r="CC188" s="87" t="str">
        <f t="shared" si="179"/>
        <v/>
      </c>
      <c r="CD188" s="144">
        <f t="shared" si="180"/>
        <v>0</v>
      </c>
      <c r="CE188" s="144" t="str">
        <f t="shared" si="181"/>
        <v/>
      </c>
      <c r="CF188" s="144" t="str">
        <f t="shared" si="139"/>
        <v/>
      </c>
      <c r="CG188" s="144" t="str">
        <f t="shared" si="182"/>
        <v/>
      </c>
      <c r="CH188" s="144" t="str">
        <f t="shared" si="140"/>
        <v/>
      </c>
      <c r="CI188" s="148" t="str">
        <f t="shared" si="141"/>
        <v/>
      </c>
      <c r="CJ188" s="380" t="str">
        <f>IF(OR($E188="",$G188=""),"",IF(AND($E$3=1),'Marks Entry 1st'!AR187,IF(AND($E$3=2),'Marks Entry 2nd'!AR187,IF(AND($E$3=3),'Marks Entry 3rd'!AR187,IF(AND($E$3=4),'Marks Entry 4th'!AR187,"")))))</f>
        <v/>
      </c>
      <c r="CK188" s="380" t="str">
        <f>IF(OR($E188="",$G188=""),"",IF(AND($E$3=1),'Marks Entry 1st'!AS187,IF(AND($E$3=2),'Marks Entry 2nd'!AS187,IF(AND($E$3=3),'Marks Entry 3rd'!AS187,IF(AND($E$3=4),'Marks Entry 4th'!AS187,"")))))</f>
        <v/>
      </c>
      <c r="CL188" s="380" t="str">
        <f>IF(OR($E188="",$G188=""),"",IF(AND($E$3=1),'Marks Entry 1st'!AT187,IF(AND($E$3=2),'Marks Entry 2nd'!AT187,IF(AND($E$3=3),'Marks Entry 3rd'!AT187,IF(AND($E$3=4),'Marks Entry 4th'!AT187,"")))))</f>
        <v/>
      </c>
      <c r="CM188" s="181" t="str">
        <f t="shared" si="183"/>
        <v/>
      </c>
      <c r="CN188" s="182">
        <f t="shared" si="184"/>
        <v>0</v>
      </c>
      <c r="CO188" s="182" t="str">
        <f t="shared" si="185"/>
        <v/>
      </c>
      <c r="CP188" s="182" t="str">
        <f t="shared" si="186"/>
        <v/>
      </c>
      <c r="CQ188" s="147" t="str">
        <f t="shared" si="142"/>
        <v/>
      </c>
      <c r="CR188" s="380" t="str">
        <f>IF(OR($E188="",$G188=""),"",IF(AND($E$3=1),'Marks Entry 1st'!AU187,IF(AND($E$3=2),'Marks Entry 2nd'!AU187,IF(AND($E$3=3),'Marks Entry 3rd'!AU187,IF(AND($E$3=4),'Marks Entry 4th'!AU187,"")))))</f>
        <v/>
      </c>
      <c r="CS188" s="380" t="str">
        <f>IF(OR($E188="",$G188=""),"",IF(AND($E$3=1),'Marks Entry 1st'!AV187,IF(AND($E$3=2),'Marks Entry 2nd'!AV187,IF(AND($E$3=3),'Marks Entry 3rd'!AV187,IF(AND($E$3=4),'Marks Entry 4th'!AV187,"")))))</f>
        <v/>
      </c>
      <c r="CT188" s="380" t="str">
        <f>IF(OR($E188="",$G188=""),"",IF(AND($E$3=1),'Marks Entry 1st'!AW187,IF(AND($E$3=2),'Marks Entry 2nd'!AW187,IF(AND($E$3=3),'Marks Entry 3rd'!AW187,IF(AND($E$3=4),'Marks Entry 4th'!AW187,"")))))</f>
        <v/>
      </c>
      <c r="CU188" s="181" t="str">
        <f t="shared" si="187"/>
        <v/>
      </c>
      <c r="CV188" s="182">
        <f t="shared" si="188"/>
        <v>0</v>
      </c>
      <c r="CW188" s="182" t="str">
        <f t="shared" si="189"/>
        <v/>
      </c>
      <c r="CX188" s="182" t="str">
        <f t="shared" si="190"/>
        <v/>
      </c>
      <c r="CY188" s="147" t="str">
        <f t="shared" si="143"/>
        <v/>
      </c>
      <c r="CZ188" s="380" t="str">
        <f>IF(OR($E188="",$G188=""),"",IF(AND($E$3=1),'Marks Entry 1st'!AX187,IF(AND($E$3=2),'Marks Entry 2nd'!AX187,IF(AND($E$3=3),'Marks Entry 3rd'!AX187,IF(AND($E$3=4),'Marks Entry 4th'!AX187,"")))))</f>
        <v/>
      </c>
      <c r="DA188" s="380" t="str">
        <f>IF(OR($E188="",$G188=""),"",IF(AND($E$3=1),'Marks Entry 1st'!AY187,IF(AND($E$3=2),'Marks Entry 2nd'!AY187,IF(AND($E$3=3),'Marks Entry 3rd'!AY187,IF(AND($E$3=4),'Marks Entry 4th'!AY187,"")))))</f>
        <v/>
      </c>
      <c r="DB188" s="380" t="str">
        <f>IF(OR($E188="",$G188=""),"",IF(AND($E$3=1),'Marks Entry 1st'!AZ187,IF(AND($E$3=2),'Marks Entry 2nd'!AZ187,IF(AND($E$3=3),'Marks Entry 3rd'!AZ187,IF(AND($E$3=4),'Marks Entry 4th'!AZ187,"")))))</f>
        <v/>
      </c>
      <c r="DC188" s="181" t="str">
        <f t="shared" si="191"/>
        <v/>
      </c>
      <c r="DD188" s="182">
        <f t="shared" si="192"/>
        <v>0</v>
      </c>
      <c r="DE188" s="182" t="str">
        <f t="shared" si="193"/>
        <v/>
      </c>
      <c r="DF188" s="182" t="str">
        <f t="shared" si="194"/>
        <v/>
      </c>
      <c r="DG188" s="147" t="str">
        <f t="shared" si="144"/>
        <v/>
      </c>
      <c r="DH188" s="104" t="str">
        <f t="shared" si="145"/>
        <v/>
      </c>
      <c r="DI188" s="105" t="str">
        <f t="shared" si="146"/>
        <v/>
      </c>
      <c r="DJ188" s="111" t="str">
        <f t="shared" si="147"/>
        <v/>
      </c>
      <c r="DK188" s="112" t="str">
        <f t="shared" si="148"/>
        <v/>
      </c>
      <c r="DL188" s="386" t="str">
        <f t="shared" si="149"/>
        <v/>
      </c>
      <c r="DM188" s="72" t="str">
        <f>IF(OR($E188="",$G188=""),"",IF(AND($E$3=1),'Marks Entry 1st'!BA187,IF(AND($E$3=2),'Marks Entry 2nd'!BA187,IF(AND($E$3=3),'Marks Entry 3rd'!BA187,IF(AND($E$3=4),'Marks Entry 4th'!BA187,"")))))</f>
        <v/>
      </c>
      <c r="DN188" s="72" t="str">
        <f>IF(OR($E188="",$G188=""),"",IF(AND($E$3=1),'Marks Entry 1st'!BB187,IF(AND($E$3=2),'Marks Entry 2nd'!BB187,IF(AND($E$3=3),'Marks Entry 3rd'!BB187,IF(AND($E$3=4),'Marks Entry 4th'!BB187,"")))))</f>
        <v/>
      </c>
      <c r="DO188" s="328" t="str">
        <f t="shared" si="150"/>
        <v/>
      </c>
      <c r="DP188" s="73"/>
      <c r="DW188" s="75">
        <f>IF(AND($E$3=1),'Marks Entry 1st'!I187,IF(AND($E$3=2),'Marks Entry 2nd'!I187,IF(AND($E$3=3),'Marks Entry 3rd'!I187,IF(AND($E$3=4),'Marks Entry 4th'!I187,""))))</f>
        <v>0</v>
      </c>
    </row>
    <row r="189" spans="1:127" ht="18.899999999999999" customHeight="1">
      <c r="A189" s="94">
        <v>182</v>
      </c>
      <c r="B189" s="94" t="str">
        <f>IF(OR(DW189=0,DW189=""),"",IF(AND($E$3=1),'Marks Entry 1st'!I188,IF(AND($E$3=2),'Marks Entry 2nd'!I188,IF(AND($E$3=3),'Marks Entry 3rd'!I188,IF(AND($E$3=4),'Marks Entry 4th'!I188,"")))))</f>
        <v/>
      </c>
      <c r="C189" s="95" t="str">
        <f>IF(OR(B189=0,B189=""),"",IF(AND($E$3=1),'Marks Entry 1st'!B188,IF(AND($E$3=2),'Marks Entry 2nd'!B188,IF(AND($E$3=3),'Marks Entry 3rd'!B188,IF(AND($E$3=4),'Marks Entry 4th'!B188,"")))))</f>
        <v/>
      </c>
      <c r="D189" s="95" t="str">
        <f>IF(OR(B189=0,B189=""),"",IF(AND($E$3=1),'Marks Entry 1st'!C188,IF(AND($E$3=2),'Marks Entry 2nd'!C188,IF(AND($E$3=3),'Marks Entry 3rd'!C188,IF(AND($E$3=4),'Marks Entry 4th'!C188,"")))))</f>
        <v/>
      </c>
      <c r="E189" s="96" t="str">
        <f>IF(OR(B189=0,B189=""),"",IF(AND($E$3=1),'Marks Entry 1st'!E188,IF(AND($E$3=2),'Marks Entry 2nd'!E188,IF(AND($E$3=3),'Marks Entry 3rd'!E188,IF(AND($E$3=4),'Marks Entry 4th'!E188,"")))))</f>
        <v/>
      </c>
      <c r="F189" s="95" t="str">
        <f>IF(OR(B189=0,B189=""),"",IF(AND($E$3=1),'Marks Entry 1st'!D188,IF(AND($E$3=2),'Marks Entry 2nd'!D188,IF(AND($E$3=3),'Marks Entry 3rd'!D188,IF(AND($E$3=4),'Marks Entry 4th'!D188,"")))))</f>
        <v/>
      </c>
      <c r="G189" s="90" t="str">
        <f>IF(OR(B189=0,B189=""),"",IF(AND($E$3=1),'Marks Entry 1st'!F188,IF(AND($E$3=2),'Marks Entry 2nd'!F188,IF(AND($E$3=3),'Marks Entry 3rd'!F188,IF(AND($E$3=4),'Marks Entry 4th'!F188,"")))))</f>
        <v/>
      </c>
      <c r="H189" s="90" t="str">
        <f>IF(OR(B189=0,B189=""),"",IF(AND($E$3=1),'Marks Entry 1st'!G188,IF(AND($E$3=2),'Marks Entry 2nd'!G188,IF(AND($E$3=3),'Marks Entry 3rd'!G188,IF(AND($E$3=4),'Marks Entry 4th'!G188,"")))))</f>
        <v/>
      </c>
      <c r="I189" s="90" t="str">
        <f>IF(OR(B189=0,B189=""),"",IF(AND($E$3=1),'Marks Entry 1st'!H188,IF(AND($E$3=2),'Marks Entry 2nd'!H188,IF(AND($E$3=3),'Marks Entry 3rd'!H188,IF(AND($E$3=4),'Marks Entry 4th'!H188,"")))))</f>
        <v/>
      </c>
      <c r="J189" s="379" t="str">
        <f>IF(OR(B189=0,B189=""),"",IF(AND($E$3=1),'Marks Entry 1st'!J188,IF(AND($E$3=2),'Marks Entry 2nd'!J188,IF(AND($E$3=3),'Marks Entry 3rd'!J188,IF(AND($E$3=4),'Marks Entry 4th'!J188,"")))))</f>
        <v/>
      </c>
      <c r="K189" s="379" t="str">
        <f>IF(OR(B189=0,B189=""),"",IF(AND($E$3=1),'Marks Entry 1st'!K188,IF(AND($E$3=2),'Marks Entry 2nd'!K188,IF(AND($E$3=3),'Marks Entry 3rd'!K188,IF(AND($E$3=4),'Marks Entry 4th'!K188,"")))))</f>
        <v/>
      </c>
      <c r="L189" s="180" t="str">
        <f>IF(OR($E189="",$G189=""),"",IF(AND($E$3=1),'Marks Entry 1st'!L188,IF(AND($E$3=2),'Marks Entry 2nd'!L188,IF(AND($E$3=3),'Marks Entry 3rd'!L188,IF(AND($E$3=4),'Marks Entry 4th'!L188,"")))))</f>
        <v/>
      </c>
      <c r="M189" s="180" t="str">
        <f>IF(OR($E189="",$G189=""),"",IF(AND($E$3=1),'Marks Entry 1st'!M188,IF(AND($E$3=2),'Marks Entry 2nd'!M188,IF(AND($E$3=3),'Marks Entry 3rd'!M188,IF(AND($E$3=4),'Marks Entry 4th'!M188,"")))))</f>
        <v/>
      </c>
      <c r="N189" s="87" t="str">
        <f t="shared" si="151"/>
        <v/>
      </c>
      <c r="O189" s="180" t="str">
        <f>IF(OR($E189="",$G189=""),"",IF(AND($E$3=1),'Marks Entry 1st'!N188,IF(AND($E$3=2),'Marks Entry 2nd'!N188,IF(AND($E$3=3),'Marks Entry 3rd'!N188,IF(AND($E$3=4),'Marks Entry 4th'!N188,"")))))</f>
        <v/>
      </c>
      <c r="P189" s="180" t="str">
        <f>IF(OR($E189="",$G189=""),"",IF(AND($E$3=1),'Marks Entry 1st'!O188,IF(AND($E$3=2),'Marks Entry 2nd'!O188,IF(AND($E$3=3),'Marks Entry 3rd'!O188,IF(AND($E$3=4),'Marks Entry 4th'!O188,"")))))</f>
        <v/>
      </c>
      <c r="Q189" s="180" t="str">
        <f>IF(OR($E189="",$G189=""),"",IF(AND($E$3=1),'Marks Entry 1st'!P188,IF(AND($E$3=2),'Marks Entry 2nd'!P188,IF(AND($E$3=3),'Marks Entry 3rd'!P188,IF(AND($E$3=4),'Marks Entry 4th'!P188,"")))))</f>
        <v/>
      </c>
      <c r="R189" s="91" t="str">
        <f t="shared" si="152"/>
        <v/>
      </c>
      <c r="S189" s="87">
        <f t="shared" si="153"/>
        <v>0</v>
      </c>
      <c r="T189" s="93" t="str">
        <f>IF(OR($E189="",$G189=""),"",IF(AND($E$3=1),'Marks Entry 1st'!Q188,IF(AND($E$3=2),'Marks Entry 2nd'!Q188,IF(AND($E$3=3),'Marks Entry 3rd'!Q188,IF(AND($E$3=4),'Marks Entry 4th'!Q188,"")))))</f>
        <v/>
      </c>
      <c r="U189" s="93" t="str">
        <f>IF(OR($E189="",$G189=""),"",IF(AND($E$3=1),'Marks Entry 1st'!R188,IF(AND($E$3=2),'Marks Entry 2nd'!R188,IF(AND($E$3=3),'Marks Entry 3rd'!R188,IF(AND($E$3=4),'Marks Entry 4th'!R188,"")))))</f>
        <v/>
      </c>
      <c r="V189" s="93" t="str">
        <f>IF(OR($E189="",$G189=""),"",IF(AND($E$3=1),'Marks Entry 1st'!S188,IF(AND($E$3=2),'Marks Entry 2nd'!S188,IF(AND($E$3=3),'Marks Entry 3rd'!S188,IF(AND($E$3=4),'Marks Entry 4th'!S188,"")))))</f>
        <v/>
      </c>
      <c r="W189" s="92" t="str">
        <f t="shared" si="154"/>
        <v/>
      </c>
      <c r="X189" s="87" t="str">
        <f t="shared" si="155"/>
        <v/>
      </c>
      <c r="Y189" s="144">
        <f t="shared" si="156"/>
        <v>0</v>
      </c>
      <c r="Z189" s="144" t="str">
        <f t="shared" si="157"/>
        <v/>
      </c>
      <c r="AA189" s="144" t="str">
        <f t="shared" si="130"/>
        <v/>
      </c>
      <c r="AB189" s="144" t="str">
        <f t="shared" si="158"/>
        <v/>
      </c>
      <c r="AC189" s="144" t="str">
        <f t="shared" si="131"/>
        <v/>
      </c>
      <c r="AD189" s="148" t="str">
        <f t="shared" si="132"/>
        <v/>
      </c>
      <c r="AE189" s="180" t="str">
        <f>IF(OR($E189="",$G189=""),"",IF(AND($E$3=1),'Marks Entry 1st'!T188,IF(AND($E$3=2),'Marks Entry 2nd'!T188,IF(AND($E$3=3),'Marks Entry 3rd'!T188,IF(AND($E$3=4),'Marks Entry 4th'!T188,"")))))</f>
        <v/>
      </c>
      <c r="AF189" s="180" t="str">
        <f>IF(OR($E189="",$G189=""),"",IF(AND($E$3=1),'Marks Entry 1st'!U188,IF(AND($E$3=2),'Marks Entry 2nd'!U188,IF(AND($E$3=3),'Marks Entry 3rd'!U188,IF(AND($E$3=4),'Marks Entry 4th'!U188,"")))))</f>
        <v/>
      </c>
      <c r="AG189" s="87" t="str">
        <f t="shared" si="159"/>
        <v/>
      </c>
      <c r="AH189" s="180" t="str">
        <f>IF(OR($E189="",$G189=""),"",IF(AND($E$3=1),'Marks Entry 1st'!V188,IF(AND($E$3=2),'Marks Entry 2nd'!V188,IF(AND($E$3=3),'Marks Entry 3rd'!V188,IF(AND($E$3=4),'Marks Entry 4th'!V188,"")))))</f>
        <v/>
      </c>
      <c r="AI189" s="180" t="str">
        <f>IF(OR($E189="",$G189=""),"",IF(AND($E$3=1),'Marks Entry 1st'!W188,IF(AND($E$3=2),'Marks Entry 2nd'!W188,IF(AND($E$3=3),'Marks Entry 3rd'!W188,IF(AND($E$3=4),'Marks Entry 4th'!W188,"")))))</f>
        <v/>
      </c>
      <c r="AJ189" s="180" t="str">
        <f>IF(OR($E189="",$G189=""),"",IF(AND($E$3=1),'Marks Entry 1st'!X188,IF(AND($E$3=2),'Marks Entry 2nd'!X188,IF(AND($E$3=3),'Marks Entry 3rd'!X188,IF(AND($E$3=4),'Marks Entry 4th'!X188,"")))))</f>
        <v/>
      </c>
      <c r="AK189" s="91" t="str">
        <f t="shared" si="160"/>
        <v/>
      </c>
      <c r="AL189" s="87">
        <f t="shared" si="161"/>
        <v>0</v>
      </c>
      <c r="AM189" s="93" t="str">
        <f>IF(OR($E189="",$G189=""),"",IF(AND($E$3=1),'Marks Entry 1st'!Y188,IF(AND($E$3=2),'Marks Entry 2nd'!Y188,IF(AND($E$3=3),'Marks Entry 3rd'!Y188,IF(AND($E$3=4),'Marks Entry 4th'!Y188,"")))))</f>
        <v/>
      </c>
      <c r="AN189" s="93" t="str">
        <f>IF(OR($E189="",$G189=""),"",IF(AND($E$3=1),'Marks Entry 1st'!Z188,IF(AND($E$3=2),'Marks Entry 2nd'!Z188,IF(AND($E$3=3),'Marks Entry 3rd'!Z188,IF(AND($E$3=4),'Marks Entry 4th'!Z188,"")))))</f>
        <v/>
      </c>
      <c r="AO189" s="93" t="str">
        <f>IF(OR($E189="",$G189=""),"",IF(AND($E$3=1),'Marks Entry 1st'!AA188,IF(AND($E$3=2),'Marks Entry 2nd'!AA188,IF(AND($E$3=3),'Marks Entry 3rd'!AA188,IF(AND($E$3=4),'Marks Entry 4th'!AA188,"")))))</f>
        <v/>
      </c>
      <c r="AP189" s="92" t="str">
        <f t="shared" si="162"/>
        <v/>
      </c>
      <c r="AQ189" s="87" t="str">
        <f t="shared" si="163"/>
        <v/>
      </c>
      <c r="AR189" s="144">
        <f t="shared" si="164"/>
        <v>0</v>
      </c>
      <c r="AS189" s="144" t="str">
        <f t="shared" si="165"/>
        <v/>
      </c>
      <c r="AT189" s="144" t="str">
        <f t="shared" si="133"/>
        <v/>
      </c>
      <c r="AU189" s="144" t="str">
        <f t="shared" si="166"/>
        <v/>
      </c>
      <c r="AV189" s="144" t="str">
        <f t="shared" si="134"/>
        <v/>
      </c>
      <c r="AW189" s="148" t="str">
        <f t="shared" si="135"/>
        <v/>
      </c>
      <c r="AX189" s="180" t="str">
        <f>IF(OR($E189="",$G189=""),"",IF(AND($E$3=1),'Marks Entry 1st'!AB188,IF(AND($E$3=2),'Marks Entry 2nd'!AB188,IF(AND($E$3=3),'Marks Entry 3rd'!AB188,IF(AND($E$3=4),'Marks Entry 4th'!AB188,"")))))</f>
        <v/>
      </c>
      <c r="AY189" s="180" t="str">
        <f>IF(OR($E189="",$G189=""),"",IF(AND($E$3=1),'Marks Entry 1st'!AC188,IF(AND($E$3=2),'Marks Entry 2nd'!AC188,IF(AND($E$3=3),'Marks Entry 3rd'!AC188,IF(AND($E$3=4),'Marks Entry 4th'!AC188,"")))))</f>
        <v/>
      </c>
      <c r="AZ189" s="87" t="str">
        <f t="shared" si="167"/>
        <v/>
      </c>
      <c r="BA189" s="180" t="str">
        <f>IF(OR($E189="",$G189=""),"",IF(AND($E$3=1),'Marks Entry 1st'!AD188,IF(AND($E$3=2),'Marks Entry 2nd'!AD188,IF(AND($E$3=3),'Marks Entry 3rd'!AD188,IF(AND($E$3=4),'Marks Entry 4th'!AD188,"")))))</f>
        <v/>
      </c>
      <c r="BB189" s="180" t="str">
        <f>IF(OR($E189="",$G189=""),"",IF(AND($E$3=1),'Marks Entry 1st'!AE188,IF(AND($E$3=2),'Marks Entry 2nd'!AE188,IF(AND($E$3=3),'Marks Entry 3rd'!AE188,IF(AND($E$3=4),'Marks Entry 4th'!AE188,"")))))</f>
        <v/>
      </c>
      <c r="BC189" s="180" t="str">
        <f>IF(OR($E189="",$G189=""),"",IF(AND($E$3=1),'Marks Entry 1st'!AF188,IF(AND($E$3=2),'Marks Entry 2nd'!AF188,IF(AND($E$3=3),'Marks Entry 3rd'!AF188,IF(AND($E$3=4),'Marks Entry 4th'!AF188,"")))))</f>
        <v/>
      </c>
      <c r="BD189" s="91" t="str">
        <f t="shared" si="168"/>
        <v/>
      </c>
      <c r="BE189" s="87">
        <f t="shared" si="169"/>
        <v>0</v>
      </c>
      <c r="BF189" s="93" t="str">
        <f>IF(OR($E189="",$G189=""),"",IF(AND($E$3=1),'Marks Entry 1st'!AG188,IF(AND($E$3=2),'Marks Entry 2nd'!AG188,IF(AND($E$3=3),'Marks Entry 3rd'!AG188,IF(AND($E$3=4),'Marks Entry 4th'!AG188,"")))))</f>
        <v/>
      </c>
      <c r="BG189" s="93" t="str">
        <f>IF(OR($E189="",$G189=""),"",IF(AND($E$3=1),'Marks Entry 1st'!AH188,IF(AND($E$3=2),'Marks Entry 2nd'!AH188,IF(AND($E$3=3),'Marks Entry 3rd'!AH188,IF(AND($E$3=4),'Marks Entry 4th'!AH188,"")))))</f>
        <v/>
      </c>
      <c r="BH189" s="93" t="str">
        <f>IF(OR($E189="",$G189=""),"",IF(AND($E$3=1),'Marks Entry 1st'!AI188,IF(AND($E$3=2),'Marks Entry 2nd'!AI188,IF(AND($E$3=3),'Marks Entry 3rd'!AI188,IF(AND($E$3=4),'Marks Entry 4th'!AI188,"")))))</f>
        <v/>
      </c>
      <c r="BI189" s="92" t="str">
        <f t="shared" si="170"/>
        <v/>
      </c>
      <c r="BJ189" s="87" t="str">
        <f t="shared" si="171"/>
        <v/>
      </c>
      <c r="BK189" s="144">
        <f t="shared" si="172"/>
        <v>0</v>
      </c>
      <c r="BL189" s="144" t="str">
        <f t="shared" si="173"/>
        <v/>
      </c>
      <c r="BM189" s="144" t="str">
        <f t="shared" si="136"/>
        <v/>
      </c>
      <c r="BN189" s="144" t="str">
        <f t="shared" si="174"/>
        <v/>
      </c>
      <c r="BO189" s="144" t="str">
        <f t="shared" si="137"/>
        <v/>
      </c>
      <c r="BP189" s="148" t="str">
        <f t="shared" si="138"/>
        <v/>
      </c>
      <c r="BQ189" s="180" t="str">
        <f>IF(OR($E189="",$G189=""),"",IF(AND($E$3=1),'Marks Entry 1st'!AJ188,IF(AND($E$3=2),'Marks Entry 2nd'!AJ188,IF(AND($E$3=3),'Marks Entry 3rd'!AJ188,IF(AND($E$3=4),'Marks Entry 4th'!AJ188,"")))))</f>
        <v/>
      </c>
      <c r="BR189" s="180" t="str">
        <f>IF(OR($E189="",$G189=""),"",IF(AND($E$3=1),'Marks Entry 1st'!AK188,IF(AND($E$3=2),'Marks Entry 2nd'!AK188,IF(AND($E$3=3),'Marks Entry 3rd'!AK188,IF(AND($E$3=4),'Marks Entry 4th'!AK188,"")))))</f>
        <v/>
      </c>
      <c r="BS189" s="87" t="str">
        <f t="shared" si="175"/>
        <v/>
      </c>
      <c r="BT189" s="180" t="str">
        <f>IF(OR($E189="",$G189=""),"",IF(AND($E$3=1),'Marks Entry 1st'!AL188,IF(AND($E$3=2),'Marks Entry 2nd'!AL188,IF(AND($E$3=3),'Marks Entry 3rd'!AL188,IF(AND($E$3=4),'Marks Entry 4th'!AL188,"")))))</f>
        <v/>
      </c>
      <c r="BU189" s="180" t="str">
        <f>IF(OR($E189="",$G189=""),"",IF(AND($E$3=1),'Marks Entry 1st'!AM188,IF(AND($E$3=2),'Marks Entry 2nd'!AM188,IF(AND($E$3=3),'Marks Entry 3rd'!AM188,IF(AND($E$3=4),'Marks Entry 4th'!AM188,"")))))</f>
        <v/>
      </c>
      <c r="BV189" s="180" t="str">
        <f>IF(OR($E189="",$G189=""),"",IF(AND($E$3=1),'Marks Entry 1st'!AN188,IF(AND($E$3=2),'Marks Entry 2nd'!AN188,IF(AND($E$3=3),'Marks Entry 3rd'!AN188,IF(AND($E$3=4),'Marks Entry 4th'!AN188,"")))))</f>
        <v/>
      </c>
      <c r="BW189" s="91" t="str">
        <f t="shared" si="176"/>
        <v/>
      </c>
      <c r="BX189" s="87">
        <f t="shared" si="177"/>
        <v>0</v>
      </c>
      <c r="BY189" s="93" t="str">
        <f>IF(OR($E189="",$G189=""),"",IF(AND($E$3=1),'Marks Entry 1st'!AO188,IF(AND($E$3=2),'Marks Entry 2nd'!AO188,IF(AND($E$3=3),'Marks Entry 3rd'!AO188,IF(AND($E$3=4),'Marks Entry 4th'!AO188,"")))))</f>
        <v/>
      </c>
      <c r="BZ189" s="93" t="str">
        <f>IF(OR($E189="",$G189=""),"",IF(AND($E$3=1),'Marks Entry 1st'!AP188,IF(AND($E$3=2),'Marks Entry 2nd'!AP188,IF(AND($E$3=3),'Marks Entry 3rd'!AP188,IF(AND($E$3=4),'Marks Entry 4th'!AP188,"")))))</f>
        <v/>
      </c>
      <c r="CA189" s="93" t="str">
        <f>IF(OR($E189="",$G189=""),"",IF(AND($E$3=1),'Marks Entry 1st'!AQ188,IF(AND($E$3=2),'Marks Entry 2nd'!AQ188,IF(AND($E$3=3),'Marks Entry 3rd'!AQ188,IF(AND($E$3=4),'Marks Entry 4th'!AQ188,"")))))</f>
        <v/>
      </c>
      <c r="CB189" s="92" t="str">
        <f t="shared" si="178"/>
        <v/>
      </c>
      <c r="CC189" s="87" t="str">
        <f t="shared" si="179"/>
        <v/>
      </c>
      <c r="CD189" s="144">
        <f t="shared" si="180"/>
        <v>0</v>
      </c>
      <c r="CE189" s="144" t="str">
        <f t="shared" si="181"/>
        <v/>
      </c>
      <c r="CF189" s="144" t="str">
        <f t="shared" si="139"/>
        <v/>
      </c>
      <c r="CG189" s="144" t="str">
        <f t="shared" si="182"/>
        <v/>
      </c>
      <c r="CH189" s="144" t="str">
        <f t="shared" si="140"/>
        <v/>
      </c>
      <c r="CI189" s="148" t="str">
        <f t="shared" si="141"/>
        <v/>
      </c>
      <c r="CJ189" s="380" t="str">
        <f>IF(OR($E189="",$G189=""),"",IF(AND($E$3=1),'Marks Entry 1st'!AR188,IF(AND($E$3=2),'Marks Entry 2nd'!AR188,IF(AND($E$3=3),'Marks Entry 3rd'!AR188,IF(AND($E$3=4),'Marks Entry 4th'!AR188,"")))))</f>
        <v/>
      </c>
      <c r="CK189" s="380" t="str">
        <f>IF(OR($E189="",$G189=""),"",IF(AND($E$3=1),'Marks Entry 1st'!AS188,IF(AND($E$3=2),'Marks Entry 2nd'!AS188,IF(AND($E$3=3),'Marks Entry 3rd'!AS188,IF(AND($E$3=4),'Marks Entry 4th'!AS188,"")))))</f>
        <v/>
      </c>
      <c r="CL189" s="380" t="str">
        <f>IF(OR($E189="",$G189=""),"",IF(AND($E$3=1),'Marks Entry 1st'!AT188,IF(AND($E$3=2),'Marks Entry 2nd'!AT188,IF(AND($E$3=3),'Marks Entry 3rd'!AT188,IF(AND($E$3=4),'Marks Entry 4th'!AT188,"")))))</f>
        <v/>
      </c>
      <c r="CM189" s="181" t="str">
        <f t="shared" si="183"/>
        <v/>
      </c>
      <c r="CN189" s="182">
        <f t="shared" si="184"/>
        <v>0</v>
      </c>
      <c r="CO189" s="182" t="str">
        <f t="shared" si="185"/>
        <v/>
      </c>
      <c r="CP189" s="182" t="str">
        <f t="shared" si="186"/>
        <v/>
      </c>
      <c r="CQ189" s="147" t="str">
        <f t="shared" si="142"/>
        <v/>
      </c>
      <c r="CR189" s="380" t="str">
        <f>IF(OR($E189="",$G189=""),"",IF(AND($E$3=1),'Marks Entry 1st'!AU188,IF(AND($E$3=2),'Marks Entry 2nd'!AU188,IF(AND($E$3=3),'Marks Entry 3rd'!AU188,IF(AND($E$3=4),'Marks Entry 4th'!AU188,"")))))</f>
        <v/>
      </c>
      <c r="CS189" s="380" t="str">
        <f>IF(OR($E189="",$G189=""),"",IF(AND($E$3=1),'Marks Entry 1st'!AV188,IF(AND($E$3=2),'Marks Entry 2nd'!AV188,IF(AND($E$3=3),'Marks Entry 3rd'!AV188,IF(AND($E$3=4),'Marks Entry 4th'!AV188,"")))))</f>
        <v/>
      </c>
      <c r="CT189" s="380" t="str">
        <f>IF(OR($E189="",$G189=""),"",IF(AND($E$3=1),'Marks Entry 1st'!AW188,IF(AND($E$3=2),'Marks Entry 2nd'!AW188,IF(AND($E$3=3),'Marks Entry 3rd'!AW188,IF(AND($E$3=4),'Marks Entry 4th'!AW188,"")))))</f>
        <v/>
      </c>
      <c r="CU189" s="181" t="str">
        <f t="shared" si="187"/>
        <v/>
      </c>
      <c r="CV189" s="182">
        <f t="shared" si="188"/>
        <v>0</v>
      </c>
      <c r="CW189" s="182" t="str">
        <f t="shared" si="189"/>
        <v/>
      </c>
      <c r="CX189" s="182" t="str">
        <f t="shared" si="190"/>
        <v/>
      </c>
      <c r="CY189" s="147" t="str">
        <f t="shared" si="143"/>
        <v/>
      </c>
      <c r="CZ189" s="380" t="str">
        <f>IF(OR($E189="",$G189=""),"",IF(AND($E$3=1),'Marks Entry 1st'!AX188,IF(AND($E$3=2),'Marks Entry 2nd'!AX188,IF(AND($E$3=3),'Marks Entry 3rd'!AX188,IF(AND($E$3=4),'Marks Entry 4th'!AX188,"")))))</f>
        <v/>
      </c>
      <c r="DA189" s="380" t="str">
        <f>IF(OR($E189="",$G189=""),"",IF(AND($E$3=1),'Marks Entry 1st'!AY188,IF(AND($E$3=2),'Marks Entry 2nd'!AY188,IF(AND($E$3=3),'Marks Entry 3rd'!AY188,IF(AND($E$3=4),'Marks Entry 4th'!AY188,"")))))</f>
        <v/>
      </c>
      <c r="DB189" s="380" t="str">
        <f>IF(OR($E189="",$G189=""),"",IF(AND($E$3=1),'Marks Entry 1st'!AZ188,IF(AND($E$3=2),'Marks Entry 2nd'!AZ188,IF(AND($E$3=3),'Marks Entry 3rd'!AZ188,IF(AND($E$3=4),'Marks Entry 4th'!AZ188,"")))))</f>
        <v/>
      </c>
      <c r="DC189" s="181" t="str">
        <f t="shared" si="191"/>
        <v/>
      </c>
      <c r="DD189" s="182">
        <f t="shared" si="192"/>
        <v>0</v>
      </c>
      <c r="DE189" s="182" t="str">
        <f t="shared" si="193"/>
        <v/>
      </c>
      <c r="DF189" s="182" t="str">
        <f t="shared" si="194"/>
        <v/>
      </c>
      <c r="DG189" s="147" t="str">
        <f t="shared" si="144"/>
        <v/>
      </c>
      <c r="DH189" s="104" t="str">
        <f t="shared" si="145"/>
        <v/>
      </c>
      <c r="DI189" s="105" t="str">
        <f t="shared" si="146"/>
        <v/>
      </c>
      <c r="DJ189" s="111" t="str">
        <f t="shared" si="147"/>
        <v/>
      </c>
      <c r="DK189" s="112" t="str">
        <f t="shared" si="148"/>
        <v/>
      </c>
      <c r="DL189" s="386" t="str">
        <f t="shared" si="149"/>
        <v/>
      </c>
      <c r="DM189" s="72" t="str">
        <f>IF(OR($E189="",$G189=""),"",IF(AND($E$3=1),'Marks Entry 1st'!BA188,IF(AND($E$3=2),'Marks Entry 2nd'!BA188,IF(AND($E$3=3),'Marks Entry 3rd'!BA188,IF(AND($E$3=4),'Marks Entry 4th'!BA188,"")))))</f>
        <v/>
      </c>
      <c r="DN189" s="72" t="str">
        <f>IF(OR($E189="",$G189=""),"",IF(AND($E$3=1),'Marks Entry 1st'!BB188,IF(AND($E$3=2),'Marks Entry 2nd'!BB188,IF(AND($E$3=3),'Marks Entry 3rd'!BB188,IF(AND($E$3=4),'Marks Entry 4th'!BB188,"")))))</f>
        <v/>
      </c>
      <c r="DO189" s="328" t="str">
        <f t="shared" si="150"/>
        <v/>
      </c>
      <c r="DP189" s="73"/>
      <c r="DW189" s="75">
        <f>IF(AND($E$3=1),'Marks Entry 1st'!I188,IF(AND($E$3=2),'Marks Entry 2nd'!I188,IF(AND($E$3=3),'Marks Entry 3rd'!I188,IF(AND($E$3=4),'Marks Entry 4th'!I188,""))))</f>
        <v>0</v>
      </c>
    </row>
    <row r="190" spans="1:127" ht="18.899999999999999" customHeight="1">
      <c r="A190" s="94">
        <v>183</v>
      </c>
      <c r="B190" s="94" t="str">
        <f>IF(OR(DW190=0,DW190=""),"",IF(AND($E$3=1),'Marks Entry 1st'!I189,IF(AND($E$3=2),'Marks Entry 2nd'!I189,IF(AND($E$3=3),'Marks Entry 3rd'!I189,IF(AND($E$3=4),'Marks Entry 4th'!I189,"")))))</f>
        <v/>
      </c>
      <c r="C190" s="95" t="str">
        <f>IF(OR(B190=0,B190=""),"",IF(AND($E$3=1),'Marks Entry 1st'!B189,IF(AND($E$3=2),'Marks Entry 2nd'!B189,IF(AND($E$3=3),'Marks Entry 3rd'!B189,IF(AND($E$3=4),'Marks Entry 4th'!B189,"")))))</f>
        <v/>
      </c>
      <c r="D190" s="95" t="str">
        <f>IF(OR(B190=0,B190=""),"",IF(AND($E$3=1),'Marks Entry 1st'!C189,IF(AND($E$3=2),'Marks Entry 2nd'!C189,IF(AND($E$3=3),'Marks Entry 3rd'!C189,IF(AND($E$3=4),'Marks Entry 4th'!C189,"")))))</f>
        <v/>
      </c>
      <c r="E190" s="96" t="str">
        <f>IF(OR(B190=0,B190=""),"",IF(AND($E$3=1),'Marks Entry 1st'!E189,IF(AND($E$3=2),'Marks Entry 2nd'!E189,IF(AND($E$3=3),'Marks Entry 3rd'!E189,IF(AND($E$3=4),'Marks Entry 4th'!E189,"")))))</f>
        <v/>
      </c>
      <c r="F190" s="95" t="str">
        <f>IF(OR(B190=0,B190=""),"",IF(AND($E$3=1),'Marks Entry 1st'!D189,IF(AND($E$3=2),'Marks Entry 2nd'!D189,IF(AND($E$3=3),'Marks Entry 3rd'!D189,IF(AND($E$3=4),'Marks Entry 4th'!D189,"")))))</f>
        <v/>
      </c>
      <c r="G190" s="90" t="str">
        <f>IF(OR(B190=0,B190=""),"",IF(AND($E$3=1),'Marks Entry 1st'!F189,IF(AND($E$3=2),'Marks Entry 2nd'!F189,IF(AND($E$3=3),'Marks Entry 3rd'!F189,IF(AND($E$3=4),'Marks Entry 4th'!F189,"")))))</f>
        <v/>
      </c>
      <c r="H190" s="90" t="str">
        <f>IF(OR(B190=0,B190=""),"",IF(AND($E$3=1),'Marks Entry 1st'!G189,IF(AND($E$3=2),'Marks Entry 2nd'!G189,IF(AND($E$3=3),'Marks Entry 3rd'!G189,IF(AND($E$3=4),'Marks Entry 4th'!G189,"")))))</f>
        <v/>
      </c>
      <c r="I190" s="90" t="str">
        <f>IF(OR(B190=0,B190=""),"",IF(AND($E$3=1),'Marks Entry 1st'!H189,IF(AND($E$3=2),'Marks Entry 2nd'!H189,IF(AND($E$3=3),'Marks Entry 3rd'!H189,IF(AND($E$3=4),'Marks Entry 4th'!H189,"")))))</f>
        <v/>
      </c>
      <c r="J190" s="379" t="str">
        <f>IF(OR(B190=0,B190=""),"",IF(AND($E$3=1),'Marks Entry 1st'!J189,IF(AND($E$3=2),'Marks Entry 2nd'!J189,IF(AND($E$3=3),'Marks Entry 3rd'!J189,IF(AND($E$3=4),'Marks Entry 4th'!J189,"")))))</f>
        <v/>
      </c>
      <c r="K190" s="379" t="str">
        <f>IF(OR(B190=0,B190=""),"",IF(AND($E$3=1),'Marks Entry 1st'!K189,IF(AND($E$3=2),'Marks Entry 2nd'!K189,IF(AND($E$3=3),'Marks Entry 3rd'!K189,IF(AND($E$3=4),'Marks Entry 4th'!K189,"")))))</f>
        <v/>
      </c>
      <c r="L190" s="180" t="str">
        <f>IF(OR($E190="",$G190=""),"",IF(AND($E$3=1),'Marks Entry 1st'!L189,IF(AND($E$3=2),'Marks Entry 2nd'!L189,IF(AND($E$3=3),'Marks Entry 3rd'!L189,IF(AND($E$3=4),'Marks Entry 4th'!L189,"")))))</f>
        <v/>
      </c>
      <c r="M190" s="180" t="str">
        <f>IF(OR($E190="",$G190=""),"",IF(AND($E$3=1),'Marks Entry 1st'!M189,IF(AND($E$3=2),'Marks Entry 2nd'!M189,IF(AND($E$3=3),'Marks Entry 3rd'!M189,IF(AND($E$3=4),'Marks Entry 4th'!M189,"")))))</f>
        <v/>
      </c>
      <c r="N190" s="87" t="str">
        <f t="shared" si="151"/>
        <v/>
      </c>
      <c r="O190" s="180" t="str">
        <f>IF(OR($E190="",$G190=""),"",IF(AND($E$3=1),'Marks Entry 1st'!N189,IF(AND($E$3=2),'Marks Entry 2nd'!N189,IF(AND($E$3=3),'Marks Entry 3rd'!N189,IF(AND($E$3=4),'Marks Entry 4th'!N189,"")))))</f>
        <v/>
      </c>
      <c r="P190" s="180" t="str">
        <f>IF(OR($E190="",$G190=""),"",IF(AND($E$3=1),'Marks Entry 1st'!O189,IF(AND($E$3=2),'Marks Entry 2nd'!O189,IF(AND($E$3=3),'Marks Entry 3rd'!O189,IF(AND($E$3=4),'Marks Entry 4th'!O189,"")))))</f>
        <v/>
      </c>
      <c r="Q190" s="180" t="str">
        <f>IF(OR($E190="",$G190=""),"",IF(AND($E$3=1),'Marks Entry 1st'!P189,IF(AND($E$3=2),'Marks Entry 2nd'!P189,IF(AND($E$3=3),'Marks Entry 3rd'!P189,IF(AND($E$3=4),'Marks Entry 4th'!P189,"")))))</f>
        <v/>
      </c>
      <c r="R190" s="91" t="str">
        <f t="shared" si="152"/>
        <v/>
      </c>
      <c r="S190" s="87">
        <f t="shared" si="153"/>
        <v>0</v>
      </c>
      <c r="T190" s="93" t="str">
        <f>IF(OR($E190="",$G190=""),"",IF(AND($E$3=1),'Marks Entry 1st'!Q189,IF(AND($E$3=2),'Marks Entry 2nd'!Q189,IF(AND($E$3=3),'Marks Entry 3rd'!Q189,IF(AND($E$3=4),'Marks Entry 4th'!Q189,"")))))</f>
        <v/>
      </c>
      <c r="U190" s="93" t="str">
        <f>IF(OR($E190="",$G190=""),"",IF(AND($E$3=1),'Marks Entry 1st'!R189,IF(AND($E$3=2),'Marks Entry 2nd'!R189,IF(AND($E$3=3),'Marks Entry 3rd'!R189,IF(AND($E$3=4),'Marks Entry 4th'!R189,"")))))</f>
        <v/>
      </c>
      <c r="V190" s="93" t="str">
        <f>IF(OR($E190="",$G190=""),"",IF(AND($E$3=1),'Marks Entry 1st'!S189,IF(AND($E$3=2),'Marks Entry 2nd'!S189,IF(AND($E$3=3),'Marks Entry 3rd'!S189,IF(AND($E$3=4),'Marks Entry 4th'!S189,"")))))</f>
        <v/>
      </c>
      <c r="W190" s="92" t="str">
        <f t="shared" si="154"/>
        <v/>
      </c>
      <c r="X190" s="87" t="str">
        <f t="shared" si="155"/>
        <v/>
      </c>
      <c r="Y190" s="144">
        <f t="shared" si="156"/>
        <v>0</v>
      </c>
      <c r="Z190" s="144" t="str">
        <f t="shared" si="157"/>
        <v/>
      </c>
      <c r="AA190" s="144" t="str">
        <f t="shared" si="130"/>
        <v/>
      </c>
      <c r="AB190" s="144" t="str">
        <f t="shared" si="158"/>
        <v/>
      </c>
      <c r="AC190" s="144" t="str">
        <f t="shared" si="131"/>
        <v/>
      </c>
      <c r="AD190" s="148" t="str">
        <f t="shared" si="132"/>
        <v/>
      </c>
      <c r="AE190" s="180" t="str">
        <f>IF(OR($E190="",$G190=""),"",IF(AND($E$3=1),'Marks Entry 1st'!T189,IF(AND($E$3=2),'Marks Entry 2nd'!T189,IF(AND($E$3=3),'Marks Entry 3rd'!T189,IF(AND($E$3=4),'Marks Entry 4th'!T189,"")))))</f>
        <v/>
      </c>
      <c r="AF190" s="180" t="str">
        <f>IF(OR($E190="",$G190=""),"",IF(AND($E$3=1),'Marks Entry 1st'!U189,IF(AND($E$3=2),'Marks Entry 2nd'!U189,IF(AND($E$3=3),'Marks Entry 3rd'!U189,IF(AND($E$3=4),'Marks Entry 4th'!U189,"")))))</f>
        <v/>
      </c>
      <c r="AG190" s="87" t="str">
        <f t="shared" si="159"/>
        <v/>
      </c>
      <c r="AH190" s="180" t="str">
        <f>IF(OR($E190="",$G190=""),"",IF(AND($E$3=1),'Marks Entry 1st'!V189,IF(AND($E$3=2),'Marks Entry 2nd'!V189,IF(AND($E$3=3),'Marks Entry 3rd'!V189,IF(AND($E$3=4),'Marks Entry 4th'!V189,"")))))</f>
        <v/>
      </c>
      <c r="AI190" s="180" t="str">
        <f>IF(OR($E190="",$G190=""),"",IF(AND($E$3=1),'Marks Entry 1st'!W189,IF(AND($E$3=2),'Marks Entry 2nd'!W189,IF(AND($E$3=3),'Marks Entry 3rd'!W189,IF(AND($E$3=4),'Marks Entry 4th'!W189,"")))))</f>
        <v/>
      </c>
      <c r="AJ190" s="180" t="str">
        <f>IF(OR($E190="",$G190=""),"",IF(AND($E$3=1),'Marks Entry 1st'!X189,IF(AND($E$3=2),'Marks Entry 2nd'!X189,IF(AND($E$3=3),'Marks Entry 3rd'!X189,IF(AND($E$3=4),'Marks Entry 4th'!X189,"")))))</f>
        <v/>
      </c>
      <c r="AK190" s="91" t="str">
        <f t="shared" si="160"/>
        <v/>
      </c>
      <c r="AL190" s="87">
        <f t="shared" si="161"/>
        <v>0</v>
      </c>
      <c r="AM190" s="93" t="str">
        <f>IF(OR($E190="",$G190=""),"",IF(AND($E$3=1),'Marks Entry 1st'!Y189,IF(AND($E$3=2),'Marks Entry 2nd'!Y189,IF(AND($E$3=3),'Marks Entry 3rd'!Y189,IF(AND($E$3=4),'Marks Entry 4th'!Y189,"")))))</f>
        <v/>
      </c>
      <c r="AN190" s="93" t="str">
        <f>IF(OR($E190="",$G190=""),"",IF(AND($E$3=1),'Marks Entry 1st'!Z189,IF(AND($E$3=2),'Marks Entry 2nd'!Z189,IF(AND($E$3=3),'Marks Entry 3rd'!Z189,IF(AND($E$3=4),'Marks Entry 4th'!Z189,"")))))</f>
        <v/>
      </c>
      <c r="AO190" s="93" t="str">
        <f>IF(OR($E190="",$G190=""),"",IF(AND($E$3=1),'Marks Entry 1st'!AA189,IF(AND($E$3=2),'Marks Entry 2nd'!AA189,IF(AND($E$3=3),'Marks Entry 3rd'!AA189,IF(AND($E$3=4),'Marks Entry 4th'!AA189,"")))))</f>
        <v/>
      </c>
      <c r="AP190" s="92" t="str">
        <f t="shared" si="162"/>
        <v/>
      </c>
      <c r="AQ190" s="87" t="str">
        <f t="shared" si="163"/>
        <v/>
      </c>
      <c r="AR190" s="144">
        <f t="shared" si="164"/>
        <v>0</v>
      </c>
      <c r="AS190" s="144" t="str">
        <f t="shared" si="165"/>
        <v/>
      </c>
      <c r="AT190" s="144" t="str">
        <f t="shared" si="133"/>
        <v/>
      </c>
      <c r="AU190" s="144" t="str">
        <f t="shared" si="166"/>
        <v/>
      </c>
      <c r="AV190" s="144" t="str">
        <f t="shared" si="134"/>
        <v/>
      </c>
      <c r="AW190" s="148" t="str">
        <f t="shared" si="135"/>
        <v/>
      </c>
      <c r="AX190" s="180" t="str">
        <f>IF(OR($E190="",$G190=""),"",IF(AND($E$3=1),'Marks Entry 1st'!AB189,IF(AND($E$3=2),'Marks Entry 2nd'!AB189,IF(AND($E$3=3),'Marks Entry 3rd'!AB189,IF(AND($E$3=4),'Marks Entry 4th'!AB189,"")))))</f>
        <v/>
      </c>
      <c r="AY190" s="180" t="str">
        <f>IF(OR($E190="",$G190=""),"",IF(AND($E$3=1),'Marks Entry 1st'!AC189,IF(AND($E$3=2),'Marks Entry 2nd'!AC189,IF(AND($E$3=3),'Marks Entry 3rd'!AC189,IF(AND($E$3=4),'Marks Entry 4th'!AC189,"")))))</f>
        <v/>
      </c>
      <c r="AZ190" s="87" t="str">
        <f t="shared" si="167"/>
        <v/>
      </c>
      <c r="BA190" s="180" t="str">
        <f>IF(OR($E190="",$G190=""),"",IF(AND($E$3=1),'Marks Entry 1st'!AD189,IF(AND($E$3=2),'Marks Entry 2nd'!AD189,IF(AND($E$3=3),'Marks Entry 3rd'!AD189,IF(AND($E$3=4),'Marks Entry 4th'!AD189,"")))))</f>
        <v/>
      </c>
      <c r="BB190" s="180" t="str">
        <f>IF(OR($E190="",$G190=""),"",IF(AND($E$3=1),'Marks Entry 1st'!AE189,IF(AND($E$3=2),'Marks Entry 2nd'!AE189,IF(AND($E$3=3),'Marks Entry 3rd'!AE189,IF(AND($E$3=4),'Marks Entry 4th'!AE189,"")))))</f>
        <v/>
      </c>
      <c r="BC190" s="180" t="str">
        <f>IF(OR($E190="",$G190=""),"",IF(AND($E$3=1),'Marks Entry 1st'!AF189,IF(AND($E$3=2),'Marks Entry 2nd'!AF189,IF(AND($E$3=3),'Marks Entry 3rd'!AF189,IF(AND($E$3=4),'Marks Entry 4th'!AF189,"")))))</f>
        <v/>
      </c>
      <c r="BD190" s="91" t="str">
        <f t="shared" si="168"/>
        <v/>
      </c>
      <c r="BE190" s="87">
        <f t="shared" si="169"/>
        <v>0</v>
      </c>
      <c r="BF190" s="93" t="str">
        <f>IF(OR($E190="",$G190=""),"",IF(AND($E$3=1),'Marks Entry 1st'!AG189,IF(AND($E$3=2),'Marks Entry 2nd'!AG189,IF(AND($E$3=3),'Marks Entry 3rd'!AG189,IF(AND($E$3=4),'Marks Entry 4th'!AG189,"")))))</f>
        <v/>
      </c>
      <c r="BG190" s="93" t="str">
        <f>IF(OR($E190="",$G190=""),"",IF(AND($E$3=1),'Marks Entry 1st'!AH189,IF(AND($E$3=2),'Marks Entry 2nd'!AH189,IF(AND($E$3=3),'Marks Entry 3rd'!AH189,IF(AND($E$3=4),'Marks Entry 4th'!AH189,"")))))</f>
        <v/>
      </c>
      <c r="BH190" s="93" t="str">
        <f>IF(OR($E190="",$G190=""),"",IF(AND($E$3=1),'Marks Entry 1st'!AI189,IF(AND($E$3=2),'Marks Entry 2nd'!AI189,IF(AND($E$3=3),'Marks Entry 3rd'!AI189,IF(AND($E$3=4),'Marks Entry 4th'!AI189,"")))))</f>
        <v/>
      </c>
      <c r="BI190" s="92" t="str">
        <f t="shared" si="170"/>
        <v/>
      </c>
      <c r="BJ190" s="87" t="str">
        <f t="shared" si="171"/>
        <v/>
      </c>
      <c r="BK190" s="144">
        <f t="shared" si="172"/>
        <v>0</v>
      </c>
      <c r="BL190" s="144" t="str">
        <f t="shared" si="173"/>
        <v/>
      </c>
      <c r="BM190" s="144" t="str">
        <f t="shared" si="136"/>
        <v/>
      </c>
      <c r="BN190" s="144" t="str">
        <f t="shared" si="174"/>
        <v/>
      </c>
      <c r="BO190" s="144" t="str">
        <f t="shared" si="137"/>
        <v/>
      </c>
      <c r="BP190" s="148" t="str">
        <f t="shared" si="138"/>
        <v/>
      </c>
      <c r="BQ190" s="180" t="str">
        <f>IF(OR($E190="",$G190=""),"",IF(AND($E$3=1),'Marks Entry 1st'!AJ189,IF(AND($E$3=2),'Marks Entry 2nd'!AJ189,IF(AND($E$3=3),'Marks Entry 3rd'!AJ189,IF(AND($E$3=4),'Marks Entry 4th'!AJ189,"")))))</f>
        <v/>
      </c>
      <c r="BR190" s="180" t="str">
        <f>IF(OR($E190="",$G190=""),"",IF(AND($E$3=1),'Marks Entry 1st'!AK189,IF(AND($E$3=2),'Marks Entry 2nd'!AK189,IF(AND($E$3=3),'Marks Entry 3rd'!AK189,IF(AND($E$3=4),'Marks Entry 4th'!AK189,"")))))</f>
        <v/>
      </c>
      <c r="BS190" s="87" t="str">
        <f t="shared" si="175"/>
        <v/>
      </c>
      <c r="BT190" s="180" t="str">
        <f>IF(OR($E190="",$G190=""),"",IF(AND($E$3=1),'Marks Entry 1st'!AL189,IF(AND($E$3=2),'Marks Entry 2nd'!AL189,IF(AND($E$3=3),'Marks Entry 3rd'!AL189,IF(AND($E$3=4),'Marks Entry 4th'!AL189,"")))))</f>
        <v/>
      </c>
      <c r="BU190" s="180" t="str">
        <f>IF(OR($E190="",$G190=""),"",IF(AND($E$3=1),'Marks Entry 1st'!AM189,IF(AND($E$3=2),'Marks Entry 2nd'!AM189,IF(AND($E$3=3),'Marks Entry 3rd'!AM189,IF(AND($E$3=4),'Marks Entry 4th'!AM189,"")))))</f>
        <v/>
      </c>
      <c r="BV190" s="180" t="str">
        <f>IF(OR($E190="",$G190=""),"",IF(AND($E$3=1),'Marks Entry 1st'!AN189,IF(AND($E$3=2),'Marks Entry 2nd'!AN189,IF(AND($E$3=3),'Marks Entry 3rd'!AN189,IF(AND($E$3=4),'Marks Entry 4th'!AN189,"")))))</f>
        <v/>
      </c>
      <c r="BW190" s="91" t="str">
        <f t="shared" si="176"/>
        <v/>
      </c>
      <c r="BX190" s="87">
        <f t="shared" si="177"/>
        <v>0</v>
      </c>
      <c r="BY190" s="93" t="str">
        <f>IF(OR($E190="",$G190=""),"",IF(AND($E$3=1),'Marks Entry 1st'!AO189,IF(AND($E$3=2),'Marks Entry 2nd'!AO189,IF(AND($E$3=3),'Marks Entry 3rd'!AO189,IF(AND($E$3=4),'Marks Entry 4th'!AO189,"")))))</f>
        <v/>
      </c>
      <c r="BZ190" s="93" t="str">
        <f>IF(OR($E190="",$G190=""),"",IF(AND($E$3=1),'Marks Entry 1st'!AP189,IF(AND($E$3=2),'Marks Entry 2nd'!AP189,IF(AND($E$3=3),'Marks Entry 3rd'!AP189,IF(AND($E$3=4),'Marks Entry 4th'!AP189,"")))))</f>
        <v/>
      </c>
      <c r="CA190" s="93" t="str">
        <f>IF(OR($E190="",$G190=""),"",IF(AND($E$3=1),'Marks Entry 1st'!AQ189,IF(AND($E$3=2),'Marks Entry 2nd'!AQ189,IF(AND($E$3=3),'Marks Entry 3rd'!AQ189,IF(AND($E$3=4),'Marks Entry 4th'!AQ189,"")))))</f>
        <v/>
      </c>
      <c r="CB190" s="92" t="str">
        <f t="shared" si="178"/>
        <v/>
      </c>
      <c r="CC190" s="87" t="str">
        <f t="shared" si="179"/>
        <v/>
      </c>
      <c r="CD190" s="144">
        <f t="shared" si="180"/>
        <v>0</v>
      </c>
      <c r="CE190" s="144" t="str">
        <f t="shared" si="181"/>
        <v/>
      </c>
      <c r="CF190" s="144" t="str">
        <f t="shared" si="139"/>
        <v/>
      </c>
      <c r="CG190" s="144" t="str">
        <f t="shared" si="182"/>
        <v/>
      </c>
      <c r="CH190" s="144" t="str">
        <f t="shared" si="140"/>
        <v/>
      </c>
      <c r="CI190" s="148" t="str">
        <f t="shared" si="141"/>
        <v/>
      </c>
      <c r="CJ190" s="380" t="str">
        <f>IF(OR($E190="",$G190=""),"",IF(AND($E$3=1),'Marks Entry 1st'!AR189,IF(AND($E$3=2),'Marks Entry 2nd'!AR189,IF(AND($E$3=3),'Marks Entry 3rd'!AR189,IF(AND($E$3=4),'Marks Entry 4th'!AR189,"")))))</f>
        <v/>
      </c>
      <c r="CK190" s="380" t="str">
        <f>IF(OR($E190="",$G190=""),"",IF(AND($E$3=1),'Marks Entry 1st'!AS189,IF(AND($E$3=2),'Marks Entry 2nd'!AS189,IF(AND($E$3=3),'Marks Entry 3rd'!AS189,IF(AND($E$3=4),'Marks Entry 4th'!AS189,"")))))</f>
        <v/>
      </c>
      <c r="CL190" s="380" t="str">
        <f>IF(OR($E190="",$G190=""),"",IF(AND($E$3=1),'Marks Entry 1st'!AT189,IF(AND($E$3=2),'Marks Entry 2nd'!AT189,IF(AND($E$3=3),'Marks Entry 3rd'!AT189,IF(AND($E$3=4),'Marks Entry 4th'!AT189,"")))))</f>
        <v/>
      </c>
      <c r="CM190" s="181" t="str">
        <f t="shared" si="183"/>
        <v/>
      </c>
      <c r="CN190" s="182">
        <f t="shared" si="184"/>
        <v>0</v>
      </c>
      <c r="CO190" s="182" t="str">
        <f t="shared" si="185"/>
        <v/>
      </c>
      <c r="CP190" s="182" t="str">
        <f t="shared" si="186"/>
        <v/>
      </c>
      <c r="CQ190" s="147" t="str">
        <f t="shared" si="142"/>
        <v/>
      </c>
      <c r="CR190" s="380" t="str">
        <f>IF(OR($E190="",$G190=""),"",IF(AND($E$3=1),'Marks Entry 1st'!AU189,IF(AND($E$3=2),'Marks Entry 2nd'!AU189,IF(AND($E$3=3),'Marks Entry 3rd'!AU189,IF(AND($E$3=4),'Marks Entry 4th'!AU189,"")))))</f>
        <v/>
      </c>
      <c r="CS190" s="380" t="str">
        <f>IF(OR($E190="",$G190=""),"",IF(AND($E$3=1),'Marks Entry 1st'!AV189,IF(AND($E$3=2),'Marks Entry 2nd'!AV189,IF(AND($E$3=3),'Marks Entry 3rd'!AV189,IF(AND($E$3=4),'Marks Entry 4th'!AV189,"")))))</f>
        <v/>
      </c>
      <c r="CT190" s="380" t="str">
        <f>IF(OR($E190="",$G190=""),"",IF(AND($E$3=1),'Marks Entry 1st'!AW189,IF(AND($E$3=2),'Marks Entry 2nd'!AW189,IF(AND($E$3=3),'Marks Entry 3rd'!AW189,IF(AND($E$3=4),'Marks Entry 4th'!AW189,"")))))</f>
        <v/>
      </c>
      <c r="CU190" s="181" t="str">
        <f t="shared" si="187"/>
        <v/>
      </c>
      <c r="CV190" s="182">
        <f t="shared" si="188"/>
        <v>0</v>
      </c>
      <c r="CW190" s="182" t="str">
        <f t="shared" si="189"/>
        <v/>
      </c>
      <c r="CX190" s="182" t="str">
        <f t="shared" si="190"/>
        <v/>
      </c>
      <c r="CY190" s="147" t="str">
        <f t="shared" si="143"/>
        <v/>
      </c>
      <c r="CZ190" s="380" t="str">
        <f>IF(OR($E190="",$G190=""),"",IF(AND($E$3=1),'Marks Entry 1st'!AX189,IF(AND($E$3=2),'Marks Entry 2nd'!AX189,IF(AND($E$3=3),'Marks Entry 3rd'!AX189,IF(AND($E$3=4),'Marks Entry 4th'!AX189,"")))))</f>
        <v/>
      </c>
      <c r="DA190" s="380" t="str">
        <f>IF(OR($E190="",$G190=""),"",IF(AND($E$3=1),'Marks Entry 1st'!AY189,IF(AND($E$3=2),'Marks Entry 2nd'!AY189,IF(AND($E$3=3),'Marks Entry 3rd'!AY189,IF(AND($E$3=4),'Marks Entry 4th'!AY189,"")))))</f>
        <v/>
      </c>
      <c r="DB190" s="380" t="str">
        <f>IF(OR($E190="",$G190=""),"",IF(AND($E$3=1),'Marks Entry 1st'!AZ189,IF(AND($E$3=2),'Marks Entry 2nd'!AZ189,IF(AND($E$3=3),'Marks Entry 3rd'!AZ189,IF(AND($E$3=4),'Marks Entry 4th'!AZ189,"")))))</f>
        <v/>
      </c>
      <c r="DC190" s="181" t="str">
        <f t="shared" si="191"/>
        <v/>
      </c>
      <c r="DD190" s="182">
        <f t="shared" si="192"/>
        <v>0</v>
      </c>
      <c r="DE190" s="182" t="str">
        <f t="shared" si="193"/>
        <v/>
      </c>
      <c r="DF190" s="182" t="str">
        <f t="shared" si="194"/>
        <v/>
      </c>
      <c r="DG190" s="147" t="str">
        <f t="shared" si="144"/>
        <v/>
      </c>
      <c r="DH190" s="104" t="str">
        <f t="shared" si="145"/>
        <v/>
      </c>
      <c r="DI190" s="105" t="str">
        <f t="shared" si="146"/>
        <v/>
      </c>
      <c r="DJ190" s="111" t="str">
        <f t="shared" si="147"/>
        <v/>
      </c>
      <c r="DK190" s="112" t="str">
        <f t="shared" si="148"/>
        <v/>
      </c>
      <c r="DL190" s="386" t="str">
        <f t="shared" si="149"/>
        <v/>
      </c>
      <c r="DM190" s="72" t="str">
        <f>IF(OR($E190="",$G190=""),"",IF(AND($E$3=1),'Marks Entry 1st'!BA189,IF(AND($E$3=2),'Marks Entry 2nd'!BA189,IF(AND($E$3=3),'Marks Entry 3rd'!BA189,IF(AND($E$3=4),'Marks Entry 4th'!BA189,"")))))</f>
        <v/>
      </c>
      <c r="DN190" s="72" t="str">
        <f>IF(OR($E190="",$G190=""),"",IF(AND($E$3=1),'Marks Entry 1st'!BB189,IF(AND($E$3=2),'Marks Entry 2nd'!BB189,IF(AND($E$3=3),'Marks Entry 3rd'!BB189,IF(AND($E$3=4),'Marks Entry 4th'!BB189,"")))))</f>
        <v/>
      </c>
      <c r="DO190" s="328" t="str">
        <f t="shared" si="150"/>
        <v/>
      </c>
      <c r="DP190" s="73"/>
      <c r="DW190" s="75">
        <f>IF(AND($E$3=1),'Marks Entry 1st'!I189,IF(AND($E$3=2),'Marks Entry 2nd'!I189,IF(AND($E$3=3),'Marks Entry 3rd'!I189,IF(AND($E$3=4),'Marks Entry 4th'!I189,""))))</f>
        <v>0</v>
      </c>
    </row>
    <row r="191" spans="1:127" ht="18.899999999999999" customHeight="1">
      <c r="A191" s="94">
        <v>184</v>
      </c>
      <c r="B191" s="94" t="str">
        <f>IF(OR(DW191=0,DW191=""),"",IF(AND($E$3=1),'Marks Entry 1st'!I190,IF(AND($E$3=2),'Marks Entry 2nd'!I190,IF(AND($E$3=3),'Marks Entry 3rd'!I190,IF(AND($E$3=4),'Marks Entry 4th'!I190,"")))))</f>
        <v/>
      </c>
      <c r="C191" s="95" t="str">
        <f>IF(OR(B191=0,B191=""),"",IF(AND($E$3=1),'Marks Entry 1st'!B190,IF(AND($E$3=2),'Marks Entry 2nd'!B190,IF(AND($E$3=3),'Marks Entry 3rd'!B190,IF(AND($E$3=4),'Marks Entry 4th'!B190,"")))))</f>
        <v/>
      </c>
      <c r="D191" s="95" t="str">
        <f>IF(OR(B191=0,B191=""),"",IF(AND($E$3=1),'Marks Entry 1st'!C190,IF(AND($E$3=2),'Marks Entry 2nd'!C190,IF(AND($E$3=3),'Marks Entry 3rd'!C190,IF(AND($E$3=4),'Marks Entry 4th'!C190,"")))))</f>
        <v/>
      </c>
      <c r="E191" s="96" t="str">
        <f>IF(OR(B191=0,B191=""),"",IF(AND($E$3=1),'Marks Entry 1st'!E190,IF(AND($E$3=2),'Marks Entry 2nd'!E190,IF(AND($E$3=3),'Marks Entry 3rd'!E190,IF(AND($E$3=4),'Marks Entry 4th'!E190,"")))))</f>
        <v/>
      </c>
      <c r="F191" s="95" t="str">
        <f>IF(OR(B191=0,B191=""),"",IF(AND($E$3=1),'Marks Entry 1st'!D190,IF(AND($E$3=2),'Marks Entry 2nd'!D190,IF(AND($E$3=3),'Marks Entry 3rd'!D190,IF(AND($E$3=4),'Marks Entry 4th'!D190,"")))))</f>
        <v/>
      </c>
      <c r="G191" s="90" t="str">
        <f>IF(OR(B191=0,B191=""),"",IF(AND($E$3=1),'Marks Entry 1st'!F190,IF(AND($E$3=2),'Marks Entry 2nd'!F190,IF(AND($E$3=3),'Marks Entry 3rd'!F190,IF(AND($E$3=4),'Marks Entry 4th'!F190,"")))))</f>
        <v/>
      </c>
      <c r="H191" s="90" t="str">
        <f>IF(OR(B191=0,B191=""),"",IF(AND($E$3=1),'Marks Entry 1st'!G190,IF(AND($E$3=2),'Marks Entry 2nd'!G190,IF(AND($E$3=3),'Marks Entry 3rd'!G190,IF(AND($E$3=4),'Marks Entry 4th'!G190,"")))))</f>
        <v/>
      </c>
      <c r="I191" s="90" t="str">
        <f>IF(OR(B191=0,B191=""),"",IF(AND($E$3=1),'Marks Entry 1st'!H190,IF(AND($E$3=2),'Marks Entry 2nd'!H190,IF(AND($E$3=3),'Marks Entry 3rd'!H190,IF(AND($E$3=4),'Marks Entry 4th'!H190,"")))))</f>
        <v/>
      </c>
      <c r="J191" s="379" t="str">
        <f>IF(OR(B191=0,B191=""),"",IF(AND($E$3=1),'Marks Entry 1st'!J190,IF(AND($E$3=2),'Marks Entry 2nd'!J190,IF(AND($E$3=3),'Marks Entry 3rd'!J190,IF(AND($E$3=4),'Marks Entry 4th'!J190,"")))))</f>
        <v/>
      </c>
      <c r="K191" s="379" t="str">
        <f>IF(OR(B191=0,B191=""),"",IF(AND($E$3=1),'Marks Entry 1st'!K190,IF(AND($E$3=2),'Marks Entry 2nd'!K190,IF(AND($E$3=3),'Marks Entry 3rd'!K190,IF(AND($E$3=4),'Marks Entry 4th'!K190,"")))))</f>
        <v/>
      </c>
      <c r="L191" s="180" t="str">
        <f>IF(OR($E191="",$G191=""),"",IF(AND($E$3=1),'Marks Entry 1st'!L190,IF(AND($E$3=2),'Marks Entry 2nd'!L190,IF(AND($E$3=3),'Marks Entry 3rd'!L190,IF(AND($E$3=4),'Marks Entry 4th'!L190,"")))))</f>
        <v/>
      </c>
      <c r="M191" s="180" t="str">
        <f>IF(OR($E191="",$G191=""),"",IF(AND($E$3=1),'Marks Entry 1st'!M190,IF(AND($E$3=2),'Marks Entry 2nd'!M190,IF(AND($E$3=3),'Marks Entry 3rd'!M190,IF(AND($E$3=4),'Marks Entry 4th'!M190,"")))))</f>
        <v/>
      </c>
      <c r="N191" s="87" t="str">
        <f t="shared" si="151"/>
        <v/>
      </c>
      <c r="O191" s="180" t="str">
        <f>IF(OR($E191="",$G191=""),"",IF(AND($E$3=1),'Marks Entry 1st'!N190,IF(AND($E$3=2),'Marks Entry 2nd'!N190,IF(AND($E$3=3),'Marks Entry 3rd'!N190,IF(AND($E$3=4),'Marks Entry 4th'!N190,"")))))</f>
        <v/>
      </c>
      <c r="P191" s="180" t="str">
        <f>IF(OR($E191="",$G191=""),"",IF(AND($E$3=1),'Marks Entry 1st'!O190,IF(AND($E$3=2),'Marks Entry 2nd'!O190,IF(AND($E$3=3),'Marks Entry 3rd'!O190,IF(AND($E$3=4),'Marks Entry 4th'!O190,"")))))</f>
        <v/>
      </c>
      <c r="Q191" s="180" t="str">
        <f>IF(OR($E191="",$G191=""),"",IF(AND($E$3=1),'Marks Entry 1st'!P190,IF(AND($E$3=2),'Marks Entry 2nd'!P190,IF(AND($E$3=3),'Marks Entry 3rd'!P190,IF(AND($E$3=4),'Marks Entry 4th'!P190,"")))))</f>
        <v/>
      </c>
      <c r="R191" s="91" t="str">
        <f t="shared" si="152"/>
        <v/>
      </c>
      <c r="S191" s="87">
        <f t="shared" si="153"/>
        <v>0</v>
      </c>
      <c r="T191" s="93" t="str">
        <f>IF(OR($E191="",$G191=""),"",IF(AND($E$3=1),'Marks Entry 1st'!Q190,IF(AND($E$3=2),'Marks Entry 2nd'!Q190,IF(AND($E$3=3),'Marks Entry 3rd'!Q190,IF(AND($E$3=4),'Marks Entry 4th'!Q190,"")))))</f>
        <v/>
      </c>
      <c r="U191" s="93" t="str">
        <f>IF(OR($E191="",$G191=""),"",IF(AND($E$3=1),'Marks Entry 1st'!R190,IF(AND($E$3=2),'Marks Entry 2nd'!R190,IF(AND($E$3=3),'Marks Entry 3rd'!R190,IF(AND($E$3=4),'Marks Entry 4th'!R190,"")))))</f>
        <v/>
      </c>
      <c r="V191" s="93" t="str">
        <f>IF(OR($E191="",$G191=""),"",IF(AND($E$3=1),'Marks Entry 1st'!S190,IF(AND($E$3=2),'Marks Entry 2nd'!S190,IF(AND($E$3=3),'Marks Entry 3rd'!S190,IF(AND($E$3=4),'Marks Entry 4th'!S190,"")))))</f>
        <v/>
      </c>
      <c r="W191" s="92" t="str">
        <f t="shared" si="154"/>
        <v/>
      </c>
      <c r="X191" s="87" t="str">
        <f t="shared" si="155"/>
        <v/>
      </c>
      <c r="Y191" s="144">
        <f t="shared" si="156"/>
        <v>0</v>
      </c>
      <c r="Z191" s="144" t="str">
        <f t="shared" si="157"/>
        <v/>
      </c>
      <c r="AA191" s="144" t="str">
        <f t="shared" si="130"/>
        <v/>
      </c>
      <c r="AB191" s="144" t="str">
        <f t="shared" si="158"/>
        <v/>
      </c>
      <c r="AC191" s="144" t="str">
        <f t="shared" si="131"/>
        <v/>
      </c>
      <c r="AD191" s="148" t="str">
        <f t="shared" si="132"/>
        <v/>
      </c>
      <c r="AE191" s="180" t="str">
        <f>IF(OR($E191="",$G191=""),"",IF(AND($E$3=1),'Marks Entry 1st'!T190,IF(AND($E$3=2),'Marks Entry 2nd'!T190,IF(AND($E$3=3),'Marks Entry 3rd'!T190,IF(AND($E$3=4),'Marks Entry 4th'!T190,"")))))</f>
        <v/>
      </c>
      <c r="AF191" s="180" t="str">
        <f>IF(OR($E191="",$G191=""),"",IF(AND($E$3=1),'Marks Entry 1st'!U190,IF(AND($E$3=2),'Marks Entry 2nd'!U190,IF(AND($E$3=3),'Marks Entry 3rd'!U190,IF(AND($E$3=4),'Marks Entry 4th'!U190,"")))))</f>
        <v/>
      </c>
      <c r="AG191" s="87" t="str">
        <f t="shared" si="159"/>
        <v/>
      </c>
      <c r="AH191" s="180" t="str">
        <f>IF(OR($E191="",$G191=""),"",IF(AND($E$3=1),'Marks Entry 1st'!V190,IF(AND($E$3=2),'Marks Entry 2nd'!V190,IF(AND($E$3=3),'Marks Entry 3rd'!V190,IF(AND($E$3=4),'Marks Entry 4th'!V190,"")))))</f>
        <v/>
      </c>
      <c r="AI191" s="180" t="str">
        <f>IF(OR($E191="",$G191=""),"",IF(AND($E$3=1),'Marks Entry 1st'!W190,IF(AND($E$3=2),'Marks Entry 2nd'!W190,IF(AND($E$3=3),'Marks Entry 3rd'!W190,IF(AND($E$3=4),'Marks Entry 4th'!W190,"")))))</f>
        <v/>
      </c>
      <c r="AJ191" s="180" t="str">
        <f>IF(OR($E191="",$G191=""),"",IF(AND($E$3=1),'Marks Entry 1st'!X190,IF(AND($E$3=2),'Marks Entry 2nd'!X190,IF(AND($E$3=3),'Marks Entry 3rd'!X190,IF(AND($E$3=4),'Marks Entry 4th'!X190,"")))))</f>
        <v/>
      </c>
      <c r="AK191" s="91" t="str">
        <f t="shared" si="160"/>
        <v/>
      </c>
      <c r="AL191" s="87">
        <f t="shared" si="161"/>
        <v>0</v>
      </c>
      <c r="AM191" s="93" t="str">
        <f>IF(OR($E191="",$G191=""),"",IF(AND($E$3=1),'Marks Entry 1st'!Y190,IF(AND($E$3=2),'Marks Entry 2nd'!Y190,IF(AND($E$3=3),'Marks Entry 3rd'!Y190,IF(AND($E$3=4),'Marks Entry 4th'!Y190,"")))))</f>
        <v/>
      </c>
      <c r="AN191" s="93" t="str">
        <f>IF(OR($E191="",$G191=""),"",IF(AND($E$3=1),'Marks Entry 1st'!Z190,IF(AND($E$3=2),'Marks Entry 2nd'!Z190,IF(AND($E$3=3),'Marks Entry 3rd'!Z190,IF(AND($E$3=4),'Marks Entry 4th'!Z190,"")))))</f>
        <v/>
      </c>
      <c r="AO191" s="93" t="str">
        <f>IF(OR($E191="",$G191=""),"",IF(AND($E$3=1),'Marks Entry 1st'!AA190,IF(AND($E$3=2),'Marks Entry 2nd'!AA190,IF(AND($E$3=3),'Marks Entry 3rd'!AA190,IF(AND($E$3=4),'Marks Entry 4th'!AA190,"")))))</f>
        <v/>
      </c>
      <c r="AP191" s="92" t="str">
        <f t="shared" si="162"/>
        <v/>
      </c>
      <c r="AQ191" s="87" t="str">
        <f t="shared" si="163"/>
        <v/>
      </c>
      <c r="AR191" s="144">
        <f t="shared" si="164"/>
        <v>0</v>
      </c>
      <c r="AS191" s="144" t="str">
        <f t="shared" si="165"/>
        <v/>
      </c>
      <c r="AT191" s="144" t="str">
        <f t="shared" si="133"/>
        <v/>
      </c>
      <c r="AU191" s="144" t="str">
        <f t="shared" si="166"/>
        <v/>
      </c>
      <c r="AV191" s="144" t="str">
        <f t="shared" si="134"/>
        <v/>
      </c>
      <c r="AW191" s="148" t="str">
        <f t="shared" si="135"/>
        <v/>
      </c>
      <c r="AX191" s="180" t="str">
        <f>IF(OR($E191="",$G191=""),"",IF(AND($E$3=1),'Marks Entry 1st'!AB190,IF(AND($E$3=2),'Marks Entry 2nd'!AB190,IF(AND($E$3=3),'Marks Entry 3rd'!AB190,IF(AND($E$3=4),'Marks Entry 4th'!AB190,"")))))</f>
        <v/>
      </c>
      <c r="AY191" s="180" t="str">
        <f>IF(OR($E191="",$G191=""),"",IF(AND($E$3=1),'Marks Entry 1st'!AC190,IF(AND($E$3=2),'Marks Entry 2nd'!AC190,IF(AND($E$3=3),'Marks Entry 3rd'!AC190,IF(AND($E$3=4),'Marks Entry 4th'!AC190,"")))))</f>
        <v/>
      </c>
      <c r="AZ191" s="87" t="str">
        <f t="shared" si="167"/>
        <v/>
      </c>
      <c r="BA191" s="180" t="str">
        <f>IF(OR($E191="",$G191=""),"",IF(AND($E$3=1),'Marks Entry 1st'!AD190,IF(AND($E$3=2),'Marks Entry 2nd'!AD190,IF(AND($E$3=3),'Marks Entry 3rd'!AD190,IF(AND($E$3=4),'Marks Entry 4th'!AD190,"")))))</f>
        <v/>
      </c>
      <c r="BB191" s="180" t="str">
        <f>IF(OR($E191="",$G191=""),"",IF(AND($E$3=1),'Marks Entry 1st'!AE190,IF(AND($E$3=2),'Marks Entry 2nd'!AE190,IF(AND($E$3=3),'Marks Entry 3rd'!AE190,IF(AND($E$3=4),'Marks Entry 4th'!AE190,"")))))</f>
        <v/>
      </c>
      <c r="BC191" s="180" t="str">
        <f>IF(OR($E191="",$G191=""),"",IF(AND($E$3=1),'Marks Entry 1st'!AF190,IF(AND($E$3=2),'Marks Entry 2nd'!AF190,IF(AND($E$3=3),'Marks Entry 3rd'!AF190,IF(AND($E$3=4),'Marks Entry 4th'!AF190,"")))))</f>
        <v/>
      </c>
      <c r="BD191" s="91" t="str">
        <f t="shared" si="168"/>
        <v/>
      </c>
      <c r="BE191" s="87">
        <f t="shared" si="169"/>
        <v>0</v>
      </c>
      <c r="BF191" s="93" t="str">
        <f>IF(OR($E191="",$G191=""),"",IF(AND($E$3=1),'Marks Entry 1st'!AG190,IF(AND($E$3=2),'Marks Entry 2nd'!AG190,IF(AND($E$3=3),'Marks Entry 3rd'!AG190,IF(AND($E$3=4),'Marks Entry 4th'!AG190,"")))))</f>
        <v/>
      </c>
      <c r="BG191" s="93" t="str">
        <f>IF(OR($E191="",$G191=""),"",IF(AND($E$3=1),'Marks Entry 1st'!AH190,IF(AND($E$3=2),'Marks Entry 2nd'!AH190,IF(AND($E$3=3),'Marks Entry 3rd'!AH190,IF(AND($E$3=4),'Marks Entry 4th'!AH190,"")))))</f>
        <v/>
      </c>
      <c r="BH191" s="93" t="str">
        <f>IF(OR($E191="",$G191=""),"",IF(AND($E$3=1),'Marks Entry 1st'!AI190,IF(AND($E$3=2),'Marks Entry 2nd'!AI190,IF(AND($E$3=3),'Marks Entry 3rd'!AI190,IF(AND($E$3=4),'Marks Entry 4th'!AI190,"")))))</f>
        <v/>
      </c>
      <c r="BI191" s="92" t="str">
        <f t="shared" si="170"/>
        <v/>
      </c>
      <c r="BJ191" s="87" t="str">
        <f t="shared" si="171"/>
        <v/>
      </c>
      <c r="BK191" s="144">
        <f t="shared" si="172"/>
        <v>0</v>
      </c>
      <c r="BL191" s="144" t="str">
        <f t="shared" si="173"/>
        <v/>
      </c>
      <c r="BM191" s="144" t="str">
        <f t="shared" si="136"/>
        <v/>
      </c>
      <c r="BN191" s="144" t="str">
        <f t="shared" si="174"/>
        <v/>
      </c>
      <c r="BO191" s="144" t="str">
        <f t="shared" si="137"/>
        <v/>
      </c>
      <c r="BP191" s="148" t="str">
        <f t="shared" si="138"/>
        <v/>
      </c>
      <c r="BQ191" s="180" t="str">
        <f>IF(OR($E191="",$G191=""),"",IF(AND($E$3=1),'Marks Entry 1st'!AJ190,IF(AND($E$3=2),'Marks Entry 2nd'!AJ190,IF(AND($E$3=3),'Marks Entry 3rd'!AJ190,IF(AND($E$3=4),'Marks Entry 4th'!AJ190,"")))))</f>
        <v/>
      </c>
      <c r="BR191" s="180" t="str">
        <f>IF(OR($E191="",$G191=""),"",IF(AND($E$3=1),'Marks Entry 1st'!AK190,IF(AND($E$3=2),'Marks Entry 2nd'!AK190,IF(AND($E$3=3),'Marks Entry 3rd'!AK190,IF(AND($E$3=4),'Marks Entry 4th'!AK190,"")))))</f>
        <v/>
      </c>
      <c r="BS191" s="87" t="str">
        <f t="shared" si="175"/>
        <v/>
      </c>
      <c r="BT191" s="180" t="str">
        <f>IF(OR($E191="",$G191=""),"",IF(AND($E$3=1),'Marks Entry 1st'!AL190,IF(AND($E$3=2),'Marks Entry 2nd'!AL190,IF(AND($E$3=3),'Marks Entry 3rd'!AL190,IF(AND($E$3=4),'Marks Entry 4th'!AL190,"")))))</f>
        <v/>
      </c>
      <c r="BU191" s="180" t="str">
        <f>IF(OR($E191="",$G191=""),"",IF(AND($E$3=1),'Marks Entry 1st'!AM190,IF(AND($E$3=2),'Marks Entry 2nd'!AM190,IF(AND($E$3=3),'Marks Entry 3rd'!AM190,IF(AND($E$3=4),'Marks Entry 4th'!AM190,"")))))</f>
        <v/>
      </c>
      <c r="BV191" s="180" t="str">
        <f>IF(OR($E191="",$G191=""),"",IF(AND($E$3=1),'Marks Entry 1st'!AN190,IF(AND($E$3=2),'Marks Entry 2nd'!AN190,IF(AND($E$3=3),'Marks Entry 3rd'!AN190,IF(AND($E$3=4),'Marks Entry 4th'!AN190,"")))))</f>
        <v/>
      </c>
      <c r="BW191" s="91" t="str">
        <f t="shared" si="176"/>
        <v/>
      </c>
      <c r="BX191" s="87">
        <f t="shared" si="177"/>
        <v>0</v>
      </c>
      <c r="BY191" s="93" t="str">
        <f>IF(OR($E191="",$G191=""),"",IF(AND($E$3=1),'Marks Entry 1st'!AO190,IF(AND($E$3=2),'Marks Entry 2nd'!AO190,IF(AND($E$3=3),'Marks Entry 3rd'!AO190,IF(AND($E$3=4),'Marks Entry 4th'!AO190,"")))))</f>
        <v/>
      </c>
      <c r="BZ191" s="93" t="str">
        <f>IF(OR($E191="",$G191=""),"",IF(AND($E$3=1),'Marks Entry 1st'!AP190,IF(AND($E$3=2),'Marks Entry 2nd'!AP190,IF(AND($E$3=3),'Marks Entry 3rd'!AP190,IF(AND($E$3=4),'Marks Entry 4th'!AP190,"")))))</f>
        <v/>
      </c>
      <c r="CA191" s="93" t="str">
        <f>IF(OR($E191="",$G191=""),"",IF(AND($E$3=1),'Marks Entry 1st'!AQ190,IF(AND($E$3=2),'Marks Entry 2nd'!AQ190,IF(AND($E$3=3),'Marks Entry 3rd'!AQ190,IF(AND($E$3=4),'Marks Entry 4th'!AQ190,"")))))</f>
        <v/>
      </c>
      <c r="CB191" s="92" t="str">
        <f t="shared" si="178"/>
        <v/>
      </c>
      <c r="CC191" s="87" t="str">
        <f t="shared" si="179"/>
        <v/>
      </c>
      <c r="CD191" s="144">
        <f t="shared" si="180"/>
        <v>0</v>
      </c>
      <c r="CE191" s="144" t="str">
        <f t="shared" si="181"/>
        <v/>
      </c>
      <c r="CF191" s="144" t="str">
        <f t="shared" si="139"/>
        <v/>
      </c>
      <c r="CG191" s="144" t="str">
        <f t="shared" si="182"/>
        <v/>
      </c>
      <c r="CH191" s="144" t="str">
        <f t="shared" si="140"/>
        <v/>
      </c>
      <c r="CI191" s="148" t="str">
        <f t="shared" si="141"/>
        <v/>
      </c>
      <c r="CJ191" s="380" t="str">
        <f>IF(OR($E191="",$G191=""),"",IF(AND($E$3=1),'Marks Entry 1st'!AR190,IF(AND($E$3=2),'Marks Entry 2nd'!AR190,IF(AND($E$3=3),'Marks Entry 3rd'!AR190,IF(AND($E$3=4),'Marks Entry 4th'!AR190,"")))))</f>
        <v/>
      </c>
      <c r="CK191" s="380" t="str">
        <f>IF(OR($E191="",$G191=""),"",IF(AND($E$3=1),'Marks Entry 1st'!AS190,IF(AND($E$3=2),'Marks Entry 2nd'!AS190,IF(AND($E$3=3),'Marks Entry 3rd'!AS190,IF(AND($E$3=4),'Marks Entry 4th'!AS190,"")))))</f>
        <v/>
      </c>
      <c r="CL191" s="380" t="str">
        <f>IF(OR($E191="",$G191=""),"",IF(AND($E$3=1),'Marks Entry 1st'!AT190,IF(AND($E$3=2),'Marks Entry 2nd'!AT190,IF(AND($E$3=3),'Marks Entry 3rd'!AT190,IF(AND($E$3=4),'Marks Entry 4th'!AT190,"")))))</f>
        <v/>
      </c>
      <c r="CM191" s="181" t="str">
        <f t="shared" si="183"/>
        <v/>
      </c>
      <c r="CN191" s="182">
        <f t="shared" si="184"/>
        <v>0</v>
      </c>
      <c r="CO191" s="182" t="str">
        <f t="shared" si="185"/>
        <v/>
      </c>
      <c r="CP191" s="182" t="str">
        <f t="shared" si="186"/>
        <v/>
      </c>
      <c r="CQ191" s="147" t="str">
        <f t="shared" si="142"/>
        <v/>
      </c>
      <c r="CR191" s="380" t="str">
        <f>IF(OR($E191="",$G191=""),"",IF(AND($E$3=1),'Marks Entry 1st'!AU190,IF(AND($E$3=2),'Marks Entry 2nd'!AU190,IF(AND($E$3=3),'Marks Entry 3rd'!AU190,IF(AND($E$3=4),'Marks Entry 4th'!AU190,"")))))</f>
        <v/>
      </c>
      <c r="CS191" s="380" t="str">
        <f>IF(OR($E191="",$G191=""),"",IF(AND($E$3=1),'Marks Entry 1st'!AV190,IF(AND($E$3=2),'Marks Entry 2nd'!AV190,IF(AND($E$3=3),'Marks Entry 3rd'!AV190,IF(AND($E$3=4),'Marks Entry 4th'!AV190,"")))))</f>
        <v/>
      </c>
      <c r="CT191" s="380" t="str">
        <f>IF(OR($E191="",$G191=""),"",IF(AND($E$3=1),'Marks Entry 1st'!AW190,IF(AND($E$3=2),'Marks Entry 2nd'!AW190,IF(AND($E$3=3),'Marks Entry 3rd'!AW190,IF(AND($E$3=4),'Marks Entry 4th'!AW190,"")))))</f>
        <v/>
      </c>
      <c r="CU191" s="181" t="str">
        <f t="shared" si="187"/>
        <v/>
      </c>
      <c r="CV191" s="182">
        <f t="shared" si="188"/>
        <v>0</v>
      </c>
      <c r="CW191" s="182" t="str">
        <f t="shared" si="189"/>
        <v/>
      </c>
      <c r="CX191" s="182" t="str">
        <f t="shared" si="190"/>
        <v/>
      </c>
      <c r="CY191" s="147" t="str">
        <f t="shared" si="143"/>
        <v/>
      </c>
      <c r="CZ191" s="380" t="str">
        <f>IF(OR($E191="",$G191=""),"",IF(AND($E$3=1),'Marks Entry 1st'!AX190,IF(AND($E$3=2),'Marks Entry 2nd'!AX190,IF(AND($E$3=3),'Marks Entry 3rd'!AX190,IF(AND($E$3=4),'Marks Entry 4th'!AX190,"")))))</f>
        <v/>
      </c>
      <c r="DA191" s="380" t="str">
        <f>IF(OR($E191="",$G191=""),"",IF(AND($E$3=1),'Marks Entry 1st'!AY190,IF(AND($E$3=2),'Marks Entry 2nd'!AY190,IF(AND($E$3=3),'Marks Entry 3rd'!AY190,IF(AND($E$3=4),'Marks Entry 4th'!AY190,"")))))</f>
        <v/>
      </c>
      <c r="DB191" s="380" t="str">
        <f>IF(OR($E191="",$G191=""),"",IF(AND($E$3=1),'Marks Entry 1st'!AZ190,IF(AND($E$3=2),'Marks Entry 2nd'!AZ190,IF(AND($E$3=3),'Marks Entry 3rd'!AZ190,IF(AND($E$3=4),'Marks Entry 4th'!AZ190,"")))))</f>
        <v/>
      </c>
      <c r="DC191" s="181" t="str">
        <f t="shared" si="191"/>
        <v/>
      </c>
      <c r="DD191" s="182">
        <f t="shared" si="192"/>
        <v>0</v>
      </c>
      <c r="DE191" s="182" t="str">
        <f t="shared" si="193"/>
        <v/>
      </c>
      <c r="DF191" s="182" t="str">
        <f t="shared" si="194"/>
        <v/>
      </c>
      <c r="DG191" s="147" t="str">
        <f t="shared" si="144"/>
        <v/>
      </c>
      <c r="DH191" s="104" t="str">
        <f t="shared" si="145"/>
        <v/>
      </c>
      <c r="DI191" s="105" t="str">
        <f t="shared" si="146"/>
        <v/>
      </c>
      <c r="DJ191" s="111" t="str">
        <f t="shared" si="147"/>
        <v/>
      </c>
      <c r="DK191" s="112" t="str">
        <f t="shared" si="148"/>
        <v/>
      </c>
      <c r="DL191" s="386" t="str">
        <f t="shared" si="149"/>
        <v/>
      </c>
      <c r="DM191" s="72" t="str">
        <f>IF(OR($E191="",$G191=""),"",IF(AND($E$3=1),'Marks Entry 1st'!BA190,IF(AND($E$3=2),'Marks Entry 2nd'!BA190,IF(AND($E$3=3),'Marks Entry 3rd'!BA190,IF(AND($E$3=4),'Marks Entry 4th'!BA190,"")))))</f>
        <v/>
      </c>
      <c r="DN191" s="72" t="str">
        <f>IF(OR($E191="",$G191=""),"",IF(AND($E$3=1),'Marks Entry 1st'!BB190,IF(AND($E$3=2),'Marks Entry 2nd'!BB190,IF(AND($E$3=3),'Marks Entry 3rd'!BB190,IF(AND($E$3=4),'Marks Entry 4th'!BB190,"")))))</f>
        <v/>
      </c>
      <c r="DO191" s="328" t="str">
        <f t="shared" si="150"/>
        <v/>
      </c>
      <c r="DP191" s="73"/>
      <c r="DW191" s="75">
        <f>IF(AND($E$3=1),'Marks Entry 1st'!I190,IF(AND($E$3=2),'Marks Entry 2nd'!I190,IF(AND($E$3=3),'Marks Entry 3rd'!I190,IF(AND($E$3=4),'Marks Entry 4th'!I190,""))))</f>
        <v>0</v>
      </c>
    </row>
    <row r="192" spans="1:127" ht="18.899999999999999" customHeight="1">
      <c r="A192" s="94">
        <v>185</v>
      </c>
      <c r="B192" s="94" t="str">
        <f>IF(OR(DW192=0,DW192=""),"",IF(AND($E$3=1),'Marks Entry 1st'!I191,IF(AND($E$3=2),'Marks Entry 2nd'!I191,IF(AND($E$3=3),'Marks Entry 3rd'!I191,IF(AND($E$3=4),'Marks Entry 4th'!I191,"")))))</f>
        <v/>
      </c>
      <c r="C192" s="95" t="str">
        <f>IF(OR(B192=0,B192=""),"",IF(AND($E$3=1),'Marks Entry 1st'!B191,IF(AND($E$3=2),'Marks Entry 2nd'!B191,IF(AND($E$3=3),'Marks Entry 3rd'!B191,IF(AND($E$3=4),'Marks Entry 4th'!B191,"")))))</f>
        <v/>
      </c>
      <c r="D192" s="95" t="str">
        <f>IF(OR(B192=0,B192=""),"",IF(AND($E$3=1),'Marks Entry 1st'!C191,IF(AND($E$3=2),'Marks Entry 2nd'!C191,IF(AND($E$3=3),'Marks Entry 3rd'!C191,IF(AND($E$3=4),'Marks Entry 4th'!C191,"")))))</f>
        <v/>
      </c>
      <c r="E192" s="96" t="str">
        <f>IF(OR(B192=0,B192=""),"",IF(AND($E$3=1),'Marks Entry 1st'!E191,IF(AND($E$3=2),'Marks Entry 2nd'!E191,IF(AND($E$3=3),'Marks Entry 3rd'!E191,IF(AND($E$3=4),'Marks Entry 4th'!E191,"")))))</f>
        <v/>
      </c>
      <c r="F192" s="95" t="str">
        <f>IF(OR(B192=0,B192=""),"",IF(AND($E$3=1),'Marks Entry 1st'!D191,IF(AND($E$3=2),'Marks Entry 2nd'!D191,IF(AND($E$3=3),'Marks Entry 3rd'!D191,IF(AND($E$3=4),'Marks Entry 4th'!D191,"")))))</f>
        <v/>
      </c>
      <c r="G192" s="90" t="str">
        <f>IF(OR(B192=0,B192=""),"",IF(AND($E$3=1),'Marks Entry 1st'!F191,IF(AND($E$3=2),'Marks Entry 2nd'!F191,IF(AND($E$3=3),'Marks Entry 3rd'!F191,IF(AND($E$3=4),'Marks Entry 4th'!F191,"")))))</f>
        <v/>
      </c>
      <c r="H192" s="90" t="str">
        <f>IF(OR(B192=0,B192=""),"",IF(AND($E$3=1),'Marks Entry 1st'!G191,IF(AND($E$3=2),'Marks Entry 2nd'!G191,IF(AND($E$3=3),'Marks Entry 3rd'!G191,IF(AND($E$3=4),'Marks Entry 4th'!G191,"")))))</f>
        <v/>
      </c>
      <c r="I192" s="90" t="str">
        <f>IF(OR(B192=0,B192=""),"",IF(AND($E$3=1),'Marks Entry 1st'!H191,IF(AND($E$3=2),'Marks Entry 2nd'!H191,IF(AND($E$3=3),'Marks Entry 3rd'!H191,IF(AND($E$3=4),'Marks Entry 4th'!H191,"")))))</f>
        <v/>
      </c>
      <c r="J192" s="379" t="str">
        <f>IF(OR(B192=0,B192=""),"",IF(AND($E$3=1),'Marks Entry 1st'!J191,IF(AND($E$3=2),'Marks Entry 2nd'!J191,IF(AND($E$3=3),'Marks Entry 3rd'!J191,IF(AND($E$3=4),'Marks Entry 4th'!J191,"")))))</f>
        <v/>
      </c>
      <c r="K192" s="379" t="str">
        <f>IF(OR(B192=0,B192=""),"",IF(AND($E$3=1),'Marks Entry 1st'!K191,IF(AND($E$3=2),'Marks Entry 2nd'!K191,IF(AND($E$3=3),'Marks Entry 3rd'!K191,IF(AND($E$3=4),'Marks Entry 4th'!K191,"")))))</f>
        <v/>
      </c>
      <c r="L192" s="180" t="str">
        <f>IF(OR($E192="",$G192=""),"",IF(AND($E$3=1),'Marks Entry 1st'!L191,IF(AND($E$3=2),'Marks Entry 2nd'!L191,IF(AND($E$3=3),'Marks Entry 3rd'!L191,IF(AND($E$3=4),'Marks Entry 4th'!L191,"")))))</f>
        <v/>
      </c>
      <c r="M192" s="180" t="str">
        <f>IF(OR($E192="",$G192=""),"",IF(AND($E$3=1),'Marks Entry 1st'!M191,IF(AND($E$3=2),'Marks Entry 2nd'!M191,IF(AND($E$3=3),'Marks Entry 3rd'!M191,IF(AND($E$3=4),'Marks Entry 4th'!M191,"")))))</f>
        <v/>
      </c>
      <c r="N192" s="87" t="str">
        <f t="shared" si="151"/>
        <v/>
      </c>
      <c r="O192" s="180" t="str">
        <f>IF(OR($E192="",$G192=""),"",IF(AND($E$3=1),'Marks Entry 1st'!N191,IF(AND($E$3=2),'Marks Entry 2nd'!N191,IF(AND($E$3=3),'Marks Entry 3rd'!N191,IF(AND($E$3=4),'Marks Entry 4th'!N191,"")))))</f>
        <v/>
      </c>
      <c r="P192" s="180" t="str">
        <f>IF(OR($E192="",$G192=""),"",IF(AND($E$3=1),'Marks Entry 1st'!O191,IF(AND($E$3=2),'Marks Entry 2nd'!O191,IF(AND($E$3=3),'Marks Entry 3rd'!O191,IF(AND($E$3=4),'Marks Entry 4th'!O191,"")))))</f>
        <v/>
      </c>
      <c r="Q192" s="180" t="str">
        <f>IF(OR($E192="",$G192=""),"",IF(AND($E$3=1),'Marks Entry 1st'!P191,IF(AND($E$3=2),'Marks Entry 2nd'!P191,IF(AND($E$3=3),'Marks Entry 3rd'!P191,IF(AND($E$3=4),'Marks Entry 4th'!P191,"")))))</f>
        <v/>
      </c>
      <c r="R192" s="91" t="str">
        <f t="shared" si="152"/>
        <v/>
      </c>
      <c r="S192" s="87">
        <f t="shared" si="153"/>
        <v>0</v>
      </c>
      <c r="T192" s="93" t="str">
        <f>IF(OR($E192="",$G192=""),"",IF(AND($E$3=1),'Marks Entry 1st'!Q191,IF(AND($E$3=2),'Marks Entry 2nd'!Q191,IF(AND($E$3=3),'Marks Entry 3rd'!Q191,IF(AND($E$3=4),'Marks Entry 4th'!Q191,"")))))</f>
        <v/>
      </c>
      <c r="U192" s="93" t="str">
        <f>IF(OR($E192="",$G192=""),"",IF(AND($E$3=1),'Marks Entry 1st'!R191,IF(AND($E$3=2),'Marks Entry 2nd'!R191,IF(AND($E$3=3),'Marks Entry 3rd'!R191,IF(AND($E$3=4),'Marks Entry 4th'!R191,"")))))</f>
        <v/>
      </c>
      <c r="V192" s="93" t="str">
        <f>IF(OR($E192="",$G192=""),"",IF(AND($E$3=1),'Marks Entry 1st'!S191,IF(AND($E$3=2),'Marks Entry 2nd'!S191,IF(AND($E$3=3),'Marks Entry 3rd'!S191,IF(AND($E$3=4),'Marks Entry 4th'!S191,"")))))</f>
        <v/>
      </c>
      <c r="W192" s="92" t="str">
        <f t="shared" si="154"/>
        <v/>
      </c>
      <c r="X192" s="87" t="str">
        <f t="shared" si="155"/>
        <v/>
      </c>
      <c r="Y192" s="144">
        <f t="shared" si="156"/>
        <v>0</v>
      </c>
      <c r="Z192" s="144" t="str">
        <f t="shared" si="157"/>
        <v/>
      </c>
      <c r="AA192" s="144" t="str">
        <f t="shared" si="130"/>
        <v/>
      </c>
      <c r="AB192" s="144" t="str">
        <f t="shared" si="158"/>
        <v/>
      </c>
      <c r="AC192" s="144" t="str">
        <f t="shared" si="131"/>
        <v/>
      </c>
      <c r="AD192" s="148" t="str">
        <f t="shared" si="132"/>
        <v/>
      </c>
      <c r="AE192" s="180" t="str">
        <f>IF(OR($E192="",$G192=""),"",IF(AND($E$3=1),'Marks Entry 1st'!T191,IF(AND($E$3=2),'Marks Entry 2nd'!T191,IF(AND($E$3=3),'Marks Entry 3rd'!T191,IF(AND($E$3=4),'Marks Entry 4th'!T191,"")))))</f>
        <v/>
      </c>
      <c r="AF192" s="180" t="str">
        <f>IF(OR($E192="",$G192=""),"",IF(AND($E$3=1),'Marks Entry 1st'!U191,IF(AND($E$3=2),'Marks Entry 2nd'!U191,IF(AND($E$3=3),'Marks Entry 3rd'!U191,IF(AND($E$3=4),'Marks Entry 4th'!U191,"")))))</f>
        <v/>
      </c>
      <c r="AG192" s="87" t="str">
        <f t="shared" si="159"/>
        <v/>
      </c>
      <c r="AH192" s="180" t="str">
        <f>IF(OR($E192="",$G192=""),"",IF(AND($E$3=1),'Marks Entry 1st'!V191,IF(AND($E$3=2),'Marks Entry 2nd'!V191,IF(AND($E$3=3),'Marks Entry 3rd'!V191,IF(AND($E$3=4),'Marks Entry 4th'!V191,"")))))</f>
        <v/>
      </c>
      <c r="AI192" s="180" t="str">
        <f>IF(OR($E192="",$G192=""),"",IF(AND($E$3=1),'Marks Entry 1st'!W191,IF(AND($E$3=2),'Marks Entry 2nd'!W191,IF(AND($E$3=3),'Marks Entry 3rd'!W191,IF(AND($E$3=4),'Marks Entry 4th'!W191,"")))))</f>
        <v/>
      </c>
      <c r="AJ192" s="180" t="str">
        <f>IF(OR($E192="",$G192=""),"",IF(AND($E$3=1),'Marks Entry 1st'!X191,IF(AND($E$3=2),'Marks Entry 2nd'!X191,IF(AND($E$3=3),'Marks Entry 3rd'!X191,IF(AND($E$3=4),'Marks Entry 4th'!X191,"")))))</f>
        <v/>
      </c>
      <c r="AK192" s="91" t="str">
        <f t="shared" si="160"/>
        <v/>
      </c>
      <c r="AL192" s="87">
        <f t="shared" si="161"/>
        <v>0</v>
      </c>
      <c r="AM192" s="93" t="str">
        <f>IF(OR($E192="",$G192=""),"",IF(AND($E$3=1),'Marks Entry 1st'!Y191,IF(AND($E$3=2),'Marks Entry 2nd'!Y191,IF(AND($E$3=3),'Marks Entry 3rd'!Y191,IF(AND($E$3=4),'Marks Entry 4th'!Y191,"")))))</f>
        <v/>
      </c>
      <c r="AN192" s="93" t="str">
        <f>IF(OR($E192="",$G192=""),"",IF(AND($E$3=1),'Marks Entry 1st'!Z191,IF(AND($E$3=2),'Marks Entry 2nd'!Z191,IF(AND($E$3=3),'Marks Entry 3rd'!Z191,IF(AND($E$3=4),'Marks Entry 4th'!Z191,"")))))</f>
        <v/>
      </c>
      <c r="AO192" s="93" t="str">
        <f>IF(OR($E192="",$G192=""),"",IF(AND($E$3=1),'Marks Entry 1st'!AA191,IF(AND($E$3=2),'Marks Entry 2nd'!AA191,IF(AND($E$3=3),'Marks Entry 3rd'!AA191,IF(AND($E$3=4),'Marks Entry 4th'!AA191,"")))))</f>
        <v/>
      </c>
      <c r="AP192" s="92" t="str">
        <f t="shared" si="162"/>
        <v/>
      </c>
      <c r="AQ192" s="87" t="str">
        <f t="shared" si="163"/>
        <v/>
      </c>
      <c r="AR192" s="144">
        <f t="shared" si="164"/>
        <v>0</v>
      </c>
      <c r="AS192" s="144" t="str">
        <f t="shared" si="165"/>
        <v/>
      </c>
      <c r="AT192" s="144" t="str">
        <f t="shared" si="133"/>
        <v/>
      </c>
      <c r="AU192" s="144" t="str">
        <f t="shared" si="166"/>
        <v/>
      </c>
      <c r="AV192" s="144" t="str">
        <f t="shared" si="134"/>
        <v/>
      </c>
      <c r="AW192" s="148" t="str">
        <f t="shared" si="135"/>
        <v/>
      </c>
      <c r="AX192" s="180" t="str">
        <f>IF(OR($E192="",$G192=""),"",IF(AND($E$3=1),'Marks Entry 1st'!AB191,IF(AND($E$3=2),'Marks Entry 2nd'!AB191,IF(AND($E$3=3),'Marks Entry 3rd'!AB191,IF(AND($E$3=4),'Marks Entry 4th'!AB191,"")))))</f>
        <v/>
      </c>
      <c r="AY192" s="180" t="str">
        <f>IF(OR($E192="",$G192=""),"",IF(AND($E$3=1),'Marks Entry 1st'!AC191,IF(AND($E$3=2),'Marks Entry 2nd'!AC191,IF(AND($E$3=3),'Marks Entry 3rd'!AC191,IF(AND($E$3=4),'Marks Entry 4th'!AC191,"")))))</f>
        <v/>
      </c>
      <c r="AZ192" s="87" t="str">
        <f t="shared" si="167"/>
        <v/>
      </c>
      <c r="BA192" s="180" t="str">
        <f>IF(OR($E192="",$G192=""),"",IF(AND($E$3=1),'Marks Entry 1st'!AD191,IF(AND($E$3=2),'Marks Entry 2nd'!AD191,IF(AND($E$3=3),'Marks Entry 3rd'!AD191,IF(AND($E$3=4),'Marks Entry 4th'!AD191,"")))))</f>
        <v/>
      </c>
      <c r="BB192" s="180" t="str">
        <f>IF(OR($E192="",$G192=""),"",IF(AND($E$3=1),'Marks Entry 1st'!AE191,IF(AND($E$3=2),'Marks Entry 2nd'!AE191,IF(AND($E$3=3),'Marks Entry 3rd'!AE191,IF(AND($E$3=4),'Marks Entry 4th'!AE191,"")))))</f>
        <v/>
      </c>
      <c r="BC192" s="180" t="str">
        <f>IF(OR($E192="",$G192=""),"",IF(AND($E$3=1),'Marks Entry 1st'!AF191,IF(AND($E$3=2),'Marks Entry 2nd'!AF191,IF(AND($E$3=3),'Marks Entry 3rd'!AF191,IF(AND($E$3=4),'Marks Entry 4th'!AF191,"")))))</f>
        <v/>
      </c>
      <c r="BD192" s="91" t="str">
        <f t="shared" si="168"/>
        <v/>
      </c>
      <c r="BE192" s="87">
        <f t="shared" si="169"/>
        <v>0</v>
      </c>
      <c r="BF192" s="93" t="str">
        <f>IF(OR($E192="",$G192=""),"",IF(AND($E$3=1),'Marks Entry 1st'!AG191,IF(AND($E$3=2),'Marks Entry 2nd'!AG191,IF(AND($E$3=3),'Marks Entry 3rd'!AG191,IF(AND($E$3=4),'Marks Entry 4th'!AG191,"")))))</f>
        <v/>
      </c>
      <c r="BG192" s="93" t="str">
        <f>IF(OR($E192="",$G192=""),"",IF(AND($E$3=1),'Marks Entry 1st'!AH191,IF(AND($E$3=2),'Marks Entry 2nd'!AH191,IF(AND($E$3=3),'Marks Entry 3rd'!AH191,IF(AND($E$3=4),'Marks Entry 4th'!AH191,"")))))</f>
        <v/>
      </c>
      <c r="BH192" s="93" t="str">
        <f>IF(OR($E192="",$G192=""),"",IF(AND($E$3=1),'Marks Entry 1st'!AI191,IF(AND($E$3=2),'Marks Entry 2nd'!AI191,IF(AND($E$3=3),'Marks Entry 3rd'!AI191,IF(AND($E$3=4),'Marks Entry 4th'!AI191,"")))))</f>
        <v/>
      </c>
      <c r="BI192" s="92" t="str">
        <f t="shared" si="170"/>
        <v/>
      </c>
      <c r="BJ192" s="87" t="str">
        <f t="shared" si="171"/>
        <v/>
      </c>
      <c r="BK192" s="144">
        <f t="shared" si="172"/>
        <v>0</v>
      </c>
      <c r="BL192" s="144" t="str">
        <f t="shared" si="173"/>
        <v/>
      </c>
      <c r="BM192" s="144" t="str">
        <f t="shared" si="136"/>
        <v/>
      </c>
      <c r="BN192" s="144" t="str">
        <f t="shared" si="174"/>
        <v/>
      </c>
      <c r="BO192" s="144" t="str">
        <f t="shared" si="137"/>
        <v/>
      </c>
      <c r="BP192" s="148" t="str">
        <f t="shared" si="138"/>
        <v/>
      </c>
      <c r="BQ192" s="180" t="str">
        <f>IF(OR($E192="",$G192=""),"",IF(AND($E$3=1),'Marks Entry 1st'!AJ191,IF(AND($E$3=2),'Marks Entry 2nd'!AJ191,IF(AND($E$3=3),'Marks Entry 3rd'!AJ191,IF(AND($E$3=4),'Marks Entry 4th'!AJ191,"")))))</f>
        <v/>
      </c>
      <c r="BR192" s="180" t="str">
        <f>IF(OR($E192="",$G192=""),"",IF(AND($E$3=1),'Marks Entry 1st'!AK191,IF(AND($E$3=2),'Marks Entry 2nd'!AK191,IF(AND($E$3=3),'Marks Entry 3rd'!AK191,IF(AND($E$3=4),'Marks Entry 4th'!AK191,"")))))</f>
        <v/>
      </c>
      <c r="BS192" s="87" t="str">
        <f t="shared" si="175"/>
        <v/>
      </c>
      <c r="BT192" s="180" t="str">
        <f>IF(OR($E192="",$G192=""),"",IF(AND($E$3=1),'Marks Entry 1st'!AL191,IF(AND($E$3=2),'Marks Entry 2nd'!AL191,IF(AND($E$3=3),'Marks Entry 3rd'!AL191,IF(AND($E$3=4),'Marks Entry 4th'!AL191,"")))))</f>
        <v/>
      </c>
      <c r="BU192" s="180" t="str">
        <f>IF(OR($E192="",$G192=""),"",IF(AND($E$3=1),'Marks Entry 1st'!AM191,IF(AND($E$3=2),'Marks Entry 2nd'!AM191,IF(AND($E$3=3),'Marks Entry 3rd'!AM191,IF(AND($E$3=4),'Marks Entry 4th'!AM191,"")))))</f>
        <v/>
      </c>
      <c r="BV192" s="180" t="str">
        <f>IF(OR($E192="",$G192=""),"",IF(AND($E$3=1),'Marks Entry 1st'!AN191,IF(AND($E$3=2),'Marks Entry 2nd'!AN191,IF(AND($E$3=3),'Marks Entry 3rd'!AN191,IF(AND($E$3=4),'Marks Entry 4th'!AN191,"")))))</f>
        <v/>
      </c>
      <c r="BW192" s="91" t="str">
        <f t="shared" si="176"/>
        <v/>
      </c>
      <c r="BX192" s="87">
        <f t="shared" si="177"/>
        <v>0</v>
      </c>
      <c r="BY192" s="93" t="str">
        <f>IF(OR($E192="",$G192=""),"",IF(AND($E$3=1),'Marks Entry 1st'!AO191,IF(AND($E$3=2),'Marks Entry 2nd'!AO191,IF(AND($E$3=3),'Marks Entry 3rd'!AO191,IF(AND($E$3=4),'Marks Entry 4th'!AO191,"")))))</f>
        <v/>
      </c>
      <c r="BZ192" s="93" t="str">
        <f>IF(OR($E192="",$G192=""),"",IF(AND($E$3=1),'Marks Entry 1st'!AP191,IF(AND($E$3=2),'Marks Entry 2nd'!AP191,IF(AND($E$3=3),'Marks Entry 3rd'!AP191,IF(AND($E$3=4),'Marks Entry 4th'!AP191,"")))))</f>
        <v/>
      </c>
      <c r="CA192" s="93" t="str">
        <f>IF(OR($E192="",$G192=""),"",IF(AND($E$3=1),'Marks Entry 1st'!AQ191,IF(AND($E$3=2),'Marks Entry 2nd'!AQ191,IF(AND($E$3=3),'Marks Entry 3rd'!AQ191,IF(AND($E$3=4),'Marks Entry 4th'!AQ191,"")))))</f>
        <v/>
      </c>
      <c r="CB192" s="92" t="str">
        <f t="shared" si="178"/>
        <v/>
      </c>
      <c r="CC192" s="87" t="str">
        <f t="shared" si="179"/>
        <v/>
      </c>
      <c r="CD192" s="144">
        <f t="shared" si="180"/>
        <v>0</v>
      </c>
      <c r="CE192" s="144" t="str">
        <f t="shared" si="181"/>
        <v/>
      </c>
      <c r="CF192" s="144" t="str">
        <f t="shared" si="139"/>
        <v/>
      </c>
      <c r="CG192" s="144" t="str">
        <f t="shared" si="182"/>
        <v/>
      </c>
      <c r="CH192" s="144" t="str">
        <f t="shared" si="140"/>
        <v/>
      </c>
      <c r="CI192" s="148" t="str">
        <f t="shared" si="141"/>
        <v/>
      </c>
      <c r="CJ192" s="380" t="str">
        <f>IF(OR($E192="",$G192=""),"",IF(AND($E$3=1),'Marks Entry 1st'!AR191,IF(AND($E$3=2),'Marks Entry 2nd'!AR191,IF(AND($E$3=3),'Marks Entry 3rd'!AR191,IF(AND($E$3=4),'Marks Entry 4th'!AR191,"")))))</f>
        <v/>
      </c>
      <c r="CK192" s="380" t="str">
        <f>IF(OR($E192="",$G192=""),"",IF(AND($E$3=1),'Marks Entry 1st'!AS191,IF(AND($E$3=2),'Marks Entry 2nd'!AS191,IF(AND($E$3=3),'Marks Entry 3rd'!AS191,IF(AND($E$3=4),'Marks Entry 4th'!AS191,"")))))</f>
        <v/>
      </c>
      <c r="CL192" s="380" t="str">
        <f>IF(OR($E192="",$G192=""),"",IF(AND($E$3=1),'Marks Entry 1st'!AT191,IF(AND($E$3=2),'Marks Entry 2nd'!AT191,IF(AND($E$3=3),'Marks Entry 3rd'!AT191,IF(AND($E$3=4),'Marks Entry 4th'!AT191,"")))))</f>
        <v/>
      </c>
      <c r="CM192" s="181" t="str">
        <f t="shared" si="183"/>
        <v/>
      </c>
      <c r="CN192" s="182">
        <f t="shared" si="184"/>
        <v>0</v>
      </c>
      <c r="CO192" s="182" t="str">
        <f t="shared" si="185"/>
        <v/>
      </c>
      <c r="CP192" s="182" t="str">
        <f t="shared" si="186"/>
        <v/>
      </c>
      <c r="CQ192" s="147" t="str">
        <f t="shared" si="142"/>
        <v/>
      </c>
      <c r="CR192" s="380" t="str">
        <f>IF(OR($E192="",$G192=""),"",IF(AND($E$3=1),'Marks Entry 1st'!AU191,IF(AND($E$3=2),'Marks Entry 2nd'!AU191,IF(AND($E$3=3),'Marks Entry 3rd'!AU191,IF(AND($E$3=4),'Marks Entry 4th'!AU191,"")))))</f>
        <v/>
      </c>
      <c r="CS192" s="380" t="str">
        <f>IF(OR($E192="",$G192=""),"",IF(AND($E$3=1),'Marks Entry 1st'!AV191,IF(AND($E$3=2),'Marks Entry 2nd'!AV191,IF(AND($E$3=3),'Marks Entry 3rd'!AV191,IF(AND($E$3=4),'Marks Entry 4th'!AV191,"")))))</f>
        <v/>
      </c>
      <c r="CT192" s="380" t="str">
        <f>IF(OR($E192="",$G192=""),"",IF(AND($E$3=1),'Marks Entry 1st'!AW191,IF(AND($E$3=2),'Marks Entry 2nd'!AW191,IF(AND($E$3=3),'Marks Entry 3rd'!AW191,IF(AND($E$3=4),'Marks Entry 4th'!AW191,"")))))</f>
        <v/>
      </c>
      <c r="CU192" s="181" t="str">
        <f t="shared" si="187"/>
        <v/>
      </c>
      <c r="CV192" s="182">
        <f t="shared" si="188"/>
        <v>0</v>
      </c>
      <c r="CW192" s="182" t="str">
        <f t="shared" si="189"/>
        <v/>
      </c>
      <c r="CX192" s="182" t="str">
        <f t="shared" si="190"/>
        <v/>
      </c>
      <c r="CY192" s="147" t="str">
        <f t="shared" si="143"/>
        <v/>
      </c>
      <c r="CZ192" s="380" t="str">
        <f>IF(OR($E192="",$G192=""),"",IF(AND($E$3=1),'Marks Entry 1st'!AX191,IF(AND($E$3=2),'Marks Entry 2nd'!AX191,IF(AND($E$3=3),'Marks Entry 3rd'!AX191,IF(AND($E$3=4),'Marks Entry 4th'!AX191,"")))))</f>
        <v/>
      </c>
      <c r="DA192" s="380" t="str">
        <f>IF(OR($E192="",$G192=""),"",IF(AND($E$3=1),'Marks Entry 1st'!AY191,IF(AND($E$3=2),'Marks Entry 2nd'!AY191,IF(AND($E$3=3),'Marks Entry 3rd'!AY191,IF(AND($E$3=4),'Marks Entry 4th'!AY191,"")))))</f>
        <v/>
      </c>
      <c r="DB192" s="380" t="str">
        <f>IF(OR($E192="",$G192=""),"",IF(AND($E$3=1),'Marks Entry 1st'!AZ191,IF(AND($E$3=2),'Marks Entry 2nd'!AZ191,IF(AND($E$3=3),'Marks Entry 3rd'!AZ191,IF(AND($E$3=4),'Marks Entry 4th'!AZ191,"")))))</f>
        <v/>
      </c>
      <c r="DC192" s="181" t="str">
        <f t="shared" si="191"/>
        <v/>
      </c>
      <c r="DD192" s="182">
        <f t="shared" si="192"/>
        <v>0</v>
      </c>
      <c r="DE192" s="182" t="str">
        <f t="shared" si="193"/>
        <v/>
      </c>
      <c r="DF192" s="182" t="str">
        <f t="shared" si="194"/>
        <v/>
      </c>
      <c r="DG192" s="147" t="str">
        <f t="shared" si="144"/>
        <v/>
      </c>
      <c r="DH192" s="104" t="str">
        <f t="shared" si="145"/>
        <v/>
      </c>
      <c r="DI192" s="105" t="str">
        <f t="shared" si="146"/>
        <v/>
      </c>
      <c r="DJ192" s="111" t="str">
        <f t="shared" si="147"/>
        <v/>
      </c>
      <c r="DK192" s="112" t="str">
        <f t="shared" si="148"/>
        <v/>
      </c>
      <c r="DL192" s="386" t="str">
        <f t="shared" si="149"/>
        <v/>
      </c>
      <c r="DM192" s="72" t="str">
        <f>IF(OR($E192="",$G192=""),"",IF(AND($E$3=1),'Marks Entry 1st'!BA191,IF(AND($E$3=2),'Marks Entry 2nd'!BA191,IF(AND($E$3=3),'Marks Entry 3rd'!BA191,IF(AND($E$3=4),'Marks Entry 4th'!BA191,"")))))</f>
        <v/>
      </c>
      <c r="DN192" s="72" t="str">
        <f>IF(OR($E192="",$G192=""),"",IF(AND($E$3=1),'Marks Entry 1st'!BB191,IF(AND($E$3=2),'Marks Entry 2nd'!BB191,IF(AND($E$3=3),'Marks Entry 3rd'!BB191,IF(AND($E$3=4),'Marks Entry 4th'!BB191,"")))))</f>
        <v/>
      </c>
      <c r="DO192" s="328" t="str">
        <f t="shared" si="150"/>
        <v/>
      </c>
      <c r="DP192" s="73"/>
      <c r="DW192" s="75">
        <f>IF(AND($E$3=1),'Marks Entry 1st'!I191,IF(AND($E$3=2),'Marks Entry 2nd'!I191,IF(AND($E$3=3),'Marks Entry 3rd'!I191,IF(AND($E$3=4),'Marks Entry 4th'!I191,""))))</f>
        <v>0</v>
      </c>
    </row>
    <row r="193" spans="1:127" ht="18.899999999999999" customHeight="1">
      <c r="A193" s="94">
        <v>186</v>
      </c>
      <c r="B193" s="94" t="str">
        <f>IF(OR(DW193=0,DW193=""),"",IF(AND($E$3=1),'Marks Entry 1st'!I192,IF(AND($E$3=2),'Marks Entry 2nd'!I192,IF(AND($E$3=3),'Marks Entry 3rd'!I192,IF(AND($E$3=4),'Marks Entry 4th'!I192,"")))))</f>
        <v/>
      </c>
      <c r="C193" s="95" t="str">
        <f>IF(OR(B193=0,B193=""),"",IF(AND($E$3=1),'Marks Entry 1st'!B192,IF(AND($E$3=2),'Marks Entry 2nd'!B192,IF(AND($E$3=3),'Marks Entry 3rd'!B192,IF(AND($E$3=4),'Marks Entry 4th'!B192,"")))))</f>
        <v/>
      </c>
      <c r="D193" s="95" t="str">
        <f>IF(OR(B193=0,B193=""),"",IF(AND($E$3=1),'Marks Entry 1st'!C192,IF(AND($E$3=2),'Marks Entry 2nd'!C192,IF(AND($E$3=3),'Marks Entry 3rd'!C192,IF(AND($E$3=4),'Marks Entry 4th'!C192,"")))))</f>
        <v/>
      </c>
      <c r="E193" s="96" t="str">
        <f>IF(OR(B193=0,B193=""),"",IF(AND($E$3=1),'Marks Entry 1st'!E192,IF(AND($E$3=2),'Marks Entry 2nd'!E192,IF(AND($E$3=3),'Marks Entry 3rd'!E192,IF(AND($E$3=4),'Marks Entry 4th'!E192,"")))))</f>
        <v/>
      </c>
      <c r="F193" s="95" t="str">
        <f>IF(OR(B193=0,B193=""),"",IF(AND($E$3=1),'Marks Entry 1st'!D192,IF(AND($E$3=2),'Marks Entry 2nd'!D192,IF(AND($E$3=3),'Marks Entry 3rd'!D192,IF(AND($E$3=4),'Marks Entry 4th'!D192,"")))))</f>
        <v/>
      </c>
      <c r="G193" s="90" t="str">
        <f>IF(OR(B193=0,B193=""),"",IF(AND($E$3=1),'Marks Entry 1st'!F192,IF(AND($E$3=2),'Marks Entry 2nd'!F192,IF(AND($E$3=3),'Marks Entry 3rd'!F192,IF(AND($E$3=4),'Marks Entry 4th'!F192,"")))))</f>
        <v/>
      </c>
      <c r="H193" s="90" t="str">
        <f>IF(OR(B193=0,B193=""),"",IF(AND($E$3=1),'Marks Entry 1st'!G192,IF(AND($E$3=2),'Marks Entry 2nd'!G192,IF(AND($E$3=3),'Marks Entry 3rd'!G192,IF(AND($E$3=4),'Marks Entry 4th'!G192,"")))))</f>
        <v/>
      </c>
      <c r="I193" s="90" t="str">
        <f>IF(OR(B193=0,B193=""),"",IF(AND($E$3=1),'Marks Entry 1st'!H192,IF(AND($E$3=2),'Marks Entry 2nd'!H192,IF(AND($E$3=3),'Marks Entry 3rd'!H192,IF(AND($E$3=4),'Marks Entry 4th'!H192,"")))))</f>
        <v/>
      </c>
      <c r="J193" s="379" t="str">
        <f>IF(OR(B193=0,B193=""),"",IF(AND($E$3=1),'Marks Entry 1st'!J192,IF(AND($E$3=2),'Marks Entry 2nd'!J192,IF(AND($E$3=3),'Marks Entry 3rd'!J192,IF(AND($E$3=4),'Marks Entry 4th'!J192,"")))))</f>
        <v/>
      </c>
      <c r="K193" s="379" t="str">
        <f>IF(OR(B193=0,B193=""),"",IF(AND($E$3=1),'Marks Entry 1st'!K192,IF(AND($E$3=2),'Marks Entry 2nd'!K192,IF(AND($E$3=3),'Marks Entry 3rd'!K192,IF(AND($E$3=4),'Marks Entry 4th'!K192,"")))))</f>
        <v/>
      </c>
      <c r="L193" s="180" t="str">
        <f>IF(OR($E193="",$G193=""),"",IF(AND($E$3=1),'Marks Entry 1st'!L192,IF(AND($E$3=2),'Marks Entry 2nd'!L192,IF(AND($E$3=3),'Marks Entry 3rd'!L192,IF(AND($E$3=4),'Marks Entry 4th'!L192,"")))))</f>
        <v/>
      </c>
      <c r="M193" s="180" t="str">
        <f>IF(OR($E193="",$G193=""),"",IF(AND($E$3=1),'Marks Entry 1st'!M192,IF(AND($E$3=2),'Marks Entry 2nd'!M192,IF(AND($E$3=3),'Marks Entry 3rd'!M192,IF(AND($E$3=4),'Marks Entry 4th'!M192,"")))))</f>
        <v/>
      </c>
      <c r="N193" s="87" t="str">
        <f t="shared" si="151"/>
        <v/>
      </c>
      <c r="O193" s="180" t="str">
        <f>IF(OR($E193="",$G193=""),"",IF(AND($E$3=1),'Marks Entry 1st'!N192,IF(AND($E$3=2),'Marks Entry 2nd'!N192,IF(AND($E$3=3),'Marks Entry 3rd'!N192,IF(AND($E$3=4),'Marks Entry 4th'!N192,"")))))</f>
        <v/>
      </c>
      <c r="P193" s="180" t="str">
        <f>IF(OR($E193="",$G193=""),"",IF(AND($E$3=1),'Marks Entry 1st'!O192,IF(AND($E$3=2),'Marks Entry 2nd'!O192,IF(AND($E$3=3),'Marks Entry 3rd'!O192,IF(AND($E$3=4),'Marks Entry 4th'!O192,"")))))</f>
        <v/>
      </c>
      <c r="Q193" s="180" t="str">
        <f>IF(OR($E193="",$G193=""),"",IF(AND($E$3=1),'Marks Entry 1st'!P192,IF(AND($E$3=2),'Marks Entry 2nd'!P192,IF(AND($E$3=3),'Marks Entry 3rd'!P192,IF(AND($E$3=4),'Marks Entry 4th'!P192,"")))))</f>
        <v/>
      </c>
      <c r="R193" s="91" t="str">
        <f t="shared" si="152"/>
        <v/>
      </c>
      <c r="S193" s="87">
        <f t="shared" si="153"/>
        <v>0</v>
      </c>
      <c r="T193" s="93" t="str">
        <f>IF(OR($E193="",$G193=""),"",IF(AND($E$3=1),'Marks Entry 1st'!Q192,IF(AND($E$3=2),'Marks Entry 2nd'!Q192,IF(AND($E$3=3),'Marks Entry 3rd'!Q192,IF(AND($E$3=4),'Marks Entry 4th'!Q192,"")))))</f>
        <v/>
      </c>
      <c r="U193" s="93" t="str">
        <f>IF(OR($E193="",$G193=""),"",IF(AND($E$3=1),'Marks Entry 1st'!R192,IF(AND($E$3=2),'Marks Entry 2nd'!R192,IF(AND($E$3=3),'Marks Entry 3rd'!R192,IF(AND($E$3=4),'Marks Entry 4th'!R192,"")))))</f>
        <v/>
      </c>
      <c r="V193" s="93" t="str">
        <f>IF(OR($E193="",$G193=""),"",IF(AND($E$3=1),'Marks Entry 1st'!S192,IF(AND($E$3=2),'Marks Entry 2nd'!S192,IF(AND($E$3=3),'Marks Entry 3rd'!S192,IF(AND($E$3=4),'Marks Entry 4th'!S192,"")))))</f>
        <v/>
      </c>
      <c r="W193" s="92" t="str">
        <f t="shared" si="154"/>
        <v/>
      </c>
      <c r="X193" s="87" t="str">
        <f t="shared" si="155"/>
        <v/>
      </c>
      <c r="Y193" s="144">
        <f t="shared" si="156"/>
        <v>0</v>
      </c>
      <c r="Z193" s="144" t="str">
        <f t="shared" si="157"/>
        <v/>
      </c>
      <c r="AA193" s="144" t="str">
        <f t="shared" si="130"/>
        <v/>
      </c>
      <c r="AB193" s="144" t="str">
        <f t="shared" si="158"/>
        <v/>
      </c>
      <c r="AC193" s="144" t="str">
        <f t="shared" si="131"/>
        <v/>
      </c>
      <c r="AD193" s="148" t="str">
        <f t="shared" si="132"/>
        <v/>
      </c>
      <c r="AE193" s="180" t="str">
        <f>IF(OR($E193="",$G193=""),"",IF(AND($E$3=1),'Marks Entry 1st'!T192,IF(AND($E$3=2),'Marks Entry 2nd'!T192,IF(AND($E$3=3),'Marks Entry 3rd'!T192,IF(AND($E$3=4),'Marks Entry 4th'!T192,"")))))</f>
        <v/>
      </c>
      <c r="AF193" s="180" t="str">
        <f>IF(OR($E193="",$G193=""),"",IF(AND($E$3=1),'Marks Entry 1st'!U192,IF(AND($E$3=2),'Marks Entry 2nd'!U192,IF(AND($E$3=3),'Marks Entry 3rd'!U192,IF(AND($E$3=4),'Marks Entry 4th'!U192,"")))))</f>
        <v/>
      </c>
      <c r="AG193" s="87" t="str">
        <f t="shared" si="159"/>
        <v/>
      </c>
      <c r="AH193" s="180" t="str">
        <f>IF(OR($E193="",$G193=""),"",IF(AND($E$3=1),'Marks Entry 1st'!V192,IF(AND($E$3=2),'Marks Entry 2nd'!V192,IF(AND($E$3=3),'Marks Entry 3rd'!V192,IF(AND($E$3=4),'Marks Entry 4th'!V192,"")))))</f>
        <v/>
      </c>
      <c r="AI193" s="180" t="str">
        <f>IF(OR($E193="",$G193=""),"",IF(AND($E$3=1),'Marks Entry 1st'!W192,IF(AND($E$3=2),'Marks Entry 2nd'!W192,IF(AND($E$3=3),'Marks Entry 3rd'!W192,IF(AND($E$3=4),'Marks Entry 4th'!W192,"")))))</f>
        <v/>
      </c>
      <c r="AJ193" s="180" t="str">
        <f>IF(OR($E193="",$G193=""),"",IF(AND($E$3=1),'Marks Entry 1st'!X192,IF(AND($E$3=2),'Marks Entry 2nd'!X192,IF(AND($E$3=3),'Marks Entry 3rd'!X192,IF(AND($E$3=4),'Marks Entry 4th'!X192,"")))))</f>
        <v/>
      </c>
      <c r="AK193" s="91" t="str">
        <f t="shared" si="160"/>
        <v/>
      </c>
      <c r="AL193" s="87">
        <f t="shared" si="161"/>
        <v>0</v>
      </c>
      <c r="AM193" s="93" t="str">
        <f>IF(OR($E193="",$G193=""),"",IF(AND($E$3=1),'Marks Entry 1st'!Y192,IF(AND($E$3=2),'Marks Entry 2nd'!Y192,IF(AND($E$3=3),'Marks Entry 3rd'!Y192,IF(AND($E$3=4),'Marks Entry 4th'!Y192,"")))))</f>
        <v/>
      </c>
      <c r="AN193" s="93" t="str">
        <f>IF(OR($E193="",$G193=""),"",IF(AND($E$3=1),'Marks Entry 1st'!Z192,IF(AND($E$3=2),'Marks Entry 2nd'!Z192,IF(AND($E$3=3),'Marks Entry 3rd'!Z192,IF(AND($E$3=4),'Marks Entry 4th'!Z192,"")))))</f>
        <v/>
      </c>
      <c r="AO193" s="93" t="str">
        <f>IF(OR($E193="",$G193=""),"",IF(AND($E$3=1),'Marks Entry 1st'!AA192,IF(AND($E$3=2),'Marks Entry 2nd'!AA192,IF(AND($E$3=3),'Marks Entry 3rd'!AA192,IF(AND($E$3=4),'Marks Entry 4th'!AA192,"")))))</f>
        <v/>
      </c>
      <c r="AP193" s="92" t="str">
        <f t="shared" si="162"/>
        <v/>
      </c>
      <c r="AQ193" s="87" t="str">
        <f t="shared" si="163"/>
        <v/>
      </c>
      <c r="AR193" s="144">
        <f t="shared" si="164"/>
        <v>0</v>
      </c>
      <c r="AS193" s="144" t="str">
        <f t="shared" si="165"/>
        <v/>
      </c>
      <c r="AT193" s="144" t="str">
        <f t="shared" si="133"/>
        <v/>
      </c>
      <c r="AU193" s="144" t="str">
        <f t="shared" si="166"/>
        <v/>
      </c>
      <c r="AV193" s="144" t="str">
        <f t="shared" si="134"/>
        <v/>
      </c>
      <c r="AW193" s="148" t="str">
        <f t="shared" si="135"/>
        <v/>
      </c>
      <c r="AX193" s="180" t="str">
        <f>IF(OR($E193="",$G193=""),"",IF(AND($E$3=1),'Marks Entry 1st'!AB192,IF(AND($E$3=2),'Marks Entry 2nd'!AB192,IF(AND($E$3=3),'Marks Entry 3rd'!AB192,IF(AND($E$3=4),'Marks Entry 4th'!AB192,"")))))</f>
        <v/>
      </c>
      <c r="AY193" s="180" t="str">
        <f>IF(OR($E193="",$G193=""),"",IF(AND($E$3=1),'Marks Entry 1st'!AC192,IF(AND($E$3=2),'Marks Entry 2nd'!AC192,IF(AND($E$3=3),'Marks Entry 3rd'!AC192,IF(AND($E$3=4),'Marks Entry 4th'!AC192,"")))))</f>
        <v/>
      </c>
      <c r="AZ193" s="87" t="str">
        <f t="shared" si="167"/>
        <v/>
      </c>
      <c r="BA193" s="180" t="str">
        <f>IF(OR($E193="",$G193=""),"",IF(AND($E$3=1),'Marks Entry 1st'!AD192,IF(AND($E$3=2),'Marks Entry 2nd'!AD192,IF(AND($E$3=3),'Marks Entry 3rd'!AD192,IF(AND($E$3=4),'Marks Entry 4th'!AD192,"")))))</f>
        <v/>
      </c>
      <c r="BB193" s="180" t="str">
        <f>IF(OR($E193="",$G193=""),"",IF(AND($E$3=1),'Marks Entry 1st'!AE192,IF(AND($E$3=2),'Marks Entry 2nd'!AE192,IF(AND($E$3=3),'Marks Entry 3rd'!AE192,IF(AND($E$3=4),'Marks Entry 4th'!AE192,"")))))</f>
        <v/>
      </c>
      <c r="BC193" s="180" t="str">
        <f>IF(OR($E193="",$G193=""),"",IF(AND($E$3=1),'Marks Entry 1st'!AF192,IF(AND($E$3=2),'Marks Entry 2nd'!AF192,IF(AND($E$3=3),'Marks Entry 3rd'!AF192,IF(AND($E$3=4),'Marks Entry 4th'!AF192,"")))))</f>
        <v/>
      </c>
      <c r="BD193" s="91" t="str">
        <f t="shared" si="168"/>
        <v/>
      </c>
      <c r="BE193" s="87">
        <f t="shared" si="169"/>
        <v>0</v>
      </c>
      <c r="BF193" s="93" t="str">
        <f>IF(OR($E193="",$G193=""),"",IF(AND($E$3=1),'Marks Entry 1st'!AG192,IF(AND($E$3=2),'Marks Entry 2nd'!AG192,IF(AND($E$3=3),'Marks Entry 3rd'!AG192,IF(AND($E$3=4),'Marks Entry 4th'!AG192,"")))))</f>
        <v/>
      </c>
      <c r="BG193" s="93" t="str">
        <f>IF(OR($E193="",$G193=""),"",IF(AND($E$3=1),'Marks Entry 1st'!AH192,IF(AND($E$3=2),'Marks Entry 2nd'!AH192,IF(AND($E$3=3),'Marks Entry 3rd'!AH192,IF(AND($E$3=4),'Marks Entry 4th'!AH192,"")))))</f>
        <v/>
      </c>
      <c r="BH193" s="93" t="str">
        <f>IF(OR($E193="",$G193=""),"",IF(AND($E$3=1),'Marks Entry 1st'!AI192,IF(AND($E$3=2),'Marks Entry 2nd'!AI192,IF(AND($E$3=3),'Marks Entry 3rd'!AI192,IF(AND($E$3=4),'Marks Entry 4th'!AI192,"")))))</f>
        <v/>
      </c>
      <c r="BI193" s="92" t="str">
        <f t="shared" si="170"/>
        <v/>
      </c>
      <c r="BJ193" s="87" t="str">
        <f t="shared" si="171"/>
        <v/>
      </c>
      <c r="BK193" s="144">
        <f t="shared" si="172"/>
        <v>0</v>
      </c>
      <c r="BL193" s="144" t="str">
        <f t="shared" si="173"/>
        <v/>
      </c>
      <c r="BM193" s="144" t="str">
        <f t="shared" si="136"/>
        <v/>
      </c>
      <c r="BN193" s="144" t="str">
        <f t="shared" si="174"/>
        <v/>
      </c>
      <c r="BO193" s="144" t="str">
        <f t="shared" si="137"/>
        <v/>
      </c>
      <c r="BP193" s="148" t="str">
        <f t="shared" si="138"/>
        <v/>
      </c>
      <c r="BQ193" s="180" t="str">
        <f>IF(OR($E193="",$G193=""),"",IF(AND($E$3=1),'Marks Entry 1st'!AJ192,IF(AND($E$3=2),'Marks Entry 2nd'!AJ192,IF(AND($E$3=3),'Marks Entry 3rd'!AJ192,IF(AND($E$3=4),'Marks Entry 4th'!AJ192,"")))))</f>
        <v/>
      </c>
      <c r="BR193" s="180" t="str">
        <f>IF(OR($E193="",$G193=""),"",IF(AND($E$3=1),'Marks Entry 1st'!AK192,IF(AND($E$3=2),'Marks Entry 2nd'!AK192,IF(AND($E$3=3),'Marks Entry 3rd'!AK192,IF(AND($E$3=4),'Marks Entry 4th'!AK192,"")))))</f>
        <v/>
      </c>
      <c r="BS193" s="87" t="str">
        <f t="shared" si="175"/>
        <v/>
      </c>
      <c r="BT193" s="180" t="str">
        <f>IF(OR($E193="",$G193=""),"",IF(AND($E$3=1),'Marks Entry 1st'!AL192,IF(AND($E$3=2),'Marks Entry 2nd'!AL192,IF(AND($E$3=3),'Marks Entry 3rd'!AL192,IF(AND($E$3=4),'Marks Entry 4th'!AL192,"")))))</f>
        <v/>
      </c>
      <c r="BU193" s="180" t="str">
        <f>IF(OR($E193="",$G193=""),"",IF(AND($E$3=1),'Marks Entry 1st'!AM192,IF(AND($E$3=2),'Marks Entry 2nd'!AM192,IF(AND($E$3=3),'Marks Entry 3rd'!AM192,IF(AND($E$3=4),'Marks Entry 4th'!AM192,"")))))</f>
        <v/>
      </c>
      <c r="BV193" s="180" t="str">
        <f>IF(OR($E193="",$G193=""),"",IF(AND($E$3=1),'Marks Entry 1st'!AN192,IF(AND($E$3=2),'Marks Entry 2nd'!AN192,IF(AND($E$3=3),'Marks Entry 3rd'!AN192,IF(AND($E$3=4),'Marks Entry 4th'!AN192,"")))))</f>
        <v/>
      </c>
      <c r="BW193" s="91" t="str">
        <f t="shared" si="176"/>
        <v/>
      </c>
      <c r="BX193" s="87">
        <f t="shared" si="177"/>
        <v>0</v>
      </c>
      <c r="BY193" s="93" t="str">
        <f>IF(OR($E193="",$G193=""),"",IF(AND($E$3=1),'Marks Entry 1st'!AO192,IF(AND($E$3=2),'Marks Entry 2nd'!AO192,IF(AND($E$3=3),'Marks Entry 3rd'!AO192,IF(AND($E$3=4),'Marks Entry 4th'!AO192,"")))))</f>
        <v/>
      </c>
      <c r="BZ193" s="93" t="str">
        <f>IF(OR($E193="",$G193=""),"",IF(AND($E$3=1),'Marks Entry 1st'!AP192,IF(AND($E$3=2),'Marks Entry 2nd'!AP192,IF(AND($E$3=3),'Marks Entry 3rd'!AP192,IF(AND($E$3=4),'Marks Entry 4th'!AP192,"")))))</f>
        <v/>
      </c>
      <c r="CA193" s="93" t="str">
        <f>IF(OR($E193="",$G193=""),"",IF(AND($E$3=1),'Marks Entry 1st'!AQ192,IF(AND($E$3=2),'Marks Entry 2nd'!AQ192,IF(AND($E$3=3),'Marks Entry 3rd'!AQ192,IF(AND($E$3=4),'Marks Entry 4th'!AQ192,"")))))</f>
        <v/>
      </c>
      <c r="CB193" s="92" t="str">
        <f t="shared" si="178"/>
        <v/>
      </c>
      <c r="CC193" s="87" t="str">
        <f t="shared" si="179"/>
        <v/>
      </c>
      <c r="CD193" s="144">
        <f t="shared" si="180"/>
        <v>0</v>
      </c>
      <c r="CE193" s="144" t="str">
        <f t="shared" si="181"/>
        <v/>
      </c>
      <c r="CF193" s="144" t="str">
        <f t="shared" si="139"/>
        <v/>
      </c>
      <c r="CG193" s="144" t="str">
        <f t="shared" si="182"/>
        <v/>
      </c>
      <c r="CH193" s="144" t="str">
        <f t="shared" si="140"/>
        <v/>
      </c>
      <c r="CI193" s="148" t="str">
        <f t="shared" si="141"/>
        <v/>
      </c>
      <c r="CJ193" s="380" t="str">
        <f>IF(OR($E193="",$G193=""),"",IF(AND($E$3=1),'Marks Entry 1st'!AR192,IF(AND($E$3=2),'Marks Entry 2nd'!AR192,IF(AND($E$3=3),'Marks Entry 3rd'!AR192,IF(AND($E$3=4),'Marks Entry 4th'!AR192,"")))))</f>
        <v/>
      </c>
      <c r="CK193" s="380" t="str">
        <f>IF(OR($E193="",$G193=""),"",IF(AND($E$3=1),'Marks Entry 1st'!AS192,IF(AND($E$3=2),'Marks Entry 2nd'!AS192,IF(AND($E$3=3),'Marks Entry 3rd'!AS192,IF(AND($E$3=4),'Marks Entry 4th'!AS192,"")))))</f>
        <v/>
      </c>
      <c r="CL193" s="380" t="str">
        <f>IF(OR($E193="",$G193=""),"",IF(AND($E$3=1),'Marks Entry 1st'!AT192,IF(AND($E$3=2),'Marks Entry 2nd'!AT192,IF(AND($E$3=3),'Marks Entry 3rd'!AT192,IF(AND($E$3=4),'Marks Entry 4th'!AT192,"")))))</f>
        <v/>
      </c>
      <c r="CM193" s="181" t="str">
        <f t="shared" si="183"/>
        <v/>
      </c>
      <c r="CN193" s="182">
        <f t="shared" si="184"/>
        <v>0</v>
      </c>
      <c r="CO193" s="182" t="str">
        <f t="shared" si="185"/>
        <v/>
      </c>
      <c r="CP193" s="182" t="str">
        <f t="shared" si="186"/>
        <v/>
      </c>
      <c r="CQ193" s="147" t="str">
        <f t="shared" si="142"/>
        <v/>
      </c>
      <c r="CR193" s="380" t="str">
        <f>IF(OR($E193="",$G193=""),"",IF(AND($E$3=1),'Marks Entry 1st'!AU192,IF(AND($E$3=2),'Marks Entry 2nd'!AU192,IF(AND($E$3=3),'Marks Entry 3rd'!AU192,IF(AND($E$3=4),'Marks Entry 4th'!AU192,"")))))</f>
        <v/>
      </c>
      <c r="CS193" s="380" t="str">
        <f>IF(OR($E193="",$G193=""),"",IF(AND($E$3=1),'Marks Entry 1st'!AV192,IF(AND($E$3=2),'Marks Entry 2nd'!AV192,IF(AND($E$3=3),'Marks Entry 3rd'!AV192,IF(AND($E$3=4),'Marks Entry 4th'!AV192,"")))))</f>
        <v/>
      </c>
      <c r="CT193" s="380" t="str">
        <f>IF(OR($E193="",$G193=""),"",IF(AND($E$3=1),'Marks Entry 1st'!AW192,IF(AND($E$3=2),'Marks Entry 2nd'!AW192,IF(AND($E$3=3),'Marks Entry 3rd'!AW192,IF(AND($E$3=4),'Marks Entry 4th'!AW192,"")))))</f>
        <v/>
      </c>
      <c r="CU193" s="181" t="str">
        <f t="shared" si="187"/>
        <v/>
      </c>
      <c r="CV193" s="182">
        <f t="shared" si="188"/>
        <v>0</v>
      </c>
      <c r="CW193" s="182" t="str">
        <f t="shared" si="189"/>
        <v/>
      </c>
      <c r="CX193" s="182" t="str">
        <f t="shared" si="190"/>
        <v/>
      </c>
      <c r="CY193" s="147" t="str">
        <f t="shared" si="143"/>
        <v/>
      </c>
      <c r="CZ193" s="380" t="str">
        <f>IF(OR($E193="",$G193=""),"",IF(AND($E$3=1),'Marks Entry 1st'!AX192,IF(AND($E$3=2),'Marks Entry 2nd'!AX192,IF(AND($E$3=3),'Marks Entry 3rd'!AX192,IF(AND($E$3=4),'Marks Entry 4th'!AX192,"")))))</f>
        <v/>
      </c>
      <c r="DA193" s="380" t="str">
        <f>IF(OR($E193="",$G193=""),"",IF(AND($E$3=1),'Marks Entry 1st'!AY192,IF(AND($E$3=2),'Marks Entry 2nd'!AY192,IF(AND($E$3=3),'Marks Entry 3rd'!AY192,IF(AND($E$3=4),'Marks Entry 4th'!AY192,"")))))</f>
        <v/>
      </c>
      <c r="DB193" s="380" t="str">
        <f>IF(OR($E193="",$G193=""),"",IF(AND($E$3=1),'Marks Entry 1st'!AZ192,IF(AND($E$3=2),'Marks Entry 2nd'!AZ192,IF(AND($E$3=3),'Marks Entry 3rd'!AZ192,IF(AND($E$3=4),'Marks Entry 4th'!AZ192,"")))))</f>
        <v/>
      </c>
      <c r="DC193" s="181" t="str">
        <f t="shared" si="191"/>
        <v/>
      </c>
      <c r="DD193" s="182">
        <f t="shared" si="192"/>
        <v>0</v>
      </c>
      <c r="DE193" s="182" t="str">
        <f t="shared" si="193"/>
        <v/>
      </c>
      <c r="DF193" s="182" t="str">
        <f t="shared" si="194"/>
        <v/>
      </c>
      <c r="DG193" s="147" t="str">
        <f t="shared" si="144"/>
        <v/>
      </c>
      <c r="DH193" s="104" t="str">
        <f t="shared" si="145"/>
        <v/>
      </c>
      <c r="DI193" s="105" t="str">
        <f t="shared" si="146"/>
        <v/>
      </c>
      <c r="DJ193" s="111" t="str">
        <f t="shared" si="147"/>
        <v/>
      </c>
      <c r="DK193" s="112" t="str">
        <f t="shared" si="148"/>
        <v/>
      </c>
      <c r="DL193" s="386" t="str">
        <f t="shared" si="149"/>
        <v/>
      </c>
      <c r="DM193" s="72" t="str">
        <f>IF(OR($E193="",$G193=""),"",IF(AND($E$3=1),'Marks Entry 1st'!BA192,IF(AND($E$3=2),'Marks Entry 2nd'!BA192,IF(AND($E$3=3),'Marks Entry 3rd'!BA192,IF(AND($E$3=4),'Marks Entry 4th'!BA192,"")))))</f>
        <v/>
      </c>
      <c r="DN193" s="72" t="str">
        <f>IF(OR($E193="",$G193=""),"",IF(AND($E$3=1),'Marks Entry 1st'!BB192,IF(AND($E$3=2),'Marks Entry 2nd'!BB192,IF(AND($E$3=3),'Marks Entry 3rd'!BB192,IF(AND($E$3=4),'Marks Entry 4th'!BB192,"")))))</f>
        <v/>
      </c>
      <c r="DO193" s="328" t="str">
        <f t="shared" si="150"/>
        <v/>
      </c>
      <c r="DP193" s="73"/>
      <c r="DW193" s="75">
        <f>IF(AND($E$3=1),'Marks Entry 1st'!I192,IF(AND($E$3=2),'Marks Entry 2nd'!I192,IF(AND($E$3=3),'Marks Entry 3rd'!I192,IF(AND($E$3=4),'Marks Entry 4th'!I192,""))))</f>
        <v>0</v>
      </c>
    </row>
    <row r="194" spans="1:127" ht="18.899999999999999" customHeight="1">
      <c r="A194" s="94">
        <v>187</v>
      </c>
      <c r="B194" s="94" t="str">
        <f>IF(OR(DW194=0,DW194=""),"",IF(AND($E$3=1),'Marks Entry 1st'!I193,IF(AND($E$3=2),'Marks Entry 2nd'!I193,IF(AND($E$3=3),'Marks Entry 3rd'!I193,IF(AND($E$3=4),'Marks Entry 4th'!I193,"")))))</f>
        <v/>
      </c>
      <c r="C194" s="95" t="str">
        <f>IF(OR(B194=0,B194=""),"",IF(AND($E$3=1),'Marks Entry 1st'!B193,IF(AND($E$3=2),'Marks Entry 2nd'!B193,IF(AND($E$3=3),'Marks Entry 3rd'!B193,IF(AND($E$3=4),'Marks Entry 4th'!B193,"")))))</f>
        <v/>
      </c>
      <c r="D194" s="95" t="str">
        <f>IF(OR(B194=0,B194=""),"",IF(AND($E$3=1),'Marks Entry 1st'!C193,IF(AND($E$3=2),'Marks Entry 2nd'!C193,IF(AND($E$3=3),'Marks Entry 3rd'!C193,IF(AND($E$3=4),'Marks Entry 4th'!C193,"")))))</f>
        <v/>
      </c>
      <c r="E194" s="96" t="str">
        <f>IF(OR(B194=0,B194=""),"",IF(AND($E$3=1),'Marks Entry 1st'!E193,IF(AND($E$3=2),'Marks Entry 2nd'!E193,IF(AND($E$3=3),'Marks Entry 3rd'!E193,IF(AND($E$3=4),'Marks Entry 4th'!E193,"")))))</f>
        <v/>
      </c>
      <c r="F194" s="95" t="str">
        <f>IF(OR(B194=0,B194=""),"",IF(AND($E$3=1),'Marks Entry 1st'!D193,IF(AND($E$3=2),'Marks Entry 2nd'!D193,IF(AND($E$3=3),'Marks Entry 3rd'!D193,IF(AND($E$3=4),'Marks Entry 4th'!D193,"")))))</f>
        <v/>
      </c>
      <c r="G194" s="90" t="str">
        <f>IF(OR(B194=0,B194=""),"",IF(AND($E$3=1),'Marks Entry 1st'!F193,IF(AND($E$3=2),'Marks Entry 2nd'!F193,IF(AND($E$3=3),'Marks Entry 3rd'!F193,IF(AND($E$3=4),'Marks Entry 4th'!F193,"")))))</f>
        <v/>
      </c>
      <c r="H194" s="90" t="str">
        <f>IF(OR(B194=0,B194=""),"",IF(AND($E$3=1),'Marks Entry 1st'!G193,IF(AND($E$3=2),'Marks Entry 2nd'!G193,IF(AND($E$3=3),'Marks Entry 3rd'!G193,IF(AND($E$3=4),'Marks Entry 4th'!G193,"")))))</f>
        <v/>
      </c>
      <c r="I194" s="90" t="str">
        <f>IF(OR(B194=0,B194=""),"",IF(AND($E$3=1),'Marks Entry 1st'!H193,IF(AND($E$3=2),'Marks Entry 2nd'!H193,IF(AND($E$3=3),'Marks Entry 3rd'!H193,IF(AND($E$3=4),'Marks Entry 4th'!H193,"")))))</f>
        <v/>
      </c>
      <c r="J194" s="379" t="str">
        <f>IF(OR(B194=0,B194=""),"",IF(AND($E$3=1),'Marks Entry 1st'!J193,IF(AND($E$3=2),'Marks Entry 2nd'!J193,IF(AND($E$3=3),'Marks Entry 3rd'!J193,IF(AND($E$3=4),'Marks Entry 4th'!J193,"")))))</f>
        <v/>
      </c>
      <c r="K194" s="379" t="str">
        <f>IF(OR(B194=0,B194=""),"",IF(AND($E$3=1),'Marks Entry 1st'!K193,IF(AND($E$3=2),'Marks Entry 2nd'!K193,IF(AND($E$3=3),'Marks Entry 3rd'!K193,IF(AND($E$3=4),'Marks Entry 4th'!K193,"")))))</f>
        <v/>
      </c>
      <c r="L194" s="180" t="str">
        <f>IF(OR($E194="",$G194=""),"",IF(AND($E$3=1),'Marks Entry 1st'!L193,IF(AND($E$3=2),'Marks Entry 2nd'!L193,IF(AND($E$3=3),'Marks Entry 3rd'!L193,IF(AND($E$3=4),'Marks Entry 4th'!L193,"")))))</f>
        <v/>
      </c>
      <c r="M194" s="180" t="str">
        <f>IF(OR($E194="",$G194=""),"",IF(AND($E$3=1),'Marks Entry 1st'!M193,IF(AND($E$3=2),'Marks Entry 2nd'!M193,IF(AND($E$3=3),'Marks Entry 3rd'!M193,IF(AND($E$3=4),'Marks Entry 4th'!M193,"")))))</f>
        <v/>
      </c>
      <c r="N194" s="87" t="str">
        <f t="shared" si="151"/>
        <v/>
      </c>
      <c r="O194" s="180" t="str">
        <f>IF(OR($E194="",$G194=""),"",IF(AND($E$3=1),'Marks Entry 1st'!N193,IF(AND($E$3=2),'Marks Entry 2nd'!N193,IF(AND($E$3=3),'Marks Entry 3rd'!N193,IF(AND($E$3=4),'Marks Entry 4th'!N193,"")))))</f>
        <v/>
      </c>
      <c r="P194" s="180" t="str">
        <f>IF(OR($E194="",$G194=""),"",IF(AND($E$3=1),'Marks Entry 1st'!O193,IF(AND($E$3=2),'Marks Entry 2nd'!O193,IF(AND($E$3=3),'Marks Entry 3rd'!O193,IF(AND($E$3=4),'Marks Entry 4th'!O193,"")))))</f>
        <v/>
      </c>
      <c r="Q194" s="180" t="str">
        <f>IF(OR($E194="",$G194=""),"",IF(AND($E$3=1),'Marks Entry 1st'!P193,IF(AND($E$3=2),'Marks Entry 2nd'!P193,IF(AND($E$3=3),'Marks Entry 3rd'!P193,IF(AND($E$3=4),'Marks Entry 4th'!P193,"")))))</f>
        <v/>
      </c>
      <c r="R194" s="91" t="str">
        <f t="shared" si="152"/>
        <v/>
      </c>
      <c r="S194" s="87">
        <f t="shared" si="153"/>
        <v>0</v>
      </c>
      <c r="T194" s="93" t="str">
        <f>IF(OR($E194="",$G194=""),"",IF(AND($E$3=1),'Marks Entry 1st'!Q193,IF(AND($E$3=2),'Marks Entry 2nd'!Q193,IF(AND($E$3=3),'Marks Entry 3rd'!Q193,IF(AND($E$3=4),'Marks Entry 4th'!Q193,"")))))</f>
        <v/>
      </c>
      <c r="U194" s="93" t="str">
        <f>IF(OR($E194="",$G194=""),"",IF(AND($E$3=1),'Marks Entry 1st'!R193,IF(AND($E$3=2),'Marks Entry 2nd'!R193,IF(AND($E$3=3),'Marks Entry 3rd'!R193,IF(AND($E$3=4),'Marks Entry 4th'!R193,"")))))</f>
        <v/>
      </c>
      <c r="V194" s="93" t="str">
        <f>IF(OR($E194="",$G194=""),"",IF(AND($E$3=1),'Marks Entry 1st'!S193,IF(AND($E$3=2),'Marks Entry 2nd'!S193,IF(AND($E$3=3),'Marks Entry 3rd'!S193,IF(AND($E$3=4),'Marks Entry 4th'!S193,"")))))</f>
        <v/>
      </c>
      <c r="W194" s="92" t="str">
        <f t="shared" si="154"/>
        <v/>
      </c>
      <c r="X194" s="87" t="str">
        <f t="shared" si="155"/>
        <v/>
      </c>
      <c r="Y194" s="144">
        <f t="shared" si="156"/>
        <v>0</v>
      </c>
      <c r="Z194" s="144" t="str">
        <f t="shared" si="157"/>
        <v/>
      </c>
      <c r="AA194" s="144" t="str">
        <f t="shared" si="130"/>
        <v/>
      </c>
      <c r="AB194" s="144" t="str">
        <f t="shared" si="158"/>
        <v/>
      </c>
      <c r="AC194" s="144" t="str">
        <f t="shared" si="131"/>
        <v/>
      </c>
      <c r="AD194" s="148" t="str">
        <f t="shared" si="132"/>
        <v/>
      </c>
      <c r="AE194" s="180" t="str">
        <f>IF(OR($E194="",$G194=""),"",IF(AND($E$3=1),'Marks Entry 1st'!T193,IF(AND($E$3=2),'Marks Entry 2nd'!T193,IF(AND($E$3=3),'Marks Entry 3rd'!T193,IF(AND($E$3=4),'Marks Entry 4th'!T193,"")))))</f>
        <v/>
      </c>
      <c r="AF194" s="180" t="str">
        <f>IF(OR($E194="",$G194=""),"",IF(AND($E$3=1),'Marks Entry 1st'!U193,IF(AND($E$3=2),'Marks Entry 2nd'!U193,IF(AND($E$3=3),'Marks Entry 3rd'!U193,IF(AND($E$3=4),'Marks Entry 4th'!U193,"")))))</f>
        <v/>
      </c>
      <c r="AG194" s="87" t="str">
        <f t="shared" si="159"/>
        <v/>
      </c>
      <c r="AH194" s="180" t="str">
        <f>IF(OR($E194="",$G194=""),"",IF(AND($E$3=1),'Marks Entry 1st'!V193,IF(AND($E$3=2),'Marks Entry 2nd'!V193,IF(AND($E$3=3),'Marks Entry 3rd'!V193,IF(AND($E$3=4),'Marks Entry 4th'!V193,"")))))</f>
        <v/>
      </c>
      <c r="AI194" s="180" t="str">
        <f>IF(OR($E194="",$G194=""),"",IF(AND($E$3=1),'Marks Entry 1st'!W193,IF(AND($E$3=2),'Marks Entry 2nd'!W193,IF(AND($E$3=3),'Marks Entry 3rd'!W193,IF(AND($E$3=4),'Marks Entry 4th'!W193,"")))))</f>
        <v/>
      </c>
      <c r="AJ194" s="180" t="str">
        <f>IF(OR($E194="",$G194=""),"",IF(AND($E$3=1),'Marks Entry 1st'!X193,IF(AND($E$3=2),'Marks Entry 2nd'!X193,IF(AND($E$3=3),'Marks Entry 3rd'!X193,IF(AND($E$3=4),'Marks Entry 4th'!X193,"")))))</f>
        <v/>
      </c>
      <c r="AK194" s="91" t="str">
        <f t="shared" si="160"/>
        <v/>
      </c>
      <c r="AL194" s="87">
        <f t="shared" si="161"/>
        <v>0</v>
      </c>
      <c r="AM194" s="93" t="str">
        <f>IF(OR($E194="",$G194=""),"",IF(AND($E$3=1),'Marks Entry 1st'!Y193,IF(AND($E$3=2),'Marks Entry 2nd'!Y193,IF(AND($E$3=3),'Marks Entry 3rd'!Y193,IF(AND($E$3=4),'Marks Entry 4th'!Y193,"")))))</f>
        <v/>
      </c>
      <c r="AN194" s="93" t="str">
        <f>IF(OR($E194="",$G194=""),"",IF(AND($E$3=1),'Marks Entry 1st'!Z193,IF(AND($E$3=2),'Marks Entry 2nd'!Z193,IF(AND($E$3=3),'Marks Entry 3rd'!Z193,IF(AND($E$3=4),'Marks Entry 4th'!Z193,"")))))</f>
        <v/>
      </c>
      <c r="AO194" s="93" t="str">
        <f>IF(OR($E194="",$G194=""),"",IF(AND($E$3=1),'Marks Entry 1st'!AA193,IF(AND($E$3=2),'Marks Entry 2nd'!AA193,IF(AND($E$3=3),'Marks Entry 3rd'!AA193,IF(AND($E$3=4),'Marks Entry 4th'!AA193,"")))))</f>
        <v/>
      </c>
      <c r="AP194" s="92" t="str">
        <f t="shared" si="162"/>
        <v/>
      </c>
      <c r="AQ194" s="87" t="str">
        <f t="shared" si="163"/>
        <v/>
      </c>
      <c r="AR194" s="144">
        <f t="shared" si="164"/>
        <v>0</v>
      </c>
      <c r="AS194" s="144" t="str">
        <f t="shared" si="165"/>
        <v/>
      </c>
      <c r="AT194" s="144" t="str">
        <f t="shared" si="133"/>
        <v/>
      </c>
      <c r="AU194" s="144" t="str">
        <f t="shared" si="166"/>
        <v/>
      </c>
      <c r="AV194" s="144" t="str">
        <f t="shared" si="134"/>
        <v/>
      </c>
      <c r="AW194" s="148" t="str">
        <f t="shared" si="135"/>
        <v/>
      </c>
      <c r="AX194" s="180" t="str">
        <f>IF(OR($E194="",$G194=""),"",IF(AND($E$3=1),'Marks Entry 1st'!AB193,IF(AND($E$3=2),'Marks Entry 2nd'!AB193,IF(AND($E$3=3),'Marks Entry 3rd'!AB193,IF(AND($E$3=4),'Marks Entry 4th'!AB193,"")))))</f>
        <v/>
      </c>
      <c r="AY194" s="180" t="str">
        <f>IF(OR($E194="",$G194=""),"",IF(AND($E$3=1),'Marks Entry 1st'!AC193,IF(AND($E$3=2),'Marks Entry 2nd'!AC193,IF(AND($E$3=3),'Marks Entry 3rd'!AC193,IF(AND($E$3=4),'Marks Entry 4th'!AC193,"")))))</f>
        <v/>
      </c>
      <c r="AZ194" s="87" t="str">
        <f t="shared" si="167"/>
        <v/>
      </c>
      <c r="BA194" s="180" t="str">
        <f>IF(OR($E194="",$G194=""),"",IF(AND($E$3=1),'Marks Entry 1st'!AD193,IF(AND($E$3=2),'Marks Entry 2nd'!AD193,IF(AND($E$3=3),'Marks Entry 3rd'!AD193,IF(AND($E$3=4),'Marks Entry 4th'!AD193,"")))))</f>
        <v/>
      </c>
      <c r="BB194" s="180" t="str">
        <f>IF(OR($E194="",$G194=""),"",IF(AND($E$3=1),'Marks Entry 1st'!AE193,IF(AND($E$3=2),'Marks Entry 2nd'!AE193,IF(AND($E$3=3),'Marks Entry 3rd'!AE193,IF(AND($E$3=4),'Marks Entry 4th'!AE193,"")))))</f>
        <v/>
      </c>
      <c r="BC194" s="180" t="str">
        <f>IF(OR($E194="",$G194=""),"",IF(AND($E$3=1),'Marks Entry 1st'!AF193,IF(AND($E$3=2),'Marks Entry 2nd'!AF193,IF(AND($E$3=3),'Marks Entry 3rd'!AF193,IF(AND($E$3=4),'Marks Entry 4th'!AF193,"")))))</f>
        <v/>
      </c>
      <c r="BD194" s="91" t="str">
        <f t="shared" si="168"/>
        <v/>
      </c>
      <c r="BE194" s="87">
        <f t="shared" si="169"/>
        <v>0</v>
      </c>
      <c r="BF194" s="93" t="str">
        <f>IF(OR($E194="",$G194=""),"",IF(AND($E$3=1),'Marks Entry 1st'!AG193,IF(AND($E$3=2),'Marks Entry 2nd'!AG193,IF(AND($E$3=3),'Marks Entry 3rd'!AG193,IF(AND($E$3=4),'Marks Entry 4th'!AG193,"")))))</f>
        <v/>
      </c>
      <c r="BG194" s="93" t="str">
        <f>IF(OR($E194="",$G194=""),"",IF(AND($E$3=1),'Marks Entry 1st'!AH193,IF(AND($E$3=2),'Marks Entry 2nd'!AH193,IF(AND($E$3=3),'Marks Entry 3rd'!AH193,IF(AND($E$3=4),'Marks Entry 4th'!AH193,"")))))</f>
        <v/>
      </c>
      <c r="BH194" s="93" t="str">
        <f>IF(OR($E194="",$G194=""),"",IF(AND($E$3=1),'Marks Entry 1st'!AI193,IF(AND($E$3=2),'Marks Entry 2nd'!AI193,IF(AND($E$3=3),'Marks Entry 3rd'!AI193,IF(AND($E$3=4),'Marks Entry 4th'!AI193,"")))))</f>
        <v/>
      </c>
      <c r="BI194" s="92" t="str">
        <f t="shared" si="170"/>
        <v/>
      </c>
      <c r="BJ194" s="87" t="str">
        <f t="shared" si="171"/>
        <v/>
      </c>
      <c r="BK194" s="144">
        <f t="shared" si="172"/>
        <v>0</v>
      </c>
      <c r="BL194" s="144" t="str">
        <f t="shared" si="173"/>
        <v/>
      </c>
      <c r="BM194" s="144" t="str">
        <f t="shared" si="136"/>
        <v/>
      </c>
      <c r="BN194" s="144" t="str">
        <f t="shared" si="174"/>
        <v/>
      </c>
      <c r="BO194" s="144" t="str">
        <f t="shared" si="137"/>
        <v/>
      </c>
      <c r="BP194" s="148" t="str">
        <f t="shared" si="138"/>
        <v/>
      </c>
      <c r="BQ194" s="180" t="str">
        <f>IF(OR($E194="",$G194=""),"",IF(AND($E$3=1),'Marks Entry 1st'!AJ193,IF(AND($E$3=2),'Marks Entry 2nd'!AJ193,IF(AND($E$3=3),'Marks Entry 3rd'!AJ193,IF(AND($E$3=4),'Marks Entry 4th'!AJ193,"")))))</f>
        <v/>
      </c>
      <c r="BR194" s="180" t="str">
        <f>IF(OR($E194="",$G194=""),"",IF(AND($E$3=1),'Marks Entry 1st'!AK193,IF(AND($E$3=2),'Marks Entry 2nd'!AK193,IF(AND($E$3=3),'Marks Entry 3rd'!AK193,IF(AND($E$3=4),'Marks Entry 4th'!AK193,"")))))</f>
        <v/>
      </c>
      <c r="BS194" s="87" t="str">
        <f t="shared" si="175"/>
        <v/>
      </c>
      <c r="BT194" s="180" t="str">
        <f>IF(OR($E194="",$G194=""),"",IF(AND($E$3=1),'Marks Entry 1st'!AL193,IF(AND($E$3=2),'Marks Entry 2nd'!AL193,IF(AND($E$3=3),'Marks Entry 3rd'!AL193,IF(AND($E$3=4),'Marks Entry 4th'!AL193,"")))))</f>
        <v/>
      </c>
      <c r="BU194" s="180" t="str">
        <f>IF(OR($E194="",$G194=""),"",IF(AND($E$3=1),'Marks Entry 1st'!AM193,IF(AND($E$3=2),'Marks Entry 2nd'!AM193,IF(AND($E$3=3),'Marks Entry 3rd'!AM193,IF(AND($E$3=4),'Marks Entry 4th'!AM193,"")))))</f>
        <v/>
      </c>
      <c r="BV194" s="180" t="str">
        <f>IF(OR($E194="",$G194=""),"",IF(AND($E$3=1),'Marks Entry 1st'!AN193,IF(AND($E$3=2),'Marks Entry 2nd'!AN193,IF(AND($E$3=3),'Marks Entry 3rd'!AN193,IF(AND($E$3=4),'Marks Entry 4th'!AN193,"")))))</f>
        <v/>
      </c>
      <c r="BW194" s="91" t="str">
        <f t="shared" si="176"/>
        <v/>
      </c>
      <c r="BX194" s="87">
        <f t="shared" si="177"/>
        <v>0</v>
      </c>
      <c r="BY194" s="93" t="str">
        <f>IF(OR($E194="",$G194=""),"",IF(AND($E$3=1),'Marks Entry 1st'!AO193,IF(AND($E$3=2),'Marks Entry 2nd'!AO193,IF(AND($E$3=3),'Marks Entry 3rd'!AO193,IF(AND($E$3=4),'Marks Entry 4th'!AO193,"")))))</f>
        <v/>
      </c>
      <c r="BZ194" s="93" t="str">
        <f>IF(OR($E194="",$G194=""),"",IF(AND($E$3=1),'Marks Entry 1st'!AP193,IF(AND($E$3=2),'Marks Entry 2nd'!AP193,IF(AND($E$3=3),'Marks Entry 3rd'!AP193,IF(AND($E$3=4),'Marks Entry 4th'!AP193,"")))))</f>
        <v/>
      </c>
      <c r="CA194" s="93" t="str">
        <f>IF(OR($E194="",$G194=""),"",IF(AND($E$3=1),'Marks Entry 1st'!AQ193,IF(AND($E$3=2),'Marks Entry 2nd'!AQ193,IF(AND($E$3=3),'Marks Entry 3rd'!AQ193,IF(AND($E$3=4),'Marks Entry 4th'!AQ193,"")))))</f>
        <v/>
      </c>
      <c r="CB194" s="92" t="str">
        <f t="shared" si="178"/>
        <v/>
      </c>
      <c r="CC194" s="87" t="str">
        <f t="shared" si="179"/>
        <v/>
      </c>
      <c r="CD194" s="144">
        <f t="shared" si="180"/>
        <v>0</v>
      </c>
      <c r="CE194" s="144" t="str">
        <f t="shared" si="181"/>
        <v/>
      </c>
      <c r="CF194" s="144" t="str">
        <f t="shared" si="139"/>
        <v/>
      </c>
      <c r="CG194" s="144" t="str">
        <f t="shared" si="182"/>
        <v/>
      </c>
      <c r="CH194" s="144" t="str">
        <f t="shared" si="140"/>
        <v/>
      </c>
      <c r="CI194" s="148" t="str">
        <f t="shared" si="141"/>
        <v/>
      </c>
      <c r="CJ194" s="380" t="str">
        <f>IF(OR($E194="",$G194=""),"",IF(AND($E$3=1),'Marks Entry 1st'!AR193,IF(AND($E$3=2),'Marks Entry 2nd'!AR193,IF(AND($E$3=3),'Marks Entry 3rd'!AR193,IF(AND($E$3=4),'Marks Entry 4th'!AR193,"")))))</f>
        <v/>
      </c>
      <c r="CK194" s="380" t="str">
        <f>IF(OR($E194="",$G194=""),"",IF(AND($E$3=1),'Marks Entry 1st'!AS193,IF(AND($E$3=2),'Marks Entry 2nd'!AS193,IF(AND($E$3=3),'Marks Entry 3rd'!AS193,IF(AND($E$3=4),'Marks Entry 4th'!AS193,"")))))</f>
        <v/>
      </c>
      <c r="CL194" s="380" t="str">
        <f>IF(OR($E194="",$G194=""),"",IF(AND($E$3=1),'Marks Entry 1st'!AT193,IF(AND($E$3=2),'Marks Entry 2nd'!AT193,IF(AND($E$3=3),'Marks Entry 3rd'!AT193,IF(AND($E$3=4),'Marks Entry 4th'!AT193,"")))))</f>
        <v/>
      </c>
      <c r="CM194" s="181" t="str">
        <f t="shared" si="183"/>
        <v/>
      </c>
      <c r="CN194" s="182">
        <f t="shared" si="184"/>
        <v>0</v>
      </c>
      <c r="CO194" s="182" t="str">
        <f t="shared" si="185"/>
        <v/>
      </c>
      <c r="CP194" s="182" t="str">
        <f t="shared" si="186"/>
        <v/>
      </c>
      <c r="CQ194" s="147" t="str">
        <f t="shared" si="142"/>
        <v/>
      </c>
      <c r="CR194" s="380" t="str">
        <f>IF(OR($E194="",$G194=""),"",IF(AND($E$3=1),'Marks Entry 1st'!AU193,IF(AND($E$3=2),'Marks Entry 2nd'!AU193,IF(AND($E$3=3),'Marks Entry 3rd'!AU193,IF(AND($E$3=4),'Marks Entry 4th'!AU193,"")))))</f>
        <v/>
      </c>
      <c r="CS194" s="380" t="str">
        <f>IF(OR($E194="",$G194=""),"",IF(AND($E$3=1),'Marks Entry 1st'!AV193,IF(AND($E$3=2),'Marks Entry 2nd'!AV193,IF(AND($E$3=3),'Marks Entry 3rd'!AV193,IF(AND($E$3=4),'Marks Entry 4th'!AV193,"")))))</f>
        <v/>
      </c>
      <c r="CT194" s="380" t="str">
        <f>IF(OR($E194="",$G194=""),"",IF(AND($E$3=1),'Marks Entry 1st'!AW193,IF(AND($E$3=2),'Marks Entry 2nd'!AW193,IF(AND($E$3=3),'Marks Entry 3rd'!AW193,IF(AND($E$3=4),'Marks Entry 4th'!AW193,"")))))</f>
        <v/>
      </c>
      <c r="CU194" s="181" t="str">
        <f t="shared" si="187"/>
        <v/>
      </c>
      <c r="CV194" s="182">
        <f t="shared" si="188"/>
        <v>0</v>
      </c>
      <c r="CW194" s="182" t="str">
        <f t="shared" si="189"/>
        <v/>
      </c>
      <c r="CX194" s="182" t="str">
        <f t="shared" si="190"/>
        <v/>
      </c>
      <c r="CY194" s="147" t="str">
        <f t="shared" si="143"/>
        <v/>
      </c>
      <c r="CZ194" s="380" t="str">
        <f>IF(OR($E194="",$G194=""),"",IF(AND($E$3=1),'Marks Entry 1st'!AX193,IF(AND($E$3=2),'Marks Entry 2nd'!AX193,IF(AND($E$3=3),'Marks Entry 3rd'!AX193,IF(AND($E$3=4),'Marks Entry 4th'!AX193,"")))))</f>
        <v/>
      </c>
      <c r="DA194" s="380" t="str">
        <f>IF(OR($E194="",$G194=""),"",IF(AND($E$3=1),'Marks Entry 1st'!AY193,IF(AND($E$3=2),'Marks Entry 2nd'!AY193,IF(AND($E$3=3),'Marks Entry 3rd'!AY193,IF(AND($E$3=4),'Marks Entry 4th'!AY193,"")))))</f>
        <v/>
      </c>
      <c r="DB194" s="380" t="str">
        <f>IF(OR($E194="",$G194=""),"",IF(AND($E$3=1),'Marks Entry 1st'!AZ193,IF(AND($E$3=2),'Marks Entry 2nd'!AZ193,IF(AND($E$3=3),'Marks Entry 3rd'!AZ193,IF(AND($E$3=4),'Marks Entry 4th'!AZ193,"")))))</f>
        <v/>
      </c>
      <c r="DC194" s="181" t="str">
        <f t="shared" si="191"/>
        <v/>
      </c>
      <c r="DD194" s="182">
        <f t="shared" si="192"/>
        <v>0</v>
      </c>
      <c r="DE194" s="182" t="str">
        <f t="shared" si="193"/>
        <v/>
      </c>
      <c r="DF194" s="182" t="str">
        <f t="shared" si="194"/>
        <v/>
      </c>
      <c r="DG194" s="147" t="str">
        <f t="shared" si="144"/>
        <v/>
      </c>
      <c r="DH194" s="104" t="str">
        <f t="shared" si="145"/>
        <v/>
      </c>
      <c r="DI194" s="105" t="str">
        <f t="shared" si="146"/>
        <v/>
      </c>
      <c r="DJ194" s="111" t="str">
        <f t="shared" si="147"/>
        <v/>
      </c>
      <c r="DK194" s="112" t="str">
        <f t="shared" si="148"/>
        <v/>
      </c>
      <c r="DL194" s="386" t="str">
        <f t="shared" si="149"/>
        <v/>
      </c>
      <c r="DM194" s="72" t="str">
        <f>IF(OR($E194="",$G194=""),"",IF(AND($E$3=1),'Marks Entry 1st'!BA193,IF(AND($E$3=2),'Marks Entry 2nd'!BA193,IF(AND($E$3=3),'Marks Entry 3rd'!BA193,IF(AND($E$3=4),'Marks Entry 4th'!BA193,"")))))</f>
        <v/>
      </c>
      <c r="DN194" s="72" t="str">
        <f>IF(OR($E194="",$G194=""),"",IF(AND($E$3=1),'Marks Entry 1st'!BB193,IF(AND($E$3=2),'Marks Entry 2nd'!BB193,IF(AND($E$3=3),'Marks Entry 3rd'!BB193,IF(AND($E$3=4),'Marks Entry 4th'!BB193,"")))))</f>
        <v/>
      </c>
      <c r="DO194" s="328" t="str">
        <f t="shared" si="150"/>
        <v/>
      </c>
      <c r="DP194" s="73"/>
      <c r="DW194" s="75">
        <f>IF(AND($E$3=1),'Marks Entry 1st'!I193,IF(AND($E$3=2),'Marks Entry 2nd'!I193,IF(AND($E$3=3),'Marks Entry 3rd'!I193,IF(AND($E$3=4),'Marks Entry 4th'!I193,""))))</f>
        <v>0</v>
      </c>
    </row>
    <row r="195" spans="1:127" ht="18.899999999999999" customHeight="1">
      <c r="A195" s="94">
        <v>188</v>
      </c>
      <c r="B195" s="94" t="str">
        <f>IF(OR(DW195=0,DW195=""),"",IF(AND($E$3=1),'Marks Entry 1st'!I194,IF(AND($E$3=2),'Marks Entry 2nd'!I194,IF(AND($E$3=3),'Marks Entry 3rd'!I194,IF(AND($E$3=4),'Marks Entry 4th'!I194,"")))))</f>
        <v/>
      </c>
      <c r="C195" s="95" t="str">
        <f>IF(OR(B195=0,B195=""),"",IF(AND($E$3=1),'Marks Entry 1st'!B194,IF(AND($E$3=2),'Marks Entry 2nd'!B194,IF(AND($E$3=3),'Marks Entry 3rd'!B194,IF(AND($E$3=4),'Marks Entry 4th'!B194,"")))))</f>
        <v/>
      </c>
      <c r="D195" s="95" t="str">
        <f>IF(OR(B195=0,B195=""),"",IF(AND($E$3=1),'Marks Entry 1st'!C194,IF(AND($E$3=2),'Marks Entry 2nd'!C194,IF(AND($E$3=3),'Marks Entry 3rd'!C194,IF(AND($E$3=4),'Marks Entry 4th'!C194,"")))))</f>
        <v/>
      </c>
      <c r="E195" s="96" t="str">
        <f>IF(OR(B195=0,B195=""),"",IF(AND($E$3=1),'Marks Entry 1st'!E194,IF(AND($E$3=2),'Marks Entry 2nd'!E194,IF(AND($E$3=3),'Marks Entry 3rd'!E194,IF(AND($E$3=4),'Marks Entry 4th'!E194,"")))))</f>
        <v/>
      </c>
      <c r="F195" s="95" t="str">
        <f>IF(OR(B195=0,B195=""),"",IF(AND($E$3=1),'Marks Entry 1st'!D194,IF(AND($E$3=2),'Marks Entry 2nd'!D194,IF(AND($E$3=3),'Marks Entry 3rd'!D194,IF(AND($E$3=4),'Marks Entry 4th'!D194,"")))))</f>
        <v/>
      </c>
      <c r="G195" s="90" t="str">
        <f>IF(OR(B195=0,B195=""),"",IF(AND($E$3=1),'Marks Entry 1st'!F194,IF(AND($E$3=2),'Marks Entry 2nd'!F194,IF(AND($E$3=3),'Marks Entry 3rd'!F194,IF(AND($E$3=4),'Marks Entry 4th'!F194,"")))))</f>
        <v/>
      </c>
      <c r="H195" s="90" t="str">
        <f>IF(OR(B195=0,B195=""),"",IF(AND($E$3=1),'Marks Entry 1st'!G194,IF(AND($E$3=2),'Marks Entry 2nd'!G194,IF(AND($E$3=3),'Marks Entry 3rd'!G194,IF(AND($E$3=4),'Marks Entry 4th'!G194,"")))))</f>
        <v/>
      </c>
      <c r="I195" s="90" t="str">
        <f>IF(OR(B195=0,B195=""),"",IF(AND($E$3=1),'Marks Entry 1st'!H194,IF(AND($E$3=2),'Marks Entry 2nd'!H194,IF(AND($E$3=3),'Marks Entry 3rd'!H194,IF(AND($E$3=4),'Marks Entry 4th'!H194,"")))))</f>
        <v/>
      </c>
      <c r="J195" s="379" t="str">
        <f>IF(OR(B195=0,B195=""),"",IF(AND($E$3=1),'Marks Entry 1st'!J194,IF(AND($E$3=2),'Marks Entry 2nd'!J194,IF(AND($E$3=3),'Marks Entry 3rd'!J194,IF(AND($E$3=4),'Marks Entry 4th'!J194,"")))))</f>
        <v/>
      </c>
      <c r="K195" s="379" t="str">
        <f>IF(OR(B195=0,B195=""),"",IF(AND($E$3=1),'Marks Entry 1st'!K194,IF(AND($E$3=2),'Marks Entry 2nd'!K194,IF(AND($E$3=3),'Marks Entry 3rd'!K194,IF(AND($E$3=4),'Marks Entry 4th'!K194,"")))))</f>
        <v/>
      </c>
      <c r="L195" s="180" t="str">
        <f>IF(OR($E195="",$G195=""),"",IF(AND($E$3=1),'Marks Entry 1st'!L194,IF(AND($E$3=2),'Marks Entry 2nd'!L194,IF(AND($E$3=3),'Marks Entry 3rd'!L194,IF(AND($E$3=4),'Marks Entry 4th'!L194,"")))))</f>
        <v/>
      </c>
      <c r="M195" s="180" t="str">
        <f>IF(OR($E195="",$G195=""),"",IF(AND($E$3=1),'Marks Entry 1st'!M194,IF(AND($E$3=2),'Marks Entry 2nd'!M194,IF(AND($E$3=3),'Marks Entry 3rd'!M194,IF(AND($E$3=4),'Marks Entry 4th'!M194,"")))))</f>
        <v/>
      </c>
      <c r="N195" s="87" t="str">
        <f t="shared" si="151"/>
        <v/>
      </c>
      <c r="O195" s="180" t="str">
        <f>IF(OR($E195="",$G195=""),"",IF(AND($E$3=1),'Marks Entry 1st'!N194,IF(AND($E$3=2),'Marks Entry 2nd'!N194,IF(AND($E$3=3),'Marks Entry 3rd'!N194,IF(AND($E$3=4),'Marks Entry 4th'!N194,"")))))</f>
        <v/>
      </c>
      <c r="P195" s="180" t="str">
        <f>IF(OR($E195="",$G195=""),"",IF(AND($E$3=1),'Marks Entry 1st'!O194,IF(AND($E$3=2),'Marks Entry 2nd'!O194,IF(AND($E$3=3),'Marks Entry 3rd'!O194,IF(AND($E$3=4),'Marks Entry 4th'!O194,"")))))</f>
        <v/>
      </c>
      <c r="Q195" s="180" t="str">
        <f>IF(OR($E195="",$G195=""),"",IF(AND($E$3=1),'Marks Entry 1st'!P194,IF(AND($E$3=2),'Marks Entry 2nd'!P194,IF(AND($E$3=3),'Marks Entry 3rd'!P194,IF(AND($E$3=4),'Marks Entry 4th'!P194,"")))))</f>
        <v/>
      </c>
      <c r="R195" s="91" t="str">
        <f t="shared" si="152"/>
        <v/>
      </c>
      <c r="S195" s="87">
        <f t="shared" si="153"/>
        <v>0</v>
      </c>
      <c r="T195" s="93" t="str">
        <f>IF(OR($E195="",$G195=""),"",IF(AND($E$3=1),'Marks Entry 1st'!Q194,IF(AND($E$3=2),'Marks Entry 2nd'!Q194,IF(AND($E$3=3),'Marks Entry 3rd'!Q194,IF(AND($E$3=4),'Marks Entry 4th'!Q194,"")))))</f>
        <v/>
      </c>
      <c r="U195" s="93" t="str">
        <f>IF(OR($E195="",$G195=""),"",IF(AND($E$3=1),'Marks Entry 1st'!R194,IF(AND($E$3=2),'Marks Entry 2nd'!R194,IF(AND($E$3=3),'Marks Entry 3rd'!R194,IF(AND($E$3=4),'Marks Entry 4th'!R194,"")))))</f>
        <v/>
      </c>
      <c r="V195" s="93" t="str">
        <f>IF(OR($E195="",$G195=""),"",IF(AND($E$3=1),'Marks Entry 1st'!S194,IF(AND($E$3=2),'Marks Entry 2nd'!S194,IF(AND($E$3=3),'Marks Entry 3rd'!S194,IF(AND($E$3=4),'Marks Entry 4th'!S194,"")))))</f>
        <v/>
      </c>
      <c r="W195" s="92" t="str">
        <f t="shared" si="154"/>
        <v/>
      </c>
      <c r="X195" s="87" t="str">
        <f t="shared" si="155"/>
        <v/>
      </c>
      <c r="Y195" s="144">
        <f t="shared" si="156"/>
        <v>0</v>
      </c>
      <c r="Z195" s="144" t="str">
        <f t="shared" si="157"/>
        <v/>
      </c>
      <c r="AA195" s="144" t="str">
        <f t="shared" si="130"/>
        <v/>
      </c>
      <c r="AB195" s="144" t="str">
        <f t="shared" si="158"/>
        <v/>
      </c>
      <c r="AC195" s="144" t="str">
        <f t="shared" si="131"/>
        <v/>
      </c>
      <c r="AD195" s="148" t="str">
        <f t="shared" si="132"/>
        <v/>
      </c>
      <c r="AE195" s="180" t="str">
        <f>IF(OR($E195="",$G195=""),"",IF(AND($E$3=1),'Marks Entry 1st'!T194,IF(AND($E$3=2),'Marks Entry 2nd'!T194,IF(AND($E$3=3),'Marks Entry 3rd'!T194,IF(AND($E$3=4),'Marks Entry 4th'!T194,"")))))</f>
        <v/>
      </c>
      <c r="AF195" s="180" t="str">
        <f>IF(OR($E195="",$G195=""),"",IF(AND($E$3=1),'Marks Entry 1st'!U194,IF(AND($E$3=2),'Marks Entry 2nd'!U194,IF(AND($E$3=3),'Marks Entry 3rd'!U194,IF(AND($E$3=4),'Marks Entry 4th'!U194,"")))))</f>
        <v/>
      </c>
      <c r="AG195" s="87" t="str">
        <f t="shared" si="159"/>
        <v/>
      </c>
      <c r="AH195" s="180" t="str">
        <f>IF(OR($E195="",$G195=""),"",IF(AND($E$3=1),'Marks Entry 1st'!V194,IF(AND($E$3=2),'Marks Entry 2nd'!V194,IF(AND($E$3=3),'Marks Entry 3rd'!V194,IF(AND($E$3=4),'Marks Entry 4th'!V194,"")))))</f>
        <v/>
      </c>
      <c r="AI195" s="180" t="str">
        <f>IF(OR($E195="",$G195=""),"",IF(AND($E$3=1),'Marks Entry 1st'!W194,IF(AND($E$3=2),'Marks Entry 2nd'!W194,IF(AND($E$3=3),'Marks Entry 3rd'!W194,IF(AND($E$3=4),'Marks Entry 4th'!W194,"")))))</f>
        <v/>
      </c>
      <c r="AJ195" s="180" t="str">
        <f>IF(OR($E195="",$G195=""),"",IF(AND($E$3=1),'Marks Entry 1st'!X194,IF(AND($E$3=2),'Marks Entry 2nd'!X194,IF(AND($E$3=3),'Marks Entry 3rd'!X194,IF(AND($E$3=4),'Marks Entry 4th'!X194,"")))))</f>
        <v/>
      </c>
      <c r="AK195" s="91" t="str">
        <f t="shared" si="160"/>
        <v/>
      </c>
      <c r="AL195" s="87">
        <f t="shared" si="161"/>
        <v>0</v>
      </c>
      <c r="AM195" s="93" t="str">
        <f>IF(OR($E195="",$G195=""),"",IF(AND($E$3=1),'Marks Entry 1st'!Y194,IF(AND($E$3=2),'Marks Entry 2nd'!Y194,IF(AND($E$3=3),'Marks Entry 3rd'!Y194,IF(AND($E$3=4),'Marks Entry 4th'!Y194,"")))))</f>
        <v/>
      </c>
      <c r="AN195" s="93" t="str">
        <f>IF(OR($E195="",$G195=""),"",IF(AND($E$3=1),'Marks Entry 1st'!Z194,IF(AND($E$3=2),'Marks Entry 2nd'!Z194,IF(AND($E$3=3),'Marks Entry 3rd'!Z194,IF(AND($E$3=4),'Marks Entry 4th'!Z194,"")))))</f>
        <v/>
      </c>
      <c r="AO195" s="93" t="str">
        <f>IF(OR($E195="",$G195=""),"",IF(AND($E$3=1),'Marks Entry 1st'!AA194,IF(AND($E$3=2),'Marks Entry 2nd'!AA194,IF(AND($E$3=3),'Marks Entry 3rd'!AA194,IF(AND($E$3=4),'Marks Entry 4th'!AA194,"")))))</f>
        <v/>
      </c>
      <c r="AP195" s="92" t="str">
        <f t="shared" si="162"/>
        <v/>
      </c>
      <c r="AQ195" s="87" t="str">
        <f t="shared" si="163"/>
        <v/>
      </c>
      <c r="AR195" s="144">
        <f t="shared" si="164"/>
        <v>0</v>
      </c>
      <c r="AS195" s="144" t="str">
        <f t="shared" si="165"/>
        <v/>
      </c>
      <c r="AT195" s="144" t="str">
        <f t="shared" si="133"/>
        <v/>
      </c>
      <c r="AU195" s="144" t="str">
        <f t="shared" si="166"/>
        <v/>
      </c>
      <c r="AV195" s="144" t="str">
        <f t="shared" si="134"/>
        <v/>
      </c>
      <c r="AW195" s="148" t="str">
        <f t="shared" si="135"/>
        <v/>
      </c>
      <c r="AX195" s="180" t="str">
        <f>IF(OR($E195="",$G195=""),"",IF(AND($E$3=1),'Marks Entry 1st'!AB194,IF(AND($E$3=2),'Marks Entry 2nd'!AB194,IF(AND($E$3=3),'Marks Entry 3rd'!AB194,IF(AND($E$3=4),'Marks Entry 4th'!AB194,"")))))</f>
        <v/>
      </c>
      <c r="AY195" s="180" t="str">
        <f>IF(OR($E195="",$G195=""),"",IF(AND($E$3=1),'Marks Entry 1st'!AC194,IF(AND($E$3=2),'Marks Entry 2nd'!AC194,IF(AND($E$3=3),'Marks Entry 3rd'!AC194,IF(AND($E$3=4),'Marks Entry 4th'!AC194,"")))))</f>
        <v/>
      </c>
      <c r="AZ195" s="87" t="str">
        <f t="shared" si="167"/>
        <v/>
      </c>
      <c r="BA195" s="180" t="str">
        <f>IF(OR($E195="",$G195=""),"",IF(AND($E$3=1),'Marks Entry 1st'!AD194,IF(AND($E$3=2),'Marks Entry 2nd'!AD194,IF(AND($E$3=3),'Marks Entry 3rd'!AD194,IF(AND($E$3=4),'Marks Entry 4th'!AD194,"")))))</f>
        <v/>
      </c>
      <c r="BB195" s="180" t="str">
        <f>IF(OR($E195="",$G195=""),"",IF(AND($E$3=1),'Marks Entry 1st'!AE194,IF(AND($E$3=2),'Marks Entry 2nd'!AE194,IF(AND($E$3=3),'Marks Entry 3rd'!AE194,IF(AND($E$3=4),'Marks Entry 4th'!AE194,"")))))</f>
        <v/>
      </c>
      <c r="BC195" s="180" t="str">
        <f>IF(OR($E195="",$G195=""),"",IF(AND($E$3=1),'Marks Entry 1st'!AF194,IF(AND($E$3=2),'Marks Entry 2nd'!AF194,IF(AND($E$3=3),'Marks Entry 3rd'!AF194,IF(AND($E$3=4),'Marks Entry 4th'!AF194,"")))))</f>
        <v/>
      </c>
      <c r="BD195" s="91" t="str">
        <f t="shared" si="168"/>
        <v/>
      </c>
      <c r="BE195" s="87">
        <f t="shared" si="169"/>
        <v>0</v>
      </c>
      <c r="BF195" s="93" t="str">
        <f>IF(OR($E195="",$G195=""),"",IF(AND($E$3=1),'Marks Entry 1st'!AG194,IF(AND($E$3=2),'Marks Entry 2nd'!AG194,IF(AND($E$3=3),'Marks Entry 3rd'!AG194,IF(AND($E$3=4),'Marks Entry 4th'!AG194,"")))))</f>
        <v/>
      </c>
      <c r="BG195" s="93" t="str">
        <f>IF(OR($E195="",$G195=""),"",IF(AND($E$3=1),'Marks Entry 1st'!AH194,IF(AND($E$3=2),'Marks Entry 2nd'!AH194,IF(AND($E$3=3),'Marks Entry 3rd'!AH194,IF(AND($E$3=4),'Marks Entry 4th'!AH194,"")))))</f>
        <v/>
      </c>
      <c r="BH195" s="93" t="str">
        <f>IF(OR($E195="",$G195=""),"",IF(AND($E$3=1),'Marks Entry 1st'!AI194,IF(AND($E$3=2),'Marks Entry 2nd'!AI194,IF(AND($E$3=3),'Marks Entry 3rd'!AI194,IF(AND($E$3=4),'Marks Entry 4th'!AI194,"")))))</f>
        <v/>
      </c>
      <c r="BI195" s="92" t="str">
        <f t="shared" si="170"/>
        <v/>
      </c>
      <c r="BJ195" s="87" t="str">
        <f t="shared" si="171"/>
        <v/>
      </c>
      <c r="BK195" s="144">
        <f t="shared" si="172"/>
        <v>0</v>
      </c>
      <c r="BL195" s="144" t="str">
        <f t="shared" si="173"/>
        <v/>
      </c>
      <c r="BM195" s="144" t="str">
        <f t="shared" si="136"/>
        <v/>
      </c>
      <c r="BN195" s="144" t="str">
        <f t="shared" si="174"/>
        <v/>
      </c>
      <c r="BO195" s="144" t="str">
        <f t="shared" si="137"/>
        <v/>
      </c>
      <c r="BP195" s="148" t="str">
        <f t="shared" si="138"/>
        <v/>
      </c>
      <c r="BQ195" s="180" t="str">
        <f>IF(OR($E195="",$G195=""),"",IF(AND($E$3=1),'Marks Entry 1st'!AJ194,IF(AND($E$3=2),'Marks Entry 2nd'!AJ194,IF(AND($E$3=3),'Marks Entry 3rd'!AJ194,IF(AND($E$3=4),'Marks Entry 4th'!AJ194,"")))))</f>
        <v/>
      </c>
      <c r="BR195" s="180" t="str">
        <f>IF(OR($E195="",$G195=""),"",IF(AND($E$3=1),'Marks Entry 1st'!AK194,IF(AND($E$3=2),'Marks Entry 2nd'!AK194,IF(AND($E$3=3),'Marks Entry 3rd'!AK194,IF(AND($E$3=4),'Marks Entry 4th'!AK194,"")))))</f>
        <v/>
      </c>
      <c r="BS195" s="87" t="str">
        <f t="shared" si="175"/>
        <v/>
      </c>
      <c r="BT195" s="180" t="str">
        <f>IF(OR($E195="",$G195=""),"",IF(AND($E$3=1),'Marks Entry 1st'!AL194,IF(AND($E$3=2),'Marks Entry 2nd'!AL194,IF(AND($E$3=3),'Marks Entry 3rd'!AL194,IF(AND($E$3=4),'Marks Entry 4th'!AL194,"")))))</f>
        <v/>
      </c>
      <c r="BU195" s="180" t="str">
        <f>IF(OR($E195="",$G195=""),"",IF(AND($E$3=1),'Marks Entry 1st'!AM194,IF(AND($E$3=2),'Marks Entry 2nd'!AM194,IF(AND($E$3=3),'Marks Entry 3rd'!AM194,IF(AND($E$3=4),'Marks Entry 4th'!AM194,"")))))</f>
        <v/>
      </c>
      <c r="BV195" s="180" t="str">
        <f>IF(OR($E195="",$G195=""),"",IF(AND($E$3=1),'Marks Entry 1st'!AN194,IF(AND($E$3=2),'Marks Entry 2nd'!AN194,IF(AND($E$3=3),'Marks Entry 3rd'!AN194,IF(AND($E$3=4),'Marks Entry 4th'!AN194,"")))))</f>
        <v/>
      </c>
      <c r="BW195" s="91" t="str">
        <f t="shared" si="176"/>
        <v/>
      </c>
      <c r="BX195" s="87">
        <f t="shared" si="177"/>
        <v>0</v>
      </c>
      <c r="BY195" s="93" t="str">
        <f>IF(OR($E195="",$G195=""),"",IF(AND($E$3=1),'Marks Entry 1st'!AO194,IF(AND($E$3=2),'Marks Entry 2nd'!AO194,IF(AND($E$3=3),'Marks Entry 3rd'!AO194,IF(AND($E$3=4),'Marks Entry 4th'!AO194,"")))))</f>
        <v/>
      </c>
      <c r="BZ195" s="93" t="str">
        <f>IF(OR($E195="",$G195=""),"",IF(AND($E$3=1),'Marks Entry 1st'!AP194,IF(AND($E$3=2),'Marks Entry 2nd'!AP194,IF(AND($E$3=3),'Marks Entry 3rd'!AP194,IF(AND($E$3=4),'Marks Entry 4th'!AP194,"")))))</f>
        <v/>
      </c>
      <c r="CA195" s="93" t="str">
        <f>IF(OR($E195="",$G195=""),"",IF(AND($E$3=1),'Marks Entry 1st'!AQ194,IF(AND($E$3=2),'Marks Entry 2nd'!AQ194,IF(AND($E$3=3),'Marks Entry 3rd'!AQ194,IF(AND($E$3=4),'Marks Entry 4th'!AQ194,"")))))</f>
        <v/>
      </c>
      <c r="CB195" s="92" t="str">
        <f t="shared" si="178"/>
        <v/>
      </c>
      <c r="CC195" s="87" t="str">
        <f t="shared" si="179"/>
        <v/>
      </c>
      <c r="CD195" s="144">
        <f t="shared" si="180"/>
        <v>0</v>
      </c>
      <c r="CE195" s="144" t="str">
        <f t="shared" si="181"/>
        <v/>
      </c>
      <c r="CF195" s="144" t="str">
        <f t="shared" si="139"/>
        <v/>
      </c>
      <c r="CG195" s="144" t="str">
        <f t="shared" si="182"/>
        <v/>
      </c>
      <c r="CH195" s="144" t="str">
        <f t="shared" si="140"/>
        <v/>
      </c>
      <c r="CI195" s="148" t="str">
        <f t="shared" si="141"/>
        <v/>
      </c>
      <c r="CJ195" s="380" t="str">
        <f>IF(OR($E195="",$G195=""),"",IF(AND($E$3=1),'Marks Entry 1st'!AR194,IF(AND($E$3=2),'Marks Entry 2nd'!AR194,IF(AND($E$3=3),'Marks Entry 3rd'!AR194,IF(AND($E$3=4),'Marks Entry 4th'!AR194,"")))))</f>
        <v/>
      </c>
      <c r="CK195" s="380" t="str">
        <f>IF(OR($E195="",$G195=""),"",IF(AND($E$3=1),'Marks Entry 1st'!AS194,IF(AND($E$3=2),'Marks Entry 2nd'!AS194,IF(AND($E$3=3),'Marks Entry 3rd'!AS194,IF(AND($E$3=4),'Marks Entry 4th'!AS194,"")))))</f>
        <v/>
      </c>
      <c r="CL195" s="380" t="str">
        <f>IF(OR($E195="",$G195=""),"",IF(AND($E$3=1),'Marks Entry 1st'!AT194,IF(AND($E$3=2),'Marks Entry 2nd'!AT194,IF(AND($E$3=3),'Marks Entry 3rd'!AT194,IF(AND($E$3=4),'Marks Entry 4th'!AT194,"")))))</f>
        <v/>
      </c>
      <c r="CM195" s="181" t="str">
        <f t="shared" si="183"/>
        <v/>
      </c>
      <c r="CN195" s="182">
        <f t="shared" si="184"/>
        <v>0</v>
      </c>
      <c r="CO195" s="182" t="str">
        <f t="shared" si="185"/>
        <v/>
      </c>
      <c r="CP195" s="182" t="str">
        <f t="shared" si="186"/>
        <v/>
      </c>
      <c r="CQ195" s="147" t="str">
        <f t="shared" si="142"/>
        <v/>
      </c>
      <c r="CR195" s="380" t="str">
        <f>IF(OR($E195="",$G195=""),"",IF(AND($E$3=1),'Marks Entry 1st'!AU194,IF(AND($E$3=2),'Marks Entry 2nd'!AU194,IF(AND($E$3=3),'Marks Entry 3rd'!AU194,IF(AND($E$3=4),'Marks Entry 4th'!AU194,"")))))</f>
        <v/>
      </c>
      <c r="CS195" s="380" t="str">
        <f>IF(OR($E195="",$G195=""),"",IF(AND($E$3=1),'Marks Entry 1st'!AV194,IF(AND($E$3=2),'Marks Entry 2nd'!AV194,IF(AND($E$3=3),'Marks Entry 3rd'!AV194,IF(AND($E$3=4),'Marks Entry 4th'!AV194,"")))))</f>
        <v/>
      </c>
      <c r="CT195" s="380" t="str">
        <f>IF(OR($E195="",$G195=""),"",IF(AND($E$3=1),'Marks Entry 1st'!AW194,IF(AND($E$3=2),'Marks Entry 2nd'!AW194,IF(AND($E$3=3),'Marks Entry 3rd'!AW194,IF(AND($E$3=4),'Marks Entry 4th'!AW194,"")))))</f>
        <v/>
      </c>
      <c r="CU195" s="181" t="str">
        <f t="shared" si="187"/>
        <v/>
      </c>
      <c r="CV195" s="182">
        <f t="shared" si="188"/>
        <v>0</v>
      </c>
      <c r="CW195" s="182" t="str">
        <f t="shared" si="189"/>
        <v/>
      </c>
      <c r="CX195" s="182" t="str">
        <f t="shared" si="190"/>
        <v/>
      </c>
      <c r="CY195" s="147" t="str">
        <f t="shared" si="143"/>
        <v/>
      </c>
      <c r="CZ195" s="380" t="str">
        <f>IF(OR($E195="",$G195=""),"",IF(AND($E$3=1),'Marks Entry 1st'!AX194,IF(AND($E$3=2),'Marks Entry 2nd'!AX194,IF(AND($E$3=3),'Marks Entry 3rd'!AX194,IF(AND($E$3=4),'Marks Entry 4th'!AX194,"")))))</f>
        <v/>
      </c>
      <c r="DA195" s="380" t="str">
        <f>IF(OR($E195="",$G195=""),"",IF(AND($E$3=1),'Marks Entry 1st'!AY194,IF(AND($E$3=2),'Marks Entry 2nd'!AY194,IF(AND($E$3=3),'Marks Entry 3rd'!AY194,IF(AND($E$3=4),'Marks Entry 4th'!AY194,"")))))</f>
        <v/>
      </c>
      <c r="DB195" s="380" t="str">
        <f>IF(OR($E195="",$G195=""),"",IF(AND($E$3=1),'Marks Entry 1st'!AZ194,IF(AND($E$3=2),'Marks Entry 2nd'!AZ194,IF(AND($E$3=3),'Marks Entry 3rd'!AZ194,IF(AND($E$3=4),'Marks Entry 4th'!AZ194,"")))))</f>
        <v/>
      </c>
      <c r="DC195" s="181" t="str">
        <f t="shared" si="191"/>
        <v/>
      </c>
      <c r="DD195" s="182">
        <f t="shared" si="192"/>
        <v>0</v>
      </c>
      <c r="DE195" s="182" t="str">
        <f t="shared" si="193"/>
        <v/>
      </c>
      <c r="DF195" s="182" t="str">
        <f t="shared" si="194"/>
        <v/>
      </c>
      <c r="DG195" s="147" t="str">
        <f t="shared" si="144"/>
        <v/>
      </c>
      <c r="DH195" s="104" t="str">
        <f t="shared" si="145"/>
        <v/>
      </c>
      <c r="DI195" s="105" t="str">
        <f t="shared" si="146"/>
        <v/>
      </c>
      <c r="DJ195" s="111" t="str">
        <f t="shared" si="147"/>
        <v/>
      </c>
      <c r="DK195" s="112" t="str">
        <f t="shared" si="148"/>
        <v/>
      </c>
      <c r="DL195" s="386" t="str">
        <f t="shared" si="149"/>
        <v/>
      </c>
      <c r="DM195" s="72" t="str">
        <f>IF(OR($E195="",$G195=""),"",IF(AND($E$3=1),'Marks Entry 1st'!BA194,IF(AND($E$3=2),'Marks Entry 2nd'!BA194,IF(AND($E$3=3),'Marks Entry 3rd'!BA194,IF(AND($E$3=4),'Marks Entry 4th'!BA194,"")))))</f>
        <v/>
      </c>
      <c r="DN195" s="72" t="str">
        <f>IF(OR($E195="",$G195=""),"",IF(AND($E$3=1),'Marks Entry 1st'!BB194,IF(AND($E$3=2),'Marks Entry 2nd'!BB194,IF(AND($E$3=3),'Marks Entry 3rd'!BB194,IF(AND($E$3=4),'Marks Entry 4th'!BB194,"")))))</f>
        <v/>
      </c>
      <c r="DO195" s="328" t="str">
        <f t="shared" si="150"/>
        <v/>
      </c>
      <c r="DP195" s="73"/>
      <c r="DW195" s="75">
        <f>IF(AND($E$3=1),'Marks Entry 1st'!I194,IF(AND($E$3=2),'Marks Entry 2nd'!I194,IF(AND($E$3=3),'Marks Entry 3rd'!I194,IF(AND($E$3=4),'Marks Entry 4th'!I194,""))))</f>
        <v>0</v>
      </c>
    </row>
    <row r="196" spans="1:127" ht="18.899999999999999" customHeight="1">
      <c r="A196" s="94">
        <v>189</v>
      </c>
      <c r="B196" s="94" t="str">
        <f>IF(OR(DW196=0,DW196=""),"",IF(AND($E$3=1),'Marks Entry 1st'!I195,IF(AND($E$3=2),'Marks Entry 2nd'!I195,IF(AND($E$3=3),'Marks Entry 3rd'!I195,IF(AND($E$3=4),'Marks Entry 4th'!I195,"")))))</f>
        <v/>
      </c>
      <c r="C196" s="95" t="str">
        <f>IF(OR(B196=0,B196=""),"",IF(AND($E$3=1),'Marks Entry 1st'!B195,IF(AND($E$3=2),'Marks Entry 2nd'!B195,IF(AND($E$3=3),'Marks Entry 3rd'!B195,IF(AND($E$3=4),'Marks Entry 4th'!B195,"")))))</f>
        <v/>
      </c>
      <c r="D196" s="95" t="str">
        <f>IF(OR(B196=0,B196=""),"",IF(AND($E$3=1),'Marks Entry 1st'!C195,IF(AND($E$3=2),'Marks Entry 2nd'!C195,IF(AND($E$3=3),'Marks Entry 3rd'!C195,IF(AND($E$3=4),'Marks Entry 4th'!C195,"")))))</f>
        <v/>
      </c>
      <c r="E196" s="96" t="str">
        <f>IF(OR(B196=0,B196=""),"",IF(AND($E$3=1),'Marks Entry 1st'!E195,IF(AND($E$3=2),'Marks Entry 2nd'!E195,IF(AND($E$3=3),'Marks Entry 3rd'!E195,IF(AND($E$3=4),'Marks Entry 4th'!E195,"")))))</f>
        <v/>
      </c>
      <c r="F196" s="95" t="str">
        <f>IF(OR(B196=0,B196=""),"",IF(AND($E$3=1),'Marks Entry 1st'!D195,IF(AND($E$3=2),'Marks Entry 2nd'!D195,IF(AND($E$3=3),'Marks Entry 3rd'!D195,IF(AND($E$3=4),'Marks Entry 4th'!D195,"")))))</f>
        <v/>
      </c>
      <c r="G196" s="90" t="str">
        <f>IF(OR(B196=0,B196=""),"",IF(AND($E$3=1),'Marks Entry 1st'!F195,IF(AND($E$3=2),'Marks Entry 2nd'!F195,IF(AND($E$3=3),'Marks Entry 3rd'!F195,IF(AND($E$3=4),'Marks Entry 4th'!F195,"")))))</f>
        <v/>
      </c>
      <c r="H196" s="90" t="str">
        <f>IF(OR(B196=0,B196=""),"",IF(AND($E$3=1),'Marks Entry 1st'!G195,IF(AND($E$3=2),'Marks Entry 2nd'!G195,IF(AND($E$3=3),'Marks Entry 3rd'!G195,IF(AND($E$3=4),'Marks Entry 4th'!G195,"")))))</f>
        <v/>
      </c>
      <c r="I196" s="90" t="str">
        <f>IF(OR(B196=0,B196=""),"",IF(AND($E$3=1),'Marks Entry 1st'!H195,IF(AND($E$3=2),'Marks Entry 2nd'!H195,IF(AND($E$3=3),'Marks Entry 3rd'!H195,IF(AND($E$3=4),'Marks Entry 4th'!H195,"")))))</f>
        <v/>
      </c>
      <c r="J196" s="379" t="str">
        <f>IF(OR(B196=0,B196=""),"",IF(AND($E$3=1),'Marks Entry 1st'!J195,IF(AND($E$3=2),'Marks Entry 2nd'!J195,IF(AND($E$3=3),'Marks Entry 3rd'!J195,IF(AND($E$3=4),'Marks Entry 4th'!J195,"")))))</f>
        <v/>
      </c>
      <c r="K196" s="379" t="str">
        <f>IF(OR(B196=0,B196=""),"",IF(AND($E$3=1),'Marks Entry 1st'!K195,IF(AND($E$3=2),'Marks Entry 2nd'!K195,IF(AND($E$3=3),'Marks Entry 3rd'!K195,IF(AND($E$3=4),'Marks Entry 4th'!K195,"")))))</f>
        <v/>
      </c>
      <c r="L196" s="180" t="str">
        <f>IF(OR($E196="",$G196=""),"",IF(AND($E$3=1),'Marks Entry 1st'!L195,IF(AND($E$3=2),'Marks Entry 2nd'!L195,IF(AND($E$3=3),'Marks Entry 3rd'!L195,IF(AND($E$3=4),'Marks Entry 4th'!L195,"")))))</f>
        <v/>
      </c>
      <c r="M196" s="180" t="str">
        <f>IF(OR($E196="",$G196=""),"",IF(AND($E$3=1),'Marks Entry 1st'!M195,IF(AND($E$3=2),'Marks Entry 2nd'!M195,IF(AND($E$3=3),'Marks Entry 3rd'!M195,IF(AND($E$3=4),'Marks Entry 4th'!M195,"")))))</f>
        <v/>
      </c>
      <c r="N196" s="87" t="str">
        <f t="shared" si="151"/>
        <v/>
      </c>
      <c r="O196" s="180" t="str">
        <f>IF(OR($E196="",$G196=""),"",IF(AND($E$3=1),'Marks Entry 1st'!N195,IF(AND($E$3=2),'Marks Entry 2nd'!N195,IF(AND($E$3=3),'Marks Entry 3rd'!N195,IF(AND($E$3=4),'Marks Entry 4th'!N195,"")))))</f>
        <v/>
      </c>
      <c r="P196" s="180" t="str">
        <f>IF(OR($E196="",$G196=""),"",IF(AND($E$3=1),'Marks Entry 1st'!O195,IF(AND($E$3=2),'Marks Entry 2nd'!O195,IF(AND($E$3=3),'Marks Entry 3rd'!O195,IF(AND($E$3=4),'Marks Entry 4th'!O195,"")))))</f>
        <v/>
      </c>
      <c r="Q196" s="180" t="str">
        <f>IF(OR($E196="",$G196=""),"",IF(AND($E$3=1),'Marks Entry 1st'!P195,IF(AND($E$3=2),'Marks Entry 2nd'!P195,IF(AND($E$3=3),'Marks Entry 3rd'!P195,IF(AND($E$3=4),'Marks Entry 4th'!P195,"")))))</f>
        <v/>
      </c>
      <c r="R196" s="91" t="str">
        <f t="shared" si="152"/>
        <v/>
      </c>
      <c r="S196" s="87">
        <f t="shared" si="153"/>
        <v>0</v>
      </c>
      <c r="T196" s="93" t="str">
        <f>IF(OR($E196="",$G196=""),"",IF(AND($E$3=1),'Marks Entry 1st'!Q195,IF(AND($E$3=2),'Marks Entry 2nd'!Q195,IF(AND($E$3=3),'Marks Entry 3rd'!Q195,IF(AND($E$3=4),'Marks Entry 4th'!Q195,"")))))</f>
        <v/>
      </c>
      <c r="U196" s="93" t="str">
        <f>IF(OR($E196="",$G196=""),"",IF(AND($E$3=1),'Marks Entry 1st'!R195,IF(AND($E$3=2),'Marks Entry 2nd'!R195,IF(AND($E$3=3),'Marks Entry 3rd'!R195,IF(AND($E$3=4),'Marks Entry 4th'!R195,"")))))</f>
        <v/>
      </c>
      <c r="V196" s="93" t="str">
        <f>IF(OR($E196="",$G196=""),"",IF(AND($E$3=1),'Marks Entry 1st'!S195,IF(AND($E$3=2),'Marks Entry 2nd'!S195,IF(AND($E$3=3),'Marks Entry 3rd'!S195,IF(AND($E$3=4),'Marks Entry 4th'!S195,"")))))</f>
        <v/>
      </c>
      <c r="W196" s="92" t="str">
        <f t="shared" si="154"/>
        <v/>
      </c>
      <c r="X196" s="87" t="str">
        <f t="shared" si="155"/>
        <v/>
      </c>
      <c r="Y196" s="144">
        <f t="shared" si="156"/>
        <v>0</v>
      </c>
      <c r="Z196" s="144" t="str">
        <f t="shared" si="157"/>
        <v/>
      </c>
      <c r="AA196" s="144" t="str">
        <f t="shared" si="130"/>
        <v/>
      </c>
      <c r="AB196" s="144" t="str">
        <f t="shared" si="158"/>
        <v/>
      </c>
      <c r="AC196" s="144" t="str">
        <f t="shared" si="131"/>
        <v/>
      </c>
      <c r="AD196" s="148" t="str">
        <f t="shared" si="132"/>
        <v/>
      </c>
      <c r="AE196" s="180" t="str">
        <f>IF(OR($E196="",$G196=""),"",IF(AND($E$3=1),'Marks Entry 1st'!T195,IF(AND($E$3=2),'Marks Entry 2nd'!T195,IF(AND($E$3=3),'Marks Entry 3rd'!T195,IF(AND($E$3=4),'Marks Entry 4th'!T195,"")))))</f>
        <v/>
      </c>
      <c r="AF196" s="180" t="str">
        <f>IF(OR($E196="",$G196=""),"",IF(AND($E$3=1),'Marks Entry 1st'!U195,IF(AND($E$3=2),'Marks Entry 2nd'!U195,IF(AND($E$3=3),'Marks Entry 3rd'!U195,IF(AND($E$3=4),'Marks Entry 4th'!U195,"")))))</f>
        <v/>
      </c>
      <c r="AG196" s="87" t="str">
        <f t="shared" si="159"/>
        <v/>
      </c>
      <c r="AH196" s="180" t="str">
        <f>IF(OR($E196="",$G196=""),"",IF(AND($E$3=1),'Marks Entry 1st'!V195,IF(AND($E$3=2),'Marks Entry 2nd'!V195,IF(AND($E$3=3),'Marks Entry 3rd'!V195,IF(AND($E$3=4),'Marks Entry 4th'!V195,"")))))</f>
        <v/>
      </c>
      <c r="AI196" s="180" t="str">
        <f>IF(OR($E196="",$G196=""),"",IF(AND($E$3=1),'Marks Entry 1st'!W195,IF(AND($E$3=2),'Marks Entry 2nd'!W195,IF(AND($E$3=3),'Marks Entry 3rd'!W195,IF(AND($E$3=4),'Marks Entry 4th'!W195,"")))))</f>
        <v/>
      </c>
      <c r="AJ196" s="180" t="str">
        <f>IF(OR($E196="",$G196=""),"",IF(AND($E$3=1),'Marks Entry 1st'!X195,IF(AND($E$3=2),'Marks Entry 2nd'!X195,IF(AND($E$3=3),'Marks Entry 3rd'!X195,IF(AND($E$3=4),'Marks Entry 4th'!X195,"")))))</f>
        <v/>
      </c>
      <c r="AK196" s="91" t="str">
        <f t="shared" si="160"/>
        <v/>
      </c>
      <c r="AL196" s="87">
        <f t="shared" si="161"/>
        <v>0</v>
      </c>
      <c r="AM196" s="93" t="str">
        <f>IF(OR($E196="",$G196=""),"",IF(AND($E$3=1),'Marks Entry 1st'!Y195,IF(AND($E$3=2),'Marks Entry 2nd'!Y195,IF(AND($E$3=3),'Marks Entry 3rd'!Y195,IF(AND($E$3=4),'Marks Entry 4th'!Y195,"")))))</f>
        <v/>
      </c>
      <c r="AN196" s="93" t="str">
        <f>IF(OR($E196="",$G196=""),"",IF(AND($E$3=1),'Marks Entry 1st'!Z195,IF(AND($E$3=2),'Marks Entry 2nd'!Z195,IF(AND($E$3=3),'Marks Entry 3rd'!Z195,IF(AND($E$3=4),'Marks Entry 4th'!Z195,"")))))</f>
        <v/>
      </c>
      <c r="AO196" s="93" t="str">
        <f>IF(OR($E196="",$G196=""),"",IF(AND($E$3=1),'Marks Entry 1st'!AA195,IF(AND($E$3=2),'Marks Entry 2nd'!AA195,IF(AND($E$3=3),'Marks Entry 3rd'!AA195,IF(AND($E$3=4),'Marks Entry 4th'!AA195,"")))))</f>
        <v/>
      </c>
      <c r="AP196" s="92" t="str">
        <f t="shared" si="162"/>
        <v/>
      </c>
      <c r="AQ196" s="87" t="str">
        <f t="shared" si="163"/>
        <v/>
      </c>
      <c r="AR196" s="144">
        <f t="shared" si="164"/>
        <v>0</v>
      </c>
      <c r="AS196" s="144" t="str">
        <f t="shared" si="165"/>
        <v/>
      </c>
      <c r="AT196" s="144" t="str">
        <f t="shared" si="133"/>
        <v/>
      </c>
      <c r="AU196" s="144" t="str">
        <f t="shared" si="166"/>
        <v/>
      </c>
      <c r="AV196" s="144" t="str">
        <f t="shared" si="134"/>
        <v/>
      </c>
      <c r="AW196" s="148" t="str">
        <f t="shared" si="135"/>
        <v/>
      </c>
      <c r="AX196" s="180" t="str">
        <f>IF(OR($E196="",$G196=""),"",IF(AND($E$3=1),'Marks Entry 1st'!AB195,IF(AND($E$3=2),'Marks Entry 2nd'!AB195,IF(AND($E$3=3),'Marks Entry 3rd'!AB195,IF(AND($E$3=4),'Marks Entry 4th'!AB195,"")))))</f>
        <v/>
      </c>
      <c r="AY196" s="180" t="str">
        <f>IF(OR($E196="",$G196=""),"",IF(AND($E$3=1),'Marks Entry 1st'!AC195,IF(AND($E$3=2),'Marks Entry 2nd'!AC195,IF(AND($E$3=3),'Marks Entry 3rd'!AC195,IF(AND($E$3=4),'Marks Entry 4th'!AC195,"")))))</f>
        <v/>
      </c>
      <c r="AZ196" s="87" t="str">
        <f t="shared" si="167"/>
        <v/>
      </c>
      <c r="BA196" s="180" t="str">
        <f>IF(OR($E196="",$G196=""),"",IF(AND($E$3=1),'Marks Entry 1st'!AD195,IF(AND($E$3=2),'Marks Entry 2nd'!AD195,IF(AND($E$3=3),'Marks Entry 3rd'!AD195,IF(AND($E$3=4),'Marks Entry 4th'!AD195,"")))))</f>
        <v/>
      </c>
      <c r="BB196" s="180" t="str">
        <f>IF(OR($E196="",$G196=""),"",IF(AND($E$3=1),'Marks Entry 1st'!AE195,IF(AND($E$3=2),'Marks Entry 2nd'!AE195,IF(AND($E$3=3),'Marks Entry 3rd'!AE195,IF(AND($E$3=4),'Marks Entry 4th'!AE195,"")))))</f>
        <v/>
      </c>
      <c r="BC196" s="180" t="str">
        <f>IF(OR($E196="",$G196=""),"",IF(AND($E$3=1),'Marks Entry 1st'!AF195,IF(AND($E$3=2),'Marks Entry 2nd'!AF195,IF(AND($E$3=3),'Marks Entry 3rd'!AF195,IF(AND($E$3=4),'Marks Entry 4th'!AF195,"")))))</f>
        <v/>
      </c>
      <c r="BD196" s="91" t="str">
        <f t="shared" si="168"/>
        <v/>
      </c>
      <c r="BE196" s="87">
        <f t="shared" si="169"/>
        <v>0</v>
      </c>
      <c r="BF196" s="93" t="str">
        <f>IF(OR($E196="",$G196=""),"",IF(AND($E$3=1),'Marks Entry 1st'!AG195,IF(AND($E$3=2),'Marks Entry 2nd'!AG195,IF(AND($E$3=3),'Marks Entry 3rd'!AG195,IF(AND($E$3=4),'Marks Entry 4th'!AG195,"")))))</f>
        <v/>
      </c>
      <c r="BG196" s="93" t="str">
        <f>IF(OR($E196="",$G196=""),"",IF(AND($E$3=1),'Marks Entry 1st'!AH195,IF(AND($E$3=2),'Marks Entry 2nd'!AH195,IF(AND($E$3=3),'Marks Entry 3rd'!AH195,IF(AND($E$3=4),'Marks Entry 4th'!AH195,"")))))</f>
        <v/>
      </c>
      <c r="BH196" s="93" t="str">
        <f>IF(OR($E196="",$G196=""),"",IF(AND($E$3=1),'Marks Entry 1st'!AI195,IF(AND($E$3=2),'Marks Entry 2nd'!AI195,IF(AND($E$3=3),'Marks Entry 3rd'!AI195,IF(AND($E$3=4),'Marks Entry 4th'!AI195,"")))))</f>
        <v/>
      </c>
      <c r="BI196" s="92" t="str">
        <f t="shared" si="170"/>
        <v/>
      </c>
      <c r="BJ196" s="87" t="str">
        <f t="shared" si="171"/>
        <v/>
      </c>
      <c r="BK196" s="144">
        <f t="shared" si="172"/>
        <v>0</v>
      </c>
      <c r="BL196" s="144" t="str">
        <f t="shared" si="173"/>
        <v/>
      </c>
      <c r="BM196" s="144" t="str">
        <f t="shared" si="136"/>
        <v/>
      </c>
      <c r="BN196" s="144" t="str">
        <f t="shared" si="174"/>
        <v/>
      </c>
      <c r="BO196" s="144" t="str">
        <f t="shared" si="137"/>
        <v/>
      </c>
      <c r="BP196" s="148" t="str">
        <f t="shared" si="138"/>
        <v/>
      </c>
      <c r="BQ196" s="180" t="str">
        <f>IF(OR($E196="",$G196=""),"",IF(AND($E$3=1),'Marks Entry 1st'!AJ195,IF(AND($E$3=2),'Marks Entry 2nd'!AJ195,IF(AND($E$3=3),'Marks Entry 3rd'!AJ195,IF(AND($E$3=4),'Marks Entry 4th'!AJ195,"")))))</f>
        <v/>
      </c>
      <c r="BR196" s="180" t="str">
        <f>IF(OR($E196="",$G196=""),"",IF(AND($E$3=1),'Marks Entry 1st'!AK195,IF(AND($E$3=2),'Marks Entry 2nd'!AK195,IF(AND($E$3=3),'Marks Entry 3rd'!AK195,IF(AND($E$3=4),'Marks Entry 4th'!AK195,"")))))</f>
        <v/>
      </c>
      <c r="BS196" s="87" t="str">
        <f t="shared" si="175"/>
        <v/>
      </c>
      <c r="BT196" s="180" t="str">
        <f>IF(OR($E196="",$G196=""),"",IF(AND($E$3=1),'Marks Entry 1st'!AL195,IF(AND($E$3=2),'Marks Entry 2nd'!AL195,IF(AND($E$3=3),'Marks Entry 3rd'!AL195,IF(AND($E$3=4),'Marks Entry 4th'!AL195,"")))))</f>
        <v/>
      </c>
      <c r="BU196" s="180" t="str">
        <f>IF(OR($E196="",$G196=""),"",IF(AND($E$3=1),'Marks Entry 1st'!AM195,IF(AND($E$3=2),'Marks Entry 2nd'!AM195,IF(AND($E$3=3),'Marks Entry 3rd'!AM195,IF(AND($E$3=4),'Marks Entry 4th'!AM195,"")))))</f>
        <v/>
      </c>
      <c r="BV196" s="180" t="str">
        <f>IF(OR($E196="",$G196=""),"",IF(AND($E$3=1),'Marks Entry 1st'!AN195,IF(AND($E$3=2),'Marks Entry 2nd'!AN195,IF(AND($E$3=3),'Marks Entry 3rd'!AN195,IF(AND($E$3=4),'Marks Entry 4th'!AN195,"")))))</f>
        <v/>
      </c>
      <c r="BW196" s="91" t="str">
        <f t="shared" si="176"/>
        <v/>
      </c>
      <c r="BX196" s="87">
        <f t="shared" si="177"/>
        <v>0</v>
      </c>
      <c r="BY196" s="93" t="str">
        <f>IF(OR($E196="",$G196=""),"",IF(AND($E$3=1),'Marks Entry 1st'!AO195,IF(AND($E$3=2),'Marks Entry 2nd'!AO195,IF(AND($E$3=3),'Marks Entry 3rd'!AO195,IF(AND($E$3=4),'Marks Entry 4th'!AO195,"")))))</f>
        <v/>
      </c>
      <c r="BZ196" s="93" t="str">
        <f>IF(OR($E196="",$G196=""),"",IF(AND($E$3=1),'Marks Entry 1st'!AP195,IF(AND($E$3=2),'Marks Entry 2nd'!AP195,IF(AND($E$3=3),'Marks Entry 3rd'!AP195,IF(AND($E$3=4),'Marks Entry 4th'!AP195,"")))))</f>
        <v/>
      </c>
      <c r="CA196" s="93" t="str">
        <f>IF(OR($E196="",$G196=""),"",IF(AND($E$3=1),'Marks Entry 1st'!AQ195,IF(AND($E$3=2),'Marks Entry 2nd'!AQ195,IF(AND($E$3=3),'Marks Entry 3rd'!AQ195,IF(AND($E$3=4),'Marks Entry 4th'!AQ195,"")))))</f>
        <v/>
      </c>
      <c r="CB196" s="92" t="str">
        <f t="shared" si="178"/>
        <v/>
      </c>
      <c r="CC196" s="87" t="str">
        <f t="shared" si="179"/>
        <v/>
      </c>
      <c r="CD196" s="144">
        <f t="shared" si="180"/>
        <v>0</v>
      </c>
      <c r="CE196" s="144" t="str">
        <f t="shared" si="181"/>
        <v/>
      </c>
      <c r="CF196" s="144" t="str">
        <f t="shared" si="139"/>
        <v/>
      </c>
      <c r="CG196" s="144" t="str">
        <f t="shared" si="182"/>
        <v/>
      </c>
      <c r="CH196" s="144" t="str">
        <f t="shared" si="140"/>
        <v/>
      </c>
      <c r="CI196" s="148" t="str">
        <f t="shared" si="141"/>
        <v/>
      </c>
      <c r="CJ196" s="380" t="str">
        <f>IF(OR($E196="",$G196=""),"",IF(AND($E$3=1),'Marks Entry 1st'!AR195,IF(AND($E$3=2),'Marks Entry 2nd'!AR195,IF(AND($E$3=3),'Marks Entry 3rd'!AR195,IF(AND($E$3=4),'Marks Entry 4th'!AR195,"")))))</f>
        <v/>
      </c>
      <c r="CK196" s="380" t="str">
        <f>IF(OR($E196="",$G196=""),"",IF(AND($E$3=1),'Marks Entry 1st'!AS195,IF(AND($E$3=2),'Marks Entry 2nd'!AS195,IF(AND($E$3=3),'Marks Entry 3rd'!AS195,IF(AND($E$3=4),'Marks Entry 4th'!AS195,"")))))</f>
        <v/>
      </c>
      <c r="CL196" s="380" t="str">
        <f>IF(OR($E196="",$G196=""),"",IF(AND($E$3=1),'Marks Entry 1st'!AT195,IF(AND($E$3=2),'Marks Entry 2nd'!AT195,IF(AND($E$3=3),'Marks Entry 3rd'!AT195,IF(AND($E$3=4),'Marks Entry 4th'!AT195,"")))))</f>
        <v/>
      </c>
      <c r="CM196" s="181" t="str">
        <f t="shared" si="183"/>
        <v/>
      </c>
      <c r="CN196" s="182">
        <f t="shared" si="184"/>
        <v>0</v>
      </c>
      <c r="CO196" s="182" t="str">
        <f t="shared" si="185"/>
        <v/>
      </c>
      <c r="CP196" s="182" t="str">
        <f t="shared" si="186"/>
        <v/>
      </c>
      <c r="CQ196" s="147" t="str">
        <f t="shared" si="142"/>
        <v/>
      </c>
      <c r="CR196" s="380" t="str">
        <f>IF(OR($E196="",$G196=""),"",IF(AND($E$3=1),'Marks Entry 1st'!AU195,IF(AND($E$3=2),'Marks Entry 2nd'!AU195,IF(AND($E$3=3),'Marks Entry 3rd'!AU195,IF(AND($E$3=4),'Marks Entry 4th'!AU195,"")))))</f>
        <v/>
      </c>
      <c r="CS196" s="380" t="str">
        <f>IF(OR($E196="",$G196=""),"",IF(AND($E$3=1),'Marks Entry 1st'!AV195,IF(AND($E$3=2),'Marks Entry 2nd'!AV195,IF(AND($E$3=3),'Marks Entry 3rd'!AV195,IF(AND($E$3=4),'Marks Entry 4th'!AV195,"")))))</f>
        <v/>
      </c>
      <c r="CT196" s="380" t="str">
        <f>IF(OR($E196="",$G196=""),"",IF(AND($E$3=1),'Marks Entry 1st'!AW195,IF(AND($E$3=2),'Marks Entry 2nd'!AW195,IF(AND($E$3=3),'Marks Entry 3rd'!AW195,IF(AND($E$3=4),'Marks Entry 4th'!AW195,"")))))</f>
        <v/>
      </c>
      <c r="CU196" s="181" t="str">
        <f t="shared" si="187"/>
        <v/>
      </c>
      <c r="CV196" s="182">
        <f t="shared" si="188"/>
        <v>0</v>
      </c>
      <c r="CW196" s="182" t="str">
        <f t="shared" si="189"/>
        <v/>
      </c>
      <c r="CX196" s="182" t="str">
        <f t="shared" si="190"/>
        <v/>
      </c>
      <c r="CY196" s="147" t="str">
        <f t="shared" si="143"/>
        <v/>
      </c>
      <c r="CZ196" s="380" t="str">
        <f>IF(OR($E196="",$G196=""),"",IF(AND($E$3=1),'Marks Entry 1st'!AX195,IF(AND($E$3=2),'Marks Entry 2nd'!AX195,IF(AND($E$3=3),'Marks Entry 3rd'!AX195,IF(AND($E$3=4),'Marks Entry 4th'!AX195,"")))))</f>
        <v/>
      </c>
      <c r="DA196" s="380" t="str">
        <f>IF(OR($E196="",$G196=""),"",IF(AND($E$3=1),'Marks Entry 1st'!AY195,IF(AND($E$3=2),'Marks Entry 2nd'!AY195,IF(AND($E$3=3),'Marks Entry 3rd'!AY195,IF(AND($E$3=4),'Marks Entry 4th'!AY195,"")))))</f>
        <v/>
      </c>
      <c r="DB196" s="380" t="str">
        <f>IF(OR($E196="",$G196=""),"",IF(AND($E$3=1),'Marks Entry 1st'!AZ195,IF(AND($E$3=2),'Marks Entry 2nd'!AZ195,IF(AND($E$3=3),'Marks Entry 3rd'!AZ195,IF(AND($E$3=4),'Marks Entry 4th'!AZ195,"")))))</f>
        <v/>
      </c>
      <c r="DC196" s="181" t="str">
        <f t="shared" si="191"/>
        <v/>
      </c>
      <c r="DD196" s="182">
        <f t="shared" si="192"/>
        <v>0</v>
      </c>
      <c r="DE196" s="182" t="str">
        <f t="shared" si="193"/>
        <v/>
      </c>
      <c r="DF196" s="182" t="str">
        <f t="shared" si="194"/>
        <v/>
      </c>
      <c r="DG196" s="147" t="str">
        <f t="shared" si="144"/>
        <v/>
      </c>
      <c r="DH196" s="104" t="str">
        <f t="shared" si="145"/>
        <v/>
      </c>
      <c r="DI196" s="105" t="str">
        <f t="shared" si="146"/>
        <v/>
      </c>
      <c r="DJ196" s="111" t="str">
        <f t="shared" si="147"/>
        <v/>
      </c>
      <c r="DK196" s="112" t="str">
        <f t="shared" si="148"/>
        <v/>
      </c>
      <c r="DL196" s="386" t="str">
        <f t="shared" si="149"/>
        <v/>
      </c>
      <c r="DM196" s="72" t="str">
        <f>IF(OR($E196="",$G196=""),"",IF(AND($E$3=1),'Marks Entry 1st'!BA195,IF(AND($E$3=2),'Marks Entry 2nd'!BA195,IF(AND($E$3=3),'Marks Entry 3rd'!BA195,IF(AND($E$3=4),'Marks Entry 4th'!BA195,"")))))</f>
        <v/>
      </c>
      <c r="DN196" s="72" t="str">
        <f>IF(OR($E196="",$G196=""),"",IF(AND($E$3=1),'Marks Entry 1st'!BB195,IF(AND($E$3=2),'Marks Entry 2nd'!BB195,IF(AND($E$3=3),'Marks Entry 3rd'!BB195,IF(AND($E$3=4),'Marks Entry 4th'!BB195,"")))))</f>
        <v/>
      </c>
      <c r="DO196" s="328" t="str">
        <f t="shared" si="150"/>
        <v/>
      </c>
      <c r="DP196" s="73"/>
      <c r="DW196" s="75">
        <f>IF(AND($E$3=1),'Marks Entry 1st'!I195,IF(AND($E$3=2),'Marks Entry 2nd'!I195,IF(AND($E$3=3),'Marks Entry 3rd'!I195,IF(AND($E$3=4),'Marks Entry 4th'!I195,""))))</f>
        <v>0</v>
      </c>
    </row>
    <row r="197" spans="1:127" ht="18.899999999999999" customHeight="1">
      <c r="A197" s="94">
        <v>190</v>
      </c>
      <c r="B197" s="94" t="str">
        <f>IF(OR(DW197=0,DW197=""),"",IF(AND($E$3=1),'Marks Entry 1st'!I196,IF(AND($E$3=2),'Marks Entry 2nd'!I196,IF(AND($E$3=3),'Marks Entry 3rd'!I196,IF(AND($E$3=4),'Marks Entry 4th'!I196,"")))))</f>
        <v/>
      </c>
      <c r="C197" s="95" t="str">
        <f>IF(OR(B197=0,B197=""),"",IF(AND($E$3=1),'Marks Entry 1st'!B196,IF(AND($E$3=2),'Marks Entry 2nd'!B196,IF(AND($E$3=3),'Marks Entry 3rd'!B196,IF(AND($E$3=4),'Marks Entry 4th'!B196,"")))))</f>
        <v/>
      </c>
      <c r="D197" s="95" t="str">
        <f>IF(OR(B197=0,B197=""),"",IF(AND($E$3=1),'Marks Entry 1st'!C196,IF(AND($E$3=2),'Marks Entry 2nd'!C196,IF(AND($E$3=3),'Marks Entry 3rd'!C196,IF(AND($E$3=4),'Marks Entry 4th'!C196,"")))))</f>
        <v/>
      </c>
      <c r="E197" s="96" t="str">
        <f>IF(OR(B197=0,B197=""),"",IF(AND($E$3=1),'Marks Entry 1st'!E196,IF(AND($E$3=2),'Marks Entry 2nd'!E196,IF(AND($E$3=3),'Marks Entry 3rd'!E196,IF(AND($E$3=4),'Marks Entry 4th'!E196,"")))))</f>
        <v/>
      </c>
      <c r="F197" s="95" t="str">
        <f>IF(OR(B197=0,B197=""),"",IF(AND($E$3=1),'Marks Entry 1st'!D196,IF(AND($E$3=2),'Marks Entry 2nd'!D196,IF(AND($E$3=3),'Marks Entry 3rd'!D196,IF(AND($E$3=4),'Marks Entry 4th'!D196,"")))))</f>
        <v/>
      </c>
      <c r="G197" s="90" t="str">
        <f>IF(OR(B197=0,B197=""),"",IF(AND($E$3=1),'Marks Entry 1st'!F196,IF(AND($E$3=2),'Marks Entry 2nd'!F196,IF(AND($E$3=3),'Marks Entry 3rd'!F196,IF(AND($E$3=4),'Marks Entry 4th'!F196,"")))))</f>
        <v/>
      </c>
      <c r="H197" s="90" t="str">
        <f>IF(OR(B197=0,B197=""),"",IF(AND($E$3=1),'Marks Entry 1st'!G196,IF(AND($E$3=2),'Marks Entry 2nd'!G196,IF(AND($E$3=3),'Marks Entry 3rd'!G196,IF(AND($E$3=4),'Marks Entry 4th'!G196,"")))))</f>
        <v/>
      </c>
      <c r="I197" s="90" t="str">
        <f>IF(OR(B197=0,B197=""),"",IF(AND($E$3=1),'Marks Entry 1st'!H196,IF(AND($E$3=2),'Marks Entry 2nd'!H196,IF(AND($E$3=3),'Marks Entry 3rd'!H196,IF(AND($E$3=4),'Marks Entry 4th'!H196,"")))))</f>
        <v/>
      </c>
      <c r="J197" s="379" t="str">
        <f>IF(OR(B197=0,B197=""),"",IF(AND($E$3=1),'Marks Entry 1st'!J196,IF(AND($E$3=2),'Marks Entry 2nd'!J196,IF(AND($E$3=3),'Marks Entry 3rd'!J196,IF(AND($E$3=4),'Marks Entry 4th'!J196,"")))))</f>
        <v/>
      </c>
      <c r="K197" s="379" t="str">
        <f>IF(OR(B197=0,B197=""),"",IF(AND($E$3=1),'Marks Entry 1st'!K196,IF(AND($E$3=2),'Marks Entry 2nd'!K196,IF(AND($E$3=3),'Marks Entry 3rd'!K196,IF(AND($E$3=4),'Marks Entry 4th'!K196,"")))))</f>
        <v/>
      </c>
      <c r="L197" s="180" t="str">
        <f>IF(OR($E197="",$G197=""),"",IF(AND($E$3=1),'Marks Entry 1st'!L196,IF(AND($E$3=2),'Marks Entry 2nd'!L196,IF(AND($E$3=3),'Marks Entry 3rd'!L196,IF(AND($E$3=4),'Marks Entry 4th'!L196,"")))))</f>
        <v/>
      </c>
      <c r="M197" s="180" t="str">
        <f>IF(OR($E197="",$G197=""),"",IF(AND($E$3=1),'Marks Entry 1st'!M196,IF(AND($E$3=2),'Marks Entry 2nd'!M196,IF(AND($E$3=3),'Marks Entry 3rd'!M196,IF(AND($E$3=4),'Marks Entry 4th'!M196,"")))))</f>
        <v/>
      </c>
      <c r="N197" s="87" t="str">
        <f t="shared" si="151"/>
        <v/>
      </c>
      <c r="O197" s="180" t="str">
        <f>IF(OR($E197="",$G197=""),"",IF(AND($E$3=1),'Marks Entry 1st'!N196,IF(AND($E$3=2),'Marks Entry 2nd'!N196,IF(AND($E$3=3),'Marks Entry 3rd'!N196,IF(AND($E$3=4),'Marks Entry 4th'!N196,"")))))</f>
        <v/>
      </c>
      <c r="P197" s="180" t="str">
        <f>IF(OR($E197="",$G197=""),"",IF(AND($E$3=1),'Marks Entry 1st'!O196,IF(AND($E$3=2),'Marks Entry 2nd'!O196,IF(AND($E$3=3),'Marks Entry 3rd'!O196,IF(AND($E$3=4),'Marks Entry 4th'!O196,"")))))</f>
        <v/>
      </c>
      <c r="Q197" s="180" t="str">
        <f>IF(OR($E197="",$G197=""),"",IF(AND($E$3=1),'Marks Entry 1st'!P196,IF(AND($E$3=2),'Marks Entry 2nd'!P196,IF(AND($E$3=3),'Marks Entry 3rd'!P196,IF(AND($E$3=4),'Marks Entry 4th'!P196,"")))))</f>
        <v/>
      </c>
      <c r="R197" s="91" t="str">
        <f t="shared" si="152"/>
        <v/>
      </c>
      <c r="S197" s="87">
        <f t="shared" si="153"/>
        <v>0</v>
      </c>
      <c r="T197" s="93" t="str">
        <f>IF(OR($E197="",$G197=""),"",IF(AND($E$3=1),'Marks Entry 1st'!Q196,IF(AND($E$3=2),'Marks Entry 2nd'!Q196,IF(AND($E$3=3),'Marks Entry 3rd'!Q196,IF(AND($E$3=4),'Marks Entry 4th'!Q196,"")))))</f>
        <v/>
      </c>
      <c r="U197" s="93" t="str">
        <f>IF(OR($E197="",$G197=""),"",IF(AND($E$3=1),'Marks Entry 1st'!R196,IF(AND($E$3=2),'Marks Entry 2nd'!R196,IF(AND($E$3=3),'Marks Entry 3rd'!R196,IF(AND($E$3=4),'Marks Entry 4th'!R196,"")))))</f>
        <v/>
      </c>
      <c r="V197" s="93" t="str">
        <f>IF(OR($E197="",$G197=""),"",IF(AND($E$3=1),'Marks Entry 1st'!S196,IF(AND($E$3=2),'Marks Entry 2nd'!S196,IF(AND($E$3=3),'Marks Entry 3rd'!S196,IF(AND($E$3=4),'Marks Entry 4th'!S196,"")))))</f>
        <v/>
      </c>
      <c r="W197" s="92" t="str">
        <f t="shared" si="154"/>
        <v/>
      </c>
      <c r="X197" s="87" t="str">
        <f t="shared" si="155"/>
        <v/>
      </c>
      <c r="Y197" s="144">
        <f t="shared" si="156"/>
        <v>0</v>
      </c>
      <c r="Z197" s="144" t="str">
        <f t="shared" si="157"/>
        <v/>
      </c>
      <c r="AA197" s="144" t="str">
        <f t="shared" si="130"/>
        <v/>
      </c>
      <c r="AB197" s="144" t="str">
        <f t="shared" si="158"/>
        <v/>
      </c>
      <c r="AC197" s="144" t="str">
        <f t="shared" si="131"/>
        <v/>
      </c>
      <c r="AD197" s="148" t="str">
        <f t="shared" si="132"/>
        <v/>
      </c>
      <c r="AE197" s="180" t="str">
        <f>IF(OR($E197="",$G197=""),"",IF(AND($E$3=1),'Marks Entry 1st'!T196,IF(AND($E$3=2),'Marks Entry 2nd'!T196,IF(AND($E$3=3),'Marks Entry 3rd'!T196,IF(AND($E$3=4),'Marks Entry 4th'!T196,"")))))</f>
        <v/>
      </c>
      <c r="AF197" s="180" t="str">
        <f>IF(OR($E197="",$G197=""),"",IF(AND($E$3=1),'Marks Entry 1st'!U196,IF(AND($E$3=2),'Marks Entry 2nd'!U196,IF(AND($E$3=3),'Marks Entry 3rd'!U196,IF(AND($E$3=4),'Marks Entry 4th'!U196,"")))))</f>
        <v/>
      </c>
      <c r="AG197" s="87" t="str">
        <f t="shared" si="159"/>
        <v/>
      </c>
      <c r="AH197" s="180" t="str">
        <f>IF(OR($E197="",$G197=""),"",IF(AND($E$3=1),'Marks Entry 1st'!V196,IF(AND($E$3=2),'Marks Entry 2nd'!V196,IF(AND($E$3=3),'Marks Entry 3rd'!V196,IF(AND($E$3=4),'Marks Entry 4th'!V196,"")))))</f>
        <v/>
      </c>
      <c r="AI197" s="180" t="str">
        <f>IF(OR($E197="",$G197=""),"",IF(AND($E$3=1),'Marks Entry 1st'!W196,IF(AND($E$3=2),'Marks Entry 2nd'!W196,IF(AND($E$3=3),'Marks Entry 3rd'!W196,IF(AND($E$3=4),'Marks Entry 4th'!W196,"")))))</f>
        <v/>
      </c>
      <c r="AJ197" s="180" t="str">
        <f>IF(OR($E197="",$G197=""),"",IF(AND($E$3=1),'Marks Entry 1st'!X196,IF(AND($E$3=2),'Marks Entry 2nd'!X196,IF(AND($E$3=3),'Marks Entry 3rd'!X196,IF(AND($E$3=4),'Marks Entry 4th'!X196,"")))))</f>
        <v/>
      </c>
      <c r="AK197" s="91" t="str">
        <f t="shared" si="160"/>
        <v/>
      </c>
      <c r="AL197" s="87">
        <f t="shared" si="161"/>
        <v>0</v>
      </c>
      <c r="AM197" s="93" t="str">
        <f>IF(OR($E197="",$G197=""),"",IF(AND($E$3=1),'Marks Entry 1st'!Y196,IF(AND($E$3=2),'Marks Entry 2nd'!Y196,IF(AND($E$3=3),'Marks Entry 3rd'!Y196,IF(AND($E$3=4),'Marks Entry 4th'!Y196,"")))))</f>
        <v/>
      </c>
      <c r="AN197" s="93" t="str">
        <f>IF(OR($E197="",$G197=""),"",IF(AND($E$3=1),'Marks Entry 1st'!Z196,IF(AND($E$3=2),'Marks Entry 2nd'!Z196,IF(AND($E$3=3),'Marks Entry 3rd'!Z196,IF(AND($E$3=4),'Marks Entry 4th'!Z196,"")))))</f>
        <v/>
      </c>
      <c r="AO197" s="93" t="str">
        <f>IF(OR($E197="",$G197=""),"",IF(AND($E$3=1),'Marks Entry 1st'!AA196,IF(AND($E$3=2),'Marks Entry 2nd'!AA196,IF(AND($E$3=3),'Marks Entry 3rd'!AA196,IF(AND($E$3=4),'Marks Entry 4th'!AA196,"")))))</f>
        <v/>
      </c>
      <c r="AP197" s="92" t="str">
        <f t="shared" si="162"/>
        <v/>
      </c>
      <c r="AQ197" s="87" t="str">
        <f t="shared" si="163"/>
        <v/>
      </c>
      <c r="AR197" s="144">
        <f t="shared" si="164"/>
        <v>0</v>
      </c>
      <c r="AS197" s="144" t="str">
        <f t="shared" si="165"/>
        <v/>
      </c>
      <c r="AT197" s="144" t="str">
        <f t="shared" si="133"/>
        <v/>
      </c>
      <c r="AU197" s="144" t="str">
        <f t="shared" si="166"/>
        <v/>
      </c>
      <c r="AV197" s="144" t="str">
        <f t="shared" si="134"/>
        <v/>
      </c>
      <c r="AW197" s="148" t="str">
        <f t="shared" si="135"/>
        <v/>
      </c>
      <c r="AX197" s="180" t="str">
        <f>IF(OR($E197="",$G197=""),"",IF(AND($E$3=1),'Marks Entry 1st'!AB196,IF(AND($E$3=2),'Marks Entry 2nd'!AB196,IF(AND($E$3=3),'Marks Entry 3rd'!AB196,IF(AND($E$3=4),'Marks Entry 4th'!AB196,"")))))</f>
        <v/>
      </c>
      <c r="AY197" s="180" t="str">
        <f>IF(OR($E197="",$G197=""),"",IF(AND($E$3=1),'Marks Entry 1st'!AC196,IF(AND($E$3=2),'Marks Entry 2nd'!AC196,IF(AND($E$3=3),'Marks Entry 3rd'!AC196,IF(AND($E$3=4),'Marks Entry 4th'!AC196,"")))))</f>
        <v/>
      </c>
      <c r="AZ197" s="87" t="str">
        <f t="shared" si="167"/>
        <v/>
      </c>
      <c r="BA197" s="180" t="str">
        <f>IF(OR($E197="",$G197=""),"",IF(AND($E$3=1),'Marks Entry 1st'!AD196,IF(AND($E$3=2),'Marks Entry 2nd'!AD196,IF(AND($E$3=3),'Marks Entry 3rd'!AD196,IF(AND($E$3=4),'Marks Entry 4th'!AD196,"")))))</f>
        <v/>
      </c>
      <c r="BB197" s="180" t="str">
        <f>IF(OR($E197="",$G197=""),"",IF(AND($E$3=1),'Marks Entry 1st'!AE196,IF(AND($E$3=2),'Marks Entry 2nd'!AE196,IF(AND($E$3=3),'Marks Entry 3rd'!AE196,IF(AND($E$3=4),'Marks Entry 4th'!AE196,"")))))</f>
        <v/>
      </c>
      <c r="BC197" s="180" t="str">
        <f>IF(OR($E197="",$G197=""),"",IF(AND($E$3=1),'Marks Entry 1st'!AF196,IF(AND($E$3=2),'Marks Entry 2nd'!AF196,IF(AND($E$3=3),'Marks Entry 3rd'!AF196,IF(AND($E$3=4),'Marks Entry 4th'!AF196,"")))))</f>
        <v/>
      </c>
      <c r="BD197" s="91" t="str">
        <f t="shared" si="168"/>
        <v/>
      </c>
      <c r="BE197" s="87">
        <f t="shared" si="169"/>
        <v>0</v>
      </c>
      <c r="BF197" s="93" t="str">
        <f>IF(OR($E197="",$G197=""),"",IF(AND($E$3=1),'Marks Entry 1st'!AG196,IF(AND($E$3=2),'Marks Entry 2nd'!AG196,IF(AND($E$3=3),'Marks Entry 3rd'!AG196,IF(AND($E$3=4),'Marks Entry 4th'!AG196,"")))))</f>
        <v/>
      </c>
      <c r="BG197" s="93" t="str">
        <f>IF(OR($E197="",$G197=""),"",IF(AND($E$3=1),'Marks Entry 1st'!AH196,IF(AND($E$3=2),'Marks Entry 2nd'!AH196,IF(AND($E$3=3),'Marks Entry 3rd'!AH196,IF(AND($E$3=4),'Marks Entry 4th'!AH196,"")))))</f>
        <v/>
      </c>
      <c r="BH197" s="93" t="str">
        <f>IF(OR($E197="",$G197=""),"",IF(AND($E$3=1),'Marks Entry 1st'!AI196,IF(AND($E$3=2),'Marks Entry 2nd'!AI196,IF(AND($E$3=3),'Marks Entry 3rd'!AI196,IF(AND($E$3=4),'Marks Entry 4th'!AI196,"")))))</f>
        <v/>
      </c>
      <c r="BI197" s="92" t="str">
        <f t="shared" si="170"/>
        <v/>
      </c>
      <c r="BJ197" s="87" t="str">
        <f t="shared" si="171"/>
        <v/>
      </c>
      <c r="BK197" s="144">
        <f t="shared" si="172"/>
        <v>0</v>
      </c>
      <c r="BL197" s="144" t="str">
        <f t="shared" si="173"/>
        <v/>
      </c>
      <c r="BM197" s="144" t="str">
        <f t="shared" si="136"/>
        <v/>
      </c>
      <c r="BN197" s="144" t="str">
        <f t="shared" si="174"/>
        <v/>
      </c>
      <c r="BO197" s="144" t="str">
        <f t="shared" si="137"/>
        <v/>
      </c>
      <c r="BP197" s="148" t="str">
        <f t="shared" si="138"/>
        <v/>
      </c>
      <c r="BQ197" s="180" t="str">
        <f>IF(OR($E197="",$G197=""),"",IF(AND($E$3=1),'Marks Entry 1st'!AJ196,IF(AND($E$3=2),'Marks Entry 2nd'!AJ196,IF(AND($E$3=3),'Marks Entry 3rd'!AJ196,IF(AND($E$3=4),'Marks Entry 4th'!AJ196,"")))))</f>
        <v/>
      </c>
      <c r="BR197" s="180" t="str">
        <f>IF(OR($E197="",$G197=""),"",IF(AND($E$3=1),'Marks Entry 1st'!AK196,IF(AND($E$3=2),'Marks Entry 2nd'!AK196,IF(AND($E$3=3),'Marks Entry 3rd'!AK196,IF(AND($E$3=4),'Marks Entry 4th'!AK196,"")))))</f>
        <v/>
      </c>
      <c r="BS197" s="87" t="str">
        <f t="shared" si="175"/>
        <v/>
      </c>
      <c r="BT197" s="180" t="str">
        <f>IF(OR($E197="",$G197=""),"",IF(AND($E$3=1),'Marks Entry 1st'!AL196,IF(AND($E$3=2),'Marks Entry 2nd'!AL196,IF(AND($E$3=3),'Marks Entry 3rd'!AL196,IF(AND($E$3=4),'Marks Entry 4th'!AL196,"")))))</f>
        <v/>
      </c>
      <c r="BU197" s="180" t="str">
        <f>IF(OR($E197="",$G197=""),"",IF(AND($E$3=1),'Marks Entry 1st'!AM196,IF(AND($E$3=2),'Marks Entry 2nd'!AM196,IF(AND($E$3=3),'Marks Entry 3rd'!AM196,IF(AND($E$3=4),'Marks Entry 4th'!AM196,"")))))</f>
        <v/>
      </c>
      <c r="BV197" s="180" t="str">
        <f>IF(OR($E197="",$G197=""),"",IF(AND($E$3=1),'Marks Entry 1st'!AN196,IF(AND($E$3=2),'Marks Entry 2nd'!AN196,IF(AND($E$3=3),'Marks Entry 3rd'!AN196,IF(AND($E$3=4),'Marks Entry 4th'!AN196,"")))))</f>
        <v/>
      </c>
      <c r="BW197" s="91" t="str">
        <f t="shared" si="176"/>
        <v/>
      </c>
      <c r="BX197" s="87">
        <f t="shared" si="177"/>
        <v>0</v>
      </c>
      <c r="BY197" s="93" t="str">
        <f>IF(OR($E197="",$G197=""),"",IF(AND($E$3=1),'Marks Entry 1st'!AO196,IF(AND($E$3=2),'Marks Entry 2nd'!AO196,IF(AND($E$3=3),'Marks Entry 3rd'!AO196,IF(AND($E$3=4),'Marks Entry 4th'!AO196,"")))))</f>
        <v/>
      </c>
      <c r="BZ197" s="93" t="str">
        <f>IF(OR($E197="",$G197=""),"",IF(AND($E$3=1),'Marks Entry 1st'!AP196,IF(AND($E$3=2),'Marks Entry 2nd'!AP196,IF(AND($E$3=3),'Marks Entry 3rd'!AP196,IF(AND($E$3=4),'Marks Entry 4th'!AP196,"")))))</f>
        <v/>
      </c>
      <c r="CA197" s="93" t="str">
        <f>IF(OR($E197="",$G197=""),"",IF(AND($E$3=1),'Marks Entry 1st'!AQ196,IF(AND($E$3=2),'Marks Entry 2nd'!AQ196,IF(AND($E$3=3),'Marks Entry 3rd'!AQ196,IF(AND($E$3=4),'Marks Entry 4th'!AQ196,"")))))</f>
        <v/>
      </c>
      <c r="CB197" s="92" t="str">
        <f t="shared" si="178"/>
        <v/>
      </c>
      <c r="CC197" s="87" t="str">
        <f t="shared" si="179"/>
        <v/>
      </c>
      <c r="CD197" s="144">
        <f t="shared" si="180"/>
        <v>0</v>
      </c>
      <c r="CE197" s="144" t="str">
        <f t="shared" si="181"/>
        <v/>
      </c>
      <c r="CF197" s="144" t="str">
        <f t="shared" si="139"/>
        <v/>
      </c>
      <c r="CG197" s="144" t="str">
        <f t="shared" si="182"/>
        <v/>
      </c>
      <c r="CH197" s="144" t="str">
        <f t="shared" si="140"/>
        <v/>
      </c>
      <c r="CI197" s="148" t="str">
        <f t="shared" si="141"/>
        <v/>
      </c>
      <c r="CJ197" s="380" t="str">
        <f>IF(OR($E197="",$G197=""),"",IF(AND($E$3=1),'Marks Entry 1st'!AR196,IF(AND($E$3=2),'Marks Entry 2nd'!AR196,IF(AND($E$3=3),'Marks Entry 3rd'!AR196,IF(AND($E$3=4),'Marks Entry 4th'!AR196,"")))))</f>
        <v/>
      </c>
      <c r="CK197" s="380" t="str">
        <f>IF(OR($E197="",$G197=""),"",IF(AND($E$3=1),'Marks Entry 1st'!AS196,IF(AND($E$3=2),'Marks Entry 2nd'!AS196,IF(AND($E$3=3),'Marks Entry 3rd'!AS196,IF(AND($E$3=4),'Marks Entry 4th'!AS196,"")))))</f>
        <v/>
      </c>
      <c r="CL197" s="380" t="str">
        <f>IF(OR($E197="",$G197=""),"",IF(AND($E$3=1),'Marks Entry 1st'!AT196,IF(AND($E$3=2),'Marks Entry 2nd'!AT196,IF(AND($E$3=3),'Marks Entry 3rd'!AT196,IF(AND($E$3=4),'Marks Entry 4th'!AT196,"")))))</f>
        <v/>
      </c>
      <c r="CM197" s="181" t="str">
        <f t="shared" si="183"/>
        <v/>
      </c>
      <c r="CN197" s="182">
        <f t="shared" si="184"/>
        <v>0</v>
      </c>
      <c r="CO197" s="182" t="str">
        <f t="shared" si="185"/>
        <v/>
      </c>
      <c r="CP197" s="182" t="str">
        <f t="shared" si="186"/>
        <v/>
      </c>
      <c r="CQ197" s="147" t="str">
        <f t="shared" si="142"/>
        <v/>
      </c>
      <c r="CR197" s="380" t="str">
        <f>IF(OR($E197="",$G197=""),"",IF(AND($E$3=1),'Marks Entry 1st'!AU196,IF(AND($E$3=2),'Marks Entry 2nd'!AU196,IF(AND($E$3=3),'Marks Entry 3rd'!AU196,IF(AND($E$3=4),'Marks Entry 4th'!AU196,"")))))</f>
        <v/>
      </c>
      <c r="CS197" s="380" t="str">
        <f>IF(OR($E197="",$G197=""),"",IF(AND($E$3=1),'Marks Entry 1st'!AV196,IF(AND($E$3=2),'Marks Entry 2nd'!AV196,IF(AND($E$3=3),'Marks Entry 3rd'!AV196,IF(AND($E$3=4),'Marks Entry 4th'!AV196,"")))))</f>
        <v/>
      </c>
      <c r="CT197" s="380" t="str">
        <f>IF(OR($E197="",$G197=""),"",IF(AND($E$3=1),'Marks Entry 1st'!AW196,IF(AND($E$3=2),'Marks Entry 2nd'!AW196,IF(AND($E$3=3),'Marks Entry 3rd'!AW196,IF(AND($E$3=4),'Marks Entry 4th'!AW196,"")))))</f>
        <v/>
      </c>
      <c r="CU197" s="181" t="str">
        <f t="shared" si="187"/>
        <v/>
      </c>
      <c r="CV197" s="182">
        <f t="shared" si="188"/>
        <v>0</v>
      </c>
      <c r="CW197" s="182" t="str">
        <f t="shared" si="189"/>
        <v/>
      </c>
      <c r="CX197" s="182" t="str">
        <f t="shared" si="190"/>
        <v/>
      </c>
      <c r="CY197" s="147" t="str">
        <f t="shared" si="143"/>
        <v/>
      </c>
      <c r="CZ197" s="380" t="str">
        <f>IF(OR($E197="",$G197=""),"",IF(AND($E$3=1),'Marks Entry 1st'!AX196,IF(AND($E$3=2),'Marks Entry 2nd'!AX196,IF(AND($E$3=3),'Marks Entry 3rd'!AX196,IF(AND($E$3=4),'Marks Entry 4th'!AX196,"")))))</f>
        <v/>
      </c>
      <c r="DA197" s="380" t="str">
        <f>IF(OR($E197="",$G197=""),"",IF(AND($E$3=1),'Marks Entry 1st'!AY196,IF(AND($E$3=2),'Marks Entry 2nd'!AY196,IF(AND($E$3=3),'Marks Entry 3rd'!AY196,IF(AND($E$3=4),'Marks Entry 4th'!AY196,"")))))</f>
        <v/>
      </c>
      <c r="DB197" s="380" t="str">
        <f>IF(OR($E197="",$G197=""),"",IF(AND($E$3=1),'Marks Entry 1st'!AZ196,IF(AND($E$3=2),'Marks Entry 2nd'!AZ196,IF(AND($E$3=3),'Marks Entry 3rd'!AZ196,IF(AND($E$3=4),'Marks Entry 4th'!AZ196,"")))))</f>
        <v/>
      </c>
      <c r="DC197" s="181" t="str">
        <f t="shared" si="191"/>
        <v/>
      </c>
      <c r="DD197" s="182">
        <f t="shared" si="192"/>
        <v>0</v>
      </c>
      <c r="DE197" s="182" t="str">
        <f t="shared" si="193"/>
        <v/>
      </c>
      <c r="DF197" s="182" t="str">
        <f t="shared" si="194"/>
        <v/>
      </c>
      <c r="DG197" s="147" t="str">
        <f t="shared" si="144"/>
        <v/>
      </c>
      <c r="DH197" s="104" t="str">
        <f t="shared" si="145"/>
        <v/>
      </c>
      <c r="DI197" s="105" t="str">
        <f t="shared" si="146"/>
        <v/>
      </c>
      <c r="DJ197" s="111" t="str">
        <f t="shared" si="147"/>
        <v/>
      </c>
      <c r="DK197" s="112" t="str">
        <f t="shared" si="148"/>
        <v/>
      </c>
      <c r="DL197" s="386" t="str">
        <f t="shared" si="149"/>
        <v/>
      </c>
      <c r="DM197" s="72" t="str">
        <f>IF(OR($E197="",$G197=""),"",IF(AND($E$3=1),'Marks Entry 1st'!BA196,IF(AND($E$3=2),'Marks Entry 2nd'!BA196,IF(AND($E$3=3),'Marks Entry 3rd'!BA196,IF(AND($E$3=4),'Marks Entry 4th'!BA196,"")))))</f>
        <v/>
      </c>
      <c r="DN197" s="72" t="str">
        <f>IF(OR($E197="",$G197=""),"",IF(AND($E$3=1),'Marks Entry 1st'!BB196,IF(AND($E$3=2),'Marks Entry 2nd'!BB196,IF(AND($E$3=3),'Marks Entry 3rd'!BB196,IF(AND($E$3=4),'Marks Entry 4th'!BB196,"")))))</f>
        <v/>
      </c>
      <c r="DO197" s="328" t="str">
        <f t="shared" si="150"/>
        <v/>
      </c>
      <c r="DP197" s="73"/>
      <c r="DW197" s="75">
        <f>IF(AND($E$3=1),'Marks Entry 1st'!I196,IF(AND($E$3=2),'Marks Entry 2nd'!I196,IF(AND($E$3=3),'Marks Entry 3rd'!I196,IF(AND($E$3=4),'Marks Entry 4th'!I196,""))))</f>
        <v>0</v>
      </c>
    </row>
    <row r="198" spans="1:127" ht="18.899999999999999" customHeight="1">
      <c r="A198" s="94">
        <v>191</v>
      </c>
      <c r="B198" s="94" t="str">
        <f>IF(OR(DW198=0,DW198=""),"",IF(AND($E$3=1),'Marks Entry 1st'!I197,IF(AND($E$3=2),'Marks Entry 2nd'!I197,IF(AND($E$3=3),'Marks Entry 3rd'!I197,IF(AND($E$3=4),'Marks Entry 4th'!I197,"")))))</f>
        <v/>
      </c>
      <c r="C198" s="95" t="str">
        <f>IF(OR(B198=0,B198=""),"",IF(AND($E$3=1),'Marks Entry 1st'!B197,IF(AND($E$3=2),'Marks Entry 2nd'!B197,IF(AND($E$3=3),'Marks Entry 3rd'!B197,IF(AND($E$3=4),'Marks Entry 4th'!B197,"")))))</f>
        <v/>
      </c>
      <c r="D198" s="95" t="str">
        <f>IF(OR(B198=0,B198=""),"",IF(AND($E$3=1),'Marks Entry 1st'!C197,IF(AND($E$3=2),'Marks Entry 2nd'!C197,IF(AND($E$3=3),'Marks Entry 3rd'!C197,IF(AND($E$3=4),'Marks Entry 4th'!C197,"")))))</f>
        <v/>
      </c>
      <c r="E198" s="96" t="str">
        <f>IF(OR(B198=0,B198=""),"",IF(AND($E$3=1),'Marks Entry 1st'!E197,IF(AND($E$3=2),'Marks Entry 2nd'!E197,IF(AND($E$3=3),'Marks Entry 3rd'!E197,IF(AND($E$3=4),'Marks Entry 4th'!E197,"")))))</f>
        <v/>
      </c>
      <c r="F198" s="95" t="str">
        <f>IF(OR(B198=0,B198=""),"",IF(AND($E$3=1),'Marks Entry 1st'!D197,IF(AND($E$3=2),'Marks Entry 2nd'!D197,IF(AND($E$3=3),'Marks Entry 3rd'!D197,IF(AND($E$3=4),'Marks Entry 4th'!D197,"")))))</f>
        <v/>
      </c>
      <c r="G198" s="90" t="str">
        <f>IF(OR(B198=0,B198=""),"",IF(AND($E$3=1),'Marks Entry 1st'!F197,IF(AND($E$3=2),'Marks Entry 2nd'!F197,IF(AND($E$3=3),'Marks Entry 3rd'!F197,IF(AND($E$3=4),'Marks Entry 4th'!F197,"")))))</f>
        <v/>
      </c>
      <c r="H198" s="90" t="str">
        <f>IF(OR(B198=0,B198=""),"",IF(AND($E$3=1),'Marks Entry 1st'!G197,IF(AND($E$3=2),'Marks Entry 2nd'!G197,IF(AND($E$3=3),'Marks Entry 3rd'!G197,IF(AND($E$3=4),'Marks Entry 4th'!G197,"")))))</f>
        <v/>
      </c>
      <c r="I198" s="90" t="str">
        <f>IF(OR(B198=0,B198=""),"",IF(AND($E$3=1),'Marks Entry 1st'!H197,IF(AND($E$3=2),'Marks Entry 2nd'!H197,IF(AND($E$3=3),'Marks Entry 3rd'!H197,IF(AND($E$3=4),'Marks Entry 4th'!H197,"")))))</f>
        <v/>
      </c>
      <c r="J198" s="379" t="str">
        <f>IF(OR(B198=0,B198=""),"",IF(AND($E$3=1),'Marks Entry 1st'!J197,IF(AND($E$3=2),'Marks Entry 2nd'!J197,IF(AND($E$3=3),'Marks Entry 3rd'!J197,IF(AND($E$3=4),'Marks Entry 4th'!J197,"")))))</f>
        <v/>
      </c>
      <c r="K198" s="379" t="str">
        <f>IF(OR(B198=0,B198=""),"",IF(AND($E$3=1),'Marks Entry 1st'!K197,IF(AND($E$3=2),'Marks Entry 2nd'!K197,IF(AND($E$3=3),'Marks Entry 3rd'!K197,IF(AND($E$3=4),'Marks Entry 4th'!K197,"")))))</f>
        <v/>
      </c>
      <c r="L198" s="180" t="str">
        <f>IF(OR($E198="",$G198=""),"",IF(AND($E$3=1),'Marks Entry 1st'!L197,IF(AND($E$3=2),'Marks Entry 2nd'!L197,IF(AND($E$3=3),'Marks Entry 3rd'!L197,IF(AND($E$3=4),'Marks Entry 4th'!L197,"")))))</f>
        <v/>
      </c>
      <c r="M198" s="180" t="str">
        <f>IF(OR($E198="",$G198=""),"",IF(AND($E$3=1),'Marks Entry 1st'!M197,IF(AND($E$3=2),'Marks Entry 2nd'!M197,IF(AND($E$3=3),'Marks Entry 3rd'!M197,IF(AND($E$3=4),'Marks Entry 4th'!M197,"")))))</f>
        <v/>
      </c>
      <c r="N198" s="87" t="str">
        <f t="shared" si="151"/>
        <v/>
      </c>
      <c r="O198" s="180" t="str">
        <f>IF(OR($E198="",$G198=""),"",IF(AND($E$3=1),'Marks Entry 1st'!N197,IF(AND($E$3=2),'Marks Entry 2nd'!N197,IF(AND($E$3=3),'Marks Entry 3rd'!N197,IF(AND($E$3=4),'Marks Entry 4th'!N197,"")))))</f>
        <v/>
      </c>
      <c r="P198" s="180" t="str">
        <f>IF(OR($E198="",$G198=""),"",IF(AND($E$3=1),'Marks Entry 1st'!O197,IF(AND($E$3=2),'Marks Entry 2nd'!O197,IF(AND($E$3=3),'Marks Entry 3rd'!O197,IF(AND($E$3=4),'Marks Entry 4th'!O197,"")))))</f>
        <v/>
      </c>
      <c r="Q198" s="180" t="str">
        <f>IF(OR($E198="",$G198=""),"",IF(AND($E$3=1),'Marks Entry 1st'!P197,IF(AND($E$3=2),'Marks Entry 2nd'!P197,IF(AND($E$3=3),'Marks Entry 3rd'!P197,IF(AND($E$3=4),'Marks Entry 4th'!P197,"")))))</f>
        <v/>
      </c>
      <c r="R198" s="91" t="str">
        <f t="shared" si="152"/>
        <v/>
      </c>
      <c r="S198" s="87">
        <f t="shared" si="153"/>
        <v>0</v>
      </c>
      <c r="T198" s="93" t="str">
        <f>IF(OR($E198="",$G198=""),"",IF(AND($E$3=1),'Marks Entry 1st'!Q197,IF(AND($E$3=2),'Marks Entry 2nd'!Q197,IF(AND($E$3=3),'Marks Entry 3rd'!Q197,IF(AND($E$3=4),'Marks Entry 4th'!Q197,"")))))</f>
        <v/>
      </c>
      <c r="U198" s="93" t="str">
        <f>IF(OR($E198="",$G198=""),"",IF(AND($E$3=1),'Marks Entry 1st'!R197,IF(AND($E$3=2),'Marks Entry 2nd'!R197,IF(AND($E$3=3),'Marks Entry 3rd'!R197,IF(AND($E$3=4),'Marks Entry 4th'!R197,"")))))</f>
        <v/>
      </c>
      <c r="V198" s="93" t="str">
        <f>IF(OR($E198="",$G198=""),"",IF(AND($E$3=1),'Marks Entry 1st'!S197,IF(AND($E$3=2),'Marks Entry 2nd'!S197,IF(AND($E$3=3),'Marks Entry 3rd'!S197,IF(AND($E$3=4),'Marks Entry 4th'!S197,"")))))</f>
        <v/>
      </c>
      <c r="W198" s="92" t="str">
        <f t="shared" si="154"/>
        <v/>
      </c>
      <c r="X198" s="87" t="str">
        <f t="shared" si="155"/>
        <v/>
      </c>
      <c r="Y198" s="144">
        <f t="shared" si="156"/>
        <v>0</v>
      </c>
      <c r="Z198" s="144" t="str">
        <f t="shared" si="157"/>
        <v/>
      </c>
      <c r="AA198" s="144" t="str">
        <f t="shared" si="130"/>
        <v/>
      </c>
      <c r="AB198" s="144" t="str">
        <f t="shared" si="158"/>
        <v/>
      </c>
      <c r="AC198" s="144" t="str">
        <f t="shared" si="131"/>
        <v/>
      </c>
      <c r="AD198" s="148" t="str">
        <f t="shared" si="132"/>
        <v/>
      </c>
      <c r="AE198" s="180" t="str">
        <f>IF(OR($E198="",$G198=""),"",IF(AND($E$3=1),'Marks Entry 1st'!T197,IF(AND($E$3=2),'Marks Entry 2nd'!T197,IF(AND($E$3=3),'Marks Entry 3rd'!T197,IF(AND($E$3=4),'Marks Entry 4th'!T197,"")))))</f>
        <v/>
      </c>
      <c r="AF198" s="180" t="str">
        <f>IF(OR($E198="",$G198=""),"",IF(AND($E$3=1),'Marks Entry 1st'!U197,IF(AND($E$3=2),'Marks Entry 2nd'!U197,IF(AND($E$3=3),'Marks Entry 3rd'!U197,IF(AND($E$3=4),'Marks Entry 4th'!U197,"")))))</f>
        <v/>
      </c>
      <c r="AG198" s="87" t="str">
        <f t="shared" si="159"/>
        <v/>
      </c>
      <c r="AH198" s="180" t="str">
        <f>IF(OR($E198="",$G198=""),"",IF(AND($E$3=1),'Marks Entry 1st'!V197,IF(AND($E$3=2),'Marks Entry 2nd'!V197,IF(AND($E$3=3),'Marks Entry 3rd'!V197,IF(AND($E$3=4),'Marks Entry 4th'!V197,"")))))</f>
        <v/>
      </c>
      <c r="AI198" s="180" t="str">
        <f>IF(OR($E198="",$G198=""),"",IF(AND($E$3=1),'Marks Entry 1st'!W197,IF(AND($E$3=2),'Marks Entry 2nd'!W197,IF(AND($E$3=3),'Marks Entry 3rd'!W197,IF(AND($E$3=4),'Marks Entry 4th'!W197,"")))))</f>
        <v/>
      </c>
      <c r="AJ198" s="180" t="str">
        <f>IF(OR($E198="",$G198=""),"",IF(AND($E$3=1),'Marks Entry 1st'!X197,IF(AND($E$3=2),'Marks Entry 2nd'!X197,IF(AND($E$3=3),'Marks Entry 3rd'!X197,IF(AND($E$3=4),'Marks Entry 4th'!X197,"")))))</f>
        <v/>
      </c>
      <c r="AK198" s="91" t="str">
        <f t="shared" si="160"/>
        <v/>
      </c>
      <c r="AL198" s="87">
        <f t="shared" si="161"/>
        <v>0</v>
      </c>
      <c r="AM198" s="93" t="str">
        <f>IF(OR($E198="",$G198=""),"",IF(AND($E$3=1),'Marks Entry 1st'!Y197,IF(AND($E$3=2),'Marks Entry 2nd'!Y197,IF(AND($E$3=3),'Marks Entry 3rd'!Y197,IF(AND($E$3=4),'Marks Entry 4th'!Y197,"")))))</f>
        <v/>
      </c>
      <c r="AN198" s="93" t="str">
        <f>IF(OR($E198="",$G198=""),"",IF(AND($E$3=1),'Marks Entry 1st'!Z197,IF(AND($E$3=2),'Marks Entry 2nd'!Z197,IF(AND($E$3=3),'Marks Entry 3rd'!Z197,IF(AND($E$3=4),'Marks Entry 4th'!Z197,"")))))</f>
        <v/>
      </c>
      <c r="AO198" s="93" t="str">
        <f>IF(OR($E198="",$G198=""),"",IF(AND($E$3=1),'Marks Entry 1st'!AA197,IF(AND($E$3=2),'Marks Entry 2nd'!AA197,IF(AND($E$3=3),'Marks Entry 3rd'!AA197,IF(AND($E$3=4),'Marks Entry 4th'!AA197,"")))))</f>
        <v/>
      </c>
      <c r="AP198" s="92" t="str">
        <f t="shared" si="162"/>
        <v/>
      </c>
      <c r="AQ198" s="87" t="str">
        <f t="shared" si="163"/>
        <v/>
      </c>
      <c r="AR198" s="144">
        <f t="shared" si="164"/>
        <v>0</v>
      </c>
      <c r="AS198" s="144" t="str">
        <f t="shared" si="165"/>
        <v/>
      </c>
      <c r="AT198" s="144" t="str">
        <f t="shared" si="133"/>
        <v/>
      </c>
      <c r="AU198" s="144" t="str">
        <f t="shared" si="166"/>
        <v/>
      </c>
      <c r="AV198" s="144" t="str">
        <f t="shared" si="134"/>
        <v/>
      </c>
      <c r="AW198" s="148" t="str">
        <f t="shared" si="135"/>
        <v/>
      </c>
      <c r="AX198" s="180" t="str">
        <f>IF(OR($E198="",$G198=""),"",IF(AND($E$3=1),'Marks Entry 1st'!AB197,IF(AND($E$3=2),'Marks Entry 2nd'!AB197,IF(AND($E$3=3),'Marks Entry 3rd'!AB197,IF(AND($E$3=4),'Marks Entry 4th'!AB197,"")))))</f>
        <v/>
      </c>
      <c r="AY198" s="180" t="str">
        <f>IF(OR($E198="",$G198=""),"",IF(AND($E$3=1),'Marks Entry 1st'!AC197,IF(AND($E$3=2),'Marks Entry 2nd'!AC197,IF(AND($E$3=3),'Marks Entry 3rd'!AC197,IF(AND($E$3=4),'Marks Entry 4th'!AC197,"")))))</f>
        <v/>
      </c>
      <c r="AZ198" s="87" t="str">
        <f t="shared" si="167"/>
        <v/>
      </c>
      <c r="BA198" s="180" t="str">
        <f>IF(OR($E198="",$G198=""),"",IF(AND($E$3=1),'Marks Entry 1st'!AD197,IF(AND($E$3=2),'Marks Entry 2nd'!AD197,IF(AND($E$3=3),'Marks Entry 3rd'!AD197,IF(AND($E$3=4),'Marks Entry 4th'!AD197,"")))))</f>
        <v/>
      </c>
      <c r="BB198" s="180" t="str">
        <f>IF(OR($E198="",$G198=""),"",IF(AND($E$3=1),'Marks Entry 1st'!AE197,IF(AND($E$3=2),'Marks Entry 2nd'!AE197,IF(AND($E$3=3),'Marks Entry 3rd'!AE197,IF(AND($E$3=4),'Marks Entry 4th'!AE197,"")))))</f>
        <v/>
      </c>
      <c r="BC198" s="180" t="str">
        <f>IF(OR($E198="",$G198=""),"",IF(AND($E$3=1),'Marks Entry 1st'!AF197,IF(AND($E$3=2),'Marks Entry 2nd'!AF197,IF(AND($E$3=3),'Marks Entry 3rd'!AF197,IF(AND($E$3=4),'Marks Entry 4th'!AF197,"")))))</f>
        <v/>
      </c>
      <c r="BD198" s="91" t="str">
        <f t="shared" si="168"/>
        <v/>
      </c>
      <c r="BE198" s="87">
        <f t="shared" si="169"/>
        <v>0</v>
      </c>
      <c r="BF198" s="93" t="str">
        <f>IF(OR($E198="",$G198=""),"",IF(AND($E$3=1),'Marks Entry 1st'!AG197,IF(AND($E$3=2),'Marks Entry 2nd'!AG197,IF(AND($E$3=3),'Marks Entry 3rd'!AG197,IF(AND($E$3=4),'Marks Entry 4th'!AG197,"")))))</f>
        <v/>
      </c>
      <c r="BG198" s="93" t="str">
        <f>IF(OR($E198="",$G198=""),"",IF(AND($E$3=1),'Marks Entry 1st'!AH197,IF(AND($E$3=2),'Marks Entry 2nd'!AH197,IF(AND($E$3=3),'Marks Entry 3rd'!AH197,IF(AND($E$3=4),'Marks Entry 4th'!AH197,"")))))</f>
        <v/>
      </c>
      <c r="BH198" s="93" t="str">
        <f>IF(OR($E198="",$G198=""),"",IF(AND($E$3=1),'Marks Entry 1st'!AI197,IF(AND($E$3=2),'Marks Entry 2nd'!AI197,IF(AND($E$3=3),'Marks Entry 3rd'!AI197,IF(AND($E$3=4),'Marks Entry 4th'!AI197,"")))))</f>
        <v/>
      </c>
      <c r="BI198" s="92" t="str">
        <f t="shared" si="170"/>
        <v/>
      </c>
      <c r="BJ198" s="87" t="str">
        <f t="shared" si="171"/>
        <v/>
      </c>
      <c r="BK198" s="144">
        <f t="shared" si="172"/>
        <v>0</v>
      </c>
      <c r="BL198" s="144" t="str">
        <f t="shared" si="173"/>
        <v/>
      </c>
      <c r="BM198" s="144" t="str">
        <f t="shared" si="136"/>
        <v/>
      </c>
      <c r="BN198" s="144" t="str">
        <f t="shared" si="174"/>
        <v/>
      </c>
      <c r="BO198" s="144" t="str">
        <f t="shared" si="137"/>
        <v/>
      </c>
      <c r="BP198" s="148" t="str">
        <f t="shared" si="138"/>
        <v/>
      </c>
      <c r="BQ198" s="180" t="str">
        <f>IF(OR($E198="",$G198=""),"",IF(AND($E$3=1),'Marks Entry 1st'!AJ197,IF(AND($E$3=2),'Marks Entry 2nd'!AJ197,IF(AND($E$3=3),'Marks Entry 3rd'!AJ197,IF(AND($E$3=4),'Marks Entry 4th'!AJ197,"")))))</f>
        <v/>
      </c>
      <c r="BR198" s="180" t="str">
        <f>IF(OR($E198="",$G198=""),"",IF(AND($E$3=1),'Marks Entry 1st'!AK197,IF(AND($E$3=2),'Marks Entry 2nd'!AK197,IF(AND($E$3=3),'Marks Entry 3rd'!AK197,IF(AND($E$3=4),'Marks Entry 4th'!AK197,"")))))</f>
        <v/>
      </c>
      <c r="BS198" s="87" t="str">
        <f t="shared" si="175"/>
        <v/>
      </c>
      <c r="BT198" s="180" t="str">
        <f>IF(OR($E198="",$G198=""),"",IF(AND($E$3=1),'Marks Entry 1st'!AL197,IF(AND($E$3=2),'Marks Entry 2nd'!AL197,IF(AND($E$3=3),'Marks Entry 3rd'!AL197,IF(AND($E$3=4),'Marks Entry 4th'!AL197,"")))))</f>
        <v/>
      </c>
      <c r="BU198" s="180" t="str">
        <f>IF(OR($E198="",$G198=""),"",IF(AND($E$3=1),'Marks Entry 1st'!AM197,IF(AND($E$3=2),'Marks Entry 2nd'!AM197,IF(AND($E$3=3),'Marks Entry 3rd'!AM197,IF(AND($E$3=4),'Marks Entry 4th'!AM197,"")))))</f>
        <v/>
      </c>
      <c r="BV198" s="180" t="str">
        <f>IF(OR($E198="",$G198=""),"",IF(AND($E$3=1),'Marks Entry 1st'!AN197,IF(AND($E$3=2),'Marks Entry 2nd'!AN197,IF(AND($E$3=3),'Marks Entry 3rd'!AN197,IF(AND($E$3=4),'Marks Entry 4th'!AN197,"")))))</f>
        <v/>
      </c>
      <c r="BW198" s="91" t="str">
        <f t="shared" si="176"/>
        <v/>
      </c>
      <c r="BX198" s="87">
        <f t="shared" si="177"/>
        <v>0</v>
      </c>
      <c r="BY198" s="93" t="str">
        <f>IF(OR($E198="",$G198=""),"",IF(AND($E$3=1),'Marks Entry 1st'!AO197,IF(AND($E$3=2),'Marks Entry 2nd'!AO197,IF(AND($E$3=3),'Marks Entry 3rd'!AO197,IF(AND($E$3=4),'Marks Entry 4th'!AO197,"")))))</f>
        <v/>
      </c>
      <c r="BZ198" s="93" t="str">
        <f>IF(OR($E198="",$G198=""),"",IF(AND($E$3=1),'Marks Entry 1st'!AP197,IF(AND($E$3=2),'Marks Entry 2nd'!AP197,IF(AND($E$3=3),'Marks Entry 3rd'!AP197,IF(AND($E$3=4),'Marks Entry 4th'!AP197,"")))))</f>
        <v/>
      </c>
      <c r="CA198" s="93" t="str">
        <f>IF(OR($E198="",$G198=""),"",IF(AND($E$3=1),'Marks Entry 1st'!AQ197,IF(AND($E$3=2),'Marks Entry 2nd'!AQ197,IF(AND($E$3=3),'Marks Entry 3rd'!AQ197,IF(AND($E$3=4),'Marks Entry 4th'!AQ197,"")))))</f>
        <v/>
      </c>
      <c r="CB198" s="92" t="str">
        <f t="shared" si="178"/>
        <v/>
      </c>
      <c r="CC198" s="87" t="str">
        <f t="shared" si="179"/>
        <v/>
      </c>
      <c r="CD198" s="144">
        <f t="shared" si="180"/>
        <v>0</v>
      </c>
      <c r="CE198" s="144" t="str">
        <f t="shared" si="181"/>
        <v/>
      </c>
      <c r="CF198" s="144" t="str">
        <f t="shared" si="139"/>
        <v/>
      </c>
      <c r="CG198" s="144" t="str">
        <f t="shared" si="182"/>
        <v/>
      </c>
      <c r="CH198" s="144" t="str">
        <f t="shared" si="140"/>
        <v/>
      </c>
      <c r="CI198" s="148" t="str">
        <f t="shared" si="141"/>
        <v/>
      </c>
      <c r="CJ198" s="380" t="str">
        <f>IF(OR($E198="",$G198=""),"",IF(AND($E$3=1),'Marks Entry 1st'!AR197,IF(AND($E$3=2),'Marks Entry 2nd'!AR197,IF(AND($E$3=3),'Marks Entry 3rd'!AR197,IF(AND($E$3=4),'Marks Entry 4th'!AR197,"")))))</f>
        <v/>
      </c>
      <c r="CK198" s="380" t="str">
        <f>IF(OR($E198="",$G198=""),"",IF(AND($E$3=1),'Marks Entry 1st'!AS197,IF(AND($E$3=2),'Marks Entry 2nd'!AS197,IF(AND($E$3=3),'Marks Entry 3rd'!AS197,IF(AND($E$3=4),'Marks Entry 4th'!AS197,"")))))</f>
        <v/>
      </c>
      <c r="CL198" s="380" t="str">
        <f>IF(OR($E198="",$G198=""),"",IF(AND($E$3=1),'Marks Entry 1st'!AT197,IF(AND($E$3=2),'Marks Entry 2nd'!AT197,IF(AND($E$3=3),'Marks Entry 3rd'!AT197,IF(AND($E$3=4),'Marks Entry 4th'!AT197,"")))))</f>
        <v/>
      </c>
      <c r="CM198" s="181" t="str">
        <f t="shared" si="183"/>
        <v/>
      </c>
      <c r="CN198" s="182">
        <f t="shared" si="184"/>
        <v>0</v>
      </c>
      <c r="CO198" s="182" t="str">
        <f t="shared" si="185"/>
        <v/>
      </c>
      <c r="CP198" s="182" t="str">
        <f t="shared" si="186"/>
        <v/>
      </c>
      <c r="CQ198" s="147" t="str">
        <f t="shared" si="142"/>
        <v/>
      </c>
      <c r="CR198" s="380" t="str">
        <f>IF(OR($E198="",$G198=""),"",IF(AND($E$3=1),'Marks Entry 1st'!AU197,IF(AND($E$3=2),'Marks Entry 2nd'!AU197,IF(AND($E$3=3),'Marks Entry 3rd'!AU197,IF(AND($E$3=4),'Marks Entry 4th'!AU197,"")))))</f>
        <v/>
      </c>
      <c r="CS198" s="380" t="str">
        <f>IF(OR($E198="",$G198=""),"",IF(AND($E$3=1),'Marks Entry 1st'!AV197,IF(AND($E$3=2),'Marks Entry 2nd'!AV197,IF(AND($E$3=3),'Marks Entry 3rd'!AV197,IF(AND($E$3=4),'Marks Entry 4th'!AV197,"")))))</f>
        <v/>
      </c>
      <c r="CT198" s="380" t="str">
        <f>IF(OR($E198="",$G198=""),"",IF(AND($E$3=1),'Marks Entry 1st'!AW197,IF(AND($E$3=2),'Marks Entry 2nd'!AW197,IF(AND($E$3=3),'Marks Entry 3rd'!AW197,IF(AND($E$3=4),'Marks Entry 4th'!AW197,"")))))</f>
        <v/>
      </c>
      <c r="CU198" s="181" t="str">
        <f t="shared" si="187"/>
        <v/>
      </c>
      <c r="CV198" s="182">
        <f t="shared" si="188"/>
        <v>0</v>
      </c>
      <c r="CW198" s="182" t="str">
        <f t="shared" si="189"/>
        <v/>
      </c>
      <c r="CX198" s="182" t="str">
        <f t="shared" si="190"/>
        <v/>
      </c>
      <c r="CY198" s="147" t="str">
        <f t="shared" si="143"/>
        <v/>
      </c>
      <c r="CZ198" s="380" t="str">
        <f>IF(OR($E198="",$G198=""),"",IF(AND($E$3=1),'Marks Entry 1st'!AX197,IF(AND($E$3=2),'Marks Entry 2nd'!AX197,IF(AND($E$3=3),'Marks Entry 3rd'!AX197,IF(AND($E$3=4),'Marks Entry 4th'!AX197,"")))))</f>
        <v/>
      </c>
      <c r="DA198" s="380" t="str">
        <f>IF(OR($E198="",$G198=""),"",IF(AND($E$3=1),'Marks Entry 1st'!AY197,IF(AND($E$3=2),'Marks Entry 2nd'!AY197,IF(AND($E$3=3),'Marks Entry 3rd'!AY197,IF(AND($E$3=4),'Marks Entry 4th'!AY197,"")))))</f>
        <v/>
      </c>
      <c r="DB198" s="380" t="str">
        <f>IF(OR($E198="",$G198=""),"",IF(AND($E$3=1),'Marks Entry 1st'!AZ197,IF(AND($E$3=2),'Marks Entry 2nd'!AZ197,IF(AND($E$3=3),'Marks Entry 3rd'!AZ197,IF(AND($E$3=4),'Marks Entry 4th'!AZ197,"")))))</f>
        <v/>
      </c>
      <c r="DC198" s="181" t="str">
        <f t="shared" si="191"/>
        <v/>
      </c>
      <c r="DD198" s="182">
        <f t="shared" si="192"/>
        <v>0</v>
      </c>
      <c r="DE198" s="182" t="str">
        <f t="shared" si="193"/>
        <v/>
      </c>
      <c r="DF198" s="182" t="str">
        <f t="shared" si="194"/>
        <v/>
      </c>
      <c r="DG198" s="147" t="str">
        <f t="shared" si="144"/>
        <v/>
      </c>
      <c r="DH198" s="104" t="str">
        <f t="shared" si="145"/>
        <v/>
      </c>
      <c r="DI198" s="105" t="str">
        <f t="shared" si="146"/>
        <v/>
      </c>
      <c r="DJ198" s="111" t="str">
        <f t="shared" si="147"/>
        <v/>
      </c>
      <c r="DK198" s="112" t="str">
        <f t="shared" si="148"/>
        <v/>
      </c>
      <c r="DL198" s="386" t="str">
        <f t="shared" si="149"/>
        <v/>
      </c>
      <c r="DM198" s="72" t="str">
        <f>IF(OR($E198="",$G198=""),"",IF(AND($E$3=1),'Marks Entry 1st'!BA197,IF(AND($E$3=2),'Marks Entry 2nd'!BA197,IF(AND($E$3=3),'Marks Entry 3rd'!BA197,IF(AND($E$3=4),'Marks Entry 4th'!BA197,"")))))</f>
        <v/>
      </c>
      <c r="DN198" s="72" t="str">
        <f>IF(OR($E198="",$G198=""),"",IF(AND($E$3=1),'Marks Entry 1st'!BB197,IF(AND($E$3=2),'Marks Entry 2nd'!BB197,IF(AND($E$3=3),'Marks Entry 3rd'!BB197,IF(AND($E$3=4),'Marks Entry 4th'!BB197,"")))))</f>
        <v/>
      </c>
      <c r="DO198" s="328" t="str">
        <f t="shared" si="150"/>
        <v/>
      </c>
      <c r="DP198" s="73"/>
      <c r="DW198" s="75">
        <f>IF(AND($E$3=1),'Marks Entry 1st'!I197,IF(AND($E$3=2),'Marks Entry 2nd'!I197,IF(AND($E$3=3),'Marks Entry 3rd'!I197,IF(AND($E$3=4),'Marks Entry 4th'!I197,""))))</f>
        <v>0</v>
      </c>
    </row>
    <row r="199" spans="1:127" ht="18.899999999999999" customHeight="1">
      <c r="A199" s="94">
        <v>192</v>
      </c>
      <c r="B199" s="94" t="str">
        <f>IF(OR(DW199=0,DW199=""),"",IF(AND($E$3=1),'Marks Entry 1st'!I198,IF(AND($E$3=2),'Marks Entry 2nd'!I198,IF(AND($E$3=3),'Marks Entry 3rd'!I198,IF(AND($E$3=4),'Marks Entry 4th'!I198,"")))))</f>
        <v/>
      </c>
      <c r="C199" s="95" t="str">
        <f>IF(OR(B199=0,B199=""),"",IF(AND($E$3=1),'Marks Entry 1st'!B198,IF(AND($E$3=2),'Marks Entry 2nd'!B198,IF(AND($E$3=3),'Marks Entry 3rd'!B198,IF(AND($E$3=4),'Marks Entry 4th'!B198,"")))))</f>
        <v/>
      </c>
      <c r="D199" s="95" t="str">
        <f>IF(OR(B199=0,B199=""),"",IF(AND($E$3=1),'Marks Entry 1st'!C198,IF(AND($E$3=2),'Marks Entry 2nd'!C198,IF(AND($E$3=3),'Marks Entry 3rd'!C198,IF(AND($E$3=4),'Marks Entry 4th'!C198,"")))))</f>
        <v/>
      </c>
      <c r="E199" s="96" t="str">
        <f>IF(OR(B199=0,B199=""),"",IF(AND($E$3=1),'Marks Entry 1st'!E198,IF(AND($E$3=2),'Marks Entry 2nd'!E198,IF(AND($E$3=3),'Marks Entry 3rd'!E198,IF(AND($E$3=4),'Marks Entry 4th'!E198,"")))))</f>
        <v/>
      </c>
      <c r="F199" s="95" t="str">
        <f>IF(OR(B199=0,B199=""),"",IF(AND($E$3=1),'Marks Entry 1st'!D198,IF(AND($E$3=2),'Marks Entry 2nd'!D198,IF(AND($E$3=3),'Marks Entry 3rd'!D198,IF(AND($E$3=4),'Marks Entry 4th'!D198,"")))))</f>
        <v/>
      </c>
      <c r="G199" s="90" t="str">
        <f>IF(OR(B199=0,B199=""),"",IF(AND($E$3=1),'Marks Entry 1st'!F198,IF(AND($E$3=2),'Marks Entry 2nd'!F198,IF(AND($E$3=3),'Marks Entry 3rd'!F198,IF(AND($E$3=4),'Marks Entry 4th'!F198,"")))))</f>
        <v/>
      </c>
      <c r="H199" s="90" t="str">
        <f>IF(OR(B199=0,B199=""),"",IF(AND($E$3=1),'Marks Entry 1st'!G198,IF(AND($E$3=2),'Marks Entry 2nd'!G198,IF(AND($E$3=3),'Marks Entry 3rd'!G198,IF(AND($E$3=4),'Marks Entry 4th'!G198,"")))))</f>
        <v/>
      </c>
      <c r="I199" s="90" t="str">
        <f>IF(OR(B199=0,B199=""),"",IF(AND($E$3=1),'Marks Entry 1st'!H198,IF(AND($E$3=2),'Marks Entry 2nd'!H198,IF(AND($E$3=3),'Marks Entry 3rd'!H198,IF(AND($E$3=4),'Marks Entry 4th'!H198,"")))))</f>
        <v/>
      </c>
      <c r="J199" s="379" t="str">
        <f>IF(OR(B199=0,B199=""),"",IF(AND($E$3=1),'Marks Entry 1st'!J198,IF(AND($E$3=2),'Marks Entry 2nd'!J198,IF(AND($E$3=3),'Marks Entry 3rd'!J198,IF(AND($E$3=4),'Marks Entry 4th'!J198,"")))))</f>
        <v/>
      </c>
      <c r="K199" s="379" t="str">
        <f>IF(OR(B199=0,B199=""),"",IF(AND($E$3=1),'Marks Entry 1st'!K198,IF(AND($E$3=2),'Marks Entry 2nd'!K198,IF(AND($E$3=3),'Marks Entry 3rd'!K198,IF(AND($E$3=4),'Marks Entry 4th'!K198,"")))))</f>
        <v/>
      </c>
      <c r="L199" s="180" t="str">
        <f>IF(OR($E199="",$G199=""),"",IF(AND($E$3=1),'Marks Entry 1st'!L198,IF(AND($E$3=2),'Marks Entry 2nd'!L198,IF(AND($E$3=3),'Marks Entry 3rd'!L198,IF(AND($E$3=4),'Marks Entry 4th'!L198,"")))))</f>
        <v/>
      </c>
      <c r="M199" s="180" t="str">
        <f>IF(OR($E199="",$G199=""),"",IF(AND($E$3=1),'Marks Entry 1st'!M198,IF(AND($E$3=2),'Marks Entry 2nd'!M198,IF(AND($E$3=3),'Marks Entry 3rd'!M198,IF(AND($E$3=4),'Marks Entry 4th'!M198,"")))))</f>
        <v/>
      </c>
      <c r="N199" s="87" t="str">
        <f t="shared" si="151"/>
        <v/>
      </c>
      <c r="O199" s="180" t="str">
        <f>IF(OR($E199="",$G199=""),"",IF(AND($E$3=1),'Marks Entry 1st'!N198,IF(AND($E$3=2),'Marks Entry 2nd'!N198,IF(AND($E$3=3),'Marks Entry 3rd'!N198,IF(AND($E$3=4),'Marks Entry 4th'!N198,"")))))</f>
        <v/>
      </c>
      <c r="P199" s="180" t="str">
        <f>IF(OR($E199="",$G199=""),"",IF(AND($E$3=1),'Marks Entry 1st'!O198,IF(AND($E$3=2),'Marks Entry 2nd'!O198,IF(AND($E$3=3),'Marks Entry 3rd'!O198,IF(AND($E$3=4),'Marks Entry 4th'!O198,"")))))</f>
        <v/>
      </c>
      <c r="Q199" s="180" t="str">
        <f>IF(OR($E199="",$G199=""),"",IF(AND($E$3=1),'Marks Entry 1st'!P198,IF(AND($E$3=2),'Marks Entry 2nd'!P198,IF(AND($E$3=3),'Marks Entry 3rd'!P198,IF(AND($E$3=4),'Marks Entry 4th'!P198,"")))))</f>
        <v/>
      </c>
      <c r="R199" s="91" t="str">
        <f t="shared" si="152"/>
        <v/>
      </c>
      <c r="S199" s="87">
        <f t="shared" si="153"/>
        <v>0</v>
      </c>
      <c r="T199" s="93" t="str">
        <f>IF(OR($E199="",$G199=""),"",IF(AND($E$3=1),'Marks Entry 1st'!Q198,IF(AND($E$3=2),'Marks Entry 2nd'!Q198,IF(AND($E$3=3),'Marks Entry 3rd'!Q198,IF(AND($E$3=4),'Marks Entry 4th'!Q198,"")))))</f>
        <v/>
      </c>
      <c r="U199" s="93" t="str">
        <f>IF(OR($E199="",$G199=""),"",IF(AND($E$3=1),'Marks Entry 1st'!R198,IF(AND($E$3=2),'Marks Entry 2nd'!R198,IF(AND($E$3=3),'Marks Entry 3rd'!R198,IF(AND($E$3=4),'Marks Entry 4th'!R198,"")))))</f>
        <v/>
      </c>
      <c r="V199" s="93" t="str">
        <f>IF(OR($E199="",$G199=""),"",IF(AND($E$3=1),'Marks Entry 1st'!S198,IF(AND($E$3=2),'Marks Entry 2nd'!S198,IF(AND($E$3=3),'Marks Entry 3rd'!S198,IF(AND($E$3=4),'Marks Entry 4th'!S198,"")))))</f>
        <v/>
      </c>
      <c r="W199" s="92" t="str">
        <f t="shared" si="154"/>
        <v/>
      </c>
      <c r="X199" s="87" t="str">
        <f t="shared" si="155"/>
        <v/>
      </c>
      <c r="Y199" s="144">
        <f t="shared" si="156"/>
        <v>0</v>
      </c>
      <c r="Z199" s="144" t="str">
        <f t="shared" si="157"/>
        <v/>
      </c>
      <c r="AA199" s="144" t="str">
        <f t="shared" si="130"/>
        <v/>
      </c>
      <c r="AB199" s="144" t="str">
        <f t="shared" si="158"/>
        <v/>
      </c>
      <c r="AC199" s="144" t="str">
        <f t="shared" si="131"/>
        <v/>
      </c>
      <c r="AD199" s="148" t="str">
        <f t="shared" si="132"/>
        <v/>
      </c>
      <c r="AE199" s="180" t="str">
        <f>IF(OR($E199="",$G199=""),"",IF(AND($E$3=1),'Marks Entry 1st'!T198,IF(AND($E$3=2),'Marks Entry 2nd'!T198,IF(AND($E$3=3),'Marks Entry 3rd'!T198,IF(AND($E$3=4),'Marks Entry 4th'!T198,"")))))</f>
        <v/>
      </c>
      <c r="AF199" s="180" t="str">
        <f>IF(OR($E199="",$G199=""),"",IF(AND($E$3=1),'Marks Entry 1st'!U198,IF(AND($E$3=2),'Marks Entry 2nd'!U198,IF(AND($E$3=3),'Marks Entry 3rd'!U198,IF(AND($E$3=4),'Marks Entry 4th'!U198,"")))))</f>
        <v/>
      </c>
      <c r="AG199" s="87" t="str">
        <f t="shared" si="159"/>
        <v/>
      </c>
      <c r="AH199" s="180" t="str">
        <f>IF(OR($E199="",$G199=""),"",IF(AND($E$3=1),'Marks Entry 1st'!V198,IF(AND($E$3=2),'Marks Entry 2nd'!V198,IF(AND($E$3=3),'Marks Entry 3rd'!V198,IF(AND($E$3=4),'Marks Entry 4th'!V198,"")))))</f>
        <v/>
      </c>
      <c r="AI199" s="180" t="str">
        <f>IF(OR($E199="",$G199=""),"",IF(AND($E$3=1),'Marks Entry 1st'!W198,IF(AND($E$3=2),'Marks Entry 2nd'!W198,IF(AND($E$3=3),'Marks Entry 3rd'!W198,IF(AND($E$3=4),'Marks Entry 4th'!W198,"")))))</f>
        <v/>
      </c>
      <c r="AJ199" s="180" t="str">
        <f>IF(OR($E199="",$G199=""),"",IF(AND($E$3=1),'Marks Entry 1st'!X198,IF(AND($E$3=2),'Marks Entry 2nd'!X198,IF(AND($E$3=3),'Marks Entry 3rd'!X198,IF(AND($E$3=4),'Marks Entry 4th'!X198,"")))))</f>
        <v/>
      </c>
      <c r="AK199" s="91" t="str">
        <f t="shared" si="160"/>
        <v/>
      </c>
      <c r="AL199" s="87">
        <f t="shared" si="161"/>
        <v>0</v>
      </c>
      <c r="AM199" s="93" t="str">
        <f>IF(OR($E199="",$G199=""),"",IF(AND($E$3=1),'Marks Entry 1st'!Y198,IF(AND($E$3=2),'Marks Entry 2nd'!Y198,IF(AND($E$3=3),'Marks Entry 3rd'!Y198,IF(AND($E$3=4),'Marks Entry 4th'!Y198,"")))))</f>
        <v/>
      </c>
      <c r="AN199" s="93" t="str">
        <f>IF(OR($E199="",$G199=""),"",IF(AND($E$3=1),'Marks Entry 1st'!Z198,IF(AND($E$3=2),'Marks Entry 2nd'!Z198,IF(AND($E$3=3),'Marks Entry 3rd'!Z198,IF(AND($E$3=4),'Marks Entry 4th'!Z198,"")))))</f>
        <v/>
      </c>
      <c r="AO199" s="93" t="str">
        <f>IF(OR($E199="",$G199=""),"",IF(AND($E$3=1),'Marks Entry 1st'!AA198,IF(AND($E$3=2),'Marks Entry 2nd'!AA198,IF(AND($E$3=3),'Marks Entry 3rd'!AA198,IF(AND($E$3=4),'Marks Entry 4th'!AA198,"")))))</f>
        <v/>
      </c>
      <c r="AP199" s="92" t="str">
        <f t="shared" si="162"/>
        <v/>
      </c>
      <c r="AQ199" s="87" t="str">
        <f t="shared" si="163"/>
        <v/>
      </c>
      <c r="AR199" s="144">
        <f t="shared" si="164"/>
        <v>0</v>
      </c>
      <c r="AS199" s="144" t="str">
        <f t="shared" si="165"/>
        <v/>
      </c>
      <c r="AT199" s="144" t="str">
        <f t="shared" si="133"/>
        <v/>
      </c>
      <c r="AU199" s="144" t="str">
        <f t="shared" si="166"/>
        <v/>
      </c>
      <c r="AV199" s="144" t="str">
        <f t="shared" si="134"/>
        <v/>
      </c>
      <c r="AW199" s="148" t="str">
        <f t="shared" si="135"/>
        <v/>
      </c>
      <c r="AX199" s="180" t="str">
        <f>IF(OR($E199="",$G199=""),"",IF(AND($E$3=1),'Marks Entry 1st'!AB198,IF(AND($E$3=2),'Marks Entry 2nd'!AB198,IF(AND($E$3=3),'Marks Entry 3rd'!AB198,IF(AND($E$3=4),'Marks Entry 4th'!AB198,"")))))</f>
        <v/>
      </c>
      <c r="AY199" s="180" t="str">
        <f>IF(OR($E199="",$G199=""),"",IF(AND($E$3=1),'Marks Entry 1st'!AC198,IF(AND($E$3=2),'Marks Entry 2nd'!AC198,IF(AND($E$3=3),'Marks Entry 3rd'!AC198,IF(AND($E$3=4),'Marks Entry 4th'!AC198,"")))))</f>
        <v/>
      </c>
      <c r="AZ199" s="87" t="str">
        <f t="shared" si="167"/>
        <v/>
      </c>
      <c r="BA199" s="180" t="str">
        <f>IF(OR($E199="",$G199=""),"",IF(AND($E$3=1),'Marks Entry 1st'!AD198,IF(AND($E$3=2),'Marks Entry 2nd'!AD198,IF(AND($E$3=3),'Marks Entry 3rd'!AD198,IF(AND($E$3=4),'Marks Entry 4th'!AD198,"")))))</f>
        <v/>
      </c>
      <c r="BB199" s="180" t="str">
        <f>IF(OR($E199="",$G199=""),"",IF(AND($E$3=1),'Marks Entry 1st'!AE198,IF(AND($E$3=2),'Marks Entry 2nd'!AE198,IF(AND($E$3=3),'Marks Entry 3rd'!AE198,IF(AND($E$3=4),'Marks Entry 4th'!AE198,"")))))</f>
        <v/>
      </c>
      <c r="BC199" s="180" t="str">
        <f>IF(OR($E199="",$G199=""),"",IF(AND($E$3=1),'Marks Entry 1st'!AF198,IF(AND($E$3=2),'Marks Entry 2nd'!AF198,IF(AND($E$3=3),'Marks Entry 3rd'!AF198,IF(AND($E$3=4),'Marks Entry 4th'!AF198,"")))))</f>
        <v/>
      </c>
      <c r="BD199" s="91" t="str">
        <f t="shared" si="168"/>
        <v/>
      </c>
      <c r="BE199" s="87">
        <f t="shared" si="169"/>
        <v>0</v>
      </c>
      <c r="BF199" s="93" t="str">
        <f>IF(OR($E199="",$G199=""),"",IF(AND($E$3=1),'Marks Entry 1st'!AG198,IF(AND($E$3=2),'Marks Entry 2nd'!AG198,IF(AND($E$3=3),'Marks Entry 3rd'!AG198,IF(AND($E$3=4),'Marks Entry 4th'!AG198,"")))))</f>
        <v/>
      </c>
      <c r="BG199" s="93" t="str">
        <f>IF(OR($E199="",$G199=""),"",IF(AND($E$3=1),'Marks Entry 1st'!AH198,IF(AND($E$3=2),'Marks Entry 2nd'!AH198,IF(AND($E$3=3),'Marks Entry 3rd'!AH198,IF(AND($E$3=4),'Marks Entry 4th'!AH198,"")))))</f>
        <v/>
      </c>
      <c r="BH199" s="93" t="str">
        <f>IF(OR($E199="",$G199=""),"",IF(AND($E$3=1),'Marks Entry 1st'!AI198,IF(AND($E$3=2),'Marks Entry 2nd'!AI198,IF(AND($E$3=3),'Marks Entry 3rd'!AI198,IF(AND($E$3=4),'Marks Entry 4th'!AI198,"")))))</f>
        <v/>
      </c>
      <c r="BI199" s="92" t="str">
        <f t="shared" si="170"/>
        <v/>
      </c>
      <c r="BJ199" s="87" t="str">
        <f t="shared" si="171"/>
        <v/>
      </c>
      <c r="BK199" s="144">
        <f t="shared" si="172"/>
        <v>0</v>
      </c>
      <c r="BL199" s="144" t="str">
        <f t="shared" si="173"/>
        <v/>
      </c>
      <c r="BM199" s="144" t="str">
        <f t="shared" si="136"/>
        <v/>
      </c>
      <c r="BN199" s="144" t="str">
        <f t="shared" si="174"/>
        <v/>
      </c>
      <c r="BO199" s="144" t="str">
        <f t="shared" si="137"/>
        <v/>
      </c>
      <c r="BP199" s="148" t="str">
        <f t="shared" si="138"/>
        <v/>
      </c>
      <c r="BQ199" s="180" t="str">
        <f>IF(OR($E199="",$G199=""),"",IF(AND($E$3=1),'Marks Entry 1st'!AJ198,IF(AND($E$3=2),'Marks Entry 2nd'!AJ198,IF(AND($E$3=3),'Marks Entry 3rd'!AJ198,IF(AND($E$3=4),'Marks Entry 4th'!AJ198,"")))))</f>
        <v/>
      </c>
      <c r="BR199" s="180" t="str">
        <f>IF(OR($E199="",$G199=""),"",IF(AND($E$3=1),'Marks Entry 1st'!AK198,IF(AND($E$3=2),'Marks Entry 2nd'!AK198,IF(AND($E$3=3),'Marks Entry 3rd'!AK198,IF(AND($E$3=4),'Marks Entry 4th'!AK198,"")))))</f>
        <v/>
      </c>
      <c r="BS199" s="87" t="str">
        <f t="shared" si="175"/>
        <v/>
      </c>
      <c r="BT199" s="180" t="str">
        <f>IF(OR($E199="",$G199=""),"",IF(AND($E$3=1),'Marks Entry 1st'!AL198,IF(AND($E$3=2),'Marks Entry 2nd'!AL198,IF(AND($E$3=3),'Marks Entry 3rd'!AL198,IF(AND($E$3=4),'Marks Entry 4th'!AL198,"")))))</f>
        <v/>
      </c>
      <c r="BU199" s="180" t="str">
        <f>IF(OR($E199="",$G199=""),"",IF(AND($E$3=1),'Marks Entry 1st'!AM198,IF(AND($E$3=2),'Marks Entry 2nd'!AM198,IF(AND($E$3=3),'Marks Entry 3rd'!AM198,IF(AND($E$3=4),'Marks Entry 4th'!AM198,"")))))</f>
        <v/>
      </c>
      <c r="BV199" s="180" t="str">
        <f>IF(OR($E199="",$G199=""),"",IF(AND($E$3=1),'Marks Entry 1st'!AN198,IF(AND($E$3=2),'Marks Entry 2nd'!AN198,IF(AND($E$3=3),'Marks Entry 3rd'!AN198,IF(AND($E$3=4),'Marks Entry 4th'!AN198,"")))))</f>
        <v/>
      </c>
      <c r="BW199" s="91" t="str">
        <f t="shared" si="176"/>
        <v/>
      </c>
      <c r="BX199" s="87">
        <f t="shared" si="177"/>
        <v>0</v>
      </c>
      <c r="BY199" s="93" t="str">
        <f>IF(OR($E199="",$G199=""),"",IF(AND($E$3=1),'Marks Entry 1st'!AO198,IF(AND($E$3=2),'Marks Entry 2nd'!AO198,IF(AND($E$3=3),'Marks Entry 3rd'!AO198,IF(AND($E$3=4),'Marks Entry 4th'!AO198,"")))))</f>
        <v/>
      </c>
      <c r="BZ199" s="93" t="str">
        <f>IF(OR($E199="",$G199=""),"",IF(AND($E$3=1),'Marks Entry 1st'!AP198,IF(AND($E$3=2),'Marks Entry 2nd'!AP198,IF(AND($E$3=3),'Marks Entry 3rd'!AP198,IF(AND($E$3=4),'Marks Entry 4th'!AP198,"")))))</f>
        <v/>
      </c>
      <c r="CA199" s="93" t="str">
        <f>IF(OR($E199="",$G199=""),"",IF(AND($E$3=1),'Marks Entry 1st'!AQ198,IF(AND($E$3=2),'Marks Entry 2nd'!AQ198,IF(AND($E$3=3),'Marks Entry 3rd'!AQ198,IF(AND($E$3=4),'Marks Entry 4th'!AQ198,"")))))</f>
        <v/>
      </c>
      <c r="CB199" s="92" t="str">
        <f t="shared" si="178"/>
        <v/>
      </c>
      <c r="CC199" s="87" t="str">
        <f t="shared" si="179"/>
        <v/>
      </c>
      <c r="CD199" s="144">
        <f t="shared" si="180"/>
        <v>0</v>
      </c>
      <c r="CE199" s="144" t="str">
        <f t="shared" si="181"/>
        <v/>
      </c>
      <c r="CF199" s="144" t="str">
        <f t="shared" si="139"/>
        <v/>
      </c>
      <c r="CG199" s="144" t="str">
        <f t="shared" si="182"/>
        <v/>
      </c>
      <c r="CH199" s="144" t="str">
        <f t="shared" si="140"/>
        <v/>
      </c>
      <c r="CI199" s="148" t="str">
        <f t="shared" si="141"/>
        <v/>
      </c>
      <c r="CJ199" s="380" t="str">
        <f>IF(OR($E199="",$G199=""),"",IF(AND($E$3=1),'Marks Entry 1st'!AR198,IF(AND($E$3=2),'Marks Entry 2nd'!AR198,IF(AND($E$3=3),'Marks Entry 3rd'!AR198,IF(AND($E$3=4),'Marks Entry 4th'!AR198,"")))))</f>
        <v/>
      </c>
      <c r="CK199" s="380" t="str">
        <f>IF(OR($E199="",$G199=""),"",IF(AND($E$3=1),'Marks Entry 1st'!AS198,IF(AND($E$3=2),'Marks Entry 2nd'!AS198,IF(AND($E$3=3),'Marks Entry 3rd'!AS198,IF(AND($E$3=4),'Marks Entry 4th'!AS198,"")))))</f>
        <v/>
      </c>
      <c r="CL199" s="380" t="str">
        <f>IF(OR($E199="",$G199=""),"",IF(AND($E$3=1),'Marks Entry 1st'!AT198,IF(AND($E$3=2),'Marks Entry 2nd'!AT198,IF(AND($E$3=3),'Marks Entry 3rd'!AT198,IF(AND($E$3=4),'Marks Entry 4th'!AT198,"")))))</f>
        <v/>
      </c>
      <c r="CM199" s="181" t="str">
        <f t="shared" si="183"/>
        <v/>
      </c>
      <c r="CN199" s="182">
        <f t="shared" si="184"/>
        <v>0</v>
      </c>
      <c r="CO199" s="182" t="str">
        <f t="shared" si="185"/>
        <v/>
      </c>
      <c r="CP199" s="182" t="str">
        <f t="shared" si="186"/>
        <v/>
      </c>
      <c r="CQ199" s="147" t="str">
        <f t="shared" si="142"/>
        <v/>
      </c>
      <c r="CR199" s="380" t="str">
        <f>IF(OR($E199="",$G199=""),"",IF(AND($E$3=1),'Marks Entry 1st'!AU198,IF(AND($E$3=2),'Marks Entry 2nd'!AU198,IF(AND($E$3=3),'Marks Entry 3rd'!AU198,IF(AND($E$3=4),'Marks Entry 4th'!AU198,"")))))</f>
        <v/>
      </c>
      <c r="CS199" s="380" t="str">
        <f>IF(OR($E199="",$G199=""),"",IF(AND($E$3=1),'Marks Entry 1st'!AV198,IF(AND($E$3=2),'Marks Entry 2nd'!AV198,IF(AND($E$3=3),'Marks Entry 3rd'!AV198,IF(AND($E$3=4),'Marks Entry 4th'!AV198,"")))))</f>
        <v/>
      </c>
      <c r="CT199" s="380" t="str">
        <f>IF(OR($E199="",$G199=""),"",IF(AND($E$3=1),'Marks Entry 1st'!AW198,IF(AND($E$3=2),'Marks Entry 2nd'!AW198,IF(AND($E$3=3),'Marks Entry 3rd'!AW198,IF(AND($E$3=4),'Marks Entry 4th'!AW198,"")))))</f>
        <v/>
      </c>
      <c r="CU199" s="181" t="str">
        <f t="shared" si="187"/>
        <v/>
      </c>
      <c r="CV199" s="182">
        <f t="shared" si="188"/>
        <v>0</v>
      </c>
      <c r="CW199" s="182" t="str">
        <f t="shared" si="189"/>
        <v/>
      </c>
      <c r="CX199" s="182" t="str">
        <f t="shared" si="190"/>
        <v/>
      </c>
      <c r="CY199" s="147" t="str">
        <f t="shared" si="143"/>
        <v/>
      </c>
      <c r="CZ199" s="380" t="str">
        <f>IF(OR($E199="",$G199=""),"",IF(AND($E$3=1),'Marks Entry 1st'!AX198,IF(AND($E$3=2),'Marks Entry 2nd'!AX198,IF(AND($E$3=3),'Marks Entry 3rd'!AX198,IF(AND($E$3=4),'Marks Entry 4th'!AX198,"")))))</f>
        <v/>
      </c>
      <c r="DA199" s="380" t="str">
        <f>IF(OR($E199="",$G199=""),"",IF(AND($E$3=1),'Marks Entry 1st'!AY198,IF(AND($E$3=2),'Marks Entry 2nd'!AY198,IF(AND($E$3=3),'Marks Entry 3rd'!AY198,IF(AND($E$3=4),'Marks Entry 4th'!AY198,"")))))</f>
        <v/>
      </c>
      <c r="DB199" s="380" t="str">
        <f>IF(OR($E199="",$G199=""),"",IF(AND($E$3=1),'Marks Entry 1st'!AZ198,IF(AND($E$3=2),'Marks Entry 2nd'!AZ198,IF(AND($E$3=3),'Marks Entry 3rd'!AZ198,IF(AND($E$3=4),'Marks Entry 4th'!AZ198,"")))))</f>
        <v/>
      </c>
      <c r="DC199" s="181" t="str">
        <f t="shared" si="191"/>
        <v/>
      </c>
      <c r="DD199" s="182">
        <f t="shared" si="192"/>
        <v>0</v>
      </c>
      <c r="DE199" s="182" t="str">
        <f t="shared" si="193"/>
        <v/>
      </c>
      <c r="DF199" s="182" t="str">
        <f t="shared" si="194"/>
        <v/>
      </c>
      <c r="DG199" s="147" t="str">
        <f t="shared" si="144"/>
        <v/>
      </c>
      <c r="DH199" s="104" t="str">
        <f t="shared" si="145"/>
        <v/>
      </c>
      <c r="DI199" s="105" t="str">
        <f t="shared" si="146"/>
        <v/>
      </c>
      <c r="DJ199" s="111" t="str">
        <f t="shared" si="147"/>
        <v/>
      </c>
      <c r="DK199" s="112" t="str">
        <f t="shared" si="148"/>
        <v/>
      </c>
      <c r="DL199" s="386" t="str">
        <f t="shared" si="149"/>
        <v/>
      </c>
      <c r="DM199" s="72" t="str">
        <f>IF(OR($E199="",$G199=""),"",IF(AND($E$3=1),'Marks Entry 1st'!BA198,IF(AND($E$3=2),'Marks Entry 2nd'!BA198,IF(AND($E$3=3),'Marks Entry 3rd'!BA198,IF(AND($E$3=4),'Marks Entry 4th'!BA198,"")))))</f>
        <v/>
      </c>
      <c r="DN199" s="72" t="str">
        <f>IF(OR($E199="",$G199=""),"",IF(AND($E$3=1),'Marks Entry 1st'!BB198,IF(AND($E$3=2),'Marks Entry 2nd'!BB198,IF(AND($E$3=3),'Marks Entry 3rd'!BB198,IF(AND($E$3=4),'Marks Entry 4th'!BB198,"")))))</f>
        <v/>
      </c>
      <c r="DO199" s="328" t="str">
        <f t="shared" si="150"/>
        <v/>
      </c>
      <c r="DP199" s="73"/>
      <c r="DW199" s="75">
        <f>IF(AND($E$3=1),'Marks Entry 1st'!I198,IF(AND($E$3=2),'Marks Entry 2nd'!I198,IF(AND($E$3=3),'Marks Entry 3rd'!I198,IF(AND($E$3=4),'Marks Entry 4th'!I198,""))))</f>
        <v>0</v>
      </c>
    </row>
    <row r="200" spans="1:127" ht="18.899999999999999" customHeight="1">
      <c r="A200" s="94">
        <v>193</v>
      </c>
      <c r="B200" s="94" t="str">
        <f>IF(OR(DW200=0,DW200=""),"",IF(AND($E$3=1),'Marks Entry 1st'!I199,IF(AND($E$3=2),'Marks Entry 2nd'!I199,IF(AND($E$3=3),'Marks Entry 3rd'!I199,IF(AND($E$3=4),'Marks Entry 4th'!I199,"")))))</f>
        <v/>
      </c>
      <c r="C200" s="95" t="str">
        <f>IF(OR(B200=0,B200=""),"",IF(AND($E$3=1),'Marks Entry 1st'!B199,IF(AND($E$3=2),'Marks Entry 2nd'!B199,IF(AND($E$3=3),'Marks Entry 3rd'!B199,IF(AND($E$3=4),'Marks Entry 4th'!B199,"")))))</f>
        <v/>
      </c>
      <c r="D200" s="95" t="str">
        <f>IF(OR(B200=0,B200=""),"",IF(AND($E$3=1),'Marks Entry 1st'!C199,IF(AND($E$3=2),'Marks Entry 2nd'!C199,IF(AND($E$3=3),'Marks Entry 3rd'!C199,IF(AND($E$3=4),'Marks Entry 4th'!C199,"")))))</f>
        <v/>
      </c>
      <c r="E200" s="96" t="str">
        <f>IF(OR(B200=0,B200=""),"",IF(AND($E$3=1),'Marks Entry 1st'!E199,IF(AND($E$3=2),'Marks Entry 2nd'!E199,IF(AND($E$3=3),'Marks Entry 3rd'!E199,IF(AND($E$3=4),'Marks Entry 4th'!E199,"")))))</f>
        <v/>
      </c>
      <c r="F200" s="95" t="str">
        <f>IF(OR(B200=0,B200=""),"",IF(AND($E$3=1),'Marks Entry 1st'!D199,IF(AND($E$3=2),'Marks Entry 2nd'!D199,IF(AND($E$3=3),'Marks Entry 3rd'!D199,IF(AND($E$3=4),'Marks Entry 4th'!D199,"")))))</f>
        <v/>
      </c>
      <c r="G200" s="90" t="str">
        <f>IF(OR(B200=0,B200=""),"",IF(AND($E$3=1),'Marks Entry 1st'!F199,IF(AND($E$3=2),'Marks Entry 2nd'!F199,IF(AND($E$3=3),'Marks Entry 3rd'!F199,IF(AND($E$3=4),'Marks Entry 4th'!F199,"")))))</f>
        <v/>
      </c>
      <c r="H200" s="90" t="str">
        <f>IF(OR(B200=0,B200=""),"",IF(AND($E$3=1),'Marks Entry 1st'!G199,IF(AND($E$3=2),'Marks Entry 2nd'!G199,IF(AND($E$3=3),'Marks Entry 3rd'!G199,IF(AND($E$3=4),'Marks Entry 4th'!G199,"")))))</f>
        <v/>
      </c>
      <c r="I200" s="90" t="str">
        <f>IF(OR(B200=0,B200=""),"",IF(AND($E$3=1),'Marks Entry 1st'!H199,IF(AND($E$3=2),'Marks Entry 2nd'!H199,IF(AND($E$3=3),'Marks Entry 3rd'!H199,IF(AND($E$3=4),'Marks Entry 4th'!H199,"")))))</f>
        <v/>
      </c>
      <c r="J200" s="379" t="str">
        <f>IF(OR(B200=0,B200=""),"",IF(AND($E$3=1),'Marks Entry 1st'!J199,IF(AND($E$3=2),'Marks Entry 2nd'!J199,IF(AND($E$3=3),'Marks Entry 3rd'!J199,IF(AND($E$3=4),'Marks Entry 4th'!J199,"")))))</f>
        <v/>
      </c>
      <c r="K200" s="379" t="str">
        <f>IF(OR(B200=0,B200=""),"",IF(AND($E$3=1),'Marks Entry 1st'!K199,IF(AND($E$3=2),'Marks Entry 2nd'!K199,IF(AND($E$3=3),'Marks Entry 3rd'!K199,IF(AND($E$3=4),'Marks Entry 4th'!K199,"")))))</f>
        <v/>
      </c>
      <c r="L200" s="180" t="str">
        <f>IF(OR($E200="",$G200=""),"",IF(AND($E$3=1),'Marks Entry 1st'!L199,IF(AND($E$3=2),'Marks Entry 2nd'!L199,IF(AND($E$3=3),'Marks Entry 3rd'!L199,IF(AND($E$3=4),'Marks Entry 4th'!L199,"")))))</f>
        <v/>
      </c>
      <c r="M200" s="180" t="str">
        <f>IF(OR($E200="",$G200=""),"",IF(AND($E$3=1),'Marks Entry 1st'!M199,IF(AND($E$3=2),'Marks Entry 2nd'!M199,IF(AND($E$3=3),'Marks Entry 3rd'!M199,IF(AND($E$3=4),'Marks Entry 4th'!M199,"")))))</f>
        <v/>
      </c>
      <c r="N200" s="87" t="str">
        <f t="shared" si="151"/>
        <v/>
      </c>
      <c r="O200" s="180" t="str">
        <f>IF(OR($E200="",$G200=""),"",IF(AND($E$3=1),'Marks Entry 1st'!N199,IF(AND($E$3=2),'Marks Entry 2nd'!N199,IF(AND($E$3=3),'Marks Entry 3rd'!N199,IF(AND($E$3=4),'Marks Entry 4th'!N199,"")))))</f>
        <v/>
      </c>
      <c r="P200" s="180" t="str">
        <f>IF(OR($E200="",$G200=""),"",IF(AND($E$3=1),'Marks Entry 1st'!O199,IF(AND($E$3=2),'Marks Entry 2nd'!O199,IF(AND($E$3=3),'Marks Entry 3rd'!O199,IF(AND($E$3=4),'Marks Entry 4th'!O199,"")))))</f>
        <v/>
      </c>
      <c r="Q200" s="180" t="str">
        <f>IF(OR($E200="",$G200=""),"",IF(AND($E$3=1),'Marks Entry 1st'!P199,IF(AND($E$3=2),'Marks Entry 2nd'!P199,IF(AND($E$3=3),'Marks Entry 3rd'!P199,IF(AND($E$3=4),'Marks Entry 4th'!P199,"")))))</f>
        <v/>
      </c>
      <c r="R200" s="91" t="str">
        <f t="shared" si="152"/>
        <v/>
      </c>
      <c r="S200" s="87">
        <f t="shared" si="153"/>
        <v>0</v>
      </c>
      <c r="T200" s="93" t="str">
        <f>IF(OR($E200="",$G200=""),"",IF(AND($E$3=1),'Marks Entry 1st'!Q199,IF(AND($E$3=2),'Marks Entry 2nd'!Q199,IF(AND($E$3=3),'Marks Entry 3rd'!Q199,IF(AND($E$3=4),'Marks Entry 4th'!Q199,"")))))</f>
        <v/>
      </c>
      <c r="U200" s="93" t="str">
        <f>IF(OR($E200="",$G200=""),"",IF(AND($E$3=1),'Marks Entry 1st'!R199,IF(AND($E$3=2),'Marks Entry 2nd'!R199,IF(AND($E$3=3),'Marks Entry 3rd'!R199,IF(AND($E$3=4),'Marks Entry 4th'!R199,"")))))</f>
        <v/>
      </c>
      <c r="V200" s="93" t="str">
        <f>IF(OR($E200="",$G200=""),"",IF(AND($E$3=1),'Marks Entry 1st'!S199,IF(AND($E$3=2),'Marks Entry 2nd'!S199,IF(AND($E$3=3),'Marks Entry 3rd'!S199,IF(AND($E$3=4),'Marks Entry 4th'!S199,"")))))</f>
        <v/>
      </c>
      <c r="W200" s="92" t="str">
        <f t="shared" si="154"/>
        <v/>
      </c>
      <c r="X200" s="87" t="str">
        <f t="shared" si="155"/>
        <v/>
      </c>
      <c r="Y200" s="144">
        <f t="shared" si="156"/>
        <v>0</v>
      </c>
      <c r="Z200" s="144" t="str">
        <f t="shared" si="157"/>
        <v/>
      </c>
      <c r="AA200" s="144" t="str">
        <f t="shared" si="130"/>
        <v/>
      </c>
      <c r="AB200" s="144" t="str">
        <f t="shared" si="158"/>
        <v/>
      </c>
      <c r="AC200" s="144" t="str">
        <f t="shared" si="131"/>
        <v/>
      </c>
      <c r="AD200" s="148" t="str">
        <f t="shared" si="132"/>
        <v/>
      </c>
      <c r="AE200" s="180" t="str">
        <f>IF(OR($E200="",$G200=""),"",IF(AND($E$3=1),'Marks Entry 1st'!T199,IF(AND($E$3=2),'Marks Entry 2nd'!T199,IF(AND($E$3=3),'Marks Entry 3rd'!T199,IF(AND($E$3=4),'Marks Entry 4th'!T199,"")))))</f>
        <v/>
      </c>
      <c r="AF200" s="180" t="str">
        <f>IF(OR($E200="",$G200=""),"",IF(AND($E$3=1),'Marks Entry 1st'!U199,IF(AND($E$3=2),'Marks Entry 2nd'!U199,IF(AND($E$3=3),'Marks Entry 3rd'!U199,IF(AND($E$3=4),'Marks Entry 4th'!U199,"")))))</f>
        <v/>
      </c>
      <c r="AG200" s="87" t="str">
        <f t="shared" si="159"/>
        <v/>
      </c>
      <c r="AH200" s="180" t="str">
        <f>IF(OR($E200="",$G200=""),"",IF(AND($E$3=1),'Marks Entry 1st'!V199,IF(AND($E$3=2),'Marks Entry 2nd'!V199,IF(AND($E$3=3),'Marks Entry 3rd'!V199,IF(AND($E$3=4),'Marks Entry 4th'!V199,"")))))</f>
        <v/>
      </c>
      <c r="AI200" s="180" t="str">
        <f>IF(OR($E200="",$G200=""),"",IF(AND($E$3=1),'Marks Entry 1st'!W199,IF(AND($E$3=2),'Marks Entry 2nd'!W199,IF(AND($E$3=3),'Marks Entry 3rd'!W199,IF(AND($E$3=4),'Marks Entry 4th'!W199,"")))))</f>
        <v/>
      </c>
      <c r="AJ200" s="180" t="str">
        <f>IF(OR($E200="",$G200=""),"",IF(AND($E$3=1),'Marks Entry 1st'!X199,IF(AND($E$3=2),'Marks Entry 2nd'!X199,IF(AND($E$3=3),'Marks Entry 3rd'!X199,IF(AND($E$3=4),'Marks Entry 4th'!X199,"")))))</f>
        <v/>
      </c>
      <c r="AK200" s="91" t="str">
        <f t="shared" si="160"/>
        <v/>
      </c>
      <c r="AL200" s="87">
        <f t="shared" si="161"/>
        <v>0</v>
      </c>
      <c r="AM200" s="93" t="str">
        <f>IF(OR($E200="",$G200=""),"",IF(AND($E$3=1),'Marks Entry 1st'!Y199,IF(AND($E$3=2),'Marks Entry 2nd'!Y199,IF(AND($E$3=3),'Marks Entry 3rd'!Y199,IF(AND($E$3=4),'Marks Entry 4th'!Y199,"")))))</f>
        <v/>
      </c>
      <c r="AN200" s="93" t="str">
        <f>IF(OR($E200="",$G200=""),"",IF(AND($E$3=1),'Marks Entry 1st'!Z199,IF(AND($E$3=2),'Marks Entry 2nd'!Z199,IF(AND($E$3=3),'Marks Entry 3rd'!Z199,IF(AND($E$3=4),'Marks Entry 4th'!Z199,"")))))</f>
        <v/>
      </c>
      <c r="AO200" s="93" t="str">
        <f>IF(OR($E200="",$G200=""),"",IF(AND($E$3=1),'Marks Entry 1st'!AA199,IF(AND($E$3=2),'Marks Entry 2nd'!AA199,IF(AND($E$3=3),'Marks Entry 3rd'!AA199,IF(AND($E$3=4),'Marks Entry 4th'!AA199,"")))))</f>
        <v/>
      </c>
      <c r="AP200" s="92" t="str">
        <f t="shared" si="162"/>
        <v/>
      </c>
      <c r="AQ200" s="87" t="str">
        <f t="shared" si="163"/>
        <v/>
      </c>
      <c r="AR200" s="144">
        <f t="shared" si="164"/>
        <v>0</v>
      </c>
      <c r="AS200" s="144" t="str">
        <f t="shared" si="165"/>
        <v/>
      </c>
      <c r="AT200" s="144" t="str">
        <f t="shared" si="133"/>
        <v/>
      </c>
      <c r="AU200" s="144" t="str">
        <f t="shared" si="166"/>
        <v/>
      </c>
      <c r="AV200" s="144" t="str">
        <f t="shared" si="134"/>
        <v/>
      </c>
      <c r="AW200" s="148" t="str">
        <f t="shared" si="135"/>
        <v/>
      </c>
      <c r="AX200" s="180" t="str">
        <f>IF(OR($E200="",$G200=""),"",IF(AND($E$3=1),'Marks Entry 1st'!AB199,IF(AND($E$3=2),'Marks Entry 2nd'!AB199,IF(AND($E$3=3),'Marks Entry 3rd'!AB199,IF(AND($E$3=4),'Marks Entry 4th'!AB199,"")))))</f>
        <v/>
      </c>
      <c r="AY200" s="180" t="str">
        <f>IF(OR($E200="",$G200=""),"",IF(AND($E$3=1),'Marks Entry 1st'!AC199,IF(AND($E$3=2),'Marks Entry 2nd'!AC199,IF(AND($E$3=3),'Marks Entry 3rd'!AC199,IF(AND($E$3=4),'Marks Entry 4th'!AC199,"")))))</f>
        <v/>
      </c>
      <c r="AZ200" s="87" t="str">
        <f t="shared" si="167"/>
        <v/>
      </c>
      <c r="BA200" s="180" t="str">
        <f>IF(OR($E200="",$G200=""),"",IF(AND($E$3=1),'Marks Entry 1st'!AD199,IF(AND($E$3=2),'Marks Entry 2nd'!AD199,IF(AND($E$3=3),'Marks Entry 3rd'!AD199,IF(AND($E$3=4),'Marks Entry 4th'!AD199,"")))))</f>
        <v/>
      </c>
      <c r="BB200" s="180" t="str">
        <f>IF(OR($E200="",$G200=""),"",IF(AND($E$3=1),'Marks Entry 1st'!AE199,IF(AND($E$3=2),'Marks Entry 2nd'!AE199,IF(AND($E$3=3),'Marks Entry 3rd'!AE199,IF(AND($E$3=4),'Marks Entry 4th'!AE199,"")))))</f>
        <v/>
      </c>
      <c r="BC200" s="180" t="str">
        <f>IF(OR($E200="",$G200=""),"",IF(AND($E$3=1),'Marks Entry 1st'!AF199,IF(AND($E$3=2),'Marks Entry 2nd'!AF199,IF(AND($E$3=3),'Marks Entry 3rd'!AF199,IF(AND($E$3=4),'Marks Entry 4th'!AF199,"")))))</f>
        <v/>
      </c>
      <c r="BD200" s="91" t="str">
        <f t="shared" si="168"/>
        <v/>
      </c>
      <c r="BE200" s="87">
        <f t="shared" si="169"/>
        <v>0</v>
      </c>
      <c r="BF200" s="93" t="str">
        <f>IF(OR($E200="",$G200=""),"",IF(AND($E$3=1),'Marks Entry 1st'!AG199,IF(AND($E$3=2),'Marks Entry 2nd'!AG199,IF(AND($E$3=3),'Marks Entry 3rd'!AG199,IF(AND($E$3=4),'Marks Entry 4th'!AG199,"")))))</f>
        <v/>
      </c>
      <c r="BG200" s="93" t="str">
        <f>IF(OR($E200="",$G200=""),"",IF(AND($E$3=1),'Marks Entry 1st'!AH199,IF(AND($E$3=2),'Marks Entry 2nd'!AH199,IF(AND($E$3=3),'Marks Entry 3rd'!AH199,IF(AND($E$3=4),'Marks Entry 4th'!AH199,"")))))</f>
        <v/>
      </c>
      <c r="BH200" s="93" t="str">
        <f>IF(OR($E200="",$G200=""),"",IF(AND($E$3=1),'Marks Entry 1st'!AI199,IF(AND($E$3=2),'Marks Entry 2nd'!AI199,IF(AND($E$3=3),'Marks Entry 3rd'!AI199,IF(AND($E$3=4),'Marks Entry 4th'!AI199,"")))))</f>
        <v/>
      </c>
      <c r="BI200" s="92" t="str">
        <f t="shared" si="170"/>
        <v/>
      </c>
      <c r="BJ200" s="87" t="str">
        <f t="shared" si="171"/>
        <v/>
      </c>
      <c r="BK200" s="144">
        <f t="shared" si="172"/>
        <v>0</v>
      </c>
      <c r="BL200" s="144" t="str">
        <f t="shared" si="173"/>
        <v/>
      </c>
      <c r="BM200" s="144" t="str">
        <f t="shared" si="136"/>
        <v/>
      </c>
      <c r="BN200" s="144" t="str">
        <f t="shared" si="174"/>
        <v/>
      </c>
      <c r="BO200" s="144" t="str">
        <f t="shared" si="137"/>
        <v/>
      </c>
      <c r="BP200" s="148" t="str">
        <f t="shared" si="138"/>
        <v/>
      </c>
      <c r="BQ200" s="180" t="str">
        <f>IF(OR($E200="",$G200=""),"",IF(AND($E$3=1),'Marks Entry 1st'!AJ199,IF(AND($E$3=2),'Marks Entry 2nd'!AJ199,IF(AND($E$3=3),'Marks Entry 3rd'!AJ199,IF(AND($E$3=4),'Marks Entry 4th'!AJ199,"")))))</f>
        <v/>
      </c>
      <c r="BR200" s="180" t="str">
        <f>IF(OR($E200="",$G200=""),"",IF(AND($E$3=1),'Marks Entry 1st'!AK199,IF(AND($E$3=2),'Marks Entry 2nd'!AK199,IF(AND($E$3=3),'Marks Entry 3rd'!AK199,IF(AND($E$3=4),'Marks Entry 4th'!AK199,"")))))</f>
        <v/>
      </c>
      <c r="BS200" s="87" t="str">
        <f t="shared" si="175"/>
        <v/>
      </c>
      <c r="BT200" s="180" t="str">
        <f>IF(OR($E200="",$G200=""),"",IF(AND($E$3=1),'Marks Entry 1st'!AL199,IF(AND($E$3=2),'Marks Entry 2nd'!AL199,IF(AND($E$3=3),'Marks Entry 3rd'!AL199,IF(AND($E$3=4),'Marks Entry 4th'!AL199,"")))))</f>
        <v/>
      </c>
      <c r="BU200" s="180" t="str">
        <f>IF(OR($E200="",$G200=""),"",IF(AND($E$3=1),'Marks Entry 1st'!AM199,IF(AND($E$3=2),'Marks Entry 2nd'!AM199,IF(AND($E$3=3),'Marks Entry 3rd'!AM199,IF(AND($E$3=4),'Marks Entry 4th'!AM199,"")))))</f>
        <v/>
      </c>
      <c r="BV200" s="180" t="str">
        <f>IF(OR($E200="",$G200=""),"",IF(AND($E$3=1),'Marks Entry 1st'!AN199,IF(AND($E$3=2),'Marks Entry 2nd'!AN199,IF(AND($E$3=3),'Marks Entry 3rd'!AN199,IF(AND($E$3=4),'Marks Entry 4th'!AN199,"")))))</f>
        <v/>
      </c>
      <c r="BW200" s="91" t="str">
        <f t="shared" si="176"/>
        <v/>
      </c>
      <c r="BX200" s="87">
        <f t="shared" si="177"/>
        <v>0</v>
      </c>
      <c r="BY200" s="93" t="str">
        <f>IF(OR($E200="",$G200=""),"",IF(AND($E$3=1),'Marks Entry 1st'!AO199,IF(AND($E$3=2),'Marks Entry 2nd'!AO199,IF(AND($E$3=3),'Marks Entry 3rd'!AO199,IF(AND($E$3=4),'Marks Entry 4th'!AO199,"")))))</f>
        <v/>
      </c>
      <c r="BZ200" s="93" t="str">
        <f>IF(OR($E200="",$G200=""),"",IF(AND($E$3=1),'Marks Entry 1st'!AP199,IF(AND($E$3=2),'Marks Entry 2nd'!AP199,IF(AND($E$3=3),'Marks Entry 3rd'!AP199,IF(AND($E$3=4),'Marks Entry 4th'!AP199,"")))))</f>
        <v/>
      </c>
      <c r="CA200" s="93" t="str">
        <f>IF(OR($E200="",$G200=""),"",IF(AND($E$3=1),'Marks Entry 1st'!AQ199,IF(AND($E$3=2),'Marks Entry 2nd'!AQ199,IF(AND($E$3=3),'Marks Entry 3rd'!AQ199,IF(AND($E$3=4),'Marks Entry 4th'!AQ199,"")))))</f>
        <v/>
      </c>
      <c r="CB200" s="92" t="str">
        <f t="shared" si="178"/>
        <v/>
      </c>
      <c r="CC200" s="87" t="str">
        <f t="shared" si="179"/>
        <v/>
      </c>
      <c r="CD200" s="144">
        <f t="shared" si="180"/>
        <v>0</v>
      </c>
      <c r="CE200" s="144" t="str">
        <f t="shared" si="181"/>
        <v/>
      </c>
      <c r="CF200" s="144" t="str">
        <f t="shared" si="139"/>
        <v/>
      </c>
      <c r="CG200" s="144" t="str">
        <f t="shared" si="182"/>
        <v/>
      </c>
      <c r="CH200" s="144" t="str">
        <f t="shared" si="140"/>
        <v/>
      </c>
      <c r="CI200" s="148" t="str">
        <f t="shared" si="141"/>
        <v/>
      </c>
      <c r="CJ200" s="380" t="str">
        <f>IF(OR($E200="",$G200=""),"",IF(AND($E$3=1),'Marks Entry 1st'!AR199,IF(AND($E$3=2),'Marks Entry 2nd'!AR199,IF(AND($E$3=3),'Marks Entry 3rd'!AR199,IF(AND($E$3=4),'Marks Entry 4th'!AR199,"")))))</f>
        <v/>
      </c>
      <c r="CK200" s="380" t="str">
        <f>IF(OR($E200="",$G200=""),"",IF(AND($E$3=1),'Marks Entry 1st'!AS199,IF(AND($E$3=2),'Marks Entry 2nd'!AS199,IF(AND($E$3=3),'Marks Entry 3rd'!AS199,IF(AND($E$3=4),'Marks Entry 4th'!AS199,"")))))</f>
        <v/>
      </c>
      <c r="CL200" s="380" t="str">
        <f>IF(OR($E200="",$G200=""),"",IF(AND($E$3=1),'Marks Entry 1st'!AT199,IF(AND($E$3=2),'Marks Entry 2nd'!AT199,IF(AND($E$3=3),'Marks Entry 3rd'!AT199,IF(AND($E$3=4),'Marks Entry 4th'!AT199,"")))))</f>
        <v/>
      </c>
      <c r="CM200" s="181" t="str">
        <f t="shared" si="183"/>
        <v/>
      </c>
      <c r="CN200" s="182">
        <f t="shared" si="184"/>
        <v>0</v>
      </c>
      <c r="CO200" s="182" t="str">
        <f t="shared" si="185"/>
        <v/>
      </c>
      <c r="CP200" s="182" t="str">
        <f t="shared" si="186"/>
        <v/>
      </c>
      <c r="CQ200" s="147" t="str">
        <f t="shared" si="142"/>
        <v/>
      </c>
      <c r="CR200" s="380" t="str">
        <f>IF(OR($E200="",$G200=""),"",IF(AND($E$3=1),'Marks Entry 1st'!AU199,IF(AND($E$3=2),'Marks Entry 2nd'!AU199,IF(AND($E$3=3),'Marks Entry 3rd'!AU199,IF(AND($E$3=4),'Marks Entry 4th'!AU199,"")))))</f>
        <v/>
      </c>
      <c r="CS200" s="380" t="str">
        <f>IF(OR($E200="",$G200=""),"",IF(AND($E$3=1),'Marks Entry 1st'!AV199,IF(AND($E$3=2),'Marks Entry 2nd'!AV199,IF(AND($E$3=3),'Marks Entry 3rd'!AV199,IF(AND($E$3=4),'Marks Entry 4th'!AV199,"")))))</f>
        <v/>
      </c>
      <c r="CT200" s="380" t="str">
        <f>IF(OR($E200="",$G200=""),"",IF(AND($E$3=1),'Marks Entry 1st'!AW199,IF(AND($E$3=2),'Marks Entry 2nd'!AW199,IF(AND($E$3=3),'Marks Entry 3rd'!AW199,IF(AND($E$3=4),'Marks Entry 4th'!AW199,"")))))</f>
        <v/>
      </c>
      <c r="CU200" s="181" t="str">
        <f t="shared" si="187"/>
        <v/>
      </c>
      <c r="CV200" s="182">
        <f t="shared" si="188"/>
        <v>0</v>
      </c>
      <c r="CW200" s="182" t="str">
        <f t="shared" si="189"/>
        <v/>
      </c>
      <c r="CX200" s="182" t="str">
        <f t="shared" si="190"/>
        <v/>
      </c>
      <c r="CY200" s="147" t="str">
        <f t="shared" si="143"/>
        <v/>
      </c>
      <c r="CZ200" s="380" t="str">
        <f>IF(OR($E200="",$G200=""),"",IF(AND($E$3=1),'Marks Entry 1st'!AX199,IF(AND($E$3=2),'Marks Entry 2nd'!AX199,IF(AND($E$3=3),'Marks Entry 3rd'!AX199,IF(AND($E$3=4),'Marks Entry 4th'!AX199,"")))))</f>
        <v/>
      </c>
      <c r="DA200" s="380" t="str">
        <f>IF(OR($E200="",$G200=""),"",IF(AND($E$3=1),'Marks Entry 1st'!AY199,IF(AND($E$3=2),'Marks Entry 2nd'!AY199,IF(AND($E$3=3),'Marks Entry 3rd'!AY199,IF(AND($E$3=4),'Marks Entry 4th'!AY199,"")))))</f>
        <v/>
      </c>
      <c r="DB200" s="380" t="str">
        <f>IF(OR($E200="",$G200=""),"",IF(AND($E$3=1),'Marks Entry 1st'!AZ199,IF(AND($E$3=2),'Marks Entry 2nd'!AZ199,IF(AND($E$3=3),'Marks Entry 3rd'!AZ199,IF(AND($E$3=4),'Marks Entry 4th'!AZ199,"")))))</f>
        <v/>
      </c>
      <c r="DC200" s="181" t="str">
        <f t="shared" si="191"/>
        <v/>
      </c>
      <c r="DD200" s="182">
        <f t="shared" si="192"/>
        <v>0</v>
      </c>
      <c r="DE200" s="182" t="str">
        <f t="shared" si="193"/>
        <v/>
      </c>
      <c r="DF200" s="182" t="str">
        <f t="shared" si="194"/>
        <v/>
      </c>
      <c r="DG200" s="147" t="str">
        <f t="shared" si="144"/>
        <v/>
      </c>
      <c r="DH200" s="104" t="str">
        <f t="shared" si="145"/>
        <v/>
      </c>
      <c r="DI200" s="105" t="str">
        <f t="shared" si="146"/>
        <v/>
      </c>
      <c r="DJ200" s="111" t="str">
        <f t="shared" si="147"/>
        <v/>
      </c>
      <c r="DK200" s="112" t="str">
        <f t="shared" si="148"/>
        <v/>
      </c>
      <c r="DL200" s="386" t="str">
        <f t="shared" si="149"/>
        <v/>
      </c>
      <c r="DM200" s="72" t="str">
        <f>IF(OR($E200="",$G200=""),"",IF(AND($E$3=1),'Marks Entry 1st'!BA199,IF(AND($E$3=2),'Marks Entry 2nd'!BA199,IF(AND($E$3=3),'Marks Entry 3rd'!BA199,IF(AND($E$3=4),'Marks Entry 4th'!BA199,"")))))</f>
        <v/>
      </c>
      <c r="DN200" s="72" t="str">
        <f>IF(OR($E200="",$G200=""),"",IF(AND($E$3=1),'Marks Entry 1st'!BB199,IF(AND($E$3=2),'Marks Entry 2nd'!BB199,IF(AND($E$3=3),'Marks Entry 3rd'!BB199,IF(AND($E$3=4),'Marks Entry 4th'!BB199,"")))))</f>
        <v/>
      </c>
      <c r="DO200" s="328" t="str">
        <f t="shared" si="150"/>
        <v/>
      </c>
      <c r="DP200" s="73"/>
      <c r="DW200" s="75">
        <f>IF(AND($E$3=1),'Marks Entry 1st'!I199,IF(AND($E$3=2),'Marks Entry 2nd'!I199,IF(AND($E$3=3),'Marks Entry 3rd'!I199,IF(AND($E$3=4),'Marks Entry 4th'!I199,""))))</f>
        <v>0</v>
      </c>
    </row>
    <row r="201" spans="1:127" ht="18.899999999999999" customHeight="1">
      <c r="A201" s="94">
        <v>194</v>
      </c>
      <c r="B201" s="94" t="str">
        <f>IF(OR(DW201=0,DW201=""),"",IF(AND($E$3=1),'Marks Entry 1st'!I200,IF(AND($E$3=2),'Marks Entry 2nd'!I200,IF(AND($E$3=3),'Marks Entry 3rd'!I200,IF(AND($E$3=4),'Marks Entry 4th'!I200,"")))))</f>
        <v/>
      </c>
      <c r="C201" s="95" t="str">
        <f>IF(OR(B201=0,B201=""),"",IF(AND($E$3=1),'Marks Entry 1st'!B200,IF(AND($E$3=2),'Marks Entry 2nd'!B200,IF(AND($E$3=3),'Marks Entry 3rd'!B200,IF(AND($E$3=4),'Marks Entry 4th'!B200,"")))))</f>
        <v/>
      </c>
      <c r="D201" s="95" t="str">
        <f>IF(OR(B201=0,B201=""),"",IF(AND($E$3=1),'Marks Entry 1st'!C200,IF(AND($E$3=2),'Marks Entry 2nd'!C200,IF(AND($E$3=3),'Marks Entry 3rd'!C200,IF(AND($E$3=4),'Marks Entry 4th'!C200,"")))))</f>
        <v/>
      </c>
      <c r="E201" s="96" t="str">
        <f>IF(OR(B201=0,B201=""),"",IF(AND($E$3=1),'Marks Entry 1st'!E200,IF(AND($E$3=2),'Marks Entry 2nd'!E200,IF(AND($E$3=3),'Marks Entry 3rd'!E200,IF(AND($E$3=4),'Marks Entry 4th'!E200,"")))))</f>
        <v/>
      </c>
      <c r="F201" s="95" t="str">
        <f>IF(OR(B201=0,B201=""),"",IF(AND($E$3=1),'Marks Entry 1st'!D200,IF(AND($E$3=2),'Marks Entry 2nd'!D200,IF(AND($E$3=3),'Marks Entry 3rd'!D200,IF(AND($E$3=4),'Marks Entry 4th'!D200,"")))))</f>
        <v/>
      </c>
      <c r="G201" s="90" t="str">
        <f>IF(OR(B201=0,B201=""),"",IF(AND($E$3=1),'Marks Entry 1st'!F200,IF(AND($E$3=2),'Marks Entry 2nd'!F200,IF(AND($E$3=3),'Marks Entry 3rd'!F200,IF(AND($E$3=4),'Marks Entry 4th'!F200,"")))))</f>
        <v/>
      </c>
      <c r="H201" s="90" t="str">
        <f>IF(OR(B201=0,B201=""),"",IF(AND($E$3=1),'Marks Entry 1st'!G200,IF(AND($E$3=2),'Marks Entry 2nd'!G200,IF(AND($E$3=3),'Marks Entry 3rd'!G200,IF(AND($E$3=4),'Marks Entry 4th'!G200,"")))))</f>
        <v/>
      </c>
      <c r="I201" s="90" t="str">
        <f>IF(OR(B201=0,B201=""),"",IF(AND($E$3=1),'Marks Entry 1st'!H200,IF(AND($E$3=2),'Marks Entry 2nd'!H200,IF(AND($E$3=3),'Marks Entry 3rd'!H200,IF(AND($E$3=4),'Marks Entry 4th'!H200,"")))))</f>
        <v/>
      </c>
      <c r="J201" s="379" t="str">
        <f>IF(OR(B201=0,B201=""),"",IF(AND($E$3=1),'Marks Entry 1st'!J200,IF(AND($E$3=2),'Marks Entry 2nd'!J200,IF(AND($E$3=3),'Marks Entry 3rd'!J200,IF(AND($E$3=4),'Marks Entry 4th'!J200,"")))))</f>
        <v/>
      </c>
      <c r="K201" s="379" t="str">
        <f>IF(OR(B201=0,B201=""),"",IF(AND($E$3=1),'Marks Entry 1st'!K200,IF(AND($E$3=2),'Marks Entry 2nd'!K200,IF(AND($E$3=3),'Marks Entry 3rd'!K200,IF(AND($E$3=4),'Marks Entry 4th'!K200,"")))))</f>
        <v/>
      </c>
      <c r="L201" s="180" t="str">
        <f>IF(OR($E201="",$G201=""),"",IF(AND($E$3=1),'Marks Entry 1st'!L200,IF(AND($E$3=2),'Marks Entry 2nd'!L200,IF(AND($E$3=3),'Marks Entry 3rd'!L200,IF(AND($E$3=4),'Marks Entry 4th'!L200,"")))))</f>
        <v/>
      </c>
      <c r="M201" s="180" t="str">
        <f>IF(OR($E201="",$G201=""),"",IF(AND($E$3=1),'Marks Entry 1st'!M200,IF(AND($E$3=2),'Marks Entry 2nd'!M200,IF(AND($E$3=3),'Marks Entry 3rd'!M200,IF(AND($E$3=4),'Marks Entry 4th'!M200,"")))))</f>
        <v/>
      </c>
      <c r="N201" s="87" t="str">
        <f t="shared" si="151"/>
        <v/>
      </c>
      <c r="O201" s="180" t="str">
        <f>IF(OR($E201="",$G201=""),"",IF(AND($E$3=1),'Marks Entry 1st'!N200,IF(AND($E$3=2),'Marks Entry 2nd'!N200,IF(AND($E$3=3),'Marks Entry 3rd'!N200,IF(AND($E$3=4),'Marks Entry 4th'!N200,"")))))</f>
        <v/>
      </c>
      <c r="P201" s="180" t="str">
        <f>IF(OR($E201="",$G201=""),"",IF(AND($E$3=1),'Marks Entry 1st'!O200,IF(AND($E$3=2),'Marks Entry 2nd'!O200,IF(AND($E$3=3),'Marks Entry 3rd'!O200,IF(AND($E$3=4),'Marks Entry 4th'!O200,"")))))</f>
        <v/>
      </c>
      <c r="Q201" s="180" t="str">
        <f>IF(OR($E201="",$G201=""),"",IF(AND($E$3=1),'Marks Entry 1st'!P200,IF(AND($E$3=2),'Marks Entry 2nd'!P200,IF(AND($E$3=3),'Marks Entry 3rd'!P200,IF(AND($E$3=4),'Marks Entry 4th'!P200,"")))))</f>
        <v/>
      </c>
      <c r="R201" s="91" t="str">
        <f t="shared" si="152"/>
        <v/>
      </c>
      <c r="S201" s="87">
        <f t="shared" si="153"/>
        <v>0</v>
      </c>
      <c r="T201" s="93" t="str">
        <f>IF(OR($E201="",$G201=""),"",IF(AND($E$3=1),'Marks Entry 1st'!Q200,IF(AND($E$3=2),'Marks Entry 2nd'!Q200,IF(AND($E$3=3),'Marks Entry 3rd'!Q200,IF(AND($E$3=4),'Marks Entry 4th'!Q200,"")))))</f>
        <v/>
      </c>
      <c r="U201" s="93" t="str">
        <f>IF(OR($E201="",$G201=""),"",IF(AND($E$3=1),'Marks Entry 1st'!R200,IF(AND($E$3=2),'Marks Entry 2nd'!R200,IF(AND($E$3=3),'Marks Entry 3rd'!R200,IF(AND($E$3=4),'Marks Entry 4th'!R200,"")))))</f>
        <v/>
      </c>
      <c r="V201" s="93" t="str">
        <f>IF(OR($E201="",$G201=""),"",IF(AND($E$3=1),'Marks Entry 1st'!S200,IF(AND($E$3=2),'Marks Entry 2nd'!S200,IF(AND($E$3=3),'Marks Entry 3rd'!S200,IF(AND($E$3=4),'Marks Entry 4th'!S200,"")))))</f>
        <v/>
      </c>
      <c r="W201" s="92" t="str">
        <f t="shared" si="154"/>
        <v/>
      </c>
      <c r="X201" s="87" t="str">
        <f t="shared" si="155"/>
        <v/>
      </c>
      <c r="Y201" s="144">
        <f t="shared" si="156"/>
        <v>0</v>
      </c>
      <c r="Z201" s="144" t="str">
        <f t="shared" si="157"/>
        <v/>
      </c>
      <c r="AA201" s="144" t="str">
        <f t="shared" ref="AA201:AA207" si="195">IF(AND(OR(L201="ab",L201="ml"),OR(M201="ab",M201="ml"),OR(O201="ab",O201="ml")),"E",IF(AND(OR(L201="ab",L201="ml"),OR(O201="ab",O201="ml"),OR(T201="ab",T201="ml")),"AB",IF(AND(OR(M201="ab",M201="ml"),OR(O201="ab",O201="ml"),OR(T201="ab",T201="ml")),"AB","")))</f>
        <v/>
      </c>
      <c r="AB201" s="144" t="str">
        <f t="shared" si="158"/>
        <v/>
      </c>
      <c r="AC201" s="144" t="str">
        <f t="shared" ref="AC201:AC207" si="196">IF(OR(AB201="",AB201=0,AB201="S",AB201="RE",AB201="F",AB201="AB"),"",IF(X201&gt;=75%*Z201,"D",IF(X201&gt;=60%*Z201,"I",IF(X201&gt;=48%*Z201,"II",IF(X201&gt;=36%*Z201,"III","")))))</f>
        <v/>
      </c>
      <c r="AD201" s="148" t="str">
        <f t="shared" ref="AD201:AD207" si="197">IF(X201="","",IF(OR(AB201="",AB201=0,AB201="RE",AB201="AB"),"",IF(X201&gt;85%*Z201,"A",IF(X201&gt;70%*Z201,"B",IF(X201&gt;=50%*Z201,"C",IF(X201&gt;=30%*Z201,"D","E"))))))</f>
        <v/>
      </c>
      <c r="AE201" s="180" t="str">
        <f>IF(OR($E201="",$G201=""),"",IF(AND($E$3=1),'Marks Entry 1st'!T200,IF(AND($E$3=2),'Marks Entry 2nd'!T200,IF(AND($E$3=3),'Marks Entry 3rd'!T200,IF(AND($E$3=4),'Marks Entry 4th'!T200,"")))))</f>
        <v/>
      </c>
      <c r="AF201" s="180" t="str">
        <f>IF(OR($E201="",$G201=""),"",IF(AND($E$3=1),'Marks Entry 1st'!U200,IF(AND($E$3=2),'Marks Entry 2nd'!U200,IF(AND($E$3=3),'Marks Entry 3rd'!U200,IF(AND($E$3=4),'Marks Entry 4th'!U200,"")))))</f>
        <v/>
      </c>
      <c r="AG201" s="87" t="str">
        <f t="shared" si="159"/>
        <v/>
      </c>
      <c r="AH201" s="180" t="str">
        <f>IF(OR($E201="",$G201=""),"",IF(AND($E$3=1),'Marks Entry 1st'!V200,IF(AND($E$3=2),'Marks Entry 2nd'!V200,IF(AND($E$3=3),'Marks Entry 3rd'!V200,IF(AND($E$3=4),'Marks Entry 4th'!V200,"")))))</f>
        <v/>
      </c>
      <c r="AI201" s="180" t="str">
        <f>IF(OR($E201="",$G201=""),"",IF(AND($E$3=1),'Marks Entry 1st'!W200,IF(AND($E$3=2),'Marks Entry 2nd'!W200,IF(AND($E$3=3),'Marks Entry 3rd'!W200,IF(AND($E$3=4),'Marks Entry 4th'!W200,"")))))</f>
        <v/>
      </c>
      <c r="AJ201" s="180" t="str">
        <f>IF(OR($E201="",$G201=""),"",IF(AND($E$3=1),'Marks Entry 1st'!X200,IF(AND($E$3=2),'Marks Entry 2nd'!X200,IF(AND($E$3=3),'Marks Entry 3rd'!X200,IF(AND($E$3=4),'Marks Entry 4th'!X200,"")))))</f>
        <v/>
      </c>
      <c r="AK201" s="91" t="str">
        <f t="shared" si="160"/>
        <v/>
      </c>
      <c r="AL201" s="87">
        <f t="shared" si="161"/>
        <v>0</v>
      </c>
      <c r="AM201" s="93" t="str">
        <f>IF(OR($E201="",$G201=""),"",IF(AND($E$3=1),'Marks Entry 1st'!Y200,IF(AND($E$3=2),'Marks Entry 2nd'!Y200,IF(AND($E$3=3),'Marks Entry 3rd'!Y200,IF(AND($E$3=4),'Marks Entry 4th'!Y200,"")))))</f>
        <v/>
      </c>
      <c r="AN201" s="93" t="str">
        <f>IF(OR($E201="",$G201=""),"",IF(AND($E$3=1),'Marks Entry 1st'!Z200,IF(AND($E$3=2),'Marks Entry 2nd'!Z200,IF(AND($E$3=3),'Marks Entry 3rd'!Z200,IF(AND($E$3=4),'Marks Entry 4th'!Z200,"")))))</f>
        <v/>
      </c>
      <c r="AO201" s="93" t="str">
        <f>IF(OR($E201="",$G201=""),"",IF(AND($E$3=1),'Marks Entry 1st'!AA200,IF(AND($E$3=2),'Marks Entry 2nd'!AA200,IF(AND($E$3=3),'Marks Entry 3rd'!AA200,IF(AND($E$3=4),'Marks Entry 4th'!AA200,"")))))</f>
        <v/>
      </c>
      <c r="AP201" s="92" t="str">
        <f t="shared" si="162"/>
        <v/>
      </c>
      <c r="AQ201" s="87" t="str">
        <f t="shared" si="163"/>
        <v/>
      </c>
      <c r="AR201" s="144">
        <f t="shared" si="164"/>
        <v>0</v>
      </c>
      <c r="AS201" s="144" t="str">
        <f t="shared" si="165"/>
        <v/>
      </c>
      <c r="AT201" s="144" t="str">
        <f t="shared" ref="AT201:AT207" si="198">IF(AND(OR(AE201="ab",AE201="ml"),OR(AF201="ab",AF201="ml"),OR(AH201="ab",AH201="ml")),"E",IF(AND(OR(AE201="ab",AE201="ml"),OR(AH201="ab",AH201="ml"),OR(AM201="ab",AM201="ml")),"AB",IF(AND(OR(AF201="ab",AF201="ml"),OR(AH201="ab",AH201="ml"),OR(AM201="ab",AM201="ml")),"AB","")))</f>
        <v/>
      </c>
      <c r="AU201" s="144" t="str">
        <f t="shared" si="166"/>
        <v/>
      </c>
      <c r="AV201" s="144" t="str">
        <f t="shared" ref="AV201:AV207" si="199">IF(OR(AU201="",AU201=0,AU201="S",AU201="RE",AU201="F",AU201="AB"),"",IF(AQ201&gt;=75%*AS201,"D",IF(AQ201&gt;=60%*AS201,"I",IF(AQ201&gt;=48%*AS201,"II",IF(AQ201&gt;=36%*AS201,"III","")))))</f>
        <v/>
      </c>
      <c r="AW201" s="148" t="str">
        <f t="shared" ref="AW201:AW207" si="200">IF(AQ201="","",IF(OR(AU201="",AU201=0,AU201="RE",AU201="AB"),"",IF(AQ201&gt;85%*AS201,"A",IF(AQ201&gt;70%*AS201,"B",IF(AQ201&gt;50%*AS201,"C",IF(AQ201&gt;30%*AS201,"D","E"))))))</f>
        <v/>
      </c>
      <c r="AX201" s="180" t="str">
        <f>IF(OR($E201="",$G201=""),"",IF(AND($E$3=1),'Marks Entry 1st'!AB200,IF(AND($E$3=2),'Marks Entry 2nd'!AB200,IF(AND($E$3=3),'Marks Entry 3rd'!AB200,IF(AND($E$3=4),'Marks Entry 4th'!AB200,"")))))</f>
        <v/>
      </c>
      <c r="AY201" s="180" t="str">
        <f>IF(OR($E201="",$G201=""),"",IF(AND($E$3=1),'Marks Entry 1st'!AC200,IF(AND($E$3=2),'Marks Entry 2nd'!AC200,IF(AND($E$3=3),'Marks Entry 3rd'!AC200,IF(AND($E$3=4),'Marks Entry 4th'!AC200,"")))))</f>
        <v/>
      </c>
      <c r="AZ201" s="87" t="str">
        <f t="shared" si="167"/>
        <v/>
      </c>
      <c r="BA201" s="180" t="str">
        <f>IF(OR($E201="",$G201=""),"",IF(AND($E$3=1),'Marks Entry 1st'!AD200,IF(AND($E$3=2),'Marks Entry 2nd'!AD200,IF(AND($E$3=3),'Marks Entry 3rd'!AD200,IF(AND($E$3=4),'Marks Entry 4th'!AD200,"")))))</f>
        <v/>
      </c>
      <c r="BB201" s="180" t="str">
        <f>IF(OR($E201="",$G201=""),"",IF(AND($E$3=1),'Marks Entry 1st'!AE200,IF(AND($E$3=2),'Marks Entry 2nd'!AE200,IF(AND($E$3=3),'Marks Entry 3rd'!AE200,IF(AND($E$3=4),'Marks Entry 4th'!AE200,"")))))</f>
        <v/>
      </c>
      <c r="BC201" s="180" t="str">
        <f>IF(OR($E201="",$G201=""),"",IF(AND($E$3=1),'Marks Entry 1st'!AF200,IF(AND($E$3=2),'Marks Entry 2nd'!AF200,IF(AND($E$3=3),'Marks Entry 3rd'!AF200,IF(AND($E$3=4),'Marks Entry 4th'!AF200,"")))))</f>
        <v/>
      </c>
      <c r="BD201" s="91" t="str">
        <f t="shared" si="168"/>
        <v/>
      </c>
      <c r="BE201" s="87">
        <f t="shared" si="169"/>
        <v>0</v>
      </c>
      <c r="BF201" s="93" t="str">
        <f>IF(OR($E201="",$G201=""),"",IF(AND($E$3=1),'Marks Entry 1st'!AG200,IF(AND($E$3=2),'Marks Entry 2nd'!AG200,IF(AND($E$3=3),'Marks Entry 3rd'!AG200,IF(AND($E$3=4),'Marks Entry 4th'!AG200,"")))))</f>
        <v/>
      </c>
      <c r="BG201" s="93" t="str">
        <f>IF(OR($E201="",$G201=""),"",IF(AND($E$3=1),'Marks Entry 1st'!AH200,IF(AND($E$3=2),'Marks Entry 2nd'!AH200,IF(AND($E$3=3),'Marks Entry 3rd'!AH200,IF(AND($E$3=4),'Marks Entry 4th'!AH200,"")))))</f>
        <v/>
      </c>
      <c r="BH201" s="93" t="str">
        <f>IF(OR($E201="",$G201=""),"",IF(AND($E$3=1),'Marks Entry 1st'!AI200,IF(AND($E$3=2),'Marks Entry 2nd'!AI200,IF(AND($E$3=3),'Marks Entry 3rd'!AI200,IF(AND($E$3=4),'Marks Entry 4th'!AI200,"")))))</f>
        <v/>
      </c>
      <c r="BI201" s="92" t="str">
        <f t="shared" si="170"/>
        <v/>
      </c>
      <c r="BJ201" s="87" t="str">
        <f t="shared" si="171"/>
        <v/>
      </c>
      <c r="BK201" s="144">
        <f t="shared" si="172"/>
        <v>0</v>
      </c>
      <c r="BL201" s="144" t="str">
        <f t="shared" si="173"/>
        <v/>
      </c>
      <c r="BM201" s="144" t="str">
        <f t="shared" ref="BM201:BM207" si="201">IF(AND(OR(AX201="ab",AX201="ml"),OR(AY201="ab",AY201="ml"),OR(BA201="ab",BA201="ml")),"E",IF(AND(OR(AX201="ab",AX201="ml"),OR(BA201="ab",BA201="ml"),OR(BF201="ab",BF201="ml")),"AB",IF(AND(OR(AY201="ab",AY201="ml"),OR(BA201="ab",BA201="ml"),OR(BF201="ab",BF201="ml")),"AB","")))</f>
        <v/>
      </c>
      <c r="BN201" s="144" t="str">
        <f t="shared" si="174"/>
        <v/>
      </c>
      <c r="BO201" s="144" t="str">
        <f t="shared" ref="BO201:BO207" si="202">IF(OR(BN201="",BN201=0,BN201="S",BN201="RE",BN201="F",BN201="AB"),"",IF(BJ201&gt;=75%*BL201,"D",IF(BJ201&gt;=60%*BL201,"I",IF(BJ201&gt;=48%*BL201,"II",IF(BJ201&gt;=36%*BL201,"III","")))))</f>
        <v/>
      </c>
      <c r="BP201" s="148" t="str">
        <f t="shared" ref="BP201:BP207" si="203">IF(BJ201="","",IF(OR(BN201="",BN201=0,BN201="RE",BN201="AB"),"",IF(BJ201&gt;85%*BL201,"A",IF(BJ201&gt;70%*BL201,"B",IF(BJ201&gt;50%*BL201,"C",IF(BJ201&gt;30%*BL201,"D","E"))))))</f>
        <v/>
      </c>
      <c r="BQ201" s="180" t="str">
        <f>IF(OR($E201="",$G201=""),"",IF(AND($E$3=1),'Marks Entry 1st'!AJ200,IF(AND($E$3=2),'Marks Entry 2nd'!AJ200,IF(AND($E$3=3),'Marks Entry 3rd'!AJ200,IF(AND($E$3=4),'Marks Entry 4th'!AJ200,"")))))</f>
        <v/>
      </c>
      <c r="BR201" s="180" t="str">
        <f>IF(OR($E201="",$G201=""),"",IF(AND($E$3=1),'Marks Entry 1st'!AK200,IF(AND($E$3=2),'Marks Entry 2nd'!AK200,IF(AND($E$3=3),'Marks Entry 3rd'!AK200,IF(AND($E$3=4),'Marks Entry 4th'!AK200,"")))))</f>
        <v/>
      </c>
      <c r="BS201" s="87" t="str">
        <f t="shared" si="175"/>
        <v/>
      </c>
      <c r="BT201" s="180" t="str">
        <f>IF(OR($E201="",$G201=""),"",IF(AND($E$3=1),'Marks Entry 1st'!AL200,IF(AND($E$3=2),'Marks Entry 2nd'!AL200,IF(AND($E$3=3),'Marks Entry 3rd'!AL200,IF(AND($E$3=4),'Marks Entry 4th'!AL200,"")))))</f>
        <v/>
      </c>
      <c r="BU201" s="180" t="str">
        <f>IF(OR($E201="",$G201=""),"",IF(AND($E$3=1),'Marks Entry 1st'!AM200,IF(AND($E$3=2),'Marks Entry 2nd'!AM200,IF(AND($E$3=3),'Marks Entry 3rd'!AM200,IF(AND($E$3=4),'Marks Entry 4th'!AM200,"")))))</f>
        <v/>
      </c>
      <c r="BV201" s="180" t="str">
        <f>IF(OR($E201="",$G201=""),"",IF(AND($E$3=1),'Marks Entry 1st'!AN200,IF(AND($E$3=2),'Marks Entry 2nd'!AN200,IF(AND($E$3=3),'Marks Entry 3rd'!AN200,IF(AND($E$3=4),'Marks Entry 4th'!AN200,"")))))</f>
        <v/>
      </c>
      <c r="BW201" s="91" t="str">
        <f t="shared" si="176"/>
        <v/>
      </c>
      <c r="BX201" s="87">
        <f t="shared" si="177"/>
        <v>0</v>
      </c>
      <c r="BY201" s="93" t="str">
        <f>IF(OR($E201="",$G201=""),"",IF(AND($E$3=1),'Marks Entry 1st'!AO200,IF(AND($E$3=2),'Marks Entry 2nd'!AO200,IF(AND($E$3=3),'Marks Entry 3rd'!AO200,IF(AND($E$3=4),'Marks Entry 4th'!AO200,"")))))</f>
        <v/>
      </c>
      <c r="BZ201" s="93" t="str">
        <f>IF(OR($E201="",$G201=""),"",IF(AND($E$3=1),'Marks Entry 1st'!AP200,IF(AND($E$3=2),'Marks Entry 2nd'!AP200,IF(AND($E$3=3),'Marks Entry 3rd'!AP200,IF(AND($E$3=4),'Marks Entry 4th'!AP200,"")))))</f>
        <v/>
      </c>
      <c r="CA201" s="93" t="str">
        <f>IF(OR($E201="",$G201=""),"",IF(AND($E$3=1),'Marks Entry 1st'!AQ200,IF(AND($E$3=2),'Marks Entry 2nd'!AQ200,IF(AND($E$3=3),'Marks Entry 3rd'!AQ200,IF(AND($E$3=4),'Marks Entry 4th'!AQ200,"")))))</f>
        <v/>
      </c>
      <c r="CB201" s="92" t="str">
        <f t="shared" si="178"/>
        <v/>
      </c>
      <c r="CC201" s="87" t="str">
        <f t="shared" si="179"/>
        <v/>
      </c>
      <c r="CD201" s="144">
        <f t="shared" si="180"/>
        <v>0</v>
      </c>
      <c r="CE201" s="144" t="str">
        <f t="shared" si="181"/>
        <v/>
      </c>
      <c r="CF201" s="144" t="str">
        <f t="shared" ref="CF201:CF207" si="204">IF(AND(OR(BQ201="ab",BQ201="ml"),OR(BR201="ab",BR201="ml"),OR(BT201="ab",BT201="ml")),"E",IF(AND(OR(BQ201="ab",BQ201="ml"),OR(BT201="ab",BT201="ml"),OR(BY201="ab",BY201="ml")),"AB",IF(AND(OR(BR201="ab",BR201="ml"),OR(BT201="ab",BT201="ml"),OR(BY201="ab",BY201="ml")),"AB","")))</f>
        <v/>
      </c>
      <c r="CG201" s="144" t="str">
        <f t="shared" si="182"/>
        <v/>
      </c>
      <c r="CH201" s="144" t="str">
        <f t="shared" ref="CH201:CH207" si="205">IF(OR(CG201="",CG201=0,CG201="S",CG201="RE",CG201="F",CG201="AB"),"",IF(CC201&gt;=75%*CE201,"D",IF(CC201&gt;=60%*CE201,"I",IF(CC201&gt;=48%*CE201,"II",IF(CC201&gt;=36%*CE201,"III","")))))</f>
        <v/>
      </c>
      <c r="CI201" s="148" t="str">
        <f t="shared" ref="CI201:CI207" si="206">IF(CC201="","",IF(OR(CG201="",CG201=0,CG201="RE",CG201="AB"),"",IF(CC201&gt;85%*CE201,"A",IF(CC201&gt;70%*CE201,"B",IF(CC201&gt;50%*CE201,"C",IF(CC201&gt;30%*CE201,"D","E"))))))</f>
        <v/>
      </c>
      <c r="CJ201" s="380" t="str">
        <f>IF(OR($E201="",$G201=""),"",IF(AND($E$3=1),'Marks Entry 1st'!AR200,IF(AND($E$3=2),'Marks Entry 2nd'!AR200,IF(AND($E$3=3),'Marks Entry 3rd'!AR200,IF(AND($E$3=4),'Marks Entry 4th'!AR200,"")))))</f>
        <v/>
      </c>
      <c r="CK201" s="380" t="str">
        <f>IF(OR($E201="",$G201=""),"",IF(AND($E$3=1),'Marks Entry 1st'!AS200,IF(AND($E$3=2),'Marks Entry 2nd'!AS200,IF(AND($E$3=3),'Marks Entry 3rd'!AS200,IF(AND($E$3=4),'Marks Entry 4th'!AS200,"")))))</f>
        <v/>
      </c>
      <c r="CL201" s="380" t="str">
        <f>IF(OR($E201="",$G201=""),"",IF(AND($E$3=1),'Marks Entry 1st'!AT200,IF(AND($E$3=2),'Marks Entry 2nd'!AT200,IF(AND($E$3=3),'Marks Entry 3rd'!AT200,IF(AND($E$3=4),'Marks Entry 4th'!AT200,"")))))</f>
        <v/>
      </c>
      <c r="CM201" s="181" t="str">
        <f t="shared" si="183"/>
        <v/>
      </c>
      <c r="CN201" s="182">
        <f t="shared" si="184"/>
        <v>0</v>
      </c>
      <c r="CO201" s="182" t="str">
        <f t="shared" si="185"/>
        <v/>
      </c>
      <c r="CP201" s="182" t="str">
        <f t="shared" si="186"/>
        <v/>
      </c>
      <c r="CQ201" s="147" t="str">
        <f t="shared" ref="CQ201:CQ207" si="207">IF(CM201="","",IF(OR(CP201="",CP201=0,CP201="S",CP201="RE",CP201="F",CP201="AB"),"",IF(CM201&gt;90%*CO201,"A+",IF(CM201&gt;75%*CO201,"A",IF(CM201&gt;60%*CO201,"B",IF(CM201&gt;40%*CO201,"C","D"))))))</f>
        <v/>
      </c>
      <c r="CR201" s="380" t="str">
        <f>IF(OR($E201="",$G201=""),"",IF(AND($E$3=1),'Marks Entry 1st'!AU200,IF(AND($E$3=2),'Marks Entry 2nd'!AU200,IF(AND($E$3=3),'Marks Entry 3rd'!AU200,IF(AND($E$3=4),'Marks Entry 4th'!AU200,"")))))</f>
        <v/>
      </c>
      <c r="CS201" s="380" t="str">
        <f>IF(OR($E201="",$G201=""),"",IF(AND($E$3=1),'Marks Entry 1st'!AV200,IF(AND($E$3=2),'Marks Entry 2nd'!AV200,IF(AND($E$3=3),'Marks Entry 3rd'!AV200,IF(AND($E$3=4),'Marks Entry 4th'!AV200,"")))))</f>
        <v/>
      </c>
      <c r="CT201" s="380" t="str">
        <f>IF(OR($E201="",$G201=""),"",IF(AND($E$3=1),'Marks Entry 1st'!AW200,IF(AND($E$3=2),'Marks Entry 2nd'!AW200,IF(AND($E$3=3),'Marks Entry 3rd'!AW200,IF(AND($E$3=4),'Marks Entry 4th'!AW200,"")))))</f>
        <v/>
      </c>
      <c r="CU201" s="181" t="str">
        <f t="shared" si="187"/>
        <v/>
      </c>
      <c r="CV201" s="182">
        <f t="shared" si="188"/>
        <v>0</v>
      </c>
      <c r="CW201" s="182" t="str">
        <f t="shared" si="189"/>
        <v/>
      </c>
      <c r="CX201" s="182" t="str">
        <f t="shared" si="190"/>
        <v/>
      </c>
      <c r="CY201" s="147" t="str">
        <f t="shared" ref="CY201:CY207" si="208">IF(CU201="","",IF(OR(CX201="",CX201=0,CX201="S",CX201="RE",CX201="F",CX201="AB"),"",IF(CU201&gt;90%*CW201,"A+",IF(CU201&gt;75%*CW201,"A",IF(CU201&gt;60%*CW201,"B",IF(CU201&gt;40%*CW201,"C","D"))))))</f>
        <v/>
      </c>
      <c r="CZ201" s="380" t="str">
        <f>IF(OR($E201="",$G201=""),"",IF(AND($E$3=1),'Marks Entry 1st'!AX200,IF(AND($E$3=2),'Marks Entry 2nd'!AX200,IF(AND($E$3=3),'Marks Entry 3rd'!AX200,IF(AND($E$3=4),'Marks Entry 4th'!AX200,"")))))</f>
        <v/>
      </c>
      <c r="DA201" s="380" t="str">
        <f>IF(OR($E201="",$G201=""),"",IF(AND($E$3=1),'Marks Entry 1st'!AY200,IF(AND($E$3=2),'Marks Entry 2nd'!AY200,IF(AND($E$3=3),'Marks Entry 3rd'!AY200,IF(AND($E$3=4),'Marks Entry 4th'!AY200,"")))))</f>
        <v/>
      </c>
      <c r="DB201" s="380" t="str">
        <f>IF(OR($E201="",$G201=""),"",IF(AND($E$3=1),'Marks Entry 1st'!AZ200,IF(AND($E$3=2),'Marks Entry 2nd'!AZ200,IF(AND($E$3=3),'Marks Entry 3rd'!AZ200,IF(AND($E$3=4),'Marks Entry 4th'!AZ200,"")))))</f>
        <v/>
      </c>
      <c r="DC201" s="181" t="str">
        <f t="shared" si="191"/>
        <v/>
      </c>
      <c r="DD201" s="182">
        <f t="shared" si="192"/>
        <v>0</v>
      </c>
      <c r="DE201" s="182" t="str">
        <f t="shared" si="193"/>
        <v/>
      </c>
      <c r="DF201" s="182" t="str">
        <f t="shared" si="194"/>
        <v/>
      </c>
      <c r="DG201" s="147" t="str">
        <f t="shared" ref="DG201:DG207" si="209">IF(DC201="","",IF(OR(DF201="",DF201=0,DF201="S",DF201="RE",DF201="F",DF201="AB"),"",IF(DC201&gt;90%*DE201,"A+",IF(DC201&gt;75%*DE201,"A",IF(DC201&gt;60%*DE201,"B",IF(DC201&gt;40%*DE201,"C","D"))))))</f>
        <v/>
      </c>
      <c r="DH201" s="104" t="str">
        <f t="shared" ref="DH201:DH207" si="210">IF($E$3="","",IF(OR(E201="",G201=""),"",IF(OR($E$3=1,$E$3=2),SUM(X201,AQ201,BJ201),SUM(X201,AQ201,BJ201,CC201))))</f>
        <v/>
      </c>
      <c r="DI201" s="105" t="str">
        <f t="shared" ref="DI201:DI207" si="211">IF(OR(DH201="",DH201=0),"",DH201*100/$DH$7)</f>
        <v/>
      </c>
      <c r="DJ201" s="111" t="str">
        <f t="shared" ref="DJ201:DJ207" si="212">IF(OR(DI201="",B201="NSO"),"",IF(AND(DI201&gt;=60),"I",IF(AND(DI201&gt;=48),"II",IF(AND(DI201&gt;=36),"III",""))))</f>
        <v/>
      </c>
      <c r="DK201" s="112" t="str">
        <f t="shared" ref="DK201:DK207" si="213">IF(OR(DI201="",B201="NSO",DH201=0),"",SUMPRODUCT((DI201&lt;$DI$8:$DI$207)/COUNTIF($DI$8:$DI$207,$DI$8:$DI$207)))</f>
        <v/>
      </c>
      <c r="DL201" s="386" t="str">
        <f t="shared" ref="DL201:DL207" si="214">IF(B201="NSO","NSO",IF(OR(D201="",G201="",F201="",B201="",DH201=0),"","Promoted"))</f>
        <v/>
      </c>
      <c r="DM201" s="72" t="str">
        <f>IF(OR($E201="",$G201=""),"",IF(AND($E$3=1),'Marks Entry 1st'!BA200,IF(AND($E$3=2),'Marks Entry 2nd'!BA200,IF(AND($E$3=3),'Marks Entry 3rd'!BA200,IF(AND($E$3=4),'Marks Entry 4th'!BA200,"")))))</f>
        <v/>
      </c>
      <c r="DN201" s="72" t="str">
        <f>IF(OR($E201="",$G201=""),"",IF(AND($E$3=1),'Marks Entry 1st'!BB200,IF(AND($E$3=2),'Marks Entry 2nd'!BB200,IF(AND($E$3=3),'Marks Entry 3rd'!BB200,IF(AND($E$3=4),'Marks Entry 4th'!BB200,"")))))</f>
        <v/>
      </c>
      <c r="DO201" s="328" t="str">
        <f t="shared" ref="DO201:DO207" si="215">IF(OR(B201="",G201="",DH201="",B201="NSO"),"",IF(DH201&gt;85%*$DH$7,"A",IF(DH201&gt;70%*$DH$7,"B",IF(DH201&gt;50%*$DH$7,"C",IF(DH201&gt;30%*$DH$7,"D","E")))))</f>
        <v/>
      </c>
      <c r="DP201" s="73"/>
      <c r="DW201" s="75">
        <f>IF(AND($E$3=1),'Marks Entry 1st'!I200,IF(AND($E$3=2),'Marks Entry 2nd'!I200,IF(AND($E$3=3),'Marks Entry 3rd'!I200,IF(AND($E$3=4),'Marks Entry 4th'!I200,""))))</f>
        <v>0</v>
      </c>
    </row>
    <row r="202" spans="1:127" ht="18.899999999999999" customHeight="1">
      <c r="A202" s="94">
        <v>195</v>
      </c>
      <c r="B202" s="94" t="str">
        <f>IF(OR(DW202=0,DW202=""),"",IF(AND($E$3=1),'Marks Entry 1st'!I201,IF(AND($E$3=2),'Marks Entry 2nd'!I201,IF(AND($E$3=3),'Marks Entry 3rd'!I201,IF(AND($E$3=4),'Marks Entry 4th'!I201,"")))))</f>
        <v/>
      </c>
      <c r="C202" s="95" t="str">
        <f>IF(OR(B202=0,B202=""),"",IF(AND($E$3=1),'Marks Entry 1st'!B201,IF(AND($E$3=2),'Marks Entry 2nd'!B201,IF(AND($E$3=3),'Marks Entry 3rd'!B201,IF(AND($E$3=4),'Marks Entry 4th'!B201,"")))))</f>
        <v/>
      </c>
      <c r="D202" s="95" t="str">
        <f>IF(OR(B202=0,B202=""),"",IF(AND($E$3=1),'Marks Entry 1st'!C201,IF(AND($E$3=2),'Marks Entry 2nd'!C201,IF(AND($E$3=3),'Marks Entry 3rd'!C201,IF(AND($E$3=4),'Marks Entry 4th'!C201,"")))))</f>
        <v/>
      </c>
      <c r="E202" s="96" t="str">
        <f>IF(OR(B202=0,B202=""),"",IF(AND($E$3=1),'Marks Entry 1st'!E201,IF(AND($E$3=2),'Marks Entry 2nd'!E201,IF(AND($E$3=3),'Marks Entry 3rd'!E201,IF(AND($E$3=4),'Marks Entry 4th'!E201,"")))))</f>
        <v/>
      </c>
      <c r="F202" s="95" t="str">
        <f>IF(OR(B202=0,B202=""),"",IF(AND($E$3=1),'Marks Entry 1st'!D201,IF(AND($E$3=2),'Marks Entry 2nd'!D201,IF(AND($E$3=3),'Marks Entry 3rd'!D201,IF(AND($E$3=4),'Marks Entry 4th'!D201,"")))))</f>
        <v/>
      </c>
      <c r="G202" s="90" t="str">
        <f>IF(OR(B202=0,B202=""),"",IF(AND($E$3=1),'Marks Entry 1st'!F201,IF(AND($E$3=2),'Marks Entry 2nd'!F201,IF(AND($E$3=3),'Marks Entry 3rd'!F201,IF(AND($E$3=4),'Marks Entry 4th'!F201,"")))))</f>
        <v/>
      </c>
      <c r="H202" s="90" t="str">
        <f>IF(OR(B202=0,B202=""),"",IF(AND($E$3=1),'Marks Entry 1st'!G201,IF(AND($E$3=2),'Marks Entry 2nd'!G201,IF(AND($E$3=3),'Marks Entry 3rd'!G201,IF(AND($E$3=4),'Marks Entry 4th'!G201,"")))))</f>
        <v/>
      </c>
      <c r="I202" s="90" t="str">
        <f>IF(OR(B202=0,B202=""),"",IF(AND($E$3=1),'Marks Entry 1st'!H201,IF(AND($E$3=2),'Marks Entry 2nd'!H201,IF(AND($E$3=3),'Marks Entry 3rd'!H201,IF(AND($E$3=4),'Marks Entry 4th'!H201,"")))))</f>
        <v/>
      </c>
      <c r="J202" s="379" t="str">
        <f>IF(OR(B202=0,B202=""),"",IF(AND($E$3=1),'Marks Entry 1st'!J201,IF(AND($E$3=2),'Marks Entry 2nd'!J201,IF(AND($E$3=3),'Marks Entry 3rd'!J201,IF(AND($E$3=4),'Marks Entry 4th'!J201,"")))))</f>
        <v/>
      </c>
      <c r="K202" s="379" t="str">
        <f>IF(OR(B202=0,B202=""),"",IF(AND($E$3=1),'Marks Entry 1st'!K201,IF(AND($E$3=2),'Marks Entry 2nd'!K201,IF(AND($E$3=3),'Marks Entry 3rd'!K201,IF(AND($E$3=4),'Marks Entry 4th'!K201,"")))))</f>
        <v/>
      </c>
      <c r="L202" s="180" t="str">
        <f>IF(OR($E202="",$G202=""),"",IF(AND($E$3=1),'Marks Entry 1st'!L201,IF(AND($E$3=2),'Marks Entry 2nd'!L201,IF(AND($E$3=3),'Marks Entry 3rd'!L201,IF(AND($E$3=4),'Marks Entry 4th'!L201,"")))))</f>
        <v/>
      </c>
      <c r="M202" s="180" t="str">
        <f>IF(OR($E202="",$G202=""),"",IF(AND($E$3=1),'Marks Entry 1st'!M201,IF(AND($E$3=2),'Marks Entry 2nd'!M201,IF(AND($E$3=3),'Marks Entry 3rd'!M201,IF(AND($E$3=4),'Marks Entry 4th'!M201,"")))))</f>
        <v/>
      </c>
      <c r="N202" s="87" t="str">
        <f t="shared" ref="N202:N207" si="216">IF(AND(L202="",M202=""),"",IF(AND(L202="NA",M202="NA"),"NA",IF(AND(L202="AB",M202="AB"),"AB",SUM(L202:M202))))</f>
        <v/>
      </c>
      <c r="O202" s="180" t="str">
        <f>IF(OR($E202="",$G202=""),"",IF(AND($E$3=1),'Marks Entry 1st'!N201,IF(AND($E$3=2),'Marks Entry 2nd'!N201,IF(AND($E$3=3),'Marks Entry 3rd'!N201,IF(AND($E$3=4),'Marks Entry 4th'!N201,"")))))</f>
        <v/>
      </c>
      <c r="P202" s="180" t="str">
        <f>IF(OR($E202="",$G202=""),"",IF(AND($E$3=1),'Marks Entry 1st'!O201,IF(AND($E$3=2),'Marks Entry 2nd'!O201,IF(AND($E$3=3),'Marks Entry 3rd'!O201,IF(AND($E$3=4),'Marks Entry 4th'!O201,"")))))</f>
        <v/>
      </c>
      <c r="Q202" s="180" t="str">
        <f>IF(OR($E202="",$G202=""),"",IF(AND($E$3=1),'Marks Entry 1st'!P201,IF(AND($E$3=2),'Marks Entry 2nd'!P201,IF(AND($E$3=3),'Marks Entry 3rd'!P201,IF(AND($E$3=4),'Marks Entry 4th'!P201,"")))))</f>
        <v/>
      </c>
      <c r="R202" s="91" t="str">
        <f t="shared" ref="R202:R207" si="217">IF(AND(O202="",P202="",Q202=""),"",IF(AND(O202="NA",P202="NA",Q202="NA"),"NA",IF(AND(O202="AB",P202="AB",Q202="AB"),"AB",SUM(O202:Q202))))</f>
        <v/>
      </c>
      <c r="S202" s="87">
        <f t="shared" ref="S202:S207" si="218">IF(AND(N202="NA",R202="NA"),"NA",IF(AND(N202="AB",R202="AB"),"AB",SUM(N202,R202)))</f>
        <v>0</v>
      </c>
      <c r="T202" s="93" t="str">
        <f>IF(OR($E202="",$G202=""),"",IF(AND($E$3=1),'Marks Entry 1st'!Q201,IF(AND($E$3=2),'Marks Entry 2nd'!Q201,IF(AND($E$3=3),'Marks Entry 3rd'!Q201,IF(AND($E$3=4),'Marks Entry 4th'!Q201,"")))))</f>
        <v/>
      </c>
      <c r="U202" s="93" t="str">
        <f>IF(OR($E202="",$G202=""),"",IF(AND($E$3=1),'Marks Entry 1st'!R201,IF(AND($E$3=2),'Marks Entry 2nd'!R201,IF(AND($E$3=3),'Marks Entry 3rd'!R201,IF(AND($E$3=4),'Marks Entry 4th'!R201,"")))))</f>
        <v/>
      </c>
      <c r="V202" s="93" t="str">
        <f>IF(OR($E202="",$G202=""),"",IF(AND($E$3=1),'Marks Entry 1st'!S201,IF(AND($E$3=2),'Marks Entry 2nd'!S201,IF(AND($E$3=3),'Marks Entry 3rd'!S201,IF(AND($E$3=4),'Marks Entry 4th'!S201,"")))))</f>
        <v/>
      </c>
      <c r="W202" s="92" t="str">
        <f t="shared" ref="W202:W207" si="219">IF(AND(T202="",U202="",V202=""),"",IF(AND(T202="AB",U202="AB",V202="AB"),"AB",SUM(T202:V202)))</f>
        <v/>
      </c>
      <c r="X202" s="87" t="str">
        <f t="shared" ref="X202:X207" si="220">IF(W202="","",IF(AND(S202="AB",W202="AB"),"AB",SUM(S202,W202)))</f>
        <v/>
      </c>
      <c r="Y202" s="144">
        <f t="shared" ref="Y202:Y207" si="221">COUNTIF(L202:M202,"NA")*20+(COUNTIF(L202:M202,"ML")*20)+(COUNTIF(O202,"ML")*42)+(COUNTIF(T202,"ML")*70)</f>
        <v>0</v>
      </c>
      <c r="Z202" s="144" t="str">
        <f t="shared" ref="Z202:Z207" si="222">IF(OR(B202="NSO",B202=0,B202=""),"",IF(AND(L202="",M202="",O202="",T202=""),"",IF(AND(M202="",O202="",T202=""),20-Y202,IF(AND(O202="",T202=""),40-Y202,IF(AND(T202=""),100-Y202,200-Y202)))))</f>
        <v/>
      </c>
      <c r="AA202" s="144" t="str">
        <f t="shared" si="195"/>
        <v/>
      </c>
      <c r="AB202" s="144" t="str">
        <f t="shared" ref="AB202:AB207" si="223">IF(OR(B202="NSO",B202="",T202=""),"",IF(OR(AA202="AB",T202="ab"),"AB",IF(T202="ML","RE",IF(AND(X202&gt;=36%*Z202,T202&gt;=14),"P",IF(AND(X202&gt;=34%*Z202,T202&gt;=14),"G2",IF(AND(X202&gt;=31%*Z202,T202&gt;=14),"G1",IF(X202&gt;=25%*Z202,"S","F")))))))</f>
        <v/>
      </c>
      <c r="AC202" s="144" t="str">
        <f t="shared" si="196"/>
        <v/>
      </c>
      <c r="AD202" s="148" t="str">
        <f t="shared" si="197"/>
        <v/>
      </c>
      <c r="AE202" s="180" t="str">
        <f>IF(OR($E202="",$G202=""),"",IF(AND($E$3=1),'Marks Entry 1st'!T201,IF(AND($E$3=2),'Marks Entry 2nd'!T201,IF(AND($E$3=3),'Marks Entry 3rd'!T201,IF(AND($E$3=4),'Marks Entry 4th'!T201,"")))))</f>
        <v/>
      </c>
      <c r="AF202" s="180" t="str">
        <f>IF(OR($E202="",$G202=""),"",IF(AND($E$3=1),'Marks Entry 1st'!U201,IF(AND($E$3=2),'Marks Entry 2nd'!U201,IF(AND($E$3=3),'Marks Entry 3rd'!U201,IF(AND($E$3=4),'Marks Entry 4th'!U201,"")))))</f>
        <v/>
      </c>
      <c r="AG202" s="87" t="str">
        <f t="shared" ref="AG202:AG207" si="224">IF(AND(AE202="",AF202=""),"",IF(AND(AE202="NA",AF202="NA"),"NA",IF(AND(AE202="AB",AF202="AB"),"AB",SUM(AE202:AF202))))</f>
        <v/>
      </c>
      <c r="AH202" s="180" t="str">
        <f>IF(OR($E202="",$G202=""),"",IF(AND($E$3=1),'Marks Entry 1st'!V201,IF(AND($E$3=2),'Marks Entry 2nd'!V201,IF(AND($E$3=3),'Marks Entry 3rd'!V201,IF(AND($E$3=4),'Marks Entry 4th'!V201,"")))))</f>
        <v/>
      </c>
      <c r="AI202" s="180" t="str">
        <f>IF(OR($E202="",$G202=""),"",IF(AND($E$3=1),'Marks Entry 1st'!W201,IF(AND($E$3=2),'Marks Entry 2nd'!W201,IF(AND($E$3=3),'Marks Entry 3rd'!W201,IF(AND($E$3=4),'Marks Entry 4th'!W201,"")))))</f>
        <v/>
      </c>
      <c r="AJ202" s="180" t="str">
        <f>IF(OR($E202="",$G202=""),"",IF(AND($E$3=1),'Marks Entry 1st'!X201,IF(AND($E$3=2),'Marks Entry 2nd'!X201,IF(AND($E$3=3),'Marks Entry 3rd'!X201,IF(AND($E$3=4),'Marks Entry 4th'!X201,"")))))</f>
        <v/>
      </c>
      <c r="AK202" s="91" t="str">
        <f t="shared" ref="AK202:AK207" si="225">IF(AND(AH202="",AI202="",AJ202=""),"",IF(AND(AH202="NA",AI202="NA",AJ202="NA"),"NA",IF(AND(AH202="AB",AI202="AB",AJ202="AB"),"AB",SUM(AH202:AJ202))))</f>
        <v/>
      </c>
      <c r="AL202" s="87">
        <f t="shared" ref="AL202:AL207" si="226">IF(AND(AG202="NA",AK202="NA"),"NA",IF(AND(AG202="AB",AK202="AB"),"AB",SUM(AG202,AK202)))</f>
        <v>0</v>
      </c>
      <c r="AM202" s="93" t="str">
        <f>IF(OR($E202="",$G202=""),"",IF(AND($E$3=1),'Marks Entry 1st'!Y201,IF(AND($E$3=2),'Marks Entry 2nd'!Y201,IF(AND($E$3=3),'Marks Entry 3rd'!Y201,IF(AND($E$3=4),'Marks Entry 4th'!Y201,"")))))</f>
        <v/>
      </c>
      <c r="AN202" s="93" t="str">
        <f>IF(OR($E202="",$G202=""),"",IF(AND($E$3=1),'Marks Entry 1st'!Z201,IF(AND($E$3=2),'Marks Entry 2nd'!Z201,IF(AND($E$3=3),'Marks Entry 3rd'!Z201,IF(AND($E$3=4),'Marks Entry 4th'!Z201,"")))))</f>
        <v/>
      </c>
      <c r="AO202" s="93" t="str">
        <f>IF(OR($E202="",$G202=""),"",IF(AND($E$3=1),'Marks Entry 1st'!AA201,IF(AND($E$3=2),'Marks Entry 2nd'!AA201,IF(AND($E$3=3),'Marks Entry 3rd'!AA201,IF(AND($E$3=4),'Marks Entry 4th'!AA201,"")))))</f>
        <v/>
      </c>
      <c r="AP202" s="92" t="str">
        <f t="shared" ref="AP202:AP207" si="227">IF(AND(AM202="",AN202="",AO202=""),"",IF(AND(AM202="AB",AN202="AB",AO202="AB"),"AB",SUM(AM202:AO202)))</f>
        <v/>
      </c>
      <c r="AQ202" s="87" t="str">
        <f t="shared" ref="AQ202:AQ207" si="228">IF(AP202="","",IF(AND(AL202="AB",AP202="AB"),"AB",SUM(AL202,AP202)))</f>
        <v/>
      </c>
      <c r="AR202" s="144">
        <f t="shared" ref="AR202:AR207" si="229">COUNTIF(AE202:AF202,"NA")*20+(COUNTIF(AE202:AF202,"ML")*20)+(COUNTIF(AH202,"ML")*42)+(COUNTIF(AM202,"ML")*70)</f>
        <v>0</v>
      </c>
      <c r="AS202" s="144" t="str">
        <f t="shared" ref="AS202:AS207" si="230">IF(OR(B202="NSO",B202=0,B202=""),"",IF(AND(AE202="",AF202="",AH202="",AM202=""),"",IF(AND(AF202="",AH202="",AM202=""),20-AR202,IF(AND(AH202="",AM202=""),40-AR202,IF(AND(AM202=""),100-AR202,200-AR202)))))</f>
        <v/>
      </c>
      <c r="AT202" s="144" t="str">
        <f t="shared" si="198"/>
        <v/>
      </c>
      <c r="AU202" s="144" t="str">
        <f t="shared" ref="AU202:AU207" si="231">IF(OR(B202="NSO",B202="",AM202=""),"",IF(OR(AT202="AB",AM202="ab"),"AB",IF(AM202="ML","RE",IF(AND(AQ202&gt;=36%*AS202,AM202&gt;=14),"P",IF(AND(AQ202&gt;=34%*AS202,AM202&gt;=14),"G2",IF(AND(AQ202&gt;=31%*AS202,AM202&gt;=14),"G1",IF(AQ202&gt;=25%*AS202,"S","F")))))))</f>
        <v/>
      </c>
      <c r="AV202" s="144" t="str">
        <f t="shared" si="199"/>
        <v/>
      </c>
      <c r="AW202" s="148" t="str">
        <f t="shared" si="200"/>
        <v/>
      </c>
      <c r="AX202" s="180" t="str">
        <f>IF(OR($E202="",$G202=""),"",IF(AND($E$3=1),'Marks Entry 1st'!AB201,IF(AND($E$3=2),'Marks Entry 2nd'!AB201,IF(AND($E$3=3),'Marks Entry 3rd'!AB201,IF(AND($E$3=4),'Marks Entry 4th'!AB201,"")))))</f>
        <v/>
      </c>
      <c r="AY202" s="180" t="str">
        <f>IF(OR($E202="",$G202=""),"",IF(AND($E$3=1),'Marks Entry 1st'!AC201,IF(AND($E$3=2),'Marks Entry 2nd'!AC201,IF(AND($E$3=3),'Marks Entry 3rd'!AC201,IF(AND($E$3=4),'Marks Entry 4th'!AC201,"")))))</f>
        <v/>
      </c>
      <c r="AZ202" s="87" t="str">
        <f t="shared" ref="AZ202:AZ207" si="232">IF(AND(AX202="",AY202=""),"",IF(AND(AX202="NA",AY202="NA"),"NA",IF(AND(AX202="AB",AY202="AB"),"AB",SUM(AX202:AY202))))</f>
        <v/>
      </c>
      <c r="BA202" s="180" t="str">
        <f>IF(OR($E202="",$G202=""),"",IF(AND($E$3=1),'Marks Entry 1st'!AD201,IF(AND($E$3=2),'Marks Entry 2nd'!AD201,IF(AND($E$3=3),'Marks Entry 3rd'!AD201,IF(AND($E$3=4),'Marks Entry 4th'!AD201,"")))))</f>
        <v/>
      </c>
      <c r="BB202" s="180" t="str">
        <f>IF(OR($E202="",$G202=""),"",IF(AND($E$3=1),'Marks Entry 1st'!AE201,IF(AND($E$3=2),'Marks Entry 2nd'!AE201,IF(AND($E$3=3),'Marks Entry 3rd'!AE201,IF(AND($E$3=4),'Marks Entry 4th'!AE201,"")))))</f>
        <v/>
      </c>
      <c r="BC202" s="180" t="str">
        <f>IF(OR($E202="",$G202=""),"",IF(AND($E$3=1),'Marks Entry 1st'!AF201,IF(AND($E$3=2),'Marks Entry 2nd'!AF201,IF(AND($E$3=3),'Marks Entry 3rd'!AF201,IF(AND($E$3=4),'Marks Entry 4th'!AF201,"")))))</f>
        <v/>
      </c>
      <c r="BD202" s="91" t="str">
        <f t="shared" ref="BD202:BD207" si="233">IF(AND(BA202="",BB202="",BC202=""),"",IF(AND(BA202="NA",BB202="NA",BC202="NA"),"NA",IF(AND(BA202="AB",BB202="AB",BC202="AB"),"AB",SUM(BA202:BC202))))</f>
        <v/>
      </c>
      <c r="BE202" s="87">
        <f t="shared" ref="BE202:BE207" si="234">IF(AND(AZ202="NA",BD202="NA"),"NA",IF(AND(AZ202="AB",BD202="AB"),"AB",SUM(AZ202,BD202)))</f>
        <v>0</v>
      </c>
      <c r="BF202" s="93" t="str">
        <f>IF(OR($E202="",$G202=""),"",IF(AND($E$3=1),'Marks Entry 1st'!AG201,IF(AND($E$3=2),'Marks Entry 2nd'!AG201,IF(AND($E$3=3),'Marks Entry 3rd'!AG201,IF(AND($E$3=4),'Marks Entry 4th'!AG201,"")))))</f>
        <v/>
      </c>
      <c r="BG202" s="93" t="str">
        <f>IF(OR($E202="",$G202=""),"",IF(AND($E$3=1),'Marks Entry 1st'!AH201,IF(AND($E$3=2),'Marks Entry 2nd'!AH201,IF(AND($E$3=3),'Marks Entry 3rd'!AH201,IF(AND($E$3=4),'Marks Entry 4th'!AH201,"")))))</f>
        <v/>
      </c>
      <c r="BH202" s="93" t="str">
        <f>IF(OR($E202="",$G202=""),"",IF(AND($E$3=1),'Marks Entry 1st'!AI201,IF(AND($E$3=2),'Marks Entry 2nd'!AI201,IF(AND($E$3=3),'Marks Entry 3rd'!AI201,IF(AND($E$3=4),'Marks Entry 4th'!AI201,"")))))</f>
        <v/>
      </c>
      <c r="BI202" s="92" t="str">
        <f t="shared" ref="BI202:BI207" si="235">IF(AND(BF202="",BG202="",BH202=""),"",IF(AND(BF202="AB",BG202="AB",BH202="AB"),"AB",SUM(BF202:BH202)))</f>
        <v/>
      </c>
      <c r="BJ202" s="87" t="str">
        <f t="shared" ref="BJ202:BJ207" si="236">IF(BI202="","",IF(AND(BE202="AB",BI202="AB"),"AB",SUM(BE202,BI202)))</f>
        <v/>
      </c>
      <c r="BK202" s="144">
        <f t="shared" ref="BK202:BK207" si="237">COUNTIF(AX202:AY202,"NA")*20+(COUNTIF(AX202:AY202,"ML")*20)+(COUNTIF(BA202,"ML")*42)+(COUNTIF(BF202,"ML")*70)</f>
        <v>0</v>
      </c>
      <c r="BL202" s="144" t="str">
        <f t="shared" ref="BL202:BL207" si="238">IF(OR(B202="NSO",B202=0,B202=""),"",IF(AND(AX202="",AY202="",BA202="",BF202=""),"",IF(AND(AY202="",BA202="",BF202=""),20-BK202,IF(AND(BA202="",BF202=""),40-BK202,IF(AND(BF202=""),100-BK202,200-BK202)))))</f>
        <v/>
      </c>
      <c r="BM202" s="144" t="str">
        <f t="shared" si="201"/>
        <v/>
      </c>
      <c r="BN202" s="144" t="str">
        <f t="shared" ref="BN202:BN207" si="239">IF(OR(B202="NSO",B202="",BF202=""),"",IF(OR(BM202="AB",BF202="ab"),"AB",IF(BF202="ML","RE",IF(AND(BJ202&gt;=36%*BL202,BF202&gt;=14),"P",IF(AND(BJ202&gt;=34%*BL202,BF202&gt;=14),"G2",IF(AND(BJ202&gt;=31%*BL202,BF202&gt;=14),"G1",IF(BJ202&gt;=25%*BL202,"S","F")))))))</f>
        <v/>
      </c>
      <c r="BO202" s="144" t="str">
        <f t="shared" si="202"/>
        <v/>
      </c>
      <c r="BP202" s="148" t="str">
        <f t="shared" si="203"/>
        <v/>
      </c>
      <c r="BQ202" s="180" t="str">
        <f>IF(OR($E202="",$G202=""),"",IF(AND($E$3=1),'Marks Entry 1st'!AJ201,IF(AND($E$3=2),'Marks Entry 2nd'!AJ201,IF(AND($E$3=3),'Marks Entry 3rd'!AJ201,IF(AND($E$3=4),'Marks Entry 4th'!AJ201,"")))))</f>
        <v/>
      </c>
      <c r="BR202" s="180" t="str">
        <f>IF(OR($E202="",$G202=""),"",IF(AND($E$3=1),'Marks Entry 1st'!AK201,IF(AND($E$3=2),'Marks Entry 2nd'!AK201,IF(AND($E$3=3),'Marks Entry 3rd'!AK201,IF(AND($E$3=4),'Marks Entry 4th'!AK201,"")))))</f>
        <v/>
      </c>
      <c r="BS202" s="87" t="str">
        <f t="shared" ref="BS202:BS207" si="240">IF(AND(BQ202="",BR202=""),"",IF(AND(BQ202="NA",BR202="NA"),"NA",IF(AND(BQ202="AB",BR202="AB"),"AB",SUM(BQ202:BR202))))</f>
        <v/>
      </c>
      <c r="BT202" s="180" t="str">
        <f>IF(OR($E202="",$G202=""),"",IF(AND($E$3=1),'Marks Entry 1st'!AL201,IF(AND($E$3=2),'Marks Entry 2nd'!AL201,IF(AND($E$3=3),'Marks Entry 3rd'!AL201,IF(AND($E$3=4),'Marks Entry 4th'!AL201,"")))))</f>
        <v/>
      </c>
      <c r="BU202" s="180" t="str">
        <f>IF(OR($E202="",$G202=""),"",IF(AND($E$3=1),'Marks Entry 1st'!AM201,IF(AND($E$3=2),'Marks Entry 2nd'!AM201,IF(AND($E$3=3),'Marks Entry 3rd'!AM201,IF(AND($E$3=4),'Marks Entry 4th'!AM201,"")))))</f>
        <v/>
      </c>
      <c r="BV202" s="180" t="str">
        <f>IF(OR($E202="",$G202=""),"",IF(AND($E$3=1),'Marks Entry 1st'!AN201,IF(AND($E$3=2),'Marks Entry 2nd'!AN201,IF(AND($E$3=3),'Marks Entry 3rd'!AN201,IF(AND($E$3=4),'Marks Entry 4th'!AN201,"")))))</f>
        <v/>
      </c>
      <c r="BW202" s="91" t="str">
        <f t="shared" ref="BW202:BW207" si="241">IF(AND(BT202="",BU202="",BV202=""),"",IF(AND(BT202="NA",BU202="NA",BV202="NA"),"NA",IF(AND(BT202="AB",BU202="AB",BV202="AB"),"AB",SUM(BT202:BV202))))</f>
        <v/>
      </c>
      <c r="BX202" s="87">
        <f t="shared" ref="BX202:BX207" si="242">IF(AND(BS202="NA",BW202="NA"),"NA",IF(AND(BS202="AB",BW202="AB"),"AB",SUM(BS202,BW202)))</f>
        <v>0</v>
      </c>
      <c r="BY202" s="93" t="str">
        <f>IF(OR($E202="",$G202=""),"",IF(AND($E$3=1),'Marks Entry 1st'!AO201,IF(AND($E$3=2),'Marks Entry 2nd'!AO201,IF(AND($E$3=3),'Marks Entry 3rd'!AO201,IF(AND($E$3=4),'Marks Entry 4th'!AO201,"")))))</f>
        <v/>
      </c>
      <c r="BZ202" s="93" t="str">
        <f>IF(OR($E202="",$G202=""),"",IF(AND($E$3=1),'Marks Entry 1st'!AP201,IF(AND($E$3=2),'Marks Entry 2nd'!AP201,IF(AND($E$3=3),'Marks Entry 3rd'!AP201,IF(AND($E$3=4),'Marks Entry 4th'!AP201,"")))))</f>
        <v/>
      </c>
      <c r="CA202" s="93" t="str">
        <f>IF(OR($E202="",$G202=""),"",IF(AND($E$3=1),'Marks Entry 1st'!AQ201,IF(AND($E$3=2),'Marks Entry 2nd'!AQ201,IF(AND($E$3=3),'Marks Entry 3rd'!AQ201,IF(AND($E$3=4),'Marks Entry 4th'!AQ201,"")))))</f>
        <v/>
      </c>
      <c r="CB202" s="92" t="str">
        <f t="shared" ref="CB202:CB207" si="243">IF(AND(BY202="",BZ202="",CA202=""),"",IF(AND(BY202="AB",BZ202="AB",CA202="AB"),"AB",SUM(BY202:CA202)))</f>
        <v/>
      </c>
      <c r="CC202" s="87" t="str">
        <f t="shared" ref="CC202:CC207" si="244">IF(CB202="","",IF(AND(BX202="AB",CB202="AB"),"AB",SUM(BX202,CB202)))</f>
        <v/>
      </c>
      <c r="CD202" s="144">
        <f t="shared" ref="CD202:CD207" si="245">COUNTIF(BQ202:BR202,"NA")*20+(COUNTIF(BQ202:BR202,"ML")*20)+(COUNTIF(BT202,"ML")*42)+(COUNTIF(BY202,"ML")*70)</f>
        <v>0</v>
      </c>
      <c r="CE202" s="144" t="str">
        <f t="shared" ref="CE202:CE207" si="246">IF(OR(B202="NSO",B202=0,B202=""),"",IF(AND(BQ202="",BR202="",BT202="",BY202=""),"",IF(AND(BR202="",BT202="",BY202=""),20-CD202,IF(AND(BT202="",BY202=""),40-CD202,IF(AND(BY202=""),100-CD202,200-CD202)))))</f>
        <v/>
      </c>
      <c r="CF202" s="144" t="str">
        <f t="shared" si="204"/>
        <v/>
      </c>
      <c r="CG202" s="144" t="str">
        <f t="shared" ref="CG202:CG207" si="247">IF(OR(B202="NSO",B202="",BY202=""),"",IF(OR(CF202="AB",BY202="ab"),"AB",IF(BY202="ML","RE",IF(AND(CC202&gt;=36%*CE202,BY202&gt;=14),"P",IF(AND(CC202&gt;=34%*CE202,BY202&gt;=14),"G2",IF(AND(CC202&gt;=31%*CE202,BY202&gt;=14),"G1",IF(CC202&gt;=25%*CE202,"S","F")))))))</f>
        <v/>
      </c>
      <c r="CH202" s="144" t="str">
        <f t="shared" si="205"/>
        <v/>
      </c>
      <c r="CI202" s="148" t="str">
        <f t="shared" si="206"/>
        <v/>
      </c>
      <c r="CJ202" s="380" t="str">
        <f>IF(OR($E202="",$G202=""),"",IF(AND($E$3=1),'Marks Entry 1st'!AR201,IF(AND($E$3=2),'Marks Entry 2nd'!AR201,IF(AND($E$3=3),'Marks Entry 3rd'!AR201,IF(AND($E$3=4),'Marks Entry 4th'!AR201,"")))))</f>
        <v/>
      </c>
      <c r="CK202" s="380" t="str">
        <f>IF(OR($E202="",$G202=""),"",IF(AND($E$3=1),'Marks Entry 1st'!AS201,IF(AND($E$3=2),'Marks Entry 2nd'!AS201,IF(AND($E$3=3),'Marks Entry 3rd'!AS201,IF(AND($E$3=4),'Marks Entry 4th'!AS201,"")))))</f>
        <v/>
      </c>
      <c r="CL202" s="380" t="str">
        <f>IF(OR($E202="",$G202=""),"",IF(AND($E$3=1),'Marks Entry 1st'!AT201,IF(AND($E$3=2),'Marks Entry 2nd'!AT201,IF(AND($E$3=3),'Marks Entry 3rd'!AT201,IF(AND($E$3=4),'Marks Entry 4th'!AT201,"")))))</f>
        <v/>
      </c>
      <c r="CM202" s="181" t="str">
        <f t="shared" ref="CM202:CM207" si="248">IF(AND(CJ202="",CK202="",CL202=""),"",SUM(CJ202:CL202))</f>
        <v/>
      </c>
      <c r="CN202" s="182">
        <f t="shared" ref="CN202:CN207" si="249">COUNTIF(CJ202,"ML")*$CJ$7+COUNTIF(CK202,"ML")*$CK$7+COUNTIF(CL202,"ML")*$CL$7</f>
        <v>0</v>
      </c>
      <c r="CO202" s="182" t="str">
        <f t="shared" ref="CO202:CO207" si="250">IF(OR(B202="NSO",B202="",CM202="",CM202=0),"",IF(AND(CJ202="",CK202="",CL202=""),"",IF(AND(CK202="",CL202=""),$CJ$7-CN202,IF(CL202="",($CJ$7+$CK$7)-CN202,$CM$7-CN202))))</f>
        <v/>
      </c>
      <c r="CP202" s="182" t="str">
        <f t="shared" ref="CP202:CP207" si="251">IF(OR(B202="NSO",B202="",CM202="",CM202=0),"",IF(OR(CL202="AB",CK202="AB"),"AB",IF(CM202&gt;=36%*CO202,"P","S")))</f>
        <v/>
      </c>
      <c r="CQ202" s="147" t="str">
        <f t="shared" si="207"/>
        <v/>
      </c>
      <c r="CR202" s="380" t="str">
        <f>IF(OR($E202="",$G202=""),"",IF(AND($E$3=1),'Marks Entry 1st'!AU201,IF(AND($E$3=2),'Marks Entry 2nd'!AU201,IF(AND($E$3=3),'Marks Entry 3rd'!AU201,IF(AND($E$3=4),'Marks Entry 4th'!AU201,"")))))</f>
        <v/>
      </c>
      <c r="CS202" s="380" t="str">
        <f>IF(OR($E202="",$G202=""),"",IF(AND($E$3=1),'Marks Entry 1st'!AV201,IF(AND($E$3=2),'Marks Entry 2nd'!AV201,IF(AND($E$3=3),'Marks Entry 3rd'!AV201,IF(AND($E$3=4),'Marks Entry 4th'!AV201,"")))))</f>
        <v/>
      </c>
      <c r="CT202" s="380" t="str">
        <f>IF(OR($E202="",$G202=""),"",IF(AND($E$3=1),'Marks Entry 1st'!AW201,IF(AND($E$3=2),'Marks Entry 2nd'!AW201,IF(AND($E$3=3),'Marks Entry 3rd'!AW201,IF(AND($E$3=4),'Marks Entry 4th'!AW201,"")))))</f>
        <v/>
      </c>
      <c r="CU202" s="181" t="str">
        <f t="shared" ref="CU202:CU207" si="252">IF(AND(CR202="",CS202="",CT202=""),"",SUM(CR202:CT202))</f>
        <v/>
      </c>
      <c r="CV202" s="182">
        <f t="shared" ref="CV202:CV207" si="253">COUNTIF(CR202,"ML")*$CR$7+COUNTIF(CS202,"ML")*$CS$7+COUNTIF(CT202,"ML")*$CT$7</f>
        <v>0</v>
      </c>
      <c r="CW202" s="182" t="str">
        <f t="shared" ref="CW202:CW207" si="254">IF(OR(B202="NSO",B202="",CU202="",CU202=0),"",IF(AND(CR202="",CS202="",CT202=""),"",IF(AND(CS202="",CT202=""),$CR$7-CV202,IF(CT202="",($CR$7+$CS$7)-CV202,$CU$7-CV202))))</f>
        <v/>
      </c>
      <c r="CX202" s="182" t="str">
        <f t="shared" ref="CX202:CX207" si="255">IF(OR(B202="NSO",B202="",CU202="",CU202=0),"",IF(OR(CT202="AB",CS202="AB"),"AB",IF(CU202&gt;=36%*CW202,"P","S")))</f>
        <v/>
      </c>
      <c r="CY202" s="147" t="str">
        <f t="shared" si="208"/>
        <v/>
      </c>
      <c r="CZ202" s="380" t="str">
        <f>IF(OR($E202="",$G202=""),"",IF(AND($E$3=1),'Marks Entry 1st'!AX201,IF(AND($E$3=2),'Marks Entry 2nd'!AX201,IF(AND($E$3=3),'Marks Entry 3rd'!AX201,IF(AND($E$3=4),'Marks Entry 4th'!AX201,"")))))</f>
        <v/>
      </c>
      <c r="DA202" s="380" t="str">
        <f>IF(OR($E202="",$G202=""),"",IF(AND($E$3=1),'Marks Entry 1st'!AY201,IF(AND($E$3=2),'Marks Entry 2nd'!AY201,IF(AND($E$3=3),'Marks Entry 3rd'!AY201,IF(AND($E$3=4),'Marks Entry 4th'!AY201,"")))))</f>
        <v/>
      </c>
      <c r="DB202" s="380" t="str">
        <f>IF(OR($E202="",$G202=""),"",IF(AND($E$3=1),'Marks Entry 1st'!AZ201,IF(AND($E$3=2),'Marks Entry 2nd'!AZ201,IF(AND($E$3=3),'Marks Entry 3rd'!AZ201,IF(AND($E$3=4),'Marks Entry 4th'!AZ201,"")))))</f>
        <v/>
      </c>
      <c r="DC202" s="181" t="str">
        <f t="shared" ref="DC202:DC207" si="256">IF(AND(CZ202="",DA202="",DB202=""),"",SUM(CZ202:DB202))</f>
        <v/>
      </c>
      <c r="DD202" s="182">
        <f t="shared" ref="DD202:DD207" si="257">COUNTIF(CZ202,"ML")*$CZ$7+COUNTIF(DA202,"ML")*$DA$7+COUNTIF(DB202,"ML")*$DB$7</f>
        <v>0</v>
      </c>
      <c r="DE202" s="182" t="str">
        <f t="shared" ref="DE202:DE207" si="258">IF(OR(B202="NSO",B202="",DC202="",DC202=0),"",IF(AND(CZ202="",DA202="",DB202=""),"",IF(AND(DA202="",DB202=""),$CZ$7-DD202,IF(DB202="",($CZ$7+$DA$7)-DD202,$DC$7-DD202))))</f>
        <v/>
      </c>
      <c r="DF202" s="182" t="str">
        <f t="shared" ref="DF202:DF207" si="259">IF(OR(B202="NSO",B202="",DC202="",DC202=0),"",IF(OR(DB202="AB",DA202="AB"),"AB",IF(DC202&gt;=36%*DE202,"P","S")))</f>
        <v/>
      </c>
      <c r="DG202" s="147" t="str">
        <f t="shared" si="209"/>
        <v/>
      </c>
      <c r="DH202" s="104" t="str">
        <f t="shared" si="210"/>
        <v/>
      </c>
      <c r="DI202" s="105" t="str">
        <f t="shared" si="211"/>
        <v/>
      </c>
      <c r="DJ202" s="111" t="str">
        <f t="shared" si="212"/>
        <v/>
      </c>
      <c r="DK202" s="112" t="str">
        <f t="shared" si="213"/>
        <v/>
      </c>
      <c r="DL202" s="386" t="str">
        <f t="shared" si="214"/>
        <v/>
      </c>
      <c r="DM202" s="72" t="str">
        <f>IF(OR($E202="",$G202=""),"",IF(AND($E$3=1),'Marks Entry 1st'!BA201,IF(AND($E$3=2),'Marks Entry 2nd'!BA201,IF(AND($E$3=3),'Marks Entry 3rd'!BA201,IF(AND($E$3=4),'Marks Entry 4th'!BA201,"")))))</f>
        <v/>
      </c>
      <c r="DN202" s="72" t="str">
        <f>IF(OR($E202="",$G202=""),"",IF(AND($E$3=1),'Marks Entry 1st'!BB201,IF(AND($E$3=2),'Marks Entry 2nd'!BB201,IF(AND($E$3=3),'Marks Entry 3rd'!BB201,IF(AND($E$3=4),'Marks Entry 4th'!BB201,"")))))</f>
        <v/>
      </c>
      <c r="DO202" s="328" t="str">
        <f t="shared" si="215"/>
        <v/>
      </c>
      <c r="DP202" s="73"/>
      <c r="DW202" s="75">
        <f>IF(AND($E$3=1),'Marks Entry 1st'!I201,IF(AND($E$3=2),'Marks Entry 2nd'!I201,IF(AND($E$3=3),'Marks Entry 3rd'!I201,IF(AND($E$3=4),'Marks Entry 4th'!I201,""))))</f>
        <v>0</v>
      </c>
    </row>
    <row r="203" spans="1:127" ht="18.899999999999999" customHeight="1">
      <c r="A203" s="94">
        <v>196</v>
      </c>
      <c r="B203" s="94" t="str">
        <f>IF(OR(DW203=0,DW203=""),"",IF(AND($E$3=1),'Marks Entry 1st'!I202,IF(AND($E$3=2),'Marks Entry 2nd'!I202,IF(AND($E$3=3),'Marks Entry 3rd'!I202,IF(AND($E$3=4),'Marks Entry 4th'!I202,"")))))</f>
        <v/>
      </c>
      <c r="C203" s="95" t="str">
        <f>IF(OR(B203=0,B203=""),"",IF(AND($E$3=1),'Marks Entry 1st'!B202,IF(AND($E$3=2),'Marks Entry 2nd'!B202,IF(AND($E$3=3),'Marks Entry 3rd'!B202,IF(AND($E$3=4),'Marks Entry 4th'!B202,"")))))</f>
        <v/>
      </c>
      <c r="D203" s="95" t="str">
        <f>IF(OR(B203=0,B203=""),"",IF(AND($E$3=1),'Marks Entry 1st'!C202,IF(AND($E$3=2),'Marks Entry 2nd'!C202,IF(AND($E$3=3),'Marks Entry 3rd'!C202,IF(AND($E$3=4),'Marks Entry 4th'!C202,"")))))</f>
        <v/>
      </c>
      <c r="E203" s="96" t="str">
        <f>IF(OR(B203=0,B203=""),"",IF(AND($E$3=1),'Marks Entry 1st'!E202,IF(AND($E$3=2),'Marks Entry 2nd'!E202,IF(AND($E$3=3),'Marks Entry 3rd'!E202,IF(AND($E$3=4),'Marks Entry 4th'!E202,"")))))</f>
        <v/>
      </c>
      <c r="F203" s="95" t="str">
        <f>IF(OR(B203=0,B203=""),"",IF(AND($E$3=1),'Marks Entry 1st'!D202,IF(AND($E$3=2),'Marks Entry 2nd'!D202,IF(AND($E$3=3),'Marks Entry 3rd'!D202,IF(AND($E$3=4),'Marks Entry 4th'!D202,"")))))</f>
        <v/>
      </c>
      <c r="G203" s="90" t="str">
        <f>IF(OR(B203=0,B203=""),"",IF(AND($E$3=1),'Marks Entry 1st'!F202,IF(AND($E$3=2),'Marks Entry 2nd'!F202,IF(AND($E$3=3),'Marks Entry 3rd'!F202,IF(AND($E$3=4),'Marks Entry 4th'!F202,"")))))</f>
        <v/>
      </c>
      <c r="H203" s="90" t="str">
        <f>IF(OR(B203=0,B203=""),"",IF(AND($E$3=1),'Marks Entry 1st'!G202,IF(AND($E$3=2),'Marks Entry 2nd'!G202,IF(AND($E$3=3),'Marks Entry 3rd'!G202,IF(AND($E$3=4),'Marks Entry 4th'!G202,"")))))</f>
        <v/>
      </c>
      <c r="I203" s="90" t="str">
        <f>IF(OR(B203=0,B203=""),"",IF(AND($E$3=1),'Marks Entry 1st'!H202,IF(AND($E$3=2),'Marks Entry 2nd'!H202,IF(AND($E$3=3),'Marks Entry 3rd'!H202,IF(AND($E$3=4),'Marks Entry 4th'!H202,"")))))</f>
        <v/>
      </c>
      <c r="J203" s="379" t="str">
        <f>IF(OR(B203=0,B203=""),"",IF(AND($E$3=1),'Marks Entry 1st'!J202,IF(AND($E$3=2),'Marks Entry 2nd'!J202,IF(AND($E$3=3),'Marks Entry 3rd'!J202,IF(AND($E$3=4),'Marks Entry 4th'!J202,"")))))</f>
        <v/>
      </c>
      <c r="K203" s="379" t="str">
        <f>IF(OR(B203=0,B203=""),"",IF(AND($E$3=1),'Marks Entry 1st'!K202,IF(AND($E$3=2),'Marks Entry 2nd'!K202,IF(AND($E$3=3),'Marks Entry 3rd'!K202,IF(AND($E$3=4),'Marks Entry 4th'!K202,"")))))</f>
        <v/>
      </c>
      <c r="L203" s="180" t="str">
        <f>IF(OR($E203="",$G203=""),"",IF(AND($E$3=1),'Marks Entry 1st'!L202,IF(AND($E$3=2),'Marks Entry 2nd'!L202,IF(AND($E$3=3),'Marks Entry 3rd'!L202,IF(AND($E$3=4),'Marks Entry 4th'!L202,"")))))</f>
        <v/>
      </c>
      <c r="M203" s="180" t="str">
        <f>IF(OR($E203="",$G203=""),"",IF(AND($E$3=1),'Marks Entry 1st'!M202,IF(AND($E$3=2),'Marks Entry 2nd'!M202,IF(AND($E$3=3),'Marks Entry 3rd'!M202,IF(AND($E$3=4),'Marks Entry 4th'!M202,"")))))</f>
        <v/>
      </c>
      <c r="N203" s="87" t="str">
        <f t="shared" si="216"/>
        <v/>
      </c>
      <c r="O203" s="180" t="str">
        <f>IF(OR($E203="",$G203=""),"",IF(AND($E$3=1),'Marks Entry 1st'!N202,IF(AND($E$3=2),'Marks Entry 2nd'!N202,IF(AND($E$3=3),'Marks Entry 3rd'!N202,IF(AND($E$3=4),'Marks Entry 4th'!N202,"")))))</f>
        <v/>
      </c>
      <c r="P203" s="180" t="str">
        <f>IF(OR($E203="",$G203=""),"",IF(AND($E$3=1),'Marks Entry 1st'!O202,IF(AND($E$3=2),'Marks Entry 2nd'!O202,IF(AND($E$3=3),'Marks Entry 3rd'!O202,IF(AND($E$3=4),'Marks Entry 4th'!O202,"")))))</f>
        <v/>
      </c>
      <c r="Q203" s="180" t="str">
        <f>IF(OR($E203="",$G203=""),"",IF(AND($E$3=1),'Marks Entry 1st'!P202,IF(AND($E$3=2),'Marks Entry 2nd'!P202,IF(AND($E$3=3),'Marks Entry 3rd'!P202,IF(AND($E$3=4),'Marks Entry 4th'!P202,"")))))</f>
        <v/>
      </c>
      <c r="R203" s="91" t="str">
        <f t="shared" si="217"/>
        <v/>
      </c>
      <c r="S203" s="87">
        <f t="shared" si="218"/>
        <v>0</v>
      </c>
      <c r="T203" s="93" t="str">
        <f>IF(OR($E203="",$G203=""),"",IF(AND($E$3=1),'Marks Entry 1st'!Q202,IF(AND($E$3=2),'Marks Entry 2nd'!Q202,IF(AND($E$3=3),'Marks Entry 3rd'!Q202,IF(AND($E$3=4),'Marks Entry 4th'!Q202,"")))))</f>
        <v/>
      </c>
      <c r="U203" s="93" t="str">
        <f>IF(OR($E203="",$G203=""),"",IF(AND($E$3=1),'Marks Entry 1st'!R202,IF(AND($E$3=2),'Marks Entry 2nd'!R202,IF(AND($E$3=3),'Marks Entry 3rd'!R202,IF(AND($E$3=4),'Marks Entry 4th'!R202,"")))))</f>
        <v/>
      </c>
      <c r="V203" s="93" t="str">
        <f>IF(OR($E203="",$G203=""),"",IF(AND($E$3=1),'Marks Entry 1st'!S202,IF(AND($E$3=2),'Marks Entry 2nd'!S202,IF(AND($E$3=3),'Marks Entry 3rd'!S202,IF(AND($E$3=4),'Marks Entry 4th'!S202,"")))))</f>
        <v/>
      </c>
      <c r="W203" s="92" t="str">
        <f t="shared" si="219"/>
        <v/>
      </c>
      <c r="X203" s="87" t="str">
        <f t="shared" si="220"/>
        <v/>
      </c>
      <c r="Y203" s="144">
        <f t="shared" si="221"/>
        <v>0</v>
      </c>
      <c r="Z203" s="144" t="str">
        <f t="shared" si="222"/>
        <v/>
      </c>
      <c r="AA203" s="144" t="str">
        <f t="shared" si="195"/>
        <v/>
      </c>
      <c r="AB203" s="144" t="str">
        <f t="shared" si="223"/>
        <v/>
      </c>
      <c r="AC203" s="144" t="str">
        <f t="shared" si="196"/>
        <v/>
      </c>
      <c r="AD203" s="148" t="str">
        <f t="shared" si="197"/>
        <v/>
      </c>
      <c r="AE203" s="180" t="str">
        <f>IF(OR($E203="",$G203=""),"",IF(AND($E$3=1),'Marks Entry 1st'!T202,IF(AND($E$3=2),'Marks Entry 2nd'!T202,IF(AND($E$3=3),'Marks Entry 3rd'!T202,IF(AND($E$3=4),'Marks Entry 4th'!T202,"")))))</f>
        <v/>
      </c>
      <c r="AF203" s="180" t="str">
        <f>IF(OR($E203="",$G203=""),"",IF(AND($E$3=1),'Marks Entry 1st'!U202,IF(AND($E$3=2),'Marks Entry 2nd'!U202,IF(AND($E$3=3),'Marks Entry 3rd'!U202,IF(AND($E$3=4),'Marks Entry 4th'!U202,"")))))</f>
        <v/>
      </c>
      <c r="AG203" s="87" t="str">
        <f t="shared" si="224"/>
        <v/>
      </c>
      <c r="AH203" s="180" t="str">
        <f>IF(OR($E203="",$G203=""),"",IF(AND($E$3=1),'Marks Entry 1st'!V202,IF(AND($E$3=2),'Marks Entry 2nd'!V202,IF(AND($E$3=3),'Marks Entry 3rd'!V202,IF(AND($E$3=4),'Marks Entry 4th'!V202,"")))))</f>
        <v/>
      </c>
      <c r="AI203" s="180" t="str">
        <f>IF(OR($E203="",$G203=""),"",IF(AND($E$3=1),'Marks Entry 1st'!W202,IF(AND($E$3=2),'Marks Entry 2nd'!W202,IF(AND($E$3=3),'Marks Entry 3rd'!W202,IF(AND($E$3=4),'Marks Entry 4th'!W202,"")))))</f>
        <v/>
      </c>
      <c r="AJ203" s="180" t="str">
        <f>IF(OR($E203="",$G203=""),"",IF(AND($E$3=1),'Marks Entry 1st'!X202,IF(AND($E$3=2),'Marks Entry 2nd'!X202,IF(AND($E$3=3),'Marks Entry 3rd'!X202,IF(AND($E$3=4),'Marks Entry 4th'!X202,"")))))</f>
        <v/>
      </c>
      <c r="AK203" s="91" t="str">
        <f t="shared" si="225"/>
        <v/>
      </c>
      <c r="AL203" s="87">
        <f t="shared" si="226"/>
        <v>0</v>
      </c>
      <c r="AM203" s="93" t="str">
        <f>IF(OR($E203="",$G203=""),"",IF(AND($E$3=1),'Marks Entry 1st'!Y202,IF(AND($E$3=2),'Marks Entry 2nd'!Y202,IF(AND($E$3=3),'Marks Entry 3rd'!Y202,IF(AND($E$3=4),'Marks Entry 4th'!Y202,"")))))</f>
        <v/>
      </c>
      <c r="AN203" s="93" t="str">
        <f>IF(OR($E203="",$G203=""),"",IF(AND($E$3=1),'Marks Entry 1st'!Z202,IF(AND($E$3=2),'Marks Entry 2nd'!Z202,IF(AND($E$3=3),'Marks Entry 3rd'!Z202,IF(AND($E$3=4),'Marks Entry 4th'!Z202,"")))))</f>
        <v/>
      </c>
      <c r="AO203" s="93" t="str">
        <f>IF(OR($E203="",$G203=""),"",IF(AND($E$3=1),'Marks Entry 1st'!AA202,IF(AND($E$3=2),'Marks Entry 2nd'!AA202,IF(AND($E$3=3),'Marks Entry 3rd'!AA202,IF(AND($E$3=4),'Marks Entry 4th'!AA202,"")))))</f>
        <v/>
      </c>
      <c r="AP203" s="92" t="str">
        <f t="shared" si="227"/>
        <v/>
      </c>
      <c r="AQ203" s="87" t="str">
        <f t="shared" si="228"/>
        <v/>
      </c>
      <c r="AR203" s="144">
        <f t="shared" si="229"/>
        <v>0</v>
      </c>
      <c r="AS203" s="144" t="str">
        <f t="shared" si="230"/>
        <v/>
      </c>
      <c r="AT203" s="144" t="str">
        <f t="shared" si="198"/>
        <v/>
      </c>
      <c r="AU203" s="144" t="str">
        <f t="shared" si="231"/>
        <v/>
      </c>
      <c r="AV203" s="144" t="str">
        <f t="shared" si="199"/>
        <v/>
      </c>
      <c r="AW203" s="148" t="str">
        <f t="shared" si="200"/>
        <v/>
      </c>
      <c r="AX203" s="180" t="str">
        <f>IF(OR($E203="",$G203=""),"",IF(AND($E$3=1),'Marks Entry 1st'!AB202,IF(AND($E$3=2),'Marks Entry 2nd'!AB202,IF(AND($E$3=3),'Marks Entry 3rd'!AB202,IF(AND($E$3=4),'Marks Entry 4th'!AB202,"")))))</f>
        <v/>
      </c>
      <c r="AY203" s="180" t="str">
        <f>IF(OR($E203="",$G203=""),"",IF(AND($E$3=1),'Marks Entry 1st'!AC202,IF(AND($E$3=2),'Marks Entry 2nd'!AC202,IF(AND($E$3=3),'Marks Entry 3rd'!AC202,IF(AND($E$3=4),'Marks Entry 4th'!AC202,"")))))</f>
        <v/>
      </c>
      <c r="AZ203" s="87" t="str">
        <f t="shared" si="232"/>
        <v/>
      </c>
      <c r="BA203" s="180" t="str">
        <f>IF(OR($E203="",$G203=""),"",IF(AND($E$3=1),'Marks Entry 1st'!AD202,IF(AND($E$3=2),'Marks Entry 2nd'!AD202,IF(AND($E$3=3),'Marks Entry 3rd'!AD202,IF(AND($E$3=4),'Marks Entry 4th'!AD202,"")))))</f>
        <v/>
      </c>
      <c r="BB203" s="180" t="str">
        <f>IF(OR($E203="",$G203=""),"",IF(AND($E$3=1),'Marks Entry 1st'!AE202,IF(AND($E$3=2),'Marks Entry 2nd'!AE202,IF(AND($E$3=3),'Marks Entry 3rd'!AE202,IF(AND($E$3=4),'Marks Entry 4th'!AE202,"")))))</f>
        <v/>
      </c>
      <c r="BC203" s="180" t="str">
        <f>IF(OR($E203="",$G203=""),"",IF(AND($E$3=1),'Marks Entry 1st'!AF202,IF(AND($E$3=2),'Marks Entry 2nd'!AF202,IF(AND($E$3=3),'Marks Entry 3rd'!AF202,IF(AND($E$3=4),'Marks Entry 4th'!AF202,"")))))</f>
        <v/>
      </c>
      <c r="BD203" s="91" t="str">
        <f t="shared" si="233"/>
        <v/>
      </c>
      <c r="BE203" s="87">
        <f t="shared" si="234"/>
        <v>0</v>
      </c>
      <c r="BF203" s="93" t="str">
        <f>IF(OR($E203="",$G203=""),"",IF(AND($E$3=1),'Marks Entry 1st'!AG202,IF(AND($E$3=2),'Marks Entry 2nd'!AG202,IF(AND($E$3=3),'Marks Entry 3rd'!AG202,IF(AND($E$3=4),'Marks Entry 4th'!AG202,"")))))</f>
        <v/>
      </c>
      <c r="BG203" s="93" t="str">
        <f>IF(OR($E203="",$G203=""),"",IF(AND($E$3=1),'Marks Entry 1st'!AH202,IF(AND($E$3=2),'Marks Entry 2nd'!AH202,IF(AND($E$3=3),'Marks Entry 3rd'!AH202,IF(AND($E$3=4),'Marks Entry 4th'!AH202,"")))))</f>
        <v/>
      </c>
      <c r="BH203" s="93" t="str">
        <f>IF(OR($E203="",$G203=""),"",IF(AND($E$3=1),'Marks Entry 1st'!AI202,IF(AND($E$3=2),'Marks Entry 2nd'!AI202,IF(AND($E$3=3),'Marks Entry 3rd'!AI202,IF(AND($E$3=4),'Marks Entry 4th'!AI202,"")))))</f>
        <v/>
      </c>
      <c r="BI203" s="92" t="str">
        <f t="shared" si="235"/>
        <v/>
      </c>
      <c r="BJ203" s="87" t="str">
        <f t="shared" si="236"/>
        <v/>
      </c>
      <c r="BK203" s="144">
        <f t="shared" si="237"/>
        <v>0</v>
      </c>
      <c r="BL203" s="144" t="str">
        <f t="shared" si="238"/>
        <v/>
      </c>
      <c r="BM203" s="144" t="str">
        <f t="shared" si="201"/>
        <v/>
      </c>
      <c r="BN203" s="144" t="str">
        <f t="shared" si="239"/>
        <v/>
      </c>
      <c r="BO203" s="144" t="str">
        <f t="shared" si="202"/>
        <v/>
      </c>
      <c r="BP203" s="148" t="str">
        <f t="shared" si="203"/>
        <v/>
      </c>
      <c r="BQ203" s="180" t="str">
        <f>IF(OR($E203="",$G203=""),"",IF(AND($E$3=1),'Marks Entry 1st'!AJ202,IF(AND($E$3=2),'Marks Entry 2nd'!AJ202,IF(AND($E$3=3),'Marks Entry 3rd'!AJ202,IF(AND($E$3=4),'Marks Entry 4th'!AJ202,"")))))</f>
        <v/>
      </c>
      <c r="BR203" s="180" t="str">
        <f>IF(OR($E203="",$G203=""),"",IF(AND($E$3=1),'Marks Entry 1st'!AK202,IF(AND($E$3=2),'Marks Entry 2nd'!AK202,IF(AND($E$3=3),'Marks Entry 3rd'!AK202,IF(AND($E$3=4),'Marks Entry 4th'!AK202,"")))))</f>
        <v/>
      </c>
      <c r="BS203" s="87" t="str">
        <f t="shared" si="240"/>
        <v/>
      </c>
      <c r="BT203" s="180" t="str">
        <f>IF(OR($E203="",$G203=""),"",IF(AND($E$3=1),'Marks Entry 1st'!AL202,IF(AND($E$3=2),'Marks Entry 2nd'!AL202,IF(AND($E$3=3),'Marks Entry 3rd'!AL202,IF(AND($E$3=4),'Marks Entry 4th'!AL202,"")))))</f>
        <v/>
      </c>
      <c r="BU203" s="180" t="str">
        <f>IF(OR($E203="",$G203=""),"",IF(AND($E$3=1),'Marks Entry 1st'!AM202,IF(AND($E$3=2),'Marks Entry 2nd'!AM202,IF(AND($E$3=3),'Marks Entry 3rd'!AM202,IF(AND($E$3=4),'Marks Entry 4th'!AM202,"")))))</f>
        <v/>
      </c>
      <c r="BV203" s="180" t="str">
        <f>IF(OR($E203="",$G203=""),"",IF(AND($E$3=1),'Marks Entry 1st'!AN202,IF(AND($E$3=2),'Marks Entry 2nd'!AN202,IF(AND($E$3=3),'Marks Entry 3rd'!AN202,IF(AND($E$3=4),'Marks Entry 4th'!AN202,"")))))</f>
        <v/>
      </c>
      <c r="BW203" s="91" t="str">
        <f t="shared" si="241"/>
        <v/>
      </c>
      <c r="BX203" s="87">
        <f t="shared" si="242"/>
        <v>0</v>
      </c>
      <c r="BY203" s="93" t="str">
        <f>IF(OR($E203="",$G203=""),"",IF(AND($E$3=1),'Marks Entry 1st'!AO202,IF(AND($E$3=2),'Marks Entry 2nd'!AO202,IF(AND($E$3=3),'Marks Entry 3rd'!AO202,IF(AND($E$3=4),'Marks Entry 4th'!AO202,"")))))</f>
        <v/>
      </c>
      <c r="BZ203" s="93" t="str">
        <f>IF(OR($E203="",$G203=""),"",IF(AND($E$3=1),'Marks Entry 1st'!AP202,IF(AND($E$3=2),'Marks Entry 2nd'!AP202,IF(AND($E$3=3),'Marks Entry 3rd'!AP202,IF(AND($E$3=4),'Marks Entry 4th'!AP202,"")))))</f>
        <v/>
      </c>
      <c r="CA203" s="93" t="str">
        <f>IF(OR($E203="",$G203=""),"",IF(AND($E$3=1),'Marks Entry 1st'!AQ202,IF(AND($E$3=2),'Marks Entry 2nd'!AQ202,IF(AND($E$3=3),'Marks Entry 3rd'!AQ202,IF(AND($E$3=4),'Marks Entry 4th'!AQ202,"")))))</f>
        <v/>
      </c>
      <c r="CB203" s="92" t="str">
        <f t="shared" si="243"/>
        <v/>
      </c>
      <c r="CC203" s="87" t="str">
        <f t="shared" si="244"/>
        <v/>
      </c>
      <c r="CD203" s="144">
        <f t="shared" si="245"/>
        <v>0</v>
      </c>
      <c r="CE203" s="144" t="str">
        <f t="shared" si="246"/>
        <v/>
      </c>
      <c r="CF203" s="144" t="str">
        <f t="shared" si="204"/>
        <v/>
      </c>
      <c r="CG203" s="144" t="str">
        <f t="shared" si="247"/>
        <v/>
      </c>
      <c r="CH203" s="144" t="str">
        <f t="shared" si="205"/>
        <v/>
      </c>
      <c r="CI203" s="148" t="str">
        <f t="shared" si="206"/>
        <v/>
      </c>
      <c r="CJ203" s="380" t="str">
        <f>IF(OR($E203="",$G203=""),"",IF(AND($E$3=1),'Marks Entry 1st'!AR202,IF(AND($E$3=2),'Marks Entry 2nd'!AR202,IF(AND($E$3=3),'Marks Entry 3rd'!AR202,IF(AND($E$3=4),'Marks Entry 4th'!AR202,"")))))</f>
        <v/>
      </c>
      <c r="CK203" s="380" t="str">
        <f>IF(OR($E203="",$G203=""),"",IF(AND($E$3=1),'Marks Entry 1st'!AS202,IF(AND($E$3=2),'Marks Entry 2nd'!AS202,IF(AND($E$3=3),'Marks Entry 3rd'!AS202,IF(AND($E$3=4),'Marks Entry 4th'!AS202,"")))))</f>
        <v/>
      </c>
      <c r="CL203" s="380" t="str">
        <f>IF(OR($E203="",$G203=""),"",IF(AND($E$3=1),'Marks Entry 1st'!AT202,IF(AND($E$3=2),'Marks Entry 2nd'!AT202,IF(AND($E$3=3),'Marks Entry 3rd'!AT202,IF(AND($E$3=4),'Marks Entry 4th'!AT202,"")))))</f>
        <v/>
      </c>
      <c r="CM203" s="181" t="str">
        <f t="shared" si="248"/>
        <v/>
      </c>
      <c r="CN203" s="182">
        <f t="shared" si="249"/>
        <v>0</v>
      </c>
      <c r="CO203" s="182" t="str">
        <f t="shared" si="250"/>
        <v/>
      </c>
      <c r="CP203" s="182" t="str">
        <f t="shared" si="251"/>
        <v/>
      </c>
      <c r="CQ203" s="147" t="str">
        <f t="shared" si="207"/>
        <v/>
      </c>
      <c r="CR203" s="380" t="str">
        <f>IF(OR($E203="",$G203=""),"",IF(AND($E$3=1),'Marks Entry 1st'!AU202,IF(AND($E$3=2),'Marks Entry 2nd'!AU202,IF(AND($E$3=3),'Marks Entry 3rd'!AU202,IF(AND($E$3=4),'Marks Entry 4th'!AU202,"")))))</f>
        <v/>
      </c>
      <c r="CS203" s="380" t="str">
        <f>IF(OR($E203="",$G203=""),"",IF(AND($E$3=1),'Marks Entry 1st'!AV202,IF(AND($E$3=2),'Marks Entry 2nd'!AV202,IF(AND($E$3=3),'Marks Entry 3rd'!AV202,IF(AND($E$3=4),'Marks Entry 4th'!AV202,"")))))</f>
        <v/>
      </c>
      <c r="CT203" s="380" t="str">
        <f>IF(OR($E203="",$G203=""),"",IF(AND($E$3=1),'Marks Entry 1st'!AW202,IF(AND($E$3=2),'Marks Entry 2nd'!AW202,IF(AND($E$3=3),'Marks Entry 3rd'!AW202,IF(AND($E$3=4),'Marks Entry 4th'!AW202,"")))))</f>
        <v/>
      </c>
      <c r="CU203" s="181" t="str">
        <f t="shared" si="252"/>
        <v/>
      </c>
      <c r="CV203" s="182">
        <f t="shared" si="253"/>
        <v>0</v>
      </c>
      <c r="CW203" s="182" t="str">
        <f t="shared" si="254"/>
        <v/>
      </c>
      <c r="CX203" s="182" t="str">
        <f t="shared" si="255"/>
        <v/>
      </c>
      <c r="CY203" s="147" t="str">
        <f t="shared" si="208"/>
        <v/>
      </c>
      <c r="CZ203" s="380" t="str">
        <f>IF(OR($E203="",$G203=""),"",IF(AND($E$3=1),'Marks Entry 1st'!AX202,IF(AND($E$3=2),'Marks Entry 2nd'!AX202,IF(AND($E$3=3),'Marks Entry 3rd'!AX202,IF(AND($E$3=4),'Marks Entry 4th'!AX202,"")))))</f>
        <v/>
      </c>
      <c r="DA203" s="380" t="str">
        <f>IF(OR($E203="",$G203=""),"",IF(AND($E$3=1),'Marks Entry 1st'!AY202,IF(AND($E$3=2),'Marks Entry 2nd'!AY202,IF(AND($E$3=3),'Marks Entry 3rd'!AY202,IF(AND($E$3=4),'Marks Entry 4th'!AY202,"")))))</f>
        <v/>
      </c>
      <c r="DB203" s="380" t="str">
        <f>IF(OR($E203="",$G203=""),"",IF(AND($E$3=1),'Marks Entry 1st'!AZ202,IF(AND($E$3=2),'Marks Entry 2nd'!AZ202,IF(AND($E$3=3),'Marks Entry 3rd'!AZ202,IF(AND($E$3=4),'Marks Entry 4th'!AZ202,"")))))</f>
        <v/>
      </c>
      <c r="DC203" s="181" t="str">
        <f t="shared" si="256"/>
        <v/>
      </c>
      <c r="DD203" s="182">
        <f t="shared" si="257"/>
        <v>0</v>
      </c>
      <c r="DE203" s="182" t="str">
        <f t="shared" si="258"/>
        <v/>
      </c>
      <c r="DF203" s="182" t="str">
        <f t="shared" si="259"/>
        <v/>
      </c>
      <c r="DG203" s="147" t="str">
        <f t="shared" si="209"/>
        <v/>
      </c>
      <c r="DH203" s="104" t="str">
        <f t="shared" si="210"/>
        <v/>
      </c>
      <c r="DI203" s="105" t="str">
        <f t="shared" si="211"/>
        <v/>
      </c>
      <c r="DJ203" s="111" t="str">
        <f t="shared" si="212"/>
        <v/>
      </c>
      <c r="DK203" s="112" t="str">
        <f t="shared" si="213"/>
        <v/>
      </c>
      <c r="DL203" s="386" t="str">
        <f t="shared" si="214"/>
        <v/>
      </c>
      <c r="DM203" s="72" t="str">
        <f>IF(OR($E203="",$G203=""),"",IF(AND($E$3=1),'Marks Entry 1st'!BA202,IF(AND($E$3=2),'Marks Entry 2nd'!BA202,IF(AND($E$3=3),'Marks Entry 3rd'!BA202,IF(AND($E$3=4),'Marks Entry 4th'!BA202,"")))))</f>
        <v/>
      </c>
      <c r="DN203" s="72" t="str">
        <f>IF(OR($E203="",$G203=""),"",IF(AND($E$3=1),'Marks Entry 1st'!BB202,IF(AND($E$3=2),'Marks Entry 2nd'!BB202,IF(AND($E$3=3),'Marks Entry 3rd'!BB202,IF(AND($E$3=4),'Marks Entry 4th'!BB202,"")))))</f>
        <v/>
      </c>
      <c r="DO203" s="328" t="str">
        <f t="shared" si="215"/>
        <v/>
      </c>
      <c r="DP203" s="73"/>
      <c r="DW203" s="75">
        <f>IF(AND($E$3=1),'Marks Entry 1st'!I202,IF(AND($E$3=2),'Marks Entry 2nd'!I202,IF(AND($E$3=3),'Marks Entry 3rd'!I202,IF(AND($E$3=4),'Marks Entry 4th'!I202,""))))</f>
        <v>0</v>
      </c>
    </row>
    <row r="204" spans="1:127" ht="18.899999999999999" customHeight="1">
      <c r="A204" s="94">
        <v>197</v>
      </c>
      <c r="B204" s="94" t="str">
        <f>IF(OR(DW204=0,DW204=""),"",IF(AND($E$3=1),'Marks Entry 1st'!I203,IF(AND($E$3=2),'Marks Entry 2nd'!I203,IF(AND($E$3=3),'Marks Entry 3rd'!I203,IF(AND($E$3=4),'Marks Entry 4th'!I203,"")))))</f>
        <v/>
      </c>
      <c r="C204" s="95" t="str">
        <f>IF(OR(B204=0,B204=""),"",IF(AND($E$3=1),'Marks Entry 1st'!B203,IF(AND($E$3=2),'Marks Entry 2nd'!B203,IF(AND($E$3=3),'Marks Entry 3rd'!B203,IF(AND($E$3=4),'Marks Entry 4th'!B203,"")))))</f>
        <v/>
      </c>
      <c r="D204" s="95" t="str">
        <f>IF(OR(B204=0,B204=""),"",IF(AND($E$3=1),'Marks Entry 1st'!C203,IF(AND($E$3=2),'Marks Entry 2nd'!C203,IF(AND($E$3=3),'Marks Entry 3rd'!C203,IF(AND($E$3=4),'Marks Entry 4th'!C203,"")))))</f>
        <v/>
      </c>
      <c r="E204" s="96" t="str">
        <f>IF(OR(B204=0,B204=""),"",IF(AND($E$3=1),'Marks Entry 1st'!E203,IF(AND($E$3=2),'Marks Entry 2nd'!E203,IF(AND($E$3=3),'Marks Entry 3rd'!E203,IF(AND($E$3=4),'Marks Entry 4th'!E203,"")))))</f>
        <v/>
      </c>
      <c r="F204" s="95" t="str">
        <f>IF(OR(B204=0,B204=""),"",IF(AND($E$3=1),'Marks Entry 1st'!D203,IF(AND($E$3=2),'Marks Entry 2nd'!D203,IF(AND($E$3=3),'Marks Entry 3rd'!D203,IF(AND($E$3=4),'Marks Entry 4th'!D203,"")))))</f>
        <v/>
      </c>
      <c r="G204" s="90" t="str">
        <f>IF(OR(B204=0,B204=""),"",IF(AND($E$3=1),'Marks Entry 1st'!F203,IF(AND($E$3=2),'Marks Entry 2nd'!F203,IF(AND($E$3=3),'Marks Entry 3rd'!F203,IF(AND($E$3=4),'Marks Entry 4th'!F203,"")))))</f>
        <v/>
      </c>
      <c r="H204" s="90" t="str">
        <f>IF(OR(B204=0,B204=""),"",IF(AND($E$3=1),'Marks Entry 1st'!G203,IF(AND($E$3=2),'Marks Entry 2nd'!G203,IF(AND($E$3=3),'Marks Entry 3rd'!G203,IF(AND($E$3=4),'Marks Entry 4th'!G203,"")))))</f>
        <v/>
      </c>
      <c r="I204" s="90" t="str">
        <f>IF(OR(B204=0,B204=""),"",IF(AND($E$3=1),'Marks Entry 1st'!H203,IF(AND($E$3=2),'Marks Entry 2nd'!H203,IF(AND($E$3=3),'Marks Entry 3rd'!H203,IF(AND($E$3=4),'Marks Entry 4th'!H203,"")))))</f>
        <v/>
      </c>
      <c r="J204" s="379" t="str">
        <f>IF(OR(B204=0,B204=""),"",IF(AND($E$3=1),'Marks Entry 1st'!J203,IF(AND($E$3=2),'Marks Entry 2nd'!J203,IF(AND($E$3=3),'Marks Entry 3rd'!J203,IF(AND($E$3=4),'Marks Entry 4th'!J203,"")))))</f>
        <v/>
      </c>
      <c r="K204" s="379" t="str">
        <f>IF(OR(B204=0,B204=""),"",IF(AND($E$3=1),'Marks Entry 1st'!K203,IF(AND($E$3=2),'Marks Entry 2nd'!K203,IF(AND($E$3=3),'Marks Entry 3rd'!K203,IF(AND($E$3=4),'Marks Entry 4th'!K203,"")))))</f>
        <v/>
      </c>
      <c r="L204" s="180" t="str">
        <f>IF(OR($E204="",$G204=""),"",IF(AND($E$3=1),'Marks Entry 1st'!L203,IF(AND($E$3=2),'Marks Entry 2nd'!L203,IF(AND($E$3=3),'Marks Entry 3rd'!L203,IF(AND($E$3=4),'Marks Entry 4th'!L203,"")))))</f>
        <v/>
      </c>
      <c r="M204" s="180" t="str">
        <f>IF(OR($E204="",$G204=""),"",IF(AND($E$3=1),'Marks Entry 1st'!M203,IF(AND($E$3=2),'Marks Entry 2nd'!M203,IF(AND($E$3=3),'Marks Entry 3rd'!M203,IF(AND($E$3=4),'Marks Entry 4th'!M203,"")))))</f>
        <v/>
      </c>
      <c r="N204" s="87" t="str">
        <f t="shared" si="216"/>
        <v/>
      </c>
      <c r="O204" s="180" t="str">
        <f>IF(OR($E204="",$G204=""),"",IF(AND($E$3=1),'Marks Entry 1st'!N203,IF(AND($E$3=2),'Marks Entry 2nd'!N203,IF(AND($E$3=3),'Marks Entry 3rd'!N203,IF(AND($E$3=4),'Marks Entry 4th'!N203,"")))))</f>
        <v/>
      </c>
      <c r="P204" s="180" t="str">
        <f>IF(OR($E204="",$G204=""),"",IF(AND($E$3=1),'Marks Entry 1st'!O203,IF(AND($E$3=2),'Marks Entry 2nd'!O203,IF(AND($E$3=3),'Marks Entry 3rd'!O203,IF(AND($E$3=4),'Marks Entry 4th'!O203,"")))))</f>
        <v/>
      </c>
      <c r="Q204" s="180" t="str">
        <f>IF(OR($E204="",$G204=""),"",IF(AND($E$3=1),'Marks Entry 1st'!P203,IF(AND($E$3=2),'Marks Entry 2nd'!P203,IF(AND($E$3=3),'Marks Entry 3rd'!P203,IF(AND($E$3=4),'Marks Entry 4th'!P203,"")))))</f>
        <v/>
      </c>
      <c r="R204" s="91" t="str">
        <f t="shared" si="217"/>
        <v/>
      </c>
      <c r="S204" s="87">
        <f t="shared" si="218"/>
        <v>0</v>
      </c>
      <c r="T204" s="93" t="str">
        <f>IF(OR($E204="",$G204=""),"",IF(AND($E$3=1),'Marks Entry 1st'!Q203,IF(AND($E$3=2),'Marks Entry 2nd'!Q203,IF(AND($E$3=3),'Marks Entry 3rd'!Q203,IF(AND($E$3=4),'Marks Entry 4th'!Q203,"")))))</f>
        <v/>
      </c>
      <c r="U204" s="93" t="str">
        <f>IF(OR($E204="",$G204=""),"",IF(AND($E$3=1),'Marks Entry 1st'!R203,IF(AND($E$3=2),'Marks Entry 2nd'!R203,IF(AND($E$3=3),'Marks Entry 3rd'!R203,IF(AND($E$3=4),'Marks Entry 4th'!R203,"")))))</f>
        <v/>
      </c>
      <c r="V204" s="93" t="str">
        <f>IF(OR($E204="",$G204=""),"",IF(AND($E$3=1),'Marks Entry 1st'!S203,IF(AND($E$3=2),'Marks Entry 2nd'!S203,IF(AND($E$3=3),'Marks Entry 3rd'!S203,IF(AND($E$3=4),'Marks Entry 4th'!S203,"")))))</f>
        <v/>
      </c>
      <c r="W204" s="92" t="str">
        <f t="shared" si="219"/>
        <v/>
      </c>
      <c r="X204" s="87" t="str">
        <f t="shared" si="220"/>
        <v/>
      </c>
      <c r="Y204" s="144">
        <f t="shared" si="221"/>
        <v>0</v>
      </c>
      <c r="Z204" s="144" t="str">
        <f t="shared" si="222"/>
        <v/>
      </c>
      <c r="AA204" s="144" t="str">
        <f t="shared" si="195"/>
        <v/>
      </c>
      <c r="AB204" s="144" t="str">
        <f t="shared" si="223"/>
        <v/>
      </c>
      <c r="AC204" s="144" t="str">
        <f t="shared" si="196"/>
        <v/>
      </c>
      <c r="AD204" s="148" t="str">
        <f t="shared" si="197"/>
        <v/>
      </c>
      <c r="AE204" s="180" t="str">
        <f>IF(OR($E204="",$G204=""),"",IF(AND($E$3=1),'Marks Entry 1st'!T203,IF(AND($E$3=2),'Marks Entry 2nd'!T203,IF(AND($E$3=3),'Marks Entry 3rd'!T203,IF(AND($E$3=4),'Marks Entry 4th'!T203,"")))))</f>
        <v/>
      </c>
      <c r="AF204" s="180" t="str">
        <f>IF(OR($E204="",$G204=""),"",IF(AND($E$3=1),'Marks Entry 1st'!U203,IF(AND($E$3=2),'Marks Entry 2nd'!U203,IF(AND($E$3=3),'Marks Entry 3rd'!U203,IF(AND($E$3=4),'Marks Entry 4th'!U203,"")))))</f>
        <v/>
      </c>
      <c r="AG204" s="87" t="str">
        <f t="shared" si="224"/>
        <v/>
      </c>
      <c r="AH204" s="180" t="str">
        <f>IF(OR($E204="",$G204=""),"",IF(AND($E$3=1),'Marks Entry 1st'!V203,IF(AND($E$3=2),'Marks Entry 2nd'!V203,IF(AND($E$3=3),'Marks Entry 3rd'!V203,IF(AND($E$3=4),'Marks Entry 4th'!V203,"")))))</f>
        <v/>
      </c>
      <c r="AI204" s="180" t="str">
        <f>IF(OR($E204="",$G204=""),"",IF(AND($E$3=1),'Marks Entry 1st'!W203,IF(AND($E$3=2),'Marks Entry 2nd'!W203,IF(AND($E$3=3),'Marks Entry 3rd'!W203,IF(AND($E$3=4),'Marks Entry 4th'!W203,"")))))</f>
        <v/>
      </c>
      <c r="AJ204" s="180" t="str">
        <f>IF(OR($E204="",$G204=""),"",IF(AND($E$3=1),'Marks Entry 1st'!X203,IF(AND($E$3=2),'Marks Entry 2nd'!X203,IF(AND($E$3=3),'Marks Entry 3rd'!X203,IF(AND($E$3=4),'Marks Entry 4th'!X203,"")))))</f>
        <v/>
      </c>
      <c r="AK204" s="91" t="str">
        <f t="shared" si="225"/>
        <v/>
      </c>
      <c r="AL204" s="87">
        <f t="shared" si="226"/>
        <v>0</v>
      </c>
      <c r="AM204" s="93" t="str">
        <f>IF(OR($E204="",$G204=""),"",IF(AND($E$3=1),'Marks Entry 1st'!Y203,IF(AND($E$3=2),'Marks Entry 2nd'!Y203,IF(AND($E$3=3),'Marks Entry 3rd'!Y203,IF(AND($E$3=4),'Marks Entry 4th'!Y203,"")))))</f>
        <v/>
      </c>
      <c r="AN204" s="93" t="str">
        <f>IF(OR($E204="",$G204=""),"",IF(AND($E$3=1),'Marks Entry 1st'!Z203,IF(AND($E$3=2),'Marks Entry 2nd'!Z203,IF(AND($E$3=3),'Marks Entry 3rd'!Z203,IF(AND($E$3=4),'Marks Entry 4th'!Z203,"")))))</f>
        <v/>
      </c>
      <c r="AO204" s="93" t="str">
        <f>IF(OR($E204="",$G204=""),"",IF(AND($E$3=1),'Marks Entry 1st'!AA203,IF(AND($E$3=2),'Marks Entry 2nd'!AA203,IF(AND($E$3=3),'Marks Entry 3rd'!AA203,IF(AND($E$3=4),'Marks Entry 4th'!AA203,"")))))</f>
        <v/>
      </c>
      <c r="AP204" s="92" t="str">
        <f t="shared" si="227"/>
        <v/>
      </c>
      <c r="AQ204" s="87" t="str">
        <f t="shared" si="228"/>
        <v/>
      </c>
      <c r="AR204" s="144">
        <f t="shared" si="229"/>
        <v>0</v>
      </c>
      <c r="AS204" s="144" t="str">
        <f t="shared" si="230"/>
        <v/>
      </c>
      <c r="AT204" s="144" t="str">
        <f t="shared" si="198"/>
        <v/>
      </c>
      <c r="AU204" s="144" t="str">
        <f t="shared" si="231"/>
        <v/>
      </c>
      <c r="AV204" s="144" t="str">
        <f t="shared" si="199"/>
        <v/>
      </c>
      <c r="AW204" s="148" t="str">
        <f t="shared" si="200"/>
        <v/>
      </c>
      <c r="AX204" s="180" t="str">
        <f>IF(OR($E204="",$G204=""),"",IF(AND($E$3=1),'Marks Entry 1st'!AB203,IF(AND($E$3=2),'Marks Entry 2nd'!AB203,IF(AND($E$3=3),'Marks Entry 3rd'!AB203,IF(AND($E$3=4),'Marks Entry 4th'!AB203,"")))))</f>
        <v/>
      </c>
      <c r="AY204" s="180" t="str">
        <f>IF(OR($E204="",$G204=""),"",IF(AND($E$3=1),'Marks Entry 1st'!AC203,IF(AND($E$3=2),'Marks Entry 2nd'!AC203,IF(AND($E$3=3),'Marks Entry 3rd'!AC203,IF(AND($E$3=4),'Marks Entry 4th'!AC203,"")))))</f>
        <v/>
      </c>
      <c r="AZ204" s="87" t="str">
        <f t="shared" si="232"/>
        <v/>
      </c>
      <c r="BA204" s="180" t="str">
        <f>IF(OR($E204="",$G204=""),"",IF(AND($E$3=1),'Marks Entry 1st'!AD203,IF(AND($E$3=2),'Marks Entry 2nd'!AD203,IF(AND($E$3=3),'Marks Entry 3rd'!AD203,IF(AND($E$3=4),'Marks Entry 4th'!AD203,"")))))</f>
        <v/>
      </c>
      <c r="BB204" s="180" t="str">
        <f>IF(OR($E204="",$G204=""),"",IF(AND($E$3=1),'Marks Entry 1st'!AE203,IF(AND($E$3=2),'Marks Entry 2nd'!AE203,IF(AND($E$3=3),'Marks Entry 3rd'!AE203,IF(AND($E$3=4),'Marks Entry 4th'!AE203,"")))))</f>
        <v/>
      </c>
      <c r="BC204" s="180" t="str">
        <f>IF(OR($E204="",$G204=""),"",IF(AND($E$3=1),'Marks Entry 1st'!AF203,IF(AND($E$3=2),'Marks Entry 2nd'!AF203,IF(AND($E$3=3),'Marks Entry 3rd'!AF203,IF(AND($E$3=4),'Marks Entry 4th'!AF203,"")))))</f>
        <v/>
      </c>
      <c r="BD204" s="91" t="str">
        <f t="shared" si="233"/>
        <v/>
      </c>
      <c r="BE204" s="87">
        <f t="shared" si="234"/>
        <v>0</v>
      </c>
      <c r="BF204" s="93" t="str">
        <f>IF(OR($E204="",$G204=""),"",IF(AND($E$3=1),'Marks Entry 1st'!AG203,IF(AND($E$3=2),'Marks Entry 2nd'!AG203,IF(AND($E$3=3),'Marks Entry 3rd'!AG203,IF(AND($E$3=4),'Marks Entry 4th'!AG203,"")))))</f>
        <v/>
      </c>
      <c r="BG204" s="93" t="str">
        <f>IF(OR($E204="",$G204=""),"",IF(AND($E$3=1),'Marks Entry 1st'!AH203,IF(AND($E$3=2),'Marks Entry 2nd'!AH203,IF(AND($E$3=3),'Marks Entry 3rd'!AH203,IF(AND($E$3=4),'Marks Entry 4th'!AH203,"")))))</f>
        <v/>
      </c>
      <c r="BH204" s="93" t="str">
        <f>IF(OR($E204="",$G204=""),"",IF(AND($E$3=1),'Marks Entry 1st'!AI203,IF(AND($E$3=2),'Marks Entry 2nd'!AI203,IF(AND($E$3=3),'Marks Entry 3rd'!AI203,IF(AND($E$3=4),'Marks Entry 4th'!AI203,"")))))</f>
        <v/>
      </c>
      <c r="BI204" s="92" t="str">
        <f t="shared" si="235"/>
        <v/>
      </c>
      <c r="BJ204" s="87" t="str">
        <f t="shared" si="236"/>
        <v/>
      </c>
      <c r="BK204" s="144">
        <f t="shared" si="237"/>
        <v>0</v>
      </c>
      <c r="BL204" s="144" t="str">
        <f t="shared" si="238"/>
        <v/>
      </c>
      <c r="BM204" s="144" t="str">
        <f t="shared" si="201"/>
        <v/>
      </c>
      <c r="BN204" s="144" t="str">
        <f t="shared" si="239"/>
        <v/>
      </c>
      <c r="BO204" s="144" t="str">
        <f t="shared" si="202"/>
        <v/>
      </c>
      <c r="BP204" s="148" t="str">
        <f t="shared" si="203"/>
        <v/>
      </c>
      <c r="BQ204" s="180" t="str">
        <f>IF(OR($E204="",$G204=""),"",IF(AND($E$3=1),'Marks Entry 1st'!AJ203,IF(AND($E$3=2),'Marks Entry 2nd'!AJ203,IF(AND($E$3=3),'Marks Entry 3rd'!AJ203,IF(AND($E$3=4),'Marks Entry 4th'!AJ203,"")))))</f>
        <v/>
      </c>
      <c r="BR204" s="180" t="str">
        <f>IF(OR($E204="",$G204=""),"",IF(AND($E$3=1),'Marks Entry 1st'!AK203,IF(AND($E$3=2),'Marks Entry 2nd'!AK203,IF(AND($E$3=3),'Marks Entry 3rd'!AK203,IF(AND($E$3=4),'Marks Entry 4th'!AK203,"")))))</f>
        <v/>
      </c>
      <c r="BS204" s="87" t="str">
        <f t="shared" si="240"/>
        <v/>
      </c>
      <c r="BT204" s="180" t="str">
        <f>IF(OR($E204="",$G204=""),"",IF(AND($E$3=1),'Marks Entry 1st'!AL203,IF(AND($E$3=2),'Marks Entry 2nd'!AL203,IF(AND($E$3=3),'Marks Entry 3rd'!AL203,IF(AND($E$3=4),'Marks Entry 4th'!AL203,"")))))</f>
        <v/>
      </c>
      <c r="BU204" s="180" t="str">
        <f>IF(OR($E204="",$G204=""),"",IF(AND($E$3=1),'Marks Entry 1st'!AM203,IF(AND($E$3=2),'Marks Entry 2nd'!AM203,IF(AND($E$3=3),'Marks Entry 3rd'!AM203,IF(AND($E$3=4),'Marks Entry 4th'!AM203,"")))))</f>
        <v/>
      </c>
      <c r="BV204" s="180" t="str">
        <f>IF(OR($E204="",$G204=""),"",IF(AND($E$3=1),'Marks Entry 1st'!AN203,IF(AND($E$3=2),'Marks Entry 2nd'!AN203,IF(AND($E$3=3),'Marks Entry 3rd'!AN203,IF(AND($E$3=4),'Marks Entry 4th'!AN203,"")))))</f>
        <v/>
      </c>
      <c r="BW204" s="91" t="str">
        <f t="shared" si="241"/>
        <v/>
      </c>
      <c r="BX204" s="87">
        <f t="shared" si="242"/>
        <v>0</v>
      </c>
      <c r="BY204" s="93" t="str">
        <f>IF(OR($E204="",$G204=""),"",IF(AND($E$3=1),'Marks Entry 1st'!AO203,IF(AND($E$3=2),'Marks Entry 2nd'!AO203,IF(AND($E$3=3),'Marks Entry 3rd'!AO203,IF(AND($E$3=4),'Marks Entry 4th'!AO203,"")))))</f>
        <v/>
      </c>
      <c r="BZ204" s="93" t="str">
        <f>IF(OR($E204="",$G204=""),"",IF(AND($E$3=1),'Marks Entry 1st'!AP203,IF(AND($E$3=2),'Marks Entry 2nd'!AP203,IF(AND($E$3=3),'Marks Entry 3rd'!AP203,IF(AND($E$3=4),'Marks Entry 4th'!AP203,"")))))</f>
        <v/>
      </c>
      <c r="CA204" s="93" t="str">
        <f>IF(OR($E204="",$G204=""),"",IF(AND($E$3=1),'Marks Entry 1st'!AQ203,IF(AND($E$3=2),'Marks Entry 2nd'!AQ203,IF(AND($E$3=3),'Marks Entry 3rd'!AQ203,IF(AND($E$3=4),'Marks Entry 4th'!AQ203,"")))))</f>
        <v/>
      </c>
      <c r="CB204" s="92" t="str">
        <f t="shared" si="243"/>
        <v/>
      </c>
      <c r="CC204" s="87" t="str">
        <f t="shared" si="244"/>
        <v/>
      </c>
      <c r="CD204" s="144">
        <f t="shared" si="245"/>
        <v>0</v>
      </c>
      <c r="CE204" s="144" t="str">
        <f t="shared" si="246"/>
        <v/>
      </c>
      <c r="CF204" s="144" t="str">
        <f t="shared" si="204"/>
        <v/>
      </c>
      <c r="CG204" s="144" t="str">
        <f t="shared" si="247"/>
        <v/>
      </c>
      <c r="CH204" s="144" t="str">
        <f t="shared" si="205"/>
        <v/>
      </c>
      <c r="CI204" s="148" t="str">
        <f t="shared" si="206"/>
        <v/>
      </c>
      <c r="CJ204" s="380" t="str">
        <f>IF(OR($E204="",$G204=""),"",IF(AND($E$3=1),'Marks Entry 1st'!AR203,IF(AND($E$3=2),'Marks Entry 2nd'!AR203,IF(AND($E$3=3),'Marks Entry 3rd'!AR203,IF(AND($E$3=4),'Marks Entry 4th'!AR203,"")))))</f>
        <v/>
      </c>
      <c r="CK204" s="380" t="str">
        <f>IF(OR($E204="",$G204=""),"",IF(AND($E$3=1),'Marks Entry 1st'!AS203,IF(AND($E$3=2),'Marks Entry 2nd'!AS203,IF(AND($E$3=3),'Marks Entry 3rd'!AS203,IF(AND($E$3=4),'Marks Entry 4th'!AS203,"")))))</f>
        <v/>
      </c>
      <c r="CL204" s="380" t="str">
        <f>IF(OR($E204="",$G204=""),"",IF(AND($E$3=1),'Marks Entry 1st'!AT203,IF(AND($E$3=2),'Marks Entry 2nd'!AT203,IF(AND($E$3=3),'Marks Entry 3rd'!AT203,IF(AND($E$3=4),'Marks Entry 4th'!AT203,"")))))</f>
        <v/>
      </c>
      <c r="CM204" s="181" t="str">
        <f t="shared" si="248"/>
        <v/>
      </c>
      <c r="CN204" s="182">
        <f t="shared" si="249"/>
        <v>0</v>
      </c>
      <c r="CO204" s="182" t="str">
        <f t="shared" si="250"/>
        <v/>
      </c>
      <c r="CP204" s="182" t="str">
        <f t="shared" si="251"/>
        <v/>
      </c>
      <c r="CQ204" s="147" t="str">
        <f t="shared" si="207"/>
        <v/>
      </c>
      <c r="CR204" s="380" t="str">
        <f>IF(OR($E204="",$G204=""),"",IF(AND($E$3=1),'Marks Entry 1st'!AU203,IF(AND($E$3=2),'Marks Entry 2nd'!AU203,IF(AND($E$3=3),'Marks Entry 3rd'!AU203,IF(AND($E$3=4),'Marks Entry 4th'!AU203,"")))))</f>
        <v/>
      </c>
      <c r="CS204" s="380" t="str">
        <f>IF(OR($E204="",$G204=""),"",IF(AND($E$3=1),'Marks Entry 1st'!AV203,IF(AND($E$3=2),'Marks Entry 2nd'!AV203,IF(AND($E$3=3),'Marks Entry 3rd'!AV203,IF(AND($E$3=4),'Marks Entry 4th'!AV203,"")))))</f>
        <v/>
      </c>
      <c r="CT204" s="380" t="str">
        <f>IF(OR($E204="",$G204=""),"",IF(AND($E$3=1),'Marks Entry 1st'!AW203,IF(AND($E$3=2),'Marks Entry 2nd'!AW203,IF(AND($E$3=3),'Marks Entry 3rd'!AW203,IF(AND($E$3=4),'Marks Entry 4th'!AW203,"")))))</f>
        <v/>
      </c>
      <c r="CU204" s="181" t="str">
        <f t="shared" si="252"/>
        <v/>
      </c>
      <c r="CV204" s="182">
        <f t="shared" si="253"/>
        <v>0</v>
      </c>
      <c r="CW204" s="182" t="str">
        <f t="shared" si="254"/>
        <v/>
      </c>
      <c r="CX204" s="182" t="str">
        <f t="shared" si="255"/>
        <v/>
      </c>
      <c r="CY204" s="147" t="str">
        <f t="shared" si="208"/>
        <v/>
      </c>
      <c r="CZ204" s="380" t="str">
        <f>IF(OR($E204="",$G204=""),"",IF(AND($E$3=1),'Marks Entry 1st'!AX203,IF(AND($E$3=2),'Marks Entry 2nd'!AX203,IF(AND($E$3=3),'Marks Entry 3rd'!AX203,IF(AND($E$3=4),'Marks Entry 4th'!AX203,"")))))</f>
        <v/>
      </c>
      <c r="DA204" s="380" t="str">
        <f>IF(OR($E204="",$G204=""),"",IF(AND($E$3=1),'Marks Entry 1st'!AY203,IF(AND($E$3=2),'Marks Entry 2nd'!AY203,IF(AND($E$3=3),'Marks Entry 3rd'!AY203,IF(AND($E$3=4),'Marks Entry 4th'!AY203,"")))))</f>
        <v/>
      </c>
      <c r="DB204" s="380" t="str">
        <f>IF(OR($E204="",$G204=""),"",IF(AND($E$3=1),'Marks Entry 1st'!AZ203,IF(AND($E$3=2),'Marks Entry 2nd'!AZ203,IF(AND($E$3=3),'Marks Entry 3rd'!AZ203,IF(AND($E$3=4),'Marks Entry 4th'!AZ203,"")))))</f>
        <v/>
      </c>
      <c r="DC204" s="181" t="str">
        <f t="shared" si="256"/>
        <v/>
      </c>
      <c r="DD204" s="182">
        <f t="shared" si="257"/>
        <v>0</v>
      </c>
      <c r="DE204" s="182" t="str">
        <f t="shared" si="258"/>
        <v/>
      </c>
      <c r="DF204" s="182" t="str">
        <f t="shared" si="259"/>
        <v/>
      </c>
      <c r="DG204" s="147" t="str">
        <f t="shared" si="209"/>
        <v/>
      </c>
      <c r="DH204" s="104" t="str">
        <f t="shared" si="210"/>
        <v/>
      </c>
      <c r="DI204" s="105" t="str">
        <f t="shared" si="211"/>
        <v/>
      </c>
      <c r="DJ204" s="111" t="str">
        <f t="shared" si="212"/>
        <v/>
      </c>
      <c r="DK204" s="112" t="str">
        <f t="shared" si="213"/>
        <v/>
      </c>
      <c r="DL204" s="386" t="str">
        <f t="shared" si="214"/>
        <v/>
      </c>
      <c r="DM204" s="72" t="str">
        <f>IF(OR($E204="",$G204=""),"",IF(AND($E$3=1),'Marks Entry 1st'!BA203,IF(AND($E$3=2),'Marks Entry 2nd'!BA203,IF(AND($E$3=3),'Marks Entry 3rd'!BA203,IF(AND($E$3=4),'Marks Entry 4th'!BA203,"")))))</f>
        <v/>
      </c>
      <c r="DN204" s="72" t="str">
        <f>IF(OR($E204="",$G204=""),"",IF(AND($E$3=1),'Marks Entry 1st'!BB203,IF(AND($E$3=2),'Marks Entry 2nd'!BB203,IF(AND($E$3=3),'Marks Entry 3rd'!BB203,IF(AND($E$3=4),'Marks Entry 4th'!BB203,"")))))</f>
        <v/>
      </c>
      <c r="DO204" s="328" t="str">
        <f t="shared" si="215"/>
        <v/>
      </c>
      <c r="DP204" s="73"/>
      <c r="DW204" s="75">
        <f>IF(AND($E$3=1),'Marks Entry 1st'!I203,IF(AND($E$3=2),'Marks Entry 2nd'!I203,IF(AND($E$3=3),'Marks Entry 3rd'!I203,IF(AND($E$3=4),'Marks Entry 4th'!I203,""))))</f>
        <v>0</v>
      </c>
    </row>
    <row r="205" spans="1:127" ht="18.899999999999999" customHeight="1">
      <c r="A205" s="94">
        <v>198</v>
      </c>
      <c r="B205" s="94" t="str">
        <f>IF(OR(DW205=0,DW205=""),"",IF(AND($E$3=1),'Marks Entry 1st'!I204,IF(AND($E$3=2),'Marks Entry 2nd'!I204,IF(AND($E$3=3),'Marks Entry 3rd'!I204,IF(AND($E$3=4),'Marks Entry 4th'!I204,"")))))</f>
        <v/>
      </c>
      <c r="C205" s="95" t="str">
        <f>IF(OR(B205=0,B205=""),"",IF(AND($E$3=1),'Marks Entry 1st'!B204,IF(AND($E$3=2),'Marks Entry 2nd'!B204,IF(AND($E$3=3),'Marks Entry 3rd'!B204,IF(AND($E$3=4),'Marks Entry 4th'!B204,"")))))</f>
        <v/>
      </c>
      <c r="D205" s="95" t="str">
        <f>IF(OR(B205=0,B205=""),"",IF(AND($E$3=1),'Marks Entry 1st'!C204,IF(AND($E$3=2),'Marks Entry 2nd'!C204,IF(AND($E$3=3),'Marks Entry 3rd'!C204,IF(AND($E$3=4),'Marks Entry 4th'!C204,"")))))</f>
        <v/>
      </c>
      <c r="E205" s="96" t="str">
        <f>IF(OR(B205=0,B205=""),"",IF(AND($E$3=1),'Marks Entry 1st'!E204,IF(AND($E$3=2),'Marks Entry 2nd'!E204,IF(AND($E$3=3),'Marks Entry 3rd'!E204,IF(AND($E$3=4),'Marks Entry 4th'!E204,"")))))</f>
        <v/>
      </c>
      <c r="F205" s="95" t="str">
        <f>IF(OR(B205=0,B205=""),"",IF(AND($E$3=1),'Marks Entry 1st'!D204,IF(AND($E$3=2),'Marks Entry 2nd'!D204,IF(AND($E$3=3),'Marks Entry 3rd'!D204,IF(AND($E$3=4),'Marks Entry 4th'!D204,"")))))</f>
        <v/>
      </c>
      <c r="G205" s="90" t="str">
        <f>IF(OR(B205=0,B205=""),"",IF(AND($E$3=1),'Marks Entry 1st'!F204,IF(AND($E$3=2),'Marks Entry 2nd'!F204,IF(AND($E$3=3),'Marks Entry 3rd'!F204,IF(AND($E$3=4),'Marks Entry 4th'!F204,"")))))</f>
        <v/>
      </c>
      <c r="H205" s="90" t="str">
        <f>IF(OR(B205=0,B205=""),"",IF(AND($E$3=1),'Marks Entry 1st'!G204,IF(AND($E$3=2),'Marks Entry 2nd'!G204,IF(AND($E$3=3),'Marks Entry 3rd'!G204,IF(AND($E$3=4),'Marks Entry 4th'!G204,"")))))</f>
        <v/>
      </c>
      <c r="I205" s="90" t="str">
        <f>IF(OR(B205=0,B205=""),"",IF(AND($E$3=1),'Marks Entry 1st'!H204,IF(AND($E$3=2),'Marks Entry 2nd'!H204,IF(AND($E$3=3),'Marks Entry 3rd'!H204,IF(AND($E$3=4),'Marks Entry 4th'!H204,"")))))</f>
        <v/>
      </c>
      <c r="J205" s="379" t="str">
        <f>IF(OR(B205=0,B205=""),"",IF(AND($E$3=1),'Marks Entry 1st'!J204,IF(AND($E$3=2),'Marks Entry 2nd'!J204,IF(AND($E$3=3),'Marks Entry 3rd'!J204,IF(AND($E$3=4),'Marks Entry 4th'!J204,"")))))</f>
        <v/>
      </c>
      <c r="K205" s="379" t="str">
        <f>IF(OR(B205=0,B205=""),"",IF(AND($E$3=1),'Marks Entry 1st'!K204,IF(AND($E$3=2),'Marks Entry 2nd'!K204,IF(AND($E$3=3),'Marks Entry 3rd'!K204,IF(AND($E$3=4),'Marks Entry 4th'!K204,"")))))</f>
        <v/>
      </c>
      <c r="L205" s="180" t="str">
        <f>IF(OR($E205="",$G205=""),"",IF(AND($E$3=1),'Marks Entry 1st'!L204,IF(AND($E$3=2),'Marks Entry 2nd'!L204,IF(AND($E$3=3),'Marks Entry 3rd'!L204,IF(AND($E$3=4),'Marks Entry 4th'!L204,"")))))</f>
        <v/>
      </c>
      <c r="M205" s="180" t="str">
        <f>IF(OR($E205="",$G205=""),"",IF(AND($E$3=1),'Marks Entry 1st'!M204,IF(AND($E$3=2),'Marks Entry 2nd'!M204,IF(AND($E$3=3),'Marks Entry 3rd'!M204,IF(AND($E$3=4),'Marks Entry 4th'!M204,"")))))</f>
        <v/>
      </c>
      <c r="N205" s="87" t="str">
        <f t="shared" si="216"/>
        <v/>
      </c>
      <c r="O205" s="180" t="str">
        <f>IF(OR($E205="",$G205=""),"",IF(AND($E$3=1),'Marks Entry 1st'!N204,IF(AND($E$3=2),'Marks Entry 2nd'!N204,IF(AND($E$3=3),'Marks Entry 3rd'!N204,IF(AND($E$3=4),'Marks Entry 4th'!N204,"")))))</f>
        <v/>
      </c>
      <c r="P205" s="180" t="str">
        <f>IF(OR($E205="",$G205=""),"",IF(AND($E$3=1),'Marks Entry 1st'!O204,IF(AND($E$3=2),'Marks Entry 2nd'!O204,IF(AND($E$3=3),'Marks Entry 3rd'!O204,IF(AND($E$3=4),'Marks Entry 4th'!O204,"")))))</f>
        <v/>
      </c>
      <c r="Q205" s="180" t="str">
        <f>IF(OR($E205="",$G205=""),"",IF(AND($E$3=1),'Marks Entry 1st'!P204,IF(AND($E$3=2),'Marks Entry 2nd'!P204,IF(AND($E$3=3),'Marks Entry 3rd'!P204,IF(AND($E$3=4),'Marks Entry 4th'!P204,"")))))</f>
        <v/>
      </c>
      <c r="R205" s="91" t="str">
        <f t="shared" si="217"/>
        <v/>
      </c>
      <c r="S205" s="87">
        <f t="shared" si="218"/>
        <v>0</v>
      </c>
      <c r="T205" s="93" t="str">
        <f>IF(OR($E205="",$G205=""),"",IF(AND($E$3=1),'Marks Entry 1st'!Q204,IF(AND($E$3=2),'Marks Entry 2nd'!Q204,IF(AND($E$3=3),'Marks Entry 3rd'!Q204,IF(AND($E$3=4),'Marks Entry 4th'!Q204,"")))))</f>
        <v/>
      </c>
      <c r="U205" s="93" t="str">
        <f>IF(OR($E205="",$G205=""),"",IF(AND($E$3=1),'Marks Entry 1st'!R204,IF(AND($E$3=2),'Marks Entry 2nd'!R204,IF(AND($E$3=3),'Marks Entry 3rd'!R204,IF(AND($E$3=4),'Marks Entry 4th'!R204,"")))))</f>
        <v/>
      </c>
      <c r="V205" s="93" t="str">
        <f>IF(OR($E205="",$G205=""),"",IF(AND($E$3=1),'Marks Entry 1st'!S204,IF(AND($E$3=2),'Marks Entry 2nd'!S204,IF(AND($E$3=3),'Marks Entry 3rd'!S204,IF(AND($E$3=4),'Marks Entry 4th'!S204,"")))))</f>
        <v/>
      </c>
      <c r="W205" s="92" t="str">
        <f t="shared" si="219"/>
        <v/>
      </c>
      <c r="X205" s="87" t="str">
        <f t="shared" si="220"/>
        <v/>
      </c>
      <c r="Y205" s="144">
        <f t="shared" si="221"/>
        <v>0</v>
      </c>
      <c r="Z205" s="144" t="str">
        <f t="shared" si="222"/>
        <v/>
      </c>
      <c r="AA205" s="144" t="str">
        <f t="shared" si="195"/>
        <v/>
      </c>
      <c r="AB205" s="144" t="str">
        <f t="shared" si="223"/>
        <v/>
      </c>
      <c r="AC205" s="144" t="str">
        <f t="shared" si="196"/>
        <v/>
      </c>
      <c r="AD205" s="148" t="str">
        <f t="shared" si="197"/>
        <v/>
      </c>
      <c r="AE205" s="180" t="str">
        <f>IF(OR($E205="",$G205=""),"",IF(AND($E$3=1),'Marks Entry 1st'!T204,IF(AND($E$3=2),'Marks Entry 2nd'!T204,IF(AND($E$3=3),'Marks Entry 3rd'!T204,IF(AND($E$3=4),'Marks Entry 4th'!T204,"")))))</f>
        <v/>
      </c>
      <c r="AF205" s="180" t="str">
        <f>IF(OR($E205="",$G205=""),"",IF(AND($E$3=1),'Marks Entry 1st'!U204,IF(AND($E$3=2),'Marks Entry 2nd'!U204,IF(AND($E$3=3),'Marks Entry 3rd'!U204,IF(AND($E$3=4),'Marks Entry 4th'!U204,"")))))</f>
        <v/>
      </c>
      <c r="AG205" s="87" t="str">
        <f t="shared" si="224"/>
        <v/>
      </c>
      <c r="AH205" s="180" t="str">
        <f>IF(OR($E205="",$G205=""),"",IF(AND($E$3=1),'Marks Entry 1st'!V204,IF(AND($E$3=2),'Marks Entry 2nd'!V204,IF(AND($E$3=3),'Marks Entry 3rd'!V204,IF(AND($E$3=4),'Marks Entry 4th'!V204,"")))))</f>
        <v/>
      </c>
      <c r="AI205" s="180" t="str">
        <f>IF(OR($E205="",$G205=""),"",IF(AND($E$3=1),'Marks Entry 1st'!W204,IF(AND($E$3=2),'Marks Entry 2nd'!W204,IF(AND($E$3=3),'Marks Entry 3rd'!W204,IF(AND($E$3=4),'Marks Entry 4th'!W204,"")))))</f>
        <v/>
      </c>
      <c r="AJ205" s="180" t="str">
        <f>IF(OR($E205="",$G205=""),"",IF(AND($E$3=1),'Marks Entry 1st'!X204,IF(AND($E$3=2),'Marks Entry 2nd'!X204,IF(AND($E$3=3),'Marks Entry 3rd'!X204,IF(AND($E$3=4),'Marks Entry 4th'!X204,"")))))</f>
        <v/>
      </c>
      <c r="AK205" s="91" t="str">
        <f t="shared" si="225"/>
        <v/>
      </c>
      <c r="AL205" s="87">
        <f t="shared" si="226"/>
        <v>0</v>
      </c>
      <c r="AM205" s="93" t="str">
        <f>IF(OR($E205="",$G205=""),"",IF(AND($E$3=1),'Marks Entry 1st'!Y204,IF(AND($E$3=2),'Marks Entry 2nd'!Y204,IF(AND($E$3=3),'Marks Entry 3rd'!Y204,IF(AND($E$3=4),'Marks Entry 4th'!Y204,"")))))</f>
        <v/>
      </c>
      <c r="AN205" s="93" t="str">
        <f>IF(OR($E205="",$G205=""),"",IF(AND($E$3=1),'Marks Entry 1st'!Z204,IF(AND($E$3=2),'Marks Entry 2nd'!Z204,IF(AND($E$3=3),'Marks Entry 3rd'!Z204,IF(AND($E$3=4),'Marks Entry 4th'!Z204,"")))))</f>
        <v/>
      </c>
      <c r="AO205" s="93" t="str">
        <f>IF(OR($E205="",$G205=""),"",IF(AND($E$3=1),'Marks Entry 1st'!AA204,IF(AND($E$3=2),'Marks Entry 2nd'!AA204,IF(AND($E$3=3),'Marks Entry 3rd'!AA204,IF(AND($E$3=4),'Marks Entry 4th'!AA204,"")))))</f>
        <v/>
      </c>
      <c r="AP205" s="92" t="str">
        <f t="shared" si="227"/>
        <v/>
      </c>
      <c r="AQ205" s="87" t="str">
        <f t="shared" si="228"/>
        <v/>
      </c>
      <c r="AR205" s="144">
        <f t="shared" si="229"/>
        <v>0</v>
      </c>
      <c r="AS205" s="144" t="str">
        <f t="shared" si="230"/>
        <v/>
      </c>
      <c r="AT205" s="144" t="str">
        <f t="shared" si="198"/>
        <v/>
      </c>
      <c r="AU205" s="144" t="str">
        <f t="shared" si="231"/>
        <v/>
      </c>
      <c r="AV205" s="144" t="str">
        <f t="shared" si="199"/>
        <v/>
      </c>
      <c r="AW205" s="148" t="str">
        <f t="shared" si="200"/>
        <v/>
      </c>
      <c r="AX205" s="180" t="str">
        <f>IF(OR($E205="",$G205=""),"",IF(AND($E$3=1),'Marks Entry 1st'!AB204,IF(AND($E$3=2),'Marks Entry 2nd'!AB204,IF(AND($E$3=3),'Marks Entry 3rd'!AB204,IF(AND($E$3=4),'Marks Entry 4th'!AB204,"")))))</f>
        <v/>
      </c>
      <c r="AY205" s="180" t="str">
        <f>IF(OR($E205="",$G205=""),"",IF(AND($E$3=1),'Marks Entry 1st'!AC204,IF(AND($E$3=2),'Marks Entry 2nd'!AC204,IF(AND($E$3=3),'Marks Entry 3rd'!AC204,IF(AND($E$3=4),'Marks Entry 4th'!AC204,"")))))</f>
        <v/>
      </c>
      <c r="AZ205" s="87" t="str">
        <f t="shared" si="232"/>
        <v/>
      </c>
      <c r="BA205" s="180" t="str">
        <f>IF(OR($E205="",$G205=""),"",IF(AND($E$3=1),'Marks Entry 1st'!AD204,IF(AND($E$3=2),'Marks Entry 2nd'!AD204,IF(AND($E$3=3),'Marks Entry 3rd'!AD204,IF(AND($E$3=4),'Marks Entry 4th'!AD204,"")))))</f>
        <v/>
      </c>
      <c r="BB205" s="180" t="str">
        <f>IF(OR($E205="",$G205=""),"",IF(AND($E$3=1),'Marks Entry 1st'!AE204,IF(AND($E$3=2),'Marks Entry 2nd'!AE204,IF(AND($E$3=3),'Marks Entry 3rd'!AE204,IF(AND($E$3=4),'Marks Entry 4th'!AE204,"")))))</f>
        <v/>
      </c>
      <c r="BC205" s="180" t="str">
        <f>IF(OR($E205="",$G205=""),"",IF(AND($E$3=1),'Marks Entry 1st'!AF204,IF(AND($E$3=2),'Marks Entry 2nd'!AF204,IF(AND($E$3=3),'Marks Entry 3rd'!AF204,IF(AND($E$3=4),'Marks Entry 4th'!AF204,"")))))</f>
        <v/>
      </c>
      <c r="BD205" s="91" t="str">
        <f t="shared" si="233"/>
        <v/>
      </c>
      <c r="BE205" s="87">
        <f t="shared" si="234"/>
        <v>0</v>
      </c>
      <c r="BF205" s="93" t="str">
        <f>IF(OR($E205="",$G205=""),"",IF(AND($E$3=1),'Marks Entry 1st'!AG204,IF(AND($E$3=2),'Marks Entry 2nd'!AG204,IF(AND($E$3=3),'Marks Entry 3rd'!AG204,IF(AND($E$3=4),'Marks Entry 4th'!AG204,"")))))</f>
        <v/>
      </c>
      <c r="BG205" s="93" t="str">
        <f>IF(OR($E205="",$G205=""),"",IF(AND($E$3=1),'Marks Entry 1st'!AH204,IF(AND($E$3=2),'Marks Entry 2nd'!AH204,IF(AND($E$3=3),'Marks Entry 3rd'!AH204,IF(AND($E$3=4),'Marks Entry 4th'!AH204,"")))))</f>
        <v/>
      </c>
      <c r="BH205" s="93" t="str">
        <f>IF(OR($E205="",$G205=""),"",IF(AND($E$3=1),'Marks Entry 1st'!AI204,IF(AND($E$3=2),'Marks Entry 2nd'!AI204,IF(AND($E$3=3),'Marks Entry 3rd'!AI204,IF(AND($E$3=4),'Marks Entry 4th'!AI204,"")))))</f>
        <v/>
      </c>
      <c r="BI205" s="92" t="str">
        <f t="shared" si="235"/>
        <v/>
      </c>
      <c r="BJ205" s="87" t="str">
        <f t="shared" si="236"/>
        <v/>
      </c>
      <c r="BK205" s="144">
        <f t="shared" si="237"/>
        <v>0</v>
      </c>
      <c r="BL205" s="144" t="str">
        <f t="shared" si="238"/>
        <v/>
      </c>
      <c r="BM205" s="144" t="str">
        <f t="shared" si="201"/>
        <v/>
      </c>
      <c r="BN205" s="144" t="str">
        <f t="shared" si="239"/>
        <v/>
      </c>
      <c r="BO205" s="144" t="str">
        <f t="shared" si="202"/>
        <v/>
      </c>
      <c r="BP205" s="148" t="str">
        <f t="shared" si="203"/>
        <v/>
      </c>
      <c r="BQ205" s="180" t="str">
        <f>IF(OR($E205="",$G205=""),"",IF(AND($E$3=1),'Marks Entry 1st'!AJ204,IF(AND($E$3=2),'Marks Entry 2nd'!AJ204,IF(AND($E$3=3),'Marks Entry 3rd'!AJ204,IF(AND($E$3=4),'Marks Entry 4th'!AJ204,"")))))</f>
        <v/>
      </c>
      <c r="BR205" s="180" t="str">
        <f>IF(OR($E205="",$G205=""),"",IF(AND($E$3=1),'Marks Entry 1st'!AK204,IF(AND($E$3=2),'Marks Entry 2nd'!AK204,IF(AND($E$3=3),'Marks Entry 3rd'!AK204,IF(AND($E$3=4),'Marks Entry 4th'!AK204,"")))))</f>
        <v/>
      </c>
      <c r="BS205" s="87" t="str">
        <f t="shared" si="240"/>
        <v/>
      </c>
      <c r="BT205" s="180" t="str">
        <f>IF(OR($E205="",$G205=""),"",IF(AND($E$3=1),'Marks Entry 1st'!AL204,IF(AND($E$3=2),'Marks Entry 2nd'!AL204,IF(AND($E$3=3),'Marks Entry 3rd'!AL204,IF(AND($E$3=4),'Marks Entry 4th'!AL204,"")))))</f>
        <v/>
      </c>
      <c r="BU205" s="180" t="str">
        <f>IF(OR($E205="",$G205=""),"",IF(AND($E$3=1),'Marks Entry 1st'!AM204,IF(AND($E$3=2),'Marks Entry 2nd'!AM204,IF(AND($E$3=3),'Marks Entry 3rd'!AM204,IF(AND($E$3=4),'Marks Entry 4th'!AM204,"")))))</f>
        <v/>
      </c>
      <c r="BV205" s="180" t="str">
        <f>IF(OR($E205="",$G205=""),"",IF(AND($E$3=1),'Marks Entry 1st'!AN204,IF(AND($E$3=2),'Marks Entry 2nd'!AN204,IF(AND($E$3=3),'Marks Entry 3rd'!AN204,IF(AND($E$3=4),'Marks Entry 4th'!AN204,"")))))</f>
        <v/>
      </c>
      <c r="BW205" s="91" t="str">
        <f t="shared" si="241"/>
        <v/>
      </c>
      <c r="BX205" s="87">
        <f t="shared" si="242"/>
        <v>0</v>
      </c>
      <c r="BY205" s="93" t="str">
        <f>IF(OR($E205="",$G205=""),"",IF(AND($E$3=1),'Marks Entry 1st'!AO204,IF(AND($E$3=2),'Marks Entry 2nd'!AO204,IF(AND($E$3=3),'Marks Entry 3rd'!AO204,IF(AND($E$3=4),'Marks Entry 4th'!AO204,"")))))</f>
        <v/>
      </c>
      <c r="BZ205" s="93" t="str">
        <f>IF(OR($E205="",$G205=""),"",IF(AND($E$3=1),'Marks Entry 1st'!AP204,IF(AND($E$3=2),'Marks Entry 2nd'!AP204,IF(AND($E$3=3),'Marks Entry 3rd'!AP204,IF(AND($E$3=4),'Marks Entry 4th'!AP204,"")))))</f>
        <v/>
      </c>
      <c r="CA205" s="93" t="str">
        <f>IF(OR($E205="",$G205=""),"",IF(AND($E$3=1),'Marks Entry 1st'!AQ204,IF(AND($E$3=2),'Marks Entry 2nd'!AQ204,IF(AND($E$3=3),'Marks Entry 3rd'!AQ204,IF(AND($E$3=4),'Marks Entry 4th'!AQ204,"")))))</f>
        <v/>
      </c>
      <c r="CB205" s="92" t="str">
        <f t="shared" si="243"/>
        <v/>
      </c>
      <c r="CC205" s="87" t="str">
        <f t="shared" si="244"/>
        <v/>
      </c>
      <c r="CD205" s="144">
        <f t="shared" si="245"/>
        <v>0</v>
      </c>
      <c r="CE205" s="144" t="str">
        <f t="shared" si="246"/>
        <v/>
      </c>
      <c r="CF205" s="144" t="str">
        <f t="shared" si="204"/>
        <v/>
      </c>
      <c r="CG205" s="144" t="str">
        <f t="shared" si="247"/>
        <v/>
      </c>
      <c r="CH205" s="144" t="str">
        <f t="shared" si="205"/>
        <v/>
      </c>
      <c r="CI205" s="148" t="str">
        <f t="shared" si="206"/>
        <v/>
      </c>
      <c r="CJ205" s="380" t="str">
        <f>IF(OR($E205="",$G205=""),"",IF(AND($E$3=1),'Marks Entry 1st'!AR204,IF(AND($E$3=2),'Marks Entry 2nd'!AR204,IF(AND($E$3=3),'Marks Entry 3rd'!AR204,IF(AND($E$3=4),'Marks Entry 4th'!AR204,"")))))</f>
        <v/>
      </c>
      <c r="CK205" s="380" t="str">
        <f>IF(OR($E205="",$G205=""),"",IF(AND($E$3=1),'Marks Entry 1st'!AS204,IF(AND($E$3=2),'Marks Entry 2nd'!AS204,IF(AND($E$3=3),'Marks Entry 3rd'!AS204,IF(AND($E$3=4),'Marks Entry 4th'!AS204,"")))))</f>
        <v/>
      </c>
      <c r="CL205" s="380" t="str">
        <f>IF(OR($E205="",$G205=""),"",IF(AND($E$3=1),'Marks Entry 1st'!AT204,IF(AND($E$3=2),'Marks Entry 2nd'!AT204,IF(AND($E$3=3),'Marks Entry 3rd'!AT204,IF(AND($E$3=4),'Marks Entry 4th'!AT204,"")))))</f>
        <v/>
      </c>
      <c r="CM205" s="181" t="str">
        <f t="shared" si="248"/>
        <v/>
      </c>
      <c r="CN205" s="182">
        <f t="shared" si="249"/>
        <v>0</v>
      </c>
      <c r="CO205" s="182" t="str">
        <f t="shared" si="250"/>
        <v/>
      </c>
      <c r="CP205" s="182" t="str">
        <f t="shared" si="251"/>
        <v/>
      </c>
      <c r="CQ205" s="147" t="str">
        <f t="shared" si="207"/>
        <v/>
      </c>
      <c r="CR205" s="380" t="str">
        <f>IF(OR($E205="",$G205=""),"",IF(AND($E$3=1),'Marks Entry 1st'!AU204,IF(AND($E$3=2),'Marks Entry 2nd'!AU204,IF(AND($E$3=3),'Marks Entry 3rd'!AU204,IF(AND($E$3=4),'Marks Entry 4th'!AU204,"")))))</f>
        <v/>
      </c>
      <c r="CS205" s="380" t="str">
        <f>IF(OR($E205="",$G205=""),"",IF(AND($E$3=1),'Marks Entry 1st'!AV204,IF(AND($E$3=2),'Marks Entry 2nd'!AV204,IF(AND($E$3=3),'Marks Entry 3rd'!AV204,IF(AND($E$3=4),'Marks Entry 4th'!AV204,"")))))</f>
        <v/>
      </c>
      <c r="CT205" s="380" t="str">
        <f>IF(OR($E205="",$G205=""),"",IF(AND($E$3=1),'Marks Entry 1st'!AW204,IF(AND($E$3=2),'Marks Entry 2nd'!AW204,IF(AND($E$3=3),'Marks Entry 3rd'!AW204,IF(AND($E$3=4),'Marks Entry 4th'!AW204,"")))))</f>
        <v/>
      </c>
      <c r="CU205" s="181" t="str">
        <f t="shared" si="252"/>
        <v/>
      </c>
      <c r="CV205" s="182">
        <f t="shared" si="253"/>
        <v>0</v>
      </c>
      <c r="CW205" s="182" t="str">
        <f t="shared" si="254"/>
        <v/>
      </c>
      <c r="CX205" s="182" t="str">
        <f t="shared" si="255"/>
        <v/>
      </c>
      <c r="CY205" s="147" t="str">
        <f t="shared" si="208"/>
        <v/>
      </c>
      <c r="CZ205" s="380" t="str">
        <f>IF(OR($E205="",$G205=""),"",IF(AND($E$3=1),'Marks Entry 1st'!AX204,IF(AND($E$3=2),'Marks Entry 2nd'!AX204,IF(AND($E$3=3),'Marks Entry 3rd'!AX204,IF(AND($E$3=4),'Marks Entry 4th'!AX204,"")))))</f>
        <v/>
      </c>
      <c r="DA205" s="380" t="str">
        <f>IF(OR($E205="",$G205=""),"",IF(AND($E$3=1),'Marks Entry 1st'!AY204,IF(AND($E$3=2),'Marks Entry 2nd'!AY204,IF(AND($E$3=3),'Marks Entry 3rd'!AY204,IF(AND($E$3=4),'Marks Entry 4th'!AY204,"")))))</f>
        <v/>
      </c>
      <c r="DB205" s="380" t="str">
        <f>IF(OR($E205="",$G205=""),"",IF(AND($E$3=1),'Marks Entry 1st'!AZ204,IF(AND($E$3=2),'Marks Entry 2nd'!AZ204,IF(AND($E$3=3),'Marks Entry 3rd'!AZ204,IF(AND($E$3=4),'Marks Entry 4th'!AZ204,"")))))</f>
        <v/>
      </c>
      <c r="DC205" s="181" t="str">
        <f t="shared" si="256"/>
        <v/>
      </c>
      <c r="DD205" s="182">
        <f t="shared" si="257"/>
        <v>0</v>
      </c>
      <c r="DE205" s="182" t="str">
        <f t="shared" si="258"/>
        <v/>
      </c>
      <c r="DF205" s="182" t="str">
        <f t="shared" si="259"/>
        <v/>
      </c>
      <c r="DG205" s="147" t="str">
        <f t="shared" si="209"/>
        <v/>
      </c>
      <c r="DH205" s="104" t="str">
        <f t="shared" si="210"/>
        <v/>
      </c>
      <c r="DI205" s="105" t="str">
        <f t="shared" si="211"/>
        <v/>
      </c>
      <c r="DJ205" s="111" t="str">
        <f t="shared" si="212"/>
        <v/>
      </c>
      <c r="DK205" s="112" t="str">
        <f t="shared" si="213"/>
        <v/>
      </c>
      <c r="DL205" s="386" t="str">
        <f t="shared" si="214"/>
        <v/>
      </c>
      <c r="DM205" s="72" t="str">
        <f>IF(OR($E205="",$G205=""),"",IF(AND($E$3=1),'Marks Entry 1st'!BA204,IF(AND($E$3=2),'Marks Entry 2nd'!BA204,IF(AND($E$3=3),'Marks Entry 3rd'!BA204,IF(AND($E$3=4),'Marks Entry 4th'!BA204,"")))))</f>
        <v/>
      </c>
      <c r="DN205" s="72" t="str">
        <f>IF(OR($E205="",$G205=""),"",IF(AND($E$3=1),'Marks Entry 1st'!BB204,IF(AND($E$3=2),'Marks Entry 2nd'!BB204,IF(AND($E$3=3),'Marks Entry 3rd'!BB204,IF(AND($E$3=4),'Marks Entry 4th'!BB204,"")))))</f>
        <v/>
      </c>
      <c r="DO205" s="328" t="str">
        <f t="shared" si="215"/>
        <v/>
      </c>
      <c r="DP205" s="73"/>
      <c r="DW205" s="75">
        <f>IF(AND($E$3=1),'Marks Entry 1st'!I204,IF(AND($E$3=2),'Marks Entry 2nd'!I204,IF(AND($E$3=3),'Marks Entry 3rd'!I204,IF(AND($E$3=4),'Marks Entry 4th'!I204,""))))</f>
        <v>0</v>
      </c>
    </row>
    <row r="206" spans="1:127" ht="18.899999999999999" customHeight="1">
      <c r="A206" s="94">
        <v>199</v>
      </c>
      <c r="B206" s="94" t="str">
        <f>IF(OR(DW206=0,DW206=""),"",IF(AND($E$3=1),'Marks Entry 1st'!I205,IF(AND($E$3=2),'Marks Entry 2nd'!I205,IF(AND($E$3=3),'Marks Entry 3rd'!I205,IF(AND($E$3=4),'Marks Entry 4th'!I205,"")))))</f>
        <v/>
      </c>
      <c r="C206" s="95" t="str">
        <f>IF(OR(B206=0,B206=""),"",IF(AND($E$3=1),'Marks Entry 1st'!B205,IF(AND($E$3=2),'Marks Entry 2nd'!B205,IF(AND($E$3=3),'Marks Entry 3rd'!B205,IF(AND($E$3=4),'Marks Entry 4th'!B205,"")))))</f>
        <v/>
      </c>
      <c r="D206" s="95" t="str">
        <f>IF(OR(B206=0,B206=""),"",IF(AND($E$3=1),'Marks Entry 1st'!C205,IF(AND($E$3=2),'Marks Entry 2nd'!C205,IF(AND($E$3=3),'Marks Entry 3rd'!C205,IF(AND($E$3=4),'Marks Entry 4th'!C205,"")))))</f>
        <v/>
      </c>
      <c r="E206" s="96" t="str">
        <f>IF(OR(B206=0,B206=""),"",IF(AND($E$3=1),'Marks Entry 1st'!E205,IF(AND($E$3=2),'Marks Entry 2nd'!E205,IF(AND($E$3=3),'Marks Entry 3rd'!E205,IF(AND($E$3=4),'Marks Entry 4th'!E205,"")))))</f>
        <v/>
      </c>
      <c r="F206" s="95" t="str">
        <f>IF(OR(B206=0,B206=""),"",IF(AND($E$3=1),'Marks Entry 1st'!D205,IF(AND($E$3=2),'Marks Entry 2nd'!D205,IF(AND($E$3=3),'Marks Entry 3rd'!D205,IF(AND($E$3=4),'Marks Entry 4th'!D205,"")))))</f>
        <v/>
      </c>
      <c r="G206" s="90" t="str">
        <f>IF(OR(B206=0,B206=""),"",IF(AND($E$3=1),'Marks Entry 1st'!F205,IF(AND($E$3=2),'Marks Entry 2nd'!F205,IF(AND($E$3=3),'Marks Entry 3rd'!F205,IF(AND($E$3=4),'Marks Entry 4th'!F205,"")))))</f>
        <v/>
      </c>
      <c r="H206" s="90" t="str">
        <f>IF(OR(B206=0,B206=""),"",IF(AND($E$3=1),'Marks Entry 1st'!G205,IF(AND($E$3=2),'Marks Entry 2nd'!G205,IF(AND($E$3=3),'Marks Entry 3rd'!G205,IF(AND($E$3=4),'Marks Entry 4th'!G205,"")))))</f>
        <v/>
      </c>
      <c r="I206" s="90" t="str">
        <f>IF(OR(B206=0,B206=""),"",IF(AND($E$3=1),'Marks Entry 1st'!H205,IF(AND($E$3=2),'Marks Entry 2nd'!H205,IF(AND($E$3=3),'Marks Entry 3rd'!H205,IF(AND($E$3=4),'Marks Entry 4th'!H205,"")))))</f>
        <v/>
      </c>
      <c r="J206" s="379" t="str">
        <f>IF(OR(B206=0,B206=""),"",IF(AND($E$3=1),'Marks Entry 1st'!J205,IF(AND($E$3=2),'Marks Entry 2nd'!J205,IF(AND($E$3=3),'Marks Entry 3rd'!J205,IF(AND($E$3=4),'Marks Entry 4th'!J205,"")))))</f>
        <v/>
      </c>
      <c r="K206" s="379" t="str">
        <f>IF(OR(B206=0,B206=""),"",IF(AND($E$3=1),'Marks Entry 1st'!K205,IF(AND($E$3=2),'Marks Entry 2nd'!K205,IF(AND($E$3=3),'Marks Entry 3rd'!K205,IF(AND($E$3=4),'Marks Entry 4th'!K205,"")))))</f>
        <v/>
      </c>
      <c r="L206" s="180" t="str">
        <f>IF(OR($E206="",$G206=""),"",IF(AND($E$3=1),'Marks Entry 1st'!L205,IF(AND($E$3=2),'Marks Entry 2nd'!L205,IF(AND($E$3=3),'Marks Entry 3rd'!L205,IF(AND($E$3=4),'Marks Entry 4th'!L205,"")))))</f>
        <v/>
      </c>
      <c r="M206" s="180" t="str">
        <f>IF(OR($E206="",$G206=""),"",IF(AND($E$3=1),'Marks Entry 1st'!M205,IF(AND($E$3=2),'Marks Entry 2nd'!M205,IF(AND($E$3=3),'Marks Entry 3rd'!M205,IF(AND($E$3=4),'Marks Entry 4th'!M205,"")))))</f>
        <v/>
      </c>
      <c r="N206" s="87" t="str">
        <f t="shared" si="216"/>
        <v/>
      </c>
      <c r="O206" s="180" t="str">
        <f>IF(OR($E206="",$G206=""),"",IF(AND($E$3=1),'Marks Entry 1st'!N205,IF(AND($E$3=2),'Marks Entry 2nd'!N205,IF(AND($E$3=3),'Marks Entry 3rd'!N205,IF(AND($E$3=4),'Marks Entry 4th'!N205,"")))))</f>
        <v/>
      </c>
      <c r="P206" s="180" t="str">
        <f>IF(OR($E206="",$G206=""),"",IF(AND($E$3=1),'Marks Entry 1st'!O205,IF(AND($E$3=2),'Marks Entry 2nd'!O205,IF(AND($E$3=3),'Marks Entry 3rd'!O205,IF(AND($E$3=4),'Marks Entry 4th'!O205,"")))))</f>
        <v/>
      </c>
      <c r="Q206" s="180" t="str">
        <f>IF(OR($E206="",$G206=""),"",IF(AND($E$3=1),'Marks Entry 1st'!P205,IF(AND($E$3=2),'Marks Entry 2nd'!P205,IF(AND($E$3=3),'Marks Entry 3rd'!P205,IF(AND($E$3=4),'Marks Entry 4th'!P205,"")))))</f>
        <v/>
      </c>
      <c r="R206" s="91" t="str">
        <f t="shared" si="217"/>
        <v/>
      </c>
      <c r="S206" s="87">
        <f t="shared" si="218"/>
        <v>0</v>
      </c>
      <c r="T206" s="93" t="str">
        <f>IF(OR($E206="",$G206=""),"",IF(AND($E$3=1),'Marks Entry 1st'!Q205,IF(AND($E$3=2),'Marks Entry 2nd'!Q205,IF(AND($E$3=3),'Marks Entry 3rd'!Q205,IF(AND($E$3=4),'Marks Entry 4th'!Q205,"")))))</f>
        <v/>
      </c>
      <c r="U206" s="93" t="str">
        <f>IF(OR($E206="",$G206=""),"",IF(AND($E$3=1),'Marks Entry 1st'!R205,IF(AND($E$3=2),'Marks Entry 2nd'!R205,IF(AND($E$3=3),'Marks Entry 3rd'!R205,IF(AND($E$3=4),'Marks Entry 4th'!R205,"")))))</f>
        <v/>
      </c>
      <c r="V206" s="93" t="str">
        <f>IF(OR($E206="",$G206=""),"",IF(AND($E$3=1),'Marks Entry 1st'!S205,IF(AND($E$3=2),'Marks Entry 2nd'!S205,IF(AND($E$3=3),'Marks Entry 3rd'!S205,IF(AND($E$3=4),'Marks Entry 4th'!S205,"")))))</f>
        <v/>
      </c>
      <c r="W206" s="92" t="str">
        <f t="shared" si="219"/>
        <v/>
      </c>
      <c r="X206" s="87" t="str">
        <f t="shared" si="220"/>
        <v/>
      </c>
      <c r="Y206" s="144">
        <f t="shared" si="221"/>
        <v>0</v>
      </c>
      <c r="Z206" s="144" t="str">
        <f t="shared" si="222"/>
        <v/>
      </c>
      <c r="AA206" s="144" t="str">
        <f t="shared" si="195"/>
        <v/>
      </c>
      <c r="AB206" s="144" t="str">
        <f t="shared" si="223"/>
        <v/>
      </c>
      <c r="AC206" s="144" t="str">
        <f t="shared" si="196"/>
        <v/>
      </c>
      <c r="AD206" s="148" t="str">
        <f t="shared" si="197"/>
        <v/>
      </c>
      <c r="AE206" s="180" t="str">
        <f>IF(OR($E206="",$G206=""),"",IF(AND($E$3=1),'Marks Entry 1st'!T205,IF(AND($E$3=2),'Marks Entry 2nd'!T205,IF(AND($E$3=3),'Marks Entry 3rd'!T205,IF(AND($E$3=4),'Marks Entry 4th'!T205,"")))))</f>
        <v/>
      </c>
      <c r="AF206" s="180" t="str">
        <f>IF(OR($E206="",$G206=""),"",IF(AND($E$3=1),'Marks Entry 1st'!U205,IF(AND($E$3=2),'Marks Entry 2nd'!U205,IF(AND($E$3=3),'Marks Entry 3rd'!U205,IF(AND($E$3=4),'Marks Entry 4th'!U205,"")))))</f>
        <v/>
      </c>
      <c r="AG206" s="87" t="str">
        <f t="shared" si="224"/>
        <v/>
      </c>
      <c r="AH206" s="180" t="str">
        <f>IF(OR($E206="",$G206=""),"",IF(AND($E$3=1),'Marks Entry 1st'!V205,IF(AND($E$3=2),'Marks Entry 2nd'!V205,IF(AND($E$3=3),'Marks Entry 3rd'!V205,IF(AND($E$3=4),'Marks Entry 4th'!V205,"")))))</f>
        <v/>
      </c>
      <c r="AI206" s="180" t="str">
        <f>IF(OR($E206="",$G206=""),"",IF(AND($E$3=1),'Marks Entry 1st'!W205,IF(AND($E$3=2),'Marks Entry 2nd'!W205,IF(AND($E$3=3),'Marks Entry 3rd'!W205,IF(AND($E$3=4),'Marks Entry 4th'!W205,"")))))</f>
        <v/>
      </c>
      <c r="AJ206" s="180" t="str">
        <f>IF(OR($E206="",$G206=""),"",IF(AND($E$3=1),'Marks Entry 1st'!X205,IF(AND($E$3=2),'Marks Entry 2nd'!X205,IF(AND($E$3=3),'Marks Entry 3rd'!X205,IF(AND($E$3=4),'Marks Entry 4th'!X205,"")))))</f>
        <v/>
      </c>
      <c r="AK206" s="91" t="str">
        <f t="shared" si="225"/>
        <v/>
      </c>
      <c r="AL206" s="87">
        <f t="shared" si="226"/>
        <v>0</v>
      </c>
      <c r="AM206" s="93" t="str">
        <f>IF(OR($E206="",$G206=""),"",IF(AND($E$3=1),'Marks Entry 1st'!Y205,IF(AND($E$3=2),'Marks Entry 2nd'!Y205,IF(AND($E$3=3),'Marks Entry 3rd'!Y205,IF(AND($E$3=4),'Marks Entry 4th'!Y205,"")))))</f>
        <v/>
      </c>
      <c r="AN206" s="93" t="str">
        <f>IF(OR($E206="",$G206=""),"",IF(AND($E$3=1),'Marks Entry 1st'!Z205,IF(AND($E$3=2),'Marks Entry 2nd'!Z205,IF(AND($E$3=3),'Marks Entry 3rd'!Z205,IF(AND($E$3=4),'Marks Entry 4th'!Z205,"")))))</f>
        <v/>
      </c>
      <c r="AO206" s="93" t="str">
        <f>IF(OR($E206="",$G206=""),"",IF(AND($E$3=1),'Marks Entry 1st'!AA205,IF(AND($E$3=2),'Marks Entry 2nd'!AA205,IF(AND($E$3=3),'Marks Entry 3rd'!AA205,IF(AND($E$3=4),'Marks Entry 4th'!AA205,"")))))</f>
        <v/>
      </c>
      <c r="AP206" s="92" t="str">
        <f t="shared" si="227"/>
        <v/>
      </c>
      <c r="AQ206" s="87" t="str">
        <f t="shared" si="228"/>
        <v/>
      </c>
      <c r="AR206" s="144">
        <f t="shared" si="229"/>
        <v>0</v>
      </c>
      <c r="AS206" s="144" t="str">
        <f t="shared" si="230"/>
        <v/>
      </c>
      <c r="AT206" s="144" t="str">
        <f t="shared" si="198"/>
        <v/>
      </c>
      <c r="AU206" s="144" t="str">
        <f t="shared" si="231"/>
        <v/>
      </c>
      <c r="AV206" s="144" t="str">
        <f t="shared" si="199"/>
        <v/>
      </c>
      <c r="AW206" s="148" t="str">
        <f t="shared" si="200"/>
        <v/>
      </c>
      <c r="AX206" s="180" t="str">
        <f>IF(OR($E206="",$G206=""),"",IF(AND($E$3=1),'Marks Entry 1st'!AB205,IF(AND($E$3=2),'Marks Entry 2nd'!AB205,IF(AND($E$3=3),'Marks Entry 3rd'!AB205,IF(AND($E$3=4),'Marks Entry 4th'!AB205,"")))))</f>
        <v/>
      </c>
      <c r="AY206" s="180" t="str">
        <f>IF(OR($E206="",$G206=""),"",IF(AND($E$3=1),'Marks Entry 1st'!AC205,IF(AND($E$3=2),'Marks Entry 2nd'!AC205,IF(AND($E$3=3),'Marks Entry 3rd'!AC205,IF(AND($E$3=4),'Marks Entry 4th'!AC205,"")))))</f>
        <v/>
      </c>
      <c r="AZ206" s="87" t="str">
        <f t="shared" si="232"/>
        <v/>
      </c>
      <c r="BA206" s="180" t="str">
        <f>IF(OR($E206="",$G206=""),"",IF(AND($E$3=1),'Marks Entry 1st'!AD205,IF(AND($E$3=2),'Marks Entry 2nd'!AD205,IF(AND($E$3=3),'Marks Entry 3rd'!AD205,IF(AND($E$3=4),'Marks Entry 4th'!AD205,"")))))</f>
        <v/>
      </c>
      <c r="BB206" s="180" t="str">
        <f>IF(OR($E206="",$G206=""),"",IF(AND($E$3=1),'Marks Entry 1st'!AE205,IF(AND($E$3=2),'Marks Entry 2nd'!AE205,IF(AND($E$3=3),'Marks Entry 3rd'!AE205,IF(AND($E$3=4),'Marks Entry 4th'!AE205,"")))))</f>
        <v/>
      </c>
      <c r="BC206" s="180" t="str">
        <f>IF(OR($E206="",$G206=""),"",IF(AND($E$3=1),'Marks Entry 1st'!AF205,IF(AND($E$3=2),'Marks Entry 2nd'!AF205,IF(AND($E$3=3),'Marks Entry 3rd'!AF205,IF(AND($E$3=4),'Marks Entry 4th'!AF205,"")))))</f>
        <v/>
      </c>
      <c r="BD206" s="91" t="str">
        <f t="shared" si="233"/>
        <v/>
      </c>
      <c r="BE206" s="87">
        <f t="shared" si="234"/>
        <v>0</v>
      </c>
      <c r="BF206" s="93" t="str">
        <f>IF(OR($E206="",$G206=""),"",IF(AND($E$3=1),'Marks Entry 1st'!AG205,IF(AND($E$3=2),'Marks Entry 2nd'!AG205,IF(AND($E$3=3),'Marks Entry 3rd'!AG205,IF(AND($E$3=4),'Marks Entry 4th'!AG205,"")))))</f>
        <v/>
      </c>
      <c r="BG206" s="93" t="str">
        <f>IF(OR($E206="",$G206=""),"",IF(AND($E$3=1),'Marks Entry 1st'!AH205,IF(AND($E$3=2),'Marks Entry 2nd'!AH205,IF(AND($E$3=3),'Marks Entry 3rd'!AH205,IF(AND($E$3=4),'Marks Entry 4th'!AH205,"")))))</f>
        <v/>
      </c>
      <c r="BH206" s="93" t="str">
        <f>IF(OR($E206="",$G206=""),"",IF(AND($E$3=1),'Marks Entry 1st'!AI205,IF(AND($E$3=2),'Marks Entry 2nd'!AI205,IF(AND($E$3=3),'Marks Entry 3rd'!AI205,IF(AND($E$3=4),'Marks Entry 4th'!AI205,"")))))</f>
        <v/>
      </c>
      <c r="BI206" s="92" t="str">
        <f t="shared" si="235"/>
        <v/>
      </c>
      <c r="BJ206" s="87" t="str">
        <f t="shared" si="236"/>
        <v/>
      </c>
      <c r="BK206" s="144">
        <f t="shared" si="237"/>
        <v>0</v>
      </c>
      <c r="BL206" s="144" t="str">
        <f t="shared" si="238"/>
        <v/>
      </c>
      <c r="BM206" s="144" t="str">
        <f t="shared" si="201"/>
        <v/>
      </c>
      <c r="BN206" s="144" t="str">
        <f t="shared" si="239"/>
        <v/>
      </c>
      <c r="BO206" s="144" t="str">
        <f t="shared" si="202"/>
        <v/>
      </c>
      <c r="BP206" s="148" t="str">
        <f t="shared" si="203"/>
        <v/>
      </c>
      <c r="BQ206" s="180" t="str">
        <f>IF(OR($E206="",$G206=""),"",IF(AND($E$3=1),'Marks Entry 1st'!AJ205,IF(AND($E$3=2),'Marks Entry 2nd'!AJ205,IF(AND($E$3=3),'Marks Entry 3rd'!AJ205,IF(AND($E$3=4),'Marks Entry 4th'!AJ205,"")))))</f>
        <v/>
      </c>
      <c r="BR206" s="180" t="str">
        <f>IF(OR($E206="",$G206=""),"",IF(AND($E$3=1),'Marks Entry 1st'!AK205,IF(AND($E$3=2),'Marks Entry 2nd'!AK205,IF(AND($E$3=3),'Marks Entry 3rd'!AK205,IF(AND($E$3=4),'Marks Entry 4th'!AK205,"")))))</f>
        <v/>
      </c>
      <c r="BS206" s="87" t="str">
        <f t="shared" si="240"/>
        <v/>
      </c>
      <c r="BT206" s="180" t="str">
        <f>IF(OR($E206="",$G206=""),"",IF(AND($E$3=1),'Marks Entry 1st'!AL205,IF(AND($E$3=2),'Marks Entry 2nd'!AL205,IF(AND($E$3=3),'Marks Entry 3rd'!AL205,IF(AND($E$3=4),'Marks Entry 4th'!AL205,"")))))</f>
        <v/>
      </c>
      <c r="BU206" s="180" t="str">
        <f>IF(OR($E206="",$G206=""),"",IF(AND($E$3=1),'Marks Entry 1st'!AM205,IF(AND($E$3=2),'Marks Entry 2nd'!AM205,IF(AND($E$3=3),'Marks Entry 3rd'!AM205,IF(AND($E$3=4),'Marks Entry 4th'!AM205,"")))))</f>
        <v/>
      </c>
      <c r="BV206" s="180" t="str">
        <f>IF(OR($E206="",$G206=""),"",IF(AND($E$3=1),'Marks Entry 1st'!AN205,IF(AND($E$3=2),'Marks Entry 2nd'!AN205,IF(AND($E$3=3),'Marks Entry 3rd'!AN205,IF(AND($E$3=4),'Marks Entry 4th'!AN205,"")))))</f>
        <v/>
      </c>
      <c r="BW206" s="91" t="str">
        <f t="shared" si="241"/>
        <v/>
      </c>
      <c r="BX206" s="87">
        <f t="shared" si="242"/>
        <v>0</v>
      </c>
      <c r="BY206" s="93" t="str">
        <f>IF(OR($E206="",$G206=""),"",IF(AND($E$3=1),'Marks Entry 1st'!AO205,IF(AND($E$3=2),'Marks Entry 2nd'!AO205,IF(AND($E$3=3),'Marks Entry 3rd'!AO205,IF(AND($E$3=4),'Marks Entry 4th'!AO205,"")))))</f>
        <v/>
      </c>
      <c r="BZ206" s="93" t="str">
        <f>IF(OR($E206="",$G206=""),"",IF(AND($E$3=1),'Marks Entry 1st'!AP205,IF(AND($E$3=2),'Marks Entry 2nd'!AP205,IF(AND($E$3=3),'Marks Entry 3rd'!AP205,IF(AND($E$3=4),'Marks Entry 4th'!AP205,"")))))</f>
        <v/>
      </c>
      <c r="CA206" s="93" t="str">
        <f>IF(OR($E206="",$G206=""),"",IF(AND($E$3=1),'Marks Entry 1st'!AQ205,IF(AND($E$3=2),'Marks Entry 2nd'!AQ205,IF(AND($E$3=3),'Marks Entry 3rd'!AQ205,IF(AND($E$3=4),'Marks Entry 4th'!AQ205,"")))))</f>
        <v/>
      </c>
      <c r="CB206" s="92" t="str">
        <f t="shared" si="243"/>
        <v/>
      </c>
      <c r="CC206" s="87" t="str">
        <f t="shared" si="244"/>
        <v/>
      </c>
      <c r="CD206" s="144">
        <f t="shared" si="245"/>
        <v>0</v>
      </c>
      <c r="CE206" s="144" t="str">
        <f t="shared" si="246"/>
        <v/>
      </c>
      <c r="CF206" s="144" t="str">
        <f t="shared" si="204"/>
        <v/>
      </c>
      <c r="CG206" s="144" t="str">
        <f t="shared" si="247"/>
        <v/>
      </c>
      <c r="CH206" s="144" t="str">
        <f t="shared" si="205"/>
        <v/>
      </c>
      <c r="CI206" s="148" t="str">
        <f t="shared" si="206"/>
        <v/>
      </c>
      <c r="CJ206" s="380" t="str">
        <f>IF(OR($E206="",$G206=""),"",IF(AND($E$3=1),'Marks Entry 1st'!AR205,IF(AND($E$3=2),'Marks Entry 2nd'!AR205,IF(AND($E$3=3),'Marks Entry 3rd'!AR205,IF(AND($E$3=4),'Marks Entry 4th'!AR205,"")))))</f>
        <v/>
      </c>
      <c r="CK206" s="380" t="str">
        <f>IF(OR($E206="",$G206=""),"",IF(AND($E$3=1),'Marks Entry 1st'!AS205,IF(AND($E$3=2),'Marks Entry 2nd'!AS205,IF(AND($E$3=3),'Marks Entry 3rd'!AS205,IF(AND($E$3=4),'Marks Entry 4th'!AS205,"")))))</f>
        <v/>
      </c>
      <c r="CL206" s="380" t="str">
        <f>IF(OR($E206="",$G206=""),"",IF(AND($E$3=1),'Marks Entry 1st'!AT205,IF(AND($E$3=2),'Marks Entry 2nd'!AT205,IF(AND($E$3=3),'Marks Entry 3rd'!AT205,IF(AND($E$3=4),'Marks Entry 4th'!AT205,"")))))</f>
        <v/>
      </c>
      <c r="CM206" s="181" t="str">
        <f t="shared" si="248"/>
        <v/>
      </c>
      <c r="CN206" s="182">
        <f t="shared" si="249"/>
        <v>0</v>
      </c>
      <c r="CO206" s="182" t="str">
        <f t="shared" si="250"/>
        <v/>
      </c>
      <c r="CP206" s="182" t="str">
        <f t="shared" si="251"/>
        <v/>
      </c>
      <c r="CQ206" s="147" t="str">
        <f t="shared" si="207"/>
        <v/>
      </c>
      <c r="CR206" s="380" t="str">
        <f>IF(OR($E206="",$G206=""),"",IF(AND($E$3=1),'Marks Entry 1st'!AU205,IF(AND($E$3=2),'Marks Entry 2nd'!AU205,IF(AND($E$3=3),'Marks Entry 3rd'!AU205,IF(AND($E$3=4),'Marks Entry 4th'!AU205,"")))))</f>
        <v/>
      </c>
      <c r="CS206" s="380" t="str">
        <f>IF(OR($E206="",$G206=""),"",IF(AND($E$3=1),'Marks Entry 1st'!AV205,IF(AND($E$3=2),'Marks Entry 2nd'!AV205,IF(AND($E$3=3),'Marks Entry 3rd'!AV205,IF(AND($E$3=4),'Marks Entry 4th'!AV205,"")))))</f>
        <v/>
      </c>
      <c r="CT206" s="380" t="str">
        <f>IF(OR($E206="",$G206=""),"",IF(AND($E$3=1),'Marks Entry 1st'!AW205,IF(AND($E$3=2),'Marks Entry 2nd'!AW205,IF(AND($E$3=3),'Marks Entry 3rd'!AW205,IF(AND($E$3=4),'Marks Entry 4th'!AW205,"")))))</f>
        <v/>
      </c>
      <c r="CU206" s="181" t="str">
        <f t="shared" si="252"/>
        <v/>
      </c>
      <c r="CV206" s="182">
        <f t="shared" si="253"/>
        <v>0</v>
      </c>
      <c r="CW206" s="182" t="str">
        <f t="shared" si="254"/>
        <v/>
      </c>
      <c r="CX206" s="182" t="str">
        <f t="shared" si="255"/>
        <v/>
      </c>
      <c r="CY206" s="147" t="str">
        <f t="shared" si="208"/>
        <v/>
      </c>
      <c r="CZ206" s="380" t="str">
        <f>IF(OR($E206="",$G206=""),"",IF(AND($E$3=1),'Marks Entry 1st'!AX205,IF(AND($E$3=2),'Marks Entry 2nd'!AX205,IF(AND($E$3=3),'Marks Entry 3rd'!AX205,IF(AND($E$3=4),'Marks Entry 4th'!AX205,"")))))</f>
        <v/>
      </c>
      <c r="DA206" s="380" t="str">
        <f>IF(OR($E206="",$G206=""),"",IF(AND($E$3=1),'Marks Entry 1st'!AY205,IF(AND($E$3=2),'Marks Entry 2nd'!AY205,IF(AND($E$3=3),'Marks Entry 3rd'!AY205,IF(AND($E$3=4),'Marks Entry 4th'!AY205,"")))))</f>
        <v/>
      </c>
      <c r="DB206" s="380" t="str">
        <f>IF(OR($E206="",$G206=""),"",IF(AND($E$3=1),'Marks Entry 1st'!AZ205,IF(AND($E$3=2),'Marks Entry 2nd'!AZ205,IF(AND($E$3=3),'Marks Entry 3rd'!AZ205,IF(AND($E$3=4),'Marks Entry 4th'!AZ205,"")))))</f>
        <v/>
      </c>
      <c r="DC206" s="181" t="str">
        <f t="shared" si="256"/>
        <v/>
      </c>
      <c r="DD206" s="182">
        <f t="shared" si="257"/>
        <v>0</v>
      </c>
      <c r="DE206" s="182" t="str">
        <f t="shared" si="258"/>
        <v/>
      </c>
      <c r="DF206" s="182" t="str">
        <f t="shared" si="259"/>
        <v/>
      </c>
      <c r="DG206" s="147" t="str">
        <f t="shared" si="209"/>
        <v/>
      </c>
      <c r="DH206" s="104" t="str">
        <f t="shared" si="210"/>
        <v/>
      </c>
      <c r="DI206" s="105" t="str">
        <f t="shared" si="211"/>
        <v/>
      </c>
      <c r="DJ206" s="111" t="str">
        <f t="shared" si="212"/>
        <v/>
      </c>
      <c r="DK206" s="112" t="str">
        <f t="shared" si="213"/>
        <v/>
      </c>
      <c r="DL206" s="386" t="str">
        <f t="shared" si="214"/>
        <v/>
      </c>
      <c r="DM206" s="72" t="str">
        <f>IF(OR($E206="",$G206=""),"",IF(AND($E$3=1),'Marks Entry 1st'!BA205,IF(AND($E$3=2),'Marks Entry 2nd'!BA205,IF(AND($E$3=3),'Marks Entry 3rd'!BA205,IF(AND($E$3=4),'Marks Entry 4th'!BA205,"")))))</f>
        <v/>
      </c>
      <c r="DN206" s="72" t="str">
        <f>IF(OR($E206="",$G206=""),"",IF(AND($E$3=1),'Marks Entry 1st'!BB205,IF(AND($E$3=2),'Marks Entry 2nd'!BB205,IF(AND($E$3=3),'Marks Entry 3rd'!BB205,IF(AND($E$3=4),'Marks Entry 4th'!BB205,"")))))</f>
        <v/>
      </c>
      <c r="DO206" s="328" t="str">
        <f t="shared" si="215"/>
        <v/>
      </c>
      <c r="DP206" s="73"/>
      <c r="DW206" s="75">
        <f>IF(AND($E$3=1),'Marks Entry 1st'!I205,IF(AND($E$3=2),'Marks Entry 2nd'!I205,IF(AND($E$3=3),'Marks Entry 3rd'!I205,IF(AND($E$3=4),'Marks Entry 4th'!I205,""))))</f>
        <v>0</v>
      </c>
    </row>
    <row r="207" spans="1:127" ht="18.899999999999999" customHeight="1">
      <c r="A207" s="94">
        <v>200</v>
      </c>
      <c r="B207" s="94" t="str">
        <f>IF(OR(DW207=0,DW207=""),"",IF(AND($E$3=1),'Marks Entry 1st'!I206,IF(AND($E$3=2),'Marks Entry 2nd'!I206,IF(AND($E$3=3),'Marks Entry 3rd'!I206,IF(AND($E$3=4),'Marks Entry 4th'!I206,"")))))</f>
        <v/>
      </c>
      <c r="C207" s="95" t="str">
        <f>IF(OR(B207=0,B207=""),"",IF(AND($E$3=1),'Marks Entry 1st'!B206,IF(AND($E$3=2),'Marks Entry 2nd'!B206,IF(AND($E$3=3),'Marks Entry 3rd'!B206,IF(AND($E$3=4),'Marks Entry 4th'!B206,"")))))</f>
        <v/>
      </c>
      <c r="D207" s="95" t="str">
        <f>IF(OR(B207=0,B207=""),"",IF(AND($E$3=1),'Marks Entry 1st'!C206,IF(AND($E$3=2),'Marks Entry 2nd'!C206,IF(AND($E$3=3),'Marks Entry 3rd'!C206,IF(AND($E$3=4),'Marks Entry 4th'!C206,"")))))</f>
        <v/>
      </c>
      <c r="E207" s="96" t="str">
        <f>IF(OR(B207=0,B207=""),"",IF(AND($E$3=1),'Marks Entry 1st'!E206,IF(AND($E$3=2),'Marks Entry 2nd'!E206,IF(AND($E$3=3),'Marks Entry 3rd'!E206,IF(AND($E$3=4),'Marks Entry 4th'!E206,"")))))</f>
        <v/>
      </c>
      <c r="F207" s="95" t="str">
        <f>IF(OR(B207=0,B207=""),"",IF(AND($E$3=1),'Marks Entry 1st'!D206,IF(AND($E$3=2),'Marks Entry 2nd'!D206,IF(AND($E$3=3),'Marks Entry 3rd'!D206,IF(AND($E$3=4),'Marks Entry 4th'!D206,"")))))</f>
        <v/>
      </c>
      <c r="G207" s="90" t="str">
        <f>IF(OR(B207=0,B207=""),"",IF(AND($E$3=1),'Marks Entry 1st'!F206,IF(AND($E$3=2),'Marks Entry 2nd'!F206,IF(AND($E$3=3),'Marks Entry 3rd'!F206,IF(AND($E$3=4),'Marks Entry 4th'!F206,"")))))</f>
        <v/>
      </c>
      <c r="H207" s="90" t="str">
        <f>IF(OR(B207=0,B207=""),"",IF(AND($E$3=1),'Marks Entry 1st'!G206,IF(AND($E$3=2),'Marks Entry 2nd'!G206,IF(AND($E$3=3),'Marks Entry 3rd'!G206,IF(AND($E$3=4),'Marks Entry 4th'!G206,"")))))</f>
        <v/>
      </c>
      <c r="I207" s="90" t="str">
        <f>IF(OR(B207=0,B207=""),"",IF(AND($E$3=1),'Marks Entry 1st'!H206,IF(AND($E$3=2),'Marks Entry 2nd'!H206,IF(AND($E$3=3),'Marks Entry 3rd'!H206,IF(AND($E$3=4),'Marks Entry 4th'!H206,"")))))</f>
        <v/>
      </c>
      <c r="J207" s="379" t="str">
        <f>IF(OR(B207=0,B207=""),"",IF(AND($E$3=1),'Marks Entry 1st'!J206,IF(AND($E$3=2),'Marks Entry 2nd'!J206,IF(AND($E$3=3),'Marks Entry 3rd'!J206,IF(AND($E$3=4),'Marks Entry 4th'!J206,"")))))</f>
        <v/>
      </c>
      <c r="K207" s="379" t="str">
        <f>IF(OR(B207=0,B207=""),"",IF(AND($E$3=1),'Marks Entry 1st'!K206,IF(AND($E$3=2),'Marks Entry 2nd'!K206,IF(AND($E$3=3),'Marks Entry 3rd'!K206,IF(AND($E$3=4),'Marks Entry 4th'!K206,"")))))</f>
        <v/>
      </c>
      <c r="L207" s="180" t="str">
        <f>IF(OR($E207="",$G207=""),"",IF(AND($E$3=1),'Marks Entry 1st'!L206,IF(AND($E$3=2),'Marks Entry 2nd'!L206,IF(AND($E$3=3),'Marks Entry 3rd'!L206,IF(AND($E$3=4),'Marks Entry 4th'!L206,"")))))</f>
        <v/>
      </c>
      <c r="M207" s="180" t="str">
        <f>IF(OR($E207="",$G207=""),"",IF(AND($E$3=1),'Marks Entry 1st'!M206,IF(AND($E$3=2),'Marks Entry 2nd'!M206,IF(AND($E$3=3),'Marks Entry 3rd'!M206,IF(AND($E$3=4),'Marks Entry 4th'!M206,"")))))</f>
        <v/>
      </c>
      <c r="N207" s="87" t="str">
        <f t="shared" si="216"/>
        <v/>
      </c>
      <c r="O207" s="180" t="str">
        <f>IF(OR($E207="",$G207=""),"",IF(AND($E$3=1),'Marks Entry 1st'!N206,IF(AND($E$3=2),'Marks Entry 2nd'!N206,IF(AND($E$3=3),'Marks Entry 3rd'!N206,IF(AND($E$3=4),'Marks Entry 4th'!N206,"")))))</f>
        <v/>
      </c>
      <c r="P207" s="180" t="str">
        <f>IF(OR($E207="",$G207=""),"",IF(AND($E$3=1),'Marks Entry 1st'!O206,IF(AND($E$3=2),'Marks Entry 2nd'!O206,IF(AND($E$3=3),'Marks Entry 3rd'!O206,IF(AND($E$3=4),'Marks Entry 4th'!O206,"")))))</f>
        <v/>
      </c>
      <c r="Q207" s="180" t="str">
        <f>IF(OR($E207="",$G207=""),"",IF(AND($E$3=1),'Marks Entry 1st'!P206,IF(AND($E$3=2),'Marks Entry 2nd'!P206,IF(AND($E$3=3),'Marks Entry 3rd'!P206,IF(AND($E$3=4),'Marks Entry 4th'!P206,"")))))</f>
        <v/>
      </c>
      <c r="R207" s="91" t="str">
        <f t="shared" si="217"/>
        <v/>
      </c>
      <c r="S207" s="87">
        <f t="shared" si="218"/>
        <v>0</v>
      </c>
      <c r="T207" s="93" t="str">
        <f>IF(OR($E207="",$G207=""),"",IF(AND($E$3=1),'Marks Entry 1st'!Q206,IF(AND($E$3=2),'Marks Entry 2nd'!Q206,IF(AND($E$3=3),'Marks Entry 3rd'!Q206,IF(AND($E$3=4),'Marks Entry 4th'!Q206,"")))))</f>
        <v/>
      </c>
      <c r="U207" s="93" t="str">
        <f>IF(OR($E207="",$G207=""),"",IF(AND($E$3=1),'Marks Entry 1st'!R206,IF(AND($E$3=2),'Marks Entry 2nd'!R206,IF(AND($E$3=3),'Marks Entry 3rd'!R206,IF(AND($E$3=4),'Marks Entry 4th'!R206,"")))))</f>
        <v/>
      </c>
      <c r="V207" s="93" t="str">
        <f>IF(OR($E207="",$G207=""),"",IF(AND($E$3=1),'Marks Entry 1st'!S206,IF(AND($E$3=2),'Marks Entry 2nd'!S206,IF(AND($E$3=3),'Marks Entry 3rd'!S206,IF(AND($E$3=4),'Marks Entry 4th'!S206,"")))))</f>
        <v/>
      </c>
      <c r="W207" s="92" t="str">
        <f t="shared" si="219"/>
        <v/>
      </c>
      <c r="X207" s="87" t="str">
        <f t="shared" si="220"/>
        <v/>
      </c>
      <c r="Y207" s="144">
        <f t="shared" si="221"/>
        <v>0</v>
      </c>
      <c r="Z207" s="144" t="str">
        <f t="shared" si="222"/>
        <v/>
      </c>
      <c r="AA207" s="144" t="str">
        <f t="shared" si="195"/>
        <v/>
      </c>
      <c r="AB207" s="144" t="str">
        <f t="shared" si="223"/>
        <v/>
      </c>
      <c r="AC207" s="144" t="str">
        <f t="shared" si="196"/>
        <v/>
      </c>
      <c r="AD207" s="148" t="str">
        <f t="shared" si="197"/>
        <v/>
      </c>
      <c r="AE207" s="180" t="str">
        <f>IF(OR($E207="",$G207=""),"",IF(AND($E$3=1),'Marks Entry 1st'!T206,IF(AND($E$3=2),'Marks Entry 2nd'!T206,IF(AND($E$3=3),'Marks Entry 3rd'!T206,IF(AND($E$3=4),'Marks Entry 4th'!T206,"")))))</f>
        <v/>
      </c>
      <c r="AF207" s="180" t="str">
        <f>IF(OR($E207="",$G207=""),"",IF(AND($E$3=1),'Marks Entry 1st'!U206,IF(AND($E$3=2),'Marks Entry 2nd'!U206,IF(AND($E$3=3),'Marks Entry 3rd'!U206,IF(AND($E$3=4),'Marks Entry 4th'!U206,"")))))</f>
        <v/>
      </c>
      <c r="AG207" s="87" t="str">
        <f t="shared" si="224"/>
        <v/>
      </c>
      <c r="AH207" s="180" t="str">
        <f>IF(OR($E207="",$G207=""),"",IF(AND($E$3=1),'Marks Entry 1st'!V206,IF(AND($E$3=2),'Marks Entry 2nd'!V206,IF(AND($E$3=3),'Marks Entry 3rd'!V206,IF(AND($E$3=4),'Marks Entry 4th'!V206,"")))))</f>
        <v/>
      </c>
      <c r="AI207" s="180" t="str">
        <f>IF(OR($E207="",$G207=""),"",IF(AND($E$3=1),'Marks Entry 1st'!W206,IF(AND($E$3=2),'Marks Entry 2nd'!W206,IF(AND($E$3=3),'Marks Entry 3rd'!W206,IF(AND($E$3=4),'Marks Entry 4th'!W206,"")))))</f>
        <v/>
      </c>
      <c r="AJ207" s="180" t="str">
        <f>IF(OR($E207="",$G207=""),"",IF(AND($E$3=1),'Marks Entry 1st'!X206,IF(AND($E$3=2),'Marks Entry 2nd'!X206,IF(AND($E$3=3),'Marks Entry 3rd'!X206,IF(AND($E$3=4),'Marks Entry 4th'!X206,"")))))</f>
        <v/>
      </c>
      <c r="AK207" s="91" t="str">
        <f t="shared" si="225"/>
        <v/>
      </c>
      <c r="AL207" s="87">
        <f t="shared" si="226"/>
        <v>0</v>
      </c>
      <c r="AM207" s="93" t="str">
        <f>IF(OR($E207="",$G207=""),"",IF(AND($E$3=1),'Marks Entry 1st'!Y206,IF(AND($E$3=2),'Marks Entry 2nd'!Y206,IF(AND($E$3=3),'Marks Entry 3rd'!Y206,IF(AND($E$3=4),'Marks Entry 4th'!Y206,"")))))</f>
        <v/>
      </c>
      <c r="AN207" s="93" t="str">
        <f>IF(OR($E207="",$G207=""),"",IF(AND($E$3=1),'Marks Entry 1st'!Z206,IF(AND($E$3=2),'Marks Entry 2nd'!Z206,IF(AND($E$3=3),'Marks Entry 3rd'!Z206,IF(AND($E$3=4),'Marks Entry 4th'!Z206,"")))))</f>
        <v/>
      </c>
      <c r="AO207" s="93" t="str">
        <f>IF(OR($E207="",$G207=""),"",IF(AND($E$3=1),'Marks Entry 1st'!AA206,IF(AND($E$3=2),'Marks Entry 2nd'!AA206,IF(AND($E$3=3),'Marks Entry 3rd'!AA206,IF(AND($E$3=4),'Marks Entry 4th'!AA206,"")))))</f>
        <v/>
      </c>
      <c r="AP207" s="92" t="str">
        <f t="shared" si="227"/>
        <v/>
      </c>
      <c r="AQ207" s="87" t="str">
        <f t="shared" si="228"/>
        <v/>
      </c>
      <c r="AR207" s="144">
        <f t="shared" si="229"/>
        <v>0</v>
      </c>
      <c r="AS207" s="144" t="str">
        <f t="shared" si="230"/>
        <v/>
      </c>
      <c r="AT207" s="144" t="str">
        <f t="shared" si="198"/>
        <v/>
      </c>
      <c r="AU207" s="144" t="str">
        <f t="shared" si="231"/>
        <v/>
      </c>
      <c r="AV207" s="144" t="str">
        <f t="shared" si="199"/>
        <v/>
      </c>
      <c r="AW207" s="148" t="str">
        <f t="shared" si="200"/>
        <v/>
      </c>
      <c r="AX207" s="180" t="str">
        <f>IF(OR($E207="",$G207=""),"",IF(AND($E$3=1),'Marks Entry 1st'!AB206,IF(AND($E$3=2),'Marks Entry 2nd'!AB206,IF(AND($E$3=3),'Marks Entry 3rd'!AB206,IF(AND($E$3=4),'Marks Entry 4th'!AB206,"")))))</f>
        <v/>
      </c>
      <c r="AY207" s="180" t="str">
        <f>IF(OR($E207="",$G207=""),"",IF(AND($E$3=1),'Marks Entry 1st'!AC206,IF(AND($E$3=2),'Marks Entry 2nd'!AC206,IF(AND($E$3=3),'Marks Entry 3rd'!AC206,IF(AND($E$3=4),'Marks Entry 4th'!AC206,"")))))</f>
        <v/>
      </c>
      <c r="AZ207" s="87" t="str">
        <f t="shared" si="232"/>
        <v/>
      </c>
      <c r="BA207" s="180" t="str">
        <f>IF(OR($E207="",$G207=""),"",IF(AND($E$3=1),'Marks Entry 1st'!AD206,IF(AND($E$3=2),'Marks Entry 2nd'!AD206,IF(AND($E$3=3),'Marks Entry 3rd'!AD206,IF(AND($E$3=4),'Marks Entry 4th'!AD206,"")))))</f>
        <v/>
      </c>
      <c r="BB207" s="180" t="str">
        <f>IF(OR($E207="",$G207=""),"",IF(AND($E$3=1),'Marks Entry 1st'!AE206,IF(AND($E$3=2),'Marks Entry 2nd'!AE206,IF(AND($E$3=3),'Marks Entry 3rd'!AE206,IF(AND($E$3=4),'Marks Entry 4th'!AE206,"")))))</f>
        <v/>
      </c>
      <c r="BC207" s="180" t="str">
        <f>IF(OR($E207="",$G207=""),"",IF(AND($E$3=1),'Marks Entry 1st'!AF206,IF(AND($E$3=2),'Marks Entry 2nd'!AF206,IF(AND($E$3=3),'Marks Entry 3rd'!AF206,IF(AND($E$3=4),'Marks Entry 4th'!AF206,"")))))</f>
        <v/>
      </c>
      <c r="BD207" s="91" t="str">
        <f t="shared" si="233"/>
        <v/>
      </c>
      <c r="BE207" s="87">
        <f t="shared" si="234"/>
        <v>0</v>
      </c>
      <c r="BF207" s="93" t="str">
        <f>IF(OR($E207="",$G207=""),"",IF(AND($E$3=1),'Marks Entry 1st'!AG206,IF(AND($E$3=2),'Marks Entry 2nd'!AG206,IF(AND($E$3=3),'Marks Entry 3rd'!AG206,IF(AND($E$3=4),'Marks Entry 4th'!AG206,"")))))</f>
        <v/>
      </c>
      <c r="BG207" s="93" t="str">
        <f>IF(OR($E207="",$G207=""),"",IF(AND($E$3=1),'Marks Entry 1st'!AH206,IF(AND($E$3=2),'Marks Entry 2nd'!AH206,IF(AND($E$3=3),'Marks Entry 3rd'!AH206,IF(AND($E$3=4),'Marks Entry 4th'!AH206,"")))))</f>
        <v/>
      </c>
      <c r="BH207" s="93" t="str">
        <f>IF(OR($E207="",$G207=""),"",IF(AND($E$3=1),'Marks Entry 1st'!AI206,IF(AND($E$3=2),'Marks Entry 2nd'!AI206,IF(AND($E$3=3),'Marks Entry 3rd'!AI206,IF(AND($E$3=4),'Marks Entry 4th'!AI206,"")))))</f>
        <v/>
      </c>
      <c r="BI207" s="92" t="str">
        <f t="shared" si="235"/>
        <v/>
      </c>
      <c r="BJ207" s="87" t="str">
        <f t="shared" si="236"/>
        <v/>
      </c>
      <c r="BK207" s="144">
        <f t="shared" si="237"/>
        <v>0</v>
      </c>
      <c r="BL207" s="144" t="str">
        <f t="shared" si="238"/>
        <v/>
      </c>
      <c r="BM207" s="144" t="str">
        <f t="shared" si="201"/>
        <v/>
      </c>
      <c r="BN207" s="144" t="str">
        <f t="shared" si="239"/>
        <v/>
      </c>
      <c r="BO207" s="144" t="str">
        <f t="shared" si="202"/>
        <v/>
      </c>
      <c r="BP207" s="148" t="str">
        <f t="shared" si="203"/>
        <v/>
      </c>
      <c r="BQ207" s="180" t="str">
        <f>IF(OR($E207="",$G207=""),"",IF(AND($E$3=1),'Marks Entry 1st'!AJ206,IF(AND($E$3=2),'Marks Entry 2nd'!AJ206,IF(AND($E$3=3),'Marks Entry 3rd'!AJ206,IF(AND($E$3=4),'Marks Entry 4th'!AJ206,"")))))</f>
        <v/>
      </c>
      <c r="BR207" s="180" t="str">
        <f>IF(OR($E207="",$G207=""),"",IF(AND($E$3=1),'Marks Entry 1st'!AK206,IF(AND($E$3=2),'Marks Entry 2nd'!AK206,IF(AND($E$3=3),'Marks Entry 3rd'!AK206,IF(AND($E$3=4),'Marks Entry 4th'!AK206,"")))))</f>
        <v/>
      </c>
      <c r="BS207" s="87" t="str">
        <f t="shared" si="240"/>
        <v/>
      </c>
      <c r="BT207" s="180" t="str">
        <f>IF(OR($E207="",$G207=""),"",IF(AND($E$3=1),'Marks Entry 1st'!AL206,IF(AND($E$3=2),'Marks Entry 2nd'!AL206,IF(AND($E$3=3),'Marks Entry 3rd'!AL206,IF(AND($E$3=4),'Marks Entry 4th'!AL206,"")))))</f>
        <v/>
      </c>
      <c r="BU207" s="180" t="str">
        <f>IF(OR($E207="",$G207=""),"",IF(AND($E$3=1),'Marks Entry 1st'!AM206,IF(AND($E$3=2),'Marks Entry 2nd'!AM206,IF(AND($E$3=3),'Marks Entry 3rd'!AM206,IF(AND($E$3=4),'Marks Entry 4th'!AM206,"")))))</f>
        <v/>
      </c>
      <c r="BV207" s="180" t="str">
        <f>IF(OR($E207="",$G207=""),"",IF(AND($E$3=1),'Marks Entry 1st'!AN206,IF(AND($E$3=2),'Marks Entry 2nd'!AN206,IF(AND($E$3=3),'Marks Entry 3rd'!AN206,IF(AND($E$3=4),'Marks Entry 4th'!AN206,"")))))</f>
        <v/>
      </c>
      <c r="BW207" s="91" t="str">
        <f t="shared" si="241"/>
        <v/>
      </c>
      <c r="BX207" s="87">
        <f t="shared" si="242"/>
        <v>0</v>
      </c>
      <c r="BY207" s="93" t="str">
        <f>IF(OR($E207="",$G207=""),"",IF(AND($E$3=1),'Marks Entry 1st'!AO206,IF(AND($E$3=2),'Marks Entry 2nd'!AO206,IF(AND($E$3=3),'Marks Entry 3rd'!AO206,IF(AND($E$3=4),'Marks Entry 4th'!AO206,"")))))</f>
        <v/>
      </c>
      <c r="BZ207" s="93" t="str">
        <f>IF(OR($E207="",$G207=""),"",IF(AND($E$3=1),'Marks Entry 1st'!AP206,IF(AND($E$3=2),'Marks Entry 2nd'!AP206,IF(AND($E$3=3),'Marks Entry 3rd'!AP206,IF(AND($E$3=4),'Marks Entry 4th'!AP206,"")))))</f>
        <v/>
      </c>
      <c r="CA207" s="93" t="str">
        <f>IF(OR($E207="",$G207=""),"",IF(AND($E$3=1),'Marks Entry 1st'!AQ206,IF(AND($E$3=2),'Marks Entry 2nd'!AQ206,IF(AND($E$3=3),'Marks Entry 3rd'!AQ206,IF(AND($E$3=4),'Marks Entry 4th'!AQ206,"")))))</f>
        <v/>
      </c>
      <c r="CB207" s="92" t="str">
        <f t="shared" si="243"/>
        <v/>
      </c>
      <c r="CC207" s="87" t="str">
        <f t="shared" si="244"/>
        <v/>
      </c>
      <c r="CD207" s="144">
        <f t="shared" si="245"/>
        <v>0</v>
      </c>
      <c r="CE207" s="144" t="str">
        <f t="shared" si="246"/>
        <v/>
      </c>
      <c r="CF207" s="144" t="str">
        <f t="shared" si="204"/>
        <v/>
      </c>
      <c r="CG207" s="144" t="str">
        <f t="shared" si="247"/>
        <v/>
      </c>
      <c r="CH207" s="144" t="str">
        <f t="shared" si="205"/>
        <v/>
      </c>
      <c r="CI207" s="148" t="str">
        <f t="shared" si="206"/>
        <v/>
      </c>
      <c r="CJ207" s="380" t="str">
        <f>IF(OR($E207="",$G207=""),"",IF(AND($E$3=1),'Marks Entry 1st'!AR206,IF(AND($E$3=2),'Marks Entry 2nd'!AR206,IF(AND($E$3=3),'Marks Entry 3rd'!AR206,IF(AND($E$3=4),'Marks Entry 4th'!AR206,"")))))</f>
        <v/>
      </c>
      <c r="CK207" s="380" t="str">
        <f>IF(OR($E207="",$G207=""),"",IF(AND($E$3=1),'Marks Entry 1st'!AS206,IF(AND($E$3=2),'Marks Entry 2nd'!AS206,IF(AND($E$3=3),'Marks Entry 3rd'!AS206,IF(AND($E$3=4),'Marks Entry 4th'!AS206,"")))))</f>
        <v/>
      </c>
      <c r="CL207" s="380" t="str">
        <f>IF(OR($E207="",$G207=""),"",IF(AND($E$3=1),'Marks Entry 1st'!AT206,IF(AND($E$3=2),'Marks Entry 2nd'!AT206,IF(AND($E$3=3),'Marks Entry 3rd'!AT206,IF(AND($E$3=4),'Marks Entry 4th'!AT206,"")))))</f>
        <v/>
      </c>
      <c r="CM207" s="181" t="str">
        <f t="shared" si="248"/>
        <v/>
      </c>
      <c r="CN207" s="182">
        <f t="shared" si="249"/>
        <v>0</v>
      </c>
      <c r="CO207" s="182" t="str">
        <f t="shared" si="250"/>
        <v/>
      </c>
      <c r="CP207" s="182" t="str">
        <f t="shared" si="251"/>
        <v/>
      </c>
      <c r="CQ207" s="147" t="str">
        <f t="shared" si="207"/>
        <v/>
      </c>
      <c r="CR207" s="380" t="str">
        <f>IF(OR($E207="",$G207=""),"",IF(AND($E$3=1),'Marks Entry 1st'!AU206,IF(AND($E$3=2),'Marks Entry 2nd'!AU206,IF(AND($E$3=3),'Marks Entry 3rd'!AU206,IF(AND($E$3=4),'Marks Entry 4th'!AU206,"")))))</f>
        <v/>
      </c>
      <c r="CS207" s="380" t="str">
        <f>IF(OR($E207="",$G207=""),"",IF(AND($E$3=1),'Marks Entry 1st'!AV206,IF(AND($E$3=2),'Marks Entry 2nd'!AV206,IF(AND($E$3=3),'Marks Entry 3rd'!AV206,IF(AND($E$3=4),'Marks Entry 4th'!AV206,"")))))</f>
        <v/>
      </c>
      <c r="CT207" s="380" t="str">
        <f>IF(OR($E207="",$G207=""),"",IF(AND($E$3=1),'Marks Entry 1st'!AW206,IF(AND($E$3=2),'Marks Entry 2nd'!AW206,IF(AND($E$3=3),'Marks Entry 3rd'!AW206,IF(AND($E$3=4),'Marks Entry 4th'!AW206,"")))))</f>
        <v/>
      </c>
      <c r="CU207" s="181" t="str">
        <f t="shared" si="252"/>
        <v/>
      </c>
      <c r="CV207" s="182">
        <f t="shared" si="253"/>
        <v>0</v>
      </c>
      <c r="CW207" s="182" t="str">
        <f t="shared" si="254"/>
        <v/>
      </c>
      <c r="CX207" s="182" t="str">
        <f t="shared" si="255"/>
        <v/>
      </c>
      <c r="CY207" s="147" t="str">
        <f t="shared" si="208"/>
        <v/>
      </c>
      <c r="CZ207" s="380" t="str">
        <f>IF(OR($E207="",$G207=""),"",IF(AND($E$3=1),'Marks Entry 1st'!AX206,IF(AND($E$3=2),'Marks Entry 2nd'!AX206,IF(AND($E$3=3),'Marks Entry 3rd'!AX206,IF(AND($E$3=4),'Marks Entry 4th'!AX206,"")))))</f>
        <v/>
      </c>
      <c r="DA207" s="380" t="str">
        <f>IF(OR($E207="",$G207=""),"",IF(AND($E$3=1),'Marks Entry 1st'!AY206,IF(AND($E$3=2),'Marks Entry 2nd'!AY206,IF(AND($E$3=3),'Marks Entry 3rd'!AY206,IF(AND($E$3=4),'Marks Entry 4th'!AY206,"")))))</f>
        <v/>
      </c>
      <c r="DB207" s="380" t="str">
        <f>IF(OR($E207="",$G207=""),"",IF(AND($E$3=1),'Marks Entry 1st'!AZ206,IF(AND($E$3=2),'Marks Entry 2nd'!AZ206,IF(AND($E$3=3),'Marks Entry 3rd'!AZ206,IF(AND($E$3=4),'Marks Entry 4th'!AZ206,"")))))</f>
        <v/>
      </c>
      <c r="DC207" s="181" t="str">
        <f t="shared" si="256"/>
        <v/>
      </c>
      <c r="DD207" s="182">
        <f t="shared" si="257"/>
        <v>0</v>
      </c>
      <c r="DE207" s="182" t="str">
        <f t="shared" si="258"/>
        <v/>
      </c>
      <c r="DF207" s="182" t="str">
        <f t="shared" si="259"/>
        <v/>
      </c>
      <c r="DG207" s="147" t="str">
        <f t="shared" si="209"/>
        <v/>
      </c>
      <c r="DH207" s="104" t="str">
        <f t="shared" si="210"/>
        <v/>
      </c>
      <c r="DI207" s="105" t="str">
        <f t="shared" si="211"/>
        <v/>
      </c>
      <c r="DJ207" s="111" t="str">
        <f t="shared" si="212"/>
        <v/>
      </c>
      <c r="DK207" s="112" t="str">
        <f t="shared" si="213"/>
        <v/>
      </c>
      <c r="DL207" s="386" t="str">
        <f t="shared" si="214"/>
        <v/>
      </c>
      <c r="DM207" s="72" t="str">
        <f>IF(OR($E207="",$G207=""),"",IF(AND($E$3=1),'Marks Entry 1st'!BA206,IF(AND($E$3=2),'Marks Entry 2nd'!BA206,IF(AND($E$3=3),'Marks Entry 3rd'!BA206,IF(AND($E$3=4),'Marks Entry 4th'!BA206,"")))))</f>
        <v/>
      </c>
      <c r="DN207" s="72" t="str">
        <f>IF(OR($E207="",$G207=""),"",IF(AND($E$3=1),'Marks Entry 1st'!BB206,IF(AND($E$3=2),'Marks Entry 2nd'!BB206,IF(AND($E$3=3),'Marks Entry 3rd'!BB206,IF(AND($E$3=4),'Marks Entry 4th'!BB206,"")))))</f>
        <v/>
      </c>
      <c r="DO207" s="328" t="str">
        <f t="shared" si="215"/>
        <v/>
      </c>
      <c r="DP207" s="73"/>
      <c r="DW207" s="75">
        <f>IF(AND($E$3=1),'Marks Entry 1st'!I206,IF(AND($E$3=2),'Marks Entry 2nd'!I206,IF(AND($E$3=3),'Marks Entry 3rd'!I206,IF(AND($E$3=4),'Marks Entry 4th'!I206,""))))</f>
        <v>0</v>
      </c>
    </row>
    <row r="208" spans="1:127" s="168" customFormat="1" ht="24.75" customHeight="1">
      <c r="A208" s="577" t="s">
        <v>255</v>
      </c>
      <c r="B208" s="577"/>
      <c r="C208" s="577"/>
      <c r="D208" s="577"/>
      <c r="E208" s="577"/>
      <c r="F208" s="577"/>
      <c r="G208" s="577"/>
      <c r="H208" s="578" t="s">
        <v>256</v>
      </c>
      <c r="I208" s="578"/>
      <c r="J208" s="183" t="s">
        <v>257</v>
      </c>
      <c r="K208" s="550" t="str">
        <f>L4</f>
        <v xml:space="preserve">हिन्दी </v>
      </c>
      <c r="L208" s="550"/>
      <c r="M208" s="550"/>
      <c r="N208" s="550"/>
      <c r="O208" s="550"/>
      <c r="P208" s="550"/>
      <c r="Q208" s="550"/>
      <c r="R208" s="550"/>
      <c r="S208" s="550"/>
      <c r="T208" s="550"/>
      <c r="U208" s="550"/>
      <c r="V208" s="550"/>
      <c r="W208" s="550"/>
      <c r="X208" s="550"/>
      <c r="AD208" s="184"/>
      <c r="AE208" s="550" t="str">
        <f>AE4</f>
        <v xml:space="preserve">अंग्रेजी </v>
      </c>
      <c r="AF208" s="550"/>
      <c r="AG208" s="550"/>
      <c r="AH208" s="550"/>
      <c r="AI208" s="550"/>
      <c r="AJ208" s="550"/>
      <c r="AK208" s="550"/>
      <c r="AL208" s="550"/>
      <c r="AM208" s="550"/>
      <c r="AN208" s="550"/>
      <c r="AO208" s="550"/>
      <c r="AP208" s="550"/>
      <c r="AQ208" s="550"/>
      <c r="AR208" s="550"/>
      <c r="AW208" s="184"/>
      <c r="AX208" s="550" t="str">
        <f>AX4</f>
        <v xml:space="preserve">गणित </v>
      </c>
      <c r="AY208" s="550"/>
      <c r="AZ208" s="550"/>
      <c r="BA208" s="550"/>
      <c r="BB208" s="550"/>
      <c r="BC208" s="550"/>
      <c r="BD208" s="550"/>
      <c r="BE208" s="550"/>
      <c r="BF208" s="550"/>
      <c r="BG208" s="550"/>
      <c r="BH208" s="550"/>
      <c r="BI208" s="550"/>
      <c r="BJ208" s="550"/>
      <c r="BK208" s="550"/>
      <c r="BP208" s="184"/>
      <c r="BQ208" s="550" t="str">
        <f>BQ4</f>
        <v xml:space="preserve">पर्यावरण अध्ययन </v>
      </c>
      <c r="BR208" s="550"/>
      <c r="BS208" s="550"/>
      <c r="BT208" s="550"/>
      <c r="BU208" s="550"/>
      <c r="BV208" s="550"/>
      <c r="BW208" s="550"/>
      <c r="BX208" s="550"/>
      <c r="BY208" s="550"/>
      <c r="BZ208" s="550"/>
      <c r="CA208" s="550"/>
      <c r="CB208" s="550"/>
      <c r="CC208" s="550"/>
      <c r="CD208" s="550"/>
      <c r="CI208" s="184"/>
      <c r="CJ208" s="564" t="str">
        <f>CJ4</f>
        <v xml:space="preserve">कार्यानुभव </v>
      </c>
      <c r="CK208" s="564"/>
      <c r="CL208" s="564"/>
      <c r="CM208" s="564"/>
      <c r="CN208" s="564"/>
      <c r="CO208" s="564"/>
      <c r="CP208" s="564"/>
      <c r="CQ208" s="564"/>
      <c r="CR208" s="564" t="str">
        <f>CR4</f>
        <v xml:space="preserve">कलाशिक्षा </v>
      </c>
      <c r="CS208" s="564"/>
      <c r="CT208" s="564"/>
      <c r="CU208" s="564"/>
      <c r="CV208" s="564"/>
      <c r="CW208" s="564"/>
      <c r="CX208" s="564"/>
      <c r="CY208" s="564"/>
      <c r="CZ208" s="564" t="str">
        <f>CZ4</f>
        <v xml:space="preserve">स्वा. एवं शा. शिक्षा </v>
      </c>
      <c r="DA208" s="564"/>
      <c r="DB208" s="564"/>
      <c r="DC208" s="564"/>
      <c r="DD208" s="564"/>
      <c r="DE208" s="564"/>
      <c r="DF208" s="564"/>
      <c r="DG208" s="564"/>
      <c r="DH208" s="543" t="s">
        <v>272</v>
      </c>
      <c r="DI208" s="544"/>
      <c r="DJ208" s="547">
        <f>COUNTA(DJ8:DJ207)-COUNTIF(DJ8:DJ207,"0")-COUNTIF(DJ8:DJ207,"blank")-COUNTIF(DJ8:DJ207,"")</f>
        <v>30</v>
      </c>
      <c r="DK208" s="547"/>
      <c r="DL208" s="563" t="s">
        <v>281</v>
      </c>
      <c r="DM208" s="563"/>
      <c r="DN208" s="562">
        <f>IF('Master sheet'!C10="","",'Master sheet'!C10)</f>
        <v>44697</v>
      </c>
      <c r="DO208" s="562"/>
      <c r="DP208" s="562"/>
    </row>
    <row r="209" spans="1:120" ht="21" customHeight="1">
      <c r="A209" s="577"/>
      <c r="B209" s="577"/>
      <c r="C209" s="577"/>
      <c r="D209" s="577"/>
      <c r="E209" s="577"/>
      <c r="F209" s="577"/>
      <c r="G209" s="577"/>
      <c r="H209" s="573" t="s">
        <v>258</v>
      </c>
      <c r="I209" s="573"/>
      <c r="J209" s="183" t="s">
        <v>257</v>
      </c>
      <c r="K209" s="550" t="str">
        <f>O4</f>
        <v>MANOJ KUMAR PACHORI</v>
      </c>
      <c r="L209" s="550"/>
      <c r="M209" s="550"/>
      <c r="N209" s="550"/>
      <c r="O209" s="550"/>
      <c r="P209" s="550"/>
      <c r="Q209" s="550"/>
      <c r="R209" s="550"/>
      <c r="S209" s="550"/>
      <c r="T209" s="550"/>
      <c r="U209" s="550"/>
      <c r="V209" s="550"/>
      <c r="W209" s="550"/>
      <c r="X209" s="550"/>
      <c r="AD209" s="185"/>
      <c r="AE209" s="550" t="str">
        <f>AH4</f>
        <v>SAMPAT RAJ</v>
      </c>
      <c r="AF209" s="550"/>
      <c r="AG209" s="550"/>
      <c r="AH209" s="550"/>
      <c r="AI209" s="550"/>
      <c r="AJ209" s="550"/>
      <c r="AK209" s="550"/>
      <c r="AL209" s="550"/>
      <c r="AM209" s="550"/>
      <c r="AN209" s="550"/>
      <c r="AO209" s="550"/>
      <c r="AP209" s="550"/>
      <c r="AQ209" s="550"/>
      <c r="AR209" s="550"/>
      <c r="AW209" s="185"/>
      <c r="AX209" s="550" t="str">
        <f>BA4</f>
        <v>PRADIP SINGH</v>
      </c>
      <c r="AY209" s="550"/>
      <c r="AZ209" s="550"/>
      <c r="BA209" s="550"/>
      <c r="BB209" s="550"/>
      <c r="BC209" s="550"/>
      <c r="BD209" s="550"/>
      <c r="BE209" s="550"/>
      <c r="BF209" s="550"/>
      <c r="BG209" s="550"/>
      <c r="BH209" s="550"/>
      <c r="BI209" s="550"/>
      <c r="BJ209" s="550"/>
      <c r="BK209" s="550"/>
      <c r="BP209" s="185"/>
      <c r="BQ209" s="550" t="str">
        <f>BT4</f>
        <v>PUSHPENDRA JAWRA</v>
      </c>
      <c r="BR209" s="550"/>
      <c r="BS209" s="550"/>
      <c r="BT209" s="550"/>
      <c r="BU209" s="550"/>
      <c r="BV209" s="550"/>
      <c r="BW209" s="550"/>
      <c r="BX209" s="550"/>
      <c r="BY209" s="550"/>
      <c r="BZ209" s="550"/>
      <c r="CA209" s="550"/>
      <c r="CB209" s="550"/>
      <c r="CC209" s="550"/>
      <c r="CD209" s="550"/>
      <c r="CI209" s="185"/>
      <c r="CJ209" s="556" t="str">
        <f>IF(CJ208="","",IF(AND($E$3=1),UPPER('Marks Entry 1st'!AR4),IF(AND($E$3=2),UPPER('Marks Entry 2nd'!AR4),IF(AND($E$3=3),UPPER('Marks Entry 3rd'!AR4),IF(AND($E$3=4),UPPER('Marks Entry 4th'!AR4),"")))))</f>
        <v>MANOJ KUMAR</v>
      </c>
      <c r="CK209" s="557"/>
      <c r="CL209" s="557"/>
      <c r="CM209" s="557"/>
      <c r="CN209" s="557"/>
      <c r="CO209" s="557"/>
      <c r="CP209" s="557"/>
      <c r="CQ209" s="558"/>
      <c r="CR209" s="556" t="str">
        <f>IF(CR208="","",IF(AND($E$3=1),UPPER('Marks Entry 1st'!AU4),IF(AND($E$3=2),UPPER('Marks Entry 2nd'!AU4),IF(AND($E$3=3),UPPER('Marks Entry 3rd'!AU4),IF(AND($E$3=4),UPPER('Marks Entry 4th'!AU4),"")))))</f>
        <v>PRADIP SINGH</v>
      </c>
      <c r="CS209" s="557"/>
      <c r="CT209" s="557"/>
      <c r="CU209" s="557"/>
      <c r="CV209" s="557"/>
      <c r="CW209" s="557"/>
      <c r="CX209" s="557"/>
      <c r="CY209" s="558"/>
      <c r="CZ209" s="556" t="str">
        <f>IF(CZ208="","",IF(AND($E$3=1),UPPER('Marks Entry 1st'!AX4),IF(AND($E$3=2),UPPER('Marks Entry 2nd'!AX4),IF(AND($E$3=3),UPPER('Marks Entry 3rd'!AX4),IF(AND($E$3=4),UPPER('Marks Entry 4th'!AX4),"")))))</f>
        <v>SAMPAT RAJ</v>
      </c>
      <c r="DA209" s="557"/>
      <c r="DB209" s="557"/>
      <c r="DC209" s="557"/>
      <c r="DD209" s="557"/>
      <c r="DE209" s="557"/>
      <c r="DF209" s="557"/>
      <c r="DG209" s="558"/>
      <c r="DH209" s="545" t="s">
        <v>273</v>
      </c>
      <c r="DI209" s="546"/>
      <c r="DJ209" s="548">
        <f>COUNTIF(DJ8:DJ207,"I")</f>
        <v>0</v>
      </c>
      <c r="DK209" s="548"/>
      <c r="DL209" s="536" t="s">
        <v>282</v>
      </c>
      <c r="DM209" s="536"/>
      <c r="DN209" s="537" t="str">
        <f>IF(AND($E$3=1),CONCATENATE("( ",UPPER('Master sheet'!F10)," )"),IF(AND($E$3=2),CONCATENATE("( ",UPPER('Master sheet'!F18)," )"),IF(AND($E$3=3),CONCATENATE("( ",UPPER('Master sheet'!J10)," )"),IF(AND($E$3=4),CONCATENATE("( ",UPPER('Master sheet'!J18)," )"),""))))</f>
        <v>( PRADIP SINGH RAJAWAT )</v>
      </c>
      <c r="DO209" s="538"/>
      <c r="DP209" s="539"/>
    </row>
    <row r="210" spans="1:120" ht="21" customHeight="1">
      <c r="A210" s="577"/>
      <c r="B210" s="577"/>
      <c r="C210" s="577"/>
      <c r="D210" s="577"/>
      <c r="E210" s="577"/>
      <c r="F210" s="577"/>
      <c r="G210" s="577"/>
      <c r="H210" s="573" t="s">
        <v>259</v>
      </c>
      <c r="I210" s="573"/>
      <c r="J210" s="183" t="s">
        <v>257</v>
      </c>
      <c r="K210" s="551">
        <f>IF(AND(K208="",K209=""),"",COUNTA(AC8:AC207)-COUNTIF(AC8:AC207,"RE")-COUNTIF(AC8:AC207,"AB")-COUNTIF(AC8:AC207,""))</f>
        <v>30</v>
      </c>
      <c r="L210" s="551"/>
      <c r="M210" s="551"/>
      <c r="N210" s="551"/>
      <c r="O210" s="551"/>
      <c r="P210" s="551"/>
      <c r="Q210" s="551"/>
      <c r="R210" s="551"/>
      <c r="S210" s="551"/>
      <c r="T210" s="551"/>
      <c r="U210" s="551"/>
      <c r="V210" s="551"/>
      <c r="W210" s="551"/>
      <c r="X210" s="551"/>
      <c r="AD210" s="185"/>
      <c r="AE210" s="551">
        <f>IF(AND(AE208="",AE209=""),"",COUNTA(AV8:AV207)-COUNTIF(AV8:AV207,"RE")-COUNTIF(AV8:AV207,"AB")-COUNTIF(AV8:AV207,""))</f>
        <v>30</v>
      </c>
      <c r="AF210" s="551"/>
      <c r="AG210" s="551"/>
      <c r="AH210" s="551"/>
      <c r="AI210" s="551"/>
      <c r="AJ210" s="551"/>
      <c r="AK210" s="551"/>
      <c r="AL210" s="551"/>
      <c r="AM210" s="551"/>
      <c r="AN210" s="551"/>
      <c r="AO210" s="551"/>
      <c r="AP210" s="551"/>
      <c r="AQ210" s="551"/>
      <c r="AR210" s="551"/>
      <c r="AW210" s="185"/>
      <c r="AX210" s="551">
        <f>IF(AND(AX208="",AX209=""),"",COUNTA(BO8:BO207)-COUNTIF(BO8:BO207,"RE")-COUNTIF(BO8:BO207,"AB")-COUNTIF(BO8:BO207,""))</f>
        <v>30</v>
      </c>
      <c r="AY210" s="551"/>
      <c r="AZ210" s="551"/>
      <c r="BA210" s="551"/>
      <c r="BB210" s="551"/>
      <c r="BC210" s="551"/>
      <c r="BD210" s="551"/>
      <c r="BE210" s="551"/>
      <c r="BF210" s="551"/>
      <c r="BG210" s="551"/>
      <c r="BH210" s="551"/>
      <c r="BI210" s="551"/>
      <c r="BJ210" s="551"/>
      <c r="BK210" s="551"/>
      <c r="BP210" s="185"/>
      <c r="BQ210" s="551">
        <f>IF(AND(BQ208="",BQ209=""),"",COUNTA(CH8:CH207)-COUNTIF(CH8:CH207,"RE")-COUNTIF(CH8:CH207,"AB")-COUNTIF(CH8:CH207,""))</f>
        <v>29</v>
      </c>
      <c r="BR210" s="551"/>
      <c r="BS210" s="551"/>
      <c r="BT210" s="551"/>
      <c r="BU210" s="551"/>
      <c r="BV210" s="551"/>
      <c r="BW210" s="551"/>
      <c r="BX210" s="551"/>
      <c r="BY210" s="551"/>
      <c r="BZ210" s="551"/>
      <c r="CA210" s="551"/>
      <c r="CB210" s="551"/>
      <c r="CC210" s="551"/>
      <c r="CD210" s="551"/>
      <c r="CI210" s="185"/>
      <c r="CJ210" s="556">
        <f>IF(AND(CJ208="",CJ209=""),"",COUNTA(CQ8:CQ207)-COUNTIF(CQ8:CQ207,"RE")-COUNTIF(CQ8:CQ207,"AB")-COUNTIF(CQ8:CQ207,""))</f>
        <v>13</v>
      </c>
      <c r="CK210" s="557"/>
      <c r="CL210" s="557"/>
      <c r="CM210" s="557"/>
      <c r="CN210" s="557"/>
      <c r="CO210" s="557"/>
      <c r="CP210" s="557"/>
      <c r="CQ210" s="558"/>
      <c r="CR210" s="556">
        <f>IF(AND(CR208="",CR209=""),"",COUNTA(CY8:CY207)-COUNTIF(CY8:CY207,"RE")-COUNTIF(CY8:CY207,"AB")-COUNTIF(CY8:CY207,""))</f>
        <v>13</v>
      </c>
      <c r="CS210" s="557"/>
      <c r="CT210" s="557"/>
      <c r="CU210" s="557"/>
      <c r="CV210" s="557"/>
      <c r="CW210" s="557"/>
      <c r="CX210" s="557"/>
      <c r="CY210" s="558"/>
      <c r="CZ210" s="556">
        <f>IF(AND(CZ208="",CZ209=""),"",COUNTA(DG8:DG207)-COUNTIF(DG8:DG207,"RE")-COUNTIF(DG8:DG207,"AB")-COUNTIF(DG8:DG207,""))</f>
        <v>13</v>
      </c>
      <c r="DA210" s="557"/>
      <c r="DB210" s="557"/>
      <c r="DC210" s="557"/>
      <c r="DD210" s="557"/>
      <c r="DE210" s="557"/>
      <c r="DF210" s="557"/>
      <c r="DG210" s="558"/>
      <c r="DH210" s="545" t="s">
        <v>274</v>
      </c>
      <c r="DI210" s="546"/>
      <c r="DJ210" s="548">
        <f>COUNTIF(DJ8:DJ207,"II")</f>
        <v>30</v>
      </c>
      <c r="DK210" s="548"/>
      <c r="DL210" s="536"/>
      <c r="DM210" s="536"/>
      <c r="DN210" s="540"/>
      <c r="DO210" s="541"/>
      <c r="DP210" s="542"/>
    </row>
    <row r="211" spans="1:120" ht="21" customHeight="1">
      <c r="A211" s="577"/>
      <c r="B211" s="577"/>
      <c r="C211" s="577"/>
      <c r="D211" s="577"/>
      <c r="E211" s="577"/>
      <c r="F211" s="577"/>
      <c r="G211" s="577"/>
      <c r="H211" s="573" t="s">
        <v>260</v>
      </c>
      <c r="I211" s="573"/>
      <c r="J211" s="183" t="s">
        <v>257</v>
      </c>
      <c r="K211" s="322" t="s">
        <v>17</v>
      </c>
      <c r="L211" s="552" t="s">
        <v>269</v>
      </c>
      <c r="M211" s="552"/>
      <c r="N211" s="552" t="s">
        <v>270</v>
      </c>
      <c r="O211" s="552"/>
      <c r="P211" s="552" t="s">
        <v>271</v>
      </c>
      <c r="Q211" s="552"/>
      <c r="R211" s="552" t="s">
        <v>530</v>
      </c>
      <c r="S211" s="552"/>
      <c r="T211" s="552" t="s">
        <v>261</v>
      </c>
      <c r="U211" s="552"/>
      <c r="V211" s="568"/>
      <c r="W211" s="568"/>
      <c r="X211" s="186"/>
      <c r="AD211" s="185"/>
      <c r="AE211" s="322" t="s">
        <v>17</v>
      </c>
      <c r="AF211" s="552" t="s">
        <v>269</v>
      </c>
      <c r="AG211" s="552"/>
      <c r="AH211" s="552" t="s">
        <v>270</v>
      </c>
      <c r="AI211" s="552"/>
      <c r="AJ211" s="552" t="s">
        <v>271</v>
      </c>
      <c r="AK211" s="552"/>
      <c r="AL211" s="552" t="s">
        <v>530</v>
      </c>
      <c r="AM211" s="552"/>
      <c r="AN211" s="552" t="s">
        <v>261</v>
      </c>
      <c r="AO211" s="552"/>
      <c r="AP211" s="568"/>
      <c r="AQ211" s="568"/>
      <c r="AR211" s="186"/>
      <c r="AW211" s="185"/>
      <c r="AX211" s="322" t="s">
        <v>17</v>
      </c>
      <c r="AY211" s="552" t="s">
        <v>269</v>
      </c>
      <c r="AZ211" s="552"/>
      <c r="BA211" s="552" t="s">
        <v>270</v>
      </c>
      <c r="BB211" s="552"/>
      <c r="BC211" s="552" t="s">
        <v>271</v>
      </c>
      <c r="BD211" s="552"/>
      <c r="BE211" s="552" t="s">
        <v>530</v>
      </c>
      <c r="BF211" s="552"/>
      <c r="BG211" s="552" t="s">
        <v>261</v>
      </c>
      <c r="BH211" s="552"/>
      <c r="BI211" s="568"/>
      <c r="BJ211" s="568"/>
      <c r="BK211" s="186"/>
      <c r="BP211" s="185"/>
      <c r="BQ211" s="322" t="s">
        <v>17</v>
      </c>
      <c r="BR211" s="552" t="s">
        <v>269</v>
      </c>
      <c r="BS211" s="552"/>
      <c r="BT211" s="552" t="s">
        <v>270</v>
      </c>
      <c r="BU211" s="552"/>
      <c r="BV211" s="552" t="s">
        <v>271</v>
      </c>
      <c r="BW211" s="552"/>
      <c r="BX211" s="552" t="s">
        <v>530</v>
      </c>
      <c r="BY211" s="552"/>
      <c r="BZ211" s="552" t="s">
        <v>261</v>
      </c>
      <c r="CA211" s="552"/>
      <c r="CB211" s="568"/>
      <c r="CC211" s="568"/>
      <c r="CD211" s="186"/>
      <c r="CI211" s="185"/>
      <c r="CJ211" s="327" t="s">
        <v>354</v>
      </c>
      <c r="CK211" s="327" t="s">
        <v>17</v>
      </c>
      <c r="CL211" s="327" t="s">
        <v>269</v>
      </c>
      <c r="CM211" s="327" t="s">
        <v>270</v>
      </c>
      <c r="CN211" s="187" t="s">
        <v>271</v>
      </c>
      <c r="CO211" s="187" t="s">
        <v>271</v>
      </c>
      <c r="CP211" s="187" t="s">
        <v>271</v>
      </c>
      <c r="CQ211" s="187" t="s">
        <v>261</v>
      </c>
      <c r="CR211" s="327" t="s">
        <v>354</v>
      </c>
      <c r="CS211" s="327" t="s">
        <v>17</v>
      </c>
      <c r="CT211" s="327" t="s">
        <v>269</v>
      </c>
      <c r="CU211" s="327" t="s">
        <v>270</v>
      </c>
      <c r="CV211" s="187" t="s">
        <v>271</v>
      </c>
      <c r="CW211" s="187" t="s">
        <v>271</v>
      </c>
      <c r="CX211" s="187" t="s">
        <v>271</v>
      </c>
      <c r="CY211" s="187" t="s">
        <v>261</v>
      </c>
      <c r="CZ211" s="327" t="s">
        <v>354</v>
      </c>
      <c r="DA211" s="327" t="s">
        <v>17</v>
      </c>
      <c r="DB211" s="327" t="s">
        <v>269</v>
      </c>
      <c r="DC211" s="327" t="s">
        <v>270</v>
      </c>
      <c r="DD211" s="187" t="s">
        <v>271</v>
      </c>
      <c r="DE211" s="187" t="s">
        <v>271</v>
      </c>
      <c r="DF211" s="187" t="s">
        <v>271</v>
      </c>
      <c r="DG211" s="187" t="s">
        <v>261</v>
      </c>
      <c r="DH211" s="545" t="s">
        <v>275</v>
      </c>
      <c r="DI211" s="546"/>
      <c r="DJ211" s="548">
        <f>COUNTIF(DJ8:DJ207,"III")</f>
        <v>0</v>
      </c>
      <c r="DK211" s="548"/>
      <c r="DL211" s="536" t="s">
        <v>283</v>
      </c>
      <c r="DM211" s="536"/>
      <c r="DN211" s="537" t="str">
        <f>IF(AND($E$3=1),CONCATENATE("( ",UPPER('Master sheet'!F10)," )"),IF(AND($E$3=2),CONCATENATE("( ",UPPER('Master sheet'!F18)," )"),IF(AND($E$3=3),CONCATENATE("( ",UPPER('Master sheet'!J10)," )"),IF(AND($E$3=4),CONCATENATE("( ",UPPER('Master sheet'!J18)," )"),""))))</f>
        <v>( PRADIP SINGH RAJAWAT )</v>
      </c>
      <c r="DO211" s="538"/>
      <c r="DP211" s="539"/>
    </row>
    <row r="212" spans="1:120" ht="21" customHeight="1">
      <c r="A212" s="577"/>
      <c r="B212" s="577"/>
      <c r="C212" s="577"/>
      <c r="D212" s="577"/>
      <c r="E212" s="577"/>
      <c r="F212" s="577"/>
      <c r="G212" s="577"/>
      <c r="H212" s="573" t="s">
        <v>262</v>
      </c>
      <c r="I212" s="573"/>
      <c r="J212" s="183" t="s">
        <v>257</v>
      </c>
      <c r="K212" s="188">
        <f>IF(AND(K208="",K209=""),"",COUNTIF(AD8:AD207,"A"))</f>
        <v>0</v>
      </c>
      <c r="L212" s="569">
        <f>IF(AND(K208="",K209=""),"",COUNTIF(AD8:AD207,"B"))</f>
        <v>0</v>
      </c>
      <c r="M212" s="569"/>
      <c r="N212" s="570">
        <f>IF(AND(K208="",K209=""),"",COUNTIF(AD8:AD207,"C"))</f>
        <v>23</v>
      </c>
      <c r="O212" s="570"/>
      <c r="P212" s="570">
        <f>IF(AND(K208="",K209=""),"",COUNTIF(AD8:AD207,"D"))</f>
        <v>7</v>
      </c>
      <c r="Q212" s="570"/>
      <c r="R212" s="570">
        <f>IF(AND(K208="",K209=""),"",COUNTIF(AD8:AD207,"E"))</f>
        <v>0</v>
      </c>
      <c r="S212" s="570"/>
      <c r="T212" s="571">
        <f>IF(AND(K208="",K209=""),"",SUM(K212,L212,N212,P212,R212))</f>
        <v>30</v>
      </c>
      <c r="U212" s="571"/>
      <c r="V212" s="572"/>
      <c r="W212" s="572"/>
      <c r="X212" s="189"/>
      <c r="AD212" s="185"/>
      <c r="AE212" s="188">
        <f>IF(AND(AE208="",AE209=""),"",COUNTIF(AW8:AW207,"A"))</f>
        <v>0</v>
      </c>
      <c r="AF212" s="569">
        <f>IF(AND(AE208="",AE209=""),"",COUNTIF(AW8:AW207,"B"))</f>
        <v>0</v>
      </c>
      <c r="AG212" s="569"/>
      <c r="AH212" s="570">
        <f>IF(AND(AE208="",AE209=""),"",COUNTIF(AW8:AW207,"C"))</f>
        <v>28</v>
      </c>
      <c r="AI212" s="570"/>
      <c r="AJ212" s="570">
        <f>IF(AND(AE208="",AE209=""),"",COUNTIF(AW8:AW207,"D"))</f>
        <v>2</v>
      </c>
      <c r="AK212" s="570"/>
      <c r="AL212" s="570">
        <f>IF(AND(AE208="",AE209=""),"",COUNTIF(AW8:AW207,"E"))</f>
        <v>0</v>
      </c>
      <c r="AM212" s="570"/>
      <c r="AN212" s="571">
        <f>IF(AND(AE208="",AE209=""),"",SUM(AE212,AF212,AH212,AJ212,AL212))</f>
        <v>30</v>
      </c>
      <c r="AO212" s="571"/>
      <c r="AP212" s="572"/>
      <c r="AQ212" s="572"/>
      <c r="AR212" s="189"/>
      <c r="AW212" s="185"/>
      <c r="AX212" s="188">
        <f>IF(AND(AX208="",AX209=""),"",COUNTIF(BP8:BP207,"A"))</f>
        <v>0</v>
      </c>
      <c r="AY212" s="569">
        <f>IF(AND(AX208="",AX209=""),"",COUNTIF(BP8:BP207,"B"))</f>
        <v>0</v>
      </c>
      <c r="AZ212" s="569"/>
      <c r="BA212" s="570">
        <f>IF(AND(AX208="",AX209=""),"",COUNTIF(BP8:BP207,"C"))</f>
        <v>28</v>
      </c>
      <c r="BB212" s="570"/>
      <c r="BC212" s="570">
        <f>IF(AND(AX208="",AX209=""),"",COUNTIF(BP8:BP207,"D"))</f>
        <v>2</v>
      </c>
      <c r="BD212" s="570"/>
      <c r="BE212" s="570">
        <f>IF(AND(AX208="",AX209=""),"",COUNTIF(BP8:BP207,"E"))</f>
        <v>0</v>
      </c>
      <c r="BF212" s="570"/>
      <c r="BG212" s="571">
        <f>IF(AND(AX208="",AX209=""),"",SUM(AX212,AY212,BA212,BC212,BE212))</f>
        <v>30</v>
      </c>
      <c r="BH212" s="571"/>
      <c r="BI212" s="572"/>
      <c r="BJ212" s="572"/>
      <c r="BK212" s="189"/>
      <c r="BP212" s="185"/>
      <c r="BQ212" s="188">
        <f>IF(AND(BQ208="",BQ209=""),"",COUNTIF(CI8:CI207,"A"))</f>
        <v>0</v>
      </c>
      <c r="BR212" s="569">
        <f>IF(AND(BQ208="",BQ209=""),"",COUNTIF(CI8:CI207,"B"))</f>
        <v>0</v>
      </c>
      <c r="BS212" s="569"/>
      <c r="BT212" s="570">
        <f>IF(AND(BQ208="",BQ209=""),"",COUNTIF(CI8:CI207,"C"))</f>
        <v>29</v>
      </c>
      <c r="BU212" s="570"/>
      <c r="BV212" s="570">
        <f>IF(AND(BQ208="",BQ209=""),"",COUNTIF(CI8:CI207,"D"))</f>
        <v>1</v>
      </c>
      <c r="BW212" s="570"/>
      <c r="BX212" s="570">
        <f>IF(AND(BQ208="",BQ209=""),"",COUNTIF(CI8:CI207,"E"))</f>
        <v>0</v>
      </c>
      <c r="BY212" s="570"/>
      <c r="BZ212" s="571">
        <f>IF(AND(BQ208="",BQ209=""),"",SUM(BQ212,BR212,BT212,BV212,BX212))</f>
        <v>30</v>
      </c>
      <c r="CA212" s="571"/>
      <c r="CB212" s="572"/>
      <c r="CC212" s="572"/>
      <c r="CD212" s="189"/>
      <c r="CI212" s="185"/>
      <c r="CJ212" s="190">
        <f>IF(AND(CJ208="",CJ209=""),"",COUNTIF(CQ8:CQ207,"A+"))</f>
        <v>2</v>
      </c>
      <c r="CK212" s="190">
        <f>IF(AND(CJ208="",CJ209=""),"",COUNTIF(CQ8:CQ207,"A"))</f>
        <v>11</v>
      </c>
      <c r="CL212" s="190">
        <f>IF(AND(CJ208="",CJ209=""),"",COUNTIF(CQ8:CQ207,"B"))</f>
        <v>0</v>
      </c>
      <c r="CM212" s="190">
        <f>IF(AND(CJ208="",CJ209=""),"",COUNTIF(CQ8:CQ207,"C"))</f>
        <v>0</v>
      </c>
      <c r="CN212" s="190">
        <f>IF(AND(CJ208="",CJ209=""),"",COUNTIF(CQ8:CQ207,"D"))</f>
        <v>0</v>
      </c>
      <c r="CO212" s="190"/>
      <c r="CP212" s="190"/>
      <c r="CQ212" s="191">
        <f>IF(AND(CJ208="",CJ209=""),"",SUM(CJ212,CK212,CL212,CM212,CN212))</f>
        <v>13</v>
      </c>
      <c r="CR212" s="190">
        <f>IF(AND(CR208="",CR209=""),"",COUNTIF(CY8:CY207,"A+"))</f>
        <v>0</v>
      </c>
      <c r="CS212" s="190">
        <f>IF(AND(CR208="",CR209=""),"",COUNTIF(CY8:CY207,"A"))</f>
        <v>2</v>
      </c>
      <c r="CT212" s="190">
        <f>IF(AND(CR208="",CR209=""),"",COUNTIF(CY8:CY207,"B"))</f>
        <v>11</v>
      </c>
      <c r="CU212" s="190">
        <f>IF(AND(CR208="",CR209=""),"",COUNTIF(CY8:CY207,"C"))</f>
        <v>0</v>
      </c>
      <c r="CV212" s="190">
        <f>IF(AND(CR208="",CR209=""),"",COUNTIF(CY8:CY207,"D"))</f>
        <v>0</v>
      </c>
      <c r="CW212" s="190"/>
      <c r="CX212" s="190"/>
      <c r="CY212" s="191">
        <f>IF(AND(CR208="",CR209=""),"",SUM(CR212,CS212,CT212,CU212,CV212))</f>
        <v>13</v>
      </c>
      <c r="CZ212" s="190">
        <f>IF(AND(CZ208="",CZ209=""),"",COUNTIF(DG8:DG207,"A+"))</f>
        <v>0</v>
      </c>
      <c r="DA212" s="190">
        <f>IF(AND(CZ208="",CZ209=""),"",COUNTIF(DG8:DG207,"A"))</f>
        <v>5</v>
      </c>
      <c r="DB212" s="190">
        <f>IF(AND(CZ208="",CZ209=""),"",COUNTIF(DG8:DG207,"B"))</f>
        <v>8</v>
      </c>
      <c r="DC212" s="190">
        <f>IF(AND(CZ208="",CZ209=""),"",COUNTIF(DG8:DG207,"C"))</f>
        <v>0</v>
      </c>
      <c r="DD212" s="190">
        <f>IF(AND(CZ208="",CZ209=""),"",COUNTIF(DG8:DG207,"D"))</f>
        <v>0</v>
      </c>
      <c r="DE212" s="190"/>
      <c r="DF212" s="190"/>
      <c r="DG212" s="191">
        <f>IF(AND(CZ208="",CZ209=""),"",SUM(CZ212,DA212,DB212,DC212))</f>
        <v>13</v>
      </c>
      <c r="DH212" s="545" t="s">
        <v>276</v>
      </c>
      <c r="DI212" s="546"/>
      <c r="DJ212" s="549">
        <f>SUM(DJ209:DK211)</f>
        <v>30</v>
      </c>
      <c r="DK212" s="549"/>
      <c r="DL212" s="536"/>
      <c r="DM212" s="536"/>
      <c r="DN212" s="540"/>
      <c r="DO212" s="541"/>
      <c r="DP212" s="542"/>
    </row>
    <row r="213" spans="1:120" ht="21" customHeight="1">
      <c r="A213" s="577"/>
      <c r="B213" s="577"/>
      <c r="C213" s="577"/>
      <c r="D213" s="577"/>
      <c r="E213" s="577"/>
      <c r="F213" s="577"/>
      <c r="G213" s="577"/>
      <c r="H213" s="573" t="s">
        <v>263</v>
      </c>
      <c r="I213" s="573"/>
      <c r="J213" s="183" t="s">
        <v>257</v>
      </c>
      <c r="K213" s="575">
        <f>IF(AND(K208="",K209=""),"",IF(K210=0,0,T212/K210*100))</f>
        <v>100</v>
      </c>
      <c r="L213" s="575"/>
      <c r="M213" s="575"/>
      <c r="N213" s="575"/>
      <c r="O213" s="575"/>
      <c r="P213" s="575"/>
      <c r="Q213" s="575"/>
      <c r="R213" s="575"/>
      <c r="S213" s="575"/>
      <c r="T213" s="575"/>
      <c r="U213" s="575"/>
      <c r="V213" s="575"/>
      <c r="W213" s="575"/>
      <c r="X213" s="575"/>
      <c r="AD213" s="185"/>
      <c r="AE213" s="575">
        <f>IF(AND(AE208="",AE209=""),"",IF(AE210=0,0,AN212/AE210*100))</f>
        <v>100</v>
      </c>
      <c r="AF213" s="575"/>
      <c r="AG213" s="575"/>
      <c r="AH213" s="575"/>
      <c r="AI213" s="575"/>
      <c r="AJ213" s="575"/>
      <c r="AK213" s="575"/>
      <c r="AL213" s="575"/>
      <c r="AM213" s="575"/>
      <c r="AN213" s="575"/>
      <c r="AO213" s="575"/>
      <c r="AP213" s="575"/>
      <c r="AQ213" s="575"/>
      <c r="AR213" s="575"/>
      <c r="AW213" s="185"/>
      <c r="AX213" s="575">
        <f>IF(AND(AX208="",AX209=""),"",IF(AX210=0,0,BG212/AX210*100))</f>
        <v>100</v>
      </c>
      <c r="AY213" s="575"/>
      <c r="AZ213" s="575"/>
      <c r="BA213" s="575"/>
      <c r="BB213" s="575"/>
      <c r="BC213" s="575"/>
      <c r="BD213" s="575"/>
      <c r="BE213" s="575"/>
      <c r="BF213" s="575"/>
      <c r="BG213" s="575"/>
      <c r="BH213" s="575"/>
      <c r="BI213" s="575"/>
      <c r="BJ213" s="575"/>
      <c r="BK213" s="575"/>
      <c r="BP213" s="185"/>
      <c r="BQ213" s="575">
        <f>IF(AND(BQ208="",BQ209=""),"",IF(BQ210=0,0,BZ212/BQ210*100))</f>
        <v>103.44827586206897</v>
      </c>
      <c r="BR213" s="575"/>
      <c r="BS213" s="575"/>
      <c r="BT213" s="575"/>
      <c r="BU213" s="575"/>
      <c r="BV213" s="575"/>
      <c r="BW213" s="575"/>
      <c r="BX213" s="575"/>
      <c r="BY213" s="575"/>
      <c r="BZ213" s="575"/>
      <c r="CA213" s="575"/>
      <c r="CB213" s="575"/>
      <c r="CC213" s="575"/>
      <c r="CD213" s="575"/>
      <c r="CI213" s="185"/>
      <c r="CJ213" s="559">
        <f>IF(AND(CJ208="",CJ209=""),"",IF(CQ212=0,0,CQ212/CJ210*100))</f>
        <v>100</v>
      </c>
      <c r="CK213" s="560"/>
      <c r="CL213" s="560"/>
      <c r="CM213" s="560"/>
      <c r="CN213" s="560"/>
      <c r="CO213" s="560"/>
      <c r="CP213" s="560"/>
      <c r="CQ213" s="561"/>
      <c r="CR213" s="559">
        <f>IF(AND(CR208="",CR209=""),"",IF(CY212=0,0,CY212/CR210*100))</f>
        <v>100</v>
      </c>
      <c r="CS213" s="560"/>
      <c r="CT213" s="560"/>
      <c r="CU213" s="560"/>
      <c r="CV213" s="560"/>
      <c r="CW213" s="560"/>
      <c r="CX213" s="560"/>
      <c r="CY213" s="561"/>
      <c r="CZ213" s="559">
        <f>IF(AND(CZ208="",CZ209=""),"",IF(DG212=0,0,DG212/CZ210*100))</f>
        <v>100</v>
      </c>
      <c r="DA213" s="560"/>
      <c r="DB213" s="560"/>
      <c r="DC213" s="560"/>
      <c r="DD213" s="560"/>
      <c r="DE213" s="560"/>
      <c r="DF213" s="560"/>
      <c r="DG213" s="561"/>
      <c r="DH213" s="545" t="s">
        <v>277</v>
      </c>
      <c r="DI213" s="546"/>
      <c r="DJ213" s="565">
        <f>COUNTIF(DJ8:DJ207,"Supplementary")</f>
        <v>0</v>
      </c>
      <c r="DK213" s="565"/>
      <c r="DL213" s="536" t="s">
        <v>284</v>
      </c>
      <c r="DM213" s="536"/>
      <c r="DN213" s="537" t="str">
        <f>CONCATENATE("( ",UPPER('Master sheet'!C15)," )")</f>
        <v>( RAKESH KUMAR )</v>
      </c>
      <c r="DO213" s="538"/>
      <c r="DP213" s="539"/>
    </row>
    <row r="214" spans="1:120" ht="21" customHeight="1">
      <c r="A214" s="577"/>
      <c r="B214" s="577"/>
      <c r="C214" s="577"/>
      <c r="D214" s="577"/>
      <c r="E214" s="577"/>
      <c r="F214" s="577"/>
      <c r="G214" s="577"/>
      <c r="H214" s="573" t="s">
        <v>264</v>
      </c>
      <c r="I214" s="573"/>
      <c r="J214" s="183" t="s">
        <v>257</v>
      </c>
      <c r="K214" s="574">
        <v>0</v>
      </c>
      <c r="L214" s="574"/>
      <c r="M214" s="574"/>
      <c r="N214" s="574"/>
      <c r="O214" s="574"/>
      <c r="P214" s="574"/>
      <c r="Q214" s="574"/>
      <c r="R214" s="574"/>
      <c r="S214" s="574"/>
      <c r="T214" s="574"/>
      <c r="U214" s="574"/>
      <c r="V214" s="574"/>
      <c r="W214" s="574"/>
      <c r="X214" s="574"/>
      <c r="AD214" s="185"/>
      <c r="AE214" s="574">
        <v>0</v>
      </c>
      <c r="AF214" s="574"/>
      <c r="AG214" s="574"/>
      <c r="AH214" s="574"/>
      <c r="AI214" s="574"/>
      <c r="AJ214" s="574"/>
      <c r="AK214" s="574"/>
      <c r="AL214" s="574"/>
      <c r="AM214" s="574"/>
      <c r="AN214" s="574"/>
      <c r="AO214" s="574"/>
      <c r="AP214" s="574"/>
      <c r="AQ214" s="574"/>
      <c r="AR214" s="574"/>
      <c r="AW214" s="185"/>
      <c r="AX214" s="574">
        <v>0</v>
      </c>
      <c r="AY214" s="574"/>
      <c r="AZ214" s="574"/>
      <c r="BA214" s="574"/>
      <c r="BB214" s="574"/>
      <c r="BC214" s="574"/>
      <c r="BD214" s="574"/>
      <c r="BE214" s="574"/>
      <c r="BF214" s="574"/>
      <c r="BG214" s="574"/>
      <c r="BH214" s="574"/>
      <c r="BI214" s="574"/>
      <c r="BJ214" s="574"/>
      <c r="BK214" s="574"/>
      <c r="BP214" s="185"/>
      <c r="BQ214" s="574">
        <v>0</v>
      </c>
      <c r="BR214" s="574"/>
      <c r="BS214" s="574"/>
      <c r="BT214" s="574"/>
      <c r="BU214" s="574"/>
      <c r="BV214" s="574"/>
      <c r="BW214" s="574"/>
      <c r="BX214" s="574"/>
      <c r="BY214" s="574"/>
      <c r="BZ214" s="574"/>
      <c r="CA214" s="574"/>
      <c r="CB214" s="574"/>
      <c r="CC214" s="574"/>
      <c r="CD214" s="574"/>
      <c r="CI214" s="185"/>
      <c r="CJ214" s="555">
        <v>0</v>
      </c>
      <c r="CK214" s="555"/>
      <c r="CL214" s="555"/>
      <c r="CM214" s="555"/>
      <c r="CN214" s="555"/>
      <c r="CO214" s="555"/>
      <c r="CP214" s="555"/>
      <c r="CQ214" s="555"/>
      <c r="CR214" s="555">
        <v>0</v>
      </c>
      <c r="CS214" s="555"/>
      <c r="CT214" s="555"/>
      <c r="CU214" s="555"/>
      <c r="CV214" s="555"/>
      <c r="CW214" s="555"/>
      <c r="CX214" s="555"/>
      <c r="CY214" s="555"/>
      <c r="CZ214" s="555">
        <v>0</v>
      </c>
      <c r="DA214" s="555"/>
      <c r="DB214" s="555"/>
      <c r="DC214" s="555"/>
      <c r="DD214" s="555"/>
      <c r="DE214" s="555"/>
      <c r="DF214" s="555"/>
      <c r="DG214" s="555"/>
      <c r="DH214" s="545" t="s">
        <v>265</v>
      </c>
      <c r="DI214" s="546"/>
      <c r="DJ214" s="547">
        <f>COUNTIF(DJ8:DJ207,"Fail")</f>
        <v>0</v>
      </c>
      <c r="DK214" s="547"/>
      <c r="DL214" s="536"/>
      <c r="DM214" s="536"/>
      <c r="DN214" s="540"/>
      <c r="DO214" s="541"/>
      <c r="DP214" s="542"/>
    </row>
    <row r="215" spans="1:120" ht="21" customHeight="1">
      <c r="A215" s="577"/>
      <c r="B215" s="577"/>
      <c r="C215" s="577"/>
      <c r="D215" s="577"/>
      <c r="E215" s="577"/>
      <c r="F215" s="577"/>
      <c r="G215" s="577"/>
      <c r="H215" s="576" t="s">
        <v>265</v>
      </c>
      <c r="I215" s="576"/>
      <c r="J215" s="183" t="s">
        <v>257</v>
      </c>
      <c r="K215" s="574">
        <v>0</v>
      </c>
      <c r="L215" s="574"/>
      <c r="M215" s="574"/>
      <c r="N215" s="574"/>
      <c r="O215" s="574"/>
      <c r="P215" s="574"/>
      <c r="Q215" s="574"/>
      <c r="R215" s="574"/>
      <c r="S215" s="574"/>
      <c r="T215" s="574"/>
      <c r="U215" s="574"/>
      <c r="V215" s="574"/>
      <c r="W215" s="574"/>
      <c r="X215" s="574"/>
      <c r="AD215" s="185"/>
      <c r="AE215" s="574">
        <v>0</v>
      </c>
      <c r="AF215" s="574"/>
      <c r="AG215" s="574"/>
      <c r="AH215" s="574"/>
      <c r="AI215" s="574"/>
      <c r="AJ215" s="574"/>
      <c r="AK215" s="574"/>
      <c r="AL215" s="574"/>
      <c r="AM215" s="574"/>
      <c r="AN215" s="574"/>
      <c r="AO215" s="574"/>
      <c r="AP215" s="574"/>
      <c r="AQ215" s="574"/>
      <c r="AR215" s="574"/>
      <c r="AW215" s="185"/>
      <c r="AX215" s="574">
        <v>0</v>
      </c>
      <c r="AY215" s="574"/>
      <c r="AZ215" s="574"/>
      <c r="BA215" s="574"/>
      <c r="BB215" s="574"/>
      <c r="BC215" s="574"/>
      <c r="BD215" s="574"/>
      <c r="BE215" s="574"/>
      <c r="BF215" s="574"/>
      <c r="BG215" s="574"/>
      <c r="BH215" s="574"/>
      <c r="BI215" s="574"/>
      <c r="BJ215" s="574"/>
      <c r="BK215" s="574"/>
      <c r="BP215" s="185"/>
      <c r="BQ215" s="574">
        <v>0</v>
      </c>
      <c r="BR215" s="574"/>
      <c r="BS215" s="574"/>
      <c r="BT215" s="574"/>
      <c r="BU215" s="574"/>
      <c r="BV215" s="574"/>
      <c r="BW215" s="574"/>
      <c r="BX215" s="574"/>
      <c r="BY215" s="574"/>
      <c r="BZ215" s="574"/>
      <c r="CA215" s="574"/>
      <c r="CB215" s="574"/>
      <c r="CC215" s="574"/>
      <c r="CD215" s="574"/>
      <c r="CI215" s="185"/>
      <c r="CJ215" s="555">
        <v>0</v>
      </c>
      <c r="CK215" s="555"/>
      <c r="CL215" s="555"/>
      <c r="CM215" s="555"/>
      <c r="CN215" s="555"/>
      <c r="CO215" s="555"/>
      <c r="CP215" s="555"/>
      <c r="CQ215" s="555"/>
      <c r="CR215" s="555">
        <v>0</v>
      </c>
      <c r="CS215" s="555"/>
      <c r="CT215" s="555"/>
      <c r="CU215" s="555"/>
      <c r="CV215" s="555"/>
      <c r="CW215" s="555"/>
      <c r="CX215" s="555"/>
      <c r="CY215" s="555"/>
      <c r="CZ215" s="555">
        <v>0</v>
      </c>
      <c r="DA215" s="555"/>
      <c r="DB215" s="555"/>
      <c r="DC215" s="555"/>
      <c r="DD215" s="555"/>
      <c r="DE215" s="555"/>
      <c r="DF215" s="555"/>
      <c r="DG215" s="555"/>
      <c r="DH215" s="545" t="s">
        <v>278</v>
      </c>
      <c r="DI215" s="546"/>
      <c r="DJ215" s="566">
        <f>IF(DJ208=0,0,DJ212/DJ208*100)</f>
        <v>100</v>
      </c>
      <c r="DK215" s="566"/>
      <c r="DL215" s="536" t="s">
        <v>285</v>
      </c>
      <c r="DM215" s="536"/>
      <c r="DN215" s="537" t="str">
        <f>CONCATENATE("( ",UPPER('Master sheet'!C14)," )")</f>
        <v>( SURESH KUMAR )</v>
      </c>
      <c r="DO215" s="538"/>
      <c r="DP215" s="539"/>
    </row>
    <row r="216" spans="1:120" ht="21" customHeight="1">
      <c r="A216" s="577"/>
      <c r="B216" s="577"/>
      <c r="C216" s="577"/>
      <c r="D216" s="577"/>
      <c r="E216" s="577"/>
      <c r="F216" s="577"/>
      <c r="G216" s="577"/>
      <c r="H216" s="576" t="s">
        <v>266</v>
      </c>
      <c r="I216" s="576"/>
      <c r="J216" s="183" t="s">
        <v>257</v>
      </c>
      <c r="K216" s="574">
        <f>IF(AND(K208="",K209=""),"",COUNTIF(AC8:AC207,"RW"))</f>
        <v>0</v>
      </c>
      <c r="L216" s="574"/>
      <c r="M216" s="574"/>
      <c r="N216" s="574"/>
      <c r="O216" s="574"/>
      <c r="P216" s="574"/>
      <c r="Q216" s="574"/>
      <c r="R216" s="574"/>
      <c r="S216" s="574"/>
      <c r="T216" s="574"/>
      <c r="U216" s="574"/>
      <c r="V216" s="574"/>
      <c r="W216" s="574"/>
      <c r="X216" s="574"/>
      <c r="AD216" s="185"/>
      <c r="AE216" s="574">
        <f>IF(AND(AE208="",AE209=""),"",COUNTIF(AV8:AV207,"RW"))</f>
        <v>0</v>
      </c>
      <c r="AF216" s="574"/>
      <c r="AG216" s="574"/>
      <c r="AH216" s="574"/>
      <c r="AI216" s="574"/>
      <c r="AJ216" s="574"/>
      <c r="AK216" s="574"/>
      <c r="AL216" s="574"/>
      <c r="AM216" s="574"/>
      <c r="AN216" s="574"/>
      <c r="AO216" s="574"/>
      <c r="AP216" s="574"/>
      <c r="AQ216" s="574"/>
      <c r="AR216" s="574"/>
      <c r="AW216" s="185"/>
      <c r="AX216" s="574">
        <f>IF(AND(AX208="",AX209=""),"",COUNTIF(BO8:BO207,"RW"))</f>
        <v>0</v>
      </c>
      <c r="AY216" s="574"/>
      <c r="AZ216" s="574"/>
      <c r="BA216" s="574"/>
      <c r="BB216" s="574"/>
      <c r="BC216" s="574"/>
      <c r="BD216" s="574"/>
      <c r="BE216" s="574"/>
      <c r="BF216" s="574"/>
      <c r="BG216" s="574"/>
      <c r="BH216" s="574"/>
      <c r="BI216" s="574"/>
      <c r="BJ216" s="574"/>
      <c r="BK216" s="574"/>
      <c r="BP216" s="185"/>
      <c r="BQ216" s="574">
        <f>IF(AND(BQ208="",BQ209=""),"",COUNTIF(CH8:CH207,"RW"))</f>
        <v>0</v>
      </c>
      <c r="BR216" s="574"/>
      <c r="BS216" s="574"/>
      <c r="BT216" s="574"/>
      <c r="BU216" s="574"/>
      <c r="BV216" s="574"/>
      <c r="BW216" s="574"/>
      <c r="BX216" s="574"/>
      <c r="BY216" s="574"/>
      <c r="BZ216" s="574"/>
      <c r="CA216" s="574"/>
      <c r="CB216" s="574"/>
      <c r="CC216" s="574"/>
      <c r="CD216" s="574"/>
      <c r="CI216" s="185"/>
      <c r="CJ216" s="555">
        <f>IF(AND(CJ208="",CJ209=""),"",COUNTIF(CQ8:CQ207,"RW"))</f>
        <v>0</v>
      </c>
      <c r="CK216" s="555"/>
      <c r="CL216" s="555"/>
      <c r="CM216" s="555"/>
      <c r="CN216" s="555"/>
      <c r="CO216" s="555"/>
      <c r="CP216" s="555"/>
      <c r="CQ216" s="555"/>
      <c r="CR216" s="555">
        <f>IF(AND(CR208="",CR209=""),"",COUNTIF(CY8:CY207,"RW"))</f>
        <v>0</v>
      </c>
      <c r="CS216" s="555"/>
      <c r="CT216" s="555"/>
      <c r="CU216" s="555"/>
      <c r="CV216" s="555"/>
      <c r="CW216" s="555"/>
      <c r="CX216" s="555"/>
      <c r="CY216" s="555"/>
      <c r="CZ216" s="555">
        <f>IF(AND(CZ208="",CZ209=""),"",COUNTIF(DG8:DG207,"RW"))</f>
        <v>0</v>
      </c>
      <c r="DA216" s="555"/>
      <c r="DB216" s="555"/>
      <c r="DC216" s="555"/>
      <c r="DD216" s="555"/>
      <c r="DE216" s="555"/>
      <c r="DF216" s="555"/>
      <c r="DG216" s="555"/>
      <c r="DH216" s="545" t="s">
        <v>279</v>
      </c>
      <c r="DI216" s="546"/>
      <c r="DJ216" s="567">
        <f>COUNTIF(DL8:DL207,"Re-Exam")</f>
        <v>0</v>
      </c>
      <c r="DK216" s="567"/>
      <c r="DL216" s="536"/>
      <c r="DM216" s="536"/>
      <c r="DN216" s="540"/>
      <c r="DO216" s="541"/>
      <c r="DP216" s="542"/>
    </row>
    <row r="217" spans="1:120" ht="21" customHeight="1">
      <c r="A217" s="577"/>
      <c r="B217" s="577"/>
      <c r="C217" s="577"/>
      <c r="D217" s="577"/>
      <c r="E217" s="577"/>
      <c r="F217" s="577"/>
      <c r="G217" s="577"/>
      <c r="H217" s="573" t="s">
        <v>267</v>
      </c>
      <c r="I217" s="573"/>
      <c r="J217" s="183" t="s">
        <v>257</v>
      </c>
      <c r="K217" s="574">
        <f>IF(AND(K208="",K209=""),"",COUNTIF(AC8:AC207,"AB"))</f>
        <v>0</v>
      </c>
      <c r="L217" s="574"/>
      <c r="M217" s="574"/>
      <c r="N217" s="574"/>
      <c r="O217" s="574"/>
      <c r="P217" s="574"/>
      <c r="Q217" s="574"/>
      <c r="R217" s="574"/>
      <c r="S217" s="574"/>
      <c r="T217" s="574"/>
      <c r="U217" s="574"/>
      <c r="V217" s="574"/>
      <c r="W217" s="574"/>
      <c r="X217" s="574"/>
      <c r="AD217" s="185"/>
      <c r="AE217" s="574">
        <f>IF(AND(AE208="",AE209=""),"",COUNTIF(AV8:AV207,"AB"))</f>
        <v>0</v>
      </c>
      <c r="AF217" s="574"/>
      <c r="AG217" s="574"/>
      <c r="AH217" s="574"/>
      <c r="AI217" s="574"/>
      <c r="AJ217" s="574"/>
      <c r="AK217" s="574"/>
      <c r="AL217" s="574"/>
      <c r="AM217" s="574"/>
      <c r="AN217" s="574"/>
      <c r="AO217" s="574"/>
      <c r="AP217" s="574"/>
      <c r="AQ217" s="574"/>
      <c r="AR217" s="574"/>
      <c r="AW217" s="185"/>
      <c r="AX217" s="574">
        <f>IF(AND(AX208="",AX209=""),"",COUNTIF(BO8:BO207,"AB"))</f>
        <v>0</v>
      </c>
      <c r="AY217" s="574"/>
      <c r="AZ217" s="574"/>
      <c r="BA217" s="574"/>
      <c r="BB217" s="574"/>
      <c r="BC217" s="574"/>
      <c r="BD217" s="574"/>
      <c r="BE217" s="574"/>
      <c r="BF217" s="574"/>
      <c r="BG217" s="574"/>
      <c r="BH217" s="574"/>
      <c r="BI217" s="574"/>
      <c r="BJ217" s="574"/>
      <c r="BK217" s="574"/>
      <c r="BP217" s="185"/>
      <c r="BQ217" s="574">
        <f>IF(AND(BQ208="",BQ209=""),"",COUNTIF(CH8:CH207,"AB"))</f>
        <v>0</v>
      </c>
      <c r="BR217" s="574"/>
      <c r="BS217" s="574"/>
      <c r="BT217" s="574"/>
      <c r="BU217" s="574"/>
      <c r="BV217" s="574"/>
      <c r="BW217" s="574"/>
      <c r="BX217" s="574"/>
      <c r="BY217" s="574"/>
      <c r="BZ217" s="574"/>
      <c r="CA217" s="574"/>
      <c r="CB217" s="574"/>
      <c r="CC217" s="574"/>
      <c r="CD217" s="574"/>
      <c r="CI217" s="185"/>
      <c r="CJ217" s="555">
        <f>IF(AND(CJ208="",CJ209=""),"",COUNTIF(CQ8:CQ207,"AB"))</f>
        <v>0</v>
      </c>
      <c r="CK217" s="555"/>
      <c r="CL217" s="555"/>
      <c r="CM217" s="555"/>
      <c r="CN217" s="555"/>
      <c r="CO217" s="555"/>
      <c r="CP217" s="555"/>
      <c r="CQ217" s="555"/>
      <c r="CR217" s="555">
        <f>IF(AND(CR208="",CR209=""),"",COUNTIF(CY8:CY207,"AB"))</f>
        <v>0</v>
      </c>
      <c r="CS217" s="555"/>
      <c r="CT217" s="555"/>
      <c r="CU217" s="555"/>
      <c r="CV217" s="555"/>
      <c r="CW217" s="555"/>
      <c r="CX217" s="555"/>
      <c r="CY217" s="555"/>
      <c r="CZ217" s="555">
        <f>IF(AND(CZ208="",CZ209=""),"",COUNTIF(DG8:DG207,"AB"))</f>
        <v>0</v>
      </c>
      <c r="DA217" s="555"/>
      <c r="DB217" s="555"/>
      <c r="DC217" s="555"/>
      <c r="DD217" s="555"/>
      <c r="DE217" s="555"/>
      <c r="DF217" s="555"/>
      <c r="DG217" s="555"/>
      <c r="DH217" s="545" t="s">
        <v>280</v>
      </c>
      <c r="DI217" s="546"/>
      <c r="DJ217" s="553">
        <f>COUNTIF(B8:B207,"NSO")</f>
        <v>0</v>
      </c>
      <c r="DK217" s="553"/>
      <c r="DL217" s="536" t="s">
        <v>286</v>
      </c>
      <c r="DM217" s="536"/>
      <c r="DN217" s="537" t="str">
        <f>CONCATENATE("( ",UPPER('Master sheet'!C12)," )")</f>
        <v>( USHA PALIYA )</v>
      </c>
      <c r="DO217" s="538"/>
      <c r="DP217" s="539"/>
    </row>
    <row r="218" spans="1:120" ht="21" customHeight="1">
      <c r="A218" s="577"/>
      <c r="B218" s="577"/>
      <c r="C218" s="577"/>
      <c r="D218" s="577"/>
      <c r="E218" s="577"/>
      <c r="F218" s="577"/>
      <c r="G218" s="577"/>
      <c r="H218" s="573" t="s">
        <v>268</v>
      </c>
      <c r="I218" s="573"/>
      <c r="J218" s="183" t="s">
        <v>257</v>
      </c>
      <c r="K218" s="574">
        <f>IF(AND(K208="",K209=""),"",COUNTIF(AC8:AC207,"RE"))</f>
        <v>0</v>
      </c>
      <c r="L218" s="574"/>
      <c r="M218" s="574"/>
      <c r="N218" s="574"/>
      <c r="O218" s="574"/>
      <c r="P218" s="574"/>
      <c r="Q218" s="574"/>
      <c r="R218" s="574"/>
      <c r="S218" s="574"/>
      <c r="T218" s="574"/>
      <c r="U218" s="574"/>
      <c r="V218" s="574"/>
      <c r="W218" s="574"/>
      <c r="X218" s="574"/>
      <c r="AD218" s="192"/>
      <c r="AE218" s="574">
        <f>IF(AND(AE208="",AE209=""),"",COUNTIF(AV8:AV207,"RE"))</f>
        <v>0</v>
      </c>
      <c r="AF218" s="574"/>
      <c r="AG218" s="574"/>
      <c r="AH218" s="574"/>
      <c r="AI218" s="574"/>
      <c r="AJ218" s="574"/>
      <c r="AK218" s="574"/>
      <c r="AL218" s="574"/>
      <c r="AM218" s="574"/>
      <c r="AN218" s="574"/>
      <c r="AO218" s="574"/>
      <c r="AP218" s="574"/>
      <c r="AQ218" s="574"/>
      <c r="AR218" s="574"/>
      <c r="AW218" s="192"/>
      <c r="AX218" s="574">
        <f>IF(AND(AX208="",AX209=""),"",COUNTIF(BO8:BO207,"RE"))</f>
        <v>0</v>
      </c>
      <c r="AY218" s="574"/>
      <c r="AZ218" s="574"/>
      <c r="BA218" s="574"/>
      <c r="BB218" s="574"/>
      <c r="BC218" s="574"/>
      <c r="BD218" s="574"/>
      <c r="BE218" s="574"/>
      <c r="BF218" s="574"/>
      <c r="BG218" s="574"/>
      <c r="BH218" s="574"/>
      <c r="BI218" s="574"/>
      <c r="BJ218" s="574"/>
      <c r="BK218" s="574"/>
      <c r="BP218" s="192"/>
      <c r="BQ218" s="574">
        <f>IF(AND(BQ208="",BQ209=""),"",COUNTIF(CH8:CH207,"RE"))</f>
        <v>0</v>
      </c>
      <c r="BR218" s="574"/>
      <c r="BS218" s="574"/>
      <c r="BT218" s="574"/>
      <c r="BU218" s="574"/>
      <c r="BV218" s="574"/>
      <c r="BW218" s="574"/>
      <c r="BX218" s="574"/>
      <c r="BY218" s="574"/>
      <c r="BZ218" s="574"/>
      <c r="CA218" s="574"/>
      <c r="CB218" s="574"/>
      <c r="CC218" s="574"/>
      <c r="CD218" s="574"/>
      <c r="CI218" s="192"/>
      <c r="CJ218" s="555">
        <f>IF(AND(CJ208="",CJ209=""),"",COUNTIF(CQ8:CQ207,"RE"))</f>
        <v>0</v>
      </c>
      <c r="CK218" s="555"/>
      <c r="CL218" s="555"/>
      <c r="CM218" s="555"/>
      <c r="CN218" s="555"/>
      <c r="CO218" s="555"/>
      <c r="CP218" s="555"/>
      <c r="CQ218" s="555"/>
      <c r="CR218" s="555">
        <f>IF(AND(CR208="",CR209=""),"",COUNTIF(CY8:CY207,"RE"))</f>
        <v>0</v>
      </c>
      <c r="CS218" s="555"/>
      <c r="CT218" s="555"/>
      <c r="CU218" s="555"/>
      <c r="CV218" s="555"/>
      <c r="CW218" s="555"/>
      <c r="CX218" s="555"/>
      <c r="CY218" s="555"/>
      <c r="CZ218" s="555">
        <f>IF(AND(CZ208="",CZ209=""),"",COUNTIF(DG8:DG207,"RE"))</f>
        <v>0</v>
      </c>
      <c r="DA218" s="555"/>
      <c r="DB218" s="555"/>
      <c r="DC218" s="555"/>
      <c r="DD218" s="555"/>
      <c r="DE218" s="555"/>
      <c r="DF218" s="555"/>
      <c r="DG218" s="555"/>
      <c r="DH218" s="545" t="s">
        <v>261</v>
      </c>
      <c r="DI218" s="546"/>
      <c r="DJ218" s="554">
        <f>DJ212+DJ213+DJ214+DJ216+DJ217</f>
        <v>30</v>
      </c>
      <c r="DK218" s="554"/>
      <c r="DL218" s="536"/>
      <c r="DM218" s="536"/>
      <c r="DN218" s="540"/>
      <c r="DO218" s="541"/>
      <c r="DP218" s="542"/>
    </row>
  </sheetData>
  <sheetProtection password="D498" sheet="1" objects="1" scenarios="1" formatColumns="0" formatRows="0"/>
  <protectedRanges>
    <protectedRange sqref="E3" name="Range1"/>
    <protectedRange password="EA02" sqref="CE6:CH6 CD5:CH5 CB8:CC8 O7:AC7 CC5:CC7 CO6 BA5 CN5:CO5 BT6:BW6 CP5:CP6 CX5:CX6 CW6 CV5:CW5 DF5:DF6 DE6 DD5:DE5 BC5:BD5 O5 L5:N7 Q5:R5 Z6:AC6 AE5:AG6 AH5 AH6:AK6 AJ5:AM5 T6:X6 V5:AC5 AS6:AV6 AO5:AV5 AX5:AZ7 BA6:BD7 AE7:AQ7 BF6:BI7 BL6:BO6 BK5:BO5 BE5:BE7 BF5 BH5:BI5 BJ5:BJ7 BI8:BJ8 BQ5:BS6 BT5 BV5:BW5 AM6:AQ6 AL5:AL6 O6:R6 T5 S5:S6 BX5:BX6 BY5 CA5:CB5 BY6:CB6 BQ7:CB7 AR7:AV8 CD7:CH8 AP9:AS9 BI9:BL9 AP8:AQ207 BI10:BJ10 BI12:BJ12 BI14:BJ14 BI16:BJ16 BI18:BJ18 BI20:BJ20 BI22:BJ22 BI24:BJ24 BI26:BJ26 BI28:BJ28 BI30:BJ30 BI32:BJ32 BI34:BJ34 BI36:BJ36 BI38:BJ38 BI40:BJ40 BI42:BJ42 BI44:BJ44 BI46:BJ46 BI48:BJ48 BI50:BJ50 BI52:BJ52 BI54:BJ54 BI56:BJ56 BI58:BJ58 BI60:BJ60 BI62:BJ62 BI64:BJ64 BI66:BJ66 BI68:BJ68 BI70:BJ70 BI72:BJ72 BI74:BJ74 BI76:BJ76 BI78:BJ78 BI80:BJ80 BI82:BJ82 BI84:BJ84 BI86:BJ86 BI88:BJ88 BI90:BJ90 BI92:BJ92 BI94:BJ94 BI96:BJ96 BI98:BJ98 BI100:BJ100 BI102:BJ102 BI104:BJ104 BI106:BJ106 BI108:BJ108 BI110:BJ110 BI112:BJ112 BI114:BJ114 BI116:BJ116 BI118:BJ118 BI120:BJ120 BI122:BJ122 BI124:BJ124 BI126:BJ126 BI128:BJ128 BI130:BJ130 BI132:BJ132 BI134:BJ134 BI136:BJ136 BI138:BJ138 BI140:BJ140 BI142:BJ142 BI144:BJ144 BI146:BJ146 BI148:BJ148 BI150:BJ150 BI152:BJ152 BI154:BJ154 BI156:BJ156 BI158:BJ158 BI160:BJ160 BI162:BJ162 BI164:BJ164 BI166:BJ166 BI168:BJ168 BI170:BJ170 BI172:BJ172 BI174:BJ174 BI176:BJ176 BI178:BJ178 BI180:BJ180 BI182:BJ182 BI184:BJ184 BI186:BJ186 BI188:BJ188 BI190:BJ190 BI192:BJ192 BI194:BJ194 BI196:BJ196 BI198:BJ198 BI200:BJ200 BI202:BJ202 BI204:BJ204 BI206:BJ206 AR10:AS10 AR12:AU12 AR14:AS14 AR16:AU16 AR18:AS18 AR20:AU20 AR22:AS22 AR24:AU24 AR26:AS26 AR28:AU28 AR30:AS30 AR32:AU32 AR34:AS34 AR36:AU36 AR38:AS38 AR40:AU40 AR42:AS42 AR44:AU44 AR46:AS46 AR48:AU48 AR50:AS50 AR52:AU52 AR54:AS54 AR56:AU56 AR58:AS58 AR60:AU60 AR62:AS62 AR64:AU64 AR66:AS66 AR68:AU68 AR70:AS70 AR72:AU72 AR74:AS74 AR76:AU76 AR78:AS78 AR80:AU80 AR82:AS82 AR84:AU84 AR86:AS86 AR88:AU88 AR90:AS90 AR92:AU92 AR94:AS94 AR96:AU96 AR98:AS98 AR100:AU100 AR102:AS102 AR104:AU104 AR106:AS106 AR108:AU108 AR110:AS110 AR112:AU112 AR114:AS114 AR116:AU116 AR118:AS118 AR120:AU120 AR122:AS122 AR124:AU124 AR126:AS126 AR128:AU128 AR130:AS130 AR132:AU132 AR134:AS134 AR136:AU136 AR138:AS138 AR140:AU140 AR142:AS142 AR144:AU144 AR146:AS146 AR148:AU148 AR150:AS150 AR152:AU152 AR154:AS154 AR156:AU156 AR158:AS158 AR160:AU160 AR162:AS162 AR164:AU164 AR166:AS166 AR168:AU168 AR170:AS170 AR172:AU172 AR174:AS174 AR176:AU176 AR178:AS178 AR180:AU180 AR182:AS182 AR184:AU184 AR186:AS186 AR188:AU188 AR190:AS190 AR192:AU192 AR194:AS194 AR196:AU196 AR198:AS198 AR200:AU200 AR202:AS202 AR204:AU204 AR206:AS206 N8:N207 R8:S207 AG8:AG207 AK8:AL207 AZ8:AZ207 BS8:BS207 BD8:BE207 BW8:BX207 AP11:AS11 AP13:AU13 AP15:AS15 AP17:AU17 AP19:AS19 AP21:AU21 AP23:AS23 AP25:AU25 AP27:AS27 AP29:AU29 AP31:AS31 AP33:AU33 AP35:AS35 AP37:AU37 AP39:AS39 AP41:AU41 AP43:AS43 AP45:AU45 AP47:AS47 AP49:AU49 AP51:AS51 AP53:AU53 AP55:AS55 AP57:AU57 AP59:AS59 AP61:AU61 AP63:AS63 AP65:AU65 AP67:AS67 AP69:AU69 AP71:AS71 AP73:AU73 AP75:AS75 AP77:AU77 AP79:AS79 AP81:AU81 AP83:AS83 AP85:AU85 AP87:AS87 AP89:AU89 AP91:AS91 AP93:AU93 AP95:AS95 AP97:AU97 AP99:AS99 AP101:AU101 AP103:AS103 AP105:AU105 AP107:AS107 AP109:AU109 AP111:AS111 AP113:AU113 AP115:AS115 AP117:AU117 AP119:AS119 AP121:AU121 AP123:AS123 AP125:AU125 AP127:AS127 AP129:AU129 AP131:AS131 AP133:AU133 AP135:AS135 AP137:AU137 AP139:AS139 AP141:AU141 AP143:AS143 AP145:AU145 AP147:AS147 AP149:AU149 AP151:AS151 AP153:AU153 AP155:AS155 AP157:AU157 AP159:AS159 AP161:AU161 AP163:AS163 AP165:AU165 AP167:AS167 AP169:AU169 AP171:AS171 AP173:AU173 AP175:AS175 AP177:AU177 AP179:AS179 AP181:AU181 AP183:AS183 AP185:AU185 AP187:AS187 AP189:AU189 AP191:AS191 AP193:AU193 AP195:AS195 AP197:AU197 AP199:AS199 AP201:AU201 AP203:AS203 AP205:AU205 AP207:AS207 BI11:BL11 BI13:BN13 BI15:BL15 BI17:BN17 BI19:BL19 BI21:BN21 BI23:BL23 BI25:BN25 BI27:BL27 BI29:BN29 BI31:BL31 BI33:BN33 BI35:BL35 BI37:BN37 BI39:BL39 BI41:BN41 BI43:BL43 BI45:BN45 BI47:BL47 BI49:BN49 BI51:BL51 BI53:BN53 BI55:BL55 BI57:BN57 BI59:BL59 BI61:BN61 BI63:BL63 BI65:BN65 BI67:BL67 BI69:BN69 BI71:BL71 BI73:BN73 BI75:BL75 BI77:BN77 BI79:BL79 BI81:BN81 BI83:BL83 BI85:BN85 BI87:BL87 BI89:BN89 BI91:BL91 BI93:BN93 BI95:BL95 BI97:BN97 BI99:BL99 BI101:BN101 BI103:BL103 BI105:BN105 BI107:BL107 BI109:BN109 BI111:BL111 BI113:BN113 BI115:BL115 BI117:BN117 BI119:BL119 BI121:BN121 BI123:BL123 BI125:BN125 BI127:BL127 BI129:BN129 BI131:BL131 BI133:BN133 BI135:BL135 BI137:BN137 BI139:BL139 BI141:BN141 BI143:BL143 BI145:BN145 BI147:BL147 BI149:BN149 BI151:BL151 BI153:BN153 BI155:BL155 BI157:BN157 BI159:BL159 BI161:BN161 BI163:BL163 BI165:BN165 BI167:BL167 BI169:BN169 BI171:BL171 BI173:BN173 BI175:BL175 BI177:BN177 BI179:BL179 BI181:BN181 BI183:BL183 BI185:BN185 BI187:BL187 BI189:BN189 BI191:BL191 BI193:BN193 BI195:BL195 BI197:BN197 BI199:BL199 BI201:BN201 BI203:BL203 BI205:BN205 BI207:BL207 CU7:CX207 CM7:CP207 DC7:DF207 AU9:AU11 AU14:AU15 AU18:AU19 AU22:AU23 AU26:AU27 AU30:AU31 AU34:AU35 AU38:AU39 AU42:AU43 AU46:AU47 AU50:AU51 AU54:AU55 AU58:AU59 AU62:AU63 AU66:AU67 AU70:AU71 AU74:AU75 AU78:AU79 AU82:AU83 AU86:AU87 AU90:AU91 AU94:AU95 AU98:AU99 AU102:AU103 AU106:AU107 AU110:AU111 AU114:AU115 AU118:AU119 AU122:AU123 AU126:AU127 AU130:AU131 AU134:AU135 AU138:AU139 AU142:AU143 AU146:AU147 AU150:AU151 AU154:AU155 AU158:AU159 AU162:AU163 AU166:AU167 AU170:AU171 AU174:AU175 AU178:AU179 AU182:AU183 AU186:AU187 AU190:AU191 AU194:AU195 AU198:AU199 AU202:AU203 AU206:AU207 AT9:AT207 BK7:BO207 CB9:CH207 AV9:AV207 W8:AC207" name="mark sheet"/>
    <protectedRange password="DC77" sqref="K211:L211 K212:X218 K209:X210 A208:X208 A209:J218 AE213:AR218 AE208:AR210 BQ213:CD218 BQ208:CD210 AX213:BK218 AX208:BK210 AH211:AK211 AE211:AF211 BA211:BD211 AX211:AY211 BT211:BW211 BQ211:BR211 N211:X211 AE212:AK212 AL211:AR212 AX212:BD212 BE211:BK212 BQ212:BW212 BX211:CD212" name="Range1_1"/>
    <protectedRange password="DC77" sqref="CJ212:DG212" name="Range1_2"/>
    <protectedRange password="DC77" sqref="DH208:DK218 DN208:DP218" name="Range1_3"/>
    <protectedRange password="DC77" sqref="DL208:DM218" name="Range1_4"/>
  </protectedRanges>
  <mergeCells count="262">
    <mergeCell ref="BT4:CC4"/>
    <mergeCell ref="CJ4:CM4"/>
    <mergeCell ref="CN5:CN6"/>
    <mergeCell ref="BY5:CB5"/>
    <mergeCell ref="BX5:BX6"/>
    <mergeCell ref="G1:AI1"/>
    <mergeCell ref="BK5:BK6"/>
    <mergeCell ref="BL5:BL6"/>
    <mergeCell ref="BM5:BM6"/>
    <mergeCell ref="BA4:BJ4"/>
    <mergeCell ref="AH4:AQ4"/>
    <mergeCell ref="AT5:AT6"/>
    <mergeCell ref="AU5:AU6"/>
    <mergeCell ref="AV5:AV6"/>
    <mergeCell ref="AX5:AZ5"/>
    <mergeCell ref="BA5:BD5"/>
    <mergeCell ref="BJ5:BJ6"/>
    <mergeCell ref="AI2:AW2"/>
    <mergeCell ref="BP5:BP6"/>
    <mergeCell ref="BQ5:BS5"/>
    <mergeCell ref="BT5:BW5"/>
    <mergeCell ref="BN5:BN6"/>
    <mergeCell ref="BO5:BO6"/>
    <mergeCell ref="A5:A7"/>
    <mergeCell ref="D5:D7"/>
    <mergeCell ref="AW5:AW6"/>
    <mergeCell ref="F5:F7"/>
    <mergeCell ref="G5:G7"/>
    <mergeCell ref="H5:H7"/>
    <mergeCell ref="I5:I7"/>
    <mergeCell ref="A4:K4"/>
    <mergeCell ref="AL5:AL6"/>
    <mergeCell ref="AM5:AP5"/>
    <mergeCell ref="AQ5:AQ6"/>
    <mergeCell ref="Y5:Y6"/>
    <mergeCell ref="Z5:Z6"/>
    <mergeCell ref="AA5:AA6"/>
    <mergeCell ref="AB5:AB6"/>
    <mergeCell ref="AC5:AC6"/>
    <mergeCell ref="O4:X4"/>
    <mergeCell ref="T5:W5"/>
    <mergeCell ref="X5:X6"/>
    <mergeCell ref="E5:E7"/>
    <mergeCell ref="AD5:AD6"/>
    <mergeCell ref="AR5:AR6"/>
    <mergeCell ref="AS5:AS6"/>
    <mergeCell ref="A2:E2"/>
    <mergeCell ref="F2:P2"/>
    <mergeCell ref="C5:C7"/>
    <mergeCell ref="B5:B7"/>
    <mergeCell ref="L4:N4"/>
    <mergeCell ref="AE4:AG4"/>
    <mergeCell ref="DI4:DI6"/>
    <mergeCell ref="CV5:CV6"/>
    <mergeCell ref="CW5:CW6"/>
    <mergeCell ref="CX5:CX6"/>
    <mergeCell ref="DE5:DE6"/>
    <mergeCell ref="J3:O3"/>
    <mergeCell ref="AE5:AG5"/>
    <mergeCell ref="L5:N5"/>
    <mergeCell ref="AX4:AZ4"/>
    <mergeCell ref="BQ4:BS4"/>
    <mergeCell ref="BE5:BE6"/>
    <mergeCell ref="BF5:BI5"/>
    <mergeCell ref="A3:D3"/>
    <mergeCell ref="G3:I3"/>
    <mergeCell ref="AI3:AW3"/>
    <mergeCell ref="O5:R5"/>
    <mergeCell ref="AH5:AK5"/>
    <mergeCell ref="S5:S6"/>
    <mergeCell ref="DD5:DD6"/>
    <mergeCell ref="DP4:DP7"/>
    <mergeCell ref="CM5:CM6"/>
    <mergeCell ref="CQ5:CQ6"/>
    <mergeCell ref="CR5:CR6"/>
    <mergeCell ref="CS5:CS6"/>
    <mergeCell ref="DA5:DA6"/>
    <mergeCell ref="DB5:DB6"/>
    <mergeCell ref="DC5:DC6"/>
    <mergeCell ref="DG5:DG6"/>
    <mergeCell ref="CT5:CT6"/>
    <mergeCell ref="CU5:CU6"/>
    <mergeCell ref="CY5:CY6"/>
    <mergeCell ref="DK4:DK6"/>
    <mergeCell ref="DL4:DL7"/>
    <mergeCell ref="CZ4:DC4"/>
    <mergeCell ref="DH4:DH6"/>
    <mergeCell ref="DJ4:DJ6"/>
    <mergeCell ref="DM4:DN5"/>
    <mergeCell ref="DF5:DF6"/>
    <mergeCell ref="CZ5:CZ6"/>
    <mergeCell ref="CR4:CU4"/>
    <mergeCell ref="DO4:DO6"/>
    <mergeCell ref="AX218:BK218"/>
    <mergeCell ref="BQ215:CD215"/>
    <mergeCell ref="BQ218:CD218"/>
    <mergeCell ref="BQ214:CD214"/>
    <mergeCell ref="BQ213:CD213"/>
    <mergeCell ref="BQ208:CD208"/>
    <mergeCell ref="CR208:CY208"/>
    <mergeCell ref="CK5:CK6"/>
    <mergeCell ref="CL5:CL6"/>
    <mergeCell ref="CC5:CC6"/>
    <mergeCell ref="CI5:CI6"/>
    <mergeCell ref="CD5:CD6"/>
    <mergeCell ref="CE5:CE6"/>
    <mergeCell ref="CF5:CF6"/>
    <mergeCell ref="CG5:CG6"/>
    <mergeCell ref="CH5:CH6"/>
    <mergeCell ref="CJ5:CJ6"/>
    <mergeCell ref="CJ208:CQ208"/>
    <mergeCell ref="CO5:CO6"/>
    <mergeCell ref="CP5:CP6"/>
    <mergeCell ref="AX208:BK208"/>
    <mergeCell ref="AX209:BK209"/>
    <mergeCell ref="AX210:BK210"/>
    <mergeCell ref="AY211:AZ211"/>
    <mergeCell ref="AX216:BK216"/>
    <mergeCell ref="AX217:BK217"/>
    <mergeCell ref="BQ216:CD216"/>
    <mergeCell ref="BQ217:CD217"/>
    <mergeCell ref="BI212:BJ212"/>
    <mergeCell ref="AX213:BK213"/>
    <mergeCell ref="AX214:BK214"/>
    <mergeCell ref="AX215:BK215"/>
    <mergeCell ref="AY212:AZ212"/>
    <mergeCell ref="BA212:BB212"/>
    <mergeCell ref="BC212:BD212"/>
    <mergeCell ref="BE212:BF212"/>
    <mergeCell ref="BG212:BH212"/>
    <mergeCell ref="A208:G218"/>
    <mergeCell ref="K208:X208"/>
    <mergeCell ref="K209:X209"/>
    <mergeCell ref="K210:X210"/>
    <mergeCell ref="K213:X213"/>
    <mergeCell ref="K214:X214"/>
    <mergeCell ref="K215:X215"/>
    <mergeCell ref="K216:X216"/>
    <mergeCell ref="K217:X217"/>
    <mergeCell ref="K218:X218"/>
    <mergeCell ref="H208:I208"/>
    <mergeCell ref="H209:I209"/>
    <mergeCell ref="H210:I210"/>
    <mergeCell ref="H211:I211"/>
    <mergeCell ref="R211:S211"/>
    <mergeCell ref="P212:Q212"/>
    <mergeCell ref="L211:M211"/>
    <mergeCell ref="N211:O211"/>
    <mergeCell ref="P211:Q211"/>
    <mergeCell ref="L212:M212"/>
    <mergeCell ref="N212:O212"/>
    <mergeCell ref="R212:S212"/>
    <mergeCell ref="T212:U212"/>
    <mergeCell ref="V212:W212"/>
    <mergeCell ref="AE208:AR208"/>
    <mergeCell ref="AE209:AR209"/>
    <mergeCell ref="H213:I213"/>
    <mergeCell ref="H214:I214"/>
    <mergeCell ref="BA211:BB211"/>
    <mergeCell ref="BC211:BD211"/>
    <mergeCell ref="BE211:BF211"/>
    <mergeCell ref="BG211:BH211"/>
    <mergeCell ref="BI211:BJ211"/>
    <mergeCell ref="AF212:AG212"/>
    <mergeCell ref="AE210:AR210"/>
    <mergeCell ref="AJ211:AK211"/>
    <mergeCell ref="AL211:AM211"/>
    <mergeCell ref="AN211:AO211"/>
    <mergeCell ref="AP211:AQ211"/>
    <mergeCell ref="AJ212:AK212"/>
    <mergeCell ref="AL212:AM212"/>
    <mergeCell ref="AN212:AO212"/>
    <mergeCell ref="AP212:AQ212"/>
    <mergeCell ref="H218:I218"/>
    <mergeCell ref="AH212:AI212"/>
    <mergeCell ref="AE216:AR216"/>
    <mergeCell ref="AE217:AR217"/>
    <mergeCell ref="AE213:AR213"/>
    <mergeCell ref="AE214:AR214"/>
    <mergeCell ref="AE215:AR215"/>
    <mergeCell ref="AF211:AG211"/>
    <mergeCell ref="AH211:AI211"/>
    <mergeCell ref="H212:I212"/>
    <mergeCell ref="AE218:AR218"/>
    <mergeCell ref="H216:I216"/>
    <mergeCell ref="H217:I217"/>
    <mergeCell ref="H215:I215"/>
    <mergeCell ref="T211:U211"/>
    <mergeCell ref="V211:W211"/>
    <mergeCell ref="BX211:BY211"/>
    <mergeCell ref="BZ211:CA211"/>
    <mergeCell ref="CB211:CC211"/>
    <mergeCell ref="BR212:BS212"/>
    <mergeCell ref="BT212:BU212"/>
    <mergeCell ref="BV212:BW212"/>
    <mergeCell ref="BX212:BY212"/>
    <mergeCell ref="BZ212:CA212"/>
    <mergeCell ref="CB212:CC212"/>
    <mergeCell ref="CJ215:CQ215"/>
    <mergeCell ref="CJ216:CQ216"/>
    <mergeCell ref="CJ217:CQ217"/>
    <mergeCell ref="CJ218:CQ218"/>
    <mergeCell ref="DN208:DP208"/>
    <mergeCell ref="DL208:DM208"/>
    <mergeCell ref="DL209:DM210"/>
    <mergeCell ref="DL211:DM212"/>
    <mergeCell ref="DN209:DP210"/>
    <mergeCell ref="DN211:DP212"/>
    <mergeCell ref="CR216:CY216"/>
    <mergeCell ref="CR217:CY217"/>
    <mergeCell ref="CR218:CY218"/>
    <mergeCell ref="CZ208:DG208"/>
    <mergeCell ref="CZ209:DG209"/>
    <mergeCell ref="CZ210:DG210"/>
    <mergeCell ref="CZ213:DG213"/>
    <mergeCell ref="CZ214:DG214"/>
    <mergeCell ref="CZ215:DG215"/>
    <mergeCell ref="CZ216:DG216"/>
    <mergeCell ref="DJ213:DK213"/>
    <mergeCell ref="DJ214:DK214"/>
    <mergeCell ref="DJ215:DK215"/>
    <mergeCell ref="DJ216:DK216"/>
    <mergeCell ref="BQ209:CD209"/>
    <mergeCell ref="BQ210:CD210"/>
    <mergeCell ref="BR211:BS211"/>
    <mergeCell ref="BT211:BU211"/>
    <mergeCell ref="BV211:BW211"/>
    <mergeCell ref="DH216:DI216"/>
    <mergeCell ref="DH217:DI217"/>
    <mergeCell ref="DH218:DI218"/>
    <mergeCell ref="DJ217:DK217"/>
    <mergeCell ref="DJ218:DK218"/>
    <mergeCell ref="CZ217:DG217"/>
    <mergeCell ref="CZ218:DG218"/>
    <mergeCell ref="CR209:CY209"/>
    <mergeCell ref="CR210:CY210"/>
    <mergeCell ref="CR213:CY213"/>
    <mergeCell ref="CR214:CY214"/>
    <mergeCell ref="CR215:CY215"/>
    <mergeCell ref="DH213:DI213"/>
    <mergeCell ref="DH214:DI214"/>
    <mergeCell ref="DH215:DI215"/>
    <mergeCell ref="CJ209:CQ209"/>
    <mergeCell ref="CJ210:CQ210"/>
    <mergeCell ref="CJ213:CQ213"/>
    <mergeCell ref="CJ214:CQ214"/>
    <mergeCell ref="DL213:DM214"/>
    <mergeCell ref="DL215:DM216"/>
    <mergeCell ref="DL217:DM218"/>
    <mergeCell ref="DN213:DP214"/>
    <mergeCell ref="DN215:DP216"/>
    <mergeCell ref="DN217:DP218"/>
    <mergeCell ref="DH208:DI208"/>
    <mergeCell ref="DH209:DI209"/>
    <mergeCell ref="DH210:DI210"/>
    <mergeCell ref="DH211:DI211"/>
    <mergeCell ref="DH212:DI212"/>
    <mergeCell ref="DJ208:DK208"/>
    <mergeCell ref="DJ209:DK209"/>
    <mergeCell ref="DJ210:DK210"/>
    <mergeCell ref="DJ211:DK211"/>
    <mergeCell ref="DJ212:DK212"/>
  </mergeCells>
  <conditionalFormatting sqref="AZ7:AZ207 BD7:BE207 BS7:BS207 BW7:BX207 AG7:AG207 AK7:AL207 N7:N207 R7:S207 CU7:CX207 CM7:CP207 DC7:DF207 BI7:BO207 CB7:CH207 AP7:AV207 W7:AC207">
    <cfRule type="cellIs" dxfId="59" priority="25" operator="equal">
      <formula>0</formula>
    </cfRule>
  </conditionalFormatting>
  <conditionalFormatting sqref="DL8:DL207">
    <cfRule type="expression" dxfId="58" priority="21">
      <formula>$DL8="Promoted"</formula>
    </cfRule>
    <cfRule type="cellIs" dxfId="57" priority="1" operator="equal">
      <formula>"NSO"</formula>
    </cfRule>
  </conditionalFormatting>
  <conditionalFormatting sqref="DN209:DO209 DJ209 DL209 DN211:DO211 DN213:DO213 DN215:DO215 DN217:DO217">
    <cfRule type="containsText" dxfId="56" priority="18" operator="containsText" text="jk">
      <formula>NOT(ISERROR(SEARCH("jk",DJ209)))</formula>
    </cfRule>
    <cfRule type="containsText" dxfId="55" priority="19" operator="containsText" text="fo">
      <formula>NOT(ISERROR(SEARCH("fo",DJ209)))</formula>
    </cfRule>
    <cfRule type="containsText" dxfId="54" priority="20" operator="containsText" text="f'k">
      <formula>NOT(ISERROR(SEARCH("f'k",DJ209)))</formula>
    </cfRule>
  </conditionalFormatting>
  <conditionalFormatting sqref="B8:B207">
    <cfRule type="cellIs" dxfId="53" priority="2" stopIfTrue="1" operator="equal">
      <formula>"NSO"</formula>
    </cfRule>
  </conditionalFormatting>
  <dataValidations count="1">
    <dataValidation type="list" allowBlank="1" showInputMessage="1" showErrorMessage="1" sqref="E3">
      <formula1>"1, 2, 3, 4"</formula1>
    </dataValidation>
  </dataValidations>
  <pageMargins left="0.45" right="0.2" top="0.25" bottom="0.25" header="0.3" footer="0.3"/>
  <pageSetup paperSize="9" scale="65" fitToHeight="2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4"/>
  <sheetViews>
    <sheetView showGridLines="0" view="pageBreakPreview" zoomScaleSheetLayoutView="100" workbookViewId="0">
      <selection activeCell="R4" sqref="R4"/>
    </sheetView>
  </sheetViews>
  <sheetFormatPr defaultColWidth="9" defaultRowHeight="14.4"/>
  <cols>
    <col min="1" max="1" width="21.33203125" style="243" customWidth="1"/>
    <col min="2" max="2" width="18" style="244" customWidth="1"/>
    <col min="3" max="4" width="7.77734375" style="243" customWidth="1"/>
    <col min="5" max="5" width="8.77734375" style="243" customWidth="1"/>
    <col min="6" max="6" width="7" style="243" customWidth="1"/>
    <col min="7" max="13" width="6.77734375" style="243" customWidth="1"/>
    <col min="14" max="14" width="7" style="243" customWidth="1"/>
    <col min="15" max="15" width="8.33203125" style="243" customWidth="1"/>
    <col min="16" max="16" width="4.21875" style="243" customWidth="1"/>
    <col min="17" max="16384" width="9" style="75"/>
  </cols>
  <sheetData>
    <row r="1" spans="1:16" ht="40.5" customHeight="1" thickBot="1">
      <c r="A1" s="632" t="str">
        <f>CONCATENATE("विद्यालय का नाम :-","  ",'Master sheet'!C8)</f>
        <v xml:space="preserve">विद्यालय का नाम :-  महात्मा गाँधी राजकीय विद्यालय (अंग्रेजी माध्यम) बर, पाली </v>
      </c>
      <c r="B1" s="632"/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193"/>
    </row>
    <row r="2" spans="1:16" ht="20.25" customHeight="1" thickTop="1" thickBot="1">
      <c r="A2" s="633" t="s">
        <v>287</v>
      </c>
      <c r="B2" s="633"/>
      <c r="C2" s="633"/>
      <c r="D2" s="633"/>
      <c r="E2" s="634"/>
      <c r="F2" s="635" t="s">
        <v>288</v>
      </c>
      <c r="G2" s="636"/>
      <c r="H2" s="639">
        <f>IF('Result Sheet'!E3="","",'Result Sheet'!E3)</f>
        <v>1</v>
      </c>
      <c r="I2" s="640"/>
      <c r="J2" s="643" t="s">
        <v>289</v>
      </c>
      <c r="K2" s="644"/>
      <c r="L2" s="644"/>
      <c r="M2" s="639" t="str">
        <f>IF('Result Sheet'!J3="","",'Result Sheet'!J3)</f>
        <v xml:space="preserve"> 2021-2022</v>
      </c>
      <c r="N2" s="639"/>
      <c r="O2" s="640"/>
      <c r="P2" s="194"/>
    </row>
    <row r="3" spans="1:16" ht="20.25" customHeight="1" thickTop="1" thickBot="1">
      <c r="A3" s="633"/>
      <c r="B3" s="633"/>
      <c r="C3" s="633"/>
      <c r="D3" s="633"/>
      <c r="E3" s="634"/>
      <c r="F3" s="637"/>
      <c r="G3" s="638"/>
      <c r="H3" s="641"/>
      <c r="I3" s="642"/>
      <c r="J3" s="645"/>
      <c r="K3" s="646"/>
      <c r="L3" s="646"/>
      <c r="M3" s="641"/>
      <c r="N3" s="641"/>
      <c r="O3" s="642"/>
      <c r="P3" s="194"/>
    </row>
    <row r="4" spans="1:16" ht="79.5" customHeight="1" thickTop="1" thickBot="1">
      <c r="A4" s="149" t="s">
        <v>290</v>
      </c>
      <c r="B4" s="150" t="s">
        <v>291</v>
      </c>
      <c r="C4" s="151" t="s">
        <v>259</v>
      </c>
      <c r="D4" s="152" t="s">
        <v>292</v>
      </c>
      <c r="E4" s="153" t="s">
        <v>293</v>
      </c>
      <c r="F4" s="152" t="s">
        <v>342</v>
      </c>
      <c r="G4" s="152" t="s">
        <v>343</v>
      </c>
      <c r="H4" s="152" t="s">
        <v>344</v>
      </c>
      <c r="I4" s="152" t="s">
        <v>345</v>
      </c>
      <c r="J4" s="154" t="s">
        <v>531</v>
      </c>
      <c r="K4" s="154" t="s">
        <v>532</v>
      </c>
      <c r="L4" s="154" t="s">
        <v>294</v>
      </c>
      <c r="M4" s="155" t="s">
        <v>279</v>
      </c>
      <c r="N4" s="155" t="s">
        <v>280</v>
      </c>
      <c r="O4" s="155" t="s">
        <v>295</v>
      </c>
      <c r="P4" s="194"/>
    </row>
    <row r="5" spans="1:16" ht="24" customHeight="1" thickTop="1">
      <c r="A5" s="195" t="str">
        <f>'Result Sheet'!O4</f>
        <v>MANOJ KUMAR PACHORI</v>
      </c>
      <c r="B5" s="196" t="str">
        <f>'Result Sheet'!K208</f>
        <v xml:space="preserve">हिन्दी </v>
      </c>
      <c r="C5" s="197">
        <f>'Result Sheet'!K210</f>
        <v>30</v>
      </c>
      <c r="D5" s="197">
        <f>'Result Sheet'!T212</f>
        <v>30</v>
      </c>
      <c r="E5" s="198">
        <f>'Result Sheet'!K213</f>
        <v>100</v>
      </c>
      <c r="F5" s="199">
        <f>'Result Sheet'!K212</f>
        <v>0</v>
      </c>
      <c r="G5" s="199">
        <f>'Result Sheet'!L212</f>
        <v>0</v>
      </c>
      <c r="H5" s="199">
        <f>'Result Sheet'!N212</f>
        <v>23</v>
      </c>
      <c r="I5" s="199">
        <f>'Result Sheet'!P212</f>
        <v>7</v>
      </c>
      <c r="J5" s="197">
        <f>'Result Sheet'!R214</f>
        <v>0</v>
      </c>
      <c r="K5" s="199">
        <f>'Result Sheet'!K215</f>
        <v>0</v>
      </c>
      <c r="L5" s="199">
        <f>'Result Sheet'!K217</f>
        <v>0</v>
      </c>
      <c r="M5" s="199">
        <f>'Result Sheet'!K218</f>
        <v>0</v>
      </c>
      <c r="N5" s="200">
        <f>IF(D5="","",'Result Sheet'!$DJ$217)</f>
        <v>0</v>
      </c>
      <c r="O5" s="201">
        <f>IF(D5="","",SUM(D5,K5,M5,N5,L5))</f>
        <v>30</v>
      </c>
      <c r="P5" s="202"/>
    </row>
    <row r="6" spans="1:16" ht="24" customHeight="1">
      <c r="A6" s="203" t="str">
        <f>'Result Sheet'!AH4</f>
        <v>SAMPAT RAJ</v>
      </c>
      <c r="B6" s="204" t="str">
        <f>'Result Sheet'!AE208</f>
        <v xml:space="preserve">अंग्रेजी </v>
      </c>
      <c r="C6" s="205">
        <f>'Result Sheet'!AE210</f>
        <v>30</v>
      </c>
      <c r="D6" s="205">
        <f>'Result Sheet'!AN212</f>
        <v>30</v>
      </c>
      <c r="E6" s="206">
        <f>'Result Sheet'!AE213</f>
        <v>100</v>
      </c>
      <c r="F6" s="207">
        <f>'Result Sheet'!AE212</f>
        <v>0</v>
      </c>
      <c r="G6" s="207">
        <f>'Result Sheet'!AF212</f>
        <v>0</v>
      </c>
      <c r="H6" s="207">
        <f>'Result Sheet'!AH212</f>
        <v>28</v>
      </c>
      <c r="I6" s="207">
        <f>'Result Sheet'!AJ212</f>
        <v>2</v>
      </c>
      <c r="J6" s="205">
        <f>'Result Sheet'!AL212</f>
        <v>0</v>
      </c>
      <c r="K6" s="207">
        <f>'Result Sheet'!AE215</f>
        <v>0</v>
      </c>
      <c r="L6" s="207">
        <f>'Result Sheet'!AE217</f>
        <v>0</v>
      </c>
      <c r="M6" s="207">
        <f>'Result Sheet'!AE218</f>
        <v>0</v>
      </c>
      <c r="N6" s="207">
        <f>IF(D6="","",'Result Sheet'!$DJ$217)</f>
        <v>0</v>
      </c>
      <c r="O6" s="201">
        <f t="shared" ref="O6:O13" si="0">IF(D6="","",SUM(D6,K6,M6,N6,L6))</f>
        <v>30</v>
      </c>
      <c r="P6" s="202"/>
    </row>
    <row r="7" spans="1:16" ht="24" customHeight="1">
      <c r="A7" s="208" t="str">
        <f>'Result Sheet'!AX209</f>
        <v>PRADIP SINGH</v>
      </c>
      <c r="B7" s="209" t="str">
        <f>'Result Sheet'!AX208</f>
        <v xml:space="preserve">गणित </v>
      </c>
      <c r="C7" s="205">
        <f>'Result Sheet'!AX210</f>
        <v>30</v>
      </c>
      <c r="D7" s="211">
        <f>'Result Sheet'!BG212</f>
        <v>30</v>
      </c>
      <c r="E7" s="206">
        <f>'Result Sheet'!AX213</f>
        <v>100</v>
      </c>
      <c r="F7" s="207">
        <f>'Result Sheet'!AX212</f>
        <v>0</v>
      </c>
      <c r="G7" s="207">
        <f>'Result Sheet'!AY212</f>
        <v>0</v>
      </c>
      <c r="H7" s="207">
        <f>'Result Sheet'!BA212</f>
        <v>28</v>
      </c>
      <c r="I7" s="207">
        <f>'Result Sheet'!BC212</f>
        <v>2</v>
      </c>
      <c r="J7" s="210">
        <f>'Result Sheet'!BE212</f>
        <v>0</v>
      </c>
      <c r="K7" s="210">
        <f>'Result Sheet'!AX215</f>
        <v>0</v>
      </c>
      <c r="L7" s="210">
        <f>'Result Sheet'!AX217</f>
        <v>0</v>
      </c>
      <c r="M7" s="210">
        <f>'Result Sheet'!AX218</f>
        <v>0</v>
      </c>
      <c r="N7" s="207">
        <f>IF(D7="","",'Result Sheet'!$DJ$217)</f>
        <v>0</v>
      </c>
      <c r="O7" s="201">
        <f t="shared" si="0"/>
        <v>30</v>
      </c>
      <c r="P7" s="202"/>
    </row>
    <row r="8" spans="1:16" ht="24" customHeight="1">
      <c r="A8" s="208" t="str">
        <f>'Result Sheet'!BQ209</f>
        <v>PUSHPENDRA JAWRA</v>
      </c>
      <c r="B8" s="209" t="str">
        <f>'Result Sheet'!BQ208</f>
        <v xml:space="preserve">पर्यावरण अध्ययन </v>
      </c>
      <c r="C8" s="205">
        <f>'Result Sheet'!BQ210</f>
        <v>29</v>
      </c>
      <c r="D8" s="205">
        <f>'Result Sheet'!BZ212</f>
        <v>30</v>
      </c>
      <c r="E8" s="206">
        <f>'Result Sheet'!BQ213</f>
        <v>103.44827586206897</v>
      </c>
      <c r="F8" s="207">
        <f>'Result Sheet'!BQ212</f>
        <v>0</v>
      </c>
      <c r="G8" s="207">
        <f>'Result Sheet'!BR212</f>
        <v>0</v>
      </c>
      <c r="H8" s="207">
        <f>'Result Sheet'!BT212</f>
        <v>29</v>
      </c>
      <c r="I8" s="207">
        <f>'Result Sheet'!BV212</f>
        <v>1</v>
      </c>
      <c r="J8" s="210">
        <f>'Result Sheet'!BX212</f>
        <v>0</v>
      </c>
      <c r="K8" s="210">
        <f>'Result Sheet'!BQ215</f>
        <v>0</v>
      </c>
      <c r="L8" s="210">
        <f>'Result Sheet'!BQ217</f>
        <v>0</v>
      </c>
      <c r="M8" s="210">
        <f>'Result Sheet'!BQ218</f>
        <v>0</v>
      </c>
      <c r="N8" s="207">
        <f>IF(D8="","",'Result Sheet'!$DJ$217)</f>
        <v>0</v>
      </c>
      <c r="O8" s="201">
        <f t="shared" si="0"/>
        <v>30</v>
      </c>
      <c r="P8" s="202"/>
    </row>
    <row r="9" spans="1:16" ht="24" customHeight="1">
      <c r="A9" s="208"/>
      <c r="B9" s="209"/>
      <c r="C9" s="205"/>
      <c r="D9" s="205"/>
      <c r="E9" s="206"/>
      <c r="F9" s="207"/>
      <c r="G9" s="207"/>
      <c r="H9" s="207"/>
      <c r="I9" s="207"/>
      <c r="J9" s="210"/>
      <c r="K9" s="210"/>
      <c r="L9" s="210"/>
      <c r="M9" s="210"/>
      <c r="N9" s="207" t="str">
        <f>IF(D9="","",'Result Sheet'!$DJ$217)</f>
        <v/>
      </c>
      <c r="O9" s="201" t="str">
        <f t="shared" si="0"/>
        <v/>
      </c>
      <c r="P9" s="202"/>
    </row>
    <row r="10" spans="1:16" ht="24" customHeight="1">
      <c r="A10" s="208" t="str">
        <f>'Result Sheet'!CJ209</f>
        <v>MANOJ KUMAR</v>
      </c>
      <c r="B10" s="209" t="str">
        <f>'Result Sheet'!CJ208</f>
        <v xml:space="preserve">कार्यानुभव </v>
      </c>
      <c r="C10" s="205">
        <f>'Result Sheet'!CJ210</f>
        <v>13</v>
      </c>
      <c r="D10" s="205">
        <f>'Result Sheet'!CQ212</f>
        <v>13</v>
      </c>
      <c r="E10" s="206">
        <f>'Result Sheet'!CJ213</f>
        <v>100</v>
      </c>
      <c r="F10" s="207">
        <f>'Result Sheet'!CJ212</f>
        <v>2</v>
      </c>
      <c r="G10" s="207">
        <f>'Result Sheet'!CK212</f>
        <v>11</v>
      </c>
      <c r="H10" s="207">
        <f>'Result Sheet'!CL212</f>
        <v>0</v>
      </c>
      <c r="I10" s="207">
        <f>'Result Sheet'!CM212</f>
        <v>0</v>
      </c>
      <c r="J10" s="210">
        <f>'Result Sheet'!CN212</f>
        <v>0</v>
      </c>
      <c r="K10" s="210">
        <f>'Result Sheet'!CJ215</f>
        <v>0</v>
      </c>
      <c r="L10" s="210">
        <f>'Result Sheet'!CJ217</f>
        <v>0</v>
      </c>
      <c r="M10" s="210">
        <f>'Result Sheet'!CJ218</f>
        <v>0</v>
      </c>
      <c r="N10" s="207">
        <f>IF(D10="","",'Result Sheet'!$DJ$217)</f>
        <v>0</v>
      </c>
      <c r="O10" s="201">
        <f t="shared" si="0"/>
        <v>13</v>
      </c>
      <c r="P10" s="202"/>
    </row>
    <row r="11" spans="1:16" ht="24" customHeight="1">
      <c r="A11" s="208" t="str">
        <f>'Result Sheet'!CR209</f>
        <v>PRADIP SINGH</v>
      </c>
      <c r="B11" s="209" t="str">
        <f>'Result Sheet'!CR208</f>
        <v xml:space="preserve">कलाशिक्षा </v>
      </c>
      <c r="C11" s="205">
        <f>'Result Sheet'!CR210</f>
        <v>13</v>
      </c>
      <c r="D11" s="211">
        <f>'Result Sheet'!CY212</f>
        <v>13</v>
      </c>
      <c r="E11" s="206">
        <f>'Result Sheet'!CR213</f>
        <v>100</v>
      </c>
      <c r="F11" s="207">
        <f>'Result Sheet'!CR212</f>
        <v>0</v>
      </c>
      <c r="G11" s="207">
        <f>'Result Sheet'!CS212</f>
        <v>2</v>
      </c>
      <c r="H11" s="207">
        <f>'Result Sheet'!CT212</f>
        <v>11</v>
      </c>
      <c r="I11" s="207">
        <f>'Result Sheet'!CU212</f>
        <v>0</v>
      </c>
      <c r="J11" s="207">
        <f>'Result Sheet'!CV212</f>
        <v>0</v>
      </c>
      <c r="K11" s="207">
        <f>'Result Sheet'!CR215</f>
        <v>0</v>
      </c>
      <c r="L11" s="207">
        <f>'Result Sheet'!CR217</f>
        <v>0</v>
      </c>
      <c r="M11" s="207">
        <f>'Result Sheet'!CR218</f>
        <v>0</v>
      </c>
      <c r="N11" s="207">
        <f>IF(D11="","",'Result Sheet'!$DJ$217)</f>
        <v>0</v>
      </c>
      <c r="O11" s="201">
        <f t="shared" si="0"/>
        <v>13</v>
      </c>
      <c r="P11" s="202"/>
    </row>
    <row r="12" spans="1:16" ht="24" customHeight="1">
      <c r="A12" s="208" t="str">
        <f>'Result Sheet'!CZ209</f>
        <v>SAMPAT RAJ</v>
      </c>
      <c r="B12" s="209" t="str">
        <f>'Result Sheet'!CZ208</f>
        <v xml:space="preserve">स्वा. एवं शा. शिक्षा </v>
      </c>
      <c r="C12" s="205">
        <f>'Result Sheet'!CZ210</f>
        <v>13</v>
      </c>
      <c r="D12" s="205">
        <f>'Result Sheet'!DG212</f>
        <v>13</v>
      </c>
      <c r="E12" s="206">
        <f>'Result Sheet'!CZ213</f>
        <v>100</v>
      </c>
      <c r="F12" s="207">
        <f>'Result Sheet'!CZ212</f>
        <v>0</v>
      </c>
      <c r="G12" s="207">
        <f>'Result Sheet'!DA212</f>
        <v>5</v>
      </c>
      <c r="H12" s="207">
        <f>'Result Sheet'!DB212</f>
        <v>8</v>
      </c>
      <c r="I12" s="207">
        <f>'Result Sheet'!DC212</f>
        <v>0</v>
      </c>
      <c r="J12" s="210">
        <f>'Result Sheet'!CD212</f>
        <v>0</v>
      </c>
      <c r="K12" s="210">
        <f>'Result Sheet'!CZ215</f>
        <v>0</v>
      </c>
      <c r="L12" s="210">
        <f>'Result Sheet'!CZ217</f>
        <v>0</v>
      </c>
      <c r="M12" s="210">
        <f>'Result Sheet'!CZ218</f>
        <v>0</v>
      </c>
      <c r="N12" s="207">
        <f>IF(D12="","",'Result Sheet'!$DJ$217)</f>
        <v>0</v>
      </c>
      <c r="O12" s="201">
        <f t="shared" si="0"/>
        <v>13</v>
      </c>
      <c r="P12" s="202"/>
    </row>
    <row r="13" spans="1:16" ht="24" customHeight="1">
      <c r="A13" s="208"/>
      <c r="B13" s="209"/>
      <c r="C13" s="205"/>
      <c r="D13" s="205"/>
      <c r="E13" s="206"/>
      <c r="F13" s="207"/>
      <c r="G13" s="207"/>
      <c r="H13" s="207"/>
      <c r="I13" s="207"/>
      <c r="J13" s="210"/>
      <c r="K13" s="210"/>
      <c r="L13" s="210"/>
      <c r="M13" s="210"/>
      <c r="N13" s="212"/>
      <c r="O13" s="201" t="str">
        <f t="shared" si="0"/>
        <v/>
      </c>
      <c r="P13" s="202"/>
    </row>
    <row r="14" spans="1:16" ht="24" customHeight="1" thickBot="1">
      <c r="A14" s="213"/>
      <c r="B14" s="214"/>
      <c r="C14" s="215"/>
      <c r="D14" s="216"/>
      <c r="E14" s="217"/>
      <c r="F14" s="218"/>
      <c r="G14" s="218"/>
      <c r="H14" s="218"/>
      <c r="I14" s="218"/>
      <c r="J14" s="218"/>
      <c r="K14" s="218"/>
      <c r="L14" s="218"/>
      <c r="M14" s="218"/>
      <c r="N14" s="218"/>
      <c r="O14" s="219"/>
      <c r="P14" s="202"/>
    </row>
    <row r="15" spans="1:16" ht="21" customHeight="1" thickTop="1">
      <c r="A15" s="220"/>
      <c r="B15" s="221"/>
      <c r="C15" s="222"/>
      <c r="D15" s="223"/>
      <c r="E15" s="224"/>
      <c r="F15" s="225"/>
      <c r="G15" s="222"/>
      <c r="H15" s="225"/>
      <c r="I15" s="222"/>
      <c r="J15" s="225"/>
      <c r="K15" s="225"/>
      <c r="L15" s="225"/>
      <c r="M15" s="225"/>
      <c r="N15" s="225"/>
      <c r="O15" s="225"/>
      <c r="P15" s="202"/>
    </row>
    <row r="16" spans="1:16" ht="39" customHeight="1">
      <c r="A16" s="650" t="str">
        <f>CONCATENATE("( ",UPPER('Master sheet'!C14)," )")</f>
        <v>( SURESH KUMAR )</v>
      </c>
      <c r="B16" s="650"/>
      <c r="C16" s="650"/>
      <c r="D16" s="223"/>
      <c r="E16" s="224"/>
      <c r="F16" s="225"/>
      <c r="G16" s="222"/>
      <c r="H16" s="225"/>
      <c r="I16" s="222"/>
      <c r="J16" s="651" t="str">
        <f>CONCATENATE("( ",UPPER('Master sheet'!C12)," )")</f>
        <v>( USHA PALIYA )</v>
      </c>
      <c r="K16" s="651"/>
      <c r="L16" s="651"/>
      <c r="M16" s="651"/>
      <c r="N16" s="651"/>
      <c r="O16" s="651"/>
      <c r="P16" s="202"/>
    </row>
    <row r="17" spans="1:16" ht="30" customHeight="1">
      <c r="A17" s="652" t="s">
        <v>285</v>
      </c>
      <c r="B17" s="652"/>
      <c r="C17" s="652"/>
      <c r="D17" s="226"/>
      <c r="E17" s="227"/>
      <c r="F17" s="228"/>
      <c r="G17" s="229"/>
      <c r="H17" s="228"/>
      <c r="I17" s="229"/>
      <c r="J17" s="653" t="s">
        <v>296</v>
      </c>
      <c r="K17" s="653"/>
      <c r="L17" s="653"/>
      <c r="M17" s="653"/>
      <c r="N17" s="653"/>
      <c r="O17" s="653"/>
      <c r="P17" s="202"/>
    </row>
    <row r="18" spans="1:16" ht="15.6">
      <c r="A18" s="202"/>
      <c r="B18" s="230"/>
      <c r="C18" s="229"/>
      <c r="D18" s="226"/>
      <c r="E18" s="227"/>
      <c r="F18" s="228"/>
      <c r="G18" s="229"/>
      <c r="H18" s="228"/>
      <c r="I18" s="229"/>
      <c r="J18" s="231"/>
      <c r="K18" s="231"/>
      <c r="L18" s="231"/>
      <c r="M18" s="231"/>
      <c r="N18" s="231"/>
      <c r="O18" s="231"/>
      <c r="P18" s="202"/>
    </row>
    <row r="19" spans="1:16">
      <c r="A19" s="654" t="s">
        <v>330</v>
      </c>
      <c r="B19" s="654"/>
      <c r="C19" s="654"/>
      <c r="D19" s="654"/>
      <c r="E19" s="654"/>
      <c r="F19" s="654"/>
      <c r="G19" s="654"/>
      <c r="H19" s="654"/>
      <c r="I19" s="654"/>
      <c r="J19" s="654"/>
      <c r="K19" s="654"/>
      <c r="L19" s="654"/>
      <c r="M19" s="654"/>
      <c r="N19" s="654"/>
      <c r="O19" s="654"/>
      <c r="P19" s="232"/>
    </row>
    <row r="20" spans="1:16" ht="15.75" customHeight="1">
      <c r="A20" s="654"/>
      <c r="B20" s="654"/>
      <c r="C20" s="654"/>
      <c r="D20" s="654"/>
      <c r="E20" s="654"/>
      <c r="F20" s="654"/>
      <c r="G20" s="654"/>
      <c r="H20" s="654"/>
      <c r="I20" s="654"/>
      <c r="J20" s="654"/>
      <c r="K20" s="654"/>
      <c r="L20" s="654"/>
      <c r="M20" s="654"/>
      <c r="N20" s="654"/>
      <c r="O20" s="654"/>
      <c r="P20" s="233"/>
    </row>
    <row r="21" spans="1:16" ht="15.6">
      <c r="A21" s="202"/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</row>
    <row r="22" spans="1:16" ht="16.5" customHeight="1">
      <c r="A22" s="655" t="str">
        <f>CONCATENATE("विद्यालय का नाम :-","  ",'Master sheet'!C8)</f>
        <v xml:space="preserve">विद्यालय का नाम :-  महात्मा गाँधी राजकीय विद्यालय (अंग्रेजी माध्यम) बर, पाली 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  <c r="N22" s="655"/>
      <c r="O22" s="655"/>
      <c r="P22" s="202"/>
    </row>
    <row r="23" spans="1:16" ht="16.2" thickBot="1">
      <c r="A23" s="655"/>
      <c r="B23" s="655"/>
      <c r="C23" s="655"/>
      <c r="D23" s="655"/>
      <c r="E23" s="655"/>
      <c r="F23" s="655"/>
      <c r="G23" s="655"/>
      <c r="H23" s="655"/>
      <c r="I23" s="655"/>
      <c r="J23" s="655"/>
      <c r="K23" s="655"/>
      <c r="L23" s="655"/>
      <c r="M23" s="655"/>
      <c r="N23" s="655"/>
      <c r="O23" s="655"/>
      <c r="P23" s="202"/>
    </row>
    <row r="24" spans="1:16" ht="35.25" customHeight="1" thickTop="1" thickBot="1">
      <c r="A24" s="658" t="s">
        <v>297</v>
      </c>
      <c r="B24" s="659"/>
      <c r="C24" s="659"/>
      <c r="D24" s="659"/>
      <c r="E24" s="659"/>
      <c r="F24" s="659"/>
      <c r="G24" s="660" t="s">
        <v>288</v>
      </c>
      <c r="H24" s="660"/>
      <c r="I24" s="647">
        <f>IF('Result Sheet'!E3="","",'Result Sheet'!E3)</f>
        <v>1</v>
      </c>
      <c r="J24" s="647"/>
      <c r="K24" s="647"/>
      <c r="L24" s="660" t="s">
        <v>289</v>
      </c>
      <c r="M24" s="660"/>
      <c r="N24" s="647" t="str">
        <f>IF('Result Sheet'!J3="","",'Result Sheet'!J3)</f>
        <v xml:space="preserve"> 2021-2022</v>
      </c>
      <c r="O24" s="648"/>
      <c r="P24" s="202"/>
    </row>
    <row r="25" spans="1:16" ht="33.75" customHeight="1" thickTop="1" thickBot="1">
      <c r="A25" s="649" t="s">
        <v>298</v>
      </c>
      <c r="B25" s="649"/>
      <c r="C25" s="234" t="s">
        <v>299</v>
      </c>
      <c r="D25" s="234" t="s">
        <v>300</v>
      </c>
      <c r="E25" s="234" t="s">
        <v>301</v>
      </c>
      <c r="F25" s="234" t="s">
        <v>302</v>
      </c>
      <c r="G25" s="234" t="s">
        <v>303</v>
      </c>
      <c r="H25" s="234" t="s">
        <v>304</v>
      </c>
      <c r="I25" s="234" t="s">
        <v>305</v>
      </c>
      <c r="J25" s="234" t="s">
        <v>306</v>
      </c>
      <c r="K25" s="234" t="s">
        <v>307</v>
      </c>
      <c r="L25" s="234" t="s">
        <v>308</v>
      </c>
      <c r="M25" s="234" t="s">
        <v>309</v>
      </c>
      <c r="N25" s="234" t="s">
        <v>310</v>
      </c>
      <c r="O25" s="235" t="s">
        <v>295</v>
      </c>
      <c r="P25" s="202"/>
    </row>
    <row r="26" spans="1:16" ht="23.1" customHeight="1" thickTop="1">
      <c r="A26" s="661" t="s">
        <v>346</v>
      </c>
      <c r="B26" s="662"/>
      <c r="C26" s="236">
        <f>'Result Aggregate'!BR208</f>
        <v>0</v>
      </c>
      <c r="D26" s="236">
        <f>'Result Aggregate'!BS208</f>
        <v>0</v>
      </c>
      <c r="E26" s="236">
        <f>'Result Aggregate'!BT208</f>
        <v>0</v>
      </c>
      <c r="F26" s="236">
        <f>'Result Aggregate'!BU208</f>
        <v>0</v>
      </c>
      <c r="G26" s="236">
        <f>'Result Aggregate'!BV208</f>
        <v>0</v>
      </c>
      <c r="H26" s="236">
        <f>'Result Aggregate'!BW208</f>
        <v>0</v>
      </c>
      <c r="I26" s="236">
        <f>'Result Aggregate'!BX208</f>
        <v>0</v>
      </c>
      <c r="J26" s="236">
        <f>'Result Aggregate'!BY208</f>
        <v>0</v>
      </c>
      <c r="K26" s="236">
        <f>'Result Aggregate'!BZ208</f>
        <v>0</v>
      </c>
      <c r="L26" s="236">
        <f>'Result Aggregate'!CA208</f>
        <v>0</v>
      </c>
      <c r="M26" s="236">
        <f>'Result Aggregate'!CB208</f>
        <v>0</v>
      </c>
      <c r="N26" s="236">
        <f>'Result Aggregate'!CC208</f>
        <v>0</v>
      </c>
      <c r="O26" s="383">
        <f>'Result Aggregate'!CD208</f>
        <v>0</v>
      </c>
      <c r="P26" s="202"/>
    </row>
    <row r="27" spans="1:16" ht="23.1" customHeight="1">
      <c r="A27" s="661" t="s">
        <v>347</v>
      </c>
      <c r="B27" s="662"/>
      <c r="C27" s="236">
        <f>'Result Aggregate'!BR209</f>
        <v>0</v>
      </c>
      <c r="D27" s="236">
        <f>'Result Aggregate'!BS209</f>
        <v>0</v>
      </c>
      <c r="E27" s="236">
        <f>'Result Aggregate'!BT209</f>
        <v>0</v>
      </c>
      <c r="F27" s="236">
        <f>'Result Aggregate'!BU209</f>
        <v>0</v>
      </c>
      <c r="G27" s="236">
        <f>'Result Aggregate'!BV209</f>
        <v>0</v>
      </c>
      <c r="H27" s="236">
        <f>'Result Aggregate'!BW209</f>
        <v>0</v>
      </c>
      <c r="I27" s="236">
        <f>'Result Aggregate'!BX209</f>
        <v>0</v>
      </c>
      <c r="J27" s="236">
        <f>'Result Aggregate'!BY209</f>
        <v>0</v>
      </c>
      <c r="K27" s="236">
        <f>'Result Aggregate'!BZ209</f>
        <v>0</v>
      </c>
      <c r="L27" s="236">
        <f>'Result Aggregate'!CA209</f>
        <v>0</v>
      </c>
      <c r="M27" s="236">
        <f>'Result Aggregate'!CB209</f>
        <v>0</v>
      </c>
      <c r="N27" s="236">
        <f>'Result Aggregate'!CC209</f>
        <v>0</v>
      </c>
      <c r="O27" s="383">
        <f>'Result Aggregate'!CD209</f>
        <v>0</v>
      </c>
      <c r="P27" s="202"/>
    </row>
    <row r="28" spans="1:16" ht="23.1" customHeight="1">
      <c r="A28" s="661" t="s">
        <v>348</v>
      </c>
      <c r="B28" s="662"/>
      <c r="C28" s="236">
        <f>'Result Aggregate'!BR210</f>
        <v>2</v>
      </c>
      <c r="D28" s="236">
        <f>'Result Aggregate'!BS210</f>
        <v>1</v>
      </c>
      <c r="E28" s="236">
        <f>'Result Aggregate'!BT210</f>
        <v>0</v>
      </c>
      <c r="F28" s="236">
        <f>'Result Aggregate'!BU210</f>
        <v>0</v>
      </c>
      <c r="G28" s="236">
        <f>'Result Aggregate'!BV210</f>
        <v>15</v>
      </c>
      <c r="H28" s="236">
        <f>'Result Aggregate'!BW210</f>
        <v>8</v>
      </c>
      <c r="I28" s="236">
        <f>'Result Aggregate'!BX210</f>
        <v>1</v>
      </c>
      <c r="J28" s="236">
        <f>'Result Aggregate'!BY210</f>
        <v>1</v>
      </c>
      <c r="K28" s="236">
        <f>'Result Aggregate'!BZ210</f>
        <v>0</v>
      </c>
      <c r="L28" s="236">
        <f>'Result Aggregate'!CA210</f>
        <v>0</v>
      </c>
      <c r="M28" s="236">
        <f>'Result Aggregate'!CB210</f>
        <v>2</v>
      </c>
      <c r="N28" s="236">
        <f>'Result Aggregate'!CC210</f>
        <v>0</v>
      </c>
      <c r="O28" s="383">
        <f>'Result Aggregate'!CD210</f>
        <v>30</v>
      </c>
      <c r="P28" s="202"/>
    </row>
    <row r="29" spans="1:16" ht="23.1" customHeight="1">
      <c r="A29" s="661" t="s">
        <v>349</v>
      </c>
      <c r="B29" s="662"/>
      <c r="C29" s="236">
        <f>'Result Aggregate'!BR211</f>
        <v>0</v>
      </c>
      <c r="D29" s="236">
        <f>'Result Aggregate'!BS211</f>
        <v>0</v>
      </c>
      <c r="E29" s="236">
        <f>'Result Aggregate'!BT211</f>
        <v>0</v>
      </c>
      <c r="F29" s="236">
        <f>'Result Aggregate'!BU211</f>
        <v>0</v>
      </c>
      <c r="G29" s="236">
        <f>'Result Aggregate'!BV211</f>
        <v>0</v>
      </c>
      <c r="H29" s="236">
        <f>'Result Aggregate'!BW211</f>
        <v>0</v>
      </c>
      <c r="I29" s="236">
        <f>'Result Aggregate'!BX211</f>
        <v>0</v>
      </c>
      <c r="J29" s="236">
        <f>'Result Aggregate'!BY211</f>
        <v>0</v>
      </c>
      <c r="K29" s="236">
        <f>'Result Aggregate'!BZ211</f>
        <v>0</v>
      </c>
      <c r="L29" s="236">
        <f>'Result Aggregate'!CA211</f>
        <v>0</v>
      </c>
      <c r="M29" s="236">
        <f>'Result Aggregate'!CB211</f>
        <v>0</v>
      </c>
      <c r="N29" s="236">
        <f>'Result Aggregate'!CC211</f>
        <v>0</v>
      </c>
      <c r="O29" s="383">
        <f>'Result Aggregate'!CD211</f>
        <v>0</v>
      </c>
      <c r="P29" s="202"/>
    </row>
    <row r="30" spans="1:16" ht="23.1" customHeight="1">
      <c r="A30" s="661" t="s">
        <v>533</v>
      </c>
      <c r="B30" s="662"/>
      <c r="C30" s="236">
        <f>'Result Aggregate'!BR212</f>
        <v>0</v>
      </c>
      <c r="D30" s="236">
        <f>'Result Aggregate'!BS212</f>
        <v>0</v>
      </c>
      <c r="E30" s="236">
        <f>'Result Aggregate'!BT212</f>
        <v>0</v>
      </c>
      <c r="F30" s="236">
        <f>'Result Aggregate'!BU212</f>
        <v>0</v>
      </c>
      <c r="G30" s="236">
        <f>'Result Aggregate'!BV212</f>
        <v>0</v>
      </c>
      <c r="H30" s="236">
        <f>'Result Aggregate'!BW212</f>
        <v>0</v>
      </c>
      <c r="I30" s="236">
        <f>'Result Aggregate'!BX212</f>
        <v>0</v>
      </c>
      <c r="J30" s="236">
        <f>'Result Aggregate'!BY212</f>
        <v>0</v>
      </c>
      <c r="K30" s="236">
        <f>'Result Aggregate'!BZ212</f>
        <v>0</v>
      </c>
      <c r="L30" s="236">
        <f>'Result Aggregate'!CA212</f>
        <v>0</v>
      </c>
      <c r="M30" s="236">
        <f>'Result Aggregate'!CB212</f>
        <v>0</v>
      </c>
      <c r="N30" s="236">
        <f>'Result Aggregate'!CC212</f>
        <v>0</v>
      </c>
      <c r="O30" s="383">
        <f>'Result Aggregate'!CD212</f>
        <v>0</v>
      </c>
      <c r="P30" s="237"/>
    </row>
    <row r="31" spans="1:16" ht="23.1" customHeight="1">
      <c r="A31" s="656" t="s">
        <v>276</v>
      </c>
      <c r="B31" s="657"/>
      <c r="C31" s="236">
        <f>'Result Aggregate'!BR213</f>
        <v>2</v>
      </c>
      <c r="D31" s="236">
        <f>'Result Aggregate'!BS213</f>
        <v>1</v>
      </c>
      <c r="E31" s="236">
        <f>'Result Aggregate'!BT213</f>
        <v>0</v>
      </c>
      <c r="F31" s="236">
        <f>'Result Aggregate'!BU213</f>
        <v>0</v>
      </c>
      <c r="G31" s="236">
        <f>'Result Aggregate'!BV213</f>
        <v>15</v>
      </c>
      <c r="H31" s="236">
        <f>'Result Aggregate'!BW213</f>
        <v>8</v>
      </c>
      <c r="I31" s="236">
        <f>'Result Aggregate'!BX213</f>
        <v>1</v>
      </c>
      <c r="J31" s="236">
        <f>'Result Aggregate'!BY213</f>
        <v>1</v>
      </c>
      <c r="K31" s="236">
        <f>'Result Aggregate'!BZ213</f>
        <v>0</v>
      </c>
      <c r="L31" s="236">
        <f>'Result Aggregate'!CA213</f>
        <v>0</v>
      </c>
      <c r="M31" s="236">
        <f>'Result Aggregate'!CB213</f>
        <v>2</v>
      </c>
      <c r="N31" s="236">
        <f>'Result Aggregate'!CC213</f>
        <v>0</v>
      </c>
      <c r="O31" s="383">
        <f>'Result Aggregate'!CD213</f>
        <v>30</v>
      </c>
      <c r="P31" s="238"/>
    </row>
    <row r="32" spans="1:16" ht="23.1" customHeight="1">
      <c r="A32" s="663" t="s">
        <v>279</v>
      </c>
      <c r="B32" s="664"/>
      <c r="C32" s="236">
        <f>'Result Aggregate'!BR214</f>
        <v>0</v>
      </c>
      <c r="D32" s="236">
        <f>'Result Aggregate'!BS214</f>
        <v>0</v>
      </c>
      <c r="E32" s="236">
        <f>'Result Aggregate'!BT214</f>
        <v>0</v>
      </c>
      <c r="F32" s="236">
        <f>'Result Aggregate'!BU214</f>
        <v>0</v>
      </c>
      <c r="G32" s="236">
        <f>'Result Aggregate'!BV214</f>
        <v>0</v>
      </c>
      <c r="H32" s="236">
        <f>'Result Aggregate'!BW214</f>
        <v>0</v>
      </c>
      <c r="I32" s="236">
        <f>'Result Aggregate'!BX214</f>
        <v>0</v>
      </c>
      <c r="J32" s="236">
        <f>'Result Aggregate'!BY214</f>
        <v>0</v>
      </c>
      <c r="K32" s="236">
        <f>'Result Aggregate'!BZ214</f>
        <v>0</v>
      </c>
      <c r="L32" s="236">
        <f>'Result Aggregate'!CA214</f>
        <v>0</v>
      </c>
      <c r="M32" s="236">
        <f>'Result Aggregate'!CB214</f>
        <v>0</v>
      </c>
      <c r="N32" s="236">
        <f>'Result Aggregate'!CC214</f>
        <v>0</v>
      </c>
      <c r="O32" s="383">
        <f>'Result Aggregate'!CD214</f>
        <v>0</v>
      </c>
      <c r="P32" s="239"/>
    </row>
    <row r="33" spans="1:16" ht="23.1" customHeight="1">
      <c r="A33" s="656" t="s">
        <v>259</v>
      </c>
      <c r="B33" s="657"/>
      <c r="C33" s="236">
        <f>'Result Aggregate'!BR215</f>
        <v>2</v>
      </c>
      <c r="D33" s="236">
        <f>'Result Aggregate'!BS215</f>
        <v>1</v>
      </c>
      <c r="E33" s="236">
        <f>'Result Aggregate'!BT215</f>
        <v>0</v>
      </c>
      <c r="F33" s="236">
        <f>'Result Aggregate'!BU215</f>
        <v>0</v>
      </c>
      <c r="G33" s="236">
        <f>'Result Aggregate'!BV215</f>
        <v>15</v>
      </c>
      <c r="H33" s="236">
        <f>'Result Aggregate'!BW215</f>
        <v>8</v>
      </c>
      <c r="I33" s="236">
        <f>'Result Aggregate'!BX215</f>
        <v>1</v>
      </c>
      <c r="J33" s="236">
        <f>'Result Aggregate'!BY215</f>
        <v>1</v>
      </c>
      <c r="K33" s="236">
        <f>'Result Aggregate'!BZ215</f>
        <v>0</v>
      </c>
      <c r="L33" s="236">
        <f>'Result Aggregate'!CA215</f>
        <v>0</v>
      </c>
      <c r="M33" s="236">
        <f>'Result Aggregate'!CB215</f>
        <v>2</v>
      </c>
      <c r="N33" s="236">
        <f>'Result Aggregate'!CC215</f>
        <v>0</v>
      </c>
      <c r="O33" s="383">
        <f>'Result Aggregate'!CD215</f>
        <v>30</v>
      </c>
      <c r="P33" s="239"/>
    </row>
    <row r="34" spans="1:16" ht="23.1" customHeight="1" thickBot="1">
      <c r="A34" s="665" t="s">
        <v>311</v>
      </c>
      <c r="B34" s="666"/>
      <c r="C34" s="384">
        <f>'Result Aggregate'!BR216</f>
        <v>100</v>
      </c>
      <c r="D34" s="384">
        <f>'Result Aggregate'!BS216</f>
        <v>100</v>
      </c>
      <c r="E34" s="384" t="str">
        <f>'Result Aggregate'!BT216</f>
        <v/>
      </c>
      <c r="F34" s="384" t="str">
        <f>'Result Aggregate'!BU216</f>
        <v/>
      </c>
      <c r="G34" s="384">
        <f>'Result Aggregate'!BV216</f>
        <v>100</v>
      </c>
      <c r="H34" s="384">
        <f>'Result Aggregate'!BW216</f>
        <v>100</v>
      </c>
      <c r="I34" s="384">
        <f>'Result Aggregate'!BX216</f>
        <v>100</v>
      </c>
      <c r="J34" s="384">
        <f>'Result Aggregate'!BY216</f>
        <v>100</v>
      </c>
      <c r="K34" s="384" t="str">
        <f>'Result Aggregate'!BZ216</f>
        <v/>
      </c>
      <c r="L34" s="384" t="str">
        <f>'Result Aggregate'!CA216</f>
        <v/>
      </c>
      <c r="M34" s="384">
        <f>'Result Aggregate'!CB216</f>
        <v>100</v>
      </c>
      <c r="N34" s="384" t="str">
        <f>'Result Aggregate'!CC216</f>
        <v/>
      </c>
      <c r="O34" s="385">
        <f>'Result Aggregate'!CD216</f>
        <v>100</v>
      </c>
      <c r="P34" s="239"/>
    </row>
    <row r="35" spans="1:16" ht="18.600000000000001" thickTop="1">
      <c r="A35" s="202"/>
      <c r="B35" s="202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40"/>
    </row>
    <row r="36" spans="1:16" ht="39" customHeight="1">
      <c r="A36" s="650" t="str">
        <f>CONCATENATE("( ",UPPER('Master sheet'!C14)," )")</f>
        <v>( SURESH KUMAR )</v>
      </c>
      <c r="B36" s="650"/>
      <c r="C36" s="650"/>
      <c r="D36" s="223"/>
      <c r="E36" s="224"/>
      <c r="F36" s="225"/>
      <c r="G36" s="222"/>
      <c r="H36" s="225"/>
      <c r="I36" s="222"/>
      <c r="J36" s="651" t="str">
        <f>CONCATENATE("( ",UPPER('Master sheet'!C12)," )")</f>
        <v>( USHA PALIYA )</v>
      </c>
      <c r="K36" s="651"/>
      <c r="L36" s="651"/>
      <c r="M36" s="651"/>
      <c r="N36" s="651"/>
      <c r="O36" s="651"/>
      <c r="P36" s="202"/>
    </row>
    <row r="37" spans="1:16" ht="21.75" customHeight="1">
      <c r="A37" s="652" t="s">
        <v>285</v>
      </c>
      <c r="B37" s="652"/>
      <c r="C37" s="652"/>
      <c r="D37" s="226"/>
      <c r="E37" s="227"/>
      <c r="F37" s="228"/>
      <c r="G37" s="229"/>
      <c r="H37" s="228"/>
      <c r="I37" s="229"/>
      <c r="J37" s="653" t="s">
        <v>296</v>
      </c>
      <c r="K37" s="653"/>
      <c r="L37" s="653"/>
      <c r="M37" s="653"/>
      <c r="N37" s="653"/>
      <c r="O37" s="653"/>
      <c r="P37" s="202"/>
    </row>
    <row r="38" spans="1:16" ht="18">
      <c r="A38" s="202"/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41"/>
    </row>
    <row r="39" spans="1:16" ht="15.6">
      <c r="A39" s="202"/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42"/>
    </row>
    <row r="40" spans="1:16" ht="25.2">
      <c r="A40" s="202"/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37"/>
    </row>
    <row r="41" spans="1:16" ht="15.6">
      <c r="A41" s="202"/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38"/>
    </row>
    <row r="42" spans="1:16" ht="18">
      <c r="A42" s="202"/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  <c r="P42" s="239"/>
    </row>
    <row r="43" spans="1:16" ht="18">
      <c r="A43" s="202"/>
      <c r="B43" s="202"/>
      <c r="C43" s="202"/>
      <c r="D43" s="202"/>
      <c r="E43" s="202"/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39"/>
    </row>
    <row r="44" spans="1:16" ht="18">
      <c r="A44" s="202"/>
      <c r="B44" s="202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39"/>
    </row>
  </sheetData>
  <sheetProtection password="D498" sheet="1" objects="1" scenarios="1" formatColumns="0" formatRows="0"/>
  <protectedRanges>
    <protectedRange password="DC77" sqref="A17:I18 A36:O36 A37:I37 A19:O26 C27:O34 A1:O16 A27:B34" name="Range1"/>
    <protectedRange password="DC77" sqref="J17:O18 J37:O37" name="Range1_1"/>
  </protectedRanges>
  <mergeCells count="31">
    <mergeCell ref="A37:C37"/>
    <mergeCell ref="J37:O37"/>
    <mergeCell ref="A32:B32"/>
    <mergeCell ref="A33:B33"/>
    <mergeCell ref="A34:B34"/>
    <mergeCell ref="A36:C36"/>
    <mergeCell ref="J36:O36"/>
    <mergeCell ref="A31:B31"/>
    <mergeCell ref="A24:F24"/>
    <mergeCell ref="G24:H24"/>
    <mergeCell ref="I24:K24"/>
    <mergeCell ref="L24:M24"/>
    <mergeCell ref="A26:B26"/>
    <mergeCell ref="A27:B27"/>
    <mergeCell ref="A28:B28"/>
    <mergeCell ref="A29:B29"/>
    <mergeCell ref="A30:B30"/>
    <mergeCell ref="N24:O24"/>
    <mergeCell ref="A25:B25"/>
    <mergeCell ref="A16:C16"/>
    <mergeCell ref="J16:O16"/>
    <mergeCell ref="A17:C17"/>
    <mergeCell ref="J17:O17"/>
    <mergeCell ref="A19:O20"/>
    <mergeCell ref="A22:O23"/>
    <mergeCell ref="A1:O1"/>
    <mergeCell ref="A2:E3"/>
    <mergeCell ref="F2:G3"/>
    <mergeCell ref="H2:I3"/>
    <mergeCell ref="J2:L3"/>
    <mergeCell ref="M2:O3"/>
  </mergeCells>
  <conditionalFormatting sqref="A45:A65199 P45:P65199 B45:O65201 P17:P18 P21:P25">
    <cfRule type="containsText" dxfId="52" priority="22" stopIfTrue="1" operator="containsText" text="G1">
      <formula>NOT(ISERROR(SEARCH("G1",A17)))</formula>
    </cfRule>
    <cfRule type="containsText" dxfId="51" priority="23" stopIfTrue="1" operator="containsText" text="G2">
      <formula>NOT(ISERROR(SEARCH("G2",A17)))</formula>
    </cfRule>
    <cfRule type="containsText" dxfId="50" priority="24" stopIfTrue="1" operator="containsText" text="G1">
      <formula>NOT(ISERROR(SEARCH("G1",A17)))</formula>
    </cfRule>
    <cfRule type="containsText" dxfId="49" priority="25" stopIfTrue="1" operator="containsText" text="S">
      <formula>NOT(ISERROR(SEARCH("S",A17)))</formula>
    </cfRule>
    <cfRule type="containsText" dxfId="48" priority="26" stopIfTrue="1" operator="containsText" text="F">
      <formula>NOT(ISERROR(SEARCH("F",A17)))</formula>
    </cfRule>
  </conditionalFormatting>
  <conditionalFormatting sqref="P30:P44 C25:O34 C7:C13 B5:B15 A4:A16 J17">
    <cfRule type="cellIs" dxfId="47" priority="21" stopIfTrue="1" operator="equal">
      <formula>0</formula>
    </cfRule>
  </conditionalFormatting>
  <conditionalFormatting sqref="P17:P18 P21:P25">
    <cfRule type="containsText" dxfId="46" priority="18" stopIfTrue="1" operator="containsText" text="RA">
      <formula>NOT(ISERROR(SEARCH("RA",P17)))</formula>
    </cfRule>
    <cfRule type="containsText" dxfId="45" priority="19" stopIfTrue="1" operator="containsText" text="ML">
      <formula>NOT(ISERROR(SEARCH("ML",P17)))</formula>
    </cfRule>
    <cfRule type="containsText" dxfId="44" priority="20" stopIfTrue="1" operator="containsText" text="ML">
      <formula>NOT(ISERROR(SEARCH("ML",P17)))</formula>
    </cfRule>
  </conditionalFormatting>
  <conditionalFormatting sqref="P17:P18 P21:P25">
    <cfRule type="containsText" dxfId="43" priority="17" stopIfTrue="1" operator="containsText" text="S">
      <formula>NOT(ISERROR(SEARCH("S",P17)))</formula>
    </cfRule>
  </conditionalFormatting>
  <conditionalFormatting sqref="J17">
    <cfRule type="containsText" dxfId="42" priority="13" stopIfTrue="1" operator="containsText" text="iwjd">
      <formula>NOT(ISERROR(SEARCH("iwjd",J17)))</formula>
    </cfRule>
  </conditionalFormatting>
  <conditionalFormatting sqref="P37">
    <cfRule type="containsText" dxfId="41" priority="8" stopIfTrue="1" operator="containsText" text="G1">
      <formula>NOT(ISERROR(SEARCH("G1",P37)))</formula>
    </cfRule>
    <cfRule type="containsText" dxfId="40" priority="9" stopIfTrue="1" operator="containsText" text="G2">
      <formula>NOT(ISERROR(SEARCH("G2",P37)))</formula>
    </cfRule>
    <cfRule type="containsText" dxfId="39" priority="10" stopIfTrue="1" operator="containsText" text="G1">
      <formula>NOT(ISERROR(SEARCH("G1",P37)))</formula>
    </cfRule>
    <cfRule type="containsText" dxfId="38" priority="11" stopIfTrue="1" operator="containsText" text="S">
      <formula>NOT(ISERROR(SEARCH("S",P37)))</formula>
    </cfRule>
    <cfRule type="containsText" dxfId="37" priority="12" stopIfTrue="1" operator="containsText" text="F">
      <formula>NOT(ISERROR(SEARCH("F",P37)))</formula>
    </cfRule>
  </conditionalFormatting>
  <conditionalFormatting sqref="A36">
    <cfRule type="cellIs" dxfId="36" priority="7" stopIfTrue="1" operator="equal">
      <formula>0</formula>
    </cfRule>
  </conditionalFormatting>
  <conditionalFormatting sqref="P37">
    <cfRule type="containsText" dxfId="35" priority="4" stopIfTrue="1" operator="containsText" text="RA">
      <formula>NOT(ISERROR(SEARCH("RA",P37)))</formula>
    </cfRule>
    <cfRule type="containsText" dxfId="34" priority="5" stopIfTrue="1" operator="containsText" text="ML">
      <formula>NOT(ISERROR(SEARCH("ML",P37)))</formula>
    </cfRule>
    <cfRule type="containsText" dxfId="33" priority="6" stopIfTrue="1" operator="containsText" text="ML">
      <formula>NOT(ISERROR(SEARCH("ML",P37)))</formula>
    </cfRule>
  </conditionalFormatting>
  <conditionalFormatting sqref="P37">
    <cfRule type="containsText" dxfId="32" priority="3" stopIfTrue="1" operator="containsText" text="S">
      <formula>NOT(ISERROR(SEARCH("S",P37)))</formula>
    </cfRule>
  </conditionalFormatting>
  <conditionalFormatting sqref="J37">
    <cfRule type="cellIs" dxfId="31" priority="2" stopIfTrue="1" operator="equal">
      <formula>0</formula>
    </cfRule>
  </conditionalFormatting>
  <conditionalFormatting sqref="J37">
    <cfRule type="containsText" dxfId="30" priority="1" stopIfTrue="1" operator="containsText" text="iwjd">
      <formula>NOT(ISERROR(SEARCH("iwjd",J37)))</formula>
    </cfRule>
  </conditionalFormatting>
  <pageMargins left="0.7" right="0.45" top="0.25" bottom="0.2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E244"/>
  <sheetViews>
    <sheetView showGridLines="0" view="pageBreakPreview" zoomScaleSheetLayoutView="100" workbookViewId="0">
      <selection activeCell="AC8" sqref="AC8"/>
    </sheetView>
  </sheetViews>
  <sheetFormatPr defaultColWidth="9.109375" defaultRowHeight="14.4" zeroHeight="1"/>
  <cols>
    <col min="1" max="1" width="5" style="168" customWidth="1"/>
    <col min="2" max="2" width="5.6640625" style="168" customWidth="1"/>
    <col min="3" max="3" width="5.21875" style="168" customWidth="1"/>
    <col min="4" max="4" width="10" style="168" customWidth="1"/>
    <col min="5" max="5" width="13.77734375" style="168" customWidth="1"/>
    <col min="6" max="6" width="13.33203125" style="168" customWidth="1"/>
    <col min="7" max="7" width="14.44140625" style="168" bestFit="1" customWidth="1"/>
    <col min="8" max="8" width="4.77734375" style="126" customWidth="1"/>
    <col min="9" max="9" width="4.109375" style="126" customWidth="1"/>
    <col min="10" max="10" width="10.44140625" style="168" customWidth="1"/>
    <col min="11" max="11" width="5.6640625" style="168" customWidth="1"/>
    <col min="12" max="12" width="7.88671875" style="168" customWidth="1"/>
    <col min="13" max="14" width="4.88671875" style="168" customWidth="1"/>
    <col min="15" max="20" width="4.109375" style="168" customWidth="1"/>
    <col min="21" max="22" width="4.109375" style="301" customWidth="1"/>
    <col min="23" max="23" width="6.6640625" style="168" customWidth="1"/>
    <col min="24" max="65" width="5.21875" style="168" customWidth="1"/>
    <col min="66" max="67" width="5.21875" style="168" hidden="1" customWidth="1"/>
    <col min="68" max="68" width="5.33203125" style="168" hidden="1" customWidth="1"/>
    <col min="69" max="69" width="19.33203125" style="168" hidden="1" customWidth="1"/>
    <col min="70" max="82" width="6.77734375" style="168" hidden="1" customWidth="1"/>
    <col min="83" max="83" width="9.109375" style="168" hidden="1" customWidth="1"/>
    <col min="84" max="84" width="9.109375" style="168" customWidth="1"/>
    <col min="85" max="16384" width="9.109375" style="168"/>
  </cols>
  <sheetData>
    <row r="1" spans="1:82" ht="36.75" customHeight="1" thickTop="1">
      <c r="A1" s="667" t="str">
        <f>CONCATENATE("विद्यालय का नाम :-","  ",'Master sheet'!C8)</f>
        <v xml:space="preserve">विद्यालय का नाम :-  महात्मा गाँधी राजकीय विद्यालय (अंग्रेजी माध्यम) बर, पाली </v>
      </c>
      <c r="B1" s="667"/>
      <c r="C1" s="667"/>
      <c r="D1" s="667"/>
      <c r="E1" s="667"/>
      <c r="F1" s="667"/>
      <c r="G1" s="667"/>
      <c r="H1" s="667"/>
      <c r="I1" s="667"/>
      <c r="J1" s="667"/>
      <c r="K1" s="667"/>
      <c r="L1" s="667"/>
      <c r="M1" s="667"/>
      <c r="N1" s="720" t="str">
        <f>CONCATENATE("Aggregate result of the class"," - ",'Result Sheet'!E3," &amp; Subject-wise Result")</f>
        <v>Aggregate result of the class - 1 &amp; Subject-wise Result</v>
      </c>
      <c r="O1" s="720"/>
      <c r="P1" s="720"/>
      <c r="Q1" s="720"/>
      <c r="R1" s="720"/>
      <c r="S1" s="720"/>
      <c r="T1" s="720"/>
      <c r="U1" s="720"/>
      <c r="V1" s="720"/>
      <c r="W1" s="720"/>
      <c r="BQ1" s="668" t="s">
        <v>312</v>
      </c>
      <c r="BR1" s="669"/>
      <c r="BS1" s="669"/>
      <c r="BT1" s="669"/>
      <c r="BU1" s="669"/>
      <c r="BV1" s="669"/>
      <c r="BW1" s="669"/>
      <c r="BX1" s="669"/>
      <c r="BY1" s="669"/>
      <c r="BZ1" s="669"/>
      <c r="CA1" s="669"/>
      <c r="CB1" s="669"/>
      <c r="CC1" s="669"/>
      <c r="CD1" s="670"/>
    </row>
    <row r="2" spans="1:82" ht="23.25" customHeight="1">
      <c r="A2" s="718" t="s">
        <v>313</v>
      </c>
      <c r="B2" s="719"/>
      <c r="C2" s="156">
        <f>IF('Result Sheet'!E3="","",'Result Sheet'!E3)</f>
        <v>1</v>
      </c>
      <c r="D2" s="677" t="s">
        <v>314</v>
      </c>
      <c r="E2" s="677" t="s">
        <v>315</v>
      </c>
      <c r="F2" s="677" t="s">
        <v>316</v>
      </c>
      <c r="G2" s="677" t="s">
        <v>317</v>
      </c>
      <c r="H2" s="674" t="s">
        <v>289</v>
      </c>
      <c r="I2" s="675"/>
      <c r="J2" s="319" t="str">
        <f>IF('Result Sheet'!J3="","",'Result Sheet'!J3)</f>
        <v xml:space="preserve"> 2021-2022</v>
      </c>
      <c r="K2" s="685" t="s">
        <v>318</v>
      </c>
      <c r="L2" s="694" t="s">
        <v>327</v>
      </c>
      <c r="M2" s="688" t="s">
        <v>260</v>
      </c>
      <c r="N2" s="721" t="s">
        <v>535</v>
      </c>
      <c r="O2" s="684" t="str">
        <f>'Result Sheet'!L4</f>
        <v xml:space="preserve">हिन्दी </v>
      </c>
      <c r="P2" s="685"/>
      <c r="Q2" s="684" t="str">
        <f>'Result Sheet'!AE4</f>
        <v xml:space="preserve">अंग्रेजी </v>
      </c>
      <c r="R2" s="685"/>
      <c r="S2" s="684" t="str">
        <f>'Result Sheet'!AX4</f>
        <v xml:space="preserve">गणित </v>
      </c>
      <c r="T2" s="685"/>
      <c r="U2" s="684" t="str">
        <f>'Result Sheet'!BQ4</f>
        <v xml:space="preserve">पर्यावरण अध्ययन </v>
      </c>
      <c r="V2" s="685"/>
      <c r="W2" s="676" t="s">
        <v>199</v>
      </c>
      <c r="BQ2" s="671"/>
      <c r="BR2" s="672"/>
      <c r="BS2" s="672"/>
      <c r="BT2" s="672"/>
      <c r="BU2" s="672"/>
      <c r="BV2" s="672"/>
      <c r="BW2" s="672"/>
      <c r="BX2" s="672"/>
      <c r="BY2" s="672"/>
      <c r="BZ2" s="672"/>
      <c r="CA2" s="672"/>
      <c r="CB2" s="672"/>
      <c r="CC2" s="672"/>
      <c r="CD2" s="673"/>
    </row>
    <row r="3" spans="1:82" s="245" customFormat="1" ht="50.25" customHeight="1">
      <c r="A3" s="691" t="s">
        <v>319</v>
      </c>
      <c r="B3" s="691" t="s">
        <v>320</v>
      </c>
      <c r="C3" s="691" t="s">
        <v>321</v>
      </c>
      <c r="D3" s="678"/>
      <c r="E3" s="678"/>
      <c r="F3" s="678"/>
      <c r="G3" s="680"/>
      <c r="H3" s="682" t="s">
        <v>16</v>
      </c>
      <c r="I3" s="682" t="s">
        <v>15</v>
      </c>
      <c r="J3" s="683" t="s">
        <v>322</v>
      </c>
      <c r="K3" s="693"/>
      <c r="L3" s="695"/>
      <c r="M3" s="689"/>
      <c r="N3" s="722"/>
      <c r="O3" s="686"/>
      <c r="P3" s="687"/>
      <c r="Q3" s="686"/>
      <c r="R3" s="687"/>
      <c r="S3" s="686"/>
      <c r="T3" s="687"/>
      <c r="U3" s="686"/>
      <c r="V3" s="687"/>
      <c r="W3" s="676"/>
      <c r="BQ3" s="246" t="str">
        <f>'Result Sheet'!G5</f>
        <v>विद्यार्थी का नाम</v>
      </c>
      <c r="BR3" s="247" t="s">
        <v>299</v>
      </c>
      <c r="BS3" s="247" t="s">
        <v>300</v>
      </c>
      <c r="BT3" s="247" t="s">
        <v>301</v>
      </c>
      <c r="BU3" s="247" t="s">
        <v>302</v>
      </c>
      <c r="BV3" s="247" t="s">
        <v>303</v>
      </c>
      <c r="BW3" s="247" t="s">
        <v>304</v>
      </c>
      <c r="BX3" s="247" t="s">
        <v>305</v>
      </c>
      <c r="BY3" s="247" t="s">
        <v>306</v>
      </c>
      <c r="BZ3" s="247" t="s">
        <v>307</v>
      </c>
      <c r="CA3" s="247" t="s">
        <v>308</v>
      </c>
      <c r="CB3" s="247" t="s">
        <v>309</v>
      </c>
      <c r="CC3" s="247" t="s">
        <v>310</v>
      </c>
      <c r="CD3" s="248" t="s">
        <v>295</v>
      </c>
    </row>
    <row r="4" spans="1:82" s="245" customFormat="1" ht="20.25" customHeight="1">
      <c r="A4" s="692"/>
      <c r="B4" s="692"/>
      <c r="C4" s="692"/>
      <c r="D4" s="679"/>
      <c r="E4" s="679"/>
      <c r="F4" s="679"/>
      <c r="G4" s="681"/>
      <c r="H4" s="682"/>
      <c r="I4" s="682"/>
      <c r="J4" s="683"/>
      <c r="K4" s="687"/>
      <c r="L4" s="696"/>
      <c r="M4" s="690"/>
      <c r="N4" s="723"/>
      <c r="O4" s="249" t="s">
        <v>328</v>
      </c>
      <c r="P4" s="249" t="s">
        <v>329</v>
      </c>
      <c r="Q4" s="249" t="s">
        <v>328</v>
      </c>
      <c r="R4" s="249" t="s">
        <v>329</v>
      </c>
      <c r="S4" s="249" t="s">
        <v>328</v>
      </c>
      <c r="T4" s="249" t="s">
        <v>329</v>
      </c>
      <c r="U4" s="249" t="s">
        <v>328</v>
      </c>
      <c r="V4" s="249" t="s">
        <v>329</v>
      </c>
      <c r="W4" s="250"/>
      <c r="BQ4" s="246"/>
      <c r="BR4" s="251"/>
      <c r="BS4" s="251"/>
      <c r="BT4" s="251"/>
      <c r="BU4" s="251"/>
      <c r="BV4" s="251"/>
      <c r="BW4" s="251"/>
      <c r="BX4" s="251"/>
      <c r="BY4" s="251"/>
      <c r="BZ4" s="251"/>
      <c r="CA4" s="251"/>
      <c r="CB4" s="251"/>
      <c r="CC4" s="251"/>
      <c r="CD4" s="252"/>
    </row>
    <row r="5" spans="1:82" ht="15.9" customHeight="1">
      <c r="A5" s="253">
        <f>IF('[1]Statement of Marks'!A8="","",'[1]Statement of Marks'!A8)</f>
        <v>1</v>
      </c>
      <c r="B5" s="254">
        <f>IF('Result Sheet'!B8="","",'Result Sheet'!B8)</f>
        <v>101</v>
      </c>
      <c r="C5" s="255">
        <f>IF('Result Sheet'!F8="","",'Result Sheet'!F8)</f>
        <v>936</v>
      </c>
      <c r="D5" s="256" t="str">
        <f>IF('Result Sheet'!E8="","",'Result Sheet'!E8)</f>
        <v>28-10-2014</v>
      </c>
      <c r="E5" s="257" t="str">
        <f>IF('Result Sheet'!G8="","",'Result Sheet'!G8)</f>
        <v>AAKIFA BANO</v>
      </c>
      <c r="F5" s="257" t="str">
        <f>IF('Result Sheet'!H8="","",'Result Sheet'!H8)</f>
        <v>SHABBIR MOHAMMAD</v>
      </c>
      <c r="G5" s="257" t="str">
        <f>IF('Result Sheet'!I8="","",'Result Sheet'!I8)</f>
        <v>HEENA KOUSER</v>
      </c>
      <c r="H5" s="258" t="str">
        <f>IF('Result Sheet'!K8="","",'Result Sheet'!K8)</f>
        <v>OBC</v>
      </c>
      <c r="I5" s="258" t="str">
        <f>IF('Result Sheet'!J8="","",'Result Sheet'!J8)</f>
        <v>F</v>
      </c>
      <c r="J5" s="387" t="str">
        <f>IF('Result Sheet'!DL8="","",'Result Sheet'!DL8)</f>
        <v>Promoted</v>
      </c>
      <c r="K5" s="259">
        <f>IF('Result Sheet'!DH8="","",'Result Sheet'!DH8)</f>
        <v>319</v>
      </c>
      <c r="L5" s="260">
        <f>IF('Result Sheet'!DI8="","",'Result Sheet'!DI8)</f>
        <v>53.166666666666664</v>
      </c>
      <c r="M5" s="259" t="str">
        <f>IF('Result Sheet'!DJ8="","",'Result Sheet'!DJ8)</f>
        <v>II</v>
      </c>
      <c r="N5" s="330" t="str">
        <f>IF('Result Sheet'!DO8="","",'Result Sheet'!DO8)</f>
        <v>C</v>
      </c>
      <c r="O5" s="261" t="str">
        <f>IF('Result Sheet'!AC8="","",'Result Sheet'!AC8)</f>
        <v>II</v>
      </c>
      <c r="P5" s="262" t="str">
        <f>IF('Result Sheet'!AD8="","",'Result Sheet'!AD8)</f>
        <v>C</v>
      </c>
      <c r="Q5" s="261" t="str">
        <f>IF('Result Sheet'!AV8="","",'Result Sheet'!AV8)</f>
        <v>I</v>
      </c>
      <c r="R5" s="262" t="str">
        <f>IF('Result Sheet'!AW8="","",'Result Sheet'!AW8)</f>
        <v>C</v>
      </c>
      <c r="S5" s="261" t="str">
        <f>IF('Result Sheet'!BO8="","",'Result Sheet'!BO8)</f>
        <v>III</v>
      </c>
      <c r="T5" s="262" t="str">
        <f>IF('Result Sheet'!BP8="","",'Result Sheet'!BP8)</f>
        <v>D</v>
      </c>
      <c r="U5" s="261" t="str">
        <f>IF('Result Sheet'!CH8="","",'Result Sheet'!CH8)</f>
        <v>II</v>
      </c>
      <c r="V5" s="262" t="str">
        <f>IF('Result Sheet'!CI8="","",'Result Sheet'!CI8)</f>
        <v>C</v>
      </c>
      <c r="W5" s="263">
        <f>IF('Result Sheet'!DN8="","",'Result Sheet'!DN8)</f>
        <v>28</v>
      </c>
      <c r="BQ5" s="264" t="str">
        <f>'Result Sheet'!G8</f>
        <v>AAKIFA BANO</v>
      </c>
      <c r="BR5" s="265" t="str">
        <f>IFERROR(IF(AND(N5="",J5=""),"",IF(AND(H5="SC",I5="M"),N5,"")),"")</f>
        <v/>
      </c>
      <c r="BS5" s="265" t="str">
        <f>IFERROR(IF(AND(N5="",J5=""),"",IF(AND(H5="SC",I5="F"),N5,"")),"")</f>
        <v/>
      </c>
      <c r="BT5" s="265" t="str">
        <f>IFERROR(IF(AND(N5="",J5=""),"",IF(AND(H5="ST",I5="M"),N5,"")),"")</f>
        <v/>
      </c>
      <c r="BU5" s="265" t="str">
        <f>IFERROR(IF(AND(N5="",J5=""),"",IF(AND(H5="ST",I5="F"),N5,"")),"")</f>
        <v/>
      </c>
      <c r="BV5" s="265" t="str">
        <f>IFERROR(IF(AND(N5="",J5=""),"",IF(AND(H5="OBC",I5="M"),N5,"")),"")</f>
        <v/>
      </c>
      <c r="BW5" s="265" t="str">
        <f>IFERROR(IF(AND(N5="",J5=""),"",IF(AND(H5="OBC",I5="F"),N5,"")),"")</f>
        <v>C</v>
      </c>
      <c r="BX5" s="265" t="str">
        <f>IFERROR(IF(AND(N5="",J5=""),"",IF(AND(H5="GEN",I5="M"),N5,"")),"")</f>
        <v/>
      </c>
      <c r="BY5" s="265" t="str">
        <f>IFERROR(IF(AND(N5="",J5=""),"",IF(AND(H5="GEN",I5="F"),N5,"")),"")</f>
        <v/>
      </c>
      <c r="BZ5" s="265" t="str">
        <f>IFERROR(IF(AND(N5="",J5=""),"",IF(AND(H5="MIN",I5="M"),N5,"")),"")</f>
        <v/>
      </c>
      <c r="CA5" s="265" t="str">
        <f>IFERROR(IF(AND(N5="",J5=""),"",IF(AND(H5="MIN",I5="M"),N5,"")),"")</f>
        <v/>
      </c>
      <c r="CB5" s="265" t="str">
        <f>IFERROR(IF(AND(N5="",J5=""),"",IF(AND(H5="SBC",I5="M"),N5,"")),"")</f>
        <v/>
      </c>
      <c r="CC5" s="265" t="str">
        <f>IFERROR(IF(AND(N5="",J5=""),"",IF(AND(H5="SBC",I5="F"),N5,"")),"")</f>
        <v/>
      </c>
      <c r="CD5" s="266"/>
    </row>
    <row r="6" spans="1:82" ht="15.9" customHeight="1">
      <c r="A6" s="253">
        <f>IF('[1]Statement of Marks'!A9="","",'[1]Statement of Marks'!A9)</f>
        <v>2</v>
      </c>
      <c r="B6" s="254">
        <f>IF('Result Sheet'!B9="","",'Result Sheet'!B9)</f>
        <v>102</v>
      </c>
      <c r="C6" s="255">
        <f>IF('Result Sheet'!F9="","",'Result Sheet'!F9)</f>
        <v>944</v>
      </c>
      <c r="D6" s="256">
        <f>IF('Result Sheet'!E9="","",'Result Sheet'!E9)</f>
        <v>42005</v>
      </c>
      <c r="E6" s="257" t="str">
        <f>IF('Result Sheet'!G9="","",'Result Sheet'!G9)</f>
        <v>ANUJ GIRI</v>
      </c>
      <c r="F6" s="257" t="str">
        <f>IF('Result Sheet'!H9="","",'Result Sheet'!H9)</f>
        <v>BHAGWAT GIRI</v>
      </c>
      <c r="G6" s="257" t="str">
        <f>IF('Result Sheet'!I9="","",'Result Sheet'!I9)</f>
        <v>KANTA DEVI</v>
      </c>
      <c r="H6" s="258" t="str">
        <f>IF('Result Sheet'!K9="","",'Result Sheet'!K9)</f>
        <v>OBC</v>
      </c>
      <c r="I6" s="258" t="str">
        <f>IF('Result Sheet'!J9="","",'Result Sheet'!J9)</f>
        <v>M</v>
      </c>
      <c r="J6" s="388" t="str">
        <f>IF('Result Sheet'!DL9="","",'Result Sheet'!DL9)</f>
        <v>Promoted</v>
      </c>
      <c r="K6" s="259">
        <f>IF('Result Sheet'!DH9="","",'Result Sheet'!DH9)</f>
        <v>303</v>
      </c>
      <c r="L6" s="260">
        <f>IF('Result Sheet'!DI9="","",'Result Sheet'!DI9)</f>
        <v>50.5</v>
      </c>
      <c r="M6" s="259" t="str">
        <f>IF('Result Sheet'!DJ9="","",'Result Sheet'!DJ9)</f>
        <v>II</v>
      </c>
      <c r="N6" s="330" t="str">
        <f>IF('Result Sheet'!DO9="","",'Result Sheet'!DO9)</f>
        <v>C</v>
      </c>
      <c r="O6" s="261" t="str">
        <f>IF('Result Sheet'!AC9="","",'Result Sheet'!AC9)</f>
        <v>II</v>
      </c>
      <c r="P6" s="262" t="str">
        <f>IF('Result Sheet'!AD9="","",'Result Sheet'!AD9)</f>
        <v>C</v>
      </c>
      <c r="Q6" s="261" t="str">
        <f>IF('Result Sheet'!AV9="","",'Result Sheet'!AV9)</f>
        <v>II</v>
      </c>
      <c r="R6" s="262" t="str">
        <f>IF('Result Sheet'!AW9="","",'Result Sheet'!AW9)</f>
        <v>C</v>
      </c>
      <c r="S6" s="261" t="str">
        <f>IF('Result Sheet'!BO9="","",'Result Sheet'!BO9)</f>
        <v>III</v>
      </c>
      <c r="T6" s="262" t="str">
        <f>IF('Result Sheet'!BP9="","",'Result Sheet'!BP9)</f>
        <v>D</v>
      </c>
      <c r="U6" s="261" t="str">
        <f>IF('Result Sheet'!CH9="","",'Result Sheet'!CH9)</f>
        <v/>
      </c>
      <c r="V6" s="262" t="str">
        <f>IF('Result Sheet'!CI9="","",'Result Sheet'!CI9)</f>
        <v>D</v>
      </c>
      <c r="W6" s="263">
        <f>IF('Result Sheet'!DN9="","",'Result Sheet'!DN9)</f>
        <v>24</v>
      </c>
      <c r="BQ6" s="264" t="str">
        <f>'Result Sheet'!G9</f>
        <v>ANUJ GIRI</v>
      </c>
      <c r="BR6" s="265" t="str">
        <f t="shared" ref="BR6:BR69" si="0">IFERROR(IF(AND(N6="",J6=""),"",IF(AND(H6="SC",I6="M"),N6,"")),"")</f>
        <v/>
      </c>
      <c r="BS6" s="265" t="str">
        <f t="shared" ref="BS6:BS69" si="1">IFERROR(IF(AND(N6="",J6=""),"",IF(AND(H6="SC",I6="F"),N6,"")),"")</f>
        <v/>
      </c>
      <c r="BT6" s="265" t="str">
        <f t="shared" ref="BT6:BT69" si="2">IFERROR(IF(AND(N6="",J6=""),"",IF(AND(H6="ST",I6="M"),N6,"")),"")</f>
        <v/>
      </c>
      <c r="BU6" s="265" t="str">
        <f t="shared" ref="BU6:BU69" si="3">IFERROR(IF(AND(N6="",J6=""),"",IF(AND(H6="ST",I6="F"),N6,"")),"")</f>
        <v/>
      </c>
      <c r="BV6" s="265" t="str">
        <f t="shared" ref="BV6:BV69" si="4">IFERROR(IF(AND(N6="",J6=""),"",IF(AND(H6="OBC",I6="M"),N6,"")),"")</f>
        <v>C</v>
      </c>
      <c r="BW6" s="265" t="str">
        <f t="shared" ref="BW6:BW69" si="5">IFERROR(IF(AND(N6="",J6=""),"",IF(AND(H6="OBC",I6="F"),N6,"")),"")</f>
        <v/>
      </c>
      <c r="BX6" s="265" t="str">
        <f t="shared" ref="BX6:BX69" si="6">IFERROR(IF(AND(N6="",J6=""),"",IF(AND(H6="GEN",I6="M"),N6,"")),"")</f>
        <v/>
      </c>
      <c r="BY6" s="265" t="str">
        <f t="shared" ref="BY6:BY69" si="7">IFERROR(IF(AND(N6="",J6=""),"",IF(AND(H6="GEN",I6="F"),N6,"")),"")</f>
        <v/>
      </c>
      <c r="BZ6" s="265" t="str">
        <f t="shared" ref="BZ6:BZ69" si="8">IFERROR(IF(AND(N6="",J6=""),"",IF(AND(H6="MIN",I6="M"),N6,"")),"")</f>
        <v/>
      </c>
      <c r="CA6" s="265" t="str">
        <f t="shared" ref="CA6:CA69" si="9">IFERROR(IF(AND(N6="",J6=""),"",IF(AND(H6="MIN",I6="M"),N6,"")),"")</f>
        <v/>
      </c>
      <c r="CB6" s="265" t="str">
        <f t="shared" ref="CB6:CB69" si="10">IFERROR(IF(AND(N6="",J6=""),"",IF(AND(H6="SBC",I6="M"),N6,"")),"")</f>
        <v/>
      </c>
      <c r="CC6" s="265" t="str">
        <f t="shared" ref="CC6:CC69" si="11">IFERROR(IF(AND(N6="",J6=""),"",IF(AND(H6="SBC",I6="F"),N6,"")),"")</f>
        <v/>
      </c>
      <c r="CD6" s="266"/>
    </row>
    <row r="7" spans="1:82" ht="15.9" customHeight="1">
      <c r="A7" s="253">
        <f>IF('[1]Statement of Marks'!A10="","",'[1]Statement of Marks'!A10)</f>
        <v>3</v>
      </c>
      <c r="B7" s="254">
        <f>IF('Result Sheet'!B10="","",'Result Sheet'!B10)</f>
        <v>103</v>
      </c>
      <c r="C7" s="255">
        <f>IF('Result Sheet'!F10="","",'Result Sheet'!F10)</f>
        <v>934</v>
      </c>
      <c r="D7" s="256">
        <f>IF('Result Sheet'!E10="","",'Result Sheet'!E10)</f>
        <v>42348</v>
      </c>
      <c r="E7" s="257" t="str">
        <f>IF('Result Sheet'!G10="","",'Result Sheet'!G10)</f>
        <v>ARMAN HUSSAIN</v>
      </c>
      <c r="F7" s="257" t="str">
        <f>IF('Result Sheet'!H10="","",'Result Sheet'!H10)</f>
        <v>AARIF HUSSAIN</v>
      </c>
      <c r="G7" s="257" t="str">
        <f>IF('Result Sheet'!I10="","",'Result Sheet'!I10)</f>
        <v>SALMA BANO</v>
      </c>
      <c r="H7" s="258" t="str">
        <f>IF('Result Sheet'!K10="","",'Result Sheet'!K10)</f>
        <v>OBC</v>
      </c>
      <c r="I7" s="258" t="str">
        <f>IF('Result Sheet'!J10="","",'Result Sheet'!J10)</f>
        <v>M</v>
      </c>
      <c r="J7" s="388" t="str">
        <f>IF('Result Sheet'!DL10="","",'Result Sheet'!DL10)</f>
        <v>Promoted</v>
      </c>
      <c r="K7" s="259">
        <f>IF('Result Sheet'!DH10="","",'Result Sheet'!DH10)</f>
        <v>334</v>
      </c>
      <c r="L7" s="260">
        <f>IF('Result Sheet'!DI10="","",'Result Sheet'!DI10)</f>
        <v>55.666666666666664</v>
      </c>
      <c r="M7" s="259" t="str">
        <f>IF('Result Sheet'!DJ10="","",'Result Sheet'!DJ10)</f>
        <v>II</v>
      </c>
      <c r="N7" s="330" t="str">
        <f>IF('Result Sheet'!DO10="","",'Result Sheet'!DO10)</f>
        <v>C</v>
      </c>
      <c r="O7" s="261" t="str">
        <f>IF('Result Sheet'!AC10="","",'Result Sheet'!AC10)</f>
        <v>II</v>
      </c>
      <c r="P7" s="262" t="str">
        <f>IF('Result Sheet'!AD10="","",'Result Sheet'!AD10)</f>
        <v>C</v>
      </c>
      <c r="Q7" s="261" t="str">
        <f>IF('Result Sheet'!AV10="","",'Result Sheet'!AV10)</f>
        <v>II</v>
      </c>
      <c r="R7" s="262" t="str">
        <f>IF('Result Sheet'!AW10="","",'Result Sheet'!AW10)</f>
        <v>C</v>
      </c>
      <c r="S7" s="261" t="str">
        <f>IF('Result Sheet'!BO10="","",'Result Sheet'!BO10)</f>
        <v>I</v>
      </c>
      <c r="T7" s="262" t="str">
        <f>IF('Result Sheet'!BP10="","",'Result Sheet'!BP10)</f>
        <v>C</v>
      </c>
      <c r="U7" s="261" t="str">
        <f>IF('Result Sheet'!CH10="","",'Result Sheet'!CH10)</f>
        <v>I</v>
      </c>
      <c r="V7" s="262" t="str">
        <f>IF('Result Sheet'!CI10="","",'Result Sheet'!CI10)</f>
        <v>C</v>
      </c>
      <c r="W7" s="263">
        <f>IF('Result Sheet'!DN10="","",'Result Sheet'!DN10)</f>
        <v>36</v>
      </c>
      <c r="BQ7" s="264" t="str">
        <f>'Result Sheet'!G10</f>
        <v>ARMAN HUSSAIN</v>
      </c>
      <c r="BR7" s="265" t="str">
        <f t="shared" si="0"/>
        <v/>
      </c>
      <c r="BS7" s="265" t="str">
        <f t="shared" si="1"/>
        <v/>
      </c>
      <c r="BT7" s="265" t="str">
        <f t="shared" si="2"/>
        <v/>
      </c>
      <c r="BU7" s="265" t="str">
        <f t="shared" si="3"/>
        <v/>
      </c>
      <c r="BV7" s="265" t="str">
        <f t="shared" si="4"/>
        <v>C</v>
      </c>
      <c r="BW7" s="265" t="str">
        <f t="shared" si="5"/>
        <v/>
      </c>
      <c r="BX7" s="265" t="str">
        <f t="shared" si="6"/>
        <v/>
      </c>
      <c r="BY7" s="265" t="str">
        <f t="shared" si="7"/>
        <v/>
      </c>
      <c r="BZ7" s="265" t="str">
        <f t="shared" si="8"/>
        <v/>
      </c>
      <c r="CA7" s="265" t="str">
        <f t="shared" si="9"/>
        <v/>
      </c>
      <c r="CB7" s="265" t="str">
        <f t="shared" si="10"/>
        <v/>
      </c>
      <c r="CC7" s="265" t="str">
        <f t="shared" si="11"/>
        <v/>
      </c>
      <c r="CD7" s="266"/>
    </row>
    <row r="8" spans="1:82" ht="15.9" customHeight="1">
      <c r="A8" s="253">
        <f>IF('[1]Statement of Marks'!A11="","",'[1]Statement of Marks'!A11)</f>
        <v>4</v>
      </c>
      <c r="B8" s="254">
        <f>IF('Result Sheet'!B11="","",'Result Sheet'!B11)</f>
        <v>104</v>
      </c>
      <c r="C8" s="255">
        <f>IF('Result Sheet'!F11="","",'Result Sheet'!F11)</f>
        <v>926</v>
      </c>
      <c r="D8" s="256">
        <f>IF('Result Sheet'!E11="","",'Result Sheet'!E11)</f>
        <v>42491</v>
      </c>
      <c r="E8" s="257" t="str">
        <f>IF('Result Sheet'!G11="","",'Result Sheet'!G11)</f>
        <v>ARMAN SHAH</v>
      </c>
      <c r="F8" s="257" t="str">
        <f>IF('Result Sheet'!H11="","",'Result Sheet'!H11)</f>
        <v>JAKIR SHAH</v>
      </c>
      <c r="G8" s="257" t="str">
        <f>IF('Result Sheet'!I11="","",'Result Sheet'!I11)</f>
        <v>HEENA BANU</v>
      </c>
      <c r="H8" s="258" t="str">
        <f>IF('Result Sheet'!K11="","",'Result Sheet'!K11)</f>
        <v>OBC</v>
      </c>
      <c r="I8" s="258" t="str">
        <f>IF('Result Sheet'!J11="","",'Result Sheet'!J11)</f>
        <v>M</v>
      </c>
      <c r="J8" s="388" t="str">
        <f>IF('Result Sheet'!DL11="","",'Result Sheet'!DL11)</f>
        <v>Promoted</v>
      </c>
      <c r="K8" s="259">
        <f>IF('Result Sheet'!DH11="","",'Result Sheet'!DH11)</f>
        <v>323</v>
      </c>
      <c r="L8" s="260">
        <f>IF('Result Sheet'!DI11="","",'Result Sheet'!DI11)</f>
        <v>53.833333333333336</v>
      </c>
      <c r="M8" s="259" t="str">
        <f>IF('Result Sheet'!DJ11="","",'Result Sheet'!DJ11)</f>
        <v>II</v>
      </c>
      <c r="N8" s="330" t="str">
        <f>IF('Result Sheet'!DO11="","",'Result Sheet'!DO11)</f>
        <v>C</v>
      </c>
      <c r="O8" s="261" t="str">
        <f>IF('Result Sheet'!AC11="","",'Result Sheet'!AC11)</f>
        <v>II</v>
      </c>
      <c r="P8" s="262" t="str">
        <f>IF('Result Sheet'!AD11="","",'Result Sheet'!AD11)</f>
        <v>C</v>
      </c>
      <c r="Q8" s="261" t="str">
        <f>IF('Result Sheet'!AV11="","",'Result Sheet'!AV11)</f>
        <v>III</v>
      </c>
      <c r="R8" s="262" t="str">
        <f>IF('Result Sheet'!AW11="","",'Result Sheet'!AW11)</f>
        <v>D</v>
      </c>
      <c r="S8" s="261" t="str">
        <f>IF('Result Sheet'!BO11="","",'Result Sheet'!BO11)</f>
        <v>I</v>
      </c>
      <c r="T8" s="262" t="str">
        <f>IF('Result Sheet'!BP11="","",'Result Sheet'!BP11)</f>
        <v>C</v>
      </c>
      <c r="U8" s="261" t="str">
        <f>IF('Result Sheet'!CH11="","",'Result Sheet'!CH11)</f>
        <v>I</v>
      </c>
      <c r="V8" s="262" t="str">
        <f>IF('Result Sheet'!CI11="","",'Result Sheet'!CI11)</f>
        <v>C</v>
      </c>
      <c r="W8" s="263">
        <f>IF('Result Sheet'!DN11="","",'Result Sheet'!DN11)</f>
        <v>36</v>
      </c>
      <c r="BQ8" s="264" t="str">
        <f>'Result Sheet'!G11</f>
        <v>ARMAN SHAH</v>
      </c>
      <c r="BR8" s="265" t="str">
        <f t="shared" si="0"/>
        <v/>
      </c>
      <c r="BS8" s="265" t="str">
        <f t="shared" si="1"/>
        <v/>
      </c>
      <c r="BT8" s="265" t="str">
        <f t="shared" si="2"/>
        <v/>
      </c>
      <c r="BU8" s="265" t="str">
        <f t="shared" si="3"/>
        <v/>
      </c>
      <c r="BV8" s="265" t="str">
        <f t="shared" si="4"/>
        <v>C</v>
      </c>
      <c r="BW8" s="265" t="str">
        <f t="shared" si="5"/>
        <v/>
      </c>
      <c r="BX8" s="265" t="str">
        <f t="shared" si="6"/>
        <v/>
      </c>
      <c r="BY8" s="265" t="str">
        <f t="shared" si="7"/>
        <v/>
      </c>
      <c r="BZ8" s="265" t="str">
        <f t="shared" si="8"/>
        <v/>
      </c>
      <c r="CA8" s="265" t="str">
        <f t="shared" si="9"/>
        <v/>
      </c>
      <c r="CB8" s="265" t="str">
        <f t="shared" si="10"/>
        <v/>
      </c>
      <c r="CC8" s="265" t="str">
        <f t="shared" si="11"/>
        <v/>
      </c>
      <c r="CD8" s="266"/>
    </row>
    <row r="9" spans="1:82" ht="15.9" customHeight="1">
      <c r="A9" s="253">
        <f>IF('[1]Statement of Marks'!A12="","",'[1]Statement of Marks'!A12)</f>
        <v>5</v>
      </c>
      <c r="B9" s="254">
        <f>IF('Result Sheet'!B12="","",'Result Sheet'!B12)</f>
        <v>105</v>
      </c>
      <c r="C9" s="255">
        <f>IF('Result Sheet'!F12="","",'Result Sheet'!F12)</f>
        <v>951</v>
      </c>
      <c r="D9" s="256" t="str">
        <f>IF('Result Sheet'!E12="","",'Result Sheet'!E12)</f>
        <v>25-08-2015</v>
      </c>
      <c r="E9" s="257" t="str">
        <f>IF('Result Sheet'!G12="","",'Result Sheet'!G12)</f>
        <v>BHAVYANSH SINGH CHOUHAN</v>
      </c>
      <c r="F9" s="257" t="str">
        <f>IF('Result Sheet'!H12="","",'Result Sheet'!H12)</f>
        <v>AJIT SINGH</v>
      </c>
      <c r="G9" s="257" t="str">
        <f>IF('Result Sheet'!I12="","",'Result Sheet'!I12)</f>
        <v>MEENA</v>
      </c>
      <c r="H9" s="258" t="str">
        <f>IF('Result Sheet'!K12="","",'Result Sheet'!K12)</f>
        <v>OBC</v>
      </c>
      <c r="I9" s="258" t="str">
        <f>IF('Result Sheet'!J12="","",'Result Sheet'!J12)</f>
        <v>M</v>
      </c>
      <c r="J9" s="388" t="str">
        <f>IF('Result Sheet'!DL12="","",'Result Sheet'!DL12)</f>
        <v>Promoted</v>
      </c>
      <c r="K9" s="259">
        <f>IF('Result Sheet'!DH12="","",'Result Sheet'!DH12)</f>
        <v>301</v>
      </c>
      <c r="L9" s="260">
        <f>IF('Result Sheet'!DI12="","",'Result Sheet'!DI12)</f>
        <v>50.166666666666664</v>
      </c>
      <c r="M9" s="259" t="str">
        <f>IF('Result Sheet'!DJ12="","",'Result Sheet'!DJ12)</f>
        <v>II</v>
      </c>
      <c r="N9" s="330" t="str">
        <f>IF('Result Sheet'!DO12="","",'Result Sheet'!DO12)</f>
        <v>C</v>
      </c>
      <c r="O9" s="261" t="str">
        <f>IF('Result Sheet'!AC12="","",'Result Sheet'!AC12)</f>
        <v>II</v>
      </c>
      <c r="P9" s="262" t="str">
        <f>IF('Result Sheet'!AD12="","",'Result Sheet'!AD12)</f>
        <v>C</v>
      </c>
      <c r="Q9" s="261" t="str">
        <f>IF('Result Sheet'!AV12="","",'Result Sheet'!AV12)</f>
        <v>II</v>
      </c>
      <c r="R9" s="262" t="str">
        <f>IF('Result Sheet'!AW12="","",'Result Sheet'!AW12)</f>
        <v>D</v>
      </c>
      <c r="S9" s="261" t="str">
        <f>IF('Result Sheet'!BO12="","",'Result Sheet'!BO12)</f>
        <v>I</v>
      </c>
      <c r="T9" s="262" t="str">
        <f>IF('Result Sheet'!BP12="","",'Result Sheet'!BP12)</f>
        <v>C</v>
      </c>
      <c r="U9" s="261" t="str">
        <f>IF('Result Sheet'!CH12="","",'Result Sheet'!CH12)</f>
        <v>I</v>
      </c>
      <c r="V9" s="262" t="str">
        <f>IF('Result Sheet'!CI12="","",'Result Sheet'!CI12)</f>
        <v>C</v>
      </c>
      <c r="W9" s="263">
        <f>IF('Result Sheet'!DN12="","",'Result Sheet'!DN12)</f>
        <v>0</v>
      </c>
      <c r="BQ9" s="264" t="str">
        <f>'Result Sheet'!G12</f>
        <v>BHAVYANSH SINGH CHOUHAN</v>
      </c>
      <c r="BR9" s="265" t="str">
        <f t="shared" si="0"/>
        <v/>
      </c>
      <c r="BS9" s="265" t="str">
        <f t="shared" si="1"/>
        <v/>
      </c>
      <c r="BT9" s="265" t="str">
        <f t="shared" si="2"/>
        <v/>
      </c>
      <c r="BU9" s="265" t="str">
        <f t="shared" si="3"/>
        <v/>
      </c>
      <c r="BV9" s="265" t="str">
        <f t="shared" si="4"/>
        <v>C</v>
      </c>
      <c r="BW9" s="265" t="str">
        <f t="shared" si="5"/>
        <v/>
      </c>
      <c r="BX9" s="265" t="str">
        <f t="shared" si="6"/>
        <v/>
      </c>
      <c r="BY9" s="265" t="str">
        <f t="shared" si="7"/>
        <v/>
      </c>
      <c r="BZ9" s="265" t="str">
        <f t="shared" si="8"/>
        <v/>
      </c>
      <c r="CA9" s="265" t="str">
        <f t="shared" si="9"/>
        <v/>
      </c>
      <c r="CB9" s="265" t="str">
        <f t="shared" si="10"/>
        <v/>
      </c>
      <c r="CC9" s="265" t="str">
        <f t="shared" si="11"/>
        <v/>
      </c>
      <c r="CD9" s="266"/>
    </row>
    <row r="10" spans="1:82" ht="15.9" customHeight="1">
      <c r="A10" s="253">
        <f>IF('[1]Statement of Marks'!A13="","",'[1]Statement of Marks'!A13)</f>
        <v>6</v>
      </c>
      <c r="B10" s="254">
        <f>IF('Result Sheet'!B13="","",'Result Sheet'!B13)</f>
        <v>106</v>
      </c>
      <c r="C10" s="255">
        <f>IF('Result Sheet'!F13="","",'Result Sheet'!F13)</f>
        <v>939</v>
      </c>
      <c r="D10" s="256" t="str">
        <f>IF('Result Sheet'!E13="","",'Result Sheet'!E13)</f>
        <v>16-06-2014</v>
      </c>
      <c r="E10" s="257" t="str">
        <f>IF('Result Sheet'!G13="","",'Result Sheet'!G13)</f>
        <v>BHUMIKA BAGRI</v>
      </c>
      <c r="F10" s="257" t="str">
        <f>IF('Result Sheet'!H13="","",'Result Sheet'!H13)</f>
        <v>MUKESH BAGRI</v>
      </c>
      <c r="G10" s="257" t="str">
        <f>IF('Result Sheet'!I13="","",'Result Sheet'!I13)</f>
        <v>SEEMA BAGRI</v>
      </c>
      <c r="H10" s="258" t="str">
        <f>IF('Result Sheet'!K13="","",'Result Sheet'!K13)</f>
        <v>OBC</v>
      </c>
      <c r="I10" s="258" t="str">
        <f>IF('Result Sheet'!J13="","",'Result Sheet'!J13)</f>
        <v>F</v>
      </c>
      <c r="J10" s="388" t="str">
        <f>IF('Result Sheet'!DL13="","",'Result Sheet'!DL13)</f>
        <v>Promoted</v>
      </c>
      <c r="K10" s="259">
        <f>IF('Result Sheet'!DH13="","",'Result Sheet'!DH13)</f>
        <v>330</v>
      </c>
      <c r="L10" s="260">
        <f>IF('Result Sheet'!DI13="","",'Result Sheet'!DI13)</f>
        <v>55</v>
      </c>
      <c r="M10" s="259" t="str">
        <f>IF('Result Sheet'!DJ13="","",'Result Sheet'!DJ13)</f>
        <v>II</v>
      </c>
      <c r="N10" s="330" t="str">
        <f>IF('Result Sheet'!DO13="","",'Result Sheet'!DO13)</f>
        <v>C</v>
      </c>
      <c r="O10" s="261" t="str">
        <f>IF('Result Sheet'!AC13="","",'Result Sheet'!AC13)</f>
        <v>II</v>
      </c>
      <c r="P10" s="262" t="str">
        <f>IF('Result Sheet'!AD13="","",'Result Sheet'!AD13)</f>
        <v>C</v>
      </c>
      <c r="Q10" s="261" t="str">
        <f>IF('Result Sheet'!AV13="","",'Result Sheet'!AV13)</f>
        <v>II</v>
      </c>
      <c r="R10" s="262" t="str">
        <f>IF('Result Sheet'!AW13="","",'Result Sheet'!AW13)</f>
        <v>C</v>
      </c>
      <c r="S10" s="261" t="str">
        <f>IF('Result Sheet'!BO13="","",'Result Sheet'!BO13)</f>
        <v>I</v>
      </c>
      <c r="T10" s="262" t="str">
        <f>IF('Result Sheet'!BP13="","",'Result Sheet'!BP13)</f>
        <v>C</v>
      </c>
      <c r="U10" s="261" t="str">
        <f>IF('Result Sheet'!CH13="","",'Result Sheet'!CH13)</f>
        <v>I</v>
      </c>
      <c r="V10" s="262" t="str">
        <f>IF('Result Sheet'!CI13="","",'Result Sheet'!CI13)</f>
        <v>C</v>
      </c>
      <c r="W10" s="263">
        <f>IF('Result Sheet'!DN13="","",'Result Sheet'!DN13)</f>
        <v>26</v>
      </c>
      <c r="X10" s="267"/>
      <c r="Y10" s="267"/>
      <c r="Z10" s="267"/>
      <c r="AA10" s="267"/>
      <c r="AB10" s="267"/>
      <c r="AC10" s="267"/>
      <c r="AD10" s="267"/>
      <c r="AE10" s="267"/>
      <c r="AF10" s="267"/>
      <c r="AG10" s="267"/>
      <c r="AH10" s="267"/>
      <c r="AI10" s="267"/>
      <c r="AJ10" s="267"/>
      <c r="AK10" s="267"/>
      <c r="AL10" s="267"/>
      <c r="AM10" s="267"/>
      <c r="AN10" s="267"/>
      <c r="AO10" s="267"/>
      <c r="AP10" s="267"/>
      <c r="AQ10" s="267"/>
      <c r="AR10" s="267"/>
      <c r="AS10" s="267"/>
      <c r="AT10" s="267"/>
      <c r="AU10" s="267"/>
      <c r="AV10" s="267"/>
      <c r="AW10" s="267"/>
      <c r="AX10" s="267"/>
      <c r="AY10" s="267"/>
      <c r="AZ10" s="267"/>
      <c r="BA10" s="267"/>
      <c r="BB10" s="267"/>
      <c r="BC10" s="267"/>
      <c r="BD10" s="267"/>
      <c r="BE10" s="267"/>
      <c r="BF10" s="267"/>
      <c r="BG10" s="267"/>
      <c r="BH10" s="267"/>
      <c r="BI10" s="267"/>
      <c r="BJ10" s="267"/>
      <c r="BK10" s="267"/>
      <c r="BL10" s="267"/>
      <c r="BM10" s="267"/>
      <c r="BN10" s="267"/>
      <c r="BO10" s="267"/>
      <c r="BQ10" s="264" t="str">
        <f>'Result Sheet'!G13</f>
        <v>BHUMIKA BAGRI</v>
      </c>
      <c r="BR10" s="265" t="str">
        <f t="shared" si="0"/>
        <v/>
      </c>
      <c r="BS10" s="265" t="str">
        <f t="shared" si="1"/>
        <v/>
      </c>
      <c r="BT10" s="265" t="str">
        <f t="shared" si="2"/>
        <v/>
      </c>
      <c r="BU10" s="265" t="str">
        <f t="shared" si="3"/>
        <v/>
      </c>
      <c r="BV10" s="265" t="str">
        <f t="shared" si="4"/>
        <v/>
      </c>
      <c r="BW10" s="265" t="str">
        <f t="shared" si="5"/>
        <v>C</v>
      </c>
      <c r="BX10" s="265" t="str">
        <f t="shared" si="6"/>
        <v/>
      </c>
      <c r="BY10" s="265" t="str">
        <f t="shared" si="7"/>
        <v/>
      </c>
      <c r="BZ10" s="265" t="str">
        <f t="shared" si="8"/>
        <v/>
      </c>
      <c r="CA10" s="265" t="str">
        <f t="shared" si="9"/>
        <v/>
      </c>
      <c r="CB10" s="265" t="str">
        <f t="shared" si="10"/>
        <v/>
      </c>
      <c r="CC10" s="265" t="str">
        <f t="shared" si="11"/>
        <v/>
      </c>
      <c r="CD10" s="266"/>
    </row>
    <row r="11" spans="1:82" ht="15.9" customHeight="1">
      <c r="A11" s="253">
        <f>IF('[1]Statement of Marks'!A14="","",'[1]Statement of Marks'!A14)</f>
        <v>7</v>
      </c>
      <c r="B11" s="254">
        <f>IF('Result Sheet'!B14="","",'Result Sheet'!B14)</f>
        <v>108</v>
      </c>
      <c r="C11" s="255">
        <f>IF('Result Sheet'!F14="","",'Result Sheet'!F14)</f>
        <v>942</v>
      </c>
      <c r="D11" s="256" t="str">
        <f>IF('Result Sheet'!E14="","",'Result Sheet'!E14)</f>
        <v>28-09-2015</v>
      </c>
      <c r="E11" s="257" t="str">
        <f>IF('Result Sheet'!G14="","",'Result Sheet'!G14)</f>
        <v>DAKSH PRAJAPAT</v>
      </c>
      <c r="F11" s="257" t="str">
        <f>IF('Result Sheet'!H14="","",'Result Sheet'!H14)</f>
        <v>PRAKASH PRAJAPAT</v>
      </c>
      <c r="G11" s="257" t="str">
        <f>IF('Result Sheet'!I14="","",'Result Sheet'!I14)</f>
        <v>REKHA PRAJAPATI</v>
      </c>
      <c r="H11" s="258" t="str">
        <f>IF('Result Sheet'!K14="","",'Result Sheet'!K14)</f>
        <v>OBC</v>
      </c>
      <c r="I11" s="258" t="str">
        <f>IF('Result Sheet'!J14="","",'Result Sheet'!J14)</f>
        <v>M</v>
      </c>
      <c r="J11" s="388" t="str">
        <f>IF('Result Sheet'!DL14="","",'Result Sheet'!DL14)</f>
        <v>Promoted</v>
      </c>
      <c r="K11" s="259">
        <f>IF('Result Sheet'!DH14="","",'Result Sheet'!DH14)</f>
        <v>347</v>
      </c>
      <c r="L11" s="260">
        <f>IF('Result Sheet'!DI14="","",'Result Sheet'!DI14)</f>
        <v>57.833333333333336</v>
      </c>
      <c r="M11" s="259" t="str">
        <f>IF('Result Sheet'!DJ14="","",'Result Sheet'!DJ14)</f>
        <v>II</v>
      </c>
      <c r="N11" s="330" t="str">
        <f>IF('Result Sheet'!DO14="","",'Result Sheet'!DO14)</f>
        <v>C</v>
      </c>
      <c r="O11" s="261" t="str">
        <f>IF('Result Sheet'!AC14="","",'Result Sheet'!AC14)</f>
        <v>II</v>
      </c>
      <c r="P11" s="262" t="str">
        <f>IF('Result Sheet'!AD14="","",'Result Sheet'!AD14)</f>
        <v>C</v>
      </c>
      <c r="Q11" s="261" t="str">
        <f>IF('Result Sheet'!AV14="","",'Result Sheet'!AV14)</f>
        <v>II</v>
      </c>
      <c r="R11" s="262" t="str">
        <f>IF('Result Sheet'!AW14="","",'Result Sheet'!AW14)</f>
        <v>C</v>
      </c>
      <c r="S11" s="261" t="str">
        <f>IF('Result Sheet'!BO14="","",'Result Sheet'!BO14)</f>
        <v>I</v>
      </c>
      <c r="T11" s="262" t="str">
        <f>IF('Result Sheet'!BP14="","",'Result Sheet'!BP14)</f>
        <v>C</v>
      </c>
      <c r="U11" s="261" t="str">
        <f>IF('Result Sheet'!CH14="","",'Result Sheet'!CH14)</f>
        <v>I</v>
      </c>
      <c r="V11" s="262" t="str">
        <f>IF('Result Sheet'!CI14="","",'Result Sheet'!CI14)</f>
        <v>C</v>
      </c>
      <c r="W11" s="263">
        <f>IF('Result Sheet'!DN14="","",'Result Sheet'!DN14)</f>
        <v>36</v>
      </c>
      <c r="BQ11" s="264" t="str">
        <f>'Result Sheet'!G14</f>
        <v>DAKSH PRAJAPAT</v>
      </c>
      <c r="BR11" s="265" t="str">
        <f t="shared" si="0"/>
        <v/>
      </c>
      <c r="BS11" s="265" t="str">
        <f t="shared" si="1"/>
        <v/>
      </c>
      <c r="BT11" s="265" t="str">
        <f t="shared" si="2"/>
        <v/>
      </c>
      <c r="BU11" s="265" t="str">
        <f t="shared" si="3"/>
        <v/>
      </c>
      <c r="BV11" s="265" t="str">
        <f t="shared" si="4"/>
        <v>C</v>
      </c>
      <c r="BW11" s="265" t="str">
        <f t="shared" si="5"/>
        <v/>
      </c>
      <c r="BX11" s="265" t="str">
        <f t="shared" si="6"/>
        <v/>
      </c>
      <c r="BY11" s="265" t="str">
        <f t="shared" si="7"/>
        <v/>
      </c>
      <c r="BZ11" s="265" t="str">
        <f t="shared" si="8"/>
        <v/>
      </c>
      <c r="CA11" s="265" t="str">
        <f t="shared" si="9"/>
        <v/>
      </c>
      <c r="CB11" s="265" t="str">
        <f t="shared" si="10"/>
        <v/>
      </c>
      <c r="CC11" s="265" t="str">
        <f t="shared" si="11"/>
        <v/>
      </c>
      <c r="CD11" s="266"/>
    </row>
    <row r="12" spans="1:82" ht="15.9" customHeight="1">
      <c r="A12" s="253">
        <f>IF('[1]Statement of Marks'!A15="","",'[1]Statement of Marks'!A15)</f>
        <v>8</v>
      </c>
      <c r="B12" s="254">
        <f>IF('Result Sheet'!B15="","",'Result Sheet'!B15)</f>
        <v>109</v>
      </c>
      <c r="C12" s="255">
        <f>IF('Result Sheet'!F15="","",'Result Sheet'!F15)</f>
        <v>925</v>
      </c>
      <c r="D12" s="256" t="str">
        <f>IF('Result Sheet'!E15="","",'Result Sheet'!E15)</f>
        <v>26-10-2015</v>
      </c>
      <c r="E12" s="257" t="str">
        <f>IF('Result Sheet'!G15="","",'Result Sheet'!G15)</f>
        <v>DIVYA BAGRI</v>
      </c>
      <c r="F12" s="257" t="str">
        <f>IF('Result Sheet'!H15="","",'Result Sheet'!H15)</f>
        <v>MUKESH</v>
      </c>
      <c r="G12" s="257" t="str">
        <f>IF('Result Sheet'!I15="","",'Result Sheet'!I15)</f>
        <v>SEEMA</v>
      </c>
      <c r="H12" s="258" t="str">
        <f>IF('Result Sheet'!K15="","",'Result Sheet'!K15)</f>
        <v>OBC</v>
      </c>
      <c r="I12" s="258" t="str">
        <f>IF('Result Sheet'!J15="","",'Result Sheet'!J15)</f>
        <v>F</v>
      </c>
      <c r="J12" s="388" t="str">
        <f>IF('Result Sheet'!DL15="","",'Result Sheet'!DL15)</f>
        <v>Promoted</v>
      </c>
      <c r="K12" s="259">
        <f>IF('Result Sheet'!DH15="","",'Result Sheet'!DH15)</f>
        <v>342</v>
      </c>
      <c r="L12" s="260">
        <f>IF('Result Sheet'!DI15="","",'Result Sheet'!DI15)</f>
        <v>57</v>
      </c>
      <c r="M12" s="259" t="str">
        <f>IF('Result Sheet'!DJ15="","",'Result Sheet'!DJ15)</f>
        <v>II</v>
      </c>
      <c r="N12" s="330" t="str">
        <f>IF('Result Sheet'!DO15="","",'Result Sheet'!DO15)</f>
        <v>C</v>
      </c>
      <c r="O12" s="261" t="str">
        <f>IF('Result Sheet'!AC15="","",'Result Sheet'!AC15)</f>
        <v>II</v>
      </c>
      <c r="P12" s="262" t="str">
        <f>IF('Result Sheet'!AD15="","",'Result Sheet'!AD15)</f>
        <v>C</v>
      </c>
      <c r="Q12" s="261" t="str">
        <f>IF('Result Sheet'!AV15="","",'Result Sheet'!AV15)</f>
        <v>II</v>
      </c>
      <c r="R12" s="262" t="str">
        <f>IF('Result Sheet'!AW15="","",'Result Sheet'!AW15)</f>
        <v>C</v>
      </c>
      <c r="S12" s="261" t="str">
        <f>IF('Result Sheet'!BO15="","",'Result Sheet'!BO15)</f>
        <v>I</v>
      </c>
      <c r="T12" s="262" t="str">
        <f>IF('Result Sheet'!BP15="","",'Result Sheet'!BP15)</f>
        <v>C</v>
      </c>
      <c r="U12" s="261" t="str">
        <f>IF('Result Sheet'!CH15="","",'Result Sheet'!CH15)</f>
        <v>I</v>
      </c>
      <c r="V12" s="262" t="str">
        <f>IF('Result Sheet'!CI15="","",'Result Sheet'!CI15)</f>
        <v>C</v>
      </c>
      <c r="W12" s="263">
        <f>IF('Result Sheet'!DN15="","",'Result Sheet'!DN15)</f>
        <v>28</v>
      </c>
      <c r="BQ12" s="264" t="str">
        <f>'Result Sheet'!G15</f>
        <v>DIVYA BAGRI</v>
      </c>
      <c r="BR12" s="265" t="str">
        <f t="shared" si="0"/>
        <v/>
      </c>
      <c r="BS12" s="265" t="str">
        <f t="shared" si="1"/>
        <v/>
      </c>
      <c r="BT12" s="265" t="str">
        <f t="shared" si="2"/>
        <v/>
      </c>
      <c r="BU12" s="265" t="str">
        <f t="shared" si="3"/>
        <v/>
      </c>
      <c r="BV12" s="265" t="str">
        <f t="shared" si="4"/>
        <v/>
      </c>
      <c r="BW12" s="265" t="str">
        <f t="shared" si="5"/>
        <v>C</v>
      </c>
      <c r="BX12" s="265" t="str">
        <f t="shared" si="6"/>
        <v/>
      </c>
      <c r="BY12" s="265" t="str">
        <f t="shared" si="7"/>
        <v/>
      </c>
      <c r="BZ12" s="265" t="str">
        <f t="shared" si="8"/>
        <v/>
      </c>
      <c r="CA12" s="265" t="str">
        <f t="shared" si="9"/>
        <v/>
      </c>
      <c r="CB12" s="265" t="str">
        <f t="shared" si="10"/>
        <v/>
      </c>
      <c r="CC12" s="265" t="str">
        <f t="shared" si="11"/>
        <v/>
      </c>
      <c r="CD12" s="266"/>
    </row>
    <row r="13" spans="1:82" ht="15.9" customHeight="1">
      <c r="A13" s="253">
        <f>IF('[1]Statement of Marks'!A16="","",'[1]Statement of Marks'!A16)</f>
        <v>9</v>
      </c>
      <c r="B13" s="254">
        <f>IF('Result Sheet'!B16="","",'Result Sheet'!B16)</f>
        <v>110</v>
      </c>
      <c r="C13" s="255">
        <f>IF('Result Sheet'!F16="","",'Result Sheet'!F16)</f>
        <v>952</v>
      </c>
      <c r="D13" s="256">
        <f>IF('Result Sheet'!E16="","",'Result Sheet'!E16)</f>
        <v>42047</v>
      </c>
      <c r="E13" s="257" t="str">
        <f>IF('Result Sheet'!G16="","",'Result Sheet'!G16)</f>
        <v>DUSHYANT DAYAMA</v>
      </c>
      <c r="F13" s="257" t="str">
        <f>IF('Result Sheet'!H16="","",'Result Sheet'!H16)</f>
        <v>BASANT KUMAR DAYAMA</v>
      </c>
      <c r="G13" s="257" t="str">
        <f>IF('Result Sheet'!I16="","",'Result Sheet'!I16)</f>
        <v>PUSHPA DAYAMA</v>
      </c>
      <c r="H13" s="258" t="str">
        <f>IF('Result Sheet'!K16="","",'Result Sheet'!K16)</f>
        <v>SC</v>
      </c>
      <c r="I13" s="258" t="str">
        <f>IF('Result Sheet'!J16="","",'Result Sheet'!J16)</f>
        <v>M</v>
      </c>
      <c r="J13" s="388" t="str">
        <f>IF('Result Sheet'!DL16="","",'Result Sheet'!DL16)</f>
        <v>Promoted</v>
      </c>
      <c r="K13" s="259">
        <f>IF('Result Sheet'!DH16="","",'Result Sheet'!DH16)</f>
        <v>341</v>
      </c>
      <c r="L13" s="260">
        <f>IF('Result Sheet'!DI16="","",'Result Sheet'!DI16)</f>
        <v>56.833333333333336</v>
      </c>
      <c r="M13" s="259" t="str">
        <f>IF('Result Sheet'!DJ16="","",'Result Sheet'!DJ16)</f>
        <v>II</v>
      </c>
      <c r="N13" s="330" t="str">
        <f>IF('Result Sheet'!DO16="","",'Result Sheet'!DO16)</f>
        <v>C</v>
      </c>
      <c r="O13" s="261" t="str">
        <f>IF('Result Sheet'!AC16="","",'Result Sheet'!AC16)</f>
        <v>II</v>
      </c>
      <c r="P13" s="262" t="str">
        <f>IF('Result Sheet'!AD16="","",'Result Sheet'!AD16)</f>
        <v>C</v>
      </c>
      <c r="Q13" s="261" t="str">
        <f>IF('Result Sheet'!AV16="","",'Result Sheet'!AV16)</f>
        <v>II</v>
      </c>
      <c r="R13" s="262" t="str">
        <f>IF('Result Sheet'!AW16="","",'Result Sheet'!AW16)</f>
        <v>C</v>
      </c>
      <c r="S13" s="261" t="str">
        <f>IF('Result Sheet'!BO16="","",'Result Sheet'!BO16)</f>
        <v>I</v>
      </c>
      <c r="T13" s="262" t="str">
        <f>IF('Result Sheet'!BP16="","",'Result Sheet'!BP16)</f>
        <v>C</v>
      </c>
      <c r="U13" s="261" t="str">
        <f>IF('Result Sheet'!CH16="","",'Result Sheet'!CH16)</f>
        <v>I</v>
      </c>
      <c r="V13" s="262" t="str">
        <f>IF('Result Sheet'!CI16="","",'Result Sheet'!CI16)</f>
        <v>C</v>
      </c>
      <c r="W13" s="263">
        <f>IF('Result Sheet'!DN16="","",'Result Sheet'!DN16)</f>
        <v>18</v>
      </c>
      <c r="BQ13" s="264" t="str">
        <f>'Result Sheet'!G16</f>
        <v>DUSHYANT DAYAMA</v>
      </c>
      <c r="BR13" s="265" t="str">
        <f t="shared" si="0"/>
        <v>C</v>
      </c>
      <c r="BS13" s="265" t="str">
        <f t="shared" si="1"/>
        <v/>
      </c>
      <c r="BT13" s="265" t="str">
        <f t="shared" si="2"/>
        <v/>
      </c>
      <c r="BU13" s="265" t="str">
        <f t="shared" si="3"/>
        <v/>
      </c>
      <c r="BV13" s="265" t="str">
        <f t="shared" si="4"/>
        <v/>
      </c>
      <c r="BW13" s="265" t="str">
        <f t="shared" si="5"/>
        <v/>
      </c>
      <c r="BX13" s="265" t="str">
        <f t="shared" si="6"/>
        <v/>
      </c>
      <c r="BY13" s="265" t="str">
        <f t="shared" si="7"/>
        <v/>
      </c>
      <c r="BZ13" s="265" t="str">
        <f t="shared" si="8"/>
        <v/>
      </c>
      <c r="CA13" s="265" t="str">
        <f t="shared" si="9"/>
        <v/>
      </c>
      <c r="CB13" s="265" t="str">
        <f t="shared" si="10"/>
        <v/>
      </c>
      <c r="CC13" s="265" t="str">
        <f t="shared" si="11"/>
        <v/>
      </c>
      <c r="CD13" s="266"/>
    </row>
    <row r="14" spans="1:82" ht="15.9" customHeight="1">
      <c r="A14" s="253">
        <f>IF('[1]Statement of Marks'!A17="","",'[1]Statement of Marks'!A17)</f>
        <v>10</v>
      </c>
      <c r="B14" s="254">
        <f>IF('Result Sheet'!B17="","",'Result Sheet'!B17)</f>
        <v>111</v>
      </c>
      <c r="C14" s="255">
        <f>IF('Result Sheet'!F17="","",'Result Sheet'!F17)</f>
        <v>931</v>
      </c>
      <c r="D14" s="256" t="str">
        <f>IF('Result Sheet'!E17="","",'Result Sheet'!E17)</f>
        <v>23-10-2015</v>
      </c>
      <c r="E14" s="257" t="str">
        <f>IF('Result Sheet'!G17="","",'Result Sheet'!G17)</f>
        <v>GUNEET CHOUHAN</v>
      </c>
      <c r="F14" s="257" t="str">
        <f>IF('Result Sheet'!H17="","",'Result Sheet'!H17)</f>
        <v>KAILASH CHOUHAN</v>
      </c>
      <c r="G14" s="257" t="str">
        <f>IF('Result Sheet'!I17="","",'Result Sheet'!I17)</f>
        <v>PUSHPA DEVI</v>
      </c>
      <c r="H14" s="258" t="str">
        <f>IF('Result Sheet'!K17="","",'Result Sheet'!K17)</f>
        <v>OBC</v>
      </c>
      <c r="I14" s="258" t="str">
        <f>IF('Result Sheet'!J17="","",'Result Sheet'!J17)</f>
        <v>M</v>
      </c>
      <c r="J14" s="388" t="str">
        <f>IF('Result Sheet'!DL17="","",'Result Sheet'!DL17)</f>
        <v>Promoted</v>
      </c>
      <c r="K14" s="259">
        <f>IF('Result Sheet'!DH17="","",'Result Sheet'!DH17)</f>
        <v>330</v>
      </c>
      <c r="L14" s="260">
        <f>IF('Result Sheet'!DI17="","",'Result Sheet'!DI17)</f>
        <v>55</v>
      </c>
      <c r="M14" s="259" t="str">
        <f>IF('Result Sheet'!DJ17="","",'Result Sheet'!DJ17)</f>
        <v>II</v>
      </c>
      <c r="N14" s="330" t="str">
        <f>IF('Result Sheet'!DO17="","",'Result Sheet'!DO17)</f>
        <v>C</v>
      </c>
      <c r="O14" s="261" t="str">
        <f>IF('Result Sheet'!AC17="","",'Result Sheet'!AC17)</f>
        <v>II</v>
      </c>
      <c r="P14" s="262" t="str">
        <f>IF('Result Sheet'!AD17="","",'Result Sheet'!AD17)</f>
        <v>D</v>
      </c>
      <c r="Q14" s="261" t="str">
        <f>IF('Result Sheet'!AV17="","",'Result Sheet'!AV17)</f>
        <v>II</v>
      </c>
      <c r="R14" s="262" t="str">
        <f>IF('Result Sheet'!AW17="","",'Result Sheet'!AW17)</f>
        <v>C</v>
      </c>
      <c r="S14" s="261" t="str">
        <f>IF('Result Sheet'!BO17="","",'Result Sheet'!BO17)</f>
        <v>II</v>
      </c>
      <c r="T14" s="262" t="str">
        <f>IF('Result Sheet'!BP17="","",'Result Sheet'!BP17)</f>
        <v>C</v>
      </c>
      <c r="U14" s="261" t="str">
        <f>IF('Result Sheet'!CH17="","",'Result Sheet'!CH17)</f>
        <v>I</v>
      </c>
      <c r="V14" s="262" t="str">
        <f>IF('Result Sheet'!CI17="","",'Result Sheet'!CI17)</f>
        <v>C</v>
      </c>
      <c r="W14" s="263">
        <f>IF('Result Sheet'!DN17="","",'Result Sheet'!DN17)</f>
        <v>36</v>
      </c>
      <c r="BQ14" s="264" t="str">
        <f>'Result Sheet'!G17</f>
        <v>GUNEET CHOUHAN</v>
      </c>
      <c r="BR14" s="265" t="str">
        <f t="shared" si="0"/>
        <v/>
      </c>
      <c r="BS14" s="265" t="str">
        <f t="shared" si="1"/>
        <v/>
      </c>
      <c r="BT14" s="265" t="str">
        <f t="shared" si="2"/>
        <v/>
      </c>
      <c r="BU14" s="265" t="str">
        <f t="shared" si="3"/>
        <v/>
      </c>
      <c r="BV14" s="265" t="str">
        <f t="shared" si="4"/>
        <v>C</v>
      </c>
      <c r="BW14" s="265" t="str">
        <f t="shared" si="5"/>
        <v/>
      </c>
      <c r="BX14" s="265" t="str">
        <f t="shared" si="6"/>
        <v/>
      </c>
      <c r="BY14" s="265" t="str">
        <f t="shared" si="7"/>
        <v/>
      </c>
      <c r="BZ14" s="265" t="str">
        <f t="shared" si="8"/>
        <v/>
      </c>
      <c r="CA14" s="265" t="str">
        <f t="shared" si="9"/>
        <v/>
      </c>
      <c r="CB14" s="265" t="str">
        <f t="shared" si="10"/>
        <v/>
      </c>
      <c r="CC14" s="265" t="str">
        <f t="shared" si="11"/>
        <v/>
      </c>
      <c r="CD14" s="266"/>
    </row>
    <row r="15" spans="1:82" ht="15.9" customHeight="1">
      <c r="A15" s="253">
        <f>IF('[1]Statement of Marks'!A18="","",'[1]Statement of Marks'!A18)</f>
        <v>11</v>
      </c>
      <c r="B15" s="254">
        <f>IF('Result Sheet'!B18="","",'Result Sheet'!B18)</f>
        <v>112</v>
      </c>
      <c r="C15" s="255">
        <f>IF('Result Sheet'!F18="","",'Result Sheet'!F18)</f>
        <v>923</v>
      </c>
      <c r="D15" s="256" t="str">
        <f>IF('Result Sheet'!E18="","",'Result Sheet'!E18)</f>
        <v>23-10-2015</v>
      </c>
      <c r="E15" s="257" t="str">
        <f>IF('Result Sheet'!G18="","",'Result Sheet'!G18)</f>
        <v>GUNJAN TAK</v>
      </c>
      <c r="F15" s="257" t="str">
        <f>IF('Result Sheet'!H18="","",'Result Sheet'!H18)</f>
        <v>DINESH KUMAR TAK</v>
      </c>
      <c r="G15" s="257" t="str">
        <f>IF('Result Sheet'!I18="","",'Result Sheet'!I18)</f>
        <v>SHARDA TAK</v>
      </c>
      <c r="H15" s="258" t="str">
        <f>IF('Result Sheet'!K18="","",'Result Sheet'!K18)</f>
        <v>OBC</v>
      </c>
      <c r="I15" s="258" t="str">
        <f>IF('Result Sheet'!J18="","",'Result Sheet'!J18)</f>
        <v>F</v>
      </c>
      <c r="J15" s="388" t="str">
        <f>IF('Result Sheet'!DL18="","",'Result Sheet'!DL18)</f>
        <v>Promoted</v>
      </c>
      <c r="K15" s="259">
        <f>IF('Result Sheet'!DH18="","",'Result Sheet'!DH18)</f>
        <v>351</v>
      </c>
      <c r="L15" s="260">
        <f>IF('Result Sheet'!DI18="","",'Result Sheet'!DI18)</f>
        <v>58.5</v>
      </c>
      <c r="M15" s="259" t="str">
        <f>IF('Result Sheet'!DJ18="","",'Result Sheet'!DJ18)</f>
        <v>II</v>
      </c>
      <c r="N15" s="330" t="str">
        <f>IF('Result Sheet'!DO18="","",'Result Sheet'!DO18)</f>
        <v>C</v>
      </c>
      <c r="O15" s="261" t="str">
        <f>IF('Result Sheet'!AC18="","",'Result Sheet'!AC18)</f>
        <v>II</v>
      </c>
      <c r="P15" s="262" t="str">
        <f>IF('Result Sheet'!AD18="","",'Result Sheet'!AD18)</f>
        <v>C</v>
      </c>
      <c r="Q15" s="261" t="str">
        <f>IF('Result Sheet'!AV18="","",'Result Sheet'!AV18)</f>
        <v>II</v>
      </c>
      <c r="R15" s="262" t="str">
        <f>IF('Result Sheet'!AW18="","",'Result Sheet'!AW18)</f>
        <v>C</v>
      </c>
      <c r="S15" s="261" t="str">
        <f>IF('Result Sheet'!BO18="","",'Result Sheet'!BO18)</f>
        <v>II</v>
      </c>
      <c r="T15" s="262" t="str">
        <f>IF('Result Sheet'!BP18="","",'Result Sheet'!BP18)</f>
        <v>C</v>
      </c>
      <c r="U15" s="261" t="str">
        <f>IF('Result Sheet'!CH18="","",'Result Sheet'!CH18)</f>
        <v>I</v>
      </c>
      <c r="V15" s="262" t="str">
        <f>IF('Result Sheet'!CI18="","",'Result Sheet'!CI18)</f>
        <v>C</v>
      </c>
      <c r="W15" s="263">
        <f>IF('Result Sheet'!DN18="","",'Result Sheet'!DN18)</f>
        <v>28</v>
      </c>
      <c r="BQ15" s="264" t="str">
        <f>'Result Sheet'!G18</f>
        <v>GUNJAN TAK</v>
      </c>
      <c r="BR15" s="265" t="str">
        <f t="shared" si="0"/>
        <v/>
      </c>
      <c r="BS15" s="265" t="str">
        <f t="shared" si="1"/>
        <v/>
      </c>
      <c r="BT15" s="265" t="str">
        <f t="shared" si="2"/>
        <v/>
      </c>
      <c r="BU15" s="265" t="str">
        <f t="shared" si="3"/>
        <v/>
      </c>
      <c r="BV15" s="265" t="str">
        <f t="shared" si="4"/>
        <v/>
      </c>
      <c r="BW15" s="265" t="str">
        <f t="shared" si="5"/>
        <v>C</v>
      </c>
      <c r="BX15" s="265" t="str">
        <f t="shared" si="6"/>
        <v/>
      </c>
      <c r="BY15" s="265" t="str">
        <f t="shared" si="7"/>
        <v/>
      </c>
      <c r="BZ15" s="265" t="str">
        <f t="shared" si="8"/>
        <v/>
      </c>
      <c r="CA15" s="265" t="str">
        <f t="shared" si="9"/>
        <v/>
      </c>
      <c r="CB15" s="265" t="str">
        <f t="shared" si="10"/>
        <v/>
      </c>
      <c r="CC15" s="265" t="str">
        <f t="shared" si="11"/>
        <v/>
      </c>
      <c r="CD15" s="266"/>
    </row>
    <row r="16" spans="1:82" ht="15.9" customHeight="1">
      <c r="A16" s="253">
        <f>IF('[1]Statement of Marks'!A19="","",'[1]Statement of Marks'!A19)</f>
        <v>12</v>
      </c>
      <c r="B16" s="254">
        <f>IF('Result Sheet'!B19="","",'Result Sheet'!B19)</f>
        <v>113</v>
      </c>
      <c r="C16" s="255">
        <f>IF('Result Sheet'!F19="","",'Result Sheet'!F19)</f>
        <v>949</v>
      </c>
      <c r="D16" s="256" t="str">
        <f>IF('Result Sheet'!E19="","",'Result Sheet'!E19)</f>
        <v>30-10-2014</v>
      </c>
      <c r="E16" s="257" t="str">
        <f>IF('Result Sheet'!G19="","",'Result Sheet'!G19)</f>
        <v>JAGRAT SOLANKI</v>
      </c>
      <c r="F16" s="257" t="str">
        <f>IF('Result Sheet'!H19="","",'Result Sheet'!H19)</f>
        <v>KRISHAN KAMAL SOLANKI</v>
      </c>
      <c r="G16" s="257" t="str">
        <f>IF('Result Sheet'!I19="","",'Result Sheet'!I19)</f>
        <v>GEETA DEVI</v>
      </c>
      <c r="H16" s="258" t="str">
        <f>IF('Result Sheet'!K19="","",'Result Sheet'!K19)</f>
        <v>OBC</v>
      </c>
      <c r="I16" s="258" t="str">
        <f>IF('Result Sheet'!J19="","",'Result Sheet'!J19)</f>
        <v>M</v>
      </c>
      <c r="J16" s="388" t="str">
        <f>IF('Result Sheet'!DL19="","",'Result Sheet'!DL19)</f>
        <v>Promoted</v>
      </c>
      <c r="K16" s="259">
        <f>IF('Result Sheet'!DH19="","",'Result Sheet'!DH19)</f>
        <v>333</v>
      </c>
      <c r="L16" s="260">
        <f>IF('Result Sheet'!DI19="","",'Result Sheet'!DI19)</f>
        <v>55.5</v>
      </c>
      <c r="M16" s="259" t="str">
        <f>IF('Result Sheet'!DJ19="","",'Result Sheet'!DJ19)</f>
        <v>II</v>
      </c>
      <c r="N16" s="330" t="str">
        <f>IF('Result Sheet'!DO19="","",'Result Sheet'!DO19)</f>
        <v>C</v>
      </c>
      <c r="O16" s="261" t="str">
        <f>IF('Result Sheet'!AC19="","",'Result Sheet'!AC19)</f>
        <v>II</v>
      </c>
      <c r="P16" s="262" t="str">
        <f>IF('Result Sheet'!AD19="","",'Result Sheet'!AD19)</f>
        <v>C</v>
      </c>
      <c r="Q16" s="261" t="str">
        <f>IF('Result Sheet'!AV19="","",'Result Sheet'!AV19)</f>
        <v>II</v>
      </c>
      <c r="R16" s="262" t="str">
        <f>IF('Result Sheet'!AW19="","",'Result Sheet'!AW19)</f>
        <v>C</v>
      </c>
      <c r="S16" s="261" t="str">
        <f>IF('Result Sheet'!BO19="","",'Result Sheet'!BO19)</f>
        <v>I</v>
      </c>
      <c r="T16" s="262" t="str">
        <f>IF('Result Sheet'!BP19="","",'Result Sheet'!BP19)</f>
        <v>C</v>
      </c>
      <c r="U16" s="261" t="str">
        <f>IF('Result Sheet'!CH19="","",'Result Sheet'!CH19)</f>
        <v>I</v>
      </c>
      <c r="V16" s="262" t="str">
        <f>IF('Result Sheet'!CI19="","",'Result Sheet'!CI19)</f>
        <v>C</v>
      </c>
      <c r="W16" s="263">
        <f>IF('Result Sheet'!DN19="","",'Result Sheet'!DN19)</f>
        <v>12</v>
      </c>
      <c r="BQ16" s="264" t="str">
        <f>'Result Sheet'!G19</f>
        <v>JAGRAT SOLANKI</v>
      </c>
      <c r="BR16" s="265" t="str">
        <f t="shared" si="0"/>
        <v/>
      </c>
      <c r="BS16" s="265" t="str">
        <f t="shared" si="1"/>
        <v/>
      </c>
      <c r="BT16" s="265" t="str">
        <f t="shared" si="2"/>
        <v/>
      </c>
      <c r="BU16" s="265" t="str">
        <f t="shared" si="3"/>
        <v/>
      </c>
      <c r="BV16" s="265" t="str">
        <f t="shared" si="4"/>
        <v>C</v>
      </c>
      <c r="BW16" s="265" t="str">
        <f t="shared" si="5"/>
        <v/>
      </c>
      <c r="BX16" s="265" t="str">
        <f t="shared" si="6"/>
        <v/>
      </c>
      <c r="BY16" s="265" t="str">
        <f t="shared" si="7"/>
        <v/>
      </c>
      <c r="BZ16" s="265" t="str">
        <f t="shared" si="8"/>
        <v/>
      </c>
      <c r="CA16" s="265" t="str">
        <f t="shared" si="9"/>
        <v/>
      </c>
      <c r="CB16" s="265" t="str">
        <f t="shared" si="10"/>
        <v/>
      </c>
      <c r="CC16" s="265" t="str">
        <f t="shared" si="11"/>
        <v/>
      </c>
      <c r="CD16" s="266"/>
    </row>
    <row r="17" spans="1:82" ht="15.9" customHeight="1">
      <c r="A17" s="253">
        <f>IF('[1]Statement of Marks'!A20="","",'[1]Statement of Marks'!A20)</f>
        <v>13</v>
      </c>
      <c r="B17" s="254">
        <f>IF('Result Sheet'!B20="","",'Result Sheet'!B20)</f>
        <v>114</v>
      </c>
      <c r="C17" s="255">
        <f>IF('Result Sheet'!F20="","",'Result Sheet'!F20)</f>
        <v>933</v>
      </c>
      <c r="D17" s="256" t="str">
        <f>IF('Result Sheet'!E20="","",'Result Sheet'!E20)</f>
        <v>26-05-2014</v>
      </c>
      <c r="E17" s="257" t="str">
        <f>IF('Result Sheet'!G20="","",'Result Sheet'!G20)</f>
        <v>JOYA KHAN</v>
      </c>
      <c r="F17" s="257" t="str">
        <f>IF('Result Sheet'!H20="","",'Result Sheet'!H20)</f>
        <v>BARGAT KHAN</v>
      </c>
      <c r="G17" s="257" t="str">
        <f>IF('Result Sheet'!I20="","",'Result Sheet'!I20)</f>
        <v>MADINA BANO</v>
      </c>
      <c r="H17" s="258" t="str">
        <f>IF('Result Sheet'!K20="","",'Result Sheet'!K20)</f>
        <v>OBC</v>
      </c>
      <c r="I17" s="258" t="str">
        <f>IF('Result Sheet'!J20="","",'Result Sheet'!J20)</f>
        <v>F</v>
      </c>
      <c r="J17" s="388" t="str">
        <f>IF('Result Sheet'!DL20="","",'Result Sheet'!DL20)</f>
        <v>Promoted</v>
      </c>
      <c r="K17" s="259">
        <f>IF('Result Sheet'!DH20="","",'Result Sheet'!DH20)</f>
        <v>327</v>
      </c>
      <c r="L17" s="260">
        <f>IF('Result Sheet'!DI20="","",'Result Sheet'!DI20)</f>
        <v>54.5</v>
      </c>
      <c r="M17" s="259" t="str">
        <f>IF('Result Sheet'!DJ20="","",'Result Sheet'!DJ20)</f>
        <v>II</v>
      </c>
      <c r="N17" s="330" t="str">
        <f>IF('Result Sheet'!DO20="","",'Result Sheet'!DO20)</f>
        <v>C</v>
      </c>
      <c r="O17" s="261" t="str">
        <f>IF('Result Sheet'!AC20="","",'Result Sheet'!AC20)</f>
        <v>III</v>
      </c>
      <c r="P17" s="262" t="str">
        <f>IF('Result Sheet'!AD20="","",'Result Sheet'!AD20)</f>
        <v>D</v>
      </c>
      <c r="Q17" s="261" t="str">
        <f>IF('Result Sheet'!AV20="","",'Result Sheet'!AV20)</f>
        <v>II</v>
      </c>
      <c r="R17" s="262" t="str">
        <f>IF('Result Sheet'!AW20="","",'Result Sheet'!AW20)</f>
        <v>C</v>
      </c>
      <c r="S17" s="261" t="str">
        <f>IF('Result Sheet'!BO20="","",'Result Sheet'!BO20)</f>
        <v>II</v>
      </c>
      <c r="T17" s="262" t="str">
        <f>IF('Result Sheet'!BP20="","",'Result Sheet'!BP20)</f>
        <v>C</v>
      </c>
      <c r="U17" s="261" t="str">
        <f>IF('Result Sheet'!CH20="","",'Result Sheet'!CH20)</f>
        <v>I</v>
      </c>
      <c r="V17" s="262" t="str">
        <f>IF('Result Sheet'!CI20="","",'Result Sheet'!CI20)</f>
        <v>C</v>
      </c>
      <c r="W17" s="263">
        <f>IF('Result Sheet'!DN20="","",'Result Sheet'!DN20)</f>
        <v>22</v>
      </c>
      <c r="BQ17" s="264" t="str">
        <f>'Result Sheet'!G20</f>
        <v>JOYA KHAN</v>
      </c>
      <c r="BR17" s="265" t="str">
        <f t="shared" si="0"/>
        <v/>
      </c>
      <c r="BS17" s="265" t="str">
        <f t="shared" si="1"/>
        <v/>
      </c>
      <c r="BT17" s="265" t="str">
        <f t="shared" si="2"/>
        <v/>
      </c>
      <c r="BU17" s="265" t="str">
        <f t="shared" si="3"/>
        <v/>
      </c>
      <c r="BV17" s="265" t="str">
        <f t="shared" si="4"/>
        <v/>
      </c>
      <c r="BW17" s="265" t="str">
        <f t="shared" si="5"/>
        <v>C</v>
      </c>
      <c r="BX17" s="265" t="str">
        <f t="shared" si="6"/>
        <v/>
      </c>
      <c r="BY17" s="265" t="str">
        <f t="shared" si="7"/>
        <v/>
      </c>
      <c r="BZ17" s="265" t="str">
        <f t="shared" si="8"/>
        <v/>
      </c>
      <c r="CA17" s="265" t="str">
        <f t="shared" si="9"/>
        <v/>
      </c>
      <c r="CB17" s="265" t="str">
        <f t="shared" si="10"/>
        <v/>
      </c>
      <c r="CC17" s="265" t="str">
        <f t="shared" si="11"/>
        <v/>
      </c>
      <c r="CD17" s="266"/>
    </row>
    <row r="18" spans="1:82" ht="15.9" customHeight="1">
      <c r="A18" s="253">
        <f>IF('[1]Statement of Marks'!A21="","",'[1]Statement of Marks'!A21)</f>
        <v>14</v>
      </c>
      <c r="B18" s="254">
        <f>IF('Result Sheet'!B21="","",'Result Sheet'!B21)</f>
        <v>115</v>
      </c>
      <c r="C18" s="255">
        <f>IF('Result Sheet'!F21="","",'Result Sheet'!F21)</f>
        <v>946</v>
      </c>
      <c r="D18" s="256" t="str">
        <f>IF('Result Sheet'!E21="","",'Result Sheet'!E21)</f>
        <v>18-02-2015</v>
      </c>
      <c r="E18" s="257" t="str">
        <f>IF('Result Sheet'!G21="","",'Result Sheet'!G21)</f>
        <v>JOYA KHAN</v>
      </c>
      <c r="F18" s="257" t="str">
        <f>IF('Result Sheet'!H21="","",'Result Sheet'!H21)</f>
        <v>SAHIMAN LOHAR</v>
      </c>
      <c r="G18" s="257" t="str">
        <f>IF('Result Sheet'!I21="","",'Result Sheet'!I21)</f>
        <v>SABINA BANO</v>
      </c>
      <c r="H18" s="258" t="str">
        <f>IF('Result Sheet'!K21="","",'Result Sheet'!K21)</f>
        <v>OBC</v>
      </c>
      <c r="I18" s="258" t="str">
        <f>IF('Result Sheet'!J21="","",'Result Sheet'!J21)</f>
        <v>F</v>
      </c>
      <c r="J18" s="388" t="str">
        <f>IF('Result Sheet'!DL21="","",'Result Sheet'!DL21)</f>
        <v>Promoted</v>
      </c>
      <c r="K18" s="259">
        <f>IF('Result Sheet'!DH21="","",'Result Sheet'!DH21)</f>
        <v>334</v>
      </c>
      <c r="L18" s="260">
        <f>IF('Result Sheet'!DI21="","",'Result Sheet'!DI21)</f>
        <v>55.666666666666664</v>
      </c>
      <c r="M18" s="259" t="str">
        <f>IF('Result Sheet'!DJ21="","",'Result Sheet'!DJ21)</f>
        <v>II</v>
      </c>
      <c r="N18" s="330" t="str">
        <f>IF('Result Sheet'!DO21="","",'Result Sheet'!DO21)</f>
        <v>C</v>
      </c>
      <c r="O18" s="261" t="str">
        <f>IF('Result Sheet'!AC21="","",'Result Sheet'!AC21)</f>
        <v>II</v>
      </c>
      <c r="P18" s="262" t="str">
        <f>IF('Result Sheet'!AD21="","",'Result Sheet'!AD21)</f>
        <v>C</v>
      </c>
      <c r="Q18" s="261" t="str">
        <f>IF('Result Sheet'!AV21="","",'Result Sheet'!AV21)</f>
        <v>II</v>
      </c>
      <c r="R18" s="262" t="str">
        <f>IF('Result Sheet'!AW21="","",'Result Sheet'!AW21)</f>
        <v>C</v>
      </c>
      <c r="S18" s="261" t="str">
        <f>IF('Result Sheet'!BO21="","",'Result Sheet'!BO21)</f>
        <v>II</v>
      </c>
      <c r="T18" s="262" t="str">
        <f>IF('Result Sheet'!BP21="","",'Result Sheet'!BP21)</f>
        <v>C</v>
      </c>
      <c r="U18" s="261" t="str">
        <f>IF('Result Sheet'!CH21="","",'Result Sheet'!CH21)</f>
        <v>I</v>
      </c>
      <c r="V18" s="262" t="str">
        <f>IF('Result Sheet'!CI21="","",'Result Sheet'!CI21)</f>
        <v>C</v>
      </c>
      <c r="W18" s="263">
        <f>IF('Result Sheet'!DN21="","",'Result Sheet'!DN21)</f>
        <v>40</v>
      </c>
      <c r="BQ18" s="264" t="str">
        <f>'Result Sheet'!G21</f>
        <v>JOYA KHAN</v>
      </c>
      <c r="BR18" s="265" t="str">
        <f t="shared" si="0"/>
        <v/>
      </c>
      <c r="BS18" s="265" t="str">
        <f t="shared" si="1"/>
        <v/>
      </c>
      <c r="BT18" s="265" t="str">
        <f t="shared" si="2"/>
        <v/>
      </c>
      <c r="BU18" s="265" t="str">
        <f t="shared" si="3"/>
        <v/>
      </c>
      <c r="BV18" s="265" t="str">
        <f t="shared" si="4"/>
        <v/>
      </c>
      <c r="BW18" s="265" t="str">
        <f t="shared" si="5"/>
        <v>C</v>
      </c>
      <c r="BX18" s="265" t="str">
        <f t="shared" si="6"/>
        <v/>
      </c>
      <c r="BY18" s="265" t="str">
        <f t="shared" si="7"/>
        <v/>
      </c>
      <c r="BZ18" s="265" t="str">
        <f t="shared" si="8"/>
        <v/>
      </c>
      <c r="CA18" s="265" t="str">
        <f t="shared" si="9"/>
        <v/>
      </c>
      <c r="CB18" s="265" t="str">
        <f t="shared" si="10"/>
        <v/>
      </c>
      <c r="CC18" s="265" t="str">
        <f t="shared" si="11"/>
        <v/>
      </c>
      <c r="CD18" s="266"/>
    </row>
    <row r="19" spans="1:82" ht="15.9" customHeight="1">
      <c r="A19" s="253">
        <f>IF('[1]Statement of Marks'!A22="","",'[1]Statement of Marks'!A22)</f>
        <v>15</v>
      </c>
      <c r="B19" s="254">
        <f>IF('Result Sheet'!B22="","",'Result Sheet'!B22)</f>
        <v>117</v>
      </c>
      <c r="C19" s="255">
        <f>IF('Result Sheet'!F22="","",'Result Sheet'!F22)</f>
        <v>935</v>
      </c>
      <c r="D19" s="256" t="str">
        <f>IF('Result Sheet'!E22="","",'Result Sheet'!E22)</f>
        <v>24-09-2015</v>
      </c>
      <c r="E19" s="257" t="str">
        <f>IF('Result Sheet'!G22="","",'Result Sheet'!G22)</f>
        <v>KHUSHVEER SINGH</v>
      </c>
      <c r="F19" s="257" t="str">
        <f>IF('Result Sheet'!H22="","",'Result Sheet'!H22)</f>
        <v>PUSA RAM</v>
      </c>
      <c r="G19" s="257" t="str">
        <f>IF('Result Sheet'!I22="","",'Result Sheet'!I22)</f>
        <v>POOJA</v>
      </c>
      <c r="H19" s="258" t="str">
        <f>IF('Result Sheet'!K22="","",'Result Sheet'!K22)</f>
        <v>SC</v>
      </c>
      <c r="I19" s="258" t="str">
        <f>IF('Result Sheet'!J22="","",'Result Sheet'!J22)</f>
        <v>M</v>
      </c>
      <c r="J19" s="388" t="str">
        <f>IF('Result Sheet'!DL22="","",'Result Sheet'!DL22)</f>
        <v>Promoted</v>
      </c>
      <c r="K19" s="259">
        <f>IF('Result Sheet'!DH22="","",'Result Sheet'!DH22)</f>
        <v>343</v>
      </c>
      <c r="L19" s="260">
        <f>IF('Result Sheet'!DI22="","",'Result Sheet'!DI22)</f>
        <v>57.166666666666664</v>
      </c>
      <c r="M19" s="259" t="str">
        <f>IF('Result Sheet'!DJ22="","",'Result Sheet'!DJ22)</f>
        <v>II</v>
      </c>
      <c r="N19" s="330" t="str">
        <f>IF('Result Sheet'!DO22="","",'Result Sheet'!DO22)</f>
        <v>C</v>
      </c>
      <c r="O19" s="261" t="str">
        <f>IF('Result Sheet'!AC22="","",'Result Sheet'!AC22)</f>
        <v>II</v>
      </c>
      <c r="P19" s="262" t="str">
        <f>IF('Result Sheet'!AD22="","",'Result Sheet'!AD22)</f>
        <v>C</v>
      </c>
      <c r="Q19" s="261" t="str">
        <f>IF('Result Sheet'!AV22="","",'Result Sheet'!AV22)</f>
        <v>II</v>
      </c>
      <c r="R19" s="262" t="str">
        <f>IF('Result Sheet'!AW22="","",'Result Sheet'!AW22)</f>
        <v>C</v>
      </c>
      <c r="S19" s="261" t="str">
        <f>IF('Result Sheet'!BO22="","",'Result Sheet'!BO22)</f>
        <v>I</v>
      </c>
      <c r="T19" s="262" t="str">
        <f>IF('Result Sheet'!BP22="","",'Result Sheet'!BP22)</f>
        <v>C</v>
      </c>
      <c r="U19" s="261" t="str">
        <f>IF('Result Sheet'!CH22="","",'Result Sheet'!CH22)</f>
        <v>I</v>
      </c>
      <c r="V19" s="262" t="str">
        <f>IF('Result Sheet'!CI22="","",'Result Sheet'!CI22)</f>
        <v>C</v>
      </c>
      <c r="W19" s="263">
        <f>IF('Result Sheet'!DN22="","",'Result Sheet'!DN22)</f>
        <v>4</v>
      </c>
      <c r="BQ19" s="264" t="str">
        <f>'Result Sheet'!G22</f>
        <v>KHUSHVEER SINGH</v>
      </c>
      <c r="BR19" s="265" t="str">
        <f t="shared" si="0"/>
        <v>C</v>
      </c>
      <c r="BS19" s="265" t="str">
        <f t="shared" si="1"/>
        <v/>
      </c>
      <c r="BT19" s="265" t="str">
        <f t="shared" si="2"/>
        <v/>
      </c>
      <c r="BU19" s="265" t="str">
        <f t="shared" si="3"/>
        <v/>
      </c>
      <c r="BV19" s="265" t="str">
        <f t="shared" si="4"/>
        <v/>
      </c>
      <c r="BW19" s="265" t="str">
        <f t="shared" si="5"/>
        <v/>
      </c>
      <c r="BX19" s="265" t="str">
        <f t="shared" si="6"/>
        <v/>
      </c>
      <c r="BY19" s="265" t="str">
        <f t="shared" si="7"/>
        <v/>
      </c>
      <c r="BZ19" s="265" t="str">
        <f t="shared" si="8"/>
        <v/>
      </c>
      <c r="CA19" s="265" t="str">
        <f t="shared" si="9"/>
        <v/>
      </c>
      <c r="CB19" s="265" t="str">
        <f t="shared" si="10"/>
        <v/>
      </c>
      <c r="CC19" s="265" t="str">
        <f t="shared" si="11"/>
        <v/>
      </c>
      <c r="CD19" s="266"/>
    </row>
    <row r="20" spans="1:82" ht="15.9" customHeight="1">
      <c r="A20" s="253">
        <f>IF('[1]Statement of Marks'!A23="","",'[1]Statement of Marks'!A23)</f>
        <v>16</v>
      </c>
      <c r="B20" s="254">
        <f>IF('Result Sheet'!B23="","",'Result Sheet'!B23)</f>
        <v>118</v>
      </c>
      <c r="C20" s="255">
        <f>IF('Result Sheet'!F23="","",'Result Sheet'!F23)</f>
        <v>940</v>
      </c>
      <c r="D20" s="256" t="str">
        <f>IF('Result Sheet'!E23="","",'Result Sheet'!E23)</f>
        <v>21-01-2016</v>
      </c>
      <c r="E20" s="257" t="str">
        <f>IF('Result Sheet'!G23="","",'Result Sheet'!G23)</f>
        <v>KINJAL SAINI</v>
      </c>
      <c r="F20" s="257" t="str">
        <f>IF('Result Sheet'!H23="","",'Result Sheet'!H23)</f>
        <v>DURGESH CHAND BAGRI</v>
      </c>
      <c r="G20" s="257" t="str">
        <f>IF('Result Sheet'!I23="","",'Result Sheet'!I23)</f>
        <v>PUSHPA DEVI</v>
      </c>
      <c r="H20" s="258" t="str">
        <f>IF('Result Sheet'!K23="","",'Result Sheet'!K23)</f>
        <v>OBC</v>
      </c>
      <c r="I20" s="258" t="str">
        <f>IF('Result Sheet'!J23="","",'Result Sheet'!J23)</f>
        <v>F</v>
      </c>
      <c r="J20" s="388" t="str">
        <f>IF('Result Sheet'!DL23="","",'Result Sheet'!DL23)</f>
        <v>Promoted</v>
      </c>
      <c r="K20" s="259">
        <f>IF('Result Sheet'!DH23="","",'Result Sheet'!DH23)</f>
        <v>344</v>
      </c>
      <c r="L20" s="260">
        <f>IF('Result Sheet'!DI23="","",'Result Sheet'!DI23)</f>
        <v>57.333333333333336</v>
      </c>
      <c r="M20" s="259" t="str">
        <f>IF('Result Sheet'!DJ23="","",'Result Sheet'!DJ23)</f>
        <v>II</v>
      </c>
      <c r="N20" s="330" t="str">
        <f>IF('Result Sheet'!DO23="","",'Result Sheet'!DO23)</f>
        <v>C</v>
      </c>
      <c r="O20" s="261" t="str">
        <f>IF('Result Sheet'!AC23="","",'Result Sheet'!AC23)</f>
        <v>II</v>
      </c>
      <c r="P20" s="262" t="str">
        <f>IF('Result Sheet'!AD23="","",'Result Sheet'!AD23)</f>
        <v>C</v>
      </c>
      <c r="Q20" s="261" t="str">
        <f>IF('Result Sheet'!AV23="","",'Result Sheet'!AV23)</f>
        <v>II</v>
      </c>
      <c r="R20" s="262" t="str">
        <f>IF('Result Sheet'!AW23="","",'Result Sheet'!AW23)</f>
        <v>C</v>
      </c>
      <c r="S20" s="261" t="str">
        <f>IF('Result Sheet'!BO23="","",'Result Sheet'!BO23)</f>
        <v>I</v>
      </c>
      <c r="T20" s="262" t="str">
        <f>IF('Result Sheet'!BP23="","",'Result Sheet'!BP23)</f>
        <v>C</v>
      </c>
      <c r="U20" s="261" t="str">
        <f>IF('Result Sheet'!CH23="","",'Result Sheet'!CH23)</f>
        <v>I</v>
      </c>
      <c r="V20" s="262" t="str">
        <f>IF('Result Sheet'!CI23="","",'Result Sheet'!CI23)</f>
        <v>C</v>
      </c>
      <c r="W20" s="263">
        <f>IF('Result Sheet'!DN23="","",'Result Sheet'!DN23)</f>
        <v>26</v>
      </c>
      <c r="BQ20" s="264" t="str">
        <f>'Result Sheet'!G23</f>
        <v>KINJAL SAINI</v>
      </c>
      <c r="BR20" s="265" t="str">
        <f t="shared" si="0"/>
        <v/>
      </c>
      <c r="BS20" s="265" t="str">
        <f t="shared" si="1"/>
        <v/>
      </c>
      <c r="BT20" s="265" t="str">
        <f t="shared" si="2"/>
        <v/>
      </c>
      <c r="BU20" s="265" t="str">
        <f t="shared" si="3"/>
        <v/>
      </c>
      <c r="BV20" s="265" t="str">
        <f t="shared" si="4"/>
        <v/>
      </c>
      <c r="BW20" s="265" t="str">
        <f t="shared" si="5"/>
        <v>C</v>
      </c>
      <c r="BX20" s="265" t="str">
        <f t="shared" si="6"/>
        <v/>
      </c>
      <c r="BY20" s="265" t="str">
        <f t="shared" si="7"/>
        <v/>
      </c>
      <c r="BZ20" s="265" t="str">
        <f t="shared" si="8"/>
        <v/>
      </c>
      <c r="CA20" s="265" t="str">
        <f t="shared" si="9"/>
        <v/>
      </c>
      <c r="CB20" s="265" t="str">
        <f t="shared" si="10"/>
        <v/>
      </c>
      <c r="CC20" s="265" t="str">
        <f t="shared" si="11"/>
        <v/>
      </c>
      <c r="CD20" s="266"/>
    </row>
    <row r="21" spans="1:82" ht="15.9" customHeight="1">
      <c r="A21" s="253">
        <f>IF('[1]Statement of Marks'!A24="","",'[1]Statement of Marks'!A24)</f>
        <v>17</v>
      </c>
      <c r="B21" s="254">
        <f>IF('Result Sheet'!B24="","",'Result Sheet'!B24)</f>
        <v>119</v>
      </c>
      <c r="C21" s="255">
        <f>IF('Result Sheet'!F24="","",'Result Sheet'!F24)</f>
        <v>924</v>
      </c>
      <c r="D21" s="256" t="str">
        <f>IF('Result Sheet'!E24="","",'Result Sheet'!E24)</f>
        <v>14-02-2016</v>
      </c>
      <c r="E21" s="257" t="str">
        <f>IF('Result Sheet'!G24="","",'Result Sheet'!G24)</f>
        <v>LUCKY PRAJAPATI</v>
      </c>
      <c r="F21" s="257" t="str">
        <f>IF('Result Sheet'!H24="","",'Result Sheet'!H24)</f>
        <v>NAR SINGH</v>
      </c>
      <c r="G21" s="257" t="str">
        <f>IF('Result Sheet'!I24="","",'Result Sheet'!I24)</f>
        <v>BHAWNA</v>
      </c>
      <c r="H21" s="258" t="str">
        <f>IF('Result Sheet'!K24="","",'Result Sheet'!K24)</f>
        <v>OBC</v>
      </c>
      <c r="I21" s="258" t="str">
        <f>IF('Result Sheet'!J24="","",'Result Sheet'!J24)</f>
        <v>M</v>
      </c>
      <c r="J21" s="388" t="str">
        <f>IF('Result Sheet'!DL24="","",'Result Sheet'!DL24)</f>
        <v>Promoted</v>
      </c>
      <c r="K21" s="259">
        <f>IF('Result Sheet'!DH24="","",'Result Sheet'!DH24)</f>
        <v>346</v>
      </c>
      <c r="L21" s="260">
        <f>IF('Result Sheet'!DI24="","",'Result Sheet'!DI24)</f>
        <v>57.666666666666664</v>
      </c>
      <c r="M21" s="259" t="str">
        <f>IF('Result Sheet'!DJ24="","",'Result Sheet'!DJ24)</f>
        <v>II</v>
      </c>
      <c r="N21" s="330" t="str">
        <f>IF('Result Sheet'!DO24="","",'Result Sheet'!DO24)</f>
        <v>C</v>
      </c>
      <c r="O21" s="261" t="str">
        <f>IF('Result Sheet'!AC24="","",'Result Sheet'!AC24)</f>
        <v>II</v>
      </c>
      <c r="P21" s="262" t="str">
        <f>IF('Result Sheet'!AD24="","",'Result Sheet'!AD24)</f>
        <v>C</v>
      </c>
      <c r="Q21" s="261" t="str">
        <f>IF('Result Sheet'!AV24="","",'Result Sheet'!AV24)</f>
        <v>II</v>
      </c>
      <c r="R21" s="262" t="str">
        <f>IF('Result Sheet'!AW24="","",'Result Sheet'!AW24)</f>
        <v>C</v>
      </c>
      <c r="S21" s="261" t="str">
        <f>IF('Result Sheet'!BO24="","",'Result Sheet'!BO24)</f>
        <v>I</v>
      </c>
      <c r="T21" s="262" t="str">
        <f>IF('Result Sheet'!BP24="","",'Result Sheet'!BP24)</f>
        <v>C</v>
      </c>
      <c r="U21" s="261" t="str">
        <f>IF('Result Sheet'!CH24="","",'Result Sheet'!CH24)</f>
        <v>I</v>
      </c>
      <c r="V21" s="262" t="str">
        <f>IF('Result Sheet'!CI24="","",'Result Sheet'!CI24)</f>
        <v>C</v>
      </c>
      <c r="W21" s="263">
        <f>IF('Result Sheet'!DN24="","",'Result Sheet'!DN24)</f>
        <v>38</v>
      </c>
      <c r="BQ21" s="264" t="str">
        <f>'Result Sheet'!G24</f>
        <v>LUCKY PRAJAPATI</v>
      </c>
      <c r="BR21" s="265" t="str">
        <f t="shared" si="0"/>
        <v/>
      </c>
      <c r="BS21" s="265" t="str">
        <f t="shared" si="1"/>
        <v/>
      </c>
      <c r="BT21" s="265" t="str">
        <f t="shared" si="2"/>
        <v/>
      </c>
      <c r="BU21" s="265" t="str">
        <f t="shared" si="3"/>
        <v/>
      </c>
      <c r="BV21" s="265" t="str">
        <f t="shared" si="4"/>
        <v>C</v>
      </c>
      <c r="BW21" s="265" t="str">
        <f t="shared" si="5"/>
        <v/>
      </c>
      <c r="BX21" s="265" t="str">
        <f t="shared" si="6"/>
        <v/>
      </c>
      <c r="BY21" s="265" t="str">
        <f t="shared" si="7"/>
        <v/>
      </c>
      <c r="BZ21" s="265" t="str">
        <f t="shared" si="8"/>
        <v/>
      </c>
      <c r="CA21" s="265" t="str">
        <f t="shared" si="9"/>
        <v/>
      </c>
      <c r="CB21" s="265" t="str">
        <f t="shared" si="10"/>
        <v/>
      </c>
      <c r="CC21" s="265" t="str">
        <f t="shared" si="11"/>
        <v/>
      </c>
      <c r="CD21" s="266"/>
    </row>
    <row r="22" spans="1:82" ht="15.9" customHeight="1">
      <c r="A22" s="253">
        <f>IF('[1]Statement of Marks'!A25="","",'[1]Statement of Marks'!A25)</f>
        <v>18</v>
      </c>
      <c r="B22" s="254">
        <f>IF('Result Sheet'!B25="","",'Result Sheet'!B25)</f>
        <v>120</v>
      </c>
      <c r="C22" s="255">
        <f>IF('Result Sheet'!F25="","",'Result Sheet'!F25)</f>
        <v>921</v>
      </c>
      <c r="D22" s="256">
        <f>IF('Result Sheet'!E25="","",'Result Sheet'!E25)</f>
        <v>42008</v>
      </c>
      <c r="E22" s="257" t="str">
        <f>IF('Result Sheet'!G25="","",'Result Sheet'!G25)</f>
        <v>MAHENDRA PARTAP SINGH CHUNDAWAT</v>
      </c>
      <c r="F22" s="257" t="str">
        <f>IF('Result Sheet'!H25="","",'Result Sheet'!H25)</f>
        <v>CHANDRA SINGH CHUNDAWAT</v>
      </c>
      <c r="G22" s="257" t="str">
        <f>IF('Result Sheet'!I25="","",'Result Sheet'!I25)</f>
        <v>RITU KANWAR</v>
      </c>
      <c r="H22" s="258" t="str">
        <f>IF('Result Sheet'!K25="","",'Result Sheet'!K25)</f>
        <v>GEN</v>
      </c>
      <c r="I22" s="258" t="str">
        <f>IF('Result Sheet'!J25="","",'Result Sheet'!J25)</f>
        <v>M</v>
      </c>
      <c r="J22" s="388" t="str">
        <f>IF('Result Sheet'!DL25="","",'Result Sheet'!DL25)</f>
        <v>Promoted</v>
      </c>
      <c r="K22" s="259">
        <f>IF('Result Sheet'!DH25="","",'Result Sheet'!DH25)</f>
        <v>343</v>
      </c>
      <c r="L22" s="260">
        <f>IF('Result Sheet'!DI25="","",'Result Sheet'!DI25)</f>
        <v>57.166666666666664</v>
      </c>
      <c r="M22" s="259" t="str">
        <f>IF('Result Sheet'!DJ25="","",'Result Sheet'!DJ25)</f>
        <v>II</v>
      </c>
      <c r="N22" s="330" t="str">
        <f>IF('Result Sheet'!DO25="","",'Result Sheet'!DO25)</f>
        <v>C</v>
      </c>
      <c r="O22" s="261" t="str">
        <f>IF('Result Sheet'!AC25="","",'Result Sheet'!AC25)</f>
        <v>II</v>
      </c>
      <c r="P22" s="262" t="str">
        <f>IF('Result Sheet'!AD25="","",'Result Sheet'!AD25)</f>
        <v>C</v>
      </c>
      <c r="Q22" s="261" t="str">
        <f>IF('Result Sheet'!AV25="","",'Result Sheet'!AV25)</f>
        <v>II</v>
      </c>
      <c r="R22" s="262" t="str">
        <f>IF('Result Sheet'!AW25="","",'Result Sheet'!AW25)</f>
        <v>C</v>
      </c>
      <c r="S22" s="261" t="str">
        <f>IF('Result Sheet'!BO25="","",'Result Sheet'!BO25)</f>
        <v>I</v>
      </c>
      <c r="T22" s="262" t="str">
        <f>IF('Result Sheet'!BP25="","",'Result Sheet'!BP25)</f>
        <v>C</v>
      </c>
      <c r="U22" s="261" t="str">
        <f>IF('Result Sheet'!CH25="","",'Result Sheet'!CH25)</f>
        <v>I</v>
      </c>
      <c r="V22" s="262" t="str">
        <f>IF('Result Sheet'!CI25="","",'Result Sheet'!CI25)</f>
        <v>C</v>
      </c>
      <c r="W22" s="263">
        <f>IF('Result Sheet'!DN25="","",'Result Sheet'!DN25)</f>
        <v>22</v>
      </c>
      <c r="BQ22" s="264" t="str">
        <f>'Result Sheet'!G25</f>
        <v>MAHENDRA PARTAP SINGH CHUNDAWAT</v>
      </c>
      <c r="BR22" s="265" t="str">
        <f t="shared" si="0"/>
        <v/>
      </c>
      <c r="BS22" s="265" t="str">
        <f t="shared" si="1"/>
        <v/>
      </c>
      <c r="BT22" s="265" t="str">
        <f t="shared" si="2"/>
        <v/>
      </c>
      <c r="BU22" s="265" t="str">
        <f t="shared" si="3"/>
        <v/>
      </c>
      <c r="BV22" s="265" t="str">
        <f t="shared" si="4"/>
        <v/>
      </c>
      <c r="BW22" s="265" t="str">
        <f t="shared" si="5"/>
        <v/>
      </c>
      <c r="BX22" s="265" t="str">
        <f t="shared" si="6"/>
        <v>C</v>
      </c>
      <c r="BY22" s="265" t="str">
        <f t="shared" si="7"/>
        <v/>
      </c>
      <c r="BZ22" s="265" t="str">
        <f t="shared" si="8"/>
        <v/>
      </c>
      <c r="CA22" s="265" t="str">
        <f t="shared" si="9"/>
        <v/>
      </c>
      <c r="CB22" s="265" t="str">
        <f t="shared" si="10"/>
        <v/>
      </c>
      <c r="CC22" s="265" t="str">
        <f t="shared" si="11"/>
        <v/>
      </c>
      <c r="CD22" s="266"/>
    </row>
    <row r="23" spans="1:82" ht="15.9" customHeight="1">
      <c r="A23" s="253">
        <f>IF('[1]Statement of Marks'!A26="","",'[1]Statement of Marks'!A26)</f>
        <v>19</v>
      </c>
      <c r="B23" s="254">
        <f>IF('Result Sheet'!B26="","",'Result Sheet'!B26)</f>
        <v>121</v>
      </c>
      <c r="C23" s="255">
        <f>IF('Result Sheet'!F26="","",'Result Sheet'!F26)</f>
        <v>948</v>
      </c>
      <c r="D23" s="256">
        <f>IF('Result Sheet'!E26="","",'Result Sheet'!E26)</f>
        <v>42257</v>
      </c>
      <c r="E23" s="257" t="str">
        <f>IF('Result Sheet'!G26="","",'Result Sheet'!G26)</f>
        <v>MANVEER GURJAR</v>
      </c>
      <c r="F23" s="257" t="str">
        <f>IF('Result Sheet'!H26="","",'Result Sheet'!H26)</f>
        <v>VIKRAM SINGH</v>
      </c>
      <c r="G23" s="257" t="str">
        <f>IF('Result Sheet'!I26="","",'Result Sheet'!I26)</f>
        <v>BARKHA</v>
      </c>
      <c r="H23" s="258" t="str">
        <f>IF('Result Sheet'!K26="","",'Result Sheet'!K26)</f>
        <v>SBC</v>
      </c>
      <c r="I23" s="258" t="str">
        <f>IF('Result Sheet'!J26="","",'Result Sheet'!J26)</f>
        <v>M</v>
      </c>
      <c r="J23" s="388" t="str">
        <f>IF('Result Sheet'!DL26="","",'Result Sheet'!DL26)</f>
        <v>Promoted</v>
      </c>
      <c r="K23" s="259">
        <f>IF('Result Sheet'!DH26="","",'Result Sheet'!DH26)</f>
        <v>338</v>
      </c>
      <c r="L23" s="260">
        <f>IF('Result Sheet'!DI26="","",'Result Sheet'!DI26)</f>
        <v>56.333333333333336</v>
      </c>
      <c r="M23" s="259" t="str">
        <f>IF('Result Sheet'!DJ26="","",'Result Sheet'!DJ26)</f>
        <v>II</v>
      </c>
      <c r="N23" s="330" t="str">
        <f>IF('Result Sheet'!DO26="","",'Result Sheet'!DO26)</f>
        <v>C</v>
      </c>
      <c r="O23" s="261" t="str">
        <f>IF('Result Sheet'!AC26="","",'Result Sheet'!AC26)</f>
        <v>II</v>
      </c>
      <c r="P23" s="262" t="str">
        <f>IF('Result Sheet'!AD26="","",'Result Sheet'!AD26)</f>
        <v>D</v>
      </c>
      <c r="Q23" s="261" t="str">
        <f>IF('Result Sheet'!AV26="","",'Result Sheet'!AV26)</f>
        <v>II</v>
      </c>
      <c r="R23" s="262" t="str">
        <f>IF('Result Sheet'!AW26="","",'Result Sheet'!AW26)</f>
        <v>C</v>
      </c>
      <c r="S23" s="261" t="str">
        <f>IF('Result Sheet'!BO26="","",'Result Sheet'!BO26)</f>
        <v>I</v>
      </c>
      <c r="T23" s="262" t="str">
        <f>IF('Result Sheet'!BP26="","",'Result Sheet'!BP26)</f>
        <v>C</v>
      </c>
      <c r="U23" s="261" t="str">
        <f>IF('Result Sheet'!CH26="","",'Result Sheet'!CH26)</f>
        <v>I</v>
      </c>
      <c r="V23" s="262" t="str">
        <f>IF('Result Sheet'!CI26="","",'Result Sheet'!CI26)</f>
        <v>C</v>
      </c>
      <c r="W23" s="263">
        <f>IF('Result Sheet'!DN26="","",'Result Sheet'!DN26)</f>
        <v>24</v>
      </c>
      <c r="BQ23" s="264" t="str">
        <f>'Result Sheet'!G26</f>
        <v>MANVEER GURJAR</v>
      </c>
      <c r="BR23" s="265" t="str">
        <f t="shared" si="0"/>
        <v/>
      </c>
      <c r="BS23" s="265" t="str">
        <f t="shared" si="1"/>
        <v/>
      </c>
      <c r="BT23" s="265" t="str">
        <f t="shared" si="2"/>
        <v/>
      </c>
      <c r="BU23" s="265" t="str">
        <f t="shared" si="3"/>
        <v/>
      </c>
      <c r="BV23" s="265" t="str">
        <f t="shared" si="4"/>
        <v/>
      </c>
      <c r="BW23" s="265" t="str">
        <f t="shared" si="5"/>
        <v/>
      </c>
      <c r="BX23" s="265" t="str">
        <f t="shared" si="6"/>
        <v/>
      </c>
      <c r="BY23" s="265" t="str">
        <f t="shared" si="7"/>
        <v/>
      </c>
      <c r="BZ23" s="265" t="str">
        <f t="shared" si="8"/>
        <v/>
      </c>
      <c r="CA23" s="265" t="str">
        <f t="shared" si="9"/>
        <v/>
      </c>
      <c r="CB23" s="265" t="str">
        <f t="shared" si="10"/>
        <v>C</v>
      </c>
      <c r="CC23" s="265" t="str">
        <f t="shared" si="11"/>
        <v/>
      </c>
      <c r="CD23" s="266"/>
    </row>
    <row r="24" spans="1:82" ht="15.9" customHeight="1">
      <c r="A24" s="253">
        <f>IF('[1]Statement of Marks'!A27="","",'[1]Statement of Marks'!A27)</f>
        <v>20</v>
      </c>
      <c r="B24" s="254">
        <f>IF('Result Sheet'!B27="","",'Result Sheet'!B27)</f>
        <v>122</v>
      </c>
      <c r="C24" s="255">
        <f>IF('Result Sheet'!F27="","",'Result Sheet'!F27)</f>
        <v>943</v>
      </c>
      <c r="D24" s="256" t="str">
        <f>IF('Result Sheet'!E27="","",'Result Sheet'!E27)</f>
        <v>13-01-2015</v>
      </c>
      <c r="E24" s="257" t="str">
        <f>IF('Result Sheet'!G27="","",'Result Sheet'!G27)</f>
        <v>PALAK DAMER</v>
      </c>
      <c r="F24" s="257" t="str">
        <f>IF('Result Sheet'!H27="","",'Result Sheet'!H27)</f>
        <v>GOVIND LAL</v>
      </c>
      <c r="G24" s="257" t="str">
        <f>IF('Result Sheet'!I27="","",'Result Sheet'!I27)</f>
        <v>LEELA</v>
      </c>
      <c r="H24" s="258" t="str">
        <f>IF('Result Sheet'!K27="","",'Result Sheet'!K27)</f>
        <v>SC</v>
      </c>
      <c r="I24" s="258" t="str">
        <f>IF('Result Sheet'!J27="","",'Result Sheet'!J27)</f>
        <v>F</v>
      </c>
      <c r="J24" s="388" t="str">
        <f>IF('Result Sheet'!DL27="","",'Result Sheet'!DL27)</f>
        <v>Promoted</v>
      </c>
      <c r="K24" s="259">
        <f>IF('Result Sheet'!DH27="","",'Result Sheet'!DH27)</f>
        <v>336</v>
      </c>
      <c r="L24" s="260">
        <f>IF('Result Sheet'!DI27="","",'Result Sheet'!DI27)</f>
        <v>56</v>
      </c>
      <c r="M24" s="259" t="str">
        <f>IF('Result Sheet'!DJ27="","",'Result Sheet'!DJ27)</f>
        <v>II</v>
      </c>
      <c r="N24" s="330" t="str">
        <f>IF('Result Sheet'!DO27="","",'Result Sheet'!DO27)</f>
        <v>C</v>
      </c>
      <c r="O24" s="261" t="str">
        <f>IF('Result Sheet'!AC27="","",'Result Sheet'!AC27)</f>
        <v>II</v>
      </c>
      <c r="P24" s="262" t="str">
        <f>IF('Result Sheet'!AD27="","",'Result Sheet'!AD27)</f>
        <v>C</v>
      </c>
      <c r="Q24" s="261" t="str">
        <f>IF('Result Sheet'!AV27="","",'Result Sheet'!AV27)</f>
        <v>II</v>
      </c>
      <c r="R24" s="262" t="str">
        <f>IF('Result Sheet'!AW27="","",'Result Sheet'!AW27)</f>
        <v>C</v>
      </c>
      <c r="S24" s="261" t="str">
        <f>IF('Result Sheet'!BO27="","",'Result Sheet'!BO27)</f>
        <v>I</v>
      </c>
      <c r="T24" s="262" t="str">
        <f>IF('Result Sheet'!BP27="","",'Result Sheet'!BP27)</f>
        <v>C</v>
      </c>
      <c r="U24" s="261" t="str">
        <f>IF('Result Sheet'!CH27="","",'Result Sheet'!CH27)</f>
        <v>I</v>
      </c>
      <c r="V24" s="262" t="str">
        <f>IF('Result Sheet'!CI27="","",'Result Sheet'!CI27)</f>
        <v>C</v>
      </c>
      <c r="W24" s="263">
        <f>IF('Result Sheet'!DN27="","",'Result Sheet'!DN27)</f>
        <v>16</v>
      </c>
      <c r="BQ24" s="264" t="str">
        <f>'Result Sheet'!G27</f>
        <v>PALAK DAMER</v>
      </c>
      <c r="BR24" s="265" t="str">
        <f t="shared" si="0"/>
        <v/>
      </c>
      <c r="BS24" s="265" t="str">
        <f t="shared" si="1"/>
        <v>C</v>
      </c>
      <c r="BT24" s="265" t="str">
        <f t="shared" si="2"/>
        <v/>
      </c>
      <c r="BU24" s="265" t="str">
        <f t="shared" si="3"/>
        <v/>
      </c>
      <c r="BV24" s="265" t="str">
        <f t="shared" si="4"/>
        <v/>
      </c>
      <c r="BW24" s="265" t="str">
        <f t="shared" si="5"/>
        <v/>
      </c>
      <c r="BX24" s="265" t="str">
        <f t="shared" si="6"/>
        <v/>
      </c>
      <c r="BY24" s="265" t="str">
        <f t="shared" si="7"/>
        <v/>
      </c>
      <c r="BZ24" s="265" t="str">
        <f t="shared" si="8"/>
        <v/>
      </c>
      <c r="CA24" s="265" t="str">
        <f t="shared" si="9"/>
        <v/>
      </c>
      <c r="CB24" s="265" t="str">
        <f t="shared" si="10"/>
        <v/>
      </c>
      <c r="CC24" s="265" t="str">
        <f t="shared" si="11"/>
        <v/>
      </c>
      <c r="CD24" s="266"/>
    </row>
    <row r="25" spans="1:82" ht="15.9" customHeight="1">
      <c r="A25" s="253">
        <f>IF('[1]Statement of Marks'!A28="","",'[1]Statement of Marks'!A28)</f>
        <v>21</v>
      </c>
      <c r="B25" s="254">
        <f>IF('Result Sheet'!B28="","",'Result Sheet'!B28)</f>
        <v>123</v>
      </c>
      <c r="C25" s="255">
        <f>IF('Result Sheet'!F28="","",'Result Sheet'!F28)</f>
        <v>929</v>
      </c>
      <c r="D25" s="256" t="str">
        <f>IF('Result Sheet'!E28="","",'Result Sheet'!E28)</f>
        <v>21-10-2014</v>
      </c>
      <c r="E25" s="257" t="str">
        <f>IF('Result Sheet'!G28="","",'Result Sheet'!G28)</f>
        <v>PAWAN CHOUHAN</v>
      </c>
      <c r="F25" s="257" t="str">
        <f>IF('Result Sheet'!H28="","",'Result Sheet'!H28)</f>
        <v>NARENDRA SINGH</v>
      </c>
      <c r="G25" s="257" t="str">
        <f>IF('Result Sheet'!I28="","",'Result Sheet'!I28)</f>
        <v>SHOBHA</v>
      </c>
      <c r="H25" s="258" t="str">
        <f>IF('Result Sheet'!K28="","",'Result Sheet'!K28)</f>
        <v>OBC</v>
      </c>
      <c r="I25" s="258" t="str">
        <f>IF('Result Sheet'!J28="","",'Result Sheet'!J28)</f>
        <v>M</v>
      </c>
      <c r="J25" s="388" t="str">
        <f>IF('Result Sheet'!DL28="","",'Result Sheet'!DL28)</f>
        <v>Promoted</v>
      </c>
      <c r="K25" s="259">
        <f>IF('Result Sheet'!DH28="","",'Result Sheet'!DH28)</f>
        <v>345</v>
      </c>
      <c r="L25" s="260">
        <f>IF('Result Sheet'!DI28="","",'Result Sheet'!DI28)</f>
        <v>57.5</v>
      </c>
      <c r="M25" s="259" t="str">
        <f>IF('Result Sheet'!DJ28="","",'Result Sheet'!DJ28)</f>
        <v>II</v>
      </c>
      <c r="N25" s="330" t="str">
        <f>IF('Result Sheet'!DO28="","",'Result Sheet'!DO28)</f>
        <v>C</v>
      </c>
      <c r="O25" s="261" t="str">
        <f>IF('Result Sheet'!AC28="","",'Result Sheet'!AC28)</f>
        <v>II</v>
      </c>
      <c r="P25" s="262" t="str">
        <f>IF('Result Sheet'!AD28="","",'Result Sheet'!AD28)</f>
        <v>C</v>
      </c>
      <c r="Q25" s="261" t="str">
        <f>IF('Result Sheet'!AV28="","",'Result Sheet'!AV28)</f>
        <v>II</v>
      </c>
      <c r="R25" s="262" t="str">
        <f>IF('Result Sheet'!AW28="","",'Result Sheet'!AW28)</f>
        <v>C</v>
      </c>
      <c r="S25" s="261" t="str">
        <f>IF('Result Sheet'!BO28="","",'Result Sheet'!BO28)</f>
        <v>I</v>
      </c>
      <c r="T25" s="262" t="str">
        <f>IF('Result Sheet'!BP28="","",'Result Sheet'!BP28)</f>
        <v>C</v>
      </c>
      <c r="U25" s="261" t="str">
        <f>IF('Result Sheet'!CH28="","",'Result Sheet'!CH28)</f>
        <v>II</v>
      </c>
      <c r="V25" s="262" t="str">
        <f>IF('Result Sheet'!CI28="","",'Result Sheet'!CI28)</f>
        <v>C</v>
      </c>
      <c r="W25" s="263">
        <f>IF('Result Sheet'!DN28="","",'Result Sheet'!DN28)</f>
        <v>34</v>
      </c>
      <c r="BQ25" s="264" t="str">
        <f>'Result Sheet'!G28</f>
        <v>PAWAN CHOUHAN</v>
      </c>
      <c r="BR25" s="265" t="str">
        <f t="shared" si="0"/>
        <v/>
      </c>
      <c r="BS25" s="265" t="str">
        <f t="shared" si="1"/>
        <v/>
      </c>
      <c r="BT25" s="265" t="str">
        <f t="shared" si="2"/>
        <v/>
      </c>
      <c r="BU25" s="265" t="str">
        <f t="shared" si="3"/>
        <v/>
      </c>
      <c r="BV25" s="265" t="str">
        <f t="shared" si="4"/>
        <v>C</v>
      </c>
      <c r="BW25" s="265" t="str">
        <f t="shared" si="5"/>
        <v/>
      </c>
      <c r="BX25" s="265" t="str">
        <f t="shared" si="6"/>
        <v/>
      </c>
      <c r="BY25" s="265" t="str">
        <f t="shared" si="7"/>
        <v/>
      </c>
      <c r="BZ25" s="265" t="str">
        <f t="shared" si="8"/>
        <v/>
      </c>
      <c r="CA25" s="265" t="str">
        <f t="shared" si="9"/>
        <v/>
      </c>
      <c r="CB25" s="265" t="str">
        <f t="shared" si="10"/>
        <v/>
      </c>
      <c r="CC25" s="265" t="str">
        <f t="shared" si="11"/>
        <v/>
      </c>
      <c r="CD25" s="266"/>
    </row>
    <row r="26" spans="1:82" ht="15.9" customHeight="1">
      <c r="A26" s="253">
        <f>IF('[1]Statement of Marks'!A29="","",'[1]Statement of Marks'!A29)</f>
        <v>22</v>
      </c>
      <c r="B26" s="254">
        <f>IF('Result Sheet'!B29="","",'Result Sheet'!B29)</f>
        <v>124</v>
      </c>
      <c r="C26" s="255">
        <f>IF('Result Sheet'!F29="","",'Result Sheet'!F29)</f>
        <v>932</v>
      </c>
      <c r="D26" s="256" t="str">
        <f>IF('Result Sheet'!E29="","",'Result Sheet'!E29)</f>
        <v>15-11-2014</v>
      </c>
      <c r="E26" s="257" t="str">
        <f>IF('Result Sheet'!G29="","",'Result Sheet'!G29)</f>
        <v>PRAGYA</v>
      </c>
      <c r="F26" s="257" t="str">
        <f>IF('Result Sheet'!H29="","",'Result Sheet'!H29)</f>
        <v>SUGANDAS</v>
      </c>
      <c r="G26" s="257" t="str">
        <f>IF('Result Sheet'!I29="","",'Result Sheet'!I29)</f>
        <v>ANITA</v>
      </c>
      <c r="H26" s="258" t="str">
        <f>IF('Result Sheet'!K29="","",'Result Sheet'!K29)</f>
        <v>OBC</v>
      </c>
      <c r="I26" s="258" t="str">
        <f>IF('Result Sheet'!J29="","",'Result Sheet'!J29)</f>
        <v>F</v>
      </c>
      <c r="J26" s="388" t="str">
        <f>IF('Result Sheet'!DL29="","",'Result Sheet'!DL29)</f>
        <v>Promoted</v>
      </c>
      <c r="K26" s="259">
        <f>IF('Result Sheet'!DH29="","",'Result Sheet'!DH29)</f>
        <v>339</v>
      </c>
      <c r="L26" s="260">
        <f>IF('Result Sheet'!DI29="","",'Result Sheet'!DI29)</f>
        <v>56.5</v>
      </c>
      <c r="M26" s="259" t="str">
        <f>IF('Result Sheet'!DJ29="","",'Result Sheet'!DJ29)</f>
        <v>II</v>
      </c>
      <c r="N26" s="330" t="str">
        <f>IF('Result Sheet'!DO29="","",'Result Sheet'!DO29)</f>
        <v>C</v>
      </c>
      <c r="O26" s="261" t="str">
        <f>IF('Result Sheet'!AC29="","",'Result Sheet'!AC29)</f>
        <v>II</v>
      </c>
      <c r="P26" s="262" t="str">
        <f>IF('Result Sheet'!AD29="","",'Result Sheet'!AD29)</f>
        <v>C</v>
      </c>
      <c r="Q26" s="261" t="str">
        <f>IF('Result Sheet'!AV29="","",'Result Sheet'!AV29)</f>
        <v>II</v>
      </c>
      <c r="R26" s="262" t="str">
        <f>IF('Result Sheet'!AW29="","",'Result Sheet'!AW29)</f>
        <v>C</v>
      </c>
      <c r="S26" s="261" t="str">
        <f>IF('Result Sheet'!BO29="","",'Result Sheet'!BO29)</f>
        <v>I</v>
      </c>
      <c r="T26" s="262" t="str">
        <f>IF('Result Sheet'!BP29="","",'Result Sheet'!BP29)</f>
        <v>C</v>
      </c>
      <c r="U26" s="261" t="str">
        <f>IF('Result Sheet'!CH29="","",'Result Sheet'!CH29)</f>
        <v>II</v>
      </c>
      <c r="V26" s="262" t="str">
        <f>IF('Result Sheet'!CI29="","",'Result Sheet'!CI29)</f>
        <v>C</v>
      </c>
      <c r="W26" s="263">
        <f>IF('Result Sheet'!DN29="","",'Result Sheet'!DN29)</f>
        <v>22</v>
      </c>
      <c r="BQ26" s="264" t="str">
        <f>'Result Sheet'!G29</f>
        <v>PRAGYA</v>
      </c>
      <c r="BR26" s="265" t="str">
        <f t="shared" si="0"/>
        <v/>
      </c>
      <c r="BS26" s="265" t="str">
        <f t="shared" si="1"/>
        <v/>
      </c>
      <c r="BT26" s="265" t="str">
        <f t="shared" si="2"/>
        <v/>
      </c>
      <c r="BU26" s="265" t="str">
        <f t="shared" si="3"/>
        <v/>
      </c>
      <c r="BV26" s="265" t="str">
        <f t="shared" si="4"/>
        <v/>
      </c>
      <c r="BW26" s="265" t="str">
        <f t="shared" si="5"/>
        <v>C</v>
      </c>
      <c r="BX26" s="265" t="str">
        <f t="shared" si="6"/>
        <v/>
      </c>
      <c r="BY26" s="265" t="str">
        <f t="shared" si="7"/>
        <v/>
      </c>
      <c r="BZ26" s="265" t="str">
        <f t="shared" si="8"/>
        <v/>
      </c>
      <c r="CA26" s="265" t="str">
        <f t="shared" si="9"/>
        <v/>
      </c>
      <c r="CB26" s="265" t="str">
        <f t="shared" si="10"/>
        <v/>
      </c>
      <c r="CC26" s="265" t="str">
        <f t="shared" si="11"/>
        <v/>
      </c>
      <c r="CD26" s="266"/>
    </row>
    <row r="27" spans="1:82" ht="15.9" customHeight="1">
      <c r="A27" s="253">
        <f>IF('[1]Statement of Marks'!A30="","",'[1]Statement of Marks'!A30)</f>
        <v>23</v>
      </c>
      <c r="B27" s="254">
        <f>IF('Result Sheet'!B30="","",'Result Sheet'!B30)</f>
        <v>125</v>
      </c>
      <c r="C27" s="255">
        <f>IF('Result Sheet'!F30="","",'Result Sheet'!F30)</f>
        <v>927</v>
      </c>
      <c r="D27" s="256" t="str">
        <f>IF('Result Sheet'!E30="","",'Result Sheet'!E30)</f>
        <v>31-01-2016</v>
      </c>
      <c r="E27" s="257" t="str">
        <f>IF('Result Sheet'!G30="","",'Result Sheet'!G30)</f>
        <v>PRAMOD BHATI</v>
      </c>
      <c r="F27" s="257" t="str">
        <f>IF('Result Sheet'!H30="","",'Result Sheet'!H30)</f>
        <v>PANKAJ</v>
      </c>
      <c r="G27" s="257" t="str">
        <f>IF('Result Sheet'!I30="","",'Result Sheet'!I30)</f>
        <v>PINKI</v>
      </c>
      <c r="H27" s="258" t="str">
        <f>IF('Result Sheet'!K30="","",'Result Sheet'!K30)</f>
        <v>OBC</v>
      </c>
      <c r="I27" s="258" t="str">
        <f>IF('Result Sheet'!J30="","",'Result Sheet'!J30)</f>
        <v>M</v>
      </c>
      <c r="J27" s="388" t="str">
        <f>IF('Result Sheet'!DL30="","",'Result Sheet'!DL30)</f>
        <v>Promoted</v>
      </c>
      <c r="K27" s="259">
        <f>IF('Result Sheet'!DH30="","",'Result Sheet'!DH30)</f>
        <v>335</v>
      </c>
      <c r="L27" s="260">
        <f>IF('Result Sheet'!DI30="","",'Result Sheet'!DI30)</f>
        <v>55.833333333333336</v>
      </c>
      <c r="M27" s="259" t="str">
        <f>IF('Result Sheet'!DJ30="","",'Result Sheet'!DJ30)</f>
        <v>II</v>
      </c>
      <c r="N27" s="330" t="str">
        <f>IF('Result Sheet'!DO30="","",'Result Sheet'!DO30)</f>
        <v>C</v>
      </c>
      <c r="O27" s="261" t="str">
        <f>IF('Result Sheet'!AC30="","",'Result Sheet'!AC30)</f>
        <v>II</v>
      </c>
      <c r="P27" s="262" t="str">
        <f>IF('Result Sheet'!AD30="","",'Result Sheet'!AD30)</f>
        <v>C</v>
      </c>
      <c r="Q27" s="261" t="str">
        <f>IF('Result Sheet'!AV30="","",'Result Sheet'!AV30)</f>
        <v>II</v>
      </c>
      <c r="R27" s="262" t="str">
        <f>IF('Result Sheet'!AW30="","",'Result Sheet'!AW30)</f>
        <v>C</v>
      </c>
      <c r="S27" s="261" t="str">
        <f>IF('Result Sheet'!BO30="","",'Result Sheet'!BO30)</f>
        <v>I</v>
      </c>
      <c r="T27" s="262" t="str">
        <f>IF('Result Sheet'!BP30="","",'Result Sheet'!BP30)</f>
        <v>C</v>
      </c>
      <c r="U27" s="261" t="str">
        <f>IF('Result Sheet'!CH30="","",'Result Sheet'!CH30)</f>
        <v>I</v>
      </c>
      <c r="V27" s="262" t="str">
        <f>IF('Result Sheet'!CI30="","",'Result Sheet'!CI30)</f>
        <v>C</v>
      </c>
      <c r="W27" s="263">
        <f>IF('Result Sheet'!DN30="","",'Result Sheet'!DN30)</f>
        <v>32</v>
      </c>
      <c r="BQ27" s="264" t="str">
        <f>'Result Sheet'!G30</f>
        <v>PRAMOD BHATI</v>
      </c>
      <c r="BR27" s="265" t="str">
        <f t="shared" si="0"/>
        <v/>
      </c>
      <c r="BS27" s="265" t="str">
        <f t="shared" si="1"/>
        <v/>
      </c>
      <c r="BT27" s="265" t="str">
        <f t="shared" si="2"/>
        <v/>
      </c>
      <c r="BU27" s="265" t="str">
        <f t="shared" si="3"/>
        <v/>
      </c>
      <c r="BV27" s="265" t="str">
        <f t="shared" si="4"/>
        <v>C</v>
      </c>
      <c r="BW27" s="265" t="str">
        <f t="shared" si="5"/>
        <v/>
      </c>
      <c r="BX27" s="265" t="str">
        <f t="shared" si="6"/>
        <v/>
      </c>
      <c r="BY27" s="265" t="str">
        <f t="shared" si="7"/>
        <v/>
      </c>
      <c r="BZ27" s="265" t="str">
        <f t="shared" si="8"/>
        <v/>
      </c>
      <c r="CA27" s="265" t="str">
        <f t="shared" si="9"/>
        <v/>
      </c>
      <c r="CB27" s="265" t="str">
        <f t="shared" si="10"/>
        <v/>
      </c>
      <c r="CC27" s="265" t="str">
        <f t="shared" si="11"/>
        <v/>
      </c>
      <c r="CD27" s="266"/>
    </row>
    <row r="28" spans="1:82" ht="15.9" customHeight="1">
      <c r="A28" s="253">
        <f>IF('[1]Statement of Marks'!A31="","",'[1]Statement of Marks'!A31)</f>
        <v>24</v>
      </c>
      <c r="B28" s="254">
        <f>IF('Result Sheet'!B31="","",'Result Sheet'!B31)</f>
        <v>126</v>
      </c>
      <c r="C28" s="255">
        <f>IF('Result Sheet'!F31="","",'Result Sheet'!F31)</f>
        <v>938</v>
      </c>
      <c r="D28" s="256" t="str">
        <f>IF('Result Sheet'!E31="","",'Result Sheet'!E31)</f>
        <v>24-06-2015</v>
      </c>
      <c r="E28" s="257" t="str">
        <f>IF('Result Sheet'!G31="","",'Result Sheet'!G31)</f>
        <v>PRAVEEN GURJAR</v>
      </c>
      <c r="F28" s="257" t="str">
        <f>IF('Result Sheet'!H31="","",'Result Sheet'!H31)</f>
        <v>SUKHDEV</v>
      </c>
      <c r="G28" s="257" t="str">
        <f>IF('Result Sheet'!I31="","",'Result Sheet'!I31)</f>
        <v>MANJU DEVI</v>
      </c>
      <c r="H28" s="258" t="str">
        <f>IF('Result Sheet'!K31="","",'Result Sheet'!K31)</f>
        <v>SBC</v>
      </c>
      <c r="I28" s="258" t="str">
        <f>IF('Result Sheet'!J31="","",'Result Sheet'!J31)</f>
        <v>M</v>
      </c>
      <c r="J28" s="388" t="str">
        <f>IF('Result Sheet'!DL31="","",'Result Sheet'!DL31)</f>
        <v>Promoted</v>
      </c>
      <c r="K28" s="259">
        <f>IF('Result Sheet'!DH31="","",'Result Sheet'!DH31)</f>
        <v>338</v>
      </c>
      <c r="L28" s="260">
        <f>IF('Result Sheet'!DI31="","",'Result Sheet'!DI31)</f>
        <v>56.333333333333336</v>
      </c>
      <c r="M28" s="259" t="str">
        <f>IF('Result Sheet'!DJ31="","",'Result Sheet'!DJ31)</f>
        <v>II</v>
      </c>
      <c r="N28" s="330" t="str">
        <f>IF('Result Sheet'!DO31="","",'Result Sheet'!DO31)</f>
        <v>C</v>
      </c>
      <c r="O28" s="261" t="str">
        <f>IF('Result Sheet'!AC31="","",'Result Sheet'!AC31)</f>
        <v>II</v>
      </c>
      <c r="P28" s="262" t="str">
        <f>IF('Result Sheet'!AD31="","",'Result Sheet'!AD31)</f>
        <v>C</v>
      </c>
      <c r="Q28" s="261" t="str">
        <f>IF('Result Sheet'!AV31="","",'Result Sheet'!AV31)</f>
        <v>II</v>
      </c>
      <c r="R28" s="262" t="str">
        <f>IF('Result Sheet'!AW31="","",'Result Sheet'!AW31)</f>
        <v>C</v>
      </c>
      <c r="S28" s="261" t="str">
        <f>IF('Result Sheet'!BO31="","",'Result Sheet'!BO31)</f>
        <v>I</v>
      </c>
      <c r="T28" s="262" t="str">
        <f>IF('Result Sheet'!BP31="","",'Result Sheet'!BP31)</f>
        <v>C</v>
      </c>
      <c r="U28" s="261" t="str">
        <f>IF('Result Sheet'!CH31="","",'Result Sheet'!CH31)</f>
        <v>I</v>
      </c>
      <c r="V28" s="262" t="str">
        <f>IF('Result Sheet'!CI31="","",'Result Sheet'!CI31)</f>
        <v>C</v>
      </c>
      <c r="W28" s="263">
        <f>IF('Result Sheet'!DN31="","",'Result Sheet'!DN31)</f>
        <v>20</v>
      </c>
      <c r="BQ28" s="264" t="str">
        <f>'Result Sheet'!G31</f>
        <v>PRAVEEN GURJAR</v>
      </c>
      <c r="BR28" s="265" t="str">
        <f t="shared" si="0"/>
        <v/>
      </c>
      <c r="BS28" s="265" t="str">
        <f t="shared" si="1"/>
        <v/>
      </c>
      <c r="BT28" s="265" t="str">
        <f t="shared" si="2"/>
        <v/>
      </c>
      <c r="BU28" s="265" t="str">
        <f t="shared" si="3"/>
        <v/>
      </c>
      <c r="BV28" s="265" t="str">
        <f t="shared" si="4"/>
        <v/>
      </c>
      <c r="BW28" s="265" t="str">
        <f t="shared" si="5"/>
        <v/>
      </c>
      <c r="BX28" s="265" t="str">
        <f t="shared" si="6"/>
        <v/>
      </c>
      <c r="BY28" s="265" t="str">
        <f t="shared" si="7"/>
        <v/>
      </c>
      <c r="BZ28" s="265" t="str">
        <f t="shared" si="8"/>
        <v/>
      </c>
      <c r="CA28" s="265" t="str">
        <f t="shared" si="9"/>
        <v/>
      </c>
      <c r="CB28" s="265" t="str">
        <f t="shared" si="10"/>
        <v>C</v>
      </c>
      <c r="CC28" s="265" t="str">
        <f t="shared" si="11"/>
        <v/>
      </c>
      <c r="CD28" s="266"/>
    </row>
    <row r="29" spans="1:82" ht="15.9" customHeight="1">
      <c r="A29" s="253">
        <f>IF('[1]Statement of Marks'!A32="","",'[1]Statement of Marks'!A32)</f>
        <v>25</v>
      </c>
      <c r="B29" s="254">
        <f>IF('Result Sheet'!B32="","",'Result Sheet'!B32)</f>
        <v>127</v>
      </c>
      <c r="C29" s="255">
        <f>IF('Result Sheet'!F32="","",'Result Sheet'!F32)</f>
        <v>950</v>
      </c>
      <c r="D29" s="256" t="str">
        <f>IF('Result Sheet'!E32="","",'Result Sheet'!E32)</f>
        <v>27-02-2016</v>
      </c>
      <c r="E29" s="257" t="str">
        <f>IF('Result Sheet'!G32="","",'Result Sheet'!G32)</f>
        <v>PRIYANSHU</v>
      </c>
      <c r="F29" s="257" t="str">
        <f>IF('Result Sheet'!H32="","",'Result Sheet'!H32)</f>
        <v>KULDEEP</v>
      </c>
      <c r="G29" s="257" t="str">
        <f>IF('Result Sheet'!I32="","",'Result Sheet'!I32)</f>
        <v>KHUSBOO MALI</v>
      </c>
      <c r="H29" s="258" t="str">
        <f>IF('Result Sheet'!K32="","",'Result Sheet'!K32)</f>
        <v>OBC</v>
      </c>
      <c r="I29" s="258" t="str">
        <f>IF('Result Sheet'!J32="","",'Result Sheet'!J32)</f>
        <v>M</v>
      </c>
      <c r="J29" s="388" t="str">
        <f>IF('Result Sheet'!DL32="","",'Result Sheet'!DL32)</f>
        <v>Promoted</v>
      </c>
      <c r="K29" s="259">
        <f>IF('Result Sheet'!DH32="","",'Result Sheet'!DH32)</f>
        <v>345</v>
      </c>
      <c r="L29" s="260">
        <f>IF('Result Sheet'!DI32="","",'Result Sheet'!DI32)</f>
        <v>57.5</v>
      </c>
      <c r="M29" s="259" t="str">
        <f>IF('Result Sheet'!DJ32="","",'Result Sheet'!DJ32)</f>
        <v>II</v>
      </c>
      <c r="N29" s="330" t="str">
        <f>IF('Result Sheet'!DO32="","",'Result Sheet'!DO32)</f>
        <v>C</v>
      </c>
      <c r="O29" s="261" t="str">
        <f>IF('Result Sheet'!AC32="","",'Result Sheet'!AC32)</f>
        <v>II</v>
      </c>
      <c r="P29" s="262" t="str">
        <f>IF('Result Sheet'!AD32="","",'Result Sheet'!AD32)</f>
        <v>C</v>
      </c>
      <c r="Q29" s="261" t="str">
        <f>IF('Result Sheet'!AV32="","",'Result Sheet'!AV32)</f>
        <v>II</v>
      </c>
      <c r="R29" s="262" t="str">
        <f>IF('Result Sheet'!AW32="","",'Result Sheet'!AW32)</f>
        <v>C</v>
      </c>
      <c r="S29" s="261" t="str">
        <f>IF('Result Sheet'!BO32="","",'Result Sheet'!BO32)</f>
        <v>I</v>
      </c>
      <c r="T29" s="262" t="str">
        <f>IF('Result Sheet'!BP32="","",'Result Sheet'!BP32)</f>
        <v>C</v>
      </c>
      <c r="U29" s="261" t="str">
        <f>IF('Result Sheet'!CH32="","",'Result Sheet'!CH32)</f>
        <v>I</v>
      </c>
      <c r="V29" s="262" t="str">
        <f>IF('Result Sheet'!CI32="","",'Result Sheet'!CI32)</f>
        <v>C</v>
      </c>
      <c r="W29" s="263">
        <f>IF('Result Sheet'!DN32="","",'Result Sheet'!DN32)</f>
        <v>12</v>
      </c>
      <c r="BQ29" s="264" t="str">
        <f>'Result Sheet'!G32</f>
        <v>PRIYANSHU</v>
      </c>
      <c r="BR29" s="265" t="str">
        <f t="shared" si="0"/>
        <v/>
      </c>
      <c r="BS29" s="265" t="str">
        <f t="shared" si="1"/>
        <v/>
      </c>
      <c r="BT29" s="265" t="str">
        <f t="shared" si="2"/>
        <v/>
      </c>
      <c r="BU29" s="265" t="str">
        <f t="shared" si="3"/>
        <v/>
      </c>
      <c r="BV29" s="265" t="str">
        <f t="shared" si="4"/>
        <v>C</v>
      </c>
      <c r="BW29" s="265" t="str">
        <f t="shared" si="5"/>
        <v/>
      </c>
      <c r="BX29" s="265" t="str">
        <f t="shared" si="6"/>
        <v/>
      </c>
      <c r="BY29" s="265" t="str">
        <f t="shared" si="7"/>
        <v/>
      </c>
      <c r="BZ29" s="265" t="str">
        <f t="shared" si="8"/>
        <v/>
      </c>
      <c r="CA29" s="265" t="str">
        <f t="shared" si="9"/>
        <v/>
      </c>
      <c r="CB29" s="265" t="str">
        <f t="shared" si="10"/>
        <v/>
      </c>
      <c r="CC29" s="265" t="str">
        <f t="shared" si="11"/>
        <v/>
      </c>
      <c r="CD29" s="266"/>
    </row>
    <row r="30" spans="1:82" ht="15.9" customHeight="1">
      <c r="A30" s="253">
        <f>IF('[1]Statement of Marks'!A33="","",'[1]Statement of Marks'!A33)</f>
        <v>26</v>
      </c>
      <c r="B30" s="254">
        <f>IF('Result Sheet'!B33="","",'Result Sheet'!B33)</f>
        <v>128</v>
      </c>
      <c r="C30" s="255">
        <f>IF('Result Sheet'!F33="","",'Result Sheet'!F33)</f>
        <v>945</v>
      </c>
      <c r="D30" s="256" t="str">
        <f>IF('Result Sheet'!E33="","",'Result Sheet'!E33)</f>
        <v>22-07-2015</v>
      </c>
      <c r="E30" s="257" t="str">
        <f>IF('Result Sheet'!G33="","",'Result Sheet'!G33)</f>
        <v>PRIYANSHU RAWAT</v>
      </c>
      <c r="F30" s="257" t="str">
        <f>IF('Result Sheet'!H33="","",'Result Sheet'!H33)</f>
        <v>MANOHAR SINGH</v>
      </c>
      <c r="G30" s="257" t="str">
        <f>IF('Result Sheet'!I33="","",'Result Sheet'!I33)</f>
        <v>SAPNA</v>
      </c>
      <c r="H30" s="258" t="str">
        <f>IF('Result Sheet'!K33="","",'Result Sheet'!K33)</f>
        <v>OBC</v>
      </c>
      <c r="I30" s="258" t="str">
        <f>IF('Result Sheet'!J33="","",'Result Sheet'!J33)</f>
        <v>M</v>
      </c>
      <c r="J30" s="388" t="str">
        <f>IF('Result Sheet'!DL33="","",'Result Sheet'!DL33)</f>
        <v>Promoted</v>
      </c>
      <c r="K30" s="259">
        <f>IF('Result Sheet'!DH33="","",'Result Sheet'!DH33)</f>
        <v>333</v>
      </c>
      <c r="L30" s="260">
        <f>IF('Result Sheet'!DI33="","",'Result Sheet'!DI33)</f>
        <v>55.5</v>
      </c>
      <c r="M30" s="259" t="str">
        <f>IF('Result Sheet'!DJ33="","",'Result Sheet'!DJ33)</f>
        <v>II</v>
      </c>
      <c r="N30" s="330" t="str">
        <f>IF('Result Sheet'!DO33="","",'Result Sheet'!DO33)</f>
        <v>C</v>
      </c>
      <c r="O30" s="261" t="str">
        <f>IF('Result Sheet'!AC33="","",'Result Sheet'!AC33)</f>
        <v>II</v>
      </c>
      <c r="P30" s="262" t="str">
        <f>IF('Result Sheet'!AD33="","",'Result Sheet'!AD33)</f>
        <v>D</v>
      </c>
      <c r="Q30" s="261" t="str">
        <f>IF('Result Sheet'!AV33="","",'Result Sheet'!AV33)</f>
        <v>II</v>
      </c>
      <c r="R30" s="262" t="str">
        <f>IF('Result Sheet'!AW33="","",'Result Sheet'!AW33)</f>
        <v>C</v>
      </c>
      <c r="S30" s="261" t="str">
        <f>IF('Result Sheet'!BO33="","",'Result Sheet'!BO33)</f>
        <v>II</v>
      </c>
      <c r="T30" s="262" t="str">
        <f>IF('Result Sheet'!BP33="","",'Result Sheet'!BP33)</f>
        <v>C</v>
      </c>
      <c r="U30" s="261" t="str">
        <f>IF('Result Sheet'!CH33="","",'Result Sheet'!CH33)</f>
        <v>I</v>
      </c>
      <c r="V30" s="262" t="str">
        <f>IF('Result Sheet'!CI33="","",'Result Sheet'!CI33)</f>
        <v>C</v>
      </c>
      <c r="W30" s="263">
        <f>IF('Result Sheet'!DN33="","",'Result Sheet'!DN33)</f>
        <v>22</v>
      </c>
      <c r="BQ30" s="264" t="str">
        <f>'Result Sheet'!G33</f>
        <v>PRIYANSHU RAWAT</v>
      </c>
      <c r="BR30" s="265" t="str">
        <f t="shared" si="0"/>
        <v/>
      </c>
      <c r="BS30" s="265" t="str">
        <f t="shared" si="1"/>
        <v/>
      </c>
      <c r="BT30" s="265" t="str">
        <f t="shared" si="2"/>
        <v/>
      </c>
      <c r="BU30" s="265" t="str">
        <f t="shared" si="3"/>
        <v/>
      </c>
      <c r="BV30" s="265" t="str">
        <f t="shared" si="4"/>
        <v>C</v>
      </c>
      <c r="BW30" s="265" t="str">
        <f t="shared" si="5"/>
        <v/>
      </c>
      <c r="BX30" s="265" t="str">
        <f t="shared" si="6"/>
        <v/>
      </c>
      <c r="BY30" s="265" t="str">
        <f t="shared" si="7"/>
        <v/>
      </c>
      <c r="BZ30" s="265" t="str">
        <f t="shared" si="8"/>
        <v/>
      </c>
      <c r="CA30" s="265" t="str">
        <f t="shared" si="9"/>
        <v/>
      </c>
      <c r="CB30" s="265" t="str">
        <f t="shared" si="10"/>
        <v/>
      </c>
      <c r="CC30" s="265" t="str">
        <f t="shared" si="11"/>
        <v/>
      </c>
      <c r="CD30" s="266"/>
    </row>
    <row r="31" spans="1:82" ht="15.9" customHeight="1">
      <c r="A31" s="253">
        <f>IF('[1]Statement of Marks'!A34="","",'[1]Statement of Marks'!A34)</f>
        <v>27</v>
      </c>
      <c r="B31" s="254">
        <f>IF('Result Sheet'!B34="","",'Result Sheet'!B34)</f>
        <v>129</v>
      </c>
      <c r="C31" s="255">
        <f>IF('Result Sheet'!F34="","",'Result Sheet'!F34)</f>
        <v>928</v>
      </c>
      <c r="D31" s="256">
        <f>IF('Result Sheet'!E34="","",'Result Sheet'!E34)</f>
        <v>42676</v>
      </c>
      <c r="E31" s="257" t="str">
        <f>IF('Result Sheet'!G34="","",'Result Sheet'!G34)</f>
        <v>RANVEER</v>
      </c>
      <c r="F31" s="257" t="str">
        <f>IF('Result Sheet'!H34="","",'Result Sheet'!H34)</f>
        <v>TOTA RAM</v>
      </c>
      <c r="G31" s="257" t="str">
        <f>IF('Result Sheet'!I34="","",'Result Sheet'!I34)</f>
        <v>JAYA</v>
      </c>
      <c r="H31" s="258" t="str">
        <f>IF('Result Sheet'!K34="","",'Result Sheet'!K34)</f>
        <v>OBC</v>
      </c>
      <c r="I31" s="258" t="str">
        <f>IF('Result Sheet'!J34="","",'Result Sheet'!J34)</f>
        <v>M</v>
      </c>
      <c r="J31" s="388" t="str">
        <f>IF('Result Sheet'!DL34="","",'Result Sheet'!DL34)</f>
        <v>Promoted</v>
      </c>
      <c r="K31" s="259">
        <f>IF('Result Sheet'!DH34="","",'Result Sheet'!DH34)</f>
        <v>339</v>
      </c>
      <c r="L31" s="260">
        <f>IF('Result Sheet'!DI34="","",'Result Sheet'!DI34)</f>
        <v>56.5</v>
      </c>
      <c r="M31" s="259" t="str">
        <f>IF('Result Sheet'!DJ34="","",'Result Sheet'!DJ34)</f>
        <v>II</v>
      </c>
      <c r="N31" s="330" t="str">
        <f>IF('Result Sheet'!DO34="","",'Result Sheet'!DO34)</f>
        <v>C</v>
      </c>
      <c r="O31" s="261" t="str">
        <f>IF('Result Sheet'!AC34="","",'Result Sheet'!AC34)</f>
        <v>II</v>
      </c>
      <c r="P31" s="262" t="str">
        <f>IF('Result Sheet'!AD34="","",'Result Sheet'!AD34)</f>
        <v>D</v>
      </c>
      <c r="Q31" s="261" t="str">
        <f>IF('Result Sheet'!AV34="","",'Result Sheet'!AV34)</f>
        <v>II</v>
      </c>
      <c r="R31" s="262" t="str">
        <f>IF('Result Sheet'!AW34="","",'Result Sheet'!AW34)</f>
        <v>C</v>
      </c>
      <c r="S31" s="261" t="str">
        <f>IF('Result Sheet'!BO34="","",'Result Sheet'!BO34)</f>
        <v>I</v>
      </c>
      <c r="T31" s="262" t="str">
        <f>IF('Result Sheet'!BP34="","",'Result Sheet'!BP34)</f>
        <v>C</v>
      </c>
      <c r="U31" s="261" t="str">
        <f>IF('Result Sheet'!CH34="","",'Result Sheet'!CH34)</f>
        <v>I</v>
      </c>
      <c r="V31" s="262" t="str">
        <f>IF('Result Sheet'!CI34="","",'Result Sheet'!CI34)</f>
        <v>C</v>
      </c>
      <c r="W31" s="263">
        <f>IF('Result Sheet'!DN34="","",'Result Sheet'!DN34)</f>
        <v>24</v>
      </c>
      <c r="BQ31" s="264" t="str">
        <f>'Result Sheet'!G34</f>
        <v>RANVEER</v>
      </c>
      <c r="BR31" s="265" t="str">
        <f t="shared" si="0"/>
        <v/>
      </c>
      <c r="BS31" s="265" t="str">
        <f t="shared" si="1"/>
        <v/>
      </c>
      <c r="BT31" s="265" t="str">
        <f t="shared" si="2"/>
        <v/>
      </c>
      <c r="BU31" s="265" t="str">
        <f t="shared" si="3"/>
        <v/>
      </c>
      <c r="BV31" s="265" t="str">
        <f t="shared" si="4"/>
        <v>C</v>
      </c>
      <c r="BW31" s="265" t="str">
        <f t="shared" si="5"/>
        <v/>
      </c>
      <c r="BX31" s="265" t="str">
        <f t="shared" si="6"/>
        <v/>
      </c>
      <c r="BY31" s="265" t="str">
        <f t="shared" si="7"/>
        <v/>
      </c>
      <c r="BZ31" s="265" t="str">
        <f t="shared" si="8"/>
        <v/>
      </c>
      <c r="CA31" s="265" t="str">
        <f t="shared" si="9"/>
        <v/>
      </c>
      <c r="CB31" s="265" t="str">
        <f t="shared" si="10"/>
        <v/>
      </c>
      <c r="CC31" s="265" t="str">
        <f t="shared" si="11"/>
        <v/>
      </c>
      <c r="CD31" s="266"/>
    </row>
    <row r="32" spans="1:82" ht="15.9" customHeight="1">
      <c r="A32" s="253">
        <f>IF('[1]Statement of Marks'!A35="","",'[1]Statement of Marks'!A35)</f>
        <v>28</v>
      </c>
      <c r="B32" s="254">
        <f>IF('Result Sheet'!B35="","",'Result Sheet'!B35)</f>
        <v>130</v>
      </c>
      <c r="C32" s="255">
        <f>IF('Result Sheet'!F35="","",'Result Sheet'!F35)</f>
        <v>947</v>
      </c>
      <c r="D32" s="256" t="str">
        <f>IF('Result Sheet'!E35="","",'Result Sheet'!E35)</f>
        <v>18-07-2015</v>
      </c>
      <c r="E32" s="257" t="str">
        <f>IF('Result Sheet'!G35="","",'Result Sheet'!G35)</f>
        <v>SURAJ BHATI</v>
      </c>
      <c r="F32" s="257" t="str">
        <f>IF('Result Sheet'!H35="","",'Result Sheet'!H35)</f>
        <v>RAJURAM BHATI</v>
      </c>
      <c r="G32" s="257" t="str">
        <f>IF('Result Sheet'!I35="","",'Result Sheet'!I35)</f>
        <v>REKHA DEVI</v>
      </c>
      <c r="H32" s="258" t="str">
        <f>IF('Result Sheet'!K35="","",'Result Sheet'!K35)</f>
        <v>OBC</v>
      </c>
      <c r="I32" s="258" t="str">
        <f>IF('Result Sheet'!J35="","",'Result Sheet'!J35)</f>
        <v>M</v>
      </c>
      <c r="J32" s="388" t="str">
        <f>IF('Result Sheet'!DL35="","",'Result Sheet'!DL35)</f>
        <v>Promoted</v>
      </c>
      <c r="K32" s="259">
        <f>IF('Result Sheet'!DH35="","",'Result Sheet'!DH35)</f>
        <v>338</v>
      </c>
      <c r="L32" s="260">
        <f>IF('Result Sheet'!DI35="","",'Result Sheet'!DI35)</f>
        <v>56.333333333333336</v>
      </c>
      <c r="M32" s="259" t="str">
        <f>IF('Result Sheet'!DJ35="","",'Result Sheet'!DJ35)</f>
        <v>II</v>
      </c>
      <c r="N32" s="330" t="str">
        <f>IF('Result Sheet'!DO35="","",'Result Sheet'!DO35)</f>
        <v>C</v>
      </c>
      <c r="O32" s="261" t="str">
        <f>IF('Result Sheet'!AC35="","",'Result Sheet'!AC35)</f>
        <v>II</v>
      </c>
      <c r="P32" s="262" t="str">
        <f>IF('Result Sheet'!AD35="","",'Result Sheet'!AD35)</f>
        <v>D</v>
      </c>
      <c r="Q32" s="261" t="str">
        <f>IF('Result Sheet'!AV35="","",'Result Sheet'!AV35)</f>
        <v>II</v>
      </c>
      <c r="R32" s="262" t="str">
        <f>IF('Result Sheet'!AW35="","",'Result Sheet'!AW35)</f>
        <v>C</v>
      </c>
      <c r="S32" s="261" t="str">
        <f>IF('Result Sheet'!BO35="","",'Result Sheet'!BO35)</f>
        <v>I</v>
      </c>
      <c r="T32" s="262" t="str">
        <f>IF('Result Sheet'!BP35="","",'Result Sheet'!BP35)</f>
        <v>C</v>
      </c>
      <c r="U32" s="261" t="str">
        <f>IF('Result Sheet'!CH35="","",'Result Sheet'!CH35)</f>
        <v>I</v>
      </c>
      <c r="V32" s="262" t="str">
        <f>IF('Result Sheet'!CI35="","",'Result Sheet'!CI35)</f>
        <v>C</v>
      </c>
      <c r="W32" s="263">
        <f>IF('Result Sheet'!DN35="","",'Result Sheet'!DN35)</f>
        <v>20</v>
      </c>
      <c r="BQ32" s="264" t="str">
        <f>'Result Sheet'!G35</f>
        <v>SURAJ BHATI</v>
      </c>
      <c r="BR32" s="265" t="str">
        <f t="shared" si="0"/>
        <v/>
      </c>
      <c r="BS32" s="265" t="str">
        <f t="shared" si="1"/>
        <v/>
      </c>
      <c r="BT32" s="265" t="str">
        <f t="shared" si="2"/>
        <v/>
      </c>
      <c r="BU32" s="265" t="str">
        <f t="shared" si="3"/>
        <v/>
      </c>
      <c r="BV32" s="265" t="str">
        <f t="shared" si="4"/>
        <v>C</v>
      </c>
      <c r="BW32" s="265" t="str">
        <f t="shared" si="5"/>
        <v/>
      </c>
      <c r="BX32" s="265" t="str">
        <f t="shared" si="6"/>
        <v/>
      </c>
      <c r="BY32" s="265" t="str">
        <f t="shared" si="7"/>
        <v/>
      </c>
      <c r="BZ32" s="265" t="str">
        <f t="shared" si="8"/>
        <v/>
      </c>
      <c r="CA32" s="265" t="str">
        <f t="shared" si="9"/>
        <v/>
      </c>
      <c r="CB32" s="265" t="str">
        <f t="shared" si="10"/>
        <v/>
      </c>
      <c r="CC32" s="265" t="str">
        <f t="shared" si="11"/>
        <v/>
      </c>
      <c r="CD32" s="266"/>
    </row>
    <row r="33" spans="1:82" ht="15.9" customHeight="1">
      <c r="A33" s="253">
        <f>IF('[1]Statement of Marks'!A36="","",'[1]Statement of Marks'!A36)</f>
        <v>29</v>
      </c>
      <c r="B33" s="254">
        <f>IF('Result Sheet'!B36="","",'Result Sheet'!B36)</f>
        <v>131</v>
      </c>
      <c r="C33" s="255">
        <f>IF('Result Sheet'!F36="","",'Result Sheet'!F36)</f>
        <v>930</v>
      </c>
      <c r="D33" s="256" t="str">
        <f>IF('Result Sheet'!E36="","",'Result Sheet'!E36)</f>
        <v>13-03-2015</v>
      </c>
      <c r="E33" s="257" t="str">
        <f>IF('Result Sheet'!G36="","",'Result Sheet'!G36)</f>
        <v>YUVRAJ SHARMA</v>
      </c>
      <c r="F33" s="257" t="str">
        <f>IF('Result Sheet'!H36="","",'Result Sheet'!H36)</f>
        <v>ARVIND SHARMA</v>
      </c>
      <c r="G33" s="257" t="str">
        <f>IF('Result Sheet'!I36="","",'Result Sheet'!I36)</f>
        <v>ANKITA SHARMA</v>
      </c>
      <c r="H33" s="258" t="str">
        <f>IF('Result Sheet'!K36="","",'Result Sheet'!K36)</f>
        <v>OBC</v>
      </c>
      <c r="I33" s="258" t="str">
        <f>IF('Result Sheet'!J36="","",'Result Sheet'!J36)</f>
        <v>M</v>
      </c>
      <c r="J33" s="388" t="str">
        <f>IF('Result Sheet'!DL36="","",'Result Sheet'!DL36)</f>
        <v>Promoted</v>
      </c>
      <c r="K33" s="259">
        <f>IF('Result Sheet'!DH36="","",'Result Sheet'!DH36)</f>
        <v>339</v>
      </c>
      <c r="L33" s="260">
        <f>IF('Result Sheet'!DI36="","",'Result Sheet'!DI36)</f>
        <v>56.5</v>
      </c>
      <c r="M33" s="259" t="str">
        <f>IF('Result Sheet'!DJ36="","",'Result Sheet'!DJ36)</f>
        <v>II</v>
      </c>
      <c r="N33" s="330" t="str">
        <f>IF('Result Sheet'!DO36="","",'Result Sheet'!DO36)</f>
        <v>C</v>
      </c>
      <c r="O33" s="261" t="str">
        <f>IF('Result Sheet'!AC36="","",'Result Sheet'!AC36)</f>
        <v>II</v>
      </c>
      <c r="P33" s="262" t="str">
        <f>IF('Result Sheet'!AD36="","",'Result Sheet'!AD36)</f>
        <v>D</v>
      </c>
      <c r="Q33" s="261" t="str">
        <f>IF('Result Sheet'!AV36="","",'Result Sheet'!AV36)</f>
        <v>II</v>
      </c>
      <c r="R33" s="262" t="str">
        <f>IF('Result Sheet'!AW36="","",'Result Sheet'!AW36)</f>
        <v>C</v>
      </c>
      <c r="S33" s="261" t="str">
        <f>IF('Result Sheet'!BO36="","",'Result Sheet'!BO36)</f>
        <v>I</v>
      </c>
      <c r="T33" s="262" t="str">
        <f>IF('Result Sheet'!BP36="","",'Result Sheet'!BP36)</f>
        <v>C</v>
      </c>
      <c r="U33" s="261" t="str">
        <f>IF('Result Sheet'!CH36="","",'Result Sheet'!CH36)</f>
        <v>I</v>
      </c>
      <c r="V33" s="262" t="str">
        <f>IF('Result Sheet'!CI36="","",'Result Sheet'!CI36)</f>
        <v>C</v>
      </c>
      <c r="W33" s="263">
        <f>IF('Result Sheet'!DN36="","",'Result Sheet'!DN36)</f>
        <v>34</v>
      </c>
      <c r="BQ33" s="264" t="str">
        <f>'Result Sheet'!G36</f>
        <v>YUVRAJ SHARMA</v>
      </c>
      <c r="BR33" s="265" t="str">
        <f t="shared" si="0"/>
        <v/>
      </c>
      <c r="BS33" s="265" t="str">
        <f t="shared" si="1"/>
        <v/>
      </c>
      <c r="BT33" s="265" t="str">
        <f t="shared" si="2"/>
        <v/>
      </c>
      <c r="BU33" s="265" t="str">
        <f t="shared" si="3"/>
        <v/>
      </c>
      <c r="BV33" s="265" t="str">
        <f t="shared" si="4"/>
        <v>C</v>
      </c>
      <c r="BW33" s="265" t="str">
        <f t="shared" si="5"/>
        <v/>
      </c>
      <c r="BX33" s="265" t="str">
        <f t="shared" si="6"/>
        <v/>
      </c>
      <c r="BY33" s="265" t="str">
        <f t="shared" si="7"/>
        <v/>
      </c>
      <c r="BZ33" s="265" t="str">
        <f t="shared" si="8"/>
        <v/>
      </c>
      <c r="CA33" s="265" t="str">
        <f t="shared" si="9"/>
        <v/>
      </c>
      <c r="CB33" s="265" t="str">
        <f t="shared" si="10"/>
        <v/>
      </c>
      <c r="CC33" s="265" t="str">
        <f t="shared" si="11"/>
        <v/>
      </c>
      <c r="CD33" s="266"/>
    </row>
    <row r="34" spans="1:82" ht="15.9" customHeight="1">
      <c r="A34" s="253">
        <f>IF('[1]Statement of Marks'!A37="","",'[1]Statement of Marks'!A37)</f>
        <v>30</v>
      </c>
      <c r="B34" s="254">
        <f>IF('Result Sheet'!B37="","",'Result Sheet'!B37)</f>
        <v>132</v>
      </c>
      <c r="C34" s="255">
        <f>IF('Result Sheet'!F37="","",'Result Sheet'!F37)</f>
        <v>941</v>
      </c>
      <c r="D34" s="256">
        <f>IF('Result Sheet'!E37="","",'Result Sheet'!E37)</f>
        <v>42219</v>
      </c>
      <c r="E34" s="257" t="str">
        <f>IF('Result Sheet'!G37="","",'Result Sheet'!G37)</f>
        <v>ZEENAT SHEIKH</v>
      </c>
      <c r="F34" s="257" t="str">
        <f>IF('Result Sheet'!H37="","",'Result Sheet'!H37)</f>
        <v>SAMEER SHEIKH</v>
      </c>
      <c r="G34" s="257" t="str">
        <f>IF('Result Sheet'!I37="","",'Result Sheet'!I37)</f>
        <v>SHABNAM KHNAM</v>
      </c>
      <c r="H34" s="258" t="str">
        <f>IF('Result Sheet'!K37="","",'Result Sheet'!K37)</f>
        <v>GEN</v>
      </c>
      <c r="I34" s="258" t="str">
        <f>IF('Result Sheet'!J37="","",'Result Sheet'!J37)</f>
        <v>F</v>
      </c>
      <c r="J34" s="388" t="str">
        <f>IF('Result Sheet'!DL37="","",'Result Sheet'!DL37)</f>
        <v>Promoted</v>
      </c>
      <c r="K34" s="259">
        <f>IF('Result Sheet'!DH37="","",'Result Sheet'!DH37)</f>
        <v>341</v>
      </c>
      <c r="L34" s="260">
        <f>IF('Result Sheet'!DI37="","",'Result Sheet'!DI37)</f>
        <v>56.833333333333336</v>
      </c>
      <c r="M34" s="259" t="str">
        <f>IF('Result Sheet'!DJ37="","",'Result Sheet'!DJ37)</f>
        <v>II</v>
      </c>
      <c r="N34" s="330" t="str">
        <f>IF('Result Sheet'!DO37="","",'Result Sheet'!DO37)</f>
        <v>C</v>
      </c>
      <c r="O34" s="261" t="str">
        <f>IF('Result Sheet'!AC37="","",'Result Sheet'!AC37)</f>
        <v>II</v>
      </c>
      <c r="P34" s="262" t="str">
        <f>IF('Result Sheet'!AD37="","",'Result Sheet'!AD37)</f>
        <v>C</v>
      </c>
      <c r="Q34" s="261" t="str">
        <f>IF('Result Sheet'!AV37="","",'Result Sheet'!AV37)</f>
        <v>II</v>
      </c>
      <c r="R34" s="262" t="str">
        <f>IF('Result Sheet'!AW37="","",'Result Sheet'!AW37)</f>
        <v>C</v>
      </c>
      <c r="S34" s="261" t="str">
        <f>IF('Result Sheet'!BO37="","",'Result Sheet'!BO37)</f>
        <v>I</v>
      </c>
      <c r="T34" s="262" t="str">
        <f>IF('Result Sheet'!BP37="","",'Result Sheet'!BP37)</f>
        <v>C</v>
      </c>
      <c r="U34" s="261" t="str">
        <f>IF('Result Sheet'!CH37="","",'Result Sheet'!CH37)</f>
        <v>I</v>
      </c>
      <c r="V34" s="262" t="str">
        <f>IF('Result Sheet'!CI37="","",'Result Sheet'!CI37)</f>
        <v>C</v>
      </c>
      <c r="W34" s="263">
        <f>IF('Result Sheet'!DN37="","",'Result Sheet'!DN37)</f>
        <v>28</v>
      </c>
      <c r="BQ34" s="264" t="str">
        <f>'Result Sheet'!G37</f>
        <v>ZEENAT SHEIKH</v>
      </c>
      <c r="BR34" s="265" t="str">
        <f t="shared" si="0"/>
        <v/>
      </c>
      <c r="BS34" s="265" t="str">
        <f t="shared" si="1"/>
        <v/>
      </c>
      <c r="BT34" s="265" t="str">
        <f t="shared" si="2"/>
        <v/>
      </c>
      <c r="BU34" s="265" t="str">
        <f t="shared" si="3"/>
        <v/>
      </c>
      <c r="BV34" s="265" t="str">
        <f t="shared" si="4"/>
        <v/>
      </c>
      <c r="BW34" s="265" t="str">
        <f t="shared" si="5"/>
        <v/>
      </c>
      <c r="BX34" s="265" t="str">
        <f t="shared" si="6"/>
        <v/>
      </c>
      <c r="BY34" s="265" t="str">
        <f t="shared" si="7"/>
        <v>C</v>
      </c>
      <c r="BZ34" s="265" t="str">
        <f t="shared" si="8"/>
        <v/>
      </c>
      <c r="CA34" s="265" t="str">
        <f t="shared" si="9"/>
        <v/>
      </c>
      <c r="CB34" s="265" t="str">
        <f t="shared" si="10"/>
        <v/>
      </c>
      <c r="CC34" s="265" t="str">
        <f t="shared" si="11"/>
        <v/>
      </c>
      <c r="CD34" s="266"/>
    </row>
    <row r="35" spans="1:82" ht="15.9" customHeight="1">
      <c r="A35" s="253">
        <f>IF('[1]Statement of Marks'!A38="","",'[1]Statement of Marks'!A38)</f>
        <v>31</v>
      </c>
      <c r="B35" s="254" t="str">
        <f>IF('Result Sheet'!B38="","",'Result Sheet'!B38)</f>
        <v/>
      </c>
      <c r="C35" s="255" t="str">
        <f>IF('Result Sheet'!F38="","",'Result Sheet'!F38)</f>
        <v/>
      </c>
      <c r="D35" s="256" t="str">
        <f>IF('Result Sheet'!E38="","",'Result Sheet'!E38)</f>
        <v/>
      </c>
      <c r="E35" s="257" t="str">
        <f>IF('Result Sheet'!G38="","",'Result Sheet'!G38)</f>
        <v/>
      </c>
      <c r="F35" s="257" t="str">
        <f>IF('Result Sheet'!H38="","",'Result Sheet'!H38)</f>
        <v/>
      </c>
      <c r="G35" s="257" t="str">
        <f>IF('Result Sheet'!I38="","",'Result Sheet'!I38)</f>
        <v/>
      </c>
      <c r="H35" s="258" t="str">
        <f>IF('Result Sheet'!K38="","",'Result Sheet'!K38)</f>
        <v/>
      </c>
      <c r="I35" s="258" t="str">
        <f>IF('Result Sheet'!J38="","",'Result Sheet'!J38)</f>
        <v/>
      </c>
      <c r="J35" s="388" t="str">
        <f>IF('Result Sheet'!DL38="","",'Result Sheet'!DL38)</f>
        <v/>
      </c>
      <c r="K35" s="259" t="str">
        <f>IF('Result Sheet'!DH38="","",'Result Sheet'!DH38)</f>
        <v/>
      </c>
      <c r="L35" s="260" t="str">
        <f>IF('Result Sheet'!DI38="","",'Result Sheet'!DI38)</f>
        <v/>
      </c>
      <c r="M35" s="259" t="str">
        <f>IF('Result Sheet'!DJ38="","",'Result Sheet'!DJ38)</f>
        <v/>
      </c>
      <c r="N35" s="330" t="str">
        <f>IF('Result Sheet'!DO38="","",'Result Sheet'!DO38)</f>
        <v/>
      </c>
      <c r="O35" s="261" t="str">
        <f>IF('Result Sheet'!AC38="","",'Result Sheet'!AC38)</f>
        <v/>
      </c>
      <c r="P35" s="262" t="str">
        <f>IF('Result Sheet'!AD38="","",'Result Sheet'!AD38)</f>
        <v/>
      </c>
      <c r="Q35" s="261" t="str">
        <f>IF('Result Sheet'!AV38="","",'Result Sheet'!AV38)</f>
        <v/>
      </c>
      <c r="R35" s="262" t="str">
        <f>IF('Result Sheet'!AW38="","",'Result Sheet'!AW38)</f>
        <v/>
      </c>
      <c r="S35" s="261" t="str">
        <f>IF('Result Sheet'!BO38="","",'Result Sheet'!BO38)</f>
        <v/>
      </c>
      <c r="T35" s="262" t="str">
        <f>IF('Result Sheet'!BP38="","",'Result Sheet'!BP38)</f>
        <v/>
      </c>
      <c r="U35" s="261" t="str">
        <f>IF('Result Sheet'!CH38="","",'Result Sheet'!CH38)</f>
        <v/>
      </c>
      <c r="V35" s="262" t="str">
        <f>IF('Result Sheet'!CI38="","",'Result Sheet'!CI38)</f>
        <v/>
      </c>
      <c r="W35" s="263" t="str">
        <f>IF('Result Sheet'!DN38="","",'Result Sheet'!DN38)</f>
        <v/>
      </c>
      <c r="BQ35" s="264" t="str">
        <f>'Result Sheet'!G38</f>
        <v/>
      </c>
      <c r="BR35" s="265" t="str">
        <f t="shared" si="0"/>
        <v/>
      </c>
      <c r="BS35" s="265" t="str">
        <f t="shared" si="1"/>
        <v/>
      </c>
      <c r="BT35" s="265" t="str">
        <f t="shared" si="2"/>
        <v/>
      </c>
      <c r="BU35" s="265" t="str">
        <f t="shared" si="3"/>
        <v/>
      </c>
      <c r="BV35" s="265" t="str">
        <f t="shared" si="4"/>
        <v/>
      </c>
      <c r="BW35" s="265" t="str">
        <f t="shared" si="5"/>
        <v/>
      </c>
      <c r="BX35" s="265" t="str">
        <f t="shared" si="6"/>
        <v/>
      </c>
      <c r="BY35" s="265" t="str">
        <f t="shared" si="7"/>
        <v/>
      </c>
      <c r="BZ35" s="265" t="str">
        <f t="shared" si="8"/>
        <v/>
      </c>
      <c r="CA35" s="265" t="str">
        <f t="shared" si="9"/>
        <v/>
      </c>
      <c r="CB35" s="265" t="str">
        <f t="shared" si="10"/>
        <v/>
      </c>
      <c r="CC35" s="265" t="str">
        <f t="shared" si="11"/>
        <v/>
      </c>
      <c r="CD35" s="266"/>
    </row>
    <row r="36" spans="1:82" ht="15.9" customHeight="1">
      <c r="A36" s="253">
        <f>IF('[1]Statement of Marks'!A39="","",'[1]Statement of Marks'!A39)</f>
        <v>32</v>
      </c>
      <c r="B36" s="254" t="str">
        <f>IF('Result Sheet'!B39="","",'Result Sheet'!B39)</f>
        <v/>
      </c>
      <c r="C36" s="255" t="str">
        <f>IF('Result Sheet'!F39="","",'Result Sheet'!F39)</f>
        <v/>
      </c>
      <c r="D36" s="256" t="str">
        <f>IF('Result Sheet'!E39="","",'Result Sheet'!E39)</f>
        <v/>
      </c>
      <c r="E36" s="257" t="str">
        <f>IF('Result Sheet'!G39="","",'Result Sheet'!G39)</f>
        <v/>
      </c>
      <c r="F36" s="257" t="str">
        <f>IF('Result Sheet'!H39="","",'Result Sheet'!H39)</f>
        <v/>
      </c>
      <c r="G36" s="257" t="str">
        <f>IF('Result Sheet'!I39="","",'Result Sheet'!I39)</f>
        <v/>
      </c>
      <c r="H36" s="258" t="str">
        <f>IF('Result Sheet'!K39="","",'Result Sheet'!K39)</f>
        <v/>
      </c>
      <c r="I36" s="258" t="str">
        <f>IF('Result Sheet'!J39="","",'Result Sheet'!J39)</f>
        <v/>
      </c>
      <c r="J36" s="388" t="str">
        <f>IF('Result Sheet'!DL39="","",'Result Sheet'!DL39)</f>
        <v/>
      </c>
      <c r="K36" s="259" t="str">
        <f>IF('Result Sheet'!DH39="","",'Result Sheet'!DH39)</f>
        <v/>
      </c>
      <c r="L36" s="260" t="str">
        <f>IF('Result Sheet'!DI39="","",'Result Sheet'!DI39)</f>
        <v/>
      </c>
      <c r="M36" s="259" t="str">
        <f>IF('Result Sheet'!DJ39="","",'Result Sheet'!DJ39)</f>
        <v/>
      </c>
      <c r="N36" s="330" t="str">
        <f>IF('Result Sheet'!DO39="","",'Result Sheet'!DO39)</f>
        <v/>
      </c>
      <c r="O36" s="261" t="str">
        <f>IF('Result Sheet'!AC39="","",'Result Sheet'!AC39)</f>
        <v/>
      </c>
      <c r="P36" s="262" t="str">
        <f>IF('Result Sheet'!AD39="","",'Result Sheet'!AD39)</f>
        <v/>
      </c>
      <c r="Q36" s="261" t="str">
        <f>IF('Result Sheet'!AV39="","",'Result Sheet'!AV39)</f>
        <v/>
      </c>
      <c r="R36" s="262" t="str">
        <f>IF('Result Sheet'!AW39="","",'Result Sheet'!AW39)</f>
        <v/>
      </c>
      <c r="S36" s="261" t="str">
        <f>IF('Result Sheet'!BO39="","",'Result Sheet'!BO39)</f>
        <v/>
      </c>
      <c r="T36" s="262" t="str">
        <f>IF('Result Sheet'!BP39="","",'Result Sheet'!BP39)</f>
        <v/>
      </c>
      <c r="U36" s="261" t="str">
        <f>IF('Result Sheet'!CH39="","",'Result Sheet'!CH39)</f>
        <v/>
      </c>
      <c r="V36" s="262" t="str">
        <f>IF('Result Sheet'!CI39="","",'Result Sheet'!CI39)</f>
        <v/>
      </c>
      <c r="W36" s="263" t="str">
        <f>IF('Result Sheet'!DN39="","",'Result Sheet'!DN39)</f>
        <v/>
      </c>
      <c r="BQ36" s="264" t="str">
        <f>'Result Sheet'!G39</f>
        <v/>
      </c>
      <c r="BR36" s="265" t="str">
        <f t="shared" si="0"/>
        <v/>
      </c>
      <c r="BS36" s="265" t="str">
        <f t="shared" si="1"/>
        <v/>
      </c>
      <c r="BT36" s="265" t="str">
        <f t="shared" si="2"/>
        <v/>
      </c>
      <c r="BU36" s="265" t="str">
        <f t="shared" si="3"/>
        <v/>
      </c>
      <c r="BV36" s="265" t="str">
        <f t="shared" si="4"/>
        <v/>
      </c>
      <c r="BW36" s="265" t="str">
        <f t="shared" si="5"/>
        <v/>
      </c>
      <c r="BX36" s="265" t="str">
        <f t="shared" si="6"/>
        <v/>
      </c>
      <c r="BY36" s="265" t="str">
        <f t="shared" si="7"/>
        <v/>
      </c>
      <c r="BZ36" s="265" t="str">
        <f t="shared" si="8"/>
        <v/>
      </c>
      <c r="CA36" s="265" t="str">
        <f t="shared" si="9"/>
        <v/>
      </c>
      <c r="CB36" s="265" t="str">
        <f t="shared" si="10"/>
        <v/>
      </c>
      <c r="CC36" s="265" t="str">
        <f t="shared" si="11"/>
        <v/>
      </c>
      <c r="CD36" s="266"/>
    </row>
    <row r="37" spans="1:82" ht="15.9" customHeight="1">
      <c r="A37" s="253">
        <f>IF('[1]Statement of Marks'!A40="","",'[1]Statement of Marks'!A40)</f>
        <v>33</v>
      </c>
      <c r="B37" s="254" t="str">
        <f>IF('Result Sheet'!B40="","",'Result Sheet'!B40)</f>
        <v/>
      </c>
      <c r="C37" s="255" t="str">
        <f>IF('Result Sheet'!F40="","",'Result Sheet'!F40)</f>
        <v/>
      </c>
      <c r="D37" s="256" t="str">
        <f>IF('Result Sheet'!E40="","",'Result Sheet'!E40)</f>
        <v/>
      </c>
      <c r="E37" s="257" t="str">
        <f>IF('Result Sheet'!G40="","",'Result Sheet'!G40)</f>
        <v/>
      </c>
      <c r="F37" s="257" t="str">
        <f>IF('Result Sheet'!H40="","",'Result Sheet'!H40)</f>
        <v/>
      </c>
      <c r="G37" s="257" t="str">
        <f>IF('Result Sheet'!I40="","",'Result Sheet'!I40)</f>
        <v/>
      </c>
      <c r="H37" s="258" t="str">
        <f>IF('Result Sheet'!K40="","",'Result Sheet'!K40)</f>
        <v/>
      </c>
      <c r="I37" s="258" t="str">
        <f>IF('Result Sheet'!J40="","",'Result Sheet'!J40)</f>
        <v/>
      </c>
      <c r="J37" s="388" t="str">
        <f>IF('Result Sheet'!DL40="","",'Result Sheet'!DL40)</f>
        <v/>
      </c>
      <c r="K37" s="259" t="str">
        <f>IF('Result Sheet'!DH40="","",'Result Sheet'!DH40)</f>
        <v/>
      </c>
      <c r="L37" s="260" t="str">
        <f>IF('Result Sheet'!DI40="","",'Result Sheet'!DI40)</f>
        <v/>
      </c>
      <c r="M37" s="259" t="str">
        <f>IF('Result Sheet'!DJ40="","",'Result Sheet'!DJ40)</f>
        <v/>
      </c>
      <c r="N37" s="330" t="str">
        <f>IF('Result Sheet'!DO40="","",'Result Sheet'!DO40)</f>
        <v/>
      </c>
      <c r="O37" s="261" t="str">
        <f>IF('Result Sheet'!AC40="","",'Result Sheet'!AC40)</f>
        <v/>
      </c>
      <c r="P37" s="262" t="str">
        <f>IF('Result Sheet'!AD40="","",'Result Sheet'!AD40)</f>
        <v/>
      </c>
      <c r="Q37" s="261" t="str">
        <f>IF('Result Sheet'!AV40="","",'Result Sheet'!AV40)</f>
        <v/>
      </c>
      <c r="R37" s="262" t="str">
        <f>IF('Result Sheet'!AW40="","",'Result Sheet'!AW40)</f>
        <v/>
      </c>
      <c r="S37" s="261" t="str">
        <f>IF('Result Sheet'!BO40="","",'Result Sheet'!BO40)</f>
        <v/>
      </c>
      <c r="T37" s="262" t="str">
        <f>IF('Result Sheet'!BP40="","",'Result Sheet'!BP40)</f>
        <v/>
      </c>
      <c r="U37" s="261" t="str">
        <f>IF('Result Sheet'!CH40="","",'Result Sheet'!CH40)</f>
        <v/>
      </c>
      <c r="V37" s="262" t="str">
        <f>IF('Result Sheet'!CI40="","",'Result Sheet'!CI40)</f>
        <v/>
      </c>
      <c r="W37" s="263" t="str">
        <f>IF('Result Sheet'!DN40="","",'Result Sheet'!DN40)</f>
        <v/>
      </c>
      <c r="BQ37" s="264" t="str">
        <f>'Result Sheet'!G40</f>
        <v/>
      </c>
      <c r="BR37" s="265" t="str">
        <f t="shared" si="0"/>
        <v/>
      </c>
      <c r="BS37" s="265" t="str">
        <f t="shared" si="1"/>
        <v/>
      </c>
      <c r="BT37" s="265" t="str">
        <f t="shared" si="2"/>
        <v/>
      </c>
      <c r="BU37" s="265" t="str">
        <f t="shared" si="3"/>
        <v/>
      </c>
      <c r="BV37" s="265" t="str">
        <f t="shared" si="4"/>
        <v/>
      </c>
      <c r="BW37" s="265" t="str">
        <f t="shared" si="5"/>
        <v/>
      </c>
      <c r="BX37" s="265" t="str">
        <f t="shared" si="6"/>
        <v/>
      </c>
      <c r="BY37" s="265" t="str">
        <f t="shared" si="7"/>
        <v/>
      </c>
      <c r="BZ37" s="265" t="str">
        <f t="shared" si="8"/>
        <v/>
      </c>
      <c r="CA37" s="265" t="str">
        <f t="shared" si="9"/>
        <v/>
      </c>
      <c r="CB37" s="265" t="str">
        <f t="shared" si="10"/>
        <v/>
      </c>
      <c r="CC37" s="265" t="str">
        <f t="shared" si="11"/>
        <v/>
      </c>
      <c r="CD37" s="266"/>
    </row>
    <row r="38" spans="1:82" ht="15.9" customHeight="1">
      <c r="A38" s="253">
        <f>IF('[1]Statement of Marks'!A41="","",'[1]Statement of Marks'!A41)</f>
        <v>34</v>
      </c>
      <c r="B38" s="254" t="str">
        <f>IF('Result Sheet'!B41="","",'Result Sheet'!B41)</f>
        <v/>
      </c>
      <c r="C38" s="255" t="str">
        <f>IF('Result Sheet'!F41="","",'Result Sheet'!F41)</f>
        <v/>
      </c>
      <c r="D38" s="256" t="str">
        <f>IF('Result Sheet'!E41="","",'Result Sheet'!E41)</f>
        <v/>
      </c>
      <c r="E38" s="257" t="str">
        <f>IF('Result Sheet'!G41="","",'Result Sheet'!G41)</f>
        <v/>
      </c>
      <c r="F38" s="257" t="str">
        <f>IF('Result Sheet'!H41="","",'Result Sheet'!H41)</f>
        <v/>
      </c>
      <c r="G38" s="257" t="str">
        <f>IF('Result Sheet'!I41="","",'Result Sheet'!I41)</f>
        <v/>
      </c>
      <c r="H38" s="258" t="str">
        <f>IF('Result Sheet'!K41="","",'Result Sheet'!K41)</f>
        <v/>
      </c>
      <c r="I38" s="258" t="str">
        <f>IF('Result Sheet'!J41="","",'Result Sheet'!J41)</f>
        <v/>
      </c>
      <c r="J38" s="388" t="str">
        <f>IF('Result Sheet'!DL41="","",'Result Sheet'!DL41)</f>
        <v/>
      </c>
      <c r="K38" s="259" t="str">
        <f>IF('Result Sheet'!DH41="","",'Result Sheet'!DH41)</f>
        <v/>
      </c>
      <c r="L38" s="260" t="str">
        <f>IF('Result Sheet'!DI41="","",'Result Sheet'!DI41)</f>
        <v/>
      </c>
      <c r="M38" s="259" t="str">
        <f>IF('Result Sheet'!DJ41="","",'Result Sheet'!DJ41)</f>
        <v/>
      </c>
      <c r="N38" s="330" t="str">
        <f>IF('Result Sheet'!DO41="","",'Result Sheet'!DO41)</f>
        <v/>
      </c>
      <c r="O38" s="261" t="str">
        <f>IF('Result Sheet'!AC41="","",'Result Sheet'!AC41)</f>
        <v/>
      </c>
      <c r="P38" s="262" t="str">
        <f>IF('Result Sheet'!AD41="","",'Result Sheet'!AD41)</f>
        <v/>
      </c>
      <c r="Q38" s="261" t="str">
        <f>IF('Result Sheet'!AV41="","",'Result Sheet'!AV41)</f>
        <v/>
      </c>
      <c r="R38" s="262" t="str">
        <f>IF('Result Sheet'!AW41="","",'Result Sheet'!AW41)</f>
        <v/>
      </c>
      <c r="S38" s="261" t="str">
        <f>IF('Result Sheet'!BO41="","",'Result Sheet'!BO41)</f>
        <v/>
      </c>
      <c r="T38" s="262" t="str">
        <f>IF('Result Sheet'!BP41="","",'Result Sheet'!BP41)</f>
        <v/>
      </c>
      <c r="U38" s="261" t="str">
        <f>IF('Result Sheet'!CH41="","",'Result Sheet'!CH41)</f>
        <v/>
      </c>
      <c r="V38" s="262" t="str">
        <f>IF('Result Sheet'!CI41="","",'Result Sheet'!CI41)</f>
        <v/>
      </c>
      <c r="W38" s="263" t="str">
        <f>IF('Result Sheet'!DN41="","",'Result Sheet'!DN41)</f>
        <v/>
      </c>
      <c r="BQ38" s="264" t="str">
        <f>'Result Sheet'!G41</f>
        <v/>
      </c>
      <c r="BR38" s="265" t="str">
        <f t="shared" si="0"/>
        <v/>
      </c>
      <c r="BS38" s="265" t="str">
        <f t="shared" si="1"/>
        <v/>
      </c>
      <c r="BT38" s="265" t="str">
        <f t="shared" si="2"/>
        <v/>
      </c>
      <c r="BU38" s="265" t="str">
        <f t="shared" si="3"/>
        <v/>
      </c>
      <c r="BV38" s="265" t="str">
        <f t="shared" si="4"/>
        <v/>
      </c>
      <c r="BW38" s="265" t="str">
        <f t="shared" si="5"/>
        <v/>
      </c>
      <c r="BX38" s="265" t="str">
        <f t="shared" si="6"/>
        <v/>
      </c>
      <c r="BY38" s="265" t="str">
        <f t="shared" si="7"/>
        <v/>
      </c>
      <c r="BZ38" s="265" t="str">
        <f t="shared" si="8"/>
        <v/>
      </c>
      <c r="CA38" s="265" t="str">
        <f t="shared" si="9"/>
        <v/>
      </c>
      <c r="CB38" s="265" t="str">
        <f t="shared" si="10"/>
        <v/>
      </c>
      <c r="CC38" s="265" t="str">
        <f t="shared" si="11"/>
        <v/>
      </c>
      <c r="CD38" s="266"/>
    </row>
    <row r="39" spans="1:82" ht="15.9" customHeight="1">
      <c r="A39" s="253">
        <f>IF('[1]Statement of Marks'!A42="","",'[1]Statement of Marks'!A42)</f>
        <v>35</v>
      </c>
      <c r="B39" s="254" t="str">
        <f>IF('Result Sheet'!B42="","",'Result Sheet'!B42)</f>
        <v/>
      </c>
      <c r="C39" s="255" t="str">
        <f>IF('Result Sheet'!F42="","",'Result Sheet'!F42)</f>
        <v/>
      </c>
      <c r="D39" s="256" t="str">
        <f>IF('Result Sheet'!E42="","",'Result Sheet'!E42)</f>
        <v/>
      </c>
      <c r="E39" s="257" t="str">
        <f>IF('Result Sheet'!G42="","",'Result Sheet'!G42)</f>
        <v/>
      </c>
      <c r="F39" s="257" t="str">
        <f>IF('Result Sheet'!H42="","",'Result Sheet'!H42)</f>
        <v/>
      </c>
      <c r="G39" s="257" t="str">
        <f>IF('Result Sheet'!I42="","",'Result Sheet'!I42)</f>
        <v/>
      </c>
      <c r="H39" s="258" t="str">
        <f>IF('Result Sheet'!K42="","",'Result Sheet'!K42)</f>
        <v/>
      </c>
      <c r="I39" s="258" t="str">
        <f>IF('Result Sheet'!J42="","",'Result Sheet'!J42)</f>
        <v/>
      </c>
      <c r="J39" s="388" t="str">
        <f>IF('Result Sheet'!DL42="","",'Result Sheet'!DL42)</f>
        <v/>
      </c>
      <c r="K39" s="259" t="str">
        <f>IF('Result Sheet'!DH42="","",'Result Sheet'!DH42)</f>
        <v/>
      </c>
      <c r="L39" s="260" t="str">
        <f>IF('Result Sheet'!DI42="","",'Result Sheet'!DI42)</f>
        <v/>
      </c>
      <c r="M39" s="259" t="str">
        <f>IF('Result Sheet'!DJ42="","",'Result Sheet'!DJ42)</f>
        <v/>
      </c>
      <c r="N39" s="330" t="str">
        <f>IF('Result Sheet'!DO42="","",'Result Sheet'!DO42)</f>
        <v/>
      </c>
      <c r="O39" s="261" t="str">
        <f>IF('Result Sheet'!AC42="","",'Result Sheet'!AC42)</f>
        <v/>
      </c>
      <c r="P39" s="262" t="str">
        <f>IF('Result Sheet'!AD42="","",'Result Sheet'!AD42)</f>
        <v/>
      </c>
      <c r="Q39" s="261" t="str">
        <f>IF('Result Sheet'!AV42="","",'Result Sheet'!AV42)</f>
        <v/>
      </c>
      <c r="R39" s="262" t="str">
        <f>IF('Result Sheet'!AW42="","",'Result Sheet'!AW42)</f>
        <v/>
      </c>
      <c r="S39" s="261" t="str">
        <f>IF('Result Sheet'!BO42="","",'Result Sheet'!BO42)</f>
        <v/>
      </c>
      <c r="T39" s="262" t="str">
        <f>IF('Result Sheet'!BP42="","",'Result Sheet'!BP42)</f>
        <v/>
      </c>
      <c r="U39" s="261" t="str">
        <f>IF('Result Sheet'!CH42="","",'Result Sheet'!CH42)</f>
        <v/>
      </c>
      <c r="V39" s="262" t="str">
        <f>IF('Result Sheet'!CI42="","",'Result Sheet'!CI42)</f>
        <v/>
      </c>
      <c r="W39" s="263" t="str">
        <f>IF('Result Sheet'!DN42="","",'Result Sheet'!DN42)</f>
        <v/>
      </c>
      <c r="BQ39" s="264" t="str">
        <f>'Result Sheet'!G42</f>
        <v/>
      </c>
      <c r="BR39" s="265" t="str">
        <f t="shared" si="0"/>
        <v/>
      </c>
      <c r="BS39" s="265" t="str">
        <f t="shared" si="1"/>
        <v/>
      </c>
      <c r="BT39" s="265" t="str">
        <f t="shared" si="2"/>
        <v/>
      </c>
      <c r="BU39" s="265" t="str">
        <f t="shared" si="3"/>
        <v/>
      </c>
      <c r="BV39" s="265" t="str">
        <f t="shared" si="4"/>
        <v/>
      </c>
      <c r="BW39" s="265" t="str">
        <f t="shared" si="5"/>
        <v/>
      </c>
      <c r="BX39" s="265" t="str">
        <f t="shared" si="6"/>
        <v/>
      </c>
      <c r="BY39" s="265" t="str">
        <f t="shared" si="7"/>
        <v/>
      </c>
      <c r="BZ39" s="265" t="str">
        <f t="shared" si="8"/>
        <v/>
      </c>
      <c r="CA39" s="265" t="str">
        <f t="shared" si="9"/>
        <v/>
      </c>
      <c r="CB39" s="265" t="str">
        <f t="shared" si="10"/>
        <v/>
      </c>
      <c r="CC39" s="265" t="str">
        <f t="shared" si="11"/>
        <v/>
      </c>
      <c r="CD39" s="266"/>
    </row>
    <row r="40" spans="1:82" ht="15.9" customHeight="1">
      <c r="A40" s="253">
        <f>IF('[1]Statement of Marks'!A43="","",'[1]Statement of Marks'!A43)</f>
        <v>36</v>
      </c>
      <c r="B40" s="254" t="str">
        <f>IF('Result Sheet'!B43="","",'Result Sheet'!B43)</f>
        <v/>
      </c>
      <c r="C40" s="255" t="str">
        <f>IF('Result Sheet'!F43="","",'Result Sheet'!F43)</f>
        <v/>
      </c>
      <c r="D40" s="256" t="str">
        <f>IF('Result Sheet'!E43="","",'Result Sheet'!E43)</f>
        <v/>
      </c>
      <c r="E40" s="257" t="str">
        <f>IF('Result Sheet'!G43="","",'Result Sheet'!G43)</f>
        <v/>
      </c>
      <c r="F40" s="257" t="str">
        <f>IF('Result Sheet'!H43="","",'Result Sheet'!H43)</f>
        <v/>
      </c>
      <c r="G40" s="257" t="str">
        <f>IF('Result Sheet'!I43="","",'Result Sheet'!I43)</f>
        <v/>
      </c>
      <c r="H40" s="258" t="str">
        <f>IF('Result Sheet'!K43="","",'Result Sheet'!K43)</f>
        <v/>
      </c>
      <c r="I40" s="258" t="str">
        <f>IF('Result Sheet'!J43="","",'Result Sheet'!J43)</f>
        <v/>
      </c>
      <c r="J40" s="388" t="str">
        <f>IF('Result Sheet'!DL43="","",'Result Sheet'!DL43)</f>
        <v/>
      </c>
      <c r="K40" s="259" t="str">
        <f>IF('Result Sheet'!DH43="","",'Result Sheet'!DH43)</f>
        <v/>
      </c>
      <c r="L40" s="260" t="str">
        <f>IF('Result Sheet'!DI43="","",'Result Sheet'!DI43)</f>
        <v/>
      </c>
      <c r="M40" s="259" t="str">
        <f>IF('Result Sheet'!DJ43="","",'Result Sheet'!DJ43)</f>
        <v/>
      </c>
      <c r="N40" s="330" t="str">
        <f>IF('Result Sheet'!DO43="","",'Result Sheet'!DO43)</f>
        <v/>
      </c>
      <c r="O40" s="261" t="str">
        <f>IF('Result Sheet'!AC43="","",'Result Sheet'!AC43)</f>
        <v/>
      </c>
      <c r="P40" s="262" t="str">
        <f>IF('Result Sheet'!AD43="","",'Result Sheet'!AD43)</f>
        <v/>
      </c>
      <c r="Q40" s="261" t="str">
        <f>IF('Result Sheet'!AV43="","",'Result Sheet'!AV43)</f>
        <v/>
      </c>
      <c r="R40" s="262" t="str">
        <f>IF('Result Sheet'!AW43="","",'Result Sheet'!AW43)</f>
        <v/>
      </c>
      <c r="S40" s="261" t="str">
        <f>IF('Result Sheet'!BO43="","",'Result Sheet'!BO43)</f>
        <v/>
      </c>
      <c r="T40" s="262" t="str">
        <f>IF('Result Sheet'!BP43="","",'Result Sheet'!BP43)</f>
        <v/>
      </c>
      <c r="U40" s="261" t="str">
        <f>IF('Result Sheet'!CH43="","",'Result Sheet'!CH43)</f>
        <v/>
      </c>
      <c r="V40" s="262" t="str">
        <f>IF('Result Sheet'!CI43="","",'Result Sheet'!CI43)</f>
        <v/>
      </c>
      <c r="W40" s="263" t="str">
        <f>IF('Result Sheet'!DN43="","",'Result Sheet'!DN43)</f>
        <v/>
      </c>
      <c r="BQ40" s="264" t="str">
        <f>'Result Sheet'!G43</f>
        <v/>
      </c>
      <c r="BR40" s="265" t="str">
        <f t="shared" si="0"/>
        <v/>
      </c>
      <c r="BS40" s="265" t="str">
        <f t="shared" si="1"/>
        <v/>
      </c>
      <c r="BT40" s="265" t="str">
        <f t="shared" si="2"/>
        <v/>
      </c>
      <c r="BU40" s="265" t="str">
        <f t="shared" si="3"/>
        <v/>
      </c>
      <c r="BV40" s="265" t="str">
        <f t="shared" si="4"/>
        <v/>
      </c>
      <c r="BW40" s="265" t="str">
        <f t="shared" si="5"/>
        <v/>
      </c>
      <c r="BX40" s="265" t="str">
        <f t="shared" si="6"/>
        <v/>
      </c>
      <c r="BY40" s="265" t="str">
        <f t="shared" si="7"/>
        <v/>
      </c>
      <c r="BZ40" s="265" t="str">
        <f t="shared" si="8"/>
        <v/>
      </c>
      <c r="CA40" s="265" t="str">
        <f t="shared" si="9"/>
        <v/>
      </c>
      <c r="CB40" s="265" t="str">
        <f t="shared" si="10"/>
        <v/>
      </c>
      <c r="CC40" s="265" t="str">
        <f t="shared" si="11"/>
        <v/>
      </c>
      <c r="CD40" s="266"/>
    </row>
    <row r="41" spans="1:82" ht="15.9" customHeight="1">
      <c r="A41" s="253">
        <f>IF('[1]Statement of Marks'!A44="","",'[1]Statement of Marks'!A44)</f>
        <v>37</v>
      </c>
      <c r="B41" s="254" t="str">
        <f>IF('Result Sheet'!B44="","",'Result Sheet'!B44)</f>
        <v/>
      </c>
      <c r="C41" s="255" t="str">
        <f>IF('Result Sheet'!F44="","",'Result Sheet'!F44)</f>
        <v/>
      </c>
      <c r="D41" s="256" t="str">
        <f>IF('Result Sheet'!E44="","",'Result Sheet'!E44)</f>
        <v/>
      </c>
      <c r="E41" s="257" t="str">
        <f>IF('Result Sheet'!G44="","",'Result Sheet'!G44)</f>
        <v/>
      </c>
      <c r="F41" s="257" t="str">
        <f>IF('Result Sheet'!H44="","",'Result Sheet'!H44)</f>
        <v/>
      </c>
      <c r="G41" s="257" t="str">
        <f>IF('Result Sheet'!I44="","",'Result Sheet'!I44)</f>
        <v/>
      </c>
      <c r="H41" s="258" t="str">
        <f>IF('Result Sheet'!K44="","",'Result Sheet'!K44)</f>
        <v/>
      </c>
      <c r="I41" s="258" t="str">
        <f>IF('Result Sheet'!J44="","",'Result Sheet'!J44)</f>
        <v/>
      </c>
      <c r="J41" s="388" t="str">
        <f>IF('Result Sheet'!DL44="","",'Result Sheet'!DL44)</f>
        <v/>
      </c>
      <c r="K41" s="259" t="str">
        <f>IF('Result Sheet'!DH44="","",'Result Sheet'!DH44)</f>
        <v/>
      </c>
      <c r="L41" s="260" t="str">
        <f>IF('Result Sheet'!DI44="","",'Result Sheet'!DI44)</f>
        <v/>
      </c>
      <c r="M41" s="259" t="str">
        <f>IF('Result Sheet'!DJ44="","",'Result Sheet'!DJ44)</f>
        <v/>
      </c>
      <c r="N41" s="330" t="str">
        <f>IF('Result Sheet'!DO44="","",'Result Sheet'!DO44)</f>
        <v/>
      </c>
      <c r="O41" s="261" t="str">
        <f>IF('Result Sheet'!AC44="","",'Result Sheet'!AC44)</f>
        <v/>
      </c>
      <c r="P41" s="262" t="str">
        <f>IF('Result Sheet'!AD44="","",'Result Sheet'!AD44)</f>
        <v/>
      </c>
      <c r="Q41" s="261" t="str">
        <f>IF('Result Sheet'!AV44="","",'Result Sheet'!AV44)</f>
        <v/>
      </c>
      <c r="R41" s="262" t="str">
        <f>IF('Result Sheet'!AW44="","",'Result Sheet'!AW44)</f>
        <v/>
      </c>
      <c r="S41" s="261" t="str">
        <f>IF('Result Sheet'!BO44="","",'Result Sheet'!BO44)</f>
        <v/>
      </c>
      <c r="T41" s="262" t="str">
        <f>IF('Result Sheet'!BP44="","",'Result Sheet'!BP44)</f>
        <v/>
      </c>
      <c r="U41" s="261" t="str">
        <f>IF('Result Sheet'!CH44="","",'Result Sheet'!CH44)</f>
        <v/>
      </c>
      <c r="V41" s="262" t="str">
        <f>IF('Result Sheet'!CI44="","",'Result Sheet'!CI44)</f>
        <v/>
      </c>
      <c r="W41" s="263" t="str">
        <f>IF('Result Sheet'!DN44="","",'Result Sheet'!DN44)</f>
        <v/>
      </c>
      <c r="BQ41" s="264" t="str">
        <f>'Result Sheet'!G44</f>
        <v/>
      </c>
      <c r="BR41" s="265" t="str">
        <f t="shared" si="0"/>
        <v/>
      </c>
      <c r="BS41" s="265" t="str">
        <f t="shared" si="1"/>
        <v/>
      </c>
      <c r="BT41" s="265" t="str">
        <f t="shared" si="2"/>
        <v/>
      </c>
      <c r="BU41" s="265" t="str">
        <f t="shared" si="3"/>
        <v/>
      </c>
      <c r="BV41" s="265" t="str">
        <f t="shared" si="4"/>
        <v/>
      </c>
      <c r="BW41" s="265" t="str">
        <f t="shared" si="5"/>
        <v/>
      </c>
      <c r="BX41" s="265" t="str">
        <f t="shared" si="6"/>
        <v/>
      </c>
      <c r="BY41" s="265" t="str">
        <f t="shared" si="7"/>
        <v/>
      </c>
      <c r="BZ41" s="265" t="str">
        <f t="shared" si="8"/>
        <v/>
      </c>
      <c r="CA41" s="265" t="str">
        <f t="shared" si="9"/>
        <v/>
      </c>
      <c r="CB41" s="265" t="str">
        <f t="shared" si="10"/>
        <v/>
      </c>
      <c r="CC41" s="265" t="str">
        <f t="shared" si="11"/>
        <v/>
      </c>
      <c r="CD41" s="266"/>
    </row>
    <row r="42" spans="1:82" ht="15.9" customHeight="1">
      <c r="A42" s="253">
        <f>IF('[1]Statement of Marks'!A45="","",'[1]Statement of Marks'!A45)</f>
        <v>38</v>
      </c>
      <c r="B42" s="254" t="str">
        <f>IF('Result Sheet'!B45="","",'Result Sheet'!B45)</f>
        <v/>
      </c>
      <c r="C42" s="255" t="str">
        <f>IF('Result Sheet'!F45="","",'Result Sheet'!F45)</f>
        <v/>
      </c>
      <c r="D42" s="256" t="str">
        <f>IF('Result Sheet'!E45="","",'Result Sheet'!E45)</f>
        <v/>
      </c>
      <c r="E42" s="257" t="str">
        <f>IF('Result Sheet'!G45="","",'Result Sheet'!G45)</f>
        <v/>
      </c>
      <c r="F42" s="257" t="str">
        <f>IF('Result Sheet'!H45="","",'Result Sheet'!H45)</f>
        <v/>
      </c>
      <c r="G42" s="257" t="str">
        <f>IF('Result Sheet'!I45="","",'Result Sheet'!I45)</f>
        <v/>
      </c>
      <c r="H42" s="258" t="str">
        <f>IF('Result Sheet'!K45="","",'Result Sheet'!K45)</f>
        <v/>
      </c>
      <c r="I42" s="258" t="str">
        <f>IF('Result Sheet'!J45="","",'Result Sheet'!J45)</f>
        <v/>
      </c>
      <c r="J42" s="388" t="str">
        <f>IF('Result Sheet'!DL45="","",'Result Sheet'!DL45)</f>
        <v/>
      </c>
      <c r="K42" s="259" t="str">
        <f>IF('Result Sheet'!DH45="","",'Result Sheet'!DH45)</f>
        <v/>
      </c>
      <c r="L42" s="260" t="str">
        <f>IF('Result Sheet'!DI45="","",'Result Sheet'!DI45)</f>
        <v/>
      </c>
      <c r="M42" s="259" t="str">
        <f>IF('Result Sheet'!DJ45="","",'Result Sheet'!DJ45)</f>
        <v/>
      </c>
      <c r="N42" s="330" t="str">
        <f>IF('Result Sheet'!DO45="","",'Result Sheet'!DO45)</f>
        <v/>
      </c>
      <c r="O42" s="261" t="str">
        <f>IF('Result Sheet'!AC45="","",'Result Sheet'!AC45)</f>
        <v/>
      </c>
      <c r="P42" s="262" t="str">
        <f>IF('Result Sheet'!AD45="","",'Result Sheet'!AD45)</f>
        <v/>
      </c>
      <c r="Q42" s="261" t="str">
        <f>IF('Result Sheet'!AV45="","",'Result Sheet'!AV45)</f>
        <v/>
      </c>
      <c r="R42" s="262" t="str">
        <f>IF('Result Sheet'!AW45="","",'Result Sheet'!AW45)</f>
        <v/>
      </c>
      <c r="S42" s="261" t="str">
        <f>IF('Result Sheet'!BO45="","",'Result Sheet'!BO45)</f>
        <v/>
      </c>
      <c r="T42" s="262" t="str">
        <f>IF('Result Sheet'!BP45="","",'Result Sheet'!BP45)</f>
        <v/>
      </c>
      <c r="U42" s="261" t="str">
        <f>IF('Result Sheet'!CH45="","",'Result Sheet'!CH45)</f>
        <v/>
      </c>
      <c r="V42" s="262" t="str">
        <f>IF('Result Sheet'!CI45="","",'Result Sheet'!CI45)</f>
        <v/>
      </c>
      <c r="W42" s="263" t="str">
        <f>IF('Result Sheet'!DN45="","",'Result Sheet'!DN45)</f>
        <v/>
      </c>
      <c r="BQ42" s="264" t="str">
        <f>'Result Sheet'!G45</f>
        <v/>
      </c>
      <c r="BR42" s="265" t="str">
        <f t="shared" si="0"/>
        <v/>
      </c>
      <c r="BS42" s="265" t="str">
        <f t="shared" si="1"/>
        <v/>
      </c>
      <c r="BT42" s="265" t="str">
        <f t="shared" si="2"/>
        <v/>
      </c>
      <c r="BU42" s="265" t="str">
        <f t="shared" si="3"/>
        <v/>
      </c>
      <c r="BV42" s="265" t="str">
        <f t="shared" si="4"/>
        <v/>
      </c>
      <c r="BW42" s="265" t="str">
        <f t="shared" si="5"/>
        <v/>
      </c>
      <c r="BX42" s="265" t="str">
        <f t="shared" si="6"/>
        <v/>
      </c>
      <c r="BY42" s="265" t="str">
        <f t="shared" si="7"/>
        <v/>
      </c>
      <c r="BZ42" s="265" t="str">
        <f t="shared" si="8"/>
        <v/>
      </c>
      <c r="CA42" s="265" t="str">
        <f t="shared" si="9"/>
        <v/>
      </c>
      <c r="CB42" s="265" t="str">
        <f t="shared" si="10"/>
        <v/>
      </c>
      <c r="CC42" s="265" t="str">
        <f t="shared" si="11"/>
        <v/>
      </c>
      <c r="CD42" s="266"/>
    </row>
    <row r="43" spans="1:82" ht="15.9" customHeight="1">
      <c r="A43" s="253">
        <f>IF('[1]Statement of Marks'!A46="","",'[1]Statement of Marks'!A46)</f>
        <v>39</v>
      </c>
      <c r="B43" s="254" t="str">
        <f>IF('Result Sheet'!B46="","",'Result Sheet'!B46)</f>
        <v/>
      </c>
      <c r="C43" s="255" t="str">
        <f>IF('Result Sheet'!F46="","",'Result Sheet'!F46)</f>
        <v/>
      </c>
      <c r="D43" s="256" t="str">
        <f>IF('Result Sheet'!E46="","",'Result Sheet'!E46)</f>
        <v/>
      </c>
      <c r="E43" s="257" t="str">
        <f>IF('Result Sheet'!G46="","",'Result Sheet'!G46)</f>
        <v/>
      </c>
      <c r="F43" s="257" t="str">
        <f>IF('Result Sheet'!H46="","",'Result Sheet'!H46)</f>
        <v/>
      </c>
      <c r="G43" s="257" t="str">
        <f>IF('Result Sheet'!I46="","",'Result Sheet'!I46)</f>
        <v/>
      </c>
      <c r="H43" s="258" t="str">
        <f>IF('Result Sheet'!K46="","",'Result Sheet'!K46)</f>
        <v/>
      </c>
      <c r="I43" s="258" t="str">
        <f>IF('Result Sheet'!J46="","",'Result Sheet'!J46)</f>
        <v/>
      </c>
      <c r="J43" s="388" t="str">
        <f>IF('Result Sheet'!DL46="","",'Result Sheet'!DL46)</f>
        <v/>
      </c>
      <c r="K43" s="259" t="str">
        <f>IF('Result Sheet'!DH46="","",'Result Sheet'!DH46)</f>
        <v/>
      </c>
      <c r="L43" s="260" t="str">
        <f>IF('Result Sheet'!DI46="","",'Result Sheet'!DI46)</f>
        <v/>
      </c>
      <c r="M43" s="259" t="str">
        <f>IF('Result Sheet'!DJ46="","",'Result Sheet'!DJ46)</f>
        <v/>
      </c>
      <c r="N43" s="330" t="str">
        <f>IF('Result Sheet'!DO46="","",'Result Sheet'!DO46)</f>
        <v/>
      </c>
      <c r="O43" s="261" t="str">
        <f>IF('Result Sheet'!AC46="","",'Result Sheet'!AC46)</f>
        <v/>
      </c>
      <c r="P43" s="262" t="str">
        <f>IF('Result Sheet'!AD46="","",'Result Sheet'!AD46)</f>
        <v/>
      </c>
      <c r="Q43" s="261" t="str">
        <f>IF('Result Sheet'!AV46="","",'Result Sheet'!AV46)</f>
        <v/>
      </c>
      <c r="R43" s="262" t="str">
        <f>IF('Result Sheet'!AW46="","",'Result Sheet'!AW46)</f>
        <v/>
      </c>
      <c r="S43" s="261" t="str">
        <f>IF('Result Sheet'!BO46="","",'Result Sheet'!BO46)</f>
        <v/>
      </c>
      <c r="T43" s="262" t="str">
        <f>IF('Result Sheet'!BP46="","",'Result Sheet'!BP46)</f>
        <v/>
      </c>
      <c r="U43" s="261" t="str">
        <f>IF('Result Sheet'!CH46="","",'Result Sheet'!CH46)</f>
        <v/>
      </c>
      <c r="V43" s="262" t="str">
        <f>IF('Result Sheet'!CI46="","",'Result Sheet'!CI46)</f>
        <v/>
      </c>
      <c r="W43" s="263" t="str">
        <f>IF('Result Sheet'!DN46="","",'Result Sheet'!DN46)</f>
        <v/>
      </c>
      <c r="BQ43" s="264" t="str">
        <f>'Result Sheet'!G46</f>
        <v/>
      </c>
      <c r="BR43" s="265" t="str">
        <f t="shared" si="0"/>
        <v/>
      </c>
      <c r="BS43" s="265" t="str">
        <f t="shared" si="1"/>
        <v/>
      </c>
      <c r="BT43" s="265" t="str">
        <f t="shared" si="2"/>
        <v/>
      </c>
      <c r="BU43" s="265" t="str">
        <f t="shared" si="3"/>
        <v/>
      </c>
      <c r="BV43" s="265" t="str">
        <f t="shared" si="4"/>
        <v/>
      </c>
      <c r="BW43" s="265" t="str">
        <f t="shared" si="5"/>
        <v/>
      </c>
      <c r="BX43" s="265" t="str">
        <f t="shared" si="6"/>
        <v/>
      </c>
      <c r="BY43" s="265" t="str">
        <f t="shared" si="7"/>
        <v/>
      </c>
      <c r="BZ43" s="265" t="str">
        <f t="shared" si="8"/>
        <v/>
      </c>
      <c r="CA43" s="265" t="str">
        <f t="shared" si="9"/>
        <v/>
      </c>
      <c r="CB43" s="265" t="str">
        <f t="shared" si="10"/>
        <v/>
      </c>
      <c r="CC43" s="265" t="str">
        <f t="shared" si="11"/>
        <v/>
      </c>
      <c r="CD43" s="266"/>
    </row>
    <row r="44" spans="1:82" ht="15.9" customHeight="1">
      <c r="A44" s="253">
        <f>IF('[1]Statement of Marks'!A47="","",'[1]Statement of Marks'!A47)</f>
        <v>40</v>
      </c>
      <c r="B44" s="254" t="str">
        <f>IF('Result Sheet'!B47="","",'Result Sheet'!B47)</f>
        <v/>
      </c>
      <c r="C44" s="255" t="str">
        <f>IF('Result Sheet'!F47="","",'Result Sheet'!F47)</f>
        <v/>
      </c>
      <c r="D44" s="256" t="str">
        <f>IF('Result Sheet'!E47="","",'Result Sheet'!E47)</f>
        <v/>
      </c>
      <c r="E44" s="257" t="str">
        <f>IF('Result Sheet'!G47="","",'Result Sheet'!G47)</f>
        <v/>
      </c>
      <c r="F44" s="257" t="str">
        <f>IF('Result Sheet'!H47="","",'Result Sheet'!H47)</f>
        <v/>
      </c>
      <c r="G44" s="257" t="str">
        <f>IF('Result Sheet'!I47="","",'Result Sheet'!I47)</f>
        <v/>
      </c>
      <c r="H44" s="258" t="str">
        <f>IF('Result Sheet'!K47="","",'Result Sheet'!K47)</f>
        <v/>
      </c>
      <c r="I44" s="258" t="str">
        <f>IF('Result Sheet'!J47="","",'Result Sheet'!J47)</f>
        <v/>
      </c>
      <c r="J44" s="388" t="str">
        <f>IF('Result Sheet'!DL47="","",'Result Sheet'!DL47)</f>
        <v/>
      </c>
      <c r="K44" s="259" t="str">
        <f>IF('Result Sheet'!DH47="","",'Result Sheet'!DH47)</f>
        <v/>
      </c>
      <c r="L44" s="260" t="str">
        <f>IF('Result Sheet'!DI47="","",'Result Sheet'!DI47)</f>
        <v/>
      </c>
      <c r="M44" s="259" t="str">
        <f>IF('Result Sheet'!DJ47="","",'Result Sheet'!DJ47)</f>
        <v/>
      </c>
      <c r="N44" s="330" t="str">
        <f>IF('Result Sheet'!DO47="","",'Result Sheet'!DO47)</f>
        <v/>
      </c>
      <c r="O44" s="261" t="str">
        <f>IF('Result Sheet'!AC47="","",'Result Sheet'!AC47)</f>
        <v/>
      </c>
      <c r="P44" s="262" t="str">
        <f>IF('Result Sheet'!AD47="","",'Result Sheet'!AD47)</f>
        <v/>
      </c>
      <c r="Q44" s="261" t="str">
        <f>IF('Result Sheet'!AV47="","",'Result Sheet'!AV47)</f>
        <v/>
      </c>
      <c r="R44" s="262" t="str">
        <f>IF('Result Sheet'!AW47="","",'Result Sheet'!AW47)</f>
        <v/>
      </c>
      <c r="S44" s="261" t="str">
        <f>IF('Result Sheet'!BO47="","",'Result Sheet'!BO47)</f>
        <v/>
      </c>
      <c r="T44" s="262" t="str">
        <f>IF('Result Sheet'!BP47="","",'Result Sheet'!BP47)</f>
        <v/>
      </c>
      <c r="U44" s="261" t="str">
        <f>IF('Result Sheet'!CH47="","",'Result Sheet'!CH47)</f>
        <v/>
      </c>
      <c r="V44" s="262" t="str">
        <f>IF('Result Sheet'!CI47="","",'Result Sheet'!CI47)</f>
        <v/>
      </c>
      <c r="W44" s="263" t="str">
        <f>IF('Result Sheet'!DN47="","",'Result Sheet'!DN47)</f>
        <v/>
      </c>
      <c r="BQ44" s="264" t="str">
        <f>'Result Sheet'!G47</f>
        <v/>
      </c>
      <c r="BR44" s="265" t="str">
        <f t="shared" si="0"/>
        <v/>
      </c>
      <c r="BS44" s="265" t="str">
        <f t="shared" si="1"/>
        <v/>
      </c>
      <c r="BT44" s="265" t="str">
        <f t="shared" si="2"/>
        <v/>
      </c>
      <c r="BU44" s="265" t="str">
        <f t="shared" si="3"/>
        <v/>
      </c>
      <c r="BV44" s="265" t="str">
        <f t="shared" si="4"/>
        <v/>
      </c>
      <c r="BW44" s="265" t="str">
        <f t="shared" si="5"/>
        <v/>
      </c>
      <c r="BX44" s="265" t="str">
        <f t="shared" si="6"/>
        <v/>
      </c>
      <c r="BY44" s="265" t="str">
        <f t="shared" si="7"/>
        <v/>
      </c>
      <c r="BZ44" s="265" t="str">
        <f t="shared" si="8"/>
        <v/>
      </c>
      <c r="CA44" s="265" t="str">
        <f t="shared" si="9"/>
        <v/>
      </c>
      <c r="CB44" s="265" t="str">
        <f t="shared" si="10"/>
        <v/>
      </c>
      <c r="CC44" s="265" t="str">
        <f t="shared" si="11"/>
        <v/>
      </c>
      <c r="CD44" s="266"/>
    </row>
    <row r="45" spans="1:82" ht="15.9" customHeight="1">
      <c r="A45" s="253">
        <f>IF('[1]Statement of Marks'!A48="","",'[1]Statement of Marks'!A48)</f>
        <v>41</v>
      </c>
      <c r="B45" s="254" t="str">
        <f>IF('Result Sheet'!B48="","",'Result Sheet'!B48)</f>
        <v/>
      </c>
      <c r="C45" s="255" t="str">
        <f>IF('Result Sheet'!F48="","",'Result Sheet'!F48)</f>
        <v/>
      </c>
      <c r="D45" s="256" t="str">
        <f>IF('Result Sheet'!E48="","",'Result Sheet'!E48)</f>
        <v/>
      </c>
      <c r="E45" s="257" t="str">
        <f>IF('Result Sheet'!G48="","",'Result Sheet'!G48)</f>
        <v/>
      </c>
      <c r="F45" s="257" t="str">
        <f>IF('Result Sheet'!H48="","",'Result Sheet'!H48)</f>
        <v/>
      </c>
      <c r="G45" s="257" t="str">
        <f>IF('Result Sheet'!I48="","",'Result Sheet'!I48)</f>
        <v/>
      </c>
      <c r="H45" s="258" t="str">
        <f>IF('Result Sheet'!K48="","",'Result Sheet'!K48)</f>
        <v/>
      </c>
      <c r="I45" s="258" t="str">
        <f>IF('Result Sheet'!J48="","",'Result Sheet'!J48)</f>
        <v/>
      </c>
      <c r="J45" s="388" t="str">
        <f>IF('Result Sheet'!DL48="","",'Result Sheet'!DL48)</f>
        <v/>
      </c>
      <c r="K45" s="259" t="str">
        <f>IF('Result Sheet'!DH48="","",'Result Sheet'!DH48)</f>
        <v/>
      </c>
      <c r="L45" s="260" t="str">
        <f>IF('Result Sheet'!DI48="","",'Result Sheet'!DI48)</f>
        <v/>
      </c>
      <c r="M45" s="259" t="str">
        <f>IF('Result Sheet'!DJ48="","",'Result Sheet'!DJ48)</f>
        <v/>
      </c>
      <c r="N45" s="330" t="str">
        <f>IF('Result Sheet'!DO48="","",'Result Sheet'!DO48)</f>
        <v/>
      </c>
      <c r="O45" s="261" t="str">
        <f>IF('Result Sheet'!AC48="","",'Result Sheet'!AC48)</f>
        <v/>
      </c>
      <c r="P45" s="262" t="str">
        <f>IF('Result Sheet'!AD48="","",'Result Sheet'!AD48)</f>
        <v/>
      </c>
      <c r="Q45" s="261" t="str">
        <f>IF('Result Sheet'!AV48="","",'Result Sheet'!AV48)</f>
        <v/>
      </c>
      <c r="R45" s="262" t="str">
        <f>IF('Result Sheet'!AW48="","",'Result Sheet'!AW48)</f>
        <v/>
      </c>
      <c r="S45" s="261" t="str">
        <f>IF('Result Sheet'!BO48="","",'Result Sheet'!BO48)</f>
        <v/>
      </c>
      <c r="T45" s="262" t="str">
        <f>IF('Result Sheet'!BP48="","",'Result Sheet'!BP48)</f>
        <v/>
      </c>
      <c r="U45" s="261" t="str">
        <f>IF('Result Sheet'!CH48="","",'Result Sheet'!CH48)</f>
        <v/>
      </c>
      <c r="V45" s="262" t="str">
        <f>IF('Result Sheet'!CI48="","",'Result Sheet'!CI48)</f>
        <v/>
      </c>
      <c r="W45" s="263" t="str">
        <f>IF('Result Sheet'!DN48="","",'Result Sheet'!DN48)</f>
        <v/>
      </c>
      <c r="BQ45" s="264" t="str">
        <f>'Result Sheet'!G48</f>
        <v/>
      </c>
      <c r="BR45" s="265" t="str">
        <f t="shared" si="0"/>
        <v/>
      </c>
      <c r="BS45" s="265" t="str">
        <f t="shared" si="1"/>
        <v/>
      </c>
      <c r="BT45" s="265" t="str">
        <f t="shared" si="2"/>
        <v/>
      </c>
      <c r="BU45" s="265" t="str">
        <f t="shared" si="3"/>
        <v/>
      </c>
      <c r="BV45" s="265" t="str">
        <f t="shared" si="4"/>
        <v/>
      </c>
      <c r="BW45" s="265" t="str">
        <f t="shared" si="5"/>
        <v/>
      </c>
      <c r="BX45" s="265" t="str">
        <f t="shared" si="6"/>
        <v/>
      </c>
      <c r="BY45" s="265" t="str">
        <f t="shared" si="7"/>
        <v/>
      </c>
      <c r="BZ45" s="265" t="str">
        <f t="shared" si="8"/>
        <v/>
      </c>
      <c r="CA45" s="265" t="str">
        <f t="shared" si="9"/>
        <v/>
      </c>
      <c r="CB45" s="265" t="str">
        <f t="shared" si="10"/>
        <v/>
      </c>
      <c r="CC45" s="265" t="str">
        <f t="shared" si="11"/>
        <v/>
      </c>
      <c r="CD45" s="266"/>
    </row>
    <row r="46" spans="1:82" ht="15.9" customHeight="1">
      <c r="A46" s="253">
        <f>IF('[1]Statement of Marks'!A49="","",'[1]Statement of Marks'!A49)</f>
        <v>42</v>
      </c>
      <c r="B46" s="254" t="str">
        <f>IF('Result Sheet'!B49="","",'Result Sheet'!B49)</f>
        <v/>
      </c>
      <c r="C46" s="255" t="str">
        <f>IF('Result Sheet'!F49="","",'Result Sheet'!F49)</f>
        <v/>
      </c>
      <c r="D46" s="256" t="str">
        <f>IF('Result Sheet'!E49="","",'Result Sheet'!E49)</f>
        <v/>
      </c>
      <c r="E46" s="257" t="str">
        <f>IF('Result Sheet'!G49="","",'Result Sheet'!G49)</f>
        <v/>
      </c>
      <c r="F46" s="257" t="str">
        <f>IF('Result Sheet'!H49="","",'Result Sheet'!H49)</f>
        <v/>
      </c>
      <c r="G46" s="257" t="str">
        <f>IF('Result Sheet'!I49="","",'Result Sheet'!I49)</f>
        <v/>
      </c>
      <c r="H46" s="258" t="str">
        <f>IF('Result Sheet'!K49="","",'Result Sheet'!K49)</f>
        <v/>
      </c>
      <c r="I46" s="258" t="str">
        <f>IF('Result Sheet'!J49="","",'Result Sheet'!J49)</f>
        <v/>
      </c>
      <c r="J46" s="388" t="str">
        <f>IF('Result Sheet'!DL49="","",'Result Sheet'!DL49)</f>
        <v/>
      </c>
      <c r="K46" s="259" t="str">
        <f>IF('Result Sheet'!DH49="","",'Result Sheet'!DH49)</f>
        <v/>
      </c>
      <c r="L46" s="260" t="str">
        <f>IF('Result Sheet'!DI49="","",'Result Sheet'!DI49)</f>
        <v/>
      </c>
      <c r="M46" s="259" t="str">
        <f>IF('Result Sheet'!DJ49="","",'Result Sheet'!DJ49)</f>
        <v/>
      </c>
      <c r="N46" s="330" t="str">
        <f>IF('Result Sheet'!DO49="","",'Result Sheet'!DO49)</f>
        <v/>
      </c>
      <c r="O46" s="261" t="str">
        <f>IF('Result Sheet'!AC49="","",'Result Sheet'!AC49)</f>
        <v/>
      </c>
      <c r="P46" s="262" t="str">
        <f>IF('Result Sheet'!AD49="","",'Result Sheet'!AD49)</f>
        <v/>
      </c>
      <c r="Q46" s="261" t="str">
        <f>IF('Result Sheet'!AV49="","",'Result Sheet'!AV49)</f>
        <v/>
      </c>
      <c r="R46" s="262" t="str">
        <f>IF('Result Sheet'!AW49="","",'Result Sheet'!AW49)</f>
        <v/>
      </c>
      <c r="S46" s="261" t="str">
        <f>IF('Result Sheet'!BO49="","",'Result Sheet'!BO49)</f>
        <v/>
      </c>
      <c r="T46" s="262" t="str">
        <f>IF('Result Sheet'!BP49="","",'Result Sheet'!BP49)</f>
        <v/>
      </c>
      <c r="U46" s="261" t="str">
        <f>IF('Result Sheet'!CH49="","",'Result Sheet'!CH49)</f>
        <v/>
      </c>
      <c r="V46" s="262" t="str">
        <f>IF('Result Sheet'!CI49="","",'Result Sheet'!CI49)</f>
        <v/>
      </c>
      <c r="W46" s="263" t="str">
        <f>IF('Result Sheet'!DN49="","",'Result Sheet'!DN49)</f>
        <v/>
      </c>
      <c r="BQ46" s="264" t="str">
        <f>'Result Sheet'!G49</f>
        <v/>
      </c>
      <c r="BR46" s="265" t="str">
        <f t="shared" si="0"/>
        <v/>
      </c>
      <c r="BS46" s="265" t="str">
        <f t="shared" si="1"/>
        <v/>
      </c>
      <c r="BT46" s="265" t="str">
        <f t="shared" si="2"/>
        <v/>
      </c>
      <c r="BU46" s="265" t="str">
        <f t="shared" si="3"/>
        <v/>
      </c>
      <c r="BV46" s="265" t="str">
        <f t="shared" si="4"/>
        <v/>
      </c>
      <c r="BW46" s="265" t="str">
        <f t="shared" si="5"/>
        <v/>
      </c>
      <c r="BX46" s="265" t="str">
        <f t="shared" si="6"/>
        <v/>
      </c>
      <c r="BY46" s="265" t="str">
        <f t="shared" si="7"/>
        <v/>
      </c>
      <c r="BZ46" s="265" t="str">
        <f t="shared" si="8"/>
        <v/>
      </c>
      <c r="CA46" s="265" t="str">
        <f t="shared" si="9"/>
        <v/>
      </c>
      <c r="CB46" s="265" t="str">
        <f t="shared" si="10"/>
        <v/>
      </c>
      <c r="CC46" s="265" t="str">
        <f t="shared" si="11"/>
        <v/>
      </c>
      <c r="CD46" s="266"/>
    </row>
    <row r="47" spans="1:82" ht="15.9" customHeight="1">
      <c r="A47" s="253">
        <f>IF('[1]Statement of Marks'!A50="","",'[1]Statement of Marks'!A50)</f>
        <v>43</v>
      </c>
      <c r="B47" s="254" t="str">
        <f>IF('Result Sheet'!B50="","",'Result Sheet'!B50)</f>
        <v/>
      </c>
      <c r="C47" s="255" t="str">
        <f>IF('Result Sheet'!F50="","",'Result Sheet'!F50)</f>
        <v/>
      </c>
      <c r="D47" s="256" t="str">
        <f>IF('Result Sheet'!E50="","",'Result Sheet'!E50)</f>
        <v/>
      </c>
      <c r="E47" s="257" t="str">
        <f>IF('Result Sheet'!G50="","",'Result Sheet'!G50)</f>
        <v/>
      </c>
      <c r="F47" s="257" t="str">
        <f>IF('Result Sheet'!H50="","",'Result Sheet'!H50)</f>
        <v/>
      </c>
      <c r="G47" s="257" t="str">
        <f>IF('Result Sheet'!I50="","",'Result Sheet'!I50)</f>
        <v/>
      </c>
      <c r="H47" s="258" t="str">
        <f>IF('Result Sheet'!K50="","",'Result Sheet'!K50)</f>
        <v/>
      </c>
      <c r="I47" s="258" t="str">
        <f>IF('Result Sheet'!J50="","",'Result Sheet'!J50)</f>
        <v/>
      </c>
      <c r="J47" s="388" t="str">
        <f>IF('Result Sheet'!DL50="","",'Result Sheet'!DL50)</f>
        <v/>
      </c>
      <c r="K47" s="259" t="str">
        <f>IF('Result Sheet'!DH50="","",'Result Sheet'!DH50)</f>
        <v/>
      </c>
      <c r="L47" s="260" t="str">
        <f>IF('Result Sheet'!DI50="","",'Result Sheet'!DI50)</f>
        <v/>
      </c>
      <c r="M47" s="259" t="str">
        <f>IF('Result Sheet'!DJ50="","",'Result Sheet'!DJ50)</f>
        <v/>
      </c>
      <c r="N47" s="330" t="str">
        <f>IF('Result Sheet'!DO50="","",'Result Sheet'!DO50)</f>
        <v/>
      </c>
      <c r="O47" s="261" t="str">
        <f>IF('Result Sheet'!AC50="","",'Result Sheet'!AC50)</f>
        <v/>
      </c>
      <c r="P47" s="262" t="str">
        <f>IF('Result Sheet'!AD50="","",'Result Sheet'!AD50)</f>
        <v/>
      </c>
      <c r="Q47" s="261" t="str">
        <f>IF('Result Sheet'!AV50="","",'Result Sheet'!AV50)</f>
        <v/>
      </c>
      <c r="R47" s="262" t="str">
        <f>IF('Result Sheet'!AW50="","",'Result Sheet'!AW50)</f>
        <v/>
      </c>
      <c r="S47" s="261" t="str">
        <f>IF('Result Sheet'!BO50="","",'Result Sheet'!BO50)</f>
        <v/>
      </c>
      <c r="T47" s="262" t="str">
        <f>IF('Result Sheet'!BP50="","",'Result Sheet'!BP50)</f>
        <v/>
      </c>
      <c r="U47" s="261" t="str">
        <f>IF('Result Sheet'!CH50="","",'Result Sheet'!CH50)</f>
        <v/>
      </c>
      <c r="V47" s="262" t="str">
        <f>IF('Result Sheet'!CI50="","",'Result Sheet'!CI50)</f>
        <v/>
      </c>
      <c r="W47" s="263" t="str">
        <f>IF('Result Sheet'!DN50="","",'Result Sheet'!DN50)</f>
        <v/>
      </c>
      <c r="BQ47" s="264" t="str">
        <f>'Result Sheet'!G50</f>
        <v/>
      </c>
      <c r="BR47" s="265" t="str">
        <f t="shared" si="0"/>
        <v/>
      </c>
      <c r="BS47" s="265" t="str">
        <f t="shared" si="1"/>
        <v/>
      </c>
      <c r="BT47" s="265" t="str">
        <f t="shared" si="2"/>
        <v/>
      </c>
      <c r="BU47" s="265" t="str">
        <f t="shared" si="3"/>
        <v/>
      </c>
      <c r="BV47" s="265" t="str">
        <f t="shared" si="4"/>
        <v/>
      </c>
      <c r="BW47" s="265" t="str">
        <f t="shared" si="5"/>
        <v/>
      </c>
      <c r="BX47" s="265" t="str">
        <f t="shared" si="6"/>
        <v/>
      </c>
      <c r="BY47" s="265" t="str">
        <f t="shared" si="7"/>
        <v/>
      </c>
      <c r="BZ47" s="265" t="str">
        <f t="shared" si="8"/>
        <v/>
      </c>
      <c r="CA47" s="265" t="str">
        <f t="shared" si="9"/>
        <v/>
      </c>
      <c r="CB47" s="265" t="str">
        <f t="shared" si="10"/>
        <v/>
      </c>
      <c r="CC47" s="265" t="str">
        <f t="shared" si="11"/>
        <v/>
      </c>
      <c r="CD47" s="266"/>
    </row>
    <row r="48" spans="1:82" ht="15.9" customHeight="1">
      <c r="A48" s="253">
        <f>IF('[1]Statement of Marks'!A51="","",'[1]Statement of Marks'!A51)</f>
        <v>44</v>
      </c>
      <c r="B48" s="254" t="str">
        <f>IF('Result Sheet'!B51="","",'Result Sheet'!B51)</f>
        <v/>
      </c>
      <c r="C48" s="255" t="str">
        <f>IF('Result Sheet'!F51="","",'Result Sheet'!F51)</f>
        <v/>
      </c>
      <c r="D48" s="256" t="str">
        <f>IF('Result Sheet'!E51="","",'Result Sheet'!E51)</f>
        <v/>
      </c>
      <c r="E48" s="257" t="str">
        <f>IF('Result Sheet'!G51="","",'Result Sheet'!G51)</f>
        <v/>
      </c>
      <c r="F48" s="257" t="str">
        <f>IF('Result Sheet'!H51="","",'Result Sheet'!H51)</f>
        <v/>
      </c>
      <c r="G48" s="257" t="str">
        <f>IF('Result Sheet'!I51="","",'Result Sheet'!I51)</f>
        <v/>
      </c>
      <c r="H48" s="258" t="str">
        <f>IF('Result Sheet'!K51="","",'Result Sheet'!K51)</f>
        <v/>
      </c>
      <c r="I48" s="258" t="str">
        <f>IF('Result Sheet'!J51="","",'Result Sheet'!J51)</f>
        <v/>
      </c>
      <c r="J48" s="388" t="str">
        <f>IF('Result Sheet'!DL51="","",'Result Sheet'!DL51)</f>
        <v/>
      </c>
      <c r="K48" s="259" t="str">
        <f>IF('Result Sheet'!DH51="","",'Result Sheet'!DH51)</f>
        <v/>
      </c>
      <c r="L48" s="260" t="str">
        <f>IF('Result Sheet'!DI51="","",'Result Sheet'!DI51)</f>
        <v/>
      </c>
      <c r="M48" s="259" t="str">
        <f>IF('Result Sheet'!DJ51="","",'Result Sheet'!DJ51)</f>
        <v/>
      </c>
      <c r="N48" s="330" t="str">
        <f>IF('Result Sheet'!DO51="","",'Result Sheet'!DO51)</f>
        <v/>
      </c>
      <c r="O48" s="261" t="str">
        <f>IF('Result Sheet'!AC51="","",'Result Sheet'!AC51)</f>
        <v/>
      </c>
      <c r="P48" s="262" t="str">
        <f>IF('Result Sheet'!AD51="","",'Result Sheet'!AD51)</f>
        <v/>
      </c>
      <c r="Q48" s="261" t="str">
        <f>IF('Result Sheet'!AV51="","",'Result Sheet'!AV51)</f>
        <v/>
      </c>
      <c r="R48" s="262" t="str">
        <f>IF('Result Sheet'!AW51="","",'Result Sheet'!AW51)</f>
        <v/>
      </c>
      <c r="S48" s="261" t="str">
        <f>IF('Result Sheet'!BO51="","",'Result Sheet'!BO51)</f>
        <v/>
      </c>
      <c r="T48" s="262" t="str">
        <f>IF('Result Sheet'!BP51="","",'Result Sheet'!BP51)</f>
        <v/>
      </c>
      <c r="U48" s="261" t="str">
        <f>IF('Result Sheet'!CH51="","",'Result Sheet'!CH51)</f>
        <v/>
      </c>
      <c r="V48" s="262" t="str">
        <f>IF('Result Sheet'!CI51="","",'Result Sheet'!CI51)</f>
        <v/>
      </c>
      <c r="W48" s="263" t="str">
        <f>IF('Result Sheet'!DN51="","",'Result Sheet'!DN51)</f>
        <v/>
      </c>
      <c r="BQ48" s="264" t="str">
        <f>'Result Sheet'!G51</f>
        <v/>
      </c>
      <c r="BR48" s="265" t="str">
        <f t="shared" si="0"/>
        <v/>
      </c>
      <c r="BS48" s="265" t="str">
        <f t="shared" si="1"/>
        <v/>
      </c>
      <c r="BT48" s="265" t="str">
        <f t="shared" si="2"/>
        <v/>
      </c>
      <c r="BU48" s="265" t="str">
        <f t="shared" si="3"/>
        <v/>
      </c>
      <c r="BV48" s="265" t="str">
        <f t="shared" si="4"/>
        <v/>
      </c>
      <c r="BW48" s="265" t="str">
        <f t="shared" si="5"/>
        <v/>
      </c>
      <c r="BX48" s="265" t="str">
        <f t="shared" si="6"/>
        <v/>
      </c>
      <c r="BY48" s="265" t="str">
        <f t="shared" si="7"/>
        <v/>
      </c>
      <c r="BZ48" s="265" t="str">
        <f t="shared" si="8"/>
        <v/>
      </c>
      <c r="CA48" s="265" t="str">
        <f t="shared" si="9"/>
        <v/>
      </c>
      <c r="CB48" s="265" t="str">
        <f t="shared" si="10"/>
        <v/>
      </c>
      <c r="CC48" s="265" t="str">
        <f t="shared" si="11"/>
        <v/>
      </c>
      <c r="CD48" s="266"/>
    </row>
    <row r="49" spans="1:82" ht="15.9" customHeight="1">
      <c r="A49" s="253">
        <f>IF('[1]Statement of Marks'!A52="","",'[1]Statement of Marks'!A52)</f>
        <v>45</v>
      </c>
      <c r="B49" s="254" t="str">
        <f>IF('Result Sheet'!B52="","",'Result Sheet'!B52)</f>
        <v/>
      </c>
      <c r="C49" s="255" t="str">
        <f>IF('Result Sheet'!F52="","",'Result Sheet'!F52)</f>
        <v/>
      </c>
      <c r="D49" s="256" t="str">
        <f>IF('Result Sheet'!E52="","",'Result Sheet'!E52)</f>
        <v/>
      </c>
      <c r="E49" s="257" t="str">
        <f>IF('Result Sheet'!G52="","",'Result Sheet'!G52)</f>
        <v/>
      </c>
      <c r="F49" s="257" t="str">
        <f>IF('Result Sheet'!H52="","",'Result Sheet'!H52)</f>
        <v/>
      </c>
      <c r="G49" s="257" t="str">
        <f>IF('Result Sheet'!I52="","",'Result Sheet'!I52)</f>
        <v/>
      </c>
      <c r="H49" s="258" t="str">
        <f>IF('Result Sheet'!K52="","",'Result Sheet'!K52)</f>
        <v/>
      </c>
      <c r="I49" s="258" t="str">
        <f>IF('Result Sheet'!J52="","",'Result Sheet'!J52)</f>
        <v/>
      </c>
      <c r="J49" s="388" t="str">
        <f>IF('Result Sheet'!DL52="","",'Result Sheet'!DL52)</f>
        <v/>
      </c>
      <c r="K49" s="259" t="str">
        <f>IF('Result Sheet'!DH52="","",'Result Sheet'!DH52)</f>
        <v/>
      </c>
      <c r="L49" s="260" t="str">
        <f>IF('Result Sheet'!DI52="","",'Result Sheet'!DI52)</f>
        <v/>
      </c>
      <c r="M49" s="259" t="str">
        <f>IF('Result Sheet'!DJ52="","",'Result Sheet'!DJ52)</f>
        <v/>
      </c>
      <c r="N49" s="330" t="str">
        <f>IF('Result Sheet'!DO52="","",'Result Sheet'!DO52)</f>
        <v/>
      </c>
      <c r="O49" s="261" t="str">
        <f>IF('Result Sheet'!AC52="","",'Result Sheet'!AC52)</f>
        <v/>
      </c>
      <c r="P49" s="262" t="str">
        <f>IF('Result Sheet'!AD52="","",'Result Sheet'!AD52)</f>
        <v/>
      </c>
      <c r="Q49" s="261" t="str">
        <f>IF('Result Sheet'!AV52="","",'Result Sheet'!AV52)</f>
        <v/>
      </c>
      <c r="R49" s="262" t="str">
        <f>IF('Result Sheet'!AW52="","",'Result Sheet'!AW52)</f>
        <v/>
      </c>
      <c r="S49" s="261" t="str">
        <f>IF('Result Sheet'!BO52="","",'Result Sheet'!BO52)</f>
        <v/>
      </c>
      <c r="T49" s="262" t="str">
        <f>IF('Result Sheet'!BP52="","",'Result Sheet'!BP52)</f>
        <v/>
      </c>
      <c r="U49" s="261" t="str">
        <f>IF('Result Sheet'!CH52="","",'Result Sheet'!CH52)</f>
        <v/>
      </c>
      <c r="V49" s="262" t="str">
        <f>IF('Result Sheet'!CI52="","",'Result Sheet'!CI52)</f>
        <v/>
      </c>
      <c r="W49" s="263" t="str">
        <f>IF('Result Sheet'!DN52="","",'Result Sheet'!DN52)</f>
        <v/>
      </c>
      <c r="BQ49" s="264" t="str">
        <f>'Result Sheet'!G52</f>
        <v/>
      </c>
      <c r="BR49" s="265" t="str">
        <f t="shared" si="0"/>
        <v/>
      </c>
      <c r="BS49" s="265" t="str">
        <f t="shared" si="1"/>
        <v/>
      </c>
      <c r="BT49" s="265" t="str">
        <f t="shared" si="2"/>
        <v/>
      </c>
      <c r="BU49" s="265" t="str">
        <f t="shared" si="3"/>
        <v/>
      </c>
      <c r="BV49" s="265" t="str">
        <f t="shared" si="4"/>
        <v/>
      </c>
      <c r="BW49" s="265" t="str">
        <f t="shared" si="5"/>
        <v/>
      </c>
      <c r="BX49" s="265" t="str">
        <f t="shared" si="6"/>
        <v/>
      </c>
      <c r="BY49" s="265" t="str">
        <f t="shared" si="7"/>
        <v/>
      </c>
      <c r="BZ49" s="265" t="str">
        <f t="shared" si="8"/>
        <v/>
      </c>
      <c r="CA49" s="265" t="str">
        <f t="shared" si="9"/>
        <v/>
      </c>
      <c r="CB49" s="265" t="str">
        <f t="shared" si="10"/>
        <v/>
      </c>
      <c r="CC49" s="265" t="str">
        <f t="shared" si="11"/>
        <v/>
      </c>
      <c r="CD49" s="266"/>
    </row>
    <row r="50" spans="1:82" ht="15.9" customHeight="1">
      <c r="A50" s="253">
        <f>IF('[1]Statement of Marks'!A53="","",'[1]Statement of Marks'!A53)</f>
        <v>46</v>
      </c>
      <c r="B50" s="254" t="str">
        <f>IF('Result Sheet'!B53="","",'Result Sheet'!B53)</f>
        <v/>
      </c>
      <c r="C50" s="255" t="str">
        <f>IF('Result Sheet'!F53="","",'Result Sheet'!F53)</f>
        <v/>
      </c>
      <c r="D50" s="256" t="str">
        <f>IF('Result Sheet'!E53="","",'Result Sheet'!E53)</f>
        <v/>
      </c>
      <c r="E50" s="257" t="str">
        <f>IF('Result Sheet'!G53="","",'Result Sheet'!G53)</f>
        <v/>
      </c>
      <c r="F50" s="257" t="str">
        <f>IF('Result Sheet'!H53="","",'Result Sheet'!H53)</f>
        <v/>
      </c>
      <c r="G50" s="257" t="str">
        <f>IF('Result Sheet'!I53="","",'Result Sheet'!I53)</f>
        <v/>
      </c>
      <c r="H50" s="258" t="str">
        <f>IF('Result Sheet'!K53="","",'Result Sheet'!K53)</f>
        <v/>
      </c>
      <c r="I50" s="258" t="str">
        <f>IF('Result Sheet'!J53="","",'Result Sheet'!J53)</f>
        <v/>
      </c>
      <c r="J50" s="388" t="str">
        <f>IF('Result Sheet'!DL53="","",'Result Sheet'!DL53)</f>
        <v/>
      </c>
      <c r="K50" s="259" t="str">
        <f>IF('Result Sheet'!DH53="","",'Result Sheet'!DH53)</f>
        <v/>
      </c>
      <c r="L50" s="260" t="str">
        <f>IF('Result Sheet'!DI53="","",'Result Sheet'!DI53)</f>
        <v/>
      </c>
      <c r="M50" s="259" t="str">
        <f>IF('Result Sheet'!DJ53="","",'Result Sheet'!DJ53)</f>
        <v/>
      </c>
      <c r="N50" s="330" t="str">
        <f>IF('Result Sheet'!DO53="","",'Result Sheet'!DO53)</f>
        <v/>
      </c>
      <c r="O50" s="261" t="str">
        <f>IF('Result Sheet'!AC53="","",'Result Sheet'!AC53)</f>
        <v/>
      </c>
      <c r="P50" s="262" t="str">
        <f>IF('Result Sheet'!AD53="","",'Result Sheet'!AD53)</f>
        <v/>
      </c>
      <c r="Q50" s="261" t="str">
        <f>IF('Result Sheet'!AV53="","",'Result Sheet'!AV53)</f>
        <v/>
      </c>
      <c r="R50" s="262" t="str">
        <f>IF('Result Sheet'!AW53="","",'Result Sheet'!AW53)</f>
        <v/>
      </c>
      <c r="S50" s="261" t="str">
        <f>IF('Result Sheet'!BO53="","",'Result Sheet'!BO53)</f>
        <v/>
      </c>
      <c r="T50" s="262" t="str">
        <f>IF('Result Sheet'!BP53="","",'Result Sheet'!BP53)</f>
        <v/>
      </c>
      <c r="U50" s="261" t="str">
        <f>IF('Result Sheet'!CH53="","",'Result Sheet'!CH53)</f>
        <v/>
      </c>
      <c r="V50" s="262" t="str">
        <f>IF('Result Sheet'!CI53="","",'Result Sheet'!CI53)</f>
        <v/>
      </c>
      <c r="W50" s="263" t="str">
        <f>IF('Result Sheet'!DN53="","",'Result Sheet'!DN53)</f>
        <v/>
      </c>
      <c r="BQ50" s="264" t="str">
        <f>'Result Sheet'!G53</f>
        <v/>
      </c>
      <c r="BR50" s="265" t="str">
        <f t="shared" si="0"/>
        <v/>
      </c>
      <c r="BS50" s="265" t="str">
        <f t="shared" si="1"/>
        <v/>
      </c>
      <c r="BT50" s="265" t="str">
        <f t="shared" si="2"/>
        <v/>
      </c>
      <c r="BU50" s="265" t="str">
        <f t="shared" si="3"/>
        <v/>
      </c>
      <c r="BV50" s="265" t="str">
        <f t="shared" si="4"/>
        <v/>
      </c>
      <c r="BW50" s="265" t="str">
        <f t="shared" si="5"/>
        <v/>
      </c>
      <c r="BX50" s="265" t="str">
        <f t="shared" si="6"/>
        <v/>
      </c>
      <c r="BY50" s="265" t="str">
        <f t="shared" si="7"/>
        <v/>
      </c>
      <c r="BZ50" s="265" t="str">
        <f t="shared" si="8"/>
        <v/>
      </c>
      <c r="CA50" s="265" t="str">
        <f t="shared" si="9"/>
        <v/>
      </c>
      <c r="CB50" s="265" t="str">
        <f t="shared" si="10"/>
        <v/>
      </c>
      <c r="CC50" s="265" t="str">
        <f t="shared" si="11"/>
        <v/>
      </c>
      <c r="CD50" s="266"/>
    </row>
    <row r="51" spans="1:82" ht="15.9" customHeight="1">
      <c r="A51" s="253">
        <f>IF('[1]Statement of Marks'!A54="","",'[1]Statement of Marks'!A54)</f>
        <v>47</v>
      </c>
      <c r="B51" s="254" t="str">
        <f>IF('Result Sheet'!B54="","",'Result Sheet'!B54)</f>
        <v/>
      </c>
      <c r="C51" s="255" t="str">
        <f>IF('Result Sheet'!F54="","",'Result Sheet'!F54)</f>
        <v/>
      </c>
      <c r="D51" s="256" t="str">
        <f>IF('Result Sheet'!E54="","",'Result Sheet'!E54)</f>
        <v/>
      </c>
      <c r="E51" s="257" t="str">
        <f>IF('Result Sheet'!G54="","",'Result Sheet'!G54)</f>
        <v/>
      </c>
      <c r="F51" s="257" t="str">
        <f>IF('Result Sheet'!H54="","",'Result Sheet'!H54)</f>
        <v/>
      </c>
      <c r="G51" s="257" t="str">
        <f>IF('Result Sheet'!I54="","",'Result Sheet'!I54)</f>
        <v/>
      </c>
      <c r="H51" s="258" t="str">
        <f>IF('Result Sheet'!K54="","",'Result Sheet'!K54)</f>
        <v/>
      </c>
      <c r="I51" s="258" t="str">
        <f>IF('Result Sheet'!J54="","",'Result Sheet'!J54)</f>
        <v/>
      </c>
      <c r="J51" s="388" t="str">
        <f>IF('Result Sheet'!DL54="","",'Result Sheet'!DL54)</f>
        <v/>
      </c>
      <c r="K51" s="259" t="str">
        <f>IF('Result Sheet'!DH54="","",'Result Sheet'!DH54)</f>
        <v/>
      </c>
      <c r="L51" s="260" t="str">
        <f>IF('Result Sheet'!DI54="","",'Result Sheet'!DI54)</f>
        <v/>
      </c>
      <c r="M51" s="259" t="str">
        <f>IF('Result Sheet'!DJ54="","",'Result Sheet'!DJ54)</f>
        <v/>
      </c>
      <c r="N51" s="330" t="str">
        <f>IF('Result Sheet'!DO54="","",'Result Sheet'!DO54)</f>
        <v/>
      </c>
      <c r="O51" s="261" t="str">
        <f>IF('Result Sheet'!AC54="","",'Result Sheet'!AC54)</f>
        <v/>
      </c>
      <c r="P51" s="262" t="str">
        <f>IF('Result Sheet'!AD54="","",'Result Sheet'!AD54)</f>
        <v/>
      </c>
      <c r="Q51" s="261" t="str">
        <f>IF('Result Sheet'!AV54="","",'Result Sheet'!AV54)</f>
        <v/>
      </c>
      <c r="R51" s="262" t="str">
        <f>IF('Result Sheet'!AW54="","",'Result Sheet'!AW54)</f>
        <v/>
      </c>
      <c r="S51" s="261" t="str">
        <f>IF('Result Sheet'!BO54="","",'Result Sheet'!BO54)</f>
        <v/>
      </c>
      <c r="T51" s="262" t="str">
        <f>IF('Result Sheet'!BP54="","",'Result Sheet'!BP54)</f>
        <v/>
      </c>
      <c r="U51" s="261" t="str">
        <f>IF('Result Sheet'!CH54="","",'Result Sheet'!CH54)</f>
        <v/>
      </c>
      <c r="V51" s="262" t="str">
        <f>IF('Result Sheet'!CI54="","",'Result Sheet'!CI54)</f>
        <v/>
      </c>
      <c r="W51" s="263" t="str">
        <f>IF('Result Sheet'!DN54="","",'Result Sheet'!DN54)</f>
        <v/>
      </c>
      <c r="BQ51" s="264" t="str">
        <f>'Result Sheet'!G54</f>
        <v/>
      </c>
      <c r="BR51" s="265" t="str">
        <f t="shared" si="0"/>
        <v/>
      </c>
      <c r="BS51" s="265" t="str">
        <f t="shared" si="1"/>
        <v/>
      </c>
      <c r="BT51" s="265" t="str">
        <f t="shared" si="2"/>
        <v/>
      </c>
      <c r="BU51" s="265" t="str">
        <f t="shared" si="3"/>
        <v/>
      </c>
      <c r="BV51" s="265" t="str">
        <f t="shared" si="4"/>
        <v/>
      </c>
      <c r="BW51" s="265" t="str">
        <f t="shared" si="5"/>
        <v/>
      </c>
      <c r="BX51" s="265" t="str">
        <f t="shared" si="6"/>
        <v/>
      </c>
      <c r="BY51" s="265" t="str">
        <f t="shared" si="7"/>
        <v/>
      </c>
      <c r="BZ51" s="265" t="str">
        <f t="shared" si="8"/>
        <v/>
      </c>
      <c r="CA51" s="265" t="str">
        <f t="shared" si="9"/>
        <v/>
      </c>
      <c r="CB51" s="265" t="str">
        <f t="shared" si="10"/>
        <v/>
      </c>
      <c r="CC51" s="265" t="str">
        <f t="shared" si="11"/>
        <v/>
      </c>
      <c r="CD51" s="266"/>
    </row>
    <row r="52" spans="1:82" ht="15.9" customHeight="1">
      <c r="A52" s="253">
        <f>IF('[1]Statement of Marks'!A55="","",'[1]Statement of Marks'!A55)</f>
        <v>48</v>
      </c>
      <c r="B52" s="254" t="str">
        <f>IF('Result Sheet'!B55="","",'Result Sheet'!B55)</f>
        <v/>
      </c>
      <c r="C52" s="255" t="str">
        <f>IF('Result Sheet'!F55="","",'Result Sheet'!F55)</f>
        <v/>
      </c>
      <c r="D52" s="256" t="str">
        <f>IF('Result Sheet'!E55="","",'Result Sheet'!E55)</f>
        <v/>
      </c>
      <c r="E52" s="257" t="str">
        <f>IF('Result Sheet'!G55="","",'Result Sheet'!G55)</f>
        <v/>
      </c>
      <c r="F52" s="257" t="str">
        <f>IF('Result Sheet'!H55="","",'Result Sheet'!H55)</f>
        <v/>
      </c>
      <c r="G52" s="257" t="str">
        <f>IF('Result Sheet'!I55="","",'Result Sheet'!I55)</f>
        <v/>
      </c>
      <c r="H52" s="258" t="str">
        <f>IF('Result Sheet'!K55="","",'Result Sheet'!K55)</f>
        <v/>
      </c>
      <c r="I52" s="258" t="str">
        <f>IF('Result Sheet'!J55="","",'Result Sheet'!J55)</f>
        <v/>
      </c>
      <c r="J52" s="388" t="str">
        <f>IF('Result Sheet'!DL55="","",'Result Sheet'!DL55)</f>
        <v/>
      </c>
      <c r="K52" s="259" t="str">
        <f>IF('Result Sheet'!DH55="","",'Result Sheet'!DH55)</f>
        <v/>
      </c>
      <c r="L52" s="260" t="str">
        <f>IF('Result Sheet'!DI55="","",'Result Sheet'!DI55)</f>
        <v/>
      </c>
      <c r="M52" s="259" t="str">
        <f>IF('Result Sheet'!DJ55="","",'Result Sheet'!DJ55)</f>
        <v/>
      </c>
      <c r="N52" s="330" t="str">
        <f>IF('Result Sheet'!DO55="","",'Result Sheet'!DO55)</f>
        <v/>
      </c>
      <c r="O52" s="261" t="str">
        <f>IF('Result Sheet'!AC55="","",'Result Sheet'!AC55)</f>
        <v/>
      </c>
      <c r="P52" s="262" t="str">
        <f>IF('Result Sheet'!AD55="","",'Result Sheet'!AD55)</f>
        <v/>
      </c>
      <c r="Q52" s="261" t="str">
        <f>IF('Result Sheet'!AV55="","",'Result Sheet'!AV55)</f>
        <v/>
      </c>
      <c r="R52" s="262" t="str">
        <f>IF('Result Sheet'!AW55="","",'Result Sheet'!AW55)</f>
        <v/>
      </c>
      <c r="S52" s="261" t="str">
        <f>IF('Result Sheet'!BO55="","",'Result Sheet'!BO55)</f>
        <v/>
      </c>
      <c r="T52" s="262" t="str">
        <f>IF('Result Sheet'!BP55="","",'Result Sheet'!BP55)</f>
        <v/>
      </c>
      <c r="U52" s="261" t="str">
        <f>IF('Result Sheet'!CH55="","",'Result Sheet'!CH55)</f>
        <v/>
      </c>
      <c r="V52" s="262" t="str">
        <f>IF('Result Sheet'!CI55="","",'Result Sheet'!CI55)</f>
        <v/>
      </c>
      <c r="W52" s="263" t="str">
        <f>IF('Result Sheet'!DN55="","",'Result Sheet'!DN55)</f>
        <v/>
      </c>
      <c r="BQ52" s="264" t="str">
        <f>'Result Sheet'!G55</f>
        <v/>
      </c>
      <c r="BR52" s="265" t="str">
        <f t="shared" si="0"/>
        <v/>
      </c>
      <c r="BS52" s="265" t="str">
        <f t="shared" si="1"/>
        <v/>
      </c>
      <c r="BT52" s="265" t="str">
        <f t="shared" si="2"/>
        <v/>
      </c>
      <c r="BU52" s="265" t="str">
        <f t="shared" si="3"/>
        <v/>
      </c>
      <c r="BV52" s="265" t="str">
        <f t="shared" si="4"/>
        <v/>
      </c>
      <c r="BW52" s="265" t="str">
        <f t="shared" si="5"/>
        <v/>
      </c>
      <c r="BX52" s="265" t="str">
        <f t="shared" si="6"/>
        <v/>
      </c>
      <c r="BY52" s="265" t="str">
        <f t="shared" si="7"/>
        <v/>
      </c>
      <c r="BZ52" s="265" t="str">
        <f t="shared" si="8"/>
        <v/>
      </c>
      <c r="CA52" s="265" t="str">
        <f t="shared" si="9"/>
        <v/>
      </c>
      <c r="CB52" s="265" t="str">
        <f t="shared" si="10"/>
        <v/>
      </c>
      <c r="CC52" s="265" t="str">
        <f t="shared" si="11"/>
        <v/>
      </c>
      <c r="CD52" s="266"/>
    </row>
    <row r="53" spans="1:82" ht="15.9" customHeight="1">
      <c r="A53" s="253">
        <f>IF('[1]Statement of Marks'!A56="","",'[1]Statement of Marks'!A56)</f>
        <v>49</v>
      </c>
      <c r="B53" s="254" t="str">
        <f>IF('Result Sheet'!B56="","",'Result Sheet'!B56)</f>
        <v/>
      </c>
      <c r="C53" s="255" t="str">
        <f>IF('Result Sheet'!F56="","",'Result Sheet'!F56)</f>
        <v/>
      </c>
      <c r="D53" s="256" t="str">
        <f>IF('Result Sheet'!E56="","",'Result Sheet'!E56)</f>
        <v/>
      </c>
      <c r="E53" s="257" t="str">
        <f>IF('Result Sheet'!G56="","",'Result Sheet'!G56)</f>
        <v/>
      </c>
      <c r="F53" s="257" t="str">
        <f>IF('Result Sheet'!H56="","",'Result Sheet'!H56)</f>
        <v/>
      </c>
      <c r="G53" s="257" t="str">
        <f>IF('Result Sheet'!I56="","",'Result Sheet'!I56)</f>
        <v/>
      </c>
      <c r="H53" s="258" t="str">
        <f>IF('Result Sheet'!K56="","",'Result Sheet'!K56)</f>
        <v/>
      </c>
      <c r="I53" s="258" t="str">
        <f>IF('Result Sheet'!J56="","",'Result Sheet'!J56)</f>
        <v/>
      </c>
      <c r="J53" s="388" t="str">
        <f>IF('Result Sheet'!DL56="","",'Result Sheet'!DL56)</f>
        <v/>
      </c>
      <c r="K53" s="259" t="str">
        <f>IF('Result Sheet'!DH56="","",'Result Sheet'!DH56)</f>
        <v/>
      </c>
      <c r="L53" s="260" t="str">
        <f>IF('Result Sheet'!DI56="","",'Result Sheet'!DI56)</f>
        <v/>
      </c>
      <c r="M53" s="259" t="str">
        <f>IF('Result Sheet'!DJ56="","",'Result Sheet'!DJ56)</f>
        <v/>
      </c>
      <c r="N53" s="330" t="str">
        <f>IF('Result Sheet'!DO56="","",'Result Sheet'!DO56)</f>
        <v/>
      </c>
      <c r="O53" s="261" t="str">
        <f>IF('Result Sheet'!AC56="","",'Result Sheet'!AC56)</f>
        <v/>
      </c>
      <c r="P53" s="262" t="str">
        <f>IF('Result Sheet'!AD56="","",'Result Sheet'!AD56)</f>
        <v/>
      </c>
      <c r="Q53" s="261" t="str">
        <f>IF('Result Sheet'!AV56="","",'Result Sheet'!AV56)</f>
        <v/>
      </c>
      <c r="R53" s="262" t="str">
        <f>IF('Result Sheet'!AW56="","",'Result Sheet'!AW56)</f>
        <v/>
      </c>
      <c r="S53" s="261" t="str">
        <f>IF('Result Sheet'!BO56="","",'Result Sheet'!BO56)</f>
        <v/>
      </c>
      <c r="T53" s="262" t="str">
        <f>IF('Result Sheet'!BP56="","",'Result Sheet'!BP56)</f>
        <v/>
      </c>
      <c r="U53" s="261" t="str">
        <f>IF('Result Sheet'!CH56="","",'Result Sheet'!CH56)</f>
        <v/>
      </c>
      <c r="V53" s="262" t="str">
        <f>IF('Result Sheet'!CI56="","",'Result Sheet'!CI56)</f>
        <v/>
      </c>
      <c r="W53" s="263" t="str">
        <f>IF('Result Sheet'!DN56="","",'Result Sheet'!DN56)</f>
        <v/>
      </c>
      <c r="BQ53" s="264" t="str">
        <f>'Result Sheet'!G56</f>
        <v/>
      </c>
      <c r="BR53" s="265" t="str">
        <f t="shared" si="0"/>
        <v/>
      </c>
      <c r="BS53" s="265" t="str">
        <f t="shared" si="1"/>
        <v/>
      </c>
      <c r="BT53" s="265" t="str">
        <f t="shared" si="2"/>
        <v/>
      </c>
      <c r="BU53" s="265" t="str">
        <f t="shared" si="3"/>
        <v/>
      </c>
      <c r="BV53" s="265" t="str">
        <f t="shared" si="4"/>
        <v/>
      </c>
      <c r="BW53" s="265" t="str">
        <f t="shared" si="5"/>
        <v/>
      </c>
      <c r="BX53" s="265" t="str">
        <f t="shared" si="6"/>
        <v/>
      </c>
      <c r="BY53" s="265" t="str">
        <f t="shared" si="7"/>
        <v/>
      </c>
      <c r="BZ53" s="265" t="str">
        <f t="shared" si="8"/>
        <v/>
      </c>
      <c r="CA53" s="265" t="str">
        <f t="shared" si="9"/>
        <v/>
      </c>
      <c r="CB53" s="265" t="str">
        <f t="shared" si="10"/>
        <v/>
      </c>
      <c r="CC53" s="265" t="str">
        <f t="shared" si="11"/>
        <v/>
      </c>
      <c r="CD53" s="266"/>
    </row>
    <row r="54" spans="1:82" ht="15.9" customHeight="1">
      <c r="A54" s="253">
        <f>IF('[1]Statement of Marks'!A57="","",'[1]Statement of Marks'!A57)</f>
        <v>50</v>
      </c>
      <c r="B54" s="254" t="str">
        <f>IF('Result Sheet'!B57="","",'Result Sheet'!B57)</f>
        <v/>
      </c>
      <c r="C54" s="255" t="str">
        <f>IF('Result Sheet'!F57="","",'Result Sheet'!F57)</f>
        <v/>
      </c>
      <c r="D54" s="256" t="str">
        <f>IF('Result Sheet'!E57="","",'Result Sheet'!E57)</f>
        <v/>
      </c>
      <c r="E54" s="257" t="str">
        <f>IF('Result Sheet'!G57="","",'Result Sheet'!G57)</f>
        <v/>
      </c>
      <c r="F54" s="257" t="str">
        <f>IF('Result Sheet'!H57="","",'Result Sheet'!H57)</f>
        <v/>
      </c>
      <c r="G54" s="257" t="str">
        <f>IF('Result Sheet'!I57="","",'Result Sheet'!I57)</f>
        <v/>
      </c>
      <c r="H54" s="258" t="str">
        <f>IF('Result Sheet'!K57="","",'Result Sheet'!K57)</f>
        <v/>
      </c>
      <c r="I54" s="258" t="str">
        <f>IF('Result Sheet'!J57="","",'Result Sheet'!J57)</f>
        <v/>
      </c>
      <c r="J54" s="388" t="str">
        <f>IF('Result Sheet'!DL57="","",'Result Sheet'!DL57)</f>
        <v/>
      </c>
      <c r="K54" s="259" t="str">
        <f>IF('Result Sheet'!DH57="","",'Result Sheet'!DH57)</f>
        <v/>
      </c>
      <c r="L54" s="260" t="str">
        <f>IF('Result Sheet'!DI57="","",'Result Sheet'!DI57)</f>
        <v/>
      </c>
      <c r="M54" s="259" t="str">
        <f>IF('Result Sheet'!DJ57="","",'Result Sheet'!DJ57)</f>
        <v/>
      </c>
      <c r="N54" s="330" t="str">
        <f>IF('Result Sheet'!DO57="","",'Result Sheet'!DO57)</f>
        <v/>
      </c>
      <c r="O54" s="261" t="str">
        <f>IF('Result Sheet'!AC57="","",'Result Sheet'!AC57)</f>
        <v/>
      </c>
      <c r="P54" s="262" t="str">
        <f>IF('Result Sheet'!AD57="","",'Result Sheet'!AD57)</f>
        <v/>
      </c>
      <c r="Q54" s="261" t="str">
        <f>IF('Result Sheet'!AV57="","",'Result Sheet'!AV57)</f>
        <v/>
      </c>
      <c r="R54" s="262" t="str">
        <f>IF('Result Sheet'!AW57="","",'Result Sheet'!AW57)</f>
        <v/>
      </c>
      <c r="S54" s="261" t="str">
        <f>IF('Result Sheet'!BO57="","",'Result Sheet'!BO57)</f>
        <v/>
      </c>
      <c r="T54" s="262" t="str">
        <f>IF('Result Sheet'!BP57="","",'Result Sheet'!BP57)</f>
        <v/>
      </c>
      <c r="U54" s="261" t="str">
        <f>IF('Result Sheet'!CH57="","",'Result Sheet'!CH57)</f>
        <v/>
      </c>
      <c r="V54" s="262" t="str">
        <f>IF('Result Sheet'!CI57="","",'Result Sheet'!CI57)</f>
        <v/>
      </c>
      <c r="W54" s="263" t="str">
        <f>IF('Result Sheet'!DN57="","",'Result Sheet'!DN57)</f>
        <v/>
      </c>
      <c r="BQ54" s="264" t="str">
        <f>'Result Sheet'!G57</f>
        <v/>
      </c>
      <c r="BR54" s="265" t="str">
        <f t="shared" si="0"/>
        <v/>
      </c>
      <c r="BS54" s="265" t="str">
        <f t="shared" si="1"/>
        <v/>
      </c>
      <c r="BT54" s="265" t="str">
        <f t="shared" si="2"/>
        <v/>
      </c>
      <c r="BU54" s="265" t="str">
        <f t="shared" si="3"/>
        <v/>
      </c>
      <c r="BV54" s="265" t="str">
        <f t="shared" si="4"/>
        <v/>
      </c>
      <c r="BW54" s="265" t="str">
        <f t="shared" si="5"/>
        <v/>
      </c>
      <c r="BX54" s="265" t="str">
        <f t="shared" si="6"/>
        <v/>
      </c>
      <c r="BY54" s="265" t="str">
        <f t="shared" si="7"/>
        <v/>
      </c>
      <c r="BZ54" s="265" t="str">
        <f t="shared" si="8"/>
        <v/>
      </c>
      <c r="CA54" s="265" t="str">
        <f t="shared" si="9"/>
        <v/>
      </c>
      <c r="CB54" s="265" t="str">
        <f t="shared" si="10"/>
        <v/>
      </c>
      <c r="CC54" s="265" t="str">
        <f t="shared" si="11"/>
        <v/>
      </c>
      <c r="CD54" s="266"/>
    </row>
    <row r="55" spans="1:82" ht="15.9" customHeight="1">
      <c r="A55" s="253">
        <f>IF('[1]Statement of Marks'!A58="","",'[1]Statement of Marks'!A58)</f>
        <v>51</v>
      </c>
      <c r="B55" s="254" t="str">
        <f>IF('Result Sheet'!B58="","",'Result Sheet'!B58)</f>
        <v/>
      </c>
      <c r="C55" s="255" t="str">
        <f>IF('Result Sheet'!F58="","",'Result Sheet'!F58)</f>
        <v/>
      </c>
      <c r="D55" s="256" t="str">
        <f>IF('Result Sheet'!E58="","",'Result Sheet'!E58)</f>
        <v/>
      </c>
      <c r="E55" s="257" t="str">
        <f>IF('Result Sheet'!G58="","",'Result Sheet'!G58)</f>
        <v/>
      </c>
      <c r="F55" s="257" t="str">
        <f>IF('Result Sheet'!H58="","",'Result Sheet'!H58)</f>
        <v/>
      </c>
      <c r="G55" s="257" t="str">
        <f>IF('Result Sheet'!I58="","",'Result Sheet'!I58)</f>
        <v/>
      </c>
      <c r="H55" s="258" t="str">
        <f>IF('Result Sheet'!K58="","",'Result Sheet'!K58)</f>
        <v/>
      </c>
      <c r="I55" s="258" t="str">
        <f>IF('Result Sheet'!J58="","",'Result Sheet'!J58)</f>
        <v/>
      </c>
      <c r="J55" s="388" t="str">
        <f>IF('Result Sheet'!DL58="","",'Result Sheet'!DL58)</f>
        <v/>
      </c>
      <c r="K55" s="259" t="str">
        <f>IF('Result Sheet'!DH58="","",'Result Sheet'!DH58)</f>
        <v/>
      </c>
      <c r="L55" s="260" t="str">
        <f>IF('Result Sheet'!DI58="","",'Result Sheet'!DI58)</f>
        <v/>
      </c>
      <c r="M55" s="259" t="str">
        <f>IF('Result Sheet'!DJ58="","",'Result Sheet'!DJ58)</f>
        <v/>
      </c>
      <c r="N55" s="330" t="str">
        <f>IF('Result Sheet'!DO58="","",'Result Sheet'!DO58)</f>
        <v/>
      </c>
      <c r="O55" s="261" t="str">
        <f>IF('Result Sheet'!AC58="","",'Result Sheet'!AC58)</f>
        <v/>
      </c>
      <c r="P55" s="262" t="str">
        <f>IF('Result Sheet'!AD58="","",'Result Sheet'!AD58)</f>
        <v/>
      </c>
      <c r="Q55" s="261" t="str">
        <f>IF('Result Sheet'!AV58="","",'Result Sheet'!AV58)</f>
        <v/>
      </c>
      <c r="R55" s="262" t="str">
        <f>IF('Result Sheet'!AW58="","",'Result Sheet'!AW58)</f>
        <v/>
      </c>
      <c r="S55" s="261" t="str">
        <f>IF('Result Sheet'!BO58="","",'Result Sheet'!BO58)</f>
        <v/>
      </c>
      <c r="T55" s="262" t="str">
        <f>IF('Result Sheet'!BP58="","",'Result Sheet'!BP58)</f>
        <v/>
      </c>
      <c r="U55" s="261" t="str">
        <f>IF('Result Sheet'!CH58="","",'Result Sheet'!CH58)</f>
        <v/>
      </c>
      <c r="V55" s="262" t="str">
        <f>IF('Result Sheet'!CI58="","",'Result Sheet'!CI58)</f>
        <v/>
      </c>
      <c r="W55" s="263" t="str">
        <f>IF('Result Sheet'!DN58="","",'Result Sheet'!DN58)</f>
        <v/>
      </c>
      <c r="BQ55" s="264" t="str">
        <f>'Result Sheet'!G58</f>
        <v/>
      </c>
      <c r="BR55" s="265" t="str">
        <f t="shared" si="0"/>
        <v/>
      </c>
      <c r="BS55" s="265" t="str">
        <f t="shared" si="1"/>
        <v/>
      </c>
      <c r="BT55" s="265" t="str">
        <f t="shared" si="2"/>
        <v/>
      </c>
      <c r="BU55" s="265" t="str">
        <f t="shared" si="3"/>
        <v/>
      </c>
      <c r="BV55" s="265" t="str">
        <f t="shared" si="4"/>
        <v/>
      </c>
      <c r="BW55" s="265" t="str">
        <f t="shared" si="5"/>
        <v/>
      </c>
      <c r="BX55" s="265" t="str">
        <f t="shared" si="6"/>
        <v/>
      </c>
      <c r="BY55" s="265" t="str">
        <f t="shared" si="7"/>
        <v/>
      </c>
      <c r="BZ55" s="265" t="str">
        <f t="shared" si="8"/>
        <v/>
      </c>
      <c r="CA55" s="265" t="str">
        <f t="shared" si="9"/>
        <v/>
      </c>
      <c r="CB55" s="265" t="str">
        <f t="shared" si="10"/>
        <v/>
      </c>
      <c r="CC55" s="265" t="str">
        <f t="shared" si="11"/>
        <v/>
      </c>
      <c r="CD55" s="266"/>
    </row>
    <row r="56" spans="1:82" ht="15.9" customHeight="1">
      <c r="A56" s="253">
        <f>IF('[1]Statement of Marks'!A59="","",'[1]Statement of Marks'!A59)</f>
        <v>52</v>
      </c>
      <c r="B56" s="254" t="str">
        <f>IF('Result Sheet'!B59="","",'Result Sheet'!B59)</f>
        <v/>
      </c>
      <c r="C56" s="255" t="str">
        <f>IF('Result Sheet'!F59="","",'Result Sheet'!F59)</f>
        <v/>
      </c>
      <c r="D56" s="256" t="str">
        <f>IF('Result Sheet'!E59="","",'Result Sheet'!E59)</f>
        <v/>
      </c>
      <c r="E56" s="257" t="str">
        <f>IF('Result Sheet'!G59="","",'Result Sheet'!G59)</f>
        <v/>
      </c>
      <c r="F56" s="257" t="str">
        <f>IF('Result Sheet'!H59="","",'Result Sheet'!H59)</f>
        <v/>
      </c>
      <c r="G56" s="257" t="str">
        <f>IF('Result Sheet'!I59="","",'Result Sheet'!I59)</f>
        <v/>
      </c>
      <c r="H56" s="258" t="str">
        <f>IF('Result Sheet'!K59="","",'Result Sheet'!K59)</f>
        <v/>
      </c>
      <c r="I56" s="258" t="str">
        <f>IF('Result Sheet'!J59="","",'Result Sheet'!J59)</f>
        <v/>
      </c>
      <c r="J56" s="388" t="str">
        <f>IF('Result Sheet'!DL59="","",'Result Sheet'!DL59)</f>
        <v/>
      </c>
      <c r="K56" s="259" t="str">
        <f>IF('Result Sheet'!DH59="","",'Result Sheet'!DH59)</f>
        <v/>
      </c>
      <c r="L56" s="260" t="str">
        <f>IF('Result Sheet'!DI59="","",'Result Sheet'!DI59)</f>
        <v/>
      </c>
      <c r="M56" s="259" t="str">
        <f>IF('Result Sheet'!DJ59="","",'Result Sheet'!DJ59)</f>
        <v/>
      </c>
      <c r="N56" s="330" t="str">
        <f>IF('Result Sheet'!DO59="","",'Result Sheet'!DO59)</f>
        <v/>
      </c>
      <c r="O56" s="261" t="str">
        <f>IF('Result Sheet'!AC59="","",'Result Sheet'!AC59)</f>
        <v/>
      </c>
      <c r="P56" s="262" t="str">
        <f>IF('Result Sheet'!AD59="","",'Result Sheet'!AD59)</f>
        <v/>
      </c>
      <c r="Q56" s="261" t="str">
        <f>IF('Result Sheet'!AV59="","",'Result Sheet'!AV59)</f>
        <v/>
      </c>
      <c r="R56" s="262" t="str">
        <f>IF('Result Sheet'!AW59="","",'Result Sheet'!AW59)</f>
        <v/>
      </c>
      <c r="S56" s="261" t="str">
        <f>IF('Result Sheet'!BO59="","",'Result Sheet'!BO59)</f>
        <v/>
      </c>
      <c r="T56" s="262" t="str">
        <f>IF('Result Sheet'!BP59="","",'Result Sheet'!BP59)</f>
        <v/>
      </c>
      <c r="U56" s="261" t="str">
        <f>IF('Result Sheet'!CH59="","",'Result Sheet'!CH59)</f>
        <v/>
      </c>
      <c r="V56" s="262" t="str">
        <f>IF('Result Sheet'!CI59="","",'Result Sheet'!CI59)</f>
        <v/>
      </c>
      <c r="W56" s="263" t="str">
        <f>IF('Result Sheet'!DN59="","",'Result Sheet'!DN59)</f>
        <v/>
      </c>
      <c r="BQ56" s="264" t="str">
        <f>'Result Sheet'!G59</f>
        <v/>
      </c>
      <c r="BR56" s="265" t="str">
        <f t="shared" si="0"/>
        <v/>
      </c>
      <c r="BS56" s="265" t="str">
        <f t="shared" si="1"/>
        <v/>
      </c>
      <c r="BT56" s="265" t="str">
        <f t="shared" si="2"/>
        <v/>
      </c>
      <c r="BU56" s="265" t="str">
        <f t="shared" si="3"/>
        <v/>
      </c>
      <c r="BV56" s="265" t="str">
        <f t="shared" si="4"/>
        <v/>
      </c>
      <c r="BW56" s="265" t="str">
        <f t="shared" si="5"/>
        <v/>
      </c>
      <c r="BX56" s="265" t="str">
        <f t="shared" si="6"/>
        <v/>
      </c>
      <c r="BY56" s="265" t="str">
        <f t="shared" si="7"/>
        <v/>
      </c>
      <c r="BZ56" s="265" t="str">
        <f t="shared" si="8"/>
        <v/>
      </c>
      <c r="CA56" s="265" t="str">
        <f t="shared" si="9"/>
        <v/>
      </c>
      <c r="CB56" s="265" t="str">
        <f t="shared" si="10"/>
        <v/>
      </c>
      <c r="CC56" s="265" t="str">
        <f t="shared" si="11"/>
        <v/>
      </c>
      <c r="CD56" s="266"/>
    </row>
    <row r="57" spans="1:82" ht="15.9" customHeight="1">
      <c r="A57" s="253">
        <f>IF('[1]Statement of Marks'!A60="","",'[1]Statement of Marks'!A60)</f>
        <v>53</v>
      </c>
      <c r="B57" s="254" t="str">
        <f>IF('Result Sheet'!B60="","",'Result Sheet'!B60)</f>
        <v/>
      </c>
      <c r="C57" s="255" t="str">
        <f>IF('Result Sheet'!F60="","",'Result Sheet'!F60)</f>
        <v/>
      </c>
      <c r="D57" s="256" t="str">
        <f>IF('Result Sheet'!E60="","",'Result Sheet'!E60)</f>
        <v/>
      </c>
      <c r="E57" s="257" t="str">
        <f>IF('Result Sheet'!G60="","",'Result Sheet'!G60)</f>
        <v/>
      </c>
      <c r="F57" s="257" t="str">
        <f>IF('Result Sheet'!H60="","",'Result Sheet'!H60)</f>
        <v/>
      </c>
      <c r="G57" s="257" t="str">
        <f>IF('Result Sheet'!I60="","",'Result Sheet'!I60)</f>
        <v/>
      </c>
      <c r="H57" s="258" t="str">
        <f>IF('Result Sheet'!K60="","",'Result Sheet'!K60)</f>
        <v/>
      </c>
      <c r="I57" s="258" t="str">
        <f>IF('Result Sheet'!J60="","",'Result Sheet'!J60)</f>
        <v/>
      </c>
      <c r="J57" s="388" t="str">
        <f>IF('Result Sheet'!DL60="","",'Result Sheet'!DL60)</f>
        <v/>
      </c>
      <c r="K57" s="259" t="str">
        <f>IF('Result Sheet'!DH60="","",'Result Sheet'!DH60)</f>
        <v/>
      </c>
      <c r="L57" s="260" t="str">
        <f>IF('Result Sheet'!DI60="","",'Result Sheet'!DI60)</f>
        <v/>
      </c>
      <c r="M57" s="259" t="str">
        <f>IF('Result Sheet'!DJ60="","",'Result Sheet'!DJ60)</f>
        <v/>
      </c>
      <c r="N57" s="330" t="str">
        <f>IF('Result Sheet'!DO60="","",'Result Sheet'!DO60)</f>
        <v/>
      </c>
      <c r="O57" s="261" t="str">
        <f>IF('Result Sheet'!AC60="","",'Result Sheet'!AC60)</f>
        <v/>
      </c>
      <c r="P57" s="262" t="str">
        <f>IF('Result Sheet'!AD60="","",'Result Sheet'!AD60)</f>
        <v/>
      </c>
      <c r="Q57" s="261" t="str">
        <f>IF('Result Sheet'!AV60="","",'Result Sheet'!AV60)</f>
        <v/>
      </c>
      <c r="R57" s="262" t="str">
        <f>IF('Result Sheet'!AW60="","",'Result Sheet'!AW60)</f>
        <v/>
      </c>
      <c r="S57" s="261" t="str">
        <f>IF('Result Sheet'!BO60="","",'Result Sheet'!BO60)</f>
        <v/>
      </c>
      <c r="T57" s="262" t="str">
        <f>IF('Result Sheet'!BP60="","",'Result Sheet'!BP60)</f>
        <v/>
      </c>
      <c r="U57" s="261" t="str">
        <f>IF('Result Sheet'!CH60="","",'Result Sheet'!CH60)</f>
        <v/>
      </c>
      <c r="V57" s="262" t="str">
        <f>IF('Result Sheet'!CI60="","",'Result Sheet'!CI60)</f>
        <v/>
      </c>
      <c r="W57" s="263" t="str">
        <f>IF('Result Sheet'!DN60="","",'Result Sheet'!DN60)</f>
        <v/>
      </c>
      <c r="BQ57" s="264" t="str">
        <f>'Result Sheet'!G60</f>
        <v/>
      </c>
      <c r="BR57" s="265" t="str">
        <f t="shared" si="0"/>
        <v/>
      </c>
      <c r="BS57" s="265" t="str">
        <f t="shared" si="1"/>
        <v/>
      </c>
      <c r="BT57" s="265" t="str">
        <f t="shared" si="2"/>
        <v/>
      </c>
      <c r="BU57" s="265" t="str">
        <f t="shared" si="3"/>
        <v/>
      </c>
      <c r="BV57" s="265" t="str">
        <f t="shared" si="4"/>
        <v/>
      </c>
      <c r="BW57" s="265" t="str">
        <f t="shared" si="5"/>
        <v/>
      </c>
      <c r="BX57" s="265" t="str">
        <f t="shared" si="6"/>
        <v/>
      </c>
      <c r="BY57" s="265" t="str">
        <f t="shared" si="7"/>
        <v/>
      </c>
      <c r="BZ57" s="265" t="str">
        <f t="shared" si="8"/>
        <v/>
      </c>
      <c r="CA57" s="265" t="str">
        <f t="shared" si="9"/>
        <v/>
      </c>
      <c r="CB57" s="265" t="str">
        <f t="shared" si="10"/>
        <v/>
      </c>
      <c r="CC57" s="265" t="str">
        <f t="shared" si="11"/>
        <v/>
      </c>
      <c r="CD57" s="266"/>
    </row>
    <row r="58" spans="1:82" ht="15.9" customHeight="1">
      <c r="A58" s="253">
        <f>IF('[1]Statement of Marks'!A61="","",'[1]Statement of Marks'!A61)</f>
        <v>54</v>
      </c>
      <c r="B58" s="254" t="str">
        <f>IF('Result Sheet'!B61="","",'Result Sheet'!B61)</f>
        <v/>
      </c>
      <c r="C58" s="255" t="str">
        <f>IF('Result Sheet'!F61="","",'Result Sheet'!F61)</f>
        <v/>
      </c>
      <c r="D58" s="256" t="str">
        <f>IF('Result Sheet'!E61="","",'Result Sheet'!E61)</f>
        <v/>
      </c>
      <c r="E58" s="257" t="str">
        <f>IF('Result Sheet'!G61="","",'Result Sheet'!G61)</f>
        <v/>
      </c>
      <c r="F58" s="257" t="str">
        <f>IF('Result Sheet'!H61="","",'Result Sheet'!H61)</f>
        <v/>
      </c>
      <c r="G58" s="257" t="str">
        <f>IF('Result Sheet'!I61="","",'Result Sheet'!I61)</f>
        <v/>
      </c>
      <c r="H58" s="258" t="str">
        <f>IF('Result Sheet'!K61="","",'Result Sheet'!K61)</f>
        <v/>
      </c>
      <c r="I58" s="258" t="str">
        <f>IF('Result Sheet'!J61="","",'Result Sheet'!J61)</f>
        <v/>
      </c>
      <c r="J58" s="388" t="str">
        <f>IF('Result Sheet'!DL61="","",'Result Sheet'!DL61)</f>
        <v/>
      </c>
      <c r="K58" s="259" t="str">
        <f>IF('Result Sheet'!DH61="","",'Result Sheet'!DH61)</f>
        <v/>
      </c>
      <c r="L58" s="260" t="str">
        <f>IF('Result Sheet'!DI61="","",'Result Sheet'!DI61)</f>
        <v/>
      </c>
      <c r="M58" s="259" t="str">
        <f>IF('Result Sheet'!DJ61="","",'Result Sheet'!DJ61)</f>
        <v/>
      </c>
      <c r="N58" s="330" t="str">
        <f>IF('Result Sheet'!DO61="","",'Result Sheet'!DO61)</f>
        <v/>
      </c>
      <c r="O58" s="261" t="str">
        <f>IF('Result Sheet'!AC61="","",'Result Sheet'!AC61)</f>
        <v/>
      </c>
      <c r="P58" s="262" t="str">
        <f>IF('Result Sheet'!AD61="","",'Result Sheet'!AD61)</f>
        <v/>
      </c>
      <c r="Q58" s="261" t="str">
        <f>IF('Result Sheet'!AV61="","",'Result Sheet'!AV61)</f>
        <v/>
      </c>
      <c r="R58" s="262" t="str">
        <f>IF('Result Sheet'!AW61="","",'Result Sheet'!AW61)</f>
        <v/>
      </c>
      <c r="S58" s="261" t="str">
        <f>IF('Result Sheet'!BO61="","",'Result Sheet'!BO61)</f>
        <v/>
      </c>
      <c r="T58" s="262" t="str">
        <f>IF('Result Sheet'!BP61="","",'Result Sheet'!BP61)</f>
        <v/>
      </c>
      <c r="U58" s="261" t="str">
        <f>IF('Result Sheet'!CH61="","",'Result Sheet'!CH61)</f>
        <v/>
      </c>
      <c r="V58" s="262" t="str">
        <f>IF('Result Sheet'!CI61="","",'Result Sheet'!CI61)</f>
        <v/>
      </c>
      <c r="W58" s="263" t="str">
        <f>IF('Result Sheet'!DN61="","",'Result Sheet'!DN61)</f>
        <v/>
      </c>
      <c r="BQ58" s="264" t="str">
        <f>'Result Sheet'!G61</f>
        <v/>
      </c>
      <c r="BR58" s="265" t="str">
        <f t="shared" si="0"/>
        <v/>
      </c>
      <c r="BS58" s="265" t="str">
        <f t="shared" si="1"/>
        <v/>
      </c>
      <c r="BT58" s="265" t="str">
        <f t="shared" si="2"/>
        <v/>
      </c>
      <c r="BU58" s="265" t="str">
        <f t="shared" si="3"/>
        <v/>
      </c>
      <c r="BV58" s="265" t="str">
        <f t="shared" si="4"/>
        <v/>
      </c>
      <c r="BW58" s="265" t="str">
        <f t="shared" si="5"/>
        <v/>
      </c>
      <c r="BX58" s="265" t="str">
        <f t="shared" si="6"/>
        <v/>
      </c>
      <c r="BY58" s="265" t="str">
        <f t="shared" si="7"/>
        <v/>
      </c>
      <c r="BZ58" s="265" t="str">
        <f t="shared" si="8"/>
        <v/>
      </c>
      <c r="CA58" s="265" t="str">
        <f t="shared" si="9"/>
        <v/>
      </c>
      <c r="CB58" s="265" t="str">
        <f t="shared" si="10"/>
        <v/>
      </c>
      <c r="CC58" s="265" t="str">
        <f t="shared" si="11"/>
        <v/>
      </c>
      <c r="CD58" s="266"/>
    </row>
    <row r="59" spans="1:82" ht="15.9" customHeight="1">
      <c r="A59" s="253">
        <f>IF('[1]Statement of Marks'!A62="","",'[1]Statement of Marks'!A62)</f>
        <v>55</v>
      </c>
      <c r="B59" s="254" t="str">
        <f>IF('Result Sheet'!B62="","",'Result Sheet'!B62)</f>
        <v/>
      </c>
      <c r="C59" s="255" t="str">
        <f>IF('Result Sheet'!F62="","",'Result Sheet'!F62)</f>
        <v/>
      </c>
      <c r="D59" s="256" t="str">
        <f>IF('Result Sheet'!E62="","",'Result Sheet'!E62)</f>
        <v/>
      </c>
      <c r="E59" s="257" t="str">
        <f>IF('Result Sheet'!G62="","",'Result Sheet'!G62)</f>
        <v/>
      </c>
      <c r="F59" s="257" t="str">
        <f>IF('Result Sheet'!H62="","",'Result Sheet'!H62)</f>
        <v/>
      </c>
      <c r="G59" s="257" t="str">
        <f>IF('Result Sheet'!I62="","",'Result Sheet'!I62)</f>
        <v/>
      </c>
      <c r="H59" s="258" t="str">
        <f>IF('Result Sheet'!K62="","",'Result Sheet'!K62)</f>
        <v/>
      </c>
      <c r="I59" s="258" t="str">
        <f>IF('Result Sheet'!J62="","",'Result Sheet'!J62)</f>
        <v/>
      </c>
      <c r="J59" s="388" t="str">
        <f>IF('Result Sheet'!DL62="","",'Result Sheet'!DL62)</f>
        <v/>
      </c>
      <c r="K59" s="259" t="str">
        <f>IF('Result Sheet'!DH62="","",'Result Sheet'!DH62)</f>
        <v/>
      </c>
      <c r="L59" s="260" t="str">
        <f>IF('Result Sheet'!DI62="","",'Result Sheet'!DI62)</f>
        <v/>
      </c>
      <c r="M59" s="259" t="str">
        <f>IF('Result Sheet'!DJ62="","",'Result Sheet'!DJ62)</f>
        <v/>
      </c>
      <c r="N59" s="330" t="str">
        <f>IF('Result Sheet'!DO62="","",'Result Sheet'!DO62)</f>
        <v/>
      </c>
      <c r="O59" s="261" t="str">
        <f>IF('Result Sheet'!AC62="","",'Result Sheet'!AC62)</f>
        <v/>
      </c>
      <c r="P59" s="262" t="str">
        <f>IF('Result Sheet'!AD62="","",'Result Sheet'!AD62)</f>
        <v/>
      </c>
      <c r="Q59" s="261" t="str">
        <f>IF('Result Sheet'!AV62="","",'Result Sheet'!AV62)</f>
        <v/>
      </c>
      <c r="R59" s="262" t="str">
        <f>IF('Result Sheet'!AW62="","",'Result Sheet'!AW62)</f>
        <v/>
      </c>
      <c r="S59" s="261" t="str">
        <f>IF('Result Sheet'!BO62="","",'Result Sheet'!BO62)</f>
        <v/>
      </c>
      <c r="T59" s="262" t="str">
        <f>IF('Result Sheet'!BP62="","",'Result Sheet'!BP62)</f>
        <v/>
      </c>
      <c r="U59" s="261" t="str">
        <f>IF('Result Sheet'!CH62="","",'Result Sheet'!CH62)</f>
        <v/>
      </c>
      <c r="V59" s="262" t="str">
        <f>IF('Result Sheet'!CI62="","",'Result Sheet'!CI62)</f>
        <v/>
      </c>
      <c r="W59" s="263" t="str">
        <f>IF('Result Sheet'!DN62="","",'Result Sheet'!DN62)</f>
        <v/>
      </c>
      <c r="BQ59" s="264" t="str">
        <f>'Result Sheet'!G62</f>
        <v/>
      </c>
      <c r="BR59" s="265" t="str">
        <f t="shared" si="0"/>
        <v/>
      </c>
      <c r="BS59" s="265" t="str">
        <f t="shared" si="1"/>
        <v/>
      </c>
      <c r="BT59" s="265" t="str">
        <f t="shared" si="2"/>
        <v/>
      </c>
      <c r="BU59" s="265" t="str">
        <f t="shared" si="3"/>
        <v/>
      </c>
      <c r="BV59" s="265" t="str">
        <f t="shared" si="4"/>
        <v/>
      </c>
      <c r="BW59" s="265" t="str">
        <f t="shared" si="5"/>
        <v/>
      </c>
      <c r="BX59" s="265" t="str">
        <f t="shared" si="6"/>
        <v/>
      </c>
      <c r="BY59" s="265" t="str">
        <f t="shared" si="7"/>
        <v/>
      </c>
      <c r="BZ59" s="265" t="str">
        <f t="shared" si="8"/>
        <v/>
      </c>
      <c r="CA59" s="265" t="str">
        <f t="shared" si="9"/>
        <v/>
      </c>
      <c r="CB59" s="265" t="str">
        <f t="shared" si="10"/>
        <v/>
      </c>
      <c r="CC59" s="265" t="str">
        <f t="shared" si="11"/>
        <v/>
      </c>
      <c r="CD59" s="266"/>
    </row>
    <row r="60" spans="1:82" ht="15.9" customHeight="1">
      <c r="A60" s="253">
        <f>IF('[1]Statement of Marks'!A63="","",'[1]Statement of Marks'!A63)</f>
        <v>56</v>
      </c>
      <c r="B60" s="254" t="str">
        <f>IF('Result Sheet'!B63="","",'Result Sheet'!B63)</f>
        <v/>
      </c>
      <c r="C60" s="255" t="str">
        <f>IF('Result Sheet'!F63="","",'Result Sheet'!F63)</f>
        <v/>
      </c>
      <c r="D60" s="256" t="str">
        <f>IF('Result Sheet'!E63="","",'Result Sheet'!E63)</f>
        <v/>
      </c>
      <c r="E60" s="257" t="str">
        <f>IF('Result Sheet'!G63="","",'Result Sheet'!G63)</f>
        <v/>
      </c>
      <c r="F60" s="257" t="str">
        <f>IF('Result Sheet'!H63="","",'Result Sheet'!H63)</f>
        <v/>
      </c>
      <c r="G60" s="257" t="str">
        <f>IF('Result Sheet'!I63="","",'Result Sheet'!I63)</f>
        <v/>
      </c>
      <c r="H60" s="258" t="str">
        <f>IF('Result Sheet'!K63="","",'Result Sheet'!K63)</f>
        <v/>
      </c>
      <c r="I60" s="258" t="str">
        <f>IF('Result Sheet'!J63="","",'Result Sheet'!J63)</f>
        <v/>
      </c>
      <c r="J60" s="388" t="str">
        <f>IF('Result Sheet'!DL63="","",'Result Sheet'!DL63)</f>
        <v/>
      </c>
      <c r="K60" s="259" t="str">
        <f>IF('Result Sheet'!DH63="","",'Result Sheet'!DH63)</f>
        <v/>
      </c>
      <c r="L60" s="260" t="str">
        <f>IF('Result Sheet'!DI63="","",'Result Sheet'!DI63)</f>
        <v/>
      </c>
      <c r="M60" s="259" t="str">
        <f>IF('Result Sheet'!DJ63="","",'Result Sheet'!DJ63)</f>
        <v/>
      </c>
      <c r="N60" s="330" t="str">
        <f>IF('Result Sheet'!DO63="","",'Result Sheet'!DO63)</f>
        <v/>
      </c>
      <c r="O60" s="261" t="str">
        <f>IF('Result Sheet'!AC63="","",'Result Sheet'!AC63)</f>
        <v/>
      </c>
      <c r="P60" s="262" t="str">
        <f>IF('Result Sheet'!AD63="","",'Result Sheet'!AD63)</f>
        <v/>
      </c>
      <c r="Q60" s="261" t="str">
        <f>IF('Result Sheet'!AV63="","",'Result Sheet'!AV63)</f>
        <v/>
      </c>
      <c r="R60" s="262" t="str">
        <f>IF('Result Sheet'!AW63="","",'Result Sheet'!AW63)</f>
        <v/>
      </c>
      <c r="S60" s="261" t="str">
        <f>IF('Result Sheet'!BO63="","",'Result Sheet'!BO63)</f>
        <v/>
      </c>
      <c r="T60" s="262" t="str">
        <f>IF('Result Sheet'!BP63="","",'Result Sheet'!BP63)</f>
        <v/>
      </c>
      <c r="U60" s="261" t="str">
        <f>IF('Result Sheet'!CH63="","",'Result Sheet'!CH63)</f>
        <v/>
      </c>
      <c r="V60" s="262" t="str">
        <f>IF('Result Sheet'!CI63="","",'Result Sheet'!CI63)</f>
        <v/>
      </c>
      <c r="W60" s="263" t="str">
        <f>IF('Result Sheet'!DN63="","",'Result Sheet'!DN63)</f>
        <v/>
      </c>
      <c r="BQ60" s="264" t="str">
        <f>'Result Sheet'!G63</f>
        <v/>
      </c>
      <c r="BR60" s="265" t="str">
        <f t="shared" si="0"/>
        <v/>
      </c>
      <c r="BS60" s="265" t="str">
        <f t="shared" si="1"/>
        <v/>
      </c>
      <c r="BT60" s="265" t="str">
        <f t="shared" si="2"/>
        <v/>
      </c>
      <c r="BU60" s="265" t="str">
        <f t="shared" si="3"/>
        <v/>
      </c>
      <c r="BV60" s="265" t="str">
        <f t="shared" si="4"/>
        <v/>
      </c>
      <c r="BW60" s="265" t="str">
        <f t="shared" si="5"/>
        <v/>
      </c>
      <c r="BX60" s="265" t="str">
        <f t="shared" si="6"/>
        <v/>
      </c>
      <c r="BY60" s="265" t="str">
        <f t="shared" si="7"/>
        <v/>
      </c>
      <c r="BZ60" s="265" t="str">
        <f t="shared" si="8"/>
        <v/>
      </c>
      <c r="CA60" s="265" t="str">
        <f t="shared" si="9"/>
        <v/>
      </c>
      <c r="CB60" s="265" t="str">
        <f t="shared" si="10"/>
        <v/>
      </c>
      <c r="CC60" s="265" t="str">
        <f t="shared" si="11"/>
        <v/>
      </c>
      <c r="CD60" s="266"/>
    </row>
    <row r="61" spans="1:82" ht="15.9" customHeight="1">
      <c r="A61" s="253">
        <f>IF('[1]Statement of Marks'!A64="","",'[1]Statement of Marks'!A64)</f>
        <v>57</v>
      </c>
      <c r="B61" s="254" t="str">
        <f>IF('Result Sheet'!B64="","",'Result Sheet'!B64)</f>
        <v/>
      </c>
      <c r="C61" s="255" t="str">
        <f>IF('Result Sheet'!F64="","",'Result Sheet'!F64)</f>
        <v/>
      </c>
      <c r="D61" s="256" t="str">
        <f>IF('Result Sheet'!E64="","",'Result Sheet'!E64)</f>
        <v/>
      </c>
      <c r="E61" s="257" t="str">
        <f>IF('Result Sheet'!G64="","",'Result Sheet'!G64)</f>
        <v/>
      </c>
      <c r="F61" s="257" t="str">
        <f>IF('Result Sheet'!H64="","",'Result Sheet'!H64)</f>
        <v/>
      </c>
      <c r="G61" s="257" t="str">
        <f>IF('Result Sheet'!I64="","",'Result Sheet'!I64)</f>
        <v/>
      </c>
      <c r="H61" s="258" t="str">
        <f>IF('Result Sheet'!K64="","",'Result Sheet'!K64)</f>
        <v/>
      </c>
      <c r="I61" s="258" t="str">
        <f>IF('Result Sheet'!J64="","",'Result Sheet'!J64)</f>
        <v/>
      </c>
      <c r="J61" s="388" t="str">
        <f>IF('Result Sheet'!DL64="","",'Result Sheet'!DL64)</f>
        <v/>
      </c>
      <c r="K61" s="259" t="str">
        <f>IF('Result Sheet'!DH64="","",'Result Sheet'!DH64)</f>
        <v/>
      </c>
      <c r="L61" s="260" t="str">
        <f>IF('Result Sheet'!DI64="","",'Result Sheet'!DI64)</f>
        <v/>
      </c>
      <c r="M61" s="259" t="str">
        <f>IF('Result Sheet'!DJ64="","",'Result Sheet'!DJ64)</f>
        <v/>
      </c>
      <c r="N61" s="330" t="str">
        <f>IF('Result Sheet'!DO64="","",'Result Sheet'!DO64)</f>
        <v/>
      </c>
      <c r="O61" s="261" t="str">
        <f>IF('Result Sheet'!AC64="","",'Result Sheet'!AC64)</f>
        <v/>
      </c>
      <c r="P61" s="262" t="str">
        <f>IF('Result Sheet'!AD64="","",'Result Sheet'!AD64)</f>
        <v/>
      </c>
      <c r="Q61" s="261" t="str">
        <f>IF('Result Sheet'!AV64="","",'Result Sheet'!AV64)</f>
        <v/>
      </c>
      <c r="R61" s="262" t="str">
        <f>IF('Result Sheet'!AW64="","",'Result Sheet'!AW64)</f>
        <v/>
      </c>
      <c r="S61" s="261" t="str">
        <f>IF('Result Sheet'!BO64="","",'Result Sheet'!BO64)</f>
        <v/>
      </c>
      <c r="T61" s="262" t="str">
        <f>IF('Result Sheet'!BP64="","",'Result Sheet'!BP64)</f>
        <v/>
      </c>
      <c r="U61" s="261" t="str">
        <f>IF('Result Sheet'!CH64="","",'Result Sheet'!CH64)</f>
        <v/>
      </c>
      <c r="V61" s="262" t="str">
        <f>IF('Result Sheet'!CI64="","",'Result Sheet'!CI64)</f>
        <v/>
      </c>
      <c r="W61" s="263" t="str">
        <f>IF('Result Sheet'!DN64="","",'Result Sheet'!DN64)</f>
        <v/>
      </c>
      <c r="BQ61" s="264" t="str">
        <f>'Result Sheet'!G64</f>
        <v/>
      </c>
      <c r="BR61" s="265" t="str">
        <f t="shared" si="0"/>
        <v/>
      </c>
      <c r="BS61" s="265" t="str">
        <f t="shared" si="1"/>
        <v/>
      </c>
      <c r="BT61" s="265" t="str">
        <f t="shared" si="2"/>
        <v/>
      </c>
      <c r="BU61" s="265" t="str">
        <f t="shared" si="3"/>
        <v/>
      </c>
      <c r="BV61" s="265" t="str">
        <f t="shared" si="4"/>
        <v/>
      </c>
      <c r="BW61" s="265" t="str">
        <f t="shared" si="5"/>
        <v/>
      </c>
      <c r="BX61" s="265" t="str">
        <f t="shared" si="6"/>
        <v/>
      </c>
      <c r="BY61" s="265" t="str">
        <f t="shared" si="7"/>
        <v/>
      </c>
      <c r="BZ61" s="265" t="str">
        <f t="shared" si="8"/>
        <v/>
      </c>
      <c r="CA61" s="265" t="str">
        <f t="shared" si="9"/>
        <v/>
      </c>
      <c r="CB61" s="265" t="str">
        <f t="shared" si="10"/>
        <v/>
      </c>
      <c r="CC61" s="265" t="str">
        <f t="shared" si="11"/>
        <v/>
      </c>
      <c r="CD61" s="266"/>
    </row>
    <row r="62" spans="1:82" ht="15.9" customHeight="1">
      <c r="A62" s="253">
        <f>IF('[1]Statement of Marks'!A65="","",'[1]Statement of Marks'!A65)</f>
        <v>58</v>
      </c>
      <c r="B62" s="254" t="str">
        <f>IF('Result Sheet'!B65="","",'Result Sheet'!B65)</f>
        <v/>
      </c>
      <c r="C62" s="255" t="str">
        <f>IF('Result Sheet'!F65="","",'Result Sheet'!F65)</f>
        <v/>
      </c>
      <c r="D62" s="256" t="str">
        <f>IF('Result Sheet'!E65="","",'Result Sheet'!E65)</f>
        <v/>
      </c>
      <c r="E62" s="257" t="str">
        <f>IF('Result Sheet'!G65="","",'Result Sheet'!G65)</f>
        <v/>
      </c>
      <c r="F62" s="257" t="str">
        <f>IF('Result Sheet'!H65="","",'Result Sheet'!H65)</f>
        <v/>
      </c>
      <c r="G62" s="257" t="str">
        <f>IF('Result Sheet'!I65="","",'Result Sheet'!I65)</f>
        <v/>
      </c>
      <c r="H62" s="258" t="str">
        <f>IF('Result Sheet'!K65="","",'Result Sheet'!K65)</f>
        <v/>
      </c>
      <c r="I62" s="258" t="str">
        <f>IF('Result Sheet'!J65="","",'Result Sheet'!J65)</f>
        <v/>
      </c>
      <c r="J62" s="388" t="str">
        <f>IF('Result Sheet'!DL65="","",'Result Sheet'!DL65)</f>
        <v/>
      </c>
      <c r="K62" s="259" t="str">
        <f>IF('Result Sheet'!DH65="","",'Result Sheet'!DH65)</f>
        <v/>
      </c>
      <c r="L62" s="260" t="str">
        <f>IF('Result Sheet'!DI65="","",'Result Sheet'!DI65)</f>
        <v/>
      </c>
      <c r="M62" s="259" t="str">
        <f>IF('Result Sheet'!DJ65="","",'Result Sheet'!DJ65)</f>
        <v/>
      </c>
      <c r="N62" s="330" t="str">
        <f>IF('Result Sheet'!DO65="","",'Result Sheet'!DO65)</f>
        <v/>
      </c>
      <c r="O62" s="261" t="str">
        <f>IF('Result Sheet'!AC65="","",'Result Sheet'!AC65)</f>
        <v/>
      </c>
      <c r="P62" s="262" t="str">
        <f>IF('Result Sheet'!AD65="","",'Result Sheet'!AD65)</f>
        <v/>
      </c>
      <c r="Q62" s="261" t="str">
        <f>IF('Result Sheet'!AV65="","",'Result Sheet'!AV65)</f>
        <v/>
      </c>
      <c r="R62" s="262" t="str">
        <f>IF('Result Sheet'!AW65="","",'Result Sheet'!AW65)</f>
        <v/>
      </c>
      <c r="S62" s="261" t="str">
        <f>IF('Result Sheet'!BO65="","",'Result Sheet'!BO65)</f>
        <v/>
      </c>
      <c r="T62" s="262" t="str">
        <f>IF('Result Sheet'!BP65="","",'Result Sheet'!BP65)</f>
        <v/>
      </c>
      <c r="U62" s="261" t="str">
        <f>IF('Result Sheet'!CH65="","",'Result Sheet'!CH65)</f>
        <v/>
      </c>
      <c r="V62" s="262" t="str">
        <f>IF('Result Sheet'!CI65="","",'Result Sheet'!CI65)</f>
        <v/>
      </c>
      <c r="W62" s="263" t="str">
        <f>IF('Result Sheet'!DN65="","",'Result Sheet'!DN65)</f>
        <v/>
      </c>
      <c r="BQ62" s="264" t="str">
        <f>'Result Sheet'!G65</f>
        <v/>
      </c>
      <c r="BR62" s="265" t="str">
        <f t="shared" si="0"/>
        <v/>
      </c>
      <c r="BS62" s="265" t="str">
        <f t="shared" si="1"/>
        <v/>
      </c>
      <c r="BT62" s="265" t="str">
        <f t="shared" si="2"/>
        <v/>
      </c>
      <c r="BU62" s="265" t="str">
        <f t="shared" si="3"/>
        <v/>
      </c>
      <c r="BV62" s="265" t="str">
        <f t="shared" si="4"/>
        <v/>
      </c>
      <c r="BW62" s="265" t="str">
        <f t="shared" si="5"/>
        <v/>
      </c>
      <c r="BX62" s="265" t="str">
        <f t="shared" si="6"/>
        <v/>
      </c>
      <c r="BY62" s="265" t="str">
        <f t="shared" si="7"/>
        <v/>
      </c>
      <c r="BZ62" s="265" t="str">
        <f t="shared" si="8"/>
        <v/>
      </c>
      <c r="CA62" s="265" t="str">
        <f t="shared" si="9"/>
        <v/>
      </c>
      <c r="CB62" s="265" t="str">
        <f t="shared" si="10"/>
        <v/>
      </c>
      <c r="CC62" s="265" t="str">
        <f t="shared" si="11"/>
        <v/>
      </c>
      <c r="CD62" s="266"/>
    </row>
    <row r="63" spans="1:82" ht="15.9" customHeight="1">
      <c r="A63" s="253">
        <f>IF('[1]Statement of Marks'!A66="","",'[1]Statement of Marks'!A66)</f>
        <v>59</v>
      </c>
      <c r="B63" s="254" t="str">
        <f>IF('Result Sheet'!B66="","",'Result Sheet'!B66)</f>
        <v/>
      </c>
      <c r="C63" s="255" t="str">
        <f>IF('Result Sheet'!F66="","",'Result Sheet'!F66)</f>
        <v/>
      </c>
      <c r="D63" s="256" t="str">
        <f>IF('Result Sheet'!E66="","",'Result Sheet'!E66)</f>
        <v/>
      </c>
      <c r="E63" s="257" t="str">
        <f>IF('Result Sheet'!G66="","",'Result Sheet'!G66)</f>
        <v/>
      </c>
      <c r="F63" s="257" t="str">
        <f>IF('Result Sheet'!H66="","",'Result Sheet'!H66)</f>
        <v/>
      </c>
      <c r="G63" s="257" t="str">
        <f>IF('Result Sheet'!I66="","",'Result Sheet'!I66)</f>
        <v/>
      </c>
      <c r="H63" s="258" t="str">
        <f>IF('Result Sheet'!K66="","",'Result Sheet'!K66)</f>
        <v/>
      </c>
      <c r="I63" s="258" t="str">
        <f>IF('Result Sheet'!J66="","",'Result Sheet'!J66)</f>
        <v/>
      </c>
      <c r="J63" s="388" t="str">
        <f>IF('Result Sheet'!DL66="","",'Result Sheet'!DL66)</f>
        <v/>
      </c>
      <c r="K63" s="259" t="str">
        <f>IF('Result Sheet'!DH66="","",'Result Sheet'!DH66)</f>
        <v/>
      </c>
      <c r="L63" s="260" t="str">
        <f>IF('Result Sheet'!DI66="","",'Result Sheet'!DI66)</f>
        <v/>
      </c>
      <c r="M63" s="259" t="str">
        <f>IF('Result Sheet'!DJ66="","",'Result Sheet'!DJ66)</f>
        <v/>
      </c>
      <c r="N63" s="330" t="str">
        <f>IF('Result Sheet'!DO66="","",'Result Sheet'!DO66)</f>
        <v/>
      </c>
      <c r="O63" s="261" t="str">
        <f>IF('Result Sheet'!AC66="","",'Result Sheet'!AC66)</f>
        <v/>
      </c>
      <c r="P63" s="262" t="str">
        <f>IF('Result Sheet'!AD66="","",'Result Sheet'!AD66)</f>
        <v/>
      </c>
      <c r="Q63" s="261" t="str">
        <f>IF('Result Sheet'!AV66="","",'Result Sheet'!AV66)</f>
        <v/>
      </c>
      <c r="R63" s="262" t="str">
        <f>IF('Result Sheet'!AW66="","",'Result Sheet'!AW66)</f>
        <v/>
      </c>
      <c r="S63" s="261" t="str">
        <f>IF('Result Sheet'!BO66="","",'Result Sheet'!BO66)</f>
        <v/>
      </c>
      <c r="T63" s="262" t="str">
        <f>IF('Result Sheet'!BP66="","",'Result Sheet'!BP66)</f>
        <v/>
      </c>
      <c r="U63" s="261" t="str">
        <f>IF('Result Sheet'!CH66="","",'Result Sheet'!CH66)</f>
        <v/>
      </c>
      <c r="V63" s="262" t="str">
        <f>IF('Result Sheet'!CI66="","",'Result Sheet'!CI66)</f>
        <v/>
      </c>
      <c r="W63" s="263" t="str">
        <f>IF('Result Sheet'!DN66="","",'Result Sheet'!DN66)</f>
        <v/>
      </c>
      <c r="BQ63" s="264" t="str">
        <f>'Result Sheet'!G66</f>
        <v/>
      </c>
      <c r="BR63" s="265" t="str">
        <f t="shared" si="0"/>
        <v/>
      </c>
      <c r="BS63" s="265" t="str">
        <f t="shared" si="1"/>
        <v/>
      </c>
      <c r="BT63" s="265" t="str">
        <f t="shared" si="2"/>
        <v/>
      </c>
      <c r="BU63" s="265" t="str">
        <f t="shared" si="3"/>
        <v/>
      </c>
      <c r="BV63" s="265" t="str">
        <f t="shared" si="4"/>
        <v/>
      </c>
      <c r="BW63" s="265" t="str">
        <f t="shared" si="5"/>
        <v/>
      </c>
      <c r="BX63" s="265" t="str">
        <f t="shared" si="6"/>
        <v/>
      </c>
      <c r="BY63" s="265" t="str">
        <f t="shared" si="7"/>
        <v/>
      </c>
      <c r="BZ63" s="265" t="str">
        <f t="shared" si="8"/>
        <v/>
      </c>
      <c r="CA63" s="265" t="str">
        <f t="shared" si="9"/>
        <v/>
      </c>
      <c r="CB63" s="265" t="str">
        <f t="shared" si="10"/>
        <v/>
      </c>
      <c r="CC63" s="265" t="str">
        <f t="shared" si="11"/>
        <v/>
      </c>
      <c r="CD63" s="266"/>
    </row>
    <row r="64" spans="1:82" ht="15.9" customHeight="1">
      <c r="A64" s="253">
        <f>IF('[1]Statement of Marks'!A67="","",'[1]Statement of Marks'!A67)</f>
        <v>60</v>
      </c>
      <c r="B64" s="254" t="str">
        <f>IF('Result Sheet'!B67="","",'Result Sheet'!B67)</f>
        <v/>
      </c>
      <c r="C64" s="255" t="str">
        <f>IF('Result Sheet'!F67="","",'Result Sheet'!F67)</f>
        <v/>
      </c>
      <c r="D64" s="256" t="str">
        <f>IF('Result Sheet'!E67="","",'Result Sheet'!E67)</f>
        <v/>
      </c>
      <c r="E64" s="257" t="str">
        <f>IF('Result Sheet'!G67="","",'Result Sheet'!G67)</f>
        <v/>
      </c>
      <c r="F64" s="257" t="str">
        <f>IF('Result Sheet'!H67="","",'Result Sheet'!H67)</f>
        <v/>
      </c>
      <c r="G64" s="257" t="str">
        <f>IF('Result Sheet'!I67="","",'Result Sheet'!I67)</f>
        <v/>
      </c>
      <c r="H64" s="258" t="str">
        <f>IF('Result Sheet'!K67="","",'Result Sheet'!K67)</f>
        <v/>
      </c>
      <c r="I64" s="258" t="str">
        <f>IF('Result Sheet'!J67="","",'Result Sheet'!J67)</f>
        <v/>
      </c>
      <c r="J64" s="388" t="str">
        <f>IF('Result Sheet'!DL67="","",'Result Sheet'!DL67)</f>
        <v/>
      </c>
      <c r="K64" s="259" t="str">
        <f>IF('Result Sheet'!DH67="","",'Result Sheet'!DH67)</f>
        <v/>
      </c>
      <c r="L64" s="260" t="str">
        <f>IF('Result Sheet'!DI67="","",'Result Sheet'!DI67)</f>
        <v/>
      </c>
      <c r="M64" s="259" t="str">
        <f>IF('Result Sheet'!DJ67="","",'Result Sheet'!DJ67)</f>
        <v/>
      </c>
      <c r="N64" s="330" t="str">
        <f>IF('Result Sheet'!DO67="","",'Result Sheet'!DO67)</f>
        <v/>
      </c>
      <c r="O64" s="261" t="str">
        <f>IF('Result Sheet'!AC67="","",'Result Sheet'!AC67)</f>
        <v/>
      </c>
      <c r="P64" s="262" t="str">
        <f>IF('Result Sheet'!AD67="","",'Result Sheet'!AD67)</f>
        <v/>
      </c>
      <c r="Q64" s="261" t="str">
        <f>IF('Result Sheet'!AV67="","",'Result Sheet'!AV67)</f>
        <v/>
      </c>
      <c r="R64" s="262" t="str">
        <f>IF('Result Sheet'!AW67="","",'Result Sheet'!AW67)</f>
        <v/>
      </c>
      <c r="S64" s="261" t="str">
        <f>IF('Result Sheet'!BO67="","",'Result Sheet'!BO67)</f>
        <v/>
      </c>
      <c r="T64" s="262" t="str">
        <f>IF('Result Sheet'!BP67="","",'Result Sheet'!BP67)</f>
        <v/>
      </c>
      <c r="U64" s="261" t="str">
        <f>IF('Result Sheet'!CH67="","",'Result Sheet'!CH67)</f>
        <v/>
      </c>
      <c r="V64" s="262" t="str">
        <f>IF('Result Sheet'!CI67="","",'Result Sheet'!CI67)</f>
        <v/>
      </c>
      <c r="W64" s="263" t="str">
        <f>IF('Result Sheet'!DN67="","",'Result Sheet'!DN67)</f>
        <v/>
      </c>
      <c r="BQ64" s="264" t="str">
        <f>'Result Sheet'!G67</f>
        <v/>
      </c>
      <c r="BR64" s="265" t="str">
        <f t="shared" si="0"/>
        <v/>
      </c>
      <c r="BS64" s="265" t="str">
        <f t="shared" si="1"/>
        <v/>
      </c>
      <c r="BT64" s="265" t="str">
        <f t="shared" si="2"/>
        <v/>
      </c>
      <c r="BU64" s="265" t="str">
        <f t="shared" si="3"/>
        <v/>
      </c>
      <c r="BV64" s="265" t="str">
        <f t="shared" si="4"/>
        <v/>
      </c>
      <c r="BW64" s="265" t="str">
        <f t="shared" si="5"/>
        <v/>
      </c>
      <c r="BX64" s="265" t="str">
        <f t="shared" si="6"/>
        <v/>
      </c>
      <c r="BY64" s="265" t="str">
        <f t="shared" si="7"/>
        <v/>
      </c>
      <c r="BZ64" s="265" t="str">
        <f t="shared" si="8"/>
        <v/>
      </c>
      <c r="CA64" s="265" t="str">
        <f t="shared" si="9"/>
        <v/>
      </c>
      <c r="CB64" s="265" t="str">
        <f t="shared" si="10"/>
        <v/>
      </c>
      <c r="CC64" s="265" t="str">
        <f t="shared" si="11"/>
        <v/>
      </c>
      <c r="CD64" s="266"/>
    </row>
    <row r="65" spans="1:82" ht="15.9" customHeight="1">
      <c r="A65" s="253">
        <f>IF('[1]Statement of Marks'!A68="","",'[1]Statement of Marks'!A68)</f>
        <v>61</v>
      </c>
      <c r="B65" s="254" t="str">
        <f>IF('Result Sheet'!B68="","",'Result Sheet'!B68)</f>
        <v/>
      </c>
      <c r="C65" s="255" t="str">
        <f>IF('Result Sheet'!F68="","",'Result Sheet'!F68)</f>
        <v/>
      </c>
      <c r="D65" s="256" t="str">
        <f>IF('Result Sheet'!E68="","",'Result Sheet'!E68)</f>
        <v/>
      </c>
      <c r="E65" s="257" t="str">
        <f>IF('Result Sheet'!G68="","",'Result Sheet'!G68)</f>
        <v/>
      </c>
      <c r="F65" s="257" t="str">
        <f>IF('Result Sheet'!H68="","",'Result Sheet'!H68)</f>
        <v/>
      </c>
      <c r="G65" s="257" t="str">
        <f>IF('Result Sheet'!I68="","",'Result Sheet'!I68)</f>
        <v/>
      </c>
      <c r="H65" s="258" t="str">
        <f>IF('Result Sheet'!K68="","",'Result Sheet'!K68)</f>
        <v/>
      </c>
      <c r="I65" s="258" t="str">
        <f>IF('Result Sheet'!J68="","",'Result Sheet'!J68)</f>
        <v/>
      </c>
      <c r="J65" s="388" t="str">
        <f>IF('Result Sheet'!DL68="","",'Result Sheet'!DL68)</f>
        <v/>
      </c>
      <c r="K65" s="259" t="str">
        <f>IF('Result Sheet'!DH68="","",'Result Sheet'!DH68)</f>
        <v/>
      </c>
      <c r="L65" s="260" t="str">
        <f>IF('Result Sheet'!DI68="","",'Result Sheet'!DI68)</f>
        <v/>
      </c>
      <c r="M65" s="259" t="str">
        <f>IF('Result Sheet'!DJ68="","",'Result Sheet'!DJ68)</f>
        <v/>
      </c>
      <c r="N65" s="330" t="str">
        <f>IF('Result Sheet'!DO68="","",'Result Sheet'!DO68)</f>
        <v/>
      </c>
      <c r="O65" s="261" t="str">
        <f>IF('Result Sheet'!AC68="","",'Result Sheet'!AC68)</f>
        <v/>
      </c>
      <c r="P65" s="262" t="str">
        <f>IF('Result Sheet'!AD68="","",'Result Sheet'!AD68)</f>
        <v/>
      </c>
      <c r="Q65" s="261" t="str">
        <f>IF('Result Sheet'!AV68="","",'Result Sheet'!AV68)</f>
        <v/>
      </c>
      <c r="R65" s="262" t="str">
        <f>IF('Result Sheet'!AW68="","",'Result Sheet'!AW68)</f>
        <v/>
      </c>
      <c r="S65" s="261" t="str">
        <f>IF('Result Sheet'!BO68="","",'Result Sheet'!BO68)</f>
        <v/>
      </c>
      <c r="T65" s="262" t="str">
        <f>IF('Result Sheet'!BP68="","",'Result Sheet'!BP68)</f>
        <v/>
      </c>
      <c r="U65" s="261" t="str">
        <f>IF('Result Sheet'!CH68="","",'Result Sheet'!CH68)</f>
        <v/>
      </c>
      <c r="V65" s="262" t="str">
        <f>IF('Result Sheet'!CI68="","",'Result Sheet'!CI68)</f>
        <v/>
      </c>
      <c r="W65" s="263" t="str">
        <f>IF('Result Sheet'!DN68="","",'Result Sheet'!DN68)</f>
        <v/>
      </c>
      <c r="BQ65" s="264" t="str">
        <f>'Result Sheet'!G68</f>
        <v/>
      </c>
      <c r="BR65" s="265" t="str">
        <f t="shared" si="0"/>
        <v/>
      </c>
      <c r="BS65" s="265" t="str">
        <f t="shared" si="1"/>
        <v/>
      </c>
      <c r="BT65" s="265" t="str">
        <f t="shared" si="2"/>
        <v/>
      </c>
      <c r="BU65" s="265" t="str">
        <f t="shared" si="3"/>
        <v/>
      </c>
      <c r="BV65" s="265" t="str">
        <f t="shared" si="4"/>
        <v/>
      </c>
      <c r="BW65" s="265" t="str">
        <f t="shared" si="5"/>
        <v/>
      </c>
      <c r="BX65" s="265" t="str">
        <f t="shared" si="6"/>
        <v/>
      </c>
      <c r="BY65" s="265" t="str">
        <f t="shared" si="7"/>
        <v/>
      </c>
      <c r="BZ65" s="265" t="str">
        <f t="shared" si="8"/>
        <v/>
      </c>
      <c r="CA65" s="265" t="str">
        <f t="shared" si="9"/>
        <v/>
      </c>
      <c r="CB65" s="265" t="str">
        <f t="shared" si="10"/>
        <v/>
      </c>
      <c r="CC65" s="265" t="str">
        <f t="shared" si="11"/>
        <v/>
      </c>
      <c r="CD65" s="266"/>
    </row>
    <row r="66" spans="1:82" ht="15.9" customHeight="1">
      <c r="A66" s="253">
        <f>IF('[1]Statement of Marks'!A69="","",'[1]Statement of Marks'!A69)</f>
        <v>62</v>
      </c>
      <c r="B66" s="254" t="str">
        <f>IF('Result Sheet'!B69="","",'Result Sheet'!B69)</f>
        <v/>
      </c>
      <c r="C66" s="255" t="str">
        <f>IF('Result Sheet'!F69="","",'Result Sheet'!F69)</f>
        <v/>
      </c>
      <c r="D66" s="256" t="str">
        <f>IF('Result Sheet'!E69="","",'Result Sheet'!E69)</f>
        <v/>
      </c>
      <c r="E66" s="257" t="str">
        <f>IF('Result Sheet'!G69="","",'Result Sheet'!G69)</f>
        <v/>
      </c>
      <c r="F66" s="257" t="str">
        <f>IF('Result Sheet'!H69="","",'Result Sheet'!H69)</f>
        <v/>
      </c>
      <c r="G66" s="257" t="str">
        <f>IF('Result Sheet'!I69="","",'Result Sheet'!I69)</f>
        <v/>
      </c>
      <c r="H66" s="258" t="str">
        <f>IF('Result Sheet'!K69="","",'Result Sheet'!K69)</f>
        <v/>
      </c>
      <c r="I66" s="258" t="str">
        <f>IF('Result Sheet'!J69="","",'Result Sheet'!J69)</f>
        <v/>
      </c>
      <c r="J66" s="388" t="str">
        <f>IF('Result Sheet'!DL69="","",'Result Sheet'!DL69)</f>
        <v/>
      </c>
      <c r="K66" s="259" t="str">
        <f>IF('Result Sheet'!DH69="","",'Result Sheet'!DH69)</f>
        <v/>
      </c>
      <c r="L66" s="260" t="str">
        <f>IF('Result Sheet'!DI69="","",'Result Sheet'!DI69)</f>
        <v/>
      </c>
      <c r="M66" s="259" t="str">
        <f>IF('Result Sheet'!DJ69="","",'Result Sheet'!DJ69)</f>
        <v/>
      </c>
      <c r="N66" s="330" t="str">
        <f>IF('Result Sheet'!DO69="","",'Result Sheet'!DO69)</f>
        <v/>
      </c>
      <c r="O66" s="261" t="str">
        <f>IF('Result Sheet'!AC69="","",'Result Sheet'!AC69)</f>
        <v/>
      </c>
      <c r="P66" s="262" t="str">
        <f>IF('Result Sheet'!AD69="","",'Result Sheet'!AD69)</f>
        <v/>
      </c>
      <c r="Q66" s="261" t="str">
        <f>IF('Result Sheet'!AV69="","",'Result Sheet'!AV69)</f>
        <v/>
      </c>
      <c r="R66" s="262" t="str">
        <f>IF('Result Sheet'!AW69="","",'Result Sheet'!AW69)</f>
        <v/>
      </c>
      <c r="S66" s="261" t="str">
        <f>IF('Result Sheet'!BO69="","",'Result Sheet'!BO69)</f>
        <v/>
      </c>
      <c r="T66" s="262" t="str">
        <f>IF('Result Sheet'!BP69="","",'Result Sheet'!BP69)</f>
        <v/>
      </c>
      <c r="U66" s="261" t="str">
        <f>IF('Result Sheet'!CH69="","",'Result Sheet'!CH69)</f>
        <v/>
      </c>
      <c r="V66" s="262" t="str">
        <f>IF('Result Sheet'!CI69="","",'Result Sheet'!CI69)</f>
        <v/>
      </c>
      <c r="W66" s="263" t="str">
        <f>IF('Result Sheet'!DN69="","",'Result Sheet'!DN69)</f>
        <v/>
      </c>
      <c r="BQ66" s="264" t="str">
        <f>'Result Sheet'!G69</f>
        <v/>
      </c>
      <c r="BR66" s="265" t="str">
        <f t="shared" si="0"/>
        <v/>
      </c>
      <c r="BS66" s="265" t="str">
        <f t="shared" si="1"/>
        <v/>
      </c>
      <c r="BT66" s="265" t="str">
        <f t="shared" si="2"/>
        <v/>
      </c>
      <c r="BU66" s="265" t="str">
        <f t="shared" si="3"/>
        <v/>
      </c>
      <c r="BV66" s="265" t="str">
        <f t="shared" si="4"/>
        <v/>
      </c>
      <c r="BW66" s="265" t="str">
        <f t="shared" si="5"/>
        <v/>
      </c>
      <c r="BX66" s="265" t="str">
        <f t="shared" si="6"/>
        <v/>
      </c>
      <c r="BY66" s="265" t="str">
        <f t="shared" si="7"/>
        <v/>
      </c>
      <c r="BZ66" s="265" t="str">
        <f t="shared" si="8"/>
        <v/>
      </c>
      <c r="CA66" s="265" t="str">
        <f t="shared" si="9"/>
        <v/>
      </c>
      <c r="CB66" s="265" t="str">
        <f t="shared" si="10"/>
        <v/>
      </c>
      <c r="CC66" s="265" t="str">
        <f t="shared" si="11"/>
        <v/>
      </c>
      <c r="CD66" s="266"/>
    </row>
    <row r="67" spans="1:82" ht="15.9" customHeight="1">
      <c r="A67" s="253">
        <f>IF('[1]Statement of Marks'!A70="","",'[1]Statement of Marks'!A70)</f>
        <v>63</v>
      </c>
      <c r="B67" s="254" t="str">
        <f>IF('Result Sheet'!B70="","",'Result Sheet'!B70)</f>
        <v/>
      </c>
      <c r="C67" s="255" t="str">
        <f>IF('Result Sheet'!F70="","",'Result Sheet'!F70)</f>
        <v/>
      </c>
      <c r="D67" s="256" t="str">
        <f>IF('Result Sheet'!E70="","",'Result Sheet'!E70)</f>
        <v/>
      </c>
      <c r="E67" s="257" t="str">
        <f>IF('Result Sheet'!G70="","",'Result Sheet'!G70)</f>
        <v/>
      </c>
      <c r="F67" s="257" t="str">
        <f>IF('Result Sheet'!H70="","",'Result Sheet'!H70)</f>
        <v/>
      </c>
      <c r="G67" s="257" t="str">
        <f>IF('Result Sheet'!I70="","",'Result Sheet'!I70)</f>
        <v/>
      </c>
      <c r="H67" s="258" t="str">
        <f>IF('Result Sheet'!K70="","",'Result Sheet'!K70)</f>
        <v/>
      </c>
      <c r="I67" s="258" t="str">
        <f>IF('Result Sheet'!J70="","",'Result Sheet'!J70)</f>
        <v/>
      </c>
      <c r="J67" s="388" t="str">
        <f>IF('Result Sheet'!DL70="","",'Result Sheet'!DL70)</f>
        <v/>
      </c>
      <c r="K67" s="259" t="str">
        <f>IF('Result Sheet'!DH70="","",'Result Sheet'!DH70)</f>
        <v/>
      </c>
      <c r="L67" s="260" t="str">
        <f>IF('Result Sheet'!DI70="","",'Result Sheet'!DI70)</f>
        <v/>
      </c>
      <c r="M67" s="259" t="str">
        <f>IF('Result Sheet'!DJ70="","",'Result Sheet'!DJ70)</f>
        <v/>
      </c>
      <c r="N67" s="330" t="str">
        <f>IF('Result Sheet'!DO70="","",'Result Sheet'!DO70)</f>
        <v/>
      </c>
      <c r="O67" s="261" t="str">
        <f>IF('Result Sheet'!AC70="","",'Result Sheet'!AC70)</f>
        <v/>
      </c>
      <c r="P67" s="262" t="str">
        <f>IF('Result Sheet'!AD70="","",'Result Sheet'!AD70)</f>
        <v/>
      </c>
      <c r="Q67" s="261" t="str">
        <f>IF('Result Sheet'!AV70="","",'Result Sheet'!AV70)</f>
        <v/>
      </c>
      <c r="R67" s="262" t="str">
        <f>IF('Result Sheet'!AW70="","",'Result Sheet'!AW70)</f>
        <v/>
      </c>
      <c r="S67" s="261" t="str">
        <f>IF('Result Sheet'!BO70="","",'Result Sheet'!BO70)</f>
        <v/>
      </c>
      <c r="T67" s="262" t="str">
        <f>IF('Result Sheet'!BP70="","",'Result Sheet'!BP70)</f>
        <v/>
      </c>
      <c r="U67" s="261" t="str">
        <f>IF('Result Sheet'!CH70="","",'Result Sheet'!CH70)</f>
        <v/>
      </c>
      <c r="V67" s="262" t="str">
        <f>IF('Result Sheet'!CI70="","",'Result Sheet'!CI70)</f>
        <v/>
      </c>
      <c r="W67" s="263" t="str">
        <f>IF('Result Sheet'!DN70="","",'Result Sheet'!DN70)</f>
        <v/>
      </c>
      <c r="BQ67" s="264" t="str">
        <f>'Result Sheet'!G70</f>
        <v/>
      </c>
      <c r="BR67" s="265" t="str">
        <f t="shared" si="0"/>
        <v/>
      </c>
      <c r="BS67" s="265" t="str">
        <f t="shared" si="1"/>
        <v/>
      </c>
      <c r="BT67" s="265" t="str">
        <f t="shared" si="2"/>
        <v/>
      </c>
      <c r="BU67" s="265" t="str">
        <f t="shared" si="3"/>
        <v/>
      </c>
      <c r="BV67" s="265" t="str">
        <f t="shared" si="4"/>
        <v/>
      </c>
      <c r="BW67" s="265" t="str">
        <f t="shared" si="5"/>
        <v/>
      </c>
      <c r="BX67" s="265" t="str">
        <f t="shared" si="6"/>
        <v/>
      </c>
      <c r="BY67" s="265" t="str">
        <f t="shared" si="7"/>
        <v/>
      </c>
      <c r="BZ67" s="265" t="str">
        <f t="shared" si="8"/>
        <v/>
      </c>
      <c r="CA67" s="265" t="str">
        <f t="shared" si="9"/>
        <v/>
      </c>
      <c r="CB67" s="265" t="str">
        <f t="shared" si="10"/>
        <v/>
      </c>
      <c r="CC67" s="265" t="str">
        <f t="shared" si="11"/>
        <v/>
      </c>
      <c r="CD67" s="266"/>
    </row>
    <row r="68" spans="1:82" ht="15.9" customHeight="1">
      <c r="A68" s="253">
        <f>IF('[1]Statement of Marks'!A71="","",'[1]Statement of Marks'!A71)</f>
        <v>64</v>
      </c>
      <c r="B68" s="254" t="str">
        <f>IF('Result Sheet'!B71="","",'Result Sheet'!B71)</f>
        <v/>
      </c>
      <c r="C68" s="255" t="str">
        <f>IF('Result Sheet'!F71="","",'Result Sheet'!F71)</f>
        <v/>
      </c>
      <c r="D68" s="256" t="str">
        <f>IF('Result Sheet'!E71="","",'Result Sheet'!E71)</f>
        <v/>
      </c>
      <c r="E68" s="257" t="str">
        <f>IF('Result Sheet'!G71="","",'Result Sheet'!G71)</f>
        <v/>
      </c>
      <c r="F68" s="257" t="str">
        <f>IF('Result Sheet'!H71="","",'Result Sheet'!H71)</f>
        <v/>
      </c>
      <c r="G68" s="257" t="str">
        <f>IF('Result Sheet'!I71="","",'Result Sheet'!I71)</f>
        <v/>
      </c>
      <c r="H68" s="258" t="str">
        <f>IF('Result Sheet'!K71="","",'Result Sheet'!K71)</f>
        <v/>
      </c>
      <c r="I68" s="258" t="str">
        <f>IF('Result Sheet'!J71="","",'Result Sheet'!J71)</f>
        <v/>
      </c>
      <c r="J68" s="388" t="str">
        <f>IF('Result Sheet'!DL71="","",'Result Sheet'!DL71)</f>
        <v/>
      </c>
      <c r="K68" s="259" t="str">
        <f>IF('Result Sheet'!DH71="","",'Result Sheet'!DH71)</f>
        <v/>
      </c>
      <c r="L68" s="260" t="str">
        <f>IF('Result Sheet'!DI71="","",'Result Sheet'!DI71)</f>
        <v/>
      </c>
      <c r="M68" s="259" t="str">
        <f>IF('Result Sheet'!DJ71="","",'Result Sheet'!DJ71)</f>
        <v/>
      </c>
      <c r="N68" s="330" t="str">
        <f>IF('Result Sheet'!DO71="","",'Result Sheet'!DO71)</f>
        <v/>
      </c>
      <c r="O68" s="261" t="str">
        <f>IF('Result Sheet'!AC71="","",'Result Sheet'!AC71)</f>
        <v/>
      </c>
      <c r="P68" s="262" t="str">
        <f>IF('Result Sheet'!AD71="","",'Result Sheet'!AD71)</f>
        <v/>
      </c>
      <c r="Q68" s="261" t="str">
        <f>IF('Result Sheet'!AV71="","",'Result Sheet'!AV71)</f>
        <v/>
      </c>
      <c r="R68" s="262" t="str">
        <f>IF('Result Sheet'!AW71="","",'Result Sheet'!AW71)</f>
        <v/>
      </c>
      <c r="S68" s="261" t="str">
        <f>IF('Result Sheet'!BO71="","",'Result Sheet'!BO71)</f>
        <v/>
      </c>
      <c r="T68" s="262" t="str">
        <f>IF('Result Sheet'!BP71="","",'Result Sheet'!BP71)</f>
        <v/>
      </c>
      <c r="U68" s="261" t="str">
        <f>IF('Result Sheet'!CH71="","",'Result Sheet'!CH71)</f>
        <v/>
      </c>
      <c r="V68" s="262" t="str">
        <f>IF('Result Sheet'!CI71="","",'Result Sheet'!CI71)</f>
        <v/>
      </c>
      <c r="W68" s="263" t="str">
        <f>IF('Result Sheet'!DN71="","",'Result Sheet'!DN71)</f>
        <v/>
      </c>
      <c r="BQ68" s="264" t="str">
        <f>'Result Sheet'!G71</f>
        <v/>
      </c>
      <c r="BR68" s="265" t="str">
        <f t="shared" si="0"/>
        <v/>
      </c>
      <c r="BS68" s="265" t="str">
        <f t="shared" si="1"/>
        <v/>
      </c>
      <c r="BT68" s="265" t="str">
        <f t="shared" si="2"/>
        <v/>
      </c>
      <c r="BU68" s="265" t="str">
        <f t="shared" si="3"/>
        <v/>
      </c>
      <c r="BV68" s="265" t="str">
        <f t="shared" si="4"/>
        <v/>
      </c>
      <c r="BW68" s="265" t="str">
        <f t="shared" si="5"/>
        <v/>
      </c>
      <c r="BX68" s="265" t="str">
        <f t="shared" si="6"/>
        <v/>
      </c>
      <c r="BY68" s="265" t="str">
        <f t="shared" si="7"/>
        <v/>
      </c>
      <c r="BZ68" s="265" t="str">
        <f t="shared" si="8"/>
        <v/>
      </c>
      <c r="CA68" s="265" t="str">
        <f t="shared" si="9"/>
        <v/>
      </c>
      <c r="CB68" s="265" t="str">
        <f t="shared" si="10"/>
        <v/>
      </c>
      <c r="CC68" s="265" t="str">
        <f t="shared" si="11"/>
        <v/>
      </c>
      <c r="CD68" s="266"/>
    </row>
    <row r="69" spans="1:82" ht="15.9" customHeight="1">
      <c r="A69" s="253">
        <f>IF('[1]Statement of Marks'!A72="","",'[1]Statement of Marks'!A72)</f>
        <v>65</v>
      </c>
      <c r="B69" s="254" t="str">
        <f>IF('Result Sheet'!B72="","",'Result Sheet'!B72)</f>
        <v/>
      </c>
      <c r="C69" s="255" t="str">
        <f>IF('Result Sheet'!F72="","",'Result Sheet'!F72)</f>
        <v/>
      </c>
      <c r="D69" s="256" t="str">
        <f>IF('Result Sheet'!E72="","",'Result Sheet'!E72)</f>
        <v/>
      </c>
      <c r="E69" s="257" t="str">
        <f>IF('Result Sheet'!G72="","",'Result Sheet'!G72)</f>
        <v/>
      </c>
      <c r="F69" s="257" t="str">
        <f>IF('Result Sheet'!H72="","",'Result Sheet'!H72)</f>
        <v/>
      </c>
      <c r="G69" s="257" t="str">
        <f>IF('Result Sheet'!I72="","",'Result Sheet'!I72)</f>
        <v/>
      </c>
      <c r="H69" s="258" t="str">
        <f>IF('Result Sheet'!K72="","",'Result Sheet'!K72)</f>
        <v/>
      </c>
      <c r="I69" s="258" t="str">
        <f>IF('Result Sheet'!J72="","",'Result Sheet'!J72)</f>
        <v/>
      </c>
      <c r="J69" s="388" t="str">
        <f>IF('Result Sheet'!DL72="","",'Result Sheet'!DL72)</f>
        <v/>
      </c>
      <c r="K69" s="259" t="str">
        <f>IF('Result Sheet'!DH72="","",'Result Sheet'!DH72)</f>
        <v/>
      </c>
      <c r="L69" s="260" t="str">
        <f>IF('Result Sheet'!DI72="","",'Result Sheet'!DI72)</f>
        <v/>
      </c>
      <c r="M69" s="259" t="str">
        <f>IF('Result Sheet'!DJ72="","",'Result Sheet'!DJ72)</f>
        <v/>
      </c>
      <c r="N69" s="330" t="str">
        <f>IF('Result Sheet'!DO72="","",'Result Sheet'!DO72)</f>
        <v/>
      </c>
      <c r="O69" s="261" t="str">
        <f>IF('Result Sheet'!AC72="","",'Result Sheet'!AC72)</f>
        <v/>
      </c>
      <c r="P69" s="262" t="str">
        <f>IF('Result Sheet'!AD72="","",'Result Sheet'!AD72)</f>
        <v/>
      </c>
      <c r="Q69" s="261" t="str">
        <f>IF('Result Sheet'!AV72="","",'Result Sheet'!AV72)</f>
        <v/>
      </c>
      <c r="R69" s="262" t="str">
        <f>IF('Result Sheet'!AW72="","",'Result Sheet'!AW72)</f>
        <v/>
      </c>
      <c r="S69" s="261" t="str">
        <f>IF('Result Sheet'!BO72="","",'Result Sheet'!BO72)</f>
        <v/>
      </c>
      <c r="T69" s="262" t="str">
        <f>IF('Result Sheet'!BP72="","",'Result Sheet'!BP72)</f>
        <v/>
      </c>
      <c r="U69" s="261" t="str">
        <f>IF('Result Sheet'!CH72="","",'Result Sheet'!CH72)</f>
        <v/>
      </c>
      <c r="V69" s="262" t="str">
        <f>IF('Result Sheet'!CI72="","",'Result Sheet'!CI72)</f>
        <v/>
      </c>
      <c r="W69" s="263" t="str">
        <f>IF('Result Sheet'!DN72="","",'Result Sheet'!DN72)</f>
        <v/>
      </c>
      <c r="BQ69" s="264" t="str">
        <f>'Result Sheet'!G72</f>
        <v/>
      </c>
      <c r="BR69" s="265" t="str">
        <f t="shared" si="0"/>
        <v/>
      </c>
      <c r="BS69" s="265" t="str">
        <f t="shared" si="1"/>
        <v/>
      </c>
      <c r="BT69" s="265" t="str">
        <f t="shared" si="2"/>
        <v/>
      </c>
      <c r="BU69" s="265" t="str">
        <f t="shared" si="3"/>
        <v/>
      </c>
      <c r="BV69" s="265" t="str">
        <f t="shared" si="4"/>
        <v/>
      </c>
      <c r="BW69" s="265" t="str">
        <f t="shared" si="5"/>
        <v/>
      </c>
      <c r="BX69" s="265" t="str">
        <f t="shared" si="6"/>
        <v/>
      </c>
      <c r="BY69" s="265" t="str">
        <f t="shared" si="7"/>
        <v/>
      </c>
      <c r="BZ69" s="265" t="str">
        <f t="shared" si="8"/>
        <v/>
      </c>
      <c r="CA69" s="265" t="str">
        <f t="shared" si="9"/>
        <v/>
      </c>
      <c r="CB69" s="265" t="str">
        <f t="shared" si="10"/>
        <v/>
      </c>
      <c r="CC69" s="265" t="str">
        <f t="shared" si="11"/>
        <v/>
      </c>
      <c r="CD69" s="266"/>
    </row>
    <row r="70" spans="1:82" ht="15.9" customHeight="1">
      <c r="A70" s="253">
        <f>IF('[1]Statement of Marks'!A73="","",'[1]Statement of Marks'!A73)</f>
        <v>66</v>
      </c>
      <c r="B70" s="254" t="str">
        <f>IF('Result Sheet'!B73="","",'Result Sheet'!B73)</f>
        <v/>
      </c>
      <c r="C70" s="255" t="str">
        <f>IF('Result Sheet'!F73="","",'Result Sheet'!F73)</f>
        <v/>
      </c>
      <c r="D70" s="256" t="str">
        <f>IF('Result Sheet'!E73="","",'Result Sheet'!E73)</f>
        <v/>
      </c>
      <c r="E70" s="257" t="str">
        <f>IF('Result Sheet'!G73="","",'Result Sheet'!G73)</f>
        <v/>
      </c>
      <c r="F70" s="257" t="str">
        <f>IF('Result Sheet'!H73="","",'Result Sheet'!H73)</f>
        <v/>
      </c>
      <c r="G70" s="257" t="str">
        <f>IF('Result Sheet'!I73="","",'Result Sheet'!I73)</f>
        <v/>
      </c>
      <c r="H70" s="258" t="str">
        <f>IF('Result Sheet'!K73="","",'Result Sheet'!K73)</f>
        <v/>
      </c>
      <c r="I70" s="258" t="str">
        <f>IF('Result Sheet'!J73="","",'Result Sheet'!J73)</f>
        <v/>
      </c>
      <c r="J70" s="388" t="str">
        <f>IF('Result Sheet'!DL73="","",'Result Sheet'!DL73)</f>
        <v/>
      </c>
      <c r="K70" s="259" t="str">
        <f>IF('Result Sheet'!DH73="","",'Result Sheet'!DH73)</f>
        <v/>
      </c>
      <c r="L70" s="260" t="str">
        <f>IF('Result Sheet'!DI73="","",'Result Sheet'!DI73)</f>
        <v/>
      </c>
      <c r="M70" s="259" t="str">
        <f>IF('Result Sheet'!DJ73="","",'Result Sheet'!DJ73)</f>
        <v/>
      </c>
      <c r="N70" s="330" t="str">
        <f>IF('Result Sheet'!DO73="","",'Result Sheet'!DO73)</f>
        <v/>
      </c>
      <c r="O70" s="261" t="str">
        <f>IF('Result Sheet'!AC73="","",'Result Sheet'!AC73)</f>
        <v/>
      </c>
      <c r="P70" s="262" t="str">
        <f>IF('Result Sheet'!AD73="","",'Result Sheet'!AD73)</f>
        <v/>
      </c>
      <c r="Q70" s="261" t="str">
        <f>IF('Result Sheet'!AV73="","",'Result Sheet'!AV73)</f>
        <v/>
      </c>
      <c r="R70" s="262" t="str">
        <f>IF('Result Sheet'!AW73="","",'Result Sheet'!AW73)</f>
        <v/>
      </c>
      <c r="S70" s="261" t="str">
        <f>IF('Result Sheet'!BO73="","",'Result Sheet'!BO73)</f>
        <v/>
      </c>
      <c r="T70" s="262" t="str">
        <f>IF('Result Sheet'!BP73="","",'Result Sheet'!BP73)</f>
        <v/>
      </c>
      <c r="U70" s="261" t="str">
        <f>IF('Result Sheet'!CH73="","",'Result Sheet'!CH73)</f>
        <v/>
      </c>
      <c r="V70" s="262" t="str">
        <f>IF('Result Sheet'!CI73="","",'Result Sheet'!CI73)</f>
        <v/>
      </c>
      <c r="W70" s="263" t="str">
        <f>IF('Result Sheet'!DN73="","",'Result Sheet'!DN73)</f>
        <v/>
      </c>
      <c r="BQ70" s="264" t="str">
        <f>'Result Sheet'!G73</f>
        <v/>
      </c>
      <c r="BR70" s="265" t="str">
        <f t="shared" ref="BR70:BR133" si="12">IFERROR(IF(AND(N70="",J70=""),"",IF(AND(H70="SC",I70="M"),N70,"")),"")</f>
        <v/>
      </c>
      <c r="BS70" s="265" t="str">
        <f t="shared" ref="BS70:BS133" si="13">IFERROR(IF(AND(N70="",J70=""),"",IF(AND(H70="SC",I70="F"),N70,"")),"")</f>
        <v/>
      </c>
      <c r="BT70" s="265" t="str">
        <f t="shared" ref="BT70:BT133" si="14">IFERROR(IF(AND(N70="",J70=""),"",IF(AND(H70="ST",I70="M"),N70,"")),"")</f>
        <v/>
      </c>
      <c r="BU70" s="265" t="str">
        <f t="shared" ref="BU70:BU133" si="15">IFERROR(IF(AND(N70="",J70=""),"",IF(AND(H70="ST",I70="F"),N70,"")),"")</f>
        <v/>
      </c>
      <c r="BV70" s="265" t="str">
        <f t="shared" ref="BV70:BV133" si="16">IFERROR(IF(AND(N70="",J70=""),"",IF(AND(H70="OBC",I70="M"),N70,"")),"")</f>
        <v/>
      </c>
      <c r="BW70" s="265" t="str">
        <f t="shared" ref="BW70:BW133" si="17">IFERROR(IF(AND(N70="",J70=""),"",IF(AND(H70="OBC",I70="F"),N70,"")),"")</f>
        <v/>
      </c>
      <c r="BX70" s="265" t="str">
        <f t="shared" ref="BX70:BX133" si="18">IFERROR(IF(AND(N70="",J70=""),"",IF(AND(H70="GEN",I70="M"),N70,"")),"")</f>
        <v/>
      </c>
      <c r="BY70" s="265" t="str">
        <f t="shared" ref="BY70:BY133" si="19">IFERROR(IF(AND(N70="",J70=""),"",IF(AND(H70="GEN",I70="F"),N70,"")),"")</f>
        <v/>
      </c>
      <c r="BZ70" s="265" t="str">
        <f t="shared" ref="BZ70:BZ133" si="20">IFERROR(IF(AND(N70="",J70=""),"",IF(AND(H70="MIN",I70="M"),N70,"")),"")</f>
        <v/>
      </c>
      <c r="CA70" s="265" t="str">
        <f t="shared" ref="CA70:CA133" si="21">IFERROR(IF(AND(N70="",J70=""),"",IF(AND(H70="MIN",I70="M"),N70,"")),"")</f>
        <v/>
      </c>
      <c r="CB70" s="265" t="str">
        <f t="shared" ref="CB70:CB133" si="22">IFERROR(IF(AND(N70="",J70=""),"",IF(AND(H70="SBC",I70="M"),N70,"")),"")</f>
        <v/>
      </c>
      <c r="CC70" s="265" t="str">
        <f t="shared" ref="CC70:CC133" si="23">IFERROR(IF(AND(N70="",J70=""),"",IF(AND(H70="SBC",I70="F"),N70,"")),"")</f>
        <v/>
      </c>
      <c r="CD70" s="266"/>
    </row>
    <row r="71" spans="1:82" ht="15.9" customHeight="1">
      <c r="A71" s="253">
        <f>IF('[1]Statement of Marks'!A74="","",'[1]Statement of Marks'!A74)</f>
        <v>67</v>
      </c>
      <c r="B71" s="254" t="str">
        <f>IF('Result Sheet'!B74="","",'Result Sheet'!B74)</f>
        <v/>
      </c>
      <c r="C71" s="255" t="str">
        <f>IF('Result Sheet'!F74="","",'Result Sheet'!F74)</f>
        <v/>
      </c>
      <c r="D71" s="256" t="str">
        <f>IF('Result Sheet'!E74="","",'Result Sheet'!E74)</f>
        <v/>
      </c>
      <c r="E71" s="257" t="str">
        <f>IF('Result Sheet'!G74="","",'Result Sheet'!G74)</f>
        <v/>
      </c>
      <c r="F71" s="257" t="str">
        <f>IF('Result Sheet'!H74="","",'Result Sheet'!H74)</f>
        <v/>
      </c>
      <c r="G71" s="257" t="str">
        <f>IF('Result Sheet'!I74="","",'Result Sheet'!I74)</f>
        <v/>
      </c>
      <c r="H71" s="258" t="str">
        <f>IF('Result Sheet'!K74="","",'Result Sheet'!K74)</f>
        <v/>
      </c>
      <c r="I71" s="258" t="str">
        <f>IF('Result Sheet'!J74="","",'Result Sheet'!J74)</f>
        <v/>
      </c>
      <c r="J71" s="388" t="str">
        <f>IF('Result Sheet'!DL74="","",'Result Sheet'!DL74)</f>
        <v/>
      </c>
      <c r="K71" s="259" t="str">
        <f>IF('Result Sheet'!DH74="","",'Result Sheet'!DH74)</f>
        <v/>
      </c>
      <c r="L71" s="260" t="str">
        <f>IF('Result Sheet'!DI74="","",'Result Sheet'!DI74)</f>
        <v/>
      </c>
      <c r="M71" s="259" t="str">
        <f>IF('Result Sheet'!DJ74="","",'Result Sheet'!DJ74)</f>
        <v/>
      </c>
      <c r="N71" s="330" t="str">
        <f>IF('Result Sheet'!DO74="","",'Result Sheet'!DO74)</f>
        <v/>
      </c>
      <c r="O71" s="261" t="str">
        <f>IF('Result Sheet'!AC74="","",'Result Sheet'!AC74)</f>
        <v/>
      </c>
      <c r="P71" s="262" t="str">
        <f>IF('Result Sheet'!AD74="","",'Result Sheet'!AD74)</f>
        <v/>
      </c>
      <c r="Q71" s="261" t="str">
        <f>IF('Result Sheet'!AV74="","",'Result Sheet'!AV74)</f>
        <v/>
      </c>
      <c r="R71" s="262" t="str">
        <f>IF('Result Sheet'!AW74="","",'Result Sheet'!AW74)</f>
        <v/>
      </c>
      <c r="S71" s="261" t="str">
        <f>IF('Result Sheet'!BO74="","",'Result Sheet'!BO74)</f>
        <v/>
      </c>
      <c r="T71" s="262" t="str">
        <f>IF('Result Sheet'!BP74="","",'Result Sheet'!BP74)</f>
        <v/>
      </c>
      <c r="U71" s="261" t="str">
        <f>IF('Result Sheet'!CH74="","",'Result Sheet'!CH74)</f>
        <v/>
      </c>
      <c r="V71" s="262" t="str">
        <f>IF('Result Sheet'!CI74="","",'Result Sheet'!CI74)</f>
        <v/>
      </c>
      <c r="W71" s="263" t="str">
        <f>IF('Result Sheet'!DN74="","",'Result Sheet'!DN74)</f>
        <v/>
      </c>
      <c r="BQ71" s="264" t="str">
        <f>'Result Sheet'!G74</f>
        <v/>
      </c>
      <c r="BR71" s="265" t="str">
        <f t="shared" si="12"/>
        <v/>
      </c>
      <c r="BS71" s="265" t="str">
        <f t="shared" si="13"/>
        <v/>
      </c>
      <c r="BT71" s="265" t="str">
        <f t="shared" si="14"/>
        <v/>
      </c>
      <c r="BU71" s="265" t="str">
        <f t="shared" si="15"/>
        <v/>
      </c>
      <c r="BV71" s="265" t="str">
        <f t="shared" si="16"/>
        <v/>
      </c>
      <c r="BW71" s="265" t="str">
        <f t="shared" si="17"/>
        <v/>
      </c>
      <c r="BX71" s="265" t="str">
        <f t="shared" si="18"/>
        <v/>
      </c>
      <c r="BY71" s="265" t="str">
        <f t="shared" si="19"/>
        <v/>
      </c>
      <c r="BZ71" s="265" t="str">
        <f t="shared" si="20"/>
        <v/>
      </c>
      <c r="CA71" s="265" t="str">
        <f t="shared" si="21"/>
        <v/>
      </c>
      <c r="CB71" s="265" t="str">
        <f t="shared" si="22"/>
        <v/>
      </c>
      <c r="CC71" s="265" t="str">
        <f t="shared" si="23"/>
        <v/>
      </c>
      <c r="CD71" s="266"/>
    </row>
    <row r="72" spans="1:82" ht="15.9" customHeight="1">
      <c r="A72" s="253">
        <f>IF('[1]Statement of Marks'!A75="","",'[1]Statement of Marks'!A75)</f>
        <v>68</v>
      </c>
      <c r="B72" s="254" t="str">
        <f>IF('Result Sheet'!B75="","",'Result Sheet'!B75)</f>
        <v/>
      </c>
      <c r="C72" s="255" t="str">
        <f>IF('Result Sheet'!F75="","",'Result Sheet'!F75)</f>
        <v/>
      </c>
      <c r="D72" s="256" t="str">
        <f>IF('Result Sheet'!E75="","",'Result Sheet'!E75)</f>
        <v/>
      </c>
      <c r="E72" s="257" t="str">
        <f>IF('Result Sheet'!G75="","",'Result Sheet'!G75)</f>
        <v/>
      </c>
      <c r="F72" s="257" t="str">
        <f>IF('Result Sheet'!H75="","",'Result Sheet'!H75)</f>
        <v/>
      </c>
      <c r="G72" s="257" t="str">
        <f>IF('Result Sheet'!I75="","",'Result Sheet'!I75)</f>
        <v/>
      </c>
      <c r="H72" s="258" t="str">
        <f>IF('Result Sheet'!K75="","",'Result Sheet'!K75)</f>
        <v/>
      </c>
      <c r="I72" s="258" t="str">
        <f>IF('Result Sheet'!J75="","",'Result Sheet'!J75)</f>
        <v/>
      </c>
      <c r="J72" s="388" t="str">
        <f>IF('Result Sheet'!DL75="","",'Result Sheet'!DL75)</f>
        <v/>
      </c>
      <c r="K72" s="259" t="str">
        <f>IF('Result Sheet'!DH75="","",'Result Sheet'!DH75)</f>
        <v/>
      </c>
      <c r="L72" s="260" t="str">
        <f>IF('Result Sheet'!DI75="","",'Result Sheet'!DI75)</f>
        <v/>
      </c>
      <c r="M72" s="259" t="str">
        <f>IF('Result Sheet'!DJ75="","",'Result Sheet'!DJ75)</f>
        <v/>
      </c>
      <c r="N72" s="330" t="str">
        <f>IF('Result Sheet'!DO75="","",'Result Sheet'!DO75)</f>
        <v/>
      </c>
      <c r="O72" s="261" t="str">
        <f>IF('Result Sheet'!AC75="","",'Result Sheet'!AC75)</f>
        <v/>
      </c>
      <c r="P72" s="262" t="str">
        <f>IF('Result Sheet'!AD75="","",'Result Sheet'!AD75)</f>
        <v/>
      </c>
      <c r="Q72" s="261" t="str">
        <f>IF('Result Sheet'!AV75="","",'Result Sheet'!AV75)</f>
        <v/>
      </c>
      <c r="R72" s="262" t="str">
        <f>IF('Result Sheet'!AW75="","",'Result Sheet'!AW75)</f>
        <v/>
      </c>
      <c r="S72" s="261" t="str">
        <f>IF('Result Sheet'!BO75="","",'Result Sheet'!BO75)</f>
        <v/>
      </c>
      <c r="T72" s="262" t="str">
        <f>IF('Result Sheet'!BP75="","",'Result Sheet'!BP75)</f>
        <v/>
      </c>
      <c r="U72" s="261" t="str">
        <f>IF('Result Sheet'!CH75="","",'Result Sheet'!CH75)</f>
        <v/>
      </c>
      <c r="V72" s="262" t="str">
        <f>IF('Result Sheet'!CI75="","",'Result Sheet'!CI75)</f>
        <v/>
      </c>
      <c r="W72" s="263" t="str">
        <f>IF('Result Sheet'!DN75="","",'Result Sheet'!DN75)</f>
        <v/>
      </c>
      <c r="BQ72" s="264" t="str">
        <f>'Result Sheet'!G75</f>
        <v/>
      </c>
      <c r="BR72" s="265" t="str">
        <f t="shared" si="12"/>
        <v/>
      </c>
      <c r="BS72" s="265" t="str">
        <f t="shared" si="13"/>
        <v/>
      </c>
      <c r="BT72" s="265" t="str">
        <f t="shared" si="14"/>
        <v/>
      </c>
      <c r="BU72" s="265" t="str">
        <f t="shared" si="15"/>
        <v/>
      </c>
      <c r="BV72" s="265" t="str">
        <f t="shared" si="16"/>
        <v/>
      </c>
      <c r="BW72" s="265" t="str">
        <f t="shared" si="17"/>
        <v/>
      </c>
      <c r="BX72" s="265" t="str">
        <f t="shared" si="18"/>
        <v/>
      </c>
      <c r="BY72" s="265" t="str">
        <f t="shared" si="19"/>
        <v/>
      </c>
      <c r="BZ72" s="265" t="str">
        <f t="shared" si="20"/>
        <v/>
      </c>
      <c r="CA72" s="265" t="str">
        <f t="shared" si="21"/>
        <v/>
      </c>
      <c r="CB72" s="265" t="str">
        <f t="shared" si="22"/>
        <v/>
      </c>
      <c r="CC72" s="265" t="str">
        <f t="shared" si="23"/>
        <v/>
      </c>
      <c r="CD72" s="266"/>
    </row>
    <row r="73" spans="1:82" ht="15.9" customHeight="1">
      <c r="A73" s="253">
        <f>IF('[1]Statement of Marks'!A76="","",'[1]Statement of Marks'!A76)</f>
        <v>69</v>
      </c>
      <c r="B73" s="254" t="str">
        <f>IF('Result Sheet'!B76="","",'Result Sheet'!B76)</f>
        <v/>
      </c>
      <c r="C73" s="255" t="str">
        <f>IF('Result Sheet'!F76="","",'Result Sheet'!F76)</f>
        <v/>
      </c>
      <c r="D73" s="256" t="str">
        <f>IF('Result Sheet'!E76="","",'Result Sheet'!E76)</f>
        <v/>
      </c>
      <c r="E73" s="257" t="str">
        <f>IF('Result Sheet'!G76="","",'Result Sheet'!G76)</f>
        <v/>
      </c>
      <c r="F73" s="257" t="str">
        <f>IF('Result Sheet'!H76="","",'Result Sheet'!H76)</f>
        <v/>
      </c>
      <c r="G73" s="257" t="str">
        <f>IF('Result Sheet'!I76="","",'Result Sheet'!I76)</f>
        <v/>
      </c>
      <c r="H73" s="258" t="str">
        <f>IF('Result Sheet'!K76="","",'Result Sheet'!K76)</f>
        <v/>
      </c>
      <c r="I73" s="258" t="str">
        <f>IF('Result Sheet'!J76="","",'Result Sheet'!J76)</f>
        <v/>
      </c>
      <c r="J73" s="388" t="str">
        <f>IF('Result Sheet'!DL76="","",'Result Sheet'!DL76)</f>
        <v/>
      </c>
      <c r="K73" s="259" t="str">
        <f>IF('Result Sheet'!DH76="","",'Result Sheet'!DH76)</f>
        <v/>
      </c>
      <c r="L73" s="260" t="str">
        <f>IF('Result Sheet'!DI76="","",'Result Sheet'!DI76)</f>
        <v/>
      </c>
      <c r="M73" s="259" t="str">
        <f>IF('Result Sheet'!DJ76="","",'Result Sheet'!DJ76)</f>
        <v/>
      </c>
      <c r="N73" s="330" t="str">
        <f>IF('Result Sheet'!DO76="","",'Result Sheet'!DO76)</f>
        <v/>
      </c>
      <c r="O73" s="261" t="str">
        <f>IF('Result Sheet'!AC76="","",'Result Sheet'!AC76)</f>
        <v/>
      </c>
      <c r="P73" s="262" t="str">
        <f>IF('Result Sheet'!AD76="","",'Result Sheet'!AD76)</f>
        <v/>
      </c>
      <c r="Q73" s="261" t="str">
        <f>IF('Result Sheet'!AV76="","",'Result Sheet'!AV76)</f>
        <v/>
      </c>
      <c r="R73" s="262" t="str">
        <f>IF('Result Sheet'!AW76="","",'Result Sheet'!AW76)</f>
        <v/>
      </c>
      <c r="S73" s="261" t="str">
        <f>IF('Result Sheet'!BO76="","",'Result Sheet'!BO76)</f>
        <v/>
      </c>
      <c r="T73" s="262" t="str">
        <f>IF('Result Sheet'!BP76="","",'Result Sheet'!BP76)</f>
        <v/>
      </c>
      <c r="U73" s="261" t="str">
        <f>IF('Result Sheet'!CH76="","",'Result Sheet'!CH76)</f>
        <v/>
      </c>
      <c r="V73" s="262" t="str">
        <f>IF('Result Sheet'!CI76="","",'Result Sheet'!CI76)</f>
        <v/>
      </c>
      <c r="W73" s="263" t="str">
        <f>IF('Result Sheet'!DN76="","",'Result Sheet'!DN76)</f>
        <v/>
      </c>
      <c r="BQ73" s="264" t="str">
        <f>'Result Sheet'!G76</f>
        <v/>
      </c>
      <c r="BR73" s="265" t="str">
        <f t="shared" si="12"/>
        <v/>
      </c>
      <c r="BS73" s="265" t="str">
        <f t="shared" si="13"/>
        <v/>
      </c>
      <c r="BT73" s="265" t="str">
        <f t="shared" si="14"/>
        <v/>
      </c>
      <c r="BU73" s="265" t="str">
        <f t="shared" si="15"/>
        <v/>
      </c>
      <c r="BV73" s="265" t="str">
        <f t="shared" si="16"/>
        <v/>
      </c>
      <c r="BW73" s="265" t="str">
        <f t="shared" si="17"/>
        <v/>
      </c>
      <c r="BX73" s="265" t="str">
        <f t="shared" si="18"/>
        <v/>
      </c>
      <c r="BY73" s="265" t="str">
        <f t="shared" si="19"/>
        <v/>
      </c>
      <c r="BZ73" s="265" t="str">
        <f t="shared" si="20"/>
        <v/>
      </c>
      <c r="CA73" s="265" t="str">
        <f t="shared" si="21"/>
        <v/>
      </c>
      <c r="CB73" s="265" t="str">
        <f t="shared" si="22"/>
        <v/>
      </c>
      <c r="CC73" s="265" t="str">
        <f t="shared" si="23"/>
        <v/>
      </c>
      <c r="CD73" s="266"/>
    </row>
    <row r="74" spans="1:82" ht="15.9" customHeight="1">
      <c r="A74" s="253">
        <f>IF('[1]Statement of Marks'!A77="","",'[1]Statement of Marks'!A77)</f>
        <v>70</v>
      </c>
      <c r="B74" s="254" t="str">
        <f>IF('Result Sheet'!B77="","",'Result Sheet'!B77)</f>
        <v/>
      </c>
      <c r="C74" s="255" t="str">
        <f>IF('Result Sheet'!F77="","",'Result Sheet'!F77)</f>
        <v/>
      </c>
      <c r="D74" s="256" t="str">
        <f>IF('Result Sheet'!E77="","",'Result Sheet'!E77)</f>
        <v/>
      </c>
      <c r="E74" s="257" t="str">
        <f>IF('Result Sheet'!G77="","",'Result Sheet'!G77)</f>
        <v/>
      </c>
      <c r="F74" s="257" t="str">
        <f>IF('Result Sheet'!H77="","",'Result Sheet'!H77)</f>
        <v/>
      </c>
      <c r="G74" s="257" t="str">
        <f>IF('Result Sheet'!I77="","",'Result Sheet'!I77)</f>
        <v/>
      </c>
      <c r="H74" s="258" t="str">
        <f>IF('Result Sheet'!K77="","",'Result Sheet'!K77)</f>
        <v/>
      </c>
      <c r="I74" s="258" t="str">
        <f>IF('Result Sheet'!J77="","",'Result Sheet'!J77)</f>
        <v/>
      </c>
      <c r="J74" s="388" t="str">
        <f>IF('Result Sheet'!DL77="","",'Result Sheet'!DL77)</f>
        <v/>
      </c>
      <c r="K74" s="259" t="str">
        <f>IF('Result Sheet'!DH77="","",'Result Sheet'!DH77)</f>
        <v/>
      </c>
      <c r="L74" s="260" t="str">
        <f>IF('Result Sheet'!DI77="","",'Result Sheet'!DI77)</f>
        <v/>
      </c>
      <c r="M74" s="259" t="str">
        <f>IF('Result Sheet'!DJ77="","",'Result Sheet'!DJ77)</f>
        <v/>
      </c>
      <c r="N74" s="330" t="str">
        <f>IF('Result Sheet'!DO77="","",'Result Sheet'!DO77)</f>
        <v/>
      </c>
      <c r="O74" s="261" t="str">
        <f>IF('Result Sheet'!AC77="","",'Result Sheet'!AC77)</f>
        <v/>
      </c>
      <c r="P74" s="262" t="str">
        <f>IF('Result Sheet'!AD77="","",'Result Sheet'!AD77)</f>
        <v/>
      </c>
      <c r="Q74" s="261" t="str">
        <f>IF('Result Sheet'!AV77="","",'Result Sheet'!AV77)</f>
        <v/>
      </c>
      <c r="R74" s="262" t="str">
        <f>IF('Result Sheet'!AW77="","",'Result Sheet'!AW77)</f>
        <v/>
      </c>
      <c r="S74" s="261" t="str">
        <f>IF('Result Sheet'!BO77="","",'Result Sheet'!BO77)</f>
        <v/>
      </c>
      <c r="T74" s="262" t="str">
        <f>IF('Result Sheet'!BP77="","",'Result Sheet'!BP77)</f>
        <v/>
      </c>
      <c r="U74" s="261" t="str">
        <f>IF('Result Sheet'!CH77="","",'Result Sheet'!CH77)</f>
        <v/>
      </c>
      <c r="V74" s="262" t="str">
        <f>IF('Result Sheet'!CI77="","",'Result Sheet'!CI77)</f>
        <v/>
      </c>
      <c r="W74" s="263" t="str">
        <f>IF('Result Sheet'!DN77="","",'Result Sheet'!DN77)</f>
        <v/>
      </c>
      <c r="BQ74" s="264" t="str">
        <f>'Result Sheet'!G77</f>
        <v/>
      </c>
      <c r="BR74" s="265" t="str">
        <f t="shared" si="12"/>
        <v/>
      </c>
      <c r="BS74" s="265" t="str">
        <f t="shared" si="13"/>
        <v/>
      </c>
      <c r="BT74" s="265" t="str">
        <f t="shared" si="14"/>
        <v/>
      </c>
      <c r="BU74" s="265" t="str">
        <f t="shared" si="15"/>
        <v/>
      </c>
      <c r="BV74" s="265" t="str">
        <f t="shared" si="16"/>
        <v/>
      </c>
      <c r="BW74" s="265" t="str">
        <f t="shared" si="17"/>
        <v/>
      </c>
      <c r="BX74" s="265" t="str">
        <f t="shared" si="18"/>
        <v/>
      </c>
      <c r="BY74" s="265" t="str">
        <f t="shared" si="19"/>
        <v/>
      </c>
      <c r="BZ74" s="265" t="str">
        <f t="shared" si="20"/>
        <v/>
      </c>
      <c r="CA74" s="265" t="str">
        <f t="shared" si="21"/>
        <v/>
      </c>
      <c r="CB74" s="265" t="str">
        <f t="shared" si="22"/>
        <v/>
      </c>
      <c r="CC74" s="265" t="str">
        <f t="shared" si="23"/>
        <v/>
      </c>
      <c r="CD74" s="266"/>
    </row>
    <row r="75" spans="1:82" ht="15.9" customHeight="1">
      <c r="A75" s="253">
        <f>IF('[1]Statement of Marks'!A78="","",'[1]Statement of Marks'!A78)</f>
        <v>71</v>
      </c>
      <c r="B75" s="254" t="str">
        <f>IF('Result Sheet'!B78="","",'Result Sheet'!B78)</f>
        <v/>
      </c>
      <c r="C75" s="255" t="str">
        <f>IF('Result Sheet'!F78="","",'Result Sheet'!F78)</f>
        <v/>
      </c>
      <c r="D75" s="256" t="str">
        <f>IF('Result Sheet'!E78="","",'Result Sheet'!E78)</f>
        <v/>
      </c>
      <c r="E75" s="257" t="str">
        <f>IF('Result Sheet'!G78="","",'Result Sheet'!G78)</f>
        <v/>
      </c>
      <c r="F75" s="257" t="str">
        <f>IF('Result Sheet'!H78="","",'Result Sheet'!H78)</f>
        <v/>
      </c>
      <c r="G75" s="257" t="str">
        <f>IF('Result Sheet'!I78="","",'Result Sheet'!I78)</f>
        <v/>
      </c>
      <c r="H75" s="258" t="str">
        <f>IF('Result Sheet'!K78="","",'Result Sheet'!K78)</f>
        <v/>
      </c>
      <c r="I75" s="258" t="str">
        <f>IF('Result Sheet'!J78="","",'Result Sheet'!J78)</f>
        <v/>
      </c>
      <c r="J75" s="388" t="str">
        <f>IF('Result Sheet'!DL78="","",'Result Sheet'!DL78)</f>
        <v/>
      </c>
      <c r="K75" s="259" t="str">
        <f>IF('Result Sheet'!DH78="","",'Result Sheet'!DH78)</f>
        <v/>
      </c>
      <c r="L75" s="260" t="str">
        <f>IF('Result Sheet'!DI78="","",'Result Sheet'!DI78)</f>
        <v/>
      </c>
      <c r="M75" s="259" t="str">
        <f>IF('Result Sheet'!DJ78="","",'Result Sheet'!DJ78)</f>
        <v/>
      </c>
      <c r="N75" s="330" t="str">
        <f>IF('Result Sheet'!DO78="","",'Result Sheet'!DO78)</f>
        <v/>
      </c>
      <c r="O75" s="261" t="str">
        <f>IF('Result Sheet'!AC78="","",'Result Sheet'!AC78)</f>
        <v/>
      </c>
      <c r="P75" s="262" t="str">
        <f>IF('Result Sheet'!AD78="","",'Result Sheet'!AD78)</f>
        <v/>
      </c>
      <c r="Q75" s="261" t="str">
        <f>IF('Result Sheet'!AV78="","",'Result Sheet'!AV78)</f>
        <v/>
      </c>
      <c r="R75" s="262" t="str">
        <f>IF('Result Sheet'!AW78="","",'Result Sheet'!AW78)</f>
        <v/>
      </c>
      <c r="S75" s="261" t="str">
        <f>IF('Result Sheet'!BO78="","",'Result Sheet'!BO78)</f>
        <v/>
      </c>
      <c r="T75" s="262" t="str">
        <f>IF('Result Sheet'!BP78="","",'Result Sheet'!BP78)</f>
        <v/>
      </c>
      <c r="U75" s="261" t="str">
        <f>IF('Result Sheet'!CH78="","",'Result Sheet'!CH78)</f>
        <v/>
      </c>
      <c r="V75" s="262" t="str">
        <f>IF('Result Sheet'!CI78="","",'Result Sheet'!CI78)</f>
        <v/>
      </c>
      <c r="W75" s="263" t="str">
        <f>IF('Result Sheet'!DN78="","",'Result Sheet'!DN78)</f>
        <v/>
      </c>
      <c r="BQ75" s="264" t="str">
        <f>'Result Sheet'!G78</f>
        <v/>
      </c>
      <c r="BR75" s="265" t="str">
        <f t="shared" si="12"/>
        <v/>
      </c>
      <c r="BS75" s="265" t="str">
        <f t="shared" si="13"/>
        <v/>
      </c>
      <c r="BT75" s="265" t="str">
        <f t="shared" si="14"/>
        <v/>
      </c>
      <c r="BU75" s="265" t="str">
        <f t="shared" si="15"/>
        <v/>
      </c>
      <c r="BV75" s="265" t="str">
        <f t="shared" si="16"/>
        <v/>
      </c>
      <c r="BW75" s="265" t="str">
        <f t="shared" si="17"/>
        <v/>
      </c>
      <c r="BX75" s="265" t="str">
        <f t="shared" si="18"/>
        <v/>
      </c>
      <c r="BY75" s="265" t="str">
        <f t="shared" si="19"/>
        <v/>
      </c>
      <c r="BZ75" s="265" t="str">
        <f t="shared" si="20"/>
        <v/>
      </c>
      <c r="CA75" s="265" t="str">
        <f t="shared" si="21"/>
        <v/>
      </c>
      <c r="CB75" s="265" t="str">
        <f t="shared" si="22"/>
        <v/>
      </c>
      <c r="CC75" s="265" t="str">
        <f t="shared" si="23"/>
        <v/>
      </c>
      <c r="CD75" s="266"/>
    </row>
    <row r="76" spans="1:82" ht="15.9" customHeight="1">
      <c r="A76" s="253">
        <f>IF('[1]Statement of Marks'!A79="","",'[1]Statement of Marks'!A79)</f>
        <v>72</v>
      </c>
      <c r="B76" s="254" t="str">
        <f>IF('Result Sheet'!B79="","",'Result Sheet'!B79)</f>
        <v/>
      </c>
      <c r="C76" s="255" t="str">
        <f>IF('Result Sheet'!F79="","",'Result Sheet'!F79)</f>
        <v/>
      </c>
      <c r="D76" s="256" t="str">
        <f>IF('Result Sheet'!E79="","",'Result Sheet'!E79)</f>
        <v/>
      </c>
      <c r="E76" s="257" t="str">
        <f>IF('Result Sheet'!G79="","",'Result Sheet'!G79)</f>
        <v/>
      </c>
      <c r="F76" s="257" t="str">
        <f>IF('Result Sheet'!H79="","",'Result Sheet'!H79)</f>
        <v/>
      </c>
      <c r="G76" s="257" t="str">
        <f>IF('Result Sheet'!I79="","",'Result Sheet'!I79)</f>
        <v/>
      </c>
      <c r="H76" s="258" t="str">
        <f>IF('Result Sheet'!K79="","",'Result Sheet'!K79)</f>
        <v/>
      </c>
      <c r="I76" s="258" t="str">
        <f>IF('Result Sheet'!J79="","",'Result Sheet'!J79)</f>
        <v/>
      </c>
      <c r="J76" s="388" t="str">
        <f>IF('Result Sheet'!DL79="","",'Result Sheet'!DL79)</f>
        <v/>
      </c>
      <c r="K76" s="259" t="str">
        <f>IF('Result Sheet'!DH79="","",'Result Sheet'!DH79)</f>
        <v/>
      </c>
      <c r="L76" s="260" t="str">
        <f>IF('Result Sheet'!DI79="","",'Result Sheet'!DI79)</f>
        <v/>
      </c>
      <c r="M76" s="259" t="str">
        <f>IF('Result Sheet'!DJ79="","",'Result Sheet'!DJ79)</f>
        <v/>
      </c>
      <c r="N76" s="330" t="str">
        <f>IF('Result Sheet'!DO79="","",'Result Sheet'!DO79)</f>
        <v/>
      </c>
      <c r="O76" s="261" t="str">
        <f>IF('Result Sheet'!AC79="","",'Result Sheet'!AC79)</f>
        <v/>
      </c>
      <c r="P76" s="262" t="str">
        <f>IF('Result Sheet'!AD79="","",'Result Sheet'!AD79)</f>
        <v/>
      </c>
      <c r="Q76" s="261" t="str">
        <f>IF('Result Sheet'!AV79="","",'Result Sheet'!AV79)</f>
        <v/>
      </c>
      <c r="R76" s="262" t="str">
        <f>IF('Result Sheet'!AW79="","",'Result Sheet'!AW79)</f>
        <v/>
      </c>
      <c r="S76" s="261" t="str">
        <f>IF('Result Sheet'!BO79="","",'Result Sheet'!BO79)</f>
        <v/>
      </c>
      <c r="T76" s="262" t="str">
        <f>IF('Result Sheet'!BP79="","",'Result Sheet'!BP79)</f>
        <v/>
      </c>
      <c r="U76" s="261" t="str">
        <f>IF('Result Sheet'!CH79="","",'Result Sheet'!CH79)</f>
        <v/>
      </c>
      <c r="V76" s="262" t="str">
        <f>IF('Result Sheet'!CI79="","",'Result Sheet'!CI79)</f>
        <v/>
      </c>
      <c r="W76" s="263" t="str">
        <f>IF('Result Sheet'!DN79="","",'Result Sheet'!DN79)</f>
        <v/>
      </c>
      <c r="BQ76" s="264" t="str">
        <f>'Result Sheet'!G79</f>
        <v/>
      </c>
      <c r="BR76" s="265" t="str">
        <f t="shared" si="12"/>
        <v/>
      </c>
      <c r="BS76" s="265" t="str">
        <f t="shared" si="13"/>
        <v/>
      </c>
      <c r="BT76" s="265" t="str">
        <f t="shared" si="14"/>
        <v/>
      </c>
      <c r="BU76" s="265" t="str">
        <f t="shared" si="15"/>
        <v/>
      </c>
      <c r="BV76" s="265" t="str">
        <f t="shared" si="16"/>
        <v/>
      </c>
      <c r="BW76" s="265" t="str">
        <f t="shared" si="17"/>
        <v/>
      </c>
      <c r="BX76" s="265" t="str">
        <f t="shared" si="18"/>
        <v/>
      </c>
      <c r="BY76" s="265" t="str">
        <f t="shared" si="19"/>
        <v/>
      </c>
      <c r="BZ76" s="265" t="str">
        <f t="shared" si="20"/>
        <v/>
      </c>
      <c r="CA76" s="265" t="str">
        <f t="shared" si="21"/>
        <v/>
      </c>
      <c r="CB76" s="265" t="str">
        <f t="shared" si="22"/>
        <v/>
      </c>
      <c r="CC76" s="265" t="str">
        <f t="shared" si="23"/>
        <v/>
      </c>
      <c r="CD76" s="266"/>
    </row>
    <row r="77" spans="1:82" ht="15.9" customHeight="1">
      <c r="A77" s="253">
        <f>IF('[1]Statement of Marks'!A80="","",'[1]Statement of Marks'!A80)</f>
        <v>73</v>
      </c>
      <c r="B77" s="254" t="str">
        <f>IF('Result Sheet'!B80="","",'Result Sheet'!B80)</f>
        <v/>
      </c>
      <c r="C77" s="255" t="str">
        <f>IF('Result Sheet'!F80="","",'Result Sheet'!F80)</f>
        <v/>
      </c>
      <c r="D77" s="256" t="str">
        <f>IF('Result Sheet'!E80="","",'Result Sheet'!E80)</f>
        <v/>
      </c>
      <c r="E77" s="257" t="str">
        <f>IF('Result Sheet'!G80="","",'Result Sheet'!G80)</f>
        <v/>
      </c>
      <c r="F77" s="257" t="str">
        <f>IF('Result Sheet'!H80="","",'Result Sheet'!H80)</f>
        <v/>
      </c>
      <c r="G77" s="257" t="str">
        <f>IF('Result Sheet'!I80="","",'Result Sheet'!I80)</f>
        <v/>
      </c>
      <c r="H77" s="258" t="str">
        <f>IF('Result Sheet'!K80="","",'Result Sheet'!K80)</f>
        <v/>
      </c>
      <c r="I77" s="258" t="str">
        <f>IF('Result Sheet'!J80="","",'Result Sheet'!J80)</f>
        <v/>
      </c>
      <c r="J77" s="388" t="str">
        <f>IF('Result Sheet'!DL80="","",'Result Sheet'!DL80)</f>
        <v/>
      </c>
      <c r="K77" s="259" t="str">
        <f>IF('Result Sheet'!DH80="","",'Result Sheet'!DH80)</f>
        <v/>
      </c>
      <c r="L77" s="260" t="str">
        <f>IF('Result Sheet'!DI80="","",'Result Sheet'!DI80)</f>
        <v/>
      </c>
      <c r="M77" s="259" t="str">
        <f>IF('Result Sheet'!DJ80="","",'Result Sheet'!DJ80)</f>
        <v/>
      </c>
      <c r="N77" s="330" t="str">
        <f>IF('Result Sheet'!DO80="","",'Result Sheet'!DO80)</f>
        <v/>
      </c>
      <c r="O77" s="261" t="str">
        <f>IF('Result Sheet'!AC80="","",'Result Sheet'!AC80)</f>
        <v/>
      </c>
      <c r="P77" s="262" t="str">
        <f>IF('Result Sheet'!AD80="","",'Result Sheet'!AD80)</f>
        <v/>
      </c>
      <c r="Q77" s="261" t="str">
        <f>IF('Result Sheet'!AV80="","",'Result Sheet'!AV80)</f>
        <v/>
      </c>
      <c r="R77" s="262" t="str">
        <f>IF('Result Sheet'!AW80="","",'Result Sheet'!AW80)</f>
        <v/>
      </c>
      <c r="S77" s="261" t="str">
        <f>IF('Result Sheet'!BO80="","",'Result Sheet'!BO80)</f>
        <v/>
      </c>
      <c r="T77" s="262" t="str">
        <f>IF('Result Sheet'!BP80="","",'Result Sheet'!BP80)</f>
        <v/>
      </c>
      <c r="U77" s="261" t="str">
        <f>IF('Result Sheet'!CH80="","",'Result Sheet'!CH80)</f>
        <v/>
      </c>
      <c r="V77" s="262" t="str">
        <f>IF('Result Sheet'!CI80="","",'Result Sheet'!CI80)</f>
        <v/>
      </c>
      <c r="W77" s="263" t="str">
        <f>IF('Result Sheet'!DN80="","",'Result Sheet'!DN80)</f>
        <v/>
      </c>
      <c r="BQ77" s="264" t="str">
        <f>'Result Sheet'!G80</f>
        <v/>
      </c>
      <c r="BR77" s="265" t="str">
        <f t="shared" si="12"/>
        <v/>
      </c>
      <c r="BS77" s="265" t="str">
        <f t="shared" si="13"/>
        <v/>
      </c>
      <c r="BT77" s="265" t="str">
        <f t="shared" si="14"/>
        <v/>
      </c>
      <c r="BU77" s="265" t="str">
        <f t="shared" si="15"/>
        <v/>
      </c>
      <c r="BV77" s="265" t="str">
        <f t="shared" si="16"/>
        <v/>
      </c>
      <c r="BW77" s="265" t="str">
        <f t="shared" si="17"/>
        <v/>
      </c>
      <c r="BX77" s="265" t="str">
        <f t="shared" si="18"/>
        <v/>
      </c>
      <c r="BY77" s="265" t="str">
        <f t="shared" si="19"/>
        <v/>
      </c>
      <c r="BZ77" s="265" t="str">
        <f t="shared" si="20"/>
        <v/>
      </c>
      <c r="CA77" s="265" t="str">
        <f t="shared" si="21"/>
        <v/>
      </c>
      <c r="CB77" s="265" t="str">
        <f t="shared" si="22"/>
        <v/>
      </c>
      <c r="CC77" s="265" t="str">
        <f t="shared" si="23"/>
        <v/>
      </c>
      <c r="CD77" s="266"/>
    </row>
    <row r="78" spans="1:82" ht="15.9" customHeight="1">
      <c r="A78" s="253">
        <f>IF('[1]Statement of Marks'!A81="","",'[1]Statement of Marks'!A81)</f>
        <v>74</v>
      </c>
      <c r="B78" s="254" t="str">
        <f>IF('Result Sheet'!B81="","",'Result Sheet'!B81)</f>
        <v/>
      </c>
      <c r="C78" s="255" t="str">
        <f>IF('Result Sheet'!F81="","",'Result Sheet'!F81)</f>
        <v/>
      </c>
      <c r="D78" s="256" t="str">
        <f>IF('Result Sheet'!E81="","",'Result Sheet'!E81)</f>
        <v/>
      </c>
      <c r="E78" s="257" t="str">
        <f>IF('Result Sheet'!G81="","",'Result Sheet'!G81)</f>
        <v/>
      </c>
      <c r="F78" s="257" t="str">
        <f>IF('Result Sheet'!H81="","",'Result Sheet'!H81)</f>
        <v/>
      </c>
      <c r="G78" s="257" t="str">
        <f>IF('Result Sheet'!I81="","",'Result Sheet'!I81)</f>
        <v/>
      </c>
      <c r="H78" s="258" t="str">
        <f>IF('Result Sheet'!K81="","",'Result Sheet'!K81)</f>
        <v/>
      </c>
      <c r="I78" s="258" t="str">
        <f>IF('Result Sheet'!J81="","",'Result Sheet'!J81)</f>
        <v/>
      </c>
      <c r="J78" s="388" t="str">
        <f>IF('Result Sheet'!DL81="","",'Result Sheet'!DL81)</f>
        <v/>
      </c>
      <c r="K78" s="259" t="str">
        <f>IF('Result Sheet'!DH81="","",'Result Sheet'!DH81)</f>
        <v/>
      </c>
      <c r="L78" s="260" t="str">
        <f>IF('Result Sheet'!DI81="","",'Result Sheet'!DI81)</f>
        <v/>
      </c>
      <c r="M78" s="259" t="str">
        <f>IF('Result Sheet'!DJ81="","",'Result Sheet'!DJ81)</f>
        <v/>
      </c>
      <c r="N78" s="330" t="str">
        <f>IF('Result Sheet'!DO81="","",'Result Sheet'!DO81)</f>
        <v/>
      </c>
      <c r="O78" s="261" t="str">
        <f>IF('Result Sheet'!AC81="","",'Result Sheet'!AC81)</f>
        <v/>
      </c>
      <c r="P78" s="262" t="str">
        <f>IF('Result Sheet'!AD81="","",'Result Sheet'!AD81)</f>
        <v/>
      </c>
      <c r="Q78" s="261" t="str">
        <f>IF('Result Sheet'!AV81="","",'Result Sheet'!AV81)</f>
        <v/>
      </c>
      <c r="R78" s="262" t="str">
        <f>IF('Result Sheet'!AW81="","",'Result Sheet'!AW81)</f>
        <v/>
      </c>
      <c r="S78" s="261" t="str">
        <f>IF('Result Sheet'!BO81="","",'Result Sheet'!BO81)</f>
        <v/>
      </c>
      <c r="T78" s="262" t="str">
        <f>IF('Result Sheet'!BP81="","",'Result Sheet'!BP81)</f>
        <v/>
      </c>
      <c r="U78" s="261" t="str">
        <f>IF('Result Sheet'!CH81="","",'Result Sheet'!CH81)</f>
        <v/>
      </c>
      <c r="V78" s="262" t="str">
        <f>IF('Result Sheet'!CI81="","",'Result Sheet'!CI81)</f>
        <v/>
      </c>
      <c r="W78" s="263" t="str">
        <f>IF('Result Sheet'!DN81="","",'Result Sheet'!DN81)</f>
        <v/>
      </c>
      <c r="BQ78" s="264" t="str">
        <f>'Result Sheet'!G81</f>
        <v/>
      </c>
      <c r="BR78" s="265" t="str">
        <f t="shared" si="12"/>
        <v/>
      </c>
      <c r="BS78" s="265" t="str">
        <f t="shared" si="13"/>
        <v/>
      </c>
      <c r="BT78" s="265" t="str">
        <f t="shared" si="14"/>
        <v/>
      </c>
      <c r="BU78" s="265" t="str">
        <f t="shared" si="15"/>
        <v/>
      </c>
      <c r="BV78" s="265" t="str">
        <f t="shared" si="16"/>
        <v/>
      </c>
      <c r="BW78" s="265" t="str">
        <f t="shared" si="17"/>
        <v/>
      </c>
      <c r="BX78" s="265" t="str">
        <f t="shared" si="18"/>
        <v/>
      </c>
      <c r="BY78" s="265" t="str">
        <f t="shared" si="19"/>
        <v/>
      </c>
      <c r="BZ78" s="265" t="str">
        <f t="shared" si="20"/>
        <v/>
      </c>
      <c r="CA78" s="265" t="str">
        <f t="shared" si="21"/>
        <v/>
      </c>
      <c r="CB78" s="265" t="str">
        <f t="shared" si="22"/>
        <v/>
      </c>
      <c r="CC78" s="265" t="str">
        <f t="shared" si="23"/>
        <v/>
      </c>
      <c r="CD78" s="266"/>
    </row>
    <row r="79" spans="1:82" ht="15.9" customHeight="1">
      <c r="A79" s="253">
        <f>IF('[1]Statement of Marks'!A82="","",'[1]Statement of Marks'!A82)</f>
        <v>75</v>
      </c>
      <c r="B79" s="254" t="str">
        <f>IF('Result Sheet'!B82="","",'Result Sheet'!B82)</f>
        <v/>
      </c>
      <c r="C79" s="255" t="str">
        <f>IF('Result Sheet'!F82="","",'Result Sheet'!F82)</f>
        <v/>
      </c>
      <c r="D79" s="256" t="str">
        <f>IF('Result Sheet'!E82="","",'Result Sheet'!E82)</f>
        <v/>
      </c>
      <c r="E79" s="257" t="str">
        <f>IF('Result Sheet'!G82="","",'Result Sheet'!G82)</f>
        <v/>
      </c>
      <c r="F79" s="257" t="str">
        <f>IF('Result Sheet'!H82="","",'Result Sheet'!H82)</f>
        <v/>
      </c>
      <c r="G79" s="257" t="str">
        <f>IF('Result Sheet'!I82="","",'Result Sheet'!I82)</f>
        <v/>
      </c>
      <c r="H79" s="258" t="str">
        <f>IF('Result Sheet'!K82="","",'Result Sheet'!K82)</f>
        <v/>
      </c>
      <c r="I79" s="258" t="str">
        <f>IF('Result Sheet'!J82="","",'Result Sheet'!J82)</f>
        <v/>
      </c>
      <c r="J79" s="388" t="str">
        <f>IF('Result Sheet'!DL82="","",'Result Sheet'!DL82)</f>
        <v/>
      </c>
      <c r="K79" s="259" t="str">
        <f>IF('Result Sheet'!DH82="","",'Result Sheet'!DH82)</f>
        <v/>
      </c>
      <c r="L79" s="260" t="str">
        <f>IF('Result Sheet'!DI82="","",'Result Sheet'!DI82)</f>
        <v/>
      </c>
      <c r="M79" s="259" t="str">
        <f>IF('Result Sheet'!DJ82="","",'Result Sheet'!DJ82)</f>
        <v/>
      </c>
      <c r="N79" s="330" t="str">
        <f>IF('Result Sheet'!DO82="","",'Result Sheet'!DO82)</f>
        <v/>
      </c>
      <c r="O79" s="261" t="str">
        <f>IF('Result Sheet'!AC82="","",'Result Sheet'!AC82)</f>
        <v/>
      </c>
      <c r="P79" s="262" t="str">
        <f>IF('Result Sheet'!AD82="","",'Result Sheet'!AD82)</f>
        <v/>
      </c>
      <c r="Q79" s="261" t="str">
        <f>IF('Result Sheet'!AV82="","",'Result Sheet'!AV82)</f>
        <v/>
      </c>
      <c r="R79" s="262" t="str">
        <f>IF('Result Sheet'!AW82="","",'Result Sheet'!AW82)</f>
        <v/>
      </c>
      <c r="S79" s="261" t="str">
        <f>IF('Result Sheet'!BO82="","",'Result Sheet'!BO82)</f>
        <v/>
      </c>
      <c r="T79" s="262" t="str">
        <f>IF('Result Sheet'!BP82="","",'Result Sheet'!BP82)</f>
        <v/>
      </c>
      <c r="U79" s="261" t="str">
        <f>IF('Result Sheet'!CH82="","",'Result Sheet'!CH82)</f>
        <v/>
      </c>
      <c r="V79" s="262" t="str">
        <f>IF('Result Sheet'!CI82="","",'Result Sheet'!CI82)</f>
        <v/>
      </c>
      <c r="W79" s="263" t="str">
        <f>IF('Result Sheet'!DN82="","",'Result Sheet'!DN82)</f>
        <v/>
      </c>
      <c r="BQ79" s="264" t="str">
        <f>'Result Sheet'!G82</f>
        <v/>
      </c>
      <c r="BR79" s="265" t="str">
        <f t="shared" si="12"/>
        <v/>
      </c>
      <c r="BS79" s="265" t="str">
        <f t="shared" si="13"/>
        <v/>
      </c>
      <c r="BT79" s="265" t="str">
        <f t="shared" si="14"/>
        <v/>
      </c>
      <c r="BU79" s="265" t="str">
        <f t="shared" si="15"/>
        <v/>
      </c>
      <c r="BV79" s="265" t="str">
        <f t="shared" si="16"/>
        <v/>
      </c>
      <c r="BW79" s="265" t="str">
        <f t="shared" si="17"/>
        <v/>
      </c>
      <c r="BX79" s="265" t="str">
        <f t="shared" si="18"/>
        <v/>
      </c>
      <c r="BY79" s="265" t="str">
        <f t="shared" si="19"/>
        <v/>
      </c>
      <c r="BZ79" s="265" t="str">
        <f t="shared" si="20"/>
        <v/>
      </c>
      <c r="CA79" s="265" t="str">
        <f t="shared" si="21"/>
        <v/>
      </c>
      <c r="CB79" s="265" t="str">
        <f t="shared" si="22"/>
        <v/>
      </c>
      <c r="CC79" s="265" t="str">
        <f t="shared" si="23"/>
        <v/>
      </c>
      <c r="CD79" s="266"/>
    </row>
    <row r="80" spans="1:82" ht="15.9" customHeight="1">
      <c r="A80" s="253">
        <f>IF('[1]Statement of Marks'!A83="","",'[1]Statement of Marks'!A83)</f>
        <v>76</v>
      </c>
      <c r="B80" s="254" t="str">
        <f>IF('Result Sheet'!B83="","",'Result Sheet'!B83)</f>
        <v/>
      </c>
      <c r="C80" s="255" t="str">
        <f>IF('Result Sheet'!F83="","",'Result Sheet'!F83)</f>
        <v/>
      </c>
      <c r="D80" s="256" t="str">
        <f>IF('Result Sheet'!E83="","",'Result Sheet'!E83)</f>
        <v/>
      </c>
      <c r="E80" s="257" t="str">
        <f>IF('Result Sheet'!G83="","",'Result Sheet'!G83)</f>
        <v/>
      </c>
      <c r="F80" s="257" t="str">
        <f>IF('Result Sheet'!H83="","",'Result Sheet'!H83)</f>
        <v/>
      </c>
      <c r="G80" s="257" t="str">
        <f>IF('Result Sheet'!I83="","",'Result Sheet'!I83)</f>
        <v/>
      </c>
      <c r="H80" s="258" t="str">
        <f>IF('Result Sheet'!K83="","",'Result Sheet'!K83)</f>
        <v/>
      </c>
      <c r="I80" s="258" t="str">
        <f>IF('Result Sheet'!J83="","",'Result Sheet'!J83)</f>
        <v/>
      </c>
      <c r="J80" s="388" t="str">
        <f>IF('Result Sheet'!DL83="","",'Result Sheet'!DL83)</f>
        <v/>
      </c>
      <c r="K80" s="259" t="str">
        <f>IF('Result Sheet'!DH83="","",'Result Sheet'!DH83)</f>
        <v/>
      </c>
      <c r="L80" s="260" t="str">
        <f>IF('Result Sheet'!DI83="","",'Result Sheet'!DI83)</f>
        <v/>
      </c>
      <c r="M80" s="259" t="str">
        <f>IF('Result Sheet'!DJ83="","",'Result Sheet'!DJ83)</f>
        <v/>
      </c>
      <c r="N80" s="330" t="str">
        <f>IF('Result Sheet'!DO83="","",'Result Sheet'!DO83)</f>
        <v/>
      </c>
      <c r="O80" s="261" t="str">
        <f>IF('Result Sheet'!AC83="","",'Result Sheet'!AC83)</f>
        <v/>
      </c>
      <c r="P80" s="262" t="str">
        <f>IF('Result Sheet'!AD83="","",'Result Sheet'!AD83)</f>
        <v/>
      </c>
      <c r="Q80" s="261" t="str">
        <f>IF('Result Sheet'!AV83="","",'Result Sheet'!AV83)</f>
        <v/>
      </c>
      <c r="R80" s="262" t="str">
        <f>IF('Result Sheet'!AW83="","",'Result Sheet'!AW83)</f>
        <v/>
      </c>
      <c r="S80" s="261" t="str">
        <f>IF('Result Sheet'!BO83="","",'Result Sheet'!BO83)</f>
        <v/>
      </c>
      <c r="T80" s="262" t="str">
        <f>IF('Result Sheet'!BP83="","",'Result Sheet'!BP83)</f>
        <v/>
      </c>
      <c r="U80" s="261" t="str">
        <f>IF('Result Sheet'!CH83="","",'Result Sheet'!CH83)</f>
        <v/>
      </c>
      <c r="V80" s="262" t="str">
        <f>IF('Result Sheet'!CI83="","",'Result Sheet'!CI83)</f>
        <v/>
      </c>
      <c r="W80" s="263" t="str">
        <f>IF('Result Sheet'!DN83="","",'Result Sheet'!DN83)</f>
        <v/>
      </c>
      <c r="BQ80" s="264" t="str">
        <f>'Result Sheet'!G83</f>
        <v/>
      </c>
      <c r="BR80" s="265" t="str">
        <f t="shared" si="12"/>
        <v/>
      </c>
      <c r="BS80" s="265" t="str">
        <f t="shared" si="13"/>
        <v/>
      </c>
      <c r="BT80" s="265" t="str">
        <f t="shared" si="14"/>
        <v/>
      </c>
      <c r="BU80" s="265" t="str">
        <f t="shared" si="15"/>
        <v/>
      </c>
      <c r="BV80" s="265" t="str">
        <f t="shared" si="16"/>
        <v/>
      </c>
      <c r="BW80" s="265" t="str">
        <f t="shared" si="17"/>
        <v/>
      </c>
      <c r="BX80" s="265" t="str">
        <f t="shared" si="18"/>
        <v/>
      </c>
      <c r="BY80" s="265" t="str">
        <f t="shared" si="19"/>
        <v/>
      </c>
      <c r="BZ80" s="265" t="str">
        <f t="shared" si="20"/>
        <v/>
      </c>
      <c r="CA80" s="265" t="str">
        <f t="shared" si="21"/>
        <v/>
      </c>
      <c r="CB80" s="265" t="str">
        <f t="shared" si="22"/>
        <v/>
      </c>
      <c r="CC80" s="265" t="str">
        <f t="shared" si="23"/>
        <v/>
      </c>
      <c r="CD80" s="266"/>
    </row>
    <row r="81" spans="1:82" ht="15.9" customHeight="1">
      <c r="A81" s="253">
        <f>IF('[1]Statement of Marks'!A84="","",'[1]Statement of Marks'!A84)</f>
        <v>77</v>
      </c>
      <c r="B81" s="254" t="str">
        <f>IF('Result Sheet'!B84="","",'Result Sheet'!B84)</f>
        <v/>
      </c>
      <c r="C81" s="255" t="str">
        <f>IF('Result Sheet'!F84="","",'Result Sheet'!F84)</f>
        <v/>
      </c>
      <c r="D81" s="256" t="str">
        <f>IF('Result Sheet'!E84="","",'Result Sheet'!E84)</f>
        <v/>
      </c>
      <c r="E81" s="257" t="str">
        <f>IF('Result Sheet'!G84="","",'Result Sheet'!G84)</f>
        <v/>
      </c>
      <c r="F81" s="257" t="str">
        <f>IF('Result Sheet'!H84="","",'Result Sheet'!H84)</f>
        <v/>
      </c>
      <c r="G81" s="257" t="str">
        <f>IF('Result Sheet'!I84="","",'Result Sheet'!I84)</f>
        <v/>
      </c>
      <c r="H81" s="258" t="str">
        <f>IF('Result Sheet'!K84="","",'Result Sheet'!K84)</f>
        <v/>
      </c>
      <c r="I81" s="258" t="str">
        <f>IF('Result Sheet'!J84="","",'Result Sheet'!J84)</f>
        <v/>
      </c>
      <c r="J81" s="388" t="str">
        <f>IF('Result Sheet'!DL84="","",'Result Sheet'!DL84)</f>
        <v/>
      </c>
      <c r="K81" s="259" t="str">
        <f>IF('Result Sheet'!DH84="","",'Result Sheet'!DH84)</f>
        <v/>
      </c>
      <c r="L81" s="260" t="str">
        <f>IF('Result Sheet'!DI84="","",'Result Sheet'!DI84)</f>
        <v/>
      </c>
      <c r="M81" s="259" t="str">
        <f>IF('Result Sheet'!DJ84="","",'Result Sheet'!DJ84)</f>
        <v/>
      </c>
      <c r="N81" s="330" t="str">
        <f>IF('Result Sheet'!DO84="","",'Result Sheet'!DO84)</f>
        <v/>
      </c>
      <c r="O81" s="261" t="str">
        <f>IF('Result Sheet'!AC84="","",'Result Sheet'!AC84)</f>
        <v/>
      </c>
      <c r="P81" s="262" t="str">
        <f>IF('Result Sheet'!AD84="","",'Result Sheet'!AD84)</f>
        <v/>
      </c>
      <c r="Q81" s="261" t="str">
        <f>IF('Result Sheet'!AV84="","",'Result Sheet'!AV84)</f>
        <v/>
      </c>
      <c r="R81" s="262" t="str">
        <f>IF('Result Sheet'!AW84="","",'Result Sheet'!AW84)</f>
        <v/>
      </c>
      <c r="S81" s="261" t="str">
        <f>IF('Result Sheet'!BO84="","",'Result Sheet'!BO84)</f>
        <v/>
      </c>
      <c r="T81" s="262" t="str">
        <f>IF('Result Sheet'!BP84="","",'Result Sheet'!BP84)</f>
        <v/>
      </c>
      <c r="U81" s="261" t="str">
        <f>IF('Result Sheet'!CH84="","",'Result Sheet'!CH84)</f>
        <v/>
      </c>
      <c r="V81" s="262" t="str">
        <f>IF('Result Sheet'!CI84="","",'Result Sheet'!CI84)</f>
        <v/>
      </c>
      <c r="W81" s="263" t="str">
        <f>IF('Result Sheet'!DN84="","",'Result Sheet'!DN84)</f>
        <v/>
      </c>
      <c r="BQ81" s="264" t="str">
        <f>'Result Sheet'!G84</f>
        <v/>
      </c>
      <c r="BR81" s="265" t="str">
        <f t="shared" si="12"/>
        <v/>
      </c>
      <c r="BS81" s="265" t="str">
        <f t="shared" si="13"/>
        <v/>
      </c>
      <c r="BT81" s="265" t="str">
        <f t="shared" si="14"/>
        <v/>
      </c>
      <c r="BU81" s="265" t="str">
        <f t="shared" si="15"/>
        <v/>
      </c>
      <c r="BV81" s="265" t="str">
        <f t="shared" si="16"/>
        <v/>
      </c>
      <c r="BW81" s="265" t="str">
        <f t="shared" si="17"/>
        <v/>
      </c>
      <c r="BX81" s="265" t="str">
        <f t="shared" si="18"/>
        <v/>
      </c>
      <c r="BY81" s="265" t="str">
        <f t="shared" si="19"/>
        <v/>
      </c>
      <c r="BZ81" s="265" t="str">
        <f t="shared" si="20"/>
        <v/>
      </c>
      <c r="CA81" s="265" t="str">
        <f t="shared" si="21"/>
        <v/>
      </c>
      <c r="CB81" s="265" t="str">
        <f t="shared" si="22"/>
        <v/>
      </c>
      <c r="CC81" s="265" t="str">
        <f t="shared" si="23"/>
        <v/>
      </c>
      <c r="CD81" s="266"/>
    </row>
    <row r="82" spans="1:82" ht="15.9" customHeight="1">
      <c r="A82" s="253">
        <f>IF('[1]Statement of Marks'!A85="","",'[1]Statement of Marks'!A85)</f>
        <v>78</v>
      </c>
      <c r="B82" s="254" t="str">
        <f>IF('Result Sheet'!B85="","",'Result Sheet'!B85)</f>
        <v/>
      </c>
      <c r="C82" s="255" t="str">
        <f>IF('Result Sheet'!F85="","",'Result Sheet'!F85)</f>
        <v/>
      </c>
      <c r="D82" s="256" t="str">
        <f>IF('Result Sheet'!E85="","",'Result Sheet'!E85)</f>
        <v/>
      </c>
      <c r="E82" s="257" t="str">
        <f>IF('Result Sheet'!G85="","",'Result Sheet'!G85)</f>
        <v/>
      </c>
      <c r="F82" s="257" t="str">
        <f>IF('Result Sheet'!H85="","",'Result Sheet'!H85)</f>
        <v/>
      </c>
      <c r="G82" s="257" t="str">
        <f>IF('Result Sheet'!I85="","",'Result Sheet'!I85)</f>
        <v/>
      </c>
      <c r="H82" s="258" t="str">
        <f>IF('Result Sheet'!K85="","",'Result Sheet'!K85)</f>
        <v/>
      </c>
      <c r="I82" s="258" t="str">
        <f>IF('Result Sheet'!J85="","",'Result Sheet'!J85)</f>
        <v/>
      </c>
      <c r="J82" s="388" t="str">
        <f>IF('Result Sheet'!DL85="","",'Result Sheet'!DL85)</f>
        <v/>
      </c>
      <c r="K82" s="259" t="str">
        <f>IF('Result Sheet'!DH85="","",'Result Sheet'!DH85)</f>
        <v/>
      </c>
      <c r="L82" s="260" t="str">
        <f>IF('Result Sheet'!DI85="","",'Result Sheet'!DI85)</f>
        <v/>
      </c>
      <c r="M82" s="259" t="str">
        <f>IF('Result Sheet'!DJ85="","",'Result Sheet'!DJ85)</f>
        <v/>
      </c>
      <c r="N82" s="330" t="str">
        <f>IF('Result Sheet'!DO85="","",'Result Sheet'!DO85)</f>
        <v/>
      </c>
      <c r="O82" s="261" t="str">
        <f>IF('Result Sheet'!AC85="","",'Result Sheet'!AC85)</f>
        <v/>
      </c>
      <c r="P82" s="262" t="str">
        <f>IF('Result Sheet'!AD85="","",'Result Sheet'!AD85)</f>
        <v/>
      </c>
      <c r="Q82" s="261" t="str">
        <f>IF('Result Sheet'!AV85="","",'Result Sheet'!AV85)</f>
        <v/>
      </c>
      <c r="R82" s="262" t="str">
        <f>IF('Result Sheet'!AW85="","",'Result Sheet'!AW85)</f>
        <v/>
      </c>
      <c r="S82" s="261" t="str">
        <f>IF('Result Sheet'!BO85="","",'Result Sheet'!BO85)</f>
        <v/>
      </c>
      <c r="T82" s="262" t="str">
        <f>IF('Result Sheet'!BP85="","",'Result Sheet'!BP85)</f>
        <v/>
      </c>
      <c r="U82" s="261" t="str">
        <f>IF('Result Sheet'!CH85="","",'Result Sheet'!CH85)</f>
        <v/>
      </c>
      <c r="V82" s="262" t="str">
        <f>IF('Result Sheet'!CI85="","",'Result Sheet'!CI85)</f>
        <v/>
      </c>
      <c r="W82" s="263" t="str">
        <f>IF('Result Sheet'!DN85="","",'Result Sheet'!DN85)</f>
        <v/>
      </c>
      <c r="BQ82" s="264" t="str">
        <f>'Result Sheet'!G85</f>
        <v/>
      </c>
      <c r="BR82" s="265" t="str">
        <f t="shared" si="12"/>
        <v/>
      </c>
      <c r="BS82" s="265" t="str">
        <f t="shared" si="13"/>
        <v/>
      </c>
      <c r="BT82" s="265" t="str">
        <f t="shared" si="14"/>
        <v/>
      </c>
      <c r="BU82" s="265" t="str">
        <f t="shared" si="15"/>
        <v/>
      </c>
      <c r="BV82" s="265" t="str">
        <f t="shared" si="16"/>
        <v/>
      </c>
      <c r="BW82" s="265" t="str">
        <f t="shared" si="17"/>
        <v/>
      </c>
      <c r="BX82" s="265" t="str">
        <f t="shared" si="18"/>
        <v/>
      </c>
      <c r="BY82" s="265" t="str">
        <f t="shared" si="19"/>
        <v/>
      </c>
      <c r="BZ82" s="265" t="str">
        <f t="shared" si="20"/>
        <v/>
      </c>
      <c r="CA82" s="265" t="str">
        <f t="shared" si="21"/>
        <v/>
      </c>
      <c r="CB82" s="265" t="str">
        <f t="shared" si="22"/>
        <v/>
      </c>
      <c r="CC82" s="265" t="str">
        <f t="shared" si="23"/>
        <v/>
      </c>
      <c r="CD82" s="266"/>
    </row>
    <row r="83" spans="1:82" ht="15.9" customHeight="1">
      <c r="A83" s="253">
        <f>IF('[1]Statement of Marks'!A86="","",'[1]Statement of Marks'!A86)</f>
        <v>79</v>
      </c>
      <c r="B83" s="254" t="str">
        <f>IF('Result Sheet'!B86="","",'Result Sheet'!B86)</f>
        <v/>
      </c>
      <c r="C83" s="255" t="str">
        <f>IF('Result Sheet'!F86="","",'Result Sheet'!F86)</f>
        <v/>
      </c>
      <c r="D83" s="256" t="str">
        <f>IF('Result Sheet'!E86="","",'Result Sheet'!E86)</f>
        <v/>
      </c>
      <c r="E83" s="257" t="str">
        <f>IF('Result Sheet'!G86="","",'Result Sheet'!G86)</f>
        <v/>
      </c>
      <c r="F83" s="257" t="str">
        <f>IF('Result Sheet'!H86="","",'Result Sheet'!H86)</f>
        <v/>
      </c>
      <c r="G83" s="257" t="str">
        <f>IF('Result Sheet'!I86="","",'Result Sheet'!I86)</f>
        <v/>
      </c>
      <c r="H83" s="258" t="str">
        <f>IF('Result Sheet'!K86="","",'Result Sheet'!K86)</f>
        <v/>
      </c>
      <c r="I83" s="258" t="str">
        <f>IF('Result Sheet'!J86="","",'Result Sheet'!J86)</f>
        <v/>
      </c>
      <c r="J83" s="388" t="str">
        <f>IF('Result Sheet'!DL86="","",'Result Sheet'!DL86)</f>
        <v/>
      </c>
      <c r="K83" s="259" t="str">
        <f>IF('Result Sheet'!DH86="","",'Result Sheet'!DH86)</f>
        <v/>
      </c>
      <c r="L83" s="260" t="str">
        <f>IF('Result Sheet'!DI86="","",'Result Sheet'!DI86)</f>
        <v/>
      </c>
      <c r="M83" s="259" t="str">
        <f>IF('Result Sheet'!DJ86="","",'Result Sheet'!DJ86)</f>
        <v/>
      </c>
      <c r="N83" s="330" t="str">
        <f>IF('Result Sheet'!DO86="","",'Result Sheet'!DO86)</f>
        <v/>
      </c>
      <c r="O83" s="261" t="str">
        <f>IF('Result Sheet'!AC86="","",'Result Sheet'!AC86)</f>
        <v/>
      </c>
      <c r="P83" s="262" t="str">
        <f>IF('Result Sheet'!AD86="","",'Result Sheet'!AD86)</f>
        <v/>
      </c>
      <c r="Q83" s="261" t="str">
        <f>IF('Result Sheet'!AV86="","",'Result Sheet'!AV86)</f>
        <v/>
      </c>
      <c r="R83" s="262" t="str">
        <f>IF('Result Sheet'!AW86="","",'Result Sheet'!AW86)</f>
        <v/>
      </c>
      <c r="S83" s="261" t="str">
        <f>IF('Result Sheet'!BO86="","",'Result Sheet'!BO86)</f>
        <v/>
      </c>
      <c r="T83" s="262" t="str">
        <f>IF('Result Sheet'!BP86="","",'Result Sheet'!BP86)</f>
        <v/>
      </c>
      <c r="U83" s="261" t="str">
        <f>IF('Result Sheet'!CH86="","",'Result Sheet'!CH86)</f>
        <v/>
      </c>
      <c r="V83" s="262" t="str">
        <f>IF('Result Sheet'!CI86="","",'Result Sheet'!CI86)</f>
        <v/>
      </c>
      <c r="W83" s="263" t="str">
        <f>IF('Result Sheet'!DN86="","",'Result Sheet'!DN86)</f>
        <v/>
      </c>
      <c r="BQ83" s="264" t="str">
        <f>'Result Sheet'!G86</f>
        <v/>
      </c>
      <c r="BR83" s="265" t="str">
        <f t="shared" si="12"/>
        <v/>
      </c>
      <c r="BS83" s="265" t="str">
        <f t="shared" si="13"/>
        <v/>
      </c>
      <c r="BT83" s="265" t="str">
        <f t="shared" si="14"/>
        <v/>
      </c>
      <c r="BU83" s="265" t="str">
        <f t="shared" si="15"/>
        <v/>
      </c>
      <c r="BV83" s="265" t="str">
        <f t="shared" si="16"/>
        <v/>
      </c>
      <c r="BW83" s="265" t="str">
        <f t="shared" si="17"/>
        <v/>
      </c>
      <c r="BX83" s="265" t="str">
        <f t="shared" si="18"/>
        <v/>
      </c>
      <c r="BY83" s="265" t="str">
        <f t="shared" si="19"/>
        <v/>
      </c>
      <c r="BZ83" s="265" t="str">
        <f t="shared" si="20"/>
        <v/>
      </c>
      <c r="CA83" s="265" t="str">
        <f t="shared" si="21"/>
        <v/>
      </c>
      <c r="CB83" s="265" t="str">
        <f t="shared" si="22"/>
        <v/>
      </c>
      <c r="CC83" s="265" t="str">
        <f t="shared" si="23"/>
        <v/>
      </c>
      <c r="CD83" s="266"/>
    </row>
    <row r="84" spans="1:82" ht="15.9" customHeight="1">
      <c r="A84" s="253">
        <f>IF('[1]Statement of Marks'!A87="","",'[1]Statement of Marks'!A87)</f>
        <v>80</v>
      </c>
      <c r="B84" s="254" t="str">
        <f>IF('Result Sheet'!B87="","",'Result Sheet'!B87)</f>
        <v/>
      </c>
      <c r="C84" s="255" t="str">
        <f>IF('Result Sheet'!F87="","",'Result Sheet'!F87)</f>
        <v/>
      </c>
      <c r="D84" s="256" t="str">
        <f>IF('Result Sheet'!E87="","",'Result Sheet'!E87)</f>
        <v/>
      </c>
      <c r="E84" s="257" t="str">
        <f>IF('Result Sheet'!G87="","",'Result Sheet'!G87)</f>
        <v/>
      </c>
      <c r="F84" s="257" t="str">
        <f>IF('Result Sheet'!H87="","",'Result Sheet'!H87)</f>
        <v/>
      </c>
      <c r="G84" s="257" t="str">
        <f>IF('Result Sheet'!I87="","",'Result Sheet'!I87)</f>
        <v/>
      </c>
      <c r="H84" s="258" t="str">
        <f>IF('Result Sheet'!K87="","",'Result Sheet'!K87)</f>
        <v/>
      </c>
      <c r="I84" s="258" t="str">
        <f>IF('Result Sheet'!J87="","",'Result Sheet'!J87)</f>
        <v/>
      </c>
      <c r="J84" s="388" t="str">
        <f>IF('Result Sheet'!DL87="","",'Result Sheet'!DL87)</f>
        <v/>
      </c>
      <c r="K84" s="259" t="str">
        <f>IF('Result Sheet'!DH87="","",'Result Sheet'!DH87)</f>
        <v/>
      </c>
      <c r="L84" s="260" t="str">
        <f>IF('Result Sheet'!DI87="","",'Result Sheet'!DI87)</f>
        <v/>
      </c>
      <c r="M84" s="259" t="str">
        <f>IF('Result Sheet'!DJ87="","",'Result Sheet'!DJ87)</f>
        <v/>
      </c>
      <c r="N84" s="330" t="str">
        <f>IF('Result Sheet'!DO87="","",'Result Sheet'!DO87)</f>
        <v/>
      </c>
      <c r="O84" s="261" t="str">
        <f>IF('Result Sheet'!AC87="","",'Result Sheet'!AC87)</f>
        <v/>
      </c>
      <c r="P84" s="262" t="str">
        <f>IF('Result Sheet'!AD87="","",'Result Sheet'!AD87)</f>
        <v/>
      </c>
      <c r="Q84" s="261" t="str">
        <f>IF('Result Sheet'!AV87="","",'Result Sheet'!AV87)</f>
        <v/>
      </c>
      <c r="R84" s="262" t="str">
        <f>IF('Result Sheet'!AW87="","",'Result Sheet'!AW87)</f>
        <v/>
      </c>
      <c r="S84" s="261" t="str">
        <f>IF('Result Sheet'!BO87="","",'Result Sheet'!BO87)</f>
        <v/>
      </c>
      <c r="T84" s="262" t="str">
        <f>IF('Result Sheet'!BP87="","",'Result Sheet'!BP87)</f>
        <v/>
      </c>
      <c r="U84" s="261" t="str">
        <f>IF('Result Sheet'!CH87="","",'Result Sheet'!CH87)</f>
        <v/>
      </c>
      <c r="V84" s="262" t="str">
        <f>IF('Result Sheet'!CI87="","",'Result Sheet'!CI87)</f>
        <v/>
      </c>
      <c r="W84" s="263" t="str">
        <f>IF('Result Sheet'!DN87="","",'Result Sheet'!DN87)</f>
        <v/>
      </c>
      <c r="BQ84" s="264" t="str">
        <f>'Result Sheet'!G87</f>
        <v/>
      </c>
      <c r="BR84" s="265" t="str">
        <f t="shared" si="12"/>
        <v/>
      </c>
      <c r="BS84" s="265" t="str">
        <f t="shared" si="13"/>
        <v/>
      </c>
      <c r="BT84" s="265" t="str">
        <f t="shared" si="14"/>
        <v/>
      </c>
      <c r="BU84" s="265" t="str">
        <f t="shared" si="15"/>
        <v/>
      </c>
      <c r="BV84" s="265" t="str">
        <f t="shared" si="16"/>
        <v/>
      </c>
      <c r="BW84" s="265" t="str">
        <f t="shared" si="17"/>
        <v/>
      </c>
      <c r="BX84" s="265" t="str">
        <f t="shared" si="18"/>
        <v/>
      </c>
      <c r="BY84" s="265" t="str">
        <f t="shared" si="19"/>
        <v/>
      </c>
      <c r="BZ84" s="265" t="str">
        <f t="shared" si="20"/>
        <v/>
      </c>
      <c r="CA84" s="265" t="str">
        <f t="shared" si="21"/>
        <v/>
      </c>
      <c r="CB84" s="265" t="str">
        <f t="shared" si="22"/>
        <v/>
      </c>
      <c r="CC84" s="265" t="str">
        <f t="shared" si="23"/>
        <v/>
      </c>
      <c r="CD84" s="266"/>
    </row>
    <row r="85" spans="1:82" ht="15.9" customHeight="1">
      <c r="A85" s="253">
        <f>IF('[1]Statement of Marks'!A88="","",'[1]Statement of Marks'!A88)</f>
        <v>81</v>
      </c>
      <c r="B85" s="254" t="str">
        <f>IF('Result Sheet'!B88="","",'Result Sheet'!B88)</f>
        <v/>
      </c>
      <c r="C85" s="255" t="str">
        <f>IF('Result Sheet'!F88="","",'Result Sheet'!F88)</f>
        <v/>
      </c>
      <c r="D85" s="256" t="str">
        <f>IF('Result Sheet'!E88="","",'Result Sheet'!E88)</f>
        <v/>
      </c>
      <c r="E85" s="257" t="str">
        <f>IF('Result Sheet'!G88="","",'Result Sheet'!G88)</f>
        <v/>
      </c>
      <c r="F85" s="257" t="str">
        <f>IF('Result Sheet'!H88="","",'Result Sheet'!H88)</f>
        <v/>
      </c>
      <c r="G85" s="257" t="str">
        <f>IF('Result Sheet'!I88="","",'Result Sheet'!I88)</f>
        <v/>
      </c>
      <c r="H85" s="258" t="str">
        <f>IF('Result Sheet'!K88="","",'Result Sheet'!K88)</f>
        <v/>
      </c>
      <c r="I85" s="258" t="str">
        <f>IF('Result Sheet'!J88="","",'Result Sheet'!J88)</f>
        <v/>
      </c>
      <c r="J85" s="388" t="str">
        <f>IF('Result Sheet'!DL88="","",'Result Sheet'!DL88)</f>
        <v/>
      </c>
      <c r="K85" s="259" t="str">
        <f>IF('Result Sheet'!DH88="","",'Result Sheet'!DH88)</f>
        <v/>
      </c>
      <c r="L85" s="260" t="str">
        <f>IF('Result Sheet'!DI88="","",'Result Sheet'!DI88)</f>
        <v/>
      </c>
      <c r="M85" s="259" t="str">
        <f>IF('Result Sheet'!DJ88="","",'Result Sheet'!DJ88)</f>
        <v/>
      </c>
      <c r="N85" s="330" t="str">
        <f>IF('Result Sheet'!DO88="","",'Result Sheet'!DO88)</f>
        <v/>
      </c>
      <c r="O85" s="261" t="str">
        <f>IF('Result Sheet'!AC88="","",'Result Sheet'!AC88)</f>
        <v/>
      </c>
      <c r="P85" s="262" t="str">
        <f>IF('Result Sheet'!AD88="","",'Result Sheet'!AD88)</f>
        <v/>
      </c>
      <c r="Q85" s="261" t="str">
        <f>IF('Result Sheet'!AV88="","",'Result Sheet'!AV88)</f>
        <v/>
      </c>
      <c r="R85" s="262" t="str">
        <f>IF('Result Sheet'!AW88="","",'Result Sheet'!AW88)</f>
        <v/>
      </c>
      <c r="S85" s="261" t="str">
        <f>IF('Result Sheet'!BO88="","",'Result Sheet'!BO88)</f>
        <v/>
      </c>
      <c r="T85" s="262" t="str">
        <f>IF('Result Sheet'!BP88="","",'Result Sheet'!BP88)</f>
        <v/>
      </c>
      <c r="U85" s="261" t="str">
        <f>IF('Result Sheet'!CH88="","",'Result Sheet'!CH88)</f>
        <v/>
      </c>
      <c r="V85" s="262" t="str">
        <f>IF('Result Sheet'!CI88="","",'Result Sheet'!CI88)</f>
        <v/>
      </c>
      <c r="W85" s="263" t="str">
        <f>IF('Result Sheet'!DN88="","",'Result Sheet'!DN88)</f>
        <v/>
      </c>
      <c r="BQ85" s="264" t="str">
        <f>'Result Sheet'!G88</f>
        <v/>
      </c>
      <c r="BR85" s="265" t="str">
        <f t="shared" si="12"/>
        <v/>
      </c>
      <c r="BS85" s="265" t="str">
        <f t="shared" si="13"/>
        <v/>
      </c>
      <c r="BT85" s="265" t="str">
        <f t="shared" si="14"/>
        <v/>
      </c>
      <c r="BU85" s="265" t="str">
        <f t="shared" si="15"/>
        <v/>
      </c>
      <c r="BV85" s="265" t="str">
        <f t="shared" si="16"/>
        <v/>
      </c>
      <c r="BW85" s="265" t="str">
        <f t="shared" si="17"/>
        <v/>
      </c>
      <c r="BX85" s="265" t="str">
        <f t="shared" si="18"/>
        <v/>
      </c>
      <c r="BY85" s="265" t="str">
        <f t="shared" si="19"/>
        <v/>
      </c>
      <c r="BZ85" s="265" t="str">
        <f t="shared" si="20"/>
        <v/>
      </c>
      <c r="CA85" s="265" t="str">
        <f t="shared" si="21"/>
        <v/>
      </c>
      <c r="CB85" s="265" t="str">
        <f t="shared" si="22"/>
        <v/>
      </c>
      <c r="CC85" s="265" t="str">
        <f t="shared" si="23"/>
        <v/>
      </c>
      <c r="CD85" s="266"/>
    </row>
    <row r="86" spans="1:82" ht="15.9" customHeight="1">
      <c r="A86" s="253">
        <f>IF('[1]Statement of Marks'!A89="","",'[1]Statement of Marks'!A89)</f>
        <v>82</v>
      </c>
      <c r="B86" s="254" t="str">
        <f>IF('Result Sheet'!B89="","",'Result Sheet'!B89)</f>
        <v/>
      </c>
      <c r="C86" s="255" t="str">
        <f>IF('Result Sheet'!F89="","",'Result Sheet'!F89)</f>
        <v/>
      </c>
      <c r="D86" s="256" t="str">
        <f>IF('Result Sheet'!E89="","",'Result Sheet'!E89)</f>
        <v/>
      </c>
      <c r="E86" s="257" t="str">
        <f>IF('Result Sheet'!G89="","",'Result Sheet'!G89)</f>
        <v/>
      </c>
      <c r="F86" s="257" t="str">
        <f>IF('Result Sheet'!H89="","",'Result Sheet'!H89)</f>
        <v/>
      </c>
      <c r="G86" s="257" t="str">
        <f>IF('Result Sheet'!I89="","",'Result Sheet'!I89)</f>
        <v/>
      </c>
      <c r="H86" s="258" t="str">
        <f>IF('Result Sheet'!K89="","",'Result Sheet'!K89)</f>
        <v/>
      </c>
      <c r="I86" s="258" t="str">
        <f>IF('Result Sheet'!J89="","",'Result Sheet'!J89)</f>
        <v/>
      </c>
      <c r="J86" s="388" t="str">
        <f>IF('Result Sheet'!DL89="","",'Result Sheet'!DL89)</f>
        <v/>
      </c>
      <c r="K86" s="259" t="str">
        <f>IF('Result Sheet'!DH89="","",'Result Sheet'!DH89)</f>
        <v/>
      </c>
      <c r="L86" s="260" t="str">
        <f>IF('Result Sheet'!DI89="","",'Result Sheet'!DI89)</f>
        <v/>
      </c>
      <c r="M86" s="259" t="str">
        <f>IF('Result Sheet'!DJ89="","",'Result Sheet'!DJ89)</f>
        <v/>
      </c>
      <c r="N86" s="330" t="str">
        <f>IF('Result Sheet'!DO89="","",'Result Sheet'!DO89)</f>
        <v/>
      </c>
      <c r="O86" s="261" t="str">
        <f>IF('Result Sheet'!AC89="","",'Result Sheet'!AC89)</f>
        <v/>
      </c>
      <c r="P86" s="262" t="str">
        <f>IF('Result Sheet'!AD89="","",'Result Sheet'!AD89)</f>
        <v/>
      </c>
      <c r="Q86" s="261" t="str">
        <f>IF('Result Sheet'!AV89="","",'Result Sheet'!AV89)</f>
        <v/>
      </c>
      <c r="R86" s="262" t="str">
        <f>IF('Result Sheet'!AW89="","",'Result Sheet'!AW89)</f>
        <v/>
      </c>
      <c r="S86" s="261" t="str">
        <f>IF('Result Sheet'!BO89="","",'Result Sheet'!BO89)</f>
        <v/>
      </c>
      <c r="T86" s="262" t="str">
        <f>IF('Result Sheet'!BP89="","",'Result Sheet'!BP89)</f>
        <v/>
      </c>
      <c r="U86" s="261" t="str">
        <f>IF('Result Sheet'!CH89="","",'Result Sheet'!CH89)</f>
        <v/>
      </c>
      <c r="V86" s="262" t="str">
        <f>IF('Result Sheet'!CI89="","",'Result Sheet'!CI89)</f>
        <v/>
      </c>
      <c r="W86" s="263" t="str">
        <f>IF('Result Sheet'!DN89="","",'Result Sheet'!DN89)</f>
        <v/>
      </c>
      <c r="BQ86" s="264" t="str">
        <f>'Result Sheet'!G89</f>
        <v/>
      </c>
      <c r="BR86" s="265" t="str">
        <f t="shared" si="12"/>
        <v/>
      </c>
      <c r="BS86" s="265" t="str">
        <f t="shared" si="13"/>
        <v/>
      </c>
      <c r="BT86" s="265" t="str">
        <f t="shared" si="14"/>
        <v/>
      </c>
      <c r="BU86" s="265" t="str">
        <f t="shared" si="15"/>
        <v/>
      </c>
      <c r="BV86" s="265" t="str">
        <f t="shared" si="16"/>
        <v/>
      </c>
      <c r="BW86" s="265" t="str">
        <f t="shared" si="17"/>
        <v/>
      </c>
      <c r="BX86" s="265" t="str">
        <f t="shared" si="18"/>
        <v/>
      </c>
      <c r="BY86" s="265" t="str">
        <f t="shared" si="19"/>
        <v/>
      </c>
      <c r="BZ86" s="265" t="str">
        <f t="shared" si="20"/>
        <v/>
      </c>
      <c r="CA86" s="265" t="str">
        <f t="shared" si="21"/>
        <v/>
      </c>
      <c r="CB86" s="265" t="str">
        <f t="shared" si="22"/>
        <v/>
      </c>
      <c r="CC86" s="265" t="str">
        <f t="shared" si="23"/>
        <v/>
      </c>
      <c r="CD86" s="266"/>
    </row>
    <row r="87" spans="1:82" ht="15.9" customHeight="1">
      <c r="A87" s="253">
        <f>IF('[1]Statement of Marks'!A90="","",'[1]Statement of Marks'!A90)</f>
        <v>83</v>
      </c>
      <c r="B87" s="254" t="str">
        <f>IF('Result Sheet'!B90="","",'Result Sheet'!B90)</f>
        <v/>
      </c>
      <c r="C87" s="255" t="str">
        <f>IF('Result Sheet'!F90="","",'Result Sheet'!F90)</f>
        <v/>
      </c>
      <c r="D87" s="256" t="str">
        <f>IF('Result Sheet'!E90="","",'Result Sheet'!E90)</f>
        <v/>
      </c>
      <c r="E87" s="257" t="str">
        <f>IF('Result Sheet'!G90="","",'Result Sheet'!G90)</f>
        <v/>
      </c>
      <c r="F87" s="257" t="str">
        <f>IF('Result Sheet'!H90="","",'Result Sheet'!H90)</f>
        <v/>
      </c>
      <c r="G87" s="257" t="str">
        <f>IF('Result Sheet'!I90="","",'Result Sheet'!I90)</f>
        <v/>
      </c>
      <c r="H87" s="258" t="str">
        <f>IF('Result Sheet'!K90="","",'Result Sheet'!K90)</f>
        <v/>
      </c>
      <c r="I87" s="258" t="str">
        <f>IF('Result Sheet'!J90="","",'Result Sheet'!J90)</f>
        <v/>
      </c>
      <c r="J87" s="388" t="str">
        <f>IF('Result Sheet'!DL90="","",'Result Sheet'!DL90)</f>
        <v/>
      </c>
      <c r="K87" s="259" t="str">
        <f>IF('Result Sheet'!DH90="","",'Result Sheet'!DH90)</f>
        <v/>
      </c>
      <c r="L87" s="260" t="str">
        <f>IF('Result Sheet'!DI90="","",'Result Sheet'!DI90)</f>
        <v/>
      </c>
      <c r="M87" s="259" t="str">
        <f>IF('Result Sheet'!DJ90="","",'Result Sheet'!DJ90)</f>
        <v/>
      </c>
      <c r="N87" s="330" t="str">
        <f>IF('Result Sheet'!DO90="","",'Result Sheet'!DO90)</f>
        <v/>
      </c>
      <c r="O87" s="261" t="str">
        <f>IF('Result Sheet'!AC90="","",'Result Sheet'!AC90)</f>
        <v/>
      </c>
      <c r="P87" s="262" t="str">
        <f>IF('Result Sheet'!AD90="","",'Result Sheet'!AD90)</f>
        <v/>
      </c>
      <c r="Q87" s="261" t="str">
        <f>IF('Result Sheet'!AV90="","",'Result Sheet'!AV90)</f>
        <v/>
      </c>
      <c r="R87" s="262" t="str">
        <f>IF('Result Sheet'!AW90="","",'Result Sheet'!AW90)</f>
        <v/>
      </c>
      <c r="S87" s="261" t="str">
        <f>IF('Result Sheet'!BO90="","",'Result Sheet'!BO90)</f>
        <v/>
      </c>
      <c r="T87" s="262" t="str">
        <f>IF('Result Sheet'!BP90="","",'Result Sheet'!BP90)</f>
        <v/>
      </c>
      <c r="U87" s="261" t="str">
        <f>IF('Result Sheet'!CH90="","",'Result Sheet'!CH90)</f>
        <v/>
      </c>
      <c r="V87" s="262" t="str">
        <f>IF('Result Sheet'!CI90="","",'Result Sheet'!CI90)</f>
        <v/>
      </c>
      <c r="W87" s="263" t="str">
        <f>IF('Result Sheet'!DN90="","",'Result Sheet'!DN90)</f>
        <v/>
      </c>
      <c r="BQ87" s="264" t="str">
        <f>'Result Sheet'!G90</f>
        <v/>
      </c>
      <c r="BR87" s="265" t="str">
        <f t="shared" si="12"/>
        <v/>
      </c>
      <c r="BS87" s="265" t="str">
        <f t="shared" si="13"/>
        <v/>
      </c>
      <c r="BT87" s="265" t="str">
        <f t="shared" si="14"/>
        <v/>
      </c>
      <c r="BU87" s="265" t="str">
        <f t="shared" si="15"/>
        <v/>
      </c>
      <c r="BV87" s="265" t="str">
        <f t="shared" si="16"/>
        <v/>
      </c>
      <c r="BW87" s="265" t="str">
        <f t="shared" si="17"/>
        <v/>
      </c>
      <c r="BX87" s="265" t="str">
        <f t="shared" si="18"/>
        <v/>
      </c>
      <c r="BY87" s="265" t="str">
        <f t="shared" si="19"/>
        <v/>
      </c>
      <c r="BZ87" s="265" t="str">
        <f t="shared" si="20"/>
        <v/>
      </c>
      <c r="CA87" s="265" t="str">
        <f t="shared" si="21"/>
        <v/>
      </c>
      <c r="CB87" s="265" t="str">
        <f t="shared" si="22"/>
        <v/>
      </c>
      <c r="CC87" s="265" t="str">
        <f t="shared" si="23"/>
        <v/>
      </c>
      <c r="CD87" s="266"/>
    </row>
    <row r="88" spans="1:82" ht="15.9" customHeight="1">
      <c r="A88" s="253">
        <f>IF('[1]Statement of Marks'!A91="","",'[1]Statement of Marks'!A91)</f>
        <v>84</v>
      </c>
      <c r="B88" s="254" t="str">
        <f>IF('Result Sheet'!B91="","",'Result Sheet'!B91)</f>
        <v/>
      </c>
      <c r="C88" s="255" t="str">
        <f>IF('Result Sheet'!F91="","",'Result Sheet'!F91)</f>
        <v/>
      </c>
      <c r="D88" s="256" t="str">
        <f>IF('Result Sheet'!E91="","",'Result Sheet'!E91)</f>
        <v/>
      </c>
      <c r="E88" s="257" t="str">
        <f>IF('Result Sheet'!G91="","",'Result Sheet'!G91)</f>
        <v/>
      </c>
      <c r="F88" s="257" t="str">
        <f>IF('Result Sheet'!H91="","",'Result Sheet'!H91)</f>
        <v/>
      </c>
      <c r="G88" s="257" t="str">
        <f>IF('Result Sheet'!I91="","",'Result Sheet'!I91)</f>
        <v/>
      </c>
      <c r="H88" s="258" t="str">
        <f>IF('Result Sheet'!K91="","",'Result Sheet'!K91)</f>
        <v/>
      </c>
      <c r="I88" s="258" t="str">
        <f>IF('Result Sheet'!J91="","",'Result Sheet'!J91)</f>
        <v/>
      </c>
      <c r="J88" s="388" t="str">
        <f>IF('Result Sheet'!DL91="","",'Result Sheet'!DL91)</f>
        <v/>
      </c>
      <c r="K88" s="259" t="str">
        <f>IF('Result Sheet'!DH91="","",'Result Sheet'!DH91)</f>
        <v/>
      </c>
      <c r="L88" s="260" t="str">
        <f>IF('Result Sheet'!DI91="","",'Result Sheet'!DI91)</f>
        <v/>
      </c>
      <c r="M88" s="259" t="str">
        <f>IF('Result Sheet'!DJ91="","",'Result Sheet'!DJ91)</f>
        <v/>
      </c>
      <c r="N88" s="330" t="str">
        <f>IF('Result Sheet'!DO91="","",'Result Sheet'!DO91)</f>
        <v/>
      </c>
      <c r="O88" s="261" t="str">
        <f>IF('Result Sheet'!AC91="","",'Result Sheet'!AC91)</f>
        <v/>
      </c>
      <c r="P88" s="262" t="str">
        <f>IF('Result Sheet'!AD91="","",'Result Sheet'!AD91)</f>
        <v/>
      </c>
      <c r="Q88" s="261" t="str">
        <f>IF('Result Sheet'!AV91="","",'Result Sheet'!AV91)</f>
        <v/>
      </c>
      <c r="R88" s="262" t="str">
        <f>IF('Result Sheet'!AW91="","",'Result Sheet'!AW91)</f>
        <v/>
      </c>
      <c r="S88" s="261" t="str">
        <f>IF('Result Sheet'!BO91="","",'Result Sheet'!BO91)</f>
        <v/>
      </c>
      <c r="T88" s="262" t="str">
        <f>IF('Result Sheet'!BP91="","",'Result Sheet'!BP91)</f>
        <v/>
      </c>
      <c r="U88" s="261" t="str">
        <f>IF('Result Sheet'!CH91="","",'Result Sheet'!CH91)</f>
        <v/>
      </c>
      <c r="V88" s="262" t="str">
        <f>IF('Result Sheet'!CI91="","",'Result Sheet'!CI91)</f>
        <v/>
      </c>
      <c r="W88" s="263" t="str">
        <f>IF('Result Sheet'!DN91="","",'Result Sheet'!DN91)</f>
        <v/>
      </c>
      <c r="BQ88" s="264" t="str">
        <f>'Result Sheet'!G91</f>
        <v/>
      </c>
      <c r="BR88" s="265" t="str">
        <f t="shared" si="12"/>
        <v/>
      </c>
      <c r="BS88" s="265" t="str">
        <f t="shared" si="13"/>
        <v/>
      </c>
      <c r="BT88" s="265" t="str">
        <f t="shared" si="14"/>
        <v/>
      </c>
      <c r="BU88" s="265" t="str">
        <f t="shared" si="15"/>
        <v/>
      </c>
      <c r="BV88" s="265" t="str">
        <f t="shared" si="16"/>
        <v/>
      </c>
      <c r="BW88" s="265" t="str">
        <f t="shared" si="17"/>
        <v/>
      </c>
      <c r="BX88" s="265" t="str">
        <f t="shared" si="18"/>
        <v/>
      </c>
      <c r="BY88" s="265" t="str">
        <f t="shared" si="19"/>
        <v/>
      </c>
      <c r="BZ88" s="265" t="str">
        <f t="shared" si="20"/>
        <v/>
      </c>
      <c r="CA88" s="265" t="str">
        <f t="shared" si="21"/>
        <v/>
      </c>
      <c r="CB88" s="265" t="str">
        <f t="shared" si="22"/>
        <v/>
      </c>
      <c r="CC88" s="265" t="str">
        <f t="shared" si="23"/>
        <v/>
      </c>
      <c r="CD88" s="266"/>
    </row>
    <row r="89" spans="1:82" ht="15.9" customHeight="1">
      <c r="A89" s="253">
        <f>IF('[1]Statement of Marks'!A92="","",'[1]Statement of Marks'!A92)</f>
        <v>85</v>
      </c>
      <c r="B89" s="254" t="str">
        <f>IF('Result Sheet'!B92="","",'Result Sheet'!B92)</f>
        <v/>
      </c>
      <c r="C89" s="255" t="str">
        <f>IF('Result Sheet'!F92="","",'Result Sheet'!F92)</f>
        <v/>
      </c>
      <c r="D89" s="256" t="str">
        <f>IF('Result Sheet'!E92="","",'Result Sheet'!E92)</f>
        <v/>
      </c>
      <c r="E89" s="257" t="str">
        <f>IF('Result Sheet'!G92="","",'Result Sheet'!G92)</f>
        <v/>
      </c>
      <c r="F89" s="257" t="str">
        <f>IF('Result Sheet'!H92="","",'Result Sheet'!H92)</f>
        <v/>
      </c>
      <c r="G89" s="257" t="str">
        <f>IF('Result Sheet'!I92="","",'Result Sheet'!I92)</f>
        <v/>
      </c>
      <c r="H89" s="258" t="str">
        <f>IF('Result Sheet'!K92="","",'Result Sheet'!K92)</f>
        <v/>
      </c>
      <c r="I89" s="258" t="str">
        <f>IF('Result Sheet'!J92="","",'Result Sheet'!J92)</f>
        <v/>
      </c>
      <c r="J89" s="388" t="str">
        <f>IF('Result Sheet'!DL92="","",'Result Sheet'!DL92)</f>
        <v/>
      </c>
      <c r="K89" s="259" t="str">
        <f>IF('Result Sheet'!DH92="","",'Result Sheet'!DH92)</f>
        <v/>
      </c>
      <c r="L89" s="260" t="str">
        <f>IF('Result Sheet'!DI92="","",'Result Sheet'!DI92)</f>
        <v/>
      </c>
      <c r="M89" s="259" t="str">
        <f>IF('Result Sheet'!DJ92="","",'Result Sheet'!DJ92)</f>
        <v/>
      </c>
      <c r="N89" s="330" t="str">
        <f>IF('Result Sheet'!DO92="","",'Result Sheet'!DO92)</f>
        <v/>
      </c>
      <c r="O89" s="261" t="str">
        <f>IF('Result Sheet'!AC92="","",'Result Sheet'!AC92)</f>
        <v/>
      </c>
      <c r="P89" s="262" t="str">
        <f>IF('Result Sheet'!AD92="","",'Result Sheet'!AD92)</f>
        <v/>
      </c>
      <c r="Q89" s="261" t="str">
        <f>IF('Result Sheet'!AV92="","",'Result Sheet'!AV92)</f>
        <v/>
      </c>
      <c r="R89" s="262" t="str">
        <f>IF('Result Sheet'!AW92="","",'Result Sheet'!AW92)</f>
        <v/>
      </c>
      <c r="S89" s="261" t="str">
        <f>IF('Result Sheet'!BO92="","",'Result Sheet'!BO92)</f>
        <v/>
      </c>
      <c r="T89" s="262" t="str">
        <f>IF('Result Sheet'!BP92="","",'Result Sheet'!BP92)</f>
        <v/>
      </c>
      <c r="U89" s="261" t="str">
        <f>IF('Result Sheet'!CH92="","",'Result Sheet'!CH92)</f>
        <v/>
      </c>
      <c r="V89" s="262" t="str">
        <f>IF('Result Sheet'!CI92="","",'Result Sheet'!CI92)</f>
        <v/>
      </c>
      <c r="W89" s="263" t="str">
        <f>IF('Result Sheet'!DN92="","",'Result Sheet'!DN92)</f>
        <v/>
      </c>
      <c r="BQ89" s="264" t="str">
        <f>'Result Sheet'!G92</f>
        <v/>
      </c>
      <c r="BR89" s="265" t="str">
        <f t="shared" si="12"/>
        <v/>
      </c>
      <c r="BS89" s="265" t="str">
        <f t="shared" si="13"/>
        <v/>
      </c>
      <c r="BT89" s="265" t="str">
        <f t="shared" si="14"/>
        <v/>
      </c>
      <c r="BU89" s="265" t="str">
        <f t="shared" si="15"/>
        <v/>
      </c>
      <c r="BV89" s="265" t="str">
        <f t="shared" si="16"/>
        <v/>
      </c>
      <c r="BW89" s="265" t="str">
        <f t="shared" si="17"/>
        <v/>
      </c>
      <c r="BX89" s="265" t="str">
        <f t="shared" si="18"/>
        <v/>
      </c>
      <c r="BY89" s="265" t="str">
        <f t="shared" si="19"/>
        <v/>
      </c>
      <c r="BZ89" s="265" t="str">
        <f t="shared" si="20"/>
        <v/>
      </c>
      <c r="CA89" s="265" t="str">
        <f t="shared" si="21"/>
        <v/>
      </c>
      <c r="CB89" s="265" t="str">
        <f t="shared" si="22"/>
        <v/>
      </c>
      <c r="CC89" s="265" t="str">
        <f t="shared" si="23"/>
        <v/>
      </c>
      <c r="CD89" s="266"/>
    </row>
    <row r="90" spans="1:82" ht="15.9" customHeight="1">
      <c r="A90" s="253">
        <f>IF('[1]Statement of Marks'!A93="","",'[1]Statement of Marks'!A93)</f>
        <v>86</v>
      </c>
      <c r="B90" s="254" t="str">
        <f>IF('Result Sheet'!B93="","",'Result Sheet'!B93)</f>
        <v/>
      </c>
      <c r="C90" s="255" t="str">
        <f>IF('Result Sheet'!F93="","",'Result Sheet'!F93)</f>
        <v/>
      </c>
      <c r="D90" s="256" t="str">
        <f>IF('Result Sheet'!E93="","",'Result Sheet'!E93)</f>
        <v/>
      </c>
      <c r="E90" s="257" t="str">
        <f>IF('Result Sheet'!G93="","",'Result Sheet'!G93)</f>
        <v/>
      </c>
      <c r="F90" s="257" t="str">
        <f>IF('Result Sheet'!H93="","",'Result Sheet'!H93)</f>
        <v/>
      </c>
      <c r="G90" s="257" t="str">
        <f>IF('Result Sheet'!I93="","",'Result Sheet'!I93)</f>
        <v/>
      </c>
      <c r="H90" s="258" t="str">
        <f>IF('Result Sheet'!K93="","",'Result Sheet'!K93)</f>
        <v/>
      </c>
      <c r="I90" s="258" t="str">
        <f>IF('Result Sheet'!J93="","",'Result Sheet'!J93)</f>
        <v/>
      </c>
      <c r="J90" s="388" t="str">
        <f>IF('Result Sheet'!DL93="","",'Result Sheet'!DL93)</f>
        <v/>
      </c>
      <c r="K90" s="259" t="str">
        <f>IF('Result Sheet'!DH93="","",'Result Sheet'!DH93)</f>
        <v/>
      </c>
      <c r="L90" s="260" t="str">
        <f>IF('Result Sheet'!DI93="","",'Result Sheet'!DI93)</f>
        <v/>
      </c>
      <c r="M90" s="259" t="str">
        <f>IF('Result Sheet'!DJ93="","",'Result Sheet'!DJ93)</f>
        <v/>
      </c>
      <c r="N90" s="330" t="str">
        <f>IF('Result Sheet'!DO93="","",'Result Sheet'!DO93)</f>
        <v/>
      </c>
      <c r="O90" s="261" t="str">
        <f>IF('Result Sheet'!AC93="","",'Result Sheet'!AC93)</f>
        <v/>
      </c>
      <c r="P90" s="262" t="str">
        <f>IF('Result Sheet'!AD93="","",'Result Sheet'!AD93)</f>
        <v/>
      </c>
      <c r="Q90" s="261" t="str">
        <f>IF('Result Sheet'!AV93="","",'Result Sheet'!AV93)</f>
        <v/>
      </c>
      <c r="R90" s="262" t="str">
        <f>IF('Result Sheet'!AW93="","",'Result Sheet'!AW93)</f>
        <v/>
      </c>
      <c r="S90" s="261" t="str">
        <f>IF('Result Sheet'!BO93="","",'Result Sheet'!BO93)</f>
        <v/>
      </c>
      <c r="T90" s="262" t="str">
        <f>IF('Result Sheet'!BP93="","",'Result Sheet'!BP93)</f>
        <v/>
      </c>
      <c r="U90" s="261" t="str">
        <f>IF('Result Sheet'!CH93="","",'Result Sheet'!CH93)</f>
        <v/>
      </c>
      <c r="V90" s="262" t="str">
        <f>IF('Result Sheet'!CI93="","",'Result Sheet'!CI93)</f>
        <v/>
      </c>
      <c r="W90" s="263" t="str">
        <f>IF('Result Sheet'!DN93="","",'Result Sheet'!DN93)</f>
        <v/>
      </c>
      <c r="BQ90" s="264" t="str">
        <f>'Result Sheet'!G93</f>
        <v/>
      </c>
      <c r="BR90" s="265" t="str">
        <f t="shared" si="12"/>
        <v/>
      </c>
      <c r="BS90" s="265" t="str">
        <f t="shared" si="13"/>
        <v/>
      </c>
      <c r="BT90" s="265" t="str">
        <f t="shared" si="14"/>
        <v/>
      </c>
      <c r="BU90" s="265" t="str">
        <f t="shared" si="15"/>
        <v/>
      </c>
      <c r="BV90" s="265" t="str">
        <f t="shared" si="16"/>
        <v/>
      </c>
      <c r="BW90" s="265" t="str">
        <f t="shared" si="17"/>
        <v/>
      </c>
      <c r="BX90" s="265" t="str">
        <f t="shared" si="18"/>
        <v/>
      </c>
      <c r="BY90" s="265" t="str">
        <f t="shared" si="19"/>
        <v/>
      </c>
      <c r="BZ90" s="265" t="str">
        <f t="shared" si="20"/>
        <v/>
      </c>
      <c r="CA90" s="265" t="str">
        <f t="shared" si="21"/>
        <v/>
      </c>
      <c r="CB90" s="265" t="str">
        <f t="shared" si="22"/>
        <v/>
      </c>
      <c r="CC90" s="265" t="str">
        <f t="shared" si="23"/>
        <v/>
      </c>
      <c r="CD90" s="266"/>
    </row>
    <row r="91" spans="1:82" ht="15.9" customHeight="1">
      <c r="A91" s="253">
        <f>IF('[1]Statement of Marks'!A94="","",'[1]Statement of Marks'!A94)</f>
        <v>87</v>
      </c>
      <c r="B91" s="254" t="str">
        <f>IF('Result Sheet'!B94="","",'Result Sheet'!B94)</f>
        <v/>
      </c>
      <c r="C91" s="255" t="str">
        <f>IF('Result Sheet'!F94="","",'Result Sheet'!F94)</f>
        <v/>
      </c>
      <c r="D91" s="256" t="str">
        <f>IF('Result Sheet'!E94="","",'Result Sheet'!E94)</f>
        <v/>
      </c>
      <c r="E91" s="257" t="str">
        <f>IF('Result Sheet'!G94="","",'Result Sheet'!G94)</f>
        <v/>
      </c>
      <c r="F91" s="257" t="str">
        <f>IF('Result Sheet'!H94="","",'Result Sheet'!H94)</f>
        <v/>
      </c>
      <c r="G91" s="257" t="str">
        <f>IF('Result Sheet'!I94="","",'Result Sheet'!I94)</f>
        <v/>
      </c>
      <c r="H91" s="258" t="str">
        <f>IF('Result Sheet'!K94="","",'Result Sheet'!K94)</f>
        <v/>
      </c>
      <c r="I91" s="258" t="str">
        <f>IF('Result Sheet'!J94="","",'Result Sheet'!J94)</f>
        <v/>
      </c>
      <c r="J91" s="388" t="str">
        <f>IF('Result Sheet'!DL94="","",'Result Sheet'!DL94)</f>
        <v/>
      </c>
      <c r="K91" s="259" t="str">
        <f>IF('Result Sheet'!DH94="","",'Result Sheet'!DH94)</f>
        <v/>
      </c>
      <c r="L91" s="260" t="str">
        <f>IF('Result Sheet'!DI94="","",'Result Sheet'!DI94)</f>
        <v/>
      </c>
      <c r="M91" s="259" t="str">
        <f>IF('Result Sheet'!DJ94="","",'Result Sheet'!DJ94)</f>
        <v/>
      </c>
      <c r="N91" s="330" t="str">
        <f>IF('Result Sheet'!DO94="","",'Result Sheet'!DO94)</f>
        <v/>
      </c>
      <c r="O91" s="261" t="str">
        <f>IF('Result Sheet'!AC94="","",'Result Sheet'!AC94)</f>
        <v/>
      </c>
      <c r="P91" s="262" t="str">
        <f>IF('Result Sheet'!AD94="","",'Result Sheet'!AD94)</f>
        <v/>
      </c>
      <c r="Q91" s="261" t="str">
        <f>IF('Result Sheet'!AV94="","",'Result Sheet'!AV94)</f>
        <v/>
      </c>
      <c r="R91" s="262" t="str">
        <f>IF('Result Sheet'!AW94="","",'Result Sheet'!AW94)</f>
        <v/>
      </c>
      <c r="S91" s="261" t="str">
        <f>IF('Result Sheet'!BO94="","",'Result Sheet'!BO94)</f>
        <v/>
      </c>
      <c r="T91" s="262" t="str">
        <f>IF('Result Sheet'!BP94="","",'Result Sheet'!BP94)</f>
        <v/>
      </c>
      <c r="U91" s="261" t="str">
        <f>IF('Result Sheet'!CH94="","",'Result Sheet'!CH94)</f>
        <v/>
      </c>
      <c r="V91" s="262" t="str">
        <f>IF('Result Sheet'!CI94="","",'Result Sheet'!CI94)</f>
        <v/>
      </c>
      <c r="W91" s="263" t="str">
        <f>IF('Result Sheet'!DN94="","",'Result Sheet'!DN94)</f>
        <v/>
      </c>
      <c r="BQ91" s="264" t="str">
        <f>'Result Sheet'!G94</f>
        <v/>
      </c>
      <c r="BR91" s="265" t="str">
        <f t="shared" si="12"/>
        <v/>
      </c>
      <c r="BS91" s="265" t="str">
        <f t="shared" si="13"/>
        <v/>
      </c>
      <c r="BT91" s="265" t="str">
        <f t="shared" si="14"/>
        <v/>
      </c>
      <c r="BU91" s="265" t="str">
        <f t="shared" si="15"/>
        <v/>
      </c>
      <c r="BV91" s="265" t="str">
        <f t="shared" si="16"/>
        <v/>
      </c>
      <c r="BW91" s="265" t="str">
        <f t="shared" si="17"/>
        <v/>
      </c>
      <c r="BX91" s="265" t="str">
        <f t="shared" si="18"/>
        <v/>
      </c>
      <c r="BY91" s="265" t="str">
        <f t="shared" si="19"/>
        <v/>
      </c>
      <c r="BZ91" s="265" t="str">
        <f t="shared" si="20"/>
        <v/>
      </c>
      <c r="CA91" s="265" t="str">
        <f t="shared" si="21"/>
        <v/>
      </c>
      <c r="CB91" s="265" t="str">
        <f t="shared" si="22"/>
        <v/>
      </c>
      <c r="CC91" s="265" t="str">
        <f t="shared" si="23"/>
        <v/>
      </c>
      <c r="CD91" s="266"/>
    </row>
    <row r="92" spans="1:82" ht="15.9" customHeight="1">
      <c r="A92" s="253">
        <f>IF('[1]Statement of Marks'!A95="","",'[1]Statement of Marks'!A95)</f>
        <v>88</v>
      </c>
      <c r="B92" s="254" t="str">
        <f>IF('Result Sheet'!B95="","",'Result Sheet'!B95)</f>
        <v/>
      </c>
      <c r="C92" s="255" t="str">
        <f>IF('Result Sheet'!F95="","",'Result Sheet'!F95)</f>
        <v/>
      </c>
      <c r="D92" s="256" t="str">
        <f>IF('Result Sheet'!E95="","",'Result Sheet'!E95)</f>
        <v/>
      </c>
      <c r="E92" s="257" t="str">
        <f>IF('Result Sheet'!G95="","",'Result Sheet'!G95)</f>
        <v/>
      </c>
      <c r="F92" s="257" t="str">
        <f>IF('Result Sheet'!H95="","",'Result Sheet'!H95)</f>
        <v/>
      </c>
      <c r="G92" s="257" t="str">
        <f>IF('Result Sheet'!I95="","",'Result Sheet'!I95)</f>
        <v/>
      </c>
      <c r="H92" s="258" t="str">
        <f>IF('Result Sheet'!K95="","",'Result Sheet'!K95)</f>
        <v/>
      </c>
      <c r="I92" s="258" t="str">
        <f>IF('Result Sheet'!J95="","",'Result Sheet'!J95)</f>
        <v/>
      </c>
      <c r="J92" s="388" t="str">
        <f>IF('Result Sheet'!DL95="","",'Result Sheet'!DL95)</f>
        <v/>
      </c>
      <c r="K92" s="259" t="str">
        <f>IF('Result Sheet'!DH95="","",'Result Sheet'!DH95)</f>
        <v/>
      </c>
      <c r="L92" s="260" t="str">
        <f>IF('Result Sheet'!DI95="","",'Result Sheet'!DI95)</f>
        <v/>
      </c>
      <c r="M92" s="259" t="str">
        <f>IF('Result Sheet'!DJ95="","",'Result Sheet'!DJ95)</f>
        <v/>
      </c>
      <c r="N92" s="330" t="str">
        <f>IF('Result Sheet'!DO95="","",'Result Sheet'!DO95)</f>
        <v/>
      </c>
      <c r="O92" s="261" t="str">
        <f>IF('Result Sheet'!AC95="","",'Result Sheet'!AC95)</f>
        <v/>
      </c>
      <c r="P92" s="262" t="str">
        <f>IF('Result Sheet'!AD95="","",'Result Sheet'!AD95)</f>
        <v/>
      </c>
      <c r="Q92" s="261" t="str">
        <f>IF('Result Sheet'!AV95="","",'Result Sheet'!AV95)</f>
        <v/>
      </c>
      <c r="R92" s="262" t="str">
        <f>IF('Result Sheet'!AW95="","",'Result Sheet'!AW95)</f>
        <v/>
      </c>
      <c r="S92" s="261" t="str">
        <f>IF('Result Sheet'!BO95="","",'Result Sheet'!BO95)</f>
        <v/>
      </c>
      <c r="T92" s="262" t="str">
        <f>IF('Result Sheet'!BP95="","",'Result Sheet'!BP95)</f>
        <v/>
      </c>
      <c r="U92" s="261" t="str">
        <f>IF('Result Sheet'!CH95="","",'Result Sheet'!CH95)</f>
        <v/>
      </c>
      <c r="V92" s="262" t="str">
        <f>IF('Result Sheet'!CI95="","",'Result Sheet'!CI95)</f>
        <v/>
      </c>
      <c r="W92" s="263" t="str">
        <f>IF('Result Sheet'!DN95="","",'Result Sheet'!DN95)</f>
        <v/>
      </c>
      <c r="BQ92" s="264" t="str">
        <f>'Result Sheet'!G95</f>
        <v/>
      </c>
      <c r="BR92" s="265" t="str">
        <f t="shared" si="12"/>
        <v/>
      </c>
      <c r="BS92" s="265" t="str">
        <f t="shared" si="13"/>
        <v/>
      </c>
      <c r="BT92" s="265" t="str">
        <f t="shared" si="14"/>
        <v/>
      </c>
      <c r="BU92" s="265" t="str">
        <f t="shared" si="15"/>
        <v/>
      </c>
      <c r="BV92" s="265" t="str">
        <f t="shared" si="16"/>
        <v/>
      </c>
      <c r="BW92" s="265" t="str">
        <f t="shared" si="17"/>
        <v/>
      </c>
      <c r="BX92" s="265" t="str">
        <f t="shared" si="18"/>
        <v/>
      </c>
      <c r="BY92" s="265" t="str">
        <f t="shared" si="19"/>
        <v/>
      </c>
      <c r="BZ92" s="265" t="str">
        <f t="shared" si="20"/>
        <v/>
      </c>
      <c r="CA92" s="265" t="str">
        <f t="shared" si="21"/>
        <v/>
      </c>
      <c r="CB92" s="265" t="str">
        <f t="shared" si="22"/>
        <v/>
      </c>
      <c r="CC92" s="265" t="str">
        <f t="shared" si="23"/>
        <v/>
      </c>
      <c r="CD92" s="266"/>
    </row>
    <row r="93" spans="1:82" ht="15.9" customHeight="1">
      <c r="A93" s="253">
        <f>IF('[1]Statement of Marks'!A96="","",'[1]Statement of Marks'!A96)</f>
        <v>89</v>
      </c>
      <c r="B93" s="254" t="str">
        <f>IF('Result Sheet'!B96="","",'Result Sheet'!B96)</f>
        <v/>
      </c>
      <c r="C93" s="255" t="str">
        <f>IF('Result Sheet'!F96="","",'Result Sheet'!F96)</f>
        <v/>
      </c>
      <c r="D93" s="256" t="str">
        <f>IF('Result Sheet'!E96="","",'Result Sheet'!E96)</f>
        <v/>
      </c>
      <c r="E93" s="257" t="str">
        <f>IF('Result Sheet'!G96="","",'Result Sheet'!G96)</f>
        <v/>
      </c>
      <c r="F93" s="257" t="str">
        <f>IF('Result Sheet'!H96="","",'Result Sheet'!H96)</f>
        <v/>
      </c>
      <c r="G93" s="257" t="str">
        <f>IF('Result Sheet'!I96="","",'Result Sheet'!I96)</f>
        <v/>
      </c>
      <c r="H93" s="258" t="str">
        <f>IF('Result Sheet'!K96="","",'Result Sheet'!K96)</f>
        <v/>
      </c>
      <c r="I93" s="258" t="str">
        <f>IF('Result Sheet'!J96="","",'Result Sheet'!J96)</f>
        <v/>
      </c>
      <c r="J93" s="388" t="str">
        <f>IF('Result Sheet'!DL96="","",'Result Sheet'!DL96)</f>
        <v/>
      </c>
      <c r="K93" s="259" t="str">
        <f>IF('Result Sheet'!DH96="","",'Result Sheet'!DH96)</f>
        <v/>
      </c>
      <c r="L93" s="260" t="str">
        <f>IF('Result Sheet'!DI96="","",'Result Sheet'!DI96)</f>
        <v/>
      </c>
      <c r="M93" s="259" t="str">
        <f>IF('Result Sheet'!DJ96="","",'Result Sheet'!DJ96)</f>
        <v/>
      </c>
      <c r="N93" s="330" t="str">
        <f>IF('Result Sheet'!DO96="","",'Result Sheet'!DO96)</f>
        <v/>
      </c>
      <c r="O93" s="261" t="str">
        <f>IF('Result Sheet'!AC96="","",'Result Sheet'!AC96)</f>
        <v/>
      </c>
      <c r="P93" s="262" t="str">
        <f>IF('Result Sheet'!AD96="","",'Result Sheet'!AD96)</f>
        <v/>
      </c>
      <c r="Q93" s="261" t="str">
        <f>IF('Result Sheet'!AV96="","",'Result Sheet'!AV96)</f>
        <v/>
      </c>
      <c r="R93" s="262" t="str">
        <f>IF('Result Sheet'!AW96="","",'Result Sheet'!AW96)</f>
        <v/>
      </c>
      <c r="S93" s="261" t="str">
        <f>IF('Result Sheet'!BO96="","",'Result Sheet'!BO96)</f>
        <v/>
      </c>
      <c r="T93" s="262" t="str">
        <f>IF('Result Sheet'!BP96="","",'Result Sheet'!BP96)</f>
        <v/>
      </c>
      <c r="U93" s="261" t="str">
        <f>IF('Result Sheet'!CH96="","",'Result Sheet'!CH96)</f>
        <v/>
      </c>
      <c r="V93" s="262" t="str">
        <f>IF('Result Sheet'!CI96="","",'Result Sheet'!CI96)</f>
        <v/>
      </c>
      <c r="W93" s="263" t="str">
        <f>IF('Result Sheet'!DN96="","",'Result Sheet'!DN96)</f>
        <v/>
      </c>
      <c r="BQ93" s="264" t="str">
        <f>'Result Sheet'!G96</f>
        <v/>
      </c>
      <c r="BR93" s="265" t="str">
        <f t="shared" si="12"/>
        <v/>
      </c>
      <c r="BS93" s="265" t="str">
        <f t="shared" si="13"/>
        <v/>
      </c>
      <c r="BT93" s="265" t="str">
        <f t="shared" si="14"/>
        <v/>
      </c>
      <c r="BU93" s="265" t="str">
        <f t="shared" si="15"/>
        <v/>
      </c>
      <c r="BV93" s="265" t="str">
        <f t="shared" si="16"/>
        <v/>
      </c>
      <c r="BW93" s="265" t="str">
        <f t="shared" si="17"/>
        <v/>
      </c>
      <c r="BX93" s="265" t="str">
        <f t="shared" si="18"/>
        <v/>
      </c>
      <c r="BY93" s="265" t="str">
        <f t="shared" si="19"/>
        <v/>
      </c>
      <c r="BZ93" s="265" t="str">
        <f t="shared" si="20"/>
        <v/>
      </c>
      <c r="CA93" s="265" t="str">
        <f t="shared" si="21"/>
        <v/>
      </c>
      <c r="CB93" s="265" t="str">
        <f t="shared" si="22"/>
        <v/>
      </c>
      <c r="CC93" s="265" t="str">
        <f t="shared" si="23"/>
        <v/>
      </c>
      <c r="CD93" s="266"/>
    </row>
    <row r="94" spans="1:82" ht="15.9" customHeight="1">
      <c r="A94" s="253">
        <f>IF('[1]Statement of Marks'!A97="","",'[1]Statement of Marks'!A97)</f>
        <v>90</v>
      </c>
      <c r="B94" s="254" t="str">
        <f>IF('Result Sheet'!B97="","",'Result Sheet'!B97)</f>
        <v/>
      </c>
      <c r="C94" s="255" t="str">
        <f>IF('Result Sheet'!F97="","",'Result Sheet'!F97)</f>
        <v/>
      </c>
      <c r="D94" s="256" t="str">
        <f>IF('Result Sheet'!E97="","",'Result Sheet'!E97)</f>
        <v/>
      </c>
      <c r="E94" s="257" t="str">
        <f>IF('Result Sheet'!G97="","",'Result Sheet'!G97)</f>
        <v/>
      </c>
      <c r="F94" s="257" t="str">
        <f>IF('Result Sheet'!H97="","",'Result Sheet'!H97)</f>
        <v/>
      </c>
      <c r="G94" s="257" t="str">
        <f>IF('Result Sheet'!I97="","",'Result Sheet'!I97)</f>
        <v/>
      </c>
      <c r="H94" s="258" t="str">
        <f>IF('Result Sheet'!K97="","",'Result Sheet'!K97)</f>
        <v/>
      </c>
      <c r="I94" s="258" t="str">
        <f>IF('Result Sheet'!J97="","",'Result Sheet'!J97)</f>
        <v/>
      </c>
      <c r="J94" s="388" t="str">
        <f>IF('Result Sheet'!DL97="","",'Result Sheet'!DL97)</f>
        <v/>
      </c>
      <c r="K94" s="259" t="str">
        <f>IF('Result Sheet'!DH97="","",'Result Sheet'!DH97)</f>
        <v/>
      </c>
      <c r="L94" s="260" t="str">
        <f>IF('Result Sheet'!DI97="","",'Result Sheet'!DI97)</f>
        <v/>
      </c>
      <c r="M94" s="259" t="str">
        <f>IF('Result Sheet'!DJ97="","",'Result Sheet'!DJ97)</f>
        <v/>
      </c>
      <c r="N94" s="330" t="str">
        <f>IF('Result Sheet'!DO97="","",'Result Sheet'!DO97)</f>
        <v/>
      </c>
      <c r="O94" s="261" t="str">
        <f>IF('Result Sheet'!AC97="","",'Result Sheet'!AC97)</f>
        <v/>
      </c>
      <c r="P94" s="262" t="str">
        <f>IF('Result Sheet'!AD97="","",'Result Sheet'!AD97)</f>
        <v/>
      </c>
      <c r="Q94" s="261" t="str">
        <f>IF('Result Sheet'!AV97="","",'Result Sheet'!AV97)</f>
        <v/>
      </c>
      <c r="R94" s="262" t="str">
        <f>IF('Result Sheet'!AW97="","",'Result Sheet'!AW97)</f>
        <v/>
      </c>
      <c r="S94" s="261" t="str">
        <f>IF('Result Sheet'!BO97="","",'Result Sheet'!BO97)</f>
        <v/>
      </c>
      <c r="T94" s="262" t="str">
        <f>IF('Result Sheet'!BP97="","",'Result Sheet'!BP97)</f>
        <v/>
      </c>
      <c r="U94" s="261" t="str">
        <f>IF('Result Sheet'!CH97="","",'Result Sheet'!CH97)</f>
        <v/>
      </c>
      <c r="V94" s="262" t="str">
        <f>IF('Result Sheet'!CI97="","",'Result Sheet'!CI97)</f>
        <v/>
      </c>
      <c r="W94" s="263" t="str">
        <f>IF('Result Sheet'!DN97="","",'Result Sheet'!DN97)</f>
        <v/>
      </c>
      <c r="BQ94" s="264" t="str">
        <f>'Result Sheet'!G97</f>
        <v/>
      </c>
      <c r="BR94" s="265" t="str">
        <f t="shared" si="12"/>
        <v/>
      </c>
      <c r="BS94" s="265" t="str">
        <f t="shared" si="13"/>
        <v/>
      </c>
      <c r="BT94" s="265" t="str">
        <f t="shared" si="14"/>
        <v/>
      </c>
      <c r="BU94" s="265" t="str">
        <f t="shared" si="15"/>
        <v/>
      </c>
      <c r="BV94" s="265" t="str">
        <f t="shared" si="16"/>
        <v/>
      </c>
      <c r="BW94" s="265" t="str">
        <f t="shared" si="17"/>
        <v/>
      </c>
      <c r="BX94" s="265" t="str">
        <f t="shared" si="18"/>
        <v/>
      </c>
      <c r="BY94" s="265" t="str">
        <f t="shared" si="19"/>
        <v/>
      </c>
      <c r="BZ94" s="265" t="str">
        <f t="shared" si="20"/>
        <v/>
      </c>
      <c r="CA94" s="265" t="str">
        <f t="shared" si="21"/>
        <v/>
      </c>
      <c r="CB94" s="265" t="str">
        <f t="shared" si="22"/>
        <v/>
      </c>
      <c r="CC94" s="265" t="str">
        <f t="shared" si="23"/>
        <v/>
      </c>
      <c r="CD94" s="266"/>
    </row>
    <row r="95" spans="1:82" ht="15.9" customHeight="1">
      <c r="A95" s="253">
        <f>IF('[1]Statement of Marks'!A98="","",'[1]Statement of Marks'!A98)</f>
        <v>91</v>
      </c>
      <c r="B95" s="254" t="str">
        <f>IF('Result Sheet'!B98="","",'Result Sheet'!B98)</f>
        <v/>
      </c>
      <c r="C95" s="255" t="str">
        <f>IF('Result Sheet'!F98="","",'Result Sheet'!F98)</f>
        <v/>
      </c>
      <c r="D95" s="256" t="str">
        <f>IF('Result Sheet'!E98="","",'Result Sheet'!E98)</f>
        <v/>
      </c>
      <c r="E95" s="257" t="str">
        <f>IF('Result Sheet'!G98="","",'Result Sheet'!G98)</f>
        <v/>
      </c>
      <c r="F95" s="257" t="str">
        <f>IF('Result Sheet'!H98="","",'Result Sheet'!H98)</f>
        <v/>
      </c>
      <c r="G95" s="257" t="str">
        <f>IF('Result Sheet'!I98="","",'Result Sheet'!I98)</f>
        <v/>
      </c>
      <c r="H95" s="258" t="str">
        <f>IF('Result Sheet'!K98="","",'Result Sheet'!K98)</f>
        <v/>
      </c>
      <c r="I95" s="258" t="str">
        <f>IF('Result Sheet'!J98="","",'Result Sheet'!J98)</f>
        <v/>
      </c>
      <c r="J95" s="388" t="str">
        <f>IF('Result Sheet'!DL98="","",'Result Sheet'!DL98)</f>
        <v/>
      </c>
      <c r="K95" s="259" t="str">
        <f>IF('Result Sheet'!DH98="","",'Result Sheet'!DH98)</f>
        <v/>
      </c>
      <c r="L95" s="260" t="str">
        <f>IF('Result Sheet'!DI98="","",'Result Sheet'!DI98)</f>
        <v/>
      </c>
      <c r="M95" s="259" t="str">
        <f>IF('Result Sheet'!DJ98="","",'Result Sheet'!DJ98)</f>
        <v/>
      </c>
      <c r="N95" s="330" t="str">
        <f>IF('Result Sheet'!DO98="","",'Result Sheet'!DO98)</f>
        <v/>
      </c>
      <c r="O95" s="261" t="str">
        <f>IF('Result Sheet'!AC98="","",'Result Sheet'!AC98)</f>
        <v/>
      </c>
      <c r="P95" s="262" t="str">
        <f>IF('Result Sheet'!AD98="","",'Result Sheet'!AD98)</f>
        <v/>
      </c>
      <c r="Q95" s="261" t="str">
        <f>IF('Result Sheet'!AV98="","",'Result Sheet'!AV98)</f>
        <v/>
      </c>
      <c r="R95" s="262" t="str">
        <f>IF('Result Sheet'!AW98="","",'Result Sheet'!AW98)</f>
        <v/>
      </c>
      <c r="S95" s="261" t="str">
        <f>IF('Result Sheet'!BO98="","",'Result Sheet'!BO98)</f>
        <v/>
      </c>
      <c r="T95" s="262" t="str">
        <f>IF('Result Sheet'!BP98="","",'Result Sheet'!BP98)</f>
        <v/>
      </c>
      <c r="U95" s="261" t="str">
        <f>IF('Result Sheet'!CH98="","",'Result Sheet'!CH98)</f>
        <v/>
      </c>
      <c r="V95" s="262" t="str">
        <f>IF('Result Sheet'!CI98="","",'Result Sheet'!CI98)</f>
        <v/>
      </c>
      <c r="W95" s="263" t="str">
        <f>IF('Result Sheet'!DN98="","",'Result Sheet'!DN98)</f>
        <v/>
      </c>
      <c r="BQ95" s="264" t="str">
        <f>'Result Sheet'!G98</f>
        <v/>
      </c>
      <c r="BR95" s="265" t="str">
        <f t="shared" si="12"/>
        <v/>
      </c>
      <c r="BS95" s="265" t="str">
        <f t="shared" si="13"/>
        <v/>
      </c>
      <c r="BT95" s="265" t="str">
        <f t="shared" si="14"/>
        <v/>
      </c>
      <c r="BU95" s="265" t="str">
        <f t="shared" si="15"/>
        <v/>
      </c>
      <c r="BV95" s="265" t="str">
        <f t="shared" si="16"/>
        <v/>
      </c>
      <c r="BW95" s="265" t="str">
        <f t="shared" si="17"/>
        <v/>
      </c>
      <c r="BX95" s="265" t="str">
        <f t="shared" si="18"/>
        <v/>
      </c>
      <c r="BY95" s="265" t="str">
        <f t="shared" si="19"/>
        <v/>
      </c>
      <c r="BZ95" s="265" t="str">
        <f t="shared" si="20"/>
        <v/>
      </c>
      <c r="CA95" s="265" t="str">
        <f t="shared" si="21"/>
        <v/>
      </c>
      <c r="CB95" s="265" t="str">
        <f t="shared" si="22"/>
        <v/>
      </c>
      <c r="CC95" s="265" t="str">
        <f t="shared" si="23"/>
        <v/>
      </c>
      <c r="CD95" s="266"/>
    </row>
    <row r="96" spans="1:82" ht="15.9" customHeight="1">
      <c r="A96" s="253">
        <f>IF('[1]Statement of Marks'!A99="","",'[1]Statement of Marks'!A99)</f>
        <v>92</v>
      </c>
      <c r="B96" s="254" t="str">
        <f>IF('Result Sheet'!B99="","",'Result Sheet'!B99)</f>
        <v/>
      </c>
      <c r="C96" s="255" t="str">
        <f>IF('Result Sheet'!F99="","",'Result Sheet'!F99)</f>
        <v/>
      </c>
      <c r="D96" s="256" t="str">
        <f>IF('Result Sheet'!E99="","",'Result Sheet'!E99)</f>
        <v/>
      </c>
      <c r="E96" s="257" t="str">
        <f>IF('Result Sheet'!G99="","",'Result Sheet'!G99)</f>
        <v/>
      </c>
      <c r="F96" s="257" t="str">
        <f>IF('Result Sheet'!H99="","",'Result Sheet'!H99)</f>
        <v/>
      </c>
      <c r="G96" s="257" t="str">
        <f>IF('Result Sheet'!I99="","",'Result Sheet'!I99)</f>
        <v/>
      </c>
      <c r="H96" s="258" t="str">
        <f>IF('Result Sheet'!K99="","",'Result Sheet'!K99)</f>
        <v/>
      </c>
      <c r="I96" s="258" t="str">
        <f>IF('Result Sheet'!J99="","",'Result Sheet'!J99)</f>
        <v/>
      </c>
      <c r="J96" s="388" t="str">
        <f>IF('Result Sheet'!DL99="","",'Result Sheet'!DL99)</f>
        <v/>
      </c>
      <c r="K96" s="259" t="str">
        <f>IF('Result Sheet'!DH99="","",'Result Sheet'!DH99)</f>
        <v/>
      </c>
      <c r="L96" s="260" t="str">
        <f>IF('Result Sheet'!DI99="","",'Result Sheet'!DI99)</f>
        <v/>
      </c>
      <c r="M96" s="259" t="str">
        <f>IF('Result Sheet'!DJ99="","",'Result Sheet'!DJ99)</f>
        <v/>
      </c>
      <c r="N96" s="330" t="str">
        <f>IF('Result Sheet'!DO99="","",'Result Sheet'!DO99)</f>
        <v/>
      </c>
      <c r="O96" s="261" t="str">
        <f>IF('Result Sheet'!AC99="","",'Result Sheet'!AC99)</f>
        <v/>
      </c>
      <c r="P96" s="262" t="str">
        <f>IF('Result Sheet'!AD99="","",'Result Sheet'!AD99)</f>
        <v/>
      </c>
      <c r="Q96" s="261" t="str">
        <f>IF('Result Sheet'!AV99="","",'Result Sheet'!AV99)</f>
        <v/>
      </c>
      <c r="R96" s="262" t="str">
        <f>IF('Result Sheet'!AW99="","",'Result Sheet'!AW99)</f>
        <v/>
      </c>
      <c r="S96" s="261" t="str">
        <f>IF('Result Sheet'!BO99="","",'Result Sheet'!BO99)</f>
        <v/>
      </c>
      <c r="T96" s="262" t="str">
        <f>IF('Result Sheet'!BP99="","",'Result Sheet'!BP99)</f>
        <v/>
      </c>
      <c r="U96" s="261" t="str">
        <f>IF('Result Sheet'!CH99="","",'Result Sheet'!CH99)</f>
        <v/>
      </c>
      <c r="V96" s="262" t="str">
        <f>IF('Result Sheet'!CI99="","",'Result Sheet'!CI99)</f>
        <v/>
      </c>
      <c r="W96" s="263" t="str">
        <f>IF('Result Sheet'!DN99="","",'Result Sheet'!DN99)</f>
        <v/>
      </c>
      <c r="BQ96" s="264" t="str">
        <f>'Result Sheet'!G99</f>
        <v/>
      </c>
      <c r="BR96" s="265" t="str">
        <f t="shared" si="12"/>
        <v/>
      </c>
      <c r="BS96" s="265" t="str">
        <f t="shared" si="13"/>
        <v/>
      </c>
      <c r="BT96" s="265" t="str">
        <f t="shared" si="14"/>
        <v/>
      </c>
      <c r="BU96" s="265" t="str">
        <f t="shared" si="15"/>
        <v/>
      </c>
      <c r="BV96" s="265" t="str">
        <f t="shared" si="16"/>
        <v/>
      </c>
      <c r="BW96" s="265" t="str">
        <f t="shared" si="17"/>
        <v/>
      </c>
      <c r="BX96" s="265" t="str">
        <f t="shared" si="18"/>
        <v/>
      </c>
      <c r="BY96" s="265" t="str">
        <f t="shared" si="19"/>
        <v/>
      </c>
      <c r="BZ96" s="265" t="str">
        <f t="shared" si="20"/>
        <v/>
      </c>
      <c r="CA96" s="265" t="str">
        <f t="shared" si="21"/>
        <v/>
      </c>
      <c r="CB96" s="265" t="str">
        <f t="shared" si="22"/>
        <v/>
      </c>
      <c r="CC96" s="265" t="str">
        <f t="shared" si="23"/>
        <v/>
      </c>
      <c r="CD96" s="266"/>
    </row>
    <row r="97" spans="1:82" ht="15.9" customHeight="1">
      <c r="A97" s="253">
        <f>IF('[1]Statement of Marks'!A100="","",'[1]Statement of Marks'!A100)</f>
        <v>93</v>
      </c>
      <c r="B97" s="254" t="str">
        <f>IF('Result Sheet'!B100="","",'Result Sheet'!B100)</f>
        <v/>
      </c>
      <c r="C97" s="255" t="str">
        <f>IF('Result Sheet'!F100="","",'Result Sheet'!F100)</f>
        <v/>
      </c>
      <c r="D97" s="256" t="str">
        <f>IF('Result Sheet'!E100="","",'Result Sheet'!E100)</f>
        <v/>
      </c>
      <c r="E97" s="257" t="str">
        <f>IF('Result Sheet'!G100="","",'Result Sheet'!G100)</f>
        <v/>
      </c>
      <c r="F97" s="257" t="str">
        <f>IF('Result Sheet'!H100="","",'Result Sheet'!H100)</f>
        <v/>
      </c>
      <c r="G97" s="257" t="str">
        <f>IF('Result Sheet'!I100="","",'Result Sheet'!I100)</f>
        <v/>
      </c>
      <c r="H97" s="258" t="str">
        <f>IF('Result Sheet'!K100="","",'Result Sheet'!K100)</f>
        <v/>
      </c>
      <c r="I97" s="258" t="str">
        <f>IF('Result Sheet'!J100="","",'Result Sheet'!J100)</f>
        <v/>
      </c>
      <c r="J97" s="388" t="str">
        <f>IF('Result Sheet'!DL100="","",'Result Sheet'!DL100)</f>
        <v/>
      </c>
      <c r="K97" s="259" t="str">
        <f>IF('Result Sheet'!DH100="","",'Result Sheet'!DH100)</f>
        <v/>
      </c>
      <c r="L97" s="260" t="str">
        <f>IF('Result Sheet'!DI100="","",'Result Sheet'!DI100)</f>
        <v/>
      </c>
      <c r="M97" s="259" t="str">
        <f>IF('Result Sheet'!DJ100="","",'Result Sheet'!DJ100)</f>
        <v/>
      </c>
      <c r="N97" s="330" t="str">
        <f>IF('Result Sheet'!DO100="","",'Result Sheet'!DO100)</f>
        <v/>
      </c>
      <c r="O97" s="261" t="str">
        <f>IF('Result Sheet'!AC100="","",'Result Sheet'!AC100)</f>
        <v/>
      </c>
      <c r="P97" s="262" t="str">
        <f>IF('Result Sheet'!AD100="","",'Result Sheet'!AD100)</f>
        <v/>
      </c>
      <c r="Q97" s="261" t="str">
        <f>IF('Result Sheet'!AV100="","",'Result Sheet'!AV100)</f>
        <v/>
      </c>
      <c r="R97" s="262" t="str">
        <f>IF('Result Sheet'!AW100="","",'Result Sheet'!AW100)</f>
        <v/>
      </c>
      <c r="S97" s="261" t="str">
        <f>IF('Result Sheet'!BO100="","",'Result Sheet'!BO100)</f>
        <v/>
      </c>
      <c r="T97" s="262" t="str">
        <f>IF('Result Sheet'!BP100="","",'Result Sheet'!BP100)</f>
        <v/>
      </c>
      <c r="U97" s="261" t="str">
        <f>IF('Result Sheet'!CH100="","",'Result Sheet'!CH100)</f>
        <v/>
      </c>
      <c r="V97" s="262" t="str">
        <f>IF('Result Sheet'!CI100="","",'Result Sheet'!CI100)</f>
        <v/>
      </c>
      <c r="W97" s="263" t="str">
        <f>IF('Result Sheet'!DN100="","",'Result Sheet'!DN100)</f>
        <v/>
      </c>
      <c r="BQ97" s="264" t="str">
        <f>'Result Sheet'!G100</f>
        <v/>
      </c>
      <c r="BR97" s="265" t="str">
        <f t="shared" si="12"/>
        <v/>
      </c>
      <c r="BS97" s="265" t="str">
        <f t="shared" si="13"/>
        <v/>
      </c>
      <c r="BT97" s="265" t="str">
        <f t="shared" si="14"/>
        <v/>
      </c>
      <c r="BU97" s="265" t="str">
        <f t="shared" si="15"/>
        <v/>
      </c>
      <c r="BV97" s="265" t="str">
        <f t="shared" si="16"/>
        <v/>
      </c>
      <c r="BW97" s="265" t="str">
        <f t="shared" si="17"/>
        <v/>
      </c>
      <c r="BX97" s="265" t="str">
        <f t="shared" si="18"/>
        <v/>
      </c>
      <c r="BY97" s="265" t="str">
        <f t="shared" si="19"/>
        <v/>
      </c>
      <c r="BZ97" s="265" t="str">
        <f t="shared" si="20"/>
        <v/>
      </c>
      <c r="CA97" s="265" t="str">
        <f t="shared" si="21"/>
        <v/>
      </c>
      <c r="CB97" s="265" t="str">
        <f t="shared" si="22"/>
        <v/>
      </c>
      <c r="CC97" s="265" t="str">
        <f t="shared" si="23"/>
        <v/>
      </c>
      <c r="CD97" s="266"/>
    </row>
    <row r="98" spans="1:82" ht="15.9" customHeight="1">
      <c r="A98" s="253">
        <f>IF('[1]Statement of Marks'!A101="","",'[1]Statement of Marks'!A101)</f>
        <v>94</v>
      </c>
      <c r="B98" s="254" t="str">
        <f>IF('Result Sheet'!B101="","",'Result Sheet'!B101)</f>
        <v/>
      </c>
      <c r="C98" s="255" t="str">
        <f>IF('Result Sheet'!F101="","",'Result Sheet'!F101)</f>
        <v/>
      </c>
      <c r="D98" s="256" t="str">
        <f>IF('Result Sheet'!E101="","",'Result Sheet'!E101)</f>
        <v/>
      </c>
      <c r="E98" s="257" t="str">
        <f>IF('Result Sheet'!G101="","",'Result Sheet'!G101)</f>
        <v/>
      </c>
      <c r="F98" s="257" t="str">
        <f>IF('Result Sheet'!H101="","",'Result Sheet'!H101)</f>
        <v/>
      </c>
      <c r="G98" s="257" t="str">
        <f>IF('Result Sheet'!I101="","",'Result Sheet'!I101)</f>
        <v/>
      </c>
      <c r="H98" s="258" t="str">
        <f>IF('Result Sheet'!K101="","",'Result Sheet'!K101)</f>
        <v/>
      </c>
      <c r="I98" s="258" t="str">
        <f>IF('Result Sheet'!J101="","",'Result Sheet'!J101)</f>
        <v/>
      </c>
      <c r="J98" s="388" t="str">
        <f>IF('Result Sheet'!DL101="","",'Result Sheet'!DL101)</f>
        <v/>
      </c>
      <c r="K98" s="259" t="str">
        <f>IF('Result Sheet'!DH101="","",'Result Sheet'!DH101)</f>
        <v/>
      </c>
      <c r="L98" s="260" t="str">
        <f>IF('Result Sheet'!DI101="","",'Result Sheet'!DI101)</f>
        <v/>
      </c>
      <c r="M98" s="259" t="str">
        <f>IF('Result Sheet'!DJ101="","",'Result Sheet'!DJ101)</f>
        <v/>
      </c>
      <c r="N98" s="330" t="str">
        <f>IF('Result Sheet'!DO101="","",'Result Sheet'!DO101)</f>
        <v/>
      </c>
      <c r="O98" s="261" t="str">
        <f>IF('Result Sheet'!AC101="","",'Result Sheet'!AC101)</f>
        <v/>
      </c>
      <c r="P98" s="262" t="str">
        <f>IF('Result Sheet'!AD101="","",'Result Sheet'!AD101)</f>
        <v/>
      </c>
      <c r="Q98" s="261" t="str">
        <f>IF('Result Sheet'!AV101="","",'Result Sheet'!AV101)</f>
        <v/>
      </c>
      <c r="R98" s="262" t="str">
        <f>IF('Result Sheet'!AW101="","",'Result Sheet'!AW101)</f>
        <v/>
      </c>
      <c r="S98" s="261" t="str">
        <f>IF('Result Sheet'!BO101="","",'Result Sheet'!BO101)</f>
        <v/>
      </c>
      <c r="T98" s="262" t="str">
        <f>IF('Result Sheet'!BP101="","",'Result Sheet'!BP101)</f>
        <v/>
      </c>
      <c r="U98" s="261" t="str">
        <f>IF('Result Sheet'!CH101="","",'Result Sheet'!CH101)</f>
        <v/>
      </c>
      <c r="V98" s="262" t="str">
        <f>IF('Result Sheet'!CI101="","",'Result Sheet'!CI101)</f>
        <v/>
      </c>
      <c r="W98" s="263" t="str">
        <f>IF('Result Sheet'!DN101="","",'Result Sheet'!DN101)</f>
        <v/>
      </c>
      <c r="BQ98" s="264" t="str">
        <f>'Result Sheet'!G101</f>
        <v/>
      </c>
      <c r="BR98" s="265" t="str">
        <f t="shared" si="12"/>
        <v/>
      </c>
      <c r="BS98" s="265" t="str">
        <f t="shared" si="13"/>
        <v/>
      </c>
      <c r="BT98" s="265" t="str">
        <f t="shared" si="14"/>
        <v/>
      </c>
      <c r="BU98" s="265" t="str">
        <f t="shared" si="15"/>
        <v/>
      </c>
      <c r="BV98" s="265" t="str">
        <f t="shared" si="16"/>
        <v/>
      </c>
      <c r="BW98" s="265" t="str">
        <f t="shared" si="17"/>
        <v/>
      </c>
      <c r="BX98" s="265" t="str">
        <f t="shared" si="18"/>
        <v/>
      </c>
      <c r="BY98" s="265" t="str">
        <f t="shared" si="19"/>
        <v/>
      </c>
      <c r="BZ98" s="265" t="str">
        <f t="shared" si="20"/>
        <v/>
      </c>
      <c r="CA98" s="265" t="str">
        <f t="shared" si="21"/>
        <v/>
      </c>
      <c r="CB98" s="265" t="str">
        <f t="shared" si="22"/>
        <v/>
      </c>
      <c r="CC98" s="265" t="str">
        <f t="shared" si="23"/>
        <v/>
      </c>
      <c r="CD98" s="266"/>
    </row>
    <row r="99" spans="1:82" ht="15.9" customHeight="1">
      <c r="A99" s="253">
        <f>IF('[1]Statement of Marks'!A102="","",'[1]Statement of Marks'!A102)</f>
        <v>95</v>
      </c>
      <c r="B99" s="254" t="str">
        <f>IF('Result Sheet'!B102="","",'Result Sheet'!B102)</f>
        <v/>
      </c>
      <c r="C99" s="255" t="str">
        <f>IF('Result Sheet'!F102="","",'Result Sheet'!F102)</f>
        <v/>
      </c>
      <c r="D99" s="256" t="str">
        <f>IF('Result Sheet'!E102="","",'Result Sheet'!E102)</f>
        <v/>
      </c>
      <c r="E99" s="257" t="str">
        <f>IF('Result Sheet'!G102="","",'Result Sheet'!G102)</f>
        <v/>
      </c>
      <c r="F99" s="257" t="str">
        <f>IF('Result Sheet'!H102="","",'Result Sheet'!H102)</f>
        <v/>
      </c>
      <c r="G99" s="257" t="str">
        <f>IF('Result Sheet'!I102="","",'Result Sheet'!I102)</f>
        <v/>
      </c>
      <c r="H99" s="258" t="str">
        <f>IF('Result Sheet'!K102="","",'Result Sheet'!K102)</f>
        <v/>
      </c>
      <c r="I99" s="258" t="str">
        <f>IF('Result Sheet'!J102="","",'Result Sheet'!J102)</f>
        <v/>
      </c>
      <c r="J99" s="388" t="str">
        <f>IF('Result Sheet'!DL102="","",'Result Sheet'!DL102)</f>
        <v/>
      </c>
      <c r="K99" s="259" t="str">
        <f>IF('Result Sheet'!DH102="","",'Result Sheet'!DH102)</f>
        <v/>
      </c>
      <c r="L99" s="260" t="str">
        <f>IF('Result Sheet'!DI102="","",'Result Sheet'!DI102)</f>
        <v/>
      </c>
      <c r="M99" s="259" t="str">
        <f>IF('Result Sheet'!DJ102="","",'Result Sheet'!DJ102)</f>
        <v/>
      </c>
      <c r="N99" s="330" t="str">
        <f>IF('Result Sheet'!DO102="","",'Result Sheet'!DO102)</f>
        <v/>
      </c>
      <c r="O99" s="261" t="str">
        <f>IF('Result Sheet'!AC102="","",'Result Sheet'!AC102)</f>
        <v/>
      </c>
      <c r="P99" s="262" t="str">
        <f>IF('Result Sheet'!AD102="","",'Result Sheet'!AD102)</f>
        <v/>
      </c>
      <c r="Q99" s="261" t="str">
        <f>IF('Result Sheet'!AV102="","",'Result Sheet'!AV102)</f>
        <v/>
      </c>
      <c r="R99" s="262" t="str">
        <f>IF('Result Sheet'!AW102="","",'Result Sheet'!AW102)</f>
        <v/>
      </c>
      <c r="S99" s="261" t="str">
        <f>IF('Result Sheet'!BO102="","",'Result Sheet'!BO102)</f>
        <v/>
      </c>
      <c r="T99" s="262" t="str">
        <f>IF('Result Sheet'!BP102="","",'Result Sheet'!BP102)</f>
        <v/>
      </c>
      <c r="U99" s="261" t="str">
        <f>IF('Result Sheet'!CH102="","",'Result Sheet'!CH102)</f>
        <v/>
      </c>
      <c r="V99" s="262" t="str">
        <f>IF('Result Sheet'!CI102="","",'Result Sheet'!CI102)</f>
        <v/>
      </c>
      <c r="W99" s="263" t="str">
        <f>IF('Result Sheet'!DN102="","",'Result Sheet'!DN102)</f>
        <v/>
      </c>
      <c r="BQ99" s="264" t="str">
        <f>'Result Sheet'!G102</f>
        <v/>
      </c>
      <c r="BR99" s="265" t="str">
        <f t="shared" si="12"/>
        <v/>
      </c>
      <c r="BS99" s="265" t="str">
        <f t="shared" si="13"/>
        <v/>
      </c>
      <c r="BT99" s="265" t="str">
        <f t="shared" si="14"/>
        <v/>
      </c>
      <c r="BU99" s="265" t="str">
        <f t="shared" si="15"/>
        <v/>
      </c>
      <c r="BV99" s="265" t="str">
        <f t="shared" si="16"/>
        <v/>
      </c>
      <c r="BW99" s="265" t="str">
        <f t="shared" si="17"/>
        <v/>
      </c>
      <c r="BX99" s="265" t="str">
        <f t="shared" si="18"/>
        <v/>
      </c>
      <c r="BY99" s="265" t="str">
        <f t="shared" si="19"/>
        <v/>
      </c>
      <c r="BZ99" s="265" t="str">
        <f t="shared" si="20"/>
        <v/>
      </c>
      <c r="CA99" s="265" t="str">
        <f t="shared" si="21"/>
        <v/>
      </c>
      <c r="CB99" s="265" t="str">
        <f t="shared" si="22"/>
        <v/>
      </c>
      <c r="CC99" s="265" t="str">
        <f t="shared" si="23"/>
        <v/>
      </c>
      <c r="CD99" s="266"/>
    </row>
    <row r="100" spans="1:82" ht="15.9" customHeight="1">
      <c r="A100" s="253">
        <f>IF('[1]Statement of Marks'!A103="","",'[1]Statement of Marks'!A103)</f>
        <v>96</v>
      </c>
      <c r="B100" s="254" t="str">
        <f>IF('Result Sheet'!B103="","",'Result Sheet'!B103)</f>
        <v/>
      </c>
      <c r="C100" s="255" t="str">
        <f>IF('Result Sheet'!F103="","",'Result Sheet'!F103)</f>
        <v/>
      </c>
      <c r="D100" s="256" t="str">
        <f>IF('Result Sheet'!E103="","",'Result Sheet'!E103)</f>
        <v/>
      </c>
      <c r="E100" s="257" t="str">
        <f>IF('Result Sheet'!G103="","",'Result Sheet'!G103)</f>
        <v/>
      </c>
      <c r="F100" s="257" t="str">
        <f>IF('Result Sheet'!H103="","",'Result Sheet'!H103)</f>
        <v/>
      </c>
      <c r="G100" s="257" t="str">
        <f>IF('Result Sheet'!I103="","",'Result Sheet'!I103)</f>
        <v/>
      </c>
      <c r="H100" s="258" t="str">
        <f>IF('Result Sheet'!K103="","",'Result Sheet'!K103)</f>
        <v/>
      </c>
      <c r="I100" s="258" t="str">
        <f>IF('Result Sheet'!J103="","",'Result Sheet'!J103)</f>
        <v/>
      </c>
      <c r="J100" s="388" t="str">
        <f>IF('Result Sheet'!DL103="","",'Result Sheet'!DL103)</f>
        <v/>
      </c>
      <c r="K100" s="259" t="str">
        <f>IF('Result Sheet'!DH103="","",'Result Sheet'!DH103)</f>
        <v/>
      </c>
      <c r="L100" s="260" t="str">
        <f>IF('Result Sheet'!DI103="","",'Result Sheet'!DI103)</f>
        <v/>
      </c>
      <c r="M100" s="259" t="str">
        <f>IF('Result Sheet'!DJ103="","",'Result Sheet'!DJ103)</f>
        <v/>
      </c>
      <c r="N100" s="330" t="str">
        <f>IF('Result Sheet'!DO103="","",'Result Sheet'!DO103)</f>
        <v/>
      </c>
      <c r="O100" s="261" t="str">
        <f>IF('Result Sheet'!AC103="","",'Result Sheet'!AC103)</f>
        <v/>
      </c>
      <c r="P100" s="262" t="str">
        <f>IF('Result Sheet'!AD103="","",'Result Sheet'!AD103)</f>
        <v/>
      </c>
      <c r="Q100" s="261" t="str">
        <f>IF('Result Sheet'!AV103="","",'Result Sheet'!AV103)</f>
        <v/>
      </c>
      <c r="R100" s="262" t="str">
        <f>IF('Result Sheet'!AW103="","",'Result Sheet'!AW103)</f>
        <v/>
      </c>
      <c r="S100" s="261" t="str">
        <f>IF('Result Sheet'!BO103="","",'Result Sheet'!BO103)</f>
        <v/>
      </c>
      <c r="T100" s="262" t="str">
        <f>IF('Result Sheet'!BP103="","",'Result Sheet'!BP103)</f>
        <v/>
      </c>
      <c r="U100" s="261" t="str">
        <f>IF('Result Sheet'!CH103="","",'Result Sheet'!CH103)</f>
        <v/>
      </c>
      <c r="V100" s="262" t="str">
        <f>IF('Result Sheet'!CI103="","",'Result Sheet'!CI103)</f>
        <v/>
      </c>
      <c r="W100" s="263" t="str">
        <f>IF('Result Sheet'!DN103="","",'Result Sheet'!DN103)</f>
        <v/>
      </c>
      <c r="BQ100" s="264" t="str">
        <f>'Result Sheet'!G103</f>
        <v/>
      </c>
      <c r="BR100" s="265" t="str">
        <f t="shared" si="12"/>
        <v/>
      </c>
      <c r="BS100" s="265" t="str">
        <f t="shared" si="13"/>
        <v/>
      </c>
      <c r="BT100" s="265" t="str">
        <f t="shared" si="14"/>
        <v/>
      </c>
      <c r="BU100" s="265" t="str">
        <f t="shared" si="15"/>
        <v/>
      </c>
      <c r="BV100" s="265" t="str">
        <f t="shared" si="16"/>
        <v/>
      </c>
      <c r="BW100" s="265" t="str">
        <f t="shared" si="17"/>
        <v/>
      </c>
      <c r="BX100" s="265" t="str">
        <f t="shared" si="18"/>
        <v/>
      </c>
      <c r="BY100" s="265" t="str">
        <f t="shared" si="19"/>
        <v/>
      </c>
      <c r="BZ100" s="265" t="str">
        <f t="shared" si="20"/>
        <v/>
      </c>
      <c r="CA100" s="265" t="str">
        <f t="shared" si="21"/>
        <v/>
      </c>
      <c r="CB100" s="265" t="str">
        <f t="shared" si="22"/>
        <v/>
      </c>
      <c r="CC100" s="265" t="str">
        <f t="shared" si="23"/>
        <v/>
      </c>
      <c r="CD100" s="266"/>
    </row>
    <row r="101" spans="1:82" ht="15.9" customHeight="1">
      <c r="A101" s="253">
        <f>IF('[1]Statement of Marks'!A104="","",'[1]Statement of Marks'!A104)</f>
        <v>97</v>
      </c>
      <c r="B101" s="254" t="str">
        <f>IF('Result Sheet'!B104="","",'Result Sheet'!B104)</f>
        <v/>
      </c>
      <c r="C101" s="255" t="str">
        <f>IF('Result Sheet'!F104="","",'Result Sheet'!F104)</f>
        <v/>
      </c>
      <c r="D101" s="256" t="str">
        <f>IF('Result Sheet'!E104="","",'Result Sheet'!E104)</f>
        <v/>
      </c>
      <c r="E101" s="257" t="str">
        <f>IF('Result Sheet'!G104="","",'Result Sheet'!G104)</f>
        <v/>
      </c>
      <c r="F101" s="257" t="str">
        <f>IF('Result Sheet'!H104="","",'Result Sheet'!H104)</f>
        <v/>
      </c>
      <c r="G101" s="257" t="str">
        <f>IF('Result Sheet'!I104="","",'Result Sheet'!I104)</f>
        <v/>
      </c>
      <c r="H101" s="258" t="str">
        <f>IF('Result Sheet'!K104="","",'Result Sheet'!K104)</f>
        <v/>
      </c>
      <c r="I101" s="258" t="str">
        <f>IF('Result Sheet'!J104="","",'Result Sheet'!J104)</f>
        <v/>
      </c>
      <c r="J101" s="388" t="str">
        <f>IF('Result Sheet'!DL104="","",'Result Sheet'!DL104)</f>
        <v/>
      </c>
      <c r="K101" s="259" t="str">
        <f>IF('Result Sheet'!DH104="","",'Result Sheet'!DH104)</f>
        <v/>
      </c>
      <c r="L101" s="260" t="str">
        <f>IF('Result Sheet'!DI104="","",'Result Sheet'!DI104)</f>
        <v/>
      </c>
      <c r="M101" s="259" t="str">
        <f>IF('Result Sheet'!DJ104="","",'Result Sheet'!DJ104)</f>
        <v/>
      </c>
      <c r="N101" s="330" t="str">
        <f>IF('Result Sheet'!DO104="","",'Result Sheet'!DO104)</f>
        <v/>
      </c>
      <c r="O101" s="261" t="str">
        <f>IF('Result Sheet'!AC104="","",'Result Sheet'!AC104)</f>
        <v/>
      </c>
      <c r="P101" s="262" t="str">
        <f>IF('Result Sheet'!AD104="","",'Result Sheet'!AD104)</f>
        <v/>
      </c>
      <c r="Q101" s="261" t="str">
        <f>IF('Result Sheet'!AV104="","",'Result Sheet'!AV104)</f>
        <v/>
      </c>
      <c r="R101" s="262" t="str">
        <f>IF('Result Sheet'!AW104="","",'Result Sheet'!AW104)</f>
        <v/>
      </c>
      <c r="S101" s="261" t="str">
        <f>IF('Result Sheet'!BO104="","",'Result Sheet'!BO104)</f>
        <v/>
      </c>
      <c r="T101" s="262" t="str">
        <f>IF('Result Sheet'!BP104="","",'Result Sheet'!BP104)</f>
        <v/>
      </c>
      <c r="U101" s="261" t="str">
        <f>IF('Result Sheet'!CH104="","",'Result Sheet'!CH104)</f>
        <v/>
      </c>
      <c r="V101" s="262" t="str">
        <f>IF('Result Sheet'!CI104="","",'Result Sheet'!CI104)</f>
        <v/>
      </c>
      <c r="W101" s="263" t="str">
        <f>IF('Result Sheet'!DN104="","",'Result Sheet'!DN104)</f>
        <v/>
      </c>
      <c r="BQ101" s="264" t="str">
        <f>'Result Sheet'!G104</f>
        <v/>
      </c>
      <c r="BR101" s="265" t="str">
        <f t="shared" si="12"/>
        <v/>
      </c>
      <c r="BS101" s="265" t="str">
        <f t="shared" si="13"/>
        <v/>
      </c>
      <c r="BT101" s="265" t="str">
        <f t="shared" si="14"/>
        <v/>
      </c>
      <c r="BU101" s="265" t="str">
        <f t="shared" si="15"/>
        <v/>
      </c>
      <c r="BV101" s="265" t="str">
        <f t="shared" si="16"/>
        <v/>
      </c>
      <c r="BW101" s="265" t="str">
        <f t="shared" si="17"/>
        <v/>
      </c>
      <c r="BX101" s="265" t="str">
        <f t="shared" si="18"/>
        <v/>
      </c>
      <c r="BY101" s="265" t="str">
        <f t="shared" si="19"/>
        <v/>
      </c>
      <c r="BZ101" s="265" t="str">
        <f t="shared" si="20"/>
        <v/>
      </c>
      <c r="CA101" s="265" t="str">
        <f t="shared" si="21"/>
        <v/>
      </c>
      <c r="CB101" s="265" t="str">
        <f t="shared" si="22"/>
        <v/>
      </c>
      <c r="CC101" s="265" t="str">
        <f t="shared" si="23"/>
        <v/>
      </c>
      <c r="CD101" s="266"/>
    </row>
    <row r="102" spans="1:82" ht="15.9" customHeight="1">
      <c r="A102" s="253">
        <f>IF('[1]Statement of Marks'!A105="","",'[1]Statement of Marks'!A105)</f>
        <v>98</v>
      </c>
      <c r="B102" s="254" t="str">
        <f>IF('Result Sheet'!B105="","",'Result Sheet'!B105)</f>
        <v/>
      </c>
      <c r="C102" s="255" t="str">
        <f>IF('Result Sheet'!F105="","",'Result Sheet'!F105)</f>
        <v/>
      </c>
      <c r="D102" s="256" t="str">
        <f>IF('Result Sheet'!E105="","",'Result Sheet'!E105)</f>
        <v/>
      </c>
      <c r="E102" s="257" t="str">
        <f>IF('Result Sheet'!G105="","",'Result Sheet'!G105)</f>
        <v/>
      </c>
      <c r="F102" s="257" t="str">
        <f>IF('Result Sheet'!H105="","",'Result Sheet'!H105)</f>
        <v/>
      </c>
      <c r="G102" s="257" t="str">
        <f>IF('Result Sheet'!I105="","",'Result Sheet'!I105)</f>
        <v/>
      </c>
      <c r="H102" s="258" t="str">
        <f>IF('Result Sheet'!K105="","",'Result Sheet'!K105)</f>
        <v/>
      </c>
      <c r="I102" s="258" t="str">
        <f>IF('Result Sheet'!J105="","",'Result Sheet'!J105)</f>
        <v/>
      </c>
      <c r="J102" s="388" t="str">
        <f>IF('Result Sheet'!DL105="","",'Result Sheet'!DL105)</f>
        <v/>
      </c>
      <c r="K102" s="259" t="str">
        <f>IF('Result Sheet'!DH105="","",'Result Sheet'!DH105)</f>
        <v/>
      </c>
      <c r="L102" s="260" t="str">
        <f>IF('Result Sheet'!DI105="","",'Result Sheet'!DI105)</f>
        <v/>
      </c>
      <c r="M102" s="259" t="str">
        <f>IF('Result Sheet'!DJ105="","",'Result Sheet'!DJ105)</f>
        <v/>
      </c>
      <c r="N102" s="330" t="str">
        <f>IF('Result Sheet'!DO105="","",'Result Sheet'!DO105)</f>
        <v/>
      </c>
      <c r="O102" s="261" t="str">
        <f>IF('Result Sheet'!AC105="","",'Result Sheet'!AC105)</f>
        <v/>
      </c>
      <c r="P102" s="262" t="str">
        <f>IF('Result Sheet'!AD105="","",'Result Sheet'!AD105)</f>
        <v/>
      </c>
      <c r="Q102" s="261" t="str">
        <f>IF('Result Sheet'!AV105="","",'Result Sheet'!AV105)</f>
        <v/>
      </c>
      <c r="R102" s="262" t="str">
        <f>IF('Result Sheet'!AW105="","",'Result Sheet'!AW105)</f>
        <v/>
      </c>
      <c r="S102" s="261" t="str">
        <f>IF('Result Sheet'!BO105="","",'Result Sheet'!BO105)</f>
        <v/>
      </c>
      <c r="T102" s="262" t="str">
        <f>IF('Result Sheet'!BP105="","",'Result Sheet'!BP105)</f>
        <v/>
      </c>
      <c r="U102" s="261" t="str">
        <f>IF('Result Sheet'!CH105="","",'Result Sheet'!CH105)</f>
        <v/>
      </c>
      <c r="V102" s="262" t="str">
        <f>IF('Result Sheet'!CI105="","",'Result Sheet'!CI105)</f>
        <v/>
      </c>
      <c r="W102" s="263" t="str">
        <f>IF('Result Sheet'!DN105="","",'Result Sheet'!DN105)</f>
        <v/>
      </c>
      <c r="BQ102" s="264" t="str">
        <f>'Result Sheet'!G105</f>
        <v/>
      </c>
      <c r="BR102" s="265" t="str">
        <f t="shared" si="12"/>
        <v/>
      </c>
      <c r="BS102" s="265" t="str">
        <f t="shared" si="13"/>
        <v/>
      </c>
      <c r="BT102" s="265" t="str">
        <f t="shared" si="14"/>
        <v/>
      </c>
      <c r="BU102" s="265" t="str">
        <f t="shared" si="15"/>
        <v/>
      </c>
      <c r="BV102" s="265" t="str">
        <f t="shared" si="16"/>
        <v/>
      </c>
      <c r="BW102" s="265" t="str">
        <f t="shared" si="17"/>
        <v/>
      </c>
      <c r="BX102" s="265" t="str">
        <f t="shared" si="18"/>
        <v/>
      </c>
      <c r="BY102" s="265" t="str">
        <f t="shared" si="19"/>
        <v/>
      </c>
      <c r="BZ102" s="265" t="str">
        <f t="shared" si="20"/>
        <v/>
      </c>
      <c r="CA102" s="265" t="str">
        <f t="shared" si="21"/>
        <v/>
      </c>
      <c r="CB102" s="265" t="str">
        <f t="shared" si="22"/>
        <v/>
      </c>
      <c r="CC102" s="265" t="str">
        <f t="shared" si="23"/>
        <v/>
      </c>
      <c r="CD102" s="266"/>
    </row>
    <row r="103" spans="1:82" ht="15.9" customHeight="1">
      <c r="A103" s="253">
        <f>IF('[1]Statement of Marks'!A106="","",'[1]Statement of Marks'!A106)</f>
        <v>99</v>
      </c>
      <c r="B103" s="254" t="str">
        <f>IF('Result Sheet'!B106="","",'Result Sheet'!B106)</f>
        <v/>
      </c>
      <c r="C103" s="255" t="str">
        <f>IF('Result Sheet'!F106="","",'Result Sheet'!F106)</f>
        <v/>
      </c>
      <c r="D103" s="256" t="str">
        <f>IF('Result Sheet'!E106="","",'Result Sheet'!E106)</f>
        <v/>
      </c>
      <c r="E103" s="257" t="str">
        <f>IF('Result Sheet'!G106="","",'Result Sheet'!G106)</f>
        <v/>
      </c>
      <c r="F103" s="257" t="str">
        <f>IF('Result Sheet'!H106="","",'Result Sheet'!H106)</f>
        <v/>
      </c>
      <c r="G103" s="257" t="str">
        <f>IF('Result Sheet'!I106="","",'Result Sheet'!I106)</f>
        <v/>
      </c>
      <c r="H103" s="258" t="str">
        <f>IF('Result Sheet'!K106="","",'Result Sheet'!K106)</f>
        <v/>
      </c>
      <c r="I103" s="258" t="str">
        <f>IF('Result Sheet'!J106="","",'Result Sheet'!J106)</f>
        <v/>
      </c>
      <c r="J103" s="388" t="str">
        <f>IF('Result Sheet'!DL106="","",'Result Sheet'!DL106)</f>
        <v/>
      </c>
      <c r="K103" s="259" t="str">
        <f>IF('Result Sheet'!DH106="","",'Result Sheet'!DH106)</f>
        <v/>
      </c>
      <c r="L103" s="260" t="str">
        <f>IF('Result Sheet'!DI106="","",'Result Sheet'!DI106)</f>
        <v/>
      </c>
      <c r="M103" s="259" t="str">
        <f>IF('Result Sheet'!DJ106="","",'Result Sheet'!DJ106)</f>
        <v/>
      </c>
      <c r="N103" s="330" t="str">
        <f>IF('Result Sheet'!DO106="","",'Result Sheet'!DO106)</f>
        <v/>
      </c>
      <c r="O103" s="261" t="str">
        <f>IF('Result Sheet'!AC106="","",'Result Sheet'!AC106)</f>
        <v/>
      </c>
      <c r="P103" s="262" t="str">
        <f>IF('Result Sheet'!AD106="","",'Result Sheet'!AD106)</f>
        <v/>
      </c>
      <c r="Q103" s="261" t="str">
        <f>IF('Result Sheet'!AV106="","",'Result Sheet'!AV106)</f>
        <v/>
      </c>
      <c r="R103" s="262" t="str">
        <f>IF('Result Sheet'!AW106="","",'Result Sheet'!AW106)</f>
        <v/>
      </c>
      <c r="S103" s="261" t="str">
        <f>IF('Result Sheet'!BO106="","",'Result Sheet'!BO106)</f>
        <v/>
      </c>
      <c r="T103" s="262" t="str">
        <f>IF('Result Sheet'!BP106="","",'Result Sheet'!BP106)</f>
        <v/>
      </c>
      <c r="U103" s="261" t="str">
        <f>IF('Result Sheet'!CH106="","",'Result Sheet'!CH106)</f>
        <v/>
      </c>
      <c r="V103" s="262" t="str">
        <f>IF('Result Sheet'!CI106="","",'Result Sheet'!CI106)</f>
        <v/>
      </c>
      <c r="W103" s="263" t="str">
        <f>IF('Result Sheet'!DN106="","",'Result Sheet'!DN106)</f>
        <v/>
      </c>
      <c r="BQ103" s="264" t="str">
        <f>'Result Sheet'!G106</f>
        <v/>
      </c>
      <c r="BR103" s="265" t="str">
        <f t="shared" si="12"/>
        <v/>
      </c>
      <c r="BS103" s="265" t="str">
        <f t="shared" si="13"/>
        <v/>
      </c>
      <c r="BT103" s="265" t="str">
        <f t="shared" si="14"/>
        <v/>
      </c>
      <c r="BU103" s="265" t="str">
        <f t="shared" si="15"/>
        <v/>
      </c>
      <c r="BV103" s="265" t="str">
        <f t="shared" si="16"/>
        <v/>
      </c>
      <c r="BW103" s="265" t="str">
        <f t="shared" si="17"/>
        <v/>
      </c>
      <c r="BX103" s="265" t="str">
        <f t="shared" si="18"/>
        <v/>
      </c>
      <c r="BY103" s="265" t="str">
        <f t="shared" si="19"/>
        <v/>
      </c>
      <c r="BZ103" s="265" t="str">
        <f t="shared" si="20"/>
        <v/>
      </c>
      <c r="CA103" s="265" t="str">
        <f t="shared" si="21"/>
        <v/>
      </c>
      <c r="CB103" s="265" t="str">
        <f t="shared" si="22"/>
        <v/>
      </c>
      <c r="CC103" s="265" t="str">
        <f t="shared" si="23"/>
        <v/>
      </c>
      <c r="CD103" s="266"/>
    </row>
    <row r="104" spans="1:82" ht="15.9" customHeight="1">
      <c r="A104" s="253">
        <f>IF('[1]Statement of Marks'!A107="","",'[1]Statement of Marks'!A107)</f>
        <v>100</v>
      </c>
      <c r="B104" s="254" t="str">
        <f>IF('Result Sheet'!B107="","",'Result Sheet'!B107)</f>
        <v/>
      </c>
      <c r="C104" s="255" t="str">
        <f>IF('Result Sheet'!F107="","",'Result Sheet'!F107)</f>
        <v/>
      </c>
      <c r="D104" s="256" t="str">
        <f>IF('Result Sheet'!E107="","",'Result Sheet'!E107)</f>
        <v/>
      </c>
      <c r="E104" s="257" t="str">
        <f>IF('Result Sheet'!G107="","",'Result Sheet'!G107)</f>
        <v/>
      </c>
      <c r="F104" s="257" t="str">
        <f>IF('Result Sheet'!H107="","",'Result Sheet'!H107)</f>
        <v/>
      </c>
      <c r="G104" s="257" t="str">
        <f>IF('Result Sheet'!I107="","",'Result Sheet'!I107)</f>
        <v/>
      </c>
      <c r="H104" s="258" t="str">
        <f>IF('Result Sheet'!K107="","",'Result Sheet'!K107)</f>
        <v/>
      </c>
      <c r="I104" s="258" t="str">
        <f>IF('Result Sheet'!J107="","",'Result Sheet'!J107)</f>
        <v/>
      </c>
      <c r="J104" s="388" t="str">
        <f>IF('Result Sheet'!DL107="","",'Result Sheet'!DL107)</f>
        <v/>
      </c>
      <c r="K104" s="259" t="str">
        <f>IF('Result Sheet'!DH107="","",'Result Sheet'!DH107)</f>
        <v/>
      </c>
      <c r="L104" s="260" t="str">
        <f>IF('Result Sheet'!DI107="","",'Result Sheet'!DI107)</f>
        <v/>
      </c>
      <c r="M104" s="259" t="str">
        <f>IF('Result Sheet'!DJ107="","",'Result Sheet'!DJ107)</f>
        <v/>
      </c>
      <c r="N104" s="330" t="str">
        <f>IF('Result Sheet'!DO107="","",'Result Sheet'!DO107)</f>
        <v/>
      </c>
      <c r="O104" s="261" t="str">
        <f>IF('Result Sheet'!AC107="","",'Result Sheet'!AC107)</f>
        <v/>
      </c>
      <c r="P104" s="262" t="str">
        <f>IF('Result Sheet'!AD107="","",'Result Sheet'!AD107)</f>
        <v/>
      </c>
      <c r="Q104" s="261" t="str">
        <f>IF('Result Sheet'!AV107="","",'Result Sheet'!AV107)</f>
        <v/>
      </c>
      <c r="R104" s="262" t="str">
        <f>IF('Result Sheet'!AW107="","",'Result Sheet'!AW107)</f>
        <v/>
      </c>
      <c r="S104" s="261" t="str">
        <f>IF('Result Sheet'!BO107="","",'Result Sheet'!BO107)</f>
        <v/>
      </c>
      <c r="T104" s="262" t="str">
        <f>IF('Result Sheet'!BP107="","",'Result Sheet'!BP107)</f>
        <v/>
      </c>
      <c r="U104" s="261" t="str">
        <f>IF('Result Sheet'!CH107="","",'Result Sheet'!CH107)</f>
        <v/>
      </c>
      <c r="V104" s="262" t="str">
        <f>IF('Result Sheet'!CI107="","",'Result Sheet'!CI107)</f>
        <v/>
      </c>
      <c r="W104" s="263" t="str">
        <f>IF('Result Sheet'!DN107="","",'Result Sheet'!DN107)</f>
        <v/>
      </c>
      <c r="BQ104" s="264" t="str">
        <f>'Result Sheet'!G107</f>
        <v/>
      </c>
      <c r="BR104" s="265" t="str">
        <f t="shared" si="12"/>
        <v/>
      </c>
      <c r="BS104" s="265" t="str">
        <f t="shared" si="13"/>
        <v/>
      </c>
      <c r="BT104" s="265" t="str">
        <f t="shared" si="14"/>
        <v/>
      </c>
      <c r="BU104" s="265" t="str">
        <f t="shared" si="15"/>
        <v/>
      </c>
      <c r="BV104" s="265" t="str">
        <f t="shared" si="16"/>
        <v/>
      </c>
      <c r="BW104" s="265" t="str">
        <f t="shared" si="17"/>
        <v/>
      </c>
      <c r="BX104" s="265" t="str">
        <f t="shared" si="18"/>
        <v/>
      </c>
      <c r="BY104" s="265" t="str">
        <f t="shared" si="19"/>
        <v/>
      </c>
      <c r="BZ104" s="265" t="str">
        <f t="shared" si="20"/>
        <v/>
      </c>
      <c r="CA104" s="265" t="str">
        <f t="shared" si="21"/>
        <v/>
      </c>
      <c r="CB104" s="265" t="str">
        <f t="shared" si="22"/>
        <v/>
      </c>
      <c r="CC104" s="265" t="str">
        <f t="shared" si="23"/>
        <v/>
      </c>
      <c r="CD104" s="266"/>
    </row>
    <row r="105" spans="1:82" ht="15.9" customHeight="1">
      <c r="A105" s="253">
        <f>IF('[1]Statement of Marks'!A108="","",'[1]Statement of Marks'!A108)</f>
        <v>101</v>
      </c>
      <c r="B105" s="254" t="str">
        <f>IF('Result Sheet'!B108="","",'Result Sheet'!B108)</f>
        <v/>
      </c>
      <c r="C105" s="255" t="str">
        <f>IF('Result Sheet'!F108="","",'Result Sheet'!F108)</f>
        <v/>
      </c>
      <c r="D105" s="256" t="str">
        <f>IF('Result Sheet'!E108="","",'Result Sheet'!E108)</f>
        <v/>
      </c>
      <c r="E105" s="257" t="str">
        <f>IF('Result Sheet'!G108="","",'Result Sheet'!G108)</f>
        <v/>
      </c>
      <c r="F105" s="257" t="str">
        <f>IF('Result Sheet'!H108="","",'Result Sheet'!H108)</f>
        <v/>
      </c>
      <c r="G105" s="257" t="str">
        <f>IF('Result Sheet'!I108="","",'Result Sheet'!I108)</f>
        <v/>
      </c>
      <c r="H105" s="258" t="str">
        <f>IF('Result Sheet'!K108="","",'Result Sheet'!K108)</f>
        <v/>
      </c>
      <c r="I105" s="258" t="str">
        <f>IF('Result Sheet'!J108="","",'Result Sheet'!J108)</f>
        <v/>
      </c>
      <c r="J105" s="388" t="str">
        <f>IF('Result Sheet'!DL108="","",'Result Sheet'!DL108)</f>
        <v/>
      </c>
      <c r="K105" s="259" t="str">
        <f>IF('Result Sheet'!DH108="","",'Result Sheet'!DH108)</f>
        <v/>
      </c>
      <c r="L105" s="260" t="str">
        <f>IF('Result Sheet'!DI108="","",'Result Sheet'!DI108)</f>
        <v/>
      </c>
      <c r="M105" s="259" t="str">
        <f>IF('Result Sheet'!DJ108="","",'Result Sheet'!DJ108)</f>
        <v/>
      </c>
      <c r="N105" s="330" t="str">
        <f>IF('Result Sheet'!DO108="","",'Result Sheet'!DO108)</f>
        <v/>
      </c>
      <c r="O105" s="261" t="str">
        <f>IF('Result Sheet'!AC108="","",'Result Sheet'!AC108)</f>
        <v/>
      </c>
      <c r="P105" s="262" t="str">
        <f>IF('Result Sheet'!AD108="","",'Result Sheet'!AD108)</f>
        <v/>
      </c>
      <c r="Q105" s="261" t="str">
        <f>IF('Result Sheet'!AV108="","",'Result Sheet'!AV108)</f>
        <v/>
      </c>
      <c r="R105" s="262" t="str">
        <f>IF('Result Sheet'!AW108="","",'Result Sheet'!AW108)</f>
        <v/>
      </c>
      <c r="S105" s="261" t="str">
        <f>IF('Result Sheet'!BO108="","",'Result Sheet'!BO108)</f>
        <v/>
      </c>
      <c r="T105" s="262" t="str">
        <f>IF('Result Sheet'!BP108="","",'Result Sheet'!BP108)</f>
        <v/>
      </c>
      <c r="U105" s="261" t="str">
        <f>IF('Result Sheet'!CH108="","",'Result Sheet'!CH108)</f>
        <v/>
      </c>
      <c r="V105" s="262" t="str">
        <f>IF('Result Sheet'!CI108="","",'Result Sheet'!CI108)</f>
        <v/>
      </c>
      <c r="W105" s="263" t="str">
        <f>IF('Result Sheet'!DN108="","",'Result Sheet'!DN108)</f>
        <v/>
      </c>
      <c r="BQ105" s="264" t="str">
        <f>'Result Sheet'!G108</f>
        <v/>
      </c>
      <c r="BR105" s="265" t="str">
        <f t="shared" si="12"/>
        <v/>
      </c>
      <c r="BS105" s="265" t="str">
        <f t="shared" si="13"/>
        <v/>
      </c>
      <c r="BT105" s="265" t="str">
        <f t="shared" si="14"/>
        <v/>
      </c>
      <c r="BU105" s="265" t="str">
        <f t="shared" si="15"/>
        <v/>
      </c>
      <c r="BV105" s="265" t="str">
        <f t="shared" si="16"/>
        <v/>
      </c>
      <c r="BW105" s="265" t="str">
        <f t="shared" si="17"/>
        <v/>
      </c>
      <c r="BX105" s="265" t="str">
        <f t="shared" si="18"/>
        <v/>
      </c>
      <c r="BY105" s="265" t="str">
        <f t="shared" si="19"/>
        <v/>
      </c>
      <c r="BZ105" s="265" t="str">
        <f t="shared" si="20"/>
        <v/>
      </c>
      <c r="CA105" s="265" t="str">
        <f t="shared" si="21"/>
        <v/>
      </c>
      <c r="CB105" s="265" t="str">
        <f t="shared" si="22"/>
        <v/>
      </c>
      <c r="CC105" s="265" t="str">
        <f t="shared" si="23"/>
        <v/>
      </c>
      <c r="CD105" s="266"/>
    </row>
    <row r="106" spans="1:82" ht="15.9" customHeight="1">
      <c r="A106" s="253">
        <f>IF('[1]Statement of Marks'!A109="","",'[1]Statement of Marks'!A109)</f>
        <v>102</v>
      </c>
      <c r="B106" s="254" t="str">
        <f>IF('Result Sheet'!B109="","",'Result Sheet'!B109)</f>
        <v/>
      </c>
      <c r="C106" s="255" t="str">
        <f>IF('Result Sheet'!F109="","",'Result Sheet'!F109)</f>
        <v/>
      </c>
      <c r="D106" s="256" t="str">
        <f>IF('Result Sheet'!E109="","",'Result Sheet'!E109)</f>
        <v/>
      </c>
      <c r="E106" s="257" t="str">
        <f>IF('Result Sheet'!G109="","",'Result Sheet'!G109)</f>
        <v/>
      </c>
      <c r="F106" s="257" t="str">
        <f>IF('Result Sheet'!H109="","",'Result Sheet'!H109)</f>
        <v/>
      </c>
      <c r="G106" s="257" t="str">
        <f>IF('Result Sheet'!I109="","",'Result Sheet'!I109)</f>
        <v/>
      </c>
      <c r="H106" s="258" t="str">
        <f>IF('Result Sheet'!K109="","",'Result Sheet'!K109)</f>
        <v/>
      </c>
      <c r="I106" s="258" t="str">
        <f>IF('Result Sheet'!J109="","",'Result Sheet'!J109)</f>
        <v/>
      </c>
      <c r="J106" s="388" t="str">
        <f>IF('Result Sheet'!DL109="","",'Result Sheet'!DL109)</f>
        <v/>
      </c>
      <c r="K106" s="259" t="str">
        <f>IF('Result Sheet'!DH109="","",'Result Sheet'!DH109)</f>
        <v/>
      </c>
      <c r="L106" s="260" t="str">
        <f>IF('Result Sheet'!DI109="","",'Result Sheet'!DI109)</f>
        <v/>
      </c>
      <c r="M106" s="259" t="str">
        <f>IF('Result Sheet'!DJ109="","",'Result Sheet'!DJ109)</f>
        <v/>
      </c>
      <c r="N106" s="330" t="str">
        <f>IF('Result Sheet'!DO109="","",'Result Sheet'!DO109)</f>
        <v/>
      </c>
      <c r="O106" s="261" t="str">
        <f>IF('Result Sheet'!AC109="","",'Result Sheet'!AC109)</f>
        <v/>
      </c>
      <c r="P106" s="262" t="str">
        <f>IF('Result Sheet'!AD109="","",'Result Sheet'!AD109)</f>
        <v/>
      </c>
      <c r="Q106" s="261" t="str">
        <f>IF('Result Sheet'!AV109="","",'Result Sheet'!AV109)</f>
        <v/>
      </c>
      <c r="R106" s="262" t="str">
        <f>IF('Result Sheet'!AW109="","",'Result Sheet'!AW109)</f>
        <v/>
      </c>
      <c r="S106" s="261" t="str">
        <f>IF('Result Sheet'!BO109="","",'Result Sheet'!BO109)</f>
        <v/>
      </c>
      <c r="T106" s="262" t="str">
        <f>IF('Result Sheet'!BP109="","",'Result Sheet'!BP109)</f>
        <v/>
      </c>
      <c r="U106" s="261" t="str">
        <f>IF('Result Sheet'!CH109="","",'Result Sheet'!CH109)</f>
        <v/>
      </c>
      <c r="V106" s="262" t="str">
        <f>IF('Result Sheet'!CI109="","",'Result Sheet'!CI109)</f>
        <v/>
      </c>
      <c r="W106" s="263" t="str">
        <f>IF('Result Sheet'!DN109="","",'Result Sheet'!DN109)</f>
        <v/>
      </c>
      <c r="BQ106" s="264" t="str">
        <f>'Result Sheet'!G109</f>
        <v/>
      </c>
      <c r="BR106" s="265" t="str">
        <f t="shared" si="12"/>
        <v/>
      </c>
      <c r="BS106" s="265" t="str">
        <f t="shared" si="13"/>
        <v/>
      </c>
      <c r="BT106" s="265" t="str">
        <f t="shared" si="14"/>
        <v/>
      </c>
      <c r="BU106" s="265" t="str">
        <f t="shared" si="15"/>
        <v/>
      </c>
      <c r="BV106" s="265" t="str">
        <f t="shared" si="16"/>
        <v/>
      </c>
      <c r="BW106" s="265" t="str">
        <f t="shared" si="17"/>
        <v/>
      </c>
      <c r="BX106" s="265" t="str">
        <f t="shared" si="18"/>
        <v/>
      </c>
      <c r="BY106" s="265" t="str">
        <f t="shared" si="19"/>
        <v/>
      </c>
      <c r="BZ106" s="265" t="str">
        <f t="shared" si="20"/>
        <v/>
      </c>
      <c r="CA106" s="265" t="str">
        <f t="shared" si="21"/>
        <v/>
      </c>
      <c r="CB106" s="265" t="str">
        <f t="shared" si="22"/>
        <v/>
      </c>
      <c r="CC106" s="265" t="str">
        <f t="shared" si="23"/>
        <v/>
      </c>
      <c r="CD106" s="266"/>
    </row>
    <row r="107" spans="1:82" ht="15.9" customHeight="1">
      <c r="A107" s="253">
        <f>IF('[1]Statement of Marks'!A110="","",'[1]Statement of Marks'!A110)</f>
        <v>103</v>
      </c>
      <c r="B107" s="254" t="str">
        <f>IF('Result Sheet'!B110="","",'Result Sheet'!B110)</f>
        <v/>
      </c>
      <c r="C107" s="255" t="str">
        <f>IF('Result Sheet'!F110="","",'Result Sheet'!F110)</f>
        <v/>
      </c>
      <c r="D107" s="256" t="str">
        <f>IF('Result Sheet'!E110="","",'Result Sheet'!E110)</f>
        <v/>
      </c>
      <c r="E107" s="257" t="str">
        <f>IF('Result Sheet'!G110="","",'Result Sheet'!G110)</f>
        <v/>
      </c>
      <c r="F107" s="257" t="str">
        <f>IF('Result Sheet'!H110="","",'Result Sheet'!H110)</f>
        <v/>
      </c>
      <c r="G107" s="257" t="str">
        <f>IF('Result Sheet'!I110="","",'Result Sheet'!I110)</f>
        <v/>
      </c>
      <c r="H107" s="258" t="str">
        <f>IF('Result Sheet'!K110="","",'Result Sheet'!K110)</f>
        <v/>
      </c>
      <c r="I107" s="258" t="str">
        <f>IF('Result Sheet'!J110="","",'Result Sheet'!J110)</f>
        <v/>
      </c>
      <c r="J107" s="388" t="str">
        <f>IF('Result Sheet'!DL110="","",'Result Sheet'!DL110)</f>
        <v/>
      </c>
      <c r="K107" s="259" t="str">
        <f>IF('Result Sheet'!DH110="","",'Result Sheet'!DH110)</f>
        <v/>
      </c>
      <c r="L107" s="260" t="str">
        <f>IF('Result Sheet'!DI110="","",'Result Sheet'!DI110)</f>
        <v/>
      </c>
      <c r="M107" s="259" t="str">
        <f>IF('Result Sheet'!DJ110="","",'Result Sheet'!DJ110)</f>
        <v/>
      </c>
      <c r="N107" s="330" t="str">
        <f>IF('Result Sheet'!DO110="","",'Result Sheet'!DO110)</f>
        <v/>
      </c>
      <c r="O107" s="261" t="str">
        <f>IF('Result Sheet'!AC110="","",'Result Sheet'!AC110)</f>
        <v/>
      </c>
      <c r="P107" s="262" t="str">
        <f>IF('Result Sheet'!AD110="","",'Result Sheet'!AD110)</f>
        <v/>
      </c>
      <c r="Q107" s="261" t="str">
        <f>IF('Result Sheet'!AV110="","",'Result Sheet'!AV110)</f>
        <v/>
      </c>
      <c r="R107" s="262" t="str">
        <f>IF('Result Sheet'!AW110="","",'Result Sheet'!AW110)</f>
        <v/>
      </c>
      <c r="S107" s="261" t="str">
        <f>IF('Result Sheet'!BO110="","",'Result Sheet'!BO110)</f>
        <v/>
      </c>
      <c r="T107" s="262" t="str">
        <f>IF('Result Sheet'!BP110="","",'Result Sheet'!BP110)</f>
        <v/>
      </c>
      <c r="U107" s="261" t="str">
        <f>IF('Result Sheet'!CH110="","",'Result Sheet'!CH110)</f>
        <v/>
      </c>
      <c r="V107" s="262" t="str">
        <f>IF('Result Sheet'!CI110="","",'Result Sheet'!CI110)</f>
        <v/>
      </c>
      <c r="W107" s="263" t="str">
        <f>IF('Result Sheet'!DN110="","",'Result Sheet'!DN110)</f>
        <v/>
      </c>
      <c r="BQ107" s="264" t="str">
        <f>'Result Sheet'!G110</f>
        <v/>
      </c>
      <c r="BR107" s="265" t="str">
        <f t="shared" si="12"/>
        <v/>
      </c>
      <c r="BS107" s="265" t="str">
        <f t="shared" si="13"/>
        <v/>
      </c>
      <c r="BT107" s="265" t="str">
        <f t="shared" si="14"/>
        <v/>
      </c>
      <c r="BU107" s="265" t="str">
        <f t="shared" si="15"/>
        <v/>
      </c>
      <c r="BV107" s="265" t="str">
        <f t="shared" si="16"/>
        <v/>
      </c>
      <c r="BW107" s="265" t="str">
        <f t="shared" si="17"/>
        <v/>
      </c>
      <c r="BX107" s="265" t="str">
        <f t="shared" si="18"/>
        <v/>
      </c>
      <c r="BY107" s="265" t="str">
        <f t="shared" si="19"/>
        <v/>
      </c>
      <c r="BZ107" s="265" t="str">
        <f t="shared" si="20"/>
        <v/>
      </c>
      <c r="CA107" s="265" t="str">
        <f t="shared" si="21"/>
        <v/>
      </c>
      <c r="CB107" s="265" t="str">
        <f t="shared" si="22"/>
        <v/>
      </c>
      <c r="CC107" s="265" t="str">
        <f t="shared" si="23"/>
        <v/>
      </c>
      <c r="CD107" s="266"/>
    </row>
    <row r="108" spans="1:82" ht="15.9" customHeight="1">
      <c r="A108" s="253">
        <f>IF('[1]Statement of Marks'!A111="","",'[1]Statement of Marks'!A111)</f>
        <v>104</v>
      </c>
      <c r="B108" s="254" t="str">
        <f>IF('Result Sheet'!B111="","",'Result Sheet'!B111)</f>
        <v/>
      </c>
      <c r="C108" s="255" t="str">
        <f>IF('Result Sheet'!F111="","",'Result Sheet'!F111)</f>
        <v/>
      </c>
      <c r="D108" s="256" t="str">
        <f>IF('Result Sheet'!E111="","",'Result Sheet'!E111)</f>
        <v/>
      </c>
      <c r="E108" s="257" t="str">
        <f>IF('Result Sheet'!G111="","",'Result Sheet'!G111)</f>
        <v/>
      </c>
      <c r="F108" s="257" t="str">
        <f>IF('Result Sheet'!H111="","",'Result Sheet'!H111)</f>
        <v/>
      </c>
      <c r="G108" s="257" t="str">
        <f>IF('Result Sheet'!I111="","",'Result Sheet'!I111)</f>
        <v/>
      </c>
      <c r="H108" s="258" t="str">
        <f>IF('Result Sheet'!K111="","",'Result Sheet'!K111)</f>
        <v/>
      </c>
      <c r="I108" s="258" t="str">
        <f>IF('Result Sheet'!J111="","",'Result Sheet'!J111)</f>
        <v/>
      </c>
      <c r="J108" s="388" t="str">
        <f>IF('Result Sheet'!DL111="","",'Result Sheet'!DL111)</f>
        <v/>
      </c>
      <c r="K108" s="259" t="str">
        <f>IF('Result Sheet'!DH111="","",'Result Sheet'!DH111)</f>
        <v/>
      </c>
      <c r="L108" s="260" t="str">
        <f>IF('Result Sheet'!DI111="","",'Result Sheet'!DI111)</f>
        <v/>
      </c>
      <c r="M108" s="259" t="str">
        <f>IF('Result Sheet'!DJ111="","",'Result Sheet'!DJ111)</f>
        <v/>
      </c>
      <c r="N108" s="330" t="str">
        <f>IF('Result Sheet'!DO111="","",'Result Sheet'!DO111)</f>
        <v/>
      </c>
      <c r="O108" s="261" t="str">
        <f>IF('Result Sheet'!AC111="","",'Result Sheet'!AC111)</f>
        <v/>
      </c>
      <c r="P108" s="262" t="str">
        <f>IF('Result Sheet'!AD111="","",'Result Sheet'!AD111)</f>
        <v/>
      </c>
      <c r="Q108" s="261" t="str">
        <f>IF('Result Sheet'!AV111="","",'Result Sheet'!AV111)</f>
        <v/>
      </c>
      <c r="R108" s="262" t="str">
        <f>IF('Result Sheet'!AW111="","",'Result Sheet'!AW111)</f>
        <v/>
      </c>
      <c r="S108" s="261" t="str">
        <f>IF('Result Sheet'!BO111="","",'Result Sheet'!BO111)</f>
        <v/>
      </c>
      <c r="T108" s="262" t="str">
        <f>IF('Result Sheet'!BP111="","",'Result Sheet'!BP111)</f>
        <v/>
      </c>
      <c r="U108" s="261" t="str">
        <f>IF('Result Sheet'!CH111="","",'Result Sheet'!CH111)</f>
        <v/>
      </c>
      <c r="V108" s="262" t="str">
        <f>IF('Result Sheet'!CI111="","",'Result Sheet'!CI111)</f>
        <v/>
      </c>
      <c r="W108" s="263" t="str">
        <f>IF('Result Sheet'!DN111="","",'Result Sheet'!DN111)</f>
        <v/>
      </c>
      <c r="BQ108" s="264" t="str">
        <f>'Result Sheet'!G111</f>
        <v/>
      </c>
      <c r="BR108" s="265" t="str">
        <f t="shared" si="12"/>
        <v/>
      </c>
      <c r="BS108" s="265" t="str">
        <f t="shared" si="13"/>
        <v/>
      </c>
      <c r="BT108" s="265" t="str">
        <f t="shared" si="14"/>
        <v/>
      </c>
      <c r="BU108" s="265" t="str">
        <f t="shared" si="15"/>
        <v/>
      </c>
      <c r="BV108" s="265" t="str">
        <f t="shared" si="16"/>
        <v/>
      </c>
      <c r="BW108" s="265" t="str">
        <f t="shared" si="17"/>
        <v/>
      </c>
      <c r="BX108" s="265" t="str">
        <f t="shared" si="18"/>
        <v/>
      </c>
      <c r="BY108" s="265" t="str">
        <f t="shared" si="19"/>
        <v/>
      </c>
      <c r="BZ108" s="265" t="str">
        <f t="shared" si="20"/>
        <v/>
      </c>
      <c r="CA108" s="265" t="str">
        <f t="shared" si="21"/>
        <v/>
      </c>
      <c r="CB108" s="265" t="str">
        <f t="shared" si="22"/>
        <v/>
      </c>
      <c r="CC108" s="265" t="str">
        <f t="shared" si="23"/>
        <v/>
      </c>
      <c r="CD108" s="266"/>
    </row>
    <row r="109" spans="1:82" ht="15.9" customHeight="1">
      <c r="A109" s="253">
        <f>IF('[1]Statement of Marks'!A112="","",'[1]Statement of Marks'!A112)</f>
        <v>105</v>
      </c>
      <c r="B109" s="254" t="str">
        <f>IF('Result Sheet'!B112="","",'Result Sheet'!B112)</f>
        <v/>
      </c>
      <c r="C109" s="255" t="str">
        <f>IF('Result Sheet'!F112="","",'Result Sheet'!F112)</f>
        <v/>
      </c>
      <c r="D109" s="256" t="str">
        <f>IF('Result Sheet'!E112="","",'Result Sheet'!E112)</f>
        <v/>
      </c>
      <c r="E109" s="257" t="str">
        <f>IF('Result Sheet'!G112="","",'Result Sheet'!G112)</f>
        <v/>
      </c>
      <c r="F109" s="257" t="str">
        <f>IF('Result Sheet'!H112="","",'Result Sheet'!H112)</f>
        <v/>
      </c>
      <c r="G109" s="257" t="str">
        <f>IF('Result Sheet'!I112="","",'Result Sheet'!I112)</f>
        <v/>
      </c>
      <c r="H109" s="258" t="str">
        <f>IF('Result Sheet'!K112="","",'Result Sheet'!K112)</f>
        <v/>
      </c>
      <c r="I109" s="258" t="str">
        <f>IF('Result Sheet'!J112="","",'Result Sheet'!J112)</f>
        <v/>
      </c>
      <c r="J109" s="388" t="str">
        <f>IF('Result Sheet'!DL112="","",'Result Sheet'!DL112)</f>
        <v/>
      </c>
      <c r="K109" s="259" t="str">
        <f>IF('Result Sheet'!DH112="","",'Result Sheet'!DH112)</f>
        <v/>
      </c>
      <c r="L109" s="260" t="str">
        <f>IF('Result Sheet'!DI112="","",'Result Sheet'!DI112)</f>
        <v/>
      </c>
      <c r="M109" s="259" t="str">
        <f>IF('Result Sheet'!DJ112="","",'Result Sheet'!DJ112)</f>
        <v/>
      </c>
      <c r="N109" s="330" t="str">
        <f>IF('Result Sheet'!DO112="","",'Result Sheet'!DO112)</f>
        <v/>
      </c>
      <c r="O109" s="261" t="str">
        <f>IF('Result Sheet'!AC112="","",'Result Sheet'!AC112)</f>
        <v/>
      </c>
      <c r="P109" s="262" t="str">
        <f>IF('Result Sheet'!AD112="","",'Result Sheet'!AD112)</f>
        <v/>
      </c>
      <c r="Q109" s="261" t="str">
        <f>IF('Result Sheet'!AV112="","",'Result Sheet'!AV112)</f>
        <v/>
      </c>
      <c r="R109" s="262" t="str">
        <f>IF('Result Sheet'!AW112="","",'Result Sheet'!AW112)</f>
        <v/>
      </c>
      <c r="S109" s="261" t="str">
        <f>IF('Result Sheet'!BO112="","",'Result Sheet'!BO112)</f>
        <v/>
      </c>
      <c r="T109" s="262" t="str">
        <f>IF('Result Sheet'!BP112="","",'Result Sheet'!BP112)</f>
        <v/>
      </c>
      <c r="U109" s="261" t="str">
        <f>IF('Result Sheet'!CH112="","",'Result Sheet'!CH112)</f>
        <v/>
      </c>
      <c r="V109" s="262" t="str">
        <f>IF('Result Sheet'!CI112="","",'Result Sheet'!CI112)</f>
        <v/>
      </c>
      <c r="W109" s="263" t="str">
        <f>IF('Result Sheet'!DN112="","",'Result Sheet'!DN112)</f>
        <v/>
      </c>
      <c r="BQ109" s="264" t="str">
        <f>'Result Sheet'!G112</f>
        <v/>
      </c>
      <c r="BR109" s="265" t="str">
        <f t="shared" si="12"/>
        <v/>
      </c>
      <c r="BS109" s="265" t="str">
        <f t="shared" si="13"/>
        <v/>
      </c>
      <c r="BT109" s="265" t="str">
        <f t="shared" si="14"/>
        <v/>
      </c>
      <c r="BU109" s="265" t="str">
        <f t="shared" si="15"/>
        <v/>
      </c>
      <c r="BV109" s="265" t="str">
        <f t="shared" si="16"/>
        <v/>
      </c>
      <c r="BW109" s="265" t="str">
        <f t="shared" si="17"/>
        <v/>
      </c>
      <c r="BX109" s="265" t="str">
        <f t="shared" si="18"/>
        <v/>
      </c>
      <c r="BY109" s="265" t="str">
        <f t="shared" si="19"/>
        <v/>
      </c>
      <c r="BZ109" s="265" t="str">
        <f t="shared" si="20"/>
        <v/>
      </c>
      <c r="CA109" s="265" t="str">
        <f t="shared" si="21"/>
        <v/>
      </c>
      <c r="CB109" s="265" t="str">
        <f t="shared" si="22"/>
        <v/>
      </c>
      <c r="CC109" s="265" t="str">
        <f t="shared" si="23"/>
        <v/>
      </c>
      <c r="CD109" s="266"/>
    </row>
    <row r="110" spans="1:82" ht="15.9" customHeight="1">
      <c r="A110" s="253">
        <f>IF('[1]Statement of Marks'!A113="","",'[1]Statement of Marks'!A113)</f>
        <v>106</v>
      </c>
      <c r="B110" s="254" t="str">
        <f>IF('Result Sheet'!B113="","",'Result Sheet'!B113)</f>
        <v/>
      </c>
      <c r="C110" s="255" t="str">
        <f>IF('Result Sheet'!F113="","",'Result Sheet'!F113)</f>
        <v/>
      </c>
      <c r="D110" s="256" t="str">
        <f>IF('Result Sheet'!E113="","",'Result Sheet'!E113)</f>
        <v/>
      </c>
      <c r="E110" s="257" t="str">
        <f>IF('Result Sheet'!G113="","",'Result Sheet'!G113)</f>
        <v/>
      </c>
      <c r="F110" s="257" t="str">
        <f>IF('Result Sheet'!H113="","",'Result Sheet'!H113)</f>
        <v/>
      </c>
      <c r="G110" s="257" t="str">
        <f>IF('Result Sheet'!I113="","",'Result Sheet'!I113)</f>
        <v/>
      </c>
      <c r="H110" s="258" t="str">
        <f>IF('Result Sheet'!K113="","",'Result Sheet'!K113)</f>
        <v/>
      </c>
      <c r="I110" s="258" t="str">
        <f>IF('Result Sheet'!J113="","",'Result Sheet'!J113)</f>
        <v/>
      </c>
      <c r="J110" s="388" t="str">
        <f>IF('Result Sheet'!DL113="","",'Result Sheet'!DL113)</f>
        <v/>
      </c>
      <c r="K110" s="259" t="str">
        <f>IF('Result Sheet'!DH113="","",'Result Sheet'!DH113)</f>
        <v/>
      </c>
      <c r="L110" s="260" t="str">
        <f>IF('Result Sheet'!DI113="","",'Result Sheet'!DI113)</f>
        <v/>
      </c>
      <c r="M110" s="259" t="str">
        <f>IF('Result Sheet'!DJ113="","",'Result Sheet'!DJ113)</f>
        <v/>
      </c>
      <c r="N110" s="330" t="str">
        <f>IF('Result Sheet'!DO113="","",'Result Sheet'!DO113)</f>
        <v/>
      </c>
      <c r="O110" s="261" t="str">
        <f>IF('Result Sheet'!AC113="","",'Result Sheet'!AC113)</f>
        <v/>
      </c>
      <c r="P110" s="262" t="str">
        <f>IF('Result Sheet'!AD113="","",'Result Sheet'!AD113)</f>
        <v/>
      </c>
      <c r="Q110" s="261" t="str">
        <f>IF('Result Sheet'!AV113="","",'Result Sheet'!AV113)</f>
        <v/>
      </c>
      <c r="R110" s="262" t="str">
        <f>IF('Result Sheet'!AW113="","",'Result Sheet'!AW113)</f>
        <v/>
      </c>
      <c r="S110" s="261" t="str">
        <f>IF('Result Sheet'!BO113="","",'Result Sheet'!BO113)</f>
        <v/>
      </c>
      <c r="T110" s="262" t="str">
        <f>IF('Result Sheet'!BP113="","",'Result Sheet'!BP113)</f>
        <v/>
      </c>
      <c r="U110" s="261" t="str">
        <f>IF('Result Sheet'!CH113="","",'Result Sheet'!CH113)</f>
        <v/>
      </c>
      <c r="V110" s="262" t="str">
        <f>IF('Result Sheet'!CI113="","",'Result Sheet'!CI113)</f>
        <v/>
      </c>
      <c r="W110" s="263" t="str">
        <f>IF('Result Sheet'!DN113="","",'Result Sheet'!DN113)</f>
        <v/>
      </c>
      <c r="BQ110" s="264" t="str">
        <f>'Result Sheet'!G113</f>
        <v/>
      </c>
      <c r="BR110" s="265" t="str">
        <f t="shared" si="12"/>
        <v/>
      </c>
      <c r="BS110" s="265" t="str">
        <f t="shared" si="13"/>
        <v/>
      </c>
      <c r="BT110" s="265" t="str">
        <f t="shared" si="14"/>
        <v/>
      </c>
      <c r="BU110" s="265" t="str">
        <f t="shared" si="15"/>
        <v/>
      </c>
      <c r="BV110" s="265" t="str">
        <f t="shared" si="16"/>
        <v/>
      </c>
      <c r="BW110" s="265" t="str">
        <f t="shared" si="17"/>
        <v/>
      </c>
      <c r="BX110" s="265" t="str">
        <f t="shared" si="18"/>
        <v/>
      </c>
      <c r="BY110" s="265" t="str">
        <f t="shared" si="19"/>
        <v/>
      </c>
      <c r="BZ110" s="265" t="str">
        <f t="shared" si="20"/>
        <v/>
      </c>
      <c r="CA110" s="265" t="str">
        <f t="shared" si="21"/>
        <v/>
      </c>
      <c r="CB110" s="265" t="str">
        <f t="shared" si="22"/>
        <v/>
      </c>
      <c r="CC110" s="265" t="str">
        <f t="shared" si="23"/>
        <v/>
      </c>
      <c r="CD110" s="266"/>
    </row>
    <row r="111" spans="1:82" ht="15.9" customHeight="1">
      <c r="A111" s="253">
        <f>IF('[1]Statement of Marks'!A114="","",'[1]Statement of Marks'!A114)</f>
        <v>107</v>
      </c>
      <c r="B111" s="254" t="str">
        <f>IF('Result Sheet'!B114="","",'Result Sheet'!B114)</f>
        <v/>
      </c>
      <c r="C111" s="255" t="str">
        <f>IF('Result Sheet'!F114="","",'Result Sheet'!F114)</f>
        <v/>
      </c>
      <c r="D111" s="256" t="str">
        <f>IF('Result Sheet'!E114="","",'Result Sheet'!E114)</f>
        <v/>
      </c>
      <c r="E111" s="257" t="str">
        <f>IF('Result Sheet'!G114="","",'Result Sheet'!G114)</f>
        <v/>
      </c>
      <c r="F111" s="257" t="str">
        <f>IF('Result Sheet'!H114="","",'Result Sheet'!H114)</f>
        <v/>
      </c>
      <c r="G111" s="257" t="str">
        <f>IF('Result Sheet'!I114="","",'Result Sheet'!I114)</f>
        <v/>
      </c>
      <c r="H111" s="258" t="str">
        <f>IF('Result Sheet'!K114="","",'Result Sheet'!K114)</f>
        <v/>
      </c>
      <c r="I111" s="258" t="str">
        <f>IF('Result Sheet'!J114="","",'Result Sheet'!J114)</f>
        <v/>
      </c>
      <c r="J111" s="388" t="str">
        <f>IF('Result Sheet'!DL114="","",'Result Sheet'!DL114)</f>
        <v/>
      </c>
      <c r="K111" s="259" t="str">
        <f>IF('Result Sheet'!DH114="","",'Result Sheet'!DH114)</f>
        <v/>
      </c>
      <c r="L111" s="260" t="str">
        <f>IF('Result Sheet'!DI114="","",'Result Sheet'!DI114)</f>
        <v/>
      </c>
      <c r="M111" s="259" t="str">
        <f>IF('Result Sheet'!DJ114="","",'Result Sheet'!DJ114)</f>
        <v/>
      </c>
      <c r="N111" s="330" t="str">
        <f>IF('Result Sheet'!DO114="","",'Result Sheet'!DO114)</f>
        <v/>
      </c>
      <c r="O111" s="261" t="str">
        <f>IF('Result Sheet'!AC114="","",'Result Sheet'!AC114)</f>
        <v/>
      </c>
      <c r="P111" s="262" t="str">
        <f>IF('Result Sheet'!AD114="","",'Result Sheet'!AD114)</f>
        <v/>
      </c>
      <c r="Q111" s="261" t="str">
        <f>IF('Result Sheet'!AV114="","",'Result Sheet'!AV114)</f>
        <v/>
      </c>
      <c r="R111" s="262" t="str">
        <f>IF('Result Sheet'!AW114="","",'Result Sheet'!AW114)</f>
        <v/>
      </c>
      <c r="S111" s="261" t="str">
        <f>IF('Result Sheet'!BO114="","",'Result Sheet'!BO114)</f>
        <v/>
      </c>
      <c r="T111" s="262" t="str">
        <f>IF('Result Sheet'!BP114="","",'Result Sheet'!BP114)</f>
        <v/>
      </c>
      <c r="U111" s="261" t="str">
        <f>IF('Result Sheet'!CH114="","",'Result Sheet'!CH114)</f>
        <v/>
      </c>
      <c r="V111" s="262" t="str">
        <f>IF('Result Sheet'!CI114="","",'Result Sheet'!CI114)</f>
        <v/>
      </c>
      <c r="W111" s="263" t="str">
        <f>IF('Result Sheet'!DN114="","",'Result Sheet'!DN114)</f>
        <v/>
      </c>
      <c r="BQ111" s="264" t="str">
        <f>'Result Sheet'!G114</f>
        <v/>
      </c>
      <c r="BR111" s="265" t="str">
        <f t="shared" si="12"/>
        <v/>
      </c>
      <c r="BS111" s="265" t="str">
        <f t="shared" si="13"/>
        <v/>
      </c>
      <c r="BT111" s="265" t="str">
        <f t="shared" si="14"/>
        <v/>
      </c>
      <c r="BU111" s="265" t="str">
        <f t="shared" si="15"/>
        <v/>
      </c>
      <c r="BV111" s="265" t="str">
        <f t="shared" si="16"/>
        <v/>
      </c>
      <c r="BW111" s="265" t="str">
        <f t="shared" si="17"/>
        <v/>
      </c>
      <c r="BX111" s="265" t="str">
        <f t="shared" si="18"/>
        <v/>
      </c>
      <c r="BY111" s="265" t="str">
        <f t="shared" si="19"/>
        <v/>
      </c>
      <c r="BZ111" s="265" t="str">
        <f t="shared" si="20"/>
        <v/>
      </c>
      <c r="CA111" s="265" t="str">
        <f t="shared" si="21"/>
        <v/>
      </c>
      <c r="CB111" s="265" t="str">
        <f t="shared" si="22"/>
        <v/>
      </c>
      <c r="CC111" s="265" t="str">
        <f t="shared" si="23"/>
        <v/>
      </c>
      <c r="CD111" s="266"/>
    </row>
    <row r="112" spans="1:82" ht="15.9" customHeight="1">
      <c r="A112" s="253">
        <f>IF('[1]Statement of Marks'!A115="","",'[1]Statement of Marks'!A115)</f>
        <v>108</v>
      </c>
      <c r="B112" s="254" t="str">
        <f>IF('Result Sheet'!B115="","",'Result Sheet'!B115)</f>
        <v/>
      </c>
      <c r="C112" s="255" t="str">
        <f>IF('Result Sheet'!F115="","",'Result Sheet'!F115)</f>
        <v/>
      </c>
      <c r="D112" s="256" t="str">
        <f>IF('Result Sheet'!E115="","",'Result Sheet'!E115)</f>
        <v/>
      </c>
      <c r="E112" s="257" t="str">
        <f>IF('Result Sheet'!G115="","",'Result Sheet'!G115)</f>
        <v/>
      </c>
      <c r="F112" s="257" t="str">
        <f>IF('Result Sheet'!H115="","",'Result Sheet'!H115)</f>
        <v/>
      </c>
      <c r="G112" s="257" t="str">
        <f>IF('Result Sheet'!I115="","",'Result Sheet'!I115)</f>
        <v/>
      </c>
      <c r="H112" s="258" t="str">
        <f>IF('Result Sheet'!K115="","",'Result Sheet'!K115)</f>
        <v/>
      </c>
      <c r="I112" s="258" t="str">
        <f>IF('Result Sheet'!J115="","",'Result Sheet'!J115)</f>
        <v/>
      </c>
      <c r="J112" s="388" t="str">
        <f>IF('Result Sheet'!DL115="","",'Result Sheet'!DL115)</f>
        <v/>
      </c>
      <c r="K112" s="259" t="str">
        <f>IF('Result Sheet'!DH115="","",'Result Sheet'!DH115)</f>
        <v/>
      </c>
      <c r="L112" s="260" t="str">
        <f>IF('Result Sheet'!DI115="","",'Result Sheet'!DI115)</f>
        <v/>
      </c>
      <c r="M112" s="259" t="str">
        <f>IF('Result Sheet'!DJ115="","",'Result Sheet'!DJ115)</f>
        <v/>
      </c>
      <c r="N112" s="330" t="str">
        <f>IF('Result Sheet'!DO115="","",'Result Sheet'!DO115)</f>
        <v/>
      </c>
      <c r="O112" s="261" t="str">
        <f>IF('Result Sheet'!AC115="","",'Result Sheet'!AC115)</f>
        <v/>
      </c>
      <c r="P112" s="262" t="str">
        <f>IF('Result Sheet'!AD115="","",'Result Sheet'!AD115)</f>
        <v/>
      </c>
      <c r="Q112" s="261" t="str">
        <f>IF('Result Sheet'!AV115="","",'Result Sheet'!AV115)</f>
        <v/>
      </c>
      <c r="R112" s="262" t="str">
        <f>IF('Result Sheet'!AW115="","",'Result Sheet'!AW115)</f>
        <v/>
      </c>
      <c r="S112" s="261" t="str">
        <f>IF('Result Sheet'!BO115="","",'Result Sheet'!BO115)</f>
        <v/>
      </c>
      <c r="T112" s="262" t="str">
        <f>IF('Result Sheet'!BP115="","",'Result Sheet'!BP115)</f>
        <v/>
      </c>
      <c r="U112" s="261" t="str">
        <f>IF('Result Sheet'!CH115="","",'Result Sheet'!CH115)</f>
        <v/>
      </c>
      <c r="V112" s="262" t="str">
        <f>IF('Result Sheet'!CI115="","",'Result Sheet'!CI115)</f>
        <v/>
      </c>
      <c r="W112" s="263" t="str">
        <f>IF('Result Sheet'!DN115="","",'Result Sheet'!DN115)</f>
        <v/>
      </c>
      <c r="BQ112" s="264" t="str">
        <f>'Result Sheet'!G115</f>
        <v/>
      </c>
      <c r="BR112" s="265" t="str">
        <f t="shared" si="12"/>
        <v/>
      </c>
      <c r="BS112" s="265" t="str">
        <f t="shared" si="13"/>
        <v/>
      </c>
      <c r="BT112" s="265" t="str">
        <f t="shared" si="14"/>
        <v/>
      </c>
      <c r="BU112" s="265" t="str">
        <f t="shared" si="15"/>
        <v/>
      </c>
      <c r="BV112" s="265" t="str">
        <f t="shared" si="16"/>
        <v/>
      </c>
      <c r="BW112" s="265" t="str">
        <f t="shared" si="17"/>
        <v/>
      </c>
      <c r="BX112" s="265" t="str">
        <f t="shared" si="18"/>
        <v/>
      </c>
      <c r="BY112" s="265" t="str">
        <f t="shared" si="19"/>
        <v/>
      </c>
      <c r="BZ112" s="265" t="str">
        <f t="shared" si="20"/>
        <v/>
      </c>
      <c r="CA112" s="265" t="str">
        <f t="shared" si="21"/>
        <v/>
      </c>
      <c r="CB112" s="265" t="str">
        <f t="shared" si="22"/>
        <v/>
      </c>
      <c r="CC112" s="265" t="str">
        <f t="shared" si="23"/>
        <v/>
      </c>
      <c r="CD112" s="266"/>
    </row>
    <row r="113" spans="1:82" ht="15.9" customHeight="1">
      <c r="A113" s="253">
        <f>IF('[1]Statement of Marks'!A116="","",'[1]Statement of Marks'!A116)</f>
        <v>109</v>
      </c>
      <c r="B113" s="254" t="str">
        <f>IF('Result Sheet'!B116="","",'Result Sheet'!B116)</f>
        <v/>
      </c>
      <c r="C113" s="255" t="str">
        <f>IF('Result Sheet'!F116="","",'Result Sheet'!F116)</f>
        <v/>
      </c>
      <c r="D113" s="256" t="str">
        <f>IF('Result Sheet'!E116="","",'Result Sheet'!E116)</f>
        <v/>
      </c>
      <c r="E113" s="257" t="str">
        <f>IF('Result Sheet'!G116="","",'Result Sheet'!G116)</f>
        <v/>
      </c>
      <c r="F113" s="257" t="str">
        <f>IF('Result Sheet'!H116="","",'Result Sheet'!H116)</f>
        <v/>
      </c>
      <c r="G113" s="257" t="str">
        <f>IF('Result Sheet'!I116="","",'Result Sheet'!I116)</f>
        <v/>
      </c>
      <c r="H113" s="258" t="str">
        <f>IF('Result Sheet'!K116="","",'Result Sheet'!K116)</f>
        <v/>
      </c>
      <c r="I113" s="258" t="str">
        <f>IF('Result Sheet'!J116="","",'Result Sheet'!J116)</f>
        <v/>
      </c>
      <c r="J113" s="388" t="str">
        <f>IF('Result Sheet'!DL116="","",'Result Sheet'!DL116)</f>
        <v/>
      </c>
      <c r="K113" s="259" t="str">
        <f>IF('Result Sheet'!DH116="","",'Result Sheet'!DH116)</f>
        <v/>
      </c>
      <c r="L113" s="260" t="str">
        <f>IF('Result Sheet'!DI116="","",'Result Sheet'!DI116)</f>
        <v/>
      </c>
      <c r="M113" s="259" t="str">
        <f>IF('Result Sheet'!DJ116="","",'Result Sheet'!DJ116)</f>
        <v/>
      </c>
      <c r="N113" s="330" t="str">
        <f>IF('Result Sheet'!DO116="","",'Result Sheet'!DO116)</f>
        <v/>
      </c>
      <c r="O113" s="261" t="str">
        <f>IF('Result Sheet'!AC116="","",'Result Sheet'!AC116)</f>
        <v/>
      </c>
      <c r="P113" s="262" t="str">
        <f>IF('Result Sheet'!AD116="","",'Result Sheet'!AD116)</f>
        <v/>
      </c>
      <c r="Q113" s="261" t="str">
        <f>IF('Result Sheet'!AV116="","",'Result Sheet'!AV116)</f>
        <v/>
      </c>
      <c r="R113" s="262" t="str">
        <f>IF('Result Sheet'!AW116="","",'Result Sheet'!AW116)</f>
        <v/>
      </c>
      <c r="S113" s="261" t="str">
        <f>IF('Result Sheet'!BO116="","",'Result Sheet'!BO116)</f>
        <v/>
      </c>
      <c r="T113" s="262" t="str">
        <f>IF('Result Sheet'!BP116="","",'Result Sheet'!BP116)</f>
        <v/>
      </c>
      <c r="U113" s="261" t="str">
        <f>IF('Result Sheet'!CH116="","",'Result Sheet'!CH116)</f>
        <v/>
      </c>
      <c r="V113" s="262" t="str">
        <f>IF('Result Sheet'!CI116="","",'Result Sheet'!CI116)</f>
        <v/>
      </c>
      <c r="W113" s="263" t="str">
        <f>IF('Result Sheet'!DN116="","",'Result Sheet'!DN116)</f>
        <v/>
      </c>
      <c r="BQ113" s="264" t="str">
        <f>'Result Sheet'!G116</f>
        <v/>
      </c>
      <c r="BR113" s="265" t="str">
        <f t="shared" si="12"/>
        <v/>
      </c>
      <c r="BS113" s="265" t="str">
        <f t="shared" si="13"/>
        <v/>
      </c>
      <c r="BT113" s="265" t="str">
        <f t="shared" si="14"/>
        <v/>
      </c>
      <c r="BU113" s="265" t="str">
        <f t="shared" si="15"/>
        <v/>
      </c>
      <c r="BV113" s="265" t="str">
        <f t="shared" si="16"/>
        <v/>
      </c>
      <c r="BW113" s="265" t="str">
        <f t="shared" si="17"/>
        <v/>
      </c>
      <c r="BX113" s="265" t="str">
        <f t="shared" si="18"/>
        <v/>
      </c>
      <c r="BY113" s="265" t="str">
        <f t="shared" si="19"/>
        <v/>
      </c>
      <c r="BZ113" s="265" t="str">
        <f t="shared" si="20"/>
        <v/>
      </c>
      <c r="CA113" s="265" t="str">
        <f t="shared" si="21"/>
        <v/>
      </c>
      <c r="CB113" s="265" t="str">
        <f t="shared" si="22"/>
        <v/>
      </c>
      <c r="CC113" s="265" t="str">
        <f t="shared" si="23"/>
        <v/>
      </c>
      <c r="CD113" s="266"/>
    </row>
    <row r="114" spans="1:82" ht="15.9" customHeight="1">
      <c r="A114" s="253">
        <f>IF('[1]Statement of Marks'!A117="","",'[1]Statement of Marks'!A117)</f>
        <v>110</v>
      </c>
      <c r="B114" s="254" t="str">
        <f>IF('Result Sheet'!B117="","",'Result Sheet'!B117)</f>
        <v/>
      </c>
      <c r="C114" s="255" t="str">
        <f>IF('Result Sheet'!F117="","",'Result Sheet'!F117)</f>
        <v/>
      </c>
      <c r="D114" s="256" t="str">
        <f>IF('Result Sheet'!E117="","",'Result Sheet'!E117)</f>
        <v/>
      </c>
      <c r="E114" s="257" t="str">
        <f>IF('Result Sheet'!G117="","",'Result Sheet'!G117)</f>
        <v/>
      </c>
      <c r="F114" s="257" t="str">
        <f>IF('Result Sheet'!H117="","",'Result Sheet'!H117)</f>
        <v/>
      </c>
      <c r="G114" s="257" t="str">
        <f>IF('Result Sheet'!I117="","",'Result Sheet'!I117)</f>
        <v/>
      </c>
      <c r="H114" s="258" t="str">
        <f>IF('Result Sheet'!K117="","",'Result Sheet'!K117)</f>
        <v/>
      </c>
      <c r="I114" s="258" t="str">
        <f>IF('Result Sheet'!J117="","",'Result Sheet'!J117)</f>
        <v/>
      </c>
      <c r="J114" s="388" t="str">
        <f>IF('Result Sheet'!DL117="","",'Result Sheet'!DL117)</f>
        <v/>
      </c>
      <c r="K114" s="259" t="str">
        <f>IF('Result Sheet'!DH117="","",'Result Sheet'!DH117)</f>
        <v/>
      </c>
      <c r="L114" s="260" t="str">
        <f>IF('Result Sheet'!DI117="","",'Result Sheet'!DI117)</f>
        <v/>
      </c>
      <c r="M114" s="259" t="str">
        <f>IF('Result Sheet'!DJ117="","",'Result Sheet'!DJ117)</f>
        <v/>
      </c>
      <c r="N114" s="330" t="str">
        <f>IF('Result Sheet'!DO117="","",'Result Sheet'!DO117)</f>
        <v/>
      </c>
      <c r="O114" s="261" t="str">
        <f>IF('Result Sheet'!AC117="","",'Result Sheet'!AC117)</f>
        <v/>
      </c>
      <c r="P114" s="262" t="str">
        <f>IF('Result Sheet'!AD117="","",'Result Sheet'!AD117)</f>
        <v/>
      </c>
      <c r="Q114" s="261" t="str">
        <f>IF('Result Sheet'!AV117="","",'Result Sheet'!AV117)</f>
        <v/>
      </c>
      <c r="R114" s="262" t="str">
        <f>IF('Result Sheet'!AW117="","",'Result Sheet'!AW117)</f>
        <v/>
      </c>
      <c r="S114" s="261" t="str">
        <f>IF('Result Sheet'!BO117="","",'Result Sheet'!BO117)</f>
        <v/>
      </c>
      <c r="T114" s="262" t="str">
        <f>IF('Result Sheet'!BP117="","",'Result Sheet'!BP117)</f>
        <v/>
      </c>
      <c r="U114" s="261" t="str">
        <f>IF('Result Sheet'!CH117="","",'Result Sheet'!CH117)</f>
        <v/>
      </c>
      <c r="V114" s="262" t="str">
        <f>IF('Result Sheet'!CI117="","",'Result Sheet'!CI117)</f>
        <v/>
      </c>
      <c r="W114" s="263" t="str">
        <f>IF('Result Sheet'!DN117="","",'Result Sheet'!DN117)</f>
        <v/>
      </c>
      <c r="BQ114" s="264" t="str">
        <f>'Result Sheet'!G117</f>
        <v/>
      </c>
      <c r="BR114" s="265" t="str">
        <f t="shared" si="12"/>
        <v/>
      </c>
      <c r="BS114" s="265" t="str">
        <f t="shared" si="13"/>
        <v/>
      </c>
      <c r="BT114" s="265" t="str">
        <f t="shared" si="14"/>
        <v/>
      </c>
      <c r="BU114" s="265" t="str">
        <f t="shared" si="15"/>
        <v/>
      </c>
      <c r="BV114" s="265" t="str">
        <f t="shared" si="16"/>
        <v/>
      </c>
      <c r="BW114" s="265" t="str">
        <f t="shared" si="17"/>
        <v/>
      </c>
      <c r="BX114" s="265" t="str">
        <f t="shared" si="18"/>
        <v/>
      </c>
      <c r="BY114" s="265" t="str">
        <f t="shared" si="19"/>
        <v/>
      </c>
      <c r="BZ114" s="265" t="str">
        <f t="shared" si="20"/>
        <v/>
      </c>
      <c r="CA114" s="265" t="str">
        <f t="shared" si="21"/>
        <v/>
      </c>
      <c r="CB114" s="265" t="str">
        <f t="shared" si="22"/>
        <v/>
      </c>
      <c r="CC114" s="265" t="str">
        <f t="shared" si="23"/>
        <v/>
      </c>
      <c r="CD114" s="266"/>
    </row>
    <row r="115" spans="1:82" ht="15.9" customHeight="1">
      <c r="A115" s="253">
        <f>IF('[1]Statement of Marks'!A118="","",'[1]Statement of Marks'!A118)</f>
        <v>111</v>
      </c>
      <c r="B115" s="254" t="str">
        <f>IF('Result Sheet'!B118="","",'Result Sheet'!B118)</f>
        <v/>
      </c>
      <c r="C115" s="255" t="str">
        <f>IF('Result Sheet'!F118="","",'Result Sheet'!F118)</f>
        <v/>
      </c>
      <c r="D115" s="256" t="str">
        <f>IF('Result Sheet'!E118="","",'Result Sheet'!E118)</f>
        <v/>
      </c>
      <c r="E115" s="257" t="str">
        <f>IF('Result Sheet'!G118="","",'Result Sheet'!G118)</f>
        <v/>
      </c>
      <c r="F115" s="257" t="str">
        <f>IF('Result Sheet'!H118="","",'Result Sheet'!H118)</f>
        <v/>
      </c>
      <c r="G115" s="257" t="str">
        <f>IF('Result Sheet'!I118="","",'Result Sheet'!I118)</f>
        <v/>
      </c>
      <c r="H115" s="258" t="str">
        <f>IF('Result Sheet'!K118="","",'Result Sheet'!K118)</f>
        <v/>
      </c>
      <c r="I115" s="258" t="str">
        <f>IF('Result Sheet'!J118="","",'Result Sheet'!J118)</f>
        <v/>
      </c>
      <c r="J115" s="388" t="str">
        <f>IF('Result Sheet'!DL118="","",'Result Sheet'!DL118)</f>
        <v/>
      </c>
      <c r="K115" s="259" t="str">
        <f>IF('Result Sheet'!DH118="","",'Result Sheet'!DH118)</f>
        <v/>
      </c>
      <c r="L115" s="260" t="str">
        <f>IF('Result Sheet'!DI118="","",'Result Sheet'!DI118)</f>
        <v/>
      </c>
      <c r="M115" s="259" t="str">
        <f>IF('Result Sheet'!DJ118="","",'Result Sheet'!DJ118)</f>
        <v/>
      </c>
      <c r="N115" s="330" t="str">
        <f>IF('Result Sheet'!DO118="","",'Result Sheet'!DO118)</f>
        <v/>
      </c>
      <c r="O115" s="261" t="str">
        <f>IF('Result Sheet'!AC118="","",'Result Sheet'!AC118)</f>
        <v/>
      </c>
      <c r="P115" s="262" t="str">
        <f>IF('Result Sheet'!AD118="","",'Result Sheet'!AD118)</f>
        <v/>
      </c>
      <c r="Q115" s="261" t="str">
        <f>IF('Result Sheet'!AV118="","",'Result Sheet'!AV118)</f>
        <v/>
      </c>
      <c r="R115" s="262" t="str">
        <f>IF('Result Sheet'!AW118="","",'Result Sheet'!AW118)</f>
        <v/>
      </c>
      <c r="S115" s="261" t="str">
        <f>IF('Result Sheet'!BO118="","",'Result Sheet'!BO118)</f>
        <v/>
      </c>
      <c r="T115" s="262" t="str">
        <f>IF('Result Sheet'!BP118="","",'Result Sheet'!BP118)</f>
        <v/>
      </c>
      <c r="U115" s="261" t="str">
        <f>IF('Result Sheet'!CH118="","",'Result Sheet'!CH118)</f>
        <v/>
      </c>
      <c r="V115" s="262" t="str">
        <f>IF('Result Sheet'!CI118="","",'Result Sheet'!CI118)</f>
        <v/>
      </c>
      <c r="W115" s="263" t="str">
        <f>IF('Result Sheet'!DN118="","",'Result Sheet'!DN118)</f>
        <v/>
      </c>
      <c r="BQ115" s="264" t="str">
        <f>'Result Sheet'!G118</f>
        <v/>
      </c>
      <c r="BR115" s="265" t="str">
        <f t="shared" si="12"/>
        <v/>
      </c>
      <c r="BS115" s="265" t="str">
        <f t="shared" si="13"/>
        <v/>
      </c>
      <c r="BT115" s="265" t="str">
        <f t="shared" si="14"/>
        <v/>
      </c>
      <c r="BU115" s="265" t="str">
        <f t="shared" si="15"/>
        <v/>
      </c>
      <c r="BV115" s="265" t="str">
        <f t="shared" si="16"/>
        <v/>
      </c>
      <c r="BW115" s="265" t="str">
        <f t="shared" si="17"/>
        <v/>
      </c>
      <c r="BX115" s="265" t="str">
        <f t="shared" si="18"/>
        <v/>
      </c>
      <c r="BY115" s="265" t="str">
        <f t="shared" si="19"/>
        <v/>
      </c>
      <c r="BZ115" s="265" t="str">
        <f t="shared" si="20"/>
        <v/>
      </c>
      <c r="CA115" s="265" t="str">
        <f t="shared" si="21"/>
        <v/>
      </c>
      <c r="CB115" s="265" t="str">
        <f t="shared" si="22"/>
        <v/>
      </c>
      <c r="CC115" s="265" t="str">
        <f t="shared" si="23"/>
        <v/>
      </c>
      <c r="CD115" s="266"/>
    </row>
    <row r="116" spans="1:82" ht="15.9" customHeight="1">
      <c r="A116" s="253">
        <f>IF('[1]Statement of Marks'!A119="","",'[1]Statement of Marks'!A119)</f>
        <v>112</v>
      </c>
      <c r="B116" s="254" t="str">
        <f>IF('Result Sheet'!B119="","",'Result Sheet'!B119)</f>
        <v/>
      </c>
      <c r="C116" s="255" t="str">
        <f>IF('Result Sheet'!F119="","",'Result Sheet'!F119)</f>
        <v/>
      </c>
      <c r="D116" s="256" t="str">
        <f>IF('Result Sheet'!E119="","",'Result Sheet'!E119)</f>
        <v/>
      </c>
      <c r="E116" s="257" t="str">
        <f>IF('Result Sheet'!G119="","",'Result Sheet'!G119)</f>
        <v/>
      </c>
      <c r="F116" s="257" t="str">
        <f>IF('Result Sheet'!H119="","",'Result Sheet'!H119)</f>
        <v/>
      </c>
      <c r="G116" s="257" t="str">
        <f>IF('Result Sheet'!I119="","",'Result Sheet'!I119)</f>
        <v/>
      </c>
      <c r="H116" s="258" t="str">
        <f>IF('Result Sheet'!K119="","",'Result Sheet'!K119)</f>
        <v/>
      </c>
      <c r="I116" s="258" t="str">
        <f>IF('Result Sheet'!J119="","",'Result Sheet'!J119)</f>
        <v/>
      </c>
      <c r="J116" s="388" t="str">
        <f>IF('Result Sheet'!DL119="","",'Result Sheet'!DL119)</f>
        <v/>
      </c>
      <c r="K116" s="259" t="str">
        <f>IF('Result Sheet'!DH119="","",'Result Sheet'!DH119)</f>
        <v/>
      </c>
      <c r="L116" s="260" t="str">
        <f>IF('Result Sheet'!DI119="","",'Result Sheet'!DI119)</f>
        <v/>
      </c>
      <c r="M116" s="259" t="str">
        <f>IF('Result Sheet'!DJ119="","",'Result Sheet'!DJ119)</f>
        <v/>
      </c>
      <c r="N116" s="330" t="str">
        <f>IF('Result Sheet'!DO119="","",'Result Sheet'!DO119)</f>
        <v/>
      </c>
      <c r="O116" s="261" t="str">
        <f>IF('Result Sheet'!AC119="","",'Result Sheet'!AC119)</f>
        <v/>
      </c>
      <c r="P116" s="262" t="str">
        <f>IF('Result Sheet'!AD119="","",'Result Sheet'!AD119)</f>
        <v/>
      </c>
      <c r="Q116" s="261" t="str">
        <f>IF('Result Sheet'!AV119="","",'Result Sheet'!AV119)</f>
        <v/>
      </c>
      <c r="R116" s="262" t="str">
        <f>IF('Result Sheet'!AW119="","",'Result Sheet'!AW119)</f>
        <v/>
      </c>
      <c r="S116" s="261" t="str">
        <f>IF('Result Sheet'!BO119="","",'Result Sheet'!BO119)</f>
        <v/>
      </c>
      <c r="T116" s="262" t="str">
        <f>IF('Result Sheet'!BP119="","",'Result Sheet'!BP119)</f>
        <v/>
      </c>
      <c r="U116" s="261" t="str">
        <f>IF('Result Sheet'!CH119="","",'Result Sheet'!CH119)</f>
        <v/>
      </c>
      <c r="V116" s="262" t="str">
        <f>IF('Result Sheet'!CI119="","",'Result Sheet'!CI119)</f>
        <v/>
      </c>
      <c r="W116" s="263" t="str">
        <f>IF('Result Sheet'!DN119="","",'Result Sheet'!DN119)</f>
        <v/>
      </c>
      <c r="BQ116" s="264" t="str">
        <f>'Result Sheet'!G119</f>
        <v/>
      </c>
      <c r="BR116" s="265" t="str">
        <f t="shared" si="12"/>
        <v/>
      </c>
      <c r="BS116" s="265" t="str">
        <f t="shared" si="13"/>
        <v/>
      </c>
      <c r="BT116" s="265" t="str">
        <f t="shared" si="14"/>
        <v/>
      </c>
      <c r="BU116" s="265" t="str">
        <f t="shared" si="15"/>
        <v/>
      </c>
      <c r="BV116" s="265" t="str">
        <f t="shared" si="16"/>
        <v/>
      </c>
      <c r="BW116" s="265" t="str">
        <f t="shared" si="17"/>
        <v/>
      </c>
      <c r="BX116" s="265" t="str">
        <f t="shared" si="18"/>
        <v/>
      </c>
      <c r="BY116" s="265" t="str">
        <f t="shared" si="19"/>
        <v/>
      </c>
      <c r="BZ116" s="265" t="str">
        <f t="shared" si="20"/>
        <v/>
      </c>
      <c r="CA116" s="265" t="str">
        <f t="shared" si="21"/>
        <v/>
      </c>
      <c r="CB116" s="265" t="str">
        <f t="shared" si="22"/>
        <v/>
      </c>
      <c r="CC116" s="265" t="str">
        <f t="shared" si="23"/>
        <v/>
      </c>
      <c r="CD116" s="266"/>
    </row>
    <row r="117" spans="1:82" ht="15.9" customHeight="1">
      <c r="A117" s="253">
        <f>IF('[1]Statement of Marks'!A120="","",'[1]Statement of Marks'!A120)</f>
        <v>113</v>
      </c>
      <c r="B117" s="254" t="str">
        <f>IF('Result Sheet'!B120="","",'Result Sheet'!B120)</f>
        <v/>
      </c>
      <c r="C117" s="255" t="str">
        <f>IF('Result Sheet'!F120="","",'Result Sheet'!F120)</f>
        <v/>
      </c>
      <c r="D117" s="256" t="str">
        <f>IF('Result Sheet'!E120="","",'Result Sheet'!E120)</f>
        <v/>
      </c>
      <c r="E117" s="257" t="str">
        <f>IF('Result Sheet'!G120="","",'Result Sheet'!G120)</f>
        <v/>
      </c>
      <c r="F117" s="257" t="str">
        <f>IF('Result Sheet'!H120="","",'Result Sheet'!H120)</f>
        <v/>
      </c>
      <c r="G117" s="257" t="str">
        <f>IF('Result Sheet'!I120="","",'Result Sheet'!I120)</f>
        <v/>
      </c>
      <c r="H117" s="258" t="str">
        <f>IF('Result Sheet'!K120="","",'Result Sheet'!K120)</f>
        <v/>
      </c>
      <c r="I117" s="258" t="str">
        <f>IF('Result Sheet'!J120="","",'Result Sheet'!J120)</f>
        <v/>
      </c>
      <c r="J117" s="388" t="str">
        <f>IF('Result Sheet'!DL120="","",'Result Sheet'!DL120)</f>
        <v/>
      </c>
      <c r="K117" s="259" t="str">
        <f>IF('Result Sheet'!DH120="","",'Result Sheet'!DH120)</f>
        <v/>
      </c>
      <c r="L117" s="260" t="str">
        <f>IF('Result Sheet'!DI120="","",'Result Sheet'!DI120)</f>
        <v/>
      </c>
      <c r="M117" s="259" t="str">
        <f>IF('Result Sheet'!DJ120="","",'Result Sheet'!DJ120)</f>
        <v/>
      </c>
      <c r="N117" s="330" t="str">
        <f>IF('Result Sheet'!DO120="","",'Result Sheet'!DO120)</f>
        <v/>
      </c>
      <c r="O117" s="261" t="str">
        <f>IF('Result Sheet'!AC120="","",'Result Sheet'!AC120)</f>
        <v/>
      </c>
      <c r="P117" s="262" t="str">
        <f>IF('Result Sheet'!AD120="","",'Result Sheet'!AD120)</f>
        <v/>
      </c>
      <c r="Q117" s="261" t="str">
        <f>IF('Result Sheet'!AV120="","",'Result Sheet'!AV120)</f>
        <v/>
      </c>
      <c r="R117" s="262" t="str">
        <f>IF('Result Sheet'!AW120="","",'Result Sheet'!AW120)</f>
        <v/>
      </c>
      <c r="S117" s="261" t="str">
        <f>IF('Result Sheet'!BO120="","",'Result Sheet'!BO120)</f>
        <v/>
      </c>
      <c r="T117" s="262" t="str">
        <f>IF('Result Sheet'!BP120="","",'Result Sheet'!BP120)</f>
        <v/>
      </c>
      <c r="U117" s="261" t="str">
        <f>IF('Result Sheet'!CH120="","",'Result Sheet'!CH120)</f>
        <v/>
      </c>
      <c r="V117" s="262" t="str">
        <f>IF('Result Sheet'!CI120="","",'Result Sheet'!CI120)</f>
        <v/>
      </c>
      <c r="W117" s="263" t="str">
        <f>IF('Result Sheet'!DN120="","",'Result Sheet'!DN120)</f>
        <v/>
      </c>
      <c r="BQ117" s="264" t="str">
        <f>'Result Sheet'!G120</f>
        <v/>
      </c>
      <c r="BR117" s="265" t="str">
        <f t="shared" si="12"/>
        <v/>
      </c>
      <c r="BS117" s="265" t="str">
        <f t="shared" si="13"/>
        <v/>
      </c>
      <c r="BT117" s="265" t="str">
        <f t="shared" si="14"/>
        <v/>
      </c>
      <c r="BU117" s="265" t="str">
        <f t="shared" si="15"/>
        <v/>
      </c>
      <c r="BV117" s="265" t="str">
        <f t="shared" si="16"/>
        <v/>
      </c>
      <c r="BW117" s="265" t="str">
        <f t="shared" si="17"/>
        <v/>
      </c>
      <c r="BX117" s="265" t="str">
        <f t="shared" si="18"/>
        <v/>
      </c>
      <c r="BY117" s="265" t="str">
        <f t="shared" si="19"/>
        <v/>
      </c>
      <c r="BZ117" s="265" t="str">
        <f t="shared" si="20"/>
        <v/>
      </c>
      <c r="CA117" s="265" t="str">
        <f t="shared" si="21"/>
        <v/>
      </c>
      <c r="CB117" s="265" t="str">
        <f t="shared" si="22"/>
        <v/>
      </c>
      <c r="CC117" s="265" t="str">
        <f t="shared" si="23"/>
        <v/>
      </c>
      <c r="CD117" s="266"/>
    </row>
    <row r="118" spans="1:82" ht="15.9" customHeight="1">
      <c r="A118" s="253">
        <f>IF('[1]Statement of Marks'!A121="","",'[1]Statement of Marks'!A121)</f>
        <v>114</v>
      </c>
      <c r="B118" s="254" t="str">
        <f>IF('Result Sheet'!B121="","",'Result Sheet'!B121)</f>
        <v/>
      </c>
      <c r="C118" s="255" t="str">
        <f>IF('Result Sheet'!F121="","",'Result Sheet'!F121)</f>
        <v/>
      </c>
      <c r="D118" s="256" t="str">
        <f>IF('Result Sheet'!E121="","",'Result Sheet'!E121)</f>
        <v/>
      </c>
      <c r="E118" s="257" t="str">
        <f>IF('Result Sheet'!G121="","",'Result Sheet'!G121)</f>
        <v/>
      </c>
      <c r="F118" s="257" t="str">
        <f>IF('Result Sheet'!H121="","",'Result Sheet'!H121)</f>
        <v/>
      </c>
      <c r="G118" s="257" t="str">
        <f>IF('Result Sheet'!I121="","",'Result Sheet'!I121)</f>
        <v/>
      </c>
      <c r="H118" s="258" t="str">
        <f>IF('Result Sheet'!K121="","",'Result Sheet'!K121)</f>
        <v/>
      </c>
      <c r="I118" s="258" t="str">
        <f>IF('Result Sheet'!J121="","",'Result Sheet'!J121)</f>
        <v/>
      </c>
      <c r="J118" s="388" t="str">
        <f>IF('Result Sheet'!DL121="","",'Result Sheet'!DL121)</f>
        <v/>
      </c>
      <c r="K118" s="259" t="str">
        <f>IF('Result Sheet'!DH121="","",'Result Sheet'!DH121)</f>
        <v/>
      </c>
      <c r="L118" s="260" t="str">
        <f>IF('Result Sheet'!DI121="","",'Result Sheet'!DI121)</f>
        <v/>
      </c>
      <c r="M118" s="259" t="str">
        <f>IF('Result Sheet'!DJ121="","",'Result Sheet'!DJ121)</f>
        <v/>
      </c>
      <c r="N118" s="330" t="str">
        <f>IF('Result Sheet'!DO121="","",'Result Sheet'!DO121)</f>
        <v/>
      </c>
      <c r="O118" s="261" t="str">
        <f>IF('Result Sheet'!AC121="","",'Result Sheet'!AC121)</f>
        <v/>
      </c>
      <c r="P118" s="262" t="str">
        <f>IF('Result Sheet'!AD121="","",'Result Sheet'!AD121)</f>
        <v/>
      </c>
      <c r="Q118" s="261" t="str">
        <f>IF('Result Sheet'!AV121="","",'Result Sheet'!AV121)</f>
        <v/>
      </c>
      <c r="R118" s="262" t="str">
        <f>IF('Result Sheet'!AW121="","",'Result Sheet'!AW121)</f>
        <v/>
      </c>
      <c r="S118" s="261" t="str">
        <f>IF('Result Sheet'!BO121="","",'Result Sheet'!BO121)</f>
        <v/>
      </c>
      <c r="T118" s="262" t="str">
        <f>IF('Result Sheet'!BP121="","",'Result Sheet'!BP121)</f>
        <v/>
      </c>
      <c r="U118" s="261" t="str">
        <f>IF('Result Sheet'!CH121="","",'Result Sheet'!CH121)</f>
        <v/>
      </c>
      <c r="V118" s="262" t="str">
        <f>IF('Result Sheet'!CI121="","",'Result Sheet'!CI121)</f>
        <v/>
      </c>
      <c r="W118" s="263" t="str">
        <f>IF('Result Sheet'!DN121="","",'Result Sheet'!DN121)</f>
        <v/>
      </c>
      <c r="BQ118" s="264" t="str">
        <f>'Result Sheet'!G121</f>
        <v/>
      </c>
      <c r="BR118" s="265" t="str">
        <f t="shared" si="12"/>
        <v/>
      </c>
      <c r="BS118" s="265" t="str">
        <f t="shared" si="13"/>
        <v/>
      </c>
      <c r="BT118" s="265" t="str">
        <f t="shared" si="14"/>
        <v/>
      </c>
      <c r="BU118" s="265" t="str">
        <f t="shared" si="15"/>
        <v/>
      </c>
      <c r="BV118" s="265" t="str">
        <f t="shared" si="16"/>
        <v/>
      </c>
      <c r="BW118" s="265" t="str">
        <f t="shared" si="17"/>
        <v/>
      </c>
      <c r="BX118" s="265" t="str">
        <f t="shared" si="18"/>
        <v/>
      </c>
      <c r="BY118" s="265" t="str">
        <f t="shared" si="19"/>
        <v/>
      </c>
      <c r="BZ118" s="265" t="str">
        <f t="shared" si="20"/>
        <v/>
      </c>
      <c r="CA118" s="265" t="str">
        <f t="shared" si="21"/>
        <v/>
      </c>
      <c r="CB118" s="265" t="str">
        <f t="shared" si="22"/>
        <v/>
      </c>
      <c r="CC118" s="265" t="str">
        <f t="shared" si="23"/>
        <v/>
      </c>
      <c r="CD118" s="266"/>
    </row>
    <row r="119" spans="1:82" ht="15.9" customHeight="1">
      <c r="A119" s="253">
        <f>IF('[1]Statement of Marks'!A122="","",'[1]Statement of Marks'!A122)</f>
        <v>115</v>
      </c>
      <c r="B119" s="254" t="str">
        <f>IF('Result Sheet'!B122="","",'Result Sheet'!B122)</f>
        <v/>
      </c>
      <c r="C119" s="255" t="str">
        <f>IF('Result Sheet'!F122="","",'Result Sheet'!F122)</f>
        <v/>
      </c>
      <c r="D119" s="256" t="str">
        <f>IF('Result Sheet'!E122="","",'Result Sheet'!E122)</f>
        <v/>
      </c>
      <c r="E119" s="257" t="str">
        <f>IF('Result Sheet'!G122="","",'Result Sheet'!G122)</f>
        <v/>
      </c>
      <c r="F119" s="257" t="str">
        <f>IF('Result Sheet'!H122="","",'Result Sheet'!H122)</f>
        <v/>
      </c>
      <c r="G119" s="257" t="str">
        <f>IF('Result Sheet'!I122="","",'Result Sheet'!I122)</f>
        <v/>
      </c>
      <c r="H119" s="258" t="str">
        <f>IF('Result Sheet'!K122="","",'Result Sheet'!K122)</f>
        <v/>
      </c>
      <c r="I119" s="258" t="str">
        <f>IF('Result Sheet'!J122="","",'Result Sheet'!J122)</f>
        <v/>
      </c>
      <c r="J119" s="388" t="str">
        <f>IF('Result Sheet'!DL122="","",'Result Sheet'!DL122)</f>
        <v/>
      </c>
      <c r="K119" s="259" t="str">
        <f>IF('Result Sheet'!DH122="","",'Result Sheet'!DH122)</f>
        <v/>
      </c>
      <c r="L119" s="260" t="str">
        <f>IF('Result Sheet'!DI122="","",'Result Sheet'!DI122)</f>
        <v/>
      </c>
      <c r="M119" s="259" t="str">
        <f>IF('Result Sheet'!DJ122="","",'Result Sheet'!DJ122)</f>
        <v/>
      </c>
      <c r="N119" s="330" t="str">
        <f>IF('Result Sheet'!DO122="","",'Result Sheet'!DO122)</f>
        <v/>
      </c>
      <c r="O119" s="261" t="str">
        <f>IF('Result Sheet'!AC122="","",'Result Sheet'!AC122)</f>
        <v/>
      </c>
      <c r="P119" s="262" t="str">
        <f>IF('Result Sheet'!AD122="","",'Result Sheet'!AD122)</f>
        <v/>
      </c>
      <c r="Q119" s="261" t="str">
        <f>IF('Result Sheet'!AV122="","",'Result Sheet'!AV122)</f>
        <v/>
      </c>
      <c r="R119" s="262" t="str">
        <f>IF('Result Sheet'!AW122="","",'Result Sheet'!AW122)</f>
        <v/>
      </c>
      <c r="S119" s="261" t="str">
        <f>IF('Result Sheet'!BO122="","",'Result Sheet'!BO122)</f>
        <v/>
      </c>
      <c r="T119" s="262" t="str">
        <f>IF('Result Sheet'!BP122="","",'Result Sheet'!BP122)</f>
        <v/>
      </c>
      <c r="U119" s="261" t="str">
        <f>IF('Result Sheet'!CH122="","",'Result Sheet'!CH122)</f>
        <v/>
      </c>
      <c r="V119" s="262" t="str">
        <f>IF('Result Sheet'!CI122="","",'Result Sheet'!CI122)</f>
        <v/>
      </c>
      <c r="W119" s="263" t="str">
        <f>IF('Result Sheet'!DN122="","",'Result Sheet'!DN122)</f>
        <v/>
      </c>
      <c r="BQ119" s="264" t="str">
        <f>'Result Sheet'!G122</f>
        <v/>
      </c>
      <c r="BR119" s="265" t="str">
        <f t="shared" si="12"/>
        <v/>
      </c>
      <c r="BS119" s="265" t="str">
        <f t="shared" si="13"/>
        <v/>
      </c>
      <c r="BT119" s="265" t="str">
        <f t="shared" si="14"/>
        <v/>
      </c>
      <c r="BU119" s="265" t="str">
        <f t="shared" si="15"/>
        <v/>
      </c>
      <c r="BV119" s="265" t="str">
        <f t="shared" si="16"/>
        <v/>
      </c>
      <c r="BW119" s="265" t="str">
        <f t="shared" si="17"/>
        <v/>
      </c>
      <c r="BX119" s="265" t="str">
        <f t="shared" si="18"/>
        <v/>
      </c>
      <c r="BY119" s="265" t="str">
        <f t="shared" si="19"/>
        <v/>
      </c>
      <c r="BZ119" s="265" t="str">
        <f t="shared" si="20"/>
        <v/>
      </c>
      <c r="CA119" s="265" t="str">
        <f t="shared" si="21"/>
        <v/>
      </c>
      <c r="CB119" s="265" t="str">
        <f t="shared" si="22"/>
        <v/>
      </c>
      <c r="CC119" s="265" t="str">
        <f t="shared" si="23"/>
        <v/>
      </c>
      <c r="CD119" s="266"/>
    </row>
    <row r="120" spans="1:82" ht="15.9" customHeight="1">
      <c r="A120" s="253">
        <f>IF('[1]Statement of Marks'!A123="","",'[1]Statement of Marks'!A123)</f>
        <v>116</v>
      </c>
      <c r="B120" s="254" t="str">
        <f>IF('Result Sheet'!B123="","",'Result Sheet'!B123)</f>
        <v/>
      </c>
      <c r="C120" s="255" t="str">
        <f>IF('Result Sheet'!F123="","",'Result Sheet'!F123)</f>
        <v/>
      </c>
      <c r="D120" s="256" t="str">
        <f>IF('Result Sheet'!E123="","",'Result Sheet'!E123)</f>
        <v/>
      </c>
      <c r="E120" s="257" t="str">
        <f>IF('Result Sheet'!G123="","",'Result Sheet'!G123)</f>
        <v/>
      </c>
      <c r="F120" s="257" t="str">
        <f>IF('Result Sheet'!H123="","",'Result Sheet'!H123)</f>
        <v/>
      </c>
      <c r="G120" s="257" t="str">
        <f>IF('Result Sheet'!I123="","",'Result Sheet'!I123)</f>
        <v/>
      </c>
      <c r="H120" s="258" t="str">
        <f>IF('Result Sheet'!K123="","",'Result Sheet'!K123)</f>
        <v/>
      </c>
      <c r="I120" s="258" t="str">
        <f>IF('Result Sheet'!J123="","",'Result Sheet'!J123)</f>
        <v/>
      </c>
      <c r="J120" s="388" t="str">
        <f>IF('Result Sheet'!DL123="","",'Result Sheet'!DL123)</f>
        <v/>
      </c>
      <c r="K120" s="259" t="str">
        <f>IF('Result Sheet'!DH123="","",'Result Sheet'!DH123)</f>
        <v/>
      </c>
      <c r="L120" s="260" t="str">
        <f>IF('Result Sheet'!DI123="","",'Result Sheet'!DI123)</f>
        <v/>
      </c>
      <c r="M120" s="259" t="str">
        <f>IF('Result Sheet'!DJ123="","",'Result Sheet'!DJ123)</f>
        <v/>
      </c>
      <c r="N120" s="330" t="str">
        <f>IF('Result Sheet'!DO123="","",'Result Sheet'!DO123)</f>
        <v/>
      </c>
      <c r="O120" s="261" t="str">
        <f>IF('Result Sheet'!AC123="","",'Result Sheet'!AC123)</f>
        <v/>
      </c>
      <c r="P120" s="262" t="str">
        <f>IF('Result Sheet'!AD123="","",'Result Sheet'!AD123)</f>
        <v/>
      </c>
      <c r="Q120" s="261" t="str">
        <f>IF('Result Sheet'!AV123="","",'Result Sheet'!AV123)</f>
        <v/>
      </c>
      <c r="R120" s="262" t="str">
        <f>IF('Result Sheet'!AW123="","",'Result Sheet'!AW123)</f>
        <v/>
      </c>
      <c r="S120" s="261" t="str">
        <f>IF('Result Sheet'!BO123="","",'Result Sheet'!BO123)</f>
        <v/>
      </c>
      <c r="T120" s="262" t="str">
        <f>IF('Result Sheet'!BP123="","",'Result Sheet'!BP123)</f>
        <v/>
      </c>
      <c r="U120" s="261" t="str">
        <f>IF('Result Sheet'!CH123="","",'Result Sheet'!CH123)</f>
        <v/>
      </c>
      <c r="V120" s="262" t="str">
        <f>IF('Result Sheet'!CI123="","",'Result Sheet'!CI123)</f>
        <v/>
      </c>
      <c r="W120" s="263" t="str">
        <f>IF('Result Sheet'!DN123="","",'Result Sheet'!DN123)</f>
        <v/>
      </c>
      <c r="BQ120" s="264" t="str">
        <f>'Result Sheet'!G123</f>
        <v/>
      </c>
      <c r="BR120" s="265" t="str">
        <f t="shared" si="12"/>
        <v/>
      </c>
      <c r="BS120" s="265" t="str">
        <f t="shared" si="13"/>
        <v/>
      </c>
      <c r="BT120" s="265" t="str">
        <f t="shared" si="14"/>
        <v/>
      </c>
      <c r="BU120" s="265" t="str">
        <f t="shared" si="15"/>
        <v/>
      </c>
      <c r="BV120" s="265" t="str">
        <f t="shared" si="16"/>
        <v/>
      </c>
      <c r="BW120" s="265" t="str">
        <f t="shared" si="17"/>
        <v/>
      </c>
      <c r="BX120" s="265" t="str">
        <f t="shared" si="18"/>
        <v/>
      </c>
      <c r="BY120" s="265" t="str">
        <f t="shared" si="19"/>
        <v/>
      </c>
      <c r="BZ120" s="265" t="str">
        <f t="shared" si="20"/>
        <v/>
      </c>
      <c r="CA120" s="265" t="str">
        <f t="shared" si="21"/>
        <v/>
      </c>
      <c r="CB120" s="265" t="str">
        <f t="shared" si="22"/>
        <v/>
      </c>
      <c r="CC120" s="265" t="str">
        <f t="shared" si="23"/>
        <v/>
      </c>
      <c r="CD120" s="266"/>
    </row>
    <row r="121" spans="1:82" ht="15.9" customHeight="1">
      <c r="A121" s="253">
        <f>IF('[1]Statement of Marks'!A124="","",'[1]Statement of Marks'!A124)</f>
        <v>117</v>
      </c>
      <c r="B121" s="254" t="str">
        <f>IF('Result Sheet'!B124="","",'Result Sheet'!B124)</f>
        <v/>
      </c>
      <c r="C121" s="255" t="str">
        <f>IF('Result Sheet'!F124="","",'Result Sheet'!F124)</f>
        <v/>
      </c>
      <c r="D121" s="256" t="str">
        <f>IF('Result Sheet'!E124="","",'Result Sheet'!E124)</f>
        <v/>
      </c>
      <c r="E121" s="257" t="str">
        <f>IF('Result Sheet'!G124="","",'Result Sheet'!G124)</f>
        <v/>
      </c>
      <c r="F121" s="257" t="str">
        <f>IF('Result Sheet'!H124="","",'Result Sheet'!H124)</f>
        <v/>
      </c>
      <c r="G121" s="257" t="str">
        <f>IF('Result Sheet'!I124="","",'Result Sheet'!I124)</f>
        <v/>
      </c>
      <c r="H121" s="258" t="str">
        <f>IF('Result Sheet'!K124="","",'Result Sheet'!K124)</f>
        <v/>
      </c>
      <c r="I121" s="258" t="str">
        <f>IF('Result Sheet'!J124="","",'Result Sheet'!J124)</f>
        <v/>
      </c>
      <c r="J121" s="388" t="str">
        <f>IF('Result Sheet'!DL124="","",'Result Sheet'!DL124)</f>
        <v/>
      </c>
      <c r="K121" s="259" t="str">
        <f>IF('Result Sheet'!DH124="","",'Result Sheet'!DH124)</f>
        <v/>
      </c>
      <c r="L121" s="260" t="str">
        <f>IF('Result Sheet'!DI124="","",'Result Sheet'!DI124)</f>
        <v/>
      </c>
      <c r="M121" s="259" t="str">
        <f>IF('Result Sheet'!DJ124="","",'Result Sheet'!DJ124)</f>
        <v/>
      </c>
      <c r="N121" s="330" t="str">
        <f>IF('Result Sheet'!DO124="","",'Result Sheet'!DO124)</f>
        <v/>
      </c>
      <c r="O121" s="261" t="str">
        <f>IF('Result Sheet'!AC124="","",'Result Sheet'!AC124)</f>
        <v/>
      </c>
      <c r="P121" s="262" t="str">
        <f>IF('Result Sheet'!AD124="","",'Result Sheet'!AD124)</f>
        <v/>
      </c>
      <c r="Q121" s="261" t="str">
        <f>IF('Result Sheet'!AV124="","",'Result Sheet'!AV124)</f>
        <v/>
      </c>
      <c r="R121" s="262" t="str">
        <f>IF('Result Sheet'!AW124="","",'Result Sheet'!AW124)</f>
        <v/>
      </c>
      <c r="S121" s="261" t="str">
        <f>IF('Result Sheet'!BO124="","",'Result Sheet'!BO124)</f>
        <v/>
      </c>
      <c r="T121" s="262" t="str">
        <f>IF('Result Sheet'!BP124="","",'Result Sheet'!BP124)</f>
        <v/>
      </c>
      <c r="U121" s="261" t="str">
        <f>IF('Result Sheet'!CH124="","",'Result Sheet'!CH124)</f>
        <v/>
      </c>
      <c r="V121" s="262" t="str">
        <f>IF('Result Sheet'!CI124="","",'Result Sheet'!CI124)</f>
        <v/>
      </c>
      <c r="W121" s="263" t="str">
        <f>IF('Result Sheet'!DN124="","",'Result Sheet'!DN124)</f>
        <v/>
      </c>
      <c r="BQ121" s="264" t="str">
        <f>'Result Sheet'!G124</f>
        <v/>
      </c>
      <c r="BR121" s="265" t="str">
        <f t="shared" si="12"/>
        <v/>
      </c>
      <c r="BS121" s="265" t="str">
        <f t="shared" si="13"/>
        <v/>
      </c>
      <c r="BT121" s="265" t="str">
        <f t="shared" si="14"/>
        <v/>
      </c>
      <c r="BU121" s="265" t="str">
        <f t="shared" si="15"/>
        <v/>
      </c>
      <c r="BV121" s="265" t="str">
        <f t="shared" si="16"/>
        <v/>
      </c>
      <c r="BW121" s="265" t="str">
        <f t="shared" si="17"/>
        <v/>
      </c>
      <c r="BX121" s="265" t="str">
        <f t="shared" si="18"/>
        <v/>
      </c>
      <c r="BY121" s="265" t="str">
        <f t="shared" si="19"/>
        <v/>
      </c>
      <c r="BZ121" s="265" t="str">
        <f t="shared" si="20"/>
        <v/>
      </c>
      <c r="CA121" s="265" t="str">
        <f t="shared" si="21"/>
        <v/>
      </c>
      <c r="CB121" s="265" t="str">
        <f t="shared" si="22"/>
        <v/>
      </c>
      <c r="CC121" s="265" t="str">
        <f t="shared" si="23"/>
        <v/>
      </c>
      <c r="CD121" s="266"/>
    </row>
    <row r="122" spans="1:82" ht="15.9" customHeight="1">
      <c r="A122" s="253">
        <f>IF('[1]Statement of Marks'!A125="","",'[1]Statement of Marks'!A125)</f>
        <v>118</v>
      </c>
      <c r="B122" s="254" t="str">
        <f>IF('Result Sheet'!B125="","",'Result Sheet'!B125)</f>
        <v/>
      </c>
      <c r="C122" s="255" t="str">
        <f>IF('Result Sheet'!F125="","",'Result Sheet'!F125)</f>
        <v/>
      </c>
      <c r="D122" s="256" t="str">
        <f>IF('Result Sheet'!E125="","",'Result Sheet'!E125)</f>
        <v/>
      </c>
      <c r="E122" s="257" t="str">
        <f>IF('Result Sheet'!G125="","",'Result Sheet'!G125)</f>
        <v/>
      </c>
      <c r="F122" s="257" t="str">
        <f>IF('Result Sheet'!H125="","",'Result Sheet'!H125)</f>
        <v/>
      </c>
      <c r="G122" s="257" t="str">
        <f>IF('Result Sheet'!I125="","",'Result Sheet'!I125)</f>
        <v/>
      </c>
      <c r="H122" s="258" t="str">
        <f>IF('Result Sheet'!K125="","",'Result Sheet'!K125)</f>
        <v/>
      </c>
      <c r="I122" s="258" t="str">
        <f>IF('Result Sheet'!J125="","",'Result Sheet'!J125)</f>
        <v/>
      </c>
      <c r="J122" s="388" t="str">
        <f>IF('Result Sheet'!DL125="","",'Result Sheet'!DL125)</f>
        <v/>
      </c>
      <c r="K122" s="259" t="str">
        <f>IF('Result Sheet'!DH125="","",'Result Sheet'!DH125)</f>
        <v/>
      </c>
      <c r="L122" s="260" t="str">
        <f>IF('Result Sheet'!DI125="","",'Result Sheet'!DI125)</f>
        <v/>
      </c>
      <c r="M122" s="259" t="str">
        <f>IF('Result Sheet'!DJ125="","",'Result Sheet'!DJ125)</f>
        <v/>
      </c>
      <c r="N122" s="330" t="str">
        <f>IF('Result Sheet'!DO125="","",'Result Sheet'!DO125)</f>
        <v/>
      </c>
      <c r="O122" s="261" t="str">
        <f>IF('Result Sheet'!AC125="","",'Result Sheet'!AC125)</f>
        <v/>
      </c>
      <c r="P122" s="262" t="str">
        <f>IF('Result Sheet'!AD125="","",'Result Sheet'!AD125)</f>
        <v/>
      </c>
      <c r="Q122" s="261" t="str">
        <f>IF('Result Sheet'!AV125="","",'Result Sheet'!AV125)</f>
        <v/>
      </c>
      <c r="R122" s="262" t="str">
        <f>IF('Result Sheet'!AW125="","",'Result Sheet'!AW125)</f>
        <v/>
      </c>
      <c r="S122" s="261" t="str">
        <f>IF('Result Sheet'!BO125="","",'Result Sheet'!BO125)</f>
        <v/>
      </c>
      <c r="T122" s="262" t="str">
        <f>IF('Result Sheet'!BP125="","",'Result Sheet'!BP125)</f>
        <v/>
      </c>
      <c r="U122" s="261" t="str">
        <f>IF('Result Sheet'!CH125="","",'Result Sheet'!CH125)</f>
        <v/>
      </c>
      <c r="V122" s="262" t="str">
        <f>IF('Result Sheet'!CI125="","",'Result Sheet'!CI125)</f>
        <v/>
      </c>
      <c r="W122" s="263" t="str">
        <f>IF('Result Sheet'!DN125="","",'Result Sheet'!DN125)</f>
        <v/>
      </c>
      <c r="BQ122" s="264" t="str">
        <f>'Result Sheet'!G125</f>
        <v/>
      </c>
      <c r="BR122" s="265" t="str">
        <f t="shared" si="12"/>
        <v/>
      </c>
      <c r="BS122" s="265" t="str">
        <f t="shared" si="13"/>
        <v/>
      </c>
      <c r="BT122" s="265" t="str">
        <f t="shared" si="14"/>
        <v/>
      </c>
      <c r="BU122" s="265" t="str">
        <f t="shared" si="15"/>
        <v/>
      </c>
      <c r="BV122" s="265" t="str">
        <f t="shared" si="16"/>
        <v/>
      </c>
      <c r="BW122" s="265" t="str">
        <f t="shared" si="17"/>
        <v/>
      </c>
      <c r="BX122" s="265" t="str">
        <f t="shared" si="18"/>
        <v/>
      </c>
      <c r="BY122" s="265" t="str">
        <f t="shared" si="19"/>
        <v/>
      </c>
      <c r="BZ122" s="265" t="str">
        <f t="shared" si="20"/>
        <v/>
      </c>
      <c r="CA122" s="265" t="str">
        <f t="shared" si="21"/>
        <v/>
      </c>
      <c r="CB122" s="265" t="str">
        <f t="shared" si="22"/>
        <v/>
      </c>
      <c r="CC122" s="265" t="str">
        <f t="shared" si="23"/>
        <v/>
      </c>
      <c r="CD122" s="266"/>
    </row>
    <row r="123" spans="1:82" ht="15.9" customHeight="1">
      <c r="A123" s="253">
        <f>IF('[1]Statement of Marks'!A126="","",'[1]Statement of Marks'!A126)</f>
        <v>119</v>
      </c>
      <c r="B123" s="254" t="str">
        <f>IF('Result Sheet'!B126="","",'Result Sheet'!B126)</f>
        <v/>
      </c>
      <c r="C123" s="255" t="str">
        <f>IF('Result Sheet'!F126="","",'Result Sheet'!F126)</f>
        <v/>
      </c>
      <c r="D123" s="256" t="str">
        <f>IF('Result Sheet'!E126="","",'Result Sheet'!E126)</f>
        <v/>
      </c>
      <c r="E123" s="257" t="str">
        <f>IF('Result Sheet'!G126="","",'Result Sheet'!G126)</f>
        <v/>
      </c>
      <c r="F123" s="257" t="str">
        <f>IF('Result Sheet'!H126="","",'Result Sheet'!H126)</f>
        <v/>
      </c>
      <c r="G123" s="257" t="str">
        <f>IF('Result Sheet'!I126="","",'Result Sheet'!I126)</f>
        <v/>
      </c>
      <c r="H123" s="258" t="str">
        <f>IF('Result Sheet'!K126="","",'Result Sheet'!K126)</f>
        <v/>
      </c>
      <c r="I123" s="258" t="str">
        <f>IF('Result Sheet'!J126="","",'Result Sheet'!J126)</f>
        <v/>
      </c>
      <c r="J123" s="388" t="str">
        <f>IF('Result Sheet'!DL126="","",'Result Sheet'!DL126)</f>
        <v/>
      </c>
      <c r="K123" s="259" t="str">
        <f>IF('Result Sheet'!DH126="","",'Result Sheet'!DH126)</f>
        <v/>
      </c>
      <c r="L123" s="260" t="str">
        <f>IF('Result Sheet'!DI126="","",'Result Sheet'!DI126)</f>
        <v/>
      </c>
      <c r="M123" s="259" t="str">
        <f>IF('Result Sheet'!DJ126="","",'Result Sheet'!DJ126)</f>
        <v/>
      </c>
      <c r="N123" s="330" t="str">
        <f>IF('Result Sheet'!DO126="","",'Result Sheet'!DO126)</f>
        <v/>
      </c>
      <c r="O123" s="261" t="str">
        <f>IF('Result Sheet'!AC126="","",'Result Sheet'!AC126)</f>
        <v/>
      </c>
      <c r="P123" s="262" t="str">
        <f>IF('Result Sheet'!AD126="","",'Result Sheet'!AD126)</f>
        <v/>
      </c>
      <c r="Q123" s="261" t="str">
        <f>IF('Result Sheet'!AV126="","",'Result Sheet'!AV126)</f>
        <v/>
      </c>
      <c r="R123" s="262" t="str">
        <f>IF('Result Sheet'!AW126="","",'Result Sheet'!AW126)</f>
        <v/>
      </c>
      <c r="S123" s="261" t="str">
        <f>IF('Result Sheet'!BO126="","",'Result Sheet'!BO126)</f>
        <v/>
      </c>
      <c r="T123" s="262" t="str">
        <f>IF('Result Sheet'!BP126="","",'Result Sheet'!BP126)</f>
        <v/>
      </c>
      <c r="U123" s="261" t="str">
        <f>IF('Result Sheet'!CH126="","",'Result Sheet'!CH126)</f>
        <v/>
      </c>
      <c r="V123" s="262" t="str">
        <f>IF('Result Sheet'!CI126="","",'Result Sheet'!CI126)</f>
        <v/>
      </c>
      <c r="W123" s="263" t="str">
        <f>IF('Result Sheet'!DN126="","",'Result Sheet'!DN126)</f>
        <v/>
      </c>
      <c r="BQ123" s="264" t="str">
        <f>'Result Sheet'!G126</f>
        <v/>
      </c>
      <c r="BR123" s="265" t="str">
        <f t="shared" si="12"/>
        <v/>
      </c>
      <c r="BS123" s="265" t="str">
        <f t="shared" si="13"/>
        <v/>
      </c>
      <c r="BT123" s="265" t="str">
        <f t="shared" si="14"/>
        <v/>
      </c>
      <c r="BU123" s="265" t="str">
        <f t="shared" si="15"/>
        <v/>
      </c>
      <c r="BV123" s="265" t="str">
        <f t="shared" si="16"/>
        <v/>
      </c>
      <c r="BW123" s="265" t="str">
        <f t="shared" si="17"/>
        <v/>
      </c>
      <c r="BX123" s="265" t="str">
        <f t="shared" si="18"/>
        <v/>
      </c>
      <c r="BY123" s="265" t="str">
        <f t="shared" si="19"/>
        <v/>
      </c>
      <c r="BZ123" s="265" t="str">
        <f t="shared" si="20"/>
        <v/>
      </c>
      <c r="CA123" s="265" t="str">
        <f t="shared" si="21"/>
        <v/>
      </c>
      <c r="CB123" s="265" t="str">
        <f t="shared" si="22"/>
        <v/>
      </c>
      <c r="CC123" s="265" t="str">
        <f t="shared" si="23"/>
        <v/>
      </c>
      <c r="CD123" s="266"/>
    </row>
    <row r="124" spans="1:82" ht="15.9" customHeight="1">
      <c r="A124" s="253">
        <f>IF('[1]Statement of Marks'!A127="","",'[1]Statement of Marks'!A127)</f>
        <v>120</v>
      </c>
      <c r="B124" s="254" t="str">
        <f>IF('Result Sheet'!B127="","",'Result Sheet'!B127)</f>
        <v/>
      </c>
      <c r="C124" s="255" t="str">
        <f>IF('Result Sheet'!F127="","",'Result Sheet'!F127)</f>
        <v/>
      </c>
      <c r="D124" s="256" t="str">
        <f>IF('Result Sheet'!E127="","",'Result Sheet'!E127)</f>
        <v/>
      </c>
      <c r="E124" s="257" t="str">
        <f>IF('Result Sheet'!G127="","",'Result Sheet'!G127)</f>
        <v/>
      </c>
      <c r="F124" s="257" t="str">
        <f>IF('Result Sheet'!H127="","",'Result Sheet'!H127)</f>
        <v/>
      </c>
      <c r="G124" s="257" t="str">
        <f>IF('Result Sheet'!I127="","",'Result Sheet'!I127)</f>
        <v/>
      </c>
      <c r="H124" s="258" t="str">
        <f>IF('Result Sheet'!K127="","",'Result Sheet'!K127)</f>
        <v/>
      </c>
      <c r="I124" s="258" t="str">
        <f>IF('Result Sheet'!J127="","",'Result Sheet'!J127)</f>
        <v/>
      </c>
      <c r="J124" s="388" t="str">
        <f>IF('Result Sheet'!DL127="","",'Result Sheet'!DL127)</f>
        <v/>
      </c>
      <c r="K124" s="259" t="str">
        <f>IF('Result Sheet'!DH127="","",'Result Sheet'!DH127)</f>
        <v/>
      </c>
      <c r="L124" s="260" t="str">
        <f>IF('Result Sheet'!DI127="","",'Result Sheet'!DI127)</f>
        <v/>
      </c>
      <c r="M124" s="259" t="str">
        <f>IF('Result Sheet'!DJ127="","",'Result Sheet'!DJ127)</f>
        <v/>
      </c>
      <c r="N124" s="330" t="str">
        <f>IF('Result Sheet'!DO127="","",'Result Sheet'!DO127)</f>
        <v/>
      </c>
      <c r="O124" s="261" t="str">
        <f>IF('Result Sheet'!AC127="","",'Result Sheet'!AC127)</f>
        <v/>
      </c>
      <c r="P124" s="262" t="str">
        <f>IF('Result Sheet'!AD127="","",'Result Sheet'!AD127)</f>
        <v/>
      </c>
      <c r="Q124" s="261" t="str">
        <f>IF('Result Sheet'!AV127="","",'Result Sheet'!AV127)</f>
        <v/>
      </c>
      <c r="R124" s="262" t="str">
        <f>IF('Result Sheet'!AW127="","",'Result Sheet'!AW127)</f>
        <v/>
      </c>
      <c r="S124" s="261" t="str">
        <f>IF('Result Sheet'!BO127="","",'Result Sheet'!BO127)</f>
        <v/>
      </c>
      <c r="T124" s="262" t="str">
        <f>IF('Result Sheet'!BP127="","",'Result Sheet'!BP127)</f>
        <v/>
      </c>
      <c r="U124" s="261" t="str">
        <f>IF('Result Sheet'!CH127="","",'Result Sheet'!CH127)</f>
        <v/>
      </c>
      <c r="V124" s="262" t="str">
        <f>IF('Result Sheet'!CI127="","",'Result Sheet'!CI127)</f>
        <v/>
      </c>
      <c r="W124" s="263" t="str">
        <f>IF('Result Sheet'!DN127="","",'Result Sheet'!DN127)</f>
        <v/>
      </c>
      <c r="BQ124" s="264" t="str">
        <f>'Result Sheet'!G127</f>
        <v/>
      </c>
      <c r="BR124" s="265" t="str">
        <f t="shared" si="12"/>
        <v/>
      </c>
      <c r="BS124" s="265" t="str">
        <f t="shared" si="13"/>
        <v/>
      </c>
      <c r="BT124" s="265" t="str">
        <f t="shared" si="14"/>
        <v/>
      </c>
      <c r="BU124" s="265" t="str">
        <f t="shared" si="15"/>
        <v/>
      </c>
      <c r="BV124" s="265" t="str">
        <f t="shared" si="16"/>
        <v/>
      </c>
      <c r="BW124" s="265" t="str">
        <f t="shared" si="17"/>
        <v/>
      </c>
      <c r="BX124" s="265" t="str">
        <f t="shared" si="18"/>
        <v/>
      </c>
      <c r="BY124" s="265" t="str">
        <f t="shared" si="19"/>
        <v/>
      </c>
      <c r="BZ124" s="265" t="str">
        <f t="shared" si="20"/>
        <v/>
      </c>
      <c r="CA124" s="265" t="str">
        <f t="shared" si="21"/>
        <v/>
      </c>
      <c r="CB124" s="265" t="str">
        <f t="shared" si="22"/>
        <v/>
      </c>
      <c r="CC124" s="265" t="str">
        <f t="shared" si="23"/>
        <v/>
      </c>
      <c r="CD124" s="266"/>
    </row>
    <row r="125" spans="1:82" ht="15.9" customHeight="1">
      <c r="A125" s="253">
        <f>IF('[1]Statement of Marks'!A128="","",'[1]Statement of Marks'!A128)</f>
        <v>121</v>
      </c>
      <c r="B125" s="254" t="str">
        <f>IF('Result Sheet'!B128="","",'Result Sheet'!B128)</f>
        <v/>
      </c>
      <c r="C125" s="255" t="str">
        <f>IF('Result Sheet'!F128="","",'Result Sheet'!F128)</f>
        <v/>
      </c>
      <c r="D125" s="256" t="str">
        <f>IF('Result Sheet'!E128="","",'Result Sheet'!E128)</f>
        <v/>
      </c>
      <c r="E125" s="257" t="str">
        <f>IF('Result Sheet'!G128="","",'Result Sheet'!G128)</f>
        <v/>
      </c>
      <c r="F125" s="257" t="str">
        <f>IF('Result Sheet'!H128="","",'Result Sheet'!H128)</f>
        <v/>
      </c>
      <c r="G125" s="257" t="str">
        <f>IF('Result Sheet'!I128="","",'Result Sheet'!I128)</f>
        <v/>
      </c>
      <c r="H125" s="258" t="str">
        <f>IF('Result Sheet'!K128="","",'Result Sheet'!K128)</f>
        <v/>
      </c>
      <c r="I125" s="258" t="str">
        <f>IF('Result Sheet'!J128="","",'Result Sheet'!J128)</f>
        <v/>
      </c>
      <c r="J125" s="388" t="str">
        <f>IF('Result Sheet'!DL128="","",'Result Sheet'!DL128)</f>
        <v/>
      </c>
      <c r="K125" s="259" t="str">
        <f>IF('Result Sheet'!DH128="","",'Result Sheet'!DH128)</f>
        <v/>
      </c>
      <c r="L125" s="260" t="str">
        <f>IF('Result Sheet'!DI128="","",'Result Sheet'!DI128)</f>
        <v/>
      </c>
      <c r="M125" s="259" t="str">
        <f>IF('Result Sheet'!DJ128="","",'Result Sheet'!DJ128)</f>
        <v/>
      </c>
      <c r="N125" s="330" t="str">
        <f>IF('Result Sheet'!DO128="","",'Result Sheet'!DO128)</f>
        <v/>
      </c>
      <c r="O125" s="261" t="str">
        <f>IF('Result Sheet'!AC128="","",'Result Sheet'!AC128)</f>
        <v/>
      </c>
      <c r="P125" s="262" t="str">
        <f>IF('Result Sheet'!AD128="","",'Result Sheet'!AD128)</f>
        <v/>
      </c>
      <c r="Q125" s="261" t="str">
        <f>IF('Result Sheet'!AV128="","",'Result Sheet'!AV128)</f>
        <v/>
      </c>
      <c r="R125" s="262" t="str">
        <f>IF('Result Sheet'!AW128="","",'Result Sheet'!AW128)</f>
        <v/>
      </c>
      <c r="S125" s="261" t="str">
        <f>IF('Result Sheet'!BO128="","",'Result Sheet'!BO128)</f>
        <v/>
      </c>
      <c r="T125" s="262" t="str">
        <f>IF('Result Sheet'!BP128="","",'Result Sheet'!BP128)</f>
        <v/>
      </c>
      <c r="U125" s="261" t="str">
        <f>IF('Result Sheet'!CH128="","",'Result Sheet'!CH128)</f>
        <v/>
      </c>
      <c r="V125" s="262" t="str">
        <f>IF('Result Sheet'!CI128="","",'Result Sheet'!CI128)</f>
        <v/>
      </c>
      <c r="W125" s="263" t="str">
        <f>IF('Result Sheet'!DN128="","",'Result Sheet'!DN128)</f>
        <v/>
      </c>
      <c r="BQ125" s="264" t="str">
        <f>'Result Sheet'!G128</f>
        <v/>
      </c>
      <c r="BR125" s="265" t="str">
        <f t="shared" si="12"/>
        <v/>
      </c>
      <c r="BS125" s="265" t="str">
        <f t="shared" si="13"/>
        <v/>
      </c>
      <c r="BT125" s="265" t="str">
        <f t="shared" si="14"/>
        <v/>
      </c>
      <c r="BU125" s="265" t="str">
        <f t="shared" si="15"/>
        <v/>
      </c>
      <c r="BV125" s="265" t="str">
        <f t="shared" si="16"/>
        <v/>
      </c>
      <c r="BW125" s="265" t="str">
        <f t="shared" si="17"/>
        <v/>
      </c>
      <c r="BX125" s="265" t="str">
        <f t="shared" si="18"/>
        <v/>
      </c>
      <c r="BY125" s="265" t="str">
        <f t="shared" si="19"/>
        <v/>
      </c>
      <c r="BZ125" s="265" t="str">
        <f t="shared" si="20"/>
        <v/>
      </c>
      <c r="CA125" s="265" t="str">
        <f t="shared" si="21"/>
        <v/>
      </c>
      <c r="CB125" s="265" t="str">
        <f t="shared" si="22"/>
        <v/>
      </c>
      <c r="CC125" s="265" t="str">
        <f t="shared" si="23"/>
        <v/>
      </c>
      <c r="CD125" s="266"/>
    </row>
    <row r="126" spans="1:82" ht="15.9" customHeight="1">
      <c r="A126" s="253">
        <f>IF('[1]Statement of Marks'!A129="","",'[1]Statement of Marks'!A129)</f>
        <v>122</v>
      </c>
      <c r="B126" s="254" t="str">
        <f>IF('Result Sheet'!B129="","",'Result Sheet'!B129)</f>
        <v/>
      </c>
      <c r="C126" s="255" t="str">
        <f>IF('Result Sheet'!F129="","",'Result Sheet'!F129)</f>
        <v/>
      </c>
      <c r="D126" s="256" t="str">
        <f>IF('Result Sheet'!E129="","",'Result Sheet'!E129)</f>
        <v/>
      </c>
      <c r="E126" s="257" t="str">
        <f>IF('Result Sheet'!G129="","",'Result Sheet'!G129)</f>
        <v/>
      </c>
      <c r="F126" s="257" t="str">
        <f>IF('Result Sheet'!H129="","",'Result Sheet'!H129)</f>
        <v/>
      </c>
      <c r="G126" s="257" t="str">
        <f>IF('Result Sheet'!I129="","",'Result Sheet'!I129)</f>
        <v/>
      </c>
      <c r="H126" s="258" t="str">
        <f>IF('Result Sheet'!K129="","",'Result Sheet'!K129)</f>
        <v/>
      </c>
      <c r="I126" s="258" t="str">
        <f>IF('Result Sheet'!J129="","",'Result Sheet'!J129)</f>
        <v/>
      </c>
      <c r="J126" s="388" t="str">
        <f>IF('Result Sheet'!DL129="","",'Result Sheet'!DL129)</f>
        <v/>
      </c>
      <c r="K126" s="259" t="str">
        <f>IF('Result Sheet'!DH129="","",'Result Sheet'!DH129)</f>
        <v/>
      </c>
      <c r="L126" s="260" t="str">
        <f>IF('Result Sheet'!DI129="","",'Result Sheet'!DI129)</f>
        <v/>
      </c>
      <c r="M126" s="259" t="str">
        <f>IF('Result Sheet'!DJ129="","",'Result Sheet'!DJ129)</f>
        <v/>
      </c>
      <c r="N126" s="330" t="str">
        <f>IF('Result Sheet'!DO129="","",'Result Sheet'!DO129)</f>
        <v/>
      </c>
      <c r="O126" s="261" t="str">
        <f>IF('Result Sheet'!AC129="","",'Result Sheet'!AC129)</f>
        <v/>
      </c>
      <c r="P126" s="262" t="str">
        <f>IF('Result Sheet'!AD129="","",'Result Sheet'!AD129)</f>
        <v/>
      </c>
      <c r="Q126" s="261" t="str">
        <f>IF('Result Sheet'!AV129="","",'Result Sheet'!AV129)</f>
        <v/>
      </c>
      <c r="R126" s="262" t="str">
        <f>IF('Result Sheet'!AW129="","",'Result Sheet'!AW129)</f>
        <v/>
      </c>
      <c r="S126" s="261" t="str">
        <f>IF('Result Sheet'!BO129="","",'Result Sheet'!BO129)</f>
        <v/>
      </c>
      <c r="T126" s="262" t="str">
        <f>IF('Result Sheet'!BP129="","",'Result Sheet'!BP129)</f>
        <v/>
      </c>
      <c r="U126" s="261" t="str">
        <f>IF('Result Sheet'!CH129="","",'Result Sheet'!CH129)</f>
        <v/>
      </c>
      <c r="V126" s="262" t="str">
        <f>IF('Result Sheet'!CI129="","",'Result Sheet'!CI129)</f>
        <v/>
      </c>
      <c r="W126" s="263" t="str">
        <f>IF('Result Sheet'!DN129="","",'Result Sheet'!DN129)</f>
        <v/>
      </c>
      <c r="BQ126" s="264" t="str">
        <f>'Result Sheet'!G129</f>
        <v/>
      </c>
      <c r="BR126" s="265" t="str">
        <f t="shared" si="12"/>
        <v/>
      </c>
      <c r="BS126" s="265" t="str">
        <f t="shared" si="13"/>
        <v/>
      </c>
      <c r="BT126" s="265" t="str">
        <f t="shared" si="14"/>
        <v/>
      </c>
      <c r="BU126" s="265" t="str">
        <f t="shared" si="15"/>
        <v/>
      </c>
      <c r="BV126" s="265" t="str">
        <f t="shared" si="16"/>
        <v/>
      </c>
      <c r="BW126" s="265" t="str">
        <f t="shared" si="17"/>
        <v/>
      </c>
      <c r="BX126" s="265" t="str">
        <f t="shared" si="18"/>
        <v/>
      </c>
      <c r="BY126" s="265" t="str">
        <f t="shared" si="19"/>
        <v/>
      </c>
      <c r="BZ126" s="265" t="str">
        <f t="shared" si="20"/>
        <v/>
      </c>
      <c r="CA126" s="265" t="str">
        <f t="shared" si="21"/>
        <v/>
      </c>
      <c r="CB126" s="265" t="str">
        <f t="shared" si="22"/>
        <v/>
      </c>
      <c r="CC126" s="265" t="str">
        <f t="shared" si="23"/>
        <v/>
      </c>
      <c r="CD126" s="266"/>
    </row>
    <row r="127" spans="1:82" ht="15.9" customHeight="1">
      <c r="A127" s="253">
        <f>IF('[1]Statement of Marks'!A130="","",'[1]Statement of Marks'!A130)</f>
        <v>123</v>
      </c>
      <c r="B127" s="254" t="str">
        <f>IF('Result Sheet'!B130="","",'Result Sheet'!B130)</f>
        <v/>
      </c>
      <c r="C127" s="255" t="str">
        <f>IF('Result Sheet'!F130="","",'Result Sheet'!F130)</f>
        <v/>
      </c>
      <c r="D127" s="256" t="str">
        <f>IF('Result Sheet'!E130="","",'Result Sheet'!E130)</f>
        <v/>
      </c>
      <c r="E127" s="257" t="str">
        <f>IF('Result Sheet'!G130="","",'Result Sheet'!G130)</f>
        <v/>
      </c>
      <c r="F127" s="257" t="str">
        <f>IF('Result Sheet'!H130="","",'Result Sheet'!H130)</f>
        <v/>
      </c>
      <c r="G127" s="257" t="str">
        <f>IF('Result Sheet'!I130="","",'Result Sheet'!I130)</f>
        <v/>
      </c>
      <c r="H127" s="258" t="str">
        <f>IF('Result Sheet'!K130="","",'Result Sheet'!K130)</f>
        <v/>
      </c>
      <c r="I127" s="258" t="str">
        <f>IF('Result Sheet'!J130="","",'Result Sheet'!J130)</f>
        <v/>
      </c>
      <c r="J127" s="388" t="str">
        <f>IF('Result Sheet'!DL130="","",'Result Sheet'!DL130)</f>
        <v/>
      </c>
      <c r="K127" s="259" t="str">
        <f>IF('Result Sheet'!DH130="","",'Result Sheet'!DH130)</f>
        <v/>
      </c>
      <c r="L127" s="260" t="str">
        <f>IF('Result Sheet'!DI130="","",'Result Sheet'!DI130)</f>
        <v/>
      </c>
      <c r="M127" s="259" t="str">
        <f>IF('Result Sheet'!DJ130="","",'Result Sheet'!DJ130)</f>
        <v/>
      </c>
      <c r="N127" s="330" t="str">
        <f>IF('Result Sheet'!DO130="","",'Result Sheet'!DO130)</f>
        <v/>
      </c>
      <c r="O127" s="261" t="str">
        <f>IF('Result Sheet'!AC130="","",'Result Sheet'!AC130)</f>
        <v/>
      </c>
      <c r="P127" s="262" t="str">
        <f>IF('Result Sheet'!AD130="","",'Result Sheet'!AD130)</f>
        <v/>
      </c>
      <c r="Q127" s="261" t="str">
        <f>IF('Result Sheet'!AV130="","",'Result Sheet'!AV130)</f>
        <v/>
      </c>
      <c r="R127" s="262" t="str">
        <f>IF('Result Sheet'!AW130="","",'Result Sheet'!AW130)</f>
        <v/>
      </c>
      <c r="S127" s="261" t="str">
        <f>IF('Result Sheet'!BO130="","",'Result Sheet'!BO130)</f>
        <v/>
      </c>
      <c r="T127" s="262" t="str">
        <f>IF('Result Sheet'!BP130="","",'Result Sheet'!BP130)</f>
        <v/>
      </c>
      <c r="U127" s="261" t="str">
        <f>IF('Result Sheet'!CH130="","",'Result Sheet'!CH130)</f>
        <v/>
      </c>
      <c r="V127" s="262" t="str">
        <f>IF('Result Sheet'!CI130="","",'Result Sheet'!CI130)</f>
        <v/>
      </c>
      <c r="W127" s="263" t="str">
        <f>IF('Result Sheet'!DN130="","",'Result Sheet'!DN130)</f>
        <v/>
      </c>
      <c r="BQ127" s="264" t="str">
        <f>'Result Sheet'!G130</f>
        <v/>
      </c>
      <c r="BR127" s="265" t="str">
        <f t="shared" si="12"/>
        <v/>
      </c>
      <c r="BS127" s="265" t="str">
        <f t="shared" si="13"/>
        <v/>
      </c>
      <c r="BT127" s="265" t="str">
        <f t="shared" si="14"/>
        <v/>
      </c>
      <c r="BU127" s="265" t="str">
        <f t="shared" si="15"/>
        <v/>
      </c>
      <c r="BV127" s="265" t="str">
        <f t="shared" si="16"/>
        <v/>
      </c>
      <c r="BW127" s="265" t="str">
        <f t="shared" si="17"/>
        <v/>
      </c>
      <c r="BX127" s="265" t="str">
        <f t="shared" si="18"/>
        <v/>
      </c>
      <c r="BY127" s="265" t="str">
        <f t="shared" si="19"/>
        <v/>
      </c>
      <c r="BZ127" s="265" t="str">
        <f t="shared" si="20"/>
        <v/>
      </c>
      <c r="CA127" s="265" t="str">
        <f t="shared" si="21"/>
        <v/>
      </c>
      <c r="CB127" s="265" t="str">
        <f t="shared" si="22"/>
        <v/>
      </c>
      <c r="CC127" s="265" t="str">
        <f t="shared" si="23"/>
        <v/>
      </c>
      <c r="CD127" s="266"/>
    </row>
    <row r="128" spans="1:82" ht="15.9" customHeight="1">
      <c r="A128" s="253">
        <f>IF('[1]Statement of Marks'!A131="","",'[1]Statement of Marks'!A131)</f>
        <v>124</v>
      </c>
      <c r="B128" s="254" t="str">
        <f>IF('Result Sheet'!B131="","",'Result Sheet'!B131)</f>
        <v/>
      </c>
      <c r="C128" s="255" t="str">
        <f>IF('Result Sheet'!F131="","",'Result Sheet'!F131)</f>
        <v/>
      </c>
      <c r="D128" s="256" t="str">
        <f>IF('Result Sheet'!E131="","",'Result Sheet'!E131)</f>
        <v/>
      </c>
      <c r="E128" s="257" t="str">
        <f>IF('Result Sheet'!G131="","",'Result Sheet'!G131)</f>
        <v/>
      </c>
      <c r="F128" s="257" t="str">
        <f>IF('Result Sheet'!H131="","",'Result Sheet'!H131)</f>
        <v/>
      </c>
      <c r="G128" s="257" t="str">
        <f>IF('Result Sheet'!I131="","",'Result Sheet'!I131)</f>
        <v/>
      </c>
      <c r="H128" s="258" t="str">
        <f>IF('Result Sheet'!K131="","",'Result Sheet'!K131)</f>
        <v/>
      </c>
      <c r="I128" s="258" t="str">
        <f>IF('Result Sheet'!J131="","",'Result Sheet'!J131)</f>
        <v/>
      </c>
      <c r="J128" s="388" t="str">
        <f>IF('Result Sheet'!DL131="","",'Result Sheet'!DL131)</f>
        <v/>
      </c>
      <c r="K128" s="259" t="str">
        <f>IF('Result Sheet'!DH131="","",'Result Sheet'!DH131)</f>
        <v/>
      </c>
      <c r="L128" s="260" t="str">
        <f>IF('Result Sheet'!DI131="","",'Result Sheet'!DI131)</f>
        <v/>
      </c>
      <c r="M128" s="259" t="str">
        <f>IF('Result Sheet'!DJ131="","",'Result Sheet'!DJ131)</f>
        <v/>
      </c>
      <c r="N128" s="330" t="str">
        <f>IF('Result Sheet'!DO131="","",'Result Sheet'!DO131)</f>
        <v/>
      </c>
      <c r="O128" s="261" t="str">
        <f>IF('Result Sheet'!AC131="","",'Result Sheet'!AC131)</f>
        <v/>
      </c>
      <c r="P128" s="262" t="str">
        <f>IF('Result Sheet'!AD131="","",'Result Sheet'!AD131)</f>
        <v/>
      </c>
      <c r="Q128" s="261" t="str">
        <f>IF('Result Sheet'!AV131="","",'Result Sheet'!AV131)</f>
        <v/>
      </c>
      <c r="R128" s="262" t="str">
        <f>IF('Result Sheet'!AW131="","",'Result Sheet'!AW131)</f>
        <v/>
      </c>
      <c r="S128" s="261" t="str">
        <f>IF('Result Sheet'!BO131="","",'Result Sheet'!BO131)</f>
        <v/>
      </c>
      <c r="T128" s="262" t="str">
        <f>IF('Result Sheet'!BP131="","",'Result Sheet'!BP131)</f>
        <v/>
      </c>
      <c r="U128" s="261" t="str">
        <f>IF('Result Sheet'!CH131="","",'Result Sheet'!CH131)</f>
        <v/>
      </c>
      <c r="V128" s="262" t="str">
        <f>IF('Result Sheet'!CI131="","",'Result Sheet'!CI131)</f>
        <v/>
      </c>
      <c r="W128" s="263" t="str">
        <f>IF('Result Sheet'!DN131="","",'Result Sheet'!DN131)</f>
        <v/>
      </c>
      <c r="BQ128" s="264" t="str">
        <f>'Result Sheet'!G131</f>
        <v/>
      </c>
      <c r="BR128" s="265" t="str">
        <f t="shared" si="12"/>
        <v/>
      </c>
      <c r="BS128" s="265" t="str">
        <f t="shared" si="13"/>
        <v/>
      </c>
      <c r="BT128" s="265" t="str">
        <f t="shared" si="14"/>
        <v/>
      </c>
      <c r="BU128" s="265" t="str">
        <f t="shared" si="15"/>
        <v/>
      </c>
      <c r="BV128" s="265" t="str">
        <f t="shared" si="16"/>
        <v/>
      </c>
      <c r="BW128" s="265" t="str">
        <f t="shared" si="17"/>
        <v/>
      </c>
      <c r="BX128" s="265" t="str">
        <f t="shared" si="18"/>
        <v/>
      </c>
      <c r="BY128" s="265" t="str">
        <f t="shared" si="19"/>
        <v/>
      </c>
      <c r="BZ128" s="265" t="str">
        <f t="shared" si="20"/>
        <v/>
      </c>
      <c r="CA128" s="265" t="str">
        <f t="shared" si="21"/>
        <v/>
      </c>
      <c r="CB128" s="265" t="str">
        <f t="shared" si="22"/>
        <v/>
      </c>
      <c r="CC128" s="265" t="str">
        <f t="shared" si="23"/>
        <v/>
      </c>
      <c r="CD128" s="266"/>
    </row>
    <row r="129" spans="1:82" ht="15.9" customHeight="1">
      <c r="A129" s="253">
        <f>IF('[1]Statement of Marks'!A132="","",'[1]Statement of Marks'!A132)</f>
        <v>125</v>
      </c>
      <c r="B129" s="254" t="str">
        <f>IF('Result Sheet'!B132="","",'Result Sheet'!B132)</f>
        <v/>
      </c>
      <c r="C129" s="255" t="str">
        <f>IF('Result Sheet'!F132="","",'Result Sheet'!F132)</f>
        <v/>
      </c>
      <c r="D129" s="256" t="str">
        <f>IF('Result Sheet'!E132="","",'Result Sheet'!E132)</f>
        <v/>
      </c>
      <c r="E129" s="257" t="str">
        <f>IF('Result Sheet'!G132="","",'Result Sheet'!G132)</f>
        <v/>
      </c>
      <c r="F129" s="257" t="str">
        <f>IF('Result Sheet'!H132="","",'Result Sheet'!H132)</f>
        <v/>
      </c>
      <c r="G129" s="257" t="str">
        <f>IF('Result Sheet'!I132="","",'Result Sheet'!I132)</f>
        <v/>
      </c>
      <c r="H129" s="258" t="str">
        <f>IF('Result Sheet'!K132="","",'Result Sheet'!K132)</f>
        <v/>
      </c>
      <c r="I129" s="258" t="str">
        <f>IF('Result Sheet'!J132="","",'Result Sheet'!J132)</f>
        <v/>
      </c>
      <c r="J129" s="388" t="str">
        <f>IF('Result Sheet'!DL132="","",'Result Sheet'!DL132)</f>
        <v/>
      </c>
      <c r="K129" s="259" t="str">
        <f>IF('Result Sheet'!DH132="","",'Result Sheet'!DH132)</f>
        <v/>
      </c>
      <c r="L129" s="260" t="str">
        <f>IF('Result Sheet'!DI132="","",'Result Sheet'!DI132)</f>
        <v/>
      </c>
      <c r="M129" s="259" t="str">
        <f>IF('Result Sheet'!DJ132="","",'Result Sheet'!DJ132)</f>
        <v/>
      </c>
      <c r="N129" s="330" t="str">
        <f>IF('Result Sheet'!DO132="","",'Result Sheet'!DO132)</f>
        <v/>
      </c>
      <c r="O129" s="261" t="str">
        <f>IF('Result Sheet'!AC132="","",'Result Sheet'!AC132)</f>
        <v/>
      </c>
      <c r="P129" s="262" t="str">
        <f>IF('Result Sheet'!AD132="","",'Result Sheet'!AD132)</f>
        <v/>
      </c>
      <c r="Q129" s="261" t="str">
        <f>IF('Result Sheet'!AV132="","",'Result Sheet'!AV132)</f>
        <v/>
      </c>
      <c r="R129" s="262" t="str">
        <f>IF('Result Sheet'!AW132="","",'Result Sheet'!AW132)</f>
        <v/>
      </c>
      <c r="S129" s="261" t="str">
        <f>IF('Result Sheet'!BO132="","",'Result Sheet'!BO132)</f>
        <v/>
      </c>
      <c r="T129" s="262" t="str">
        <f>IF('Result Sheet'!BP132="","",'Result Sheet'!BP132)</f>
        <v/>
      </c>
      <c r="U129" s="261" t="str">
        <f>IF('Result Sheet'!CH132="","",'Result Sheet'!CH132)</f>
        <v/>
      </c>
      <c r="V129" s="262" t="str">
        <f>IF('Result Sheet'!CI132="","",'Result Sheet'!CI132)</f>
        <v/>
      </c>
      <c r="W129" s="263" t="str">
        <f>IF('Result Sheet'!DN132="","",'Result Sheet'!DN132)</f>
        <v/>
      </c>
      <c r="BQ129" s="264" t="str">
        <f>'Result Sheet'!G132</f>
        <v/>
      </c>
      <c r="BR129" s="265" t="str">
        <f t="shared" si="12"/>
        <v/>
      </c>
      <c r="BS129" s="265" t="str">
        <f t="shared" si="13"/>
        <v/>
      </c>
      <c r="BT129" s="265" t="str">
        <f t="shared" si="14"/>
        <v/>
      </c>
      <c r="BU129" s="265" t="str">
        <f t="shared" si="15"/>
        <v/>
      </c>
      <c r="BV129" s="265" t="str">
        <f t="shared" si="16"/>
        <v/>
      </c>
      <c r="BW129" s="265" t="str">
        <f t="shared" si="17"/>
        <v/>
      </c>
      <c r="BX129" s="265" t="str">
        <f t="shared" si="18"/>
        <v/>
      </c>
      <c r="BY129" s="265" t="str">
        <f t="shared" si="19"/>
        <v/>
      </c>
      <c r="BZ129" s="265" t="str">
        <f t="shared" si="20"/>
        <v/>
      </c>
      <c r="CA129" s="265" t="str">
        <f t="shared" si="21"/>
        <v/>
      </c>
      <c r="CB129" s="265" t="str">
        <f t="shared" si="22"/>
        <v/>
      </c>
      <c r="CC129" s="265" t="str">
        <f t="shared" si="23"/>
        <v/>
      </c>
      <c r="CD129" s="266"/>
    </row>
    <row r="130" spans="1:82" ht="15.9" customHeight="1">
      <c r="A130" s="253">
        <f>IF('[1]Statement of Marks'!A133="","",'[1]Statement of Marks'!A133)</f>
        <v>126</v>
      </c>
      <c r="B130" s="254" t="str">
        <f>IF('Result Sheet'!B133="","",'Result Sheet'!B133)</f>
        <v/>
      </c>
      <c r="C130" s="255" t="str">
        <f>IF('Result Sheet'!F133="","",'Result Sheet'!F133)</f>
        <v/>
      </c>
      <c r="D130" s="256" t="str">
        <f>IF('Result Sheet'!E133="","",'Result Sheet'!E133)</f>
        <v/>
      </c>
      <c r="E130" s="257" t="str">
        <f>IF('Result Sheet'!G133="","",'Result Sheet'!G133)</f>
        <v/>
      </c>
      <c r="F130" s="257" t="str">
        <f>IF('Result Sheet'!H133="","",'Result Sheet'!H133)</f>
        <v/>
      </c>
      <c r="G130" s="257" t="str">
        <f>IF('Result Sheet'!I133="","",'Result Sheet'!I133)</f>
        <v/>
      </c>
      <c r="H130" s="258" t="str">
        <f>IF('Result Sheet'!K133="","",'Result Sheet'!K133)</f>
        <v/>
      </c>
      <c r="I130" s="258" t="str">
        <f>IF('Result Sheet'!J133="","",'Result Sheet'!J133)</f>
        <v/>
      </c>
      <c r="J130" s="388" t="str">
        <f>IF('Result Sheet'!DL133="","",'Result Sheet'!DL133)</f>
        <v/>
      </c>
      <c r="K130" s="259" t="str">
        <f>IF('Result Sheet'!DH133="","",'Result Sheet'!DH133)</f>
        <v/>
      </c>
      <c r="L130" s="260" t="str">
        <f>IF('Result Sheet'!DI133="","",'Result Sheet'!DI133)</f>
        <v/>
      </c>
      <c r="M130" s="259" t="str">
        <f>IF('Result Sheet'!DJ133="","",'Result Sheet'!DJ133)</f>
        <v/>
      </c>
      <c r="N130" s="330" t="str">
        <f>IF('Result Sheet'!DO133="","",'Result Sheet'!DO133)</f>
        <v/>
      </c>
      <c r="O130" s="261" t="str">
        <f>IF('Result Sheet'!AC133="","",'Result Sheet'!AC133)</f>
        <v/>
      </c>
      <c r="P130" s="262" t="str">
        <f>IF('Result Sheet'!AD133="","",'Result Sheet'!AD133)</f>
        <v/>
      </c>
      <c r="Q130" s="261" t="str">
        <f>IF('Result Sheet'!AV133="","",'Result Sheet'!AV133)</f>
        <v/>
      </c>
      <c r="R130" s="262" t="str">
        <f>IF('Result Sheet'!AW133="","",'Result Sheet'!AW133)</f>
        <v/>
      </c>
      <c r="S130" s="261" t="str">
        <f>IF('Result Sheet'!BO133="","",'Result Sheet'!BO133)</f>
        <v/>
      </c>
      <c r="T130" s="262" t="str">
        <f>IF('Result Sheet'!BP133="","",'Result Sheet'!BP133)</f>
        <v/>
      </c>
      <c r="U130" s="261" t="str">
        <f>IF('Result Sheet'!CH133="","",'Result Sheet'!CH133)</f>
        <v/>
      </c>
      <c r="V130" s="262" t="str">
        <f>IF('Result Sheet'!CI133="","",'Result Sheet'!CI133)</f>
        <v/>
      </c>
      <c r="W130" s="263" t="str">
        <f>IF('Result Sheet'!DN133="","",'Result Sheet'!DN133)</f>
        <v/>
      </c>
      <c r="BQ130" s="264" t="str">
        <f>'Result Sheet'!G133</f>
        <v/>
      </c>
      <c r="BR130" s="265" t="str">
        <f t="shared" si="12"/>
        <v/>
      </c>
      <c r="BS130" s="265" t="str">
        <f t="shared" si="13"/>
        <v/>
      </c>
      <c r="BT130" s="265" t="str">
        <f t="shared" si="14"/>
        <v/>
      </c>
      <c r="BU130" s="265" t="str">
        <f t="shared" si="15"/>
        <v/>
      </c>
      <c r="BV130" s="265" t="str">
        <f t="shared" si="16"/>
        <v/>
      </c>
      <c r="BW130" s="265" t="str">
        <f t="shared" si="17"/>
        <v/>
      </c>
      <c r="BX130" s="265" t="str">
        <f t="shared" si="18"/>
        <v/>
      </c>
      <c r="BY130" s="265" t="str">
        <f t="shared" si="19"/>
        <v/>
      </c>
      <c r="BZ130" s="265" t="str">
        <f t="shared" si="20"/>
        <v/>
      </c>
      <c r="CA130" s="265" t="str">
        <f t="shared" si="21"/>
        <v/>
      </c>
      <c r="CB130" s="265" t="str">
        <f t="shared" si="22"/>
        <v/>
      </c>
      <c r="CC130" s="265" t="str">
        <f t="shared" si="23"/>
        <v/>
      </c>
      <c r="CD130" s="266"/>
    </row>
    <row r="131" spans="1:82" ht="15.9" customHeight="1">
      <c r="A131" s="253">
        <f>IF('[1]Statement of Marks'!A134="","",'[1]Statement of Marks'!A134)</f>
        <v>127</v>
      </c>
      <c r="B131" s="254" t="str">
        <f>IF('Result Sheet'!B134="","",'Result Sheet'!B134)</f>
        <v/>
      </c>
      <c r="C131" s="255" t="str">
        <f>IF('Result Sheet'!F134="","",'Result Sheet'!F134)</f>
        <v/>
      </c>
      <c r="D131" s="256" t="str">
        <f>IF('Result Sheet'!E134="","",'Result Sheet'!E134)</f>
        <v/>
      </c>
      <c r="E131" s="257" t="str">
        <f>IF('Result Sheet'!G134="","",'Result Sheet'!G134)</f>
        <v/>
      </c>
      <c r="F131" s="257" t="str">
        <f>IF('Result Sheet'!H134="","",'Result Sheet'!H134)</f>
        <v/>
      </c>
      <c r="G131" s="257" t="str">
        <f>IF('Result Sheet'!I134="","",'Result Sheet'!I134)</f>
        <v/>
      </c>
      <c r="H131" s="258" t="str">
        <f>IF('Result Sheet'!K134="","",'Result Sheet'!K134)</f>
        <v/>
      </c>
      <c r="I131" s="258" t="str">
        <f>IF('Result Sheet'!J134="","",'Result Sheet'!J134)</f>
        <v/>
      </c>
      <c r="J131" s="388" t="str">
        <f>IF('Result Sheet'!DL134="","",'Result Sheet'!DL134)</f>
        <v/>
      </c>
      <c r="K131" s="259" t="str">
        <f>IF('Result Sheet'!DH134="","",'Result Sheet'!DH134)</f>
        <v/>
      </c>
      <c r="L131" s="260" t="str">
        <f>IF('Result Sheet'!DI134="","",'Result Sheet'!DI134)</f>
        <v/>
      </c>
      <c r="M131" s="259" t="str">
        <f>IF('Result Sheet'!DJ134="","",'Result Sheet'!DJ134)</f>
        <v/>
      </c>
      <c r="N131" s="330" t="str">
        <f>IF('Result Sheet'!DO134="","",'Result Sheet'!DO134)</f>
        <v/>
      </c>
      <c r="O131" s="261" t="str">
        <f>IF('Result Sheet'!AC134="","",'Result Sheet'!AC134)</f>
        <v/>
      </c>
      <c r="P131" s="262" t="str">
        <f>IF('Result Sheet'!AD134="","",'Result Sheet'!AD134)</f>
        <v/>
      </c>
      <c r="Q131" s="261" t="str">
        <f>IF('Result Sheet'!AV134="","",'Result Sheet'!AV134)</f>
        <v/>
      </c>
      <c r="R131" s="262" t="str">
        <f>IF('Result Sheet'!AW134="","",'Result Sheet'!AW134)</f>
        <v/>
      </c>
      <c r="S131" s="261" t="str">
        <f>IF('Result Sheet'!BO134="","",'Result Sheet'!BO134)</f>
        <v/>
      </c>
      <c r="T131" s="262" t="str">
        <f>IF('Result Sheet'!BP134="","",'Result Sheet'!BP134)</f>
        <v/>
      </c>
      <c r="U131" s="261" t="str">
        <f>IF('Result Sheet'!CH134="","",'Result Sheet'!CH134)</f>
        <v/>
      </c>
      <c r="V131" s="262" t="str">
        <f>IF('Result Sheet'!CI134="","",'Result Sheet'!CI134)</f>
        <v/>
      </c>
      <c r="W131" s="263" t="str">
        <f>IF('Result Sheet'!DN134="","",'Result Sheet'!DN134)</f>
        <v/>
      </c>
      <c r="BQ131" s="264" t="str">
        <f>'Result Sheet'!G134</f>
        <v/>
      </c>
      <c r="BR131" s="265" t="str">
        <f t="shared" si="12"/>
        <v/>
      </c>
      <c r="BS131" s="265" t="str">
        <f t="shared" si="13"/>
        <v/>
      </c>
      <c r="BT131" s="265" t="str">
        <f t="shared" si="14"/>
        <v/>
      </c>
      <c r="BU131" s="265" t="str">
        <f t="shared" si="15"/>
        <v/>
      </c>
      <c r="BV131" s="265" t="str">
        <f t="shared" si="16"/>
        <v/>
      </c>
      <c r="BW131" s="265" t="str">
        <f t="shared" si="17"/>
        <v/>
      </c>
      <c r="BX131" s="265" t="str">
        <f t="shared" si="18"/>
        <v/>
      </c>
      <c r="BY131" s="265" t="str">
        <f t="shared" si="19"/>
        <v/>
      </c>
      <c r="BZ131" s="265" t="str">
        <f t="shared" si="20"/>
        <v/>
      </c>
      <c r="CA131" s="265" t="str">
        <f t="shared" si="21"/>
        <v/>
      </c>
      <c r="CB131" s="265" t="str">
        <f t="shared" si="22"/>
        <v/>
      </c>
      <c r="CC131" s="265" t="str">
        <f t="shared" si="23"/>
        <v/>
      </c>
      <c r="CD131" s="266"/>
    </row>
    <row r="132" spans="1:82" ht="15.9" customHeight="1">
      <c r="A132" s="253">
        <f>IF('[1]Statement of Marks'!A135="","",'[1]Statement of Marks'!A135)</f>
        <v>128</v>
      </c>
      <c r="B132" s="254" t="str">
        <f>IF('Result Sheet'!B135="","",'Result Sheet'!B135)</f>
        <v/>
      </c>
      <c r="C132" s="255" t="str">
        <f>IF('Result Sheet'!F135="","",'Result Sheet'!F135)</f>
        <v/>
      </c>
      <c r="D132" s="256" t="str">
        <f>IF('Result Sheet'!E135="","",'Result Sheet'!E135)</f>
        <v/>
      </c>
      <c r="E132" s="257" t="str">
        <f>IF('Result Sheet'!G135="","",'Result Sheet'!G135)</f>
        <v/>
      </c>
      <c r="F132" s="257" t="str">
        <f>IF('Result Sheet'!H135="","",'Result Sheet'!H135)</f>
        <v/>
      </c>
      <c r="G132" s="257" t="str">
        <f>IF('Result Sheet'!I135="","",'Result Sheet'!I135)</f>
        <v/>
      </c>
      <c r="H132" s="258" t="str">
        <f>IF('Result Sheet'!K135="","",'Result Sheet'!K135)</f>
        <v/>
      </c>
      <c r="I132" s="258" t="str">
        <f>IF('Result Sheet'!J135="","",'Result Sheet'!J135)</f>
        <v/>
      </c>
      <c r="J132" s="388" t="str">
        <f>IF('Result Sheet'!DL135="","",'Result Sheet'!DL135)</f>
        <v/>
      </c>
      <c r="K132" s="259" t="str">
        <f>IF('Result Sheet'!DH135="","",'Result Sheet'!DH135)</f>
        <v/>
      </c>
      <c r="L132" s="260" t="str">
        <f>IF('Result Sheet'!DI135="","",'Result Sheet'!DI135)</f>
        <v/>
      </c>
      <c r="M132" s="259" t="str">
        <f>IF('Result Sheet'!DJ135="","",'Result Sheet'!DJ135)</f>
        <v/>
      </c>
      <c r="N132" s="330" t="str">
        <f>IF('Result Sheet'!DO135="","",'Result Sheet'!DO135)</f>
        <v/>
      </c>
      <c r="O132" s="261" t="str">
        <f>IF('Result Sheet'!AC135="","",'Result Sheet'!AC135)</f>
        <v/>
      </c>
      <c r="P132" s="262" t="str">
        <f>IF('Result Sheet'!AD135="","",'Result Sheet'!AD135)</f>
        <v/>
      </c>
      <c r="Q132" s="261" t="str">
        <f>IF('Result Sheet'!AV135="","",'Result Sheet'!AV135)</f>
        <v/>
      </c>
      <c r="R132" s="262" t="str">
        <f>IF('Result Sheet'!AW135="","",'Result Sheet'!AW135)</f>
        <v/>
      </c>
      <c r="S132" s="261" t="str">
        <f>IF('Result Sheet'!BO135="","",'Result Sheet'!BO135)</f>
        <v/>
      </c>
      <c r="T132" s="262" t="str">
        <f>IF('Result Sheet'!BP135="","",'Result Sheet'!BP135)</f>
        <v/>
      </c>
      <c r="U132" s="261" t="str">
        <f>IF('Result Sheet'!CH135="","",'Result Sheet'!CH135)</f>
        <v/>
      </c>
      <c r="V132" s="262" t="str">
        <f>IF('Result Sheet'!CI135="","",'Result Sheet'!CI135)</f>
        <v/>
      </c>
      <c r="W132" s="263" t="str">
        <f>IF('Result Sheet'!DN135="","",'Result Sheet'!DN135)</f>
        <v/>
      </c>
      <c r="BQ132" s="264" t="str">
        <f>'Result Sheet'!G135</f>
        <v/>
      </c>
      <c r="BR132" s="265" t="str">
        <f t="shared" si="12"/>
        <v/>
      </c>
      <c r="BS132" s="265" t="str">
        <f t="shared" si="13"/>
        <v/>
      </c>
      <c r="BT132" s="265" t="str">
        <f t="shared" si="14"/>
        <v/>
      </c>
      <c r="BU132" s="265" t="str">
        <f t="shared" si="15"/>
        <v/>
      </c>
      <c r="BV132" s="265" t="str">
        <f t="shared" si="16"/>
        <v/>
      </c>
      <c r="BW132" s="265" t="str">
        <f t="shared" si="17"/>
        <v/>
      </c>
      <c r="BX132" s="265" t="str">
        <f t="shared" si="18"/>
        <v/>
      </c>
      <c r="BY132" s="265" t="str">
        <f t="shared" si="19"/>
        <v/>
      </c>
      <c r="BZ132" s="265" t="str">
        <f t="shared" si="20"/>
        <v/>
      </c>
      <c r="CA132" s="265" t="str">
        <f t="shared" si="21"/>
        <v/>
      </c>
      <c r="CB132" s="265" t="str">
        <f t="shared" si="22"/>
        <v/>
      </c>
      <c r="CC132" s="265" t="str">
        <f t="shared" si="23"/>
        <v/>
      </c>
      <c r="CD132" s="266"/>
    </row>
    <row r="133" spans="1:82" ht="15.9" customHeight="1">
      <c r="A133" s="253">
        <f>IF('[1]Statement of Marks'!A136="","",'[1]Statement of Marks'!A136)</f>
        <v>129</v>
      </c>
      <c r="B133" s="254" t="str">
        <f>IF('Result Sheet'!B136="","",'Result Sheet'!B136)</f>
        <v/>
      </c>
      <c r="C133" s="255" t="str">
        <f>IF('Result Sheet'!F136="","",'Result Sheet'!F136)</f>
        <v/>
      </c>
      <c r="D133" s="256" t="str">
        <f>IF('Result Sheet'!E136="","",'Result Sheet'!E136)</f>
        <v/>
      </c>
      <c r="E133" s="257" t="str">
        <f>IF('Result Sheet'!G136="","",'Result Sheet'!G136)</f>
        <v/>
      </c>
      <c r="F133" s="257" t="str">
        <f>IF('Result Sheet'!H136="","",'Result Sheet'!H136)</f>
        <v/>
      </c>
      <c r="G133" s="257" t="str">
        <f>IF('Result Sheet'!I136="","",'Result Sheet'!I136)</f>
        <v/>
      </c>
      <c r="H133" s="258" t="str">
        <f>IF('Result Sheet'!K136="","",'Result Sheet'!K136)</f>
        <v/>
      </c>
      <c r="I133" s="258" t="str">
        <f>IF('Result Sheet'!J136="","",'Result Sheet'!J136)</f>
        <v/>
      </c>
      <c r="J133" s="388" t="str">
        <f>IF('Result Sheet'!DL136="","",'Result Sheet'!DL136)</f>
        <v/>
      </c>
      <c r="K133" s="259" t="str">
        <f>IF('Result Sheet'!DH136="","",'Result Sheet'!DH136)</f>
        <v/>
      </c>
      <c r="L133" s="260" t="str">
        <f>IF('Result Sheet'!DI136="","",'Result Sheet'!DI136)</f>
        <v/>
      </c>
      <c r="M133" s="259" t="str">
        <f>IF('Result Sheet'!DJ136="","",'Result Sheet'!DJ136)</f>
        <v/>
      </c>
      <c r="N133" s="330" t="str">
        <f>IF('Result Sheet'!DO136="","",'Result Sheet'!DO136)</f>
        <v/>
      </c>
      <c r="O133" s="261" t="str">
        <f>IF('Result Sheet'!AC136="","",'Result Sheet'!AC136)</f>
        <v/>
      </c>
      <c r="P133" s="262" t="str">
        <f>IF('Result Sheet'!AD136="","",'Result Sheet'!AD136)</f>
        <v/>
      </c>
      <c r="Q133" s="261" t="str">
        <f>IF('Result Sheet'!AV136="","",'Result Sheet'!AV136)</f>
        <v/>
      </c>
      <c r="R133" s="262" t="str">
        <f>IF('Result Sheet'!AW136="","",'Result Sheet'!AW136)</f>
        <v/>
      </c>
      <c r="S133" s="261" t="str">
        <f>IF('Result Sheet'!BO136="","",'Result Sheet'!BO136)</f>
        <v/>
      </c>
      <c r="T133" s="262" t="str">
        <f>IF('Result Sheet'!BP136="","",'Result Sheet'!BP136)</f>
        <v/>
      </c>
      <c r="U133" s="261" t="str">
        <f>IF('Result Sheet'!CH136="","",'Result Sheet'!CH136)</f>
        <v/>
      </c>
      <c r="V133" s="262" t="str">
        <f>IF('Result Sheet'!CI136="","",'Result Sheet'!CI136)</f>
        <v/>
      </c>
      <c r="W133" s="263" t="str">
        <f>IF('Result Sheet'!DN136="","",'Result Sheet'!DN136)</f>
        <v/>
      </c>
      <c r="BQ133" s="264" t="str">
        <f>'Result Sheet'!G136</f>
        <v/>
      </c>
      <c r="BR133" s="265" t="str">
        <f t="shared" si="12"/>
        <v/>
      </c>
      <c r="BS133" s="265" t="str">
        <f t="shared" si="13"/>
        <v/>
      </c>
      <c r="BT133" s="265" t="str">
        <f t="shared" si="14"/>
        <v/>
      </c>
      <c r="BU133" s="265" t="str">
        <f t="shared" si="15"/>
        <v/>
      </c>
      <c r="BV133" s="265" t="str">
        <f t="shared" si="16"/>
        <v/>
      </c>
      <c r="BW133" s="265" t="str">
        <f t="shared" si="17"/>
        <v/>
      </c>
      <c r="BX133" s="265" t="str">
        <f t="shared" si="18"/>
        <v/>
      </c>
      <c r="BY133" s="265" t="str">
        <f t="shared" si="19"/>
        <v/>
      </c>
      <c r="BZ133" s="265" t="str">
        <f t="shared" si="20"/>
        <v/>
      </c>
      <c r="CA133" s="265" t="str">
        <f t="shared" si="21"/>
        <v/>
      </c>
      <c r="CB133" s="265" t="str">
        <f t="shared" si="22"/>
        <v/>
      </c>
      <c r="CC133" s="265" t="str">
        <f t="shared" si="23"/>
        <v/>
      </c>
      <c r="CD133" s="266"/>
    </row>
    <row r="134" spans="1:82" ht="15.9" customHeight="1">
      <c r="A134" s="253">
        <f>IF('[1]Statement of Marks'!A137="","",'[1]Statement of Marks'!A137)</f>
        <v>130</v>
      </c>
      <c r="B134" s="254" t="str">
        <f>IF('Result Sheet'!B137="","",'Result Sheet'!B137)</f>
        <v/>
      </c>
      <c r="C134" s="255" t="str">
        <f>IF('Result Sheet'!F137="","",'Result Sheet'!F137)</f>
        <v/>
      </c>
      <c r="D134" s="256" t="str">
        <f>IF('Result Sheet'!E137="","",'Result Sheet'!E137)</f>
        <v/>
      </c>
      <c r="E134" s="257" t="str">
        <f>IF('Result Sheet'!G137="","",'Result Sheet'!G137)</f>
        <v/>
      </c>
      <c r="F134" s="257" t="str">
        <f>IF('Result Sheet'!H137="","",'Result Sheet'!H137)</f>
        <v/>
      </c>
      <c r="G134" s="257" t="str">
        <f>IF('Result Sheet'!I137="","",'Result Sheet'!I137)</f>
        <v/>
      </c>
      <c r="H134" s="258" t="str">
        <f>IF('Result Sheet'!K137="","",'Result Sheet'!K137)</f>
        <v/>
      </c>
      <c r="I134" s="258" t="str">
        <f>IF('Result Sheet'!J137="","",'Result Sheet'!J137)</f>
        <v/>
      </c>
      <c r="J134" s="388" t="str">
        <f>IF('Result Sheet'!DL137="","",'Result Sheet'!DL137)</f>
        <v/>
      </c>
      <c r="K134" s="259" t="str">
        <f>IF('Result Sheet'!DH137="","",'Result Sheet'!DH137)</f>
        <v/>
      </c>
      <c r="L134" s="260" t="str">
        <f>IF('Result Sheet'!DI137="","",'Result Sheet'!DI137)</f>
        <v/>
      </c>
      <c r="M134" s="259" t="str">
        <f>IF('Result Sheet'!DJ137="","",'Result Sheet'!DJ137)</f>
        <v/>
      </c>
      <c r="N134" s="330" t="str">
        <f>IF('Result Sheet'!DO137="","",'Result Sheet'!DO137)</f>
        <v/>
      </c>
      <c r="O134" s="261" t="str">
        <f>IF('Result Sheet'!AC137="","",'Result Sheet'!AC137)</f>
        <v/>
      </c>
      <c r="P134" s="262" t="str">
        <f>IF('Result Sheet'!AD137="","",'Result Sheet'!AD137)</f>
        <v/>
      </c>
      <c r="Q134" s="261" t="str">
        <f>IF('Result Sheet'!AV137="","",'Result Sheet'!AV137)</f>
        <v/>
      </c>
      <c r="R134" s="262" t="str">
        <f>IF('Result Sheet'!AW137="","",'Result Sheet'!AW137)</f>
        <v/>
      </c>
      <c r="S134" s="261" t="str">
        <f>IF('Result Sheet'!BO137="","",'Result Sheet'!BO137)</f>
        <v/>
      </c>
      <c r="T134" s="262" t="str">
        <f>IF('Result Sheet'!BP137="","",'Result Sheet'!BP137)</f>
        <v/>
      </c>
      <c r="U134" s="261" t="str">
        <f>IF('Result Sheet'!CH137="","",'Result Sheet'!CH137)</f>
        <v/>
      </c>
      <c r="V134" s="262" t="str">
        <f>IF('Result Sheet'!CI137="","",'Result Sheet'!CI137)</f>
        <v/>
      </c>
      <c r="W134" s="263" t="str">
        <f>IF('Result Sheet'!DN137="","",'Result Sheet'!DN137)</f>
        <v/>
      </c>
      <c r="BQ134" s="264" t="str">
        <f>'Result Sheet'!G137</f>
        <v/>
      </c>
      <c r="BR134" s="265" t="str">
        <f t="shared" ref="BR134:BR197" si="24">IFERROR(IF(AND(N134="",J134=""),"",IF(AND(H134="SC",I134="M"),N134,"")),"")</f>
        <v/>
      </c>
      <c r="BS134" s="265" t="str">
        <f t="shared" ref="BS134:BS197" si="25">IFERROR(IF(AND(N134="",J134=""),"",IF(AND(H134="SC",I134="F"),N134,"")),"")</f>
        <v/>
      </c>
      <c r="BT134" s="265" t="str">
        <f t="shared" ref="BT134:BT197" si="26">IFERROR(IF(AND(N134="",J134=""),"",IF(AND(H134="ST",I134="M"),N134,"")),"")</f>
        <v/>
      </c>
      <c r="BU134" s="265" t="str">
        <f t="shared" ref="BU134:BU197" si="27">IFERROR(IF(AND(N134="",J134=""),"",IF(AND(H134="ST",I134="F"),N134,"")),"")</f>
        <v/>
      </c>
      <c r="BV134" s="265" t="str">
        <f t="shared" ref="BV134:BV197" si="28">IFERROR(IF(AND(N134="",J134=""),"",IF(AND(H134="OBC",I134="M"),N134,"")),"")</f>
        <v/>
      </c>
      <c r="BW134" s="265" t="str">
        <f t="shared" ref="BW134:BW197" si="29">IFERROR(IF(AND(N134="",J134=""),"",IF(AND(H134="OBC",I134="F"),N134,"")),"")</f>
        <v/>
      </c>
      <c r="BX134" s="265" t="str">
        <f t="shared" ref="BX134:BX197" si="30">IFERROR(IF(AND(N134="",J134=""),"",IF(AND(H134="GEN",I134="M"),N134,"")),"")</f>
        <v/>
      </c>
      <c r="BY134" s="265" t="str">
        <f t="shared" ref="BY134:BY197" si="31">IFERROR(IF(AND(N134="",J134=""),"",IF(AND(H134="GEN",I134="F"),N134,"")),"")</f>
        <v/>
      </c>
      <c r="BZ134" s="265" t="str">
        <f t="shared" ref="BZ134:BZ197" si="32">IFERROR(IF(AND(N134="",J134=""),"",IF(AND(H134="MIN",I134="M"),N134,"")),"")</f>
        <v/>
      </c>
      <c r="CA134" s="265" t="str">
        <f t="shared" ref="CA134:CA197" si="33">IFERROR(IF(AND(N134="",J134=""),"",IF(AND(H134="MIN",I134="M"),N134,"")),"")</f>
        <v/>
      </c>
      <c r="CB134" s="265" t="str">
        <f t="shared" ref="CB134:CB197" si="34">IFERROR(IF(AND(N134="",J134=""),"",IF(AND(H134="SBC",I134="M"),N134,"")),"")</f>
        <v/>
      </c>
      <c r="CC134" s="265" t="str">
        <f t="shared" ref="CC134:CC197" si="35">IFERROR(IF(AND(N134="",J134=""),"",IF(AND(H134="SBC",I134="F"),N134,"")),"")</f>
        <v/>
      </c>
      <c r="CD134" s="266"/>
    </row>
    <row r="135" spans="1:82" ht="15.9" customHeight="1">
      <c r="A135" s="253">
        <f>IF('[1]Statement of Marks'!A138="","",'[1]Statement of Marks'!A138)</f>
        <v>131</v>
      </c>
      <c r="B135" s="254" t="str">
        <f>IF('Result Sheet'!B138="","",'Result Sheet'!B138)</f>
        <v/>
      </c>
      <c r="C135" s="255" t="str">
        <f>IF('Result Sheet'!F138="","",'Result Sheet'!F138)</f>
        <v/>
      </c>
      <c r="D135" s="256" t="str">
        <f>IF('Result Sheet'!E138="","",'Result Sheet'!E138)</f>
        <v/>
      </c>
      <c r="E135" s="257" t="str">
        <f>IF('Result Sheet'!G138="","",'Result Sheet'!G138)</f>
        <v/>
      </c>
      <c r="F135" s="257" t="str">
        <f>IF('Result Sheet'!H138="","",'Result Sheet'!H138)</f>
        <v/>
      </c>
      <c r="G135" s="257" t="str">
        <f>IF('Result Sheet'!I138="","",'Result Sheet'!I138)</f>
        <v/>
      </c>
      <c r="H135" s="258" t="str">
        <f>IF('Result Sheet'!K138="","",'Result Sheet'!K138)</f>
        <v/>
      </c>
      <c r="I135" s="258" t="str">
        <f>IF('Result Sheet'!J138="","",'Result Sheet'!J138)</f>
        <v/>
      </c>
      <c r="J135" s="388" t="str">
        <f>IF('Result Sheet'!DL138="","",'Result Sheet'!DL138)</f>
        <v/>
      </c>
      <c r="K135" s="259" t="str">
        <f>IF('Result Sheet'!DH138="","",'Result Sheet'!DH138)</f>
        <v/>
      </c>
      <c r="L135" s="260" t="str">
        <f>IF('Result Sheet'!DI138="","",'Result Sheet'!DI138)</f>
        <v/>
      </c>
      <c r="M135" s="259" t="str">
        <f>IF('Result Sheet'!DJ138="","",'Result Sheet'!DJ138)</f>
        <v/>
      </c>
      <c r="N135" s="330" t="str">
        <f>IF('Result Sheet'!DO138="","",'Result Sheet'!DO138)</f>
        <v/>
      </c>
      <c r="O135" s="261" t="str">
        <f>IF('Result Sheet'!AC138="","",'Result Sheet'!AC138)</f>
        <v/>
      </c>
      <c r="P135" s="262" t="str">
        <f>IF('Result Sheet'!AD138="","",'Result Sheet'!AD138)</f>
        <v/>
      </c>
      <c r="Q135" s="261" t="str">
        <f>IF('Result Sheet'!AV138="","",'Result Sheet'!AV138)</f>
        <v/>
      </c>
      <c r="R135" s="262" t="str">
        <f>IF('Result Sheet'!AW138="","",'Result Sheet'!AW138)</f>
        <v/>
      </c>
      <c r="S135" s="261" t="str">
        <f>IF('Result Sheet'!BO138="","",'Result Sheet'!BO138)</f>
        <v/>
      </c>
      <c r="T135" s="262" t="str">
        <f>IF('Result Sheet'!BP138="","",'Result Sheet'!BP138)</f>
        <v/>
      </c>
      <c r="U135" s="261" t="str">
        <f>IF('Result Sheet'!CH138="","",'Result Sheet'!CH138)</f>
        <v/>
      </c>
      <c r="V135" s="262" t="str">
        <f>IF('Result Sheet'!CI138="","",'Result Sheet'!CI138)</f>
        <v/>
      </c>
      <c r="W135" s="263" t="str">
        <f>IF('Result Sheet'!DN138="","",'Result Sheet'!DN138)</f>
        <v/>
      </c>
      <c r="BQ135" s="264" t="str">
        <f>'Result Sheet'!G138</f>
        <v/>
      </c>
      <c r="BR135" s="265" t="str">
        <f t="shared" si="24"/>
        <v/>
      </c>
      <c r="BS135" s="265" t="str">
        <f t="shared" si="25"/>
        <v/>
      </c>
      <c r="BT135" s="265" t="str">
        <f t="shared" si="26"/>
        <v/>
      </c>
      <c r="BU135" s="265" t="str">
        <f t="shared" si="27"/>
        <v/>
      </c>
      <c r="BV135" s="265" t="str">
        <f t="shared" si="28"/>
        <v/>
      </c>
      <c r="BW135" s="265" t="str">
        <f t="shared" si="29"/>
        <v/>
      </c>
      <c r="BX135" s="265" t="str">
        <f t="shared" si="30"/>
        <v/>
      </c>
      <c r="BY135" s="265" t="str">
        <f t="shared" si="31"/>
        <v/>
      </c>
      <c r="BZ135" s="265" t="str">
        <f t="shared" si="32"/>
        <v/>
      </c>
      <c r="CA135" s="265" t="str">
        <f t="shared" si="33"/>
        <v/>
      </c>
      <c r="CB135" s="265" t="str">
        <f t="shared" si="34"/>
        <v/>
      </c>
      <c r="CC135" s="265" t="str">
        <f t="shared" si="35"/>
        <v/>
      </c>
      <c r="CD135" s="266"/>
    </row>
    <row r="136" spans="1:82" ht="15.9" customHeight="1">
      <c r="A136" s="253">
        <f>IF('[1]Statement of Marks'!A139="","",'[1]Statement of Marks'!A139)</f>
        <v>132</v>
      </c>
      <c r="B136" s="254" t="str">
        <f>IF('Result Sheet'!B139="","",'Result Sheet'!B139)</f>
        <v/>
      </c>
      <c r="C136" s="255" t="str">
        <f>IF('Result Sheet'!F139="","",'Result Sheet'!F139)</f>
        <v/>
      </c>
      <c r="D136" s="256" t="str">
        <f>IF('Result Sheet'!E139="","",'Result Sheet'!E139)</f>
        <v/>
      </c>
      <c r="E136" s="257" t="str">
        <f>IF('Result Sheet'!G139="","",'Result Sheet'!G139)</f>
        <v/>
      </c>
      <c r="F136" s="257" t="str">
        <f>IF('Result Sheet'!H139="","",'Result Sheet'!H139)</f>
        <v/>
      </c>
      <c r="G136" s="257" t="str">
        <f>IF('Result Sheet'!I139="","",'Result Sheet'!I139)</f>
        <v/>
      </c>
      <c r="H136" s="258" t="str">
        <f>IF('Result Sheet'!K139="","",'Result Sheet'!K139)</f>
        <v/>
      </c>
      <c r="I136" s="258" t="str">
        <f>IF('Result Sheet'!J139="","",'Result Sheet'!J139)</f>
        <v/>
      </c>
      <c r="J136" s="388" t="str">
        <f>IF('Result Sheet'!DL139="","",'Result Sheet'!DL139)</f>
        <v/>
      </c>
      <c r="K136" s="259" t="str">
        <f>IF('Result Sheet'!DH139="","",'Result Sheet'!DH139)</f>
        <v/>
      </c>
      <c r="L136" s="260" t="str">
        <f>IF('Result Sheet'!DI139="","",'Result Sheet'!DI139)</f>
        <v/>
      </c>
      <c r="M136" s="259" t="str">
        <f>IF('Result Sheet'!DJ139="","",'Result Sheet'!DJ139)</f>
        <v/>
      </c>
      <c r="N136" s="330" t="str">
        <f>IF('Result Sheet'!DO139="","",'Result Sheet'!DO139)</f>
        <v/>
      </c>
      <c r="O136" s="261" t="str">
        <f>IF('Result Sheet'!AC139="","",'Result Sheet'!AC139)</f>
        <v/>
      </c>
      <c r="P136" s="262" t="str">
        <f>IF('Result Sheet'!AD139="","",'Result Sheet'!AD139)</f>
        <v/>
      </c>
      <c r="Q136" s="261" t="str">
        <f>IF('Result Sheet'!AV139="","",'Result Sheet'!AV139)</f>
        <v/>
      </c>
      <c r="R136" s="262" t="str">
        <f>IF('Result Sheet'!AW139="","",'Result Sheet'!AW139)</f>
        <v/>
      </c>
      <c r="S136" s="261" t="str">
        <f>IF('Result Sheet'!BO139="","",'Result Sheet'!BO139)</f>
        <v/>
      </c>
      <c r="T136" s="262" t="str">
        <f>IF('Result Sheet'!BP139="","",'Result Sheet'!BP139)</f>
        <v/>
      </c>
      <c r="U136" s="261" t="str">
        <f>IF('Result Sheet'!CH139="","",'Result Sheet'!CH139)</f>
        <v/>
      </c>
      <c r="V136" s="262" t="str">
        <f>IF('Result Sheet'!CI139="","",'Result Sheet'!CI139)</f>
        <v/>
      </c>
      <c r="W136" s="263" t="str">
        <f>IF('Result Sheet'!DN139="","",'Result Sheet'!DN139)</f>
        <v/>
      </c>
      <c r="BQ136" s="264" t="str">
        <f>'Result Sheet'!G139</f>
        <v/>
      </c>
      <c r="BR136" s="265" t="str">
        <f t="shared" si="24"/>
        <v/>
      </c>
      <c r="BS136" s="265" t="str">
        <f t="shared" si="25"/>
        <v/>
      </c>
      <c r="BT136" s="265" t="str">
        <f t="shared" si="26"/>
        <v/>
      </c>
      <c r="BU136" s="265" t="str">
        <f t="shared" si="27"/>
        <v/>
      </c>
      <c r="BV136" s="265" t="str">
        <f t="shared" si="28"/>
        <v/>
      </c>
      <c r="BW136" s="265" t="str">
        <f t="shared" si="29"/>
        <v/>
      </c>
      <c r="BX136" s="265" t="str">
        <f t="shared" si="30"/>
        <v/>
      </c>
      <c r="BY136" s="265" t="str">
        <f t="shared" si="31"/>
        <v/>
      </c>
      <c r="BZ136" s="265" t="str">
        <f t="shared" si="32"/>
        <v/>
      </c>
      <c r="CA136" s="265" t="str">
        <f t="shared" si="33"/>
        <v/>
      </c>
      <c r="CB136" s="265" t="str">
        <f t="shared" si="34"/>
        <v/>
      </c>
      <c r="CC136" s="265" t="str">
        <f t="shared" si="35"/>
        <v/>
      </c>
      <c r="CD136" s="266"/>
    </row>
    <row r="137" spans="1:82" ht="15.9" customHeight="1">
      <c r="A137" s="253">
        <f>IF('[1]Statement of Marks'!A140="","",'[1]Statement of Marks'!A140)</f>
        <v>133</v>
      </c>
      <c r="B137" s="254" t="str">
        <f>IF('Result Sheet'!B140="","",'Result Sheet'!B140)</f>
        <v/>
      </c>
      <c r="C137" s="255" t="str">
        <f>IF('Result Sheet'!F140="","",'Result Sheet'!F140)</f>
        <v/>
      </c>
      <c r="D137" s="256" t="str">
        <f>IF('Result Sheet'!E140="","",'Result Sheet'!E140)</f>
        <v/>
      </c>
      <c r="E137" s="257" t="str">
        <f>IF('Result Sheet'!G140="","",'Result Sheet'!G140)</f>
        <v/>
      </c>
      <c r="F137" s="257" t="str">
        <f>IF('Result Sheet'!H140="","",'Result Sheet'!H140)</f>
        <v/>
      </c>
      <c r="G137" s="257" t="str">
        <f>IF('Result Sheet'!I140="","",'Result Sheet'!I140)</f>
        <v/>
      </c>
      <c r="H137" s="258" t="str">
        <f>IF('Result Sheet'!K140="","",'Result Sheet'!K140)</f>
        <v/>
      </c>
      <c r="I137" s="258" t="str">
        <f>IF('Result Sheet'!J140="","",'Result Sheet'!J140)</f>
        <v/>
      </c>
      <c r="J137" s="388" t="str">
        <f>IF('Result Sheet'!DL140="","",'Result Sheet'!DL140)</f>
        <v/>
      </c>
      <c r="K137" s="259" t="str">
        <f>IF('Result Sheet'!DH140="","",'Result Sheet'!DH140)</f>
        <v/>
      </c>
      <c r="L137" s="260" t="str">
        <f>IF('Result Sheet'!DI140="","",'Result Sheet'!DI140)</f>
        <v/>
      </c>
      <c r="M137" s="259" t="str">
        <f>IF('Result Sheet'!DJ140="","",'Result Sheet'!DJ140)</f>
        <v/>
      </c>
      <c r="N137" s="330" t="str">
        <f>IF('Result Sheet'!DO140="","",'Result Sheet'!DO140)</f>
        <v/>
      </c>
      <c r="O137" s="261" t="str">
        <f>IF('Result Sheet'!AC140="","",'Result Sheet'!AC140)</f>
        <v/>
      </c>
      <c r="P137" s="262" t="str">
        <f>IF('Result Sheet'!AD140="","",'Result Sheet'!AD140)</f>
        <v/>
      </c>
      <c r="Q137" s="261" t="str">
        <f>IF('Result Sheet'!AV140="","",'Result Sheet'!AV140)</f>
        <v/>
      </c>
      <c r="R137" s="262" t="str">
        <f>IF('Result Sheet'!AW140="","",'Result Sheet'!AW140)</f>
        <v/>
      </c>
      <c r="S137" s="261" t="str">
        <f>IF('Result Sheet'!BO140="","",'Result Sheet'!BO140)</f>
        <v/>
      </c>
      <c r="T137" s="262" t="str">
        <f>IF('Result Sheet'!BP140="","",'Result Sheet'!BP140)</f>
        <v/>
      </c>
      <c r="U137" s="261" t="str">
        <f>IF('Result Sheet'!CH140="","",'Result Sheet'!CH140)</f>
        <v/>
      </c>
      <c r="V137" s="262" t="str">
        <f>IF('Result Sheet'!CI140="","",'Result Sheet'!CI140)</f>
        <v/>
      </c>
      <c r="W137" s="263" t="str">
        <f>IF('Result Sheet'!DN140="","",'Result Sheet'!DN140)</f>
        <v/>
      </c>
      <c r="BQ137" s="264" t="str">
        <f>'Result Sheet'!G140</f>
        <v/>
      </c>
      <c r="BR137" s="265" t="str">
        <f t="shared" si="24"/>
        <v/>
      </c>
      <c r="BS137" s="265" t="str">
        <f t="shared" si="25"/>
        <v/>
      </c>
      <c r="BT137" s="265" t="str">
        <f t="shared" si="26"/>
        <v/>
      </c>
      <c r="BU137" s="265" t="str">
        <f t="shared" si="27"/>
        <v/>
      </c>
      <c r="BV137" s="265" t="str">
        <f t="shared" si="28"/>
        <v/>
      </c>
      <c r="BW137" s="265" t="str">
        <f t="shared" si="29"/>
        <v/>
      </c>
      <c r="BX137" s="265" t="str">
        <f t="shared" si="30"/>
        <v/>
      </c>
      <c r="BY137" s="265" t="str">
        <f t="shared" si="31"/>
        <v/>
      </c>
      <c r="BZ137" s="265" t="str">
        <f t="shared" si="32"/>
        <v/>
      </c>
      <c r="CA137" s="265" t="str">
        <f t="shared" si="33"/>
        <v/>
      </c>
      <c r="CB137" s="265" t="str">
        <f t="shared" si="34"/>
        <v/>
      </c>
      <c r="CC137" s="265" t="str">
        <f t="shared" si="35"/>
        <v/>
      </c>
      <c r="CD137" s="266"/>
    </row>
    <row r="138" spans="1:82" ht="15.9" customHeight="1">
      <c r="A138" s="253">
        <f>IF('[1]Statement of Marks'!A141="","",'[1]Statement of Marks'!A141)</f>
        <v>134</v>
      </c>
      <c r="B138" s="254" t="str">
        <f>IF('Result Sheet'!B141="","",'Result Sheet'!B141)</f>
        <v/>
      </c>
      <c r="C138" s="255" t="str">
        <f>IF('Result Sheet'!F141="","",'Result Sheet'!F141)</f>
        <v/>
      </c>
      <c r="D138" s="256" t="str">
        <f>IF('Result Sheet'!E141="","",'Result Sheet'!E141)</f>
        <v/>
      </c>
      <c r="E138" s="257" t="str">
        <f>IF('Result Sheet'!G141="","",'Result Sheet'!G141)</f>
        <v/>
      </c>
      <c r="F138" s="257" t="str">
        <f>IF('Result Sheet'!H141="","",'Result Sheet'!H141)</f>
        <v/>
      </c>
      <c r="G138" s="257" t="str">
        <f>IF('Result Sheet'!I141="","",'Result Sheet'!I141)</f>
        <v/>
      </c>
      <c r="H138" s="258" t="str">
        <f>IF('Result Sheet'!K141="","",'Result Sheet'!K141)</f>
        <v/>
      </c>
      <c r="I138" s="258" t="str">
        <f>IF('Result Sheet'!J141="","",'Result Sheet'!J141)</f>
        <v/>
      </c>
      <c r="J138" s="388" t="str">
        <f>IF('Result Sheet'!DL141="","",'Result Sheet'!DL141)</f>
        <v/>
      </c>
      <c r="K138" s="259" t="str">
        <f>IF('Result Sheet'!DH141="","",'Result Sheet'!DH141)</f>
        <v/>
      </c>
      <c r="L138" s="260" t="str">
        <f>IF('Result Sheet'!DI141="","",'Result Sheet'!DI141)</f>
        <v/>
      </c>
      <c r="M138" s="259" t="str">
        <f>IF('Result Sheet'!DJ141="","",'Result Sheet'!DJ141)</f>
        <v/>
      </c>
      <c r="N138" s="330" t="str">
        <f>IF('Result Sheet'!DO141="","",'Result Sheet'!DO141)</f>
        <v/>
      </c>
      <c r="O138" s="261" t="str">
        <f>IF('Result Sheet'!AC141="","",'Result Sheet'!AC141)</f>
        <v/>
      </c>
      <c r="P138" s="262" t="str">
        <f>IF('Result Sheet'!AD141="","",'Result Sheet'!AD141)</f>
        <v/>
      </c>
      <c r="Q138" s="261" t="str">
        <f>IF('Result Sheet'!AV141="","",'Result Sheet'!AV141)</f>
        <v/>
      </c>
      <c r="R138" s="262" t="str">
        <f>IF('Result Sheet'!AW141="","",'Result Sheet'!AW141)</f>
        <v/>
      </c>
      <c r="S138" s="261" t="str">
        <f>IF('Result Sheet'!BO141="","",'Result Sheet'!BO141)</f>
        <v/>
      </c>
      <c r="T138" s="262" t="str">
        <f>IF('Result Sheet'!BP141="","",'Result Sheet'!BP141)</f>
        <v/>
      </c>
      <c r="U138" s="261" t="str">
        <f>IF('Result Sheet'!CH141="","",'Result Sheet'!CH141)</f>
        <v/>
      </c>
      <c r="V138" s="262" t="str">
        <f>IF('Result Sheet'!CI141="","",'Result Sheet'!CI141)</f>
        <v/>
      </c>
      <c r="W138" s="263" t="str">
        <f>IF('Result Sheet'!DN141="","",'Result Sheet'!DN141)</f>
        <v/>
      </c>
      <c r="BQ138" s="264" t="str">
        <f>'Result Sheet'!G141</f>
        <v/>
      </c>
      <c r="BR138" s="265" t="str">
        <f t="shared" si="24"/>
        <v/>
      </c>
      <c r="BS138" s="265" t="str">
        <f t="shared" si="25"/>
        <v/>
      </c>
      <c r="BT138" s="265" t="str">
        <f t="shared" si="26"/>
        <v/>
      </c>
      <c r="BU138" s="265" t="str">
        <f t="shared" si="27"/>
        <v/>
      </c>
      <c r="BV138" s="265" t="str">
        <f t="shared" si="28"/>
        <v/>
      </c>
      <c r="BW138" s="265" t="str">
        <f t="shared" si="29"/>
        <v/>
      </c>
      <c r="BX138" s="265" t="str">
        <f t="shared" si="30"/>
        <v/>
      </c>
      <c r="BY138" s="265" t="str">
        <f t="shared" si="31"/>
        <v/>
      </c>
      <c r="BZ138" s="265" t="str">
        <f t="shared" si="32"/>
        <v/>
      </c>
      <c r="CA138" s="265" t="str">
        <f t="shared" si="33"/>
        <v/>
      </c>
      <c r="CB138" s="265" t="str">
        <f t="shared" si="34"/>
        <v/>
      </c>
      <c r="CC138" s="265" t="str">
        <f t="shared" si="35"/>
        <v/>
      </c>
      <c r="CD138" s="266"/>
    </row>
    <row r="139" spans="1:82" ht="15.9" customHeight="1">
      <c r="A139" s="253">
        <f>IF('[1]Statement of Marks'!A142="","",'[1]Statement of Marks'!A142)</f>
        <v>135</v>
      </c>
      <c r="B139" s="254" t="str">
        <f>IF('Result Sheet'!B142="","",'Result Sheet'!B142)</f>
        <v/>
      </c>
      <c r="C139" s="255" t="str">
        <f>IF('Result Sheet'!F142="","",'Result Sheet'!F142)</f>
        <v/>
      </c>
      <c r="D139" s="256" t="str">
        <f>IF('Result Sheet'!E142="","",'Result Sheet'!E142)</f>
        <v/>
      </c>
      <c r="E139" s="257" t="str">
        <f>IF('Result Sheet'!G142="","",'Result Sheet'!G142)</f>
        <v/>
      </c>
      <c r="F139" s="257" t="str">
        <f>IF('Result Sheet'!H142="","",'Result Sheet'!H142)</f>
        <v/>
      </c>
      <c r="G139" s="257" t="str">
        <f>IF('Result Sheet'!I142="","",'Result Sheet'!I142)</f>
        <v/>
      </c>
      <c r="H139" s="258" t="str">
        <f>IF('Result Sheet'!K142="","",'Result Sheet'!K142)</f>
        <v/>
      </c>
      <c r="I139" s="258" t="str">
        <f>IF('Result Sheet'!J142="","",'Result Sheet'!J142)</f>
        <v/>
      </c>
      <c r="J139" s="388" t="str">
        <f>IF('Result Sheet'!DL142="","",'Result Sheet'!DL142)</f>
        <v/>
      </c>
      <c r="K139" s="259" t="str">
        <f>IF('Result Sheet'!DH142="","",'Result Sheet'!DH142)</f>
        <v/>
      </c>
      <c r="L139" s="260" t="str">
        <f>IF('Result Sheet'!DI142="","",'Result Sheet'!DI142)</f>
        <v/>
      </c>
      <c r="M139" s="259" t="str">
        <f>IF('Result Sheet'!DJ142="","",'Result Sheet'!DJ142)</f>
        <v/>
      </c>
      <c r="N139" s="330" t="str">
        <f>IF('Result Sheet'!DO142="","",'Result Sheet'!DO142)</f>
        <v/>
      </c>
      <c r="O139" s="261" t="str">
        <f>IF('Result Sheet'!AC142="","",'Result Sheet'!AC142)</f>
        <v/>
      </c>
      <c r="P139" s="262" t="str">
        <f>IF('Result Sheet'!AD142="","",'Result Sheet'!AD142)</f>
        <v/>
      </c>
      <c r="Q139" s="261" t="str">
        <f>IF('Result Sheet'!AV142="","",'Result Sheet'!AV142)</f>
        <v/>
      </c>
      <c r="R139" s="262" t="str">
        <f>IF('Result Sheet'!AW142="","",'Result Sheet'!AW142)</f>
        <v/>
      </c>
      <c r="S139" s="261" t="str">
        <f>IF('Result Sheet'!BO142="","",'Result Sheet'!BO142)</f>
        <v/>
      </c>
      <c r="T139" s="262" t="str">
        <f>IF('Result Sheet'!BP142="","",'Result Sheet'!BP142)</f>
        <v/>
      </c>
      <c r="U139" s="261" t="str">
        <f>IF('Result Sheet'!CH142="","",'Result Sheet'!CH142)</f>
        <v/>
      </c>
      <c r="V139" s="262" t="str">
        <f>IF('Result Sheet'!CI142="","",'Result Sheet'!CI142)</f>
        <v/>
      </c>
      <c r="W139" s="263" t="str">
        <f>IF('Result Sheet'!DN142="","",'Result Sheet'!DN142)</f>
        <v/>
      </c>
      <c r="BQ139" s="264" t="str">
        <f>'Result Sheet'!G142</f>
        <v/>
      </c>
      <c r="BR139" s="265" t="str">
        <f t="shared" si="24"/>
        <v/>
      </c>
      <c r="BS139" s="265" t="str">
        <f t="shared" si="25"/>
        <v/>
      </c>
      <c r="BT139" s="265" t="str">
        <f t="shared" si="26"/>
        <v/>
      </c>
      <c r="BU139" s="265" t="str">
        <f t="shared" si="27"/>
        <v/>
      </c>
      <c r="BV139" s="265" t="str">
        <f t="shared" si="28"/>
        <v/>
      </c>
      <c r="BW139" s="265" t="str">
        <f t="shared" si="29"/>
        <v/>
      </c>
      <c r="BX139" s="265" t="str">
        <f t="shared" si="30"/>
        <v/>
      </c>
      <c r="BY139" s="265" t="str">
        <f t="shared" si="31"/>
        <v/>
      </c>
      <c r="BZ139" s="265" t="str">
        <f t="shared" si="32"/>
        <v/>
      </c>
      <c r="CA139" s="265" t="str">
        <f t="shared" si="33"/>
        <v/>
      </c>
      <c r="CB139" s="265" t="str">
        <f t="shared" si="34"/>
        <v/>
      </c>
      <c r="CC139" s="265" t="str">
        <f t="shared" si="35"/>
        <v/>
      </c>
      <c r="CD139" s="266"/>
    </row>
    <row r="140" spans="1:82" ht="15.9" customHeight="1">
      <c r="A140" s="253">
        <f>IF('[1]Statement of Marks'!A143="","",'[1]Statement of Marks'!A143)</f>
        <v>136</v>
      </c>
      <c r="B140" s="254" t="str">
        <f>IF('Result Sheet'!B143="","",'Result Sheet'!B143)</f>
        <v/>
      </c>
      <c r="C140" s="255" t="str">
        <f>IF('Result Sheet'!F143="","",'Result Sheet'!F143)</f>
        <v/>
      </c>
      <c r="D140" s="256" t="str">
        <f>IF('Result Sheet'!E143="","",'Result Sheet'!E143)</f>
        <v/>
      </c>
      <c r="E140" s="257" t="str">
        <f>IF('Result Sheet'!G143="","",'Result Sheet'!G143)</f>
        <v/>
      </c>
      <c r="F140" s="257" t="str">
        <f>IF('Result Sheet'!H143="","",'Result Sheet'!H143)</f>
        <v/>
      </c>
      <c r="G140" s="257" t="str">
        <f>IF('Result Sheet'!I143="","",'Result Sheet'!I143)</f>
        <v/>
      </c>
      <c r="H140" s="258" t="str">
        <f>IF('Result Sheet'!K143="","",'Result Sheet'!K143)</f>
        <v/>
      </c>
      <c r="I140" s="258" t="str">
        <f>IF('Result Sheet'!J143="","",'Result Sheet'!J143)</f>
        <v/>
      </c>
      <c r="J140" s="388" t="str">
        <f>IF('Result Sheet'!DL143="","",'Result Sheet'!DL143)</f>
        <v/>
      </c>
      <c r="K140" s="259" t="str">
        <f>IF('Result Sheet'!DH143="","",'Result Sheet'!DH143)</f>
        <v/>
      </c>
      <c r="L140" s="260" t="str">
        <f>IF('Result Sheet'!DI143="","",'Result Sheet'!DI143)</f>
        <v/>
      </c>
      <c r="M140" s="259" t="str">
        <f>IF('Result Sheet'!DJ143="","",'Result Sheet'!DJ143)</f>
        <v/>
      </c>
      <c r="N140" s="330" t="str">
        <f>IF('Result Sheet'!DO143="","",'Result Sheet'!DO143)</f>
        <v/>
      </c>
      <c r="O140" s="261" t="str">
        <f>IF('Result Sheet'!AC143="","",'Result Sheet'!AC143)</f>
        <v/>
      </c>
      <c r="P140" s="262" t="str">
        <f>IF('Result Sheet'!AD143="","",'Result Sheet'!AD143)</f>
        <v/>
      </c>
      <c r="Q140" s="261" t="str">
        <f>IF('Result Sheet'!AV143="","",'Result Sheet'!AV143)</f>
        <v/>
      </c>
      <c r="R140" s="262" t="str">
        <f>IF('Result Sheet'!AW143="","",'Result Sheet'!AW143)</f>
        <v/>
      </c>
      <c r="S140" s="261" t="str">
        <f>IF('Result Sheet'!BO143="","",'Result Sheet'!BO143)</f>
        <v/>
      </c>
      <c r="T140" s="262" t="str">
        <f>IF('Result Sheet'!BP143="","",'Result Sheet'!BP143)</f>
        <v/>
      </c>
      <c r="U140" s="261" t="str">
        <f>IF('Result Sheet'!CH143="","",'Result Sheet'!CH143)</f>
        <v/>
      </c>
      <c r="V140" s="262" t="str">
        <f>IF('Result Sheet'!CI143="","",'Result Sheet'!CI143)</f>
        <v/>
      </c>
      <c r="W140" s="263" t="str">
        <f>IF('Result Sheet'!DN143="","",'Result Sheet'!DN143)</f>
        <v/>
      </c>
      <c r="BQ140" s="264" t="str">
        <f>'Result Sheet'!G143</f>
        <v/>
      </c>
      <c r="BR140" s="265" t="str">
        <f t="shared" si="24"/>
        <v/>
      </c>
      <c r="BS140" s="265" t="str">
        <f t="shared" si="25"/>
        <v/>
      </c>
      <c r="BT140" s="265" t="str">
        <f t="shared" si="26"/>
        <v/>
      </c>
      <c r="BU140" s="265" t="str">
        <f t="shared" si="27"/>
        <v/>
      </c>
      <c r="BV140" s="265" t="str">
        <f t="shared" si="28"/>
        <v/>
      </c>
      <c r="BW140" s="265" t="str">
        <f t="shared" si="29"/>
        <v/>
      </c>
      <c r="BX140" s="265" t="str">
        <f t="shared" si="30"/>
        <v/>
      </c>
      <c r="BY140" s="265" t="str">
        <f t="shared" si="31"/>
        <v/>
      </c>
      <c r="BZ140" s="265" t="str">
        <f t="shared" si="32"/>
        <v/>
      </c>
      <c r="CA140" s="265" t="str">
        <f t="shared" si="33"/>
        <v/>
      </c>
      <c r="CB140" s="265" t="str">
        <f t="shared" si="34"/>
        <v/>
      </c>
      <c r="CC140" s="265" t="str">
        <f t="shared" si="35"/>
        <v/>
      </c>
      <c r="CD140" s="266"/>
    </row>
    <row r="141" spans="1:82" ht="15.9" customHeight="1">
      <c r="A141" s="253">
        <f>IF('[1]Statement of Marks'!A144="","",'[1]Statement of Marks'!A144)</f>
        <v>137</v>
      </c>
      <c r="B141" s="254" t="str">
        <f>IF('Result Sheet'!B144="","",'Result Sheet'!B144)</f>
        <v/>
      </c>
      <c r="C141" s="255" t="str">
        <f>IF('Result Sheet'!F144="","",'Result Sheet'!F144)</f>
        <v/>
      </c>
      <c r="D141" s="256" t="str">
        <f>IF('Result Sheet'!E144="","",'Result Sheet'!E144)</f>
        <v/>
      </c>
      <c r="E141" s="257" t="str">
        <f>IF('Result Sheet'!G144="","",'Result Sheet'!G144)</f>
        <v/>
      </c>
      <c r="F141" s="257" t="str">
        <f>IF('Result Sheet'!H144="","",'Result Sheet'!H144)</f>
        <v/>
      </c>
      <c r="G141" s="257" t="str">
        <f>IF('Result Sheet'!I144="","",'Result Sheet'!I144)</f>
        <v/>
      </c>
      <c r="H141" s="258" t="str">
        <f>IF('Result Sheet'!K144="","",'Result Sheet'!K144)</f>
        <v/>
      </c>
      <c r="I141" s="258" t="str">
        <f>IF('Result Sheet'!J144="","",'Result Sheet'!J144)</f>
        <v/>
      </c>
      <c r="J141" s="388" t="str">
        <f>IF('Result Sheet'!DL144="","",'Result Sheet'!DL144)</f>
        <v/>
      </c>
      <c r="K141" s="259" t="str">
        <f>IF('Result Sheet'!DH144="","",'Result Sheet'!DH144)</f>
        <v/>
      </c>
      <c r="L141" s="260" t="str">
        <f>IF('Result Sheet'!DI144="","",'Result Sheet'!DI144)</f>
        <v/>
      </c>
      <c r="M141" s="259" t="str">
        <f>IF('Result Sheet'!DJ144="","",'Result Sheet'!DJ144)</f>
        <v/>
      </c>
      <c r="N141" s="330" t="str">
        <f>IF('Result Sheet'!DO144="","",'Result Sheet'!DO144)</f>
        <v/>
      </c>
      <c r="O141" s="261" t="str">
        <f>IF('Result Sheet'!AC144="","",'Result Sheet'!AC144)</f>
        <v/>
      </c>
      <c r="P141" s="262" t="str">
        <f>IF('Result Sheet'!AD144="","",'Result Sheet'!AD144)</f>
        <v/>
      </c>
      <c r="Q141" s="261" t="str">
        <f>IF('Result Sheet'!AV144="","",'Result Sheet'!AV144)</f>
        <v/>
      </c>
      <c r="R141" s="262" t="str">
        <f>IF('Result Sheet'!AW144="","",'Result Sheet'!AW144)</f>
        <v/>
      </c>
      <c r="S141" s="261" t="str">
        <f>IF('Result Sheet'!BO144="","",'Result Sheet'!BO144)</f>
        <v/>
      </c>
      <c r="T141" s="262" t="str">
        <f>IF('Result Sheet'!BP144="","",'Result Sheet'!BP144)</f>
        <v/>
      </c>
      <c r="U141" s="261" t="str">
        <f>IF('Result Sheet'!CH144="","",'Result Sheet'!CH144)</f>
        <v/>
      </c>
      <c r="V141" s="262" t="str">
        <f>IF('Result Sheet'!CI144="","",'Result Sheet'!CI144)</f>
        <v/>
      </c>
      <c r="W141" s="263" t="str">
        <f>IF('Result Sheet'!DN144="","",'Result Sheet'!DN144)</f>
        <v/>
      </c>
      <c r="BQ141" s="264" t="str">
        <f>'Result Sheet'!G144</f>
        <v/>
      </c>
      <c r="BR141" s="265" t="str">
        <f t="shared" si="24"/>
        <v/>
      </c>
      <c r="BS141" s="265" t="str">
        <f t="shared" si="25"/>
        <v/>
      </c>
      <c r="BT141" s="265" t="str">
        <f t="shared" si="26"/>
        <v/>
      </c>
      <c r="BU141" s="265" t="str">
        <f t="shared" si="27"/>
        <v/>
      </c>
      <c r="BV141" s="265" t="str">
        <f t="shared" si="28"/>
        <v/>
      </c>
      <c r="BW141" s="265" t="str">
        <f t="shared" si="29"/>
        <v/>
      </c>
      <c r="BX141" s="265" t="str">
        <f t="shared" si="30"/>
        <v/>
      </c>
      <c r="BY141" s="265" t="str">
        <f t="shared" si="31"/>
        <v/>
      </c>
      <c r="BZ141" s="265" t="str">
        <f t="shared" si="32"/>
        <v/>
      </c>
      <c r="CA141" s="265" t="str">
        <f t="shared" si="33"/>
        <v/>
      </c>
      <c r="CB141" s="265" t="str">
        <f t="shared" si="34"/>
        <v/>
      </c>
      <c r="CC141" s="265" t="str">
        <f t="shared" si="35"/>
        <v/>
      </c>
      <c r="CD141" s="266"/>
    </row>
    <row r="142" spans="1:82" ht="15.9" customHeight="1">
      <c r="A142" s="253">
        <f>IF('[1]Statement of Marks'!A145="","",'[1]Statement of Marks'!A145)</f>
        <v>138</v>
      </c>
      <c r="B142" s="254" t="str">
        <f>IF('Result Sheet'!B145="","",'Result Sheet'!B145)</f>
        <v/>
      </c>
      <c r="C142" s="255" t="str">
        <f>IF('Result Sheet'!F145="","",'Result Sheet'!F145)</f>
        <v/>
      </c>
      <c r="D142" s="256" t="str">
        <f>IF('Result Sheet'!E145="","",'Result Sheet'!E145)</f>
        <v/>
      </c>
      <c r="E142" s="257" t="str">
        <f>IF('Result Sheet'!G145="","",'Result Sheet'!G145)</f>
        <v/>
      </c>
      <c r="F142" s="257" t="str">
        <f>IF('Result Sheet'!H145="","",'Result Sheet'!H145)</f>
        <v/>
      </c>
      <c r="G142" s="257" t="str">
        <f>IF('Result Sheet'!I145="","",'Result Sheet'!I145)</f>
        <v/>
      </c>
      <c r="H142" s="258" t="str">
        <f>IF('Result Sheet'!K145="","",'Result Sheet'!K145)</f>
        <v/>
      </c>
      <c r="I142" s="258" t="str">
        <f>IF('Result Sheet'!J145="","",'Result Sheet'!J145)</f>
        <v/>
      </c>
      <c r="J142" s="388" t="str">
        <f>IF('Result Sheet'!DL145="","",'Result Sheet'!DL145)</f>
        <v/>
      </c>
      <c r="K142" s="259" t="str">
        <f>IF('Result Sheet'!DH145="","",'Result Sheet'!DH145)</f>
        <v/>
      </c>
      <c r="L142" s="260" t="str">
        <f>IF('Result Sheet'!DI145="","",'Result Sheet'!DI145)</f>
        <v/>
      </c>
      <c r="M142" s="259" t="str">
        <f>IF('Result Sheet'!DJ145="","",'Result Sheet'!DJ145)</f>
        <v/>
      </c>
      <c r="N142" s="330" t="str">
        <f>IF('Result Sheet'!DO145="","",'Result Sheet'!DO145)</f>
        <v/>
      </c>
      <c r="O142" s="261" t="str">
        <f>IF('Result Sheet'!AC145="","",'Result Sheet'!AC145)</f>
        <v/>
      </c>
      <c r="P142" s="262" t="str">
        <f>IF('Result Sheet'!AD145="","",'Result Sheet'!AD145)</f>
        <v/>
      </c>
      <c r="Q142" s="261" t="str">
        <f>IF('Result Sheet'!AV145="","",'Result Sheet'!AV145)</f>
        <v/>
      </c>
      <c r="R142" s="262" t="str">
        <f>IF('Result Sheet'!AW145="","",'Result Sheet'!AW145)</f>
        <v/>
      </c>
      <c r="S142" s="261" t="str">
        <f>IF('Result Sheet'!BO145="","",'Result Sheet'!BO145)</f>
        <v/>
      </c>
      <c r="T142" s="262" t="str">
        <f>IF('Result Sheet'!BP145="","",'Result Sheet'!BP145)</f>
        <v/>
      </c>
      <c r="U142" s="261" t="str">
        <f>IF('Result Sheet'!CH145="","",'Result Sheet'!CH145)</f>
        <v/>
      </c>
      <c r="V142" s="262" t="str">
        <f>IF('Result Sheet'!CI145="","",'Result Sheet'!CI145)</f>
        <v/>
      </c>
      <c r="W142" s="263" t="str">
        <f>IF('Result Sheet'!DN145="","",'Result Sheet'!DN145)</f>
        <v/>
      </c>
      <c r="BQ142" s="264" t="str">
        <f>'Result Sheet'!G145</f>
        <v/>
      </c>
      <c r="BR142" s="265" t="str">
        <f t="shared" si="24"/>
        <v/>
      </c>
      <c r="BS142" s="265" t="str">
        <f t="shared" si="25"/>
        <v/>
      </c>
      <c r="BT142" s="265" t="str">
        <f t="shared" si="26"/>
        <v/>
      </c>
      <c r="BU142" s="265" t="str">
        <f t="shared" si="27"/>
        <v/>
      </c>
      <c r="BV142" s="265" t="str">
        <f t="shared" si="28"/>
        <v/>
      </c>
      <c r="BW142" s="265" t="str">
        <f t="shared" si="29"/>
        <v/>
      </c>
      <c r="BX142" s="265" t="str">
        <f t="shared" si="30"/>
        <v/>
      </c>
      <c r="BY142" s="265" t="str">
        <f t="shared" si="31"/>
        <v/>
      </c>
      <c r="BZ142" s="265" t="str">
        <f t="shared" si="32"/>
        <v/>
      </c>
      <c r="CA142" s="265" t="str">
        <f t="shared" si="33"/>
        <v/>
      </c>
      <c r="CB142" s="265" t="str">
        <f t="shared" si="34"/>
        <v/>
      </c>
      <c r="CC142" s="265" t="str">
        <f t="shared" si="35"/>
        <v/>
      </c>
      <c r="CD142" s="266"/>
    </row>
    <row r="143" spans="1:82" ht="15.9" customHeight="1">
      <c r="A143" s="253">
        <f>IF('[1]Statement of Marks'!A146="","",'[1]Statement of Marks'!A146)</f>
        <v>139</v>
      </c>
      <c r="B143" s="254" t="str">
        <f>IF('Result Sheet'!B146="","",'Result Sheet'!B146)</f>
        <v/>
      </c>
      <c r="C143" s="255" t="str">
        <f>IF('Result Sheet'!F146="","",'Result Sheet'!F146)</f>
        <v/>
      </c>
      <c r="D143" s="256" t="str">
        <f>IF('Result Sheet'!E146="","",'Result Sheet'!E146)</f>
        <v/>
      </c>
      <c r="E143" s="257" t="str">
        <f>IF('Result Sheet'!G146="","",'Result Sheet'!G146)</f>
        <v/>
      </c>
      <c r="F143" s="257" t="str">
        <f>IF('Result Sheet'!H146="","",'Result Sheet'!H146)</f>
        <v/>
      </c>
      <c r="G143" s="257" t="str">
        <f>IF('Result Sheet'!I146="","",'Result Sheet'!I146)</f>
        <v/>
      </c>
      <c r="H143" s="258" t="str">
        <f>IF('Result Sheet'!K146="","",'Result Sheet'!K146)</f>
        <v/>
      </c>
      <c r="I143" s="258" t="str">
        <f>IF('Result Sheet'!J146="","",'Result Sheet'!J146)</f>
        <v/>
      </c>
      <c r="J143" s="388" t="str">
        <f>IF('Result Sheet'!DL146="","",'Result Sheet'!DL146)</f>
        <v/>
      </c>
      <c r="K143" s="259" t="str">
        <f>IF('Result Sheet'!DH146="","",'Result Sheet'!DH146)</f>
        <v/>
      </c>
      <c r="L143" s="260" t="str">
        <f>IF('Result Sheet'!DI146="","",'Result Sheet'!DI146)</f>
        <v/>
      </c>
      <c r="M143" s="259" t="str">
        <f>IF('Result Sheet'!DJ146="","",'Result Sheet'!DJ146)</f>
        <v/>
      </c>
      <c r="N143" s="330" t="str">
        <f>IF('Result Sheet'!DO146="","",'Result Sheet'!DO146)</f>
        <v/>
      </c>
      <c r="O143" s="261" t="str">
        <f>IF('Result Sheet'!AC146="","",'Result Sheet'!AC146)</f>
        <v/>
      </c>
      <c r="P143" s="262" t="str">
        <f>IF('Result Sheet'!AD146="","",'Result Sheet'!AD146)</f>
        <v/>
      </c>
      <c r="Q143" s="261" t="str">
        <f>IF('Result Sheet'!AV146="","",'Result Sheet'!AV146)</f>
        <v/>
      </c>
      <c r="R143" s="262" t="str">
        <f>IF('Result Sheet'!AW146="","",'Result Sheet'!AW146)</f>
        <v/>
      </c>
      <c r="S143" s="261" t="str">
        <f>IF('Result Sheet'!BO146="","",'Result Sheet'!BO146)</f>
        <v/>
      </c>
      <c r="T143" s="262" t="str">
        <f>IF('Result Sheet'!BP146="","",'Result Sheet'!BP146)</f>
        <v/>
      </c>
      <c r="U143" s="261" t="str">
        <f>IF('Result Sheet'!CH146="","",'Result Sheet'!CH146)</f>
        <v/>
      </c>
      <c r="V143" s="262" t="str">
        <f>IF('Result Sheet'!CI146="","",'Result Sheet'!CI146)</f>
        <v/>
      </c>
      <c r="W143" s="263" t="str">
        <f>IF('Result Sheet'!DN146="","",'Result Sheet'!DN146)</f>
        <v/>
      </c>
      <c r="BQ143" s="264" t="str">
        <f>'Result Sheet'!G146</f>
        <v/>
      </c>
      <c r="BR143" s="265" t="str">
        <f t="shared" si="24"/>
        <v/>
      </c>
      <c r="BS143" s="265" t="str">
        <f t="shared" si="25"/>
        <v/>
      </c>
      <c r="BT143" s="265" t="str">
        <f t="shared" si="26"/>
        <v/>
      </c>
      <c r="BU143" s="265" t="str">
        <f t="shared" si="27"/>
        <v/>
      </c>
      <c r="BV143" s="265" t="str">
        <f t="shared" si="28"/>
        <v/>
      </c>
      <c r="BW143" s="265" t="str">
        <f t="shared" si="29"/>
        <v/>
      </c>
      <c r="BX143" s="265" t="str">
        <f t="shared" si="30"/>
        <v/>
      </c>
      <c r="BY143" s="265" t="str">
        <f t="shared" si="31"/>
        <v/>
      </c>
      <c r="BZ143" s="265" t="str">
        <f t="shared" si="32"/>
        <v/>
      </c>
      <c r="CA143" s="265" t="str">
        <f t="shared" si="33"/>
        <v/>
      </c>
      <c r="CB143" s="265" t="str">
        <f t="shared" si="34"/>
        <v/>
      </c>
      <c r="CC143" s="265" t="str">
        <f t="shared" si="35"/>
        <v/>
      </c>
      <c r="CD143" s="266"/>
    </row>
    <row r="144" spans="1:82" ht="15.9" customHeight="1">
      <c r="A144" s="253">
        <f>IF('[1]Statement of Marks'!A147="","",'[1]Statement of Marks'!A147)</f>
        <v>140</v>
      </c>
      <c r="B144" s="254" t="str">
        <f>IF('Result Sheet'!B147="","",'Result Sheet'!B147)</f>
        <v/>
      </c>
      <c r="C144" s="255" t="str">
        <f>IF('Result Sheet'!F147="","",'Result Sheet'!F147)</f>
        <v/>
      </c>
      <c r="D144" s="256" t="str">
        <f>IF('Result Sheet'!E147="","",'Result Sheet'!E147)</f>
        <v/>
      </c>
      <c r="E144" s="257" t="str">
        <f>IF('Result Sheet'!G147="","",'Result Sheet'!G147)</f>
        <v/>
      </c>
      <c r="F144" s="257" t="str">
        <f>IF('Result Sheet'!H147="","",'Result Sheet'!H147)</f>
        <v/>
      </c>
      <c r="G144" s="257" t="str">
        <f>IF('Result Sheet'!I147="","",'Result Sheet'!I147)</f>
        <v/>
      </c>
      <c r="H144" s="258" t="str">
        <f>IF('Result Sheet'!K147="","",'Result Sheet'!K147)</f>
        <v/>
      </c>
      <c r="I144" s="258" t="str">
        <f>IF('Result Sheet'!J147="","",'Result Sheet'!J147)</f>
        <v/>
      </c>
      <c r="J144" s="388" t="str">
        <f>IF('Result Sheet'!DL147="","",'Result Sheet'!DL147)</f>
        <v/>
      </c>
      <c r="K144" s="259" t="str">
        <f>IF('Result Sheet'!DH147="","",'Result Sheet'!DH147)</f>
        <v/>
      </c>
      <c r="L144" s="260" t="str">
        <f>IF('Result Sheet'!DI147="","",'Result Sheet'!DI147)</f>
        <v/>
      </c>
      <c r="M144" s="259" t="str">
        <f>IF('Result Sheet'!DJ147="","",'Result Sheet'!DJ147)</f>
        <v/>
      </c>
      <c r="N144" s="330" t="str">
        <f>IF('Result Sheet'!DO147="","",'Result Sheet'!DO147)</f>
        <v/>
      </c>
      <c r="O144" s="261" t="str">
        <f>IF('Result Sheet'!AC147="","",'Result Sheet'!AC147)</f>
        <v/>
      </c>
      <c r="P144" s="262" t="str">
        <f>IF('Result Sheet'!AD147="","",'Result Sheet'!AD147)</f>
        <v/>
      </c>
      <c r="Q144" s="261" t="str">
        <f>IF('Result Sheet'!AV147="","",'Result Sheet'!AV147)</f>
        <v/>
      </c>
      <c r="R144" s="262" t="str">
        <f>IF('Result Sheet'!AW147="","",'Result Sheet'!AW147)</f>
        <v/>
      </c>
      <c r="S144" s="261" t="str">
        <f>IF('Result Sheet'!BO147="","",'Result Sheet'!BO147)</f>
        <v/>
      </c>
      <c r="T144" s="262" t="str">
        <f>IF('Result Sheet'!BP147="","",'Result Sheet'!BP147)</f>
        <v/>
      </c>
      <c r="U144" s="261" t="str">
        <f>IF('Result Sheet'!CH147="","",'Result Sheet'!CH147)</f>
        <v/>
      </c>
      <c r="V144" s="262" t="str">
        <f>IF('Result Sheet'!CI147="","",'Result Sheet'!CI147)</f>
        <v/>
      </c>
      <c r="W144" s="263" t="str">
        <f>IF('Result Sheet'!DN147="","",'Result Sheet'!DN147)</f>
        <v/>
      </c>
      <c r="BQ144" s="264" t="str">
        <f>'Result Sheet'!G147</f>
        <v/>
      </c>
      <c r="BR144" s="265" t="str">
        <f t="shared" si="24"/>
        <v/>
      </c>
      <c r="BS144" s="265" t="str">
        <f t="shared" si="25"/>
        <v/>
      </c>
      <c r="BT144" s="265" t="str">
        <f t="shared" si="26"/>
        <v/>
      </c>
      <c r="BU144" s="265" t="str">
        <f t="shared" si="27"/>
        <v/>
      </c>
      <c r="BV144" s="265" t="str">
        <f t="shared" si="28"/>
        <v/>
      </c>
      <c r="BW144" s="265" t="str">
        <f t="shared" si="29"/>
        <v/>
      </c>
      <c r="BX144" s="265" t="str">
        <f t="shared" si="30"/>
        <v/>
      </c>
      <c r="BY144" s="265" t="str">
        <f t="shared" si="31"/>
        <v/>
      </c>
      <c r="BZ144" s="265" t="str">
        <f t="shared" si="32"/>
        <v/>
      </c>
      <c r="CA144" s="265" t="str">
        <f t="shared" si="33"/>
        <v/>
      </c>
      <c r="CB144" s="265" t="str">
        <f t="shared" si="34"/>
        <v/>
      </c>
      <c r="CC144" s="265" t="str">
        <f t="shared" si="35"/>
        <v/>
      </c>
      <c r="CD144" s="266"/>
    </row>
    <row r="145" spans="1:82" ht="15.9" customHeight="1">
      <c r="A145" s="253">
        <f>IF('[1]Statement of Marks'!A148="","",'[1]Statement of Marks'!A148)</f>
        <v>141</v>
      </c>
      <c r="B145" s="254" t="str">
        <f>IF('Result Sheet'!B148="","",'Result Sheet'!B148)</f>
        <v/>
      </c>
      <c r="C145" s="255" t="str">
        <f>IF('Result Sheet'!F148="","",'Result Sheet'!F148)</f>
        <v/>
      </c>
      <c r="D145" s="256" t="str">
        <f>IF('Result Sheet'!E148="","",'Result Sheet'!E148)</f>
        <v/>
      </c>
      <c r="E145" s="257" t="str">
        <f>IF('Result Sheet'!G148="","",'Result Sheet'!G148)</f>
        <v/>
      </c>
      <c r="F145" s="257" t="str">
        <f>IF('Result Sheet'!H148="","",'Result Sheet'!H148)</f>
        <v/>
      </c>
      <c r="G145" s="257" t="str">
        <f>IF('Result Sheet'!I148="","",'Result Sheet'!I148)</f>
        <v/>
      </c>
      <c r="H145" s="258" t="str">
        <f>IF('Result Sheet'!K148="","",'Result Sheet'!K148)</f>
        <v/>
      </c>
      <c r="I145" s="258" t="str">
        <f>IF('Result Sheet'!J148="","",'Result Sheet'!J148)</f>
        <v/>
      </c>
      <c r="J145" s="388" t="str">
        <f>IF('Result Sheet'!DL148="","",'Result Sheet'!DL148)</f>
        <v/>
      </c>
      <c r="K145" s="259" t="str">
        <f>IF('Result Sheet'!DH148="","",'Result Sheet'!DH148)</f>
        <v/>
      </c>
      <c r="L145" s="260" t="str">
        <f>IF('Result Sheet'!DI148="","",'Result Sheet'!DI148)</f>
        <v/>
      </c>
      <c r="M145" s="259" t="str">
        <f>IF('Result Sheet'!DJ148="","",'Result Sheet'!DJ148)</f>
        <v/>
      </c>
      <c r="N145" s="330" t="str">
        <f>IF('Result Sheet'!DO148="","",'Result Sheet'!DO148)</f>
        <v/>
      </c>
      <c r="O145" s="261" t="str">
        <f>IF('Result Sheet'!AC148="","",'Result Sheet'!AC148)</f>
        <v/>
      </c>
      <c r="P145" s="262" t="str">
        <f>IF('Result Sheet'!AD148="","",'Result Sheet'!AD148)</f>
        <v/>
      </c>
      <c r="Q145" s="261" t="str">
        <f>IF('Result Sheet'!AV148="","",'Result Sheet'!AV148)</f>
        <v/>
      </c>
      <c r="R145" s="262" t="str">
        <f>IF('Result Sheet'!AW148="","",'Result Sheet'!AW148)</f>
        <v/>
      </c>
      <c r="S145" s="261" t="str">
        <f>IF('Result Sheet'!BO148="","",'Result Sheet'!BO148)</f>
        <v/>
      </c>
      <c r="T145" s="262" t="str">
        <f>IF('Result Sheet'!BP148="","",'Result Sheet'!BP148)</f>
        <v/>
      </c>
      <c r="U145" s="261" t="str">
        <f>IF('Result Sheet'!CH148="","",'Result Sheet'!CH148)</f>
        <v/>
      </c>
      <c r="V145" s="262" t="str">
        <f>IF('Result Sheet'!CI148="","",'Result Sheet'!CI148)</f>
        <v/>
      </c>
      <c r="W145" s="263" t="str">
        <f>IF('Result Sheet'!DN148="","",'Result Sheet'!DN148)</f>
        <v/>
      </c>
      <c r="BQ145" s="264" t="str">
        <f>'Result Sheet'!G148</f>
        <v/>
      </c>
      <c r="BR145" s="265" t="str">
        <f t="shared" si="24"/>
        <v/>
      </c>
      <c r="BS145" s="265" t="str">
        <f t="shared" si="25"/>
        <v/>
      </c>
      <c r="BT145" s="265" t="str">
        <f t="shared" si="26"/>
        <v/>
      </c>
      <c r="BU145" s="265" t="str">
        <f t="shared" si="27"/>
        <v/>
      </c>
      <c r="BV145" s="265" t="str">
        <f t="shared" si="28"/>
        <v/>
      </c>
      <c r="BW145" s="265" t="str">
        <f t="shared" si="29"/>
        <v/>
      </c>
      <c r="BX145" s="265" t="str">
        <f t="shared" si="30"/>
        <v/>
      </c>
      <c r="BY145" s="265" t="str">
        <f t="shared" si="31"/>
        <v/>
      </c>
      <c r="BZ145" s="265" t="str">
        <f t="shared" si="32"/>
        <v/>
      </c>
      <c r="CA145" s="265" t="str">
        <f t="shared" si="33"/>
        <v/>
      </c>
      <c r="CB145" s="265" t="str">
        <f t="shared" si="34"/>
        <v/>
      </c>
      <c r="CC145" s="265" t="str">
        <f t="shared" si="35"/>
        <v/>
      </c>
      <c r="CD145" s="266"/>
    </row>
    <row r="146" spans="1:82" ht="15.9" customHeight="1">
      <c r="A146" s="253">
        <f>IF('[1]Statement of Marks'!A149="","",'[1]Statement of Marks'!A149)</f>
        <v>142</v>
      </c>
      <c r="B146" s="254" t="str">
        <f>IF('Result Sheet'!B149="","",'Result Sheet'!B149)</f>
        <v/>
      </c>
      <c r="C146" s="255" t="str">
        <f>IF('Result Sheet'!F149="","",'Result Sheet'!F149)</f>
        <v/>
      </c>
      <c r="D146" s="256" t="str">
        <f>IF('Result Sheet'!E149="","",'Result Sheet'!E149)</f>
        <v/>
      </c>
      <c r="E146" s="257" t="str">
        <f>IF('Result Sheet'!G149="","",'Result Sheet'!G149)</f>
        <v/>
      </c>
      <c r="F146" s="257" t="str">
        <f>IF('Result Sheet'!H149="","",'Result Sheet'!H149)</f>
        <v/>
      </c>
      <c r="G146" s="257" t="str">
        <f>IF('Result Sheet'!I149="","",'Result Sheet'!I149)</f>
        <v/>
      </c>
      <c r="H146" s="258" t="str">
        <f>IF('Result Sheet'!K149="","",'Result Sheet'!K149)</f>
        <v/>
      </c>
      <c r="I146" s="258" t="str">
        <f>IF('Result Sheet'!J149="","",'Result Sheet'!J149)</f>
        <v/>
      </c>
      <c r="J146" s="388" t="str">
        <f>IF('Result Sheet'!DL149="","",'Result Sheet'!DL149)</f>
        <v/>
      </c>
      <c r="K146" s="259" t="str">
        <f>IF('Result Sheet'!DH149="","",'Result Sheet'!DH149)</f>
        <v/>
      </c>
      <c r="L146" s="260" t="str">
        <f>IF('Result Sheet'!DI149="","",'Result Sheet'!DI149)</f>
        <v/>
      </c>
      <c r="M146" s="259" t="str">
        <f>IF('Result Sheet'!DJ149="","",'Result Sheet'!DJ149)</f>
        <v/>
      </c>
      <c r="N146" s="330" t="str">
        <f>IF('Result Sheet'!DO149="","",'Result Sheet'!DO149)</f>
        <v/>
      </c>
      <c r="O146" s="261" t="str">
        <f>IF('Result Sheet'!AC149="","",'Result Sheet'!AC149)</f>
        <v/>
      </c>
      <c r="P146" s="262" t="str">
        <f>IF('Result Sheet'!AD149="","",'Result Sheet'!AD149)</f>
        <v/>
      </c>
      <c r="Q146" s="261" t="str">
        <f>IF('Result Sheet'!AV149="","",'Result Sheet'!AV149)</f>
        <v/>
      </c>
      <c r="R146" s="262" t="str">
        <f>IF('Result Sheet'!AW149="","",'Result Sheet'!AW149)</f>
        <v/>
      </c>
      <c r="S146" s="261" t="str">
        <f>IF('Result Sheet'!BO149="","",'Result Sheet'!BO149)</f>
        <v/>
      </c>
      <c r="T146" s="262" t="str">
        <f>IF('Result Sheet'!BP149="","",'Result Sheet'!BP149)</f>
        <v/>
      </c>
      <c r="U146" s="261" t="str">
        <f>IF('Result Sheet'!CH149="","",'Result Sheet'!CH149)</f>
        <v/>
      </c>
      <c r="V146" s="262" t="str">
        <f>IF('Result Sheet'!CI149="","",'Result Sheet'!CI149)</f>
        <v/>
      </c>
      <c r="W146" s="263" t="str">
        <f>IF('Result Sheet'!DN149="","",'Result Sheet'!DN149)</f>
        <v/>
      </c>
      <c r="BQ146" s="264" t="str">
        <f>'Result Sheet'!G149</f>
        <v/>
      </c>
      <c r="BR146" s="265" t="str">
        <f t="shared" si="24"/>
        <v/>
      </c>
      <c r="BS146" s="265" t="str">
        <f t="shared" si="25"/>
        <v/>
      </c>
      <c r="BT146" s="265" t="str">
        <f t="shared" si="26"/>
        <v/>
      </c>
      <c r="BU146" s="265" t="str">
        <f t="shared" si="27"/>
        <v/>
      </c>
      <c r="BV146" s="265" t="str">
        <f t="shared" si="28"/>
        <v/>
      </c>
      <c r="BW146" s="265" t="str">
        <f t="shared" si="29"/>
        <v/>
      </c>
      <c r="BX146" s="265" t="str">
        <f t="shared" si="30"/>
        <v/>
      </c>
      <c r="BY146" s="265" t="str">
        <f t="shared" si="31"/>
        <v/>
      </c>
      <c r="BZ146" s="265" t="str">
        <f t="shared" si="32"/>
        <v/>
      </c>
      <c r="CA146" s="265" t="str">
        <f t="shared" si="33"/>
        <v/>
      </c>
      <c r="CB146" s="265" t="str">
        <f t="shared" si="34"/>
        <v/>
      </c>
      <c r="CC146" s="265" t="str">
        <f t="shared" si="35"/>
        <v/>
      </c>
      <c r="CD146" s="266"/>
    </row>
    <row r="147" spans="1:82" ht="15.9" customHeight="1">
      <c r="A147" s="253">
        <f>IF('[1]Statement of Marks'!A150="","",'[1]Statement of Marks'!A150)</f>
        <v>143</v>
      </c>
      <c r="B147" s="254" t="str">
        <f>IF('Result Sheet'!B150="","",'Result Sheet'!B150)</f>
        <v/>
      </c>
      <c r="C147" s="255" t="str">
        <f>IF('Result Sheet'!F150="","",'Result Sheet'!F150)</f>
        <v/>
      </c>
      <c r="D147" s="256" t="str">
        <f>IF('Result Sheet'!E150="","",'Result Sheet'!E150)</f>
        <v/>
      </c>
      <c r="E147" s="257" t="str">
        <f>IF('Result Sheet'!G150="","",'Result Sheet'!G150)</f>
        <v/>
      </c>
      <c r="F147" s="257" t="str">
        <f>IF('Result Sheet'!H150="","",'Result Sheet'!H150)</f>
        <v/>
      </c>
      <c r="G147" s="257" t="str">
        <f>IF('Result Sheet'!I150="","",'Result Sheet'!I150)</f>
        <v/>
      </c>
      <c r="H147" s="258" t="str">
        <f>IF('Result Sheet'!K150="","",'Result Sheet'!K150)</f>
        <v/>
      </c>
      <c r="I147" s="258" t="str">
        <f>IF('Result Sheet'!J150="","",'Result Sheet'!J150)</f>
        <v/>
      </c>
      <c r="J147" s="388" t="str">
        <f>IF('Result Sheet'!DL150="","",'Result Sheet'!DL150)</f>
        <v/>
      </c>
      <c r="K147" s="259" t="str">
        <f>IF('Result Sheet'!DH150="","",'Result Sheet'!DH150)</f>
        <v/>
      </c>
      <c r="L147" s="260" t="str">
        <f>IF('Result Sheet'!DI150="","",'Result Sheet'!DI150)</f>
        <v/>
      </c>
      <c r="M147" s="259" t="str">
        <f>IF('Result Sheet'!DJ150="","",'Result Sheet'!DJ150)</f>
        <v/>
      </c>
      <c r="N147" s="330" t="str">
        <f>IF('Result Sheet'!DO150="","",'Result Sheet'!DO150)</f>
        <v/>
      </c>
      <c r="O147" s="261" t="str">
        <f>IF('Result Sheet'!AC150="","",'Result Sheet'!AC150)</f>
        <v/>
      </c>
      <c r="P147" s="262" t="str">
        <f>IF('Result Sheet'!AD150="","",'Result Sheet'!AD150)</f>
        <v/>
      </c>
      <c r="Q147" s="261" t="str">
        <f>IF('Result Sheet'!AV150="","",'Result Sheet'!AV150)</f>
        <v/>
      </c>
      <c r="R147" s="262" t="str">
        <f>IF('Result Sheet'!AW150="","",'Result Sheet'!AW150)</f>
        <v/>
      </c>
      <c r="S147" s="261" t="str">
        <f>IF('Result Sheet'!BO150="","",'Result Sheet'!BO150)</f>
        <v/>
      </c>
      <c r="T147" s="262" t="str">
        <f>IF('Result Sheet'!BP150="","",'Result Sheet'!BP150)</f>
        <v/>
      </c>
      <c r="U147" s="261" t="str">
        <f>IF('Result Sheet'!CH150="","",'Result Sheet'!CH150)</f>
        <v/>
      </c>
      <c r="V147" s="262" t="str">
        <f>IF('Result Sheet'!CI150="","",'Result Sheet'!CI150)</f>
        <v/>
      </c>
      <c r="W147" s="263" t="str">
        <f>IF('Result Sheet'!DN150="","",'Result Sheet'!DN150)</f>
        <v/>
      </c>
      <c r="BQ147" s="264" t="str">
        <f>'Result Sheet'!G150</f>
        <v/>
      </c>
      <c r="BR147" s="265" t="str">
        <f t="shared" si="24"/>
        <v/>
      </c>
      <c r="BS147" s="265" t="str">
        <f t="shared" si="25"/>
        <v/>
      </c>
      <c r="BT147" s="265" t="str">
        <f t="shared" si="26"/>
        <v/>
      </c>
      <c r="BU147" s="265" t="str">
        <f t="shared" si="27"/>
        <v/>
      </c>
      <c r="BV147" s="265" t="str">
        <f t="shared" si="28"/>
        <v/>
      </c>
      <c r="BW147" s="265" t="str">
        <f t="shared" si="29"/>
        <v/>
      </c>
      <c r="BX147" s="265" t="str">
        <f t="shared" si="30"/>
        <v/>
      </c>
      <c r="BY147" s="265" t="str">
        <f t="shared" si="31"/>
        <v/>
      </c>
      <c r="BZ147" s="265" t="str">
        <f t="shared" si="32"/>
        <v/>
      </c>
      <c r="CA147" s="265" t="str">
        <f t="shared" si="33"/>
        <v/>
      </c>
      <c r="CB147" s="265" t="str">
        <f t="shared" si="34"/>
        <v/>
      </c>
      <c r="CC147" s="265" t="str">
        <f t="shared" si="35"/>
        <v/>
      </c>
      <c r="CD147" s="266"/>
    </row>
    <row r="148" spans="1:82" ht="15.9" customHeight="1">
      <c r="A148" s="253">
        <f>IF('[1]Statement of Marks'!A151="","",'[1]Statement of Marks'!A151)</f>
        <v>144</v>
      </c>
      <c r="B148" s="254" t="str">
        <f>IF('Result Sheet'!B151="","",'Result Sheet'!B151)</f>
        <v/>
      </c>
      <c r="C148" s="255" t="str">
        <f>IF('Result Sheet'!F151="","",'Result Sheet'!F151)</f>
        <v/>
      </c>
      <c r="D148" s="256" t="str">
        <f>IF('Result Sheet'!E151="","",'Result Sheet'!E151)</f>
        <v/>
      </c>
      <c r="E148" s="257" t="str">
        <f>IF('Result Sheet'!G151="","",'Result Sheet'!G151)</f>
        <v/>
      </c>
      <c r="F148" s="257" t="str">
        <f>IF('Result Sheet'!H151="","",'Result Sheet'!H151)</f>
        <v/>
      </c>
      <c r="G148" s="257" t="str">
        <f>IF('Result Sheet'!I151="","",'Result Sheet'!I151)</f>
        <v/>
      </c>
      <c r="H148" s="258" t="str">
        <f>IF('Result Sheet'!K151="","",'Result Sheet'!K151)</f>
        <v/>
      </c>
      <c r="I148" s="258" t="str">
        <f>IF('Result Sheet'!J151="","",'Result Sheet'!J151)</f>
        <v/>
      </c>
      <c r="J148" s="388" t="str">
        <f>IF('Result Sheet'!DL151="","",'Result Sheet'!DL151)</f>
        <v/>
      </c>
      <c r="K148" s="259" t="str">
        <f>IF('Result Sheet'!DH151="","",'Result Sheet'!DH151)</f>
        <v/>
      </c>
      <c r="L148" s="260" t="str">
        <f>IF('Result Sheet'!DI151="","",'Result Sheet'!DI151)</f>
        <v/>
      </c>
      <c r="M148" s="259" t="str">
        <f>IF('Result Sheet'!DJ151="","",'Result Sheet'!DJ151)</f>
        <v/>
      </c>
      <c r="N148" s="330" t="str">
        <f>IF('Result Sheet'!DO151="","",'Result Sheet'!DO151)</f>
        <v/>
      </c>
      <c r="O148" s="261" t="str">
        <f>IF('Result Sheet'!AC151="","",'Result Sheet'!AC151)</f>
        <v/>
      </c>
      <c r="P148" s="262" t="str">
        <f>IF('Result Sheet'!AD151="","",'Result Sheet'!AD151)</f>
        <v/>
      </c>
      <c r="Q148" s="261" t="str">
        <f>IF('Result Sheet'!AV151="","",'Result Sheet'!AV151)</f>
        <v/>
      </c>
      <c r="R148" s="262" t="str">
        <f>IF('Result Sheet'!AW151="","",'Result Sheet'!AW151)</f>
        <v/>
      </c>
      <c r="S148" s="261" t="str">
        <f>IF('Result Sheet'!BO151="","",'Result Sheet'!BO151)</f>
        <v/>
      </c>
      <c r="T148" s="262" t="str">
        <f>IF('Result Sheet'!BP151="","",'Result Sheet'!BP151)</f>
        <v/>
      </c>
      <c r="U148" s="261" t="str">
        <f>IF('Result Sheet'!CH151="","",'Result Sheet'!CH151)</f>
        <v/>
      </c>
      <c r="V148" s="262" t="str">
        <f>IF('Result Sheet'!CI151="","",'Result Sheet'!CI151)</f>
        <v/>
      </c>
      <c r="W148" s="263" t="str">
        <f>IF('Result Sheet'!DN151="","",'Result Sheet'!DN151)</f>
        <v/>
      </c>
      <c r="BQ148" s="264" t="str">
        <f>'Result Sheet'!G151</f>
        <v/>
      </c>
      <c r="BR148" s="265" t="str">
        <f t="shared" si="24"/>
        <v/>
      </c>
      <c r="BS148" s="265" t="str">
        <f t="shared" si="25"/>
        <v/>
      </c>
      <c r="BT148" s="265" t="str">
        <f t="shared" si="26"/>
        <v/>
      </c>
      <c r="BU148" s="265" t="str">
        <f t="shared" si="27"/>
        <v/>
      </c>
      <c r="BV148" s="265" t="str">
        <f t="shared" si="28"/>
        <v/>
      </c>
      <c r="BW148" s="265" t="str">
        <f t="shared" si="29"/>
        <v/>
      </c>
      <c r="BX148" s="265" t="str">
        <f t="shared" si="30"/>
        <v/>
      </c>
      <c r="BY148" s="265" t="str">
        <f t="shared" si="31"/>
        <v/>
      </c>
      <c r="BZ148" s="265" t="str">
        <f t="shared" si="32"/>
        <v/>
      </c>
      <c r="CA148" s="265" t="str">
        <f t="shared" si="33"/>
        <v/>
      </c>
      <c r="CB148" s="265" t="str">
        <f t="shared" si="34"/>
        <v/>
      </c>
      <c r="CC148" s="265" t="str">
        <f t="shared" si="35"/>
        <v/>
      </c>
      <c r="CD148" s="266"/>
    </row>
    <row r="149" spans="1:82" ht="15.9" customHeight="1">
      <c r="A149" s="253">
        <f>IF('[1]Statement of Marks'!A152="","",'[1]Statement of Marks'!A152)</f>
        <v>145</v>
      </c>
      <c r="B149" s="254" t="str">
        <f>IF('Result Sheet'!B152="","",'Result Sheet'!B152)</f>
        <v/>
      </c>
      <c r="C149" s="255" t="str">
        <f>IF('Result Sheet'!F152="","",'Result Sheet'!F152)</f>
        <v/>
      </c>
      <c r="D149" s="256" t="str">
        <f>IF('Result Sheet'!E152="","",'Result Sheet'!E152)</f>
        <v/>
      </c>
      <c r="E149" s="257" t="str">
        <f>IF('Result Sheet'!G152="","",'Result Sheet'!G152)</f>
        <v/>
      </c>
      <c r="F149" s="257" t="str">
        <f>IF('Result Sheet'!H152="","",'Result Sheet'!H152)</f>
        <v/>
      </c>
      <c r="G149" s="257" t="str">
        <f>IF('Result Sheet'!I152="","",'Result Sheet'!I152)</f>
        <v/>
      </c>
      <c r="H149" s="258" t="str">
        <f>IF('Result Sheet'!K152="","",'Result Sheet'!K152)</f>
        <v/>
      </c>
      <c r="I149" s="258" t="str">
        <f>IF('Result Sheet'!J152="","",'Result Sheet'!J152)</f>
        <v/>
      </c>
      <c r="J149" s="388" t="str">
        <f>IF('Result Sheet'!DL152="","",'Result Sheet'!DL152)</f>
        <v/>
      </c>
      <c r="K149" s="259" t="str">
        <f>IF('Result Sheet'!DH152="","",'Result Sheet'!DH152)</f>
        <v/>
      </c>
      <c r="L149" s="260" t="str">
        <f>IF('Result Sheet'!DI152="","",'Result Sheet'!DI152)</f>
        <v/>
      </c>
      <c r="M149" s="259" t="str">
        <f>IF('Result Sheet'!DJ152="","",'Result Sheet'!DJ152)</f>
        <v/>
      </c>
      <c r="N149" s="330" t="str">
        <f>IF('Result Sheet'!DO152="","",'Result Sheet'!DO152)</f>
        <v/>
      </c>
      <c r="O149" s="261" t="str">
        <f>IF('Result Sheet'!AC152="","",'Result Sheet'!AC152)</f>
        <v/>
      </c>
      <c r="P149" s="262" t="str">
        <f>IF('Result Sheet'!AD152="","",'Result Sheet'!AD152)</f>
        <v/>
      </c>
      <c r="Q149" s="261" t="str">
        <f>IF('Result Sheet'!AV152="","",'Result Sheet'!AV152)</f>
        <v/>
      </c>
      <c r="R149" s="262" t="str">
        <f>IF('Result Sheet'!AW152="","",'Result Sheet'!AW152)</f>
        <v/>
      </c>
      <c r="S149" s="261" t="str">
        <f>IF('Result Sheet'!BO152="","",'Result Sheet'!BO152)</f>
        <v/>
      </c>
      <c r="T149" s="262" t="str">
        <f>IF('Result Sheet'!BP152="","",'Result Sheet'!BP152)</f>
        <v/>
      </c>
      <c r="U149" s="261" t="str">
        <f>IF('Result Sheet'!CH152="","",'Result Sheet'!CH152)</f>
        <v/>
      </c>
      <c r="V149" s="262" t="str">
        <f>IF('Result Sheet'!CI152="","",'Result Sheet'!CI152)</f>
        <v/>
      </c>
      <c r="W149" s="263" t="str">
        <f>IF('Result Sheet'!DN152="","",'Result Sheet'!DN152)</f>
        <v/>
      </c>
      <c r="BQ149" s="264" t="str">
        <f>'Result Sheet'!G152</f>
        <v/>
      </c>
      <c r="BR149" s="265" t="str">
        <f t="shared" si="24"/>
        <v/>
      </c>
      <c r="BS149" s="265" t="str">
        <f t="shared" si="25"/>
        <v/>
      </c>
      <c r="BT149" s="265" t="str">
        <f t="shared" si="26"/>
        <v/>
      </c>
      <c r="BU149" s="265" t="str">
        <f t="shared" si="27"/>
        <v/>
      </c>
      <c r="BV149" s="265" t="str">
        <f t="shared" si="28"/>
        <v/>
      </c>
      <c r="BW149" s="265" t="str">
        <f t="shared" si="29"/>
        <v/>
      </c>
      <c r="BX149" s="265" t="str">
        <f t="shared" si="30"/>
        <v/>
      </c>
      <c r="BY149" s="265" t="str">
        <f t="shared" si="31"/>
        <v/>
      </c>
      <c r="BZ149" s="265" t="str">
        <f t="shared" si="32"/>
        <v/>
      </c>
      <c r="CA149" s="265" t="str">
        <f t="shared" si="33"/>
        <v/>
      </c>
      <c r="CB149" s="265" t="str">
        <f t="shared" si="34"/>
        <v/>
      </c>
      <c r="CC149" s="265" t="str">
        <f t="shared" si="35"/>
        <v/>
      </c>
      <c r="CD149" s="266"/>
    </row>
    <row r="150" spans="1:82" ht="15.9" customHeight="1">
      <c r="A150" s="253">
        <f>IF('[1]Statement of Marks'!A153="","",'[1]Statement of Marks'!A153)</f>
        <v>146</v>
      </c>
      <c r="B150" s="254" t="str">
        <f>IF('Result Sheet'!B153="","",'Result Sheet'!B153)</f>
        <v/>
      </c>
      <c r="C150" s="255" t="str">
        <f>IF('Result Sheet'!F153="","",'Result Sheet'!F153)</f>
        <v/>
      </c>
      <c r="D150" s="256" t="str">
        <f>IF('Result Sheet'!E153="","",'Result Sheet'!E153)</f>
        <v/>
      </c>
      <c r="E150" s="257" t="str">
        <f>IF('Result Sheet'!G153="","",'Result Sheet'!G153)</f>
        <v/>
      </c>
      <c r="F150" s="257" t="str">
        <f>IF('Result Sheet'!H153="","",'Result Sheet'!H153)</f>
        <v/>
      </c>
      <c r="G150" s="257" t="str">
        <f>IF('Result Sheet'!I153="","",'Result Sheet'!I153)</f>
        <v/>
      </c>
      <c r="H150" s="258" t="str">
        <f>IF('Result Sheet'!K153="","",'Result Sheet'!K153)</f>
        <v/>
      </c>
      <c r="I150" s="258" t="str">
        <f>IF('Result Sheet'!J153="","",'Result Sheet'!J153)</f>
        <v/>
      </c>
      <c r="J150" s="388" t="str">
        <f>IF('Result Sheet'!DL153="","",'Result Sheet'!DL153)</f>
        <v/>
      </c>
      <c r="K150" s="259" t="str">
        <f>IF('Result Sheet'!DH153="","",'Result Sheet'!DH153)</f>
        <v/>
      </c>
      <c r="L150" s="260" t="str">
        <f>IF('Result Sheet'!DI153="","",'Result Sheet'!DI153)</f>
        <v/>
      </c>
      <c r="M150" s="259" t="str">
        <f>IF('Result Sheet'!DJ153="","",'Result Sheet'!DJ153)</f>
        <v/>
      </c>
      <c r="N150" s="330" t="str">
        <f>IF('Result Sheet'!DO153="","",'Result Sheet'!DO153)</f>
        <v/>
      </c>
      <c r="O150" s="261" t="str">
        <f>IF('Result Sheet'!AC153="","",'Result Sheet'!AC153)</f>
        <v/>
      </c>
      <c r="P150" s="262" t="str">
        <f>IF('Result Sheet'!AD153="","",'Result Sheet'!AD153)</f>
        <v/>
      </c>
      <c r="Q150" s="261" t="str">
        <f>IF('Result Sheet'!AV153="","",'Result Sheet'!AV153)</f>
        <v/>
      </c>
      <c r="R150" s="262" t="str">
        <f>IF('Result Sheet'!AW153="","",'Result Sheet'!AW153)</f>
        <v/>
      </c>
      <c r="S150" s="261" t="str">
        <f>IF('Result Sheet'!BO153="","",'Result Sheet'!BO153)</f>
        <v/>
      </c>
      <c r="T150" s="262" t="str">
        <f>IF('Result Sheet'!BP153="","",'Result Sheet'!BP153)</f>
        <v/>
      </c>
      <c r="U150" s="261" t="str">
        <f>IF('Result Sheet'!CH153="","",'Result Sheet'!CH153)</f>
        <v/>
      </c>
      <c r="V150" s="262" t="str">
        <f>IF('Result Sheet'!CI153="","",'Result Sheet'!CI153)</f>
        <v/>
      </c>
      <c r="W150" s="263" t="str">
        <f>IF('Result Sheet'!DN153="","",'Result Sheet'!DN153)</f>
        <v/>
      </c>
      <c r="BQ150" s="264" t="str">
        <f>'Result Sheet'!G153</f>
        <v/>
      </c>
      <c r="BR150" s="265" t="str">
        <f t="shared" si="24"/>
        <v/>
      </c>
      <c r="BS150" s="265" t="str">
        <f t="shared" si="25"/>
        <v/>
      </c>
      <c r="BT150" s="265" t="str">
        <f t="shared" si="26"/>
        <v/>
      </c>
      <c r="BU150" s="265" t="str">
        <f t="shared" si="27"/>
        <v/>
      </c>
      <c r="BV150" s="265" t="str">
        <f t="shared" si="28"/>
        <v/>
      </c>
      <c r="BW150" s="265" t="str">
        <f t="shared" si="29"/>
        <v/>
      </c>
      <c r="BX150" s="265" t="str">
        <f t="shared" si="30"/>
        <v/>
      </c>
      <c r="BY150" s="265" t="str">
        <f t="shared" si="31"/>
        <v/>
      </c>
      <c r="BZ150" s="265" t="str">
        <f t="shared" si="32"/>
        <v/>
      </c>
      <c r="CA150" s="265" t="str">
        <f t="shared" si="33"/>
        <v/>
      </c>
      <c r="CB150" s="265" t="str">
        <f t="shared" si="34"/>
        <v/>
      </c>
      <c r="CC150" s="265" t="str">
        <f t="shared" si="35"/>
        <v/>
      </c>
      <c r="CD150" s="266"/>
    </row>
    <row r="151" spans="1:82" ht="15.9" customHeight="1">
      <c r="A151" s="253">
        <f>IF('[1]Statement of Marks'!A154="","",'[1]Statement of Marks'!A154)</f>
        <v>147</v>
      </c>
      <c r="B151" s="254" t="str">
        <f>IF('Result Sheet'!B154="","",'Result Sheet'!B154)</f>
        <v/>
      </c>
      <c r="C151" s="255" t="str">
        <f>IF('Result Sheet'!F154="","",'Result Sheet'!F154)</f>
        <v/>
      </c>
      <c r="D151" s="256" t="str">
        <f>IF('Result Sheet'!E154="","",'Result Sheet'!E154)</f>
        <v/>
      </c>
      <c r="E151" s="257" t="str">
        <f>IF('Result Sheet'!G154="","",'Result Sheet'!G154)</f>
        <v/>
      </c>
      <c r="F151" s="257" t="str">
        <f>IF('Result Sheet'!H154="","",'Result Sheet'!H154)</f>
        <v/>
      </c>
      <c r="G151" s="257" t="str">
        <f>IF('Result Sheet'!I154="","",'Result Sheet'!I154)</f>
        <v/>
      </c>
      <c r="H151" s="258" t="str">
        <f>IF('Result Sheet'!K154="","",'Result Sheet'!K154)</f>
        <v/>
      </c>
      <c r="I151" s="258" t="str">
        <f>IF('Result Sheet'!J154="","",'Result Sheet'!J154)</f>
        <v/>
      </c>
      <c r="J151" s="388" t="str">
        <f>IF('Result Sheet'!DL154="","",'Result Sheet'!DL154)</f>
        <v/>
      </c>
      <c r="K151" s="259" t="str">
        <f>IF('Result Sheet'!DH154="","",'Result Sheet'!DH154)</f>
        <v/>
      </c>
      <c r="L151" s="260" t="str">
        <f>IF('Result Sheet'!DI154="","",'Result Sheet'!DI154)</f>
        <v/>
      </c>
      <c r="M151" s="259" t="str">
        <f>IF('Result Sheet'!DJ154="","",'Result Sheet'!DJ154)</f>
        <v/>
      </c>
      <c r="N151" s="330" t="str">
        <f>IF('Result Sheet'!DO154="","",'Result Sheet'!DO154)</f>
        <v/>
      </c>
      <c r="O151" s="261" t="str">
        <f>IF('Result Sheet'!AC154="","",'Result Sheet'!AC154)</f>
        <v/>
      </c>
      <c r="P151" s="262" t="str">
        <f>IF('Result Sheet'!AD154="","",'Result Sheet'!AD154)</f>
        <v/>
      </c>
      <c r="Q151" s="261" t="str">
        <f>IF('Result Sheet'!AV154="","",'Result Sheet'!AV154)</f>
        <v/>
      </c>
      <c r="R151" s="262" t="str">
        <f>IF('Result Sheet'!AW154="","",'Result Sheet'!AW154)</f>
        <v/>
      </c>
      <c r="S151" s="261" t="str">
        <f>IF('Result Sheet'!BO154="","",'Result Sheet'!BO154)</f>
        <v/>
      </c>
      <c r="T151" s="262" t="str">
        <f>IF('Result Sheet'!BP154="","",'Result Sheet'!BP154)</f>
        <v/>
      </c>
      <c r="U151" s="261" t="str">
        <f>IF('Result Sheet'!CH154="","",'Result Sheet'!CH154)</f>
        <v/>
      </c>
      <c r="V151" s="262" t="str">
        <f>IF('Result Sheet'!CI154="","",'Result Sheet'!CI154)</f>
        <v/>
      </c>
      <c r="W151" s="263" t="str">
        <f>IF('Result Sheet'!DN154="","",'Result Sheet'!DN154)</f>
        <v/>
      </c>
      <c r="BQ151" s="264" t="str">
        <f>'Result Sheet'!G154</f>
        <v/>
      </c>
      <c r="BR151" s="265" t="str">
        <f t="shared" si="24"/>
        <v/>
      </c>
      <c r="BS151" s="265" t="str">
        <f t="shared" si="25"/>
        <v/>
      </c>
      <c r="BT151" s="265" t="str">
        <f t="shared" si="26"/>
        <v/>
      </c>
      <c r="BU151" s="265" t="str">
        <f t="shared" si="27"/>
        <v/>
      </c>
      <c r="BV151" s="265" t="str">
        <f t="shared" si="28"/>
        <v/>
      </c>
      <c r="BW151" s="265" t="str">
        <f t="shared" si="29"/>
        <v/>
      </c>
      <c r="BX151" s="265" t="str">
        <f t="shared" si="30"/>
        <v/>
      </c>
      <c r="BY151" s="265" t="str">
        <f t="shared" si="31"/>
        <v/>
      </c>
      <c r="BZ151" s="265" t="str">
        <f t="shared" si="32"/>
        <v/>
      </c>
      <c r="CA151" s="265" t="str">
        <f t="shared" si="33"/>
        <v/>
      </c>
      <c r="CB151" s="265" t="str">
        <f t="shared" si="34"/>
        <v/>
      </c>
      <c r="CC151" s="265" t="str">
        <f t="shared" si="35"/>
        <v/>
      </c>
      <c r="CD151" s="266"/>
    </row>
    <row r="152" spans="1:82" ht="15.9" customHeight="1">
      <c r="A152" s="253">
        <f>IF('[1]Statement of Marks'!A155="","",'[1]Statement of Marks'!A155)</f>
        <v>148</v>
      </c>
      <c r="B152" s="254" t="str">
        <f>IF('Result Sheet'!B155="","",'Result Sheet'!B155)</f>
        <v/>
      </c>
      <c r="C152" s="255" t="str">
        <f>IF('Result Sheet'!F155="","",'Result Sheet'!F155)</f>
        <v/>
      </c>
      <c r="D152" s="256" t="str">
        <f>IF('Result Sheet'!E155="","",'Result Sheet'!E155)</f>
        <v/>
      </c>
      <c r="E152" s="257" t="str">
        <f>IF('Result Sheet'!G155="","",'Result Sheet'!G155)</f>
        <v/>
      </c>
      <c r="F152" s="257" t="str">
        <f>IF('Result Sheet'!H155="","",'Result Sheet'!H155)</f>
        <v/>
      </c>
      <c r="G152" s="257" t="str">
        <f>IF('Result Sheet'!I155="","",'Result Sheet'!I155)</f>
        <v/>
      </c>
      <c r="H152" s="258" t="str">
        <f>IF('Result Sheet'!K155="","",'Result Sheet'!K155)</f>
        <v/>
      </c>
      <c r="I152" s="258" t="str">
        <f>IF('Result Sheet'!J155="","",'Result Sheet'!J155)</f>
        <v/>
      </c>
      <c r="J152" s="388" t="str">
        <f>IF('Result Sheet'!DL155="","",'Result Sheet'!DL155)</f>
        <v/>
      </c>
      <c r="K152" s="259" t="str">
        <f>IF('Result Sheet'!DH155="","",'Result Sheet'!DH155)</f>
        <v/>
      </c>
      <c r="L152" s="260" t="str">
        <f>IF('Result Sheet'!DI155="","",'Result Sheet'!DI155)</f>
        <v/>
      </c>
      <c r="M152" s="259" t="str">
        <f>IF('Result Sheet'!DJ155="","",'Result Sheet'!DJ155)</f>
        <v/>
      </c>
      <c r="N152" s="330" t="str">
        <f>IF('Result Sheet'!DO155="","",'Result Sheet'!DO155)</f>
        <v/>
      </c>
      <c r="O152" s="261" t="str">
        <f>IF('Result Sheet'!AC155="","",'Result Sheet'!AC155)</f>
        <v/>
      </c>
      <c r="P152" s="262" t="str">
        <f>IF('Result Sheet'!AD155="","",'Result Sheet'!AD155)</f>
        <v/>
      </c>
      <c r="Q152" s="261" t="str">
        <f>IF('Result Sheet'!AV155="","",'Result Sheet'!AV155)</f>
        <v/>
      </c>
      <c r="R152" s="262" t="str">
        <f>IF('Result Sheet'!AW155="","",'Result Sheet'!AW155)</f>
        <v/>
      </c>
      <c r="S152" s="261" t="str">
        <f>IF('Result Sheet'!BO155="","",'Result Sheet'!BO155)</f>
        <v/>
      </c>
      <c r="T152" s="262" t="str">
        <f>IF('Result Sheet'!BP155="","",'Result Sheet'!BP155)</f>
        <v/>
      </c>
      <c r="U152" s="261" t="str">
        <f>IF('Result Sheet'!CH155="","",'Result Sheet'!CH155)</f>
        <v/>
      </c>
      <c r="V152" s="262" t="str">
        <f>IF('Result Sheet'!CI155="","",'Result Sheet'!CI155)</f>
        <v/>
      </c>
      <c r="W152" s="263" t="str">
        <f>IF('Result Sheet'!DN155="","",'Result Sheet'!DN155)</f>
        <v/>
      </c>
      <c r="BQ152" s="264" t="str">
        <f>'Result Sheet'!G155</f>
        <v/>
      </c>
      <c r="BR152" s="265" t="str">
        <f t="shared" si="24"/>
        <v/>
      </c>
      <c r="BS152" s="265" t="str">
        <f t="shared" si="25"/>
        <v/>
      </c>
      <c r="BT152" s="265" t="str">
        <f t="shared" si="26"/>
        <v/>
      </c>
      <c r="BU152" s="265" t="str">
        <f t="shared" si="27"/>
        <v/>
      </c>
      <c r="BV152" s="265" t="str">
        <f t="shared" si="28"/>
        <v/>
      </c>
      <c r="BW152" s="265" t="str">
        <f t="shared" si="29"/>
        <v/>
      </c>
      <c r="BX152" s="265" t="str">
        <f t="shared" si="30"/>
        <v/>
      </c>
      <c r="BY152" s="265" t="str">
        <f t="shared" si="31"/>
        <v/>
      </c>
      <c r="BZ152" s="265" t="str">
        <f t="shared" si="32"/>
        <v/>
      </c>
      <c r="CA152" s="265" t="str">
        <f t="shared" si="33"/>
        <v/>
      </c>
      <c r="CB152" s="265" t="str">
        <f t="shared" si="34"/>
        <v/>
      </c>
      <c r="CC152" s="265" t="str">
        <f t="shared" si="35"/>
        <v/>
      </c>
      <c r="CD152" s="266"/>
    </row>
    <row r="153" spans="1:82" ht="15.9" customHeight="1">
      <c r="A153" s="253">
        <f>IF('[1]Statement of Marks'!A156="","",'[1]Statement of Marks'!A156)</f>
        <v>149</v>
      </c>
      <c r="B153" s="254" t="str">
        <f>IF('Result Sheet'!B156="","",'Result Sheet'!B156)</f>
        <v/>
      </c>
      <c r="C153" s="255" t="str">
        <f>IF('Result Sheet'!F156="","",'Result Sheet'!F156)</f>
        <v/>
      </c>
      <c r="D153" s="256" t="str">
        <f>IF('Result Sheet'!E156="","",'Result Sheet'!E156)</f>
        <v/>
      </c>
      <c r="E153" s="257" t="str">
        <f>IF('Result Sheet'!G156="","",'Result Sheet'!G156)</f>
        <v/>
      </c>
      <c r="F153" s="257" t="str">
        <f>IF('Result Sheet'!H156="","",'Result Sheet'!H156)</f>
        <v/>
      </c>
      <c r="G153" s="257" t="str">
        <f>IF('Result Sheet'!I156="","",'Result Sheet'!I156)</f>
        <v/>
      </c>
      <c r="H153" s="258" t="str">
        <f>IF('Result Sheet'!K156="","",'Result Sheet'!K156)</f>
        <v/>
      </c>
      <c r="I153" s="258" t="str">
        <f>IF('Result Sheet'!J156="","",'Result Sheet'!J156)</f>
        <v/>
      </c>
      <c r="J153" s="388" t="str">
        <f>IF('Result Sheet'!DL156="","",'Result Sheet'!DL156)</f>
        <v/>
      </c>
      <c r="K153" s="259" t="str">
        <f>IF('Result Sheet'!DH156="","",'Result Sheet'!DH156)</f>
        <v/>
      </c>
      <c r="L153" s="260" t="str">
        <f>IF('Result Sheet'!DI156="","",'Result Sheet'!DI156)</f>
        <v/>
      </c>
      <c r="M153" s="259" t="str">
        <f>IF('Result Sheet'!DJ156="","",'Result Sheet'!DJ156)</f>
        <v/>
      </c>
      <c r="N153" s="330" t="str">
        <f>IF('Result Sheet'!DO156="","",'Result Sheet'!DO156)</f>
        <v/>
      </c>
      <c r="O153" s="261" t="str">
        <f>IF('Result Sheet'!AC156="","",'Result Sheet'!AC156)</f>
        <v/>
      </c>
      <c r="P153" s="262" t="str">
        <f>IF('Result Sheet'!AD156="","",'Result Sheet'!AD156)</f>
        <v/>
      </c>
      <c r="Q153" s="261" t="str">
        <f>IF('Result Sheet'!AV156="","",'Result Sheet'!AV156)</f>
        <v/>
      </c>
      <c r="R153" s="262" t="str">
        <f>IF('Result Sheet'!AW156="","",'Result Sheet'!AW156)</f>
        <v/>
      </c>
      <c r="S153" s="261" t="str">
        <f>IF('Result Sheet'!BO156="","",'Result Sheet'!BO156)</f>
        <v/>
      </c>
      <c r="T153" s="262" t="str">
        <f>IF('Result Sheet'!BP156="","",'Result Sheet'!BP156)</f>
        <v/>
      </c>
      <c r="U153" s="261" t="str">
        <f>IF('Result Sheet'!CH156="","",'Result Sheet'!CH156)</f>
        <v/>
      </c>
      <c r="V153" s="262" t="str">
        <f>IF('Result Sheet'!CI156="","",'Result Sheet'!CI156)</f>
        <v/>
      </c>
      <c r="W153" s="263" t="str">
        <f>IF('Result Sheet'!DN156="","",'Result Sheet'!DN156)</f>
        <v/>
      </c>
      <c r="BQ153" s="264" t="str">
        <f>'Result Sheet'!G156</f>
        <v/>
      </c>
      <c r="BR153" s="265" t="str">
        <f t="shared" si="24"/>
        <v/>
      </c>
      <c r="BS153" s="265" t="str">
        <f t="shared" si="25"/>
        <v/>
      </c>
      <c r="BT153" s="265" t="str">
        <f t="shared" si="26"/>
        <v/>
      </c>
      <c r="BU153" s="265" t="str">
        <f t="shared" si="27"/>
        <v/>
      </c>
      <c r="BV153" s="265" t="str">
        <f t="shared" si="28"/>
        <v/>
      </c>
      <c r="BW153" s="265" t="str">
        <f t="shared" si="29"/>
        <v/>
      </c>
      <c r="BX153" s="265" t="str">
        <f t="shared" si="30"/>
        <v/>
      </c>
      <c r="BY153" s="265" t="str">
        <f t="shared" si="31"/>
        <v/>
      </c>
      <c r="BZ153" s="265" t="str">
        <f t="shared" si="32"/>
        <v/>
      </c>
      <c r="CA153" s="265" t="str">
        <f t="shared" si="33"/>
        <v/>
      </c>
      <c r="CB153" s="265" t="str">
        <f t="shared" si="34"/>
        <v/>
      </c>
      <c r="CC153" s="265" t="str">
        <f t="shared" si="35"/>
        <v/>
      </c>
      <c r="CD153" s="266"/>
    </row>
    <row r="154" spans="1:82" ht="15.9" customHeight="1">
      <c r="A154" s="253">
        <f>IF('[1]Statement of Marks'!A157="","",'[1]Statement of Marks'!A157)</f>
        <v>150</v>
      </c>
      <c r="B154" s="254" t="str">
        <f>IF('Result Sheet'!B157="","",'Result Sheet'!B157)</f>
        <v/>
      </c>
      <c r="C154" s="255" t="str">
        <f>IF('Result Sheet'!F157="","",'Result Sheet'!F157)</f>
        <v/>
      </c>
      <c r="D154" s="256" t="str">
        <f>IF('Result Sheet'!E157="","",'Result Sheet'!E157)</f>
        <v/>
      </c>
      <c r="E154" s="257" t="str">
        <f>IF('Result Sheet'!G157="","",'Result Sheet'!G157)</f>
        <v/>
      </c>
      <c r="F154" s="257" t="str">
        <f>IF('Result Sheet'!H157="","",'Result Sheet'!H157)</f>
        <v/>
      </c>
      <c r="G154" s="257" t="str">
        <f>IF('Result Sheet'!I157="","",'Result Sheet'!I157)</f>
        <v/>
      </c>
      <c r="H154" s="258" t="str">
        <f>IF('Result Sheet'!K157="","",'Result Sheet'!K157)</f>
        <v/>
      </c>
      <c r="I154" s="258" t="str">
        <f>IF('Result Sheet'!J157="","",'Result Sheet'!J157)</f>
        <v/>
      </c>
      <c r="J154" s="388" t="str">
        <f>IF('Result Sheet'!DL157="","",'Result Sheet'!DL157)</f>
        <v/>
      </c>
      <c r="K154" s="259" t="str">
        <f>IF('Result Sheet'!DH157="","",'Result Sheet'!DH157)</f>
        <v/>
      </c>
      <c r="L154" s="260" t="str">
        <f>IF('Result Sheet'!DI157="","",'Result Sheet'!DI157)</f>
        <v/>
      </c>
      <c r="M154" s="259" t="str">
        <f>IF('Result Sheet'!DJ157="","",'Result Sheet'!DJ157)</f>
        <v/>
      </c>
      <c r="N154" s="330" t="str">
        <f>IF('Result Sheet'!DO157="","",'Result Sheet'!DO157)</f>
        <v/>
      </c>
      <c r="O154" s="261" t="str">
        <f>IF('Result Sheet'!AC157="","",'Result Sheet'!AC157)</f>
        <v/>
      </c>
      <c r="P154" s="262" t="str">
        <f>IF('Result Sheet'!AD157="","",'Result Sheet'!AD157)</f>
        <v/>
      </c>
      <c r="Q154" s="261" t="str">
        <f>IF('Result Sheet'!AV157="","",'Result Sheet'!AV157)</f>
        <v/>
      </c>
      <c r="R154" s="262" t="str">
        <f>IF('Result Sheet'!AW157="","",'Result Sheet'!AW157)</f>
        <v/>
      </c>
      <c r="S154" s="261" t="str">
        <f>IF('Result Sheet'!BO157="","",'Result Sheet'!BO157)</f>
        <v/>
      </c>
      <c r="T154" s="262" t="str">
        <f>IF('Result Sheet'!BP157="","",'Result Sheet'!BP157)</f>
        <v/>
      </c>
      <c r="U154" s="261" t="str">
        <f>IF('Result Sheet'!CH157="","",'Result Sheet'!CH157)</f>
        <v/>
      </c>
      <c r="V154" s="262" t="str">
        <f>IF('Result Sheet'!CI157="","",'Result Sheet'!CI157)</f>
        <v/>
      </c>
      <c r="W154" s="263" t="str">
        <f>IF('Result Sheet'!DN157="","",'Result Sheet'!DN157)</f>
        <v/>
      </c>
      <c r="BQ154" s="264" t="str">
        <f>'Result Sheet'!G157</f>
        <v/>
      </c>
      <c r="BR154" s="265" t="str">
        <f t="shared" si="24"/>
        <v/>
      </c>
      <c r="BS154" s="265" t="str">
        <f t="shared" si="25"/>
        <v/>
      </c>
      <c r="BT154" s="265" t="str">
        <f t="shared" si="26"/>
        <v/>
      </c>
      <c r="BU154" s="265" t="str">
        <f t="shared" si="27"/>
        <v/>
      </c>
      <c r="BV154" s="265" t="str">
        <f t="shared" si="28"/>
        <v/>
      </c>
      <c r="BW154" s="265" t="str">
        <f t="shared" si="29"/>
        <v/>
      </c>
      <c r="BX154" s="265" t="str">
        <f t="shared" si="30"/>
        <v/>
      </c>
      <c r="BY154" s="265" t="str">
        <f t="shared" si="31"/>
        <v/>
      </c>
      <c r="BZ154" s="265" t="str">
        <f t="shared" si="32"/>
        <v/>
      </c>
      <c r="CA154" s="265" t="str">
        <f t="shared" si="33"/>
        <v/>
      </c>
      <c r="CB154" s="265" t="str">
        <f t="shared" si="34"/>
        <v/>
      </c>
      <c r="CC154" s="265" t="str">
        <f t="shared" si="35"/>
        <v/>
      </c>
      <c r="CD154" s="266"/>
    </row>
    <row r="155" spans="1:82" ht="15.9" customHeight="1">
      <c r="A155" s="253">
        <f>IF('[1]Statement of Marks'!A158="","",'[1]Statement of Marks'!A158)</f>
        <v>151</v>
      </c>
      <c r="B155" s="254" t="str">
        <f>IF('Result Sheet'!B158="","",'Result Sheet'!B158)</f>
        <v/>
      </c>
      <c r="C155" s="255" t="str">
        <f>IF('Result Sheet'!F158="","",'Result Sheet'!F158)</f>
        <v/>
      </c>
      <c r="D155" s="256" t="str">
        <f>IF('Result Sheet'!E158="","",'Result Sheet'!E158)</f>
        <v/>
      </c>
      <c r="E155" s="257" t="str">
        <f>IF('Result Sheet'!G158="","",'Result Sheet'!G158)</f>
        <v/>
      </c>
      <c r="F155" s="257" t="str">
        <f>IF('Result Sheet'!H158="","",'Result Sheet'!H158)</f>
        <v/>
      </c>
      <c r="G155" s="257" t="str">
        <f>IF('Result Sheet'!I158="","",'Result Sheet'!I158)</f>
        <v/>
      </c>
      <c r="H155" s="258" t="str">
        <f>IF('Result Sheet'!K158="","",'Result Sheet'!K158)</f>
        <v/>
      </c>
      <c r="I155" s="258" t="str">
        <f>IF('Result Sheet'!J158="","",'Result Sheet'!J158)</f>
        <v/>
      </c>
      <c r="J155" s="388" t="str">
        <f>IF('Result Sheet'!DL158="","",'Result Sheet'!DL158)</f>
        <v/>
      </c>
      <c r="K155" s="259" t="str">
        <f>IF('Result Sheet'!DH158="","",'Result Sheet'!DH158)</f>
        <v/>
      </c>
      <c r="L155" s="260" t="str">
        <f>IF('Result Sheet'!DI158="","",'Result Sheet'!DI158)</f>
        <v/>
      </c>
      <c r="M155" s="259" t="str">
        <f>IF('Result Sheet'!DJ158="","",'Result Sheet'!DJ158)</f>
        <v/>
      </c>
      <c r="N155" s="330" t="str">
        <f>IF('Result Sheet'!DO158="","",'Result Sheet'!DO158)</f>
        <v/>
      </c>
      <c r="O155" s="261" t="str">
        <f>IF('Result Sheet'!AC158="","",'Result Sheet'!AC158)</f>
        <v/>
      </c>
      <c r="P155" s="262" t="str">
        <f>IF('Result Sheet'!AD158="","",'Result Sheet'!AD158)</f>
        <v/>
      </c>
      <c r="Q155" s="261" t="str">
        <f>IF('Result Sheet'!AV158="","",'Result Sheet'!AV158)</f>
        <v/>
      </c>
      <c r="R155" s="262" t="str">
        <f>IF('Result Sheet'!AW158="","",'Result Sheet'!AW158)</f>
        <v/>
      </c>
      <c r="S155" s="261" t="str">
        <f>IF('Result Sheet'!BO158="","",'Result Sheet'!BO158)</f>
        <v/>
      </c>
      <c r="T155" s="262" t="str">
        <f>IF('Result Sheet'!BP158="","",'Result Sheet'!BP158)</f>
        <v/>
      </c>
      <c r="U155" s="261" t="str">
        <f>IF('Result Sheet'!CH158="","",'Result Sheet'!CH158)</f>
        <v/>
      </c>
      <c r="V155" s="262" t="str">
        <f>IF('Result Sheet'!CI158="","",'Result Sheet'!CI158)</f>
        <v/>
      </c>
      <c r="W155" s="263" t="str">
        <f>IF('Result Sheet'!DN158="","",'Result Sheet'!DN158)</f>
        <v/>
      </c>
      <c r="BQ155" s="264" t="str">
        <f>'Result Sheet'!G158</f>
        <v/>
      </c>
      <c r="BR155" s="265" t="str">
        <f t="shared" si="24"/>
        <v/>
      </c>
      <c r="BS155" s="265" t="str">
        <f t="shared" si="25"/>
        <v/>
      </c>
      <c r="BT155" s="265" t="str">
        <f t="shared" si="26"/>
        <v/>
      </c>
      <c r="BU155" s="265" t="str">
        <f t="shared" si="27"/>
        <v/>
      </c>
      <c r="BV155" s="265" t="str">
        <f t="shared" si="28"/>
        <v/>
      </c>
      <c r="BW155" s="265" t="str">
        <f t="shared" si="29"/>
        <v/>
      </c>
      <c r="BX155" s="265" t="str">
        <f t="shared" si="30"/>
        <v/>
      </c>
      <c r="BY155" s="265" t="str">
        <f t="shared" si="31"/>
        <v/>
      </c>
      <c r="BZ155" s="265" t="str">
        <f t="shared" si="32"/>
        <v/>
      </c>
      <c r="CA155" s="265" t="str">
        <f t="shared" si="33"/>
        <v/>
      </c>
      <c r="CB155" s="265" t="str">
        <f t="shared" si="34"/>
        <v/>
      </c>
      <c r="CC155" s="265" t="str">
        <f t="shared" si="35"/>
        <v/>
      </c>
      <c r="CD155" s="266"/>
    </row>
    <row r="156" spans="1:82" ht="15.9" customHeight="1">
      <c r="A156" s="253">
        <f>IF('[1]Statement of Marks'!A159="","",'[1]Statement of Marks'!A159)</f>
        <v>152</v>
      </c>
      <c r="B156" s="254" t="str">
        <f>IF('Result Sheet'!B159="","",'Result Sheet'!B159)</f>
        <v/>
      </c>
      <c r="C156" s="255" t="str">
        <f>IF('Result Sheet'!F159="","",'Result Sheet'!F159)</f>
        <v/>
      </c>
      <c r="D156" s="256" t="str">
        <f>IF('Result Sheet'!E159="","",'Result Sheet'!E159)</f>
        <v/>
      </c>
      <c r="E156" s="257" t="str">
        <f>IF('Result Sheet'!G159="","",'Result Sheet'!G159)</f>
        <v/>
      </c>
      <c r="F156" s="257" t="str">
        <f>IF('Result Sheet'!H159="","",'Result Sheet'!H159)</f>
        <v/>
      </c>
      <c r="G156" s="257" t="str">
        <f>IF('Result Sheet'!I159="","",'Result Sheet'!I159)</f>
        <v/>
      </c>
      <c r="H156" s="258" t="str">
        <f>IF('Result Sheet'!K159="","",'Result Sheet'!K159)</f>
        <v/>
      </c>
      <c r="I156" s="258" t="str">
        <f>IF('Result Sheet'!J159="","",'Result Sheet'!J159)</f>
        <v/>
      </c>
      <c r="J156" s="388" t="str">
        <f>IF('Result Sheet'!DL159="","",'Result Sheet'!DL159)</f>
        <v/>
      </c>
      <c r="K156" s="259" t="str">
        <f>IF('Result Sheet'!DH159="","",'Result Sheet'!DH159)</f>
        <v/>
      </c>
      <c r="L156" s="260" t="str">
        <f>IF('Result Sheet'!DI159="","",'Result Sheet'!DI159)</f>
        <v/>
      </c>
      <c r="M156" s="259" t="str">
        <f>IF('Result Sheet'!DJ159="","",'Result Sheet'!DJ159)</f>
        <v/>
      </c>
      <c r="N156" s="330" t="str">
        <f>IF('Result Sheet'!DO159="","",'Result Sheet'!DO159)</f>
        <v/>
      </c>
      <c r="O156" s="261" t="str">
        <f>IF('Result Sheet'!AC159="","",'Result Sheet'!AC159)</f>
        <v/>
      </c>
      <c r="P156" s="262" t="str">
        <f>IF('Result Sheet'!AD159="","",'Result Sheet'!AD159)</f>
        <v/>
      </c>
      <c r="Q156" s="261" t="str">
        <f>IF('Result Sheet'!AV159="","",'Result Sheet'!AV159)</f>
        <v/>
      </c>
      <c r="R156" s="262" t="str">
        <f>IF('Result Sheet'!AW159="","",'Result Sheet'!AW159)</f>
        <v/>
      </c>
      <c r="S156" s="261" t="str">
        <f>IF('Result Sheet'!BO159="","",'Result Sheet'!BO159)</f>
        <v/>
      </c>
      <c r="T156" s="262" t="str">
        <f>IF('Result Sheet'!BP159="","",'Result Sheet'!BP159)</f>
        <v/>
      </c>
      <c r="U156" s="261" t="str">
        <f>IF('Result Sheet'!CH159="","",'Result Sheet'!CH159)</f>
        <v/>
      </c>
      <c r="V156" s="262" t="str">
        <f>IF('Result Sheet'!CI159="","",'Result Sheet'!CI159)</f>
        <v/>
      </c>
      <c r="W156" s="263" t="str">
        <f>IF('Result Sheet'!DN159="","",'Result Sheet'!DN159)</f>
        <v/>
      </c>
      <c r="BQ156" s="264" t="str">
        <f>'Result Sheet'!G159</f>
        <v/>
      </c>
      <c r="BR156" s="265" t="str">
        <f t="shared" si="24"/>
        <v/>
      </c>
      <c r="BS156" s="265" t="str">
        <f t="shared" si="25"/>
        <v/>
      </c>
      <c r="BT156" s="265" t="str">
        <f t="shared" si="26"/>
        <v/>
      </c>
      <c r="BU156" s="265" t="str">
        <f t="shared" si="27"/>
        <v/>
      </c>
      <c r="BV156" s="265" t="str">
        <f t="shared" si="28"/>
        <v/>
      </c>
      <c r="BW156" s="265" t="str">
        <f t="shared" si="29"/>
        <v/>
      </c>
      <c r="BX156" s="265" t="str">
        <f t="shared" si="30"/>
        <v/>
      </c>
      <c r="BY156" s="265" t="str">
        <f t="shared" si="31"/>
        <v/>
      </c>
      <c r="BZ156" s="265" t="str">
        <f t="shared" si="32"/>
        <v/>
      </c>
      <c r="CA156" s="265" t="str">
        <f t="shared" si="33"/>
        <v/>
      </c>
      <c r="CB156" s="265" t="str">
        <f t="shared" si="34"/>
        <v/>
      </c>
      <c r="CC156" s="265" t="str">
        <f t="shared" si="35"/>
        <v/>
      </c>
      <c r="CD156" s="266"/>
    </row>
    <row r="157" spans="1:82" ht="15.9" customHeight="1">
      <c r="A157" s="253">
        <f>IF('[1]Statement of Marks'!A160="","",'[1]Statement of Marks'!A160)</f>
        <v>153</v>
      </c>
      <c r="B157" s="254" t="str">
        <f>IF('Result Sheet'!B160="","",'Result Sheet'!B160)</f>
        <v/>
      </c>
      <c r="C157" s="255" t="str">
        <f>IF('Result Sheet'!F160="","",'Result Sheet'!F160)</f>
        <v/>
      </c>
      <c r="D157" s="256" t="str">
        <f>IF('Result Sheet'!E160="","",'Result Sheet'!E160)</f>
        <v/>
      </c>
      <c r="E157" s="257" t="str">
        <f>IF('Result Sheet'!G160="","",'Result Sheet'!G160)</f>
        <v/>
      </c>
      <c r="F157" s="257" t="str">
        <f>IF('Result Sheet'!H160="","",'Result Sheet'!H160)</f>
        <v/>
      </c>
      <c r="G157" s="257" t="str">
        <f>IF('Result Sheet'!I160="","",'Result Sheet'!I160)</f>
        <v/>
      </c>
      <c r="H157" s="258" t="str">
        <f>IF('Result Sheet'!K160="","",'Result Sheet'!K160)</f>
        <v/>
      </c>
      <c r="I157" s="258" t="str">
        <f>IF('Result Sheet'!J160="","",'Result Sheet'!J160)</f>
        <v/>
      </c>
      <c r="J157" s="388" t="str">
        <f>IF('Result Sheet'!DL160="","",'Result Sheet'!DL160)</f>
        <v/>
      </c>
      <c r="K157" s="259" t="str">
        <f>IF('Result Sheet'!DH160="","",'Result Sheet'!DH160)</f>
        <v/>
      </c>
      <c r="L157" s="260" t="str">
        <f>IF('Result Sheet'!DI160="","",'Result Sheet'!DI160)</f>
        <v/>
      </c>
      <c r="M157" s="259" t="str">
        <f>IF('Result Sheet'!DJ160="","",'Result Sheet'!DJ160)</f>
        <v/>
      </c>
      <c r="N157" s="330" t="str">
        <f>IF('Result Sheet'!DO160="","",'Result Sheet'!DO160)</f>
        <v/>
      </c>
      <c r="O157" s="261" t="str">
        <f>IF('Result Sheet'!AC160="","",'Result Sheet'!AC160)</f>
        <v/>
      </c>
      <c r="P157" s="262" t="str">
        <f>IF('Result Sheet'!AD160="","",'Result Sheet'!AD160)</f>
        <v/>
      </c>
      <c r="Q157" s="261" t="str">
        <f>IF('Result Sheet'!AV160="","",'Result Sheet'!AV160)</f>
        <v/>
      </c>
      <c r="R157" s="262" t="str">
        <f>IF('Result Sheet'!AW160="","",'Result Sheet'!AW160)</f>
        <v/>
      </c>
      <c r="S157" s="261" t="str">
        <f>IF('Result Sheet'!BO160="","",'Result Sheet'!BO160)</f>
        <v/>
      </c>
      <c r="T157" s="262" t="str">
        <f>IF('Result Sheet'!BP160="","",'Result Sheet'!BP160)</f>
        <v/>
      </c>
      <c r="U157" s="261" t="str">
        <f>IF('Result Sheet'!CH160="","",'Result Sheet'!CH160)</f>
        <v/>
      </c>
      <c r="V157" s="262" t="str">
        <f>IF('Result Sheet'!CI160="","",'Result Sheet'!CI160)</f>
        <v/>
      </c>
      <c r="W157" s="263" t="str">
        <f>IF('Result Sheet'!DN160="","",'Result Sheet'!DN160)</f>
        <v/>
      </c>
      <c r="BQ157" s="264" t="str">
        <f>'Result Sheet'!G160</f>
        <v/>
      </c>
      <c r="BR157" s="265" t="str">
        <f t="shared" si="24"/>
        <v/>
      </c>
      <c r="BS157" s="265" t="str">
        <f t="shared" si="25"/>
        <v/>
      </c>
      <c r="BT157" s="265" t="str">
        <f t="shared" si="26"/>
        <v/>
      </c>
      <c r="BU157" s="265" t="str">
        <f t="shared" si="27"/>
        <v/>
      </c>
      <c r="BV157" s="265" t="str">
        <f t="shared" si="28"/>
        <v/>
      </c>
      <c r="BW157" s="265" t="str">
        <f t="shared" si="29"/>
        <v/>
      </c>
      <c r="BX157" s="265" t="str">
        <f t="shared" si="30"/>
        <v/>
      </c>
      <c r="BY157" s="265" t="str">
        <f t="shared" si="31"/>
        <v/>
      </c>
      <c r="BZ157" s="265" t="str">
        <f t="shared" si="32"/>
        <v/>
      </c>
      <c r="CA157" s="265" t="str">
        <f t="shared" si="33"/>
        <v/>
      </c>
      <c r="CB157" s="265" t="str">
        <f t="shared" si="34"/>
        <v/>
      </c>
      <c r="CC157" s="265" t="str">
        <f t="shared" si="35"/>
        <v/>
      </c>
      <c r="CD157" s="266"/>
    </row>
    <row r="158" spans="1:82" ht="15.9" customHeight="1">
      <c r="A158" s="253">
        <f>IF('[1]Statement of Marks'!A161="","",'[1]Statement of Marks'!A161)</f>
        <v>154</v>
      </c>
      <c r="B158" s="254" t="str">
        <f>IF('Result Sheet'!B161="","",'Result Sheet'!B161)</f>
        <v/>
      </c>
      <c r="C158" s="255" t="str">
        <f>IF('Result Sheet'!F161="","",'Result Sheet'!F161)</f>
        <v/>
      </c>
      <c r="D158" s="256" t="str">
        <f>IF('Result Sheet'!E161="","",'Result Sheet'!E161)</f>
        <v/>
      </c>
      <c r="E158" s="257" t="str">
        <f>IF('Result Sheet'!G161="","",'Result Sheet'!G161)</f>
        <v/>
      </c>
      <c r="F158" s="257" t="str">
        <f>IF('Result Sheet'!H161="","",'Result Sheet'!H161)</f>
        <v/>
      </c>
      <c r="G158" s="257" t="str">
        <f>IF('Result Sheet'!I161="","",'Result Sheet'!I161)</f>
        <v/>
      </c>
      <c r="H158" s="258" t="str">
        <f>IF('Result Sheet'!K161="","",'Result Sheet'!K161)</f>
        <v/>
      </c>
      <c r="I158" s="258" t="str">
        <f>IF('Result Sheet'!J161="","",'Result Sheet'!J161)</f>
        <v/>
      </c>
      <c r="J158" s="388" t="str">
        <f>IF('Result Sheet'!DL161="","",'Result Sheet'!DL161)</f>
        <v/>
      </c>
      <c r="K158" s="259" t="str">
        <f>IF('Result Sheet'!DH161="","",'Result Sheet'!DH161)</f>
        <v/>
      </c>
      <c r="L158" s="260" t="str">
        <f>IF('Result Sheet'!DI161="","",'Result Sheet'!DI161)</f>
        <v/>
      </c>
      <c r="M158" s="259" t="str">
        <f>IF('Result Sheet'!DJ161="","",'Result Sheet'!DJ161)</f>
        <v/>
      </c>
      <c r="N158" s="330" t="str">
        <f>IF('Result Sheet'!DO161="","",'Result Sheet'!DO161)</f>
        <v/>
      </c>
      <c r="O158" s="261" t="str">
        <f>IF('Result Sheet'!AC161="","",'Result Sheet'!AC161)</f>
        <v/>
      </c>
      <c r="P158" s="262" t="str">
        <f>IF('Result Sheet'!AD161="","",'Result Sheet'!AD161)</f>
        <v/>
      </c>
      <c r="Q158" s="261" t="str">
        <f>IF('Result Sheet'!AV161="","",'Result Sheet'!AV161)</f>
        <v/>
      </c>
      <c r="R158" s="262" t="str">
        <f>IF('Result Sheet'!AW161="","",'Result Sheet'!AW161)</f>
        <v/>
      </c>
      <c r="S158" s="261" t="str">
        <f>IF('Result Sheet'!BO161="","",'Result Sheet'!BO161)</f>
        <v/>
      </c>
      <c r="T158" s="262" t="str">
        <f>IF('Result Sheet'!BP161="","",'Result Sheet'!BP161)</f>
        <v/>
      </c>
      <c r="U158" s="261" t="str">
        <f>IF('Result Sheet'!CH161="","",'Result Sheet'!CH161)</f>
        <v/>
      </c>
      <c r="V158" s="262" t="str">
        <f>IF('Result Sheet'!CI161="","",'Result Sheet'!CI161)</f>
        <v/>
      </c>
      <c r="W158" s="263" t="str">
        <f>IF('Result Sheet'!DN161="","",'Result Sheet'!DN161)</f>
        <v/>
      </c>
      <c r="BQ158" s="264" t="str">
        <f>'Result Sheet'!G161</f>
        <v/>
      </c>
      <c r="BR158" s="265" t="str">
        <f t="shared" si="24"/>
        <v/>
      </c>
      <c r="BS158" s="265" t="str">
        <f t="shared" si="25"/>
        <v/>
      </c>
      <c r="BT158" s="265" t="str">
        <f t="shared" si="26"/>
        <v/>
      </c>
      <c r="BU158" s="265" t="str">
        <f t="shared" si="27"/>
        <v/>
      </c>
      <c r="BV158" s="265" t="str">
        <f t="shared" si="28"/>
        <v/>
      </c>
      <c r="BW158" s="265" t="str">
        <f t="shared" si="29"/>
        <v/>
      </c>
      <c r="BX158" s="265" t="str">
        <f t="shared" si="30"/>
        <v/>
      </c>
      <c r="BY158" s="265" t="str">
        <f t="shared" si="31"/>
        <v/>
      </c>
      <c r="BZ158" s="265" t="str">
        <f t="shared" si="32"/>
        <v/>
      </c>
      <c r="CA158" s="265" t="str">
        <f t="shared" si="33"/>
        <v/>
      </c>
      <c r="CB158" s="265" t="str">
        <f t="shared" si="34"/>
        <v/>
      </c>
      <c r="CC158" s="265" t="str">
        <f t="shared" si="35"/>
        <v/>
      </c>
      <c r="CD158" s="266"/>
    </row>
    <row r="159" spans="1:82" ht="15.9" customHeight="1">
      <c r="A159" s="253">
        <f>IF('[1]Statement of Marks'!A162="","",'[1]Statement of Marks'!A162)</f>
        <v>155</v>
      </c>
      <c r="B159" s="254" t="str">
        <f>IF('Result Sheet'!B162="","",'Result Sheet'!B162)</f>
        <v/>
      </c>
      <c r="C159" s="255" t="str">
        <f>IF('Result Sheet'!F162="","",'Result Sheet'!F162)</f>
        <v/>
      </c>
      <c r="D159" s="256" t="str">
        <f>IF('Result Sheet'!E162="","",'Result Sheet'!E162)</f>
        <v/>
      </c>
      <c r="E159" s="257" t="str">
        <f>IF('Result Sheet'!G162="","",'Result Sheet'!G162)</f>
        <v/>
      </c>
      <c r="F159" s="257" t="str">
        <f>IF('Result Sheet'!H162="","",'Result Sheet'!H162)</f>
        <v/>
      </c>
      <c r="G159" s="257" t="str">
        <f>IF('Result Sheet'!I162="","",'Result Sheet'!I162)</f>
        <v/>
      </c>
      <c r="H159" s="258" t="str">
        <f>IF('Result Sheet'!K162="","",'Result Sheet'!K162)</f>
        <v/>
      </c>
      <c r="I159" s="258" t="str">
        <f>IF('Result Sheet'!J162="","",'Result Sheet'!J162)</f>
        <v/>
      </c>
      <c r="J159" s="388" t="str">
        <f>IF('Result Sheet'!DL162="","",'Result Sheet'!DL162)</f>
        <v/>
      </c>
      <c r="K159" s="259" t="str">
        <f>IF('Result Sheet'!DH162="","",'Result Sheet'!DH162)</f>
        <v/>
      </c>
      <c r="L159" s="260" t="str">
        <f>IF('Result Sheet'!DI162="","",'Result Sheet'!DI162)</f>
        <v/>
      </c>
      <c r="M159" s="259" t="str">
        <f>IF('Result Sheet'!DJ162="","",'Result Sheet'!DJ162)</f>
        <v/>
      </c>
      <c r="N159" s="330" t="str">
        <f>IF('Result Sheet'!DO162="","",'Result Sheet'!DO162)</f>
        <v/>
      </c>
      <c r="O159" s="261" t="str">
        <f>IF('Result Sheet'!AC162="","",'Result Sheet'!AC162)</f>
        <v/>
      </c>
      <c r="P159" s="262" t="str">
        <f>IF('Result Sheet'!AD162="","",'Result Sheet'!AD162)</f>
        <v/>
      </c>
      <c r="Q159" s="261" t="str">
        <f>IF('Result Sheet'!AV162="","",'Result Sheet'!AV162)</f>
        <v/>
      </c>
      <c r="R159" s="262" t="str">
        <f>IF('Result Sheet'!AW162="","",'Result Sheet'!AW162)</f>
        <v/>
      </c>
      <c r="S159" s="261" t="str">
        <f>IF('Result Sheet'!BO162="","",'Result Sheet'!BO162)</f>
        <v/>
      </c>
      <c r="T159" s="262" t="str">
        <f>IF('Result Sheet'!BP162="","",'Result Sheet'!BP162)</f>
        <v/>
      </c>
      <c r="U159" s="261" t="str">
        <f>IF('Result Sheet'!CH162="","",'Result Sheet'!CH162)</f>
        <v/>
      </c>
      <c r="V159" s="262" t="str">
        <f>IF('Result Sheet'!CI162="","",'Result Sheet'!CI162)</f>
        <v/>
      </c>
      <c r="W159" s="263" t="str">
        <f>IF('Result Sheet'!DN162="","",'Result Sheet'!DN162)</f>
        <v/>
      </c>
      <c r="BQ159" s="264" t="str">
        <f>'Result Sheet'!G162</f>
        <v/>
      </c>
      <c r="BR159" s="265" t="str">
        <f t="shared" si="24"/>
        <v/>
      </c>
      <c r="BS159" s="265" t="str">
        <f t="shared" si="25"/>
        <v/>
      </c>
      <c r="BT159" s="265" t="str">
        <f t="shared" si="26"/>
        <v/>
      </c>
      <c r="BU159" s="265" t="str">
        <f t="shared" si="27"/>
        <v/>
      </c>
      <c r="BV159" s="265" t="str">
        <f t="shared" si="28"/>
        <v/>
      </c>
      <c r="BW159" s="265" t="str">
        <f t="shared" si="29"/>
        <v/>
      </c>
      <c r="BX159" s="265" t="str">
        <f t="shared" si="30"/>
        <v/>
      </c>
      <c r="BY159" s="265" t="str">
        <f t="shared" si="31"/>
        <v/>
      </c>
      <c r="BZ159" s="265" t="str">
        <f t="shared" si="32"/>
        <v/>
      </c>
      <c r="CA159" s="265" t="str">
        <f t="shared" si="33"/>
        <v/>
      </c>
      <c r="CB159" s="265" t="str">
        <f t="shared" si="34"/>
        <v/>
      </c>
      <c r="CC159" s="265" t="str">
        <f t="shared" si="35"/>
        <v/>
      </c>
      <c r="CD159" s="266"/>
    </row>
    <row r="160" spans="1:82" ht="15.9" customHeight="1">
      <c r="A160" s="253">
        <f>IF('[1]Statement of Marks'!A163="","",'[1]Statement of Marks'!A163)</f>
        <v>156</v>
      </c>
      <c r="B160" s="254" t="str">
        <f>IF('Result Sheet'!B163="","",'Result Sheet'!B163)</f>
        <v/>
      </c>
      <c r="C160" s="255" t="str">
        <f>IF('Result Sheet'!F163="","",'Result Sheet'!F163)</f>
        <v/>
      </c>
      <c r="D160" s="256" t="str">
        <f>IF('Result Sheet'!E163="","",'Result Sheet'!E163)</f>
        <v/>
      </c>
      <c r="E160" s="257" t="str">
        <f>IF('Result Sheet'!G163="","",'Result Sheet'!G163)</f>
        <v/>
      </c>
      <c r="F160" s="257" t="str">
        <f>IF('Result Sheet'!H163="","",'Result Sheet'!H163)</f>
        <v/>
      </c>
      <c r="G160" s="257" t="str">
        <f>IF('Result Sheet'!I163="","",'Result Sheet'!I163)</f>
        <v/>
      </c>
      <c r="H160" s="258" t="str">
        <f>IF('Result Sheet'!K163="","",'Result Sheet'!K163)</f>
        <v/>
      </c>
      <c r="I160" s="258" t="str">
        <f>IF('Result Sheet'!J163="","",'Result Sheet'!J163)</f>
        <v/>
      </c>
      <c r="J160" s="388" t="str">
        <f>IF('Result Sheet'!DL163="","",'Result Sheet'!DL163)</f>
        <v/>
      </c>
      <c r="K160" s="259" t="str">
        <f>IF('Result Sheet'!DH163="","",'Result Sheet'!DH163)</f>
        <v/>
      </c>
      <c r="L160" s="260" t="str">
        <f>IF('Result Sheet'!DI163="","",'Result Sheet'!DI163)</f>
        <v/>
      </c>
      <c r="M160" s="259" t="str">
        <f>IF('Result Sheet'!DJ163="","",'Result Sheet'!DJ163)</f>
        <v/>
      </c>
      <c r="N160" s="330" t="str">
        <f>IF('Result Sheet'!DO163="","",'Result Sheet'!DO163)</f>
        <v/>
      </c>
      <c r="O160" s="261" t="str">
        <f>IF('Result Sheet'!AC163="","",'Result Sheet'!AC163)</f>
        <v/>
      </c>
      <c r="P160" s="262" t="str">
        <f>IF('Result Sheet'!AD163="","",'Result Sheet'!AD163)</f>
        <v/>
      </c>
      <c r="Q160" s="261" t="str">
        <f>IF('Result Sheet'!AV163="","",'Result Sheet'!AV163)</f>
        <v/>
      </c>
      <c r="R160" s="262" t="str">
        <f>IF('Result Sheet'!AW163="","",'Result Sheet'!AW163)</f>
        <v/>
      </c>
      <c r="S160" s="261" t="str">
        <f>IF('Result Sheet'!BO163="","",'Result Sheet'!BO163)</f>
        <v/>
      </c>
      <c r="T160" s="262" t="str">
        <f>IF('Result Sheet'!BP163="","",'Result Sheet'!BP163)</f>
        <v/>
      </c>
      <c r="U160" s="261" t="str">
        <f>IF('Result Sheet'!CH163="","",'Result Sheet'!CH163)</f>
        <v/>
      </c>
      <c r="V160" s="262" t="str">
        <f>IF('Result Sheet'!CI163="","",'Result Sheet'!CI163)</f>
        <v/>
      </c>
      <c r="W160" s="263" t="str">
        <f>IF('Result Sheet'!DN163="","",'Result Sheet'!DN163)</f>
        <v/>
      </c>
      <c r="BQ160" s="264" t="str">
        <f>'Result Sheet'!G163</f>
        <v/>
      </c>
      <c r="BR160" s="265" t="str">
        <f t="shared" si="24"/>
        <v/>
      </c>
      <c r="BS160" s="265" t="str">
        <f t="shared" si="25"/>
        <v/>
      </c>
      <c r="BT160" s="265" t="str">
        <f t="shared" si="26"/>
        <v/>
      </c>
      <c r="BU160" s="265" t="str">
        <f t="shared" si="27"/>
        <v/>
      </c>
      <c r="BV160" s="265" t="str">
        <f t="shared" si="28"/>
        <v/>
      </c>
      <c r="BW160" s="265" t="str">
        <f t="shared" si="29"/>
        <v/>
      </c>
      <c r="BX160" s="265" t="str">
        <f t="shared" si="30"/>
        <v/>
      </c>
      <c r="BY160" s="265" t="str">
        <f t="shared" si="31"/>
        <v/>
      </c>
      <c r="BZ160" s="265" t="str">
        <f t="shared" si="32"/>
        <v/>
      </c>
      <c r="CA160" s="265" t="str">
        <f t="shared" si="33"/>
        <v/>
      </c>
      <c r="CB160" s="265" t="str">
        <f t="shared" si="34"/>
        <v/>
      </c>
      <c r="CC160" s="265" t="str">
        <f t="shared" si="35"/>
        <v/>
      </c>
      <c r="CD160" s="266"/>
    </row>
    <row r="161" spans="1:82" ht="15.9" customHeight="1">
      <c r="A161" s="253">
        <f>IF('[1]Statement of Marks'!A164="","",'[1]Statement of Marks'!A164)</f>
        <v>157</v>
      </c>
      <c r="B161" s="254" t="str">
        <f>IF('Result Sheet'!B164="","",'Result Sheet'!B164)</f>
        <v/>
      </c>
      <c r="C161" s="255" t="str">
        <f>IF('Result Sheet'!F164="","",'Result Sheet'!F164)</f>
        <v/>
      </c>
      <c r="D161" s="256" t="str">
        <f>IF('Result Sheet'!E164="","",'Result Sheet'!E164)</f>
        <v/>
      </c>
      <c r="E161" s="257" t="str">
        <f>IF('Result Sheet'!G164="","",'Result Sheet'!G164)</f>
        <v/>
      </c>
      <c r="F161" s="257" t="str">
        <f>IF('Result Sheet'!H164="","",'Result Sheet'!H164)</f>
        <v/>
      </c>
      <c r="G161" s="257" t="str">
        <f>IF('Result Sheet'!I164="","",'Result Sheet'!I164)</f>
        <v/>
      </c>
      <c r="H161" s="258" t="str">
        <f>IF('Result Sheet'!K164="","",'Result Sheet'!K164)</f>
        <v/>
      </c>
      <c r="I161" s="258" t="str">
        <f>IF('Result Sheet'!J164="","",'Result Sheet'!J164)</f>
        <v/>
      </c>
      <c r="J161" s="388" t="str">
        <f>IF('Result Sheet'!DL164="","",'Result Sheet'!DL164)</f>
        <v/>
      </c>
      <c r="K161" s="259" t="str">
        <f>IF('Result Sheet'!DH164="","",'Result Sheet'!DH164)</f>
        <v/>
      </c>
      <c r="L161" s="260" t="str">
        <f>IF('Result Sheet'!DI164="","",'Result Sheet'!DI164)</f>
        <v/>
      </c>
      <c r="M161" s="259" t="str">
        <f>IF('Result Sheet'!DJ164="","",'Result Sheet'!DJ164)</f>
        <v/>
      </c>
      <c r="N161" s="330" t="str">
        <f>IF('Result Sheet'!DO164="","",'Result Sheet'!DO164)</f>
        <v/>
      </c>
      <c r="O161" s="261" t="str">
        <f>IF('Result Sheet'!AC164="","",'Result Sheet'!AC164)</f>
        <v/>
      </c>
      <c r="P161" s="262" t="str">
        <f>IF('Result Sheet'!AD164="","",'Result Sheet'!AD164)</f>
        <v/>
      </c>
      <c r="Q161" s="261" t="str">
        <f>IF('Result Sheet'!AV164="","",'Result Sheet'!AV164)</f>
        <v/>
      </c>
      <c r="R161" s="262" t="str">
        <f>IF('Result Sheet'!AW164="","",'Result Sheet'!AW164)</f>
        <v/>
      </c>
      <c r="S161" s="261" t="str">
        <f>IF('Result Sheet'!BO164="","",'Result Sheet'!BO164)</f>
        <v/>
      </c>
      <c r="T161" s="262" t="str">
        <f>IF('Result Sheet'!BP164="","",'Result Sheet'!BP164)</f>
        <v/>
      </c>
      <c r="U161" s="261" t="str">
        <f>IF('Result Sheet'!CH164="","",'Result Sheet'!CH164)</f>
        <v/>
      </c>
      <c r="V161" s="262" t="str">
        <f>IF('Result Sheet'!CI164="","",'Result Sheet'!CI164)</f>
        <v/>
      </c>
      <c r="W161" s="263" t="str">
        <f>IF('Result Sheet'!DN164="","",'Result Sheet'!DN164)</f>
        <v/>
      </c>
      <c r="BQ161" s="264" t="str">
        <f>'Result Sheet'!G164</f>
        <v/>
      </c>
      <c r="BR161" s="265" t="str">
        <f t="shared" si="24"/>
        <v/>
      </c>
      <c r="BS161" s="265" t="str">
        <f t="shared" si="25"/>
        <v/>
      </c>
      <c r="BT161" s="265" t="str">
        <f t="shared" si="26"/>
        <v/>
      </c>
      <c r="BU161" s="265" t="str">
        <f t="shared" si="27"/>
        <v/>
      </c>
      <c r="BV161" s="265" t="str">
        <f t="shared" si="28"/>
        <v/>
      </c>
      <c r="BW161" s="265" t="str">
        <f t="shared" si="29"/>
        <v/>
      </c>
      <c r="BX161" s="265" t="str">
        <f t="shared" si="30"/>
        <v/>
      </c>
      <c r="BY161" s="265" t="str">
        <f t="shared" si="31"/>
        <v/>
      </c>
      <c r="BZ161" s="265" t="str">
        <f t="shared" si="32"/>
        <v/>
      </c>
      <c r="CA161" s="265" t="str">
        <f t="shared" si="33"/>
        <v/>
      </c>
      <c r="CB161" s="265" t="str">
        <f t="shared" si="34"/>
        <v/>
      </c>
      <c r="CC161" s="265" t="str">
        <f t="shared" si="35"/>
        <v/>
      </c>
      <c r="CD161" s="266"/>
    </row>
    <row r="162" spans="1:82" ht="15.9" customHeight="1">
      <c r="A162" s="253">
        <f>IF('[1]Statement of Marks'!A165="","",'[1]Statement of Marks'!A165)</f>
        <v>158</v>
      </c>
      <c r="B162" s="254" t="str">
        <f>IF('Result Sheet'!B165="","",'Result Sheet'!B165)</f>
        <v/>
      </c>
      <c r="C162" s="255" t="str">
        <f>IF('Result Sheet'!F165="","",'Result Sheet'!F165)</f>
        <v/>
      </c>
      <c r="D162" s="256" t="str">
        <f>IF('Result Sheet'!E165="","",'Result Sheet'!E165)</f>
        <v/>
      </c>
      <c r="E162" s="257" t="str">
        <f>IF('Result Sheet'!G165="","",'Result Sheet'!G165)</f>
        <v/>
      </c>
      <c r="F162" s="257" t="str">
        <f>IF('Result Sheet'!H165="","",'Result Sheet'!H165)</f>
        <v/>
      </c>
      <c r="G162" s="257" t="str">
        <f>IF('Result Sheet'!I165="","",'Result Sheet'!I165)</f>
        <v/>
      </c>
      <c r="H162" s="258" t="str">
        <f>IF('Result Sheet'!K165="","",'Result Sheet'!K165)</f>
        <v/>
      </c>
      <c r="I162" s="258" t="str">
        <f>IF('Result Sheet'!J165="","",'Result Sheet'!J165)</f>
        <v/>
      </c>
      <c r="J162" s="388" t="str">
        <f>IF('Result Sheet'!DL165="","",'Result Sheet'!DL165)</f>
        <v/>
      </c>
      <c r="K162" s="259" t="str">
        <f>IF('Result Sheet'!DH165="","",'Result Sheet'!DH165)</f>
        <v/>
      </c>
      <c r="L162" s="260" t="str">
        <f>IF('Result Sheet'!DI165="","",'Result Sheet'!DI165)</f>
        <v/>
      </c>
      <c r="M162" s="259" t="str">
        <f>IF('Result Sheet'!DJ165="","",'Result Sheet'!DJ165)</f>
        <v/>
      </c>
      <c r="N162" s="330" t="str">
        <f>IF('Result Sheet'!DO165="","",'Result Sheet'!DO165)</f>
        <v/>
      </c>
      <c r="O162" s="261" t="str">
        <f>IF('Result Sheet'!AC165="","",'Result Sheet'!AC165)</f>
        <v/>
      </c>
      <c r="P162" s="262" t="str">
        <f>IF('Result Sheet'!AD165="","",'Result Sheet'!AD165)</f>
        <v/>
      </c>
      <c r="Q162" s="261" t="str">
        <f>IF('Result Sheet'!AV165="","",'Result Sheet'!AV165)</f>
        <v/>
      </c>
      <c r="R162" s="262" t="str">
        <f>IF('Result Sheet'!AW165="","",'Result Sheet'!AW165)</f>
        <v/>
      </c>
      <c r="S162" s="261" t="str">
        <f>IF('Result Sheet'!BO165="","",'Result Sheet'!BO165)</f>
        <v/>
      </c>
      <c r="T162" s="262" t="str">
        <f>IF('Result Sheet'!BP165="","",'Result Sheet'!BP165)</f>
        <v/>
      </c>
      <c r="U162" s="261" t="str">
        <f>IF('Result Sheet'!CH165="","",'Result Sheet'!CH165)</f>
        <v/>
      </c>
      <c r="V162" s="262" t="str">
        <f>IF('Result Sheet'!CI165="","",'Result Sheet'!CI165)</f>
        <v/>
      </c>
      <c r="W162" s="263" t="str">
        <f>IF('Result Sheet'!DN165="","",'Result Sheet'!DN165)</f>
        <v/>
      </c>
      <c r="BQ162" s="264" t="str">
        <f>'Result Sheet'!G165</f>
        <v/>
      </c>
      <c r="BR162" s="265" t="str">
        <f t="shared" si="24"/>
        <v/>
      </c>
      <c r="BS162" s="265" t="str">
        <f t="shared" si="25"/>
        <v/>
      </c>
      <c r="BT162" s="265" t="str">
        <f t="shared" si="26"/>
        <v/>
      </c>
      <c r="BU162" s="265" t="str">
        <f t="shared" si="27"/>
        <v/>
      </c>
      <c r="BV162" s="265" t="str">
        <f t="shared" si="28"/>
        <v/>
      </c>
      <c r="BW162" s="265" t="str">
        <f t="shared" si="29"/>
        <v/>
      </c>
      <c r="BX162" s="265" t="str">
        <f t="shared" si="30"/>
        <v/>
      </c>
      <c r="BY162" s="265" t="str">
        <f t="shared" si="31"/>
        <v/>
      </c>
      <c r="BZ162" s="265" t="str">
        <f t="shared" si="32"/>
        <v/>
      </c>
      <c r="CA162" s="265" t="str">
        <f t="shared" si="33"/>
        <v/>
      </c>
      <c r="CB162" s="265" t="str">
        <f t="shared" si="34"/>
        <v/>
      </c>
      <c r="CC162" s="265" t="str">
        <f t="shared" si="35"/>
        <v/>
      </c>
      <c r="CD162" s="266"/>
    </row>
    <row r="163" spans="1:82" ht="15.9" customHeight="1">
      <c r="A163" s="253">
        <f>IF('[1]Statement of Marks'!A166="","",'[1]Statement of Marks'!A166)</f>
        <v>159</v>
      </c>
      <c r="B163" s="254" t="str">
        <f>IF('Result Sheet'!B166="","",'Result Sheet'!B166)</f>
        <v/>
      </c>
      <c r="C163" s="255" t="str">
        <f>IF('Result Sheet'!F166="","",'Result Sheet'!F166)</f>
        <v/>
      </c>
      <c r="D163" s="256" t="str">
        <f>IF('Result Sheet'!E166="","",'Result Sheet'!E166)</f>
        <v/>
      </c>
      <c r="E163" s="257" t="str">
        <f>IF('Result Sheet'!G166="","",'Result Sheet'!G166)</f>
        <v/>
      </c>
      <c r="F163" s="257" t="str">
        <f>IF('Result Sheet'!H166="","",'Result Sheet'!H166)</f>
        <v/>
      </c>
      <c r="G163" s="257" t="str">
        <f>IF('Result Sheet'!I166="","",'Result Sheet'!I166)</f>
        <v/>
      </c>
      <c r="H163" s="258" t="str">
        <f>IF('Result Sheet'!K166="","",'Result Sheet'!K166)</f>
        <v/>
      </c>
      <c r="I163" s="258" t="str">
        <f>IF('Result Sheet'!J166="","",'Result Sheet'!J166)</f>
        <v/>
      </c>
      <c r="J163" s="388" t="str">
        <f>IF('Result Sheet'!DL166="","",'Result Sheet'!DL166)</f>
        <v/>
      </c>
      <c r="K163" s="259" t="str">
        <f>IF('Result Sheet'!DH166="","",'Result Sheet'!DH166)</f>
        <v/>
      </c>
      <c r="L163" s="260" t="str">
        <f>IF('Result Sheet'!DI166="","",'Result Sheet'!DI166)</f>
        <v/>
      </c>
      <c r="M163" s="259" t="str">
        <f>IF('Result Sheet'!DJ166="","",'Result Sheet'!DJ166)</f>
        <v/>
      </c>
      <c r="N163" s="330" t="str">
        <f>IF('Result Sheet'!DO166="","",'Result Sheet'!DO166)</f>
        <v/>
      </c>
      <c r="O163" s="261" t="str">
        <f>IF('Result Sheet'!AC166="","",'Result Sheet'!AC166)</f>
        <v/>
      </c>
      <c r="P163" s="262" t="str">
        <f>IF('Result Sheet'!AD166="","",'Result Sheet'!AD166)</f>
        <v/>
      </c>
      <c r="Q163" s="261" t="str">
        <f>IF('Result Sheet'!AV166="","",'Result Sheet'!AV166)</f>
        <v/>
      </c>
      <c r="R163" s="262" t="str">
        <f>IF('Result Sheet'!AW166="","",'Result Sheet'!AW166)</f>
        <v/>
      </c>
      <c r="S163" s="261" t="str">
        <f>IF('Result Sheet'!BO166="","",'Result Sheet'!BO166)</f>
        <v/>
      </c>
      <c r="T163" s="262" t="str">
        <f>IF('Result Sheet'!BP166="","",'Result Sheet'!BP166)</f>
        <v/>
      </c>
      <c r="U163" s="261" t="str">
        <f>IF('Result Sheet'!CH166="","",'Result Sheet'!CH166)</f>
        <v/>
      </c>
      <c r="V163" s="262" t="str">
        <f>IF('Result Sheet'!CI166="","",'Result Sheet'!CI166)</f>
        <v/>
      </c>
      <c r="W163" s="263" t="str">
        <f>IF('Result Sheet'!DN166="","",'Result Sheet'!DN166)</f>
        <v/>
      </c>
      <c r="BQ163" s="264" t="str">
        <f>'Result Sheet'!G166</f>
        <v/>
      </c>
      <c r="BR163" s="265" t="str">
        <f t="shared" si="24"/>
        <v/>
      </c>
      <c r="BS163" s="265" t="str">
        <f t="shared" si="25"/>
        <v/>
      </c>
      <c r="BT163" s="265" t="str">
        <f t="shared" si="26"/>
        <v/>
      </c>
      <c r="BU163" s="265" t="str">
        <f t="shared" si="27"/>
        <v/>
      </c>
      <c r="BV163" s="265" t="str">
        <f t="shared" si="28"/>
        <v/>
      </c>
      <c r="BW163" s="265" t="str">
        <f t="shared" si="29"/>
        <v/>
      </c>
      <c r="BX163" s="265" t="str">
        <f t="shared" si="30"/>
        <v/>
      </c>
      <c r="BY163" s="265" t="str">
        <f t="shared" si="31"/>
        <v/>
      </c>
      <c r="BZ163" s="265" t="str">
        <f t="shared" si="32"/>
        <v/>
      </c>
      <c r="CA163" s="265" t="str">
        <f t="shared" si="33"/>
        <v/>
      </c>
      <c r="CB163" s="265" t="str">
        <f t="shared" si="34"/>
        <v/>
      </c>
      <c r="CC163" s="265" t="str">
        <f t="shared" si="35"/>
        <v/>
      </c>
      <c r="CD163" s="266"/>
    </row>
    <row r="164" spans="1:82" ht="15.9" customHeight="1">
      <c r="A164" s="253">
        <f>IF('[1]Statement of Marks'!A167="","",'[1]Statement of Marks'!A167)</f>
        <v>160</v>
      </c>
      <c r="B164" s="254" t="str">
        <f>IF('Result Sheet'!B167="","",'Result Sheet'!B167)</f>
        <v/>
      </c>
      <c r="C164" s="255" t="str">
        <f>IF('Result Sheet'!F167="","",'Result Sheet'!F167)</f>
        <v/>
      </c>
      <c r="D164" s="256" t="str">
        <f>IF('Result Sheet'!E167="","",'Result Sheet'!E167)</f>
        <v/>
      </c>
      <c r="E164" s="257" t="str">
        <f>IF('Result Sheet'!G167="","",'Result Sheet'!G167)</f>
        <v/>
      </c>
      <c r="F164" s="257" t="str">
        <f>IF('Result Sheet'!H167="","",'Result Sheet'!H167)</f>
        <v/>
      </c>
      <c r="G164" s="257" t="str">
        <f>IF('Result Sheet'!I167="","",'Result Sheet'!I167)</f>
        <v/>
      </c>
      <c r="H164" s="258" t="str">
        <f>IF('Result Sheet'!K167="","",'Result Sheet'!K167)</f>
        <v/>
      </c>
      <c r="I164" s="258" t="str">
        <f>IF('Result Sheet'!J167="","",'Result Sheet'!J167)</f>
        <v/>
      </c>
      <c r="J164" s="388" t="str">
        <f>IF('Result Sheet'!DL167="","",'Result Sheet'!DL167)</f>
        <v/>
      </c>
      <c r="K164" s="259" t="str">
        <f>IF('Result Sheet'!DH167="","",'Result Sheet'!DH167)</f>
        <v/>
      </c>
      <c r="L164" s="260" t="str">
        <f>IF('Result Sheet'!DI167="","",'Result Sheet'!DI167)</f>
        <v/>
      </c>
      <c r="M164" s="259" t="str">
        <f>IF('Result Sheet'!DJ167="","",'Result Sheet'!DJ167)</f>
        <v/>
      </c>
      <c r="N164" s="330" t="str">
        <f>IF('Result Sheet'!DO167="","",'Result Sheet'!DO167)</f>
        <v/>
      </c>
      <c r="O164" s="261" t="str">
        <f>IF('Result Sheet'!AC167="","",'Result Sheet'!AC167)</f>
        <v/>
      </c>
      <c r="P164" s="262" t="str">
        <f>IF('Result Sheet'!AD167="","",'Result Sheet'!AD167)</f>
        <v/>
      </c>
      <c r="Q164" s="261" t="str">
        <f>IF('Result Sheet'!AV167="","",'Result Sheet'!AV167)</f>
        <v/>
      </c>
      <c r="R164" s="262" t="str">
        <f>IF('Result Sheet'!AW167="","",'Result Sheet'!AW167)</f>
        <v/>
      </c>
      <c r="S164" s="261" t="str">
        <f>IF('Result Sheet'!BO167="","",'Result Sheet'!BO167)</f>
        <v/>
      </c>
      <c r="T164" s="262" t="str">
        <f>IF('Result Sheet'!BP167="","",'Result Sheet'!BP167)</f>
        <v/>
      </c>
      <c r="U164" s="261" t="str">
        <f>IF('Result Sheet'!CH167="","",'Result Sheet'!CH167)</f>
        <v/>
      </c>
      <c r="V164" s="262" t="str">
        <f>IF('Result Sheet'!CI167="","",'Result Sheet'!CI167)</f>
        <v/>
      </c>
      <c r="W164" s="263" t="str">
        <f>IF('Result Sheet'!DN167="","",'Result Sheet'!DN167)</f>
        <v/>
      </c>
      <c r="BQ164" s="264" t="str">
        <f>'Result Sheet'!G167</f>
        <v/>
      </c>
      <c r="BR164" s="265" t="str">
        <f t="shared" si="24"/>
        <v/>
      </c>
      <c r="BS164" s="265" t="str">
        <f t="shared" si="25"/>
        <v/>
      </c>
      <c r="BT164" s="265" t="str">
        <f t="shared" si="26"/>
        <v/>
      </c>
      <c r="BU164" s="265" t="str">
        <f t="shared" si="27"/>
        <v/>
      </c>
      <c r="BV164" s="265" t="str">
        <f t="shared" si="28"/>
        <v/>
      </c>
      <c r="BW164" s="265" t="str">
        <f t="shared" si="29"/>
        <v/>
      </c>
      <c r="BX164" s="265" t="str">
        <f t="shared" si="30"/>
        <v/>
      </c>
      <c r="BY164" s="265" t="str">
        <f t="shared" si="31"/>
        <v/>
      </c>
      <c r="BZ164" s="265" t="str">
        <f t="shared" si="32"/>
        <v/>
      </c>
      <c r="CA164" s="265" t="str">
        <f t="shared" si="33"/>
        <v/>
      </c>
      <c r="CB164" s="265" t="str">
        <f t="shared" si="34"/>
        <v/>
      </c>
      <c r="CC164" s="265" t="str">
        <f t="shared" si="35"/>
        <v/>
      </c>
      <c r="CD164" s="266"/>
    </row>
    <row r="165" spans="1:82" ht="15.9" customHeight="1">
      <c r="A165" s="253">
        <f>IF('[1]Statement of Marks'!A168="","",'[1]Statement of Marks'!A168)</f>
        <v>161</v>
      </c>
      <c r="B165" s="254" t="str">
        <f>IF('Result Sheet'!B168="","",'Result Sheet'!B168)</f>
        <v/>
      </c>
      <c r="C165" s="255" t="str">
        <f>IF('Result Sheet'!F168="","",'Result Sheet'!F168)</f>
        <v/>
      </c>
      <c r="D165" s="256" t="str">
        <f>IF('Result Sheet'!E168="","",'Result Sheet'!E168)</f>
        <v/>
      </c>
      <c r="E165" s="257" t="str">
        <f>IF('Result Sheet'!G168="","",'Result Sheet'!G168)</f>
        <v/>
      </c>
      <c r="F165" s="257" t="str">
        <f>IF('Result Sheet'!H168="","",'Result Sheet'!H168)</f>
        <v/>
      </c>
      <c r="G165" s="257" t="str">
        <f>IF('Result Sheet'!I168="","",'Result Sheet'!I168)</f>
        <v/>
      </c>
      <c r="H165" s="258" t="str">
        <f>IF('Result Sheet'!K168="","",'Result Sheet'!K168)</f>
        <v/>
      </c>
      <c r="I165" s="258" t="str">
        <f>IF('Result Sheet'!J168="","",'Result Sheet'!J168)</f>
        <v/>
      </c>
      <c r="J165" s="388" t="str">
        <f>IF('Result Sheet'!DL168="","",'Result Sheet'!DL168)</f>
        <v/>
      </c>
      <c r="K165" s="259" t="str">
        <f>IF('Result Sheet'!DH168="","",'Result Sheet'!DH168)</f>
        <v/>
      </c>
      <c r="L165" s="260" t="str">
        <f>IF('Result Sheet'!DI168="","",'Result Sheet'!DI168)</f>
        <v/>
      </c>
      <c r="M165" s="259" t="str">
        <f>IF('Result Sheet'!DJ168="","",'Result Sheet'!DJ168)</f>
        <v/>
      </c>
      <c r="N165" s="330" t="str">
        <f>IF('Result Sheet'!DO168="","",'Result Sheet'!DO168)</f>
        <v/>
      </c>
      <c r="O165" s="261" t="str">
        <f>IF('Result Sheet'!AC168="","",'Result Sheet'!AC168)</f>
        <v/>
      </c>
      <c r="P165" s="262" t="str">
        <f>IF('Result Sheet'!AD168="","",'Result Sheet'!AD168)</f>
        <v/>
      </c>
      <c r="Q165" s="261" t="str">
        <f>IF('Result Sheet'!AV168="","",'Result Sheet'!AV168)</f>
        <v/>
      </c>
      <c r="R165" s="262" t="str">
        <f>IF('Result Sheet'!AW168="","",'Result Sheet'!AW168)</f>
        <v/>
      </c>
      <c r="S165" s="261" t="str">
        <f>IF('Result Sheet'!BO168="","",'Result Sheet'!BO168)</f>
        <v/>
      </c>
      <c r="T165" s="262" t="str">
        <f>IF('Result Sheet'!BP168="","",'Result Sheet'!BP168)</f>
        <v/>
      </c>
      <c r="U165" s="261" t="str">
        <f>IF('Result Sheet'!CH168="","",'Result Sheet'!CH168)</f>
        <v/>
      </c>
      <c r="V165" s="262" t="str">
        <f>IF('Result Sheet'!CI168="","",'Result Sheet'!CI168)</f>
        <v/>
      </c>
      <c r="W165" s="263" t="str">
        <f>IF('Result Sheet'!DN168="","",'Result Sheet'!DN168)</f>
        <v/>
      </c>
      <c r="BQ165" s="264" t="str">
        <f>'Result Sheet'!G168</f>
        <v/>
      </c>
      <c r="BR165" s="265" t="str">
        <f t="shared" si="24"/>
        <v/>
      </c>
      <c r="BS165" s="265" t="str">
        <f t="shared" si="25"/>
        <v/>
      </c>
      <c r="BT165" s="265" t="str">
        <f t="shared" si="26"/>
        <v/>
      </c>
      <c r="BU165" s="265" t="str">
        <f t="shared" si="27"/>
        <v/>
      </c>
      <c r="BV165" s="265" t="str">
        <f t="shared" si="28"/>
        <v/>
      </c>
      <c r="BW165" s="265" t="str">
        <f t="shared" si="29"/>
        <v/>
      </c>
      <c r="BX165" s="265" t="str">
        <f t="shared" si="30"/>
        <v/>
      </c>
      <c r="BY165" s="265" t="str">
        <f t="shared" si="31"/>
        <v/>
      </c>
      <c r="BZ165" s="265" t="str">
        <f t="shared" si="32"/>
        <v/>
      </c>
      <c r="CA165" s="265" t="str">
        <f t="shared" si="33"/>
        <v/>
      </c>
      <c r="CB165" s="265" t="str">
        <f t="shared" si="34"/>
        <v/>
      </c>
      <c r="CC165" s="265" t="str">
        <f t="shared" si="35"/>
        <v/>
      </c>
      <c r="CD165" s="266"/>
    </row>
    <row r="166" spans="1:82" ht="15.9" customHeight="1">
      <c r="A166" s="253">
        <f>IF('[1]Statement of Marks'!A169="","",'[1]Statement of Marks'!A169)</f>
        <v>162</v>
      </c>
      <c r="B166" s="254" t="str">
        <f>IF('Result Sheet'!B169="","",'Result Sheet'!B169)</f>
        <v/>
      </c>
      <c r="C166" s="255" t="str">
        <f>IF('Result Sheet'!F169="","",'Result Sheet'!F169)</f>
        <v/>
      </c>
      <c r="D166" s="256" t="str">
        <f>IF('Result Sheet'!E169="","",'Result Sheet'!E169)</f>
        <v/>
      </c>
      <c r="E166" s="257" t="str">
        <f>IF('Result Sheet'!G169="","",'Result Sheet'!G169)</f>
        <v/>
      </c>
      <c r="F166" s="257" t="str">
        <f>IF('Result Sheet'!H169="","",'Result Sheet'!H169)</f>
        <v/>
      </c>
      <c r="G166" s="257" t="str">
        <f>IF('Result Sheet'!I169="","",'Result Sheet'!I169)</f>
        <v/>
      </c>
      <c r="H166" s="258" t="str">
        <f>IF('Result Sheet'!K169="","",'Result Sheet'!K169)</f>
        <v/>
      </c>
      <c r="I166" s="258" t="str">
        <f>IF('Result Sheet'!J169="","",'Result Sheet'!J169)</f>
        <v/>
      </c>
      <c r="J166" s="388" t="str">
        <f>IF('Result Sheet'!DL169="","",'Result Sheet'!DL169)</f>
        <v/>
      </c>
      <c r="K166" s="259" t="str">
        <f>IF('Result Sheet'!DH169="","",'Result Sheet'!DH169)</f>
        <v/>
      </c>
      <c r="L166" s="260" t="str">
        <f>IF('Result Sheet'!DI169="","",'Result Sheet'!DI169)</f>
        <v/>
      </c>
      <c r="M166" s="259" t="str">
        <f>IF('Result Sheet'!DJ169="","",'Result Sheet'!DJ169)</f>
        <v/>
      </c>
      <c r="N166" s="330" t="str">
        <f>IF('Result Sheet'!DO169="","",'Result Sheet'!DO169)</f>
        <v/>
      </c>
      <c r="O166" s="261" t="str">
        <f>IF('Result Sheet'!AC169="","",'Result Sheet'!AC169)</f>
        <v/>
      </c>
      <c r="P166" s="262" t="str">
        <f>IF('Result Sheet'!AD169="","",'Result Sheet'!AD169)</f>
        <v/>
      </c>
      <c r="Q166" s="261" t="str">
        <f>IF('Result Sheet'!AV169="","",'Result Sheet'!AV169)</f>
        <v/>
      </c>
      <c r="R166" s="262" t="str">
        <f>IF('Result Sheet'!AW169="","",'Result Sheet'!AW169)</f>
        <v/>
      </c>
      <c r="S166" s="261" t="str">
        <f>IF('Result Sheet'!BO169="","",'Result Sheet'!BO169)</f>
        <v/>
      </c>
      <c r="T166" s="262" t="str">
        <f>IF('Result Sheet'!BP169="","",'Result Sheet'!BP169)</f>
        <v/>
      </c>
      <c r="U166" s="261" t="str">
        <f>IF('Result Sheet'!CH169="","",'Result Sheet'!CH169)</f>
        <v/>
      </c>
      <c r="V166" s="262" t="str">
        <f>IF('Result Sheet'!CI169="","",'Result Sheet'!CI169)</f>
        <v/>
      </c>
      <c r="W166" s="263" t="str">
        <f>IF('Result Sheet'!DN169="","",'Result Sheet'!DN169)</f>
        <v/>
      </c>
      <c r="BQ166" s="264" t="str">
        <f>'Result Sheet'!G169</f>
        <v/>
      </c>
      <c r="BR166" s="265" t="str">
        <f t="shared" si="24"/>
        <v/>
      </c>
      <c r="BS166" s="265" t="str">
        <f t="shared" si="25"/>
        <v/>
      </c>
      <c r="BT166" s="265" t="str">
        <f t="shared" si="26"/>
        <v/>
      </c>
      <c r="BU166" s="265" t="str">
        <f t="shared" si="27"/>
        <v/>
      </c>
      <c r="BV166" s="265" t="str">
        <f t="shared" si="28"/>
        <v/>
      </c>
      <c r="BW166" s="265" t="str">
        <f t="shared" si="29"/>
        <v/>
      </c>
      <c r="BX166" s="265" t="str">
        <f t="shared" si="30"/>
        <v/>
      </c>
      <c r="BY166" s="265" t="str">
        <f t="shared" si="31"/>
        <v/>
      </c>
      <c r="BZ166" s="265" t="str">
        <f t="shared" si="32"/>
        <v/>
      </c>
      <c r="CA166" s="265" t="str">
        <f t="shared" si="33"/>
        <v/>
      </c>
      <c r="CB166" s="265" t="str">
        <f t="shared" si="34"/>
        <v/>
      </c>
      <c r="CC166" s="265" t="str">
        <f t="shared" si="35"/>
        <v/>
      </c>
      <c r="CD166" s="266"/>
    </row>
    <row r="167" spans="1:82" ht="15.9" customHeight="1">
      <c r="A167" s="253">
        <f>IF('[1]Statement of Marks'!A170="","",'[1]Statement of Marks'!A170)</f>
        <v>163</v>
      </c>
      <c r="B167" s="254" t="str">
        <f>IF('Result Sheet'!B170="","",'Result Sheet'!B170)</f>
        <v/>
      </c>
      <c r="C167" s="255" t="str">
        <f>IF('Result Sheet'!F170="","",'Result Sheet'!F170)</f>
        <v/>
      </c>
      <c r="D167" s="256" t="str">
        <f>IF('Result Sheet'!E170="","",'Result Sheet'!E170)</f>
        <v/>
      </c>
      <c r="E167" s="257" t="str">
        <f>IF('Result Sheet'!G170="","",'Result Sheet'!G170)</f>
        <v/>
      </c>
      <c r="F167" s="257" t="str">
        <f>IF('Result Sheet'!H170="","",'Result Sheet'!H170)</f>
        <v/>
      </c>
      <c r="G167" s="257" t="str">
        <f>IF('Result Sheet'!I170="","",'Result Sheet'!I170)</f>
        <v/>
      </c>
      <c r="H167" s="258" t="str">
        <f>IF('Result Sheet'!K170="","",'Result Sheet'!K170)</f>
        <v/>
      </c>
      <c r="I167" s="258" t="str">
        <f>IF('Result Sheet'!J170="","",'Result Sheet'!J170)</f>
        <v/>
      </c>
      <c r="J167" s="388" t="str">
        <f>IF('Result Sheet'!DL170="","",'Result Sheet'!DL170)</f>
        <v/>
      </c>
      <c r="K167" s="259" t="str">
        <f>IF('Result Sheet'!DH170="","",'Result Sheet'!DH170)</f>
        <v/>
      </c>
      <c r="L167" s="260" t="str">
        <f>IF('Result Sheet'!DI170="","",'Result Sheet'!DI170)</f>
        <v/>
      </c>
      <c r="M167" s="259" t="str">
        <f>IF('Result Sheet'!DJ170="","",'Result Sheet'!DJ170)</f>
        <v/>
      </c>
      <c r="N167" s="330" t="str">
        <f>IF('Result Sheet'!DO170="","",'Result Sheet'!DO170)</f>
        <v/>
      </c>
      <c r="O167" s="261" t="str">
        <f>IF('Result Sheet'!AC170="","",'Result Sheet'!AC170)</f>
        <v/>
      </c>
      <c r="P167" s="262" t="str">
        <f>IF('Result Sheet'!AD170="","",'Result Sheet'!AD170)</f>
        <v/>
      </c>
      <c r="Q167" s="261" t="str">
        <f>IF('Result Sheet'!AV170="","",'Result Sheet'!AV170)</f>
        <v/>
      </c>
      <c r="R167" s="262" t="str">
        <f>IF('Result Sheet'!AW170="","",'Result Sheet'!AW170)</f>
        <v/>
      </c>
      <c r="S167" s="261" t="str">
        <f>IF('Result Sheet'!BO170="","",'Result Sheet'!BO170)</f>
        <v/>
      </c>
      <c r="T167" s="262" t="str">
        <f>IF('Result Sheet'!BP170="","",'Result Sheet'!BP170)</f>
        <v/>
      </c>
      <c r="U167" s="261" t="str">
        <f>IF('Result Sheet'!CH170="","",'Result Sheet'!CH170)</f>
        <v/>
      </c>
      <c r="V167" s="262" t="str">
        <f>IF('Result Sheet'!CI170="","",'Result Sheet'!CI170)</f>
        <v/>
      </c>
      <c r="W167" s="263" t="str">
        <f>IF('Result Sheet'!DN170="","",'Result Sheet'!DN170)</f>
        <v/>
      </c>
      <c r="BQ167" s="264" t="str">
        <f>'Result Sheet'!G170</f>
        <v/>
      </c>
      <c r="BR167" s="265" t="str">
        <f t="shared" si="24"/>
        <v/>
      </c>
      <c r="BS167" s="265" t="str">
        <f t="shared" si="25"/>
        <v/>
      </c>
      <c r="BT167" s="265" t="str">
        <f t="shared" si="26"/>
        <v/>
      </c>
      <c r="BU167" s="265" t="str">
        <f t="shared" si="27"/>
        <v/>
      </c>
      <c r="BV167" s="265" t="str">
        <f t="shared" si="28"/>
        <v/>
      </c>
      <c r="BW167" s="265" t="str">
        <f t="shared" si="29"/>
        <v/>
      </c>
      <c r="BX167" s="265" t="str">
        <f t="shared" si="30"/>
        <v/>
      </c>
      <c r="BY167" s="265" t="str">
        <f t="shared" si="31"/>
        <v/>
      </c>
      <c r="BZ167" s="265" t="str">
        <f t="shared" si="32"/>
        <v/>
      </c>
      <c r="CA167" s="265" t="str">
        <f t="shared" si="33"/>
        <v/>
      </c>
      <c r="CB167" s="265" t="str">
        <f t="shared" si="34"/>
        <v/>
      </c>
      <c r="CC167" s="265" t="str">
        <f t="shared" si="35"/>
        <v/>
      </c>
      <c r="CD167" s="266"/>
    </row>
    <row r="168" spans="1:82" ht="15.9" customHeight="1">
      <c r="A168" s="253">
        <f>IF('[1]Statement of Marks'!A171="","",'[1]Statement of Marks'!A171)</f>
        <v>164</v>
      </c>
      <c r="B168" s="254" t="str">
        <f>IF('Result Sheet'!B171="","",'Result Sheet'!B171)</f>
        <v/>
      </c>
      <c r="C168" s="255" t="str">
        <f>IF('Result Sheet'!F171="","",'Result Sheet'!F171)</f>
        <v/>
      </c>
      <c r="D168" s="256" t="str">
        <f>IF('Result Sheet'!E171="","",'Result Sheet'!E171)</f>
        <v/>
      </c>
      <c r="E168" s="257" t="str">
        <f>IF('Result Sheet'!G171="","",'Result Sheet'!G171)</f>
        <v/>
      </c>
      <c r="F168" s="257" t="str">
        <f>IF('Result Sheet'!H171="","",'Result Sheet'!H171)</f>
        <v/>
      </c>
      <c r="G168" s="257" t="str">
        <f>IF('Result Sheet'!I171="","",'Result Sheet'!I171)</f>
        <v/>
      </c>
      <c r="H168" s="258" t="str">
        <f>IF('Result Sheet'!K171="","",'Result Sheet'!K171)</f>
        <v/>
      </c>
      <c r="I168" s="258" t="str">
        <f>IF('Result Sheet'!J171="","",'Result Sheet'!J171)</f>
        <v/>
      </c>
      <c r="J168" s="388" t="str">
        <f>IF('Result Sheet'!DL171="","",'Result Sheet'!DL171)</f>
        <v/>
      </c>
      <c r="K168" s="259" t="str">
        <f>IF('Result Sheet'!DH171="","",'Result Sheet'!DH171)</f>
        <v/>
      </c>
      <c r="L168" s="260" t="str">
        <f>IF('Result Sheet'!DI171="","",'Result Sheet'!DI171)</f>
        <v/>
      </c>
      <c r="M168" s="259" t="str">
        <f>IF('Result Sheet'!DJ171="","",'Result Sheet'!DJ171)</f>
        <v/>
      </c>
      <c r="N168" s="330" t="str">
        <f>IF('Result Sheet'!DO171="","",'Result Sheet'!DO171)</f>
        <v/>
      </c>
      <c r="O168" s="261" t="str">
        <f>IF('Result Sheet'!AC171="","",'Result Sheet'!AC171)</f>
        <v/>
      </c>
      <c r="P168" s="262" t="str">
        <f>IF('Result Sheet'!AD171="","",'Result Sheet'!AD171)</f>
        <v/>
      </c>
      <c r="Q168" s="261" t="str">
        <f>IF('Result Sheet'!AV171="","",'Result Sheet'!AV171)</f>
        <v/>
      </c>
      <c r="R168" s="262" t="str">
        <f>IF('Result Sheet'!AW171="","",'Result Sheet'!AW171)</f>
        <v/>
      </c>
      <c r="S168" s="261" t="str">
        <f>IF('Result Sheet'!BO171="","",'Result Sheet'!BO171)</f>
        <v/>
      </c>
      <c r="T168" s="262" t="str">
        <f>IF('Result Sheet'!BP171="","",'Result Sheet'!BP171)</f>
        <v/>
      </c>
      <c r="U168" s="261" t="str">
        <f>IF('Result Sheet'!CH171="","",'Result Sheet'!CH171)</f>
        <v/>
      </c>
      <c r="V168" s="262" t="str">
        <f>IF('Result Sheet'!CI171="","",'Result Sheet'!CI171)</f>
        <v/>
      </c>
      <c r="W168" s="263" t="str">
        <f>IF('Result Sheet'!DN171="","",'Result Sheet'!DN171)</f>
        <v/>
      </c>
      <c r="BQ168" s="264" t="str">
        <f>'Result Sheet'!G171</f>
        <v/>
      </c>
      <c r="BR168" s="265" t="str">
        <f t="shared" si="24"/>
        <v/>
      </c>
      <c r="BS168" s="265" t="str">
        <f t="shared" si="25"/>
        <v/>
      </c>
      <c r="BT168" s="265" t="str">
        <f t="shared" si="26"/>
        <v/>
      </c>
      <c r="BU168" s="265" t="str">
        <f t="shared" si="27"/>
        <v/>
      </c>
      <c r="BV168" s="265" t="str">
        <f t="shared" si="28"/>
        <v/>
      </c>
      <c r="BW168" s="265" t="str">
        <f t="shared" si="29"/>
        <v/>
      </c>
      <c r="BX168" s="265" t="str">
        <f t="shared" si="30"/>
        <v/>
      </c>
      <c r="BY168" s="265" t="str">
        <f t="shared" si="31"/>
        <v/>
      </c>
      <c r="BZ168" s="265" t="str">
        <f t="shared" si="32"/>
        <v/>
      </c>
      <c r="CA168" s="265" t="str">
        <f t="shared" si="33"/>
        <v/>
      </c>
      <c r="CB168" s="265" t="str">
        <f t="shared" si="34"/>
        <v/>
      </c>
      <c r="CC168" s="265" t="str">
        <f t="shared" si="35"/>
        <v/>
      </c>
      <c r="CD168" s="266"/>
    </row>
    <row r="169" spans="1:82" ht="15.9" customHeight="1">
      <c r="A169" s="253">
        <f>IF('[1]Statement of Marks'!A172="","",'[1]Statement of Marks'!A172)</f>
        <v>165</v>
      </c>
      <c r="B169" s="254" t="str">
        <f>IF('Result Sheet'!B172="","",'Result Sheet'!B172)</f>
        <v/>
      </c>
      <c r="C169" s="255" t="str">
        <f>IF('Result Sheet'!F172="","",'Result Sheet'!F172)</f>
        <v/>
      </c>
      <c r="D169" s="256" t="str">
        <f>IF('Result Sheet'!E172="","",'Result Sheet'!E172)</f>
        <v/>
      </c>
      <c r="E169" s="257" t="str">
        <f>IF('Result Sheet'!G172="","",'Result Sheet'!G172)</f>
        <v/>
      </c>
      <c r="F169" s="257" t="str">
        <f>IF('Result Sheet'!H172="","",'Result Sheet'!H172)</f>
        <v/>
      </c>
      <c r="G169" s="257" t="str">
        <f>IF('Result Sheet'!I172="","",'Result Sheet'!I172)</f>
        <v/>
      </c>
      <c r="H169" s="258" t="str">
        <f>IF('Result Sheet'!K172="","",'Result Sheet'!K172)</f>
        <v/>
      </c>
      <c r="I169" s="258" t="str">
        <f>IF('Result Sheet'!J172="","",'Result Sheet'!J172)</f>
        <v/>
      </c>
      <c r="J169" s="388" t="str">
        <f>IF('Result Sheet'!DL172="","",'Result Sheet'!DL172)</f>
        <v/>
      </c>
      <c r="K169" s="259" t="str">
        <f>IF('Result Sheet'!DH172="","",'Result Sheet'!DH172)</f>
        <v/>
      </c>
      <c r="L169" s="260" t="str">
        <f>IF('Result Sheet'!DI172="","",'Result Sheet'!DI172)</f>
        <v/>
      </c>
      <c r="M169" s="259" t="str">
        <f>IF('Result Sheet'!DJ172="","",'Result Sheet'!DJ172)</f>
        <v/>
      </c>
      <c r="N169" s="330" t="str">
        <f>IF('Result Sheet'!DO172="","",'Result Sheet'!DO172)</f>
        <v/>
      </c>
      <c r="O169" s="261" t="str">
        <f>IF('Result Sheet'!AC172="","",'Result Sheet'!AC172)</f>
        <v/>
      </c>
      <c r="P169" s="262" t="str">
        <f>IF('Result Sheet'!AD172="","",'Result Sheet'!AD172)</f>
        <v/>
      </c>
      <c r="Q169" s="261" t="str">
        <f>IF('Result Sheet'!AV172="","",'Result Sheet'!AV172)</f>
        <v/>
      </c>
      <c r="R169" s="262" t="str">
        <f>IF('Result Sheet'!AW172="","",'Result Sheet'!AW172)</f>
        <v/>
      </c>
      <c r="S169" s="261" t="str">
        <f>IF('Result Sheet'!BO172="","",'Result Sheet'!BO172)</f>
        <v/>
      </c>
      <c r="T169" s="262" t="str">
        <f>IF('Result Sheet'!BP172="","",'Result Sheet'!BP172)</f>
        <v/>
      </c>
      <c r="U169" s="261" t="str">
        <f>IF('Result Sheet'!CH172="","",'Result Sheet'!CH172)</f>
        <v/>
      </c>
      <c r="V169" s="262" t="str">
        <f>IF('Result Sheet'!CI172="","",'Result Sheet'!CI172)</f>
        <v/>
      </c>
      <c r="W169" s="263" t="str">
        <f>IF('Result Sheet'!DN172="","",'Result Sheet'!DN172)</f>
        <v/>
      </c>
      <c r="BQ169" s="264" t="str">
        <f>'Result Sheet'!G172</f>
        <v/>
      </c>
      <c r="BR169" s="265" t="str">
        <f t="shared" si="24"/>
        <v/>
      </c>
      <c r="BS169" s="265" t="str">
        <f t="shared" si="25"/>
        <v/>
      </c>
      <c r="BT169" s="265" t="str">
        <f t="shared" si="26"/>
        <v/>
      </c>
      <c r="BU169" s="265" t="str">
        <f t="shared" si="27"/>
        <v/>
      </c>
      <c r="BV169" s="265" t="str">
        <f t="shared" si="28"/>
        <v/>
      </c>
      <c r="BW169" s="265" t="str">
        <f t="shared" si="29"/>
        <v/>
      </c>
      <c r="BX169" s="265" t="str">
        <f t="shared" si="30"/>
        <v/>
      </c>
      <c r="BY169" s="265" t="str">
        <f t="shared" si="31"/>
        <v/>
      </c>
      <c r="BZ169" s="265" t="str">
        <f t="shared" si="32"/>
        <v/>
      </c>
      <c r="CA169" s="265" t="str">
        <f t="shared" si="33"/>
        <v/>
      </c>
      <c r="CB169" s="265" t="str">
        <f t="shared" si="34"/>
        <v/>
      </c>
      <c r="CC169" s="265" t="str">
        <f t="shared" si="35"/>
        <v/>
      </c>
      <c r="CD169" s="266"/>
    </row>
    <row r="170" spans="1:82" ht="15.9" customHeight="1">
      <c r="A170" s="253">
        <f>IF('[1]Statement of Marks'!A173="","",'[1]Statement of Marks'!A173)</f>
        <v>166</v>
      </c>
      <c r="B170" s="254" t="str">
        <f>IF('Result Sheet'!B173="","",'Result Sheet'!B173)</f>
        <v/>
      </c>
      <c r="C170" s="255" t="str">
        <f>IF('Result Sheet'!F173="","",'Result Sheet'!F173)</f>
        <v/>
      </c>
      <c r="D170" s="256" t="str">
        <f>IF('Result Sheet'!E173="","",'Result Sheet'!E173)</f>
        <v/>
      </c>
      <c r="E170" s="257" t="str">
        <f>IF('Result Sheet'!G173="","",'Result Sheet'!G173)</f>
        <v/>
      </c>
      <c r="F170" s="257" t="str">
        <f>IF('Result Sheet'!H173="","",'Result Sheet'!H173)</f>
        <v/>
      </c>
      <c r="G170" s="257" t="str">
        <f>IF('Result Sheet'!I173="","",'Result Sheet'!I173)</f>
        <v/>
      </c>
      <c r="H170" s="258" t="str">
        <f>IF('Result Sheet'!K173="","",'Result Sheet'!K173)</f>
        <v/>
      </c>
      <c r="I170" s="258" t="str">
        <f>IF('Result Sheet'!J173="","",'Result Sheet'!J173)</f>
        <v/>
      </c>
      <c r="J170" s="388" t="str">
        <f>IF('Result Sheet'!DL173="","",'Result Sheet'!DL173)</f>
        <v/>
      </c>
      <c r="K170" s="259" t="str">
        <f>IF('Result Sheet'!DH173="","",'Result Sheet'!DH173)</f>
        <v/>
      </c>
      <c r="L170" s="260" t="str">
        <f>IF('Result Sheet'!DI173="","",'Result Sheet'!DI173)</f>
        <v/>
      </c>
      <c r="M170" s="259" t="str">
        <f>IF('Result Sheet'!DJ173="","",'Result Sheet'!DJ173)</f>
        <v/>
      </c>
      <c r="N170" s="330" t="str">
        <f>IF('Result Sheet'!DO173="","",'Result Sheet'!DO173)</f>
        <v/>
      </c>
      <c r="O170" s="261" t="str">
        <f>IF('Result Sheet'!AC173="","",'Result Sheet'!AC173)</f>
        <v/>
      </c>
      <c r="P170" s="262" t="str">
        <f>IF('Result Sheet'!AD173="","",'Result Sheet'!AD173)</f>
        <v/>
      </c>
      <c r="Q170" s="261" t="str">
        <f>IF('Result Sheet'!AV173="","",'Result Sheet'!AV173)</f>
        <v/>
      </c>
      <c r="R170" s="262" t="str">
        <f>IF('Result Sheet'!AW173="","",'Result Sheet'!AW173)</f>
        <v/>
      </c>
      <c r="S170" s="261" t="str">
        <f>IF('Result Sheet'!BO173="","",'Result Sheet'!BO173)</f>
        <v/>
      </c>
      <c r="T170" s="262" t="str">
        <f>IF('Result Sheet'!BP173="","",'Result Sheet'!BP173)</f>
        <v/>
      </c>
      <c r="U170" s="261" t="str">
        <f>IF('Result Sheet'!CH173="","",'Result Sheet'!CH173)</f>
        <v/>
      </c>
      <c r="V170" s="262" t="str">
        <f>IF('Result Sheet'!CI173="","",'Result Sheet'!CI173)</f>
        <v/>
      </c>
      <c r="W170" s="263" t="str">
        <f>IF('Result Sheet'!DN173="","",'Result Sheet'!DN173)</f>
        <v/>
      </c>
      <c r="BQ170" s="264" t="str">
        <f>'Result Sheet'!G173</f>
        <v/>
      </c>
      <c r="BR170" s="265" t="str">
        <f t="shared" si="24"/>
        <v/>
      </c>
      <c r="BS170" s="265" t="str">
        <f t="shared" si="25"/>
        <v/>
      </c>
      <c r="BT170" s="265" t="str">
        <f t="shared" si="26"/>
        <v/>
      </c>
      <c r="BU170" s="265" t="str">
        <f t="shared" si="27"/>
        <v/>
      </c>
      <c r="BV170" s="265" t="str">
        <f t="shared" si="28"/>
        <v/>
      </c>
      <c r="BW170" s="265" t="str">
        <f t="shared" si="29"/>
        <v/>
      </c>
      <c r="BX170" s="265" t="str">
        <f t="shared" si="30"/>
        <v/>
      </c>
      <c r="BY170" s="265" t="str">
        <f t="shared" si="31"/>
        <v/>
      </c>
      <c r="BZ170" s="265" t="str">
        <f t="shared" si="32"/>
        <v/>
      </c>
      <c r="CA170" s="265" t="str">
        <f t="shared" si="33"/>
        <v/>
      </c>
      <c r="CB170" s="265" t="str">
        <f t="shared" si="34"/>
        <v/>
      </c>
      <c r="CC170" s="265" t="str">
        <f t="shared" si="35"/>
        <v/>
      </c>
      <c r="CD170" s="266"/>
    </row>
    <row r="171" spans="1:82" ht="15.9" customHeight="1">
      <c r="A171" s="253">
        <f>IF('[1]Statement of Marks'!A174="","",'[1]Statement of Marks'!A174)</f>
        <v>167</v>
      </c>
      <c r="B171" s="254" t="str">
        <f>IF('Result Sheet'!B174="","",'Result Sheet'!B174)</f>
        <v/>
      </c>
      <c r="C171" s="255" t="str">
        <f>IF('Result Sheet'!F174="","",'Result Sheet'!F174)</f>
        <v/>
      </c>
      <c r="D171" s="256" t="str">
        <f>IF('Result Sheet'!E174="","",'Result Sheet'!E174)</f>
        <v/>
      </c>
      <c r="E171" s="257" t="str">
        <f>IF('Result Sheet'!G174="","",'Result Sheet'!G174)</f>
        <v/>
      </c>
      <c r="F171" s="257" t="str">
        <f>IF('Result Sheet'!H174="","",'Result Sheet'!H174)</f>
        <v/>
      </c>
      <c r="G171" s="257" t="str">
        <f>IF('Result Sheet'!I174="","",'Result Sheet'!I174)</f>
        <v/>
      </c>
      <c r="H171" s="258" t="str">
        <f>IF('Result Sheet'!K174="","",'Result Sheet'!K174)</f>
        <v/>
      </c>
      <c r="I171" s="258" t="str">
        <f>IF('Result Sheet'!J174="","",'Result Sheet'!J174)</f>
        <v/>
      </c>
      <c r="J171" s="388" t="str">
        <f>IF('Result Sheet'!DL174="","",'Result Sheet'!DL174)</f>
        <v/>
      </c>
      <c r="K171" s="259" t="str">
        <f>IF('Result Sheet'!DH174="","",'Result Sheet'!DH174)</f>
        <v/>
      </c>
      <c r="L171" s="260" t="str">
        <f>IF('Result Sheet'!DI174="","",'Result Sheet'!DI174)</f>
        <v/>
      </c>
      <c r="M171" s="259" t="str">
        <f>IF('Result Sheet'!DJ174="","",'Result Sheet'!DJ174)</f>
        <v/>
      </c>
      <c r="N171" s="330" t="str">
        <f>IF('Result Sheet'!DO174="","",'Result Sheet'!DO174)</f>
        <v/>
      </c>
      <c r="O171" s="261" t="str">
        <f>IF('Result Sheet'!AC174="","",'Result Sheet'!AC174)</f>
        <v/>
      </c>
      <c r="P171" s="262" t="str">
        <f>IF('Result Sheet'!AD174="","",'Result Sheet'!AD174)</f>
        <v/>
      </c>
      <c r="Q171" s="261" t="str">
        <f>IF('Result Sheet'!AV174="","",'Result Sheet'!AV174)</f>
        <v/>
      </c>
      <c r="R171" s="262" t="str">
        <f>IF('Result Sheet'!AW174="","",'Result Sheet'!AW174)</f>
        <v/>
      </c>
      <c r="S171" s="261" t="str">
        <f>IF('Result Sheet'!BO174="","",'Result Sheet'!BO174)</f>
        <v/>
      </c>
      <c r="T171" s="262" t="str">
        <f>IF('Result Sheet'!BP174="","",'Result Sheet'!BP174)</f>
        <v/>
      </c>
      <c r="U171" s="261" t="str">
        <f>IF('Result Sheet'!CH174="","",'Result Sheet'!CH174)</f>
        <v/>
      </c>
      <c r="V171" s="262" t="str">
        <f>IF('Result Sheet'!CI174="","",'Result Sheet'!CI174)</f>
        <v/>
      </c>
      <c r="W171" s="263" t="str">
        <f>IF('Result Sheet'!DN174="","",'Result Sheet'!DN174)</f>
        <v/>
      </c>
      <c r="BQ171" s="264" t="str">
        <f>'Result Sheet'!G174</f>
        <v/>
      </c>
      <c r="BR171" s="265" t="str">
        <f t="shared" si="24"/>
        <v/>
      </c>
      <c r="BS171" s="265" t="str">
        <f t="shared" si="25"/>
        <v/>
      </c>
      <c r="BT171" s="265" t="str">
        <f t="shared" si="26"/>
        <v/>
      </c>
      <c r="BU171" s="265" t="str">
        <f t="shared" si="27"/>
        <v/>
      </c>
      <c r="BV171" s="265" t="str">
        <f t="shared" si="28"/>
        <v/>
      </c>
      <c r="BW171" s="265" t="str">
        <f t="shared" si="29"/>
        <v/>
      </c>
      <c r="BX171" s="265" t="str">
        <f t="shared" si="30"/>
        <v/>
      </c>
      <c r="BY171" s="265" t="str">
        <f t="shared" si="31"/>
        <v/>
      </c>
      <c r="BZ171" s="265" t="str">
        <f t="shared" si="32"/>
        <v/>
      </c>
      <c r="CA171" s="265" t="str">
        <f t="shared" si="33"/>
        <v/>
      </c>
      <c r="CB171" s="265" t="str">
        <f t="shared" si="34"/>
        <v/>
      </c>
      <c r="CC171" s="265" t="str">
        <f t="shared" si="35"/>
        <v/>
      </c>
      <c r="CD171" s="266"/>
    </row>
    <row r="172" spans="1:82" ht="15.9" customHeight="1">
      <c r="A172" s="253">
        <f>IF('[1]Statement of Marks'!A175="","",'[1]Statement of Marks'!A175)</f>
        <v>168</v>
      </c>
      <c r="B172" s="254" t="str">
        <f>IF('Result Sheet'!B175="","",'Result Sheet'!B175)</f>
        <v/>
      </c>
      <c r="C172" s="255" t="str">
        <f>IF('Result Sheet'!F175="","",'Result Sheet'!F175)</f>
        <v/>
      </c>
      <c r="D172" s="256" t="str">
        <f>IF('Result Sheet'!E175="","",'Result Sheet'!E175)</f>
        <v/>
      </c>
      <c r="E172" s="257" t="str">
        <f>IF('Result Sheet'!G175="","",'Result Sheet'!G175)</f>
        <v/>
      </c>
      <c r="F172" s="257" t="str">
        <f>IF('Result Sheet'!H175="","",'Result Sheet'!H175)</f>
        <v/>
      </c>
      <c r="G172" s="257" t="str">
        <f>IF('Result Sheet'!I175="","",'Result Sheet'!I175)</f>
        <v/>
      </c>
      <c r="H172" s="258" t="str">
        <f>IF('Result Sheet'!K175="","",'Result Sheet'!K175)</f>
        <v/>
      </c>
      <c r="I172" s="258" t="str">
        <f>IF('Result Sheet'!J175="","",'Result Sheet'!J175)</f>
        <v/>
      </c>
      <c r="J172" s="388" t="str">
        <f>IF('Result Sheet'!DL175="","",'Result Sheet'!DL175)</f>
        <v/>
      </c>
      <c r="K172" s="259" t="str">
        <f>IF('Result Sheet'!DH175="","",'Result Sheet'!DH175)</f>
        <v/>
      </c>
      <c r="L172" s="260" t="str">
        <f>IF('Result Sheet'!DI175="","",'Result Sheet'!DI175)</f>
        <v/>
      </c>
      <c r="M172" s="259" t="str">
        <f>IF('Result Sheet'!DJ175="","",'Result Sheet'!DJ175)</f>
        <v/>
      </c>
      <c r="N172" s="330" t="str">
        <f>IF('Result Sheet'!DO175="","",'Result Sheet'!DO175)</f>
        <v/>
      </c>
      <c r="O172" s="261" t="str">
        <f>IF('Result Sheet'!AC175="","",'Result Sheet'!AC175)</f>
        <v/>
      </c>
      <c r="P172" s="262" t="str">
        <f>IF('Result Sheet'!AD175="","",'Result Sheet'!AD175)</f>
        <v/>
      </c>
      <c r="Q172" s="261" t="str">
        <f>IF('Result Sheet'!AV175="","",'Result Sheet'!AV175)</f>
        <v/>
      </c>
      <c r="R172" s="262" t="str">
        <f>IF('Result Sheet'!AW175="","",'Result Sheet'!AW175)</f>
        <v/>
      </c>
      <c r="S172" s="261" t="str">
        <f>IF('Result Sheet'!BO175="","",'Result Sheet'!BO175)</f>
        <v/>
      </c>
      <c r="T172" s="262" t="str">
        <f>IF('Result Sheet'!BP175="","",'Result Sheet'!BP175)</f>
        <v/>
      </c>
      <c r="U172" s="261" t="str">
        <f>IF('Result Sheet'!CH175="","",'Result Sheet'!CH175)</f>
        <v/>
      </c>
      <c r="V172" s="262" t="str">
        <f>IF('Result Sheet'!CI175="","",'Result Sheet'!CI175)</f>
        <v/>
      </c>
      <c r="W172" s="263" t="str">
        <f>IF('Result Sheet'!DN175="","",'Result Sheet'!DN175)</f>
        <v/>
      </c>
      <c r="BQ172" s="264" t="str">
        <f>'Result Sheet'!G175</f>
        <v/>
      </c>
      <c r="BR172" s="265" t="str">
        <f t="shared" si="24"/>
        <v/>
      </c>
      <c r="BS172" s="265" t="str">
        <f t="shared" si="25"/>
        <v/>
      </c>
      <c r="BT172" s="265" t="str">
        <f t="shared" si="26"/>
        <v/>
      </c>
      <c r="BU172" s="265" t="str">
        <f t="shared" si="27"/>
        <v/>
      </c>
      <c r="BV172" s="265" t="str">
        <f t="shared" si="28"/>
        <v/>
      </c>
      <c r="BW172" s="265" t="str">
        <f t="shared" si="29"/>
        <v/>
      </c>
      <c r="BX172" s="265" t="str">
        <f t="shared" si="30"/>
        <v/>
      </c>
      <c r="BY172" s="265" t="str">
        <f t="shared" si="31"/>
        <v/>
      </c>
      <c r="BZ172" s="265" t="str">
        <f t="shared" si="32"/>
        <v/>
      </c>
      <c r="CA172" s="265" t="str">
        <f t="shared" si="33"/>
        <v/>
      </c>
      <c r="CB172" s="265" t="str">
        <f t="shared" si="34"/>
        <v/>
      </c>
      <c r="CC172" s="265" t="str">
        <f t="shared" si="35"/>
        <v/>
      </c>
      <c r="CD172" s="266"/>
    </row>
    <row r="173" spans="1:82" ht="15.9" customHeight="1">
      <c r="A173" s="253">
        <f>IF('[1]Statement of Marks'!A176="","",'[1]Statement of Marks'!A176)</f>
        <v>169</v>
      </c>
      <c r="B173" s="254" t="str">
        <f>IF('Result Sheet'!B176="","",'Result Sheet'!B176)</f>
        <v/>
      </c>
      <c r="C173" s="255" t="str">
        <f>IF('Result Sheet'!F176="","",'Result Sheet'!F176)</f>
        <v/>
      </c>
      <c r="D173" s="256" t="str">
        <f>IF('Result Sheet'!E176="","",'Result Sheet'!E176)</f>
        <v/>
      </c>
      <c r="E173" s="257" t="str">
        <f>IF('Result Sheet'!G176="","",'Result Sheet'!G176)</f>
        <v/>
      </c>
      <c r="F173" s="257" t="str">
        <f>IF('Result Sheet'!H176="","",'Result Sheet'!H176)</f>
        <v/>
      </c>
      <c r="G173" s="257" t="str">
        <f>IF('Result Sheet'!I176="","",'Result Sheet'!I176)</f>
        <v/>
      </c>
      <c r="H173" s="258" t="str">
        <f>IF('Result Sheet'!K176="","",'Result Sheet'!K176)</f>
        <v/>
      </c>
      <c r="I173" s="258" t="str">
        <f>IF('Result Sheet'!J176="","",'Result Sheet'!J176)</f>
        <v/>
      </c>
      <c r="J173" s="388" t="str">
        <f>IF('Result Sheet'!DL176="","",'Result Sheet'!DL176)</f>
        <v/>
      </c>
      <c r="K173" s="259" t="str">
        <f>IF('Result Sheet'!DH176="","",'Result Sheet'!DH176)</f>
        <v/>
      </c>
      <c r="L173" s="260" t="str">
        <f>IF('Result Sheet'!DI176="","",'Result Sheet'!DI176)</f>
        <v/>
      </c>
      <c r="M173" s="259" t="str">
        <f>IF('Result Sheet'!DJ176="","",'Result Sheet'!DJ176)</f>
        <v/>
      </c>
      <c r="N173" s="330" t="str">
        <f>IF('Result Sheet'!DO176="","",'Result Sheet'!DO176)</f>
        <v/>
      </c>
      <c r="O173" s="261" t="str">
        <f>IF('Result Sheet'!AC176="","",'Result Sheet'!AC176)</f>
        <v/>
      </c>
      <c r="P173" s="262" t="str">
        <f>IF('Result Sheet'!AD176="","",'Result Sheet'!AD176)</f>
        <v/>
      </c>
      <c r="Q173" s="261" t="str">
        <f>IF('Result Sheet'!AV176="","",'Result Sheet'!AV176)</f>
        <v/>
      </c>
      <c r="R173" s="262" t="str">
        <f>IF('Result Sheet'!AW176="","",'Result Sheet'!AW176)</f>
        <v/>
      </c>
      <c r="S173" s="261" t="str">
        <f>IF('Result Sheet'!BO176="","",'Result Sheet'!BO176)</f>
        <v/>
      </c>
      <c r="T173" s="262" t="str">
        <f>IF('Result Sheet'!BP176="","",'Result Sheet'!BP176)</f>
        <v/>
      </c>
      <c r="U173" s="261" t="str">
        <f>IF('Result Sheet'!CH176="","",'Result Sheet'!CH176)</f>
        <v/>
      </c>
      <c r="V173" s="262" t="str">
        <f>IF('Result Sheet'!CI176="","",'Result Sheet'!CI176)</f>
        <v/>
      </c>
      <c r="W173" s="263" t="str">
        <f>IF('Result Sheet'!DN176="","",'Result Sheet'!DN176)</f>
        <v/>
      </c>
      <c r="BQ173" s="264" t="str">
        <f>'Result Sheet'!G176</f>
        <v/>
      </c>
      <c r="BR173" s="265" t="str">
        <f t="shared" si="24"/>
        <v/>
      </c>
      <c r="BS173" s="265" t="str">
        <f t="shared" si="25"/>
        <v/>
      </c>
      <c r="BT173" s="265" t="str">
        <f t="shared" si="26"/>
        <v/>
      </c>
      <c r="BU173" s="265" t="str">
        <f t="shared" si="27"/>
        <v/>
      </c>
      <c r="BV173" s="265" t="str">
        <f t="shared" si="28"/>
        <v/>
      </c>
      <c r="BW173" s="265" t="str">
        <f t="shared" si="29"/>
        <v/>
      </c>
      <c r="BX173" s="265" t="str">
        <f t="shared" si="30"/>
        <v/>
      </c>
      <c r="BY173" s="265" t="str">
        <f t="shared" si="31"/>
        <v/>
      </c>
      <c r="BZ173" s="265" t="str">
        <f t="shared" si="32"/>
        <v/>
      </c>
      <c r="CA173" s="265" t="str">
        <f t="shared" si="33"/>
        <v/>
      </c>
      <c r="CB173" s="265" t="str">
        <f t="shared" si="34"/>
        <v/>
      </c>
      <c r="CC173" s="265" t="str">
        <f t="shared" si="35"/>
        <v/>
      </c>
      <c r="CD173" s="266"/>
    </row>
    <row r="174" spans="1:82" ht="15.9" customHeight="1">
      <c r="A174" s="253">
        <f>IF('[1]Statement of Marks'!A177="","",'[1]Statement of Marks'!A177)</f>
        <v>170</v>
      </c>
      <c r="B174" s="254" t="str">
        <f>IF('Result Sheet'!B177="","",'Result Sheet'!B177)</f>
        <v/>
      </c>
      <c r="C174" s="255" t="str">
        <f>IF('Result Sheet'!F177="","",'Result Sheet'!F177)</f>
        <v/>
      </c>
      <c r="D174" s="256" t="str">
        <f>IF('Result Sheet'!E177="","",'Result Sheet'!E177)</f>
        <v/>
      </c>
      <c r="E174" s="257" t="str">
        <f>IF('Result Sheet'!G177="","",'Result Sheet'!G177)</f>
        <v/>
      </c>
      <c r="F174" s="257" t="str">
        <f>IF('Result Sheet'!H177="","",'Result Sheet'!H177)</f>
        <v/>
      </c>
      <c r="G174" s="257" t="str">
        <f>IF('Result Sheet'!I177="","",'Result Sheet'!I177)</f>
        <v/>
      </c>
      <c r="H174" s="258" t="str">
        <f>IF('Result Sheet'!K177="","",'Result Sheet'!K177)</f>
        <v/>
      </c>
      <c r="I174" s="258" t="str">
        <f>IF('Result Sheet'!J177="","",'Result Sheet'!J177)</f>
        <v/>
      </c>
      <c r="J174" s="388" t="str">
        <f>IF('Result Sheet'!DL177="","",'Result Sheet'!DL177)</f>
        <v/>
      </c>
      <c r="K174" s="259" t="str">
        <f>IF('Result Sheet'!DH177="","",'Result Sheet'!DH177)</f>
        <v/>
      </c>
      <c r="L174" s="260" t="str">
        <f>IF('Result Sheet'!DI177="","",'Result Sheet'!DI177)</f>
        <v/>
      </c>
      <c r="M174" s="259" t="str">
        <f>IF('Result Sheet'!DJ177="","",'Result Sheet'!DJ177)</f>
        <v/>
      </c>
      <c r="N174" s="330" t="str">
        <f>IF('Result Sheet'!DO177="","",'Result Sheet'!DO177)</f>
        <v/>
      </c>
      <c r="O174" s="261" t="str">
        <f>IF('Result Sheet'!AC177="","",'Result Sheet'!AC177)</f>
        <v/>
      </c>
      <c r="P174" s="262" t="str">
        <f>IF('Result Sheet'!AD177="","",'Result Sheet'!AD177)</f>
        <v/>
      </c>
      <c r="Q174" s="261" t="str">
        <f>IF('Result Sheet'!AV177="","",'Result Sheet'!AV177)</f>
        <v/>
      </c>
      <c r="R174" s="262" t="str">
        <f>IF('Result Sheet'!AW177="","",'Result Sheet'!AW177)</f>
        <v/>
      </c>
      <c r="S174" s="261" t="str">
        <f>IF('Result Sheet'!BO177="","",'Result Sheet'!BO177)</f>
        <v/>
      </c>
      <c r="T174" s="262" t="str">
        <f>IF('Result Sheet'!BP177="","",'Result Sheet'!BP177)</f>
        <v/>
      </c>
      <c r="U174" s="261" t="str">
        <f>IF('Result Sheet'!CH177="","",'Result Sheet'!CH177)</f>
        <v/>
      </c>
      <c r="V174" s="262" t="str">
        <f>IF('Result Sheet'!CI177="","",'Result Sheet'!CI177)</f>
        <v/>
      </c>
      <c r="W174" s="263" t="str">
        <f>IF('Result Sheet'!DN177="","",'Result Sheet'!DN177)</f>
        <v/>
      </c>
      <c r="BQ174" s="264" t="str">
        <f>'Result Sheet'!G177</f>
        <v/>
      </c>
      <c r="BR174" s="265" t="str">
        <f t="shared" si="24"/>
        <v/>
      </c>
      <c r="BS174" s="265" t="str">
        <f t="shared" si="25"/>
        <v/>
      </c>
      <c r="BT174" s="265" t="str">
        <f t="shared" si="26"/>
        <v/>
      </c>
      <c r="BU174" s="265" t="str">
        <f t="shared" si="27"/>
        <v/>
      </c>
      <c r="BV174" s="265" t="str">
        <f t="shared" si="28"/>
        <v/>
      </c>
      <c r="BW174" s="265" t="str">
        <f t="shared" si="29"/>
        <v/>
      </c>
      <c r="BX174" s="265" t="str">
        <f t="shared" si="30"/>
        <v/>
      </c>
      <c r="BY174" s="265" t="str">
        <f t="shared" si="31"/>
        <v/>
      </c>
      <c r="BZ174" s="265" t="str">
        <f t="shared" si="32"/>
        <v/>
      </c>
      <c r="CA174" s="265" t="str">
        <f t="shared" si="33"/>
        <v/>
      </c>
      <c r="CB174" s="265" t="str">
        <f t="shared" si="34"/>
        <v/>
      </c>
      <c r="CC174" s="265" t="str">
        <f t="shared" si="35"/>
        <v/>
      </c>
      <c r="CD174" s="266"/>
    </row>
    <row r="175" spans="1:82" ht="15.9" customHeight="1">
      <c r="A175" s="253">
        <f>IF('[1]Statement of Marks'!A178="","",'[1]Statement of Marks'!A178)</f>
        <v>171</v>
      </c>
      <c r="B175" s="254" t="str">
        <f>IF('Result Sheet'!B178="","",'Result Sheet'!B178)</f>
        <v/>
      </c>
      <c r="C175" s="255" t="str">
        <f>IF('Result Sheet'!F178="","",'Result Sheet'!F178)</f>
        <v/>
      </c>
      <c r="D175" s="256" t="str">
        <f>IF('Result Sheet'!E178="","",'Result Sheet'!E178)</f>
        <v/>
      </c>
      <c r="E175" s="257" t="str">
        <f>IF('Result Sheet'!G178="","",'Result Sheet'!G178)</f>
        <v/>
      </c>
      <c r="F175" s="257" t="str">
        <f>IF('Result Sheet'!H178="","",'Result Sheet'!H178)</f>
        <v/>
      </c>
      <c r="G175" s="257" t="str">
        <f>IF('Result Sheet'!I178="","",'Result Sheet'!I178)</f>
        <v/>
      </c>
      <c r="H175" s="258" t="str">
        <f>IF('Result Sheet'!K178="","",'Result Sheet'!K178)</f>
        <v/>
      </c>
      <c r="I175" s="258" t="str">
        <f>IF('Result Sheet'!J178="","",'Result Sheet'!J178)</f>
        <v/>
      </c>
      <c r="J175" s="388" t="str">
        <f>IF('Result Sheet'!DL178="","",'Result Sheet'!DL178)</f>
        <v/>
      </c>
      <c r="K175" s="259" t="str">
        <f>IF('Result Sheet'!DH178="","",'Result Sheet'!DH178)</f>
        <v/>
      </c>
      <c r="L175" s="260" t="str">
        <f>IF('Result Sheet'!DI178="","",'Result Sheet'!DI178)</f>
        <v/>
      </c>
      <c r="M175" s="259" t="str">
        <f>IF('Result Sheet'!DJ178="","",'Result Sheet'!DJ178)</f>
        <v/>
      </c>
      <c r="N175" s="330" t="str">
        <f>IF('Result Sheet'!DO178="","",'Result Sheet'!DO178)</f>
        <v/>
      </c>
      <c r="O175" s="261" t="str">
        <f>IF('Result Sheet'!AC178="","",'Result Sheet'!AC178)</f>
        <v/>
      </c>
      <c r="P175" s="262" t="str">
        <f>IF('Result Sheet'!AD178="","",'Result Sheet'!AD178)</f>
        <v/>
      </c>
      <c r="Q175" s="261" t="str">
        <f>IF('Result Sheet'!AV178="","",'Result Sheet'!AV178)</f>
        <v/>
      </c>
      <c r="R175" s="262" t="str">
        <f>IF('Result Sheet'!AW178="","",'Result Sheet'!AW178)</f>
        <v/>
      </c>
      <c r="S175" s="261" t="str">
        <f>IF('Result Sheet'!BO178="","",'Result Sheet'!BO178)</f>
        <v/>
      </c>
      <c r="T175" s="262" t="str">
        <f>IF('Result Sheet'!BP178="","",'Result Sheet'!BP178)</f>
        <v/>
      </c>
      <c r="U175" s="261" t="str">
        <f>IF('Result Sheet'!CH178="","",'Result Sheet'!CH178)</f>
        <v/>
      </c>
      <c r="V175" s="262" t="str">
        <f>IF('Result Sheet'!CI178="","",'Result Sheet'!CI178)</f>
        <v/>
      </c>
      <c r="W175" s="263" t="str">
        <f>IF('Result Sheet'!DN178="","",'Result Sheet'!DN178)</f>
        <v/>
      </c>
      <c r="BQ175" s="264" t="str">
        <f>'Result Sheet'!G178</f>
        <v/>
      </c>
      <c r="BR175" s="265" t="str">
        <f t="shared" si="24"/>
        <v/>
      </c>
      <c r="BS175" s="265" t="str">
        <f t="shared" si="25"/>
        <v/>
      </c>
      <c r="BT175" s="265" t="str">
        <f t="shared" si="26"/>
        <v/>
      </c>
      <c r="BU175" s="265" t="str">
        <f t="shared" si="27"/>
        <v/>
      </c>
      <c r="BV175" s="265" t="str">
        <f t="shared" si="28"/>
        <v/>
      </c>
      <c r="BW175" s="265" t="str">
        <f t="shared" si="29"/>
        <v/>
      </c>
      <c r="BX175" s="265" t="str">
        <f t="shared" si="30"/>
        <v/>
      </c>
      <c r="BY175" s="265" t="str">
        <f t="shared" si="31"/>
        <v/>
      </c>
      <c r="BZ175" s="265" t="str">
        <f t="shared" si="32"/>
        <v/>
      </c>
      <c r="CA175" s="265" t="str">
        <f t="shared" si="33"/>
        <v/>
      </c>
      <c r="CB175" s="265" t="str">
        <f t="shared" si="34"/>
        <v/>
      </c>
      <c r="CC175" s="265" t="str">
        <f t="shared" si="35"/>
        <v/>
      </c>
      <c r="CD175" s="266"/>
    </row>
    <row r="176" spans="1:82" ht="15.9" customHeight="1">
      <c r="A176" s="253">
        <f>IF('[1]Statement of Marks'!A179="","",'[1]Statement of Marks'!A179)</f>
        <v>172</v>
      </c>
      <c r="B176" s="254" t="str">
        <f>IF('Result Sheet'!B179="","",'Result Sheet'!B179)</f>
        <v/>
      </c>
      <c r="C176" s="255" t="str">
        <f>IF('Result Sheet'!F179="","",'Result Sheet'!F179)</f>
        <v/>
      </c>
      <c r="D176" s="256" t="str">
        <f>IF('Result Sheet'!E179="","",'Result Sheet'!E179)</f>
        <v/>
      </c>
      <c r="E176" s="257" t="str">
        <f>IF('Result Sheet'!G179="","",'Result Sheet'!G179)</f>
        <v/>
      </c>
      <c r="F176" s="257" t="str">
        <f>IF('Result Sheet'!H179="","",'Result Sheet'!H179)</f>
        <v/>
      </c>
      <c r="G176" s="257" t="str">
        <f>IF('Result Sheet'!I179="","",'Result Sheet'!I179)</f>
        <v/>
      </c>
      <c r="H176" s="258" t="str">
        <f>IF('Result Sheet'!K179="","",'Result Sheet'!K179)</f>
        <v/>
      </c>
      <c r="I176" s="258" t="str">
        <f>IF('Result Sheet'!J179="","",'Result Sheet'!J179)</f>
        <v/>
      </c>
      <c r="J176" s="388" t="str">
        <f>IF('Result Sheet'!DL179="","",'Result Sheet'!DL179)</f>
        <v/>
      </c>
      <c r="K176" s="259" t="str">
        <f>IF('Result Sheet'!DH179="","",'Result Sheet'!DH179)</f>
        <v/>
      </c>
      <c r="L176" s="260" t="str">
        <f>IF('Result Sheet'!DI179="","",'Result Sheet'!DI179)</f>
        <v/>
      </c>
      <c r="M176" s="259" t="str">
        <f>IF('Result Sheet'!DJ179="","",'Result Sheet'!DJ179)</f>
        <v/>
      </c>
      <c r="N176" s="330" t="str">
        <f>IF('Result Sheet'!DO179="","",'Result Sheet'!DO179)</f>
        <v/>
      </c>
      <c r="O176" s="261" t="str">
        <f>IF('Result Sheet'!AC179="","",'Result Sheet'!AC179)</f>
        <v/>
      </c>
      <c r="P176" s="262" t="str">
        <f>IF('Result Sheet'!AD179="","",'Result Sheet'!AD179)</f>
        <v/>
      </c>
      <c r="Q176" s="261" t="str">
        <f>IF('Result Sheet'!AV179="","",'Result Sheet'!AV179)</f>
        <v/>
      </c>
      <c r="R176" s="262" t="str">
        <f>IF('Result Sheet'!AW179="","",'Result Sheet'!AW179)</f>
        <v/>
      </c>
      <c r="S176" s="261" t="str">
        <f>IF('Result Sheet'!BO179="","",'Result Sheet'!BO179)</f>
        <v/>
      </c>
      <c r="T176" s="262" t="str">
        <f>IF('Result Sheet'!BP179="","",'Result Sheet'!BP179)</f>
        <v/>
      </c>
      <c r="U176" s="261" t="str">
        <f>IF('Result Sheet'!CH179="","",'Result Sheet'!CH179)</f>
        <v/>
      </c>
      <c r="V176" s="262" t="str">
        <f>IF('Result Sheet'!CI179="","",'Result Sheet'!CI179)</f>
        <v/>
      </c>
      <c r="W176" s="263" t="str">
        <f>IF('Result Sheet'!DN179="","",'Result Sheet'!DN179)</f>
        <v/>
      </c>
      <c r="BQ176" s="264" t="str">
        <f>'Result Sheet'!G179</f>
        <v/>
      </c>
      <c r="BR176" s="265" t="str">
        <f t="shared" si="24"/>
        <v/>
      </c>
      <c r="BS176" s="265" t="str">
        <f t="shared" si="25"/>
        <v/>
      </c>
      <c r="BT176" s="265" t="str">
        <f t="shared" si="26"/>
        <v/>
      </c>
      <c r="BU176" s="265" t="str">
        <f t="shared" si="27"/>
        <v/>
      </c>
      <c r="BV176" s="265" t="str">
        <f t="shared" si="28"/>
        <v/>
      </c>
      <c r="BW176" s="265" t="str">
        <f t="shared" si="29"/>
        <v/>
      </c>
      <c r="BX176" s="265" t="str">
        <f t="shared" si="30"/>
        <v/>
      </c>
      <c r="BY176" s="265" t="str">
        <f t="shared" si="31"/>
        <v/>
      </c>
      <c r="BZ176" s="265" t="str">
        <f t="shared" si="32"/>
        <v/>
      </c>
      <c r="CA176" s="265" t="str">
        <f t="shared" si="33"/>
        <v/>
      </c>
      <c r="CB176" s="265" t="str">
        <f t="shared" si="34"/>
        <v/>
      </c>
      <c r="CC176" s="265" t="str">
        <f t="shared" si="35"/>
        <v/>
      </c>
      <c r="CD176" s="266"/>
    </row>
    <row r="177" spans="1:82" ht="15.9" customHeight="1">
      <c r="A177" s="253">
        <f>IF('[1]Statement of Marks'!A180="","",'[1]Statement of Marks'!A180)</f>
        <v>173</v>
      </c>
      <c r="B177" s="254" t="str">
        <f>IF('Result Sheet'!B180="","",'Result Sheet'!B180)</f>
        <v/>
      </c>
      <c r="C177" s="255" t="str">
        <f>IF('Result Sheet'!F180="","",'Result Sheet'!F180)</f>
        <v/>
      </c>
      <c r="D177" s="256" t="str">
        <f>IF('Result Sheet'!E180="","",'Result Sheet'!E180)</f>
        <v/>
      </c>
      <c r="E177" s="257" t="str">
        <f>IF('Result Sheet'!G180="","",'Result Sheet'!G180)</f>
        <v/>
      </c>
      <c r="F177" s="257" t="str">
        <f>IF('Result Sheet'!H180="","",'Result Sheet'!H180)</f>
        <v/>
      </c>
      <c r="G177" s="257" t="str">
        <f>IF('Result Sheet'!I180="","",'Result Sheet'!I180)</f>
        <v/>
      </c>
      <c r="H177" s="258" t="str">
        <f>IF('Result Sheet'!K180="","",'Result Sheet'!K180)</f>
        <v/>
      </c>
      <c r="I177" s="258" t="str">
        <f>IF('Result Sheet'!J180="","",'Result Sheet'!J180)</f>
        <v/>
      </c>
      <c r="J177" s="388" t="str">
        <f>IF('Result Sheet'!DL180="","",'Result Sheet'!DL180)</f>
        <v/>
      </c>
      <c r="K177" s="259" t="str">
        <f>IF('Result Sheet'!DH180="","",'Result Sheet'!DH180)</f>
        <v/>
      </c>
      <c r="L177" s="260" t="str">
        <f>IF('Result Sheet'!DI180="","",'Result Sheet'!DI180)</f>
        <v/>
      </c>
      <c r="M177" s="259" t="str">
        <f>IF('Result Sheet'!DJ180="","",'Result Sheet'!DJ180)</f>
        <v/>
      </c>
      <c r="N177" s="330" t="str">
        <f>IF('Result Sheet'!DO180="","",'Result Sheet'!DO180)</f>
        <v/>
      </c>
      <c r="O177" s="261" t="str">
        <f>IF('Result Sheet'!AC180="","",'Result Sheet'!AC180)</f>
        <v/>
      </c>
      <c r="P177" s="262" t="str">
        <f>IF('Result Sheet'!AD180="","",'Result Sheet'!AD180)</f>
        <v/>
      </c>
      <c r="Q177" s="261" t="str">
        <f>IF('Result Sheet'!AV180="","",'Result Sheet'!AV180)</f>
        <v/>
      </c>
      <c r="R177" s="262" t="str">
        <f>IF('Result Sheet'!AW180="","",'Result Sheet'!AW180)</f>
        <v/>
      </c>
      <c r="S177" s="261" t="str">
        <f>IF('Result Sheet'!BO180="","",'Result Sheet'!BO180)</f>
        <v/>
      </c>
      <c r="T177" s="262" t="str">
        <f>IF('Result Sheet'!BP180="","",'Result Sheet'!BP180)</f>
        <v/>
      </c>
      <c r="U177" s="261" t="str">
        <f>IF('Result Sheet'!CH180="","",'Result Sheet'!CH180)</f>
        <v/>
      </c>
      <c r="V177" s="262" t="str">
        <f>IF('Result Sheet'!CI180="","",'Result Sheet'!CI180)</f>
        <v/>
      </c>
      <c r="W177" s="263" t="str">
        <f>IF('Result Sheet'!DN180="","",'Result Sheet'!DN180)</f>
        <v/>
      </c>
      <c r="BQ177" s="264" t="str">
        <f>'Result Sheet'!G180</f>
        <v/>
      </c>
      <c r="BR177" s="265" t="str">
        <f t="shared" si="24"/>
        <v/>
      </c>
      <c r="BS177" s="265" t="str">
        <f t="shared" si="25"/>
        <v/>
      </c>
      <c r="BT177" s="265" t="str">
        <f t="shared" si="26"/>
        <v/>
      </c>
      <c r="BU177" s="265" t="str">
        <f t="shared" si="27"/>
        <v/>
      </c>
      <c r="BV177" s="265" t="str">
        <f t="shared" si="28"/>
        <v/>
      </c>
      <c r="BW177" s="265" t="str">
        <f t="shared" si="29"/>
        <v/>
      </c>
      <c r="BX177" s="265" t="str">
        <f t="shared" si="30"/>
        <v/>
      </c>
      <c r="BY177" s="265" t="str">
        <f t="shared" si="31"/>
        <v/>
      </c>
      <c r="BZ177" s="265" t="str">
        <f t="shared" si="32"/>
        <v/>
      </c>
      <c r="CA177" s="265" t="str">
        <f t="shared" si="33"/>
        <v/>
      </c>
      <c r="CB177" s="265" t="str">
        <f t="shared" si="34"/>
        <v/>
      </c>
      <c r="CC177" s="265" t="str">
        <f t="shared" si="35"/>
        <v/>
      </c>
      <c r="CD177" s="266"/>
    </row>
    <row r="178" spans="1:82" ht="15.9" customHeight="1">
      <c r="A178" s="253">
        <f>IF('[1]Statement of Marks'!A181="","",'[1]Statement of Marks'!A181)</f>
        <v>174</v>
      </c>
      <c r="B178" s="254" t="str">
        <f>IF('Result Sheet'!B181="","",'Result Sheet'!B181)</f>
        <v/>
      </c>
      <c r="C178" s="255" t="str">
        <f>IF('Result Sheet'!F181="","",'Result Sheet'!F181)</f>
        <v/>
      </c>
      <c r="D178" s="256" t="str">
        <f>IF('Result Sheet'!E181="","",'Result Sheet'!E181)</f>
        <v/>
      </c>
      <c r="E178" s="257" t="str">
        <f>IF('Result Sheet'!G181="","",'Result Sheet'!G181)</f>
        <v/>
      </c>
      <c r="F178" s="257" t="str">
        <f>IF('Result Sheet'!H181="","",'Result Sheet'!H181)</f>
        <v/>
      </c>
      <c r="G178" s="257" t="str">
        <f>IF('Result Sheet'!I181="","",'Result Sheet'!I181)</f>
        <v/>
      </c>
      <c r="H178" s="258" t="str">
        <f>IF('Result Sheet'!K181="","",'Result Sheet'!K181)</f>
        <v/>
      </c>
      <c r="I178" s="258" t="str">
        <f>IF('Result Sheet'!J181="","",'Result Sheet'!J181)</f>
        <v/>
      </c>
      <c r="J178" s="388" t="str">
        <f>IF('Result Sheet'!DL181="","",'Result Sheet'!DL181)</f>
        <v/>
      </c>
      <c r="K178" s="259" t="str">
        <f>IF('Result Sheet'!DH181="","",'Result Sheet'!DH181)</f>
        <v/>
      </c>
      <c r="L178" s="260" t="str">
        <f>IF('Result Sheet'!DI181="","",'Result Sheet'!DI181)</f>
        <v/>
      </c>
      <c r="M178" s="259" t="str">
        <f>IF('Result Sheet'!DJ181="","",'Result Sheet'!DJ181)</f>
        <v/>
      </c>
      <c r="N178" s="330" t="str">
        <f>IF('Result Sheet'!DO181="","",'Result Sheet'!DO181)</f>
        <v/>
      </c>
      <c r="O178" s="261" t="str">
        <f>IF('Result Sheet'!AC181="","",'Result Sheet'!AC181)</f>
        <v/>
      </c>
      <c r="P178" s="262" t="str">
        <f>IF('Result Sheet'!AD181="","",'Result Sheet'!AD181)</f>
        <v/>
      </c>
      <c r="Q178" s="261" t="str">
        <f>IF('Result Sheet'!AV181="","",'Result Sheet'!AV181)</f>
        <v/>
      </c>
      <c r="R178" s="262" t="str">
        <f>IF('Result Sheet'!AW181="","",'Result Sheet'!AW181)</f>
        <v/>
      </c>
      <c r="S178" s="261" t="str">
        <f>IF('Result Sheet'!BO181="","",'Result Sheet'!BO181)</f>
        <v/>
      </c>
      <c r="T178" s="262" t="str">
        <f>IF('Result Sheet'!BP181="","",'Result Sheet'!BP181)</f>
        <v/>
      </c>
      <c r="U178" s="261" t="str">
        <f>IF('Result Sheet'!CH181="","",'Result Sheet'!CH181)</f>
        <v/>
      </c>
      <c r="V178" s="262" t="str">
        <f>IF('Result Sheet'!CI181="","",'Result Sheet'!CI181)</f>
        <v/>
      </c>
      <c r="W178" s="263" t="str">
        <f>IF('Result Sheet'!DN181="","",'Result Sheet'!DN181)</f>
        <v/>
      </c>
      <c r="BQ178" s="264" t="str">
        <f>'Result Sheet'!G181</f>
        <v/>
      </c>
      <c r="BR178" s="265" t="str">
        <f t="shared" si="24"/>
        <v/>
      </c>
      <c r="BS178" s="265" t="str">
        <f t="shared" si="25"/>
        <v/>
      </c>
      <c r="BT178" s="265" t="str">
        <f t="shared" si="26"/>
        <v/>
      </c>
      <c r="BU178" s="265" t="str">
        <f t="shared" si="27"/>
        <v/>
      </c>
      <c r="BV178" s="265" t="str">
        <f t="shared" si="28"/>
        <v/>
      </c>
      <c r="BW178" s="265" t="str">
        <f t="shared" si="29"/>
        <v/>
      </c>
      <c r="BX178" s="265" t="str">
        <f t="shared" si="30"/>
        <v/>
      </c>
      <c r="BY178" s="265" t="str">
        <f t="shared" si="31"/>
        <v/>
      </c>
      <c r="BZ178" s="265" t="str">
        <f t="shared" si="32"/>
        <v/>
      </c>
      <c r="CA178" s="265" t="str">
        <f t="shared" si="33"/>
        <v/>
      </c>
      <c r="CB178" s="265" t="str">
        <f t="shared" si="34"/>
        <v/>
      </c>
      <c r="CC178" s="265" t="str">
        <f t="shared" si="35"/>
        <v/>
      </c>
      <c r="CD178" s="266"/>
    </row>
    <row r="179" spans="1:82" ht="15.9" customHeight="1">
      <c r="A179" s="253">
        <f>IF('[1]Statement of Marks'!A182="","",'[1]Statement of Marks'!A182)</f>
        <v>175</v>
      </c>
      <c r="B179" s="254" t="str">
        <f>IF('Result Sheet'!B182="","",'Result Sheet'!B182)</f>
        <v/>
      </c>
      <c r="C179" s="255" t="str">
        <f>IF('Result Sheet'!F182="","",'Result Sheet'!F182)</f>
        <v/>
      </c>
      <c r="D179" s="256" t="str">
        <f>IF('Result Sheet'!E182="","",'Result Sheet'!E182)</f>
        <v/>
      </c>
      <c r="E179" s="257" t="str">
        <f>IF('Result Sheet'!G182="","",'Result Sheet'!G182)</f>
        <v/>
      </c>
      <c r="F179" s="257" t="str">
        <f>IF('Result Sheet'!H182="","",'Result Sheet'!H182)</f>
        <v/>
      </c>
      <c r="G179" s="257" t="str">
        <f>IF('Result Sheet'!I182="","",'Result Sheet'!I182)</f>
        <v/>
      </c>
      <c r="H179" s="258" t="str">
        <f>IF('Result Sheet'!K182="","",'Result Sheet'!K182)</f>
        <v/>
      </c>
      <c r="I179" s="258" t="str">
        <f>IF('Result Sheet'!J182="","",'Result Sheet'!J182)</f>
        <v/>
      </c>
      <c r="J179" s="388" t="str">
        <f>IF('Result Sheet'!DL182="","",'Result Sheet'!DL182)</f>
        <v/>
      </c>
      <c r="K179" s="259" t="str">
        <f>IF('Result Sheet'!DH182="","",'Result Sheet'!DH182)</f>
        <v/>
      </c>
      <c r="L179" s="260" t="str">
        <f>IF('Result Sheet'!DI182="","",'Result Sheet'!DI182)</f>
        <v/>
      </c>
      <c r="M179" s="259" t="str">
        <f>IF('Result Sheet'!DJ182="","",'Result Sheet'!DJ182)</f>
        <v/>
      </c>
      <c r="N179" s="330" t="str">
        <f>IF('Result Sheet'!DO182="","",'Result Sheet'!DO182)</f>
        <v/>
      </c>
      <c r="O179" s="261" t="str">
        <f>IF('Result Sheet'!AC182="","",'Result Sheet'!AC182)</f>
        <v/>
      </c>
      <c r="P179" s="262" t="str">
        <f>IF('Result Sheet'!AD182="","",'Result Sheet'!AD182)</f>
        <v/>
      </c>
      <c r="Q179" s="261" t="str">
        <f>IF('Result Sheet'!AV182="","",'Result Sheet'!AV182)</f>
        <v/>
      </c>
      <c r="R179" s="262" t="str">
        <f>IF('Result Sheet'!AW182="","",'Result Sheet'!AW182)</f>
        <v/>
      </c>
      <c r="S179" s="261" t="str">
        <f>IF('Result Sheet'!BO182="","",'Result Sheet'!BO182)</f>
        <v/>
      </c>
      <c r="T179" s="262" t="str">
        <f>IF('Result Sheet'!BP182="","",'Result Sheet'!BP182)</f>
        <v/>
      </c>
      <c r="U179" s="261" t="str">
        <f>IF('Result Sheet'!CH182="","",'Result Sheet'!CH182)</f>
        <v/>
      </c>
      <c r="V179" s="262" t="str">
        <f>IF('Result Sheet'!CI182="","",'Result Sheet'!CI182)</f>
        <v/>
      </c>
      <c r="W179" s="263" t="str">
        <f>IF('Result Sheet'!DN182="","",'Result Sheet'!DN182)</f>
        <v/>
      </c>
      <c r="BQ179" s="264" t="str">
        <f>'Result Sheet'!G182</f>
        <v/>
      </c>
      <c r="BR179" s="265" t="str">
        <f t="shared" si="24"/>
        <v/>
      </c>
      <c r="BS179" s="265" t="str">
        <f t="shared" si="25"/>
        <v/>
      </c>
      <c r="BT179" s="265" t="str">
        <f t="shared" si="26"/>
        <v/>
      </c>
      <c r="BU179" s="265" t="str">
        <f t="shared" si="27"/>
        <v/>
      </c>
      <c r="BV179" s="265" t="str">
        <f t="shared" si="28"/>
        <v/>
      </c>
      <c r="BW179" s="265" t="str">
        <f t="shared" si="29"/>
        <v/>
      </c>
      <c r="BX179" s="265" t="str">
        <f t="shared" si="30"/>
        <v/>
      </c>
      <c r="BY179" s="265" t="str">
        <f t="shared" si="31"/>
        <v/>
      </c>
      <c r="BZ179" s="265" t="str">
        <f t="shared" si="32"/>
        <v/>
      </c>
      <c r="CA179" s="265" t="str">
        <f t="shared" si="33"/>
        <v/>
      </c>
      <c r="CB179" s="265" t="str">
        <f t="shared" si="34"/>
        <v/>
      </c>
      <c r="CC179" s="265" t="str">
        <f t="shared" si="35"/>
        <v/>
      </c>
      <c r="CD179" s="266"/>
    </row>
    <row r="180" spans="1:82" ht="15.9" customHeight="1">
      <c r="A180" s="253">
        <f>IF('[1]Statement of Marks'!A183="","",'[1]Statement of Marks'!A183)</f>
        <v>176</v>
      </c>
      <c r="B180" s="254" t="str">
        <f>IF('Result Sheet'!B183="","",'Result Sheet'!B183)</f>
        <v/>
      </c>
      <c r="C180" s="255" t="str">
        <f>IF('Result Sheet'!F183="","",'Result Sheet'!F183)</f>
        <v/>
      </c>
      <c r="D180" s="256" t="str">
        <f>IF('Result Sheet'!E183="","",'Result Sheet'!E183)</f>
        <v/>
      </c>
      <c r="E180" s="257" t="str">
        <f>IF('Result Sheet'!G183="","",'Result Sheet'!G183)</f>
        <v/>
      </c>
      <c r="F180" s="257" t="str">
        <f>IF('Result Sheet'!H183="","",'Result Sheet'!H183)</f>
        <v/>
      </c>
      <c r="G180" s="257" t="str">
        <f>IF('Result Sheet'!I183="","",'Result Sheet'!I183)</f>
        <v/>
      </c>
      <c r="H180" s="258" t="str">
        <f>IF('Result Sheet'!K183="","",'Result Sheet'!K183)</f>
        <v/>
      </c>
      <c r="I180" s="258" t="str">
        <f>IF('Result Sheet'!J183="","",'Result Sheet'!J183)</f>
        <v/>
      </c>
      <c r="J180" s="388" t="str">
        <f>IF('Result Sheet'!DL183="","",'Result Sheet'!DL183)</f>
        <v/>
      </c>
      <c r="K180" s="259" t="str">
        <f>IF('Result Sheet'!DH183="","",'Result Sheet'!DH183)</f>
        <v/>
      </c>
      <c r="L180" s="260" t="str">
        <f>IF('Result Sheet'!DI183="","",'Result Sheet'!DI183)</f>
        <v/>
      </c>
      <c r="M180" s="259" t="str">
        <f>IF('Result Sheet'!DJ183="","",'Result Sheet'!DJ183)</f>
        <v/>
      </c>
      <c r="N180" s="330" t="str">
        <f>IF('Result Sheet'!DO183="","",'Result Sheet'!DO183)</f>
        <v/>
      </c>
      <c r="O180" s="261" t="str">
        <f>IF('Result Sheet'!AC183="","",'Result Sheet'!AC183)</f>
        <v/>
      </c>
      <c r="P180" s="262" t="str">
        <f>IF('Result Sheet'!AD183="","",'Result Sheet'!AD183)</f>
        <v/>
      </c>
      <c r="Q180" s="261" t="str">
        <f>IF('Result Sheet'!AV183="","",'Result Sheet'!AV183)</f>
        <v/>
      </c>
      <c r="R180" s="262" t="str">
        <f>IF('Result Sheet'!AW183="","",'Result Sheet'!AW183)</f>
        <v/>
      </c>
      <c r="S180" s="261" t="str">
        <f>IF('Result Sheet'!BO183="","",'Result Sheet'!BO183)</f>
        <v/>
      </c>
      <c r="T180" s="262" t="str">
        <f>IF('Result Sheet'!BP183="","",'Result Sheet'!BP183)</f>
        <v/>
      </c>
      <c r="U180" s="261" t="str">
        <f>IF('Result Sheet'!CH183="","",'Result Sheet'!CH183)</f>
        <v/>
      </c>
      <c r="V180" s="262" t="str">
        <f>IF('Result Sheet'!CI183="","",'Result Sheet'!CI183)</f>
        <v/>
      </c>
      <c r="W180" s="263" t="str">
        <f>IF('Result Sheet'!DN183="","",'Result Sheet'!DN183)</f>
        <v/>
      </c>
      <c r="BQ180" s="264" t="str">
        <f>'Result Sheet'!G183</f>
        <v/>
      </c>
      <c r="BR180" s="265" t="str">
        <f t="shared" si="24"/>
        <v/>
      </c>
      <c r="BS180" s="265" t="str">
        <f t="shared" si="25"/>
        <v/>
      </c>
      <c r="BT180" s="265" t="str">
        <f t="shared" si="26"/>
        <v/>
      </c>
      <c r="BU180" s="265" t="str">
        <f t="shared" si="27"/>
        <v/>
      </c>
      <c r="BV180" s="265" t="str">
        <f t="shared" si="28"/>
        <v/>
      </c>
      <c r="BW180" s="265" t="str">
        <f t="shared" si="29"/>
        <v/>
      </c>
      <c r="BX180" s="265" t="str">
        <f t="shared" si="30"/>
        <v/>
      </c>
      <c r="BY180" s="265" t="str">
        <f t="shared" si="31"/>
        <v/>
      </c>
      <c r="BZ180" s="265" t="str">
        <f t="shared" si="32"/>
        <v/>
      </c>
      <c r="CA180" s="265" t="str">
        <f t="shared" si="33"/>
        <v/>
      </c>
      <c r="CB180" s="265" t="str">
        <f t="shared" si="34"/>
        <v/>
      </c>
      <c r="CC180" s="265" t="str">
        <f t="shared" si="35"/>
        <v/>
      </c>
      <c r="CD180" s="266"/>
    </row>
    <row r="181" spans="1:82" ht="15.9" customHeight="1">
      <c r="A181" s="253">
        <f>IF('[1]Statement of Marks'!A184="","",'[1]Statement of Marks'!A184)</f>
        <v>177</v>
      </c>
      <c r="B181" s="254" t="str">
        <f>IF('Result Sheet'!B184="","",'Result Sheet'!B184)</f>
        <v/>
      </c>
      <c r="C181" s="255" t="str">
        <f>IF('Result Sheet'!F184="","",'Result Sheet'!F184)</f>
        <v/>
      </c>
      <c r="D181" s="256" t="str">
        <f>IF('Result Sheet'!E184="","",'Result Sheet'!E184)</f>
        <v/>
      </c>
      <c r="E181" s="257" t="str">
        <f>IF('Result Sheet'!G184="","",'Result Sheet'!G184)</f>
        <v/>
      </c>
      <c r="F181" s="257" t="str">
        <f>IF('Result Sheet'!H184="","",'Result Sheet'!H184)</f>
        <v/>
      </c>
      <c r="G181" s="257" t="str">
        <f>IF('Result Sheet'!I184="","",'Result Sheet'!I184)</f>
        <v/>
      </c>
      <c r="H181" s="258" t="str">
        <f>IF('Result Sheet'!K184="","",'Result Sheet'!K184)</f>
        <v/>
      </c>
      <c r="I181" s="258" t="str">
        <f>IF('Result Sheet'!J184="","",'Result Sheet'!J184)</f>
        <v/>
      </c>
      <c r="J181" s="388" t="str">
        <f>IF('Result Sheet'!DL184="","",'Result Sheet'!DL184)</f>
        <v/>
      </c>
      <c r="K181" s="259" t="str">
        <f>IF('Result Sheet'!DH184="","",'Result Sheet'!DH184)</f>
        <v/>
      </c>
      <c r="L181" s="260" t="str">
        <f>IF('Result Sheet'!DI184="","",'Result Sheet'!DI184)</f>
        <v/>
      </c>
      <c r="M181" s="259" t="str">
        <f>IF('Result Sheet'!DJ184="","",'Result Sheet'!DJ184)</f>
        <v/>
      </c>
      <c r="N181" s="330" t="str">
        <f>IF('Result Sheet'!DO184="","",'Result Sheet'!DO184)</f>
        <v/>
      </c>
      <c r="O181" s="261" t="str">
        <f>IF('Result Sheet'!AC184="","",'Result Sheet'!AC184)</f>
        <v/>
      </c>
      <c r="P181" s="262" t="str">
        <f>IF('Result Sheet'!AD184="","",'Result Sheet'!AD184)</f>
        <v/>
      </c>
      <c r="Q181" s="261" t="str">
        <f>IF('Result Sheet'!AV184="","",'Result Sheet'!AV184)</f>
        <v/>
      </c>
      <c r="R181" s="262" t="str">
        <f>IF('Result Sheet'!AW184="","",'Result Sheet'!AW184)</f>
        <v/>
      </c>
      <c r="S181" s="261" t="str">
        <f>IF('Result Sheet'!BO184="","",'Result Sheet'!BO184)</f>
        <v/>
      </c>
      <c r="T181" s="262" t="str">
        <f>IF('Result Sheet'!BP184="","",'Result Sheet'!BP184)</f>
        <v/>
      </c>
      <c r="U181" s="261" t="str">
        <f>IF('Result Sheet'!CH184="","",'Result Sheet'!CH184)</f>
        <v/>
      </c>
      <c r="V181" s="262" t="str">
        <f>IF('Result Sheet'!CI184="","",'Result Sheet'!CI184)</f>
        <v/>
      </c>
      <c r="W181" s="263" t="str">
        <f>IF('Result Sheet'!DN184="","",'Result Sheet'!DN184)</f>
        <v/>
      </c>
      <c r="BQ181" s="264" t="str">
        <f>'Result Sheet'!G184</f>
        <v/>
      </c>
      <c r="BR181" s="265" t="str">
        <f t="shared" si="24"/>
        <v/>
      </c>
      <c r="BS181" s="265" t="str">
        <f t="shared" si="25"/>
        <v/>
      </c>
      <c r="BT181" s="265" t="str">
        <f t="shared" si="26"/>
        <v/>
      </c>
      <c r="BU181" s="265" t="str">
        <f t="shared" si="27"/>
        <v/>
      </c>
      <c r="BV181" s="265" t="str">
        <f t="shared" si="28"/>
        <v/>
      </c>
      <c r="BW181" s="265" t="str">
        <f t="shared" si="29"/>
        <v/>
      </c>
      <c r="BX181" s="265" t="str">
        <f t="shared" si="30"/>
        <v/>
      </c>
      <c r="BY181" s="265" t="str">
        <f t="shared" si="31"/>
        <v/>
      </c>
      <c r="BZ181" s="265" t="str">
        <f t="shared" si="32"/>
        <v/>
      </c>
      <c r="CA181" s="265" t="str">
        <f t="shared" si="33"/>
        <v/>
      </c>
      <c r="CB181" s="265" t="str">
        <f t="shared" si="34"/>
        <v/>
      </c>
      <c r="CC181" s="265" t="str">
        <f t="shared" si="35"/>
        <v/>
      </c>
      <c r="CD181" s="266"/>
    </row>
    <row r="182" spans="1:82" ht="15.9" customHeight="1">
      <c r="A182" s="253">
        <f>IF('[1]Statement of Marks'!A185="","",'[1]Statement of Marks'!A185)</f>
        <v>178</v>
      </c>
      <c r="B182" s="254" t="str">
        <f>IF('Result Sheet'!B185="","",'Result Sheet'!B185)</f>
        <v/>
      </c>
      <c r="C182" s="255" t="str">
        <f>IF('Result Sheet'!F185="","",'Result Sheet'!F185)</f>
        <v/>
      </c>
      <c r="D182" s="256" t="str">
        <f>IF('Result Sheet'!E185="","",'Result Sheet'!E185)</f>
        <v/>
      </c>
      <c r="E182" s="257" t="str">
        <f>IF('Result Sheet'!G185="","",'Result Sheet'!G185)</f>
        <v/>
      </c>
      <c r="F182" s="257" t="str">
        <f>IF('Result Sheet'!H185="","",'Result Sheet'!H185)</f>
        <v/>
      </c>
      <c r="G182" s="257" t="str">
        <f>IF('Result Sheet'!I185="","",'Result Sheet'!I185)</f>
        <v/>
      </c>
      <c r="H182" s="258" t="str">
        <f>IF('Result Sheet'!K185="","",'Result Sheet'!K185)</f>
        <v/>
      </c>
      <c r="I182" s="258" t="str">
        <f>IF('Result Sheet'!J185="","",'Result Sheet'!J185)</f>
        <v/>
      </c>
      <c r="J182" s="388" t="str">
        <f>IF('Result Sheet'!DL185="","",'Result Sheet'!DL185)</f>
        <v/>
      </c>
      <c r="K182" s="259" t="str">
        <f>IF('Result Sheet'!DH185="","",'Result Sheet'!DH185)</f>
        <v/>
      </c>
      <c r="L182" s="260" t="str">
        <f>IF('Result Sheet'!DI185="","",'Result Sheet'!DI185)</f>
        <v/>
      </c>
      <c r="M182" s="259" t="str">
        <f>IF('Result Sheet'!DJ185="","",'Result Sheet'!DJ185)</f>
        <v/>
      </c>
      <c r="N182" s="330" t="str">
        <f>IF('Result Sheet'!DO185="","",'Result Sheet'!DO185)</f>
        <v/>
      </c>
      <c r="O182" s="261" t="str">
        <f>IF('Result Sheet'!AC185="","",'Result Sheet'!AC185)</f>
        <v/>
      </c>
      <c r="P182" s="262" t="str">
        <f>IF('Result Sheet'!AD185="","",'Result Sheet'!AD185)</f>
        <v/>
      </c>
      <c r="Q182" s="261" t="str">
        <f>IF('Result Sheet'!AV185="","",'Result Sheet'!AV185)</f>
        <v/>
      </c>
      <c r="R182" s="262" t="str">
        <f>IF('Result Sheet'!AW185="","",'Result Sheet'!AW185)</f>
        <v/>
      </c>
      <c r="S182" s="261" t="str">
        <f>IF('Result Sheet'!BO185="","",'Result Sheet'!BO185)</f>
        <v/>
      </c>
      <c r="T182" s="262" t="str">
        <f>IF('Result Sheet'!BP185="","",'Result Sheet'!BP185)</f>
        <v/>
      </c>
      <c r="U182" s="261" t="str">
        <f>IF('Result Sheet'!CH185="","",'Result Sheet'!CH185)</f>
        <v/>
      </c>
      <c r="V182" s="262" t="str">
        <f>IF('Result Sheet'!CI185="","",'Result Sheet'!CI185)</f>
        <v/>
      </c>
      <c r="W182" s="263" t="str">
        <f>IF('Result Sheet'!DN185="","",'Result Sheet'!DN185)</f>
        <v/>
      </c>
      <c r="BQ182" s="264" t="str">
        <f>'Result Sheet'!G185</f>
        <v/>
      </c>
      <c r="BR182" s="265" t="str">
        <f t="shared" si="24"/>
        <v/>
      </c>
      <c r="BS182" s="265" t="str">
        <f t="shared" si="25"/>
        <v/>
      </c>
      <c r="BT182" s="265" t="str">
        <f t="shared" si="26"/>
        <v/>
      </c>
      <c r="BU182" s="265" t="str">
        <f t="shared" si="27"/>
        <v/>
      </c>
      <c r="BV182" s="265" t="str">
        <f t="shared" si="28"/>
        <v/>
      </c>
      <c r="BW182" s="265" t="str">
        <f t="shared" si="29"/>
        <v/>
      </c>
      <c r="BX182" s="265" t="str">
        <f t="shared" si="30"/>
        <v/>
      </c>
      <c r="BY182" s="265" t="str">
        <f t="shared" si="31"/>
        <v/>
      </c>
      <c r="BZ182" s="265" t="str">
        <f t="shared" si="32"/>
        <v/>
      </c>
      <c r="CA182" s="265" t="str">
        <f t="shared" si="33"/>
        <v/>
      </c>
      <c r="CB182" s="265" t="str">
        <f t="shared" si="34"/>
        <v/>
      </c>
      <c r="CC182" s="265" t="str">
        <f t="shared" si="35"/>
        <v/>
      </c>
      <c r="CD182" s="266"/>
    </row>
    <row r="183" spans="1:82" ht="15.9" customHeight="1">
      <c r="A183" s="253">
        <f>IF('[1]Statement of Marks'!A186="","",'[1]Statement of Marks'!A186)</f>
        <v>179</v>
      </c>
      <c r="B183" s="254" t="str">
        <f>IF('Result Sheet'!B186="","",'Result Sheet'!B186)</f>
        <v/>
      </c>
      <c r="C183" s="255" t="str">
        <f>IF('Result Sheet'!F186="","",'Result Sheet'!F186)</f>
        <v/>
      </c>
      <c r="D183" s="256" t="str">
        <f>IF('Result Sheet'!E186="","",'Result Sheet'!E186)</f>
        <v/>
      </c>
      <c r="E183" s="257" t="str">
        <f>IF('Result Sheet'!G186="","",'Result Sheet'!G186)</f>
        <v/>
      </c>
      <c r="F183" s="257" t="str">
        <f>IF('Result Sheet'!H186="","",'Result Sheet'!H186)</f>
        <v/>
      </c>
      <c r="G183" s="257" t="str">
        <f>IF('Result Sheet'!I186="","",'Result Sheet'!I186)</f>
        <v/>
      </c>
      <c r="H183" s="258" t="str">
        <f>IF('Result Sheet'!K186="","",'Result Sheet'!K186)</f>
        <v/>
      </c>
      <c r="I183" s="258" t="str">
        <f>IF('Result Sheet'!J186="","",'Result Sheet'!J186)</f>
        <v/>
      </c>
      <c r="J183" s="388" t="str">
        <f>IF('Result Sheet'!DL186="","",'Result Sheet'!DL186)</f>
        <v/>
      </c>
      <c r="K183" s="259" t="str">
        <f>IF('Result Sheet'!DH186="","",'Result Sheet'!DH186)</f>
        <v/>
      </c>
      <c r="L183" s="260" t="str">
        <f>IF('Result Sheet'!DI186="","",'Result Sheet'!DI186)</f>
        <v/>
      </c>
      <c r="M183" s="259" t="str">
        <f>IF('Result Sheet'!DJ186="","",'Result Sheet'!DJ186)</f>
        <v/>
      </c>
      <c r="N183" s="330" t="str">
        <f>IF('Result Sheet'!DO186="","",'Result Sheet'!DO186)</f>
        <v/>
      </c>
      <c r="O183" s="261" t="str">
        <f>IF('Result Sheet'!AC186="","",'Result Sheet'!AC186)</f>
        <v/>
      </c>
      <c r="P183" s="262" t="str">
        <f>IF('Result Sheet'!AD186="","",'Result Sheet'!AD186)</f>
        <v/>
      </c>
      <c r="Q183" s="261" t="str">
        <f>IF('Result Sheet'!AV186="","",'Result Sheet'!AV186)</f>
        <v/>
      </c>
      <c r="R183" s="262" t="str">
        <f>IF('Result Sheet'!AW186="","",'Result Sheet'!AW186)</f>
        <v/>
      </c>
      <c r="S183" s="261" t="str">
        <f>IF('Result Sheet'!BO186="","",'Result Sheet'!BO186)</f>
        <v/>
      </c>
      <c r="T183" s="262" t="str">
        <f>IF('Result Sheet'!BP186="","",'Result Sheet'!BP186)</f>
        <v/>
      </c>
      <c r="U183" s="261" t="str">
        <f>IF('Result Sheet'!CH186="","",'Result Sheet'!CH186)</f>
        <v/>
      </c>
      <c r="V183" s="262" t="str">
        <f>IF('Result Sheet'!CI186="","",'Result Sheet'!CI186)</f>
        <v/>
      </c>
      <c r="W183" s="263" t="str">
        <f>IF('Result Sheet'!DN186="","",'Result Sheet'!DN186)</f>
        <v/>
      </c>
      <c r="BQ183" s="264" t="str">
        <f>'Result Sheet'!G186</f>
        <v/>
      </c>
      <c r="BR183" s="265" t="str">
        <f t="shared" si="24"/>
        <v/>
      </c>
      <c r="BS183" s="265" t="str">
        <f t="shared" si="25"/>
        <v/>
      </c>
      <c r="BT183" s="265" t="str">
        <f t="shared" si="26"/>
        <v/>
      </c>
      <c r="BU183" s="265" t="str">
        <f t="shared" si="27"/>
        <v/>
      </c>
      <c r="BV183" s="265" t="str">
        <f t="shared" si="28"/>
        <v/>
      </c>
      <c r="BW183" s="265" t="str">
        <f t="shared" si="29"/>
        <v/>
      </c>
      <c r="BX183" s="265" t="str">
        <f t="shared" si="30"/>
        <v/>
      </c>
      <c r="BY183" s="265" t="str">
        <f t="shared" si="31"/>
        <v/>
      </c>
      <c r="BZ183" s="265" t="str">
        <f t="shared" si="32"/>
        <v/>
      </c>
      <c r="CA183" s="265" t="str">
        <f t="shared" si="33"/>
        <v/>
      </c>
      <c r="CB183" s="265" t="str">
        <f t="shared" si="34"/>
        <v/>
      </c>
      <c r="CC183" s="265" t="str">
        <f t="shared" si="35"/>
        <v/>
      </c>
      <c r="CD183" s="266"/>
    </row>
    <row r="184" spans="1:82" ht="15.9" customHeight="1">
      <c r="A184" s="253">
        <f>IF('[1]Statement of Marks'!A187="","",'[1]Statement of Marks'!A187)</f>
        <v>180</v>
      </c>
      <c r="B184" s="254" t="str">
        <f>IF('Result Sheet'!B187="","",'Result Sheet'!B187)</f>
        <v/>
      </c>
      <c r="C184" s="255" t="str">
        <f>IF('Result Sheet'!F187="","",'Result Sheet'!F187)</f>
        <v/>
      </c>
      <c r="D184" s="256" t="str">
        <f>IF('Result Sheet'!E187="","",'Result Sheet'!E187)</f>
        <v/>
      </c>
      <c r="E184" s="257" t="str">
        <f>IF('Result Sheet'!G187="","",'Result Sheet'!G187)</f>
        <v/>
      </c>
      <c r="F184" s="257" t="str">
        <f>IF('Result Sheet'!H187="","",'Result Sheet'!H187)</f>
        <v/>
      </c>
      <c r="G184" s="257" t="str">
        <f>IF('Result Sheet'!I187="","",'Result Sheet'!I187)</f>
        <v/>
      </c>
      <c r="H184" s="258" t="str">
        <f>IF('Result Sheet'!K187="","",'Result Sheet'!K187)</f>
        <v/>
      </c>
      <c r="I184" s="258" t="str">
        <f>IF('Result Sheet'!J187="","",'Result Sheet'!J187)</f>
        <v/>
      </c>
      <c r="J184" s="388" t="str">
        <f>IF('Result Sheet'!DL187="","",'Result Sheet'!DL187)</f>
        <v/>
      </c>
      <c r="K184" s="259" t="str">
        <f>IF('Result Sheet'!DH187="","",'Result Sheet'!DH187)</f>
        <v/>
      </c>
      <c r="L184" s="260" t="str">
        <f>IF('Result Sheet'!DI187="","",'Result Sheet'!DI187)</f>
        <v/>
      </c>
      <c r="M184" s="259" t="str">
        <f>IF('Result Sheet'!DJ187="","",'Result Sheet'!DJ187)</f>
        <v/>
      </c>
      <c r="N184" s="330" t="str">
        <f>IF('Result Sheet'!DO187="","",'Result Sheet'!DO187)</f>
        <v/>
      </c>
      <c r="O184" s="261" t="str">
        <f>IF('Result Sheet'!AC187="","",'Result Sheet'!AC187)</f>
        <v/>
      </c>
      <c r="P184" s="262" t="str">
        <f>IF('Result Sheet'!AD187="","",'Result Sheet'!AD187)</f>
        <v/>
      </c>
      <c r="Q184" s="261" t="str">
        <f>IF('Result Sheet'!AV187="","",'Result Sheet'!AV187)</f>
        <v/>
      </c>
      <c r="R184" s="262" t="str">
        <f>IF('Result Sheet'!AW187="","",'Result Sheet'!AW187)</f>
        <v/>
      </c>
      <c r="S184" s="261" t="str">
        <f>IF('Result Sheet'!BO187="","",'Result Sheet'!BO187)</f>
        <v/>
      </c>
      <c r="T184" s="262" t="str">
        <f>IF('Result Sheet'!BP187="","",'Result Sheet'!BP187)</f>
        <v/>
      </c>
      <c r="U184" s="261" t="str">
        <f>IF('Result Sheet'!CH187="","",'Result Sheet'!CH187)</f>
        <v/>
      </c>
      <c r="V184" s="262" t="str">
        <f>IF('Result Sheet'!CI187="","",'Result Sheet'!CI187)</f>
        <v/>
      </c>
      <c r="W184" s="263" t="str">
        <f>IF('Result Sheet'!DN187="","",'Result Sheet'!DN187)</f>
        <v/>
      </c>
      <c r="BQ184" s="264" t="str">
        <f>'Result Sheet'!G187</f>
        <v/>
      </c>
      <c r="BR184" s="265" t="str">
        <f t="shared" si="24"/>
        <v/>
      </c>
      <c r="BS184" s="265" t="str">
        <f t="shared" si="25"/>
        <v/>
      </c>
      <c r="BT184" s="265" t="str">
        <f t="shared" si="26"/>
        <v/>
      </c>
      <c r="BU184" s="265" t="str">
        <f t="shared" si="27"/>
        <v/>
      </c>
      <c r="BV184" s="265" t="str">
        <f t="shared" si="28"/>
        <v/>
      </c>
      <c r="BW184" s="265" t="str">
        <f t="shared" si="29"/>
        <v/>
      </c>
      <c r="BX184" s="265" t="str">
        <f t="shared" si="30"/>
        <v/>
      </c>
      <c r="BY184" s="265" t="str">
        <f t="shared" si="31"/>
        <v/>
      </c>
      <c r="BZ184" s="265" t="str">
        <f t="shared" si="32"/>
        <v/>
      </c>
      <c r="CA184" s="265" t="str">
        <f t="shared" si="33"/>
        <v/>
      </c>
      <c r="CB184" s="265" t="str">
        <f t="shared" si="34"/>
        <v/>
      </c>
      <c r="CC184" s="265" t="str">
        <f t="shared" si="35"/>
        <v/>
      </c>
      <c r="CD184" s="266"/>
    </row>
    <row r="185" spans="1:82" ht="15.9" customHeight="1">
      <c r="A185" s="253">
        <f>IF('[1]Statement of Marks'!A188="","",'[1]Statement of Marks'!A188)</f>
        <v>181</v>
      </c>
      <c r="B185" s="254" t="str">
        <f>IF('Result Sheet'!B188="","",'Result Sheet'!B188)</f>
        <v/>
      </c>
      <c r="C185" s="255" t="str">
        <f>IF('Result Sheet'!F188="","",'Result Sheet'!F188)</f>
        <v/>
      </c>
      <c r="D185" s="256" t="str">
        <f>IF('Result Sheet'!E188="","",'Result Sheet'!E188)</f>
        <v/>
      </c>
      <c r="E185" s="257" t="str">
        <f>IF('Result Sheet'!G188="","",'Result Sheet'!G188)</f>
        <v/>
      </c>
      <c r="F185" s="257" t="str">
        <f>IF('Result Sheet'!H188="","",'Result Sheet'!H188)</f>
        <v/>
      </c>
      <c r="G185" s="257" t="str">
        <f>IF('Result Sheet'!I188="","",'Result Sheet'!I188)</f>
        <v/>
      </c>
      <c r="H185" s="258" t="str">
        <f>IF('Result Sheet'!K188="","",'Result Sheet'!K188)</f>
        <v/>
      </c>
      <c r="I185" s="258" t="str">
        <f>IF('Result Sheet'!J188="","",'Result Sheet'!J188)</f>
        <v/>
      </c>
      <c r="J185" s="388" t="str">
        <f>IF('Result Sheet'!DL188="","",'Result Sheet'!DL188)</f>
        <v/>
      </c>
      <c r="K185" s="259" t="str">
        <f>IF('Result Sheet'!DH188="","",'Result Sheet'!DH188)</f>
        <v/>
      </c>
      <c r="L185" s="260" t="str">
        <f>IF('Result Sheet'!DI188="","",'Result Sheet'!DI188)</f>
        <v/>
      </c>
      <c r="M185" s="259" t="str">
        <f>IF('Result Sheet'!DJ188="","",'Result Sheet'!DJ188)</f>
        <v/>
      </c>
      <c r="N185" s="330" t="str">
        <f>IF('Result Sheet'!DO188="","",'Result Sheet'!DO188)</f>
        <v/>
      </c>
      <c r="O185" s="261" t="str">
        <f>IF('Result Sheet'!AC188="","",'Result Sheet'!AC188)</f>
        <v/>
      </c>
      <c r="P185" s="262" t="str">
        <f>IF('Result Sheet'!AD188="","",'Result Sheet'!AD188)</f>
        <v/>
      </c>
      <c r="Q185" s="261" t="str">
        <f>IF('Result Sheet'!AV188="","",'Result Sheet'!AV188)</f>
        <v/>
      </c>
      <c r="R185" s="262" t="str">
        <f>IF('Result Sheet'!AW188="","",'Result Sheet'!AW188)</f>
        <v/>
      </c>
      <c r="S185" s="261" t="str">
        <f>IF('Result Sheet'!BO188="","",'Result Sheet'!BO188)</f>
        <v/>
      </c>
      <c r="T185" s="262" t="str">
        <f>IF('Result Sheet'!BP188="","",'Result Sheet'!BP188)</f>
        <v/>
      </c>
      <c r="U185" s="261" t="str">
        <f>IF('Result Sheet'!CH188="","",'Result Sheet'!CH188)</f>
        <v/>
      </c>
      <c r="V185" s="262" t="str">
        <f>IF('Result Sheet'!CI188="","",'Result Sheet'!CI188)</f>
        <v/>
      </c>
      <c r="W185" s="263" t="str">
        <f>IF('Result Sheet'!DN188="","",'Result Sheet'!DN188)</f>
        <v/>
      </c>
      <c r="BQ185" s="264" t="str">
        <f>'Result Sheet'!G188</f>
        <v/>
      </c>
      <c r="BR185" s="265" t="str">
        <f t="shared" si="24"/>
        <v/>
      </c>
      <c r="BS185" s="265" t="str">
        <f t="shared" si="25"/>
        <v/>
      </c>
      <c r="BT185" s="265" t="str">
        <f t="shared" si="26"/>
        <v/>
      </c>
      <c r="BU185" s="265" t="str">
        <f t="shared" si="27"/>
        <v/>
      </c>
      <c r="BV185" s="265" t="str">
        <f t="shared" si="28"/>
        <v/>
      </c>
      <c r="BW185" s="265" t="str">
        <f t="shared" si="29"/>
        <v/>
      </c>
      <c r="BX185" s="265" t="str">
        <f t="shared" si="30"/>
        <v/>
      </c>
      <c r="BY185" s="265" t="str">
        <f t="shared" si="31"/>
        <v/>
      </c>
      <c r="BZ185" s="265" t="str">
        <f t="shared" si="32"/>
        <v/>
      </c>
      <c r="CA185" s="265" t="str">
        <f t="shared" si="33"/>
        <v/>
      </c>
      <c r="CB185" s="265" t="str">
        <f t="shared" si="34"/>
        <v/>
      </c>
      <c r="CC185" s="265" t="str">
        <f t="shared" si="35"/>
        <v/>
      </c>
      <c r="CD185" s="266"/>
    </row>
    <row r="186" spans="1:82" ht="15.9" customHeight="1">
      <c r="A186" s="253">
        <f>IF('[1]Statement of Marks'!A189="","",'[1]Statement of Marks'!A189)</f>
        <v>182</v>
      </c>
      <c r="B186" s="254" t="str">
        <f>IF('Result Sheet'!B189="","",'Result Sheet'!B189)</f>
        <v/>
      </c>
      <c r="C186" s="255" t="str">
        <f>IF('Result Sheet'!F189="","",'Result Sheet'!F189)</f>
        <v/>
      </c>
      <c r="D186" s="256" t="str">
        <f>IF('Result Sheet'!E189="","",'Result Sheet'!E189)</f>
        <v/>
      </c>
      <c r="E186" s="257" t="str">
        <f>IF('Result Sheet'!G189="","",'Result Sheet'!G189)</f>
        <v/>
      </c>
      <c r="F186" s="257" t="str">
        <f>IF('Result Sheet'!H189="","",'Result Sheet'!H189)</f>
        <v/>
      </c>
      <c r="G186" s="257" t="str">
        <f>IF('Result Sheet'!I189="","",'Result Sheet'!I189)</f>
        <v/>
      </c>
      <c r="H186" s="258" t="str">
        <f>IF('Result Sheet'!K189="","",'Result Sheet'!K189)</f>
        <v/>
      </c>
      <c r="I186" s="258" t="str">
        <f>IF('Result Sheet'!J189="","",'Result Sheet'!J189)</f>
        <v/>
      </c>
      <c r="J186" s="388" t="str">
        <f>IF('Result Sheet'!DL189="","",'Result Sheet'!DL189)</f>
        <v/>
      </c>
      <c r="K186" s="259" t="str">
        <f>IF('Result Sheet'!DH189="","",'Result Sheet'!DH189)</f>
        <v/>
      </c>
      <c r="L186" s="260" t="str">
        <f>IF('Result Sheet'!DI189="","",'Result Sheet'!DI189)</f>
        <v/>
      </c>
      <c r="M186" s="259" t="str">
        <f>IF('Result Sheet'!DJ189="","",'Result Sheet'!DJ189)</f>
        <v/>
      </c>
      <c r="N186" s="330" t="str">
        <f>IF('Result Sheet'!DO189="","",'Result Sheet'!DO189)</f>
        <v/>
      </c>
      <c r="O186" s="261" t="str">
        <f>IF('Result Sheet'!AC189="","",'Result Sheet'!AC189)</f>
        <v/>
      </c>
      <c r="P186" s="262" t="str">
        <f>IF('Result Sheet'!AD189="","",'Result Sheet'!AD189)</f>
        <v/>
      </c>
      <c r="Q186" s="261" t="str">
        <f>IF('Result Sheet'!AV189="","",'Result Sheet'!AV189)</f>
        <v/>
      </c>
      <c r="R186" s="262" t="str">
        <f>IF('Result Sheet'!AW189="","",'Result Sheet'!AW189)</f>
        <v/>
      </c>
      <c r="S186" s="261" t="str">
        <f>IF('Result Sheet'!BO189="","",'Result Sheet'!BO189)</f>
        <v/>
      </c>
      <c r="T186" s="262" t="str">
        <f>IF('Result Sheet'!BP189="","",'Result Sheet'!BP189)</f>
        <v/>
      </c>
      <c r="U186" s="261" t="str">
        <f>IF('Result Sheet'!CH189="","",'Result Sheet'!CH189)</f>
        <v/>
      </c>
      <c r="V186" s="262" t="str">
        <f>IF('Result Sheet'!CI189="","",'Result Sheet'!CI189)</f>
        <v/>
      </c>
      <c r="W186" s="263" t="str">
        <f>IF('Result Sheet'!DN189="","",'Result Sheet'!DN189)</f>
        <v/>
      </c>
      <c r="BQ186" s="264" t="str">
        <f>'Result Sheet'!G189</f>
        <v/>
      </c>
      <c r="BR186" s="265" t="str">
        <f t="shared" si="24"/>
        <v/>
      </c>
      <c r="BS186" s="265" t="str">
        <f t="shared" si="25"/>
        <v/>
      </c>
      <c r="BT186" s="265" t="str">
        <f t="shared" si="26"/>
        <v/>
      </c>
      <c r="BU186" s="265" t="str">
        <f t="shared" si="27"/>
        <v/>
      </c>
      <c r="BV186" s="265" t="str">
        <f t="shared" si="28"/>
        <v/>
      </c>
      <c r="BW186" s="265" t="str">
        <f t="shared" si="29"/>
        <v/>
      </c>
      <c r="BX186" s="265" t="str">
        <f t="shared" si="30"/>
        <v/>
      </c>
      <c r="BY186" s="265" t="str">
        <f t="shared" si="31"/>
        <v/>
      </c>
      <c r="BZ186" s="265" t="str">
        <f t="shared" si="32"/>
        <v/>
      </c>
      <c r="CA186" s="265" t="str">
        <f t="shared" si="33"/>
        <v/>
      </c>
      <c r="CB186" s="265" t="str">
        <f t="shared" si="34"/>
        <v/>
      </c>
      <c r="CC186" s="265" t="str">
        <f t="shared" si="35"/>
        <v/>
      </c>
      <c r="CD186" s="266"/>
    </row>
    <row r="187" spans="1:82" ht="15.9" customHeight="1">
      <c r="A187" s="253">
        <f>IF('[1]Statement of Marks'!A190="","",'[1]Statement of Marks'!A190)</f>
        <v>183</v>
      </c>
      <c r="B187" s="254" t="str">
        <f>IF('Result Sheet'!B190="","",'Result Sheet'!B190)</f>
        <v/>
      </c>
      <c r="C187" s="255" t="str">
        <f>IF('Result Sheet'!F190="","",'Result Sheet'!F190)</f>
        <v/>
      </c>
      <c r="D187" s="256" t="str">
        <f>IF('Result Sheet'!E190="","",'Result Sheet'!E190)</f>
        <v/>
      </c>
      <c r="E187" s="257" t="str">
        <f>IF('Result Sheet'!G190="","",'Result Sheet'!G190)</f>
        <v/>
      </c>
      <c r="F187" s="257" t="str">
        <f>IF('Result Sheet'!H190="","",'Result Sheet'!H190)</f>
        <v/>
      </c>
      <c r="G187" s="257" t="str">
        <f>IF('Result Sheet'!I190="","",'Result Sheet'!I190)</f>
        <v/>
      </c>
      <c r="H187" s="258" t="str">
        <f>IF('Result Sheet'!K190="","",'Result Sheet'!K190)</f>
        <v/>
      </c>
      <c r="I187" s="258" t="str">
        <f>IF('Result Sheet'!J190="","",'Result Sheet'!J190)</f>
        <v/>
      </c>
      <c r="J187" s="388" t="str">
        <f>IF('Result Sheet'!DL190="","",'Result Sheet'!DL190)</f>
        <v/>
      </c>
      <c r="K187" s="259" t="str">
        <f>IF('Result Sheet'!DH190="","",'Result Sheet'!DH190)</f>
        <v/>
      </c>
      <c r="L187" s="260" t="str">
        <f>IF('Result Sheet'!DI190="","",'Result Sheet'!DI190)</f>
        <v/>
      </c>
      <c r="M187" s="259" t="str">
        <f>IF('Result Sheet'!DJ190="","",'Result Sheet'!DJ190)</f>
        <v/>
      </c>
      <c r="N187" s="330" t="str">
        <f>IF('Result Sheet'!DO190="","",'Result Sheet'!DO190)</f>
        <v/>
      </c>
      <c r="O187" s="261" t="str">
        <f>IF('Result Sheet'!AC190="","",'Result Sheet'!AC190)</f>
        <v/>
      </c>
      <c r="P187" s="262" t="str">
        <f>IF('Result Sheet'!AD190="","",'Result Sheet'!AD190)</f>
        <v/>
      </c>
      <c r="Q187" s="261" t="str">
        <f>IF('Result Sheet'!AV190="","",'Result Sheet'!AV190)</f>
        <v/>
      </c>
      <c r="R187" s="262" t="str">
        <f>IF('Result Sheet'!AW190="","",'Result Sheet'!AW190)</f>
        <v/>
      </c>
      <c r="S187" s="261" t="str">
        <f>IF('Result Sheet'!BO190="","",'Result Sheet'!BO190)</f>
        <v/>
      </c>
      <c r="T187" s="262" t="str">
        <f>IF('Result Sheet'!BP190="","",'Result Sheet'!BP190)</f>
        <v/>
      </c>
      <c r="U187" s="261" t="str">
        <f>IF('Result Sheet'!CH190="","",'Result Sheet'!CH190)</f>
        <v/>
      </c>
      <c r="V187" s="262" t="str">
        <f>IF('Result Sheet'!CI190="","",'Result Sheet'!CI190)</f>
        <v/>
      </c>
      <c r="W187" s="263" t="str">
        <f>IF('Result Sheet'!DN190="","",'Result Sheet'!DN190)</f>
        <v/>
      </c>
      <c r="BQ187" s="264" t="str">
        <f>'Result Sheet'!G190</f>
        <v/>
      </c>
      <c r="BR187" s="265" t="str">
        <f t="shared" si="24"/>
        <v/>
      </c>
      <c r="BS187" s="265" t="str">
        <f t="shared" si="25"/>
        <v/>
      </c>
      <c r="BT187" s="265" t="str">
        <f t="shared" si="26"/>
        <v/>
      </c>
      <c r="BU187" s="265" t="str">
        <f t="shared" si="27"/>
        <v/>
      </c>
      <c r="BV187" s="265" t="str">
        <f t="shared" si="28"/>
        <v/>
      </c>
      <c r="BW187" s="265" t="str">
        <f t="shared" si="29"/>
        <v/>
      </c>
      <c r="BX187" s="265" t="str">
        <f t="shared" si="30"/>
        <v/>
      </c>
      <c r="BY187" s="265" t="str">
        <f t="shared" si="31"/>
        <v/>
      </c>
      <c r="BZ187" s="265" t="str">
        <f t="shared" si="32"/>
        <v/>
      </c>
      <c r="CA187" s="265" t="str">
        <f t="shared" si="33"/>
        <v/>
      </c>
      <c r="CB187" s="265" t="str">
        <f t="shared" si="34"/>
        <v/>
      </c>
      <c r="CC187" s="265" t="str">
        <f t="shared" si="35"/>
        <v/>
      </c>
      <c r="CD187" s="266"/>
    </row>
    <row r="188" spans="1:82" ht="15.9" customHeight="1">
      <c r="A188" s="253">
        <f>IF('[1]Statement of Marks'!A191="","",'[1]Statement of Marks'!A191)</f>
        <v>184</v>
      </c>
      <c r="B188" s="254" t="str">
        <f>IF('Result Sheet'!B191="","",'Result Sheet'!B191)</f>
        <v/>
      </c>
      <c r="C188" s="255" t="str">
        <f>IF('Result Sheet'!F191="","",'Result Sheet'!F191)</f>
        <v/>
      </c>
      <c r="D188" s="256" t="str">
        <f>IF('Result Sheet'!E191="","",'Result Sheet'!E191)</f>
        <v/>
      </c>
      <c r="E188" s="257" t="str">
        <f>IF('Result Sheet'!G191="","",'Result Sheet'!G191)</f>
        <v/>
      </c>
      <c r="F188" s="257" t="str">
        <f>IF('Result Sheet'!H191="","",'Result Sheet'!H191)</f>
        <v/>
      </c>
      <c r="G188" s="257" t="str">
        <f>IF('Result Sheet'!I191="","",'Result Sheet'!I191)</f>
        <v/>
      </c>
      <c r="H188" s="258" t="str">
        <f>IF('Result Sheet'!K191="","",'Result Sheet'!K191)</f>
        <v/>
      </c>
      <c r="I188" s="258" t="str">
        <f>IF('Result Sheet'!J191="","",'Result Sheet'!J191)</f>
        <v/>
      </c>
      <c r="J188" s="388" t="str">
        <f>IF('Result Sheet'!DL191="","",'Result Sheet'!DL191)</f>
        <v/>
      </c>
      <c r="K188" s="259" t="str">
        <f>IF('Result Sheet'!DH191="","",'Result Sheet'!DH191)</f>
        <v/>
      </c>
      <c r="L188" s="260" t="str">
        <f>IF('Result Sheet'!DI191="","",'Result Sheet'!DI191)</f>
        <v/>
      </c>
      <c r="M188" s="259" t="str">
        <f>IF('Result Sheet'!DJ191="","",'Result Sheet'!DJ191)</f>
        <v/>
      </c>
      <c r="N188" s="330" t="str">
        <f>IF('Result Sheet'!DO191="","",'Result Sheet'!DO191)</f>
        <v/>
      </c>
      <c r="O188" s="261" t="str">
        <f>IF('Result Sheet'!AC191="","",'Result Sheet'!AC191)</f>
        <v/>
      </c>
      <c r="P188" s="262" t="str">
        <f>IF('Result Sheet'!AD191="","",'Result Sheet'!AD191)</f>
        <v/>
      </c>
      <c r="Q188" s="261" t="str">
        <f>IF('Result Sheet'!AV191="","",'Result Sheet'!AV191)</f>
        <v/>
      </c>
      <c r="R188" s="262" t="str">
        <f>IF('Result Sheet'!AW191="","",'Result Sheet'!AW191)</f>
        <v/>
      </c>
      <c r="S188" s="261" t="str">
        <f>IF('Result Sheet'!BO191="","",'Result Sheet'!BO191)</f>
        <v/>
      </c>
      <c r="T188" s="262" t="str">
        <f>IF('Result Sheet'!BP191="","",'Result Sheet'!BP191)</f>
        <v/>
      </c>
      <c r="U188" s="261" t="str">
        <f>IF('Result Sheet'!CH191="","",'Result Sheet'!CH191)</f>
        <v/>
      </c>
      <c r="V188" s="262" t="str">
        <f>IF('Result Sheet'!CI191="","",'Result Sheet'!CI191)</f>
        <v/>
      </c>
      <c r="W188" s="263" t="str">
        <f>IF('Result Sheet'!DN191="","",'Result Sheet'!DN191)</f>
        <v/>
      </c>
      <c r="BQ188" s="264" t="str">
        <f>'Result Sheet'!G191</f>
        <v/>
      </c>
      <c r="BR188" s="265" t="str">
        <f t="shared" si="24"/>
        <v/>
      </c>
      <c r="BS188" s="265" t="str">
        <f t="shared" si="25"/>
        <v/>
      </c>
      <c r="BT188" s="265" t="str">
        <f t="shared" si="26"/>
        <v/>
      </c>
      <c r="BU188" s="265" t="str">
        <f t="shared" si="27"/>
        <v/>
      </c>
      <c r="BV188" s="265" t="str">
        <f t="shared" si="28"/>
        <v/>
      </c>
      <c r="BW188" s="265" t="str">
        <f t="shared" si="29"/>
        <v/>
      </c>
      <c r="BX188" s="265" t="str">
        <f t="shared" si="30"/>
        <v/>
      </c>
      <c r="BY188" s="265" t="str">
        <f t="shared" si="31"/>
        <v/>
      </c>
      <c r="BZ188" s="265" t="str">
        <f t="shared" si="32"/>
        <v/>
      </c>
      <c r="CA188" s="265" t="str">
        <f t="shared" si="33"/>
        <v/>
      </c>
      <c r="CB188" s="265" t="str">
        <f t="shared" si="34"/>
        <v/>
      </c>
      <c r="CC188" s="265" t="str">
        <f t="shared" si="35"/>
        <v/>
      </c>
      <c r="CD188" s="266"/>
    </row>
    <row r="189" spans="1:82" ht="15.9" customHeight="1">
      <c r="A189" s="253">
        <f>IF('[1]Statement of Marks'!A192="","",'[1]Statement of Marks'!A192)</f>
        <v>185</v>
      </c>
      <c r="B189" s="254" t="str">
        <f>IF('Result Sheet'!B192="","",'Result Sheet'!B192)</f>
        <v/>
      </c>
      <c r="C189" s="255" t="str">
        <f>IF('Result Sheet'!F192="","",'Result Sheet'!F192)</f>
        <v/>
      </c>
      <c r="D189" s="256" t="str">
        <f>IF('Result Sheet'!E192="","",'Result Sheet'!E192)</f>
        <v/>
      </c>
      <c r="E189" s="257" t="str">
        <f>IF('Result Sheet'!G192="","",'Result Sheet'!G192)</f>
        <v/>
      </c>
      <c r="F189" s="257" t="str">
        <f>IF('Result Sheet'!H192="","",'Result Sheet'!H192)</f>
        <v/>
      </c>
      <c r="G189" s="257" t="str">
        <f>IF('Result Sheet'!I192="","",'Result Sheet'!I192)</f>
        <v/>
      </c>
      <c r="H189" s="258" t="str">
        <f>IF('Result Sheet'!K192="","",'Result Sheet'!K192)</f>
        <v/>
      </c>
      <c r="I189" s="258" t="str">
        <f>IF('Result Sheet'!J192="","",'Result Sheet'!J192)</f>
        <v/>
      </c>
      <c r="J189" s="388" t="str">
        <f>IF('Result Sheet'!DL192="","",'Result Sheet'!DL192)</f>
        <v/>
      </c>
      <c r="K189" s="259" t="str">
        <f>IF('Result Sheet'!DH192="","",'Result Sheet'!DH192)</f>
        <v/>
      </c>
      <c r="L189" s="260" t="str">
        <f>IF('Result Sheet'!DI192="","",'Result Sheet'!DI192)</f>
        <v/>
      </c>
      <c r="M189" s="259" t="str">
        <f>IF('Result Sheet'!DJ192="","",'Result Sheet'!DJ192)</f>
        <v/>
      </c>
      <c r="N189" s="330" t="str">
        <f>IF('Result Sheet'!DO192="","",'Result Sheet'!DO192)</f>
        <v/>
      </c>
      <c r="O189" s="261" t="str">
        <f>IF('Result Sheet'!AC192="","",'Result Sheet'!AC192)</f>
        <v/>
      </c>
      <c r="P189" s="262" t="str">
        <f>IF('Result Sheet'!AD192="","",'Result Sheet'!AD192)</f>
        <v/>
      </c>
      <c r="Q189" s="261" t="str">
        <f>IF('Result Sheet'!AV192="","",'Result Sheet'!AV192)</f>
        <v/>
      </c>
      <c r="R189" s="262" t="str">
        <f>IF('Result Sheet'!AW192="","",'Result Sheet'!AW192)</f>
        <v/>
      </c>
      <c r="S189" s="261" t="str">
        <f>IF('Result Sheet'!BO192="","",'Result Sheet'!BO192)</f>
        <v/>
      </c>
      <c r="T189" s="262" t="str">
        <f>IF('Result Sheet'!BP192="","",'Result Sheet'!BP192)</f>
        <v/>
      </c>
      <c r="U189" s="261" t="str">
        <f>IF('Result Sheet'!CH192="","",'Result Sheet'!CH192)</f>
        <v/>
      </c>
      <c r="V189" s="262" t="str">
        <f>IF('Result Sheet'!CI192="","",'Result Sheet'!CI192)</f>
        <v/>
      </c>
      <c r="W189" s="263" t="str">
        <f>IF('Result Sheet'!DN192="","",'Result Sheet'!DN192)</f>
        <v/>
      </c>
      <c r="BQ189" s="264" t="str">
        <f>'Result Sheet'!G192</f>
        <v/>
      </c>
      <c r="BR189" s="265" t="str">
        <f t="shared" si="24"/>
        <v/>
      </c>
      <c r="BS189" s="265" t="str">
        <f t="shared" si="25"/>
        <v/>
      </c>
      <c r="BT189" s="265" t="str">
        <f t="shared" si="26"/>
        <v/>
      </c>
      <c r="BU189" s="265" t="str">
        <f t="shared" si="27"/>
        <v/>
      </c>
      <c r="BV189" s="265" t="str">
        <f t="shared" si="28"/>
        <v/>
      </c>
      <c r="BW189" s="265" t="str">
        <f t="shared" si="29"/>
        <v/>
      </c>
      <c r="BX189" s="265" t="str">
        <f t="shared" si="30"/>
        <v/>
      </c>
      <c r="BY189" s="265" t="str">
        <f t="shared" si="31"/>
        <v/>
      </c>
      <c r="BZ189" s="265" t="str">
        <f t="shared" si="32"/>
        <v/>
      </c>
      <c r="CA189" s="265" t="str">
        <f t="shared" si="33"/>
        <v/>
      </c>
      <c r="CB189" s="265" t="str">
        <f t="shared" si="34"/>
        <v/>
      </c>
      <c r="CC189" s="265" t="str">
        <f t="shared" si="35"/>
        <v/>
      </c>
      <c r="CD189" s="266"/>
    </row>
    <row r="190" spans="1:82" ht="15.9" customHeight="1">
      <c r="A190" s="253">
        <f>IF('[1]Statement of Marks'!A193="","",'[1]Statement of Marks'!A193)</f>
        <v>186</v>
      </c>
      <c r="B190" s="254" t="str">
        <f>IF('Result Sheet'!B193="","",'Result Sheet'!B193)</f>
        <v/>
      </c>
      <c r="C190" s="255" t="str">
        <f>IF('Result Sheet'!F193="","",'Result Sheet'!F193)</f>
        <v/>
      </c>
      <c r="D190" s="256" t="str">
        <f>IF('Result Sheet'!E193="","",'Result Sheet'!E193)</f>
        <v/>
      </c>
      <c r="E190" s="257" t="str">
        <f>IF('Result Sheet'!G193="","",'Result Sheet'!G193)</f>
        <v/>
      </c>
      <c r="F190" s="257" t="str">
        <f>IF('Result Sheet'!H193="","",'Result Sheet'!H193)</f>
        <v/>
      </c>
      <c r="G190" s="257" t="str">
        <f>IF('Result Sheet'!I193="","",'Result Sheet'!I193)</f>
        <v/>
      </c>
      <c r="H190" s="258" t="str">
        <f>IF('Result Sheet'!K193="","",'Result Sheet'!K193)</f>
        <v/>
      </c>
      <c r="I190" s="258" t="str">
        <f>IF('Result Sheet'!J193="","",'Result Sheet'!J193)</f>
        <v/>
      </c>
      <c r="J190" s="388" t="str">
        <f>IF('Result Sheet'!DL193="","",'Result Sheet'!DL193)</f>
        <v/>
      </c>
      <c r="K190" s="259" t="str">
        <f>IF('Result Sheet'!DH193="","",'Result Sheet'!DH193)</f>
        <v/>
      </c>
      <c r="L190" s="260" t="str">
        <f>IF('Result Sheet'!DI193="","",'Result Sheet'!DI193)</f>
        <v/>
      </c>
      <c r="M190" s="259" t="str">
        <f>IF('Result Sheet'!DJ193="","",'Result Sheet'!DJ193)</f>
        <v/>
      </c>
      <c r="N190" s="330" t="str">
        <f>IF('Result Sheet'!DO193="","",'Result Sheet'!DO193)</f>
        <v/>
      </c>
      <c r="O190" s="261" t="str">
        <f>IF('Result Sheet'!AC193="","",'Result Sheet'!AC193)</f>
        <v/>
      </c>
      <c r="P190" s="262" t="str">
        <f>IF('Result Sheet'!AD193="","",'Result Sheet'!AD193)</f>
        <v/>
      </c>
      <c r="Q190" s="261" t="str">
        <f>IF('Result Sheet'!AV193="","",'Result Sheet'!AV193)</f>
        <v/>
      </c>
      <c r="R190" s="262" t="str">
        <f>IF('Result Sheet'!AW193="","",'Result Sheet'!AW193)</f>
        <v/>
      </c>
      <c r="S190" s="261" t="str">
        <f>IF('Result Sheet'!BO193="","",'Result Sheet'!BO193)</f>
        <v/>
      </c>
      <c r="T190" s="262" t="str">
        <f>IF('Result Sheet'!BP193="","",'Result Sheet'!BP193)</f>
        <v/>
      </c>
      <c r="U190" s="261" t="str">
        <f>IF('Result Sheet'!CH193="","",'Result Sheet'!CH193)</f>
        <v/>
      </c>
      <c r="V190" s="262" t="str">
        <f>IF('Result Sheet'!CI193="","",'Result Sheet'!CI193)</f>
        <v/>
      </c>
      <c r="W190" s="263" t="str">
        <f>IF('Result Sheet'!DN193="","",'Result Sheet'!DN193)</f>
        <v/>
      </c>
      <c r="BQ190" s="264" t="str">
        <f>'Result Sheet'!G193</f>
        <v/>
      </c>
      <c r="BR190" s="265" t="str">
        <f t="shared" si="24"/>
        <v/>
      </c>
      <c r="BS190" s="265" t="str">
        <f t="shared" si="25"/>
        <v/>
      </c>
      <c r="BT190" s="265" t="str">
        <f t="shared" si="26"/>
        <v/>
      </c>
      <c r="BU190" s="265" t="str">
        <f t="shared" si="27"/>
        <v/>
      </c>
      <c r="BV190" s="265" t="str">
        <f t="shared" si="28"/>
        <v/>
      </c>
      <c r="BW190" s="265" t="str">
        <f t="shared" si="29"/>
        <v/>
      </c>
      <c r="BX190" s="265" t="str">
        <f t="shared" si="30"/>
        <v/>
      </c>
      <c r="BY190" s="265" t="str">
        <f t="shared" si="31"/>
        <v/>
      </c>
      <c r="BZ190" s="265" t="str">
        <f t="shared" si="32"/>
        <v/>
      </c>
      <c r="CA190" s="265" t="str">
        <f t="shared" si="33"/>
        <v/>
      </c>
      <c r="CB190" s="265" t="str">
        <f t="shared" si="34"/>
        <v/>
      </c>
      <c r="CC190" s="265" t="str">
        <f t="shared" si="35"/>
        <v/>
      </c>
      <c r="CD190" s="266"/>
    </row>
    <row r="191" spans="1:82" ht="15.9" customHeight="1">
      <c r="A191" s="253">
        <f>IF('[1]Statement of Marks'!A194="","",'[1]Statement of Marks'!A194)</f>
        <v>187</v>
      </c>
      <c r="B191" s="254" t="str">
        <f>IF('Result Sheet'!B194="","",'Result Sheet'!B194)</f>
        <v/>
      </c>
      <c r="C191" s="255" t="str">
        <f>IF('Result Sheet'!F194="","",'Result Sheet'!F194)</f>
        <v/>
      </c>
      <c r="D191" s="256" t="str">
        <f>IF('Result Sheet'!E194="","",'Result Sheet'!E194)</f>
        <v/>
      </c>
      <c r="E191" s="257" t="str">
        <f>IF('Result Sheet'!G194="","",'Result Sheet'!G194)</f>
        <v/>
      </c>
      <c r="F191" s="257" t="str">
        <f>IF('Result Sheet'!H194="","",'Result Sheet'!H194)</f>
        <v/>
      </c>
      <c r="G191" s="257" t="str">
        <f>IF('Result Sheet'!I194="","",'Result Sheet'!I194)</f>
        <v/>
      </c>
      <c r="H191" s="258" t="str">
        <f>IF('Result Sheet'!K194="","",'Result Sheet'!K194)</f>
        <v/>
      </c>
      <c r="I191" s="258" t="str">
        <f>IF('Result Sheet'!J194="","",'Result Sheet'!J194)</f>
        <v/>
      </c>
      <c r="J191" s="388" t="str">
        <f>IF('Result Sheet'!DL194="","",'Result Sheet'!DL194)</f>
        <v/>
      </c>
      <c r="K191" s="259" t="str">
        <f>IF('Result Sheet'!DH194="","",'Result Sheet'!DH194)</f>
        <v/>
      </c>
      <c r="L191" s="260" t="str">
        <f>IF('Result Sheet'!DI194="","",'Result Sheet'!DI194)</f>
        <v/>
      </c>
      <c r="M191" s="259" t="str">
        <f>IF('Result Sheet'!DJ194="","",'Result Sheet'!DJ194)</f>
        <v/>
      </c>
      <c r="N191" s="330" t="str">
        <f>IF('Result Sheet'!DO194="","",'Result Sheet'!DO194)</f>
        <v/>
      </c>
      <c r="O191" s="261" t="str">
        <f>IF('Result Sheet'!AC194="","",'Result Sheet'!AC194)</f>
        <v/>
      </c>
      <c r="P191" s="262" t="str">
        <f>IF('Result Sheet'!AD194="","",'Result Sheet'!AD194)</f>
        <v/>
      </c>
      <c r="Q191" s="261" t="str">
        <f>IF('Result Sheet'!AV194="","",'Result Sheet'!AV194)</f>
        <v/>
      </c>
      <c r="R191" s="262" t="str">
        <f>IF('Result Sheet'!AW194="","",'Result Sheet'!AW194)</f>
        <v/>
      </c>
      <c r="S191" s="261" t="str">
        <f>IF('Result Sheet'!BO194="","",'Result Sheet'!BO194)</f>
        <v/>
      </c>
      <c r="T191" s="262" t="str">
        <f>IF('Result Sheet'!BP194="","",'Result Sheet'!BP194)</f>
        <v/>
      </c>
      <c r="U191" s="261" t="str">
        <f>IF('Result Sheet'!CH194="","",'Result Sheet'!CH194)</f>
        <v/>
      </c>
      <c r="V191" s="262" t="str">
        <f>IF('Result Sheet'!CI194="","",'Result Sheet'!CI194)</f>
        <v/>
      </c>
      <c r="W191" s="263" t="str">
        <f>IF('Result Sheet'!DN194="","",'Result Sheet'!DN194)</f>
        <v/>
      </c>
      <c r="BQ191" s="264" t="str">
        <f>'Result Sheet'!G194</f>
        <v/>
      </c>
      <c r="BR191" s="265" t="str">
        <f t="shared" si="24"/>
        <v/>
      </c>
      <c r="BS191" s="265" t="str">
        <f t="shared" si="25"/>
        <v/>
      </c>
      <c r="BT191" s="265" t="str">
        <f t="shared" si="26"/>
        <v/>
      </c>
      <c r="BU191" s="265" t="str">
        <f t="shared" si="27"/>
        <v/>
      </c>
      <c r="BV191" s="265" t="str">
        <f t="shared" si="28"/>
        <v/>
      </c>
      <c r="BW191" s="265" t="str">
        <f t="shared" si="29"/>
        <v/>
      </c>
      <c r="BX191" s="265" t="str">
        <f t="shared" si="30"/>
        <v/>
      </c>
      <c r="BY191" s="265" t="str">
        <f t="shared" si="31"/>
        <v/>
      </c>
      <c r="BZ191" s="265" t="str">
        <f t="shared" si="32"/>
        <v/>
      </c>
      <c r="CA191" s="265" t="str">
        <f t="shared" si="33"/>
        <v/>
      </c>
      <c r="CB191" s="265" t="str">
        <f t="shared" si="34"/>
        <v/>
      </c>
      <c r="CC191" s="265" t="str">
        <f t="shared" si="35"/>
        <v/>
      </c>
      <c r="CD191" s="266"/>
    </row>
    <row r="192" spans="1:82" ht="15.9" customHeight="1">
      <c r="A192" s="253">
        <f>IF('[1]Statement of Marks'!A195="","",'[1]Statement of Marks'!A195)</f>
        <v>188</v>
      </c>
      <c r="B192" s="254" t="str">
        <f>IF('Result Sheet'!B195="","",'Result Sheet'!B195)</f>
        <v/>
      </c>
      <c r="C192" s="255" t="str">
        <f>IF('Result Sheet'!F195="","",'Result Sheet'!F195)</f>
        <v/>
      </c>
      <c r="D192" s="256" t="str">
        <f>IF('Result Sheet'!E195="","",'Result Sheet'!E195)</f>
        <v/>
      </c>
      <c r="E192" s="257" t="str">
        <f>IF('Result Sheet'!G195="","",'Result Sheet'!G195)</f>
        <v/>
      </c>
      <c r="F192" s="257" t="str">
        <f>IF('Result Sheet'!H195="","",'Result Sheet'!H195)</f>
        <v/>
      </c>
      <c r="G192" s="257" t="str">
        <f>IF('Result Sheet'!I195="","",'Result Sheet'!I195)</f>
        <v/>
      </c>
      <c r="H192" s="258" t="str">
        <f>IF('Result Sheet'!K195="","",'Result Sheet'!K195)</f>
        <v/>
      </c>
      <c r="I192" s="258" t="str">
        <f>IF('Result Sheet'!J195="","",'Result Sheet'!J195)</f>
        <v/>
      </c>
      <c r="J192" s="388" t="str">
        <f>IF('Result Sheet'!DL195="","",'Result Sheet'!DL195)</f>
        <v/>
      </c>
      <c r="K192" s="259" t="str">
        <f>IF('Result Sheet'!DH195="","",'Result Sheet'!DH195)</f>
        <v/>
      </c>
      <c r="L192" s="260" t="str">
        <f>IF('Result Sheet'!DI195="","",'Result Sheet'!DI195)</f>
        <v/>
      </c>
      <c r="M192" s="259" t="str">
        <f>IF('Result Sheet'!DJ195="","",'Result Sheet'!DJ195)</f>
        <v/>
      </c>
      <c r="N192" s="330" t="str">
        <f>IF('Result Sheet'!DO195="","",'Result Sheet'!DO195)</f>
        <v/>
      </c>
      <c r="O192" s="261" t="str">
        <f>IF('Result Sheet'!AC195="","",'Result Sheet'!AC195)</f>
        <v/>
      </c>
      <c r="P192" s="262" t="str">
        <f>IF('Result Sheet'!AD195="","",'Result Sheet'!AD195)</f>
        <v/>
      </c>
      <c r="Q192" s="261" t="str">
        <f>IF('Result Sheet'!AV195="","",'Result Sheet'!AV195)</f>
        <v/>
      </c>
      <c r="R192" s="262" t="str">
        <f>IF('Result Sheet'!AW195="","",'Result Sheet'!AW195)</f>
        <v/>
      </c>
      <c r="S192" s="261" t="str">
        <f>IF('Result Sheet'!BO195="","",'Result Sheet'!BO195)</f>
        <v/>
      </c>
      <c r="T192" s="262" t="str">
        <f>IF('Result Sheet'!BP195="","",'Result Sheet'!BP195)</f>
        <v/>
      </c>
      <c r="U192" s="261" t="str">
        <f>IF('Result Sheet'!CH195="","",'Result Sheet'!CH195)</f>
        <v/>
      </c>
      <c r="V192" s="262" t="str">
        <f>IF('Result Sheet'!CI195="","",'Result Sheet'!CI195)</f>
        <v/>
      </c>
      <c r="W192" s="263" t="str">
        <f>IF('Result Sheet'!DN195="","",'Result Sheet'!DN195)</f>
        <v/>
      </c>
      <c r="BQ192" s="264" t="str">
        <f>'Result Sheet'!G195</f>
        <v/>
      </c>
      <c r="BR192" s="265" t="str">
        <f t="shared" si="24"/>
        <v/>
      </c>
      <c r="BS192" s="265" t="str">
        <f t="shared" si="25"/>
        <v/>
      </c>
      <c r="BT192" s="265" t="str">
        <f t="shared" si="26"/>
        <v/>
      </c>
      <c r="BU192" s="265" t="str">
        <f t="shared" si="27"/>
        <v/>
      </c>
      <c r="BV192" s="265" t="str">
        <f t="shared" si="28"/>
        <v/>
      </c>
      <c r="BW192" s="265" t="str">
        <f t="shared" si="29"/>
        <v/>
      </c>
      <c r="BX192" s="265" t="str">
        <f t="shared" si="30"/>
        <v/>
      </c>
      <c r="BY192" s="265" t="str">
        <f t="shared" si="31"/>
        <v/>
      </c>
      <c r="BZ192" s="265" t="str">
        <f t="shared" si="32"/>
        <v/>
      </c>
      <c r="CA192" s="265" t="str">
        <f t="shared" si="33"/>
        <v/>
      </c>
      <c r="CB192" s="265" t="str">
        <f t="shared" si="34"/>
        <v/>
      </c>
      <c r="CC192" s="265" t="str">
        <f t="shared" si="35"/>
        <v/>
      </c>
      <c r="CD192" s="266"/>
    </row>
    <row r="193" spans="1:82" ht="15.9" customHeight="1">
      <c r="A193" s="253">
        <f>IF('[1]Statement of Marks'!A196="","",'[1]Statement of Marks'!A196)</f>
        <v>189</v>
      </c>
      <c r="B193" s="254" t="str">
        <f>IF('Result Sheet'!B196="","",'Result Sheet'!B196)</f>
        <v/>
      </c>
      <c r="C193" s="255" t="str">
        <f>IF('Result Sheet'!F196="","",'Result Sheet'!F196)</f>
        <v/>
      </c>
      <c r="D193" s="256" t="str">
        <f>IF('Result Sheet'!E196="","",'Result Sheet'!E196)</f>
        <v/>
      </c>
      <c r="E193" s="257" t="str">
        <f>IF('Result Sheet'!G196="","",'Result Sheet'!G196)</f>
        <v/>
      </c>
      <c r="F193" s="257" t="str">
        <f>IF('Result Sheet'!H196="","",'Result Sheet'!H196)</f>
        <v/>
      </c>
      <c r="G193" s="257" t="str">
        <f>IF('Result Sheet'!I196="","",'Result Sheet'!I196)</f>
        <v/>
      </c>
      <c r="H193" s="258" t="str">
        <f>IF('Result Sheet'!K196="","",'Result Sheet'!K196)</f>
        <v/>
      </c>
      <c r="I193" s="258" t="str">
        <f>IF('Result Sheet'!J196="","",'Result Sheet'!J196)</f>
        <v/>
      </c>
      <c r="J193" s="388" t="str">
        <f>IF('Result Sheet'!DL196="","",'Result Sheet'!DL196)</f>
        <v/>
      </c>
      <c r="K193" s="259" t="str">
        <f>IF('Result Sheet'!DH196="","",'Result Sheet'!DH196)</f>
        <v/>
      </c>
      <c r="L193" s="260" t="str">
        <f>IF('Result Sheet'!DI196="","",'Result Sheet'!DI196)</f>
        <v/>
      </c>
      <c r="M193" s="259" t="str">
        <f>IF('Result Sheet'!DJ196="","",'Result Sheet'!DJ196)</f>
        <v/>
      </c>
      <c r="N193" s="330" t="str">
        <f>IF('Result Sheet'!DO196="","",'Result Sheet'!DO196)</f>
        <v/>
      </c>
      <c r="O193" s="261" t="str">
        <f>IF('Result Sheet'!AC196="","",'Result Sheet'!AC196)</f>
        <v/>
      </c>
      <c r="P193" s="262" t="str">
        <f>IF('Result Sheet'!AD196="","",'Result Sheet'!AD196)</f>
        <v/>
      </c>
      <c r="Q193" s="261" t="str">
        <f>IF('Result Sheet'!AV196="","",'Result Sheet'!AV196)</f>
        <v/>
      </c>
      <c r="R193" s="262" t="str">
        <f>IF('Result Sheet'!AW196="","",'Result Sheet'!AW196)</f>
        <v/>
      </c>
      <c r="S193" s="261" t="str">
        <f>IF('Result Sheet'!BO196="","",'Result Sheet'!BO196)</f>
        <v/>
      </c>
      <c r="T193" s="262" t="str">
        <f>IF('Result Sheet'!BP196="","",'Result Sheet'!BP196)</f>
        <v/>
      </c>
      <c r="U193" s="261" t="str">
        <f>IF('Result Sheet'!CH196="","",'Result Sheet'!CH196)</f>
        <v/>
      </c>
      <c r="V193" s="262" t="str">
        <f>IF('Result Sheet'!CI196="","",'Result Sheet'!CI196)</f>
        <v/>
      </c>
      <c r="W193" s="263" t="str">
        <f>IF('Result Sheet'!DN196="","",'Result Sheet'!DN196)</f>
        <v/>
      </c>
      <c r="BQ193" s="264" t="str">
        <f>'Result Sheet'!G196</f>
        <v/>
      </c>
      <c r="BR193" s="265" t="str">
        <f t="shared" si="24"/>
        <v/>
      </c>
      <c r="BS193" s="265" t="str">
        <f t="shared" si="25"/>
        <v/>
      </c>
      <c r="BT193" s="265" t="str">
        <f t="shared" si="26"/>
        <v/>
      </c>
      <c r="BU193" s="265" t="str">
        <f t="shared" si="27"/>
        <v/>
      </c>
      <c r="BV193" s="265" t="str">
        <f t="shared" si="28"/>
        <v/>
      </c>
      <c r="BW193" s="265" t="str">
        <f t="shared" si="29"/>
        <v/>
      </c>
      <c r="BX193" s="265" t="str">
        <f t="shared" si="30"/>
        <v/>
      </c>
      <c r="BY193" s="265" t="str">
        <f t="shared" si="31"/>
        <v/>
      </c>
      <c r="BZ193" s="265" t="str">
        <f t="shared" si="32"/>
        <v/>
      </c>
      <c r="CA193" s="265" t="str">
        <f t="shared" si="33"/>
        <v/>
      </c>
      <c r="CB193" s="265" t="str">
        <f t="shared" si="34"/>
        <v/>
      </c>
      <c r="CC193" s="265" t="str">
        <f t="shared" si="35"/>
        <v/>
      </c>
      <c r="CD193" s="266"/>
    </row>
    <row r="194" spans="1:82" ht="15.9" customHeight="1">
      <c r="A194" s="253">
        <f>IF('[1]Statement of Marks'!A197="","",'[1]Statement of Marks'!A197)</f>
        <v>190</v>
      </c>
      <c r="B194" s="254" t="str">
        <f>IF('Result Sheet'!B197="","",'Result Sheet'!B197)</f>
        <v/>
      </c>
      <c r="C194" s="255" t="str">
        <f>IF('Result Sheet'!F197="","",'Result Sheet'!F197)</f>
        <v/>
      </c>
      <c r="D194" s="256" t="str">
        <f>IF('Result Sheet'!E197="","",'Result Sheet'!E197)</f>
        <v/>
      </c>
      <c r="E194" s="257" t="str">
        <f>IF('Result Sheet'!G197="","",'Result Sheet'!G197)</f>
        <v/>
      </c>
      <c r="F194" s="257" t="str">
        <f>IF('Result Sheet'!H197="","",'Result Sheet'!H197)</f>
        <v/>
      </c>
      <c r="G194" s="257" t="str">
        <f>IF('Result Sheet'!I197="","",'Result Sheet'!I197)</f>
        <v/>
      </c>
      <c r="H194" s="258" t="str">
        <f>IF('Result Sheet'!K197="","",'Result Sheet'!K197)</f>
        <v/>
      </c>
      <c r="I194" s="258" t="str">
        <f>IF('Result Sheet'!J197="","",'Result Sheet'!J197)</f>
        <v/>
      </c>
      <c r="J194" s="388" t="str">
        <f>IF('Result Sheet'!DL197="","",'Result Sheet'!DL197)</f>
        <v/>
      </c>
      <c r="K194" s="259" t="str">
        <f>IF('Result Sheet'!DH197="","",'Result Sheet'!DH197)</f>
        <v/>
      </c>
      <c r="L194" s="260" t="str">
        <f>IF('Result Sheet'!DI197="","",'Result Sheet'!DI197)</f>
        <v/>
      </c>
      <c r="M194" s="259" t="str">
        <f>IF('Result Sheet'!DJ197="","",'Result Sheet'!DJ197)</f>
        <v/>
      </c>
      <c r="N194" s="330" t="str">
        <f>IF('Result Sheet'!DO197="","",'Result Sheet'!DO197)</f>
        <v/>
      </c>
      <c r="O194" s="261" t="str">
        <f>IF('Result Sheet'!AC197="","",'Result Sheet'!AC197)</f>
        <v/>
      </c>
      <c r="P194" s="262" t="str">
        <f>IF('Result Sheet'!AD197="","",'Result Sheet'!AD197)</f>
        <v/>
      </c>
      <c r="Q194" s="261" t="str">
        <f>IF('Result Sheet'!AV197="","",'Result Sheet'!AV197)</f>
        <v/>
      </c>
      <c r="R194" s="262" t="str">
        <f>IF('Result Sheet'!AW197="","",'Result Sheet'!AW197)</f>
        <v/>
      </c>
      <c r="S194" s="261" t="str">
        <f>IF('Result Sheet'!BO197="","",'Result Sheet'!BO197)</f>
        <v/>
      </c>
      <c r="T194" s="262" t="str">
        <f>IF('Result Sheet'!BP197="","",'Result Sheet'!BP197)</f>
        <v/>
      </c>
      <c r="U194" s="261" t="str">
        <f>IF('Result Sheet'!CH197="","",'Result Sheet'!CH197)</f>
        <v/>
      </c>
      <c r="V194" s="262" t="str">
        <f>IF('Result Sheet'!CI197="","",'Result Sheet'!CI197)</f>
        <v/>
      </c>
      <c r="W194" s="263" t="str">
        <f>IF('Result Sheet'!DN197="","",'Result Sheet'!DN197)</f>
        <v/>
      </c>
      <c r="BQ194" s="264" t="str">
        <f>'Result Sheet'!G197</f>
        <v/>
      </c>
      <c r="BR194" s="265" t="str">
        <f t="shared" si="24"/>
        <v/>
      </c>
      <c r="BS194" s="265" t="str">
        <f t="shared" si="25"/>
        <v/>
      </c>
      <c r="BT194" s="265" t="str">
        <f t="shared" si="26"/>
        <v/>
      </c>
      <c r="BU194" s="265" t="str">
        <f t="shared" si="27"/>
        <v/>
      </c>
      <c r="BV194" s="265" t="str">
        <f t="shared" si="28"/>
        <v/>
      </c>
      <c r="BW194" s="265" t="str">
        <f t="shared" si="29"/>
        <v/>
      </c>
      <c r="BX194" s="265" t="str">
        <f t="shared" si="30"/>
        <v/>
      </c>
      <c r="BY194" s="265" t="str">
        <f t="shared" si="31"/>
        <v/>
      </c>
      <c r="BZ194" s="265" t="str">
        <f t="shared" si="32"/>
        <v/>
      </c>
      <c r="CA194" s="265" t="str">
        <f t="shared" si="33"/>
        <v/>
      </c>
      <c r="CB194" s="265" t="str">
        <f t="shared" si="34"/>
        <v/>
      </c>
      <c r="CC194" s="265" t="str">
        <f t="shared" si="35"/>
        <v/>
      </c>
      <c r="CD194" s="266"/>
    </row>
    <row r="195" spans="1:82" ht="15.9" customHeight="1">
      <c r="A195" s="253">
        <f>IF('[1]Statement of Marks'!A198="","",'[1]Statement of Marks'!A198)</f>
        <v>191</v>
      </c>
      <c r="B195" s="254" t="str">
        <f>IF('Result Sheet'!B198="","",'Result Sheet'!B198)</f>
        <v/>
      </c>
      <c r="C195" s="255" t="str">
        <f>IF('Result Sheet'!F198="","",'Result Sheet'!F198)</f>
        <v/>
      </c>
      <c r="D195" s="256" t="str">
        <f>IF('Result Sheet'!E198="","",'Result Sheet'!E198)</f>
        <v/>
      </c>
      <c r="E195" s="257" t="str">
        <f>IF('Result Sheet'!G198="","",'Result Sheet'!G198)</f>
        <v/>
      </c>
      <c r="F195" s="257" t="str">
        <f>IF('Result Sheet'!H198="","",'Result Sheet'!H198)</f>
        <v/>
      </c>
      <c r="G195" s="257" t="str">
        <f>IF('Result Sheet'!I198="","",'Result Sheet'!I198)</f>
        <v/>
      </c>
      <c r="H195" s="258" t="str">
        <f>IF('Result Sheet'!K198="","",'Result Sheet'!K198)</f>
        <v/>
      </c>
      <c r="I195" s="258" t="str">
        <f>IF('Result Sheet'!J198="","",'Result Sheet'!J198)</f>
        <v/>
      </c>
      <c r="J195" s="388" t="str">
        <f>IF('Result Sheet'!DL198="","",'Result Sheet'!DL198)</f>
        <v/>
      </c>
      <c r="K195" s="259" t="str">
        <f>IF('Result Sheet'!DH198="","",'Result Sheet'!DH198)</f>
        <v/>
      </c>
      <c r="L195" s="260" t="str">
        <f>IF('Result Sheet'!DI198="","",'Result Sheet'!DI198)</f>
        <v/>
      </c>
      <c r="M195" s="259" t="str">
        <f>IF('Result Sheet'!DJ198="","",'Result Sheet'!DJ198)</f>
        <v/>
      </c>
      <c r="N195" s="330" t="str">
        <f>IF('Result Sheet'!DO198="","",'Result Sheet'!DO198)</f>
        <v/>
      </c>
      <c r="O195" s="261" t="str">
        <f>IF('Result Sheet'!AC198="","",'Result Sheet'!AC198)</f>
        <v/>
      </c>
      <c r="P195" s="262" t="str">
        <f>IF('Result Sheet'!AD198="","",'Result Sheet'!AD198)</f>
        <v/>
      </c>
      <c r="Q195" s="261" t="str">
        <f>IF('Result Sheet'!AV198="","",'Result Sheet'!AV198)</f>
        <v/>
      </c>
      <c r="R195" s="262" t="str">
        <f>IF('Result Sheet'!AW198="","",'Result Sheet'!AW198)</f>
        <v/>
      </c>
      <c r="S195" s="261" t="str">
        <f>IF('Result Sheet'!BO198="","",'Result Sheet'!BO198)</f>
        <v/>
      </c>
      <c r="T195" s="262" t="str">
        <f>IF('Result Sheet'!BP198="","",'Result Sheet'!BP198)</f>
        <v/>
      </c>
      <c r="U195" s="261" t="str">
        <f>IF('Result Sheet'!CH198="","",'Result Sheet'!CH198)</f>
        <v/>
      </c>
      <c r="V195" s="262" t="str">
        <f>IF('Result Sheet'!CI198="","",'Result Sheet'!CI198)</f>
        <v/>
      </c>
      <c r="W195" s="263" t="str">
        <f>IF('Result Sheet'!DN198="","",'Result Sheet'!DN198)</f>
        <v/>
      </c>
      <c r="BQ195" s="264" t="str">
        <f>'Result Sheet'!G198</f>
        <v/>
      </c>
      <c r="BR195" s="265" t="str">
        <f t="shared" si="24"/>
        <v/>
      </c>
      <c r="BS195" s="265" t="str">
        <f t="shared" si="25"/>
        <v/>
      </c>
      <c r="BT195" s="265" t="str">
        <f t="shared" si="26"/>
        <v/>
      </c>
      <c r="BU195" s="265" t="str">
        <f t="shared" si="27"/>
        <v/>
      </c>
      <c r="BV195" s="265" t="str">
        <f t="shared" si="28"/>
        <v/>
      </c>
      <c r="BW195" s="265" t="str">
        <f t="shared" si="29"/>
        <v/>
      </c>
      <c r="BX195" s="265" t="str">
        <f t="shared" si="30"/>
        <v/>
      </c>
      <c r="BY195" s="265" t="str">
        <f t="shared" si="31"/>
        <v/>
      </c>
      <c r="BZ195" s="265" t="str">
        <f t="shared" si="32"/>
        <v/>
      </c>
      <c r="CA195" s="265" t="str">
        <f t="shared" si="33"/>
        <v/>
      </c>
      <c r="CB195" s="265" t="str">
        <f t="shared" si="34"/>
        <v/>
      </c>
      <c r="CC195" s="265" t="str">
        <f t="shared" si="35"/>
        <v/>
      </c>
      <c r="CD195" s="266"/>
    </row>
    <row r="196" spans="1:82" ht="15.9" customHeight="1">
      <c r="A196" s="253">
        <f>IF('[1]Statement of Marks'!A199="","",'[1]Statement of Marks'!A199)</f>
        <v>192</v>
      </c>
      <c r="B196" s="254" t="str">
        <f>IF('Result Sheet'!B199="","",'Result Sheet'!B199)</f>
        <v/>
      </c>
      <c r="C196" s="255" t="str">
        <f>IF('Result Sheet'!F199="","",'Result Sheet'!F199)</f>
        <v/>
      </c>
      <c r="D196" s="256" t="str">
        <f>IF('Result Sheet'!E199="","",'Result Sheet'!E199)</f>
        <v/>
      </c>
      <c r="E196" s="257" t="str">
        <f>IF('Result Sheet'!G199="","",'Result Sheet'!G199)</f>
        <v/>
      </c>
      <c r="F196" s="257" t="str">
        <f>IF('Result Sheet'!H199="","",'Result Sheet'!H199)</f>
        <v/>
      </c>
      <c r="G196" s="257" t="str">
        <f>IF('Result Sheet'!I199="","",'Result Sheet'!I199)</f>
        <v/>
      </c>
      <c r="H196" s="258" t="str">
        <f>IF('Result Sheet'!K199="","",'Result Sheet'!K199)</f>
        <v/>
      </c>
      <c r="I196" s="258" t="str">
        <f>IF('Result Sheet'!J199="","",'Result Sheet'!J199)</f>
        <v/>
      </c>
      <c r="J196" s="388" t="str">
        <f>IF('Result Sheet'!DL199="","",'Result Sheet'!DL199)</f>
        <v/>
      </c>
      <c r="K196" s="259" t="str">
        <f>IF('Result Sheet'!DH199="","",'Result Sheet'!DH199)</f>
        <v/>
      </c>
      <c r="L196" s="260" t="str">
        <f>IF('Result Sheet'!DI199="","",'Result Sheet'!DI199)</f>
        <v/>
      </c>
      <c r="M196" s="259" t="str">
        <f>IF('Result Sheet'!DJ199="","",'Result Sheet'!DJ199)</f>
        <v/>
      </c>
      <c r="N196" s="330" t="str">
        <f>IF('Result Sheet'!DO199="","",'Result Sheet'!DO199)</f>
        <v/>
      </c>
      <c r="O196" s="261" t="str">
        <f>IF('Result Sheet'!AC199="","",'Result Sheet'!AC199)</f>
        <v/>
      </c>
      <c r="P196" s="262" t="str">
        <f>IF('Result Sheet'!AD199="","",'Result Sheet'!AD199)</f>
        <v/>
      </c>
      <c r="Q196" s="261" t="str">
        <f>IF('Result Sheet'!AV199="","",'Result Sheet'!AV199)</f>
        <v/>
      </c>
      <c r="R196" s="262" t="str">
        <f>IF('Result Sheet'!AW199="","",'Result Sheet'!AW199)</f>
        <v/>
      </c>
      <c r="S196" s="261" t="str">
        <f>IF('Result Sheet'!BO199="","",'Result Sheet'!BO199)</f>
        <v/>
      </c>
      <c r="T196" s="262" t="str">
        <f>IF('Result Sheet'!BP199="","",'Result Sheet'!BP199)</f>
        <v/>
      </c>
      <c r="U196" s="261" t="str">
        <f>IF('Result Sheet'!CH199="","",'Result Sheet'!CH199)</f>
        <v/>
      </c>
      <c r="V196" s="262" t="str">
        <f>IF('Result Sheet'!CI199="","",'Result Sheet'!CI199)</f>
        <v/>
      </c>
      <c r="W196" s="263" t="str">
        <f>IF('Result Sheet'!DN199="","",'Result Sheet'!DN199)</f>
        <v/>
      </c>
      <c r="BQ196" s="264" t="str">
        <f>'Result Sheet'!G199</f>
        <v/>
      </c>
      <c r="BR196" s="265" t="str">
        <f t="shared" si="24"/>
        <v/>
      </c>
      <c r="BS196" s="265" t="str">
        <f t="shared" si="25"/>
        <v/>
      </c>
      <c r="BT196" s="265" t="str">
        <f t="shared" si="26"/>
        <v/>
      </c>
      <c r="BU196" s="265" t="str">
        <f t="shared" si="27"/>
        <v/>
      </c>
      <c r="BV196" s="265" t="str">
        <f t="shared" si="28"/>
        <v/>
      </c>
      <c r="BW196" s="265" t="str">
        <f t="shared" si="29"/>
        <v/>
      </c>
      <c r="BX196" s="265" t="str">
        <f t="shared" si="30"/>
        <v/>
      </c>
      <c r="BY196" s="265" t="str">
        <f t="shared" si="31"/>
        <v/>
      </c>
      <c r="BZ196" s="265" t="str">
        <f t="shared" si="32"/>
        <v/>
      </c>
      <c r="CA196" s="265" t="str">
        <f t="shared" si="33"/>
        <v/>
      </c>
      <c r="CB196" s="265" t="str">
        <f t="shared" si="34"/>
        <v/>
      </c>
      <c r="CC196" s="265" t="str">
        <f t="shared" si="35"/>
        <v/>
      </c>
      <c r="CD196" s="266"/>
    </row>
    <row r="197" spans="1:82" ht="15.9" customHeight="1">
      <c r="A197" s="253">
        <f>IF('[1]Statement of Marks'!A200="","",'[1]Statement of Marks'!A200)</f>
        <v>193</v>
      </c>
      <c r="B197" s="254" t="str">
        <f>IF('Result Sheet'!B200="","",'Result Sheet'!B200)</f>
        <v/>
      </c>
      <c r="C197" s="255" t="str">
        <f>IF('Result Sheet'!F200="","",'Result Sheet'!F200)</f>
        <v/>
      </c>
      <c r="D197" s="256" t="str">
        <f>IF('Result Sheet'!E200="","",'Result Sheet'!E200)</f>
        <v/>
      </c>
      <c r="E197" s="257" t="str">
        <f>IF('Result Sheet'!G200="","",'Result Sheet'!G200)</f>
        <v/>
      </c>
      <c r="F197" s="257" t="str">
        <f>IF('Result Sheet'!H200="","",'Result Sheet'!H200)</f>
        <v/>
      </c>
      <c r="G197" s="257" t="str">
        <f>IF('Result Sheet'!I200="","",'Result Sheet'!I200)</f>
        <v/>
      </c>
      <c r="H197" s="258" t="str">
        <f>IF('Result Sheet'!K200="","",'Result Sheet'!K200)</f>
        <v/>
      </c>
      <c r="I197" s="258" t="str">
        <f>IF('Result Sheet'!J200="","",'Result Sheet'!J200)</f>
        <v/>
      </c>
      <c r="J197" s="388" t="str">
        <f>IF('Result Sheet'!DL200="","",'Result Sheet'!DL200)</f>
        <v/>
      </c>
      <c r="K197" s="259" t="str">
        <f>IF('Result Sheet'!DH200="","",'Result Sheet'!DH200)</f>
        <v/>
      </c>
      <c r="L197" s="260" t="str">
        <f>IF('Result Sheet'!DI200="","",'Result Sheet'!DI200)</f>
        <v/>
      </c>
      <c r="M197" s="259" t="str">
        <f>IF('Result Sheet'!DJ200="","",'Result Sheet'!DJ200)</f>
        <v/>
      </c>
      <c r="N197" s="330" t="str">
        <f>IF('Result Sheet'!DO200="","",'Result Sheet'!DO200)</f>
        <v/>
      </c>
      <c r="O197" s="261" t="str">
        <f>IF('Result Sheet'!AC200="","",'Result Sheet'!AC200)</f>
        <v/>
      </c>
      <c r="P197" s="262" t="str">
        <f>IF('Result Sheet'!AD200="","",'Result Sheet'!AD200)</f>
        <v/>
      </c>
      <c r="Q197" s="261" t="str">
        <f>IF('Result Sheet'!AV200="","",'Result Sheet'!AV200)</f>
        <v/>
      </c>
      <c r="R197" s="262" t="str">
        <f>IF('Result Sheet'!AW200="","",'Result Sheet'!AW200)</f>
        <v/>
      </c>
      <c r="S197" s="261" t="str">
        <f>IF('Result Sheet'!BO200="","",'Result Sheet'!BO200)</f>
        <v/>
      </c>
      <c r="T197" s="262" t="str">
        <f>IF('Result Sheet'!BP200="","",'Result Sheet'!BP200)</f>
        <v/>
      </c>
      <c r="U197" s="261" t="str">
        <f>IF('Result Sheet'!CH200="","",'Result Sheet'!CH200)</f>
        <v/>
      </c>
      <c r="V197" s="262" t="str">
        <f>IF('Result Sheet'!CI200="","",'Result Sheet'!CI200)</f>
        <v/>
      </c>
      <c r="W197" s="263" t="str">
        <f>IF('Result Sheet'!DN200="","",'Result Sheet'!DN200)</f>
        <v/>
      </c>
      <c r="BQ197" s="264" t="str">
        <f>'Result Sheet'!G200</f>
        <v/>
      </c>
      <c r="BR197" s="265" t="str">
        <f t="shared" si="24"/>
        <v/>
      </c>
      <c r="BS197" s="265" t="str">
        <f t="shared" si="25"/>
        <v/>
      </c>
      <c r="BT197" s="265" t="str">
        <f t="shared" si="26"/>
        <v/>
      </c>
      <c r="BU197" s="265" t="str">
        <f t="shared" si="27"/>
        <v/>
      </c>
      <c r="BV197" s="265" t="str">
        <f t="shared" si="28"/>
        <v/>
      </c>
      <c r="BW197" s="265" t="str">
        <f t="shared" si="29"/>
        <v/>
      </c>
      <c r="BX197" s="265" t="str">
        <f t="shared" si="30"/>
        <v/>
      </c>
      <c r="BY197" s="265" t="str">
        <f t="shared" si="31"/>
        <v/>
      </c>
      <c r="BZ197" s="265" t="str">
        <f t="shared" si="32"/>
        <v/>
      </c>
      <c r="CA197" s="265" t="str">
        <f t="shared" si="33"/>
        <v/>
      </c>
      <c r="CB197" s="265" t="str">
        <f t="shared" si="34"/>
        <v/>
      </c>
      <c r="CC197" s="265" t="str">
        <f t="shared" si="35"/>
        <v/>
      </c>
      <c r="CD197" s="266"/>
    </row>
    <row r="198" spans="1:82" ht="15.9" customHeight="1">
      <c r="A198" s="253">
        <f>IF('[1]Statement of Marks'!A201="","",'[1]Statement of Marks'!A201)</f>
        <v>194</v>
      </c>
      <c r="B198" s="254" t="str">
        <f>IF('Result Sheet'!B201="","",'Result Sheet'!B201)</f>
        <v/>
      </c>
      <c r="C198" s="255" t="str">
        <f>IF('Result Sheet'!F201="","",'Result Sheet'!F201)</f>
        <v/>
      </c>
      <c r="D198" s="256" t="str">
        <f>IF('Result Sheet'!E201="","",'Result Sheet'!E201)</f>
        <v/>
      </c>
      <c r="E198" s="257" t="str">
        <f>IF('Result Sheet'!G201="","",'Result Sheet'!G201)</f>
        <v/>
      </c>
      <c r="F198" s="257" t="str">
        <f>IF('Result Sheet'!H201="","",'Result Sheet'!H201)</f>
        <v/>
      </c>
      <c r="G198" s="257" t="str">
        <f>IF('Result Sheet'!I201="","",'Result Sheet'!I201)</f>
        <v/>
      </c>
      <c r="H198" s="258" t="str">
        <f>IF('Result Sheet'!K201="","",'Result Sheet'!K201)</f>
        <v/>
      </c>
      <c r="I198" s="258" t="str">
        <f>IF('Result Sheet'!J201="","",'Result Sheet'!J201)</f>
        <v/>
      </c>
      <c r="J198" s="388" t="str">
        <f>IF('Result Sheet'!DL201="","",'Result Sheet'!DL201)</f>
        <v/>
      </c>
      <c r="K198" s="259" t="str">
        <f>IF('Result Sheet'!DH201="","",'Result Sheet'!DH201)</f>
        <v/>
      </c>
      <c r="L198" s="260" t="str">
        <f>IF('Result Sheet'!DI201="","",'Result Sheet'!DI201)</f>
        <v/>
      </c>
      <c r="M198" s="259" t="str">
        <f>IF('Result Sheet'!DJ201="","",'Result Sheet'!DJ201)</f>
        <v/>
      </c>
      <c r="N198" s="330" t="str">
        <f>IF('Result Sheet'!DO201="","",'Result Sheet'!DO201)</f>
        <v/>
      </c>
      <c r="O198" s="261" t="str">
        <f>IF('Result Sheet'!AC201="","",'Result Sheet'!AC201)</f>
        <v/>
      </c>
      <c r="P198" s="262" t="str">
        <f>IF('Result Sheet'!AD201="","",'Result Sheet'!AD201)</f>
        <v/>
      </c>
      <c r="Q198" s="261" t="str">
        <f>IF('Result Sheet'!AV201="","",'Result Sheet'!AV201)</f>
        <v/>
      </c>
      <c r="R198" s="262" t="str">
        <f>IF('Result Sheet'!AW201="","",'Result Sheet'!AW201)</f>
        <v/>
      </c>
      <c r="S198" s="261" t="str">
        <f>IF('Result Sheet'!BO201="","",'Result Sheet'!BO201)</f>
        <v/>
      </c>
      <c r="T198" s="262" t="str">
        <f>IF('Result Sheet'!BP201="","",'Result Sheet'!BP201)</f>
        <v/>
      </c>
      <c r="U198" s="261" t="str">
        <f>IF('Result Sheet'!CH201="","",'Result Sheet'!CH201)</f>
        <v/>
      </c>
      <c r="V198" s="262" t="str">
        <f>IF('Result Sheet'!CI201="","",'Result Sheet'!CI201)</f>
        <v/>
      </c>
      <c r="W198" s="263" t="str">
        <f>IF('Result Sheet'!DN201="","",'Result Sheet'!DN201)</f>
        <v/>
      </c>
      <c r="BQ198" s="264" t="str">
        <f>'Result Sheet'!G201</f>
        <v/>
      </c>
      <c r="BR198" s="265" t="str">
        <f t="shared" ref="BR198:BR204" si="36">IFERROR(IF(AND(N198="",J198=""),"",IF(AND(H198="SC",I198="M"),N198,"")),"")</f>
        <v/>
      </c>
      <c r="BS198" s="265" t="str">
        <f t="shared" ref="BS198:BS204" si="37">IFERROR(IF(AND(N198="",J198=""),"",IF(AND(H198="SC",I198="F"),N198,"")),"")</f>
        <v/>
      </c>
      <c r="BT198" s="265" t="str">
        <f t="shared" ref="BT198:BT204" si="38">IFERROR(IF(AND(N198="",J198=""),"",IF(AND(H198="ST",I198="M"),N198,"")),"")</f>
        <v/>
      </c>
      <c r="BU198" s="265" t="str">
        <f t="shared" ref="BU198:BU204" si="39">IFERROR(IF(AND(N198="",J198=""),"",IF(AND(H198="ST",I198="F"),N198,"")),"")</f>
        <v/>
      </c>
      <c r="BV198" s="265" t="str">
        <f t="shared" ref="BV198:BV204" si="40">IFERROR(IF(AND(N198="",J198=""),"",IF(AND(H198="OBC",I198="M"),N198,"")),"")</f>
        <v/>
      </c>
      <c r="BW198" s="265" t="str">
        <f t="shared" ref="BW198:BW204" si="41">IFERROR(IF(AND(N198="",J198=""),"",IF(AND(H198="OBC",I198="F"),N198,"")),"")</f>
        <v/>
      </c>
      <c r="BX198" s="265" t="str">
        <f t="shared" ref="BX198:BX204" si="42">IFERROR(IF(AND(N198="",J198=""),"",IF(AND(H198="GEN",I198="M"),N198,"")),"")</f>
        <v/>
      </c>
      <c r="BY198" s="265" t="str">
        <f t="shared" ref="BY198:BY204" si="43">IFERROR(IF(AND(N198="",J198=""),"",IF(AND(H198="GEN",I198="F"),N198,"")),"")</f>
        <v/>
      </c>
      <c r="BZ198" s="265" t="str">
        <f t="shared" ref="BZ198:BZ204" si="44">IFERROR(IF(AND(N198="",J198=""),"",IF(AND(H198="MIN",I198="M"),N198,"")),"")</f>
        <v/>
      </c>
      <c r="CA198" s="265" t="str">
        <f t="shared" ref="CA198:CA204" si="45">IFERROR(IF(AND(N198="",J198=""),"",IF(AND(H198="MIN",I198="M"),N198,"")),"")</f>
        <v/>
      </c>
      <c r="CB198" s="265" t="str">
        <f t="shared" ref="CB198:CB204" si="46">IFERROR(IF(AND(N198="",J198=""),"",IF(AND(H198="SBC",I198="M"),N198,"")),"")</f>
        <v/>
      </c>
      <c r="CC198" s="265" t="str">
        <f t="shared" ref="CC198:CC204" si="47">IFERROR(IF(AND(N198="",J198=""),"",IF(AND(H198="SBC",I198="F"),N198,"")),"")</f>
        <v/>
      </c>
      <c r="CD198" s="266"/>
    </row>
    <row r="199" spans="1:82" ht="15.9" customHeight="1">
      <c r="A199" s="253">
        <f>IF('[1]Statement of Marks'!A202="","",'[1]Statement of Marks'!A202)</f>
        <v>195</v>
      </c>
      <c r="B199" s="254" t="str">
        <f>IF('Result Sheet'!B202="","",'Result Sheet'!B202)</f>
        <v/>
      </c>
      <c r="C199" s="255" t="str">
        <f>IF('Result Sheet'!F202="","",'Result Sheet'!F202)</f>
        <v/>
      </c>
      <c r="D199" s="256" t="str">
        <f>IF('Result Sheet'!E202="","",'Result Sheet'!E202)</f>
        <v/>
      </c>
      <c r="E199" s="257" t="str">
        <f>IF('Result Sheet'!G202="","",'Result Sheet'!G202)</f>
        <v/>
      </c>
      <c r="F199" s="257" t="str">
        <f>IF('Result Sheet'!H202="","",'Result Sheet'!H202)</f>
        <v/>
      </c>
      <c r="G199" s="257" t="str">
        <f>IF('Result Sheet'!I202="","",'Result Sheet'!I202)</f>
        <v/>
      </c>
      <c r="H199" s="258" t="str">
        <f>IF('Result Sheet'!K202="","",'Result Sheet'!K202)</f>
        <v/>
      </c>
      <c r="I199" s="258" t="str">
        <f>IF('Result Sheet'!J202="","",'Result Sheet'!J202)</f>
        <v/>
      </c>
      <c r="J199" s="388" t="str">
        <f>IF('Result Sheet'!DL202="","",'Result Sheet'!DL202)</f>
        <v/>
      </c>
      <c r="K199" s="259" t="str">
        <f>IF('Result Sheet'!DH202="","",'Result Sheet'!DH202)</f>
        <v/>
      </c>
      <c r="L199" s="260" t="str">
        <f>IF('Result Sheet'!DI202="","",'Result Sheet'!DI202)</f>
        <v/>
      </c>
      <c r="M199" s="259" t="str">
        <f>IF('Result Sheet'!DJ202="","",'Result Sheet'!DJ202)</f>
        <v/>
      </c>
      <c r="N199" s="330" t="str">
        <f>IF('Result Sheet'!DO202="","",'Result Sheet'!DO202)</f>
        <v/>
      </c>
      <c r="O199" s="261" t="str">
        <f>IF('Result Sheet'!AC202="","",'Result Sheet'!AC202)</f>
        <v/>
      </c>
      <c r="P199" s="262" t="str">
        <f>IF('Result Sheet'!AD202="","",'Result Sheet'!AD202)</f>
        <v/>
      </c>
      <c r="Q199" s="261" t="str">
        <f>IF('Result Sheet'!AV202="","",'Result Sheet'!AV202)</f>
        <v/>
      </c>
      <c r="R199" s="262" t="str">
        <f>IF('Result Sheet'!AW202="","",'Result Sheet'!AW202)</f>
        <v/>
      </c>
      <c r="S199" s="261" t="str">
        <f>IF('Result Sheet'!BO202="","",'Result Sheet'!BO202)</f>
        <v/>
      </c>
      <c r="T199" s="262" t="str">
        <f>IF('Result Sheet'!BP202="","",'Result Sheet'!BP202)</f>
        <v/>
      </c>
      <c r="U199" s="261" t="str">
        <f>IF('Result Sheet'!CH202="","",'Result Sheet'!CH202)</f>
        <v/>
      </c>
      <c r="V199" s="262" t="str">
        <f>IF('Result Sheet'!CI202="","",'Result Sheet'!CI202)</f>
        <v/>
      </c>
      <c r="W199" s="263" t="str">
        <f>IF('Result Sheet'!DN202="","",'Result Sheet'!DN202)</f>
        <v/>
      </c>
      <c r="BQ199" s="264" t="str">
        <f>'Result Sheet'!G202</f>
        <v/>
      </c>
      <c r="BR199" s="265" t="str">
        <f t="shared" si="36"/>
        <v/>
      </c>
      <c r="BS199" s="265" t="str">
        <f t="shared" si="37"/>
        <v/>
      </c>
      <c r="BT199" s="265" t="str">
        <f t="shared" si="38"/>
        <v/>
      </c>
      <c r="BU199" s="265" t="str">
        <f t="shared" si="39"/>
        <v/>
      </c>
      <c r="BV199" s="265" t="str">
        <f t="shared" si="40"/>
        <v/>
      </c>
      <c r="BW199" s="265" t="str">
        <f t="shared" si="41"/>
        <v/>
      </c>
      <c r="BX199" s="265" t="str">
        <f t="shared" si="42"/>
        <v/>
      </c>
      <c r="BY199" s="265" t="str">
        <f t="shared" si="43"/>
        <v/>
      </c>
      <c r="BZ199" s="265" t="str">
        <f t="shared" si="44"/>
        <v/>
      </c>
      <c r="CA199" s="265" t="str">
        <f t="shared" si="45"/>
        <v/>
      </c>
      <c r="CB199" s="265" t="str">
        <f t="shared" si="46"/>
        <v/>
      </c>
      <c r="CC199" s="265" t="str">
        <f t="shared" si="47"/>
        <v/>
      </c>
      <c r="CD199" s="266"/>
    </row>
    <row r="200" spans="1:82" ht="15.9" customHeight="1">
      <c r="A200" s="253">
        <f>IF('[1]Statement of Marks'!A203="","",'[1]Statement of Marks'!A203)</f>
        <v>196</v>
      </c>
      <c r="B200" s="254" t="str">
        <f>IF('Result Sheet'!B203="","",'Result Sheet'!B203)</f>
        <v/>
      </c>
      <c r="C200" s="255" t="str">
        <f>IF('Result Sheet'!F203="","",'Result Sheet'!F203)</f>
        <v/>
      </c>
      <c r="D200" s="256" t="str">
        <f>IF('Result Sheet'!E203="","",'Result Sheet'!E203)</f>
        <v/>
      </c>
      <c r="E200" s="257" t="str">
        <f>IF('Result Sheet'!G203="","",'Result Sheet'!G203)</f>
        <v/>
      </c>
      <c r="F200" s="257" t="str">
        <f>IF('Result Sheet'!H203="","",'Result Sheet'!H203)</f>
        <v/>
      </c>
      <c r="G200" s="257" t="str">
        <f>IF('Result Sheet'!I203="","",'Result Sheet'!I203)</f>
        <v/>
      </c>
      <c r="H200" s="258" t="str">
        <f>IF('Result Sheet'!K203="","",'Result Sheet'!K203)</f>
        <v/>
      </c>
      <c r="I200" s="258" t="str">
        <f>IF('Result Sheet'!J203="","",'Result Sheet'!J203)</f>
        <v/>
      </c>
      <c r="J200" s="388" t="str">
        <f>IF('Result Sheet'!DL203="","",'Result Sheet'!DL203)</f>
        <v/>
      </c>
      <c r="K200" s="259" t="str">
        <f>IF('Result Sheet'!DH203="","",'Result Sheet'!DH203)</f>
        <v/>
      </c>
      <c r="L200" s="260" t="str">
        <f>IF('Result Sheet'!DI203="","",'Result Sheet'!DI203)</f>
        <v/>
      </c>
      <c r="M200" s="259" t="str">
        <f>IF('Result Sheet'!DJ203="","",'Result Sheet'!DJ203)</f>
        <v/>
      </c>
      <c r="N200" s="330" t="str">
        <f>IF('Result Sheet'!DO203="","",'Result Sheet'!DO203)</f>
        <v/>
      </c>
      <c r="O200" s="261" t="str">
        <f>IF('Result Sheet'!AC203="","",'Result Sheet'!AC203)</f>
        <v/>
      </c>
      <c r="P200" s="262" t="str">
        <f>IF('Result Sheet'!AD203="","",'Result Sheet'!AD203)</f>
        <v/>
      </c>
      <c r="Q200" s="261" t="str">
        <f>IF('Result Sheet'!AV203="","",'Result Sheet'!AV203)</f>
        <v/>
      </c>
      <c r="R200" s="262" t="str">
        <f>IF('Result Sheet'!AW203="","",'Result Sheet'!AW203)</f>
        <v/>
      </c>
      <c r="S200" s="261" t="str">
        <f>IF('Result Sheet'!BO203="","",'Result Sheet'!BO203)</f>
        <v/>
      </c>
      <c r="T200" s="262" t="str">
        <f>IF('Result Sheet'!BP203="","",'Result Sheet'!BP203)</f>
        <v/>
      </c>
      <c r="U200" s="261" t="str">
        <f>IF('Result Sheet'!CH203="","",'Result Sheet'!CH203)</f>
        <v/>
      </c>
      <c r="V200" s="262" t="str">
        <f>IF('Result Sheet'!CI203="","",'Result Sheet'!CI203)</f>
        <v/>
      </c>
      <c r="W200" s="263" t="str">
        <f>IF('Result Sheet'!DN203="","",'Result Sheet'!DN203)</f>
        <v/>
      </c>
      <c r="BQ200" s="264" t="str">
        <f>'Result Sheet'!G203</f>
        <v/>
      </c>
      <c r="BR200" s="265" t="str">
        <f t="shared" si="36"/>
        <v/>
      </c>
      <c r="BS200" s="265" t="str">
        <f t="shared" si="37"/>
        <v/>
      </c>
      <c r="BT200" s="265" t="str">
        <f t="shared" si="38"/>
        <v/>
      </c>
      <c r="BU200" s="265" t="str">
        <f t="shared" si="39"/>
        <v/>
      </c>
      <c r="BV200" s="265" t="str">
        <f t="shared" si="40"/>
        <v/>
      </c>
      <c r="BW200" s="265" t="str">
        <f t="shared" si="41"/>
        <v/>
      </c>
      <c r="BX200" s="265" t="str">
        <f t="shared" si="42"/>
        <v/>
      </c>
      <c r="BY200" s="265" t="str">
        <f t="shared" si="43"/>
        <v/>
      </c>
      <c r="BZ200" s="265" t="str">
        <f t="shared" si="44"/>
        <v/>
      </c>
      <c r="CA200" s="265" t="str">
        <f t="shared" si="45"/>
        <v/>
      </c>
      <c r="CB200" s="265" t="str">
        <f t="shared" si="46"/>
        <v/>
      </c>
      <c r="CC200" s="265" t="str">
        <f t="shared" si="47"/>
        <v/>
      </c>
      <c r="CD200" s="266"/>
    </row>
    <row r="201" spans="1:82" ht="15.9" customHeight="1">
      <c r="A201" s="253">
        <f>IF('[1]Statement of Marks'!A204="","",'[1]Statement of Marks'!A204)</f>
        <v>197</v>
      </c>
      <c r="B201" s="254" t="str">
        <f>IF('Result Sheet'!B204="","",'Result Sheet'!B204)</f>
        <v/>
      </c>
      <c r="C201" s="255" t="str">
        <f>IF('Result Sheet'!F204="","",'Result Sheet'!F204)</f>
        <v/>
      </c>
      <c r="D201" s="256" t="str">
        <f>IF('Result Sheet'!E204="","",'Result Sheet'!E204)</f>
        <v/>
      </c>
      <c r="E201" s="257" t="str">
        <f>IF('Result Sheet'!G204="","",'Result Sheet'!G204)</f>
        <v/>
      </c>
      <c r="F201" s="257" t="str">
        <f>IF('Result Sheet'!H204="","",'Result Sheet'!H204)</f>
        <v/>
      </c>
      <c r="G201" s="257" t="str">
        <f>IF('Result Sheet'!I204="","",'Result Sheet'!I204)</f>
        <v/>
      </c>
      <c r="H201" s="258" t="str">
        <f>IF('Result Sheet'!K204="","",'Result Sheet'!K204)</f>
        <v/>
      </c>
      <c r="I201" s="258" t="str">
        <f>IF('Result Sheet'!J204="","",'Result Sheet'!J204)</f>
        <v/>
      </c>
      <c r="J201" s="388" t="str">
        <f>IF('Result Sheet'!DL204="","",'Result Sheet'!DL204)</f>
        <v/>
      </c>
      <c r="K201" s="259" t="str">
        <f>IF('Result Sheet'!DH204="","",'Result Sheet'!DH204)</f>
        <v/>
      </c>
      <c r="L201" s="260" t="str">
        <f>IF('Result Sheet'!DI204="","",'Result Sheet'!DI204)</f>
        <v/>
      </c>
      <c r="M201" s="259" t="str">
        <f>IF('Result Sheet'!DJ204="","",'Result Sheet'!DJ204)</f>
        <v/>
      </c>
      <c r="N201" s="330" t="str">
        <f>IF('Result Sheet'!DO204="","",'Result Sheet'!DO204)</f>
        <v/>
      </c>
      <c r="O201" s="261" t="str">
        <f>IF('Result Sheet'!AC204="","",'Result Sheet'!AC204)</f>
        <v/>
      </c>
      <c r="P201" s="262" t="str">
        <f>IF('Result Sheet'!AD204="","",'Result Sheet'!AD204)</f>
        <v/>
      </c>
      <c r="Q201" s="261" t="str">
        <f>IF('Result Sheet'!AV204="","",'Result Sheet'!AV204)</f>
        <v/>
      </c>
      <c r="R201" s="262" t="str">
        <f>IF('Result Sheet'!AW204="","",'Result Sheet'!AW204)</f>
        <v/>
      </c>
      <c r="S201" s="261" t="str">
        <f>IF('Result Sheet'!BO204="","",'Result Sheet'!BO204)</f>
        <v/>
      </c>
      <c r="T201" s="262" t="str">
        <f>IF('Result Sheet'!BP204="","",'Result Sheet'!BP204)</f>
        <v/>
      </c>
      <c r="U201" s="261" t="str">
        <f>IF('Result Sheet'!CH204="","",'Result Sheet'!CH204)</f>
        <v/>
      </c>
      <c r="V201" s="262" t="str">
        <f>IF('Result Sheet'!CI204="","",'Result Sheet'!CI204)</f>
        <v/>
      </c>
      <c r="W201" s="263" t="str">
        <f>IF('Result Sheet'!DN204="","",'Result Sheet'!DN204)</f>
        <v/>
      </c>
      <c r="BQ201" s="264" t="str">
        <f>'Result Sheet'!G204</f>
        <v/>
      </c>
      <c r="BR201" s="265" t="str">
        <f t="shared" si="36"/>
        <v/>
      </c>
      <c r="BS201" s="265" t="str">
        <f t="shared" si="37"/>
        <v/>
      </c>
      <c r="BT201" s="265" t="str">
        <f t="shared" si="38"/>
        <v/>
      </c>
      <c r="BU201" s="265" t="str">
        <f t="shared" si="39"/>
        <v/>
      </c>
      <c r="BV201" s="265" t="str">
        <f t="shared" si="40"/>
        <v/>
      </c>
      <c r="BW201" s="265" t="str">
        <f t="shared" si="41"/>
        <v/>
      </c>
      <c r="BX201" s="265" t="str">
        <f t="shared" si="42"/>
        <v/>
      </c>
      <c r="BY201" s="265" t="str">
        <f t="shared" si="43"/>
        <v/>
      </c>
      <c r="BZ201" s="265" t="str">
        <f t="shared" si="44"/>
        <v/>
      </c>
      <c r="CA201" s="265" t="str">
        <f t="shared" si="45"/>
        <v/>
      </c>
      <c r="CB201" s="265" t="str">
        <f t="shared" si="46"/>
        <v/>
      </c>
      <c r="CC201" s="265" t="str">
        <f t="shared" si="47"/>
        <v/>
      </c>
      <c r="CD201" s="266"/>
    </row>
    <row r="202" spans="1:82" ht="15.9" customHeight="1">
      <c r="A202" s="253">
        <f>IF('[1]Statement of Marks'!A205="","",'[1]Statement of Marks'!A205)</f>
        <v>198</v>
      </c>
      <c r="B202" s="254" t="str">
        <f>IF('Result Sheet'!B205="","",'Result Sheet'!B205)</f>
        <v/>
      </c>
      <c r="C202" s="255" t="str">
        <f>IF('Result Sheet'!F205="","",'Result Sheet'!F205)</f>
        <v/>
      </c>
      <c r="D202" s="256" t="str">
        <f>IF('Result Sheet'!E205="","",'Result Sheet'!E205)</f>
        <v/>
      </c>
      <c r="E202" s="257" t="str">
        <f>IF('Result Sheet'!G205="","",'Result Sheet'!G205)</f>
        <v/>
      </c>
      <c r="F202" s="257" t="str">
        <f>IF('Result Sheet'!H205="","",'Result Sheet'!H205)</f>
        <v/>
      </c>
      <c r="G202" s="257" t="str">
        <f>IF('Result Sheet'!I205="","",'Result Sheet'!I205)</f>
        <v/>
      </c>
      <c r="H202" s="258" t="str">
        <f>IF('Result Sheet'!K205="","",'Result Sheet'!K205)</f>
        <v/>
      </c>
      <c r="I202" s="258" t="str">
        <f>IF('Result Sheet'!J205="","",'Result Sheet'!J205)</f>
        <v/>
      </c>
      <c r="J202" s="388" t="str">
        <f>IF('Result Sheet'!DL205="","",'Result Sheet'!DL205)</f>
        <v/>
      </c>
      <c r="K202" s="259" t="str">
        <f>IF('Result Sheet'!DH205="","",'Result Sheet'!DH205)</f>
        <v/>
      </c>
      <c r="L202" s="260" t="str">
        <f>IF('Result Sheet'!DI205="","",'Result Sheet'!DI205)</f>
        <v/>
      </c>
      <c r="M202" s="259" t="str">
        <f>IF('Result Sheet'!DJ205="","",'Result Sheet'!DJ205)</f>
        <v/>
      </c>
      <c r="N202" s="330" t="str">
        <f>IF('Result Sheet'!DO205="","",'Result Sheet'!DO205)</f>
        <v/>
      </c>
      <c r="O202" s="261" t="str">
        <f>IF('Result Sheet'!AC205="","",'Result Sheet'!AC205)</f>
        <v/>
      </c>
      <c r="P202" s="262" t="str">
        <f>IF('Result Sheet'!AD205="","",'Result Sheet'!AD205)</f>
        <v/>
      </c>
      <c r="Q202" s="261" t="str">
        <f>IF('Result Sheet'!AV205="","",'Result Sheet'!AV205)</f>
        <v/>
      </c>
      <c r="R202" s="262" t="str">
        <f>IF('Result Sheet'!AW205="","",'Result Sheet'!AW205)</f>
        <v/>
      </c>
      <c r="S202" s="261" t="str">
        <f>IF('Result Sheet'!BO205="","",'Result Sheet'!BO205)</f>
        <v/>
      </c>
      <c r="T202" s="262" t="str">
        <f>IF('Result Sheet'!BP205="","",'Result Sheet'!BP205)</f>
        <v/>
      </c>
      <c r="U202" s="261" t="str">
        <f>IF('Result Sheet'!CH205="","",'Result Sheet'!CH205)</f>
        <v/>
      </c>
      <c r="V202" s="262" t="str">
        <f>IF('Result Sheet'!CI205="","",'Result Sheet'!CI205)</f>
        <v/>
      </c>
      <c r="W202" s="263" t="str">
        <f>IF('Result Sheet'!DN205="","",'Result Sheet'!DN205)</f>
        <v/>
      </c>
      <c r="BQ202" s="264" t="str">
        <f>'Result Sheet'!G205</f>
        <v/>
      </c>
      <c r="BR202" s="265" t="str">
        <f t="shared" si="36"/>
        <v/>
      </c>
      <c r="BS202" s="265" t="str">
        <f t="shared" si="37"/>
        <v/>
      </c>
      <c r="BT202" s="265" t="str">
        <f t="shared" si="38"/>
        <v/>
      </c>
      <c r="BU202" s="265" t="str">
        <f t="shared" si="39"/>
        <v/>
      </c>
      <c r="BV202" s="265" t="str">
        <f t="shared" si="40"/>
        <v/>
      </c>
      <c r="BW202" s="265" t="str">
        <f t="shared" si="41"/>
        <v/>
      </c>
      <c r="BX202" s="265" t="str">
        <f t="shared" si="42"/>
        <v/>
      </c>
      <c r="BY202" s="265" t="str">
        <f t="shared" si="43"/>
        <v/>
      </c>
      <c r="BZ202" s="265" t="str">
        <f t="shared" si="44"/>
        <v/>
      </c>
      <c r="CA202" s="265" t="str">
        <f t="shared" si="45"/>
        <v/>
      </c>
      <c r="CB202" s="265" t="str">
        <f t="shared" si="46"/>
        <v/>
      </c>
      <c r="CC202" s="265" t="str">
        <f t="shared" si="47"/>
        <v/>
      </c>
      <c r="CD202" s="266"/>
    </row>
    <row r="203" spans="1:82" ht="15.9" customHeight="1">
      <c r="A203" s="253">
        <f>IF('[1]Statement of Marks'!A206="","",'[1]Statement of Marks'!A206)</f>
        <v>199</v>
      </c>
      <c r="B203" s="254" t="str">
        <f>IF('Result Sheet'!B206="","",'Result Sheet'!B206)</f>
        <v/>
      </c>
      <c r="C203" s="255" t="str">
        <f>IF('Result Sheet'!F206="","",'Result Sheet'!F206)</f>
        <v/>
      </c>
      <c r="D203" s="256" t="str">
        <f>IF('Result Sheet'!E206="","",'Result Sheet'!E206)</f>
        <v/>
      </c>
      <c r="E203" s="257" t="str">
        <f>IF('Result Sheet'!G206="","",'Result Sheet'!G206)</f>
        <v/>
      </c>
      <c r="F203" s="257" t="str">
        <f>IF('Result Sheet'!H206="","",'Result Sheet'!H206)</f>
        <v/>
      </c>
      <c r="G203" s="257" t="str">
        <f>IF('Result Sheet'!I206="","",'Result Sheet'!I206)</f>
        <v/>
      </c>
      <c r="H203" s="258" t="str">
        <f>IF('Result Sheet'!K206="","",'Result Sheet'!K206)</f>
        <v/>
      </c>
      <c r="I203" s="258" t="str">
        <f>IF('Result Sheet'!J206="","",'Result Sheet'!J206)</f>
        <v/>
      </c>
      <c r="J203" s="388" t="str">
        <f>IF('Result Sheet'!DL206="","",'Result Sheet'!DL206)</f>
        <v/>
      </c>
      <c r="K203" s="259" t="str">
        <f>IF('Result Sheet'!DH206="","",'Result Sheet'!DH206)</f>
        <v/>
      </c>
      <c r="L203" s="260" t="str">
        <f>IF('Result Sheet'!DI206="","",'Result Sheet'!DI206)</f>
        <v/>
      </c>
      <c r="M203" s="259" t="str">
        <f>IF('Result Sheet'!DJ206="","",'Result Sheet'!DJ206)</f>
        <v/>
      </c>
      <c r="N203" s="330" t="str">
        <f>IF('Result Sheet'!DO206="","",'Result Sheet'!DO206)</f>
        <v/>
      </c>
      <c r="O203" s="261" t="str">
        <f>IF('Result Sheet'!AC206="","",'Result Sheet'!AC206)</f>
        <v/>
      </c>
      <c r="P203" s="262" t="str">
        <f>IF('Result Sheet'!AD206="","",'Result Sheet'!AD206)</f>
        <v/>
      </c>
      <c r="Q203" s="261" t="str">
        <f>IF('Result Sheet'!AV206="","",'Result Sheet'!AV206)</f>
        <v/>
      </c>
      <c r="R203" s="262" t="str">
        <f>IF('Result Sheet'!AW206="","",'Result Sheet'!AW206)</f>
        <v/>
      </c>
      <c r="S203" s="261" t="str">
        <f>IF('Result Sheet'!BO206="","",'Result Sheet'!BO206)</f>
        <v/>
      </c>
      <c r="T203" s="262" t="str">
        <f>IF('Result Sheet'!BP206="","",'Result Sheet'!BP206)</f>
        <v/>
      </c>
      <c r="U203" s="261" t="str">
        <f>IF('Result Sheet'!CH206="","",'Result Sheet'!CH206)</f>
        <v/>
      </c>
      <c r="V203" s="262" t="str">
        <f>IF('Result Sheet'!CI206="","",'Result Sheet'!CI206)</f>
        <v/>
      </c>
      <c r="W203" s="263" t="str">
        <f>IF('Result Sheet'!DN206="","",'Result Sheet'!DN206)</f>
        <v/>
      </c>
      <c r="BQ203" s="264" t="str">
        <f>'Result Sheet'!G206</f>
        <v/>
      </c>
      <c r="BR203" s="265" t="str">
        <f t="shared" si="36"/>
        <v/>
      </c>
      <c r="BS203" s="265" t="str">
        <f t="shared" si="37"/>
        <v/>
      </c>
      <c r="BT203" s="265" t="str">
        <f t="shared" si="38"/>
        <v/>
      </c>
      <c r="BU203" s="265" t="str">
        <f t="shared" si="39"/>
        <v/>
      </c>
      <c r="BV203" s="265" t="str">
        <f t="shared" si="40"/>
        <v/>
      </c>
      <c r="BW203" s="265" t="str">
        <f t="shared" si="41"/>
        <v/>
      </c>
      <c r="BX203" s="265" t="str">
        <f t="shared" si="42"/>
        <v/>
      </c>
      <c r="BY203" s="265" t="str">
        <f t="shared" si="43"/>
        <v/>
      </c>
      <c r="BZ203" s="265" t="str">
        <f t="shared" si="44"/>
        <v/>
      </c>
      <c r="CA203" s="265" t="str">
        <f t="shared" si="45"/>
        <v/>
      </c>
      <c r="CB203" s="265" t="str">
        <f t="shared" si="46"/>
        <v/>
      </c>
      <c r="CC203" s="265" t="str">
        <f t="shared" si="47"/>
        <v/>
      </c>
      <c r="CD203" s="266"/>
    </row>
    <row r="204" spans="1:82" ht="15.9" customHeight="1">
      <c r="A204" s="268">
        <f>IF('[1]Statement of Marks'!A207="","",'[1]Statement of Marks'!A207)</f>
        <v>200</v>
      </c>
      <c r="B204" s="269" t="str">
        <f>IF('Result Sheet'!B207="","",'Result Sheet'!B207)</f>
        <v/>
      </c>
      <c r="C204" s="270" t="str">
        <f>IF('Result Sheet'!F207="","",'Result Sheet'!F207)</f>
        <v/>
      </c>
      <c r="D204" s="271" t="str">
        <f>IF('Result Sheet'!E207="","",'Result Sheet'!E207)</f>
        <v/>
      </c>
      <c r="E204" s="272" t="str">
        <f>IF('Result Sheet'!G207="","",'Result Sheet'!G207)</f>
        <v/>
      </c>
      <c r="F204" s="272" t="str">
        <f>IF('Result Sheet'!H207="","",'Result Sheet'!H207)</f>
        <v/>
      </c>
      <c r="G204" s="272" t="str">
        <f>IF('Result Sheet'!I207="","",'Result Sheet'!I207)</f>
        <v/>
      </c>
      <c r="H204" s="273" t="str">
        <f>IF('Result Sheet'!K207="","",'Result Sheet'!K207)</f>
        <v/>
      </c>
      <c r="I204" s="273" t="str">
        <f>IF('Result Sheet'!J207="","",'Result Sheet'!J207)</f>
        <v/>
      </c>
      <c r="J204" s="389" t="str">
        <f>IF('Result Sheet'!DL207="","",'Result Sheet'!DL207)</f>
        <v/>
      </c>
      <c r="K204" s="274" t="str">
        <f>IF('Result Sheet'!DH207="","",'Result Sheet'!DH207)</f>
        <v/>
      </c>
      <c r="L204" s="275" t="str">
        <f>IF('Result Sheet'!DI207="","",'Result Sheet'!DI207)</f>
        <v/>
      </c>
      <c r="M204" s="274" t="str">
        <f>IF('Result Sheet'!DJ207="","",'Result Sheet'!DJ207)</f>
        <v/>
      </c>
      <c r="N204" s="330" t="str">
        <f>IF('Result Sheet'!DO207="","",'Result Sheet'!DO207)</f>
        <v/>
      </c>
      <c r="O204" s="276" t="str">
        <f>IF('Result Sheet'!AC207="","",'Result Sheet'!AC207)</f>
        <v/>
      </c>
      <c r="P204" s="277" t="str">
        <f>IF('Result Sheet'!AD207="","",'Result Sheet'!AD207)</f>
        <v/>
      </c>
      <c r="Q204" s="276" t="str">
        <f>IF('Result Sheet'!AV207="","",'Result Sheet'!AV207)</f>
        <v/>
      </c>
      <c r="R204" s="277" t="str">
        <f>IF('Result Sheet'!AW207="","",'Result Sheet'!AW207)</f>
        <v/>
      </c>
      <c r="S204" s="276" t="str">
        <f>IF('Result Sheet'!BO207="","",'Result Sheet'!BO207)</f>
        <v/>
      </c>
      <c r="T204" s="277" t="str">
        <f>IF('Result Sheet'!BP207="","",'Result Sheet'!BP207)</f>
        <v/>
      </c>
      <c r="U204" s="276" t="str">
        <f>IF('Result Sheet'!CH207="","",'Result Sheet'!CH207)</f>
        <v/>
      </c>
      <c r="V204" s="277" t="str">
        <f>IF('Result Sheet'!CI207="","",'Result Sheet'!CI207)</f>
        <v/>
      </c>
      <c r="W204" s="278" t="str">
        <f>IF('Result Sheet'!DN207="","",'Result Sheet'!DN207)</f>
        <v/>
      </c>
      <c r="BQ204" s="264" t="str">
        <f>'Result Sheet'!G207</f>
        <v/>
      </c>
      <c r="BR204" s="265" t="str">
        <f t="shared" si="36"/>
        <v/>
      </c>
      <c r="BS204" s="265" t="str">
        <f t="shared" si="37"/>
        <v/>
      </c>
      <c r="BT204" s="265" t="str">
        <f t="shared" si="38"/>
        <v/>
      </c>
      <c r="BU204" s="265" t="str">
        <f t="shared" si="39"/>
        <v/>
      </c>
      <c r="BV204" s="265" t="str">
        <f t="shared" si="40"/>
        <v/>
      </c>
      <c r="BW204" s="265" t="str">
        <f t="shared" si="41"/>
        <v/>
      </c>
      <c r="BX204" s="265" t="str">
        <f t="shared" si="42"/>
        <v/>
      </c>
      <c r="BY204" s="265" t="str">
        <f t="shared" si="43"/>
        <v/>
      </c>
      <c r="BZ204" s="265" t="str">
        <f t="shared" si="44"/>
        <v/>
      </c>
      <c r="CA204" s="265" t="str">
        <f t="shared" si="45"/>
        <v/>
      </c>
      <c r="CB204" s="265" t="str">
        <f t="shared" si="46"/>
        <v/>
      </c>
      <c r="CC204" s="265" t="str">
        <f t="shared" si="47"/>
        <v/>
      </c>
      <c r="CD204" s="266"/>
    </row>
    <row r="205" spans="1:82" ht="16.2" thickBot="1">
      <c r="A205" s="724"/>
      <c r="B205" s="724"/>
      <c r="C205" s="724"/>
      <c r="D205" s="724"/>
      <c r="E205" s="724"/>
      <c r="F205" s="724"/>
      <c r="G205" s="725"/>
      <c r="H205" s="725"/>
      <c r="I205" s="725"/>
      <c r="J205" s="724"/>
      <c r="K205" s="724"/>
      <c r="L205" s="724"/>
      <c r="M205" s="724"/>
      <c r="N205" s="724"/>
      <c r="O205" s="724"/>
      <c r="P205" s="724"/>
      <c r="Q205" s="724"/>
      <c r="R205" s="724"/>
      <c r="S205" s="724"/>
      <c r="T205" s="724"/>
      <c r="U205" s="724"/>
      <c r="V205" s="724"/>
      <c r="W205" s="724"/>
      <c r="BQ205" s="697"/>
      <c r="BR205" s="698"/>
      <c r="BS205" s="698"/>
      <c r="BT205" s="698"/>
      <c r="BU205" s="698"/>
      <c r="BV205" s="698"/>
      <c r="BW205" s="698"/>
      <c r="BX205" s="698"/>
      <c r="BY205" s="698"/>
      <c r="BZ205" s="698"/>
      <c r="CA205" s="698"/>
      <c r="CB205" s="698"/>
      <c r="CC205" s="698"/>
      <c r="CD205" s="699"/>
    </row>
    <row r="206" spans="1:82" ht="21" customHeight="1" thickTop="1">
      <c r="A206" s="279"/>
      <c r="B206" s="280" t="s">
        <v>323</v>
      </c>
      <c r="C206" s="280"/>
      <c r="D206" s="700" t="s">
        <v>324</v>
      </c>
      <c r="E206" s="700"/>
      <c r="F206" s="282">
        <f>COUNTA(B5:B204)-COUNTIF(B5:B204,"nso")-COUNTBLANK(B5:B204)</f>
        <v>30</v>
      </c>
      <c r="G206" s="157"/>
      <c r="H206" s="701"/>
      <c r="I206" s="702"/>
      <c r="J206" s="703" t="s">
        <v>282</v>
      </c>
      <c r="K206" s="704"/>
      <c r="L206" s="705"/>
      <c r="M206" s="709" t="str">
        <f>IF(AND(C2=1),CONCATENATE("( ",UPPER('Master sheet'!F10)," )"),IF(AND(C2=2),CONCATENATE("( ",UPPER('Master sheet'!F18)," )"),IF(AND(C2=3),CONCATENATE("( ",UPPER('Master sheet'!J10)," )"),IF(AND(C2=4),CONCATENATE("( ",UPPER('Master sheet'!J18)," )"),""))))</f>
        <v>( PRADIP SINGH RAJAWAT )</v>
      </c>
      <c r="N206" s="709"/>
      <c r="O206" s="709"/>
      <c r="P206" s="709"/>
      <c r="Q206" s="709"/>
      <c r="R206" s="709"/>
      <c r="S206" s="709" t="str">
        <f>CONCATENATE("( ",UPPER('Master sheet'!C12)," )")</f>
        <v>( USHA PALIYA )</v>
      </c>
      <c r="T206" s="709"/>
      <c r="U206" s="709"/>
      <c r="V206" s="709"/>
      <c r="W206" s="709"/>
      <c r="BQ206" s="281"/>
      <c r="BR206" s="711" t="str">
        <f>BQ1</f>
        <v>tkfrokj ifj.kke</v>
      </c>
      <c r="BS206" s="711"/>
      <c r="BT206" s="711"/>
      <c r="BU206" s="711"/>
      <c r="BV206" s="711"/>
      <c r="BW206" s="711"/>
      <c r="BX206" s="711"/>
      <c r="BY206" s="711"/>
      <c r="BZ206" s="711"/>
      <c r="CA206" s="711"/>
      <c r="CB206" s="711"/>
      <c r="CC206" s="711"/>
      <c r="CD206" s="712"/>
    </row>
    <row r="207" spans="1:82" ht="20.399999999999999">
      <c r="A207" s="279"/>
      <c r="B207" s="280" t="s">
        <v>323</v>
      </c>
      <c r="C207" s="280"/>
      <c r="D207" s="713" t="s">
        <v>346</v>
      </c>
      <c r="E207" s="713"/>
      <c r="F207" s="282">
        <f>COUNTIF(N5:N204,"A")</f>
        <v>0</v>
      </c>
      <c r="G207" s="283"/>
      <c r="H207" s="716"/>
      <c r="I207" s="717"/>
      <c r="J207" s="706"/>
      <c r="K207" s="707"/>
      <c r="L207" s="708"/>
      <c r="M207" s="710"/>
      <c r="N207" s="710"/>
      <c r="O207" s="710"/>
      <c r="P207" s="710"/>
      <c r="Q207" s="710"/>
      <c r="R207" s="710"/>
      <c r="S207" s="710"/>
      <c r="T207" s="710"/>
      <c r="U207" s="710"/>
      <c r="V207" s="710"/>
      <c r="W207" s="710"/>
      <c r="BQ207" s="284"/>
      <c r="BR207" s="285" t="str">
        <f t="shared" ref="BR207:CC207" si="48">BR3</f>
        <v>SC BOYS</v>
      </c>
      <c r="BS207" s="285" t="str">
        <f t="shared" si="48"/>
        <v>SC GIRLS</v>
      </c>
      <c r="BT207" s="285" t="str">
        <f t="shared" si="48"/>
        <v>ST BOYS</v>
      </c>
      <c r="BU207" s="285" t="str">
        <f t="shared" si="48"/>
        <v>ST GIRLS</v>
      </c>
      <c r="BV207" s="285" t="str">
        <f t="shared" si="48"/>
        <v>OBC BOYS</v>
      </c>
      <c r="BW207" s="285" t="str">
        <f t="shared" si="48"/>
        <v>OBC GIRLS</v>
      </c>
      <c r="BX207" s="285" t="str">
        <f t="shared" si="48"/>
        <v>GEN BOYS</v>
      </c>
      <c r="BY207" s="285" t="str">
        <f t="shared" si="48"/>
        <v>GEN GIRLS</v>
      </c>
      <c r="BZ207" s="285" t="str">
        <f t="shared" si="48"/>
        <v>MIN BOYS</v>
      </c>
      <c r="CA207" s="285" t="str">
        <f t="shared" si="48"/>
        <v>MIN GIRLS</v>
      </c>
      <c r="CB207" s="285" t="str">
        <f t="shared" si="48"/>
        <v>SBC BOYS</v>
      </c>
      <c r="CC207" s="285" t="str">
        <f t="shared" si="48"/>
        <v>SBC GIRLS</v>
      </c>
      <c r="CD207" s="286" t="s">
        <v>295</v>
      </c>
    </row>
    <row r="208" spans="1:82" ht="18.75" customHeight="1">
      <c r="A208" s="279"/>
      <c r="B208" s="280" t="s">
        <v>323</v>
      </c>
      <c r="C208" s="280"/>
      <c r="D208" s="713" t="s">
        <v>347</v>
      </c>
      <c r="E208" s="713"/>
      <c r="F208" s="287">
        <f>COUNTIF(N5:N204,"B")</f>
        <v>0</v>
      </c>
      <c r="G208" s="288"/>
      <c r="H208" s="731"/>
      <c r="I208" s="717"/>
      <c r="J208" s="706" t="s">
        <v>283</v>
      </c>
      <c r="K208" s="707"/>
      <c r="L208" s="708"/>
      <c r="M208" s="710" t="str">
        <f>IF(AND(C2=1),CONCATENATE("( ",UPPER('Master sheet'!F10)," )"),IF(AND(C2=2),CONCATENATE("( ",UPPER('Master sheet'!F18)," )"),IF(AND(C2=3),CONCATENATE("( ",UPPER('Master sheet'!J10)," )"),IF(AND(C2=4),CONCATENATE("( ",UPPER('Master sheet'!J18)," )"),""))))</f>
        <v>( PRADIP SINGH RAJAWAT )</v>
      </c>
      <c r="N208" s="710"/>
      <c r="O208" s="710"/>
      <c r="P208" s="710"/>
      <c r="Q208" s="710"/>
      <c r="R208" s="710"/>
      <c r="S208" s="710"/>
      <c r="T208" s="710"/>
      <c r="U208" s="710"/>
      <c r="V208" s="710"/>
      <c r="W208" s="710"/>
      <c r="BQ208" s="289" t="str">
        <f>'Teacher &amp; Cat. Wise Result'!A26</f>
        <v xml:space="preserve">Grade 'A' </v>
      </c>
      <c r="BR208" s="290">
        <f>COUNTIF(BR5:BR204,"A")</f>
        <v>0</v>
      </c>
      <c r="BS208" s="290">
        <f t="shared" ref="BS208:CC208" si="49">COUNTIF(BS5:BS204,"A")</f>
        <v>0</v>
      </c>
      <c r="BT208" s="290">
        <f t="shared" si="49"/>
        <v>0</v>
      </c>
      <c r="BU208" s="290">
        <f t="shared" si="49"/>
        <v>0</v>
      </c>
      <c r="BV208" s="290">
        <f t="shared" si="49"/>
        <v>0</v>
      </c>
      <c r="BW208" s="290">
        <f t="shared" si="49"/>
        <v>0</v>
      </c>
      <c r="BX208" s="290">
        <f t="shared" si="49"/>
        <v>0</v>
      </c>
      <c r="BY208" s="290">
        <f t="shared" si="49"/>
        <v>0</v>
      </c>
      <c r="BZ208" s="290">
        <f t="shared" si="49"/>
        <v>0</v>
      </c>
      <c r="CA208" s="290">
        <f t="shared" si="49"/>
        <v>0</v>
      </c>
      <c r="CB208" s="290">
        <f t="shared" si="49"/>
        <v>0</v>
      </c>
      <c r="CC208" s="290">
        <f t="shared" si="49"/>
        <v>0</v>
      </c>
      <c r="CD208" s="291">
        <f>SUM(BR208:CC208)</f>
        <v>0</v>
      </c>
    </row>
    <row r="209" spans="1:82" ht="18">
      <c r="A209" s="279"/>
      <c r="B209" s="280" t="s">
        <v>323</v>
      </c>
      <c r="C209" s="280"/>
      <c r="D209" s="713" t="s">
        <v>348</v>
      </c>
      <c r="E209" s="713"/>
      <c r="F209" s="292">
        <f>COUNTIF(N5:N204,"C")</f>
        <v>30</v>
      </c>
      <c r="G209" s="293"/>
      <c r="H209" s="731"/>
      <c r="I209" s="717"/>
      <c r="J209" s="706"/>
      <c r="K209" s="707"/>
      <c r="L209" s="708"/>
      <c r="M209" s="710"/>
      <c r="N209" s="710"/>
      <c r="O209" s="710"/>
      <c r="P209" s="710"/>
      <c r="Q209" s="710"/>
      <c r="R209" s="710"/>
      <c r="S209" s="710"/>
      <c r="T209" s="710"/>
      <c r="U209" s="710"/>
      <c r="V209" s="710"/>
      <c r="W209" s="710"/>
      <c r="BQ209" s="289" t="str">
        <f>'Teacher &amp; Cat. Wise Result'!A27</f>
        <v xml:space="preserve">Grade 'B' </v>
      </c>
      <c r="BR209" s="290">
        <f>COUNTIF(BR5:BR204,"B")</f>
        <v>0</v>
      </c>
      <c r="BS209" s="290">
        <f t="shared" ref="BS209:CC209" si="50">COUNTIF(BS5:BS204,"B")</f>
        <v>0</v>
      </c>
      <c r="BT209" s="290">
        <f t="shared" si="50"/>
        <v>0</v>
      </c>
      <c r="BU209" s="290">
        <f t="shared" si="50"/>
        <v>0</v>
      </c>
      <c r="BV209" s="290">
        <f t="shared" si="50"/>
        <v>0</v>
      </c>
      <c r="BW209" s="290">
        <f t="shared" si="50"/>
        <v>0</v>
      </c>
      <c r="BX209" s="290">
        <f t="shared" si="50"/>
        <v>0</v>
      </c>
      <c r="BY209" s="290">
        <f t="shared" si="50"/>
        <v>0</v>
      </c>
      <c r="BZ209" s="290">
        <f t="shared" si="50"/>
        <v>0</v>
      </c>
      <c r="CA209" s="290">
        <f t="shared" si="50"/>
        <v>0</v>
      </c>
      <c r="CB209" s="290">
        <f t="shared" si="50"/>
        <v>0</v>
      </c>
      <c r="CC209" s="290">
        <f t="shared" si="50"/>
        <v>0</v>
      </c>
      <c r="CD209" s="291">
        <f t="shared" ref="CD209:CD215" si="51">SUM(BR209:CC209)</f>
        <v>0</v>
      </c>
    </row>
    <row r="210" spans="1:82" ht="18.75" customHeight="1">
      <c r="A210" s="279"/>
      <c r="B210" s="280" t="s">
        <v>323</v>
      </c>
      <c r="C210" s="280"/>
      <c r="D210" s="713" t="s">
        <v>349</v>
      </c>
      <c r="E210" s="713"/>
      <c r="F210" s="294">
        <f>COUNTIF(N5:N204,"D")</f>
        <v>0</v>
      </c>
      <c r="G210" s="288"/>
      <c r="H210" s="714"/>
      <c r="I210" s="715"/>
      <c r="J210" s="706" t="s">
        <v>284</v>
      </c>
      <c r="K210" s="707"/>
      <c r="L210" s="708"/>
      <c r="M210" s="710" t="str">
        <f>CONCATENATE("( ",UPPER('Master sheet'!C15)," )")</f>
        <v>( RAKESH KUMAR )</v>
      </c>
      <c r="N210" s="710"/>
      <c r="O210" s="710"/>
      <c r="P210" s="710"/>
      <c r="Q210" s="710"/>
      <c r="R210" s="710"/>
      <c r="S210" s="710"/>
      <c r="T210" s="710"/>
      <c r="U210" s="710"/>
      <c r="V210" s="710"/>
      <c r="W210" s="710"/>
      <c r="BQ210" s="289" t="str">
        <f>'Teacher &amp; Cat. Wise Result'!A28</f>
        <v xml:space="preserve">Grade 'C' </v>
      </c>
      <c r="BR210" s="290">
        <f>COUNTIF(BR5:BR204,"C")</f>
        <v>2</v>
      </c>
      <c r="BS210" s="290">
        <f t="shared" ref="BS210:CC210" si="52">COUNTIF(BS5:BS204,"C")</f>
        <v>1</v>
      </c>
      <c r="BT210" s="290">
        <f t="shared" si="52"/>
        <v>0</v>
      </c>
      <c r="BU210" s="290">
        <f t="shared" si="52"/>
        <v>0</v>
      </c>
      <c r="BV210" s="290">
        <f t="shared" si="52"/>
        <v>15</v>
      </c>
      <c r="BW210" s="290">
        <f t="shared" si="52"/>
        <v>8</v>
      </c>
      <c r="BX210" s="290">
        <f t="shared" si="52"/>
        <v>1</v>
      </c>
      <c r="BY210" s="290">
        <f t="shared" si="52"/>
        <v>1</v>
      </c>
      <c r="BZ210" s="290">
        <f t="shared" si="52"/>
        <v>0</v>
      </c>
      <c r="CA210" s="290">
        <f t="shared" si="52"/>
        <v>0</v>
      </c>
      <c r="CB210" s="290">
        <f t="shared" si="52"/>
        <v>2</v>
      </c>
      <c r="CC210" s="290">
        <f t="shared" si="52"/>
        <v>0</v>
      </c>
      <c r="CD210" s="291">
        <f t="shared" si="51"/>
        <v>30</v>
      </c>
    </row>
    <row r="211" spans="1:82" ht="18.75" customHeight="1">
      <c r="A211" s="279"/>
      <c r="B211" s="280" t="s">
        <v>323</v>
      </c>
      <c r="C211" s="280"/>
      <c r="D211" s="713" t="s">
        <v>533</v>
      </c>
      <c r="E211" s="713"/>
      <c r="F211" s="282">
        <f>COUNTIF(N5:N204,"E")</f>
        <v>0</v>
      </c>
      <c r="G211" s="295"/>
      <c r="H211" s="716"/>
      <c r="I211" s="717"/>
      <c r="J211" s="706"/>
      <c r="K211" s="707"/>
      <c r="L211" s="708"/>
      <c r="M211" s="710"/>
      <c r="N211" s="710"/>
      <c r="O211" s="710"/>
      <c r="P211" s="710"/>
      <c r="Q211" s="710"/>
      <c r="R211" s="710"/>
      <c r="S211" s="710"/>
      <c r="T211" s="710"/>
      <c r="U211" s="710"/>
      <c r="V211" s="710"/>
      <c r="W211" s="710"/>
      <c r="BQ211" s="289" t="str">
        <f>'Teacher &amp; Cat. Wise Result'!A29</f>
        <v xml:space="preserve">Grade 'D' </v>
      </c>
      <c r="BR211" s="290">
        <f>COUNTIF(BR5:BR204,"D")</f>
        <v>0</v>
      </c>
      <c r="BS211" s="290">
        <f t="shared" ref="BS211:CC211" si="53">COUNTIF(BS5:BS204,"D")</f>
        <v>0</v>
      </c>
      <c r="BT211" s="290">
        <f t="shared" si="53"/>
        <v>0</v>
      </c>
      <c r="BU211" s="290">
        <f t="shared" si="53"/>
        <v>0</v>
      </c>
      <c r="BV211" s="290">
        <f t="shared" si="53"/>
        <v>0</v>
      </c>
      <c r="BW211" s="290">
        <f t="shared" si="53"/>
        <v>0</v>
      </c>
      <c r="BX211" s="290">
        <f t="shared" si="53"/>
        <v>0</v>
      </c>
      <c r="BY211" s="290">
        <f t="shared" si="53"/>
        <v>0</v>
      </c>
      <c r="BZ211" s="290">
        <f t="shared" si="53"/>
        <v>0</v>
      </c>
      <c r="CA211" s="290">
        <f t="shared" si="53"/>
        <v>0</v>
      </c>
      <c r="CB211" s="290">
        <f t="shared" si="53"/>
        <v>0</v>
      </c>
      <c r="CC211" s="290">
        <f t="shared" si="53"/>
        <v>0</v>
      </c>
      <c r="CD211" s="291">
        <f t="shared" si="51"/>
        <v>0</v>
      </c>
    </row>
    <row r="212" spans="1:82" ht="18.75" customHeight="1">
      <c r="A212" s="296"/>
      <c r="B212" s="297" t="s">
        <v>323</v>
      </c>
      <c r="C212" s="297"/>
      <c r="D212" s="713" t="s">
        <v>534</v>
      </c>
      <c r="E212" s="713"/>
      <c r="F212" s="282">
        <f>COUNTIF(J5:J204,"कक्षोंन्नति")</f>
        <v>0</v>
      </c>
      <c r="G212" s="298"/>
      <c r="H212" s="729"/>
      <c r="I212" s="730"/>
      <c r="J212" s="706" t="s">
        <v>285</v>
      </c>
      <c r="K212" s="707"/>
      <c r="L212" s="708"/>
      <c r="M212" s="710" t="str">
        <f>CONCATENATE("( ",UPPER('Master sheet'!C14)," )")</f>
        <v>( SURESH KUMAR )</v>
      </c>
      <c r="N212" s="710"/>
      <c r="O212" s="710"/>
      <c r="P212" s="710"/>
      <c r="Q212" s="710"/>
      <c r="R212" s="710"/>
      <c r="S212" s="726" t="s">
        <v>296</v>
      </c>
      <c r="T212" s="726"/>
      <c r="U212" s="726"/>
      <c r="V212" s="726"/>
      <c r="W212" s="726"/>
      <c r="BQ212" s="289" t="str">
        <f>'Teacher &amp; Cat. Wise Result'!A30</f>
        <v xml:space="preserve">Grade 'E' </v>
      </c>
      <c r="BR212" s="290">
        <f>COUNTIF(BR5:BR204,"E")</f>
        <v>0</v>
      </c>
      <c r="BS212" s="290">
        <f t="shared" ref="BS212:CC212" si="54">COUNTIF(BS5:BS204,"E")</f>
        <v>0</v>
      </c>
      <c r="BT212" s="290">
        <f t="shared" si="54"/>
        <v>0</v>
      </c>
      <c r="BU212" s="290">
        <f t="shared" si="54"/>
        <v>0</v>
      </c>
      <c r="BV212" s="290">
        <f t="shared" si="54"/>
        <v>0</v>
      </c>
      <c r="BW212" s="290">
        <f t="shared" si="54"/>
        <v>0</v>
      </c>
      <c r="BX212" s="290">
        <f t="shared" si="54"/>
        <v>0</v>
      </c>
      <c r="BY212" s="290">
        <f t="shared" si="54"/>
        <v>0</v>
      </c>
      <c r="BZ212" s="290">
        <f t="shared" si="54"/>
        <v>0</v>
      </c>
      <c r="CA212" s="290">
        <f t="shared" si="54"/>
        <v>0</v>
      </c>
      <c r="CB212" s="290">
        <f t="shared" si="54"/>
        <v>0</v>
      </c>
      <c r="CC212" s="290">
        <f t="shared" si="54"/>
        <v>0</v>
      </c>
      <c r="CD212" s="291">
        <f>SUM(BR212:CC212)</f>
        <v>0</v>
      </c>
    </row>
    <row r="213" spans="1:82" ht="19.5" customHeight="1">
      <c r="A213" s="279"/>
      <c r="B213" s="280" t="s">
        <v>323</v>
      </c>
      <c r="C213" s="280"/>
      <c r="D213" s="713" t="s">
        <v>325</v>
      </c>
      <c r="E213" s="713"/>
      <c r="F213" s="329">
        <f>IF(F206=0,"",F212/F206*100)</f>
        <v>0</v>
      </c>
      <c r="G213" s="299"/>
      <c r="H213" s="727"/>
      <c r="I213" s="728"/>
      <c r="J213" s="706"/>
      <c r="K213" s="707"/>
      <c r="L213" s="708"/>
      <c r="M213" s="710"/>
      <c r="N213" s="710"/>
      <c r="O213" s="710"/>
      <c r="P213" s="710"/>
      <c r="Q213" s="710"/>
      <c r="R213" s="710"/>
      <c r="S213" s="726"/>
      <c r="T213" s="726"/>
      <c r="U213" s="726"/>
      <c r="V213" s="726"/>
      <c r="W213" s="726"/>
      <c r="BQ213" s="289" t="str">
        <f>'Teacher &amp; Cat. Wise Result'!A31</f>
        <v>Total Pass</v>
      </c>
      <c r="BR213" s="300">
        <f>SUM(BR208,BR209,BR210,BR211,BR212)</f>
        <v>2</v>
      </c>
      <c r="BS213" s="300">
        <f t="shared" ref="BS213:CC213" si="55">SUM(BS208,BS209,BS210,BS211,BS212)</f>
        <v>1</v>
      </c>
      <c r="BT213" s="300">
        <f t="shared" si="55"/>
        <v>0</v>
      </c>
      <c r="BU213" s="300">
        <f t="shared" si="55"/>
        <v>0</v>
      </c>
      <c r="BV213" s="300">
        <f t="shared" si="55"/>
        <v>15</v>
      </c>
      <c r="BW213" s="300">
        <f t="shared" si="55"/>
        <v>8</v>
      </c>
      <c r="BX213" s="300">
        <f t="shared" si="55"/>
        <v>1</v>
      </c>
      <c r="BY213" s="300">
        <f t="shared" si="55"/>
        <v>1</v>
      </c>
      <c r="BZ213" s="300">
        <f t="shared" si="55"/>
        <v>0</v>
      </c>
      <c r="CA213" s="300">
        <f t="shared" si="55"/>
        <v>0</v>
      </c>
      <c r="CB213" s="300">
        <f t="shared" si="55"/>
        <v>2</v>
      </c>
      <c r="CC213" s="300">
        <f t="shared" si="55"/>
        <v>0</v>
      </c>
      <c r="CD213" s="291">
        <f t="shared" si="51"/>
        <v>30</v>
      </c>
    </row>
    <row r="214" spans="1:82" ht="15.6">
      <c r="BQ214" s="289" t="str">
        <f>'Teacher &amp; Cat. Wise Result'!A32</f>
        <v>Re-Exam</v>
      </c>
      <c r="BR214" s="290">
        <f>COUNTIF(BR5:BR204,"RE")</f>
        <v>0</v>
      </c>
      <c r="BS214" s="290">
        <f t="shared" ref="BS214:CC214" si="56">COUNTIF(BS5:BS204,"RE")</f>
        <v>0</v>
      </c>
      <c r="BT214" s="290">
        <f t="shared" si="56"/>
        <v>0</v>
      </c>
      <c r="BU214" s="290">
        <f t="shared" si="56"/>
        <v>0</v>
      </c>
      <c r="BV214" s="290">
        <f t="shared" si="56"/>
        <v>0</v>
      </c>
      <c r="BW214" s="290">
        <f t="shared" si="56"/>
        <v>0</v>
      </c>
      <c r="BX214" s="290">
        <f t="shared" si="56"/>
        <v>0</v>
      </c>
      <c r="BY214" s="290">
        <f t="shared" si="56"/>
        <v>0</v>
      </c>
      <c r="BZ214" s="290">
        <f t="shared" si="56"/>
        <v>0</v>
      </c>
      <c r="CA214" s="290">
        <f t="shared" si="56"/>
        <v>0</v>
      </c>
      <c r="CB214" s="290">
        <f t="shared" si="56"/>
        <v>0</v>
      </c>
      <c r="CC214" s="290">
        <f t="shared" si="56"/>
        <v>0</v>
      </c>
      <c r="CD214" s="291">
        <f>SUM(BR214:CC214)</f>
        <v>0</v>
      </c>
    </row>
    <row r="215" spans="1:82" ht="15.6">
      <c r="BQ215" s="289" t="str">
        <f>'Teacher &amp; Cat. Wise Result'!A33</f>
        <v>No. of students appeared</v>
      </c>
      <c r="BR215" s="290">
        <f>SUM(BR213:BR214)</f>
        <v>2</v>
      </c>
      <c r="BS215" s="290">
        <f t="shared" ref="BS215:CC215" si="57">SUM(BS213:BS214)</f>
        <v>1</v>
      </c>
      <c r="BT215" s="290">
        <f t="shared" si="57"/>
        <v>0</v>
      </c>
      <c r="BU215" s="290">
        <f t="shared" si="57"/>
        <v>0</v>
      </c>
      <c r="BV215" s="290">
        <f t="shared" si="57"/>
        <v>15</v>
      </c>
      <c r="BW215" s="290">
        <f t="shared" si="57"/>
        <v>8</v>
      </c>
      <c r="BX215" s="290">
        <f t="shared" si="57"/>
        <v>1</v>
      </c>
      <c r="BY215" s="290">
        <f t="shared" si="57"/>
        <v>1</v>
      </c>
      <c r="BZ215" s="290">
        <f t="shared" si="57"/>
        <v>0</v>
      </c>
      <c r="CA215" s="290">
        <f t="shared" si="57"/>
        <v>0</v>
      </c>
      <c r="CB215" s="290">
        <f t="shared" si="57"/>
        <v>2</v>
      </c>
      <c r="CC215" s="290">
        <f t="shared" si="57"/>
        <v>0</v>
      </c>
      <c r="CD215" s="291">
        <f t="shared" si="51"/>
        <v>30</v>
      </c>
    </row>
    <row r="216" spans="1:82" ht="15.6">
      <c r="BQ216" s="289" t="str">
        <f>'Teacher &amp; Cat. Wise Result'!A34</f>
        <v>Pass percentage</v>
      </c>
      <c r="BR216" s="302">
        <f>IF(BR215=0,"",BR213/BR215*100)</f>
        <v>100</v>
      </c>
      <c r="BS216" s="302">
        <f t="shared" ref="BS216:CD216" si="58">IF(BS215=0,"",BS213/BS215*100)</f>
        <v>100</v>
      </c>
      <c r="BT216" s="302" t="str">
        <f t="shared" si="58"/>
        <v/>
      </c>
      <c r="BU216" s="302" t="str">
        <f t="shared" si="58"/>
        <v/>
      </c>
      <c r="BV216" s="302">
        <f t="shared" si="58"/>
        <v>100</v>
      </c>
      <c r="BW216" s="302">
        <f t="shared" si="58"/>
        <v>100</v>
      </c>
      <c r="BX216" s="302">
        <f t="shared" si="58"/>
        <v>100</v>
      </c>
      <c r="BY216" s="302">
        <f t="shared" si="58"/>
        <v>100</v>
      </c>
      <c r="BZ216" s="302" t="str">
        <f t="shared" si="58"/>
        <v/>
      </c>
      <c r="CA216" s="302" t="str">
        <f t="shared" si="58"/>
        <v/>
      </c>
      <c r="CB216" s="302">
        <f t="shared" si="58"/>
        <v>100</v>
      </c>
      <c r="CC216" s="302" t="str">
        <f t="shared" si="58"/>
        <v/>
      </c>
      <c r="CD216" s="302">
        <f t="shared" si="58"/>
        <v>100</v>
      </c>
    </row>
    <row r="217" spans="1:82" ht="16.2" thickBot="1">
      <c r="BQ217" s="289" t="e">
        <f>'Teacher &amp; Cat. Wise Result'!#REF!</f>
        <v>#REF!</v>
      </c>
      <c r="BR217" s="303">
        <f>COUNTIF(BR5:BR204,"NSO")</f>
        <v>0</v>
      </c>
      <c r="BS217" s="303">
        <f t="shared" ref="BS217:CC217" si="59">COUNTIF(BS5:BS204,"NSO")</f>
        <v>0</v>
      </c>
      <c r="BT217" s="303">
        <f t="shared" si="59"/>
        <v>0</v>
      </c>
      <c r="BU217" s="303">
        <f t="shared" si="59"/>
        <v>0</v>
      </c>
      <c r="BV217" s="303">
        <f t="shared" si="59"/>
        <v>0</v>
      </c>
      <c r="BW217" s="303">
        <f t="shared" si="59"/>
        <v>0</v>
      </c>
      <c r="BX217" s="303">
        <f t="shared" si="59"/>
        <v>0</v>
      </c>
      <c r="BY217" s="303">
        <f t="shared" si="59"/>
        <v>0</v>
      </c>
      <c r="BZ217" s="303">
        <f t="shared" si="59"/>
        <v>0</v>
      </c>
      <c r="CA217" s="303">
        <f t="shared" si="59"/>
        <v>0</v>
      </c>
      <c r="CB217" s="303">
        <f t="shared" si="59"/>
        <v>0</v>
      </c>
      <c r="CC217" s="303">
        <f t="shared" si="59"/>
        <v>0</v>
      </c>
      <c r="CD217" s="304">
        <f>SUM(BR217:CC217)</f>
        <v>0</v>
      </c>
    </row>
    <row r="218" spans="1:82" ht="15" thickTop="1"/>
    <row r="219" spans="1:82"/>
    <row r="220" spans="1:82"/>
    <row r="221" spans="1:82"/>
    <row r="222" spans="1:82"/>
    <row r="223" spans="1:82"/>
    <row r="224" spans="1:82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</sheetData>
  <sheetProtection password="D498" sheet="1" objects="1" scenarios="1" formatColumns="0" formatRows="0"/>
  <protectedRanges>
    <protectedRange password="DC77" sqref="H208:W211 N1 A1:M207 P1:W207 N2:O207 A208:F211 A212:W213" name="Range1_1"/>
  </protectedRanges>
  <mergeCells count="53">
    <mergeCell ref="N1:W1"/>
    <mergeCell ref="N2:N4"/>
    <mergeCell ref="M206:R207"/>
    <mergeCell ref="A205:W205"/>
    <mergeCell ref="S212:W213"/>
    <mergeCell ref="D213:E213"/>
    <mergeCell ref="H213:I213"/>
    <mergeCell ref="M212:R213"/>
    <mergeCell ref="D212:E212"/>
    <mergeCell ref="H212:I212"/>
    <mergeCell ref="J212:L213"/>
    <mergeCell ref="H208:I208"/>
    <mergeCell ref="J208:L209"/>
    <mergeCell ref="D209:E209"/>
    <mergeCell ref="H209:I209"/>
    <mergeCell ref="H207:I207"/>
    <mergeCell ref="B3:B4"/>
    <mergeCell ref="C3:C4"/>
    <mergeCell ref="D2:D4"/>
    <mergeCell ref="E2:E4"/>
    <mergeCell ref="A2:B2"/>
    <mergeCell ref="L2:L4"/>
    <mergeCell ref="BQ205:CD205"/>
    <mergeCell ref="D206:E206"/>
    <mergeCell ref="H206:I206"/>
    <mergeCell ref="J206:L207"/>
    <mergeCell ref="S206:W211"/>
    <mergeCell ref="BR206:CD206"/>
    <mergeCell ref="D207:E207"/>
    <mergeCell ref="D210:E210"/>
    <mergeCell ref="H210:I210"/>
    <mergeCell ref="J210:L211"/>
    <mergeCell ref="D211:E211"/>
    <mergeCell ref="H211:I211"/>
    <mergeCell ref="M208:R209"/>
    <mergeCell ref="M210:R211"/>
    <mergeCell ref="D208:E208"/>
    <mergeCell ref="A1:M1"/>
    <mergeCell ref="BQ1:CD2"/>
    <mergeCell ref="H2:I2"/>
    <mergeCell ref="W2:W3"/>
    <mergeCell ref="F2:F4"/>
    <mergeCell ref="G2:G4"/>
    <mergeCell ref="H3:H4"/>
    <mergeCell ref="I3:I4"/>
    <mergeCell ref="J3:J4"/>
    <mergeCell ref="S2:T3"/>
    <mergeCell ref="U2:V3"/>
    <mergeCell ref="M2:M4"/>
    <mergeCell ref="O2:P3"/>
    <mergeCell ref="Q2:R3"/>
    <mergeCell ref="A3:A4"/>
    <mergeCell ref="K2:K4"/>
  </mergeCells>
  <conditionalFormatting sqref="O5:W204 H208:I209 H211:I213 D5:I204 I3 J2 A2:A205 B3:C204 S212:T212 BR1:CD4 H207:J207 J209:J212 D2:H2 BR206:CD207 CD217 CD208:CD215 G206:I206 BQ1:BQ217">
    <cfRule type="cellIs" dxfId="29" priority="94" stopIfTrue="1" operator="equal">
      <formula>0</formula>
    </cfRule>
  </conditionalFormatting>
  <conditionalFormatting sqref="J214:J218 J2 S212:T212 J207:J212 G206:I206">
    <cfRule type="containsText" dxfId="28" priority="93" stopIfTrue="1" operator="containsText" text="iwjd">
      <formula>NOT(ISERROR(SEARCH("iwjd",G2)))</formula>
    </cfRule>
  </conditionalFormatting>
  <conditionalFormatting sqref="J5:J204">
    <cfRule type="containsText" dxfId="27" priority="92" stopIfTrue="1" operator="containsText" text="Re-Exam">
      <formula>NOT(ISERROR(SEARCH("Re-Exam",J5)))</formula>
    </cfRule>
  </conditionalFormatting>
  <conditionalFormatting sqref="H2:H3 I3">
    <cfRule type="containsText" dxfId="26" priority="90" stopIfTrue="1" operator="containsText" text="ST">
      <formula>NOT(ISERROR(SEARCH("ST",H2)))</formula>
    </cfRule>
    <cfRule type="containsText" dxfId="25" priority="91" stopIfTrue="1" operator="containsText" text="SC">
      <formula>NOT(ISERROR(SEARCH("SC",H2)))</formula>
    </cfRule>
  </conditionalFormatting>
  <conditionalFormatting sqref="H5:I204">
    <cfRule type="containsText" dxfId="24" priority="87" stopIfTrue="1" operator="containsText" text="OBC">
      <formula>NOT(ISERROR(SEARCH("OBC",H5)))</formula>
    </cfRule>
    <cfRule type="containsText" dxfId="23" priority="88" stopIfTrue="1" operator="containsText" text="ST">
      <formula>NOT(ISERROR(SEARCH("ST",H5)))</formula>
    </cfRule>
    <cfRule type="containsText" dxfId="22" priority="89" stopIfTrue="1" operator="containsText" text="SC">
      <formula>NOT(ISERROR(SEARCH("SC",H5)))</formula>
    </cfRule>
  </conditionalFormatting>
  <conditionalFormatting sqref="S5:V204 BR5:CD204">
    <cfRule type="containsText" dxfId="21" priority="85" stopIfTrue="1" operator="containsText" text="mRrh.kZ">
      <formula>NOT(ISERROR(SEARCH("mRrh.kZ",S5)))</formula>
    </cfRule>
    <cfRule type="containsText" dxfId="20" priority="86" stopIfTrue="1" operator="containsText" text="vuqRrh.kZ">
      <formula>NOT(ISERROR(SEARCH("vuqRrh.kZ",S5)))</formula>
    </cfRule>
  </conditionalFormatting>
  <conditionalFormatting sqref="BR208:CD217">
    <cfRule type="cellIs" dxfId="19" priority="84" operator="equal">
      <formula>0</formula>
    </cfRule>
  </conditionalFormatting>
  <conditionalFormatting sqref="BR5:CD204">
    <cfRule type="containsText" dxfId="18" priority="80" operator="containsText" text="iwjd">
      <formula>NOT(ISERROR(SEARCH("iwjd",BR5)))</formula>
    </cfRule>
    <cfRule type="containsText" dxfId="17" priority="81" operator="containsText" text="uke i`Fkd">
      <formula>NOT(ISERROR(SEARCH("uke i`Fkd",BR5)))</formula>
    </cfRule>
    <cfRule type="containsText" dxfId="16" priority="82" operator="containsText" text="iqu% ijh{k">
      <formula>NOT(ISERROR(SEARCH("iqu% ijh{k",BR5)))</formula>
    </cfRule>
    <cfRule type="containsText" dxfId="15" priority="83" operator="containsText" text="vuqRrh.kZ">
      <formula>NOT(ISERROR(SEARCH("vuqRrh.kZ",BR5)))</formula>
    </cfRule>
  </conditionalFormatting>
  <conditionalFormatting sqref="H2:H3 I3">
    <cfRule type="containsText" dxfId="14" priority="76" stopIfTrue="1" operator="containsText" text="ST">
      <formula>NOT(ISERROR(SEARCH("ST",H2)))</formula>
    </cfRule>
    <cfRule type="containsText" dxfId="13" priority="77" stopIfTrue="1" operator="containsText" text="SC">
      <formula>NOT(ISERROR(SEARCH("SC",H2)))</formula>
    </cfRule>
  </conditionalFormatting>
  <conditionalFormatting sqref="I5:I204">
    <cfRule type="expression" dxfId="12" priority="53">
      <formula>I5="F"</formula>
    </cfRule>
    <cfRule type="expression" dxfId="11" priority="54">
      <formula>I5="M"</formula>
    </cfRule>
  </conditionalFormatting>
  <conditionalFormatting sqref="L5:L204">
    <cfRule type="expression" dxfId="10" priority="50">
      <formula>L5=""</formula>
    </cfRule>
    <cfRule type="top10" dxfId="9" priority="51" rank="3"/>
    <cfRule type="top10" dxfId="8" priority="52" percent="1" rank="3"/>
  </conditionalFormatting>
  <conditionalFormatting sqref="J5:J204">
    <cfRule type="containsText" dxfId="7" priority="47" stopIfTrue="1" operator="containsText" text="कक्षा क्रमोन्नत">
      <formula>NOT(ISERROR(SEARCH("कक्षा क्रमोन्नत",J5)))</formula>
    </cfRule>
  </conditionalFormatting>
  <pageMargins left="0.7" right="0.2" top="0.25" bottom="0.25" header="0.3" footer="0.3"/>
  <pageSetup paperSize="9" scale="79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11</vt:i4>
      </vt:variant>
    </vt:vector>
  </HeadingPairs>
  <TitlesOfParts>
    <vt:vector size="21" baseType="lpstr">
      <vt:lpstr>सामान्य जानकारी</vt:lpstr>
      <vt:lpstr>Master sheet</vt:lpstr>
      <vt:lpstr>Marks Entry 1st</vt:lpstr>
      <vt:lpstr>Marks Entry 2nd</vt:lpstr>
      <vt:lpstr>Marks Entry 3rd</vt:lpstr>
      <vt:lpstr>Marks Entry 4th</vt:lpstr>
      <vt:lpstr>Result Sheet</vt:lpstr>
      <vt:lpstr>Teacher &amp; Cat. Wise Result</vt:lpstr>
      <vt:lpstr>Result Aggregate</vt:lpstr>
      <vt:lpstr>All student Report Card</vt:lpstr>
      <vt:lpstr>Mark</vt:lpstr>
      <vt:lpstr>Marks</vt:lpstr>
      <vt:lpstr>'All student Report Card'!Print_Area</vt:lpstr>
      <vt:lpstr>'Result Aggregate'!Print_Area</vt:lpstr>
      <vt:lpstr>'Result Sheet'!Print_Area</vt:lpstr>
      <vt:lpstr>'Teacher &amp; Cat. Wise Result'!Print_Area</vt:lpstr>
      <vt:lpstr>sessional</vt:lpstr>
      <vt:lpstr>Sub</vt:lpstr>
      <vt:lpstr>Subject</vt:lpstr>
      <vt:lpstr>subject1</vt:lpstr>
      <vt:lpstr>subject2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SHREE</cp:lastModifiedBy>
  <cp:lastPrinted>2022-05-07T17:48:33Z</cp:lastPrinted>
  <dcterms:created xsi:type="dcterms:W3CDTF">2019-03-06T09:30:06Z</dcterms:created>
  <dcterms:modified xsi:type="dcterms:W3CDTF">2022-05-11T05:57:19Z</dcterms:modified>
</cp:coreProperties>
</file>